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ska\Desktop\"/>
    </mc:Choice>
  </mc:AlternateContent>
  <bookViews>
    <workbookView xWindow="0" yWindow="0" windowWidth="20490" windowHeight="7905" tabRatio="595" activeTab="2"/>
  </bookViews>
  <sheets>
    <sheet name="PLS 2021" sheetId="24" r:id="rId1"/>
    <sheet name="LŠZ P" sheetId="1" r:id="rId2"/>
    <sheet name="LŠZ H" sheetId="8" r:id="rId3"/>
    <sheet name="NOVÝ-PLS-PK" sheetId="27" r:id="rId4"/>
    <sheet name="NOVÝ-PLS-ZK" sheetId="26" r:id="rId5"/>
    <sheet name="NOVÝ-PLS-MPK" sheetId="17" r:id="rId6"/>
    <sheet name="NOVÝ-PLS-MZK" sheetId="16" r:id="rId7"/>
    <sheet name="Počty LŠZ" sheetId="10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r:id="rId13"/>
    <sheet name="Správa o kompatibilite (1)" sheetId="20" r:id="rId14"/>
  </sheets>
  <externalReferences>
    <externalReference r:id="rId15"/>
  </externalReferences>
  <definedNames>
    <definedName name="_xlnm._FilterDatabase" localSheetId="2" hidden="1">'LŠZ H'!$M$1:$M$1000</definedName>
    <definedName name="_xlnm._FilterDatabase" localSheetId="1" hidden="1">'LŠZ P'!$N$1:$N$2002</definedName>
    <definedName name="_xlnm.Print_Titles" localSheetId="2">'LŠZ H'!$1:$1</definedName>
    <definedName name="_xlnm.Print_Titles" localSheetId="1">'LŠZ P'!$1:$1</definedName>
    <definedName name="_xlnm.Print_Area" localSheetId="2">'LŠZ H'!$A$1:$M$200</definedName>
    <definedName name="_xlnm.Print_Area" localSheetId="1">'LŠZ P'!$A$1:$N$849</definedName>
    <definedName name="_xlnm.Print_Area" localSheetId="4">'NOVÝ-PLS-ZK'!$A$1:$CE$38</definedName>
  </definedNames>
  <calcPr calcId="152511"/>
  <fileRecoveryPr autoRecover="0"/>
</workbook>
</file>

<file path=xl/calcChain.xml><?xml version="1.0" encoding="utf-8"?>
<calcChain xmlns="http://schemas.openxmlformats.org/spreadsheetml/2006/main">
  <c r="AA512" i="1" l="1"/>
  <c r="P512" i="1"/>
  <c r="AA502" i="1"/>
  <c r="P502" i="1"/>
  <c r="AA467" i="1" l="1"/>
  <c r="P467" i="1"/>
  <c r="AA450" i="1"/>
  <c r="P450" i="1"/>
  <c r="AA402" i="1"/>
  <c r="P402" i="1"/>
  <c r="AE24" i="17" l="1"/>
  <c r="P815" i="1"/>
  <c r="AA598" i="1" l="1"/>
  <c r="AA401" i="1"/>
  <c r="P401" i="1"/>
  <c r="AA340" i="1" l="1"/>
  <c r="P340" i="1"/>
  <c r="AA327" i="1" l="1"/>
  <c r="P327" i="1"/>
  <c r="AA1073" i="1"/>
  <c r="AA307" i="1" l="1"/>
  <c r="P307" i="1"/>
  <c r="AA231" i="1" l="1"/>
  <c r="P231" i="1"/>
  <c r="AA519" i="1"/>
  <c r="AA1165" i="1" l="1"/>
  <c r="AA185" i="1"/>
  <c r="P185" i="1"/>
  <c r="P1392" i="1" l="1"/>
  <c r="AA1392" i="1"/>
  <c r="P1393" i="1"/>
  <c r="AA1393" i="1" s="1"/>
  <c r="AA169" i="1"/>
  <c r="P169" i="1"/>
  <c r="AA162" i="1"/>
  <c r="P162" i="1"/>
  <c r="P143" i="1"/>
  <c r="AA143" i="1"/>
  <c r="AA128" i="1"/>
  <c r="P128" i="1"/>
  <c r="P65" i="1"/>
  <c r="AA65" i="1"/>
  <c r="AA54" i="1"/>
  <c r="P54" i="1"/>
  <c r="AA33" i="1" l="1"/>
  <c r="P33" i="1"/>
  <c r="AA1065" i="1"/>
  <c r="P1065" i="1"/>
  <c r="W439" i="8"/>
  <c r="O439" i="8"/>
  <c r="AA946" i="1"/>
  <c r="P946" i="1"/>
  <c r="AA1204" i="1"/>
  <c r="AA1351" i="1"/>
  <c r="P1351" i="1"/>
  <c r="P492" i="1" l="1"/>
  <c r="AA492" i="1"/>
  <c r="AA1343" i="1" l="1"/>
  <c r="P1343" i="1"/>
  <c r="P1377" i="1"/>
  <c r="AA1376" i="1"/>
  <c r="P1376" i="1"/>
  <c r="P1375" i="1" l="1"/>
  <c r="AA1183" i="1"/>
  <c r="AA1374" i="1"/>
  <c r="P1374" i="1"/>
  <c r="AA924" i="1" l="1"/>
  <c r="P924" i="1"/>
  <c r="AA277" i="1"/>
  <c r="P277" i="1"/>
  <c r="P1389" i="1"/>
  <c r="AA990" i="1"/>
  <c r="AA154" i="1"/>
  <c r="P154" i="1"/>
  <c r="P1290" i="1"/>
  <c r="AA1290" i="1"/>
  <c r="AA1195" i="1" l="1"/>
  <c r="P1195" i="1"/>
  <c r="W513" i="8"/>
  <c r="AA1194" i="1" l="1"/>
  <c r="P1194" i="1"/>
  <c r="AA1192" i="1" l="1"/>
  <c r="P1192" i="1"/>
  <c r="P1164" i="1"/>
  <c r="AA1164" i="1"/>
  <c r="AA1180" i="1" l="1"/>
  <c r="AA1017" i="1"/>
  <c r="AA1041" i="1" l="1"/>
  <c r="P1041" i="1"/>
  <c r="P915" i="1"/>
  <c r="AA915" i="1"/>
  <c r="AA781" i="1"/>
  <c r="P781" i="1"/>
  <c r="AA1014" i="1"/>
  <c r="AA397" i="1"/>
  <c r="P397" i="1"/>
  <c r="P263" i="1"/>
  <c r="AA263" i="1"/>
  <c r="AA84" i="1" l="1"/>
  <c r="P84" i="1"/>
  <c r="AA62" i="1"/>
  <c r="P62" i="1"/>
  <c r="AA1371" i="1"/>
  <c r="P1371" i="1"/>
  <c r="AA1352" i="1"/>
  <c r="P1352" i="1"/>
  <c r="P1312" i="1"/>
  <c r="AA1312" i="1"/>
  <c r="P1310" i="1"/>
  <c r="AA1310" i="1"/>
  <c r="P1309" i="1" l="1"/>
  <c r="AA1309" i="1"/>
  <c r="P1297" i="1" l="1"/>
  <c r="AA1297" i="1"/>
  <c r="P1295" i="1"/>
  <c r="AA1295" i="1"/>
  <c r="AA1104" i="1" l="1"/>
  <c r="P1104" i="1"/>
  <c r="P1215" i="1" l="1"/>
  <c r="AA1215" i="1"/>
  <c r="AA1178" i="1"/>
  <c r="P1178" i="1"/>
  <c r="BT14" i="17"/>
  <c r="AA1154" i="1"/>
  <c r="P1154" i="1"/>
  <c r="AA1153" i="1" l="1"/>
  <c r="P1153" i="1"/>
  <c r="AA1134" i="1"/>
  <c r="AA994" i="1"/>
  <c r="AA1113" i="1"/>
  <c r="P1146" i="1" l="1"/>
  <c r="AA1146" i="1"/>
  <c r="AA1080" i="1"/>
  <c r="P1080" i="1"/>
  <c r="AA1353" i="1"/>
  <c r="AA1034" i="1" l="1"/>
  <c r="P1034" i="1"/>
  <c r="P997" i="1" l="1"/>
  <c r="AA997" i="1"/>
  <c r="AA1350" i="1"/>
  <c r="W70" i="8" l="1"/>
  <c r="O70" i="8"/>
  <c r="AA1084" i="1" l="1"/>
  <c r="P971" i="1" l="1"/>
  <c r="AA971" i="1"/>
  <c r="AA1168" i="1" l="1"/>
  <c r="AA968" i="1" l="1"/>
  <c r="P968" i="1"/>
  <c r="AA958" i="1" l="1"/>
  <c r="P958" i="1"/>
  <c r="AA457" i="1" l="1"/>
  <c r="AA945" i="1"/>
  <c r="P945" i="1"/>
  <c r="AA688" i="1" l="1"/>
  <c r="P688" i="1"/>
  <c r="AA378" i="1"/>
  <c r="AA1022" i="1"/>
  <c r="AA662" i="1" l="1"/>
  <c r="P662" i="1"/>
  <c r="AA615" i="1"/>
  <c r="P615" i="1"/>
  <c r="AA592" i="1"/>
  <c r="P592" i="1"/>
  <c r="AA611" i="1"/>
  <c r="P611" i="1"/>
  <c r="AA325" i="1"/>
  <c r="AA1379" i="1" l="1"/>
  <c r="P1379" i="1"/>
  <c r="P532" i="1" l="1"/>
  <c r="AA532" i="1"/>
  <c r="AA118" i="1"/>
  <c r="AA437" i="1" l="1"/>
  <c r="P437" i="1"/>
  <c r="AA424" i="1" l="1"/>
  <c r="P424" i="1"/>
  <c r="P242" i="1"/>
  <c r="AA242" i="1"/>
  <c r="AA234" i="1"/>
  <c r="P234" i="1"/>
  <c r="AA214" i="1"/>
  <c r="AA1337" i="1"/>
  <c r="AA918" i="1"/>
  <c r="AA269" i="1" l="1"/>
  <c r="P269" i="1"/>
  <c r="P1380" i="1"/>
  <c r="AA250" i="1" l="1"/>
  <c r="P250" i="1"/>
  <c r="AA1358" i="1" l="1"/>
  <c r="AA1058" i="1"/>
  <c r="P1381" i="1"/>
  <c r="AA3" i="1"/>
  <c r="AA193" i="1"/>
  <c r="P193" i="1"/>
  <c r="W427" i="8" l="1"/>
  <c r="O427" i="8"/>
  <c r="AA714" i="1" l="1"/>
  <c r="P714" i="1"/>
  <c r="AA99" i="1"/>
  <c r="P705" i="1" l="1"/>
  <c r="AA705" i="1"/>
  <c r="AA253" i="1"/>
  <c r="P253" i="1"/>
  <c r="AA1019" i="1"/>
  <c r="P1019" i="1"/>
  <c r="AA564" i="1"/>
  <c r="W30" i="8"/>
  <c r="AA1024" i="1" l="1"/>
  <c r="P1024" i="1"/>
  <c r="AA733" i="1"/>
  <c r="P733" i="1"/>
  <c r="AA612" i="1" l="1"/>
  <c r="AA1175" i="1" l="1"/>
  <c r="P1175" i="1"/>
  <c r="AA1382" i="1"/>
  <c r="P1382" i="1"/>
  <c r="AA297" i="1" l="1"/>
  <c r="AA828" i="1"/>
  <c r="P828" i="1"/>
  <c r="P797" i="1"/>
  <c r="AA797" i="1"/>
  <c r="AA718" i="1"/>
  <c r="P718" i="1"/>
  <c r="P676" i="1"/>
  <c r="AA676" i="1"/>
  <c r="AA291" i="1"/>
  <c r="AA230" i="1"/>
  <c r="AA304" i="1"/>
  <c r="AA294" i="1"/>
  <c r="AA566" i="1" l="1"/>
  <c r="P566" i="1"/>
  <c r="AA493" i="1"/>
  <c r="P493" i="1"/>
  <c r="AA321" i="1"/>
  <c r="P321" i="1"/>
  <c r="P1162" i="1" l="1"/>
  <c r="AA1162" i="1"/>
  <c r="P1129" i="1"/>
  <c r="AA1129" i="1"/>
  <c r="AA1023" i="1" l="1"/>
  <c r="P1128" i="1" l="1"/>
  <c r="AA1128" i="1"/>
  <c r="AC24" i="27"/>
  <c r="P1061" i="1"/>
  <c r="AA1061" i="1"/>
  <c r="AA499" i="1"/>
  <c r="S499" i="1"/>
  <c r="P499" i="1"/>
  <c r="AA485" i="1"/>
  <c r="S485" i="1"/>
  <c r="P485" i="1"/>
  <c r="AA1193" i="1" l="1"/>
  <c r="P1193" i="1"/>
  <c r="BW34" i="17"/>
  <c r="BW72" i="17"/>
  <c r="P1060" i="1" l="1"/>
  <c r="AA1060" i="1"/>
  <c r="AA60" i="1" l="1"/>
  <c r="AA486" i="1" l="1"/>
  <c r="P486" i="1"/>
  <c r="AA869" i="1"/>
  <c r="P869" i="1"/>
  <c r="P110" i="1" l="1"/>
  <c r="AA110" i="1"/>
  <c r="AA535" i="1"/>
  <c r="S535" i="1"/>
  <c r="P535" i="1"/>
  <c r="AA1298" i="1" l="1"/>
  <c r="P1298" i="1"/>
  <c r="AA1223" i="1" l="1"/>
  <c r="P1223" i="1"/>
  <c r="P1187" i="1" l="1"/>
  <c r="AA1187" i="1"/>
  <c r="AA777" i="1"/>
  <c r="AA1012" i="1" l="1"/>
  <c r="P876" i="1"/>
  <c r="AA876" i="1"/>
  <c r="AA909" i="1" l="1"/>
  <c r="P909" i="1"/>
  <c r="P928" i="1"/>
  <c r="AA928" i="1"/>
  <c r="AA607" i="1"/>
  <c r="P607" i="1"/>
  <c r="AA923" i="1" l="1"/>
  <c r="P923" i="1"/>
  <c r="AA919" i="1"/>
  <c r="P919" i="1"/>
  <c r="AA1338" i="1"/>
  <c r="P846" i="1" l="1"/>
  <c r="AA846" i="1"/>
  <c r="AA829" i="1"/>
  <c r="P829" i="1"/>
  <c r="AA783" i="1" l="1"/>
  <c r="P783" i="1"/>
  <c r="AA742" i="1"/>
  <c r="P742" i="1"/>
  <c r="AA735" i="1"/>
  <c r="P735" i="1"/>
  <c r="AA728" i="1" l="1"/>
  <c r="P728" i="1"/>
  <c r="AA117" i="1" l="1"/>
  <c r="AA365" i="1"/>
  <c r="AA723" i="1" l="1"/>
  <c r="P723" i="1"/>
  <c r="AA720" i="1"/>
  <c r="P720" i="1"/>
  <c r="AA684" i="1"/>
  <c r="P684" i="1"/>
  <c r="P578" i="1"/>
  <c r="AA578" i="1"/>
  <c r="AA1087" i="1"/>
  <c r="AA471" i="1" l="1"/>
  <c r="AA346" i="1"/>
  <c r="AA553" i="1" l="1"/>
  <c r="P553" i="1"/>
  <c r="AA520" i="1"/>
  <c r="P520" i="1"/>
  <c r="AA39" i="1" l="1"/>
  <c r="AA548" i="1"/>
  <c r="P548" i="1"/>
  <c r="AA17" i="1" l="1"/>
  <c r="AA1249" i="1"/>
  <c r="AA1258" i="1"/>
  <c r="AA1232" i="1"/>
  <c r="AA542" i="1"/>
  <c r="P542" i="1"/>
  <c r="AA523" i="1"/>
  <c r="P523" i="1"/>
  <c r="AA473" i="1" l="1"/>
  <c r="P473" i="1"/>
  <c r="AA884" i="1" l="1"/>
  <c r="AA236" i="1" l="1"/>
  <c r="AA1130" i="1"/>
  <c r="AA1383" i="1" l="1"/>
  <c r="P1383" i="1"/>
  <c r="AA1331" i="1" l="1"/>
  <c r="AA446" i="1"/>
  <c r="P446" i="1"/>
  <c r="AA9" i="1" l="1"/>
  <c r="P9" i="1"/>
  <c r="AA515" i="1"/>
  <c r="AA443" i="1" l="1"/>
  <c r="P443" i="1"/>
  <c r="AA332" i="1"/>
  <c r="P332" i="1"/>
  <c r="AA328" i="1" l="1"/>
  <c r="P328" i="1"/>
  <c r="AA302" i="1" l="1"/>
  <c r="P302" i="1"/>
  <c r="AA301" i="1" l="1"/>
  <c r="P301" i="1"/>
  <c r="AA259" i="1" l="1"/>
  <c r="AA361" i="1"/>
  <c r="BW24" i="17"/>
  <c r="AA1127" i="1" l="1"/>
  <c r="P1384" i="1" l="1"/>
  <c r="P299" i="1"/>
  <c r="AA299" i="1" s="1"/>
  <c r="AZ35" i="17" l="1"/>
  <c r="AA285" i="1"/>
  <c r="P285" i="1"/>
  <c r="AA246" i="1" l="1"/>
  <c r="P246" i="1"/>
  <c r="AA656" i="1"/>
  <c r="AA168" i="1"/>
  <c r="AA405" i="1"/>
  <c r="P405" i="1"/>
  <c r="AA208" i="1" l="1"/>
  <c r="P208" i="1"/>
  <c r="AA125" i="1"/>
  <c r="P125" i="1"/>
  <c r="AA104" i="1"/>
  <c r="P104" i="1"/>
  <c r="AA73" i="1"/>
  <c r="P73" i="1"/>
  <c r="AA67" i="1"/>
  <c r="P67" i="1"/>
  <c r="AA496" i="1" l="1"/>
  <c r="AA44" i="1"/>
  <c r="P44" i="1"/>
  <c r="P21" i="1" l="1"/>
  <c r="AA21" i="1"/>
  <c r="AA202" i="1"/>
  <c r="W420" i="8"/>
  <c r="P149" i="1"/>
  <c r="AA149" i="1"/>
  <c r="P20" i="1" l="1"/>
  <c r="AA20" i="1"/>
  <c r="AA550" i="1" l="1"/>
  <c r="AA559" i="1" l="1"/>
  <c r="AA666" i="1" l="1"/>
  <c r="AA477" i="1" l="1"/>
  <c r="P1009" i="1"/>
  <c r="AA1009" i="1"/>
  <c r="W441" i="8"/>
  <c r="AA855" i="1" l="1"/>
  <c r="P855" i="1"/>
  <c r="AA821" i="1"/>
  <c r="P821" i="1"/>
  <c r="AA603" i="1"/>
  <c r="P603" i="1"/>
  <c r="AA456" i="1" l="1"/>
  <c r="AA1386" i="1" l="1"/>
  <c r="P1386" i="1"/>
  <c r="W460" i="8" l="1"/>
  <c r="O460" i="8"/>
  <c r="AA188" i="1"/>
  <c r="P188" i="1"/>
  <c r="AA476" i="1" l="1"/>
  <c r="AA573" i="1"/>
  <c r="AA1387" i="1" l="1"/>
  <c r="P1387" i="1"/>
  <c r="AA1345" i="1" l="1"/>
  <c r="P1345" i="1"/>
  <c r="AA1388" i="1" l="1"/>
  <c r="P1388" i="1"/>
  <c r="P1227" i="1"/>
  <c r="P90" i="1"/>
  <c r="AC98" i="27" l="1"/>
  <c r="P1373" i="1"/>
  <c r="P1372" i="1"/>
  <c r="P1370" i="1"/>
  <c r="P1369" i="1"/>
  <c r="P1368" i="1"/>
  <c r="P1319" i="1"/>
  <c r="P980" i="1"/>
  <c r="AA980" i="1"/>
  <c r="P131" i="1" l="1"/>
  <c r="P851" i="1" l="1"/>
  <c r="P1367" i="1" l="1"/>
  <c r="P1366" i="1"/>
  <c r="P1365" i="1" l="1"/>
  <c r="P1364" i="1" l="1"/>
  <c r="P335" i="1" l="1"/>
  <c r="P56" i="1"/>
  <c r="P284" i="1" l="1"/>
  <c r="P1073" i="1"/>
  <c r="P716" i="1"/>
  <c r="AA1401" i="1"/>
  <c r="P1401" i="1"/>
  <c r="P322" i="1" l="1"/>
  <c r="P1245" i="1" l="1"/>
  <c r="P1334" i="1" l="1"/>
  <c r="P1273" i="1" l="1"/>
  <c r="P1268" i="1" l="1"/>
  <c r="P1252" i="1"/>
  <c r="P1255" i="1" l="1"/>
  <c r="P1302" i="1" l="1"/>
  <c r="P1282" i="1"/>
  <c r="P698" i="1" l="1"/>
  <c r="P356" i="1" l="1"/>
  <c r="AA1390" i="1" l="1"/>
  <c r="P1390" i="1"/>
  <c r="P1247" i="1"/>
  <c r="P1263" i="1" l="1"/>
  <c r="P1243" i="1" l="1"/>
  <c r="AA1018" i="1" l="1"/>
  <c r="S1018" i="1"/>
  <c r="P1018" i="1"/>
  <c r="AA1051" i="1"/>
  <c r="P1051" i="1"/>
  <c r="P1226" i="1"/>
  <c r="H693" i="24" l="1"/>
  <c r="D703" i="24"/>
  <c r="P176" i="1" l="1"/>
  <c r="P1038" i="1" l="1"/>
  <c r="P561" i="1"/>
  <c r="P1016" i="1" l="1"/>
  <c r="P440" i="1"/>
  <c r="AA440" i="1"/>
  <c r="P1027" i="1" l="1"/>
  <c r="AA1027" i="1"/>
  <c r="P964" i="1" l="1"/>
  <c r="P1220" i="1" l="1"/>
  <c r="P774" i="1"/>
  <c r="P396" i="1" l="1"/>
  <c r="P519" i="1" l="1"/>
  <c r="P952" i="1"/>
  <c r="AA952" i="1"/>
  <c r="P244" i="1" l="1"/>
  <c r="P1144" i="1"/>
  <c r="AA1144" i="1"/>
  <c r="P1132" i="1"/>
  <c r="P1125" i="1"/>
  <c r="AA1125" i="1"/>
  <c r="P1120" i="1"/>
  <c r="AA1120" i="1"/>
  <c r="O432" i="8" l="1"/>
  <c r="O437" i="8" l="1"/>
  <c r="W437" i="8"/>
  <c r="P859" i="1"/>
  <c r="AA859" i="1"/>
  <c r="P213" i="1"/>
  <c r="P159" i="1"/>
  <c r="P1072" i="1" l="1"/>
  <c r="P988" i="1"/>
  <c r="P908" i="1" l="1"/>
  <c r="AA908" i="1"/>
  <c r="P897" i="1"/>
  <c r="P885" i="1"/>
  <c r="P875" i="1" l="1"/>
  <c r="AA875" i="1"/>
  <c r="P863" i="1"/>
  <c r="P852" i="1"/>
  <c r="AA852" i="1"/>
  <c r="P835" i="1"/>
  <c r="P833" i="1"/>
  <c r="P823" i="1"/>
  <c r="P799" i="1"/>
  <c r="P814" i="1" l="1"/>
  <c r="AA814" i="1"/>
  <c r="AQ814" i="1"/>
  <c r="P805" i="1"/>
  <c r="AA517" i="1" l="1"/>
  <c r="P517" i="1"/>
  <c r="P741" i="1"/>
  <c r="P409" i="1" l="1"/>
  <c r="P789" i="1"/>
  <c r="AA789" i="1" s="1"/>
  <c r="P753" i="1" l="1"/>
  <c r="P724" i="1"/>
  <c r="AA724" i="1"/>
  <c r="P717" i="1"/>
  <c r="P600" i="1"/>
  <c r="P554" i="1"/>
  <c r="AA543" i="1" l="1"/>
  <c r="S543" i="1"/>
  <c r="P543" i="1"/>
  <c r="P537" i="1" l="1"/>
  <c r="AA537" i="1"/>
  <c r="P530" i="1"/>
  <c r="AA530" i="1"/>
  <c r="P495" i="1"/>
  <c r="P490" i="1" l="1"/>
  <c r="AA490" i="1"/>
  <c r="P423" i="1" l="1"/>
  <c r="P403" i="1"/>
  <c r="P462" i="1" l="1"/>
  <c r="AA462" i="1"/>
  <c r="P759" i="1" l="1"/>
  <c r="P426" i="1"/>
  <c r="P398" i="1" l="1"/>
  <c r="P648" i="1" l="1"/>
  <c r="P633" i="1"/>
  <c r="AA633" i="1"/>
  <c r="P623" i="1"/>
  <c r="P350" i="1"/>
  <c r="AA350" i="1"/>
  <c r="P376" i="1" l="1"/>
  <c r="P475" i="1"/>
  <c r="P309" i="1" l="1"/>
  <c r="P254" i="1"/>
  <c r="P161" i="1"/>
  <c r="AA161" i="1"/>
  <c r="P93" i="1"/>
  <c r="AA93" i="1"/>
  <c r="P296" i="1" l="1"/>
  <c r="P282" i="1" l="1"/>
  <c r="P264" i="1"/>
  <c r="P275" i="1"/>
  <c r="P270" i="1"/>
  <c r="P87" i="1" l="1"/>
  <c r="AA411" i="1"/>
  <c r="P411" i="1"/>
  <c r="O42" i="8" l="1"/>
  <c r="P268" i="1" l="1"/>
  <c r="P203" i="1" l="1"/>
  <c r="P181" i="1"/>
  <c r="P202" i="1"/>
  <c r="P198" i="1" l="1"/>
  <c r="P736" i="1" l="1"/>
  <c r="P157" i="1" l="1"/>
  <c r="P151" i="1"/>
  <c r="P136" i="1" l="1"/>
  <c r="AA577" i="1" l="1"/>
  <c r="P577" i="1"/>
  <c r="AA2" i="1"/>
  <c r="P2" i="1"/>
  <c r="AA951" i="1"/>
  <c r="P120" i="1" l="1"/>
  <c r="P108" i="1" l="1"/>
  <c r="AA108" i="1"/>
  <c r="P31" i="1"/>
  <c r="P88" i="1"/>
  <c r="P98" i="1"/>
  <c r="P1097" i="1" l="1"/>
  <c r="AA1097" i="1" s="1"/>
  <c r="P1171" i="1" l="1"/>
  <c r="P916" i="1" l="1"/>
  <c r="AA916" i="1"/>
  <c r="P934" i="1" l="1"/>
  <c r="P470" i="1" l="1"/>
  <c r="P522" i="1"/>
  <c r="P481" i="1"/>
  <c r="AA468" i="1"/>
  <c r="P468" i="1"/>
  <c r="AA937" i="1" l="1"/>
  <c r="P937" i="1"/>
  <c r="P75" i="1" l="1"/>
  <c r="P680" i="1" l="1"/>
  <c r="P690" i="1"/>
  <c r="P659" i="1"/>
  <c r="AA659" i="1"/>
  <c r="P991" i="1" l="1"/>
  <c r="P940" i="1"/>
  <c r="P217" i="1" l="1"/>
  <c r="P256" i="1"/>
  <c r="J439" i="24" l="1"/>
  <c r="P447" i="1" l="1"/>
  <c r="P444" i="1"/>
  <c r="P59" i="1" l="1"/>
  <c r="P45" i="1"/>
  <c r="P47" i="1" l="1"/>
  <c r="P41" i="1"/>
  <c r="P639" i="1" l="1"/>
  <c r="AA943" i="1" l="1"/>
  <c r="P943" i="1"/>
  <c r="P935" i="1"/>
  <c r="P1149" i="1" l="1"/>
  <c r="P1105" i="1"/>
  <c r="P1033" i="1"/>
  <c r="P1032" i="1"/>
  <c r="P914" i="1"/>
  <c r="AA914" i="1"/>
  <c r="P395" i="1"/>
  <c r="P1299" i="1"/>
  <c r="P746" i="1"/>
  <c r="P745" i="1"/>
  <c r="P132" i="1" l="1"/>
  <c r="AA878" i="1" l="1"/>
  <c r="P878" i="1"/>
  <c r="AA216" i="1"/>
  <c r="P216" i="1"/>
  <c r="P388" i="1"/>
  <c r="P1208" i="1" l="1"/>
  <c r="AA1208" i="1"/>
  <c r="AA1246" i="1"/>
  <c r="P1246" i="1"/>
  <c r="P677" i="1" l="1"/>
  <c r="AC135" i="27" l="1"/>
  <c r="P393" i="1"/>
  <c r="P660" i="1" l="1"/>
  <c r="P49" i="1" l="1"/>
  <c r="P11" i="1"/>
  <c r="P1138" i="1" l="1"/>
  <c r="AA1138" i="1"/>
  <c r="P1044" i="1" l="1"/>
  <c r="P127" i="1" l="1"/>
  <c r="P983" i="1"/>
  <c r="P1313" i="1"/>
  <c r="AA1313" i="1"/>
  <c r="P455" i="1" l="1"/>
  <c r="P453" i="1"/>
  <c r="P748" i="1"/>
  <c r="P358" i="1"/>
  <c r="P57" i="1" l="1"/>
  <c r="P42" i="1"/>
  <c r="P8" i="1" l="1"/>
  <c r="P32" i="1" l="1"/>
  <c r="P892" i="1" l="1"/>
  <c r="P891" i="1"/>
  <c r="P871" i="1"/>
  <c r="AA871" i="1"/>
  <c r="P632" i="1"/>
  <c r="AA632" i="1"/>
  <c r="P857" i="1" l="1"/>
  <c r="P540" i="1"/>
  <c r="P514" i="1"/>
  <c r="AA514" i="1"/>
  <c r="P582" i="1"/>
  <c r="P298" i="1" l="1"/>
  <c r="P656" i="1"/>
  <c r="P557" i="1"/>
  <c r="P500" i="1"/>
  <c r="AA500" i="1"/>
  <c r="P1066" i="1" l="1"/>
  <c r="P439" i="1"/>
  <c r="AA439" i="1"/>
  <c r="P43" i="1" l="1"/>
  <c r="P102" i="1"/>
  <c r="P72" i="1" l="1"/>
  <c r="AB24" i="16"/>
  <c r="P152" i="1" l="1"/>
  <c r="P747" i="1" l="1"/>
  <c r="AA747" i="1"/>
  <c r="AA898" i="1"/>
  <c r="P1000" i="1"/>
  <c r="P819" i="1"/>
  <c r="P1150" i="1" l="1"/>
  <c r="P1198" i="1"/>
  <c r="AA1198" i="1"/>
  <c r="P1240" i="1"/>
  <c r="AA1240" i="1"/>
  <c r="P1238" i="1"/>
  <c r="AA1238" i="1"/>
  <c r="P1233" i="1"/>
  <c r="P1161" i="1"/>
  <c r="AA874" i="1" l="1"/>
  <c r="P1109" i="1" l="1"/>
  <c r="AA1109" i="1"/>
  <c r="P901" i="1"/>
  <c r="P375" i="1" l="1"/>
  <c r="AA375" i="1"/>
  <c r="P1361" i="1"/>
  <c r="P155" i="1"/>
  <c r="P1102" i="1"/>
  <c r="P930" i="1" l="1"/>
  <c r="J142" i="24"/>
  <c r="K142" i="24"/>
  <c r="P1123" i="1"/>
  <c r="AA1123" i="1"/>
  <c r="P1409" i="1"/>
  <c r="AA1344" i="1" l="1"/>
  <c r="P1344" i="1"/>
  <c r="P1008" i="1" l="1"/>
  <c r="AA1008" i="1"/>
  <c r="AC61" i="27" l="1"/>
  <c r="P707" i="1"/>
  <c r="P681" i="1"/>
  <c r="J121" i="24"/>
  <c r="P645" i="1" l="1"/>
  <c r="P631" i="1" l="1"/>
  <c r="AA631" i="1"/>
  <c r="P531" i="1"/>
  <c r="AA531" i="1"/>
  <c r="P507" i="1"/>
  <c r="P276" i="1"/>
  <c r="P227" i="1"/>
  <c r="P26" i="1" l="1"/>
  <c r="P1360" i="1"/>
  <c r="P387" i="1" l="1"/>
  <c r="AB100" i="16"/>
  <c r="AB62" i="16"/>
  <c r="O19" i="8"/>
  <c r="P339" i="1" l="1"/>
  <c r="P291" i="1"/>
  <c r="P338" i="1" l="1"/>
  <c r="P150" i="1" l="1"/>
  <c r="AA150" i="1"/>
  <c r="N26" i="24"/>
  <c r="M26" i="24"/>
  <c r="L26" i="24"/>
  <c r="K26" i="24"/>
  <c r="J26" i="24"/>
  <c r="H26" i="24"/>
  <c r="G26" i="24"/>
  <c r="F26" i="24"/>
  <c r="E26" i="24"/>
  <c r="D26" i="24"/>
  <c r="N25" i="24"/>
  <c r="M25" i="24"/>
  <c r="L25" i="24"/>
  <c r="K25" i="24"/>
  <c r="J25" i="24"/>
  <c r="H25" i="24"/>
  <c r="G25" i="24"/>
  <c r="F25" i="24"/>
  <c r="E25" i="24"/>
  <c r="D25" i="24"/>
  <c r="N24" i="24"/>
  <c r="M24" i="24"/>
  <c r="L24" i="24"/>
  <c r="K24" i="24"/>
  <c r="J24" i="24"/>
  <c r="H24" i="24"/>
  <c r="G24" i="24"/>
  <c r="F24" i="24"/>
  <c r="E24" i="24"/>
  <c r="D24" i="24"/>
  <c r="N23" i="24"/>
  <c r="M23" i="24"/>
  <c r="L23" i="24"/>
  <c r="K23" i="24"/>
  <c r="J23" i="24"/>
  <c r="H23" i="24"/>
  <c r="G23" i="24"/>
  <c r="F23" i="24"/>
  <c r="E23" i="24"/>
  <c r="D23" i="24"/>
  <c r="N22" i="24"/>
  <c r="M22" i="24"/>
  <c r="L22" i="24"/>
  <c r="K22" i="24"/>
  <c r="J22" i="24"/>
  <c r="H22" i="24"/>
  <c r="G22" i="24"/>
  <c r="F22" i="24"/>
  <c r="E22" i="24"/>
  <c r="D22" i="24"/>
  <c r="N21" i="24"/>
  <c r="M21" i="24"/>
  <c r="L21" i="24"/>
  <c r="K21" i="24"/>
  <c r="J21" i="24"/>
  <c r="H21" i="24"/>
  <c r="G21" i="24"/>
  <c r="F21" i="24"/>
  <c r="E21" i="24"/>
  <c r="D21" i="24"/>
  <c r="N20" i="24"/>
  <c r="M20" i="24"/>
  <c r="L20" i="24"/>
  <c r="K20" i="24"/>
  <c r="J20" i="24"/>
  <c r="H20" i="24"/>
  <c r="G20" i="24"/>
  <c r="F20" i="24"/>
  <c r="E20" i="24"/>
  <c r="D20" i="24"/>
  <c r="N19" i="24"/>
  <c r="M19" i="24"/>
  <c r="L19" i="24"/>
  <c r="K19" i="24"/>
  <c r="J19" i="24"/>
  <c r="H19" i="24"/>
  <c r="G19" i="24"/>
  <c r="F19" i="24"/>
  <c r="E19" i="24"/>
  <c r="D19" i="24"/>
  <c r="N18" i="24"/>
  <c r="M18" i="24"/>
  <c r="L18" i="24"/>
  <c r="K18" i="24"/>
  <c r="J18" i="24"/>
  <c r="H18" i="24"/>
  <c r="G18" i="24"/>
  <c r="F18" i="24"/>
  <c r="E18" i="24"/>
  <c r="D18" i="24"/>
  <c r="N17" i="24"/>
  <c r="M17" i="24"/>
  <c r="L17" i="24"/>
  <c r="K17" i="24"/>
  <c r="J17" i="24"/>
  <c r="H17" i="24"/>
  <c r="G17" i="24"/>
  <c r="F17" i="24"/>
  <c r="E17" i="24"/>
  <c r="D17" i="24"/>
  <c r="N16" i="24"/>
  <c r="M16" i="24"/>
  <c r="L16" i="24"/>
  <c r="K16" i="24"/>
  <c r="J16" i="24"/>
  <c r="H16" i="24"/>
  <c r="G16" i="24"/>
  <c r="F16" i="24"/>
  <c r="E16" i="24"/>
  <c r="D16" i="24"/>
  <c r="N15" i="24"/>
  <c r="M15" i="24"/>
  <c r="L15" i="24"/>
  <c r="K15" i="24"/>
  <c r="J15" i="24"/>
  <c r="H15" i="24"/>
  <c r="G15" i="24"/>
  <c r="F15" i="24"/>
  <c r="E15" i="24"/>
  <c r="D15" i="24"/>
  <c r="N14" i="24"/>
  <c r="M14" i="24"/>
  <c r="L14" i="24"/>
  <c r="K14" i="24"/>
  <c r="J14" i="24"/>
  <c r="H14" i="24"/>
  <c r="G14" i="24"/>
  <c r="F14" i="24"/>
  <c r="E14" i="24"/>
  <c r="D14" i="24"/>
  <c r="N13" i="24"/>
  <c r="M13" i="24"/>
  <c r="L13" i="24"/>
  <c r="K13" i="24"/>
  <c r="J13" i="24"/>
  <c r="H13" i="24"/>
  <c r="G13" i="24"/>
  <c r="F13" i="24"/>
  <c r="E13" i="24"/>
  <c r="D13" i="24"/>
  <c r="N12" i="24"/>
  <c r="M12" i="24"/>
  <c r="L12" i="24"/>
  <c r="K12" i="24"/>
  <c r="J12" i="24"/>
  <c r="H12" i="24"/>
  <c r="G12" i="24"/>
  <c r="F12" i="24"/>
  <c r="E12" i="24"/>
  <c r="D12" i="24"/>
  <c r="N11" i="24"/>
  <c r="M11" i="24"/>
  <c r="L11" i="24"/>
  <c r="K11" i="24"/>
  <c r="J11" i="24"/>
  <c r="H11" i="24"/>
  <c r="G11" i="24"/>
  <c r="F11" i="24"/>
  <c r="E11" i="24"/>
  <c r="D11" i="24"/>
  <c r="N10" i="24"/>
  <c r="M10" i="24"/>
  <c r="L10" i="24"/>
  <c r="K10" i="24"/>
  <c r="J10" i="24"/>
  <c r="H10" i="24"/>
  <c r="G10" i="24"/>
  <c r="F10" i="24"/>
  <c r="E10" i="24"/>
  <c r="D10" i="24"/>
  <c r="N9" i="24"/>
  <c r="M9" i="24"/>
  <c r="L9" i="24"/>
  <c r="K9" i="24"/>
  <c r="J9" i="24"/>
  <c r="H9" i="24"/>
  <c r="G9" i="24"/>
  <c r="F9" i="24"/>
  <c r="E9" i="24"/>
  <c r="D9" i="24"/>
  <c r="N8" i="24"/>
  <c r="M8" i="24"/>
  <c r="L8" i="24"/>
  <c r="K8" i="24"/>
  <c r="J8" i="24"/>
  <c r="H8" i="24"/>
  <c r="G8" i="24"/>
  <c r="F8" i="24"/>
  <c r="E8" i="24"/>
  <c r="D8" i="24"/>
  <c r="N7" i="24"/>
  <c r="M7" i="24"/>
  <c r="L7" i="24"/>
  <c r="K7" i="24"/>
  <c r="J7" i="24"/>
  <c r="H7" i="24"/>
  <c r="G7" i="24"/>
  <c r="F7" i="24"/>
  <c r="E7" i="24"/>
  <c r="D7" i="24"/>
  <c r="N6" i="24"/>
  <c r="M6" i="24"/>
  <c r="L6" i="24"/>
  <c r="K6" i="24"/>
  <c r="J6" i="24"/>
  <c r="H6" i="24"/>
  <c r="G6" i="24"/>
  <c r="F6" i="24"/>
  <c r="E6" i="24"/>
  <c r="D6" i="24"/>
  <c r="N5" i="24"/>
  <c r="M5" i="24"/>
  <c r="L5" i="24"/>
  <c r="K5" i="24"/>
  <c r="J5" i="24"/>
  <c r="H5" i="24"/>
  <c r="G5" i="24"/>
  <c r="F5" i="24"/>
  <c r="E5" i="24"/>
  <c r="D5" i="24"/>
  <c r="N4" i="24"/>
  <c r="M4" i="24"/>
  <c r="L4" i="24"/>
  <c r="K4" i="24"/>
  <c r="J4" i="24"/>
  <c r="H4" i="24"/>
  <c r="G4" i="24"/>
  <c r="F4" i="24"/>
  <c r="E4" i="24"/>
  <c r="D4" i="24"/>
  <c r="P71" i="1" l="1"/>
  <c r="P1363" i="1"/>
  <c r="P1359" i="1" l="1"/>
  <c r="P167" i="1" l="1"/>
  <c r="H622" i="24" l="1"/>
  <c r="P1358" i="1"/>
  <c r="P5" i="1" l="1"/>
  <c r="K608" i="24" l="1"/>
  <c r="P286" i="1" l="1"/>
  <c r="P224" i="1"/>
  <c r="P657" i="1" l="1"/>
  <c r="AA657" i="1"/>
  <c r="P221" i="1" l="1"/>
  <c r="P706" i="1" l="1"/>
  <c r="P103" i="1" l="1"/>
  <c r="P972" i="1" l="1"/>
  <c r="AC24" i="26" l="1"/>
  <c r="AA715" i="1" l="1"/>
  <c r="AA1276" i="1"/>
  <c r="P228" i="1" l="1"/>
  <c r="P215" i="1"/>
  <c r="P182" i="1" l="1"/>
  <c r="P174" i="1" l="1"/>
  <c r="P172" i="1"/>
  <c r="P177" i="1"/>
  <c r="P921" i="1" l="1"/>
  <c r="P400" i="1"/>
  <c r="P1036" i="1" l="1"/>
  <c r="P170" i="1"/>
  <c r="P593" i="1"/>
  <c r="Y14" i="16" l="1"/>
  <c r="P756" i="1" l="1"/>
  <c r="P545" i="1"/>
  <c r="P112" i="1" l="1"/>
  <c r="P521" i="1" l="1"/>
  <c r="P524" i="1"/>
  <c r="H515" i="24" l="1"/>
  <c r="P1357" i="1" l="1"/>
  <c r="P147" i="1" l="1"/>
  <c r="AA147" i="1"/>
  <c r="P441" i="1" l="1"/>
  <c r="P1113" i="1" l="1"/>
  <c r="P27" i="1" l="1"/>
  <c r="P51" i="1" l="1"/>
  <c r="P1071" i="1" l="1"/>
  <c r="P10" i="1" l="1"/>
  <c r="P101" i="1" l="1"/>
  <c r="AA1356" i="1" l="1"/>
  <c r="P1356" i="1"/>
  <c r="P824" i="1" l="1"/>
  <c r="P325" i="1"/>
  <c r="P1349" i="1"/>
  <c r="P222" i="1" l="1"/>
  <c r="P926" i="1"/>
  <c r="P391" i="1" l="1"/>
  <c r="O513" i="8" l="1"/>
  <c r="AB176" i="16"/>
  <c r="AB138" i="16"/>
  <c r="P1362" i="1"/>
  <c r="P1355" i="1" l="1"/>
  <c r="P546" i="1"/>
  <c r="AA772" i="1"/>
  <c r="P772" i="1"/>
  <c r="P1354" i="1" l="1"/>
  <c r="P1353" i="1"/>
  <c r="P1183" i="1"/>
  <c r="P853" i="1"/>
  <c r="P1181" i="1" l="1"/>
  <c r="P1017" i="1"/>
  <c r="P1180" i="1" l="1"/>
  <c r="P1173" i="1" l="1"/>
  <c r="AA1173" i="1"/>
  <c r="P1172" i="1"/>
  <c r="AA1172" i="1"/>
  <c r="P1168" i="1" l="1"/>
  <c r="P1167" i="1"/>
  <c r="AA1167" i="1"/>
  <c r="P1165" i="1"/>
  <c r="P827" i="1" l="1"/>
  <c r="AA827" i="1"/>
  <c r="P843" i="1"/>
  <c r="AA843" i="1"/>
  <c r="P386" i="1"/>
  <c r="P1142" i="1" l="1"/>
  <c r="AA1142" i="1"/>
  <c r="P1134" i="1" l="1"/>
  <c r="P1022" i="1" l="1"/>
  <c r="AA752" i="1" l="1"/>
  <c r="P1013" i="1" l="1"/>
  <c r="P994" i="1" l="1"/>
  <c r="P541" i="1"/>
  <c r="P562" i="1"/>
  <c r="AA562" i="1"/>
  <c r="P119" i="1" l="1"/>
  <c r="P118" i="1" l="1"/>
  <c r="P942" i="1"/>
  <c r="P1084" i="1"/>
  <c r="P510" i="1" l="1"/>
  <c r="P498" i="1" l="1"/>
  <c r="AA498" i="1"/>
  <c r="P489" i="1" l="1"/>
  <c r="AA489" i="1"/>
  <c r="P488" i="1" l="1"/>
  <c r="AA488" i="1"/>
  <c r="P460" i="1"/>
  <c r="AA460" i="1"/>
  <c r="P788" i="1" l="1"/>
  <c r="AA788" i="1"/>
  <c r="P1340" i="1" l="1"/>
  <c r="P1339" i="1"/>
  <c r="P378" i="1"/>
  <c r="P214" i="1"/>
  <c r="P99" i="1"/>
  <c r="H318" i="24" l="1"/>
  <c r="P355" i="1" l="1"/>
  <c r="P918" i="1" l="1"/>
  <c r="P1191" i="1" l="1"/>
  <c r="L151" i="24" l="1"/>
  <c r="P365" i="1" l="1"/>
  <c r="W402" i="8"/>
  <c r="O402" i="8"/>
  <c r="AA779" i="1" l="1"/>
  <c r="P779" i="1"/>
  <c r="P760" i="1"/>
  <c r="P360" i="1"/>
  <c r="P345" i="1"/>
  <c r="AA345" i="1"/>
  <c r="P663" i="1" l="1"/>
  <c r="P612" i="1"/>
  <c r="P304" i="1" l="1"/>
  <c r="AC172" i="27"/>
  <c r="P297" i="1"/>
  <c r="P294" i="1"/>
  <c r="P236" i="1"/>
  <c r="P230" i="1"/>
  <c r="AA218" i="1" l="1"/>
  <c r="P218" i="1"/>
  <c r="P197" i="1"/>
  <c r="P130" i="1" l="1"/>
  <c r="O492" i="8" l="1"/>
  <c r="P527" i="1" l="1"/>
  <c r="P66" i="1" l="1"/>
  <c r="P1350" i="1"/>
  <c r="P60" i="1" l="1"/>
  <c r="P1284" i="1" l="1"/>
  <c r="P1338" i="1" l="1"/>
  <c r="P732" i="1" l="1"/>
  <c r="P990" i="1"/>
  <c r="P1348" i="1" l="1"/>
  <c r="P1399" i="1"/>
  <c r="P1398" i="1"/>
  <c r="P1397" i="1"/>
  <c r="BW100" i="17"/>
  <c r="AE62" i="17"/>
  <c r="P686" i="1"/>
  <c r="P567" i="1"/>
  <c r="P555" i="1"/>
  <c r="P117" i="1"/>
  <c r="P17" i="1" l="1"/>
  <c r="AA1407" i="1"/>
  <c r="P1407" i="1"/>
  <c r="P471" i="1"/>
  <c r="P1258" i="1"/>
  <c r="P1249" i="1"/>
  <c r="P1242" i="1"/>
  <c r="P1232" i="1"/>
  <c r="P1218" i="1" l="1"/>
  <c r="P1329" i="1"/>
  <c r="AA1329" i="1"/>
  <c r="AA1400" i="1" l="1"/>
  <c r="P1400" i="1"/>
  <c r="P1347" i="1"/>
  <c r="P1346" i="1"/>
  <c r="P1177" i="1"/>
  <c r="AA1177" i="1"/>
  <c r="P777" i="1" l="1"/>
  <c r="P509" i="1"/>
  <c r="P39" i="1" l="1"/>
  <c r="P412" i="1" l="1"/>
  <c r="P367" i="1"/>
  <c r="P1043" i="1" l="1"/>
  <c r="P1042" i="1"/>
  <c r="P1088" i="1" l="1"/>
  <c r="P1091" i="1"/>
  <c r="P1095" i="1"/>
  <c r="AA1095" i="1"/>
  <c r="P1100" i="1"/>
  <c r="P1337" i="1"/>
  <c r="P1201" i="1" l="1"/>
  <c r="AA1201" i="1"/>
  <c r="P1137" i="1" l="1"/>
  <c r="AA1137" i="1"/>
  <c r="P1131" i="1"/>
  <c r="P1130" i="1"/>
  <c r="P1127" i="1" l="1"/>
  <c r="P1124" i="1"/>
  <c r="AA1124" i="1"/>
  <c r="P1118" i="1"/>
  <c r="AA1118" i="1"/>
  <c r="P505" i="1"/>
  <c r="AA505" i="1"/>
  <c r="P1111" i="1"/>
  <c r="AA1111" i="1"/>
  <c r="P1087" i="1" l="1"/>
  <c r="P1063" i="1"/>
  <c r="AA1063" i="1"/>
  <c r="P168" i="1"/>
  <c r="P1081" i="1" l="1"/>
  <c r="P241" i="1" l="1"/>
  <c r="AA241" i="1"/>
  <c r="P361" i="1"/>
  <c r="P163" i="1"/>
  <c r="P129" i="1"/>
  <c r="P1031" i="1" l="1"/>
  <c r="P1336" i="1"/>
  <c r="AA1028" i="1"/>
  <c r="S1028" i="1"/>
  <c r="P1028" i="1"/>
  <c r="P1335" i="1"/>
  <c r="P1078" i="1" l="1"/>
  <c r="P1070" i="1"/>
  <c r="P1067" i="1"/>
  <c r="N92" i="24"/>
  <c r="M92" i="24"/>
  <c r="L92" i="24"/>
  <c r="K92" i="24"/>
  <c r="J92" i="24"/>
  <c r="H92" i="24"/>
  <c r="G92" i="24"/>
  <c r="F92" i="24"/>
  <c r="E92" i="24"/>
  <c r="D92" i="24"/>
  <c r="N91" i="24"/>
  <c r="M91" i="24"/>
  <c r="L91" i="24"/>
  <c r="K91" i="24"/>
  <c r="J91" i="24"/>
  <c r="H91" i="24"/>
  <c r="G91" i="24"/>
  <c r="F91" i="24"/>
  <c r="E91" i="24"/>
  <c r="D91" i="24"/>
  <c r="N90" i="24"/>
  <c r="M90" i="24"/>
  <c r="L90" i="24"/>
  <c r="K90" i="24"/>
  <c r="J90" i="24"/>
  <c r="H90" i="24"/>
  <c r="G90" i="24"/>
  <c r="F90" i="24"/>
  <c r="E90" i="24"/>
  <c r="D90" i="24"/>
  <c r="N89" i="24"/>
  <c r="M89" i="24"/>
  <c r="L89" i="24"/>
  <c r="K89" i="24"/>
  <c r="J89" i="24"/>
  <c r="H89" i="24"/>
  <c r="G89" i="24"/>
  <c r="F89" i="24"/>
  <c r="E89" i="24"/>
  <c r="D89" i="24"/>
  <c r="N88" i="24"/>
  <c r="M88" i="24"/>
  <c r="L88" i="24"/>
  <c r="K88" i="24"/>
  <c r="J88" i="24"/>
  <c r="H88" i="24"/>
  <c r="G88" i="24"/>
  <c r="F88" i="24"/>
  <c r="E88" i="24"/>
  <c r="D88" i="24"/>
  <c r="N87" i="24"/>
  <c r="M87" i="24"/>
  <c r="L87" i="24"/>
  <c r="K87" i="24"/>
  <c r="J87" i="24"/>
  <c r="H87" i="24"/>
  <c r="G87" i="24"/>
  <c r="F87" i="24"/>
  <c r="E87" i="24"/>
  <c r="D87" i="24"/>
  <c r="N86" i="24"/>
  <c r="M86" i="24"/>
  <c r="L86" i="24"/>
  <c r="K86" i="24"/>
  <c r="J86" i="24"/>
  <c r="H86" i="24"/>
  <c r="G86" i="24"/>
  <c r="F86" i="24"/>
  <c r="E86" i="24"/>
  <c r="D86" i="24"/>
  <c r="N85" i="24"/>
  <c r="M85" i="24"/>
  <c r="L85" i="24"/>
  <c r="K85" i="24"/>
  <c r="J85" i="24"/>
  <c r="H85" i="24"/>
  <c r="G85" i="24"/>
  <c r="F85" i="24"/>
  <c r="E85" i="24"/>
  <c r="D85" i="24"/>
  <c r="N84" i="24"/>
  <c r="M84" i="24"/>
  <c r="L84" i="24"/>
  <c r="K84" i="24"/>
  <c r="J84" i="24"/>
  <c r="H84" i="24"/>
  <c r="G84" i="24"/>
  <c r="F84" i="24"/>
  <c r="E84" i="24"/>
  <c r="D84" i="24"/>
  <c r="N83" i="24"/>
  <c r="M83" i="24"/>
  <c r="L83" i="24"/>
  <c r="K83" i="24"/>
  <c r="J83" i="24"/>
  <c r="H83" i="24"/>
  <c r="G83" i="24"/>
  <c r="F83" i="24"/>
  <c r="E83" i="24"/>
  <c r="D83" i="24"/>
  <c r="N82" i="24"/>
  <c r="M82" i="24"/>
  <c r="L82" i="24"/>
  <c r="K82" i="24"/>
  <c r="J82" i="24"/>
  <c r="H82" i="24"/>
  <c r="G82" i="24"/>
  <c r="F82" i="24"/>
  <c r="E82" i="24"/>
  <c r="D82" i="24"/>
  <c r="N81" i="24"/>
  <c r="M81" i="24"/>
  <c r="L81" i="24"/>
  <c r="K81" i="24"/>
  <c r="J81" i="24"/>
  <c r="H81" i="24"/>
  <c r="G81" i="24"/>
  <c r="F81" i="24"/>
  <c r="E81" i="24"/>
  <c r="D81" i="24"/>
  <c r="N80" i="24"/>
  <c r="M80" i="24"/>
  <c r="L80" i="24"/>
  <c r="K80" i="24"/>
  <c r="J80" i="24"/>
  <c r="H80" i="24"/>
  <c r="G80" i="24"/>
  <c r="F80" i="24"/>
  <c r="E80" i="24"/>
  <c r="D80" i="24"/>
  <c r="N79" i="24"/>
  <c r="M79" i="24"/>
  <c r="L79" i="24"/>
  <c r="K79" i="24"/>
  <c r="J79" i="24"/>
  <c r="H79" i="24"/>
  <c r="G79" i="24"/>
  <c r="F79" i="24"/>
  <c r="E79" i="24"/>
  <c r="D79" i="24"/>
  <c r="N78" i="24"/>
  <c r="M78" i="24"/>
  <c r="L78" i="24"/>
  <c r="K78" i="24"/>
  <c r="J78" i="24"/>
  <c r="H78" i="24"/>
  <c r="G78" i="24"/>
  <c r="F78" i="24"/>
  <c r="E78" i="24"/>
  <c r="D78" i="24"/>
  <c r="N77" i="24"/>
  <c r="M77" i="24"/>
  <c r="L77" i="24"/>
  <c r="K77" i="24"/>
  <c r="J77" i="24"/>
  <c r="H77" i="24"/>
  <c r="G77" i="24"/>
  <c r="F77" i="24"/>
  <c r="E77" i="24"/>
  <c r="D77" i="24"/>
  <c r="N76" i="24"/>
  <c r="M76" i="24"/>
  <c r="L76" i="24"/>
  <c r="K76" i="24"/>
  <c r="J76" i="24"/>
  <c r="H76" i="24"/>
  <c r="G76" i="24"/>
  <c r="F76" i="24"/>
  <c r="E76" i="24"/>
  <c r="D76" i="24"/>
  <c r="N75" i="24"/>
  <c r="M75" i="24"/>
  <c r="L75" i="24"/>
  <c r="K75" i="24"/>
  <c r="J75" i="24"/>
  <c r="H75" i="24"/>
  <c r="G75" i="24"/>
  <c r="F75" i="24"/>
  <c r="E75" i="24"/>
  <c r="D75" i="24"/>
  <c r="N74" i="24"/>
  <c r="M74" i="24"/>
  <c r="L74" i="24"/>
  <c r="K74" i="24"/>
  <c r="J74" i="24"/>
  <c r="H74" i="24"/>
  <c r="G74" i="24"/>
  <c r="F74" i="24"/>
  <c r="E74" i="24"/>
  <c r="D74" i="24"/>
  <c r="M73" i="24"/>
  <c r="L73" i="24"/>
  <c r="J73" i="24"/>
  <c r="H73" i="24"/>
  <c r="G73" i="24"/>
  <c r="F73" i="24"/>
  <c r="E73" i="24"/>
  <c r="D73" i="24"/>
  <c r="N72" i="24"/>
  <c r="M72" i="24"/>
  <c r="L72" i="24"/>
  <c r="K72" i="24"/>
  <c r="J72" i="24"/>
  <c r="H72" i="24"/>
  <c r="G72" i="24"/>
  <c r="F72" i="24"/>
  <c r="E72" i="24"/>
  <c r="D72" i="24"/>
  <c r="N71" i="24"/>
  <c r="M71" i="24"/>
  <c r="L71" i="24"/>
  <c r="K71" i="24"/>
  <c r="J71" i="24"/>
  <c r="H71" i="24"/>
  <c r="G71" i="24"/>
  <c r="F71" i="24"/>
  <c r="E71" i="24"/>
  <c r="D71" i="24"/>
  <c r="N70" i="24"/>
  <c r="M70" i="24"/>
  <c r="L70" i="24"/>
  <c r="K70" i="24"/>
  <c r="J70" i="24"/>
  <c r="H70" i="24"/>
  <c r="G70" i="24"/>
  <c r="F70" i="24"/>
  <c r="E70" i="24"/>
  <c r="D70" i="24"/>
  <c r="N69" i="24"/>
  <c r="M69" i="24"/>
  <c r="L69" i="24"/>
  <c r="K69" i="24"/>
  <c r="J69" i="24"/>
  <c r="H69" i="24"/>
  <c r="G69" i="24"/>
  <c r="F69" i="24"/>
  <c r="E69" i="24"/>
  <c r="D69" i="24"/>
  <c r="N68" i="24"/>
  <c r="M68" i="24"/>
  <c r="L68" i="24"/>
  <c r="K68" i="24"/>
  <c r="J68" i="24"/>
  <c r="H68" i="24"/>
  <c r="G68" i="24"/>
  <c r="F68" i="24"/>
  <c r="E68" i="24"/>
  <c r="D68" i="24"/>
  <c r="N67" i="24"/>
  <c r="M67" i="24"/>
  <c r="L67" i="24"/>
  <c r="K67" i="24"/>
  <c r="J67" i="24"/>
  <c r="H67" i="24"/>
  <c r="G67" i="24"/>
  <c r="F67" i="24"/>
  <c r="E67" i="24"/>
  <c r="D67" i="24"/>
  <c r="N66" i="24"/>
  <c r="M66" i="24"/>
  <c r="L66" i="24"/>
  <c r="K66" i="24"/>
  <c r="J66" i="24"/>
  <c r="H66" i="24"/>
  <c r="G66" i="24"/>
  <c r="F66" i="24"/>
  <c r="E66" i="24"/>
  <c r="D66" i="24"/>
  <c r="N65" i="24"/>
  <c r="M65" i="24"/>
  <c r="L65" i="24"/>
  <c r="K65" i="24"/>
  <c r="J65" i="24"/>
  <c r="H65" i="24"/>
  <c r="G65" i="24"/>
  <c r="F65" i="24"/>
  <c r="E65" i="24"/>
  <c r="D65" i="24"/>
  <c r="N64" i="24"/>
  <c r="M64" i="24"/>
  <c r="L64" i="24"/>
  <c r="K64" i="24"/>
  <c r="J64" i="24"/>
  <c r="H64" i="24"/>
  <c r="G64" i="24"/>
  <c r="F64" i="24"/>
  <c r="E64" i="24"/>
  <c r="D64" i="24"/>
  <c r="N63" i="24"/>
  <c r="M63" i="24"/>
  <c r="L63" i="24"/>
  <c r="K63" i="24"/>
  <c r="J63" i="24"/>
  <c r="H63" i="24"/>
  <c r="G63" i="24"/>
  <c r="F63" i="24"/>
  <c r="E63" i="24"/>
  <c r="D63" i="24"/>
  <c r="N62" i="24"/>
  <c r="M62" i="24"/>
  <c r="L62" i="24"/>
  <c r="K62" i="24"/>
  <c r="J62" i="24"/>
  <c r="H62" i="24"/>
  <c r="G62" i="24"/>
  <c r="F62" i="24"/>
  <c r="E62" i="24"/>
  <c r="D62" i="24"/>
  <c r="N61" i="24"/>
  <c r="M61" i="24"/>
  <c r="L61" i="24"/>
  <c r="K61" i="24"/>
  <c r="J61" i="24"/>
  <c r="H61" i="24"/>
  <c r="G61" i="24"/>
  <c r="F61" i="24"/>
  <c r="E61" i="24"/>
  <c r="D61" i="24"/>
  <c r="N60" i="24"/>
  <c r="M60" i="24"/>
  <c r="L60" i="24"/>
  <c r="K60" i="24"/>
  <c r="J60" i="24"/>
  <c r="H60" i="24"/>
  <c r="G60" i="24"/>
  <c r="F60" i="24"/>
  <c r="E60" i="24"/>
  <c r="D60" i="24"/>
  <c r="N59" i="24"/>
  <c r="M59" i="24"/>
  <c r="L59" i="24"/>
  <c r="K59" i="24"/>
  <c r="J59" i="24"/>
  <c r="H59" i="24"/>
  <c r="G59" i="24"/>
  <c r="F59" i="24"/>
  <c r="E59" i="24"/>
  <c r="D59" i="24"/>
  <c r="N58" i="24"/>
  <c r="M58" i="24"/>
  <c r="L58" i="24"/>
  <c r="K58" i="24"/>
  <c r="J58" i="24"/>
  <c r="H58" i="24"/>
  <c r="G58" i="24"/>
  <c r="F58" i="24"/>
  <c r="E58" i="24"/>
  <c r="D58" i="24"/>
  <c r="N57" i="24"/>
  <c r="M57" i="24"/>
  <c r="L57" i="24"/>
  <c r="K57" i="24"/>
  <c r="J57" i="24"/>
  <c r="H57" i="24"/>
  <c r="G57" i="24"/>
  <c r="F57" i="24"/>
  <c r="E57" i="24"/>
  <c r="D57" i="24"/>
  <c r="N56" i="24"/>
  <c r="M56" i="24"/>
  <c r="L56" i="24"/>
  <c r="K56" i="24"/>
  <c r="J56" i="24"/>
  <c r="H56" i="24"/>
  <c r="G56" i="24"/>
  <c r="F56" i="24"/>
  <c r="E56" i="24"/>
  <c r="D56" i="24"/>
  <c r="N55" i="24"/>
  <c r="M55" i="24"/>
  <c r="L55" i="24"/>
  <c r="K55" i="24"/>
  <c r="J55" i="24"/>
  <c r="H55" i="24"/>
  <c r="G55" i="24"/>
  <c r="F55" i="24"/>
  <c r="E55" i="24"/>
  <c r="D55" i="24"/>
  <c r="N54" i="24"/>
  <c r="M54" i="24"/>
  <c r="L54" i="24"/>
  <c r="K54" i="24"/>
  <c r="J54" i="24"/>
  <c r="H54" i="24"/>
  <c r="G54" i="24"/>
  <c r="F54" i="24"/>
  <c r="E54" i="24"/>
  <c r="D54" i="24"/>
  <c r="N53" i="24"/>
  <c r="M53" i="24"/>
  <c r="L53" i="24"/>
  <c r="K53" i="24"/>
  <c r="J53" i="24"/>
  <c r="H53" i="24"/>
  <c r="G53" i="24"/>
  <c r="F53" i="24"/>
  <c r="E53" i="24"/>
  <c r="D53" i="24"/>
  <c r="N52" i="24"/>
  <c r="M52" i="24"/>
  <c r="L52" i="24"/>
  <c r="K52" i="24"/>
  <c r="J52" i="24"/>
  <c r="H52" i="24"/>
  <c r="G52" i="24"/>
  <c r="F52" i="24"/>
  <c r="E52" i="24"/>
  <c r="D52" i="24"/>
  <c r="N51" i="24"/>
  <c r="M51" i="24"/>
  <c r="L51" i="24"/>
  <c r="K51" i="24"/>
  <c r="J51" i="24"/>
  <c r="H51" i="24"/>
  <c r="G51" i="24"/>
  <c r="F51" i="24"/>
  <c r="E51" i="24"/>
  <c r="D51" i="24"/>
  <c r="M50" i="24"/>
  <c r="L50" i="24"/>
  <c r="J50" i="24"/>
  <c r="H50" i="24"/>
  <c r="G50" i="24"/>
  <c r="F50" i="24"/>
  <c r="E50" i="24"/>
  <c r="D50" i="24"/>
  <c r="N49" i="24"/>
  <c r="M49" i="24"/>
  <c r="L49" i="24"/>
  <c r="K49" i="24"/>
  <c r="J49" i="24"/>
  <c r="H49" i="24"/>
  <c r="G49" i="24"/>
  <c r="F49" i="24"/>
  <c r="E49" i="24"/>
  <c r="D49" i="24"/>
  <c r="N48" i="24"/>
  <c r="M48" i="24"/>
  <c r="L48" i="24"/>
  <c r="K48" i="24"/>
  <c r="J48" i="24"/>
  <c r="H48" i="24"/>
  <c r="G48" i="24"/>
  <c r="F48" i="24"/>
  <c r="E48" i="24"/>
  <c r="D48" i="24"/>
  <c r="N47" i="24"/>
  <c r="M47" i="24"/>
  <c r="L47" i="24"/>
  <c r="K47" i="24"/>
  <c r="J47" i="24"/>
  <c r="H47" i="24"/>
  <c r="G47" i="24"/>
  <c r="F47" i="24"/>
  <c r="E47" i="24"/>
  <c r="D47" i="24"/>
  <c r="N46" i="24"/>
  <c r="M46" i="24"/>
  <c r="L46" i="24"/>
  <c r="K46" i="24"/>
  <c r="J46" i="24"/>
  <c r="H46" i="24"/>
  <c r="G46" i="24"/>
  <c r="F46" i="24"/>
  <c r="E46" i="24"/>
  <c r="D46" i="24"/>
  <c r="N45" i="24"/>
  <c r="M45" i="24"/>
  <c r="L45" i="24"/>
  <c r="K45" i="24"/>
  <c r="J45" i="24"/>
  <c r="H45" i="24"/>
  <c r="G45" i="24"/>
  <c r="F45" i="24"/>
  <c r="E45" i="24"/>
  <c r="D45" i="24"/>
  <c r="N44" i="24"/>
  <c r="M44" i="24"/>
  <c r="L44" i="24"/>
  <c r="K44" i="24"/>
  <c r="J44" i="24"/>
  <c r="H44" i="24"/>
  <c r="G44" i="24"/>
  <c r="F44" i="24"/>
  <c r="E44" i="24"/>
  <c r="D44" i="24"/>
  <c r="N43" i="24"/>
  <c r="M43" i="24"/>
  <c r="L43" i="24"/>
  <c r="K43" i="24"/>
  <c r="J43" i="24"/>
  <c r="H43" i="24"/>
  <c r="G43" i="24"/>
  <c r="F43" i="24"/>
  <c r="E43" i="24"/>
  <c r="D43" i="24"/>
  <c r="N42" i="24"/>
  <c r="M42" i="24"/>
  <c r="L42" i="24"/>
  <c r="K42" i="24"/>
  <c r="J42" i="24"/>
  <c r="H42" i="24"/>
  <c r="G42" i="24"/>
  <c r="F42" i="24"/>
  <c r="E42" i="24"/>
  <c r="D42" i="24"/>
  <c r="N41" i="24"/>
  <c r="M41" i="24"/>
  <c r="L41" i="24"/>
  <c r="K41" i="24"/>
  <c r="J41" i="24"/>
  <c r="H41" i="24"/>
  <c r="G41" i="24"/>
  <c r="F41" i="24"/>
  <c r="E41" i="24"/>
  <c r="D41" i="24"/>
  <c r="N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H39" i="24"/>
  <c r="G39" i="24"/>
  <c r="F39" i="24"/>
  <c r="E39" i="24"/>
  <c r="D39" i="24"/>
  <c r="N38" i="24"/>
  <c r="M38" i="24"/>
  <c r="L38" i="24"/>
  <c r="K38" i="24"/>
  <c r="J38" i="24"/>
  <c r="H38" i="24"/>
  <c r="G38" i="24"/>
  <c r="F38" i="24"/>
  <c r="E38" i="24"/>
  <c r="D38" i="24"/>
  <c r="N37" i="24"/>
  <c r="M37" i="24"/>
  <c r="L37" i="24"/>
  <c r="K37" i="24"/>
  <c r="J37" i="24"/>
  <c r="H37" i="24"/>
  <c r="G37" i="24"/>
  <c r="F37" i="24"/>
  <c r="E37" i="24"/>
  <c r="D37" i="24"/>
  <c r="N36" i="24"/>
  <c r="M36" i="24"/>
  <c r="L36" i="24"/>
  <c r="K36" i="24"/>
  <c r="J36" i="24"/>
  <c r="H36" i="24"/>
  <c r="G36" i="24"/>
  <c r="F36" i="24"/>
  <c r="E36" i="24"/>
  <c r="D36" i="24"/>
  <c r="N35" i="24"/>
  <c r="M35" i="24"/>
  <c r="L35" i="24"/>
  <c r="K35" i="24"/>
  <c r="J35" i="24"/>
  <c r="H35" i="24"/>
  <c r="G35" i="24"/>
  <c r="F35" i="24"/>
  <c r="E35" i="24"/>
  <c r="D35" i="24"/>
  <c r="N34" i="24"/>
  <c r="M34" i="24"/>
  <c r="L34" i="24"/>
  <c r="K34" i="24"/>
  <c r="J34" i="24"/>
  <c r="H34" i="24"/>
  <c r="G34" i="24"/>
  <c r="F34" i="24"/>
  <c r="E34" i="24"/>
  <c r="D34" i="24"/>
  <c r="N33" i="24"/>
  <c r="M33" i="24"/>
  <c r="L33" i="24"/>
  <c r="K33" i="24"/>
  <c r="J33" i="24"/>
  <c r="H33" i="24"/>
  <c r="G33" i="24"/>
  <c r="F33" i="24"/>
  <c r="E33" i="24"/>
  <c r="D33" i="24"/>
  <c r="N32" i="24"/>
  <c r="M32" i="24"/>
  <c r="L32" i="24"/>
  <c r="K32" i="24"/>
  <c r="J32" i="24"/>
  <c r="H32" i="24"/>
  <c r="G32" i="24"/>
  <c r="F32" i="24"/>
  <c r="E32" i="24"/>
  <c r="D32" i="24"/>
  <c r="N31" i="24"/>
  <c r="M31" i="24"/>
  <c r="L31" i="24"/>
  <c r="K31" i="24"/>
  <c r="J31" i="24"/>
  <c r="H31" i="24"/>
  <c r="G31" i="24"/>
  <c r="F31" i="24"/>
  <c r="E31" i="24"/>
  <c r="D31" i="24"/>
  <c r="N30" i="24"/>
  <c r="M30" i="24"/>
  <c r="L30" i="24"/>
  <c r="K30" i="24"/>
  <c r="J30" i="24"/>
  <c r="H30" i="24"/>
  <c r="G30" i="24"/>
  <c r="F30" i="24"/>
  <c r="E30" i="24"/>
  <c r="D30" i="24"/>
  <c r="N29" i="24"/>
  <c r="M29" i="24"/>
  <c r="L29" i="24"/>
  <c r="K29" i="24"/>
  <c r="J29" i="24"/>
  <c r="H29" i="24"/>
  <c r="G29" i="24"/>
  <c r="F29" i="24"/>
  <c r="E29" i="24"/>
  <c r="D29" i="24"/>
  <c r="N28" i="24"/>
  <c r="M28" i="24"/>
  <c r="L28" i="24"/>
  <c r="K28" i="24"/>
  <c r="J28" i="24"/>
  <c r="H28" i="24"/>
  <c r="G28" i="24"/>
  <c r="F28" i="24"/>
  <c r="E28" i="24"/>
  <c r="D28" i="24"/>
  <c r="N27" i="24"/>
  <c r="M27" i="24"/>
  <c r="L27" i="24"/>
  <c r="K27" i="24"/>
  <c r="J27" i="24"/>
  <c r="H27" i="24"/>
  <c r="G27" i="24"/>
  <c r="F27" i="24"/>
  <c r="E27" i="24"/>
  <c r="D27" i="24"/>
  <c r="P1331" i="1" l="1"/>
  <c r="P920" i="1" l="1"/>
  <c r="P1035" i="1"/>
  <c r="AA1035" i="1"/>
  <c r="P558" i="1"/>
  <c r="P1021" i="1" l="1"/>
  <c r="P1014" i="1"/>
  <c r="P1012" i="1" l="1"/>
  <c r="P1010" i="1"/>
  <c r="AA1010" i="1"/>
  <c r="P979" i="1"/>
  <c r="AA979" i="1"/>
  <c r="AA920" i="1"/>
  <c r="P854" i="1"/>
  <c r="AA854" i="1"/>
  <c r="P845" i="1"/>
  <c r="AA845" i="1"/>
  <c r="P795" i="1"/>
  <c r="AA795" i="1"/>
  <c r="P3" i="1" l="1"/>
  <c r="P780" i="1" l="1"/>
  <c r="AA780" i="1"/>
  <c r="P550" i="1"/>
  <c r="P477" i="1" l="1"/>
  <c r="P456" i="1" l="1"/>
  <c r="AE100" i="17" l="1"/>
  <c r="P80" i="1" l="1"/>
  <c r="D697" i="24"/>
  <c r="P37" i="1"/>
  <c r="G692" i="24" l="1"/>
  <c r="H686" i="24"/>
  <c r="O420" i="8"/>
  <c r="N675" i="24"/>
  <c r="M675" i="24"/>
  <c r="L675" i="24"/>
  <c r="K675" i="24"/>
  <c r="J675" i="24"/>
  <c r="H675" i="24"/>
  <c r="G675" i="24"/>
  <c r="F675" i="24"/>
  <c r="E675" i="24"/>
  <c r="D675" i="24"/>
  <c r="N738" i="24"/>
  <c r="M738" i="24"/>
  <c r="L738" i="24"/>
  <c r="K738" i="24"/>
  <c r="J738" i="24"/>
  <c r="H738" i="24"/>
  <c r="G738" i="24"/>
  <c r="F738" i="24"/>
  <c r="E738" i="24"/>
  <c r="D738" i="24"/>
  <c r="N737" i="24"/>
  <c r="M737" i="24"/>
  <c r="L737" i="24"/>
  <c r="K737" i="24"/>
  <c r="J737" i="24"/>
  <c r="H737" i="24"/>
  <c r="G737" i="24"/>
  <c r="F737" i="24"/>
  <c r="E737" i="24"/>
  <c r="D737" i="24"/>
  <c r="N736" i="24"/>
  <c r="M736" i="24"/>
  <c r="L736" i="24"/>
  <c r="K736" i="24"/>
  <c r="J736" i="24"/>
  <c r="H736" i="24"/>
  <c r="G736" i="24"/>
  <c r="F736" i="24"/>
  <c r="E736" i="24"/>
  <c r="D736" i="24"/>
  <c r="N735" i="24"/>
  <c r="M735" i="24"/>
  <c r="L735" i="24"/>
  <c r="K735" i="24"/>
  <c r="J735" i="24"/>
  <c r="H735" i="24"/>
  <c r="G735" i="24"/>
  <c r="F735" i="24"/>
  <c r="E735" i="24"/>
  <c r="D735" i="24"/>
  <c r="N734" i="24"/>
  <c r="M734" i="24"/>
  <c r="L734" i="24"/>
  <c r="K734" i="24"/>
  <c r="J734" i="24"/>
  <c r="H734" i="24"/>
  <c r="G734" i="24"/>
  <c r="F734" i="24"/>
  <c r="E734" i="24"/>
  <c r="D734" i="24"/>
  <c r="N733" i="24"/>
  <c r="M733" i="24"/>
  <c r="L733" i="24"/>
  <c r="K733" i="24"/>
  <c r="J733" i="24"/>
  <c r="H733" i="24"/>
  <c r="G733" i="24"/>
  <c r="F733" i="24"/>
  <c r="E733" i="24"/>
  <c r="D733" i="24"/>
  <c r="N732" i="24"/>
  <c r="M732" i="24"/>
  <c r="L732" i="24"/>
  <c r="K732" i="24"/>
  <c r="J732" i="24"/>
  <c r="H732" i="24"/>
  <c r="G732" i="24"/>
  <c r="F732" i="24"/>
  <c r="E732" i="24"/>
  <c r="D732" i="24"/>
  <c r="N731" i="24"/>
  <c r="M731" i="24"/>
  <c r="L731" i="24"/>
  <c r="K731" i="24"/>
  <c r="J731" i="24"/>
  <c r="H731" i="24"/>
  <c r="G731" i="24"/>
  <c r="F731" i="24"/>
  <c r="E731" i="24"/>
  <c r="D731" i="24"/>
  <c r="N730" i="24"/>
  <c r="M730" i="24"/>
  <c r="L730" i="24"/>
  <c r="K730" i="24"/>
  <c r="J730" i="24"/>
  <c r="H730" i="24"/>
  <c r="G730" i="24"/>
  <c r="F730" i="24"/>
  <c r="E730" i="24"/>
  <c r="D730" i="24"/>
  <c r="N729" i="24"/>
  <c r="M729" i="24"/>
  <c r="L729" i="24"/>
  <c r="K729" i="24"/>
  <c r="J729" i="24"/>
  <c r="H729" i="24"/>
  <c r="G729" i="24"/>
  <c r="F729" i="24"/>
  <c r="E729" i="24"/>
  <c r="D729" i="24"/>
  <c r="N728" i="24"/>
  <c r="M728" i="24"/>
  <c r="L728" i="24"/>
  <c r="K728" i="24"/>
  <c r="J728" i="24"/>
  <c r="H728" i="24"/>
  <c r="G728" i="24"/>
  <c r="F728" i="24"/>
  <c r="E728" i="24"/>
  <c r="D728" i="24"/>
  <c r="N727" i="24"/>
  <c r="M727" i="24"/>
  <c r="L727" i="24"/>
  <c r="K727" i="24"/>
  <c r="J727" i="24"/>
  <c r="H727" i="24"/>
  <c r="G727" i="24"/>
  <c r="F727" i="24"/>
  <c r="E727" i="24"/>
  <c r="D727" i="24"/>
  <c r="N726" i="24"/>
  <c r="M726" i="24"/>
  <c r="L726" i="24"/>
  <c r="K726" i="24"/>
  <c r="J726" i="24"/>
  <c r="H726" i="24"/>
  <c r="G726" i="24"/>
  <c r="F726" i="24"/>
  <c r="E726" i="24"/>
  <c r="D726" i="24"/>
  <c r="N725" i="24"/>
  <c r="M725" i="24"/>
  <c r="L725" i="24"/>
  <c r="K725" i="24"/>
  <c r="J725" i="24"/>
  <c r="H725" i="24"/>
  <c r="G725" i="24"/>
  <c r="F725" i="24"/>
  <c r="E725" i="24"/>
  <c r="D725" i="24"/>
  <c r="M724" i="24"/>
  <c r="L724" i="24"/>
  <c r="J724" i="24"/>
  <c r="H724" i="24"/>
  <c r="G724" i="24"/>
  <c r="F724" i="24"/>
  <c r="E724" i="24"/>
  <c r="D724" i="24"/>
  <c r="N723" i="24"/>
  <c r="M723" i="24"/>
  <c r="L723" i="24"/>
  <c r="K723" i="24"/>
  <c r="J723" i="24"/>
  <c r="H723" i="24"/>
  <c r="G723" i="24"/>
  <c r="F723" i="24"/>
  <c r="E723" i="24"/>
  <c r="D723" i="24"/>
  <c r="N722" i="24"/>
  <c r="M722" i="24"/>
  <c r="L722" i="24"/>
  <c r="K722" i="24"/>
  <c r="J722" i="24"/>
  <c r="H722" i="24"/>
  <c r="G722" i="24"/>
  <c r="F722" i="24"/>
  <c r="E722" i="24"/>
  <c r="D722" i="24"/>
  <c r="N721" i="24"/>
  <c r="M721" i="24"/>
  <c r="L721" i="24"/>
  <c r="K721" i="24"/>
  <c r="J721" i="24"/>
  <c r="H721" i="24"/>
  <c r="G721" i="24"/>
  <c r="F721" i="24"/>
  <c r="E721" i="24"/>
  <c r="D721" i="24"/>
  <c r="N720" i="24"/>
  <c r="M720" i="24"/>
  <c r="L720" i="24"/>
  <c r="K720" i="24"/>
  <c r="J720" i="24"/>
  <c r="H720" i="24"/>
  <c r="G720" i="24"/>
  <c r="F720" i="24"/>
  <c r="E720" i="24"/>
  <c r="D720" i="24"/>
  <c r="N719" i="24"/>
  <c r="M719" i="24"/>
  <c r="L719" i="24"/>
  <c r="K719" i="24"/>
  <c r="J719" i="24"/>
  <c r="H719" i="24"/>
  <c r="G719" i="24"/>
  <c r="F719" i="24"/>
  <c r="E719" i="24"/>
  <c r="D719" i="24"/>
  <c r="N718" i="24"/>
  <c r="M718" i="24"/>
  <c r="L718" i="24"/>
  <c r="K718" i="24"/>
  <c r="J718" i="24"/>
  <c r="H718" i="24"/>
  <c r="G718" i="24"/>
  <c r="F718" i="24"/>
  <c r="E718" i="24"/>
  <c r="D718" i="24"/>
  <c r="N717" i="24"/>
  <c r="M717" i="24"/>
  <c r="L717" i="24"/>
  <c r="K717" i="24"/>
  <c r="J717" i="24"/>
  <c r="H717" i="24"/>
  <c r="G717" i="24"/>
  <c r="F717" i="24"/>
  <c r="E717" i="24"/>
  <c r="D717" i="24"/>
  <c r="N716" i="24"/>
  <c r="M716" i="24"/>
  <c r="L716" i="24"/>
  <c r="K716" i="24"/>
  <c r="J716" i="24"/>
  <c r="H716" i="24"/>
  <c r="G716" i="24"/>
  <c r="F716" i="24"/>
  <c r="E716" i="24"/>
  <c r="D716" i="24"/>
  <c r="N715" i="24"/>
  <c r="M715" i="24"/>
  <c r="L715" i="24"/>
  <c r="K715" i="24"/>
  <c r="J715" i="24"/>
  <c r="H715" i="24"/>
  <c r="G715" i="24"/>
  <c r="F715" i="24"/>
  <c r="E715" i="24"/>
  <c r="D715" i="24"/>
  <c r="N714" i="24"/>
  <c r="M714" i="24"/>
  <c r="L714" i="24"/>
  <c r="K714" i="24"/>
  <c r="J714" i="24"/>
  <c r="H714" i="24"/>
  <c r="G714" i="24"/>
  <c r="F714" i="24"/>
  <c r="E714" i="24"/>
  <c r="D714" i="24"/>
  <c r="N713" i="24"/>
  <c r="M713" i="24"/>
  <c r="L713" i="24"/>
  <c r="K713" i="24"/>
  <c r="J713" i="24"/>
  <c r="H713" i="24"/>
  <c r="G713" i="24"/>
  <c r="F713" i="24"/>
  <c r="E713" i="24"/>
  <c r="D713" i="24"/>
  <c r="N712" i="24"/>
  <c r="M712" i="24"/>
  <c r="L712" i="24"/>
  <c r="K712" i="24"/>
  <c r="J712" i="24"/>
  <c r="H712" i="24"/>
  <c r="G712" i="24"/>
  <c r="F712" i="24"/>
  <c r="E712" i="24"/>
  <c r="D712" i="24"/>
  <c r="N711" i="24"/>
  <c r="M711" i="24"/>
  <c r="L711" i="24"/>
  <c r="K711" i="24"/>
  <c r="J711" i="24"/>
  <c r="H711" i="24"/>
  <c r="G711" i="24"/>
  <c r="F711" i="24"/>
  <c r="E711" i="24"/>
  <c r="D711" i="24"/>
  <c r="N710" i="24"/>
  <c r="M710" i="24"/>
  <c r="L710" i="24"/>
  <c r="K710" i="24"/>
  <c r="J710" i="24"/>
  <c r="H710" i="24"/>
  <c r="G710" i="24"/>
  <c r="F710" i="24"/>
  <c r="E710" i="24"/>
  <c r="D710" i="24"/>
  <c r="N709" i="24"/>
  <c r="M709" i="24"/>
  <c r="L709" i="24"/>
  <c r="K709" i="24"/>
  <c r="J709" i="24"/>
  <c r="H709" i="24"/>
  <c r="G709" i="24"/>
  <c r="F709" i="24"/>
  <c r="E709" i="24"/>
  <c r="D709" i="24"/>
  <c r="N708" i="24"/>
  <c r="M708" i="24"/>
  <c r="L708" i="24"/>
  <c r="K708" i="24"/>
  <c r="J708" i="24"/>
  <c r="H708" i="24"/>
  <c r="G708" i="24"/>
  <c r="F708" i="24"/>
  <c r="E708" i="24"/>
  <c r="D708" i="24"/>
  <c r="N707" i="24"/>
  <c r="M707" i="24"/>
  <c r="L707" i="24"/>
  <c r="K707" i="24"/>
  <c r="J707" i="24"/>
  <c r="H707" i="24"/>
  <c r="G707" i="24"/>
  <c r="F707" i="24"/>
  <c r="E707" i="24"/>
  <c r="D707" i="24"/>
  <c r="M706" i="24"/>
  <c r="L706" i="24"/>
  <c r="J706" i="24"/>
  <c r="H706" i="24"/>
  <c r="G706" i="24"/>
  <c r="F706" i="24"/>
  <c r="E706" i="24"/>
  <c r="D706" i="24"/>
  <c r="N705" i="24"/>
  <c r="M705" i="24"/>
  <c r="L705" i="24"/>
  <c r="K705" i="24"/>
  <c r="J705" i="24"/>
  <c r="H705" i="24"/>
  <c r="G705" i="24"/>
  <c r="F705" i="24"/>
  <c r="E705" i="24"/>
  <c r="D705" i="24"/>
  <c r="N704" i="24"/>
  <c r="M704" i="24"/>
  <c r="L704" i="24"/>
  <c r="K704" i="24"/>
  <c r="J704" i="24"/>
  <c r="H704" i="24"/>
  <c r="G704" i="24"/>
  <c r="F704" i="24"/>
  <c r="E704" i="24"/>
  <c r="D704" i="24"/>
  <c r="N703" i="24"/>
  <c r="M703" i="24"/>
  <c r="L703" i="24"/>
  <c r="K703" i="24"/>
  <c r="J703" i="24"/>
  <c r="H703" i="24"/>
  <c r="G703" i="24"/>
  <c r="F703" i="24"/>
  <c r="E703" i="24"/>
  <c r="M702" i="24"/>
  <c r="L702" i="24"/>
  <c r="J702" i="24"/>
  <c r="H702" i="24"/>
  <c r="G702" i="24"/>
  <c r="F702" i="24"/>
  <c r="E702" i="24"/>
  <c r="D702" i="24"/>
  <c r="N701" i="24"/>
  <c r="M701" i="24"/>
  <c r="L701" i="24"/>
  <c r="K701" i="24"/>
  <c r="J701" i="24"/>
  <c r="H701" i="24"/>
  <c r="G701" i="24"/>
  <c r="F701" i="24"/>
  <c r="E701" i="24"/>
  <c r="D701" i="24"/>
  <c r="N700" i="24"/>
  <c r="M700" i="24"/>
  <c r="L700" i="24"/>
  <c r="K700" i="24"/>
  <c r="J700" i="24"/>
  <c r="H700" i="24"/>
  <c r="G700" i="24"/>
  <c r="F700" i="24"/>
  <c r="E700" i="24"/>
  <c r="D700" i="24"/>
  <c r="N699" i="24"/>
  <c r="M699" i="24"/>
  <c r="L699" i="24"/>
  <c r="K699" i="24"/>
  <c r="J699" i="24"/>
  <c r="H699" i="24"/>
  <c r="G699" i="24"/>
  <c r="F699" i="24"/>
  <c r="E699" i="24"/>
  <c r="D699" i="24"/>
  <c r="N698" i="24"/>
  <c r="M698" i="24"/>
  <c r="L698" i="24"/>
  <c r="K698" i="24"/>
  <c r="J698" i="24"/>
  <c r="H698" i="24"/>
  <c r="G698" i="24"/>
  <c r="F698" i="24"/>
  <c r="E698" i="24"/>
  <c r="D698" i="24"/>
  <c r="N697" i="24"/>
  <c r="M697" i="24"/>
  <c r="L697" i="24"/>
  <c r="K697" i="24"/>
  <c r="J697" i="24"/>
  <c r="H697" i="24"/>
  <c r="G697" i="24"/>
  <c r="F697" i="24"/>
  <c r="E697" i="24"/>
  <c r="N696" i="24"/>
  <c r="M696" i="24"/>
  <c r="L696" i="24"/>
  <c r="K696" i="24"/>
  <c r="J696" i="24"/>
  <c r="H696" i="24"/>
  <c r="G696" i="24"/>
  <c r="F696" i="24"/>
  <c r="E696" i="24"/>
  <c r="D696" i="24"/>
  <c r="N695" i="24"/>
  <c r="M695" i="24"/>
  <c r="L695" i="24"/>
  <c r="K695" i="24"/>
  <c r="J695" i="24"/>
  <c r="H695" i="24"/>
  <c r="G695" i="24"/>
  <c r="F695" i="24"/>
  <c r="E695" i="24"/>
  <c r="D695" i="24"/>
  <c r="N694" i="24"/>
  <c r="M694" i="24"/>
  <c r="L694" i="24"/>
  <c r="K694" i="24"/>
  <c r="J694" i="24"/>
  <c r="H694" i="24"/>
  <c r="G694" i="24"/>
  <c r="F694" i="24"/>
  <c r="E694" i="24"/>
  <c r="D694" i="24"/>
  <c r="N693" i="24"/>
  <c r="M693" i="24"/>
  <c r="L693" i="24"/>
  <c r="K693" i="24"/>
  <c r="J693" i="24"/>
  <c r="G693" i="24"/>
  <c r="F693" i="24"/>
  <c r="E693" i="24"/>
  <c r="D693" i="24"/>
  <c r="N692" i="24"/>
  <c r="M692" i="24"/>
  <c r="L692" i="24"/>
  <c r="K692" i="24"/>
  <c r="J692" i="24"/>
  <c r="H692" i="24"/>
  <c r="F692" i="24"/>
  <c r="E692" i="24"/>
  <c r="D692" i="24"/>
  <c r="N691" i="24"/>
  <c r="M691" i="24"/>
  <c r="L691" i="24"/>
  <c r="K691" i="24"/>
  <c r="J691" i="24"/>
  <c r="G691" i="24"/>
  <c r="F691" i="24"/>
  <c r="E691" i="24"/>
  <c r="D691" i="24"/>
  <c r="N690" i="24"/>
  <c r="M690" i="24"/>
  <c r="L690" i="24"/>
  <c r="K690" i="24"/>
  <c r="J690" i="24"/>
  <c r="H690" i="24"/>
  <c r="G690" i="24"/>
  <c r="F690" i="24"/>
  <c r="E690" i="24"/>
  <c r="D690" i="24"/>
  <c r="N689" i="24"/>
  <c r="M689" i="24"/>
  <c r="L689" i="24"/>
  <c r="K689" i="24"/>
  <c r="J689" i="24"/>
  <c r="H689" i="24"/>
  <c r="G689" i="24"/>
  <c r="F689" i="24"/>
  <c r="E689" i="24"/>
  <c r="D689" i="24"/>
  <c r="N688" i="24"/>
  <c r="M688" i="24"/>
  <c r="L688" i="24"/>
  <c r="K688" i="24"/>
  <c r="J688" i="24"/>
  <c r="H688" i="24"/>
  <c r="G688" i="24"/>
  <c r="F688" i="24"/>
  <c r="E688" i="24"/>
  <c r="D688" i="24"/>
  <c r="N687" i="24"/>
  <c r="M687" i="24"/>
  <c r="L687" i="24"/>
  <c r="K687" i="24"/>
  <c r="J687" i="24"/>
  <c r="H687" i="24"/>
  <c r="G687" i="24"/>
  <c r="F687" i="24"/>
  <c r="E687" i="24"/>
  <c r="D687" i="24"/>
  <c r="N686" i="24"/>
  <c r="M686" i="24"/>
  <c r="L686" i="24"/>
  <c r="K686" i="24"/>
  <c r="J686" i="24"/>
  <c r="G686" i="24"/>
  <c r="F686" i="24"/>
  <c r="E686" i="24"/>
  <c r="D686" i="24"/>
  <c r="N685" i="24"/>
  <c r="M685" i="24"/>
  <c r="L685" i="24"/>
  <c r="K685" i="24"/>
  <c r="J685" i="24"/>
  <c r="H685" i="24"/>
  <c r="G685" i="24"/>
  <c r="F685" i="24"/>
  <c r="E685" i="24"/>
  <c r="D685" i="24"/>
  <c r="N684" i="24"/>
  <c r="M684" i="24"/>
  <c r="L684" i="24"/>
  <c r="K684" i="24"/>
  <c r="J684" i="24"/>
  <c r="H684" i="24"/>
  <c r="G684" i="24"/>
  <c r="F684" i="24"/>
  <c r="E684" i="24"/>
  <c r="D684" i="24"/>
  <c r="N683" i="24"/>
  <c r="M683" i="24"/>
  <c r="L683" i="24"/>
  <c r="K683" i="24"/>
  <c r="J683" i="24"/>
  <c r="H683" i="24"/>
  <c r="G683" i="24"/>
  <c r="F683" i="24"/>
  <c r="E683" i="24"/>
  <c r="D683" i="24"/>
  <c r="N682" i="24"/>
  <c r="M682" i="24"/>
  <c r="L682" i="24"/>
  <c r="K682" i="24"/>
  <c r="J682" i="24"/>
  <c r="H682" i="24"/>
  <c r="G682" i="24"/>
  <c r="F682" i="24"/>
  <c r="E682" i="24"/>
  <c r="D682" i="24"/>
  <c r="N681" i="24"/>
  <c r="M681" i="24"/>
  <c r="L681" i="24"/>
  <c r="K681" i="24"/>
  <c r="J681" i="24"/>
  <c r="H681" i="24"/>
  <c r="G681" i="24"/>
  <c r="F681" i="24"/>
  <c r="E681" i="24"/>
  <c r="D681" i="24"/>
  <c r="N680" i="24"/>
  <c r="M680" i="24"/>
  <c r="L680" i="24"/>
  <c r="K680" i="24"/>
  <c r="J680" i="24"/>
  <c r="H680" i="24"/>
  <c r="G680" i="24"/>
  <c r="F680" i="24"/>
  <c r="E680" i="24"/>
  <c r="D680" i="24"/>
  <c r="N679" i="24"/>
  <c r="M679" i="24"/>
  <c r="L679" i="24"/>
  <c r="K679" i="24"/>
  <c r="J679" i="24"/>
  <c r="H679" i="24"/>
  <c r="G679" i="24"/>
  <c r="F679" i="24"/>
  <c r="E679" i="24"/>
  <c r="D679" i="24"/>
  <c r="N678" i="24"/>
  <c r="M678" i="24"/>
  <c r="L678" i="24"/>
  <c r="K678" i="24"/>
  <c r="J678" i="24"/>
  <c r="H678" i="24"/>
  <c r="G678" i="24"/>
  <c r="F678" i="24"/>
  <c r="E678" i="24"/>
  <c r="D678" i="24"/>
  <c r="N677" i="24"/>
  <c r="M677" i="24"/>
  <c r="L677" i="24"/>
  <c r="K677" i="24"/>
  <c r="J677" i="24"/>
  <c r="H677" i="24"/>
  <c r="G677" i="24"/>
  <c r="F677" i="24"/>
  <c r="E677" i="24"/>
  <c r="D677" i="24"/>
  <c r="P165" i="1"/>
  <c r="O444" i="8"/>
  <c r="AA1385" i="1" l="1"/>
  <c r="P1385" i="1"/>
  <c r="P496" i="1"/>
  <c r="P950" i="1" l="1"/>
  <c r="O441" i="8" l="1"/>
  <c r="P1326" i="1" l="1"/>
  <c r="P238" i="1"/>
  <c r="P308" i="1"/>
  <c r="BW62" i="17" l="1"/>
  <c r="P1231" i="1" l="1"/>
  <c r="N656" i="24"/>
  <c r="P944" i="1"/>
  <c r="P476" i="1"/>
  <c r="P229" i="1" l="1"/>
  <c r="AA229" i="1"/>
  <c r="P900" i="1"/>
  <c r="P862" i="1" l="1"/>
  <c r="P625" i="1" l="1"/>
  <c r="P219" i="1"/>
  <c r="P121" i="1"/>
  <c r="P1281" i="1" l="1"/>
  <c r="P1280" i="1"/>
  <c r="P69" i="1" l="1"/>
  <c r="P776" i="1" l="1"/>
  <c r="P764" i="1"/>
  <c r="P712" i="1" l="1"/>
  <c r="P572" i="1" l="1"/>
  <c r="P571" i="1"/>
  <c r="P81" i="1"/>
  <c r="AA442" i="1" l="1"/>
  <c r="P442" i="1"/>
  <c r="P565" i="1"/>
  <c r="P559" i="1"/>
  <c r="P551" i="1" l="1"/>
  <c r="AA362" i="1"/>
  <c r="P362" i="1"/>
  <c r="P1327" i="1"/>
  <c r="P1342" i="1"/>
  <c r="P666" i="1"/>
  <c r="P1341" i="1"/>
  <c r="P1328" i="1"/>
  <c r="S1209" i="1"/>
  <c r="AK9" i="27"/>
  <c r="P11" i="27"/>
  <c r="J13" i="27"/>
  <c r="Z14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M69" i="27"/>
  <c r="Q69" i="27"/>
  <c r="AC71" i="27"/>
  <c r="F72" i="27"/>
  <c r="J72" i="27"/>
  <c r="Q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P1333" i="1"/>
  <c r="P243" i="1"/>
  <c r="P1332" i="1"/>
  <c r="P1330" i="1"/>
  <c r="W74" i="8"/>
  <c r="O74" i="8"/>
  <c r="AA428" i="1"/>
  <c r="P428" i="1"/>
  <c r="AA53" i="1"/>
  <c r="P53" i="1"/>
  <c r="P1323" i="1"/>
  <c r="W455" i="8"/>
  <c r="O455" i="8"/>
  <c r="W407" i="8"/>
  <c r="O407" i="8"/>
  <c r="AA383" i="1"/>
  <c r="P383" i="1"/>
  <c r="AA343" i="1"/>
  <c r="P343" i="1"/>
  <c r="P406" i="1"/>
  <c r="AA406" i="1"/>
  <c r="AA52" i="1"/>
  <c r="P52" i="1"/>
  <c r="W458" i="8"/>
  <c r="O458" i="8"/>
  <c r="W459" i="8"/>
  <c r="O459" i="8"/>
  <c r="W514" i="8"/>
  <c r="O514" i="8"/>
  <c r="AA1279" i="1"/>
  <c r="P1279" i="1"/>
  <c r="AA841" i="1"/>
  <c r="P841" i="1"/>
  <c r="AA1322" i="1"/>
  <c r="P1322" i="1"/>
  <c r="AA581" i="1"/>
  <c r="P581" i="1"/>
  <c r="AA34" i="1"/>
  <c r="P34" i="1"/>
  <c r="AA856" i="1"/>
  <c r="P856" i="1"/>
  <c r="AA1325" i="1"/>
  <c r="P1325" i="1"/>
  <c r="AA114" i="1"/>
  <c r="P114" i="1"/>
  <c r="AA933" i="1"/>
  <c r="P933" i="1"/>
  <c r="AA205" i="1"/>
  <c r="P205" i="1"/>
  <c r="P996" i="1"/>
  <c r="AA996" i="1"/>
  <c r="P534" i="1"/>
  <c r="AA534" i="1"/>
  <c r="P1321" i="1"/>
  <c r="P1059" i="1"/>
  <c r="AA1059" i="1"/>
  <c r="E535" i="24"/>
  <c r="P1318" i="1"/>
  <c r="P457" i="1"/>
  <c r="AA280" i="1"/>
  <c r="P280" i="1"/>
  <c r="W111" i="8"/>
  <c r="O111" i="8"/>
  <c r="AA953" i="1"/>
  <c r="P953" i="1"/>
  <c r="AA1050" i="1"/>
  <c r="P1050" i="1"/>
  <c r="P961" i="1"/>
  <c r="AA961" i="1"/>
  <c r="AA451" i="1"/>
  <c r="P451" i="1"/>
  <c r="P190" i="1"/>
  <c r="AA190" i="1" s="1"/>
  <c r="P1317" i="1"/>
  <c r="AA1317" i="1"/>
  <c r="AA18" i="1"/>
  <c r="P18" i="1"/>
  <c r="AA133" i="1"/>
  <c r="P133" i="1"/>
  <c r="P1308" i="1"/>
  <c r="P1307" i="1"/>
  <c r="P1324" i="1"/>
  <c r="W5" i="8"/>
  <c r="O5" i="8"/>
  <c r="P1305" i="1"/>
  <c r="P1306" i="1"/>
  <c r="AA948" i="1"/>
  <c r="P948" i="1"/>
  <c r="P1096" i="1"/>
  <c r="AA1096" i="1" s="1"/>
  <c r="AA617" i="1"/>
  <c r="P617" i="1"/>
  <c r="AA454" i="1"/>
  <c r="P454" i="1"/>
  <c r="AA381" i="1"/>
  <c r="P381" i="1"/>
  <c r="AA1303" i="1"/>
  <c r="P1303" i="1"/>
  <c r="W2" i="8"/>
  <c r="O2" i="8"/>
  <c r="AA329" i="1"/>
  <c r="P329" i="1"/>
  <c r="AA771" i="1"/>
  <c r="P771" i="1"/>
  <c r="AA675" i="1"/>
  <c r="P675" i="1"/>
  <c r="P237" i="1"/>
  <c r="AA237" i="1"/>
  <c r="AA166" i="1"/>
  <c r="P166" i="1"/>
  <c r="P552" i="1"/>
  <c r="AA139" i="1"/>
  <c r="P139" i="1"/>
  <c r="P865" i="1"/>
  <c r="AA865" i="1"/>
  <c r="BC26" i="17"/>
  <c r="BC64" i="17"/>
  <c r="AA207" i="1"/>
  <c r="P207" i="1"/>
  <c r="AA201" i="1"/>
  <c r="P201" i="1"/>
  <c r="P927" i="1"/>
  <c r="AA927" i="1"/>
  <c r="AA665" i="1"/>
  <c r="P665" i="1"/>
  <c r="AA83" i="1"/>
  <c r="P83" i="1"/>
  <c r="AA164" i="1"/>
  <c r="P164" i="1"/>
  <c r="P898" i="1"/>
  <c r="AA989" i="1"/>
  <c r="P989" i="1"/>
  <c r="AA1029" i="1"/>
  <c r="P1029" i="1"/>
  <c r="P1300" i="1"/>
  <c r="AA1300" i="1"/>
  <c r="AA526" i="1"/>
  <c r="P526" i="1"/>
  <c r="AA601" i="1"/>
  <c r="P601" i="1"/>
  <c r="W415" i="8"/>
  <c r="O415" i="8"/>
  <c r="P1158" i="1"/>
  <c r="AA1158" i="1"/>
  <c r="AA842" i="1"/>
  <c r="P842" i="1"/>
  <c r="P1112" i="1"/>
  <c r="W83" i="8"/>
  <c r="O83" i="8"/>
  <c r="AA173" i="1"/>
  <c r="P173" i="1"/>
  <c r="AA1106" i="1"/>
  <c r="P1106" i="1"/>
  <c r="AA1278" i="1"/>
  <c r="P1278" i="1"/>
  <c r="AA469" i="1"/>
  <c r="AA140" i="1"/>
  <c r="P140" i="1"/>
  <c r="H355" i="24"/>
  <c r="AA1301" i="1"/>
  <c r="P1301" i="1"/>
  <c r="AA1152" i="1"/>
  <c r="P1152" i="1"/>
  <c r="P445" i="1"/>
  <c r="P95" i="1"/>
  <c r="AA86" i="1"/>
  <c r="P86" i="1"/>
  <c r="AA138" i="1"/>
  <c r="P138" i="1"/>
  <c r="AA1299" i="1"/>
  <c r="AA1235" i="1"/>
  <c r="P1235" i="1"/>
  <c r="AA642" i="1"/>
  <c r="P642" i="1"/>
  <c r="AA124" i="1"/>
  <c r="P124" i="1"/>
  <c r="AA414" i="1" l="1"/>
  <c r="P414" i="1"/>
  <c r="P1285" i="1"/>
  <c r="P109" i="1"/>
  <c r="AA109" i="1"/>
  <c r="AA903" i="1"/>
  <c r="P903" i="1"/>
  <c r="AA574" i="1"/>
  <c r="P574" i="1"/>
  <c r="AA137" i="1"/>
  <c r="P137" i="1"/>
  <c r="AA1045" i="1"/>
  <c r="P1045" i="1"/>
  <c r="AA992" i="1"/>
  <c r="P992" i="1"/>
  <c r="AA896" i="1"/>
  <c r="P896" i="1"/>
  <c r="AA711" i="1"/>
  <c r="P711" i="1"/>
  <c r="AA985" i="1" l="1"/>
  <c r="P985" i="1"/>
  <c r="AA995" i="1"/>
  <c r="P995" i="1"/>
  <c r="AA670" i="1"/>
  <c r="P670" i="1"/>
  <c r="AA793" i="1"/>
  <c r="P793" i="1"/>
  <c r="AA784" i="1"/>
  <c r="P784" i="1"/>
  <c r="AA1316" i="1" l="1"/>
  <c r="P1316" i="1"/>
  <c r="AA549" i="1"/>
  <c r="P549" i="1"/>
  <c r="P872" i="1" l="1"/>
  <c r="AA872" i="1"/>
  <c r="AA14" i="1"/>
  <c r="P14" i="1"/>
  <c r="AA938" i="1"/>
  <c r="P938" i="1"/>
  <c r="AA967" i="1"/>
  <c r="P967" i="1"/>
  <c r="AA826" i="1"/>
  <c r="P826" i="1"/>
  <c r="J221" i="24" l="1"/>
  <c r="AA1122" i="1"/>
  <c r="P1122" i="1"/>
  <c r="AA671" i="1"/>
  <c r="P671" i="1"/>
  <c r="AA1277" i="1"/>
  <c r="P1277" i="1"/>
  <c r="P324" i="1"/>
  <c r="AA209" i="1"/>
  <c r="P209" i="1"/>
  <c r="AA314" i="1"/>
  <c r="P314" i="1"/>
  <c r="AA194" i="1"/>
  <c r="P194" i="1"/>
  <c r="P313" i="1"/>
  <c r="AA156" i="1"/>
  <c r="P156" i="1"/>
  <c r="AA225" i="1"/>
  <c r="P225" i="1"/>
  <c r="AA785" i="1"/>
  <c r="P785" i="1"/>
  <c r="P850" i="1"/>
  <c r="AA850" i="1"/>
  <c r="AA907" i="1"/>
  <c r="P907" i="1"/>
  <c r="P638" i="1"/>
  <c r="AA384" i="1"/>
  <c r="P384" i="1"/>
  <c r="F130" i="24"/>
  <c r="AA368" i="1"/>
  <c r="P368" i="1"/>
  <c r="AA40" i="1"/>
  <c r="P40" i="1"/>
  <c r="P584" i="1"/>
  <c r="AA78" i="1"/>
  <c r="P78" i="1"/>
  <c r="AE138" i="17" l="1"/>
  <c r="AA186" i="1" l="1"/>
  <c r="P186" i="1"/>
  <c r="AA38" i="1" l="1"/>
  <c r="P38" i="1"/>
  <c r="AA394" i="1" l="1"/>
  <c r="P394" i="1"/>
  <c r="AA330" i="1" l="1"/>
  <c r="P330" i="1"/>
  <c r="AA610" i="1"/>
  <c r="P610" i="1"/>
  <c r="AA22" i="1"/>
  <c r="P22" i="1"/>
  <c r="P458" i="1"/>
  <c r="AA458" i="1"/>
  <c r="P153" i="1" l="1"/>
  <c r="P905" i="1" l="1"/>
  <c r="AA905" i="1"/>
  <c r="AA820" i="1"/>
  <c r="P820" i="1"/>
  <c r="P931" i="1" l="1"/>
  <c r="AA178" i="1" l="1"/>
  <c r="P178" i="1"/>
  <c r="AA179" i="1"/>
  <c r="P179" i="1"/>
  <c r="E1037" i="24" l="1"/>
  <c r="AA719" i="1" l="1"/>
  <c r="P719" i="1"/>
  <c r="P768" i="1" l="1"/>
  <c r="N1065" i="24" l="1"/>
  <c r="M1065" i="24"/>
  <c r="L1065" i="24"/>
  <c r="K1065" i="24"/>
  <c r="J1065" i="24"/>
  <c r="H1065" i="24"/>
  <c r="G1065" i="24"/>
  <c r="F1065" i="24"/>
  <c r="E1065" i="24"/>
  <c r="D1065" i="24"/>
  <c r="AA977" i="1"/>
  <c r="P977" i="1"/>
  <c r="F1013" i="24" l="1"/>
  <c r="P715" i="1"/>
  <c r="AA1055" i="1"/>
  <c r="P1055" i="1"/>
  <c r="P1276" i="1" l="1"/>
  <c r="W414" i="8" l="1"/>
  <c r="O414" i="8"/>
  <c r="W64" i="8" l="1"/>
  <c r="O64" i="8"/>
  <c r="W421" i="8" l="1"/>
  <c r="O421" i="8"/>
  <c r="P430" i="1" l="1"/>
  <c r="AA430" i="1"/>
  <c r="AA252" i="1"/>
  <c r="P252" i="1"/>
  <c r="P1275" i="1" l="1"/>
  <c r="AA941" i="1" l="1"/>
  <c r="P941" i="1"/>
  <c r="P913" i="1"/>
  <c r="AA913" i="1"/>
  <c r="O404" i="8" l="1"/>
  <c r="BW176" i="17" l="1"/>
  <c r="AE176" i="17"/>
  <c r="BW138" i="17"/>
  <c r="BT90" i="17"/>
  <c r="AA1272" i="1"/>
  <c r="P1272" i="1"/>
  <c r="AA1274" i="1"/>
  <c r="P1274" i="1"/>
  <c r="AA249" i="1"/>
  <c r="P249" i="1"/>
  <c r="AA583" i="1"/>
  <c r="P583" i="1"/>
  <c r="AA804" i="1"/>
  <c r="P804" i="1"/>
  <c r="D896" i="24" l="1"/>
  <c r="AA825" i="1" l="1"/>
  <c r="P825" i="1"/>
  <c r="AA289" i="1" l="1"/>
  <c r="P289" i="1"/>
  <c r="AB14" i="17" l="1"/>
  <c r="N929" i="24" l="1"/>
  <c r="F871" i="24" l="1"/>
  <c r="E871" i="24"/>
  <c r="E846" i="24"/>
  <c r="F838" i="24"/>
  <c r="F836" i="24"/>
  <c r="F827" i="24"/>
  <c r="F818" i="24"/>
  <c r="N811" i="24"/>
  <c r="M811" i="24"/>
  <c r="L811" i="24"/>
  <c r="K811" i="24"/>
  <c r="J811" i="24"/>
  <c r="H811" i="24"/>
  <c r="G811" i="24"/>
  <c r="F811" i="24"/>
  <c r="E811" i="24"/>
  <c r="D811" i="24"/>
  <c r="N810" i="24"/>
  <c r="M810" i="24"/>
  <c r="L810" i="24"/>
  <c r="K810" i="24"/>
  <c r="J810" i="24"/>
  <c r="H810" i="24"/>
  <c r="G810" i="24"/>
  <c r="F810" i="24"/>
  <c r="E810" i="24"/>
  <c r="D810" i="24"/>
  <c r="N809" i="24"/>
  <c r="M809" i="24"/>
  <c r="L809" i="24"/>
  <c r="K809" i="24"/>
  <c r="J809" i="24"/>
  <c r="H809" i="24"/>
  <c r="G809" i="24"/>
  <c r="F809" i="24"/>
  <c r="E809" i="24"/>
  <c r="D809" i="24"/>
  <c r="N808" i="24"/>
  <c r="M808" i="24"/>
  <c r="L808" i="24"/>
  <c r="K808" i="24"/>
  <c r="J808" i="24"/>
  <c r="H808" i="24"/>
  <c r="G808" i="24"/>
  <c r="F808" i="24"/>
  <c r="E808" i="24"/>
  <c r="D808" i="24"/>
  <c r="N807" i="24"/>
  <c r="M807" i="24"/>
  <c r="L807" i="24"/>
  <c r="K807" i="24"/>
  <c r="J807" i="24"/>
  <c r="H807" i="24"/>
  <c r="G807" i="24"/>
  <c r="F807" i="24"/>
  <c r="E807" i="24"/>
  <c r="D807" i="24"/>
  <c r="N806" i="24"/>
  <c r="M806" i="24"/>
  <c r="L806" i="24"/>
  <c r="K806" i="24"/>
  <c r="J806" i="24"/>
  <c r="H806" i="24"/>
  <c r="G806" i="24"/>
  <c r="F806" i="24"/>
  <c r="E806" i="24"/>
  <c r="D806" i="24"/>
  <c r="N805" i="24"/>
  <c r="M805" i="24"/>
  <c r="L805" i="24"/>
  <c r="K805" i="24"/>
  <c r="J805" i="24"/>
  <c r="H805" i="24"/>
  <c r="G805" i="24"/>
  <c r="F805" i="24"/>
  <c r="E805" i="24"/>
  <c r="D805" i="24"/>
  <c r="N804" i="24"/>
  <c r="M804" i="24"/>
  <c r="L804" i="24"/>
  <c r="K804" i="24"/>
  <c r="J804" i="24"/>
  <c r="H804" i="24"/>
  <c r="G804" i="24"/>
  <c r="F804" i="24"/>
  <c r="E804" i="24"/>
  <c r="D804" i="24"/>
  <c r="N803" i="24"/>
  <c r="M803" i="24"/>
  <c r="L803" i="24"/>
  <c r="K803" i="24"/>
  <c r="J803" i="24"/>
  <c r="H803" i="24"/>
  <c r="G803" i="24"/>
  <c r="F803" i="24"/>
  <c r="E803" i="24"/>
  <c r="D803" i="24"/>
  <c r="M802" i="24"/>
  <c r="L802" i="24"/>
  <c r="J802" i="24"/>
  <c r="H802" i="24"/>
  <c r="G802" i="24"/>
  <c r="F802" i="24"/>
  <c r="E802" i="24"/>
  <c r="D802" i="24"/>
  <c r="M801" i="24"/>
  <c r="L801" i="24"/>
  <c r="J801" i="24"/>
  <c r="H801" i="24"/>
  <c r="G801" i="24"/>
  <c r="F801" i="24"/>
  <c r="E801" i="24"/>
  <c r="D801" i="24"/>
  <c r="M800" i="24"/>
  <c r="L800" i="24"/>
  <c r="J800" i="24"/>
  <c r="H800" i="24"/>
  <c r="G800" i="24"/>
  <c r="F800" i="24"/>
  <c r="E800" i="24"/>
  <c r="D800" i="24"/>
  <c r="M799" i="24"/>
  <c r="L799" i="24"/>
  <c r="J799" i="24"/>
  <c r="H799" i="24"/>
  <c r="G799" i="24"/>
  <c r="F799" i="24"/>
  <c r="E799" i="24"/>
  <c r="D799" i="24"/>
  <c r="M798" i="24"/>
  <c r="L798" i="24"/>
  <c r="J798" i="24"/>
  <c r="H798" i="24"/>
  <c r="G798" i="24"/>
  <c r="F798" i="24"/>
  <c r="E798" i="24"/>
  <c r="D798" i="24"/>
  <c r="F780" i="24"/>
  <c r="F771" i="24"/>
  <c r="N764" i="24"/>
  <c r="M764" i="24"/>
  <c r="L764" i="24"/>
  <c r="K764" i="24"/>
  <c r="J764" i="24"/>
  <c r="H764" i="24"/>
  <c r="G764" i="24"/>
  <c r="F764" i="24"/>
  <c r="E764" i="24"/>
  <c r="D764" i="24"/>
  <c r="N763" i="24"/>
  <c r="M763" i="24"/>
  <c r="L763" i="24"/>
  <c r="K763" i="24"/>
  <c r="J763" i="24"/>
  <c r="H763" i="24"/>
  <c r="G763" i="24"/>
  <c r="F763" i="24"/>
  <c r="E763" i="24"/>
  <c r="D763" i="24"/>
  <c r="N762" i="24"/>
  <c r="M762" i="24"/>
  <c r="L762" i="24"/>
  <c r="K762" i="24"/>
  <c r="J762" i="24"/>
  <c r="H762" i="24"/>
  <c r="G762" i="24"/>
  <c r="F762" i="24"/>
  <c r="E762" i="24"/>
  <c r="D762" i="24"/>
  <c r="N761" i="24"/>
  <c r="M761" i="24"/>
  <c r="L761" i="24"/>
  <c r="K761" i="24"/>
  <c r="J761" i="24"/>
  <c r="H761" i="24"/>
  <c r="G761" i="24"/>
  <c r="F761" i="24"/>
  <c r="E761" i="24"/>
  <c r="D761" i="24"/>
  <c r="N760" i="24"/>
  <c r="M760" i="24"/>
  <c r="L760" i="24"/>
  <c r="K760" i="24"/>
  <c r="J760" i="24"/>
  <c r="H760" i="24"/>
  <c r="G760" i="24"/>
  <c r="F760" i="24"/>
  <c r="E760" i="24"/>
  <c r="D760" i="24"/>
  <c r="N759" i="24"/>
  <c r="M759" i="24"/>
  <c r="L759" i="24"/>
  <c r="K759" i="24"/>
  <c r="J759" i="24"/>
  <c r="H759" i="24"/>
  <c r="G759" i="24"/>
  <c r="F759" i="24"/>
  <c r="E759" i="24"/>
  <c r="D759" i="24"/>
  <c r="N758" i="24"/>
  <c r="M758" i="24"/>
  <c r="L758" i="24"/>
  <c r="K758" i="24"/>
  <c r="J758" i="24"/>
  <c r="H758" i="24"/>
  <c r="G758" i="24"/>
  <c r="F758" i="24"/>
  <c r="E758" i="24"/>
  <c r="D758" i="24"/>
  <c r="N757" i="24"/>
  <c r="M757" i="24"/>
  <c r="L757" i="24"/>
  <c r="K757" i="24"/>
  <c r="J757" i="24"/>
  <c r="H757" i="24"/>
  <c r="G757" i="24"/>
  <c r="F757" i="24"/>
  <c r="E757" i="24"/>
  <c r="D757" i="24"/>
  <c r="N756" i="24"/>
  <c r="M756" i="24"/>
  <c r="L756" i="24"/>
  <c r="K756" i="24"/>
  <c r="J756" i="24"/>
  <c r="H756" i="24"/>
  <c r="G756" i="24"/>
  <c r="F756" i="24"/>
  <c r="E756" i="24"/>
  <c r="D756" i="24"/>
  <c r="N755" i="24"/>
  <c r="M755" i="24"/>
  <c r="L755" i="24"/>
  <c r="K755" i="24"/>
  <c r="J755" i="24"/>
  <c r="H755" i="24"/>
  <c r="G755" i="24"/>
  <c r="F755" i="24"/>
  <c r="E755" i="24"/>
  <c r="D755" i="24"/>
  <c r="N676" i="24" l="1"/>
  <c r="M676" i="24"/>
  <c r="L676" i="24"/>
  <c r="K676" i="24"/>
  <c r="J676" i="24"/>
  <c r="H676" i="24"/>
  <c r="G676" i="24"/>
  <c r="F676" i="24"/>
  <c r="E676" i="24"/>
  <c r="D676" i="24"/>
  <c r="N666" i="24"/>
  <c r="M666" i="24"/>
  <c r="L666" i="24"/>
  <c r="K666" i="24"/>
  <c r="J666" i="24"/>
  <c r="H666" i="24"/>
  <c r="G666" i="24"/>
  <c r="F666" i="24"/>
  <c r="E666" i="24"/>
  <c r="D666" i="24"/>
  <c r="N665" i="24"/>
  <c r="M665" i="24"/>
  <c r="L665" i="24"/>
  <c r="K665" i="24"/>
  <c r="J665" i="24"/>
  <c r="H665" i="24"/>
  <c r="G665" i="24"/>
  <c r="F665" i="24"/>
  <c r="E665" i="24"/>
  <c r="D665" i="24"/>
  <c r="N664" i="24"/>
  <c r="M664" i="24"/>
  <c r="L664" i="24"/>
  <c r="K664" i="24"/>
  <c r="J664" i="24"/>
  <c r="H664" i="24"/>
  <c r="G664" i="24"/>
  <c r="F664" i="24"/>
  <c r="E664" i="24"/>
  <c r="D664" i="24"/>
  <c r="N663" i="24"/>
  <c r="M663" i="24"/>
  <c r="L663" i="24"/>
  <c r="K663" i="24"/>
  <c r="J663" i="24"/>
  <c r="H663" i="24"/>
  <c r="G663" i="24"/>
  <c r="F663" i="24"/>
  <c r="E663" i="24"/>
  <c r="D663" i="24"/>
  <c r="N662" i="24"/>
  <c r="M662" i="24"/>
  <c r="L662" i="24"/>
  <c r="K662" i="24"/>
  <c r="J662" i="24"/>
  <c r="H662" i="24"/>
  <c r="G662" i="24"/>
  <c r="F662" i="24"/>
  <c r="E662" i="24"/>
  <c r="D662" i="24"/>
  <c r="N661" i="24"/>
  <c r="M661" i="24"/>
  <c r="L661" i="24"/>
  <c r="K661" i="24"/>
  <c r="J661" i="24"/>
  <c r="H661" i="24"/>
  <c r="G661" i="24"/>
  <c r="F661" i="24"/>
  <c r="E661" i="24"/>
  <c r="D661" i="24"/>
  <c r="N660" i="24"/>
  <c r="M660" i="24"/>
  <c r="L660" i="24"/>
  <c r="K660" i="24"/>
  <c r="J660" i="24"/>
  <c r="H660" i="24"/>
  <c r="G660" i="24"/>
  <c r="F660" i="24"/>
  <c r="E660" i="24"/>
  <c r="D660" i="24"/>
  <c r="N659" i="24"/>
  <c r="M659" i="24"/>
  <c r="L659" i="24"/>
  <c r="K659" i="24"/>
  <c r="J659" i="24"/>
  <c r="H659" i="24"/>
  <c r="G659" i="24"/>
  <c r="F659" i="24"/>
  <c r="E659" i="24"/>
  <c r="D659" i="24"/>
  <c r="N658" i="24"/>
  <c r="M658" i="24"/>
  <c r="L658" i="24"/>
  <c r="K658" i="24"/>
  <c r="J658" i="24"/>
  <c r="H658" i="24"/>
  <c r="G658" i="24"/>
  <c r="F658" i="24"/>
  <c r="E658" i="24"/>
  <c r="D658" i="24"/>
  <c r="N657" i="24"/>
  <c r="M657" i="24"/>
  <c r="L657" i="24"/>
  <c r="K657" i="24"/>
  <c r="J657" i="24"/>
  <c r="H657" i="24"/>
  <c r="G657" i="24"/>
  <c r="F657" i="24"/>
  <c r="E657" i="24"/>
  <c r="D657" i="24"/>
  <c r="M656" i="24"/>
  <c r="L656" i="24"/>
  <c r="K656" i="24"/>
  <c r="J656" i="24"/>
  <c r="H656" i="24"/>
  <c r="G656" i="24"/>
  <c r="F656" i="24"/>
  <c r="E656" i="24"/>
  <c r="D656" i="24"/>
  <c r="N655" i="24"/>
  <c r="M655" i="24"/>
  <c r="L655" i="24"/>
  <c r="K655" i="24"/>
  <c r="J655" i="24"/>
  <c r="H655" i="24"/>
  <c r="G655" i="24"/>
  <c r="F655" i="24"/>
  <c r="E655" i="24"/>
  <c r="D655" i="24"/>
  <c r="N654" i="24"/>
  <c r="M654" i="24"/>
  <c r="L654" i="24"/>
  <c r="K654" i="24"/>
  <c r="J654" i="24"/>
  <c r="H654" i="24"/>
  <c r="G654" i="24"/>
  <c r="F654" i="24"/>
  <c r="E654" i="24"/>
  <c r="D654" i="24"/>
  <c r="N653" i="24"/>
  <c r="M653" i="24"/>
  <c r="L653" i="24"/>
  <c r="K653" i="24"/>
  <c r="J653" i="24"/>
  <c r="H653" i="24"/>
  <c r="G653" i="24"/>
  <c r="F653" i="24"/>
  <c r="E653" i="24"/>
  <c r="D653" i="24"/>
  <c r="N652" i="24"/>
  <c r="M652" i="24"/>
  <c r="L652" i="24"/>
  <c r="K652" i="24"/>
  <c r="J652" i="24"/>
  <c r="H652" i="24"/>
  <c r="G652" i="24"/>
  <c r="F652" i="24"/>
  <c r="E652" i="24"/>
  <c r="D652" i="24"/>
  <c r="N651" i="24"/>
  <c r="M651" i="24"/>
  <c r="L651" i="24"/>
  <c r="K651" i="24"/>
  <c r="J651" i="24"/>
  <c r="H651" i="24"/>
  <c r="G651" i="24"/>
  <c r="F651" i="24"/>
  <c r="E651" i="24"/>
  <c r="D651" i="24"/>
  <c r="M650" i="24"/>
  <c r="L650" i="24"/>
  <c r="J650" i="24"/>
  <c r="H650" i="24"/>
  <c r="G650" i="24"/>
  <c r="F650" i="24"/>
  <c r="E650" i="24"/>
  <c r="D650" i="24"/>
  <c r="N649" i="24"/>
  <c r="M649" i="24"/>
  <c r="L649" i="24"/>
  <c r="K649" i="24"/>
  <c r="J649" i="24"/>
  <c r="H649" i="24"/>
  <c r="G649" i="24"/>
  <c r="F649" i="24"/>
  <c r="E649" i="24"/>
  <c r="D649" i="24"/>
  <c r="N648" i="24"/>
  <c r="M648" i="24"/>
  <c r="L648" i="24"/>
  <c r="K648" i="24"/>
  <c r="J648" i="24"/>
  <c r="H648" i="24"/>
  <c r="G648" i="24"/>
  <c r="F648" i="24"/>
  <c r="E648" i="24"/>
  <c r="D648" i="24"/>
  <c r="M647" i="24"/>
  <c r="L647" i="24"/>
  <c r="J647" i="24"/>
  <c r="H647" i="24"/>
  <c r="G647" i="24"/>
  <c r="F647" i="24"/>
  <c r="E647" i="24"/>
  <c r="D647" i="24"/>
  <c r="N646" i="24"/>
  <c r="M646" i="24"/>
  <c r="L646" i="24"/>
  <c r="K646" i="24"/>
  <c r="J646" i="24"/>
  <c r="H646" i="24"/>
  <c r="G646" i="24"/>
  <c r="F646" i="24"/>
  <c r="E646" i="24"/>
  <c r="D646" i="24"/>
  <c r="N645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N598" i="24"/>
  <c r="M598" i="24"/>
  <c r="L598" i="24"/>
  <c r="K598" i="24"/>
  <c r="J598" i="24"/>
  <c r="H598" i="24"/>
  <c r="G598" i="24"/>
  <c r="F598" i="24"/>
  <c r="E598" i="24"/>
  <c r="D598" i="24"/>
  <c r="N597" i="24"/>
  <c r="M597" i="24"/>
  <c r="L597" i="24"/>
  <c r="K597" i="24"/>
  <c r="J597" i="24"/>
  <c r="H597" i="24"/>
  <c r="G597" i="24"/>
  <c r="F597" i="24"/>
  <c r="E597" i="24"/>
  <c r="D597" i="24"/>
  <c r="N596" i="24"/>
  <c r="M596" i="24"/>
  <c r="L596" i="24"/>
  <c r="K596" i="24"/>
  <c r="J596" i="24"/>
  <c r="H596" i="24"/>
  <c r="G596" i="24"/>
  <c r="F596" i="24"/>
  <c r="E596" i="24"/>
  <c r="D596" i="24"/>
  <c r="N595" i="24"/>
  <c r="M595" i="24"/>
  <c r="L595" i="24"/>
  <c r="K595" i="24"/>
  <c r="J595" i="24"/>
  <c r="H595" i="24"/>
  <c r="G595" i="24"/>
  <c r="F595" i="24"/>
  <c r="E595" i="24"/>
  <c r="D595" i="24"/>
  <c r="N594" i="24"/>
  <c r="M594" i="24"/>
  <c r="L594" i="24"/>
  <c r="K594" i="24"/>
  <c r="J594" i="24"/>
  <c r="H594" i="24"/>
  <c r="G594" i="24"/>
  <c r="F594" i="24"/>
  <c r="E594" i="24"/>
  <c r="D594" i="24"/>
  <c r="N593" i="24"/>
  <c r="M593" i="24"/>
  <c r="L593" i="24"/>
  <c r="K593" i="24"/>
  <c r="J593" i="24"/>
  <c r="H593" i="24"/>
  <c r="G593" i="24"/>
  <c r="F593" i="24"/>
  <c r="E593" i="24"/>
  <c r="D593" i="24"/>
  <c r="N592" i="24"/>
  <c r="M592" i="24"/>
  <c r="L592" i="24"/>
  <c r="K592" i="24"/>
  <c r="J592" i="24"/>
  <c r="H592" i="24"/>
  <c r="G592" i="24"/>
  <c r="F592" i="24"/>
  <c r="E592" i="24"/>
  <c r="D592" i="24"/>
  <c r="M591" i="24"/>
  <c r="L591" i="24"/>
  <c r="J591" i="24"/>
  <c r="H591" i="24"/>
  <c r="G591" i="24"/>
  <c r="F591" i="24"/>
  <c r="E591" i="24"/>
  <c r="D591" i="24"/>
  <c r="M590" i="24"/>
  <c r="L590" i="24"/>
  <c r="J590" i="24"/>
  <c r="H590" i="24"/>
  <c r="G590" i="24"/>
  <c r="F590" i="24"/>
  <c r="E590" i="24"/>
  <c r="D590" i="24"/>
  <c r="N589" i="24"/>
  <c r="M589" i="24"/>
  <c r="L589" i="24"/>
  <c r="K589" i="24"/>
  <c r="J589" i="24"/>
  <c r="H589" i="24"/>
  <c r="G589" i="24"/>
  <c r="F589" i="24"/>
  <c r="E589" i="24"/>
  <c r="D589" i="24"/>
  <c r="N588" i="24"/>
  <c r="M588" i="24"/>
  <c r="L588" i="24"/>
  <c r="K588" i="24"/>
  <c r="J588" i="24"/>
  <c r="H588" i="24"/>
  <c r="G588" i="24"/>
  <c r="F588" i="24"/>
  <c r="E588" i="24"/>
  <c r="D588" i="24"/>
  <c r="M587" i="24"/>
  <c r="L587" i="24"/>
  <c r="J587" i="24"/>
  <c r="H587" i="24"/>
  <c r="G587" i="24"/>
  <c r="F587" i="24"/>
  <c r="E587" i="24"/>
  <c r="D587" i="24"/>
  <c r="N586" i="24"/>
  <c r="M586" i="24"/>
  <c r="L586" i="24"/>
  <c r="K586" i="24"/>
  <c r="J586" i="24"/>
  <c r="H586" i="24"/>
  <c r="G586" i="24"/>
  <c r="F586" i="24"/>
  <c r="E586" i="24"/>
  <c r="D586" i="24"/>
  <c r="N585" i="24"/>
  <c r="M585" i="24"/>
  <c r="L585" i="24"/>
  <c r="K585" i="24"/>
  <c r="J585" i="24"/>
  <c r="H585" i="24"/>
  <c r="G585" i="24"/>
  <c r="F585" i="24"/>
  <c r="E585" i="24"/>
  <c r="D585" i="24"/>
  <c r="N584" i="24"/>
  <c r="M584" i="24"/>
  <c r="L584" i="24"/>
  <c r="K584" i="24"/>
  <c r="J584" i="24"/>
  <c r="H584" i="24"/>
  <c r="G584" i="24"/>
  <c r="F584" i="24"/>
  <c r="E584" i="24"/>
  <c r="D584" i="24"/>
  <c r="N583" i="24"/>
  <c r="M583" i="24"/>
  <c r="L583" i="24"/>
  <c r="K583" i="24"/>
  <c r="J583" i="24"/>
  <c r="H583" i="24"/>
  <c r="G583" i="24"/>
  <c r="F583" i="24"/>
  <c r="E583" i="24"/>
  <c r="D583" i="24"/>
  <c r="N582" i="24"/>
  <c r="M582" i="24"/>
  <c r="L582" i="24"/>
  <c r="K582" i="24"/>
  <c r="J582" i="24"/>
  <c r="H582" i="24"/>
  <c r="G582" i="24"/>
  <c r="F582" i="24"/>
  <c r="D582" i="24"/>
  <c r="N581" i="24"/>
  <c r="M581" i="24"/>
  <c r="L581" i="24"/>
  <c r="K581" i="24"/>
  <c r="J581" i="24"/>
  <c r="H581" i="24"/>
  <c r="G581" i="24"/>
  <c r="F581" i="24"/>
  <c r="E581" i="24"/>
  <c r="D581" i="24"/>
  <c r="N580" i="24"/>
  <c r="M580" i="24"/>
  <c r="L580" i="24"/>
  <c r="K580" i="24"/>
  <c r="J580" i="24"/>
  <c r="H580" i="24"/>
  <c r="G580" i="24"/>
  <c r="F580" i="24"/>
  <c r="E580" i="24"/>
  <c r="D580" i="24"/>
  <c r="N579" i="24"/>
  <c r="M579" i="24"/>
  <c r="L579" i="24"/>
  <c r="K579" i="24"/>
  <c r="J579" i="24"/>
  <c r="H579" i="24"/>
  <c r="G579" i="24"/>
  <c r="F579" i="24"/>
  <c r="E579" i="24"/>
  <c r="D579" i="24"/>
  <c r="N578" i="24"/>
  <c r="M578" i="24"/>
  <c r="L578" i="24"/>
  <c r="K578" i="24"/>
  <c r="J578" i="24"/>
  <c r="H578" i="24"/>
  <c r="G578" i="24"/>
  <c r="F578" i="24"/>
  <c r="E578" i="24"/>
  <c r="D578" i="24"/>
  <c r="N577" i="24"/>
  <c r="M577" i="24"/>
  <c r="L577" i="24"/>
  <c r="K577" i="24"/>
  <c r="J577" i="24"/>
  <c r="H577" i="24"/>
  <c r="G577" i="24"/>
  <c r="F577" i="24"/>
  <c r="E577" i="24"/>
  <c r="D577" i="24"/>
  <c r="N576" i="24"/>
  <c r="M576" i="24"/>
  <c r="L576" i="24"/>
  <c r="K576" i="24"/>
  <c r="J576" i="24"/>
  <c r="H576" i="24"/>
  <c r="G576" i="24"/>
  <c r="F576" i="24"/>
  <c r="E576" i="24"/>
  <c r="D576" i="24"/>
  <c r="N569" i="24" l="1"/>
  <c r="M569" i="24"/>
  <c r="L569" i="24"/>
  <c r="K569" i="24"/>
  <c r="J569" i="24"/>
  <c r="H569" i="24"/>
  <c r="G569" i="24"/>
  <c r="F569" i="24"/>
  <c r="E569" i="24"/>
  <c r="D569" i="24"/>
  <c r="N568" i="24"/>
  <c r="M568" i="24"/>
  <c r="L568" i="24"/>
  <c r="K568" i="24"/>
  <c r="J568" i="24"/>
  <c r="H568" i="24"/>
  <c r="G568" i="24"/>
  <c r="F568" i="24"/>
  <c r="E568" i="24"/>
  <c r="D568" i="24"/>
  <c r="N567" i="24"/>
  <c r="M567" i="24"/>
  <c r="L567" i="24"/>
  <c r="K567" i="24"/>
  <c r="J567" i="24"/>
  <c r="H567" i="24"/>
  <c r="G567" i="24"/>
  <c r="F567" i="24"/>
  <c r="E567" i="24"/>
  <c r="D567" i="24"/>
  <c r="N566" i="24"/>
  <c r="M566" i="24"/>
  <c r="L566" i="24"/>
  <c r="K566" i="24"/>
  <c r="J566" i="24"/>
  <c r="H566" i="24"/>
  <c r="G566" i="24"/>
  <c r="F566" i="24"/>
  <c r="E566" i="24"/>
  <c r="D566" i="24"/>
  <c r="N565" i="24"/>
  <c r="M565" i="24"/>
  <c r="L565" i="24"/>
  <c r="K565" i="24"/>
  <c r="J565" i="24"/>
  <c r="H565" i="24"/>
  <c r="G565" i="24"/>
  <c r="F565" i="24"/>
  <c r="E565" i="24"/>
  <c r="D565" i="24"/>
  <c r="N564" i="24"/>
  <c r="M564" i="24"/>
  <c r="L564" i="24"/>
  <c r="K564" i="24"/>
  <c r="J564" i="24"/>
  <c r="H564" i="24"/>
  <c r="G564" i="24"/>
  <c r="F564" i="24"/>
  <c r="E564" i="24"/>
  <c r="D564" i="24"/>
  <c r="N563" i="24"/>
  <c r="M563" i="24"/>
  <c r="L563" i="24"/>
  <c r="K563" i="24"/>
  <c r="J563" i="24"/>
  <c r="H563" i="24"/>
  <c r="G563" i="24"/>
  <c r="F563" i="24"/>
  <c r="E563" i="24"/>
  <c r="D563" i="24"/>
  <c r="N562" i="24"/>
  <c r="M562" i="24"/>
  <c r="L562" i="24"/>
  <c r="K562" i="24"/>
  <c r="J562" i="24"/>
  <c r="H562" i="24"/>
  <c r="G562" i="24"/>
  <c r="F562" i="24"/>
  <c r="E562" i="24"/>
  <c r="D562" i="24"/>
  <c r="N561" i="24"/>
  <c r="M561" i="24"/>
  <c r="L561" i="24"/>
  <c r="K561" i="24"/>
  <c r="J561" i="24"/>
  <c r="H561" i="24"/>
  <c r="G561" i="24"/>
  <c r="F561" i="24"/>
  <c r="E561" i="24"/>
  <c r="D561" i="24"/>
  <c r="N560" i="24"/>
  <c r="M560" i="24"/>
  <c r="L560" i="24"/>
  <c r="K560" i="24"/>
  <c r="J560" i="24"/>
  <c r="H560" i="24"/>
  <c r="G560" i="24"/>
  <c r="F560" i="24"/>
  <c r="E560" i="24"/>
  <c r="D560" i="24"/>
  <c r="N559" i="24"/>
  <c r="M559" i="24"/>
  <c r="L559" i="24"/>
  <c r="K559" i="24"/>
  <c r="J559" i="24"/>
  <c r="H559" i="24"/>
  <c r="G559" i="24"/>
  <c r="F559" i="24"/>
  <c r="E559" i="24"/>
  <c r="D559" i="24"/>
  <c r="N558" i="24"/>
  <c r="M558" i="24"/>
  <c r="L558" i="24"/>
  <c r="K558" i="24"/>
  <c r="J558" i="24"/>
  <c r="H558" i="24"/>
  <c r="G558" i="24"/>
  <c r="F558" i="24"/>
  <c r="E558" i="24"/>
  <c r="D558" i="24"/>
  <c r="N557" i="24"/>
  <c r="M557" i="24"/>
  <c r="L557" i="24"/>
  <c r="K557" i="24"/>
  <c r="J557" i="24"/>
  <c r="H557" i="24"/>
  <c r="G557" i="24"/>
  <c r="F557" i="24"/>
  <c r="E557" i="24"/>
  <c r="D557" i="24"/>
  <c r="N556" i="24"/>
  <c r="M556" i="24"/>
  <c r="L556" i="24"/>
  <c r="K556" i="24"/>
  <c r="J556" i="24"/>
  <c r="H556" i="24"/>
  <c r="G556" i="24"/>
  <c r="F556" i="24"/>
  <c r="E556" i="24"/>
  <c r="D556" i="24"/>
  <c r="N555" i="24"/>
  <c r="M555" i="24"/>
  <c r="L555" i="24"/>
  <c r="K555" i="24"/>
  <c r="J555" i="24"/>
  <c r="H555" i="24"/>
  <c r="G555" i="24"/>
  <c r="F555" i="24"/>
  <c r="E555" i="24"/>
  <c r="D555" i="24"/>
  <c r="N554" i="24"/>
  <c r="M554" i="24"/>
  <c r="L554" i="24"/>
  <c r="K554" i="24"/>
  <c r="J554" i="24"/>
  <c r="H554" i="24"/>
  <c r="G554" i="24"/>
  <c r="F554" i="24"/>
  <c r="E554" i="24"/>
  <c r="D554" i="24"/>
  <c r="N553" i="24"/>
  <c r="M553" i="24"/>
  <c r="L553" i="24"/>
  <c r="K553" i="24"/>
  <c r="J553" i="24"/>
  <c r="H553" i="24"/>
  <c r="G553" i="24"/>
  <c r="F553" i="24"/>
  <c r="E553" i="24"/>
  <c r="D553" i="24"/>
  <c r="N552" i="24"/>
  <c r="M552" i="24"/>
  <c r="L552" i="24"/>
  <c r="K552" i="24"/>
  <c r="J552" i="24"/>
  <c r="H552" i="24"/>
  <c r="G552" i="24"/>
  <c r="F552" i="24"/>
  <c r="E552" i="24"/>
  <c r="D552" i="24"/>
  <c r="M551" i="24"/>
  <c r="L551" i="24"/>
  <c r="J551" i="24"/>
  <c r="H551" i="24"/>
  <c r="G551" i="24"/>
  <c r="F551" i="24"/>
  <c r="E551" i="24"/>
  <c r="D551" i="24"/>
  <c r="N550" i="24"/>
  <c r="M550" i="24"/>
  <c r="L550" i="24"/>
  <c r="K550" i="24"/>
  <c r="J550" i="24"/>
  <c r="H550" i="24"/>
  <c r="G550" i="24"/>
  <c r="F550" i="24"/>
  <c r="E550" i="24"/>
  <c r="D550" i="24"/>
  <c r="N549" i="24"/>
  <c r="M549" i="24"/>
  <c r="L549" i="24"/>
  <c r="K549" i="24"/>
  <c r="J549" i="24"/>
  <c r="H549" i="24"/>
  <c r="G549" i="24"/>
  <c r="F549" i="24"/>
  <c r="E549" i="24"/>
  <c r="D549" i="24"/>
  <c r="N548" i="24"/>
  <c r="M548" i="24"/>
  <c r="L548" i="24"/>
  <c r="K548" i="24"/>
  <c r="J548" i="24"/>
  <c r="H548" i="24"/>
  <c r="G548" i="24"/>
  <c r="F548" i="24"/>
  <c r="E548" i="24"/>
  <c r="D548" i="24"/>
  <c r="N547" i="24"/>
  <c r="M547" i="24"/>
  <c r="L547" i="24"/>
  <c r="K547" i="24"/>
  <c r="J547" i="24"/>
  <c r="H547" i="24"/>
  <c r="G547" i="24"/>
  <c r="F547" i="24"/>
  <c r="E547" i="24"/>
  <c r="D547" i="24"/>
  <c r="N546" i="24"/>
  <c r="M546" i="24"/>
  <c r="L546" i="24"/>
  <c r="K546" i="24"/>
  <c r="J546" i="24"/>
  <c r="H546" i="24"/>
  <c r="G546" i="24"/>
  <c r="F546" i="24"/>
  <c r="E546" i="24"/>
  <c r="D546" i="24"/>
  <c r="N545" i="24"/>
  <c r="M545" i="24"/>
  <c r="L545" i="24"/>
  <c r="K545" i="24"/>
  <c r="J545" i="24"/>
  <c r="H545" i="24"/>
  <c r="G545" i="24"/>
  <c r="F545" i="24"/>
  <c r="E545" i="24"/>
  <c r="D545" i="24"/>
  <c r="N544" i="24"/>
  <c r="M544" i="24"/>
  <c r="L544" i="24"/>
  <c r="K544" i="24"/>
  <c r="J544" i="24"/>
  <c r="H544" i="24"/>
  <c r="G544" i="24"/>
  <c r="F544" i="24"/>
  <c r="E544" i="24"/>
  <c r="D544" i="24"/>
  <c r="N543" i="24"/>
  <c r="M543" i="24"/>
  <c r="L543" i="24"/>
  <c r="K543" i="24"/>
  <c r="J543" i="24"/>
  <c r="H543" i="24"/>
  <c r="G543" i="24"/>
  <c r="F543" i="24"/>
  <c r="E543" i="24"/>
  <c r="D543" i="24"/>
  <c r="N542" i="24"/>
  <c r="M542" i="24"/>
  <c r="L542" i="24"/>
  <c r="K542" i="24"/>
  <c r="J542" i="24"/>
  <c r="H542" i="24"/>
  <c r="G542" i="24"/>
  <c r="F542" i="24"/>
  <c r="E542" i="24"/>
  <c r="D542" i="24"/>
  <c r="N541" i="24"/>
  <c r="M541" i="24"/>
  <c r="L541" i="24"/>
  <c r="K541" i="24"/>
  <c r="J541" i="24"/>
  <c r="H541" i="24"/>
  <c r="G541" i="24"/>
  <c r="F541" i="24"/>
  <c r="E541" i="24"/>
  <c r="D541" i="24"/>
  <c r="N540" i="24"/>
  <c r="M540" i="24"/>
  <c r="L540" i="24"/>
  <c r="K540" i="24"/>
  <c r="J540" i="24"/>
  <c r="H540" i="24"/>
  <c r="G540" i="24"/>
  <c r="F540" i="24"/>
  <c r="E540" i="24"/>
  <c r="D540" i="24"/>
  <c r="N539" i="24"/>
  <c r="M539" i="24"/>
  <c r="L539" i="24"/>
  <c r="K539" i="24"/>
  <c r="J539" i="24"/>
  <c r="H539" i="24"/>
  <c r="G539" i="24"/>
  <c r="F539" i="24"/>
  <c r="E539" i="24"/>
  <c r="D539" i="24"/>
  <c r="N538" i="24"/>
  <c r="M538" i="24"/>
  <c r="L538" i="24"/>
  <c r="K538" i="24"/>
  <c r="J538" i="24"/>
  <c r="H538" i="24"/>
  <c r="G538" i="24"/>
  <c r="F538" i="24"/>
  <c r="E538" i="24"/>
  <c r="D538" i="24"/>
  <c r="M537" i="24"/>
  <c r="L537" i="24"/>
  <c r="J537" i="24"/>
  <c r="H537" i="24"/>
  <c r="G537" i="24"/>
  <c r="F537" i="24"/>
  <c r="E537" i="24"/>
  <c r="D537" i="24"/>
  <c r="M536" i="24"/>
  <c r="L536" i="24"/>
  <c r="J536" i="24"/>
  <c r="H536" i="24"/>
  <c r="G536" i="24"/>
  <c r="F536" i="24"/>
  <c r="E536" i="24"/>
  <c r="D536" i="24"/>
  <c r="N535" i="24"/>
  <c r="M535" i="24"/>
  <c r="L535" i="24"/>
  <c r="K535" i="24"/>
  <c r="J535" i="24"/>
  <c r="H535" i="24"/>
  <c r="G535" i="24"/>
  <c r="F535" i="24"/>
  <c r="D535" i="24"/>
  <c r="N534" i="24"/>
  <c r="M534" i="24"/>
  <c r="L534" i="24"/>
  <c r="K534" i="24"/>
  <c r="J534" i="24"/>
  <c r="H534" i="24"/>
  <c r="G534" i="24"/>
  <c r="F534" i="24"/>
  <c r="E534" i="24"/>
  <c r="D534" i="24"/>
  <c r="N533" i="24"/>
  <c r="M533" i="24"/>
  <c r="L533" i="24"/>
  <c r="K533" i="24"/>
  <c r="J533" i="24"/>
  <c r="H533" i="24"/>
  <c r="G533" i="24"/>
  <c r="F533" i="24"/>
  <c r="E533" i="24"/>
  <c r="D533" i="24"/>
  <c r="N532" i="24"/>
  <c r="M532" i="24"/>
  <c r="L532" i="24"/>
  <c r="K532" i="24"/>
  <c r="J532" i="24"/>
  <c r="H532" i="24"/>
  <c r="G532" i="24"/>
  <c r="F532" i="24"/>
  <c r="E532" i="24"/>
  <c r="D532" i="24"/>
  <c r="N531" i="24"/>
  <c r="M531" i="24"/>
  <c r="L531" i="24"/>
  <c r="K531" i="24"/>
  <c r="J531" i="24"/>
  <c r="H531" i="24"/>
  <c r="G531" i="24"/>
  <c r="F531" i="24"/>
  <c r="E531" i="24"/>
  <c r="D531" i="24"/>
  <c r="N530" i="24"/>
  <c r="M530" i="24"/>
  <c r="L530" i="24"/>
  <c r="K530" i="24"/>
  <c r="J530" i="24"/>
  <c r="H530" i="24"/>
  <c r="G530" i="24"/>
  <c r="F530" i="24"/>
  <c r="E530" i="24"/>
  <c r="D530" i="24"/>
  <c r="N529" i="24"/>
  <c r="M529" i="24"/>
  <c r="L529" i="24"/>
  <c r="K529" i="24"/>
  <c r="J529" i="24"/>
  <c r="H529" i="24"/>
  <c r="G529" i="24"/>
  <c r="F529" i="24"/>
  <c r="E529" i="24"/>
  <c r="D529" i="24"/>
  <c r="N528" i="24"/>
  <c r="M528" i="24"/>
  <c r="L528" i="24"/>
  <c r="K528" i="24"/>
  <c r="J528" i="24"/>
  <c r="H528" i="24"/>
  <c r="G528" i="24"/>
  <c r="F528" i="24"/>
  <c r="E528" i="24"/>
  <c r="D528" i="24"/>
  <c r="N527" i="24"/>
  <c r="M527" i="24"/>
  <c r="L527" i="24"/>
  <c r="K527" i="24"/>
  <c r="J527" i="24"/>
  <c r="H527" i="24"/>
  <c r="G527" i="24"/>
  <c r="F527" i="24"/>
  <c r="E527" i="24"/>
  <c r="D527" i="24"/>
  <c r="N526" i="24"/>
  <c r="M526" i="24"/>
  <c r="L526" i="24"/>
  <c r="K526" i="24"/>
  <c r="J526" i="24"/>
  <c r="H526" i="24"/>
  <c r="G526" i="24"/>
  <c r="F526" i="24"/>
  <c r="E526" i="24"/>
  <c r="D526" i="24"/>
  <c r="N525" i="24"/>
  <c r="M525" i="24"/>
  <c r="L525" i="24"/>
  <c r="K525" i="24"/>
  <c r="J525" i="24"/>
  <c r="H525" i="24"/>
  <c r="G525" i="24"/>
  <c r="F525" i="24"/>
  <c r="E525" i="24"/>
  <c r="D525" i="24"/>
  <c r="N524" i="24"/>
  <c r="M524" i="24"/>
  <c r="L524" i="24"/>
  <c r="K524" i="24"/>
  <c r="J524" i="24"/>
  <c r="H524" i="24"/>
  <c r="G524" i="24"/>
  <c r="F524" i="24"/>
  <c r="E524" i="24"/>
  <c r="D524" i="24"/>
  <c r="N523" i="24"/>
  <c r="M523" i="24"/>
  <c r="L523" i="24"/>
  <c r="K523" i="24"/>
  <c r="J523" i="24"/>
  <c r="H523" i="24"/>
  <c r="G523" i="24"/>
  <c r="F523" i="24"/>
  <c r="E523" i="24"/>
  <c r="D523" i="24"/>
  <c r="N522" i="24"/>
  <c r="M522" i="24"/>
  <c r="L522" i="24"/>
  <c r="K522" i="24"/>
  <c r="J522" i="24"/>
  <c r="H522" i="24"/>
  <c r="G522" i="24"/>
  <c r="F522" i="24"/>
  <c r="E522" i="24"/>
  <c r="D522" i="24"/>
  <c r="M521" i="24"/>
  <c r="L521" i="24"/>
  <c r="J521" i="24"/>
  <c r="H521" i="24"/>
  <c r="G521" i="24"/>
  <c r="F521" i="24"/>
  <c r="E521" i="24"/>
  <c r="D521" i="24"/>
  <c r="N520" i="24"/>
  <c r="M520" i="24"/>
  <c r="L520" i="24"/>
  <c r="K520" i="24"/>
  <c r="J520" i="24"/>
  <c r="H520" i="24"/>
  <c r="G520" i="24"/>
  <c r="F520" i="24"/>
  <c r="E520" i="24"/>
  <c r="D520" i="24"/>
  <c r="N519" i="24" l="1"/>
  <c r="M519" i="24"/>
  <c r="L519" i="24"/>
  <c r="K519" i="24"/>
  <c r="J519" i="24"/>
  <c r="H519" i="24"/>
  <c r="G519" i="24"/>
  <c r="F519" i="24"/>
  <c r="E519" i="24"/>
  <c r="D519" i="24"/>
  <c r="N518" i="24"/>
  <c r="M518" i="24"/>
  <c r="L518" i="24"/>
  <c r="K518" i="24"/>
  <c r="J518" i="24"/>
  <c r="H518" i="24"/>
  <c r="G518" i="24"/>
  <c r="F518" i="24"/>
  <c r="E518" i="24"/>
  <c r="D518" i="24"/>
  <c r="N517" i="24"/>
  <c r="M517" i="24"/>
  <c r="L517" i="24"/>
  <c r="K517" i="24"/>
  <c r="J517" i="24"/>
  <c r="H517" i="24"/>
  <c r="G517" i="24"/>
  <c r="F517" i="24"/>
  <c r="E517" i="24"/>
  <c r="D517" i="24"/>
  <c r="N516" i="24"/>
  <c r="M516" i="24"/>
  <c r="L516" i="24"/>
  <c r="K516" i="24"/>
  <c r="J516" i="24"/>
  <c r="H516" i="24"/>
  <c r="G516" i="24"/>
  <c r="F516" i="24"/>
  <c r="E516" i="24"/>
  <c r="D516" i="24"/>
  <c r="N515" i="24"/>
  <c r="M515" i="24"/>
  <c r="L515" i="24"/>
  <c r="K515" i="24"/>
  <c r="J515" i="24"/>
  <c r="G515" i="24"/>
  <c r="F515" i="24"/>
  <c r="E515" i="24"/>
  <c r="D515" i="24"/>
  <c r="N514" i="24"/>
  <c r="M514" i="24"/>
  <c r="L514" i="24"/>
  <c r="K514" i="24"/>
  <c r="J514" i="24"/>
  <c r="H514" i="24"/>
  <c r="G514" i="24"/>
  <c r="F514" i="24"/>
  <c r="E514" i="24"/>
  <c r="D514" i="24"/>
  <c r="N513" i="24"/>
  <c r="M513" i="24"/>
  <c r="L513" i="24"/>
  <c r="K513" i="24"/>
  <c r="J513" i="24"/>
  <c r="H513" i="24"/>
  <c r="G513" i="24"/>
  <c r="F513" i="24"/>
  <c r="E513" i="24"/>
  <c r="D513" i="24"/>
  <c r="N512" i="24"/>
  <c r="M512" i="24"/>
  <c r="L512" i="24"/>
  <c r="K512" i="24"/>
  <c r="J512" i="24"/>
  <c r="H512" i="24"/>
  <c r="G512" i="24"/>
  <c r="F512" i="24"/>
  <c r="E512" i="24"/>
  <c r="D512" i="24"/>
  <c r="N511" i="24"/>
  <c r="M511" i="24"/>
  <c r="L511" i="24"/>
  <c r="K511" i="24"/>
  <c r="J511" i="24"/>
  <c r="H511" i="24"/>
  <c r="G511" i="24"/>
  <c r="F511" i="24"/>
  <c r="E511" i="24"/>
  <c r="D511" i="24"/>
  <c r="N510" i="24"/>
  <c r="M510" i="24"/>
  <c r="L510" i="24"/>
  <c r="K510" i="24"/>
  <c r="J510" i="24"/>
  <c r="H510" i="24"/>
  <c r="G510" i="24"/>
  <c r="F510" i="24"/>
  <c r="E510" i="24"/>
  <c r="D510" i="24"/>
  <c r="N509" i="24"/>
  <c r="M509" i="24"/>
  <c r="L509" i="24"/>
  <c r="K509" i="24"/>
  <c r="J509" i="24"/>
  <c r="H509" i="24"/>
  <c r="G509" i="24"/>
  <c r="F509" i="24"/>
  <c r="E509" i="24"/>
  <c r="D509" i="24"/>
  <c r="N508" i="24"/>
  <c r="M508" i="24"/>
  <c r="L508" i="24"/>
  <c r="K508" i="24"/>
  <c r="J508" i="24"/>
  <c r="H508" i="24"/>
  <c r="G508" i="24"/>
  <c r="F508" i="24"/>
  <c r="E508" i="24"/>
  <c r="D508" i="24"/>
  <c r="N507" i="24"/>
  <c r="M507" i="24"/>
  <c r="L507" i="24"/>
  <c r="K507" i="24"/>
  <c r="J507" i="24"/>
  <c r="H507" i="24"/>
  <c r="G507" i="24"/>
  <c r="F507" i="24"/>
  <c r="E507" i="24"/>
  <c r="D507" i="24"/>
  <c r="M506" i="24"/>
  <c r="L506" i="24"/>
  <c r="J506" i="24"/>
  <c r="H506" i="24"/>
  <c r="G506" i="24"/>
  <c r="F506" i="24"/>
  <c r="E506" i="24"/>
  <c r="D506" i="24"/>
  <c r="N505" i="24"/>
  <c r="M505" i="24"/>
  <c r="L505" i="24"/>
  <c r="K505" i="24"/>
  <c r="J505" i="24"/>
  <c r="H505" i="24"/>
  <c r="G505" i="24"/>
  <c r="F505" i="24"/>
  <c r="E505" i="24"/>
  <c r="D505" i="24"/>
  <c r="M504" i="24"/>
  <c r="L504" i="24"/>
  <c r="J504" i="24"/>
  <c r="H504" i="24"/>
  <c r="G504" i="24"/>
  <c r="F504" i="24"/>
  <c r="E504" i="24"/>
  <c r="D504" i="24"/>
  <c r="M503" i="24"/>
  <c r="L503" i="24"/>
  <c r="J503" i="24"/>
  <c r="H503" i="24"/>
  <c r="G503" i="24"/>
  <c r="F503" i="24"/>
  <c r="E503" i="24"/>
  <c r="D503" i="24"/>
  <c r="M502" i="24"/>
  <c r="L502" i="24"/>
  <c r="J502" i="24"/>
  <c r="H502" i="24"/>
  <c r="G502" i="24"/>
  <c r="F502" i="24"/>
  <c r="E502" i="24"/>
  <c r="D502" i="24"/>
  <c r="N501" i="24"/>
  <c r="M501" i="24"/>
  <c r="L501" i="24"/>
  <c r="K501" i="24"/>
  <c r="J501" i="24"/>
  <c r="H501" i="24"/>
  <c r="G501" i="24"/>
  <c r="F501" i="24"/>
  <c r="E501" i="24"/>
  <c r="D501" i="24"/>
  <c r="N500" i="24"/>
  <c r="M500" i="24"/>
  <c r="L500" i="24"/>
  <c r="K500" i="24"/>
  <c r="J500" i="24"/>
  <c r="H500" i="24"/>
  <c r="G500" i="24"/>
  <c r="F500" i="24"/>
  <c r="E500" i="24"/>
  <c r="D500" i="24"/>
  <c r="N499" i="24"/>
  <c r="M499" i="24"/>
  <c r="L499" i="24"/>
  <c r="K499" i="24"/>
  <c r="J499" i="24"/>
  <c r="H499" i="24"/>
  <c r="G499" i="24"/>
  <c r="F499" i="24"/>
  <c r="E499" i="24"/>
  <c r="D499" i="24"/>
  <c r="N498" i="24"/>
  <c r="M498" i="24"/>
  <c r="L498" i="24"/>
  <c r="K498" i="24"/>
  <c r="J498" i="24"/>
  <c r="H498" i="24"/>
  <c r="G498" i="24"/>
  <c r="F498" i="24"/>
  <c r="E498" i="24"/>
  <c r="D498" i="24"/>
  <c r="N497" i="24"/>
  <c r="M497" i="24"/>
  <c r="L497" i="24"/>
  <c r="K497" i="24"/>
  <c r="J497" i="24"/>
  <c r="H497" i="24"/>
  <c r="G497" i="24"/>
  <c r="F497" i="24"/>
  <c r="E497" i="24"/>
  <c r="D497" i="24"/>
  <c r="M496" i="24"/>
  <c r="L496" i="24"/>
  <c r="J496" i="24"/>
  <c r="H496" i="24"/>
  <c r="G496" i="24"/>
  <c r="F496" i="24"/>
  <c r="E496" i="24"/>
  <c r="D496" i="24"/>
  <c r="N495" i="24"/>
  <c r="M495" i="24"/>
  <c r="L495" i="24"/>
  <c r="K495" i="24"/>
  <c r="J495" i="24"/>
  <c r="H495" i="24"/>
  <c r="G495" i="24"/>
  <c r="F495" i="24"/>
  <c r="E495" i="24"/>
  <c r="D495" i="24"/>
  <c r="N494" i="24"/>
  <c r="M494" i="24"/>
  <c r="L494" i="24"/>
  <c r="K494" i="24"/>
  <c r="J494" i="24"/>
  <c r="H494" i="24"/>
  <c r="G494" i="24"/>
  <c r="F494" i="24"/>
  <c r="E494" i="24"/>
  <c r="D494" i="24"/>
  <c r="M493" i="24"/>
  <c r="L493" i="24"/>
  <c r="J493" i="24"/>
  <c r="H493" i="24"/>
  <c r="G493" i="24"/>
  <c r="F493" i="24"/>
  <c r="E493" i="24"/>
  <c r="D493" i="24"/>
  <c r="N492" i="24"/>
  <c r="M492" i="24"/>
  <c r="L492" i="24"/>
  <c r="K492" i="24"/>
  <c r="J492" i="24"/>
  <c r="H492" i="24"/>
  <c r="G492" i="24"/>
  <c r="F492" i="24"/>
  <c r="E492" i="24"/>
  <c r="D492" i="24"/>
  <c r="N491" i="24"/>
  <c r="M491" i="24"/>
  <c r="L491" i="24"/>
  <c r="K491" i="24"/>
  <c r="J491" i="24"/>
  <c r="H491" i="24"/>
  <c r="G491" i="24"/>
  <c r="F491" i="24"/>
  <c r="E491" i="24"/>
  <c r="D491" i="24"/>
  <c r="N490" i="24"/>
  <c r="M490" i="24"/>
  <c r="L490" i="24"/>
  <c r="K490" i="24"/>
  <c r="J490" i="24"/>
  <c r="H490" i="24"/>
  <c r="G490" i="24"/>
  <c r="F490" i="24"/>
  <c r="E490" i="24"/>
  <c r="D490" i="24"/>
  <c r="N489" i="24"/>
  <c r="M489" i="24"/>
  <c r="L489" i="24"/>
  <c r="K489" i="24"/>
  <c r="J489" i="24"/>
  <c r="H489" i="24"/>
  <c r="G489" i="24"/>
  <c r="F489" i="24"/>
  <c r="E489" i="24"/>
  <c r="D489" i="24"/>
  <c r="N488" i="24"/>
  <c r="M488" i="24"/>
  <c r="L488" i="24"/>
  <c r="K488" i="24"/>
  <c r="J488" i="24"/>
  <c r="H488" i="24"/>
  <c r="G488" i="24"/>
  <c r="F488" i="24"/>
  <c r="E488" i="24"/>
  <c r="D488" i="24"/>
  <c r="N487" i="24"/>
  <c r="M487" i="24"/>
  <c r="L487" i="24"/>
  <c r="K487" i="24"/>
  <c r="J487" i="24"/>
  <c r="H487" i="24"/>
  <c r="G487" i="24"/>
  <c r="F487" i="24"/>
  <c r="E487" i="24"/>
  <c r="D487" i="24"/>
  <c r="N486" i="24"/>
  <c r="M486" i="24"/>
  <c r="L486" i="24"/>
  <c r="K486" i="24"/>
  <c r="J486" i="24"/>
  <c r="H486" i="24"/>
  <c r="G486" i="24"/>
  <c r="F486" i="24"/>
  <c r="E486" i="24"/>
  <c r="D486" i="24"/>
  <c r="N485" i="24"/>
  <c r="M485" i="24"/>
  <c r="L485" i="24"/>
  <c r="K485" i="24"/>
  <c r="J485" i="24"/>
  <c r="H485" i="24"/>
  <c r="G485" i="24"/>
  <c r="F485" i="24"/>
  <c r="E485" i="24"/>
  <c r="D485" i="24"/>
  <c r="N484" i="24"/>
  <c r="M484" i="24"/>
  <c r="L484" i="24"/>
  <c r="K484" i="24"/>
  <c r="J484" i="24"/>
  <c r="H484" i="24"/>
  <c r="G484" i="24"/>
  <c r="F484" i="24"/>
  <c r="E484" i="24"/>
  <c r="D484" i="24"/>
  <c r="N483" i="24"/>
  <c r="M483" i="24"/>
  <c r="L483" i="24"/>
  <c r="K483" i="24"/>
  <c r="J483" i="24"/>
  <c r="H483" i="24"/>
  <c r="G483" i="24"/>
  <c r="F483" i="24"/>
  <c r="E483" i="24"/>
  <c r="D483" i="24"/>
  <c r="N482" i="24"/>
  <c r="M482" i="24"/>
  <c r="L482" i="24"/>
  <c r="K482" i="24"/>
  <c r="J482" i="24"/>
  <c r="H482" i="24"/>
  <c r="G482" i="24"/>
  <c r="F482" i="24"/>
  <c r="E482" i="24"/>
  <c r="D482" i="24"/>
  <c r="N481" i="24"/>
  <c r="M481" i="24"/>
  <c r="L481" i="24"/>
  <c r="K481" i="24"/>
  <c r="J481" i="24"/>
  <c r="H481" i="24"/>
  <c r="G481" i="24"/>
  <c r="F481" i="24"/>
  <c r="E481" i="24"/>
  <c r="D481" i="24"/>
  <c r="N480" i="24"/>
  <c r="M480" i="24"/>
  <c r="L480" i="24"/>
  <c r="K480" i="24"/>
  <c r="J480" i="24"/>
  <c r="H480" i="24"/>
  <c r="G480" i="24"/>
  <c r="F480" i="24"/>
  <c r="E480" i="24"/>
  <c r="D480" i="24"/>
  <c r="N479" i="24"/>
  <c r="M479" i="24"/>
  <c r="L479" i="24"/>
  <c r="K479" i="24"/>
  <c r="J479" i="24"/>
  <c r="H479" i="24"/>
  <c r="G479" i="24"/>
  <c r="F479" i="24"/>
  <c r="E479" i="24"/>
  <c r="D479" i="24"/>
  <c r="N478" i="24"/>
  <c r="M478" i="24"/>
  <c r="L478" i="24"/>
  <c r="K478" i="24"/>
  <c r="J478" i="24"/>
  <c r="H478" i="24"/>
  <c r="G478" i="24"/>
  <c r="F478" i="24"/>
  <c r="E478" i="24"/>
  <c r="D478" i="24"/>
  <c r="N477" i="24"/>
  <c r="M477" i="24"/>
  <c r="L477" i="24"/>
  <c r="K477" i="24"/>
  <c r="J477" i="24"/>
  <c r="H477" i="24"/>
  <c r="G477" i="24"/>
  <c r="F477" i="24"/>
  <c r="E477" i="24"/>
  <c r="D477" i="24"/>
  <c r="N476" i="24"/>
  <c r="M476" i="24"/>
  <c r="L476" i="24"/>
  <c r="K476" i="24"/>
  <c r="J476" i="24"/>
  <c r="H476" i="24"/>
  <c r="G476" i="24"/>
  <c r="F476" i="24"/>
  <c r="E476" i="24"/>
  <c r="D476" i="24"/>
  <c r="N475" i="24"/>
  <c r="M475" i="24"/>
  <c r="L475" i="24"/>
  <c r="K475" i="24"/>
  <c r="J475" i="24"/>
  <c r="H475" i="24"/>
  <c r="G475" i="24"/>
  <c r="F475" i="24"/>
  <c r="E475" i="24"/>
  <c r="D475" i="24"/>
  <c r="N474" i="24"/>
  <c r="M474" i="24"/>
  <c r="L474" i="24"/>
  <c r="K474" i="24"/>
  <c r="J474" i="24"/>
  <c r="H474" i="24"/>
  <c r="G474" i="24"/>
  <c r="F474" i="24"/>
  <c r="E474" i="24"/>
  <c r="D474" i="24"/>
  <c r="N473" i="24"/>
  <c r="M473" i="24"/>
  <c r="L473" i="24"/>
  <c r="K473" i="24"/>
  <c r="J473" i="24"/>
  <c r="H473" i="24"/>
  <c r="G473" i="24"/>
  <c r="F473" i="24"/>
  <c r="E473" i="24"/>
  <c r="D473" i="24"/>
  <c r="N472" i="24"/>
  <c r="M472" i="24"/>
  <c r="L472" i="24"/>
  <c r="K472" i="24"/>
  <c r="J472" i="24"/>
  <c r="H472" i="24"/>
  <c r="G472" i="24"/>
  <c r="F472" i="24"/>
  <c r="E472" i="24"/>
  <c r="D472" i="24"/>
  <c r="N471" i="24"/>
  <c r="M471" i="24"/>
  <c r="L471" i="24"/>
  <c r="K471" i="24"/>
  <c r="J471" i="24"/>
  <c r="H471" i="24"/>
  <c r="G471" i="24"/>
  <c r="F471" i="24"/>
  <c r="E471" i="24"/>
  <c r="D471" i="24"/>
  <c r="N470" i="24"/>
  <c r="M470" i="24"/>
  <c r="L470" i="24"/>
  <c r="K470" i="24"/>
  <c r="J470" i="24"/>
  <c r="H470" i="24"/>
  <c r="G470" i="24"/>
  <c r="F470" i="24"/>
  <c r="E470" i="24"/>
  <c r="D470" i="24"/>
  <c r="N469" i="24"/>
  <c r="M469" i="24"/>
  <c r="L469" i="24"/>
  <c r="K469" i="24"/>
  <c r="J469" i="24"/>
  <c r="H469" i="24"/>
  <c r="G469" i="24"/>
  <c r="F469" i="24"/>
  <c r="E469" i="24"/>
  <c r="D469" i="24"/>
  <c r="N468" i="24"/>
  <c r="M468" i="24"/>
  <c r="L468" i="24"/>
  <c r="K468" i="24"/>
  <c r="J468" i="24"/>
  <c r="H468" i="24"/>
  <c r="G468" i="24"/>
  <c r="F468" i="24"/>
  <c r="E468" i="24"/>
  <c r="D468" i="24"/>
  <c r="N467" i="24"/>
  <c r="M467" i="24"/>
  <c r="L467" i="24"/>
  <c r="K467" i="24"/>
  <c r="J467" i="24"/>
  <c r="H467" i="24"/>
  <c r="G467" i="24"/>
  <c r="F467" i="24"/>
  <c r="E467" i="24"/>
  <c r="D467" i="24"/>
  <c r="N466" i="24"/>
  <c r="M466" i="24"/>
  <c r="L466" i="24"/>
  <c r="K466" i="24"/>
  <c r="J466" i="24"/>
  <c r="H466" i="24"/>
  <c r="G466" i="24"/>
  <c r="F466" i="24"/>
  <c r="E466" i="24"/>
  <c r="D466" i="24"/>
  <c r="N465" i="24"/>
  <c r="M465" i="24"/>
  <c r="L465" i="24"/>
  <c r="K465" i="24"/>
  <c r="J465" i="24"/>
  <c r="H465" i="24"/>
  <c r="G465" i="24"/>
  <c r="F465" i="24"/>
  <c r="E465" i="24"/>
  <c r="D465" i="24"/>
  <c r="N464" i="24"/>
  <c r="M464" i="24"/>
  <c r="L464" i="24"/>
  <c r="K464" i="24"/>
  <c r="J464" i="24"/>
  <c r="H464" i="24"/>
  <c r="G464" i="24"/>
  <c r="F464" i="24"/>
  <c r="E464" i="24"/>
  <c r="D464" i="24"/>
  <c r="N463" i="24"/>
  <c r="M463" i="24"/>
  <c r="L463" i="24"/>
  <c r="K463" i="24"/>
  <c r="J463" i="24"/>
  <c r="H463" i="24"/>
  <c r="G463" i="24"/>
  <c r="F463" i="24"/>
  <c r="E463" i="24"/>
  <c r="D463" i="24"/>
  <c r="N462" i="24"/>
  <c r="M462" i="24"/>
  <c r="L462" i="24"/>
  <c r="K462" i="24"/>
  <c r="J462" i="24"/>
  <c r="H462" i="24"/>
  <c r="G462" i="24"/>
  <c r="F462" i="24"/>
  <c r="E462" i="24"/>
  <c r="D462" i="24"/>
  <c r="N461" i="24"/>
  <c r="M461" i="24"/>
  <c r="L461" i="24"/>
  <c r="K461" i="24"/>
  <c r="J461" i="24"/>
  <c r="H461" i="24"/>
  <c r="G461" i="24"/>
  <c r="F461" i="24"/>
  <c r="E461" i="24"/>
  <c r="D461" i="24"/>
  <c r="N460" i="24"/>
  <c r="M460" i="24"/>
  <c r="L460" i="24"/>
  <c r="K460" i="24"/>
  <c r="J460" i="24"/>
  <c r="H460" i="24"/>
  <c r="G460" i="24"/>
  <c r="F460" i="24"/>
  <c r="E460" i="24"/>
  <c r="D460" i="24"/>
  <c r="N459" i="24"/>
  <c r="M459" i="24"/>
  <c r="L459" i="24"/>
  <c r="K459" i="24"/>
  <c r="J459" i="24"/>
  <c r="H459" i="24"/>
  <c r="G459" i="24"/>
  <c r="F459" i="24"/>
  <c r="E459" i="24"/>
  <c r="D459" i="24"/>
  <c r="M458" i="24"/>
  <c r="L458" i="24"/>
  <c r="J458" i="24"/>
  <c r="H458" i="24"/>
  <c r="G458" i="24"/>
  <c r="F458" i="24"/>
  <c r="E458" i="24"/>
  <c r="D458" i="24"/>
  <c r="N457" i="24"/>
  <c r="M457" i="24"/>
  <c r="L457" i="24"/>
  <c r="K457" i="24"/>
  <c r="J457" i="24"/>
  <c r="H457" i="24"/>
  <c r="G457" i="24"/>
  <c r="F457" i="24"/>
  <c r="E457" i="24"/>
  <c r="D457" i="24"/>
  <c r="N456" i="24"/>
  <c r="M456" i="24"/>
  <c r="L456" i="24"/>
  <c r="K456" i="24"/>
  <c r="J456" i="24"/>
  <c r="H456" i="24"/>
  <c r="G456" i="24"/>
  <c r="F456" i="24"/>
  <c r="E456" i="24"/>
  <c r="D456" i="24"/>
  <c r="N455" i="24"/>
  <c r="M455" i="24"/>
  <c r="L455" i="24"/>
  <c r="K455" i="24"/>
  <c r="J455" i="24"/>
  <c r="H455" i="24"/>
  <c r="G455" i="24"/>
  <c r="F455" i="24"/>
  <c r="E455" i="24"/>
  <c r="D455" i="24"/>
  <c r="N454" i="24"/>
  <c r="M454" i="24"/>
  <c r="L454" i="24"/>
  <c r="K454" i="24"/>
  <c r="J454" i="24"/>
  <c r="H454" i="24"/>
  <c r="G454" i="24"/>
  <c r="F454" i="24"/>
  <c r="E454" i="24"/>
  <c r="D454" i="24"/>
  <c r="N453" i="24"/>
  <c r="M453" i="24"/>
  <c r="L453" i="24"/>
  <c r="K453" i="24"/>
  <c r="J453" i="24"/>
  <c r="H453" i="24"/>
  <c r="G453" i="24"/>
  <c r="F453" i="24"/>
  <c r="E453" i="24"/>
  <c r="D453" i="24"/>
  <c r="N452" i="24"/>
  <c r="M452" i="24"/>
  <c r="L452" i="24"/>
  <c r="K452" i="24"/>
  <c r="J452" i="24"/>
  <c r="H452" i="24"/>
  <c r="G452" i="24"/>
  <c r="F452" i="24"/>
  <c r="E452" i="24"/>
  <c r="D452" i="24"/>
  <c r="N451" i="24"/>
  <c r="M451" i="24"/>
  <c r="L451" i="24"/>
  <c r="K451" i="24"/>
  <c r="J451" i="24"/>
  <c r="H451" i="24"/>
  <c r="G451" i="24"/>
  <c r="F451" i="24"/>
  <c r="E451" i="24"/>
  <c r="D451" i="24"/>
  <c r="M450" i="24"/>
  <c r="L450" i="24"/>
  <c r="J450" i="24"/>
  <c r="H450" i="24"/>
  <c r="G450" i="24"/>
  <c r="F450" i="24"/>
  <c r="E450" i="24"/>
  <c r="D450" i="24"/>
  <c r="N449" i="24"/>
  <c r="M449" i="24"/>
  <c r="L449" i="24"/>
  <c r="K449" i="24"/>
  <c r="J449" i="24"/>
  <c r="H449" i="24"/>
  <c r="G449" i="24"/>
  <c r="F449" i="24"/>
  <c r="E449" i="24"/>
  <c r="D449" i="24"/>
  <c r="N448" i="24"/>
  <c r="M448" i="24"/>
  <c r="L448" i="24"/>
  <c r="K448" i="24"/>
  <c r="J448" i="24"/>
  <c r="H448" i="24"/>
  <c r="G448" i="24"/>
  <c r="F448" i="24"/>
  <c r="E448" i="24"/>
  <c r="D448" i="24"/>
  <c r="N447" i="24"/>
  <c r="M447" i="24"/>
  <c r="L447" i="24"/>
  <c r="K447" i="24"/>
  <c r="J447" i="24"/>
  <c r="H447" i="24"/>
  <c r="G447" i="24"/>
  <c r="F447" i="24"/>
  <c r="E447" i="24"/>
  <c r="D447" i="24"/>
  <c r="N446" i="24"/>
  <c r="M446" i="24"/>
  <c r="L446" i="24"/>
  <c r="K446" i="24"/>
  <c r="J446" i="24"/>
  <c r="H446" i="24"/>
  <c r="G446" i="24"/>
  <c r="F446" i="24"/>
  <c r="E446" i="24"/>
  <c r="D446" i="24"/>
  <c r="N445" i="24"/>
  <c r="M445" i="24"/>
  <c r="L445" i="24"/>
  <c r="K445" i="24"/>
  <c r="J445" i="24"/>
  <c r="H445" i="24"/>
  <c r="G445" i="24"/>
  <c r="F445" i="24"/>
  <c r="E445" i="24"/>
  <c r="D445" i="24"/>
  <c r="N444" i="24"/>
  <c r="M444" i="24"/>
  <c r="L444" i="24"/>
  <c r="K444" i="24"/>
  <c r="J444" i="24"/>
  <c r="H444" i="24"/>
  <c r="G444" i="24"/>
  <c r="F444" i="24"/>
  <c r="E444" i="24"/>
  <c r="D444" i="24"/>
  <c r="N443" i="24"/>
  <c r="M443" i="24"/>
  <c r="L443" i="24"/>
  <c r="K443" i="24"/>
  <c r="J443" i="24"/>
  <c r="H443" i="24"/>
  <c r="G443" i="24"/>
  <c r="F443" i="24"/>
  <c r="E443" i="24"/>
  <c r="D443" i="24"/>
  <c r="N442" i="24"/>
  <c r="M442" i="24"/>
  <c r="L442" i="24"/>
  <c r="K442" i="24"/>
  <c r="J442" i="24"/>
  <c r="H442" i="24"/>
  <c r="G442" i="24"/>
  <c r="F442" i="24"/>
  <c r="E442" i="24"/>
  <c r="D442" i="24"/>
  <c r="N441" i="24"/>
  <c r="M441" i="24"/>
  <c r="L441" i="24"/>
  <c r="K441" i="24"/>
  <c r="J441" i="24"/>
  <c r="H441" i="24"/>
  <c r="G441" i="24"/>
  <c r="F441" i="24"/>
  <c r="E441" i="24"/>
  <c r="D441" i="24"/>
  <c r="N440" i="24"/>
  <c r="M440" i="24"/>
  <c r="L440" i="24"/>
  <c r="K440" i="24"/>
  <c r="J440" i="24"/>
  <c r="H440" i="24"/>
  <c r="G440" i="24"/>
  <c r="F440" i="24"/>
  <c r="E440" i="24"/>
  <c r="D440" i="24"/>
  <c r="N439" i="24"/>
  <c r="M439" i="24"/>
  <c r="L439" i="24"/>
  <c r="K439" i="24"/>
  <c r="H439" i="24"/>
  <c r="G439" i="24"/>
  <c r="F439" i="24"/>
  <c r="E439" i="24"/>
  <c r="D439" i="24"/>
  <c r="N438" i="24"/>
  <c r="M438" i="24"/>
  <c r="L438" i="24"/>
  <c r="K438" i="24"/>
  <c r="J438" i="24"/>
  <c r="H438" i="24"/>
  <c r="G438" i="24"/>
  <c r="F438" i="24"/>
  <c r="E438" i="24"/>
  <c r="D438" i="24"/>
  <c r="M437" i="24"/>
  <c r="L437" i="24"/>
  <c r="J437" i="24"/>
  <c r="H437" i="24"/>
  <c r="G437" i="24"/>
  <c r="F437" i="24"/>
  <c r="E437" i="24"/>
  <c r="D437" i="24"/>
  <c r="N436" i="24"/>
  <c r="M436" i="24"/>
  <c r="L436" i="24"/>
  <c r="K436" i="24"/>
  <c r="J436" i="24"/>
  <c r="H436" i="24"/>
  <c r="G436" i="24"/>
  <c r="F436" i="24"/>
  <c r="E436" i="24"/>
  <c r="D436" i="24"/>
  <c r="N435" i="24"/>
  <c r="M435" i="24"/>
  <c r="L435" i="24"/>
  <c r="K435" i="24"/>
  <c r="J435" i="24"/>
  <c r="H435" i="24"/>
  <c r="G435" i="24"/>
  <c r="F435" i="24"/>
  <c r="E435" i="24"/>
  <c r="D435" i="24"/>
  <c r="N434" i="24"/>
  <c r="M434" i="24"/>
  <c r="L434" i="24"/>
  <c r="K434" i="24"/>
  <c r="J434" i="24"/>
  <c r="H434" i="24"/>
  <c r="G434" i="24"/>
  <c r="F434" i="24"/>
  <c r="E434" i="24"/>
  <c r="D434" i="24"/>
  <c r="N433" i="24"/>
  <c r="M433" i="24"/>
  <c r="L433" i="24"/>
  <c r="K433" i="24"/>
  <c r="J433" i="24"/>
  <c r="H433" i="24"/>
  <c r="G433" i="24"/>
  <c r="F433" i="24"/>
  <c r="E433" i="24"/>
  <c r="D433" i="24"/>
  <c r="N432" i="24"/>
  <c r="M432" i="24"/>
  <c r="L432" i="24"/>
  <c r="K432" i="24"/>
  <c r="J432" i="24"/>
  <c r="H432" i="24"/>
  <c r="G432" i="24"/>
  <c r="F432" i="24"/>
  <c r="E432" i="24"/>
  <c r="D432" i="24"/>
  <c r="M431" i="24"/>
  <c r="L431" i="24"/>
  <c r="J431" i="24"/>
  <c r="H431" i="24"/>
  <c r="G431" i="24"/>
  <c r="F431" i="24"/>
  <c r="E431" i="24"/>
  <c r="D431" i="24"/>
  <c r="N430" i="24"/>
  <c r="M430" i="24"/>
  <c r="L430" i="24"/>
  <c r="K430" i="24"/>
  <c r="J430" i="24"/>
  <c r="H430" i="24"/>
  <c r="G430" i="24"/>
  <c r="F430" i="24"/>
  <c r="E430" i="24"/>
  <c r="D430" i="24"/>
  <c r="N429" i="24"/>
  <c r="M429" i="24"/>
  <c r="L429" i="24"/>
  <c r="K429" i="24"/>
  <c r="J429" i="24"/>
  <c r="H429" i="24"/>
  <c r="G429" i="24"/>
  <c r="F429" i="24"/>
  <c r="E429" i="24"/>
  <c r="D429" i="24"/>
  <c r="N428" i="24"/>
  <c r="M428" i="24"/>
  <c r="L428" i="24"/>
  <c r="K428" i="24"/>
  <c r="J428" i="24"/>
  <c r="H428" i="24"/>
  <c r="G428" i="24"/>
  <c r="F428" i="24"/>
  <c r="E428" i="24"/>
  <c r="D428" i="24"/>
  <c r="N427" i="24"/>
  <c r="M427" i="24"/>
  <c r="L427" i="24"/>
  <c r="K427" i="24"/>
  <c r="J427" i="24"/>
  <c r="H427" i="24"/>
  <c r="G427" i="24"/>
  <c r="F427" i="24"/>
  <c r="E427" i="24"/>
  <c r="D427" i="24"/>
  <c r="N426" i="24"/>
  <c r="M426" i="24"/>
  <c r="L426" i="24"/>
  <c r="K426" i="24"/>
  <c r="J426" i="24"/>
  <c r="H426" i="24"/>
  <c r="G426" i="24"/>
  <c r="F426" i="24"/>
  <c r="E426" i="24"/>
  <c r="D426" i="24"/>
  <c r="N425" i="24"/>
  <c r="M425" i="24"/>
  <c r="L425" i="24"/>
  <c r="K425" i="24"/>
  <c r="J425" i="24"/>
  <c r="H425" i="24"/>
  <c r="G425" i="24"/>
  <c r="F425" i="24"/>
  <c r="E425" i="24"/>
  <c r="D425" i="24"/>
  <c r="N424" i="24"/>
  <c r="M424" i="24"/>
  <c r="L424" i="24"/>
  <c r="K424" i="24"/>
  <c r="J424" i="24"/>
  <c r="H424" i="24"/>
  <c r="G424" i="24"/>
  <c r="F424" i="24"/>
  <c r="E424" i="24"/>
  <c r="D424" i="24"/>
  <c r="N423" i="24"/>
  <c r="M423" i="24"/>
  <c r="L423" i="24"/>
  <c r="K423" i="24"/>
  <c r="J423" i="24"/>
  <c r="H423" i="24"/>
  <c r="G423" i="24"/>
  <c r="F423" i="24"/>
  <c r="E423" i="24"/>
  <c r="D423" i="24"/>
  <c r="N422" i="24"/>
  <c r="M422" i="24"/>
  <c r="L422" i="24"/>
  <c r="K422" i="24"/>
  <c r="J422" i="24"/>
  <c r="H422" i="24"/>
  <c r="G422" i="24"/>
  <c r="F422" i="24"/>
  <c r="E422" i="24"/>
  <c r="D422" i="24"/>
  <c r="N421" i="24"/>
  <c r="M421" i="24"/>
  <c r="L421" i="24"/>
  <c r="K421" i="24"/>
  <c r="J421" i="24"/>
  <c r="H421" i="24"/>
  <c r="G421" i="24"/>
  <c r="F421" i="24"/>
  <c r="E421" i="24"/>
  <c r="D421" i="24"/>
  <c r="N420" i="24"/>
  <c r="M420" i="24"/>
  <c r="L420" i="24"/>
  <c r="K420" i="24"/>
  <c r="J420" i="24"/>
  <c r="H420" i="24"/>
  <c r="G420" i="24"/>
  <c r="F420" i="24"/>
  <c r="E420" i="24"/>
  <c r="D420" i="24"/>
  <c r="N419" i="24"/>
  <c r="M419" i="24"/>
  <c r="L419" i="24"/>
  <c r="K419" i="24"/>
  <c r="J419" i="24"/>
  <c r="H419" i="24"/>
  <c r="G419" i="24"/>
  <c r="F419" i="24"/>
  <c r="E419" i="24"/>
  <c r="D419" i="24"/>
  <c r="N418" i="24"/>
  <c r="M418" i="24"/>
  <c r="L418" i="24"/>
  <c r="K418" i="24"/>
  <c r="J418" i="24"/>
  <c r="H418" i="24"/>
  <c r="G418" i="24"/>
  <c r="F418" i="24"/>
  <c r="E418" i="24"/>
  <c r="D418" i="24"/>
  <c r="N417" i="24"/>
  <c r="M417" i="24"/>
  <c r="L417" i="24"/>
  <c r="K417" i="24"/>
  <c r="J417" i="24"/>
  <c r="H417" i="24"/>
  <c r="G417" i="24"/>
  <c r="F417" i="24"/>
  <c r="E417" i="24"/>
  <c r="D417" i="24"/>
  <c r="N416" i="24"/>
  <c r="M416" i="24"/>
  <c r="L416" i="24"/>
  <c r="K416" i="24"/>
  <c r="J416" i="24"/>
  <c r="H416" i="24"/>
  <c r="G416" i="24"/>
  <c r="F416" i="24"/>
  <c r="E416" i="24"/>
  <c r="D416" i="24"/>
  <c r="N415" i="24"/>
  <c r="M415" i="24"/>
  <c r="L415" i="24"/>
  <c r="K415" i="24"/>
  <c r="J415" i="24"/>
  <c r="H415" i="24"/>
  <c r="G415" i="24"/>
  <c r="F415" i="24"/>
  <c r="E415" i="24"/>
  <c r="D415" i="24"/>
  <c r="N414" i="24"/>
  <c r="M414" i="24"/>
  <c r="L414" i="24"/>
  <c r="K414" i="24"/>
  <c r="J414" i="24"/>
  <c r="H414" i="24"/>
  <c r="G414" i="24"/>
  <c r="F414" i="24"/>
  <c r="E414" i="24"/>
  <c r="D414" i="24"/>
  <c r="N413" i="24"/>
  <c r="M413" i="24"/>
  <c r="L413" i="24"/>
  <c r="K413" i="24"/>
  <c r="J413" i="24"/>
  <c r="H413" i="24"/>
  <c r="G413" i="24"/>
  <c r="F413" i="24"/>
  <c r="E413" i="24"/>
  <c r="D413" i="24"/>
  <c r="N412" i="24"/>
  <c r="M412" i="24"/>
  <c r="L412" i="24"/>
  <c r="K412" i="24"/>
  <c r="J412" i="24"/>
  <c r="H412" i="24"/>
  <c r="G412" i="24"/>
  <c r="F412" i="24"/>
  <c r="E412" i="24"/>
  <c r="D412" i="24"/>
  <c r="N411" i="24"/>
  <c r="M411" i="24"/>
  <c r="L411" i="24"/>
  <c r="K411" i="24"/>
  <c r="J411" i="24"/>
  <c r="H411" i="24"/>
  <c r="G411" i="24"/>
  <c r="F411" i="24"/>
  <c r="E411" i="24"/>
  <c r="D411" i="24"/>
  <c r="N410" i="24"/>
  <c r="M410" i="24"/>
  <c r="L410" i="24"/>
  <c r="K410" i="24"/>
  <c r="J410" i="24"/>
  <c r="H410" i="24"/>
  <c r="G410" i="24"/>
  <c r="F410" i="24"/>
  <c r="E410" i="24"/>
  <c r="D410" i="24"/>
  <c r="N409" i="24"/>
  <c r="M409" i="24"/>
  <c r="L409" i="24"/>
  <c r="K409" i="24"/>
  <c r="J409" i="24"/>
  <c r="H409" i="24"/>
  <c r="G409" i="24"/>
  <c r="F409" i="24"/>
  <c r="E409" i="24"/>
  <c r="D409" i="24"/>
  <c r="N408" i="24"/>
  <c r="M408" i="24"/>
  <c r="L408" i="24"/>
  <c r="K408" i="24"/>
  <c r="J408" i="24"/>
  <c r="H408" i="24"/>
  <c r="G408" i="24"/>
  <c r="F408" i="24"/>
  <c r="E408" i="24"/>
  <c r="D408" i="24"/>
  <c r="N407" i="24"/>
  <c r="M407" i="24"/>
  <c r="L407" i="24"/>
  <c r="K407" i="24"/>
  <c r="J407" i="24"/>
  <c r="H407" i="24"/>
  <c r="G407" i="24"/>
  <c r="F407" i="24"/>
  <c r="E407" i="24"/>
  <c r="D407" i="24"/>
  <c r="N406" i="24"/>
  <c r="M406" i="24"/>
  <c r="L406" i="24"/>
  <c r="K406" i="24"/>
  <c r="J406" i="24"/>
  <c r="H406" i="24"/>
  <c r="G406" i="24"/>
  <c r="F406" i="24"/>
  <c r="E406" i="24"/>
  <c r="D406" i="24"/>
  <c r="N405" i="24"/>
  <c r="M405" i="24"/>
  <c r="L405" i="24"/>
  <c r="K405" i="24"/>
  <c r="J405" i="24"/>
  <c r="H405" i="24"/>
  <c r="G405" i="24"/>
  <c r="F405" i="24"/>
  <c r="E405" i="24"/>
  <c r="D405" i="24"/>
  <c r="N404" i="24"/>
  <c r="M404" i="24"/>
  <c r="L404" i="24"/>
  <c r="K404" i="24"/>
  <c r="J404" i="24"/>
  <c r="H404" i="24"/>
  <c r="G404" i="24"/>
  <c r="F404" i="24"/>
  <c r="E404" i="24"/>
  <c r="D404" i="24"/>
  <c r="N403" i="24"/>
  <c r="M403" i="24"/>
  <c r="L403" i="24"/>
  <c r="K403" i="24"/>
  <c r="J403" i="24"/>
  <c r="H403" i="24"/>
  <c r="G403" i="24"/>
  <c r="F403" i="24"/>
  <c r="E403" i="24"/>
  <c r="D403" i="24"/>
  <c r="M402" i="24"/>
  <c r="L402" i="24"/>
  <c r="J402" i="24"/>
  <c r="H402" i="24"/>
  <c r="G402" i="24"/>
  <c r="F402" i="24"/>
  <c r="E402" i="24"/>
  <c r="D402" i="24"/>
  <c r="M401" i="24"/>
  <c r="L401" i="24"/>
  <c r="J401" i="24"/>
  <c r="H401" i="24"/>
  <c r="G401" i="24"/>
  <c r="F401" i="24"/>
  <c r="E401" i="24"/>
  <c r="D401" i="24"/>
  <c r="N400" i="24"/>
  <c r="M400" i="24"/>
  <c r="L400" i="24"/>
  <c r="K400" i="24"/>
  <c r="J400" i="24"/>
  <c r="H400" i="24"/>
  <c r="G400" i="24"/>
  <c r="F400" i="24"/>
  <c r="E400" i="24"/>
  <c r="D400" i="24"/>
  <c r="N399" i="24"/>
  <c r="M399" i="24"/>
  <c r="L399" i="24"/>
  <c r="K399" i="24"/>
  <c r="J399" i="24"/>
  <c r="H399" i="24"/>
  <c r="G399" i="24"/>
  <c r="F399" i="24"/>
  <c r="E399" i="24"/>
  <c r="D399" i="24"/>
  <c r="N398" i="24"/>
  <c r="M398" i="24"/>
  <c r="L398" i="24"/>
  <c r="K398" i="24"/>
  <c r="J398" i="24"/>
  <c r="H398" i="24"/>
  <c r="G398" i="24"/>
  <c r="F398" i="24"/>
  <c r="E398" i="24"/>
  <c r="D398" i="24"/>
  <c r="N397" i="24"/>
  <c r="M397" i="24"/>
  <c r="L397" i="24"/>
  <c r="K397" i="24"/>
  <c r="J397" i="24"/>
  <c r="H397" i="24"/>
  <c r="G397" i="24"/>
  <c r="F397" i="24"/>
  <c r="E397" i="24"/>
  <c r="D397" i="24"/>
  <c r="N396" i="24"/>
  <c r="M396" i="24"/>
  <c r="L396" i="24"/>
  <c r="K396" i="24"/>
  <c r="J396" i="24"/>
  <c r="H396" i="24"/>
  <c r="G396" i="24"/>
  <c r="F396" i="24"/>
  <c r="E396" i="24"/>
  <c r="D396" i="24"/>
  <c r="N395" i="24"/>
  <c r="M395" i="24"/>
  <c r="L395" i="24"/>
  <c r="K395" i="24"/>
  <c r="J395" i="24"/>
  <c r="H395" i="24"/>
  <c r="G395" i="24"/>
  <c r="F395" i="24"/>
  <c r="E395" i="24"/>
  <c r="D395" i="24"/>
  <c r="N394" i="24"/>
  <c r="M394" i="24"/>
  <c r="L394" i="24"/>
  <c r="K394" i="24"/>
  <c r="J394" i="24"/>
  <c r="H394" i="24"/>
  <c r="G394" i="24"/>
  <c r="F394" i="24"/>
  <c r="E394" i="24"/>
  <c r="D394" i="24"/>
  <c r="M393" i="24"/>
  <c r="L393" i="24"/>
  <c r="J393" i="24"/>
  <c r="H393" i="24"/>
  <c r="G393" i="24"/>
  <c r="F393" i="24"/>
  <c r="E393" i="24"/>
  <c r="D393" i="24"/>
  <c r="M392" i="24"/>
  <c r="L392" i="24"/>
  <c r="J392" i="24"/>
  <c r="H392" i="24"/>
  <c r="G392" i="24"/>
  <c r="F392" i="24"/>
  <c r="E392" i="24"/>
  <c r="D392" i="24"/>
  <c r="M391" i="24"/>
  <c r="L391" i="24"/>
  <c r="J391" i="24"/>
  <c r="H391" i="24"/>
  <c r="G391" i="24"/>
  <c r="F391" i="24"/>
  <c r="E391" i="24"/>
  <c r="D391" i="24"/>
  <c r="M390" i="24"/>
  <c r="L390" i="24"/>
  <c r="J390" i="24"/>
  <c r="H390" i="24"/>
  <c r="G390" i="24"/>
  <c r="F390" i="24"/>
  <c r="E390" i="24"/>
  <c r="D390" i="24"/>
  <c r="N389" i="24"/>
  <c r="M389" i="24"/>
  <c r="L389" i="24"/>
  <c r="K389" i="24"/>
  <c r="J389" i="24"/>
  <c r="H389" i="24"/>
  <c r="G389" i="24"/>
  <c r="F389" i="24"/>
  <c r="E389" i="24"/>
  <c r="D389" i="24"/>
  <c r="N388" i="24"/>
  <c r="M388" i="24"/>
  <c r="L388" i="24"/>
  <c r="K388" i="24"/>
  <c r="J388" i="24"/>
  <c r="H388" i="24"/>
  <c r="G388" i="24"/>
  <c r="F388" i="24"/>
  <c r="E388" i="24"/>
  <c r="D388" i="24"/>
  <c r="N387" i="24"/>
  <c r="M387" i="24"/>
  <c r="L387" i="24"/>
  <c r="K387" i="24"/>
  <c r="J387" i="24"/>
  <c r="H387" i="24"/>
  <c r="G387" i="24"/>
  <c r="F387" i="24"/>
  <c r="E387" i="24"/>
  <c r="D387" i="24"/>
  <c r="N386" i="24"/>
  <c r="M386" i="24"/>
  <c r="L386" i="24"/>
  <c r="K386" i="24"/>
  <c r="J386" i="24"/>
  <c r="H386" i="24"/>
  <c r="G386" i="24"/>
  <c r="F386" i="24"/>
  <c r="E386" i="24"/>
  <c r="D386" i="24"/>
  <c r="M385" i="24"/>
  <c r="L385" i="24"/>
  <c r="J385" i="24"/>
  <c r="H385" i="24"/>
  <c r="G385" i="24"/>
  <c r="F385" i="24"/>
  <c r="E385" i="24"/>
  <c r="D385" i="24"/>
  <c r="N384" i="24"/>
  <c r="M384" i="24"/>
  <c r="L384" i="24"/>
  <c r="K384" i="24"/>
  <c r="J384" i="24"/>
  <c r="H384" i="24"/>
  <c r="G384" i="24"/>
  <c r="F384" i="24"/>
  <c r="E384" i="24"/>
  <c r="D384" i="24"/>
  <c r="N383" i="24"/>
  <c r="M383" i="24"/>
  <c r="L383" i="24"/>
  <c r="K383" i="24"/>
  <c r="J383" i="24"/>
  <c r="H383" i="24"/>
  <c r="G383" i="24"/>
  <c r="F383" i="24"/>
  <c r="E383" i="24"/>
  <c r="D383" i="24"/>
  <c r="N382" i="24"/>
  <c r="M382" i="24"/>
  <c r="L382" i="24"/>
  <c r="K382" i="24"/>
  <c r="J382" i="24"/>
  <c r="H382" i="24"/>
  <c r="G382" i="24"/>
  <c r="F382" i="24"/>
  <c r="E382" i="24"/>
  <c r="D382" i="24"/>
  <c r="N381" i="24"/>
  <c r="M381" i="24"/>
  <c r="L381" i="24"/>
  <c r="K381" i="24"/>
  <c r="J381" i="24"/>
  <c r="H381" i="24"/>
  <c r="G381" i="24"/>
  <c r="F381" i="24"/>
  <c r="E381" i="24"/>
  <c r="D381" i="24"/>
  <c r="N380" i="24"/>
  <c r="M380" i="24"/>
  <c r="L380" i="24"/>
  <c r="K380" i="24"/>
  <c r="J380" i="24"/>
  <c r="H380" i="24"/>
  <c r="G380" i="24"/>
  <c r="F380" i="24"/>
  <c r="E380" i="24"/>
  <c r="D380" i="24"/>
  <c r="N379" i="24"/>
  <c r="M379" i="24"/>
  <c r="L379" i="24"/>
  <c r="K379" i="24"/>
  <c r="J379" i="24"/>
  <c r="H379" i="24"/>
  <c r="G379" i="24"/>
  <c r="F379" i="24"/>
  <c r="E379" i="24"/>
  <c r="D379" i="24"/>
  <c r="N378" i="24"/>
  <c r="M378" i="24"/>
  <c r="L378" i="24"/>
  <c r="K378" i="24"/>
  <c r="J378" i="24"/>
  <c r="H378" i="24"/>
  <c r="G378" i="24"/>
  <c r="F378" i="24"/>
  <c r="E378" i="24"/>
  <c r="D378" i="24"/>
  <c r="N377" i="24"/>
  <c r="M377" i="24"/>
  <c r="L377" i="24"/>
  <c r="K377" i="24"/>
  <c r="J377" i="24"/>
  <c r="H377" i="24"/>
  <c r="G377" i="24"/>
  <c r="F377" i="24"/>
  <c r="E377" i="24"/>
  <c r="D377" i="24"/>
  <c r="N376" i="24"/>
  <c r="M376" i="24"/>
  <c r="L376" i="24"/>
  <c r="K376" i="24"/>
  <c r="J376" i="24"/>
  <c r="H376" i="24"/>
  <c r="G376" i="24"/>
  <c r="F376" i="24"/>
  <c r="E376" i="24"/>
  <c r="D376" i="24"/>
  <c r="N375" i="24"/>
  <c r="M375" i="24"/>
  <c r="L375" i="24"/>
  <c r="K375" i="24"/>
  <c r="J375" i="24"/>
  <c r="H375" i="24"/>
  <c r="G375" i="24"/>
  <c r="F375" i="24"/>
  <c r="E375" i="24"/>
  <c r="D375" i="24"/>
  <c r="N374" i="24"/>
  <c r="M374" i="24"/>
  <c r="L374" i="24"/>
  <c r="K374" i="24"/>
  <c r="J374" i="24"/>
  <c r="H374" i="24"/>
  <c r="G374" i="24"/>
  <c r="F374" i="24"/>
  <c r="E374" i="24"/>
  <c r="D374" i="24"/>
  <c r="N373" i="24"/>
  <c r="M373" i="24"/>
  <c r="L373" i="24"/>
  <c r="K373" i="24"/>
  <c r="J373" i="24"/>
  <c r="H373" i="24"/>
  <c r="G373" i="24"/>
  <c r="F373" i="24"/>
  <c r="E373" i="24"/>
  <c r="D373" i="24"/>
  <c r="N372" i="24"/>
  <c r="M372" i="24"/>
  <c r="L372" i="24"/>
  <c r="K372" i="24"/>
  <c r="J372" i="24"/>
  <c r="H372" i="24"/>
  <c r="G372" i="24"/>
  <c r="F372" i="24"/>
  <c r="E372" i="24"/>
  <c r="D372" i="24"/>
  <c r="N371" i="24"/>
  <c r="M371" i="24"/>
  <c r="L371" i="24"/>
  <c r="K371" i="24"/>
  <c r="J371" i="24"/>
  <c r="H371" i="24"/>
  <c r="G371" i="24"/>
  <c r="F371" i="24"/>
  <c r="E371" i="24"/>
  <c r="D371" i="24"/>
  <c r="N370" i="24"/>
  <c r="M370" i="24"/>
  <c r="L370" i="24"/>
  <c r="K370" i="24"/>
  <c r="J370" i="24"/>
  <c r="H370" i="24"/>
  <c r="G370" i="24"/>
  <c r="F370" i="24"/>
  <c r="E370" i="24"/>
  <c r="D370" i="24"/>
  <c r="N369" i="24"/>
  <c r="M369" i="24"/>
  <c r="L369" i="24"/>
  <c r="K369" i="24"/>
  <c r="J369" i="24"/>
  <c r="H369" i="24"/>
  <c r="G369" i="24"/>
  <c r="F369" i="24"/>
  <c r="E369" i="24"/>
  <c r="D369" i="24"/>
  <c r="N368" i="24"/>
  <c r="M368" i="24"/>
  <c r="L368" i="24"/>
  <c r="K368" i="24"/>
  <c r="J368" i="24"/>
  <c r="H368" i="24"/>
  <c r="G368" i="24"/>
  <c r="F368" i="24"/>
  <c r="E368" i="24"/>
  <c r="D368" i="24"/>
  <c r="N367" i="24"/>
  <c r="M367" i="24"/>
  <c r="L367" i="24"/>
  <c r="K367" i="24"/>
  <c r="J367" i="24"/>
  <c r="H367" i="24"/>
  <c r="G367" i="24"/>
  <c r="F367" i="24"/>
  <c r="E367" i="24"/>
  <c r="D367" i="24"/>
  <c r="N366" i="24"/>
  <c r="M366" i="24"/>
  <c r="L366" i="24"/>
  <c r="K366" i="24"/>
  <c r="J366" i="24"/>
  <c r="H366" i="24"/>
  <c r="G366" i="24"/>
  <c r="F366" i="24"/>
  <c r="E366" i="24"/>
  <c r="D366" i="24"/>
  <c r="N365" i="24"/>
  <c r="M365" i="24"/>
  <c r="L365" i="24"/>
  <c r="K365" i="24"/>
  <c r="J365" i="24"/>
  <c r="H365" i="24"/>
  <c r="G365" i="24"/>
  <c r="F365" i="24"/>
  <c r="E365" i="24"/>
  <c r="D365" i="24"/>
  <c r="N364" i="24"/>
  <c r="M364" i="24"/>
  <c r="L364" i="24"/>
  <c r="K364" i="24"/>
  <c r="J364" i="24"/>
  <c r="H364" i="24"/>
  <c r="G364" i="24"/>
  <c r="F364" i="24"/>
  <c r="E364" i="24"/>
  <c r="D364" i="24"/>
  <c r="N363" i="24"/>
  <c r="M363" i="24"/>
  <c r="L363" i="24"/>
  <c r="K363" i="24"/>
  <c r="J363" i="24"/>
  <c r="H363" i="24"/>
  <c r="G363" i="24"/>
  <c r="F363" i="24"/>
  <c r="E363" i="24"/>
  <c r="D363" i="24"/>
  <c r="M362" i="24"/>
  <c r="L362" i="24"/>
  <c r="J362" i="24"/>
  <c r="H362" i="24"/>
  <c r="G362" i="24"/>
  <c r="F362" i="24"/>
  <c r="E362" i="24"/>
  <c r="D362" i="24"/>
  <c r="N361" i="24"/>
  <c r="M361" i="24"/>
  <c r="L361" i="24"/>
  <c r="K361" i="24"/>
  <c r="J361" i="24"/>
  <c r="H361" i="24"/>
  <c r="G361" i="24"/>
  <c r="F361" i="24"/>
  <c r="E361" i="24"/>
  <c r="D361" i="24"/>
  <c r="N360" i="24"/>
  <c r="M360" i="24"/>
  <c r="L360" i="24"/>
  <c r="K360" i="24"/>
  <c r="J360" i="24"/>
  <c r="H360" i="24"/>
  <c r="G360" i="24"/>
  <c r="F360" i="24"/>
  <c r="E360" i="24"/>
  <c r="D360" i="24"/>
  <c r="N359" i="24"/>
  <c r="M359" i="24"/>
  <c r="L359" i="24"/>
  <c r="K359" i="24"/>
  <c r="J359" i="24"/>
  <c r="H359" i="24"/>
  <c r="G359" i="24"/>
  <c r="F359" i="24"/>
  <c r="E359" i="24"/>
  <c r="D359" i="24"/>
  <c r="N358" i="24"/>
  <c r="M358" i="24"/>
  <c r="L358" i="24"/>
  <c r="K358" i="24"/>
  <c r="J358" i="24"/>
  <c r="H358" i="24"/>
  <c r="G358" i="24"/>
  <c r="F358" i="24"/>
  <c r="E358" i="24"/>
  <c r="D358" i="24"/>
  <c r="N357" i="24"/>
  <c r="M357" i="24"/>
  <c r="L357" i="24"/>
  <c r="K357" i="24"/>
  <c r="J357" i="24"/>
  <c r="H357" i="24"/>
  <c r="G357" i="24"/>
  <c r="F357" i="24"/>
  <c r="E357" i="24"/>
  <c r="D357" i="24"/>
  <c r="N356" i="24"/>
  <c r="M356" i="24"/>
  <c r="L356" i="24"/>
  <c r="K356" i="24"/>
  <c r="J356" i="24"/>
  <c r="H356" i="24"/>
  <c r="G356" i="24"/>
  <c r="F356" i="24"/>
  <c r="E356" i="24"/>
  <c r="D356" i="24"/>
  <c r="N355" i="24"/>
  <c r="M355" i="24"/>
  <c r="L355" i="24"/>
  <c r="K355" i="24"/>
  <c r="J355" i="24"/>
  <c r="G355" i="24"/>
  <c r="F355" i="24"/>
  <c r="E355" i="24"/>
  <c r="D355" i="24"/>
  <c r="M354" i="24"/>
  <c r="L354" i="24"/>
  <c r="J354" i="24"/>
  <c r="H354" i="24"/>
  <c r="G354" i="24"/>
  <c r="F354" i="24"/>
  <c r="E354" i="24"/>
  <c r="D354" i="24"/>
  <c r="N353" i="24"/>
  <c r="M353" i="24"/>
  <c r="L353" i="24"/>
  <c r="K353" i="24"/>
  <c r="J353" i="24"/>
  <c r="H353" i="24"/>
  <c r="G353" i="24"/>
  <c r="F353" i="24"/>
  <c r="E353" i="24"/>
  <c r="D353" i="24"/>
  <c r="N352" i="24"/>
  <c r="M352" i="24"/>
  <c r="L352" i="24"/>
  <c r="K352" i="24"/>
  <c r="J352" i="24"/>
  <c r="H352" i="24"/>
  <c r="G352" i="24"/>
  <c r="F352" i="24"/>
  <c r="E352" i="24"/>
  <c r="D352" i="24"/>
  <c r="M351" i="24"/>
  <c r="L351" i="24"/>
  <c r="J351" i="24"/>
  <c r="H351" i="24"/>
  <c r="G351" i="24"/>
  <c r="F351" i="24"/>
  <c r="E351" i="24"/>
  <c r="D351" i="24"/>
  <c r="N350" i="24"/>
  <c r="M350" i="24"/>
  <c r="L350" i="24"/>
  <c r="K350" i="24"/>
  <c r="J350" i="24"/>
  <c r="H350" i="24"/>
  <c r="G350" i="24"/>
  <c r="F350" i="24"/>
  <c r="E350" i="24"/>
  <c r="D350" i="24"/>
  <c r="N349" i="24"/>
  <c r="M349" i="24"/>
  <c r="L349" i="24"/>
  <c r="K349" i="24"/>
  <c r="J349" i="24"/>
  <c r="H349" i="24"/>
  <c r="G349" i="24"/>
  <c r="F349" i="24"/>
  <c r="E349" i="24"/>
  <c r="D349" i="24"/>
  <c r="N348" i="24"/>
  <c r="M348" i="24"/>
  <c r="L348" i="24"/>
  <c r="K348" i="24"/>
  <c r="J348" i="24"/>
  <c r="H348" i="24"/>
  <c r="G348" i="24"/>
  <c r="F348" i="24"/>
  <c r="E348" i="24"/>
  <c r="D348" i="24"/>
  <c r="N347" i="24"/>
  <c r="M347" i="24"/>
  <c r="L347" i="24"/>
  <c r="K347" i="24"/>
  <c r="J347" i="24"/>
  <c r="H347" i="24"/>
  <c r="G347" i="24"/>
  <c r="F347" i="24"/>
  <c r="E347" i="24"/>
  <c r="D347" i="24"/>
  <c r="N346" i="24"/>
  <c r="M346" i="24"/>
  <c r="L346" i="24"/>
  <c r="K346" i="24"/>
  <c r="J346" i="24"/>
  <c r="H346" i="24"/>
  <c r="G346" i="24"/>
  <c r="F346" i="24"/>
  <c r="E346" i="24"/>
  <c r="D346" i="24"/>
  <c r="N345" i="24"/>
  <c r="M345" i="24"/>
  <c r="L345" i="24"/>
  <c r="K345" i="24"/>
  <c r="J345" i="24"/>
  <c r="H345" i="24"/>
  <c r="G345" i="24"/>
  <c r="F345" i="24"/>
  <c r="E345" i="24"/>
  <c r="D345" i="24"/>
  <c r="N344" i="24"/>
  <c r="M344" i="24"/>
  <c r="L344" i="24"/>
  <c r="K344" i="24"/>
  <c r="J344" i="24"/>
  <c r="H344" i="24"/>
  <c r="G344" i="24"/>
  <c r="F344" i="24"/>
  <c r="E344" i="24"/>
  <c r="D344" i="24"/>
  <c r="N343" i="24"/>
  <c r="M343" i="24"/>
  <c r="L343" i="24"/>
  <c r="K343" i="24"/>
  <c r="J343" i="24"/>
  <c r="H343" i="24"/>
  <c r="G343" i="24"/>
  <c r="F343" i="24"/>
  <c r="E343" i="24"/>
  <c r="D343" i="24"/>
  <c r="N342" i="24"/>
  <c r="M342" i="24"/>
  <c r="L342" i="24"/>
  <c r="K342" i="24"/>
  <c r="J342" i="24"/>
  <c r="H342" i="24"/>
  <c r="G342" i="24"/>
  <c r="F342" i="24"/>
  <c r="E342" i="24"/>
  <c r="D342" i="24"/>
  <c r="N341" i="24"/>
  <c r="M341" i="24"/>
  <c r="L341" i="24"/>
  <c r="K341" i="24"/>
  <c r="J341" i="24"/>
  <c r="H341" i="24"/>
  <c r="G341" i="24"/>
  <c r="F341" i="24"/>
  <c r="E341" i="24"/>
  <c r="D341" i="24"/>
  <c r="N340" i="24"/>
  <c r="M340" i="24"/>
  <c r="L340" i="24"/>
  <c r="K340" i="24"/>
  <c r="J340" i="24"/>
  <c r="H340" i="24"/>
  <c r="G340" i="24"/>
  <c r="F340" i="24"/>
  <c r="E340" i="24"/>
  <c r="D340" i="24"/>
  <c r="N339" i="24"/>
  <c r="M339" i="24"/>
  <c r="L339" i="24"/>
  <c r="K339" i="24"/>
  <c r="J339" i="24"/>
  <c r="H339" i="24"/>
  <c r="G339" i="24"/>
  <c r="F339" i="24"/>
  <c r="E339" i="24"/>
  <c r="D339" i="24"/>
  <c r="N338" i="24"/>
  <c r="M338" i="24"/>
  <c r="L338" i="24"/>
  <c r="K338" i="24"/>
  <c r="J338" i="24"/>
  <c r="H338" i="24"/>
  <c r="G338" i="24"/>
  <c r="F338" i="24"/>
  <c r="E338" i="24"/>
  <c r="D338" i="24"/>
  <c r="N337" i="24"/>
  <c r="M337" i="24"/>
  <c r="L337" i="24"/>
  <c r="K337" i="24"/>
  <c r="J337" i="24"/>
  <c r="H337" i="24"/>
  <c r="G337" i="24"/>
  <c r="F337" i="24"/>
  <c r="E337" i="24"/>
  <c r="D337" i="24"/>
  <c r="M336" i="24"/>
  <c r="L336" i="24"/>
  <c r="J336" i="24"/>
  <c r="H336" i="24"/>
  <c r="G336" i="24"/>
  <c r="F336" i="24"/>
  <c r="E336" i="24"/>
  <c r="D336" i="24"/>
  <c r="N335" i="24"/>
  <c r="M335" i="24"/>
  <c r="L335" i="24"/>
  <c r="K335" i="24"/>
  <c r="J335" i="24"/>
  <c r="H335" i="24"/>
  <c r="G335" i="24"/>
  <c r="F335" i="24"/>
  <c r="E335" i="24"/>
  <c r="D335" i="24"/>
  <c r="N334" i="24"/>
  <c r="M334" i="24"/>
  <c r="L334" i="24"/>
  <c r="K334" i="24"/>
  <c r="J334" i="24"/>
  <c r="H334" i="24"/>
  <c r="G334" i="24"/>
  <c r="F334" i="24"/>
  <c r="E334" i="24"/>
  <c r="D334" i="24"/>
  <c r="N333" i="24"/>
  <c r="M333" i="24"/>
  <c r="L333" i="24"/>
  <c r="K333" i="24"/>
  <c r="J333" i="24"/>
  <c r="H333" i="24"/>
  <c r="G333" i="24"/>
  <c r="F333" i="24"/>
  <c r="E333" i="24"/>
  <c r="D333" i="24"/>
  <c r="N332" i="24"/>
  <c r="M332" i="24"/>
  <c r="L332" i="24"/>
  <c r="K332" i="24"/>
  <c r="J332" i="24"/>
  <c r="H332" i="24"/>
  <c r="G332" i="24"/>
  <c r="F332" i="24"/>
  <c r="E332" i="24"/>
  <c r="D332" i="24"/>
  <c r="N331" i="24"/>
  <c r="M331" i="24"/>
  <c r="L331" i="24"/>
  <c r="K331" i="24"/>
  <c r="J331" i="24"/>
  <c r="H331" i="24"/>
  <c r="G331" i="24"/>
  <c r="F331" i="24"/>
  <c r="E331" i="24"/>
  <c r="D331" i="24"/>
  <c r="N330" i="24"/>
  <c r="M330" i="24"/>
  <c r="L330" i="24"/>
  <c r="K330" i="24"/>
  <c r="J330" i="24"/>
  <c r="H330" i="24"/>
  <c r="G330" i="24"/>
  <c r="F330" i="24"/>
  <c r="E330" i="24"/>
  <c r="D330" i="24"/>
  <c r="N329" i="24"/>
  <c r="M329" i="24"/>
  <c r="L329" i="24"/>
  <c r="K329" i="24"/>
  <c r="J329" i="24"/>
  <c r="H329" i="24"/>
  <c r="G329" i="24"/>
  <c r="F329" i="24"/>
  <c r="E329" i="24"/>
  <c r="D329" i="24"/>
  <c r="N328" i="24"/>
  <c r="M328" i="24"/>
  <c r="L328" i="24"/>
  <c r="K328" i="24"/>
  <c r="J328" i="24"/>
  <c r="H328" i="24"/>
  <c r="G328" i="24"/>
  <c r="F328" i="24"/>
  <c r="E328" i="24"/>
  <c r="D328" i="24"/>
  <c r="N327" i="24"/>
  <c r="M327" i="24"/>
  <c r="L327" i="24"/>
  <c r="K327" i="24"/>
  <c r="J327" i="24"/>
  <c r="H327" i="24"/>
  <c r="G327" i="24"/>
  <c r="F327" i="24"/>
  <c r="E327" i="24"/>
  <c r="D327" i="24"/>
  <c r="N326" i="24"/>
  <c r="M326" i="24"/>
  <c r="L326" i="24"/>
  <c r="K326" i="24"/>
  <c r="J326" i="24"/>
  <c r="H326" i="24"/>
  <c r="G326" i="24"/>
  <c r="F326" i="24"/>
  <c r="E326" i="24"/>
  <c r="D326" i="24"/>
  <c r="N325" i="24"/>
  <c r="M325" i="24"/>
  <c r="L325" i="24"/>
  <c r="K325" i="24"/>
  <c r="J325" i="24"/>
  <c r="H325" i="24"/>
  <c r="G325" i="24"/>
  <c r="F325" i="24"/>
  <c r="E325" i="24"/>
  <c r="D325" i="24"/>
  <c r="N324" i="24"/>
  <c r="M324" i="24"/>
  <c r="L324" i="24"/>
  <c r="K324" i="24"/>
  <c r="J324" i="24"/>
  <c r="H324" i="24"/>
  <c r="G324" i="24"/>
  <c r="F324" i="24"/>
  <c r="E324" i="24"/>
  <c r="D324" i="24"/>
  <c r="N323" i="24"/>
  <c r="M323" i="24"/>
  <c r="L323" i="24"/>
  <c r="K323" i="24"/>
  <c r="J323" i="24"/>
  <c r="H323" i="24"/>
  <c r="G323" i="24"/>
  <c r="F323" i="24"/>
  <c r="E323" i="24"/>
  <c r="D323" i="24"/>
  <c r="N322" i="24"/>
  <c r="M322" i="24"/>
  <c r="L322" i="24"/>
  <c r="K322" i="24"/>
  <c r="J322" i="24"/>
  <c r="H322" i="24"/>
  <c r="G322" i="24"/>
  <c r="F322" i="24"/>
  <c r="E322" i="24"/>
  <c r="D322" i="24"/>
  <c r="N321" i="24"/>
  <c r="M321" i="24"/>
  <c r="L321" i="24"/>
  <c r="K321" i="24"/>
  <c r="J321" i="24"/>
  <c r="H321" i="24"/>
  <c r="G321" i="24"/>
  <c r="F321" i="24"/>
  <c r="E321" i="24"/>
  <c r="D321" i="24"/>
  <c r="N320" i="24"/>
  <c r="M320" i="24"/>
  <c r="L320" i="24"/>
  <c r="K320" i="24"/>
  <c r="J320" i="24"/>
  <c r="H320" i="24"/>
  <c r="G320" i="24"/>
  <c r="F320" i="24"/>
  <c r="E320" i="24"/>
  <c r="D320" i="24"/>
  <c r="N319" i="24"/>
  <c r="M319" i="24"/>
  <c r="L319" i="24"/>
  <c r="K319" i="24"/>
  <c r="J319" i="24"/>
  <c r="H319" i="24"/>
  <c r="G319" i="24"/>
  <c r="F319" i="24"/>
  <c r="E319" i="24"/>
  <c r="D319" i="24"/>
  <c r="N318" i="24"/>
  <c r="M318" i="24"/>
  <c r="L318" i="24"/>
  <c r="K318" i="24"/>
  <c r="J318" i="24"/>
  <c r="G318" i="24"/>
  <c r="F318" i="24"/>
  <c r="E318" i="24"/>
  <c r="D318" i="24"/>
  <c r="N317" i="24"/>
  <c r="M317" i="24"/>
  <c r="L317" i="24"/>
  <c r="K317" i="24"/>
  <c r="J317" i="24"/>
  <c r="H317" i="24"/>
  <c r="G317" i="24"/>
  <c r="F317" i="24"/>
  <c r="E317" i="24"/>
  <c r="D317" i="24"/>
  <c r="N316" i="24"/>
  <c r="M316" i="24"/>
  <c r="L316" i="24"/>
  <c r="K316" i="24"/>
  <c r="J316" i="24"/>
  <c r="H316" i="24"/>
  <c r="G316" i="24"/>
  <c r="F316" i="24"/>
  <c r="E316" i="24"/>
  <c r="D316" i="24"/>
  <c r="N315" i="24"/>
  <c r="M315" i="24"/>
  <c r="L315" i="24"/>
  <c r="K315" i="24"/>
  <c r="J315" i="24"/>
  <c r="H315" i="24"/>
  <c r="G315" i="24"/>
  <c r="F315" i="24"/>
  <c r="E315" i="24"/>
  <c r="D315" i="24"/>
  <c r="N314" i="24"/>
  <c r="M314" i="24"/>
  <c r="L314" i="24"/>
  <c r="K314" i="24"/>
  <c r="J314" i="24"/>
  <c r="H314" i="24"/>
  <c r="G314" i="24"/>
  <c r="F314" i="24"/>
  <c r="E314" i="24"/>
  <c r="D314" i="24"/>
  <c r="N313" i="24"/>
  <c r="M313" i="24"/>
  <c r="L313" i="24"/>
  <c r="K313" i="24"/>
  <c r="J313" i="24"/>
  <c r="H313" i="24"/>
  <c r="G313" i="24"/>
  <c r="F313" i="24"/>
  <c r="E313" i="24"/>
  <c r="D313" i="24"/>
  <c r="N312" i="24"/>
  <c r="M312" i="24"/>
  <c r="L312" i="24"/>
  <c r="K312" i="24"/>
  <c r="J312" i="24"/>
  <c r="H312" i="24"/>
  <c r="G312" i="24"/>
  <c r="F312" i="24"/>
  <c r="E312" i="24"/>
  <c r="D312" i="24"/>
  <c r="N311" i="24"/>
  <c r="M311" i="24"/>
  <c r="L311" i="24"/>
  <c r="K311" i="24"/>
  <c r="J311" i="24"/>
  <c r="H311" i="24"/>
  <c r="G311" i="24"/>
  <c r="F311" i="24"/>
  <c r="E311" i="24"/>
  <c r="D311" i="24"/>
  <c r="N310" i="24"/>
  <c r="M310" i="24"/>
  <c r="L310" i="24"/>
  <c r="K310" i="24"/>
  <c r="J310" i="24"/>
  <c r="H310" i="24"/>
  <c r="G310" i="24"/>
  <c r="F310" i="24"/>
  <c r="E310" i="24"/>
  <c r="D310" i="24"/>
  <c r="N309" i="24"/>
  <c r="M309" i="24"/>
  <c r="L309" i="24"/>
  <c r="K309" i="24"/>
  <c r="J309" i="24"/>
  <c r="H309" i="24"/>
  <c r="G309" i="24"/>
  <c r="F309" i="24"/>
  <c r="E309" i="24"/>
  <c r="D309" i="24"/>
  <c r="N308" i="24"/>
  <c r="M308" i="24"/>
  <c r="L308" i="24"/>
  <c r="K308" i="24"/>
  <c r="J308" i="24"/>
  <c r="H308" i="24"/>
  <c r="G308" i="24"/>
  <c r="F308" i="24"/>
  <c r="E308" i="24"/>
  <c r="D308" i="24"/>
  <c r="N307" i="24"/>
  <c r="M307" i="24"/>
  <c r="L307" i="24"/>
  <c r="K307" i="24"/>
  <c r="J307" i="24"/>
  <c r="H307" i="24"/>
  <c r="G307" i="24"/>
  <c r="F307" i="24"/>
  <c r="E307" i="24"/>
  <c r="D307" i="24"/>
  <c r="N306" i="24"/>
  <c r="M306" i="24"/>
  <c r="L306" i="24"/>
  <c r="K306" i="24"/>
  <c r="J306" i="24"/>
  <c r="H306" i="24"/>
  <c r="G306" i="24"/>
  <c r="F306" i="24"/>
  <c r="E306" i="24"/>
  <c r="D306" i="24"/>
  <c r="N305" i="24"/>
  <c r="M305" i="24"/>
  <c r="L305" i="24"/>
  <c r="K305" i="24"/>
  <c r="J305" i="24"/>
  <c r="H305" i="24"/>
  <c r="G305" i="24"/>
  <c r="F305" i="24"/>
  <c r="E305" i="24"/>
  <c r="D305" i="24"/>
  <c r="N304" i="24"/>
  <c r="M304" i="24"/>
  <c r="L304" i="24"/>
  <c r="K304" i="24"/>
  <c r="J304" i="24"/>
  <c r="H304" i="24"/>
  <c r="G304" i="24"/>
  <c r="F304" i="24"/>
  <c r="E304" i="24"/>
  <c r="D304" i="24"/>
  <c r="N303" i="24"/>
  <c r="M303" i="24"/>
  <c r="L303" i="24"/>
  <c r="K303" i="24"/>
  <c r="J303" i="24"/>
  <c r="H303" i="24"/>
  <c r="G303" i="24"/>
  <c r="F303" i="24"/>
  <c r="E303" i="24"/>
  <c r="D303" i="24"/>
  <c r="M302" i="24"/>
  <c r="L302" i="24"/>
  <c r="J302" i="24"/>
  <c r="H302" i="24"/>
  <c r="G302" i="24"/>
  <c r="F302" i="24"/>
  <c r="E302" i="24"/>
  <c r="D302" i="24"/>
  <c r="N301" i="24"/>
  <c r="M301" i="24"/>
  <c r="L301" i="24"/>
  <c r="K301" i="24"/>
  <c r="J301" i="24"/>
  <c r="H301" i="24"/>
  <c r="G301" i="24"/>
  <c r="F301" i="24"/>
  <c r="E301" i="24"/>
  <c r="D301" i="24"/>
  <c r="N300" i="24"/>
  <c r="M300" i="24"/>
  <c r="L300" i="24"/>
  <c r="K300" i="24"/>
  <c r="J300" i="24"/>
  <c r="H300" i="24"/>
  <c r="G300" i="24"/>
  <c r="F300" i="24"/>
  <c r="E300" i="24"/>
  <c r="D300" i="24"/>
  <c r="N299" i="24"/>
  <c r="M299" i="24"/>
  <c r="L299" i="24"/>
  <c r="K299" i="24"/>
  <c r="J299" i="24"/>
  <c r="H299" i="24"/>
  <c r="G299" i="24"/>
  <c r="F299" i="24"/>
  <c r="E299" i="24"/>
  <c r="D299" i="24"/>
  <c r="N298" i="24"/>
  <c r="M298" i="24"/>
  <c r="L298" i="24"/>
  <c r="K298" i="24"/>
  <c r="J298" i="24"/>
  <c r="H298" i="24"/>
  <c r="G298" i="24"/>
  <c r="F298" i="24"/>
  <c r="E298" i="24"/>
  <c r="D298" i="24"/>
  <c r="N297" i="24"/>
  <c r="M297" i="24"/>
  <c r="L297" i="24"/>
  <c r="K297" i="24"/>
  <c r="J297" i="24"/>
  <c r="H297" i="24"/>
  <c r="G297" i="24"/>
  <c r="F297" i="24"/>
  <c r="E297" i="24"/>
  <c r="D297" i="24"/>
  <c r="N296" i="24"/>
  <c r="M296" i="24"/>
  <c r="L296" i="24"/>
  <c r="K296" i="24"/>
  <c r="J296" i="24"/>
  <c r="H296" i="24"/>
  <c r="G296" i="24"/>
  <c r="F296" i="24"/>
  <c r="E296" i="24"/>
  <c r="D296" i="24"/>
  <c r="N295" i="24"/>
  <c r="M295" i="24"/>
  <c r="L295" i="24"/>
  <c r="K295" i="24"/>
  <c r="J295" i="24"/>
  <c r="H295" i="24"/>
  <c r="G295" i="24"/>
  <c r="F295" i="24"/>
  <c r="E295" i="24"/>
  <c r="D295" i="24"/>
  <c r="N294" i="24"/>
  <c r="M294" i="24"/>
  <c r="L294" i="24"/>
  <c r="K294" i="24"/>
  <c r="J294" i="24"/>
  <c r="H294" i="24"/>
  <c r="G294" i="24"/>
  <c r="F294" i="24"/>
  <c r="E294" i="24"/>
  <c r="D294" i="24"/>
  <c r="N293" i="24"/>
  <c r="M293" i="24"/>
  <c r="L293" i="24"/>
  <c r="K293" i="24"/>
  <c r="J293" i="24"/>
  <c r="H293" i="24"/>
  <c r="G293" i="24"/>
  <c r="F293" i="24"/>
  <c r="E293" i="24"/>
  <c r="D293" i="24"/>
  <c r="N292" i="24"/>
  <c r="M292" i="24"/>
  <c r="L292" i="24"/>
  <c r="K292" i="24"/>
  <c r="J292" i="24"/>
  <c r="H292" i="24"/>
  <c r="G292" i="24"/>
  <c r="F292" i="24"/>
  <c r="E292" i="24"/>
  <c r="D292" i="24"/>
  <c r="M291" i="24"/>
  <c r="L291" i="24"/>
  <c r="J291" i="24"/>
  <c r="H291" i="24"/>
  <c r="G291" i="24"/>
  <c r="F291" i="24"/>
  <c r="E291" i="24"/>
  <c r="D291" i="24"/>
  <c r="M290" i="24"/>
  <c r="L290" i="24"/>
  <c r="J290" i="24"/>
  <c r="H290" i="24"/>
  <c r="G290" i="24"/>
  <c r="F290" i="24"/>
  <c r="E290" i="24"/>
  <c r="D290" i="24"/>
  <c r="N289" i="24"/>
  <c r="M289" i="24"/>
  <c r="L289" i="24"/>
  <c r="K289" i="24"/>
  <c r="J289" i="24"/>
  <c r="H289" i="24"/>
  <c r="G289" i="24"/>
  <c r="F289" i="24"/>
  <c r="E289" i="24"/>
  <c r="D289" i="24"/>
  <c r="M288" i="24"/>
  <c r="L288" i="24"/>
  <c r="J288" i="24"/>
  <c r="H288" i="24"/>
  <c r="G288" i="24"/>
  <c r="F288" i="24"/>
  <c r="E288" i="24"/>
  <c r="D288" i="24"/>
  <c r="M287" i="24"/>
  <c r="L287" i="24"/>
  <c r="J287" i="24"/>
  <c r="H287" i="24"/>
  <c r="G287" i="24"/>
  <c r="F287" i="24"/>
  <c r="E287" i="24"/>
  <c r="D287" i="24"/>
  <c r="M286" i="24"/>
  <c r="L286" i="24"/>
  <c r="J286" i="24"/>
  <c r="H286" i="24"/>
  <c r="G286" i="24"/>
  <c r="F286" i="24"/>
  <c r="E286" i="24"/>
  <c r="D286" i="24"/>
  <c r="M285" i="24"/>
  <c r="L285" i="24"/>
  <c r="J285" i="24"/>
  <c r="H285" i="24"/>
  <c r="G285" i="24"/>
  <c r="F285" i="24"/>
  <c r="E285" i="24"/>
  <c r="D285" i="24"/>
  <c r="M284" i="24"/>
  <c r="L284" i="24"/>
  <c r="J284" i="24"/>
  <c r="H284" i="24"/>
  <c r="G284" i="24"/>
  <c r="F284" i="24"/>
  <c r="E284" i="24"/>
  <c r="D284" i="24"/>
  <c r="M283" i="24"/>
  <c r="L283" i="24"/>
  <c r="J283" i="24"/>
  <c r="H283" i="24"/>
  <c r="G283" i="24"/>
  <c r="F283" i="24"/>
  <c r="E283" i="24"/>
  <c r="D283" i="24"/>
  <c r="N282" i="24"/>
  <c r="M282" i="24"/>
  <c r="L282" i="24"/>
  <c r="K282" i="24"/>
  <c r="J282" i="24"/>
  <c r="H282" i="24"/>
  <c r="G282" i="24"/>
  <c r="F282" i="24"/>
  <c r="E282" i="24"/>
  <c r="D282" i="24"/>
  <c r="N281" i="24"/>
  <c r="M281" i="24"/>
  <c r="L281" i="24"/>
  <c r="K281" i="24"/>
  <c r="J281" i="24"/>
  <c r="H281" i="24"/>
  <c r="G281" i="24"/>
  <c r="F281" i="24"/>
  <c r="E281" i="24"/>
  <c r="D281" i="24"/>
  <c r="N280" i="24"/>
  <c r="M280" i="24"/>
  <c r="L280" i="24"/>
  <c r="K280" i="24"/>
  <c r="J280" i="24"/>
  <c r="H280" i="24"/>
  <c r="G280" i="24"/>
  <c r="F280" i="24"/>
  <c r="E280" i="24"/>
  <c r="D280" i="24"/>
  <c r="N279" i="24"/>
  <c r="M279" i="24"/>
  <c r="L279" i="24"/>
  <c r="K279" i="24"/>
  <c r="J279" i="24"/>
  <c r="H279" i="24"/>
  <c r="G279" i="24"/>
  <c r="F279" i="24"/>
  <c r="E279" i="24"/>
  <c r="D279" i="24"/>
  <c r="N278" i="24"/>
  <c r="M278" i="24"/>
  <c r="L278" i="24"/>
  <c r="K278" i="24"/>
  <c r="J278" i="24"/>
  <c r="H278" i="24"/>
  <c r="G278" i="24"/>
  <c r="F278" i="24"/>
  <c r="E278" i="24"/>
  <c r="D278" i="24"/>
  <c r="N277" i="24"/>
  <c r="M277" i="24"/>
  <c r="L277" i="24"/>
  <c r="K277" i="24"/>
  <c r="J277" i="24"/>
  <c r="H277" i="24"/>
  <c r="G277" i="24"/>
  <c r="F277" i="24"/>
  <c r="E277" i="24"/>
  <c r="D277" i="24"/>
  <c r="N276" i="24"/>
  <c r="M276" i="24"/>
  <c r="L276" i="24"/>
  <c r="K276" i="24"/>
  <c r="J276" i="24"/>
  <c r="H276" i="24"/>
  <c r="G276" i="24"/>
  <c r="F276" i="24"/>
  <c r="E276" i="24"/>
  <c r="D276" i="24"/>
  <c r="N275" i="24"/>
  <c r="M275" i="24"/>
  <c r="L275" i="24"/>
  <c r="K275" i="24"/>
  <c r="J275" i="24"/>
  <c r="H275" i="24"/>
  <c r="G275" i="24"/>
  <c r="F275" i="24"/>
  <c r="E275" i="24"/>
  <c r="D275" i="24"/>
  <c r="N274" i="24"/>
  <c r="M274" i="24"/>
  <c r="L274" i="24"/>
  <c r="K274" i="24"/>
  <c r="J274" i="24"/>
  <c r="H274" i="24"/>
  <c r="G274" i="24"/>
  <c r="F274" i="24"/>
  <c r="E274" i="24"/>
  <c r="D274" i="24"/>
  <c r="N273" i="24"/>
  <c r="M273" i="24"/>
  <c r="L273" i="24"/>
  <c r="K273" i="24"/>
  <c r="J273" i="24"/>
  <c r="H273" i="24"/>
  <c r="G273" i="24"/>
  <c r="F273" i="24"/>
  <c r="E273" i="24"/>
  <c r="D273" i="24"/>
  <c r="N272" i="24"/>
  <c r="M272" i="24"/>
  <c r="L272" i="24"/>
  <c r="K272" i="24"/>
  <c r="J272" i="24"/>
  <c r="H272" i="24"/>
  <c r="G272" i="24"/>
  <c r="F272" i="24"/>
  <c r="E272" i="24"/>
  <c r="D272" i="24"/>
  <c r="N271" i="24"/>
  <c r="M271" i="24"/>
  <c r="L271" i="24"/>
  <c r="K271" i="24"/>
  <c r="J271" i="24"/>
  <c r="H271" i="24"/>
  <c r="G271" i="24"/>
  <c r="F271" i="24"/>
  <c r="E271" i="24"/>
  <c r="D271" i="24"/>
  <c r="N270" i="24"/>
  <c r="M270" i="24"/>
  <c r="L270" i="24"/>
  <c r="K270" i="24"/>
  <c r="J270" i="24"/>
  <c r="H270" i="24"/>
  <c r="G270" i="24"/>
  <c r="F270" i="24"/>
  <c r="E270" i="24"/>
  <c r="D270" i="24"/>
  <c r="N269" i="24"/>
  <c r="M269" i="24"/>
  <c r="L269" i="24"/>
  <c r="K269" i="24"/>
  <c r="J269" i="24"/>
  <c r="H269" i="24"/>
  <c r="G269" i="24"/>
  <c r="F269" i="24"/>
  <c r="E269" i="24"/>
  <c r="D269" i="24"/>
  <c r="M268" i="24"/>
  <c r="L268" i="24"/>
  <c r="J268" i="24"/>
  <c r="H268" i="24"/>
  <c r="G268" i="24"/>
  <c r="F268" i="24"/>
  <c r="E268" i="24"/>
  <c r="D268" i="24"/>
  <c r="N267" i="24"/>
  <c r="M267" i="24"/>
  <c r="L267" i="24"/>
  <c r="K267" i="24"/>
  <c r="J267" i="24"/>
  <c r="H267" i="24"/>
  <c r="G267" i="24"/>
  <c r="F267" i="24"/>
  <c r="E267" i="24"/>
  <c r="D267" i="24"/>
  <c r="N266" i="24"/>
  <c r="M266" i="24"/>
  <c r="L266" i="24"/>
  <c r="K266" i="24"/>
  <c r="J266" i="24"/>
  <c r="H266" i="24"/>
  <c r="G266" i="24"/>
  <c r="F266" i="24"/>
  <c r="E266" i="24"/>
  <c r="D266" i="24"/>
  <c r="N265" i="24"/>
  <c r="M265" i="24"/>
  <c r="L265" i="24"/>
  <c r="K265" i="24"/>
  <c r="J265" i="24"/>
  <c r="H265" i="24"/>
  <c r="G265" i="24"/>
  <c r="F265" i="24"/>
  <c r="E265" i="24"/>
  <c r="D265" i="24"/>
  <c r="N264" i="24"/>
  <c r="M264" i="24"/>
  <c r="L264" i="24"/>
  <c r="K264" i="24"/>
  <c r="J264" i="24"/>
  <c r="H264" i="24"/>
  <c r="G264" i="24"/>
  <c r="F264" i="24"/>
  <c r="E264" i="24"/>
  <c r="D264" i="24"/>
  <c r="N263" i="24"/>
  <c r="M263" i="24"/>
  <c r="L263" i="24"/>
  <c r="K263" i="24"/>
  <c r="J263" i="24"/>
  <c r="H263" i="24"/>
  <c r="G263" i="24"/>
  <c r="F263" i="24"/>
  <c r="E263" i="24"/>
  <c r="D263" i="24"/>
  <c r="N262" i="24"/>
  <c r="M262" i="24"/>
  <c r="L262" i="24"/>
  <c r="K262" i="24"/>
  <c r="J262" i="24"/>
  <c r="H262" i="24"/>
  <c r="G262" i="24"/>
  <c r="F262" i="24"/>
  <c r="E262" i="24"/>
  <c r="D262" i="24"/>
  <c r="N261" i="24"/>
  <c r="M261" i="24"/>
  <c r="L261" i="24"/>
  <c r="K261" i="24"/>
  <c r="J261" i="24"/>
  <c r="H261" i="24"/>
  <c r="G261" i="24"/>
  <c r="F261" i="24"/>
  <c r="E261" i="24"/>
  <c r="D261" i="24"/>
  <c r="N260" i="24"/>
  <c r="M260" i="24"/>
  <c r="L260" i="24"/>
  <c r="K260" i="24"/>
  <c r="J260" i="24"/>
  <c r="H260" i="24"/>
  <c r="G260" i="24"/>
  <c r="F260" i="24"/>
  <c r="E260" i="24"/>
  <c r="D260" i="24"/>
  <c r="N259" i="24"/>
  <c r="M259" i="24"/>
  <c r="L259" i="24"/>
  <c r="K259" i="24"/>
  <c r="J259" i="24"/>
  <c r="H259" i="24"/>
  <c r="G259" i="24"/>
  <c r="F259" i="24"/>
  <c r="E259" i="24"/>
  <c r="D259" i="24"/>
  <c r="N258" i="24"/>
  <c r="M258" i="24"/>
  <c r="L258" i="24"/>
  <c r="K258" i="24"/>
  <c r="J258" i="24"/>
  <c r="H258" i="24"/>
  <c r="G258" i="24"/>
  <c r="F258" i="24"/>
  <c r="E258" i="24"/>
  <c r="D258" i="24"/>
  <c r="N257" i="24"/>
  <c r="M257" i="24"/>
  <c r="L257" i="24"/>
  <c r="K257" i="24"/>
  <c r="J257" i="24"/>
  <c r="H257" i="24"/>
  <c r="G257" i="24"/>
  <c r="F257" i="24"/>
  <c r="E257" i="24"/>
  <c r="D257" i="24"/>
  <c r="N256" i="24"/>
  <c r="M256" i="24"/>
  <c r="L256" i="24"/>
  <c r="K256" i="24"/>
  <c r="J256" i="24"/>
  <c r="H256" i="24"/>
  <c r="G256" i="24"/>
  <c r="F256" i="24"/>
  <c r="E256" i="24"/>
  <c r="D256" i="24"/>
  <c r="N255" i="24"/>
  <c r="M255" i="24"/>
  <c r="L255" i="24"/>
  <c r="K255" i="24"/>
  <c r="J255" i="24"/>
  <c r="H255" i="24"/>
  <c r="G255" i="24"/>
  <c r="F255" i="24"/>
  <c r="E255" i="24"/>
  <c r="D255" i="24"/>
  <c r="N254" i="24"/>
  <c r="M254" i="24"/>
  <c r="L254" i="24"/>
  <c r="K254" i="24"/>
  <c r="J254" i="24"/>
  <c r="H254" i="24"/>
  <c r="G254" i="24"/>
  <c r="F254" i="24"/>
  <c r="E254" i="24"/>
  <c r="D254" i="24"/>
  <c r="N253" i="24"/>
  <c r="M253" i="24"/>
  <c r="L253" i="24"/>
  <c r="K253" i="24"/>
  <c r="J253" i="24"/>
  <c r="H253" i="24"/>
  <c r="G253" i="24"/>
  <c r="F253" i="24"/>
  <c r="E253" i="24"/>
  <c r="D253" i="24"/>
  <c r="N252" i="24"/>
  <c r="M252" i="24"/>
  <c r="L252" i="24"/>
  <c r="K252" i="24"/>
  <c r="J252" i="24"/>
  <c r="H252" i="24"/>
  <c r="G252" i="24"/>
  <c r="F252" i="24"/>
  <c r="E252" i="24"/>
  <c r="D252" i="24"/>
  <c r="M251" i="24"/>
  <c r="L251" i="24"/>
  <c r="J251" i="24"/>
  <c r="H251" i="24"/>
  <c r="G251" i="24"/>
  <c r="F251" i="24"/>
  <c r="E251" i="24"/>
  <c r="D251" i="24"/>
  <c r="N250" i="24"/>
  <c r="M250" i="24"/>
  <c r="L250" i="24"/>
  <c r="K250" i="24"/>
  <c r="J250" i="24"/>
  <c r="H250" i="24"/>
  <c r="G250" i="24"/>
  <c r="F250" i="24"/>
  <c r="E250" i="24"/>
  <c r="D250" i="24"/>
  <c r="N249" i="24"/>
  <c r="M249" i="24"/>
  <c r="L249" i="24"/>
  <c r="K249" i="24"/>
  <c r="J249" i="24"/>
  <c r="H249" i="24"/>
  <c r="G249" i="24"/>
  <c r="F249" i="24"/>
  <c r="E249" i="24"/>
  <c r="D249" i="24"/>
  <c r="N248" i="24"/>
  <c r="M248" i="24"/>
  <c r="L248" i="24"/>
  <c r="K248" i="24"/>
  <c r="J248" i="24"/>
  <c r="H248" i="24"/>
  <c r="G248" i="24"/>
  <c r="F248" i="24"/>
  <c r="E248" i="24"/>
  <c r="D248" i="24"/>
  <c r="N247" i="24"/>
  <c r="M247" i="24"/>
  <c r="L247" i="24"/>
  <c r="K247" i="24"/>
  <c r="J247" i="24"/>
  <c r="H247" i="24"/>
  <c r="G247" i="24"/>
  <c r="F247" i="24"/>
  <c r="E247" i="24"/>
  <c r="D247" i="24"/>
  <c r="N246" i="24"/>
  <c r="M246" i="24"/>
  <c r="L246" i="24"/>
  <c r="K246" i="24"/>
  <c r="J246" i="24"/>
  <c r="H246" i="24"/>
  <c r="G246" i="24"/>
  <c r="F246" i="24"/>
  <c r="E246" i="24"/>
  <c r="D246" i="24"/>
  <c r="N245" i="24"/>
  <c r="M245" i="24"/>
  <c r="L245" i="24"/>
  <c r="K245" i="24"/>
  <c r="J245" i="24"/>
  <c r="H245" i="24"/>
  <c r="G245" i="24"/>
  <c r="F245" i="24"/>
  <c r="E245" i="24"/>
  <c r="D245" i="24"/>
  <c r="N244" i="24"/>
  <c r="M244" i="24"/>
  <c r="L244" i="24"/>
  <c r="K244" i="24"/>
  <c r="J244" i="24"/>
  <c r="H244" i="24"/>
  <c r="G244" i="24"/>
  <c r="F244" i="24"/>
  <c r="E244" i="24"/>
  <c r="D244" i="24"/>
  <c r="N243" i="24"/>
  <c r="M243" i="24"/>
  <c r="L243" i="24"/>
  <c r="K243" i="24"/>
  <c r="J243" i="24"/>
  <c r="H243" i="24"/>
  <c r="G243" i="24"/>
  <c r="F243" i="24"/>
  <c r="E243" i="24"/>
  <c r="D243" i="24"/>
  <c r="N242" i="24"/>
  <c r="M242" i="24"/>
  <c r="L242" i="24"/>
  <c r="K242" i="24"/>
  <c r="J242" i="24"/>
  <c r="H242" i="24"/>
  <c r="G242" i="24"/>
  <c r="F242" i="24"/>
  <c r="E242" i="24"/>
  <c r="D242" i="24"/>
  <c r="N241" i="24"/>
  <c r="M241" i="24"/>
  <c r="L241" i="24"/>
  <c r="K241" i="24"/>
  <c r="J241" i="24"/>
  <c r="H241" i="24"/>
  <c r="G241" i="24"/>
  <c r="F241" i="24"/>
  <c r="E241" i="24"/>
  <c r="D241" i="24"/>
  <c r="N240" i="24"/>
  <c r="M240" i="24"/>
  <c r="L240" i="24"/>
  <c r="K240" i="24"/>
  <c r="J240" i="24"/>
  <c r="H240" i="24"/>
  <c r="G240" i="24"/>
  <c r="F240" i="24"/>
  <c r="E240" i="24"/>
  <c r="D240" i="24"/>
  <c r="N239" i="24"/>
  <c r="M239" i="24"/>
  <c r="L239" i="24"/>
  <c r="K239" i="24"/>
  <c r="J239" i="24"/>
  <c r="H239" i="24"/>
  <c r="G239" i="24"/>
  <c r="F239" i="24"/>
  <c r="E239" i="24"/>
  <c r="D239" i="24"/>
  <c r="N238" i="24"/>
  <c r="M238" i="24"/>
  <c r="L238" i="24"/>
  <c r="K238" i="24"/>
  <c r="J238" i="24"/>
  <c r="H238" i="24"/>
  <c r="G238" i="24"/>
  <c r="F238" i="24"/>
  <c r="E238" i="24"/>
  <c r="D238" i="24"/>
  <c r="N237" i="24"/>
  <c r="M237" i="24"/>
  <c r="L237" i="24"/>
  <c r="K237" i="24"/>
  <c r="J237" i="24"/>
  <c r="H237" i="24"/>
  <c r="G237" i="24"/>
  <c r="F237" i="24"/>
  <c r="E237" i="24"/>
  <c r="D237" i="24"/>
  <c r="N236" i="24"/>
  <c r="M236" i="24"/>
  <c r="L236" i="24"/>
  <c r="K236" i="24"/>
  <c r="J236" i="24"/>
  <c r="H236" i="24"/>
  <c r="G236" i="24"/>
  <c r="F236" i="24"/>
  <c r="E236" i="24"/>
  <c r="D236" i="24"/>
  <c r="N235" i="24"/>
  <c r="M235" i="24"/>
  <c r="L235" i="24"/>
  <c r="K235" i="24"/>
  <c r="J235" i="24"/>
  <c r="H235" i="24"/>
  <c r="G235" i="24"/>
  <c r="F235" i="24"/>
  <c r="E235" i="24"/>
  <c r="D235" i="24"/>
  <c r="N234" i="24"/>
  <c r="M234" i="24"/>
  <c r="L234" i="24"/>
  <c r="K234" i="24"/>
  <c r="J234" i="24"/>
  <c r="H234" i="24"/>
  <c r="G234" i="24"/>
  <c r="F234" i="24"/>
  <c r="E234" i="24"/>
  <c r="D234" i="24"/>
  <c r="N233" i="24"/>
  <c r="M233" i="24"/>
  <c r="L233" i="24"/>
  <c r="K233" i="24"/>
  <c r="J233" i="24"/>
  <c r="H233" i="24"/>
  <c r="G233" i="24"/>
  <c r="F233" i="24"/>
  <c r="E233" i="24"/>
  <c r="D233" i="24"/>
  <c r="N232" i="24"/>
  <c r="M232" i="24"/>
  <c r="L232" i="24"/>
  <c r="K232" i="24"/>
  <c r="J232" i="24"/>
  <c r="H232" i="24"/>
  <c r="G232" i="24"/>
  <c r="F232" i="24"/>
  <c r="E232" i="24"/>
  <c r="D232" i="24"/>
  <c r="N231" i="24"/>
  <c r="M231" i="24"/>
  <c r="L231" i="24"/>
  <c r="K231" i="24"/>
  <c r="J231" i="24"/>
  <c r="H231" i="24"/>
  <c r="G231" i="24"/>
  <c r="F231" i="24"/>
  <c r="E231" i="24"/>
  <c r="D231" i="24"/>
  <c r="N230" i="24"/>
  <c r="M230" i="24"/>
  <c r="L230" i="24"/>
  <c r="K230" i="24"/>
  <c r="J230" i="24"/>
  <c r="H230" i="24"/>
  <c r="G230" i="24"/>
  <c r="F230" i="24"/>
  <c r="E230" i="24"/>
  <c r="D230" i="24"/>
  <c r="N229" i="24"/>
  <c r="M229" i="24"/>
  <c r="L229" i="24"/>
  <c r="K229" i="24"/>
  <c r="J229" i="24"/>
  <c r="H229" i="24"/>
  <c r="G229" i="24"/>
  <c r="F229" i="24"/>
  <c r="E229" i="24"/>
  <c r="D229" i="24"/>
  <c r="N228" i="24"/>
  <c r="M228" i="24"/>
  <c r="L228" i="24"/>
  <c r="K228" i="24"/>
  <c r="J228" i="24"/>
  <c r="H228" i="24"/>
  <c r="G228" i="24"/>
  <c r="F228" i="24"/>
  <c r="E228" i="24"/>
  <c r="D228" i="24"/>
  <c r="N227" i="24"/>
  <c r="M227" i="24"/>
  <c r="L227" i="24"/>
  <c r="K227" i="24"/>
  <c r="J227" i="24"/>
  <c r="H227" i="24"/>
  <c r="G227" i="24"/>
  <c r="F227" i="24"/>
  <c r="E227" i="24"/>
  <c r="D227" i="24"/>
  <c r="N226" i="24"/>
  <c r="M226" i="24"/>
  <c r="L226" i="24"/>
  <c r="K226" i="24"/>
  <c r="J226" i="24"/>
  <c r="H226" i="24"/>
  <c r="G226" i="24"/>
  <c r="F226" i="24"/>
  <c r="E226" i="24"/>
  <c r="D226" i="24"/>
  <c r="N225" i="24"/>
  <c r="M225" i="24"/>
  <c r="L225" i="24"/>
  <c r="K225" i="24"/>
  <c r="J225" i="24"/>
  <c r="H225" i="24"/>
  <c r="G225" i="24"/>
  <c r="F225" i="24"/>
  <c r="E225" i="24"/>
  <c r="D225" i="24"/>
  <c r="N224" i="24"/>
  <c r="M224" i="24"/>
  <c r="L224" i="24"/>
  <c r="K224" i="24"/>
  <c r="J224" i="24"/>
  <c r="H224" i="24"/>
  <c r="G224" i="24"/>
  <c r="F224" i="24"/>
  <c r="E224" i="24"/>
  <c r="D224" i="24"/>
  <c r="N223" i="24"/>
  <c r="M223" i="24"/>
  <c r="L223" i="24"/>
  <c r="K223" i="24"/>
  <c r="J223" i="24"/>
  <c r="H223" i="24"/>
  <c r="G223" i="24"/>
  <c r="F223" i="24"/>
  <c r="E223" i="24"/>
  <c r="D223" i="24"/>
  <c r="N222" i="24"/>
  <c r="M222" i="24"/>
  <c r="L222" i="24"/>
  <c r="K222" i="24"/>
  <c r="J222" i="24"/>
  <c r="H222" i="24"/>
  <c r="G222" i="24"/>
  <c r="F222" i="24"/>
  <c r="E222" i="24"/>
  <c r="D222" i="24"/>
  <c r="N221" i="24"/>
  <c r="M221" i="24"/>
  <c r="L221" i="24"/>
  <c r="K221" i="24"/>
  <c r="H221" i="24"/>
  <c r="G221" i="24"/>
  <c r="F221" i="24"/>
  <c r="E221" i="24"/>
  <c r="D221" i="24"/>
  <c r="N220" i="24"/>
  <c r="M220" i="24"/>
  <c r="L220" i="24"/>
  <c r="K220" i="24"/>
  <c r="J220" i="24"/>
  <c r="H220" i="24"/>
  <c r="G220" i="24"/>
  <c r="F220" i="24"/>
  <c r="E220" i="24"/>
  <c r="D220" i="24"/>
  <c r="N219" i="24"/>
  <c r="M219" i="24"/>
  <c r="L219" i="24"/>
  <c r="K219" i="24"/>
  <c r="J219" i="24"/>
  <c r="H219" i="24"/>
  <c r="G219" i="24"/>
  <c r="F219" i="24"/>
  <c r="E219" i="24"/>
  <c r="D219" i="24"/>
  <c r="N218" i="24"/>
  <c r="M218" i="24"/>
  <c r="L218" i="24"/>
  <c r="K218" i="24"/>
  <c r="J218" i="24"/>
  <c r="H218" i="24"/>
  <c r="G218" i="24"/>
  <c r="F218" i="24"/>
  <c r="E218" i="24"/>
  <c r="D218" i="24"/>
  <c r="N217" i="24"/>
  <c r="M217" i="24"/>
  <c r="L217" i="24"/>
  <c r="K217" i="24"/>
  <c r="J217" i="24"/>
  <c r="H217" i="24"/>
  <c r="G217" i="24"/>
  <c r="F217" i="24"/>
  <c r="E217" i="24"/>
  <c r="D217" i="24"/>
  <c r="N216" i="24"/>
  <c r="M216" i="24"/>
  <c r="L216" i="24"/>
  <c r="K216" i="24"/>
  <c r="J216" i="24"/>
  <c r="H216" i="24"/>
  <c r="G216" i="24"/>
  <c r="F216" i="24"/>
  <c r="E216" i="24"/>
  <c r="D216" i="24"/>
  <c r="N215" i="24"/>
  <c r="M215" i="24"/>
  <c r="L215" i="24"/>
  <c r="K215" i="24"/>
  <c r="J215" i="24"/>
  <c r="H215" i="24"/>
  <c r="G215" i="24"/>
  <c r="F215" i="24"/>
  <c r="E215" i="24"/>
  <c r="D215" i="24"/>
  <c r="N214" i="24"/>
  <c r="M214" i="24"/>
  <c r="L214" i="24"/>
  <c r="K214" i="24"/>
  <c r="J214" i="24"/>
  <c r="H214" i="24"/>
  <c r="G214" i="24"/>
  <c r="F214" i="24"/>
  <c r="E214" i="24"/>
  <c r="D214" i="24"/>
  <c r="N213" i="24"/>
  <c r="M213" i="24"/>
  <c r="L213" i="24"/>
  <c r="K213" i="24"/>
  <c r="J213" i="24"/>
  <c r="H213" i="24"/>
  <c r="G213" i="24"/>
  <c r="F213" i="24"/>
  <c r="E213" i="24"/>
  <c r="D213" i="24"/>
  <c r="M212" i="24"/>
  <c r="L212" i="24"/>
  <c r="J212" i="24"/>
  <c r="H212" i="24"/>
  <c r="G212" i="24"/>
  <c r="F212" i="24"/>
  <c r="E212" i="24"/>
  <c r="D212" i="24"/>
  <c r="N211" i="24"/>
  <c r="M211" i="24"/>
  <c r="L211" i="24"/>
  <c r="K211" i="24"/>
  <c r="J211" i="24"/>
  <c r="H211" i="24"/>
  <c r="G211" i="24"/>
  <c r="F211" i="24"/>
  <c r="E211" i="24"/>
  <c r="D211" i="24"/>
  <c r="N210" i="24"/>
  <c r="M210" i="24"/>
  <c r="L210" i="24"/>
  <c r="K210" i="24"/>
  <c r="J210" i="24"/>
  <c r="H210" i="24"/>
  <c r="G210" i="24"/>
  <c r="F210" i="24"/>
  <c r="E210" i="24"/>
  <c r="D210" i="24"/>
  <c r="N209" i="24"/>
  <c r="M209" i="24"/>
  <c r="L209" i="24"/>
  <c r="K209" i="24"/>
  <c r="J209" i="24"/>
  <c r="H209" i="24"/>
  <c r="G209" i="24"/>
  <c r="F209" i="24"/>
  <c r="E209" i="24"/>
  <c r="D209" i="24"/>
  <c r="N208" i="24"/>
  <c r="M208" i="24"/>
  <c r="L208" i="24"/>
  <c r="K208" i="24"/>
  <c r="J208" i="24"/>
  <c r="H208" i="24"/>
  <c r="G208" i="24"/>
  <c r="F208" i="24"/>
  <c r="E208" i="24"/>
  <c r="D208" i="24"/>
  <c r="N207" i="24"/>
  <c r="M207" i="24"/>
  <c r="L207" i="24"/>
  <c r="K207" i="24"/>
  <c r="J207" i="24"/>
  <c r="H207" i="24"/>
  <c r="G207" i="24"/>
  <c r="F207" i="24"/>
  <c r="E207" i="24"/>
  <c r="D207" i="24"/>
  <c r="N206" i="24"/>
  <c r="M206" i="24"/>
  <c r="L206" i="24"/>
  <c r="K206" i="24"/>
  <c r="J206" i="24"/>
  <c r="H206" i="24"/>
  <c r="G206" i="24"/>
  <c r="F206" i="24"/>
  <c r="E206" i="24"/>
  <c r="D206" i="24"/>
  <c r="N205" i="24"/>
  <c r="M205" i="24"/>
  <c r="L205" i="24"/>
  <c r="K205" i="24"/>
  <c r="J205" i="24"/>
  <c r="H205" i="24"/>
  <c r="G205" i="24"/>
  <c r="F205" i="24"/>
  <c r="E205" i="24"/>
  <c r="D205" i="24"/>
  <c r="N204" i="24"/>
  <c r="M204" i="24"/>
  <c r="L204" i="24"/>
  <c r="K204" i="24"/>
  <c r="J204" i="24"/>
  <c r="H204" i="24"/>
  <c r="G204" i="24"/>
  <c r="F204" i="24"/>
  <c r="E204" i="24"/>
  <c r="D204" i="24"/>
  <c r="N203" i="24"/>
  <c r="M203" i="24"/>
  <c r="L203" i="24"/>
  <c r="K203" i="24"/>
  <c r="J203" i="24"/>
  <c r="H203" i="24"/>
  <c r="G203" i="24"/>
  <c r="F203" i="24"/>
  <c r="E203" i="24"/>
  <c r="D203" i="24"/>
  <c r="N202" i="24"/>
  <c r="M202" i="24"/>
  <c r="L202" i="24"/>
  <c r="K202" i="24"/>
  <c r="J202" i="24"/>
  <c r="H202" i="24"/>
  <c r="G202" i="24"/>
  <c r="F202" i="24"/>
  <c r="E202" i="24"/>
  <c r="D202" i="24"/>
  <c r="N201" i="24"/>
  <c r="M201" i="24"/>
  <c r="L201" i="24"/>
  <c r="K201" i="24"/>
  <c r="J201" i="24"/>
  <c r="H201" i="24"/>
  <c r="G201" i="24"/>
  <c r="F201" i="24"/>
  <c r="E201" i="24"/>
  <c r="D201" i="24"/>
  <c r="N200" i="24"/>
  <c r="M200" i="24"/>
  <c r="L200" i="24"/>
  <c r="K200" i="24"/>
  <c r="J200" i="24"/>
  <c r="H200" i="24"/>
  <c r="G200" i="24"/>
  <c r="F200" i="24"/>
  <c r="E200" i="24"/>
  <c r="D200" i="24"/>
  <c r="N199" i="24"/>
  <c r="M199" i="24"/>
  <c r="L199" i="24"/>
  <c r="K199" i="24"/>
  <c r="J199" i="24"/>
  <c r="H199" i="24"/>
  <c r="G199" i="24"/>
  <c r="F199" i="24"/>
  <c r="E199" i="24"/>
  <c r="D199" i="24"/>
  <c r="N198" i="24"/>
  <c r="M198" i="24"/>
  <c r="L198" i="24"/>
  <c r="K198" i="24"/>
  <c r="J198" i="24"/>
  <c r="H198" i="24"/>
  <c r="G198" i="24"/>
  <c r="F198" i="24"/>
  <c r="E198" i="24"/>
  <c r="D198" i="24"/>
  <c r="M197" i="24"/>
  <c r="L197" i="24"/>
  <c r="J197" i="24"/>
  <c r="H197" i="24"/>
  <c r="G197" i="24"/>
  <c r="F197" i="24"/>
  <c r="E197" i="24"/>
  <c r="D197" i="24"/>
  <c r="M196" i="24"/>
  <c r="L196" i="24"/>
  <c r="J196" i="24"/>
  <c r="H196" i="24"/>
  <c r="G196" i="24"/>
  <c r="F196" i="24"/>
  <c r="E196" i="24"/>
  <c r="D196" i="24"/>
  <c r="M195" i="24"/>
  <c r="L195" i="24"/>
  <c r="J195" i="24"/>
  <c r="H195" i="24"/>
  <c r="G195" i="24"/>
  <c r="F195" i="24"/>
  <c r="E195" i="24"/>
  <c r="D195" i="24"/>
  <c r="M194" i="24"/>
  <c r="L194" i="24"/>
  <c r="J194" i="24"/>
  <c r="H194" i="24"/>
  <c r="G194" i="24"/>
  <c r="F194" i="24"/>
  <c r="E194" i="24"/>
  <c r="D194" i="24"/>
  <c r="M193" i="24"/>
  <c r="L193" i="24"/>
  <c r="J193" i="24"/>
  <c r="H193" i="24"/>
  <c r="G193" i="24"/>
  <c r="F193" i="24"/>
  <c r="E193" i="24"/>
  <c r="D193" i="24"/>
  <c r="N192" i="24"/>
  <c r="M192" i="24"/>
  <c r="L192" i="24"/>
  <c r="K192" i="24"/>
  <c r="J192" i="24"/>
  <c r="H192" i="24"/>
  <c r="G192" i="24"/>
  <c r="F192" i="24"/>
  <c r="E192" i="24"/>
  <c r="D192" i="24"/>
  <c r="N191" i="24"/>
  <c r="M191" i="24"/>
  <c r="L191" i="24"/>
  <c r="K191" i="24"/>
  <c r="J191" i="24"/>
  <c r="H191" i="24"/>
  <c r="G191" i="24"/>
  <c r="F191" i="24"/>
  <c r="E191" i="24"/>
  <c r="D191" i="24"/>
  <c r="N190" i="24"/>
  <c r="M190" i="24"/>
  <c r="L190" i="24"/>
  <c r="K190" i="24"/>
  <c r="J190" i="24"/>
  <c r="H190" i="24"/>
  <c r="G190" i="24"/>
  <c r="F190" i="24"/>
  <c r="E190" i="24"/>
  <c r="D190" i="24"/>
  <c r="M189" i="24"/>
  <c r="L189" i="24"/>
  <c r="J189" i="24"/>
  <c r="H189" i="24"/>
  <c r="G189" i="24"/>
  <c r="F189" i="24"/>
  <c r="E189" i="24"/>
  <c r="D189" i="24"/>
  <c r="N188" i="24"/>
  <c r="M188" i="24"/>
  <c r="L188" i="24"/>
  <c r="K188" i="24"/>
  <c r="J188" i="24"/>
  <c r="H188" i="24"/>
  <c r="G188" i="24"/>
  <c r="F188" i="24"/>
  <c r="E188" i="24"/>
  <c r="D188" i="24"/>
  <c r="N187" i="24"/>
  <c r="M187" i="24"/>
  <c r="L187" i="24"/>
  <c r="K187" i="24"/>
  <c r="J187" i="24"/>
  <c r="H187" i="24"/>
  <c r="G187" i="24"/>
  <c r="F187" i="24"/>
  <c r="E187" i="24"/>
  <c r="D187" i="24"/>
  <c r="N186" i="24"/>
  <c r="M186" i="24"/>
  <c r="L186" i="24"/>
  <c r="K186" i="24"/>
  <c r="J186" i="24"/>
  <c r="H186" i="24"/>
  <c r="G186" i="24"/>
  <c r="F186" i="24"/>
  <c r="E186" i="24"/>
  <c r="D186" i="24"/>
  <c r="M185" i="24"/>
  <c r="L185" i="24"/>
  <c r="J185" i="24"/>
  <c r="H185" i="24"/>
  <c r="G185" i="24"/>
  <c r="F185" i="24"/>
  <c r="E185" i="24"/>
  <c r="D185" i="24"/>
  <c r="N184" i="24"/>
  <c r="M184" i="24"/>
  <c r="L184" i="24"/>
  <c r="K184" i="24"/>
  <c r="J184" i="24"/>
  <c r="H184" i="24"/>
  <c r="G184" i="24"/>
  <c r="F184" i="24"/>
  <c r="E184" i="24"/>
  <c r="D184" i="24"/>
  <c r="N183" i="24"/>
  <c r="M183" i="24"/>
  <c r="L183" i="24"/>
  <c r="K183" i="24"/>
  <c r="J183" i="24"/>
  <c r="H183" i="24"/>
  <c r="G183" i="24"/>
  <c r="F183" i="24"/>
  <c r="E183" i="24"/>
  <c r="D183" i="24"/>
  <c r="N182" i="24"/>
  <c r="M182" i="24"/>
  <c r="L182" i="24"/>
  <c r="K182" i="24"/>
  <c r="J182" i="24"/>
  <c r="H182" i="24"/>
  <c r="G182" i="24"/>
  <c r="F182" i="24"/>
  <c r="E182" i="24"/>
  <c r="D182" i="24"/>
  <c r="N181" i="24"/>
  <c r="M181" i="24"/>
  <c r="L181" i="24"/>
  <c r="K181" i="24"/>
  <c r="J181" i="24"/>
  <c r="H181" i="24"/>
  <c r="G181" i="24"/>
  <c r="F181" i="24"/>
  <c r="E181" i="24"/>
  <c r="D181" i="24"/>
  <c r="N180" i="24"/>
  <c r="M180" i="24"/>
  <c r="L180" i="24"/>
  <c r="K180" i="24"/>
  <c r="J180" i="24"/>
  <c r="H180" i="24"/>
  <c r="G180" i="24"/>
  <c r="F180" i="24"/>
  <c r="E180" i="24"/>
  <c r="D180" i="24"/>
  <c r="N179" i="24"/>
  <c r="M179" i="24"/>
  <c r="L179" i="24"/>
  <c r="K179" i="24"/>
  <c r="J179" i="24"/>
  <c r="H179" i="24"/>
  <c r="G179" i="24"/>
  <c r="F179" i="24"/>
  <c r="E179" i="24"/>
  <c r="D179" i="24"/>
  <c r="N178" i="24"/>
  <c r="M178" i="24"/>
  <c r="L178" i="24"/>
  <c r="K178" i="24"/>
  <c r="J178" i="24"/>
  <c r="H178" i="24"/>
  <c r="G178" i="24"/>
  <c r="F178" i="24"/>
  <c r="E178" i="24"/>
  <c r="D178" i="24"/>
  <c r="N177" i="24"/>
  <c r="M177" i="24"/>
  <c r="L177" i="24"/>
  <c r="K177" i="24"/>
  <c r="J177" i="24"/>
  <c r="H177" i="24"/>
  <c r="G177" i="24"/>
  <c r="F177" i="24"/>
  <c r="E177" i="24"/>
  <c r="D177" i="24"/>
  <c r="N176" i="24"/>
  <c r="M176" i="24"/>
  <c r="L176" i="24"/>
  <c r="K176" i="24"/>
  <c r="J176" i="24"/>
  <c r="H176" i="24"/>
  <c r="G176" i="24"/>
  <c r="F176" i="24"/>
  <c r="E176" i="24"/>
  <c r="D176" i="24"/>
  <c r="N175" i="24"/>
  <c r="M175" i="24"/>
  <c r="L175" i="24"/>
  <c r="K175" i="24"/>
  <c r="J175" i="24"/>
  <c r="H175" i="24"/>
  <c r="G175" i="24"/>
  <c r="F175" i="24"/>
  <c r="E175" i="24"/>
  <c r="D175" i="24"/>
  <c r="N174" i="24"/>
  <c r="M174" i="24"/>
  <c r="L174" i="24"/>
  <c r="K174" i="24"/>
  <c r="J174" i="24"/>
  <c r="H174" i="24"/>
  <c r="G174" i="24"/>
  <c r="F174" i="24"/>
  <c r="E174" i="24"/>
  <c r="D174" i="24"/>
  <c r="N173" i="24"/>
  <c r="M173" i="24"/>
  <c r="L173" i="24"/>
  <c r="K173" i="24"/>
  <c r="J173" i="24"/>
  <c r="H173" i="24"/>
  <c r="G173" i="24"/>
  <c r="F173" i="24"/>
  <c r="E173" i="24"/>
  <c r="D173" i="24"/>
  <c r="N172" i="24"/>
  <c r="M172" i="24"/>
  <c r="L172" i="24"/>
  <c r="K172" i="24"/>
  <c r="J172" i="24"/>
  <c r="H172" i="24"/>
  <c r="G172" i="24"/>
  <c r="F172" i="24"/>
  <c r="E172" i="24"/>
  <c r="D172" i="24"/>
  <c r="N171" i="24"/>
  <c r="M171" i="24"/>
  <c r="L171" i="24"/>
  <c r="K171" i="24"/>
  <c r="J171" i="24"/>
  <c r="H171" i="24"/>
  <c r="G171" i="24"/>
  <c r="F171" i="24"/>
  <c r="E171" i="24"/>
  <c r="D171" i="24"/>
  <c r="N170" i="24"/>
  <c r="M170" i="24"/>
  <c r="L170" i="24"/>
  <c r="K170" i="24"/>
  <c r="J170" i="24"/>
  <c r="H170" i="24"/>
  <c r="G170" i="24"/>
  <c r="F170" i="24"/>
  <c r="E170" i="24"/>
  <c r="D170" i="24"/>
  <c r="N169" i="24"/>
  <c r="M169" i="24"/>
  <c r="L169" i="24"/>
  <c r="K169" i="24"/>
  <c r="J169" i="24"/>
  <c r="H169" i="24"/>
  <c r="G169" i="24"/>
  <c r="F169" i="24"/>
  <c r="E169" i="24"/>
  <c r="D169" i="24"/>
  <c r="N168" i="24"/>
  <c r="M168" i="24"/>
  <c r="L168" i="24"/>
  <c r="K168" i="24"/>
  <c r="J168" i="24"/>
  <c r="H168" i="24"/>
  <c r="G168" i="24"/>
  <c r="F168" i="24"/>
  <c r="E168" i="24"/>
  <c r="D168" i="24"/>
  <c r="N167" i="24"/>
  <c r="M167" i="24"/>
  <c r="L167" i="24"/>
  <c r="K167" i="24"/>
  <c r="J167" i="24"/>
  <c r="H167" i="24"/>
  <c r="G167" i="24"/>
  <c r="F167" i="24"/>
  <c r="E167" i="24"/>
  <c r="D167" i="24"/>
  <c r="N166" i="24"/>
  <c r="M166" i="24"/>
  <c r="L166" i="24"/>
  <c r="K166" i="24"/>
  <c r="J166" i="24"/>
  <c r="H166" i="24"/>
  <c r="G166" i="24"/>
  <c r="F166" i="24"/>
  <c r="E166" i="24"/>
  <c r="D166" i="24"/>
  <c r="N165" i="24"/>
  <c r="M165" i="24"/>
  <c r="L165" i="24"/>
  <c r="K165" i="24"/>
  <c r="J165" i="24"/>
  <c r="H165" i="24"/>
  <c r="G165" i="24"/>
  <c r="F165" i="24"/>
  <c r="E165" i="24"/>
  <c r="D165" i="24"/>
  <c r="N164" i="24"/>
  <c r="M164" i="24"/>
  <c r="L164" i="24"/>
  <c r="K164" i="24"/>
  <c r="J164" i="24"/>
  <c r="H164" i="24"/>
  <c r="G164" i="24"/>
  <c r="F164" i="24"/>
  <c r="E164" i="24"/>
  <c r="D164" i="24"/>
  <c r="N163" i="24"/>
  <c r="M163" i="24"/>
  <c r="L163" i="24"/>
  <c r="K163" i="24"/>
  <c r="J163" i="24"/>
  <c r="H163" i="24"/>
  <c r="G163" i="24"/>
  <c r="F163" i="24"/>
  <c r="E163" i="24"/>
  <c r="D163" i="24"/>
  <c r="N162" i="24"/>
  <c r="M162" i="24"/>
  <c r="L162" i="24"/>
  <c r="K162" i="24"/>
  <c r="J162" i="24"/>
  <c r="H162" i="24"/>
  <c r="G162" i="24"/>
  <c r="F162" i="24"/>
  <c r="E162" i="24"/>
  <c r="D162" i="24"/>
  <c r="N161" i="24"/>
  <c r="M161" i="24"/>
  <c r="L161" i="24"/>
  <c r="K161" i="24"/>
  <c r="J161" i="24"/>
  <c r="H161" i="24"/>
  <c r="G161" i="24"/>
  <c r="F161" i="24"/>
  <c r="E161" i="24"/>
  <c r="D161" i="24"/>
  <c r="N160" i="24"/>
  <c r="M160" i="24"/>
  <c r="L160" i="24"/>
  <c r="K160" i="24"/>
  <c r="J160" i="24"/>
  <c r="H160" i="24"/>
  <c r="G160" i="24"/>
  <c r="F160" i="24"/>
  <c r="E160" i="24"/>
  <c r="D160" i="24"/>
  <c r="N159" i="24"/>
  <c r="M159" i="24"/>
  <c r="L159" i="24"/>
  <c r="K159" i="24"/>
  <c r="J159" i="24"/>
  <c r="H159" i="24"/>
  <c r="G159" i="24"/>
  <c r="F159" i="24"/>
  <c r="E159" i="24"/>
  <c r="D159" i="24"/>
  <c r="N158" i="24"/>
  <c r="M158" i="24"/>
  <c r="L158" i="24"/>
  <c r="K158" i="24"/>
  <c r="J158" i="24"/>
  <c r="H158" i="24"/>
  <c r="G158" i="24"/>
  <c r="F158" i="24"/>
  <c r="E158" i="24"/>
  <c r="D158" i="24"/>
  <c r="N157" i="24"/>
  <c r="M157" i="24"/>
  <c r="L157" i="24"/>
  <c r="K157" i="24"/>
  <c r="J157" i="24"/>
  <c r="H157" i="24"/>
  <c r="G157" i="24"/>
  <c r="F157" i="24"/>
  <c r="E157" i="24"/>
  <c r="D157" i="24"/>
  <c r="N156" i="24"/>
  <c r="M156" i="24"/>
  <c r="L156" i="24"/>
  <c r="K156" i="24"/>
  <c r="J156" i="24"/>
  <c r="H156" i="24"/>
  <c r="G156" i="24"/>
  <c r="F156" i="24"/>
  <c r="E156" i="24"/>
  <c r="D156" i="24"/>
  <c r="N155" i="24"/>
  <c r="M155" i="24"/>
  <c r="L155" i="24"/>
  <c r="K155" i="24"/>
  <c r="J155" i="24"/>
  <c r="H155" i="24"/>
  <c r="G155" i="24"/>
  <c r="F155" i="24"/>
  <c r="E155" i="24"/>
  <c r="D155" i="24"/>
  <c r="N154" i="24"/>
  <c r="M154" i="24"/>
  <c r="L154" i="24"/>
  <c r="K154" i="24"/>
  <c r="J154" i="24"/>
  <c r="H154" i="24"/>
  <c r="G154" i="24"/>
  <c r="F154" i="24"/>
  <c r="E154" i="24"/>
  <c r="D154" i="24"/>
  <c r="N153" i="24"/>
  <c r="M153" i="24"/>
  <c r="L153" i="24"/>
  <c r="K153" i="24"/>
  <c r="J153" i="24"/>
  <c r="H153" i="24"/>
  <c r="G153" i="24"/>
  <c r="F153" i="24"/>
  <c r="E153" i="24"/>
  <c r="D153" i="24"/>
  <c r="N152" i="24"/>
  <c r="M152" i="24"/>
  <c r="L152" i="24"/>
  <c r="K152" i="24"/>
  <c r="J152" i="24"/>
  <c r="H152" i="24"/>
  <c r="G152" i="24"/>
  <c r="F152" i="24"/>
  <c r="E152" i="24"/>
  <c r="D152" i="24"/>
  <c r="N151" i="24"/>
  <c r="M151" i="24"/>
  <c r="K151" i="24"/>
  <c r="J151" i="24"/>
  <c r="H151" i="24"/>
  <c r="G151" i="24"/>
  <c r="F151" i="24"/>
  <c r="E151" i="24"/>
  <c r="D151" i="24"/>
  <c r="N150" i="24"/>
  <c r="M150" i="24"/>
  <c r="L150" i="24"/>
  <c r="K150" i="24"/>
  <c r="J150" i="24"/>
  <c r="H150" i="24"/>
  <c r="G150" i="24"/>
  <c r="F150" i="24"/>
  <c r="E150" i="24"/>
  <c r="D150" i="24"/>
  <c r="N149" i="24"/>
  <c r="M149" i="24"/>
  <c r="L149" i="24"/>
  <c r="K149" i="24"/>
  <c r="J149" i="24"/>
  <c r="H149" i="24"/>
  <c r="G149" i="24"/>
  <c r="F149" i="24"/>
  <c r="E149" i="24"/>
  <c r="D149" i="24"/>
  <c r="N148" i="24"/>
  <c r="M148" i="24"/>
  <c r="L148" i="24"/>
  <c r="K148" i="24"/>
  <c r="J148" i="24"/>
  <c r="H148" i="24"/>
  <c r="G148" i="24"/>
  <c r="F148" i="24"/>
  <c r="E148" i="24"/>
  <c r="D148" i="24"/>
  <c r="N147" i="24"/>
  <c r="M147" i="24"/>
  <c r="L147" i="24"/>
  <c r="K147" i="24"/>
  <c r="J147" i="24"/>
  <c r="H147" i="24"/>
  <c r="G147" i="24"/>
  <c r="F147" i="24"/>
  <c r="E147" i="24"/>
  <c r="D147" i="24"/>
  <c r="N146" i="24"/>
  <c r="M146" i="24"/>
  <c r="L146" i="24"/>
  <c r="K146" i="24"/>
  <c r="J146" i="24"/>
  <c r="H146" i="24"/>
  <c r="G146" i="24"/>
  <c r="F146" i="24"/>
  <c r="E146" i="24"/>
  <c r="D146" i="24"/>
  <c r="N145" i="24"/>
  <c r="M145" i="24"/>
  <c r="L145" i="24"/>
  <c r="K145" i="24"/>
  <c r="J145" i="24"/>
  <c r="H145" i="24"/>
  <c r="G145" i="24"/>
  <c r="F145" i="24"/>
  <c r="E145" i="24"/>
  <c r="D145" i="24"/>
  <c r="N144" i="24"/>
  <c r="M144" i="24"/>
  <c r="L144" i="24"/>
  <c r="K144" i="24"/>
  <c r="J144" i="24"/>
  <c r="H144" i="24"/>
  <c r="G144" i="24"/>
  <c r="F144" i="24"/>
  <c r="E144" i="24"/>
  <c r="D144" i="24"/>
  <c r="N143" i="24"/>
  <c r="M143" i="24"/>
  <c r="L143" i="24"/>
  <c r="K143" i="24"/>
  <c r="J143" i="24"/>
  <c r="H143" i="24"/>
  <c r="G143" i="24"/>
  <c r="F143" i="24"/>
  <c r="E143" i="24"/>
  <c r="D143" i="24"/>
  <c r="N142" i="24"/>
  <c r="M142" i="24"/>
  <c r="L142" i="24"/>
  <c r="H142" i="24"/>
  <c r="G142" i="24"/>
  <c r="F142" i="24"/>
  <c r="E142" i="24"/>
  <c r="D142" i="24"/>
  <c r="N141" i="24"/>
  <c r="M141" i="24"/>
  <c r="L141" i="24"/>
  <c r="K141" i="24"/>
  <c r="J141" i="24"/>
  <c r="H141" i="24"/>
  <c r="G141" i="24"/>
  <c r="F141" i="24"/>
  <c r="E141" i="24"/>
  <c r="D141" i="24"/>
  <c r="N140" i="24"/>
  <c r="M140" i="24"/>
  <c r="L140" i="24"/>
  <c r="K140" i="24"/>
  <c r="J140" i="24"/>
  <c r="H140" i="24"/>
  <c r="G140" i="24"/>
  <c r="F140" i="24"/>
  <c r="E140" i="24"/>
  <c r="D140" i="24"/>
  <c r="N139" i="24"/>
  <c r="M139" i="24"/>
  <c r="L139" i="24"/>
  <c r="K139" i="24"/>
  <c r="J139" i="24"/>
  <c r="H139" i="24"/>
  <c r="G139" i="24"/>
  <c r="F139" i="24"/>
  <c r="E139" i="24"/>
  <c r="D139" i="24"/>
  <c r="N138" i="24"/>
  <c r="M138" i="24"/>
  <c r="L138" i="24"/>
  <c r="K138" i="24"/>
  <c r="J138" i="24"/>
  <c r="H138" i="24"/>
  <c r="G138" i="24"/>
  <c r="F138" i="24"/>
  <c r="E138" i="24"/>
  <c r="D138" i="24"/>
  <c r="N137" i="24"/>
  <c r="M137" i="24"/>
  <c r="L137" i="24"/>
  <c r="K137" i="24"/>
  <c r="J137" i="24"/>
  <c r="H137" i="24"/>
  <c r="G137" i="24"/>
  <c r="F137" i="24"/>
  <c r="E137" i="24"/>
  <c r="D137" i="24"/>
  <c r="N136" i="24"/>
  <c r="M136" i="24"/>
  <c r="L136" i="24"/>
  <c r="K136" i="24"/>
  <c r="J136" i="24"/>
  <c r="H136" i="24"/>
  <c r="G136" i="24"/>
  <c r="F136" i="24"/>
  <c r="E136" i="24"/>
  <c r="D136" i="24"/>
  <c r="M135" i="24"/>
  <c r="L135" i="24"/>
  <c r="J135" i="24"/>
  <c r="H135" i="24"/>
  <c r="G135" i="24"/>
  <c r="F135" i="24"/>
  <c r="E135" i="24"/>
  <c r="D135" i="24"/>
  <c r="N134" i="24"/>
  <c r="M134" i="24"/>
  <c r="L134" i="24"/>
  <c r="K134" i="24"/>
  <c r="J134" i="24"/>
  <c r="H134" i="24"/>
  <c r="G134" i="24"/>
  <c r="F134" i="24"/>
  <c r="E134" i="24"/>
  <c r="D134" i="24"/>
  <c r="N133" i="24"/>
  <c r="M133" i="24"/>
  <c r="L133" i="24"/>
  <c r="K133" i="24"/>
  <c r="J133" i="24"/>
  <c r="H133" i="24"/>
  <c r="G133" i="24"/>
  <c r="F133" i="24"/>
  <c r="E133" i="24"/>
  <c r="D133" i="24"/>
  <c r="N132" i="24"/>
  <c r="M132" i="24"/>
  <c r="L132" i="24"/>
  <c r="K132" i="24"/>
  <c r="J132" i="24"/>
  <c r="H132" i="24"/>
  <c r="G132" i="24"/>
  <c r="F132" i="24"/>
  <c r="E132" i="24"/>
  <c r="D132" i="24"/>
  <c r="N131" i="24"/>
  <c r="M131" i="24"/>
  <c r="L131" i="24"/>
  <c r="K131" i="24"/>
  <c r="J131" i="24"/>
  <c r="H131" i="24"/>
  <c r="G131" i="24"/>
  <c r="F131" i="24"/>
  <c r="E131" i="24"/>
  <c r="D131" i="24"/>
  <c r="M130" i="24"/>
  <c r="L130" i="24"/>
  <c r="J130" i="24"/>
  <c r="H130" i="24"/>
  <c r="G130" i="24"/>
  <c r="E130" i="24"/>
  <c r="D130" i="24"/>
  <c r="M129" i="24"/>
  <c r="L129" i="24"/>
  <c r="J129" i="24"/>
  <c r="H129" i="24"/>
  <c r="G129" i="24"/>
  <c r="F129" i="24"/>
  <c r="E129" i="24"/>
  <c r="D129" i="24"/>
  <c r="N128" i="24"/>
  <c r="M128" i="24"/>
  <c r="L128" i="24"/>
  <c r="K128" i="24"/>
  <c r="J128" i="24"/>
  <c r="H128" i="24"/>
  <c r="G128" i="24"/>
  <c r="F128" i="24"/>
  <c r="E128" i="24"/>
  <c r="D128" i="24"/>
  <c r="N127" i="24"/>
  <c r="M127" i="24"/>
  <c r="L127" i="24"/>
  <c r="K127" i="24"/>
  <c r="J127" i="24"/>
  <c r="H127" i="24"/>
  <c r="G127" i="24"/>
  <c r="F127" i="24"/>
  <c r="E127" i="24"/>
  <c r="D127" i="24"/>
  <c r="N126" i="24"/>
  <c r="M126" i="24"/>
  <c r="L126" i="24"/>
  <c r="K126" i="24"/>
  <c r="J126" i="24"/>
  <c r="H126" i="24"/>
  <c r="G126" i="24"/>
  <c r="F126" i="24"/>
  <c r="E126" i="24"/>
  <c r="D126" i="24"/>
  <c r="N125" i="24"/>
  <c r="M125" i="24"/>
  <c r="L125" i="24"/>
  <c r="K125" i="24"/>
  <c r="J125" i="24"/>
  <c r="H125" i="24"/>
  <c r="G125" i="24"/>
  <c r="F125" i="24"/>
  <c r="E125" i="24"/>
  <c r="D125" i="24"/>
  <c r="N124" i="24"/>
  <c r="M124" i="24"/>
  <c r="L124" i="24"/>
  <c r="K124" i="24"/>
  <c r="J124" i="24"/>
  <c r="H124" i="24"/>
  <c r="G124" i="24"/>
  <c r="F124" i="24"/>
  <c r="E124" i="24"/>
  <c r="D124" i="24"/>
  <c r="N123" i="24"/>
  <c r="M123" i="24"/>
  <c r="L123" i="24"/>
  <c r="K123" i="24"/>
  <c r="J123" i="24"/>
  <c r="H123" i="24"/>
  <c r="G123" i="24"/>
  <c r="F123" i="24"/>
  <c r="E123" i="24"/>
  <c r="D123" i="24"/>
  <c r="N122" i="24"/>
  <c r="M122" i="24"/>
  <c r="L122" i="24"/>
  <c r="K122" i="24"/>
  <c r="J122" i="24"/>
  <c r="H122" i="24"/>
  <c r="G122" i="24"/>
  <c r="F122" i="24"/>
  <c r="E122" i="24"/>
  <c r="D122" i="24"/>
  <c r="N121" i="24"/>
  <c r="M121" i="24"/>
  <c r="L121" i="24"/>
  <c r="K121" i="24"/>
  <c r="H121" i="24"/>
  <c r="G121" i="24"/>
  <c r="F121" i="24"/>
  <c r="E121" i="24"/>
  <c r="D121" i="24"/>
  <c r="N120" i="24"/>
  <c r="M120" i="24"/>
  <c r="L120" i="24"/>
  <c r="K120" i="24"/>
  <c r="J120" i="24"/>
  <c r="H120" i="24"/>
  <c r="G120" i="24"/>
  <c r="F120" i="24"/>
  <c r="E120" i="24"/>
  <c r="D120" i="24"/>
  <c r="N119" i="24"/>
  <c r="M119" i="24"/>
  <c r="L119" i="24"/>
  <c r="K119" i="24"/>
  <c r="J119" i="24"/>
  <c r="H119" i="24"/>
  <c r="G119" i="24"/>
  <c r="F119" i="24"/>
  <c r="E119" i="24"/>
  <c r="D119" i="24"/>
  <c r="N118" i="24"/>
  <c r="M118" i="24"/>
  <c r="L118" i="24"/>
  <c r="K118" i="24"/>
  <c r="J118" i="24"/>
  <c r="H118" i="24"/>
  <c r="G118" i="24"/>
  <c r="F118" i="24"/>
  <c r="E118" i="24"/>
  <c r="D118" i="24"/>
  <c r="N117" i="24"/>
  <c r="M117" i="24"/>
  <c r="L117" i="24"/>
  <c r="K117" i="24"/>
  <c r="J117" i="24"/>
  <c r="H117" i="24"/>
  <c r="G117" i="24"/>
  <c r="F117" i="24"/>
  <c r="E117" i="24"/>
  <c r="D117" i="24"/>
  <c r="N116" i="24"/>
  <c r="M116" i="24"/>
  <c r="L116" i="24"/>
  <c r="K116" i="24"/>
  <c r="J116" i="24"/>
  <c r="H116" i="24"/>
  <c r="G116" i="24"/>
  <c r="F116" i="24"/>
  <c r="E116" i="24"/>
  <c r="D116" i="24"/>
  <c r="N115" i="24"/>
  <c r="M115" i="24"/>
  <c r="L115" i="24"/>
  <c r="K115" i="24"/>
  <c r="J115" i="24"/>
  <c r="H115" i="24"/>
  <c r="G115" i="24"/>
  <c r="F115" i="24"/>
  <c r="E115" i="24"/>
  <c r="D115" i="24"/>
  <c r="N114" i="24"/>
  <c r="M114" i="24"/>
  <c r="L114" i="24"/>
  <c r="K114" i="24"/>
  <c r="J114" i="24"/>
  <c r="H114" i="24"/>
  <c r="G114" i="24"/>
  <c r="F114" i="24"/>
  <c r="E114" i="24"/>
  <c r="D114" i="24"/>
  <c r="N113" i="24"/>
  <c r="M113" i="24"/>
  <c r="L113" i="24"/>
  <c r="K113" i="24"/>
  <c r="J113" i="24"/>
  <c r="H113" i="24"/>
  <c r="G113" i="24"/>
  <c r="F113" i="24"/>
  <c r="E113" i="24"/>
  <c r="D113" i="24"/>
  <c r="N112" i="24"/>
  <c r="M112" i="24"/>
  <c r="L112" i="24"/>
  <c r="K112" i="24"/>
  <c r="J112" i="24"/>
  <c r="H112" i="24"/>
  <c r="G112" i="24"/>
  <c r="F112" i="24"/>
  <c r="E112" i="24"/>
  <c r="D112" i="24"/>
  <c r="N111" i="24"/>
  <c r="M111" i="24"/>
  <c r="L111" i="24"/>
  <c r="K111" i="24"/>
  <c r="J111" i="24"/>
  <c r="H111" i="24"/>
  <c r="G111" i="24"/>
  <c r="F111" i="24"/>
  <c r="E111" i="24"/>
  <c r="D111" i="24"/>
  <c r="N110" i="24"/>
  <c r="M110" i="24"/>
  <c r="L110" i="24"/>
  <c r="K110" i="24"/>
  <c r="J110" i="24"/>
  <c r="H110" i="24"/>
  <c r="G110" i="24"/>
  <c r="F110" i="24"/>
  <c r="E110" i="24"/>
  <c r="D110" i="24"/>
  <c r="N109" i="24"/>
  <c r="M109" i="24"/>
  <c r="L109" i="24"/>
  <c r="K109" i="24"/>
  <c r="J109" i="24"/>
  <c r="H109" i="24"/>
  <c r="G109" i="24"/>
  <c r="F109" i="24"/>
  <c r="E109" i="24"/>
  <c r="D109" i="24"/>
  <c r="N108" i="24"/>
  <c r="M108" i="24"/>
  <c r="L108" i="24"/>
  <c r="K108" i="24"/>
  <c r="J108" i="24"/>
  <c r="H108" i="24"/>
  <c r="G108" i="24"/>
  <c r="F108" i="24"/>
  <c r="E108" i="24"/>
  <c r="D108" i="24"/>
  <c r="N107" i="24"/>
  <c r="M107" i="24"/>
  <c r="L107" i="24"/>
  <c r="K107" i="24"/>
  <c r="J107" i="24"/>
  <c r="H107" i="24"/>
  <c r="G107" i="24"/>
  <c r="F107" i="24"/>
  <c r="E107" i="24"/>
  <c r="D107" i="24"/>
  <c r="N106" i="24"/>
  <c r="M106" i="24"/>
  <c r="L106" i="24"/>
  <c r="K106" i="24"/>
  <c r="J106" i="24"/>
  <c r="H106" i="24"/>
  <c r="G106" i="24"/>
  <c r="F106" i="24"/>
  <c r="E106" i="24"/>
  <c r="D106" i="24"/>
  <c r="N105" i="24"/>
  <c r="M105" i="24"/>
  <c r="L105" i="24"/>
  <c r="K105" i="24"/>
  <c r="J105" i="24"/>
  <c r="H105" i="24"/>
  <c r="G105" i="24"/>
  <c r="F105" i="24"/>
  <c r="E105" i="24"/>
  <c r="D105" i="24"/>
  <c r="N104" i="24"/>
  <c r="M104" i="24"/>
  <c r="L104" i="24"/>
  <c r="K104" i="24"/>
  <c r="J104" i="24"/>
  <c r="H104" i="24"/>
  <c r="G104" i="24"/>
  <c r="F104" i="24"/>
  <c r="E104" i="24"/>
  <c r="D104" i="24"/>
  <c r="N103" i="24"/>
  <c r="M103" i="24"/>
  <c r="L103" i="24"/>
  <c r="K103" i="24"/>
  <c r="J103" i="24"/>
  <c r="H103" i="24"/>
  <c r="G103" i="24"/>
  <c r="F103" i="24"/>
  <c r="E103" i="24"/>
  <c r="D103" i="24"/>
  <c r="N102" i="24"/>
  <c r="M102" i="24"/>
  <c r="L102" i="24"/>
  <c r="K102" i="24"/>
  <c r="J102" i="24"/>
  <c r="H102" i="24"/>
  <c r="G102" i="24"/>
  <c r="F102" i="24"/>
  <c r="E102" i="24"/>
  <c r="D102" i="24"/>
  <c r="N101" i="24"/>
  <c r="M101" i="24"/>
  <c r="L101" i="24"/>
  <c r="K101" i="24"/>
  <c r="J101" i="24"/>
  <c r="H101" i="24"/>
  <c r="G101" i="24"/>
  <c r="F101" i="24"/>
  <c r="E101" i="24"/>
  <c r="D101" i="24"/>
  <c r="M100" i="24"/>
  <c r="L100" i="24"/>
  <c r="J100" i="24"/>
  <c r="H100" i="24"/>
  <c r="G100" i="24"/>
  <c r="F100" i="24"/>
  <c r="E100" i="24"/>
  <c r="D100" i="24"/>
  <c r="N99" i="24"/>
  <c r="M99" i="24"/>
  <c r="L99" i="24"/>
  <c r="K99" i="24"/>
  <c r="J99" i="24"/>
  <c r="H99" i="24"/>
  <c r="G99" i="24"/>
  <c r="F99" i="24"/>
  <c r="E99" i="24"/>
  <c r="D99" i="24"/>
  <c r="N98" i="24"/>
  <c r="M98" i="24"/>
  <c r="L98" i="24"/>
  <c r="K98" i="24"/>
  <c r="J98" i="24"/>
  <c r="H98" i="24"/>
  <c r="G98" i="24"/>
  <c r="F98" i="24"/>
  <c r="E98" i="24"/>
  <c r="D98" i="24"/>
  <c r="N97" i="24"/>
  <c r="M97" i="24"/>
  <c r="L97" i="24"/>
  <c r="K97" i="24"/>
  <c r="J97" i="24"/>
  <c r="H97" i="24"/>
  <c r="G97" i="24"/>
  <c r="F97" i="24"/>
  <c r="E97" i="24"/>
  <c r="D97" i="24"/>
  <c r="N96" i="24"/>
  <c r="M96" i="24"/>
  <c r="L96" i="24"/>
  <c r="K96" i="24"/>
  <c r="J96" i="24"/>
  <c r="H96" i="24"/>
  <c r="G96" i="24"/>
  <c r="F96" i="24"/>
  <c r="E96" i="24"/>
  <c r="D96" i="24"/>
  <c r="N95" i="24"/>
  <c r="M95" i="24"/>
  <c r="L95" i="24"/>
  <c r="K95" i="24"/>
  <c r="J95" i="24"/>
  <c r="H95" i="24"/>
  <c r="G95" i="24"/>
  <c r="F95" i="24"/>
  <c r="E95" i="24"/>
  <c r="D95" i="24"/>
  <c r="N94" i="24"/>
  <c r="M94" i="24"/>
  <c r="L94" i="24"/>
  <c r="K94" i="24"/>
  <c r="J94" i="24"/>
  <c r="H94" i="24"/>
  <c r="G94" i="24"/>
  <c r="F94" i="24"/>
  <c r="E94" i="24"/>
  <c r="D94" i="24"/>
  <c r="N93" i="24"/>
  <c r="M93" i="24"/>
  <c r="L93" i="24"/>
  <c r="K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N941" i="24"/>
  <c r="D942" i="24"/>
  <c r="E942" i="24"/>
  <c r="F942" i="24"/>
  <c r="G942" i="24"/>
  <c r="H942" i="24"/>
  <c r="J942" i="24"/>
  <c r="K942" i="24"/>
  <c r="L942" i="24"/>
  <c r="M942" i="24"/>
  <c r="N942" i="24"/>
  <c r="D943" i="24"/>
  <c r="E943" i="24"/>
  <c r="F943" i="24"/>
  <c r="G943" i="24"/>
  <c r="H943" i="24"/>
  <c r="J943" i="24"/>
  <c r="K943" i="24"/>
  <c r="L943" i="24"/>
  <c r="M943" i="24"/>
  <c r="N943" i="24"/>
  <c r="D944" i="24"/>
  <c r="E944" i="24"/>
  <c r="F944" i="24"/>
  <c r="G944" i="24"/>
  <c r="H944" i="24"/>
  <c r="J944" i="24"/>
  <c r="L944" i="24"/>
  <c r="M944" i="24"/>
  <c r="D945" i="24"/>
  <c r="E945" i="24"/>
  <c r="F945" i="24"/>
  <c r="G945" i="24"/>
  <c r="H945" i="24"/>
  <c r="J945" i="24"/>
  <c r="K945" i="24"/>
  <c r="L945" i="24"/>
  <c r="M945" i="24"/>
  <c r="N945" i="24"/>
  <c r="D946" i="24"/>
  <c r="E946" i="24"/>
  <c r="F946" i="24"/>
  <c r="G946" i="24"/>
  <c r="H946" i="24"/>
  <c r="J946" i="24"/>
  <c r="K946" i="24"/>
  <c r="L946" i="24"/>
  <c r="M946" i="24"/>
  <c r="N946" i="24"/>
  <c r="D947" i="24"/>
  <c r="E947" i="24"/>
  <c r="F947" i="24"/>
  <c r="G947" i="24"/>
  <c r="H947" i="24"/>
  <c r="J947" i="24"/>
  <c r="K947" i="24"/>
  <c r="L947" i="24"/>
  <c r="M947" i="24"/>
  <c r="N947" i="24"/>
  <c r="D948" i="24"/>
  <c r="E948" i="24"/>
  <c r="F948" i="24"/>
  <c r="G948" i="24"/>
  <c r="H948" i="24"/>
  <c r="J948" i="24"/>
  <c r="K948" i="24"/>
  <c r="L948" i="24"/>
  <c r="M948" i="24"/>
  <c r="N948" i="24"/>
  <c r="D949" i="24"/>
  <c r="E949" i="24"/>
  <c r="F949" i="24"/>
  <c r="G949" i="24"/>
  <c r="H949" i="24"/>
  <c r="J949" i="24"/>
  <c r="K949" i="24"/>
  <c r="L949" i="24"/>
  <c r="M949" i="24"/>
  <c r="N949" i="24"/>
  <c r="D950" i="24"/>
  <c r="E950" i="24"/>
  <c r="F950" i="24"/>
  <c r="G950" i="24"/>
  <c r="H950" i="24"/>
  <c r="J950" i="24"/>
  <c r="K950" i="24"/>
  <c r="L950" i="24"/>
  <c r="M950" i="24"/>
  <c r="N950" i="24"/>
  <c r="D951" i="24"/>
  <c r="E951" i="24"/>
  <c r="F951" i="24"/>
  <c r="G951" i="24"/>
  <c r="H951" i="24"/>
  <c r="J951" i="24"/>
  <c r="K951" i="24"/>
  <c r="L951" i="24"/>
  <c r="M951" i="24"/>
  <c r="N951" i="24"/>
  <c r="D952" i="24"/>
  <c r="E952" i="24"/>
  <c r="F952" i="24"/>
  <c r="G952" i="24"/>
  <c r="H952" i="24"/>
  <c r="J952" i="24"/>
  <c r="K952" i="24"/>
  <c r="L952" i="24"/>
  <c r="M952" i="24"/>
  <c r="N952" i="24"/>
  <c r="D953" i="24"/>
  <c r="E953" i="24"/>
  <c r="F953" i="24"/>
  <c r="G953" i="24"/>
  <c r="H953" i="24"/>
  <c r="J953" i="24"/>
  <c r="K953" i="24"/>
  <c r="L953" i="24"/>
  <c r="M953" i="24"/>
  <c r="N953" i="24"/>
  <c r="D954" i="24"/>
  <c r="E954" i="24"/>
  <c r="F954" i="24"/>
  <c r="G954" i="24"/>
  <c r="H954" i="24"/>
  <c r="J954" i="24"/>
  <c r="K954" i="24"/>
  <c r="L954" i="24"/>
  <c r="M954" i="24"/>
  <c r="N954" i="24"/>
  <c r="D955" i="24"/>
  <c r="E955" i="24"/>
  <c r="F955" i="24"/>
  <c r="G955" i="24"/>
  <c r="H955" i="24"/>
  <c r="J955" i="24"/>
  <c r="K955" i="24"/>
  <c r="L955" i="24"/>
  <c r="M955" i="24"/>
  <c r="N955" i="24"/>
  <c r="D956" i="24"/>
  <c r="E956" i="24"/>
  <c r="F956" i="24"/>
  <c r="G956" i="24"/>
  <c r="H956" i="24"/>
  <c r="J956" i="24"/>
  <c r="K956" i="24"/>
  <c r="L956" i="24"/>
  <c r="M956" i="24"/>
  <c r="N956" i="24"/>
  <c r="D957" i="24"/>
  <c r="E957" i="24"/>
  <c r="F957" i="24"/>
  <c r="G957" i="24"/>
  <c r="H957" i="24"/>
  <c r="J957" i="24"/>
  <c r="K957" i="24"/>
  <c r="L957" i="24"/>
  <c r="M957" i="24"/>
  <c r="N957" i="24"/>
  <c r="D958" i="24"/>
  <c r="E958" i="24"/>
  <c r="F958" i="24"/>
  <c r="G958" i="24"/>
  <c r="H958" i="24"/>
  <c r="J958" i="24"/>
  <c r="K958" i="24"/>
  <c r="L958" i="24"/>
  <c r="M958" i="24"/>
  <c r="N958" i="24"/>
  <c r="D959" i="24"/>
  <c r="E959" i="24"/>
  <c r="F959" i="24"/>
  <c r="G959" i="24"/>
  <c r="H959" i="24"/>
  <c r="J959" i="24"/>
  <c r="K959" i="24"/>
  <c r="L959" i="24"/>
  <c r="M959" i="24"/>
  <c r="N959" i="24"/>
  <c r="D960" i="24"/>
  <c r="E960" i="24"/>
  <c r="F960" i="24"/>
  <c r="G960" i="24"/>
  <c r="H960" i="24"/>
  <c r="J960" i="24"/>
  <c r="K960" i="24"/>
  <c r="L960" i="24"/>
  <c r="M960" i="24"/>
  <c r="N960" i="24"/>
  <c r="D961" i="24"/>
  <c r="E961" i="24"/>
  <c r="F961" i="24"/>
  <c r="G961" i="24"/>
  <c r="H961" i="24"/>
  <c r="J961" i="24"/>
  <c r="K961" i="24"/>
  <c r="L961" i="24"/>
  <c r="M961" i="24"/>
  <c r="N961" i="24"/>
  <c r="D962" i="24"/>
  <c r="E962" i="24"/>
  <c r="F962" i="24"/>
  <c r="G962" i="24"/>
  <c r="H962" i="24"/>
  <c r="J962" i="24"/>
  <c r="K962" i="24"/>
  <c r="L962" i="24"/>
  <c r="M962" i="24"/>
  <c r="N962" i="24"/>
  <c r="D963" i="24"/>
  <c r="E963" i="24"/>
  <c r="F963" i="24"/>
  <c r="G963" i="24"/>
  <c r="H963" i="24"/>
  <c r="J963" i="24"/>
  <c r="L963" i="24"/>
  <c r="M963" i="24"/>
  <c r="D964" i="24"/>
  <c r="E964" i="24"/>
  <c r="F964" i="24"/>
  <c r="G964" i="24"/>
  <c r="H964" i="24"/>
  <c r="J964" i="24"/>
  <c r="K964" i="24"/>
  <c r="L964" i="24"/>
  <c r="M964" i="24"/>
  <c r="N964" i="24"/>
  <c r="D965" i="24"/>
  <c r="E965" i="24"/>
  <c r="F965" i="24"/>
  <c r="G965" i="24"/>
  <c r="H965" i="24"/>
  <c r="J965" i="24"/>
  <c r="K965" i="24"/>
  <c r="L965" i="24"/>
  <c r="M965" i="24"/>
  <c r="N965" i="24"/>
  <c r="D966" i="24"/>
  <c r="E966" i="24"/>
  <c r="F966" i="24"/>
  <c r="G966" i="24"/>
  <c r="H966" i="24"/>
  <c r="J966" i="24"/>
  <c r="K966" i="24"/>
  <c r="L966" i="24"/>
  <c r="M966" i="24"/>
  <c r="N966" i="24"/>
  <c r="D967" i="24"/>
  <c r="E967" i="24"/>
  <c r="F967" i="24"/>
  <c r="G967" i="24"/>
  <c r="H967" i="24"/>
  <c r="J967" i="24"/>
  <c r="L967" i="24"/>
  <c r="M967" i="24"/>
  <c r="D968" i="24"/>
  <c r="E968" i="24"/>
  <c r="F968" i="24"/>
  <c r="G968" i="24"/>
  <c r="H968" i="24"/>
  <c r="J968" i="24"/>
  <c r="K968" i="24"/>
  <c r="L968" i="24"/>
  <c r="M968" i="24"/>
  <c r="N968" i="24"/>
  <c r="D969" i="24"/>
  <c r="E969" i="24"/>
  <c r="F969" i="24"/>
  <c r="G969" i="24"/>
  <c r="H969" i="24"/>
  <c r="J969" i="24"/>
  <c r="K969" i="24"/>
  <c r="L969" i="24"/>
  <c r="M969" i="24"/>
  <c r="N969" i="24"/>
  <c r="D970" i="24"/>
  <c r="E970" i="24"/>
  <c r="F970" i="24"/>
  <c r="G970" i="24"/>
  <c r="H970" i="24"/>
  <c r="J970" i="24"/>
  <c r="L970" i="24"/>
  <c r="M970" i="24"/>
  <c r="D971" i="24"/>
  <c r="E971" i="24"/>
  <c r="F971" i="24"/>
  <c r="G971" i="24"/>
  <c r="H971" i="24"/>
  <c r="J971" i="24"/>
  <c r="K971" i="24"/>
  <c r="L971" i="24"/>
  <c r="M971" i="24"/>
  <c r="N971" i="24"/>
  <c r="D972" i="24"/>
  <c r="E972" i="24"/>
  <c r="F972" i="24"/>
  <c r="G972" i="24"/>
  <c r="H972" i="24"/>
  <c r="J972" i="24"/>
  <c r="L972" i="24"/>
  <c r="M972" i="24"/>
  <c r="D973" i="24"/>
  <c r="E973" i="24"/>
  <c r="F973" i="24"/>
  <c r="G973" i="24"/>
  <c r="H973" i="24"/>
  <c r="J973" i="24"/>
  <c r="L973" i="24"/>
  <c r="M973" i="24"/>
  <c r="D974" i="24"/>
  <c r="E974" i="24"/>
  <c r="F974" i="24"/>
  <c r="G974" i="24"/>
  <c r="H974" i="24"/>
  <c r="J974" i="24"/>
  <c r="L974" i="24"/>
  <c r="M974" i="24"/>
  <c r="D975" i="24"/>
  <c r="E975" i="24"/>
  <c r="F975" i="24"/>
  <c r="G975" i="24"/>
  <c r="H975" i="24"/>
  <c r="J975" i="24"/>
  <c r="L975" i="24"/>
  <c r="M975" i="24"/>
  <c r="D976" i="24"/>
  <c r="E976" i="24"/>
  <c r="F976" i="24"/>
  <c r="G976" i="24"/>
  <c r="H976" i="24"/>
  <c r="J976" i="24"/>
  <c r="L976" i="24"/>
  <c r="M976" i="24"/>
  <c r="D977" i="24"/>
  <c r="E977" i="24"/>
  <c r="F977" i="24"/>
  <c r="G977" i="24"/>
  <c r="H977" i="24"/>
  <c r="J977" i="24"/>
  <c r="K977" i="24"/>
  <c r="L977" i="24"/>
  <c r="M977" i="24"/>
  <c r="N977" i="24"/>
  <c r="D978" i="24"/>
  <c r="E978" i="24"/>
  <c r="F978" i="24"/>
  <c r="G978" i="24"/>
  <c r="H978" i="24"/>
  <c r="J978" i="24"/>
  <c r="L978" i="24"/>
  <c r="M978" i="24"/>
  <c r="D979" i="24"/>
  <c r="E979" i="24"/>
  <c r="F979" i="24"/>
  <c r="G979" i="24"/>
  <c r="H979" i="24"/>
  <c r="J979" i="24"/>
  <c r="K979" i="24"/>
  <c r="L979" i="24"/>
  <c r="M979" i="24"/>
  <c r="N979" i="24"/>
  <c r="D980" i="24"/>
  <c r="E980" i="24"/>
  <c r="F980" i="24"/>
  <c r="G980" i="24"/>
  <c r="H980" i="24"/>
  <c r="J980" i="24"/>
  <c r="K980" i="24"/>
  <c r="L980" i="24"/>
  <c r="M980" i="24"/>
  <c r="N980" i="24"/>
  <c r="D981" i="24"/>
  <c r="E981" i="24"/>
  <c r="F981" i="24"/>
  <c r="G981" i="24"/>
  <c r="H981" i="24"/>
  <c r="J981" i="24"/>
  <c r="L981" i="24"/>
  <c r="M981" i="24"/>
  <c r="D982" i="24"/>
  <c r="E982" i="24"/>
  <c r="F982" i="24"/>
  <c r="G982" i="24"/>
  <c r="H982" i="24"/>
  <c r="J982" i="24"/>
  <c r="K982" i="24"/>
  <c r="L982" i="24"/>
  <c r="M982" i="24"/>
  <c r="N982" i="24"/>
  <c r="D983" i="24"/>
  <c r="E983" i="24"/>
  <c r="F983" i="24"/>
  <c r="G983" i="24"/>
  <c r="H983" i="24"/>
  <c r="J983" i="24"/>
  <c r="K983" i="24"/>
  <c r="L983" i="24"/>
  <c r="M983" i="24"/>
  <c r="N983" i="24"/>
  <c r="D984" i="24"/>
  <c r="E984" i="24"/>
  <c r="F984" i="24"/>
  <c r="G984" i="24"/>
  <c r="H984" i="24"/>
  <c r="J984" i="24"/>
  <c r="K984" i="24"/>
  <c r="L984" i="24"/>
  <c r="M984" i="24"/>
  <c r="N984" i="24"/>
  <c r="D985" i="24"/>
  <c r="E985" i="24"/>
  <c r="F985" i="24"/>
  <c r="G985" i="24"/>
  <c r="H985" i="24"/>
  <c r="J985" i="24"/>
  <c r="L985" i="24"/>
  <c r="M985" i="24"/>
  <c r="D986" i="24"/>
  <c r="E986" i="24"/>
  <c r="F986" i="24"/>
  <c r="G986" i="24"/>
  <c r="H986" i="24"/>
  <c r="J986" i="24"/>
  <c r="L986" i="24"/>
  <c r="M986" i="24"/>
  <c r="D987" i="24"/>
  <c r="E987" i="24"/>
  <c r="F987" i="24"/>
  <c r="G987" i="24"/>
  <c r="H987" i="24"/>
  <c r="J987" i="24"/>
  <c r="K987" i="24"/>
  <c r="L987" i="24"/>
  <c r="M987" i="24"/>
  <c r="N987" i="24"/>
  <c r="D988" i="24"/>
  <c r="E988" i="24"/>
  <c r="F988" i="24"/>
  <c r="G988" i="24"/>
  <c r="H988" i="24"/>
  <c r="J988" i="24"/>
  <c r="K988" i="24"/>
  <c r="L988" i="24"/>
  <c r="M988" i="24"/>
  <c r="N988" i="24"/>
  <c r="D989" i="24"/>
  <c r="E989" i="24"/>
  <c r="F989" i="24"/>
  <c r="G989" i="24"/>
  <c r="H989" i="24"/>
  <c r="J989" i="24"/>
  <c r="K989" i="24"/>
  <c r="L989" i="24"/>
  <c r="M989" i="24"/>
  <c r="N989" i="24"/>
  <c r="D990" i="24"/>
  <c r="E990" i="24"/>
  <c r="F990" i="24"/>
  <c r="G990" i="24"/>
  <c r="H990" i="24"/>
  <c r="J990" i="24"/>
  <c r="K990" i="24"/>
  <c r="L990" i="24"/>
  <c r="M990" i="24"/>
  <c r="N990" i="24"/>
  <c r="D991" i="24"/>
  <c r="E991" i="24"/>
  <c r="F991" i="24"/>
  <c r="G991" i="24"/>
  <c r="H991" i="24"/>
  <c r="J991" i="24"/>
  <c r="K991" i="24"/>
  <c r="L991" i="24"/>
  <c r="M991" i="24"/>
  <c r="N991" i="24"/>
  <c r="D992" i="24"/>
  <c r="E992" i="24"/>
  <c r="F992" i="24"/>
  <c r="G992" i="24"/>
  <c r="H992" i="24"/>
  <c r="J992" i="24"/>
  <c r="K992" i="24"/>
  <c r="L992" i="24"/>
  <c r="M992" i="24"/>
  <c r="N992" i="24"/>
  <c r="D993" i="24"/>
  <c r="E993" i="24"/>
  <c r="F993" i="24"/>
  <c r="G993" i="24"/>
  <c r="H993" i="24"/>
  <c r="J993" i="24"/>
  <c r="K993" i="24"/>
  <c r="L993" i="24"/>
  <c r="M993" i="24"/>
  <c r="N993" i="24"/>
  <c r="D994" i="24"/>
  <c r="E994" i="24"/>
  <c r="F994" i="24"/>
  <c r="G994" i="24"/>
  <c r="H994" i="24"/>
  <c r="J994" i="24"/>
  <c r="K994" i="24"/>
  <c r="L994" i="24"/>
  <c r="M994" i="24"/>
  <c r="N994" i="24"/>
  <c r="D995" i="24"/>
  <c r="E995" i="24"/>
  <c r="F995" i="24"/>
  <c r="G995" i="24"/>
  <c r="H995" i="24"/>
  <c r="J995" i="24"/>
  <c r="K995" i="24"/>
  <c r="L995" i="24"/>
  <c r="M995" i="24"/>
  <c r="N995" i="24"/>
  <c r="D996" i="24"/>
  <c r="E996" i="24"/>
  <c r="F996" i="24"/>
  <c r="G996" i="24"/>
  <c r="H996" i="24"/>
  <c r="J996" i="24"/>
  <c r="K996" i="24"/>
  <c r="L996" i="24"/>
  <c r="M996" i="24"/>
  <c r="N996" i="24"/>
  <c r="D997" i="24"/>
  <c r="E997" i="24"/>
  <c r="F997" i="24"/>
  <c r="G997" i="24"/>
  <c r="H997" i="24"/>
  <c r="J997" i="24"/>
  <c r="K997" i="24"/>
  <c r="L997" i="24"/>
  <c r="M997" i="24"/>
  <c r="N997" i="24"/>
  <c r="D998" i="24"/>
  <c r="E998" i="24"/>
  <c r="F998" i="24"/>
  <c r="G998" i="24"/>
  <c r="H998" i="24"/>
  <c r="J998" i="24"/>
  <c r="K998" i="24"/>
  <c r="L998" i="24"/>
  <c r="M998" i="24"/>
  <c r="N998" i="24"/>
  <c r="D999" i="24"/>
  <c r="E999" i="24"/>
  <c r="F999" i="24"/>
  <c r="G999" i="24"/>
  <c r="H999" i="24"/>
  <c r="J999" i="24"/>
  <c r="K999" i="24"/>
  <c r="L999" i="24"/>
  <c r="M999" i="24"/>
  <c r="N999" i="24"/>
  <c r="D1000" i="24"/>
  <c r="E1000" i="24"/>
  <c r="F1000" i="24"/>
  <c r="G1000" i="24"/>
  <c r="H1000" i="24"/>
  <c r="J1000" i="24"/>
  <c r="K1000" i="24"/>
  <c r="L1000" i="24"/>
  <c r="M1000" i="24"/>
  <c r="N1000" i="24"/>
  <c r="D1001" i="24"/>
  <c r="E1001" i="24"/>
  <c r="F1001" i="24"/>
  <c r="G1001" i="24"/>
  <c r="H1001" i="24"/>
  <c r="J1001" i="24"/>
  <c r="K1001" i="24"/>
  <c r="L1001" i="24"/>
  <c r="M1001" i="24"/>
  <c r="N1001" i="24"/>
  <c r="D1002" i="24"/>
  <c r="E1002" i="24"/>
  <c r="F1002" i="24"/>
  <c r="G1002" i="24"/>
  <c r="H1002" i="24"/>
  <c r="J1002" i="24"/>
  <c r="K1002" i="24"/>
  <c r="L1002" i="24"/>
  <c r="M1002" i="24"/>
  <c r="N1002" i="24"/>
  <c r="D1003" i="24"/>
  <c r="E1003" i="24"/>
  <c r="F1003" i="24"/>
  <c r="G1003" i="24"/>
  <c r="H1003" i="24"/>
  <c r="J1003" i="24"/>
  <c r="K1003" i="24"/>
  <c r="L1003" i="24"/>
  <c r="M1003" i="24"/>
  <c r="N1003" i="24"/>
  <c r="D1004" i="24"/>
  <c r="E1004" i="24"/>
  <c r="F1004" i="24"/>
  <c r="G1004" i="24"/>
  <c r="H1004" i="24"/>
  <c r="J1004" i="24"/>
  <c r="K1004" i="24"/>
  <c r="L1004" i="24"/>
  <c r="M1004" i="24"/>
  <c r="N1004" i="24"/>
  <c r="D1005" i="24"/>
  <c r="E1005" i="24"/>
  <c r="F1005" i="24"/>
  <c r="G1005" i="24"/>
  <c r="H1005" i="24"/>
  <c r="J1005" i="24"/>
  <c r="K1005" i="24"/>
  <c r="L1005" i="24"/>
  <c r="M1005" i="24"/>
  <c r="N1005" i="24"/>
  <c r="D1006" i="24"/>
  <c r="E1006" i="24"/>
  <c r="F1006" i="24"/>
  <c r="G1006" i="24"/>
  <c r="H1006" i="24"/>
  <c r="J1006" i="24"/>
  <c r="K1006" i="24"/>
  <c r="L1006" i="24"/>
  <c r="M1006" i="24"/>
  <c r="N1006" i="24"/>
  <c r="D1007" i="24"/>
  <c r="E1007" i="24"/>
  <c r="F1007" i="24"/>
  <c r="G1007" i="24"/>
  <c r="H1007" i="24"/>
  <c r="J1007" i="24"/>
  <c r="K1007" i="24"/>
  <c r="L1007" i="24"/>
  <c r="M1007" i="24"/>
  <c r="N1007" i="24"/>
  <c r="D1008" i="24"/>
  <c r="E1008" i="24"/>
  <c r="F1008" i="24"/>
  <c r="G1008" i="24"/>
  <c r="H1008" i="24"/>
  <c r="J1008" i="24"/>
  <c r="K1008" i="24"/>
  <c r="L1008" i="24"/>
  <c r="M1008" i="24"/>
  <c r="N1008" i="24"/>
  <c r="D1009" i="24"/>
  <c r="E1009" i="24"/>
  <c r="F1009" i="24"/>
  <c r="G1009" i="24"/>
  <c r="H1009" i="24"/>
  <c r="J1009" i="24"/>
  <c r="K1009" i="24"/>
  <c r="L1009" i="24"/>
  <c r="M1009" i="24"/>
  <c r="N1009" i="24"/>
  <c r="D1010" i="24"/>
  <c r="E1010" i="24"/>
  <c r="F1010" i="24"/>
  <c r="G1010" i="24"/>
  <c r="H1010" i="24"/>
  <c r="J1010" i="24"/>
  <c r="K1010" i="24"/>
  <c r="L1010" i="24"/>
  <c r="M1010" i="24"/>
  <c r="N1010" i="24"/>
  <c r="D1011" i="24"/>
  <c r="E1011" i="24"/>
  <c r="F1011" i="24"/>
  <c r="G1011" i="24"/>
  <c r="H1011" i="24"/>
  <c r="J1011" i="24"/>
  <c r="K1011" i="24"/>
  <c r="L1011" i="24"/>
  <c r="M1011" i="24"/>
  <c r="N1011" i="24"/>
  <c r="D1012" i="24"/>
  <c r="E1012" i="24"/>
  <c r="F1012" i="24"/>
  <c r="G1012" i="24"/>
  <c r="H1012" i="24"/>
  <c r="J1012" i="24"/>
  <c r="K1012" i="24"/>
  <c r="L1012" i="24"/>
  <c r="M1012" i="24"/>
  <c r="N1012" i="24"/>
  <c r="D1013" i="24"/>
  <c r="E1013" i="24"/>
  <c r="G1013" i="24"/>
  <c r="H1013" i="24"/>
  <c r="J1013" i="24"/>
  <c r="K1013" i="24"/>
  <c r="L1013" i="24"/>
  <c r="M1013" i="24"/>
  <c r="N1013" i="24"/>
  <c r="D1014" i="24"/>
  <c r="E1014" i="24"/>
  <c r="F1014" i="24"/>
  <c r="G1014" i="24"/>
  <c r="H1014" i="24"/>
  <c r="J1014" i="24"/>
  <c r="K1014" i="24"/>
  <c r="L1014" i="24"/>
  <c r="M1014" i="24"/>
  <c r="N1014" i="24"/>
  <c r="D1015" i="24"/>
  <c r="E1015" i="24"/>
  <c r="F1015" i="24"/>
  <c r="G1015" i="24"/>
  <c r="H1015" i="24"/>
  <c r="J1015" i="24"/>
  <c r="K1015" i="24"/>
  <c r="L1015" i="24"/>
  <c r="M1015" i="24"/>
  <c r="N1015" i="24"/>
  <c r="D1016" i="24"/>
  <c r="E1016" i="24"/>
  <c r="F1016" i="24"/>
  <c r="G1016" i="24"/>
  <c r="H1016" i="24"/>
  <c r="J1016" i="24"/>
  <c r="K1016" i="24"/>
  <c r="L1016" i="24"/>
  <c r="M1016" i="24"/>
  <c r="N1016" i="24"/>
  <c r="D1017" i="24"/>
  <c r="E1017" i="24"/>
  <c r="F1017" i="24"/>
  <c r="G1017" i="24"/>
  <c r="H1017" i="24"/>
  <c r="J1017" i="24"/>
  <c r="K1017" i="24"/>
  <c r="L1017" i="24"/>
  <c r="M1017" i="24"/>
  <c r="N1017" i="24"/>
  <c r="D1018" i="24"/>
  <c r="E1018" i="24"/>
  <c r="F1018" i="24"/>
  <c r="G1018" i="24"/>
  <c r="H1018" i="24"/>
  <c r="J1018" i="24"/>
  <c r="K1018" i="24"/>
  <c r="L1018" i="24"/>
  <c r="M1018" i="24"/>
  <c r="N1018" i="24"/>
  <c r="D1019" i="24"/>
  <c r="E1019" i="24"/>
  <c r="F1019" i="24"/>
  <c r="G1019" i="24"/>
  <c r="H1019" i="24"/>
  <c r="J1019" i="24"/>
  <c r="K1019" i="24"/>
  <c r="L1019" i="24"/>
  <c r="M1019" i="24"/>
  <c r="N1019" i="24"/>
  <c r="D1020" i="24"/>
  <c r="E1020" i="24"/>
  <c r="F1020" i="24"/>
  <c r="G1020" i="24"/>
  <c r="H1020" i="24"/>
  <c r="J1020" i="24"/>
  <c r="K1020" i="24"/>
  <c r="L1020" i="24"/>
  <c r="M1020" i="24"/>
  <c r="N1020" i="24"/>
  <c r="D1021" i="24"/>
  <c r="E1021" i="24"/>
  <c r="F1021" i="24"/>
  <c r="G1021" i="24"/>
  <c r="H1021" i="24"/>
  <c r="J1021" i="24"/>
  <c r="K1021" i="24"/>
  <c r="L1021" i="24"/>
  <c r="M1021" i="24"/>
  <c r="N1021" i="24"/>
  <c r="D1022" i="24"/>
  <c r="E1022" i="24"/>
  <c r="F1022" i="24"/>
  <c r="G1022" i="24"/>
  <c r="H1022" i="24"/>
  <c r="J1022" i="24"/>
  <c r="K1022" i="24"/>
  <c r="L1022" i="24"/>
  <c r="M1022" i="24"/>
  <c r="N1022" i="24"/>
  <c r="D1023" i="24"/>
  <c r="E1023" i="24"/>
  <c r="F1023" i="24"/>
  <c r="G1023" i="24"/>
  <c r="H1023" i="24"/>
  <c r="J1023" i="24"/>
  <c r="K1023" i="24"/>
  <c r="L1023" i="24"/>
  <c r="M1023" i="24"/>
  <c r="N1023" i="24"/>
  <c r="D1024" i="24"/>
  <c r="E1024" i="24"/>
  <c r="F1024" i="24"/>
  <c r="G1024" i="24"/>
  <c r="H1024" i="24"/>
  <c r="J1024" i="24"/>
  <c r="K1024" i="24"/>
  <c r="L1024" i="24"/>
  <c r="M1024" i="24"/>
  <c r="N1024" i="24"/>
  <c r="D1025" i="24"/>
  <c r="E1025" i="24"/>
  <c r="F1025" i="24"/>
  <c r="G1025" i="24"/>
  <c r="H1025" i="24"/>
  <c r="J1025" i="24"/>
  <c r="K1025" i="24"/>
  <c r="L1025" i="24"/>
  <c r="M1025" i="24"/>
  <c r="N1025" i="24"/>
  <c r="D1026" i="24"/>
  <c r="E1026" i="24"/>
  <c r="F1026" i="24"/>
  <c r="G1026" i="24"/>
  <c r="H1026" i="24"/>
  <c r="J1026" i="24"/>
  <c r="K1026" i="24"/>
  <c r="L1026" i="24"/>
  <c r="M1026" i="24"/>
  <c r="N1026" i="24"/>
  <c r="D1027" i="24"/>
  <c r="E1027" i="24"/>
  <c r="F1027" i="24"/>
  <c r="G1027" i="24"/>
  <c r="H1027" i="24"/>
  <c r="J1027" i="24"/>
  <c r="K1027" i="24"/>
  <c r="L1027" i="24"/>
  <c r="M1027" i="24"/>
  <c r="N1027" i="24"/>
  <c r="D1028" i="24"/>
  <c r="E1028" i="24"/>
  <c r="F1028" i="24"/>
  <c r="G1028" i="24"/>
  <c r="H1028" i="24"/>
  <c r="J1028" i="24"/>
  <c r="K1028" i="24"/>
  <c r="L1028" i="24"/>
  <c r="M1028" i="24"/>
  <c r="N1028" i="24"/>
  <c r="D1029" i="24"/>
  <c r="E1029" i="24"/>
  <c r="F1029" i="24"/>
  <c r="G1029" i="24"/>
  <c r="H1029" i="24"/>
  <c r="J1029" i="24"/>
  <c r="K1029" i="24"/>
  <c r="L1029" i="24"/>
  <c r="M1029" i="24"/>
  <c r="N1029" i="24"/>
  <c r="D1030" i="24"/>
  <c r="E1030" i="24"/>
  <c r="F1030" i="24"/>
  <c r="G1030" i="24"/>
  <c r="H1030" i="24"/>
  <c r="J1030" i="24"/>
  <c r="K1030" i="24"/>
  <c r="L1030" i="24"/>
  <c r="M1030" i="24"/>
  <c r="N1030" i="24"/>
  <c r="D1031" i="24"/>
  <c r="E1031" i="24"/>
  <c r="F1031" i="24"/>
  <c r="G1031" i="24"/>
  <c r="H1031" i="24"/>
  <c r="J1031" i="24"/>
  <c r="K1031" i="24"/>
  <c r="L1031" i="24"/>
  <c r="M1031" i="24"/>
  <c r="N1031" i="24"/>
  <c r="D1032" i="24"/>
  <c r="E1032" i="24"/>
  <c r="F1032" i="24"/>
  <c r="G1032" i="24"/>
  <c r="H1032" i="24"/>
  <c r="J1032" i="24"/>
  <c r="K1032" i="24"/>
  <c r="L1032" i="24"/>
  <c r="M1032" i="24"/>
  <c r="N1032" i="24"/>
  <c r="D1033" i="24"/>
  <c r="E1033" i="24"/>
  <c r="F1033" i="24"/>
  <c r="G1033" i="24"/>
  <c r="H1033" i="24"/>
  <c r="J1033" i="24"/>
  <c r="K1033" i="24"/>
  <c r="L1033" i="24"/>
  <c r="M1033" i="24"/>
  <c r="N1033" i="24"/>
  <c r="D1034" i="24"/>
  <c r="E1034" i="24"/>
  <c r="F1034" i="24"/>
  <c r="G1034" i="24"/>
  <c r="H1034" i="24"/>
  <c r="J1034" i="24"/>
  <c r="K1034" i="24"/>
  <c r="L1034" i="24"/>
  <c r="M1034" i="24"/>
  <c r="N1034" i="24"/>
  <c r="D1035" i="24"/>
  <c r="E1035" i="24"/>
  <c r="F1035" i="24"/>
  <c r="G1035" i="24"/>
  <c r="H1035" i="24"/>
  <c r="J1035" i="24"/>
  <c r="K1035" i="24"/>
  <c r="L1035" i="24"/>
  <c r="M1035" i="24"/>
  <c r="N1035" i="24"/>
  <c r="D1036" i="24"/>
  <c r="E1036" i="24"/>
  <c r="F1036" i="24"/>
  <c r="G1036" i="24"/>
  <c r="H1036" i="24"/>
  <c r="J1036" i="24"/>
  <c r="K1036" i="24"/>
  <c r="L1036" i="24"/>
  <c r="M1036" i="24"/>
  <c r="N1036" i="24"/>
  <c r="D1037" i="24"/>
  <c r="F1037" i="24"/>
  <c r="G1037" i="24"/>
  <c r="H1037" i="24"/>
  <c r="J1037" i="24"/>
  <c r="K1037" i="24"/>
  <c r="L1037" i="24"/>
  <c r="M1037" i="24"/>
  <c r="N1037" i="24"/>
  <c r="D1038" i="24"/>
  <c r="E1038" i="24"/>
  <c r="F1038" i="24"/>
  <c r="G1038" i="24"/>
  <c r="H1038" i="24"/>
  <c r="J1038" i="24"/>
  <c r="K1038" i="24"/>
  <c r="L1038" i="24"/>
  <c r="M1038" i="24"/>
  <c r="N1038" i="24"/>
  <c r="D1039" i="24"/>
  <c r="E1039" i="24"/>
  <c r="F1039" i="24"/>
  <c r="G1039" i="24"/>
  <c r="H1039" i="24"/>
  <c r="J1039" i="24"/>
  <c r="K1039" i="24"/>
  <c r="L1039" i="24"/>
  <c r="M1039" i="24"/>
  <c r="N1039" i="24"/>
  <c r="D1040" i="24"/>
  <c r="E1040" i="24"/>
  <c r="F1040" i="24"/>
  <c r="G1040" i="24"/>
  <c r="H1040" i="24"/>
  <c r="J1040" i="24"/>
  <c r="K1040" i="24"/>
  <c r="L1040" i="24"/>
  <c r="M1040" i="24"/>
  <c r="N1040" i="24"/>
  <c r="D1041" i="24"/>
  <c r="E1041" i="24"/>
  <c r="F1041" i="24"/>
  <c r="G1041" i="24"/>
  <c r="H1041" i="24"/>
  <c r="J1041" i="24"/>
  <c r="K1041" i="24"/>
  <c r="L1041" i="24"/>
  <c r="M1041" i="24"/>
  <c r="N1041" i="24"/>
  <c r="D1042" i="24"/>
  <c r="E1042" i="24"/>
  <c r="F1042" i="24"/>
  <c r="G1042" i="24"/>
  <c r="H1042" i="24"/>
  <c r="J1042" i="24"/>
  <c r="K1042" i="24"/>
  <c r="L1042" i="24"/>
  <c r="M1042" i="24"/>
  <c r="N1042" i="24"/>
  <c r="D1043" i="24"/>
  <c r="E1043" i="24"/>
  <c r="F1043" i="24"/>
  <c r="G1043" i="24"/>
  <c r="H1043" i="24"/>
  <c r="J1043" i="24"/>
  <c r="K1043" i="24"/>
  <c r="L1043" i="24"/>
  <c r="M1043" i="24"/>
  <c r="N1043" i="24"/>
  <c r="D1044" i="24"/>
  <c r="E1044" i="24"/>
  <c r="F1044" i="24"/>
  <c r="G1044" i="24"/>
  <c r="H1044" i="24"/>
  <c r="J1044" i="24"/>
  <c r="K1044" i="24"/>
  <c r="L1044" i="24"/>
  <c r="M1044" i="24"/>
  <c r="N1044" i="24"/>
  <c r="D1045" i="24"/>
  <c r="E1045" i="24"/>
  <c r="F1045" i="24"/>
  <c r="G1045" i="24"/>
  <c r="H1045" i="24"/>
  <c r="J1045" i="24"/>
  <c r="K1045" i="24"/>
  <c r="L1045" i="24"/>
  <c r="M1045" i="24"/>
  <c r="N1045" i="24"/>
  <c r="D1046" i="24"/>
  <c r="E1046" i="24"/>
  <c r="F1046" i="24"/>
  <c r="G1046" i="24"/>
  <c r="H1046" i="24"/>
  <c r="J1046" i="24"/>
  <c r="K1046" i="24"/>
  <c r="L1046" i="24"/>
  <c r="M1046" i="24"/>
  <c r="N1046" i="24"/>
  <c r="D1047" i="24"/>
  <c r="E1047" i="24"/>
  <c r="F1047" i="24"/>
  <c r="G1047" i="24"/>
  <c r="H1047" i="24"/>
  <c r="J1047" i="24"/>
  <c r="K1047" i="24"/>
  <c r="L1047" i="24"/>
  <c r="M1047" i="24"/>
  <c r="N1047" i="24"/>
  <c r="D1048" i="24"/>
  <c r="E1048" i="24"/>
  <c r="F1048" i="24"/>
  <c r="G1048" i="24"/>
  <c r="H1048" i="24"/>
  <c r="J1048" i="24"/>
  <c r="K1048" i="24"/>
  <c r="L1048" i="24"/>
  <c r="M1048" i="24"/>
  <c r="N1048" i="24"/>
  <c r="D1049" i="24"/>
  <c r="E1049" i="24"/>
  <c r="F1049" i="24"/>
  <c r="G1049" i="24"/>
  <c r="H1049" i="24"/>
  <c r="J1049" i="24"/>
  <c r="K1049" i="24"/>
  <c r="L1049" i="24"/>
  <c r="M1049" i="24"/>
  <c r="N1049" i="24"/>
  <c r="D1050" i="24"/>
  <c r="E1050" i="24"/>
  <c r="F1050" i="24"/>
  <c r="G1050" i="24"/>
  <c r="H1050" i="24"/>
  <c r="J1050" i="24"/>
  <c r="K1050" i="24"/>
  <c r="L1050" i="24"/>
  <c r="M1050" i="24"/>
  <c r="N1050" i="24"/>
  <c r="D1051" i="24"/>
  <c r="E1051" i="24"/>
  <c r="F1051" i="24"/>
  <c r="G1051" i="24"/>
  <c r="H1051" i="24"/>
  <c r="J1051" i="24"/>
  <c r="K1051" i="24"/>
  <c r="L1051" i="24"/>
  <c r="M1051" i="24"/>
  <c r="N1051" i="24"/>
  <c r="D1052" i="24"/>
  <c r="E1052" i="24"/>
  <c r="F1052" i="24"/>
  <c r="G1052" i="24"/>
  <c r="H1052" i="24"/>
  <c r="J1052" i="24"/>
  <c r="K1052" i="24"/>
  <c r="L1052" i="24"/>
  <c r="M1052" i="24"/>
  <c r="N1052" i="24"/>
  <c r="D1054" i="24"/>
  <c r="E1054" i="24"/>
  <c r="F1054" i="24"/>
  <c r="G1054" i="24"/>
  <c r="H1054" i="24"/>
  <c r="J1054" i="24"/>
  <c r="K1054" i="24"/>
  <c r="L1054" i="24"/>
  <c r="M1054" i="24"/>
  <c r="N1054" i="24"/>
  <c r="D1055" i="24"/>
  <c r="E1055" i="24"/>
  <c r="F1055" i="24"/>
  <c r="G1055" i="24"/>
  <c r="H1055" i="24"/>
  <c r="J1055" i="24"/>
  <c r="K1055" i="24"/>
  <c r="L1055" i="24"/>
  <c r="M1055" i="24"/>
  <c r="N1055" i="24"/>
  <c r="D1056" i="24"/>
  <c r="E1056" i="24"/>
  <c r="F1056" i="24"/>
  <c r="G1056" i="24"/>
  <c r="H1056" i="24"/>
  <c r="J1056" i="24"/>
  <c r="K1056" i="24"/>
  <c r="L1056" i="24"/>
  <c r="M1056" i="24"/>
  <c r="N1056" i="24"/>
  <c r="D1057" i="24"/>
  <c r="E1057" i="24"/>
  <c r="F1057" i="24"/>
  <c r="G1057" i="24"/>
  <c r="H1057" i="24"/>
  <c r="J1057" i="24"/>
  <c r="K1057" i="24"/>
  <c r="L1057" i="24"/>
  <c r="M1057" i="24"/>
  <c r="N1057" i="24"/>
  <c r="D1058" i="24"/>
  <c r="E1058" i="24"/>
  <c r="F1058" i="24"/>
  <c r="G1058" i="24"/>
  <c r="H1058" i="24"/>
  <c r="J1058" i="24"/>
  <c r="K1058" i="24"/>
  <c r="L1058" i="24"/>
  <c r="M1058" i="24"/>
  <c r="N1058" i="24"/>
  <c r="D1059" i="24"/>
  <c r="E1059" i="24"/>
  <c r="F1059" i="24"/>
  <c r="G1059" i="24"/>
  <c r="H1059" i="24"/>
  <c r="J1059" i="24"/>
  <c r="K1059" i="24"/>
  <c r="L1059" i="24"/>
  <c r="M1059" i="24"/>
  <c r="N1059" i="24"/>
  <c r="D1060" i="24"/>
  <c r="E1060" i="24"/>
  <c r="F1060" i="24"/>
  <c r="G1060" i="24"/>
  <c r="H1060" i="24"/>
  <c r="J1060" i="24"/>
  <c r="K1060" i="24"/>
  <c r="L1060" i="24"/>
  <c r="M1060" i="24"/>
  <c r="N1060" i="24"/>
  <c r="D1061" i="24"/>
  <c r="E1061" i="24"/>
  <c r="F1061" i="24"/>
  <c r="G1061" i="24"/>
  <c r="H1061" i="24"/>
  <c r="J1061" i="24"/>
  <c r="K1061" i="24"/>
  <c r="L1061" i="24"/>
  <c r="M1061" i="24"/>
  <c r="N1061" i="24"/>
  <c r="D1062" i="24"/>
  <c r="E1062" i="24"/>
  <c r="F1062" i="24"/>
  <c r="G1062" i="24"/>
  <c r="H1062" i="24"/>
  <c r="J1062" i="24"/>
  <c r="K1062" i="24"/>
  <c r="L1062" i="24"/>
  <c r="M1062" i="24"/>
  <c r="N1062" i="24"/>
  <c r="D1063" i="24"/>
  <c r="E1063" i="24"/>
  <c r="F1063" i="24"/>
  <c r="G1063" i="24"/>
  <c r="H1063" i="24"/>
  <c r="J1063" i="24"/>
  <c r="K1063" i="24"/>
  <c r="L1063" i="24"/>
  <c r="M1063" i="24"/>
  <c r="N1063" i="24"/>
  <c r="D1064" i="24"/>
  <c r="E1064" i="24"/>
  <c r="F1064" i="24"/>
  <c r="G1064" i="24"/>
  <c r="H1064" i="24"/>
  <c r="J1064" i="24"/>
  <c r="K1064" i="24"/>
  <c r="L1064" i="24"/>
  <c r="M1064" i="24"/>
  <c r="N1064" i="24"/>
  <c r="D1066" i="24"/>
  <c r="E1066" i="24"/>
  <c r="F1066" i="24"/>
  <c r="G1066" i="24"/>
  <c r="H1066" i="24"/>
  <c r="J1066" i="24"/>
  <c r="K1066" i="24"/>
  <c r="L1066" i="24"/>
  <c r="M1066" i="24"/>
  <c r="N1066" i="24"/>
  <c r="D1067" i="24"/>
  <c r="E1067" i="24"/>
  <c r="F1067" i="24"/>
  <c r="G1067" i="24"/>
  <c r="H1067" i="24"/>
  <c r="J1067" i="24"/>
  <c r="K1067" i="24"/>
  <c r="L1067" i="24"/>
  <c r="M1067" i="24"/>
  <c r="N1067" i="24"/>
  <c r="D1068" i="24"/>
  <c r="E1068" i="24"/>
  <c r="F1068" i="24"/>
  <c r="G1068" i="24"/>
  <c r="H1068" i="24"/>
  <c r="J1068" i="24"/>
  <c r="K1068" i="24"/>
  <c r="L1068" i="24"/>
  <c r="M1068" i="24"/>
  <c r="N1068" i="24"/>
  <c r="D1069" i="24"/>
  <c r="E1069" i="24"/>
  <c r="F1069" i="24"/>
  <c r="G1069" i="24"/>
  <c r="H1069" i="24"/>
  <c r="J1069" i="24"/>
  <c r="K1069" i="24"/>
  <c r="L1069" i="24"/>
  <c r="M1069" i="24"/>
  <c r="N1069" i="24"/>
  <c r="D1070" i="24"/>
  <c r="E1070" i="24"/>
  <c r="F1070" i="24"/>
  <c r="G1070" i="24"/>
  <c r="H1070" i="24"/>
  <c r="J1070" i="24"/>
  <c r="K1070" i="24"/>
  <c r="L1070" i="24"/>
  <c r="M1070" i="24"/>
  <c r="N1070" i="24"/>
  <c r="D1071" i="24"/>
  <c r="E1071" i="24"/>
  <c r="F1071" i="24"/>
  <c r="G1071" i="24"/>
  <c r="H1071" i="24"/>
  <c r="J1071" i="24"/>
  <c r="K1071" i="24"/>
  <c r="L1071" i="24"/>
  <c r="M1071" i="24"/>
  <c r="N1071" i="24"/>
  <c r="D1072" i="24"/>
  <c r="E1072" i="24"/>
  <c r="F1072" i="24"/>
  <c r="G1072" i="24"/>
  <c r="H1072" i="24"/>
  <c r="J1072" i="24"/>
  <c r="K1072" i="24"/>
  <c r="L1072" i="24"/>
  <c r="M1072" i="24"/>
  <c r="N1072" i="24"/>
  <c r="D1073" i="24"/>
  <c r="E1073" i="24"/>
  <c r="F1073" i="24"/>
  <c r="G1073" i="24"/>
  <c r="H1073" i="24"/>
  <c r="J1073" i="24"/>
  <c r="K1073" i="24"/>
  <c r="L1073" i="24"/>
  <c r="M1073" i="24"/>
  <c r="N1073" i="24"/>
  <c r="D1074" i="24"/>
  <c r="E1074" i="24"/>
  <c r="F1074" i="24"/>
  <c r="G1074" i="24"/>
  <c r="H1074" i="24"/>
  <c r="J1074" i="24"/>
  <c r="K1074" i="24"/>
  <c r="L1074" i="24"/>
  <c r="M1074" i="24"/>
  <c r="N1074" i="24"/>
  <c r="D1075" i="24"/>
  <c r="E1075" i="24"/>
  <c r="F1075" i="24"/>
  <c r="G1075" i="24"/>
  <c r="H1075" i="24"/>
  <c r="J1075" i="24"/>
  <c r="L1075" i="24"/>
  <c r="M1075" i="24"/>
  <c r="D1076" i="24"/>
  <c r="E1076" i="24"/>
  <c r="F1076" i="24"/>
  <c r="G1076" i="24"/>
  <c r="H1076" i="24"/>
  <c r="J1076" i="24"/>
  <c r="K1076" i="24"/>
  <c r="L1076" i="24"/>
  <c r="M1076" i="24"/>
  <c r="N1076" i="24"/>
  <c r="D1077" i="24"/>
  <c r="E1077" i="24"/>
  <c r="F1077" i="24"/>
  <c r="G1077" i="24"/>
  <c r="H1077" i="24"/>
  <c r="J1077" i="24"/>
  <c r="K1077" i="24"/>
  <c r="L1077" i="24"/>
  <c r="M1077" i="24"/>
  <c r="N1077" i="24"/>
  <c r="D1078" i="24"/>
  <c r="E1078" i="24"/>
  <c r="F1078" i="24"/>
  <c r="G1078" i="24"/>
  <c r="H1078" i="24"/>
  <c r="J1078" i="24"/>
  <c r="K1078" i="24"/>
  <c r="L1078" i="24"/>
  <c r="M1078" i="24"/>
  <c r="N1078" i="24"/>
  <c r="D1079" i="24"/>
  <c r="E1079" i="24"/>
  <c r="F1079" i="24"/>
  <c r="G1079" i="24"/>
  <c r="H1079" i="24"/>
  <c r="J1079" i="24"/>
  <c r="K1079" i="24"/>
  <c r="L1079" i="24"/>
  <c r="M1079" i="24"/>
  <c r="N1079" i="24"/>
  <c r="D1080" i="24"/>
  <c r="E1080" i="24"/>
  <c r="F1080" i="24"/>
  <c r="G1080" i="24"/>
  <c r="H1080" i="24"/>
  <c r="J1080" i="24"/>
  <c r="K1080" i="24"/>
  <c r="L1080" i="24"/>
  <c r="M1080" i="24"/>
  <c r="N1080" i="24"/>
  <c r="D1081" i="24"/>
  <c r="E1081" i="24"/>
  <c r="F1081" i="24"/>
  <c r="G1081" i="24"/>
  <c r="H1081" i="24"/>
  <c r="J1081" i="24"/>
  <c r="K1081" i="24"/>
  <c r="L1081" i="24"/>
  <c r="M1081" i="24"/>
  <c r="N1081" i="24"/>
  <c r="D1082" i="24"/>
  <c r="E1082" i="24"/>
  <c r="F1082" i="24"/>
  <c r="G1082" i="24"/>
  <c r="H1082" i="24"/>
  <c r="J1082" i="24"/>
  <c r="K1082" i="24"/>
  <c r="L1082" i="24"/>
  <c r="M1082" i="24"/>
  <c r="N1082" i="24"/>
  <c r="D1083" i="24"/>
  <c r="E1083" i="24"/>
  <c r="F1083" i="24"/>
  <c r="G1083" i="24"/>
  <c r="H1083" i="24"/>
  <c r="J1083" i="24"/>
  <c r="L1083" i="24"/>
  <c r="M1083" i="24"/>
  <c r="D1084" i="24"/>
  <c r="E1084" i="24"/>
  <c r="F1084" i="24"/>
  <c r="G1084" i="24"/>
  <c r="H1084" i="24"/>
  <c r="J1084" i="24"/>
  <c r="K1084" i="24"/>
  <c r="L1084" i="24"/>
  <c r="M1084" i="24"/>
  <c r="N1084" i="24"/>
  <c r="D1085" i="24"/>
  <c r="E1085" i="24"/>
  <c r="F1085" i="24"/>
  <c r="G1085" i="24"/>
  <c r="H1085" i="24"/>
  <c r="J1085" i="24"/>
  <c r="K1085" i="24"/>
  <c r="L1085" i="24"/>
  <c r="M1085" i="24"/>
  <c r="N1085" i="24"/>
  <c r="D1086" i="24"/>
  <c r="E1086" i="24"/>
  <c r="F1086" i="24"/>
  <c r="G1086" i="24"/>
  <c r="H1086" i="24"/>
  <c r="J1086" i="24"/>
  <c r="K1086" i="24"/>
  <c r="L1086" i="24"/>
  <c r="M1086" i="24"/>
  <c r="N1086" i="24"/>
  <c r="D1087" i="24"/>
  <c r="E1087" i="24"/>
  <c r="F1087" i="24"/>
  <c r="G1087" i="24"/>
  <c r="H1087" i="24"/>
  <c r="J1087" i="24"/>
  <c r="K1087" i="24"/>
  <c r="L1087" i="24"/>
  <c r="M1087" i="24"/>
  <c r="N1087" i="24"/>
  <c r="D1088" i="24"/>
  <c r="E1088" i="24"/>
  <c r="F1088" i="24"/>
  <c r="G1088" i="24"/>
  <c r="H1088" i="24"/>
  <c r="J1088" i="24"/>
  <c r="K1088" i="24"/>
  <c r="L1088" i="24"/>
  <c r="M1088" i="24"/>
  <c r="N1088" i="24"/>
  <c r="D1089" i="24"/>
  <c r="E1089" i="24"/>
  <c r="F1089" i="24"/>
  <c r="G1089" i="24"/>
  <c r="H1089" i="24"/>
  <c r="J1089" i="24"/>
  <c r="K1089" i="24"/>
  <c r="L1089" i="24"/>
  <c r="M1089" i="24"/>
  <c r="N1089" i="24"/>
  <c r="D1090" i="24"/>
  <c r="E1090" i="24"/>
  <c r="F1090" i="24"/>
  <c r="G1090" i="24"/>
  <c r="H1090" i="24"/>
  <c r="J1090" i="24"/>
  <c r="K1090" i="24"/>
  <c r="L1090" i="24"/>
  <c r="M1090" i="24"/>
  <c r="N1090" i="24"/>
  <c r="D1091" i="24"/>
  <c r="E1091" i="24"/>
  <c r="F1091" i="24"/>
  <c r="G1091" i="24"/>
  <c r="H1091" i="24"/>
  <c r="J1091" i="24"/>
  <c r="K1091" i="24"/>
  <c r="L1091" i="24"/>
  <c r="M1091" i="24"/>
  <c r="N1091" i="24"/>
  <c r="D1092" i="24"/>
  <c r="E1092" i="24"/>
  <c r="F1092" i="24"/>
  <c r="G1092" i="24"/>
  <c r="H1092" i="24"/>
  <c r="J1092" i="24"/>
  <c r="K1092" i="24"/>
  <c r="L1092" i="24"/>
  <c r="M1092" i="24"/>
  <c r="N1092" i="24"/>
  <c r="D1093" i="24"/>
  <c r="E1093" i="24"/>
  <c r="F1093" i="24"/>
  <c r="G1093" i="24"/>
  <c r="H1093" i="24"/>
  <c r="J1093" i="24"/>
  <c r="K1093" i="24"/>
  <c r="L1093" i="24"/>
  <c r="M1093" i="24"/>
  <c r="N1093" i="24"/>
  <c r="D1094" i="24"/>
  <c r="E1094" i="24"/>
  <c r="F1094" i="24"/>
  <c r="G1094" i="24"/>
  <c r="H1094" i="24"/>
  <c r="J1094" i="24"/>
  <c r="K1094" i="24"/>
  <c r="L1094" i="24"/>
  <c r="M1094" i="24"/>
  <c r="N1094" i="24"/>
  <c r="D1095" i="24"/>
  <c r="E1095" i="24"/>
  <c r="F1095" i="24"/>
  <c r="G1095" i="24"/>
  <c r="H1095" i="24"/>
  <c r="J1095" i="24"/>
  <c r="K1095" i="24"/>
  <c r="L1095" i="24"/>
  <c r="M1095" i="24"/>
  <c r="N1095" i="24"/>
  <c r="D1096" i="24"/>
  <c r="E1096" i="24"/>
  <c r="F1096" i="24"/>
  <c r="G1096" i="24"/>
  <c r="H1096" i="24"/>
  <c r="J1096" i="24"/>
  <c r="K1096" i="24"/>
  <c r="L1096" i="24"/>
  <c r="M1096" i="24"/>
  <c r="N1096" i="24"/>
  <c r="D1097" i="24"/>
  <c r="E1097" i="24"/>
  <c r="F1097" i="24"/>
  <c r="G1097" i="24"/>
  <c r="H1097" i="24"/>
  <c r="J1097" i="24"/>
  <c r="K1097" i="24"/>
  <c r="L1097" i="24"/>
  <c r="M1097" i="24"/>
  <c r="N1097" i="24"/>
  <c r="D1098" i="24"/>
  <c r="E1098" i="24"/>
  <c r="F1098" i="24"/>
  <c r="G1098" i="24"/>
  <c r="H1098" i="24"/>
  <c r="J1098" i="24"/>
  <c r="K1098" i="24"/>
  <c r="L1098" i="24"/>
  <c r="M1098" i="24"/>
  <c r="N1098" i="24"/>
  <c r="D1099" i="24"/>
  <c r="E1099" i="24"/>
  <c r="F1099" i="24"/>
  <c r="G1099" i="24"/>
  <c r="H1099" i="24"/>
  <c r="J1099" i="24"/>
  <c r="K1099" i="24"/>
  <c r="L1099" i="24"/>
  <c r="M1099" i="24"/>
  <c r="N1099" i="24"/>
  <c r="D1100" i="24"/>
  <c r="E1100" i="24"/>
  <c r="F1100" i="24"/>
  <c r="G1100" i="24"/>
  <c r="H1100" i="24"/>
  <c r="J1100" i="24"/>
  <c r="K1100" i="24"/>
  <c r="L1100" i="24"/>
  <c r="M1100" i="24"/>
  <c r="N1100" i="24"/>
  <c r="D1101" i="24"/>
  <c r="E1101" i="24"/>
  <c r="F1101" i="24"/>
  <c r="G1101" i="24"/>
  <c r="H1101" i="24"/>
  <c r="J1101" i="24"/>
  <c r="K1101" i="24"/>
  <c r="L1101" i="24"/>
  <c r="M1101" i="24"/>
  <c r="N1101" i="24"/>
  <c r="D1102" i="24"/>
  <c r="E1102" i="24"/>
  <c r="F1102" i="24"/>
  <c r="G1102" i="24"/>
  <c r="H1102" i="24"/>
  <c r="J1102" i="24"/>
  <c r="K1102" i="24"/>
  <c r="L1102" i="24"/>
  <c r="M1102" i="24"/>
  <c r="N1102" i="24"/>
  <c r="D1103" i="24"/>
  <c r="E1103" i="24"/>
  <c r="F1103" i="24"/>
  <c r="G1103" i="24"/>
  <c r="H1103" i="24"/>
  <c r="J1103" i="24"/>
  <c r="K1103" i="24"/>
  <c r="L1103" i="24"/>
  <c r="M1103" i="24"/>
  <c r="N1103" i="24"/>
  <c r="D1104" i="24"/>
  <c r="E1104" i="24"/>
  <c r="F1104" i="24"/>
  <c r="G1104" i="24"/>
  <c r="H1104" i="24"/>
  <c r="J1104" i="24"/>
  <c r="K1104" i="24"/>
  <c r="L1104" i="24"/>
  <c r="M1104" i="24"/>
  <c r="N1104" i="24"/>
  <c r="D1105" i="24"/>
  <c r="E1105" i="24"/>
  <c r="F1105" i="24"/>
  <c r="G1105" i="24"/>
  <c r="H1105" i="24"/>
  <c r="J1105" i="24"/>
  <c r="K1105" i="24"/>
  <c r="L1105" i="24"/>
  <c r="M1105" i="24"/>
  <c r="N1105" i="24"/>
  <c r="D1106" i="24"/>
  <c r="E1106" i="24"/>
  <c r="F1106" i="24"/>
  <c r="G1106" i="24"/>
  <c r="H1106" i="24"/>
  <c r="J1106" i="24"/>
  <c r="K1106" i="24"/>
  <c r="L1106" i="24"/>
  <c r="M1106" i="24"/>
  <c r="N1106" i="24"/>
  <c r="D1107" i="24"/>
  <c r="E1107" i="24"/>
  <c r="F1107" i="24"/>
  <c r="G1107" i="24"/>
  <c r="H1107" i="24"/>
  <c r="J1107" i="24"/>
  <c r="K1107" i="24"/>
  <c r="L1107" i="24"/>
  <c r="M1107" i="24"/>
  <c r="N1107" i="24"/>
  <c r="D1108" i="24"/>
  <c r="E1108" i="24"/>
  <c r="F1108" i="24"/>
  <c r="G1108" i="24"/>
  <c r="H1108" i="24"/>
  <c r="J1108" i="24"/>
  <c r="K1108" i="24"/>
  <c r="L1108" i="24"/>
  <c r="M1108" i="24"/>
  <c r="N1108" i="24"/>
  <c r="D1109" i="24"/>
  <c r="E1109" i="24"/>
  <c r="F1109" i="24"/>
  <c r="G1109" i="24"/>
  <c r="H1109" i="24"/>
  <c r="J1109" i="24"/>
  <c r="K1109" i="24"/>
  <c r="L1109" i="24"/>
  <c r="M1109" i="24"/>
  <c r="N1109" i="24"/>
  <c r="D1110" i="24"/>
  <c r="E1110" i="24"/>
  <c r="F1110" i="24"/>
  <c r="G1110" i="24"/>
  <c r="H1110" i="24"/>
  <c r="J1110" i="24"/>
  <c r="K1110" i="24"/>
  <c r="L1110" i="24"/>
  <c r="M1110" i="24"/>
  <c r="N1110" i="24"/>
  <c r="D1111" i="24"/>
  <c r="E1111" i="24"/>
  <c r="F1111" i="24"/>
  <c r="G1111" i="24"/>
  <c r="H1111" i="24"/>
  <c r="J1111" i="24"/>
  <c r="L1111" i="24"/>
  <c r="M1111" i="24"/>
  <c r="D1112" i="24"/>
  <c r="E1112" i="24"/>
  <c r="F1112" i="24"/>
  <c r="G1112" i="24"/>
  <c r="H1112" i="24"/>
  <c r="J1112" i="24"/>
  <c r="K1112" i="24"/>
  <c r="L1112" i="24"/>
  <c r="M1112" i="24"/>
  <c r="N1112" i="24"/>
  <c r="D1113" i="24"/>
  <c r="E1113" i="24"/>
  <c r="F1113" i="24"/>
  <c r="G1113" i="24"/>
  <c r="H1113" i="24"/>
  <c r="J1113" i="24"/>
  <c r="K1113" i="24"/>
  <c r="L1113" i="24"/>
  <c r="M1113" i="24"/>
  <c r="N1113" i="24"/>
  <c r="D1114" i="24"/>
  <c r="E1114" i="24"/>
  <c r="F1114" i="24"/>
  <c r="G1114" i="24"/>
  <c r="H1114" i="24"/>
  <c r="J1114" i="24"/>
  <c r="K1114" i="24"/>
  <c r="L1114" i="24"/>
  <c r="M1114" i="24"/>
  <c r="N1114" i="24"/>
  <c r="D1115" i="24"/>
  <c r="E1115" i="24"/>
  <c r="F1115" i="24"/>
  <c r="G1115" i="24"/>
  <c r="H1115" i="24"/>
  <c r="J1115" i="24"/>
  <c r="K1115" i="24"/>
  <c r="L1115" i="24"/>
  <c r="M1115" i="24"/>
  <c r="N1115" i="24"/>
  <c r="D1116" i="24"/>
  <c r="E1116" i="24"/>
  <c r="F1116" i="24"/>
  <c r="G1116" i="24"/>
  <c r="H1116" i="24"/>
  <c r="J1116" i="24"/>
  <c r="K1116" i="24"/>
  <c r="L1116" i="24"/>
  <c r="M1116" i="24"/>
  <c r="N1116" i="24"/>
  <c r="D1117" i="24"/>
  <c r="E1117" i="24"/>
  <c r="F1117" i="24"/>
  <c r="G1117" i="24"/>
  <c r="H1117" i="24"/>
  <c r="J1117" i="24"/>
  <c r="K1117" i="24"/>
  <c r="L1117" i="24"/>
  <c r="M1117" i="24"/>
  <c r="N1117" i="24"/>
  <c r="D1118" i="24"/>
  <c r="E1118" i="24"/>
  <c r="F1118" i="24"/>
  <c r="G1118" i="24"/>
  <c r="H1118" i="24"/>
  <c r="J1118" i="24"/>
  <c r="K1118" i="24"/>
  <c r="L1118" i="24"/>
  <c r="M1118" i="24"/>
  <c r="N1118" i="24"/>
  <c r="D1119" i="24"/>
  <c r="E1119" i="24"/>
  <c r="F1119" i="24"/>
  <c r="G1119" i="24"/>
  <c r="H1119" i="24"/>
  <c r="J1119" i="24"/>
  <c r="K1119" i="24"/>
  <c r="L1119" i="24"/>
  <c r="M1119" i="24"/>
  <c r="N1119" i="24"/>
  <c r="D1120" i="24"/>
  <c r="E1120" i="24"/>
  <c r="F1120" i="24"/>
  <c r="G1120" i="24"/>
  <c r="H1120" i="24"/>
  <c r="J1120" i="24"/>
  <c r="K1120" i="24"/>
  <c r="L1120" i="24"/>
  <c r="M1120" i="24"/>
  <c r="N1120" i="24"/>
  <c r="D1121" i="24"/>
  <c r="E1121" i="24"/>
  <c r="F1121" i="24"/>
  <c r="G1121" i="24"/>
  <c r="H1121" i="24"/>
  <c r="J1121" i="24"/>
  <c r="K1121" i="24"/>
  <c r="L1121" i="24"/>
  <c r="M1121" i="24"/>
  <c r="N1121" i="24"/>
  <c r="D1122" i="24"/>
  <c r="E1122" i="24"/>
  <c r="F1122" i="24"/>
  <c r="G1122" i="24"/>
  <c r="H1122" i="24"/>
  <c r="J1122" i="24"/>
  <c r="K1122" i="24"/>
  <c r="L1122" i="24"/>
  <c r="M1122" i="24"/>
  <c r="N1122" i="24"/>
  <c r="D1123" i="24"/>
  <c r="E1123" i="24"/>
  <c r="F1123" i="24"/>
  <c r="G1123" i="24"/>
  <c r="H1123" i="24"/>
  <c r="J1123" i="24"/>
  <c r="K1123" i="24"/>
  <c r="L1123" i="24"/>
  <c r="M1123" i="24"/>
  <c r="N1123" i="24"/>
  <c r="D1124" i="24"/>
  <c r="E1124" i="24"/>
  <c r="F1124" i="24"/>
  <c r="G1124" i="24"/>
  <c r="H1124" i="24"/>
  <c r="J1124" i="24"/>
  <c r="K1124" i="24"/>
  <c r="L1124" i="24"/>
  <c r="M1124" i="24"/>
  <c r="N1124" i="24"/>
  <c r="D1125" i="24"/>
  <c r="E1125" i="24"/>
  <c r="F1125" i="24"/>
  <c r="G1125" i="24"/>
  <c r="H1125" i="24"/>
  <c r="J1125" i="24"/>
  <c r="K1125" i="24"/>
  <c r="L1125" i="24"/>
  <c r="M1125" i="24"/>
  <c r="N1125" i="24"/>
  <c r="D1126" i="24"/>
  <c r="E1126" i="24"/>
  <c r="F1126" i="24"/>
  <c r="G1126" i="24"/>
  <c r="H1126" i="24"/>
  <c r="J1126" i="24"/>
  <c r="K1126" i="24"/>
  <c r="L1126" i="24"/>
  <c r="M1126" i="24"/>
  <c r="N1126" i="24"/>
  <c r="D1127" i="24"/>
  <c r="E1127" i="24"/>
  <c r="F1127" i="24"/>
  <c r="G1127" i="24"/>
  <c r="H1127" i="24"/>
  <c r="J1127" i="24"/>
  <c r="K1127" i="24"/>
  <c r="L1127" i="24"/>
  <c r="M1127" i="24"/>
  <c r="N1127" i="24"/>
  <c r="D1128" i="24"/>
  <c r="E1128" i="24"/>
  <c r="F1128" i="24"/>
  <c r="G1128" i="24"/>
  <c r="H1128" i="24"/>
  <c r="J1128" i="24"/>
  <c r="K1128" i="24"/>
  <c r="L1128" i="24"/>
  <c r="M1128" i="24"/>
  <c r="N1128" i="24"/>
  <c r="D1129" i="24"/>
  <c r="E1129" i="24"/>
  <c r="F1129" i="24"/>
  <c r="G1129" i="24"/>
  <c r="H1129" i="24"/>
  <c r="J1129" i="24"/>
  <c r="K1129" i="24"/>
  <c r="L1129" i="24"/>
  <c r="M1129" i="24"/>
  <c r="N1129" i="24"/>
  <c r="D1130" i="24"/>
  <c r="E1130" i="24"/>
  <c r="F1130" i="24"/>
  <c r="G1130" i="24"/>
  <c r="H1130" i="24"/>
  <c r="J1130" i="24"/>
  <c r="K1130" i="24"/>
  <c r="L1130" i="24"/>
  <c r="M1130" i="24"/>
  <c r="N1130" i="24"/>
  <c r="D1131" i="24"/>
  <c r="E1131" i="24"/>
  <c r="F1131" i="24"/>
  <c r="G1131" i="24"/>
  <c r="H1131" i="24"/>
  <c r="J1131" i="24"/>
  <c r="K1131" i="24"/>
  <c r="L1131" i="24"/>
  <c r="M1131" i="24"/>
  <c r="N1131" i="24"/>
  <c r="D1132" i="24"/>
  <c r="E1132" i="24"/>
  <c r="F1132" i="24"/>
  <c r="G1132" i="24"/>
  <c r="H1132" i="24"/>
  <c r="J1132" i="24"/>
  <c r="K1132" i="24"/>
  <c r="L1132" i="24"/>
  <c r="M1132" i="24"/>
  <c r="N1132" i="24"/>
  <c r="D1133" i="24"/>
  <c r="E1133" i="24"/>
  <c r="F1133" i="24"/>
  <c r="G1133" i="24"/>
  <c r="H1133" i="24"/>
  <c r="J1133" i="24"/>
  <c r="K1133" i="24"/>
  <c r="L1133" i="24"/>
  <c r="M1133" i="24"/>
  <c r="N1133" i="24"/>
  <c r="D1134" i="24"/>
  <c r="E1134" i="24"/>
  <c r="F1134" i="24"/>
  <c r="G1134" i="24"/>
  <c r="H1134" i="24"/>
  <c r="J1134" i="24"/>
  <c r="K1134" i="24"/>
  <c r="L1134" i="24"/>
  <c r="M1134" i="24"/>
  <c r="N1134" i="24"/>
  <c r="D1135" i="24"/>
  <c r="E1135" i="24"/>
  <c r="F1135" i="24"/>
  <c r="G1135" i="24"/>
  <c r="H1135" i="24"/>
  <c r="J1135" i="24"/>
  <c r="K1135" i="24"/>
  <c r="L1135" i="24"/>
  <c r="M1135" i="24"/>
  <c r="N1135" i="24"/>
  <c r="D1136" i="24"/>
  <c r="E1136" i="24"/>
  <c r="F1136" i="24"/>
  <c r="G1136" i="24"/>
  <c r="H1136" i="24"/>
  <c r="J1136" i="24"/>
  <c r="K1136" i="24"/>
  <c r="L1136" i="24"/>
  <c r="M1136" i="24"/>
  <c r="N1136" i="24"/>
  <c r="D1137" i="24"/>
  <c r="E1137" i="24"/>
  <c r="F1137" i="24"/>
  <c r="G1137" i="24"/>
  <c r="H1137" i="24"/>
  <c r="J1137" i="24"/>
  <c r="K1137" i="24"/>
  <c r="L1137" i="24"/>
  <c r="M1137" i="24"/>
  <c r="N1137" i="24"/>
  <c r="D1138" i="24"/>
  <c r="E1138" i="24"/>
  <c r="F1138" i="24"/>
  <c r="G1138" i="24"/>
  <c r="H1138" i="24"/>
  <c r="J1138" i="24"/>
  <c r="K1138" i="24"/>
  <c r="L1138" i="24"/>
  <c r="M1138" i="24"/>
  <c r="N1138" i="24"/>
  <c r="D1139" i="24"/>
  <c r="E1139" i="24"/>
  <c r="F1139" i="24"/>
  <c r="G1139" i="24"/>
  <c r="H1139" i="24"/>
  <c r="J1139" i="24"/>
  <c r="K1139" i="24"/>
  <c r="L1139" i="24"/>
  <c r="M1139" i="24"/>
  <c r="N1139" i="24"/>
  <c r="D1140" i="24"/>
  <c r="E1140" i="24"/>
  <c r="F1140" i="24"/>
  <c r="G1140" i="24"/>
  <c r="H1140" i="24"/>
  <c r="J1140" i="24"/>
  <c r="K1140" i="24"/>
  <c r="L1140" i="24"/>
  <c r="M1140" i="24"/>
  <c r="N1140" i="24"/>
  <c r="D1141" i="24"/>
  <c r="E1141" i="24"/>
  <c r="F1141" i="24"/>
  <c r="G1141" i="24"/>
  <c r="H1141" i="24"/>
  <c r="J1141" i="24"/>
  <c r="K1141" i="24"/>
  <c r="L1141" i="24"/>
  <c r="M1141" i="24"/>
  <c r="N1141" i="24"/>
  <c r="D1142" i="24"/>
  <c r="E1142" i="24"/>
  <c r="F1142" i="24"/>
  <c r="G1142" i="24"/>
  <c r="H1142" i="24"/>
  <c r="J1142" i="24"/>
  <c r="K1142" i="24"/>
  <c r="L1142" i="24"/>
  <c r="M1142" i="24"/>
  <c r="N1142" i="24"/>
  <c r="D1143" i="24"/>
  <c r="E1143" i="24"/>
  <c r="F1143" i="24"/>
  <c r="G1143" i="24"/>
  <c r="H1143" i="24"/>
  <c r="J1143" i="24"/>
  <c r="K1143" i="24"/>
  <c r="L1143" i="24"/>
  <c r="M1143" i="24"/>
  <c r="N1143" i="24"/>
  <c r="D1144" i="24"/>
  <c r="E1144" i="24"/>
  <c r="F1144" i="24"/>
  <c r="G1144" i="24"/>
  <c r="H1144" i="24"/>
  <c r="J1144" i="24"/>
  <c r="K1144" i="24"/>
  <c r="L1144" i="24"/>
  <c r="M1144" i="24"/>
  <c r="N1144" i="24"/>
  <c r="D1145" i="24"/>
  <c r="E1145" i="24"/>
  <c r="F1145" i="24"/>
  <c r="G1145" i="24"/>
  <c r="H1145" i="24"/>
  <c r="J1145" i="24"/>
  <c r="K1145" i="24"/>
  <c r="L1145" i="24"/>
  <c r="M1145" i="24"/>
  <c r="N1145" i="24"/>
  <c r="D1146" i="24"/>
  <c r="E1146" i="24"/>
  <c r="F1146" i="24"/>
  <c r="G1146" i="24"/>
  <c r="H1146" i="24"/>
  <c r="J1146" i="24"/>
  <c r="K1146" i="24"/>
  <c r="L1146" i="24"/>
  <c r="M1146" i="24"/>
  <c r="N1146" i="24"/>
  <c r="D1147" i="24"/>
  <c r="E1147" i="24"/>
  <c r="F1147" i="24"/>
  <c r="G1147" i="24"/>
  <c r="H1147" i="24"/>
  <c r="J1147" i="24"/>
  <c r="K1147" i="24"/>
  <c r="L1147" i="24"/>
  <c r="M1147" i="24"/>
  <c r="N1147" i="24"/>
  <c r="D1148" i="24"/>
  <c r="E1148" i="24"/>
  <c r="F1148" i="24"/>
  <c r="G1148" i="24"/>
  <c r="H1148" i="24"/>
  <c r="J1148" i="24"/>
  <c r="K1148" i="24"/>
  <c r="L1148" i="24"/>
  <c r="M1148" i="24"/>
  <c r="N1148" i="24"/>
  <c r="D1149" i="24"/>
  <c r="E1149" i="24"/>
  <c r="F1149" i="24"/>
  <c r="G1149" i="24"/>
  <c r="H1149" i="24"/>
  <c r="J1149" i="24"/>
  <c r="K1149" i="24"/>
  <c r="L1149" i="24"/>
  <c r="M1149" i="24"/>
  <c r="N1149" i="24"/>
  <c r="D1150" i="24"/>
  <c r="E1150" i="24"/>
  <c r="F1150" i="24"/>
  <c r="G1150" i="24"/>
  <c r="H1150" i="24"/>
  <c r="J1150" i="24"/>
  <c r="K1150" i="24"/>
  <c r="L1150" i="24"/>
  <c r="M1150" i="24"/>
  <c r="N1150" i="24"/>
  <c r="D1151" i="24"/>
  <c r="E1151" i="24"/>
  <c r="F1151" i="24"/>
  <c r="G1151" i="24"/>
  <c r="H1151" i="24"/>
  <c r="J1151" i="24"/>
  <c r="K1151" i="24"/>
  <c r="L1151" i="24"/>
  <c r="M1151" i="24"/>
  <c r="N1151" i="24"/>
  <c r="D1152" i="24"/>
  <c r="E1152" i="24"/>
  <c r="F1152" i="24"/>
  <c r="G1152" i="24"/>
  <c r="H1152" i="24"/>
  <c r="J1152" i="24"/>
  <c r="K1152" i="24"/>
  <c r="L1152" i="24"/>
  <c r="M1152" i="24"/>
  <c r="N1152" i="24"/>
  <c r="D1153" i="24"/>
  <c r="E1153" i="24"/>
  <c r="F1153" i="24"/>
  <c r="G1153" i="24"/>
  <c r="H1153" i="24"/>
  <c r="J1153" i="24"/>
  <c r="K1153" i="24"/>
  <c r="L1153" i="24"/>
  <c r="M1153" i="24"/>
  <c r="N1153" i="24"/>
  <c r="D1154" i="24"/>
  <c r="E1154" i="24"/>
  <c r="F1154" i="24"/>
  <c r="G1154" i="24"/>
  <c r="H1154" i="24"/>
  <c r="J1154" i="24"/>
  <c r="K1154" i="24"/>
  <c r="L1154" i="24"/>
  <c r="M1154" i="24"/>
  <c r="N1154" i="24"/>
  <c r="D1155" i="24"/>
  <c r="E1155" i="24"/>
  <c r="F1155" i="24"/>
  <c r="G1155" i="24"/>
  <c r="H1155" i="24"/>
  <c r="J1155" i="24"/>
  <c r="K1155" i="24"/>
  <c r="L1155" i="24"/>
  <c r="M1155" i="24"/>
  <c r="N1155" i="24"/>
  <c r="D1156" i="24"/>
  <c r="E1156" i="24"/>
  <c r="F1156" i="24"/>
  <c r="G1156" i="24"/>
  <c r="H1156" i="24"/>
  <c r="J1156" i="24"/>
  <c r="K1156" i="24"/>
  <c r="L1156" i="24"/>
  <c r="M1156" i="24"/>
  <c r="N1156" i="24"/>
  <c r="D1157" i="24"/>
  <c r="E1157" i="24"/>
  <c r="F1157" i="24"/>
  <c r="G1157" i="24"/>
  <c r="H1157" i="24"/>
  <c r="J1157" i="24"/>
  <c r="K1157" i="24"/>
  <c r="L1157" i="24"/>
  <c r="M1157" i="24"/>
  <c r="N1157" i="24"/>
  <c r="D1158" i="24"/>
  <c r="E1158" i="24"/>
  <c r="F1158" i="24"/>
  <c r="G1158" i="24"/>
  <c r="H1158" i="24"/>
  <c r="J1158" i="24"/>
  <c r="K1158" i="24"/>
  <c r="L1158" i="24"/>
  <c r="M1158" i="24"/>
  <c r="N1158" i="24"/>
  <c r="D1159" i="24"/>
  <c r="E1159" i="24"/>
  <c r="F1159" i="24"/>
  <c r="G1159" i="24"/>
  <c r="H1159" i="24"/>
  <c r="J1159" i="24"/>
  <c r="K1159" i="24"/>
  <c r="L1159" i="24"/>
  <c r="M1159" i="24"/>
  <c r="N1159" i="24"/>
  <c r="D1160" i="24"/>
  <c r="E1160" i="24"/>
  <c r="F1160" i="24"/>
  <c r="G1160" i="24"/>
  <c r="H1160" i="24"/>
  <c r="J1160" i="24"/>
  <c r="K1160" i="24"/>
  <c r="L1160" i="24"/>
  <c r="M1160" i="24"/>
  <c r="N1160" i="24"/>
  <c r="D1161" i="24"/>
  <c r="E1161" i="24"/>
  <c r="F1161" i="24"/>
  <c r="G1161" i="24"/>
  <c r="H1161" i="24"/>
  <c r="J1161" i="24"/>
  <c r="K1161" i="24"/>
  <c r="L1161" i="24"/>
  <c r="M1161" i="24"/>
  <c r="N1161" i="24"/>
  <c r="D1162" i="24"/>
  <c r="E1162" i="24"/>
  <c r="F1162" i="24"/>
  <c r="G1162" i="24"/>
  <c r="H1162" i="24"/>
  <c r="J1162" i="24"/>
  <c r="K1162" i="24"/>
  <c r="L1162" i="24"/>
  <c r="M1162" i="24"/>
  <c r="N1162" i="24"/>
  <c r="D1163" i="24"/>
  <c r="E1163" i="24"/>
  <c r="F1163" i="24"/>
  <c r="G1163" i="24"/>
  <c r="H1163" i="24"/>
  <c r="J1163" i="24"/>
  <c r="K1163" i="24"/>
  <c r="L1163" i="24"/>
  <c r="M1163" i="24"/>
  <c r="N1163" i="24"/>
  <c r="D1164" i="24"/>
  <c r="E1164" i="24"/>
  <c r="F1164" i="24"/>
  <c r="G1164" i="24"/>
  <c r="H1164" i="24"/>
  <c r="J1164" i="24"/>
  <c r="K1164" i="24"/>
  <c r="L1164" i="24"/>
  <c r="M1164" i="24"/>
  <c r="N1164" i="24"/>
  <c r="D1165" i="24"/>
  <c r="E1165" i="24"/>
  <c r="F1165" i="24"/>
  <c r="G1165" i="24"/>
  <c r="H1165" i="24"/>
  <c r="J1165" i="24"/>
  <c r="K1165" i="24"/>
  <c r="L1165" i="24"/>
  <c r="M1165" i="24"/>
  <c r="N1165" i="24"/>
  <c r="D1166" i="24"/>
  <c r="E1166" i="24"/>
  <c r="F1166" i="24"/>
  <c r="G1166" i="24"/>
  <c r="H1166" i="24"/>
  <c r="J1166" i="24"/>
  <c r="K1166" i="24"/>
  <c r="L1166" i="24"/>
  <c r="M1166" i="24"/>
  <c r="N1166" i="24"/>
  <c r="D1167" i="24"/>
  <c r="E1167" i="24"/>
  <c r="F1167" i="24"/>
  <c r="G1167" i="24"/>
  <c r="H1167" i="24"/>
  <c r="J1167" i="24"/>
  <c r="K1167" i="24"/>
  <c r="L1167" i="24"/>
  <c r="M1167" i="24"/>
  <c r="N1167" i="24"/>
  <c r="D1168" i="24"/>
  <c r="E1168" i="24"/>
  <c r="F1168" i="24"/>
  <c r="G1168" i="24"/>
  <c r="H1168" i="24"/>
  <c r="J1168" i="24"/>
  <c r="K1168" i="24"/>
  <c r="L1168" i="24"/>
  <c r="M1168" i="24"/>
  <c r="N1168" i="24"/>
  <c r="D1169" i="24"/>
  <c r="E1169" i="24"/>
  <c r="F1169" i="24"/>
  <c r="G1169" i="24"/>
  <c r="H1169" i="24"/>
  <c r="J1169" i="24"/>
  <c r="K1169" i="24"/>
  <c r="L1169" i="24"/>
  <c r="M1169" i="24"/>
  <c r="N1169" i="24"/>
  <c r="D1170" i="24"/>
  <c r="E1170" i="24"/>
  <c r="F1170" i="24"/>
  <c r="G1170" i="24"/>
  <c r="H1170" i="24"/>
  <c r="J1170" i="24"/>
  <c r="K1170" i="24"/>
  <c r="L1170" i="24"/>
  <c r="M1170" i="24"/>
  <c r="N1170" i="24"/>
  <c r="D1171" i="24"/>
  <c r="E1171" i="24"/>
  <c r="F1171" i="24"/>
  <c r="G1171" i="24"/>
  <c r="H1171" i="24"/>
  <c r="J1171" i="24"/>
  <c r="K1171" i="24"/>
  <c r="L1171" i="24"/>
  <c r="M1171" i="24"/>
  <c r="N1171" i="24"/>
  <c r="D1172" i="24"/>
  <c r="E1172" i="24"/>
  <c r="F1172" i="24"/>
  <c r="G1172" i="24"/>
  <c r="H1172" i="24"/>
  <c r="J1172" i="24"/>
  <c r="K1172" i="24"/>
  <c r="L1172" i="24"/>
  <c r="M1172" i="24"/>
  <c r="N1172" i="24"/>
  <c r="D1173" i="24"/>
  <c r="E1173" i="24"/>
  <c r="F1173" i="24"/>
  <c r="G1173" i="24"/>
  <c r="H1173" i="24"/>
  <c r="J1173" i="24"/>
  <c r="K1173" i="24"/>
  <c r="L1173" i="24"/>
  <c r="M1173" i="24"/>
  <c r="N1173" i="24"/>
  <c r="D1174" i="24"/>
  <c r="E1174" i="24"/>
  <c r="F1174" i="24"/>
  <c r="G1174" i="24"/>
  <c r="H1174" i="24"/>
  <c r="J1174" i="24"/>
  <c r="K1174" i="24"/>
  <c r="L1174" i="24"/>
  <c r="M1174" i="24"/>
  <c r="N1174" i="24"/>
  <c r="D1175" i="24"/>
  <c r="E1175" i="24"/>
  <c r="F1175" i="24"/>
  <c r="G1175" i="24"/>
  <c r="H1175" i="24"/>
  <c r="J1175" i="24"/>
  <c r="K1175" i="24"/>
  <c r="L1175" i="24"/>
  <c r="M1175" i="24"/>
  <c r="N1175" i="24"/>
  <c r="D1176" i="24"/>
  <c r="E1176" i="24"/>
  <c r="F1176" i="24"/>
  <c r="G1176" i="24"/>
  <c r="H1176" i="24"/>
  <c r="J1176" i="24"/>
  <c r="K1176" i="24"/>
  <c r="L1176" i="24"/>
  <c r="M1176" i="24"/>
  <c r="N1176" i="24"/>
  <c r="D1177" i="24"/>
  <c r="E1177" i="24"/>
  <c r="F1177" i="24"/>
  <c r="G1177" i="24"/>
  <c r="H1177" i="24"/>
  <c r="J1177" i="24"/>
  <c r="K1177" i="24"/>
  <c r="L1177" i="24"/>
  <c r="M1177" i="24"/>
  <c r="N1177" i="24"/>
  <c r="D1178" i="24"/>
  <c r="E1178" i="24"/>
  <c r="F1178" i="24"/>
  <c r="G1178" i="24"/>
  <c r="H1178" i="24"/>
  <c r="J1178" i="24"/>
  <c r="K1178" i="24"/>
  <c r="L1178" i="24"/>
  <c r="M1178" i="24"/>
  <c r="N1178" i="24"/>
  <c r="D1179" i="24"/>
  <c r="E1179" i="24"/>
  <c r="F1179" i="24"/>
  <c r="G1179" i="24"/>
  <c r="H1179" i="24"/>
  <c r="J1179" i="24"/>
  <c r="K1179" i="24"/>
  <c r="L1179" i="24"/>
  <c r="M1179" i="24"/>
  <c r="N1179" i="24"/>
  <c r="D1180" i="24"/>
  <c r="E1180" i="24"/>
  <c r="F1180" i="24"/>
  <c r="G1180" i="24"/>
  <c r="H1180" i="24"/>
  <c r="J1180" i="24"/>
  <c r="K1180" i="24"/>
  <c r="L1180" i="24"/>
  <c r="M1180" i="24"/>
  <c r="N1180" i="24"/>
  <c r="D1181" i="24"/>
  <c r="E1181" i="24"/>
  <c r="F1181" i="24"/>
  <c r="G1181" i="24"/>
  <c r="H1181" i="24"/>
  <c r="J1181" i="24"/>
  <c r="K1181" i="24"/>
  <c r="L1181" i="24"/>
  <c r="M1181" i="24"/>
  <c r="N1181" i="24"/>
  <c r="D1182" i="24"/>
  <c r="E1182" i="24"/>
  <c r="F1182" i="24"/>
  <c r="G1182" i="24"/>
  <c r="H1182" i="24"/>
  <c r="J1182" i="24"/>
  <c r="K1182" i="24"/>
  <c r="L1182" i="24"/>
  <c r="M1182" i="24"/>
  <c r="N1182" i="24"/>
  <c r="D1183" i="24"/>
  <c r="E1183" i="24"/>
  <c r="F1183" i="24"/>
  <c r="G1183" i="24"/>
  <c r="H1183" i="24"/>
  <c r="J1183" i="24"/>
  <c r="K1183" i="24"/>
  <c r="L1183" i="24"/>
  <c r="M1183" i="24"/>
  <c r="N1183" i="24"/>
  <c r="D1184" i="24"/>
  <c r="E1184" i="24"/>
  <c r="F1184" i="24"/>
  <c r="G1184" i="24"/>
  <c r="H1184" i="24"/>
  <c r="J1184" i="24"/>
  <c r="K1184" i="24"/>
  <c r="L1184" i="24"/>
  <c r="M1184" i="24"/>
  <c r="N1184" i="24"/>
  <c r="D1185" i="24"/>
  <c r="E1185" i="24"/>
  <c r="F1185" i="24"/>
  <c r="G1185" i="24"/>
  <c r="H1185" i="24"/>
  <c r="J1185" i="24"/>
  <c r="K1185" i="24"/>
  <c r="L1185" i="24"/>
  <c r="M1185" i="24"/>
  <c r="N1185" i="24"/>
  <c r="D1186" i="24"/>
  <c r="E1186" i="24"/>
  <c r="F1186" i="24"/>
  <c r="G1186" i="24"/>
  <c r="H1186" i="24"/>
  <c r="J1186" i="24"/>
  <c r="K1186" i="24"/>
  <c r="L1186" i="24"/>
  <c r="M1186" i="24"/>
  <c r="N1186" i="24"/>
  <c r="D1187" i="24"/>
  <c r="E1187" i="24"/>
  <c r="F1187" i="24"/>
  <c r="G1187" i="24"/>
  <c r="H1187" i="24"/>
  <c r="J1187" i="24"/>
  <c r="K1187" i="24"/>
  <c r="L1187" i="24"/>
  <c r="M1187" i="24"/>
  <c r="N1187" i="24"/>
  <c r="D1188" i="24"/>
  <c r="E1188" i="24"/>
  <c r="F1188" i="24"/>
  <c r="G1188" i="24"/>
  <c r="H1188" i="24"/>
  <c r="J1188" i="24"/>
  <c r="K1188" i="24"/>
  <c r="L1188" i="24"/>
  <c r="M1188" i="24"/>
  <c r="N1188" i="24"/>
  <c r="D1189" i="24"/>
  <c r="E1189" i="24"/>
  <c r="F1189" i="24"/>
  <c r="G1189" i="24"/>
  <c r="H1189" i="24"/>
  <c r="J1189" i="24"/>
  <c r="K1189" i="24"/>
  <c r="L1189" i="24"/>
  <c r="M1189" i="24"/>
  <c r="N1189" i="24"/>
  <c r="D1190" i="24"/>
  <c r="E1190" i="24"/>
  <c r="F1190" i="24"/>
  <c r="G1190" i="24"/>
  <c r="H1190" i="24"/>
  <c r="J1190" i="24"/>
  <c r="K1190" i="24"/>
  <c r="L1190" i="24"/>
  <c r="M1190" i="24"/>
  <c r="N1190" i="24"/>
  <c r="D1191" i="24"/>
  <c r="E1191" i="24"/>
  <c r="F1191" i="24"/>
  <c r="G1191" i="24"/>
  <c r="H1191" i="24"/>
  <c r="J1191" i="24"/>
  <c r="K1191" i="24"/>
  <c r="L1191" i="24"/>
  <c r="M1191" i="24"/>
  <c r="N1191" i="24"/>
  <c r="D1192" i="24"/>
  <c r="E1192" i="24"/>
  <c r="F1192" i="24"/>
  <c r="G1192" i="24"/>
  <c r="H1192" i="24"/>
  <c r="J1192" i="24"/>
  <c r="K1192" i="24"/>
  <c r="L1192" i="24"/>
  <c r="M1192" i="24"/>
  <c r="N1192" i="24"/>
  <c r="D1193" i="24"/>
  <c r="E1193" i="24"/>
  <c r="F1193" i="24"/>
  <c r="G1193" i="24"/>
  <c r="H1193" i="24"/>
  <c r="J1193" i="24"/>
  <c r="K1193" i="24"/>
  <c r="L1193" i="24"/>
  <c r="M1193" i="24"/>
  <c r="N1193" i="24"/>
  <c r="D1194" i="24"/>
  <c r="E1194" i="24"/>
  <c r="F1194" i="24"/>
  <c r="G1194" i="24"/>
  <c r="H1194" i="24"/>
  <c r="J1194" i="24"/>
  <c r="K1194" i="24"/>
  <c r="L1194" i="24"/>
  <c r="M1194" i="24"/>
  <c r="N1194" i="24"/>
  <c r="D1195" i="24"/>
  <c r="E1195" i="24"/>
  <c r="F1195" i="24"/>
  <c r="G1195" i="24"/>
  <c r="H1195" i="24"/>
  <c r="J1195" i="24"/>
  <c r="K1195" i="24"/>
  <c r="L1195" i="24"/>
  <c r="M1195" i="24"/>
  <c r="N1195" i="24"/>
  <c r="D1196" i="24"/>
  <c r="E1196" i="24"/>
  <c r="F1196" i="24"/>
  <c r="G1196" i="24"/>
  <c r="H1196" i="24"/>
  <c r="J1196" i="24"/>
  <c r="K1196" i="24"/>
  <c r="L1196" i="24"/>
  <c r="M1196" i="24"/>
  <c r="N1196" i="24"/>
  <c r="D1197" i="24"/>
  <c r="E1197" i="24"/>
  <c r="F1197" i="24"/>
  <c r="G1197" i="24"/>
  <c r="H1197" i="24"/>
  <c r="J1197" i="24"/>
  <c r="K1197" i="24"/>
  <c r="L1197" i="24"/>
  <c r="M1197" i="24"/>
  <c r="N1197" i="24"/>
  <c r="D1198" i="24"/>
  <c r="E1198" i="24"/>
  <c r="F1198" i="24"/>
  <c r="G1198" i="24"/>
  <c r="H1198" i="24"/>
  <c r="J1198" i="24"/>
  <c r="K1198" i="24"/>
  <c r="L1198" i="24"/>
  <c r="M1198" i="24"/>
  <c r="N1198" i="24"/>
  <c r="D1199" i="24"/>
  <c r="E1199" i="24"/>
  <c r="F1199" i="24"/>
  <c r="G1199" i="24"/>
  <c r="H1199" i="24"/>
  <c r="J1199" i="24"/>
  <c r="K1199" i="24"/>
  <c r="L1199" i="24"/>
  <c r="M1199" i="24"/>
  <c r="N1199" i="24"/>
  <c r="D1200" i="24"/>
  <c r="E1200" i="24"/>
  <c r="F1200" i="24"/>
  <c r="G1200" i="24"/>
  <c r="H1200" i="24"/>
  <c r="J1200" i="24"/>
  <c r="K1200" i="24"/>
  <c r="L1200" i="24"/>
  <c r="M1200" i="24"/>
  <c r="N1200" i="24"/>
  <c r="D1201" i="24"/>
  <c r="E1201" i="24"/>
  <c r="F1201" i="24"/>
  <c r="G1201" i="24"/>
  <c r="H1201" i="24"/>
  <c r="J1201" i="24"/>
  <c r="K1201" i="24"/>
  <c r="L1201" i="24"/>
  <c r="M1201" i="24"/>
  <c r="N1201" i="24"/>
  <c r="D1202" i="24"/>
  <c r="E1202" i="24"/>
  <c r="F1202" i="24"/>
  <c r="G1202" i="24"/>
  <c r="H1202" i="24"/>
  <c r="J1202" i="24"/>
  <c r="K1202" i="24"/>
  <c r="L1202" i="24"/>
  <c r="M1202" i="24"/>
  <c r="N1202" i="24"/>
  <c r="D1203" i="24"/>
  <c r="E1203" i="24"/>
  <c r="F1203" i="24"/>
  <c r="G1203" i="24"/>
  <c r="H1203" i="24"/>
  <c r="J1203" i="24"/>
  <c r="K1203" i="24"/>
  <c r="L1203" i="24"/>
  <c r="M1203" i="24"/>
  <c r="N1203" i="24"/>
  <c r="D1204" i="24"/>
  <c r="E1204" i="24"/>
  <c r="F1204" i="24"/>
  <c r="G1204" i="24"/>
  <c r="H1204" i="24"/>
  <c r="J1204" i="24"/>
  <c r="K1204" i="24"/>
  <c r="L1204" i="24"/>
  <c r="M1204" i="24"/>
  <c r="N1204" i="24"/>
  <c r="D1205" i="24"/>
  <c r="E1205" i="24"/>
  <c r="F1205" i="24"/>
  <c r="G1205" i="24"/>
  <c r="H1205" i="24"/>
  <c r="J1205" i="24"/>
  <c r="K1205" i="24"/>
  <c r="L1205" i="24"/>
  <c r="M1205" i="24"/>
  <c r="N1205" i="24"/>
  <c r="D1206" i="24"/>
  <c r="E1206" i="24"/>
  <c r="F1206" i="24"/>
  <c r="G1206" i="24"/>
  <c r="H1206" i="24"/>
  <c r="J1206" i="24"/>
  <c r="K1206" i="24"/>
  <c r="L1206" i="24"/>
  <c r="M1206" i="24"/>
  <c r="N1206" i="24"/>
  <c r="D1207" i="24"/>
  <c r="E1207" i="24"/>
  <c r="F1207" i="24"/>
  <c r="G1207" i="24"/>
  <c r="H1207" i="24"/>
  <c r="J1207" i="24"/>
  <c r="K1207" i="24"/>
  <c r="L1207" i="24"/>
  <c r="M1207" i="24"/>
  <c r="N1207" i="24"/>
  <c r="D1208" i="24"/>
  <c r="E1208" i="24"/>
  <c r="F1208" i="24"/>
  <c r="G1208" i="24"/>
  <c r="H1208" i="24"/>
  <c r="J1208" i="24"/>
  <c r="K1208" i="24"/>
  <c r="L1208" i="24"/>
  <c r="M1208" i="24"/>
  <c r="N1208" i="24"/>
  <c r="D1209" i="24"/>
  <c r="E1209" i="24"/>
  <c r="F1209" i="24"/>
  <c r="G1209" i="24"/>
  <c r="H1209" i="24"/>
  <c r="J1209" i="24"/>
  <c r="K1209" i="24"/>
  <c r="L1209" i="24"/>
  <c r="M1209" i="24"/>
  <c r="N1209" i="24"/>
  <c r="D1210" i="24"/>
  <c r="E1210" i="24"/>
  <c r="F1210" i="24"/>
  <c r="G1210" i="24"/>
  <c r="H1210" i="24"/>
  <c r="J1210" i="24"/>
  <c r="K1210" i="24"/>
  <c r="L1210" i="24"/>
  <c r="M1210" i="24"/>
  <c r="N1210" i="24"/>
  <c r="D1211" i="24"/>
  <c r="E1211" i="24"/>
  <c r="F1211" i="24"/>
  <c r="G1211" i="24"/>
  <c r="H1211" i="24"/>
  <c r="J1211" i="24"/>
  <c r="K1211" i="24"/>
  <c r="L1211" i="24"/>
  <c r="M1211" i="24"/>
  <c r="N1211" i="24"/>
  <c r="D1212" i="24"/>
  <c r="E1212" i="24"/>
  <c r="F1212" i="24"/>
  <c r="G1212" i="24"/>
  <c r="H1212" i="24"/>
  <c r="J1212" i="24"/>
  <c r="K1212" i="24"/>
  <c r="L1212" i="24"/>
  <c r="M1212" i="24"/>
  <c r="N1212" i="24"/>
  <c r="D1213" i="24"/>
  <c r="E1213" i="24"/>
  <c r="F1213" i="24"/>
  <c r="G1213" i="24"/>
  <c r="H1213" i="24"/>
  <c r="J1213" i="24"/>
  <c r="K1213" i="24"/>
  <c r="L1213" i="24"/>
  <c r="M1213" i="24"/>
  <c r="N1213" i="24"/>
  <c r="D1214" i="24"/>
  <c r="E1214" i="24"/>
  <c r="F1214" i="24"/>
  <c r="G1214" i="24"/>
  <c r="H1214" i="24"/>
  <c r="J1214" i="24"/>
  <c r="K1214" i="24"/>
  <c r="L1214" i="24"/>
  <c r="M1214" i="24"/>
  <c r="N1214" i="24"/>
  <c r="D1215" i="24"/>
  <c r="E1215" i="24"/>
  <c r="F1215" i="24"/>
  <c r="G1215" i="24"/>
  <c r="H1215" i="24"/>
  <c r="J1215" i="24"/>
  <c r="K1215" i="24"/>
  <c r="L1215" i="24"/>
  <c r="M1215" i="24"/>
  <c r="N1215" i="24"/>
  <c r="D1216" i="24"/>
  <c r="E1216" i="24"/>
  <c r="F1216" i="24"/>
  <c r="G1216" i="24"/>
  <c r="H1216" i="24"/>
  <c r="J1216" i="24"/>
  <c r="K1216" i="24"/>
  <c r="L1216" i="24"/>
  <c r="M1216" i="24"/>
  <c r="N1216" i="24"/>
  <c r="D1217" i="24"/>
  <c r="E1217" i="24"/>
  <c r="F1217" i="24"/>
  <c r="G1217" i="24"/>
  <c r="H1217" i="24"/>
  <c r="J1217" i="24"/>
  <c r="K1217" i="24"/>
  <c r="L1217" i="24"/>
  <c r="M1217" i="24"/>
  <c r="N1217" i="24"/>
  <c r="D1218" i="24"/>
  <c r="E1218" i="24"/>
  <c r="F1218" i="24"/>
  <c r="G1218" i="24"/>
  <c r="H1218" i="24"/>
  <c r="J1218" i="24"/>
  <c r="K1218" i="24"/>
  <c r="L1218" i="24"/>
  <c r="M1218" i="24"/>
  <c r="N1218" i="24"/>
  <c r="D1219" i="24"/>
  <c r="E1219" i="24"/>
  <c r="F1219" i="24"/>
  <c r="G1219" i="24"/>
  <c r="H1219" i="24"/>
  <c r="J1219" i="24"/>
  <c r="K1219" i="24"/>
  <c r="L1219" i="24"/>
  <c r="M1219" i="24"/>
  <c r="N1219" i="24"/>
  <c r="D1220" i="24"/>
  <c r="E1220" i="24"/>
  <c r="F1220" i="24"/>
  <c r="G1220" i="24"/>
  <c r="H1220" i="24"/>
  <c r="J1220" i="24"/>
  <c r="K1220" i="24"/>
  <c r="L1220" i="24"/>
  <c r="M1220" i="24"/>
  <c r="N1220" i="24"/>
  <c r="D1221" i="24"/>
  <c r="E1221" i="24"/>
  <c r="F1221" i="24"/>
  <c r="G1221" i="24"/>
  <c r="H1221" i="24"/>
  <c r="J1221" i="24"/>
  <c r="K1221" i="24"/>
  <c r="L1221" i="24"/>
  <c r="M1221" i="24"/>
  <c r="N1221" i="24"/>
  <c r="D1222" i="24"/>
  <c r="E1222" i="24"/>
  <c r="F1222" i="24"/>
  <c r="G1222" i="24"/>
  <c r="H1222" i="24"/>
  <c r="J1222" i="24"/>
  <c r="K1222" i="24"/>
  <c r="L1222" i="24"/>
  <c r="M1222" i="24"/>
  <c r="N1222" i="24"/>
  <c r="D1223" i="24"/>
  <c r="E1223" i="24"/>
  <c r="F1223" i="24"/>
  <c r="G1223" i="24"/>
  <c r="H1223" i="24"/>
  <c r="J1223" i="24"/>
  <c r="K1223" i="24"/>
  <c r="L1223" i="24"/>
  <c r="M1223" i="24"/>
  <c r="N1223" i="24"/>
  <c r="D1224" i="24"/>
  <c r="E1224" i="24"/>
  <c r="F1224" i="24"/>
  <c r="G1224" i="24"/>
  <c r="H1224" i="24"/>
  <c r="J1224" i="24"/>
  <c r="K1224" i="24"/>
  <c r="L1224" i="24"/>
  <c r="M1224" i="24"/>
  <c r="N1224" i="24"/>
  <c r="D1225" i="24"/>
  <c r="E1225" i="24"/>
  <c r="F1225" i="24"/>
  <c r="G1225" i="24"/>
  <c r="H1225" i="24"/>
  <c r="J1225" i="24"/>
  <c r="K1225" i="24"/>
  <c r="L1225" i="24"/>
  <c r="M1225" i="24"/>
  <c r="N1225" i="24"/>
  <c r="D1226" i="24"/>
  <c r="E1226" i="24"/>
  <c r="F1226" i="24"/>
  <c r="G1226" i="24"/>
  <c r="H1226" i="24"/>
  <c r="J1226" i="24"/>
  <c r="K1226" i="24"/>
  <c r="L1226" i="24"/>
  <c r="M1226" i="24"/>
  <c r="N1226" i="24"/>
  <c r="D1227" i="24"/>
  <c r="E1227" i="24"/>
  <c r="F1227" i="24"/>
  <c r="G1227" i="24"/>
  <c r="H1227" i="24"/>
  <c r="J1227" i="24"/>
  <c r="K1227" i="24"/>
  <c r="L1227" i="24"/>
  <c r="M1227" i="24"/>
  <c r="N1227" i="24"/>
  <c r="D1228" i="24"/>
  <c r="E1228" i="24"/>
  <c r="F1228" i="24"/>
  <c r="G1228" i="24"/>
  <c r="H1228" i="24"/>
  <c r="J1228" i="24"/>
  <c r="K1228" i="24"/>
  <c r="L1228" i="24"/>
  <c r="M1228" i="24"/>
  <c r="N1228" i="24"/>
  <c r="D1229" i="24"/>
  <c r="E1229" i="24"/>
  <c r="F1229" i="24"/>
  <c r="G1229" i="24"/>
  <c r="H1229" i="24"/>
  <c r="J1229" i="24"/>
  <c r="K1229" i="24"/>
  <c r="L1229" i="24"/>
  <c r="M1229" i="24"/>
  <c r="N1229" i="24"/>
  <c r="D1230" i="24"/>
  <c r="E1230" i="24"/>
  <c r="F1230" i="24"/>
  <c r="G1230" i="24"/>
  <c r="H1230" i="24"/>
  <c r="J1230" i="24"/>
  <c r="K1230" i="24"/>
  <c r="L1230" i="24"/>
  <c r="M1230" i="24"/>
  <c r="N1230" i="24"/>
  <c r="D1231" i="24"/>
  <c r="E1231" i="24"/>
  <c r="F1231" i="24"/>
  <c r="G1231" i="24"/>
  <c r="H1231" i="24"/>
  <c r="J1231" i="24"/>
  <c r="K1231" i="24"/>
  <c r="L1231" i="24"/>
  <c r="M1231" i="24"/>
  <c r="N1231" i="24"/>
  <c r="D1232" i="24"/>
  <c r="E1232" i="24"/>
  <c r="F1232" i="24"/>
  <c r="G1232" i="24"/>
  <c r="H1232" i="24"/>
  <c r="J1232" i="24"/>
  <c r="K1232" i="24"/>
  <c r="L1232" i="24"/>
  <c r="M1232" i="24"/>
  <c r="N1232" i="24"/>
  <c r="D1233" i="24"/>
  <c r="E1233" i="24"/>
  <c r="F1233" i="24"/>
  <c r="G1233" i="24"/>
  <c r="H1233" i="24"/>
  <c r="J1233" i="24"/>
  <c r="K1233" i="24"/>
  <c r="L1233" i="24"/>
  <c r="M1233" i="24"/>
  <c r="N1233" i="24"/>
  <c r="D1234" i="24"/>
  <c r="E1234" i="24"/>
  <c r="F1234" i="24"/>
  <c r="G1234" i="24"/>
  <c r="H1234" i="24"/>
  <c r="J1234" i="24"/>
  <c r="K1234" i="24"/>
  <c r="L1234" i="24"/>
  <c r="M1234" i="24"/>
  <c r="N1234" i="24"/>
  <c r="D1235" i="24"/>
  <c r="E1235" i="24"/>
  <c r="F1235" i="24"/>
  <c r="G1235" i="24"/>
  <c r="H1235" i="24"/>
  <c r="J1235" i="24"/>
  <c r="K1235" i="24"/>
  <c r="L1235" i="24"/>
  <c r="M1235" i="24"/>
  <c r="N1235" i="24"/>
  <c r="D1236" i="24"/>
  <c r="E1236" i="24"/>
  <c r="F1236" i="24"/>
  <c r="G1236" i="24"/>
  <c r="H1236" i="24"/>
  <c r="J1236" i="24"/>
  <c r="K1236" i="24"/>
  <c r="L1236" i="24"/>
  <c r="M1236" i="24"/>
  <c r="N1236" i="24"/>
  <c r="D1237" i="24"/>
  <c r="E1237" i="24"/>
  <c r="F1237" i="24"/>
  <c r="G1237" i="24"/>
  <c r="H1237" i="24"/>
  <c r="J1237" i="24"/>
  <c r="K1237" i="24"/>
  <c r="L1237" i="24"/>
  <c r="M1237" i="24"/>
  <c r="N1237" i="24"/>
  <c r="D1238" i="24"/>
  <c r="E1238" i="24"/>
  <c r="F1238" i="24"/>
  <c r="G1238" i="24"/>
  <c r="H1238" i="24"/>
  <c r="J1238" i="24"/>
  <c r="K1238" i="24"/>
  <c r="L1238" i="24"/>
  <c r="M1238" i="24"/>
  <c r="N1238" i="24"/>
  <c r="D1239" i="24"/>
  <c r="E1239" i="24"/>
  <c r="F1239" i="24"/>
  <c r="G1239" i="24"/>
  <c r="H1239" i="24"/>
  <c r="J1239" i="24"/>
  <c r="K1239" i="24"/>
  <c r="L1239" i="24"/>
  <c r="M1239" i="24"/>
  <c r="N1239" i="24"/>
  <c r="D1240" i="24"/>
  <c r="E1240" i="24"/>
  <c r="F1240" i="24"/>
  <c r="G1240" i="24"/>
  <c r="H1240" i="24"/>
  <c r="J1240" i="24"/>
  <c r="K1240" i="24"/>
  <c r="L1240" i="24"/>
  <c r="M1240" i="24"/>
  <c r="N1240" i="24"/>
  <c r="D1241" i="24"/>
  <c r="E1241" i="24"/>
  <c r="F1241" i="24"/>
  <c r="G1241" i="24"/>
  <c r="H1241" i="24"/>
  <c r="J1241" i="24"/>
  <c r="K1241" i="24"/>
  <c r="L1241" i="24"/>
  <c r="M1241" i="24"/>
  <c r="N1241" i="24"/>
  <c r="D1242" i="24"/>
  <c r="E1242" i="24"/>
  <c r="F1242" i="24"/>
  <c r="G1242" i="24"/>
  <c r="H1242" i="24"/>
  <c r="J1242" i="24"/>
  <c r="K1242" i="24"/>
  <c r="L1242" i="24"/>
  <c r="M1242" i="24"/>
  <c r="N1242" i="24"/>
  <c r="D1243" i="24"/>
  <c r="E1243" i="24"/>
  <c r="F1243" i="24"/>
  <c r="G1243" i="24"/>
  <c r="H1243" i="24"/>
  <c r="J1243" i="24"/>
  <c r="K1243" i="24"/>
  <c r="L1243" i="24"/>
  <c r="M1243" i="24"/>
  <c r="N1243" i="24"/>
  <c r="D1244" i="24"/>
  <c r="E1244" i="24"/>
  <c r="F1244" i="24"/>
  <c r="G1244" i="24"/>
  <c r="H1244" i="24"/>
  <c r="J1244" i="24"/>
  <c r="K1244" i="24"/>
  <c r="L1244" i="24"/>
  <c r="M1244" i="24"/>
  <c r="N1244" i="24"/>
  <c r="D1245" i="24"/>
  <c r="E1245" i="24"/>
  <c r="F1245" i="24"/>
  <c r="G1245" i="24"/>
  <c r="H1245" i="24"/>
  <c r="J1245" i="24"/>
  <c r="K1245" i="24"/>
  <c r="L1245" i="24"/>
  <c r="M1245" i="24"/>
  <c r="N1245" i="24"/>
  <c r="D1246" i="24"/>
  <c r="E1246" i="24"/>
  <c r="F1246" i="24"/>
  <c r="G1246" i="24"/>
  <c r="H1246" i="24"/>
  <c r="J1246" i="24"/>
  <c r="K1246" i="24"/>
  <c r="L1246" i="24"/>
  <c r="M1246" i="24"/>
  <c r="N1246" i="24"/>
  <c r="D1247" i="24"/>
  <c r="E1247" i="24"/>
  <c r="F1247" i="24"/>
  <c r="G1247" i="24"/>
  <c r="H1247" i="24"/>
  <c r="J1247" i="24"/>
  <c r="K1247" i="24"/>
  <c r="L1247" i="24"/>
  <c r="M1247" i="24"/>
  <c r="N1247" i="24"/>
  <c r="D1248" i="24"/>
  <c r="E1248" i="24"/>
  <c r="F1248" i="24"/>
  <c r="G1248" i="24"/>
  <c r="H1248" i="24"/>
  <c r="J1248" i="24"/>
  <c r="K1248" i="24"/>
  <c r="L1248" i="24"/>
  <c r="M1248" i="24"/>
  <c r="N1248" i="24"/>
  <c r="D1249" i="24"/>
  <c r="E1249" i="24"/>
  <c r="F1249" i="24"/>
  <c r="G1249" i="24"/>
  <c r="H1249" i="24"/>
  <c r="J1249" i="24"/>
  <c r="K1249" i="24"/>
  <c r="L1249" i="24"/>
  <c r="M1249" i="24"/>
  <c r="N1249" i="24"/>
  <c r="D1250" i="24"/>
  <c r="E1250" i="24"/>
  <c r="F1250" i="24"/>
  <c r="G1250" i="24"/>
  <c r="H1250" i="24"/>
  <c r="J1250" i="24"/>
  <c r="K1250" i="24"/>
  <c r="L1250" i="24"/>
  <c r="M1250" i="24"/>
  <c r="N1250" i="24"/>
  <c r="D1251" i="24"/>
  <c r="E1251" i="24"/>
  <c r="F1251" i="24"/>
  <c r="G1251" i="24"/>
  <c r="H1251" i="24"/>
  <c r="J1251" i="24"/>
  <c r="K1251" i="24"/>
  <c r="L1251" i="24"/>
  <c r="M1251" i="24"/>
  <c r="N1251" i="24"/>
  <c r="D1252" i="24"/>
  <c r="E1252" i="24"/>
  <c r="F1252" i="24"/>
  <c r="G1252" i="24"/>
  <c r="H1252" i="24"/>
  <c r="J1252" i="24"/>
  <c r="K1252" i="24"/>
  <c r="L1252" i="24"/>
  <c r="M1252" i="24"/>
  <c r="N1252" i="24"/>
  <c r="D1253" i="24"/>
  <c r="E1253" i="24"/>
  <c r="F1253" i="24"/>
  <c r="G1253" i="24"/>
  <c r="H1253" i="24"/>
  <c r="J1253" i="24"/>
  <c r="K1253" i="24"/>
  <c r="L1253" i="24"/>
  <c r="M1253" i="24"/>
  <c r="N1253" i="24"/>
  <c r="D1254" i="24"/>
  <c r="E1254" i="24"/>
  <c r="F1254" i="24"/>
  <c r="G1254" i="24"/>
  <c r="H1254" i="24"/>
  <c r="J1254" i="24"/>
  <c r="K1254" i="24"/>
  <c r="L1254" i="24"/>
  <c r="M1254" i="24"/>
  <c r="N1254" i="24"/>
  <c r="D1255" i="24"/>
  <c r="E1255" i="24"/>
  <c r="F1255" i="24"/>
  <c r="G1255" i="24"/>
  <c r="H1255" i="24"/>
  <c r="J1255" i="24"/>
  <c r="K1255" i="24"/>
  <c r="L1255" i="24"/>
  <c r="M1255" i="24"/>
  <c r="N1255" i="24"/>
  <c r="D1256" i="24"/>
  <c r="E1256" i="24"/>
  <c r="F1256" i="24"/>
  <c r="G1256" i="24"/>
  <c r="H1256" i="24"/>
  <c r="J1256" i="24"/>
  <c r="K1256" i="24"/>
  <c r="L1256" i="24"/>
  <c r="M1256" i="24"/>
  <c r="N1256" i="24"/>
  <c r="D1257" i="24"/>
  <c r="E1257" i="24"/>
  <c r="F1257" i="24"/>
  <c r="G1257" i="24"/>
  <c r="H1257" i="24"/>
  <c r="J1257" i="24"/>
  <c r="K1257" i="24"/>
  <c r="L1257" i="24"/>
  <c r="M1257" i="24"/>
  <c r="N1257" i="24"/>
  <c r="D1258" i="24"/>
  <c r="E1258" i="24"/>
  <c r="F1258" i="24"/>
  <c r="G1258" i="24"/>
  <c r="H1258" i="24"/>
  <c r="J1258" i="24"/>
  <c r="K1258" i="24"/>
  <c r="L1258" i="24"/>
  <c r="M1258" i="24"/>
  <c r="N1258" i="24"/>
  <c r="D1259" i="24"/>
  <c r="E1259" i="24"/>
  <c r="F1259" i="24"/>
  <c r="G1259" i="24"/>
  <c r="H1259" i="24"/>
  <c r="J1259" i="24"/>
  <c r="K1259" i="24"/>
  <c r="L1259" i="24"/>
  <c r="M1259" i="24"/>
  <c r="N1259" i="24"/>
  <c r="D1260" i="24"/>
  <c r="E1260" i="24"/>
  <c r="F1260" i="24"/>
  <c r="G1260" i="24"/>
  <c r="H1260" i="24"/>
  <c r="J1260" i="24"/>
  <c r="K1260" i="24"/>
  <c r="L1260" i="24"/>
  <c r="M1260" i="24"/>
  <c r="N1260" i="24"/>
  <c r="D1261" i="24"/>
  <c r="E1261" i="24"/>
  <c r="F1261" i="24"/>
  <c r="G1261" i="24"/>
  <c r="H1261" i="24"/>
  <c r="J1261" i="24"/>
  <c r="K1261" i="24"/>
  <c r="L1261" i="24"/>
  <c r="M1261" i="24"/>
  <c r="N1261" i="24"/>
  <c r="D1262" i="24"/>
  <c r="E1262" i="24"/>
  <c r="F1262" i="24"/>
  <c r="G1262" i="24"/>
  <c r="H1262" i="24"/>
  <c r="J1262" i="24"/>
  <c r="K1262" i="24"/>
  <c r="L1262" i="24"/>
  <c r="M1262" i="24"/>
  <c r="N1262" i="24"/>
  <c r="D1263" i="24"/>
  <c r="E1263" i="24"/>
  <c r="F1263" i="24"/>
  <c r="G1263" i="24"/>
  <c r="H1263" i="24"/>
  <c r="J1263" i="24"/>
  <c r="K1263" i="24"/>
  <c r="L1263" i="24"/>
  <c r="M1263" i="24"/>
  <c r="N1263" i="24"/>
  <c r="D1264" i="24"/>
  <c r="E1264" i="24"/>
  <c r="F1264" i="24"/>
  <c r="G1264" i="24"/>
  <c r="H1264" i="24"/>
  <c r="J1264" i="24"/>
  <c r="K1264" i="24"/>
  <c r="L1264" i="24"/>
  <c r="M1264" i="24"/>
  <c r="N1264" i="24"/>
  <c r="D1265" i="24"/>
  <c r="E1265" i="24"/>
  <c r="F1265" i="24"/>
  <c r="G1265" i="24"/>
  <c r="H1265" i="24"/>
  <c r="J1265" i="24"/>
  <c r="K1265" i="24"/>
  <c r="L1265" i="24"/>
  <c r="M1265" i="24"/>
  <c r="N1265" i="24"/>
  <c r="D1266" i="24"/>
  <c r="E1266" i="24"/>
  <c r="F1266" i="24"/>
  <c r="G1266" i="24"/>
  <c r="H1266" i="24"/>
  <c r="J1266" i="24"/>
  <c r="K1266" i="24"/>
  <c r="L1266" i="24"/>
  <c r="M1266" i="24"/>
  <c r="N1266" i="24"/>
  <c r="D1267" i="24"/>
  <c r="E1267" i="24"/>
  <c r="F1267" i="24"/>
  <c r="G1267" i="24"/>
  <c r="H1267" i="24"/>
  <c r="J1267" i="24"/>
  <c r="K1267" i="24"/>
  <c r="L1267" i="24"/>
  <c r="M1267" i="24"/>
  <c r="N1267" i="24"/>
  <c r="D1268" i="24"/>
  <c r="E1268" i="24"/>
  <c r="F1268" i="24"/>
  <c r="G1268" i="24"/>
  <c r="H1268" i="24"/>
  <c r="J1268" i="24"/>
  <c r="K1268" i="24"/>
  <c r="L1268" i="24"/>
  <c r="M1268" i="24"/>
  <c r="N1268" i="24"/>
  <c r="D1269" i="24"/>
  <c r="E1269" i="24"/>
  <c r="F1269" i="24"/>
  <c r="G1269" i="24"/>
  <c r="H1269" i="24"/>
  <c r="J1269" i="24"/>
  <c r="K1269" i="24"/>
  <c r="L1269" i="24"/>
  <c r="M1269" i="24"/>
  <c r="N1269" i="24"/>
  <c r="D1270" i="24"/>
  <c r="E1270" i="24"/>
  <c r="F1270" i="24"/>
  <c r="G1270" i="24"/>
  <c r="H1270" i="24"/>
  <c r="J1270" i="24"/>
  <c r="K1270" i="24"/>
  <c r="L1270" i="24"/>
  <c r="M1270" i="24"/>
  <c r="N1270" i="24"/>
  <c r="D1271" i="24"/>
  <c r="E1271" i="24"/>
  <c r="F1271" i="24"/>
  <c r="G1271" i="24"/>
  <c r="H1271" i="24"/>
  <c r="J1271" i="24"/>
  <c r="K1271" i="24"/>
  <c r="L1271" i="24"/>
  <c r="M1271" i="24"/>
  <c r="N1271" i="24"/>
  <c r="D1272" i="24"/>
  <c r="E1272" i="24"/>
  <c r="F1272" i="24"/>
  <c r="G1272" i="24"/>
  <c r="H1272" i="24"/>
  <c r="J1272" i="24"/>
  <c r="K1272" i="24"/>
  <c r="L1272" i="24"/>
  <c r="M1272" i="24"/>
  <c r="N1272" i="24"/>
  <c r="D1273" i="24"/>
  <c r="E1273" i="24"/>
  <c r="F1273" i="24"/>
  <c r="G1273" i="24"/>
  <c r="H1273" i="24"/>
  <c r="J1273" i="24"/>
  <c r="K1273" i="24"/>
  <c r="L1273" i="24"/>
  <c r="M1273" i="24"/>
  <c r="N1273" i="24"/>
  <c r="D1274" i="24"/>
  <c r="E1274" i="24"/>
  <c r="F1274" i="24"/>
  <c r="G1274" i="24"/>
  <c r="H1274" i="24"/>
  <c r="J1274" i="24"/>
  <c r="K1274" i="24"/>
  <c r="L1274" i="24"/>
  <c r="M1274" i="24"/>
  <c r="N1274" i="24"/>
  <c r="D1275" i="24"/>
  <c r="E1275" i="24"/>
  <c r="F1275" i="24"/>
  <c r="G1275" i="24"/>
  <c r="H1275" i="24"/>
  <c r="J1275" i="24"/>
  <c r="K1275" i="24"/>
  <c r="L1275" i="24"/>
  <c r="M1275" i="24"/>
  <c r="N1275" i="24"/>
  <c r="D1276" i="24"/>
  <c r="E1276" i="24"/>
  <c r="F1276" i="24"/>
  <c r="G1276" i="24"/>
  <c r="H1276" i="24"/>
  <c r="J1276" i="24"/>
  <c r="K1276" i="24"/>
  <c r="L1276" i="24"/>
  <c r="M1276" i="24"/>
  <c r="N1276" i="24"/>
  <c r="D1277" i="24"/>
  <c r="E1277" i="24"/>
  <c r="F1277" i="24"/>
  <c r="G1277" i="24"/>
  <c r="H1277" i="24"/>
  <c r="J1277" i="24"/>
  <c r="K1277" i="24"/>
  <c r="L1277" i="24"/>
  <c r="M1277" i="24"/>
  <c r="N1277" i="24"/>
  <c r="D1278" i="24"/>
  <c r="E1278" i="24"/>
  <c r="F1278" i="24"/>
  <c r="G1278" i="24"/>
  <c r="H1278" i="24"/>
  <c r="J1278" i="24"/>
  <c r="K1278" i="24"/>
  <c r="L1278" i="24"/>
  <c r="M1278" i="24"/>
  <c r="N1278" i="24"/>
  <c r="D1279" i="24"/>
  <c r="E1279" i="24"/>
  <c r="F1279" i="24"/>
  <c r="G1279" i="24"/>
  <c r="H1279" i="24"/>
  <c r="J1279" i="24"/>
  <c r="K1279" i="24"/>
  <c r="L1279" i="24"/>
  <c r="M1279" i="24"/>
  <c r="N1279" i="24"/>
  <c r="D1280" i="24"/>
  <c r="E1280" i="24"/>
  <c r="F1280" i="24"/>
  <c r="G1280" i="24"/>
  <c r="H1280" i="24"/>
  <c r="J1280" i="24"/>
  <c r="K1280" i="24"/>
  <c r="L1280" i="24"/>
  <c r="M1280" i="24"/>
  <c r="N1280" i="24"/>
  <c r="D1281" i="24"/>
  <c r="E1281" i="24"/>
  <c r="F1281" i="24"/>
  <c r="G1281" i="24"/>
  <c r="H1281" i="24"/>
  <c r="J1281" i="24"/>
  <c r="K1281" i="24"/>
  <c r="L1281" i="24"/>
  <c r="M1281" i="24"/>
  <c r="N1281" i="24"/>
  <c r="D1282" i="24"/>
  <c r="E1282" i="24"/>
  <c r="F1282" i="24"/>
  <c r="G1282" i="24"/>
  <c r="H1282" i="24"/>
  <c r="J1282" i="24"/>
  <c r="K1282" i="24"/>
  <c r="L1282" i="24"/>
  <c r="M1282" i="24"/>
  <c r="N1282" i="24"/>
  <c r="D1283" i="24"/>
  <c r="E1283" i="24"/>
  <c r="F1283" i="24"/>
  <c r="G1283" i="24"/>
  <c r="H1283" i="24"/>
  <c r="J1283" i="24"/>
  <c r="K1283" i="24"/>
  <c r="L1283" i="24"/>
  <c r="M1283" i="24"/>
  <c r="N1283" i="24"/>
  <c r="D1284" i="24"/>
  <c r="E1284" i="24"/>
  <c r="F1284" i="24"/>
  <c r="G1284" i="24"/>
  <c r="H1284" i="24"/>
  <c r="J1284" i="24"/>
  <c r="K1284" i="24"/>
  <c r="L1284" i="24"/>
  <c r="M1284" i="24"/>
  <c r="N1284" i="24"/>
  <c r="D1285" i="24"/>
  <c r="E1285" i="24"/>
  <c r="F1285" i="24"/>
  <c r="G1285" i="24"/>
  <c r="H1285" i="24"/>
  <c r="J1285" i="24"/>
  <c r="K1285" i="24"/>
  <c r="L1285" i="24"/>
  <c r="M1285" i="24"/>
  <c r="N1285" i="24"/>
  <c r="D1286" i="24"/>
  <c r="E1286" i="24"/>
  <c r="F1286" i="24"/>
  <c r="G1286" i="24"/>
  <c r="H1286" i="24"/>
  <c r="J1286" i="24"/>
  <c r="K1286" i="24"/>
  <c r="L1286" i="24"/>
  <c r="M1286" i="24"/>
  <c r="N1286" i="24"/>
  <c r="D1287" i="24"/>
  <c r="E1287" i="24"/>
  <c r="F1287" i="24"/>
  <c r="G1287" i="24"/>
  <c r="H1287" i="24"/>
  <c r="J1287" i="24"/>
  <c r="K1287" i="24"/>
  <c r="L1287" i="24"/>
  <c r="M1287" i="24"/>
  <c r="N1287" i="24"/>
  <c r="D1288" i="24"/>
  <c r="E1288" i="24"/>
  <c r="F1288" i="24"/>
  <c r="G1288" i="24"/>
  <c r="H1288" i="24"/>
  <c r="J1288" i="24"/>
  <c r="K1288" i="24"/>
  <c r="L1288" i="24"/>
  <c r="M1288" i="24"/>
  <c r="N1288" i="24"/>
  <c r="D1289" i="24"/>
  <c r="E1289" i="24"/>
  <c r="F1289" i="24"/>
  <c r="G1289" i="24"/>
  <c r="H1289" i="24"/>
  <c r="J1289" i="24"/>
  <c r="K1289" i="24"/>
  <c r="L1289" i="24"/>
  <c r="M1289" i="24"/>
  <c r="N1289" i="24"/>
  <c r="D1290" i="24"/>
  <c r="E1290" i="24"/>
  <c r="F1290" i="24"/>
  <c r="G1290" i="24"/>
  <c r="H1290" i="24"/>
  <c r="J1290" i="24"/>
  <c r="K1290" i="24"/>
  <c r="L1290" i="24"/>
  <c r="M1290" i="24"/>
  <c r="N1290" i="24"/>
  <c r="D1291" i="24"/>
  <c r="E1291" i="24"/>
  <c r="F1291" i="24"/>
  <c r="G1291" i="24"/>
  <c r="H1291" i="24"/>
  <c r="J1291" i="24"/>
  <c r="K1291" i="24"/>
  <c r="L1291" i="24"/>
  <c r="M1291" i="24"/>
  <c r="N1291" i="24"/>
  <c r="D1292" i="24"/>
  <c r="E1292" i="24"/>
  <c r="F1292" i="24"/>
  <c r="G1292" i="24"/>
  <c r="H1292" i="24"/>
  <c r="J1292" i="24"/>
  <c r="K1292" i="24"/>
  <c r="L1292" i="24"/>
  <c r="M1292" i="24"/>
  <c r="N1292" i="24"/>
  <c r="D1293" i="24"/>
  <c r="E1293" i="24"/>
  <c r="F1293" i="24"/>
  <c r="G1293" i="24"/>
  <c r="H1293" i="24"/>
  <c r="J1293" i="24"/>
  <c r="K1293" i="24"/>
  <c r="L1293" i="24"/>
  <c r="M1293" i="24"/>
  <c r="N1293" i="24"/>
  <c r="D1294" i="24"/>
  <c r="E1294" i="24"/>
  <c r="F1294" i="24"/>
  <c r="G1294" i="24"/>
  <c r="H1294" i="24"/>
  <c r="J1294" i="24"/>
  <c r="K1294" i="24"/>
  <c r="L1294" i="24"/>
  <c r="M1294" i="24"/>
  <c r="N1294" i="24"/>
  <c r="D1295" i="24"/>
  <c r="E1295" i="24"/>
  <c r="F1295" i="24"/>
  <c r="G1295" i="24"/>
  <c r="H1295" i="24"/>
  <c r="J1295" i="24"/>
  <c r="K1295" i="24"/>
  <c r="L1295" i="24"/>
  <c r="M1295" i="24"/>
  <c r="N1295" i="24"/>
  <c r="D1296" i="24"/>
  <c r="E1296" i="24"/>
  <c r="F1296" i="24"/>
  <c r="G1296" i="24"/>
  <c r="H1296" i="24"/>
  <c r="J1296" i="24"/>
  <c r="K1296" i="24"/>
  <c r="L1296" i="24"/>
  <c r="M1296" i="24"/>
  <c r="N1296" i="24"/>
  <c r="D1297" i="24"/>
  <c r="E1297" i="24"/>
  <c r="F1297" i="24"/>
  <c r="G1297" i="24"/>
  <c r="H1297" i="24"/>
  <c r="J1297" i="24"/>
  <c r="K1297" i="24"/>
  <c r="L1297" i="24"/>
  <c r="M1297" i="24"/>
  <c r="N1297" i="24"/>
  <c r="D1298" i="24"/>
  <c r="E1298" i="24"/>
  <c r="F1298" i="24"/>
  <c r="G1298" i="24"/>
  <c r="H1298" i="24"/>
  <c r="J1298" i="24"/>
  <c r="K1298" i="24"/>
  <c r="L1298" i="24"/>
  <c r="M1298" i="24"/>
  <c r="N1298" i="24"/>
  <c r="D1299" i="24"/>
  <c r="E1299" i="24"/>
  <c r="F1299" i="24"/>
  <c r="G1299" i="24"/>
  <c r="H1299" i="24"/>
  <c r="J1299" i="24"/>
  <c r="K1299" i="24"/>
  <c r="L1299" i="24"/>
  <c r="M1299" i="24"/>
  <c r="N1299" i="24"/>
  <c r="D1300" i="24"/>
  <c r="E1300" i="24"/>
  <c r="F1300" i="24"/>
  <c r="G1300" i="24"/>
  <c r="H1300" i="24"/>
  <c r="J1300" i="24"/>
  <c r="K1300" i="24"/>
  <c r="L1300" i="24"/>
  <c r="M1300" i="24"/>
  <c r="N1300" i="24"/>
  <c r="D1301" i="24"/>
  <c r="E1301" i="24"/>
  <c r="F1301" i="24"/>
  <c r="G1301" i="24"/>
  <c r="H1301" i="24"/>
  <c r="J1301" i="24"/>
  <c r="K1301" i="24"/>
  <c r="L1301" i="24"/>
  <c r="M1301" i="24"/>
  <c r="N1301" i="24"/>
  <c r="D1302" i="24"/>
  <c r="E1302" i="24"/>
  <c r="F1302" i="24"/>
  <c r="G1302" i="24"/>
  <c r="H1302" i="24"/>
  <c r="J1302" i="24"/>
  <c r="K1302" i="24"/>
  <c r="L1302" i="24"/>
  <c r="M1302" i="24"/>
  <c r="N1302" i="24"/>
  <c r="D1303" i="24"/>
  <c r="E1303" i="24"/>
  <c r="F1303" i="24"/>
  <c r="G1303" i="24"/>
  <c r="H1303" i="24"/>
  <c r="J1303" i="24"/>
  <c r="K1303" i="24"/>
  <c r="L1303" i="24"/>
  <c r="M1303" i="24"/>
  <c r="N1303" i="24"/>
  <c r="D1304" i="24"/>
  <c r="E1304" i="24"/>
  <c r="F1304" i="24"/>
  <c r="G1304" i="24"/>
  <c r="H1304" i="24"/>
  <c r="J1304" i="24"/>
  <c r="K1304" i="24"/>
  <c r="L1304" i="24"/>
  <c r="M1304" i="24"/>
  <c r="N1304" i="24"/>
  <c r="D1305" i="24"/>
  <c r="E1305" i="24"/>
  <c r="F1305" i="24"/>
  <c r="G1305" i="24"/>
  <c r="H1305" i="24"/>
  <c r="J1305" i="24"/>
  <c r="K1305" i="24"/>
  <c r="L1305" i="24"/>
  <c r="M1305" i="24"/>
  <c r="N1305" i="24"/>
  <c r="D1306" i="24"/>
  <c r="E1306" i="24"/>
  <c r="F1306" i="24"/>
  <c r="G1306" i="24"/>
  <c r="H1306" i="24"/>
  <c r="J1306" i="24"/>
  <c r="K1306" i="24"/>
  <c r="L1306" i="24"/>
  <c r="M1306" i="24"/>
  <c r="N1306" i="24"/>
  <c r="D1307" i="24"/>
  <c r="E1307" i="24"/>
  <c r="F1307" i="24"/>
  <c r="G1307" i="24"/>
  <c r="H1307" i="24"/>
  <c r="J1307" i="24"/>
  <c r="K1307" i="24"/>
  <c r="L1307" i="24"/>
  <c r="M1307" i="24"/>
  <c r="N1307" i="24"/>
  <c r="D1308" i="24"/>
  <c r="E1308" i="24"/>
  <c r="F1308" i="24"/>
  <c r="G1308" i="24"/>
  <c r="H1308" i="24"/>
  <c r="J1308" i="24"/>
  <c r="K1308" i="24"/>
  <c r="L1308" i="24"/>
  <c r="M1308" i="24"/>
  <c r="N1308" i="24"/>
  <c r="D1309" i="24"/>
  <c r="E1309" i="24"/>
  <c r="F1309" i="24"/>
  <c r="G1309" i="24"/>
  <c r="H1309" i="24"/>
  <c r="J1309" i="24"/>
  <c r="K1309" i="24"/>
  <c r="L1309" i="24"/>
  <c r="M1309" i="24"/>
  <c r="N1309" i="24"/>
  <c r="D1310" i="24"/>
  <c r="E1310" i="24"/>
  <c r="F1310" i="24"/>
  <c r="G1310" i="24"/>
  <c r="H1310" i="24"/>
  <c r="J1310" i="24"/>
  <c r="K1310" i="24"/>
  <c r="L1310" i="24"/>
  <c r="M1310" i="24"/>
  <c r="N1310" i="24"/>
  <c r="D1311" i="24"/>
  <c r="E1311" i="24"/>
  <c r="F1311" i="24"/>
  <c r="G1311" i="24"/>
  <c r="H1311" i="24"/>
  <c r="J1311" i="24"/>
  <c r="K1311" i="24"/>
  <c r="L1311" i="24"/>
  <c r="M1311" i="24"/>
  <c r="N1311" i="24"/>
  <c r="D1312" i="24"/>
  <c r="E1312" i="24"/>
  <c r="F1312" i="24"/>
  <c r="G1312" i="24"/>
  <c r="H1312" i="24"/>
  <c r="J1312" i="24"/>
  <c r="K1312" i="24"/>
  <c r="L1312" i="24"/>
  <c r="M1312" i="24"/>
  <c r="N1312" i="24"/>
  <c r="D1313" i="24"/>
  <c r="E1313" i="24"/>
  <c r="F1313" i="24"/>
  <c r="G1313" i="24"/>
  <c r="H1313" i="24"/>
  <c r="J1313" i="24"/>
  <c r="K1313" i="24"/>
  <c r="L1313" i="24"/>
  <c r="M1313" i="24"/>
  <c r="N1313" i="24"/>
  <c r="D1314" i="24"/>
  <c r="E1314" i="24"/>
  <c r="F1314" i="24"/>
  <c r="G1314" i="24"/>
  <c r="H1314" i="24"/>
  <c r="J1314" i="24"/>
  <c r="K1314" i="24"/>
  <c r="L1314" i="24"/>
  <c r="M1314" i="24"/>
  <c r="N1314" i="24"/>
  <c r="D1315" i="24"/>
  <c r="E1315" i="24"/>
  <c r="F1315" i="24"/>
  <c r="G1315" i="24"/>
  <c r="H1315" i="24"/>
  <c r="J1315" i="24"/>
  <c r="K1315" i="24"/>
  <c r="L1315" i="24"/>
  <c r="M1315" i="24"/>
  <c r="N1315" i="24"/>
  <c r="D1316" i="24"/>
  <c r="E1316" i="24"/>
  <c r="F1316" i="24"/>
  <c r="G1316" i="24"/>
  <c r="H1316" i="24"/>
  <c r="J1316" i="24"/>
  <c r="K1316" i="24"/>
  <c r="L1316" i="24"/>
  <c r="M1316" i="24"/>
  <c r="N1316" i="24"/>
  <c r="D1317" i="24"/>
  <c r="E1317" i="24"/>
  <c r="F1317" i="24"/>
  <c r="G1317" i="24"/>
  <c r="H1317" i="24"/>
  <c r="J1317" i="24"/>
  <c r="K1317" i="24"/>
  <c r="L1317" i="24"/>
  <c r="M1317" i="24"/>
  <c r="N1317" i="24"/>
  <c r="D1318" i="24"/>
  <c r="E1318" i="24"/>
  <c r="F1318" i="24"/>
  <c r="G1318" i="24"/>
  <c r="H1318" i="24"/>
  <c r="J1318" i="24"/>
  <c r="K1318" i="24"/>
  <c r="L1318" i="24"/>
  <c r="M1318" i="24"/>
  <c r="N1318" i="24"/>
  <c r="D1319" i="24"/>
  <c r="E1319" i="24"/>
  <c r="F1319" i="24"/>
  <c r="G1319" i="24"/>
  <c r="H1319" i="24"/>
  <c r="J1319" i="24"/>
  <c r="K1319" i="24"/>
  <c r="L1319" i="24"/>
  <c r="M1319" i="24"/>
  <c r="N1319" i="24"/>
  <c r="D1320" i="24"/>
  <c r="E1320" i="24"/>
  <c r="F1320" i="24"/>
  <c r="G1320" i="24"/>
  <c r="H1320" i="24"/>
  <c r="J1320" i="24"/>
  <c r="K1320" i="24"/>
  <c r="L1320" i="24"/>
  <c r="M1320" i="24"/>
  <c r="N1320" i="24"/>
  <c r="D1321" i="24"/>
  <c r="E1321" i="24"/>
  <c r="F1321" i="24"/>
  <c r="G1321" i="24"/>
  <c r="H1321" i="24"/>
  <c r="J1321" i="24"/>
  <c r="K1321" i="24"/>
  <c r="L1321" i="24"/>
  <c r="M1321" i="24"/>
  <c r="N1321" i="24"/>
  <c r="D1322" i="24"/>
  <c r="E1322" i="24"/>
  <c r="F1322" i="24"/>
  <c r="G1322" i="24"/>
  <c r="H1322" i="24"/>
  <c r="J1322" i="24"/>
  <c r="K1322" i="24"/>
  <c r="L1322" i="24"/>
  <c r="M1322" i="24"/>
  <c r="N1322" i="24"/>
  <c r="D1323" i="24"/>
  <c r="E1323" i="24"/>
  <c r="F1323" i="24"/>
  <c r="G1323" i="24"/>
  <c r="H1323" i="24"/>
  <c r="J1323" i="24"/>
  <c r="K1323" i="24"/>
  <c r="L1323" i="24"/>
  <c r="M1323" i="24"/>
  <c r="N1323" i="24"/>
  <c r="D1324" i="24"/>
  <c r="E1324" i="24"/>
  <c r="F1324" i="24"/>
  <c r="G1324" i="24"/>
  <c r="H1324" i="24"/>
  <c r="J1324" i="24"/>
  <c r="K1324" i="24"/>
  <c r="L1324" i="24"/>
  <c r="M1324" i="24"/>
  <c r="N1324" i="24"/>
  <c r="D1325" i="24"/>
  <c r="E1325" i="24"/>
  <c r="F1325" i="24"/>
  <c r="G1325" i="24"/>
  <c r="H1325" i="24"/>
  <c r="J1325" i="24"/>
  <c r="K1325" i="24"/>
  <c r="L1325" i="24"/>
  <c r="M1325" i="24"/>
  <c r="N1325" i="24"/>
  <c r="D1326" i="24"/>
  <c r="E1326" i="24"/>
  <c r="F1326" i="24"/>
  <c r="G1326" i="24"/>
  <c r="H1326" i="24"/>
  <c r="J1326" i="24"/>
  <c r="K1326" i="24"/>
  <c r="L1326" i="24"/>
  <c r="M1326" i="24"/>
  <c r="N1326" i="24"/>
  <c r="D1327" i="24"/>
  <c r="E1327" i="24"/>
  <c r="F1327" i="24"/>
  <c r="G1327" i="24"/>
  <c r="H1327" i="24"/>
  <c r="J1327" i="24"/>
  <c r="K1327" i="24"/>
  <c r="L1327" i="24"/>
  <c r="M1327" i="24"/>
  <c r="N1327" i="24"/>
  <c r="D1328" i="24"/>
  <c r="E1328" i="24"/>
  <c r="F1328" i="24"/>
  <c r="G1328" i="24"/>
  <c r="H1328" i="24"/>
  <c r="J1328" i="24"/>
  <c r="K1328" i="24"/>
  <c r="L1328" i="24"/>
  <c r="M1328" i="24"/>
  <c r="N1328" i="24"/>
  <c r="D1329" i="24"/>
  <c r="E1329" i="24"/>
  <c r="F1329" i="24"/>
  <c r="G1329" i="24"/>
  <c r="H1329" i="24"/>
  <c r="J1329" i="24"/>
  <c r="K1329" i="24"/>
  <c r="L1329" i="24"/>
  <c r="M1329" i="24"/>
  <c r="N1329" i="24"/>
  <c r="D1330" i="24"/>
  <c r="E1330" i="24"/>
  <c r="F1330" i="24"/>
  <c r="G1330" i="24"/>
  <c r="H1330" i="24"/>
  <c r="J1330" i="24"/>
  <c r="K1330" i="24"/>
  <c r="L1330" i="24"/>
  <c r="M1330" i="24"/>
  <c r="N1330" i="24"/>
  <c r="D1331" i="24"/>
  <c r="E1331" i="24"/>
  <c r="F1331" i="24"/>
  <c r="G1331" i="24"/>
  <c r="H1331" i="24"/>
  <c r="J1331" i="24"/>
  <c r="K1331" i="24"/>
  <c r="L1331" i="24"/>
  <c r="M1331" i="24"/>
  <c r="N1331" i="24"/>
  <c r="D1332" i="24"/>
  <c r="E1332" i="24"/>
  <c r="F1332" i="24"/>
  <c r="G1332" i="24"/>
  <c r="H1332" i="24"/>
  <c r="J1332" i="24"/>
  <c r="K1332" i="24"/>
  <c r="L1332" i="24"/>
  <c r="M1332" i="24"/>
  <c r="N1332" i="24"/>
  <c r="D1333" i="24"/>
  <c r="E1333" i="24"/>
  <c r="F1333" i="24"/>
  <c r="G1333" i="24"/>
  <c r="H1333" i="24"/>
  <c r="J1333" i="24"/>
  <c r="K1333" i="24"/>
  <c r="L1333" i="24"/>
  <c r="M1333" i="24"/>
  <c r="N1333" i="24"/>
  <c r="D1334" i="24"/>
  <c r="E1334" i="24"/>
  <c r="F1334" i="24"/>
  <c r="G1334" i="24"/>
  <c r="H1334" i="24"/>
  <c r="J1334" i="24"/>
  <c r="K1334" i="24"/>
  <c r="L1334" i="24"/>
  <c r="M1334" i="24"/>
  <c r="N1334" i="24"/>
  <c r="D1335" i="24"/>
  <c r="E1335" i="24"/>
  <c r="F1335" i="24"/>
  <c r="G1335" i="24"/>
  <c r="H1335" i="24"/>
  <c r="J1335" i="24"/>
  <c r="K1335" i="24"/>
  <c r="L1335" i="24"/>
  <c r="M1335" i="24"/>
  <c r="N1335" i="24"/>
  <c r="D1336" i="24"/>
  <c r="E1336" i="24"/>
  <c r="F1336" i="24"/>
  <c r="G1336" i="24"/>
  <c r="H1336" i="24"/>
  <c r="J1336" i="24"/>
  <c r="K1336" i="24"/>
  <c r="L1336" i="24"/>
  <c r="M1336" i="24"/>
  <c r="N1336" i="24"/>
  <c r="D1337" i="24"/>
  <c r="E1337" i="24"/>
  <c r="F1337" i="24"/>
  <c r="G1337" i="24"/>
  <c r="H1337" i="24"/>
  <c r="J1337" i="24"/>
  <c r="K1337" i="24"/>
  <c r="L1337" i="24"/>
  <c r="M1337" i="24"/>
  <c r="N1337" i="24"/>
  <c r="D1338" i="24"/>
  <c r="E1338" i="24"/>
  <c r="F1338" i="24"/>
  <c r="G1338" i="24"/>
  <c r="H1338" i="24"/>
  <c r="J1338" i="24"/>
  <c r="K1338" i="24"/>
  <c r="L1338" i="24"/>
  <c r="M1338" i="24"/>
  <c r="N1338" i="24"/>
  <c r="D1339" i="24"/>
  <c r="E1339" i="24"/>
  <c r="F1339" i="24"/>
  <c r="G1339" i="24"/>
  <c r="H1339" i="24"/>
  <c r="J1339" i="24"/>
  <c r="K1339" i="24"/>
  <c r="L1339" i="24"/>
  <c r="M1339" i="24"/>
  <c r="N1339" i="24"/>
  <c r="D1340" i="24"/>
  <c r="E1340" i="24"/>
  <c r="F1340" i="24"/>
  <c r="G1340" i="24"/>
  <c r="H1340" i="24"/>
  <c r="J1340" i="24"/>
  <c r="K1340" i="24"/>
  <c r="L1340" i="24"/>
  <c r="M1340" i="24"/>
  <c r="N1340" i="24"/>
  <c r="D1341" i="24"/>
  <c r="E1341" i="24"/>
  <c r="F1341" i="24"/>
  <c r="G1341" i="24"/>
  <c r="H1341" i="24"/>
  <c r="J1341" i="24"/>
  <c r="K1341" i="24"/>
  <c r="L1341" i="24"/>
  <c r="M1341" i="24"/>
  <c r="N1341" i="24"/>
  <c r="D1342" i="24"/>
  <c r="E1342" i="24"/>
  <c r="F1342" i="24"/>
  <c r="G1342" i="24"/>
  <c r="H1342" i="24"/>
  <c r="J1342" i="24"/>
  <c r="K1342" i="24"/>
  <c r="L1342" i="24"/>
  <c r="M1342" i="24"/>
  <c r="N1342" i="24"/>
  <c r="D1343" i="24"/>
  <c r="E1343" i="24"/>
  <c r="F1343" i="24"/>
  <c r="G1343" i="24"/>
  <c r="H1343" i="24"/>
  <c r="J1343" i="24"/>
  <c r="K1343" i="24"/>
  <c r="L1343" i="24"/>
  <c r="M1343" i="24"/>
  <c r="N1343" i="24"/>
  <c r="D1344" i="24"/>
  <c r="E1344" i="24"/>
  <c r="F1344" i="24"/>
  <c r="G1344" i="24"/>
  <c r="H1344" i="24"/>
  <c r="J1344" i="24"/>
  <c r="K1344" i="24"/>
  <c r="L1344" i="24"/>
  <c r="M1344" i="24"/>
  <c r="N1344" i="24"/>
  <c r="D1345" i="24"/>
  <c r="E1345" i="24"/>
  <c r="F1345" i="24"/>
  <c r="G1345" i="24"/>
  <c r="H1345" i="24"/>
  <c r="J1345" i="24"/>
  <c r="K1345" i="24"/>
  <c r="L1345" i="24"/>
  <c r="M1345" i="24"/>
  <c r="N1345" i="24"/>
  <c r="D1346" i="24"/>
  <c r="E1346" i="24"/>
  <c r="F1346" i="24"/>
  <c r="G1346" i="24"/>
  <c r="H1346" i="24"/>
  <c r="J1346" i="24"/>
  <c r="K1346" i="24"/>
  <c r="L1346" i="24"/>
  <c r="M1346" i="24"/>
  <c r="N1346" i="24"/>
  <c r="D1347" i="24"/>
  <c r="E1347" i="24"/>
  <c r="F1347" i="24"/>
  <c r="G1347" i="24"/>
  <c r="H1347" i="24"/>
  <c r="J1347" i="24"/>
  <c r="K1347" i="24"/>
  <c r="L1347" i="24"/>
  <c r="M1347" i="24"/>
  <c r="N1347" i="24"/>
  <c r="D1348" i="24"/>
  <c r="E1348" i="24"/>
  <c r="F1348" i="24"/>
  <c r="G1348" i="24"/>
  <c r="H1348" i="24"/>
  <c r="J1348" i="24"/>
  <c r="K1348" i="24"/>
  <c r="L1348" i="24"/>
  <c r="M1348" i="24"/>
  <c r="N1348" i="24"/>
  <c r="D1349" i="24"/>
  <c r="E1349" i="24"/>
  <c r="F1349" i="24"/>
  <c r="G1349" i="24"/>
  <c r="H1349" i="24"/>
  <c r="J1349" i="24"/>
  <c r="K1349" i="24"/>
  <c r="L1349" i="24"/>
  <c r="M1349" i="24"/>
  <c r="N1349" i="24"/>
  <c r="D1350" i="24"/>
  <c r="E1350" i="24"/>
  <c r="F1350" i="24"/>
  <c r="G1350" i="24"/>
  <c r="H1350" i="24"/>
  <c r="J1350" i="24"/>
  <c r="K1350" i="24"/>
  <c r="L1350" i="24"/>
  <c r="M1350" i="24"/>
  <c r="N1350" i="24"/>
  <c r="D1351" i="24"/>
  <c r="E1351" i="24"/>
  <c r="F1351" i="24"/>
  <c r="G1351" i="24"/>
  <c r="H1351" i="24"/>
  <c r="J1351" i="24"/>
  <c r="K1351" i="24"/>
  <c r="L1351" i="24"/>
  <c r="M1351" i="24"/>
  <c r="N1351" i="24"/>
  <c r="D1352" i="24"/>
  <c r="E1352" i="24"/>
  <c r="F1352" i="24"/>
  <c r="G1352" i="24"/>
  <c r="H1352" i="24"/>
  <c r="J1352" i="24"/>
  <c r="K1352" i="24"/>
  <c r="L1352" i="24"/>
  <c r="M1352" i="24"/>
  <c r="N1352" i="24"/>
  <c r="D1353" i="24"/>
  <c r="E1353" i="24"/>
  <c r="F1353" i="24"/>
  <c r="G1353" i="24"/>
  <c r="H1353" i="24"/>
  <c r="J1353" i="24"/>
  <c r="K1353" i="24"/>
  <c r="L1353" i="24"/>
  <c r="M1353" i="24"/>
  <c r="N1353" i="24"/>
  <c r="D1354" i="24"/>
  <c r="E1354" i="24"/>
  <c r="F1354" i="24"/>
  <c r="G1354" i="24"/>
  <c r="H1354" i="24"/>
  <c r="J1354" i="24"/>
  <c r="K1354" i="24"/>
  <c r="L1354" i="24"/>
  <c r="M1354" i="24"/>
  <c r="N1354" i="24"/>
  <c r="D1355" i="24"/>
  <c r="E1355" i="24"/>
  <c r="F1355" i="24"/>
  <c r="G1355" i="24"/>
  <c r="H1355" i="24"/>
  <c r="J1355" i="24"/>
  <c r="K1355" i="24"/>
  <c r="L1355" i="24"/>
  <c r="M1355" i="24"/>
  <c r="N1355" i="24"/>
  <c r="D1356" i="24"/>
  <c r="E1356" i="24"/>
  <c r="F1356" i="24"/>
  <c r="G1356" i="24"/>
  <c r="H1356" i="24"/>
  <c r="J1356" i="24"/>
  <c r="K1356" i="24"/>
  <c r="L1356" i="24"/>
  <c r="M1356" i="24"/>
  <c r="N1356" i="24"/>
  <c r="D1357" i="24"/>
  <c r="E1357" i="24"/>
  <c r="F1357" i="24"/>
  <c r="G1357" i="24"/>
  <c r="H1357" i="24"/>
  <c r="J1357" i="24"/>
  <c r="K1357" i="24"/>
  <c r="L1357" i="24"/>
  <c r="M1357" i="24"/>
  <c r="N1357" i="24"/>
  <c r="D1358" i="24"/>
  <c r="E1358" i="24"/>
  <c r="F1358" i="24"/>
  <c r="G1358" i="24"/>
  <c r="H1358" i="24"/>
  <c r="J1358" i="24"/>
  <c r="K1358" i="24"/>
  <c r="L1358" i="24"/>
  <c r="M1358" i="24"/>
  <c r="N1358" i="24"/>
  <c r="D1359" i="24"/>
  <c r="E1359" i="24"/>
  <c r="F1359" i="24"/>
  <c r="G1359" i="24"/>
  <c r="H1359" i="24"/>
  <c r="J1359" i="24"/>
  <c r="K1359" i="24"/>
  <c r="L1359" i="24"/>
  <c r="M1359" i="24"/>
  <c r="N1359" i="24"/>
  <c r="D1360" i="24"/>
  <c r="E1360" i="24"/>
  <c r="F1360" i="24"/>
  <c r="G1360" i="24"/>
  <c r="H1360" i="24"/>
  <c r="J1360" i="24"/>
  <c r="K1360" i="24"/>
  <c r="L1360" i="24"/>
  <c r="M1360" i="24"/>
  <c r="N1360" i="24"/>
  <c r="D1361" i="24"/>
  <c r="E1361" i="24"/>
  <c r="F1361" i="24"/>
  <c r="G1361" i="24"/>
  <c r="H1361" i="24"/>
  <c r="J1361" i="24"/>
  <c r="K1361" i="24"/>
  <c r="L1361" i="24"/>
  <c r="M1361" i="24"/>
  <c r="N1361" i="24"/>
  <c r="D1362" i="24"/>
  <c r="E1362" i="24"/>
  <c r="F1362" i="24"/>
  <c r="G1362" i="24"/>
  <c r="H1362" i="24"/>
  <c r="J1362" i="24"/>
  <c r="K1362" i="24"/>
  <c r="L1362" i="24"/>
  <c r="M1362" i="24"/>
  <c r="N1362" i="24"/>
  <c r="D1363" i="24"/>
  <c r="E1363" i="24"/>
  <c r="F1363" i="24"/>
  <c r="G1363" i="24"/>
  <c r="H1363" i="24"/>
  <c r="J1363" i="24"/>
  <c r="K1363" i="24"/>
  <c r="L1363" i="24"/>
  <c r="M1363" i="24"/>
  <c r="N1363" i="24"/>
  <c r="D1364" i="24"/>
  <c r="E1364" i="24"/>
  <c r="F1364" i="24"/>
  <c r="G1364" i="24"/>
  <c r="H1364" i="24"/>
  <c r="J1364" i="24"/>
  <c r="K1364" i="24"/>
  <c r="L1364" i="24"/>
  <c r="M1364" i="24"/>
  <c r="N1364" i="24"/>
  <c r="D1365" i="24"/>
  <c r="E1365" i="24"/>
  <c r="F1365" i="24"/>
  <c r="G1365" i="24"/>
  <c r="H1365" i="24"/>
  <c r="J1365" i="24"/>
  <c r="K1365" i="24"/>
  <c r="L1365" i="24"/>
  <c r="M1365" i="24"/>
  <c r="N1365" i="24"/>
  <c r="D1366" i="24"/>
  <c r="E1366" i="24"/>
  <c r="F1366" i="24"/>
  <c r="G1366" i="24"/>
  <c r="H1366" i="24"/>
  <c r="J1366" i="24"/>
  <c r="K1366" i="24"/>
  <c r="L1366" i="24"/>
  <c r="M1366" i="24"/>
  <c r="N1366" i="24"/>
  <c r="D1367" i="24"/>
  <c r="E1367" i="24"/>
  <c r="F1367" i="24"/>
  <c r="G1367" i="24"/>
  <c r="H1367" i="24"/>
  <c r="J1367" i="24"/>
  <c r="K1367" i="24"/>
  <c r="L1367" i="24"/>
  <c r="M1367" i="24"/>
  <c r="N1367" i="24"/>
  <c r="D1368" i="24"/>
  <c r="E1368" i="24"/>
  <c r="F1368" i="24"/>
  <c r="G1368" i="24"/>
  <c r="H1368" i="24"/>
  <c r="J1368" i="24"/>
  <c r="K1368" i="24"/>
  <c r="L1368" i="24"/>
  <c r="M1368" i="24"/>
  <c r="N1368" i="24"/>
  <c r="D1369" i="24"/>
  <c r="E1369" i="24"/>
  <c r="F1369" i="24"/>
  <c r="G1369" i="24"/>
  <c r="H1369" i="24"/>
  <c r="J1369" i="24"/>
  <c r="K1369" i="24"/>
  <c r="L1369" i="24"/>
  <c r="M1369" i="24"/>
  <c r="N1369" i="24"/>
  <c r="D1370" i="24"/>
  <c r="E1370" i="24"/>
  <c r="F1370" i="24"/>
  <c r="G1370" i="24"/>
  <c r="H1370" i="24"/>
  <c r="J1370" i="24"/>
  <c r="K1370" i="24"/>
  <c r="L1370" i="24"/>
  <c r="M1370" i="24"/>
  <c r="N1370" i="24"/>
  <c r="D1371" i="24"/>
  <c r="E1371" i="24"/>
  <c r="F1371" i="24"/>
  <c r="G1371" i="24"/>
  <c r="H1371" i="24"/>
  <c r="J1371" i="24"/>
  <c r="K1371" i="24"/>
  <c r="L1371" i="24"/>
  <c r="M1371" i="24"/>
  <c r="N1371" i="24"/>
  <c r="D1372" i="24"/>
  <c r="E1372" i="24"/>
  <c r="F1372" i="24"/>
  <c r="G1372" i="24"/>
  <c r="H1372" i="24"/>
  <c r="J1372" i="24"/>
  <c r="K1372" i="24"/>
  <c r="L1372" i="24"/>
  <c r="M1372" i="24"/>
  <c r="N1372" i="24"/>
  <c r="D1373" i="24"/>
  <c r="E1373" i="24"/>
  <c r="F1373" i="24"/>
  <c r="G1373" i="24"/>
  <c r="H1373" i="24"/>
  <c r="J1373" i="24"/>
  <c r="K1373" i="24"/>
  <c r="L1373" i="24"/>
  <c r="M1373" i="24"/>
  <c r="N1373" i="24"/>
  <c r="D1374" i="24"/>
  <c r="E1374" i="24"/>
  <c r="F1374" i="24"/>
  <c r="G1374" i="24"/>
  <c r="H1374" i="24"/>
  <c r="J1374" i="24"/>
  <c r="K1374" i="24"/>
  <c r="L1374" i="24"/>
  <c r="M1374" i="24"/>
  <c r="N1374" i="24"/>
  <c r="D1375" i="24"/>
  <c r="E1375" i="24"/>
  <c r="F1375" i="24"/>
  <c r="G1375" i="24"/>
  <c r="H1375" i="24"/>
  <c r="J1375" i="24"/>
  <c r="K1375" i="24"/>
  <c r="L1375" i="24"/>
  <c r="M1375" i="24"/>
  <c r="N1375" i="24"/>
  <c r="D599" i="24"/>
  <c r="E599" i="24"/>
  <c r="F599" i="24"/>
  <c r="G599" i="24"/>
  <c r="H599" i="24"/>
  <c r="J599" i="24"/>
  <c r="K599" i="24"/>
  <c r="L599" i="24"/>
  <c r="M599" i="24"/>
  <c r="N599" i="24"/>
  <c r="D600" i="24"/>
  <c r="E600" i="24"/>
  <c r="F600" i="24"/>
  <c r="G600" i="24"/>
  <c r="H600" i="24"/>
  <c r="J600" i="24"/>
  <c r="K600" i="24"/>
  <c r="L600" i="24"/>
  <c r="M600" i="24"/>
  <c r="N600" i="24"/>
  <c r="D601" i="24"/>
  <c r="E601" i="24"/>
  <c r="F601" i="24"/>
  <c r="G601" i="24"/>
  <c r="H601" i="24"/>
  <c r="J601" i="24"/>
  <c r="K601" i="24"/>
  <c r="L601" i="24"/>
  <c r="M601" i="24"/>
  <c r="N601" i="24"/>
  <c r="D602" i="24"/>
  <c r="E602" i="24"/>
  <c r="F602" i="24"/>
  <c r="G602" i="24"/>
  <c r="H602" i="24"/>
  <c r="J602" i="24"/>
  <c r="K602" i="24"/>
  <c r="L602" i="24"/>
  <c r="M602" i="24"/>
  <c r="N602" i="24"/>
  <c r="G603" i="24"/>
  <c r="H603" i="24"/>
  <c r="J603" i="24"/>
  <c r="K603" i="24"/>
  <c r="L603" i="24"/>
  <c r="M603" i="24"/>
  <c r="N603" i="24"/>
  <c r="G604" i="24"/>
  <c r="H604" i="24"/>
  <c r="J604" i="24"/>
  <c r="K604" i="24"/>
  <c r="L604" i="24"/>
  <c r="M604" i="24"/>
  <c r="N604" i="24"/>
  <c r="G605" i="24"/>
  <c r="H605" i="24"/>
  <c r="J605" i="24"/>
  <c r="K605" i="24"/>
  <c r="L605" i="24"/>
  <c r="M605" i="24"/>
  <c r="N605" i="24"/>
  <c r="G606" i="24"/>
  <c r="H606" i="24"/>
  <c r="J606" i="24"/>
  <c r="K606" i="24"/>
  <c r="L606" i="24"/>
  <c r="M606" i="24"/>
  <c r="N606" i="24"/>
  <c r="G607" i="24"/>
  <c r="H607" i="24"/>
  <c r="J607" i="24"/>
  <c r="K607" i="24"/>
  <c r="L607" i="24"/>
  <c r="M607" i="24"/>
  <c r="N607" i="24"/>
  <c r="G608" i="24"/>
  <c r="H608" i="24"/>
  <c r="J608" i="24"/>
  <c r="L608" i="24"/>
  <c r="M608" i="24"/>
  <c r="N608" i="24"/>
  <c r="G609" i="24"/>
  <c r="H609" i="24"/>
  <c r="J609" i="24"/>
  <c r="K609" i="24"/>
  <c r="L609" i="24"/>
  <c r="M609" i="24"/>
  <c r="N609" i="24"/>
  <c r="G610" i="24"/>
  <c r="H610" i="24"/>
  <c r="J610" i="24"/>
  <c r="L610" i="24"/>
  <c r="M610" i="24"/>
  <c r="G611" i="24"/>
  <c r="H611" i="24"/>
  <c r="J611" i="24"/>
  <c r="K611" i="24"/>
  <c r="L611" i="24"/>
  <c r="M611" i="24"/>
  <c r="N611" i="24"/>
  <c r="G612" i="24"/>
  <c r="H612" i="24"/>
  <c r="J612" i="24"/>
  <c r="K612" i="24"/>
  <c r="L612" i="24"/>
  <c r="M612" i="24"/>
  <c r="N612" i="24"/>
  <c r="G613" i="24"/>
  <c r="H613" i="24"/>
  <c r="J613" i="24"/>
  <c r="K613" i="24"/>
  <c r="L613" i="24"/>
  <c r="M613" i="24"/>
  <c r="N613" i="24"/>
  <c r="G614" i="24"/>
  <c r="H614" i="24"/>
  <c r="J614" i="24"/>
  <c r="K614" i="24"/>
  <c r="L614" i="24"/>
  <c r="M614" i="24"/>
  <c r="N614" i="24"/>
  <c r="G615" i="24"/>
  <c r="H615" i="24"/>
  <c r="J615" i="24"/>
  <c r="K615" i="24"/>
  <c r="L615" i="24"/>
  <c r="M615" i="24"/>
  <c r="N615" i="24"/>
  <c r="G616" i="24"/>
  <c r="H616" i="24"/>
  <c r="J616" i="24"/>
  <c r="K616" i="24"/>
  <c r="L616" i="24"/>
  <c r="M616" i="24"/>
  <c r="N616" i="24"/>
  <c r="G617" i="24"/>
  <c r="H617" i="24"/>
  <c r="J617" i="24"/>
  <c r="K617" i="24"/>
  <c r="L617" i="24"/>
  <c r="M617" i="24"/>
  <c r="N617" i="24"/>
  <c r="D618" i="24"/>
  <c r="E618" i="24"/>
  <c r="F618" i="24"/>
  <c r="G618" i="24"/>
  <c r="H618" i="24"/>
  <c r="J618" i="24"/>
  <c r="K618" i="24"/>
  <c r="L618" i="24"/>
  <c r="M618" i="24"/>
  <c r="N618" i="24"/>
  <c r="D619" i="24"/>
  <c r="E619" i="24"/>
  <c r="F619" i="24"/>
  <c r="G619" i="24"/>
  <c r="H619" i="24"/>
  <c r="J619" i="24"/>
  <c r="K619" i="24"/>
  <c r="L619" i="24"/>
  <c r="M619" i="24"/>
  <c r="N619" i="24"/>
  <c r="D620" i="24"/>
  <c r="E620" i="24"/>
  <c r="F620" i="24"/>
  <c r="G620" i="24"/>
  <c r="H620" i="24"/>
  <c r="J620" i="24"/>
  <c r="K620" i="24"/>
  <c r="L620" i="24"/>
  <c r="M620" i="24"/>
  <c r="N620" i="24"/>
  <c r="D621" i="24"/>
  <c r="E621" i="24"/>
  <c r="F621" i="24"/>
  <c r="G621" i="24"/>
  <c r="H621" i="24"/>
  <c r="J621" i="24"/>
  <c r="K621" i="24"/>
  <c r="L621" i="24"/>
  <c r="M621" i="24"/>
  <c r="N621" i="24"/>
  <c r="D622" i="24"/>
  <c r="E622" i="24"/>
  <c r="F622" i="24"/>
  <c r="G622" i="24"/>
  <c r="J622" i="24"/>
  <c r="K622" i="24"/>
  <c r="L622" i="24"/>
  <c r="M622" i="24"/>
  <c r="N622" i="24"/>
  <c r="D623" i="24"/>
  <c r="E623" i="24"/>
  <c r="F623" i="24"/>
  <c r="G623" i="24"/>
  <c r="H623" i="24"/>
  <c r="J623" i="24"/>
  <c r="K623" i="24"/>
  <c r="L623" i="24"/>
  <c r="M623" i="24"/>
  <c r="N623" i="24"/>
  <c r="D624" i="24"/>
  <c r="E624" i="24"/>
  <c r="F624" i="24"/>
  <c r="G624" i="24"/>
  <c r="H624" i="24"/>
  <c r="J624" i="24"/>
  <c r="L624" i="24"/>
  <c r="M624" i="24"/>
  <c r="D625" i="24"/>
  <c r="E625" i="24"/>
  <c r="F625" i="24"/>
  <c r="G625" i="24"/>
  <c r="H625" i="24"/>
  <c r="J625" i="24"/>
  <c r="K625" i="24"/>
  <c r="L625" i="24"/>
  <c r="M625" i="24"/>
  <c r="N625" i="24"/>
  <c r="D626" i="24"/>
  <c r="E626" i="24"/>
  <c r="F626" i="24"/>
  <c r="G626" i="24"/>
  <c r="H626" i="24"/>
  <c r="J626" i="24"/>
  <c r="K626" i="24"/>
  <c r="L626" i="24"/>
  <c r="M626" i="24"/>
  <c r="N626" i="24"/>
  <c r="D627" i="24"/>
  <c r="E627" i="24"/>
  <c r="F627" i="24"/>
  <c r="G627" i="24"/>
  <c r="H627" i="24"/>
  <c r="J627" i="24"/>
  <c r="K627" i="24"/>
  <c r="L627" i="24"/>
  <c r="M627" i="24"/>
  <c r="N627" i="24"/>
  <c r="D628" i="24"/>
  <c r="E628" i="24"/>
  <c r="F628" i="24"/>
  <c r="G628" i="24"/>
  <c r="H628" i="24"/>
  <c r="J628" i="24"/>
  <c r="K628" i="24"/>
  <c r="L628" i="24"/>
  <c r="M628" i="24"/>
  <c r="N628" i="24"/>
  <c r="D629" i="24"/>
  <c r="E629" i="24"/>
  <c r="F629" i="24"/>
  <c r="G629" i="24"/>
  <c r="H629" i="24"/>
  <c r="J629" i="24"/>
  <c r="K629" i="24"/>
  <c r="L629" i="24"/>
  <c r="M629" i="24"/>
  <c r="N629" i="24"/>
  <c r="D630" i="24"/>
  <c r="E630" i="24"/>
  <c r="F630" i="24"/>
  <c r="G630" i="24"/>
  <c r="H630" i="24"/>
  <c r="J630" i="24"/>
  <c r="K630" i="24"/>
  <c r="L630" i="24"/>
  <c r="M630" i="24"/>
  <c r="N630" i="24"/>
  <c r="D631" i="24"/>
  <c r="E631" i="24"/>
  <c r="F631" i="24"/>
  <c r="G631" i="24"/>
  <c r="H631" i="24"/>
  <c r="J631" i="24"/>
  <c r="K631" i="24"/>
  <c r="L631" i="24"/>
  <c r="M631" i="24"/>
  <c r="N631" i="24"/>
  <c r="D632" i="24"/>
  <c r="E632" i="24"/>
  <c r="F632" i="24"/>
  <c r="G632" i="24"/>
  <c r="H632" i="24"/>
  <c r="J632" i="24"/>
  <c r="K632" i="24"/>
  <c r="L632" i="24"/>
  <c r="M632" i="24"/>
  <c r="N632" i="24"/>
  <c r="D633" i="24"/>
  <c r="E633" i="24"/>
  <c r="F633" i="24"/>
  <c r="G633" i="24"/>
  <c r="H633" i="24"/>
  <c r="J633" i="24"/>
  <c r="K633" i="24"/>
  <c r="L633" i="24"/>
  <c r="M633" i="24"/>
  <c r="N633" i="24"/>
  <c r="D634" i="24"/>
  <c r="E634" i="24"/>
  <c r="F634" i="24"/>
  <c r="G634" i="24"/>
  <c r="H634" i="24"/>
  <c r="J634" i="24"/>
  <c r="K634" i="24"/>
  <c r="L634" i="24"/>
  <c r="M634" i="24"/>
  <c r="N634" i="24"/>
  <c r="D635" i="24"/>
  <c r="E635" i="24"/>
  <c r="F635" i="24"/>
  <c r="G635" i="24"/>
  <c r="H635" i="24"/>
  <c r="J635" i="24"/>
  <c r="K635" i="24"/>
  <c r="L635" i="24"/>
  <c r="M635" i="24"/>
  <c r="N635" i="24"/>
  <c r="D636" i="24"/>
  <c r="E636" i="24"/>
  <c r="F636" i="24"/>
  <c r="G636" i="24"/>
  <c r="H636" i="24"/>
  <c r="J636" i="24"/>
  <c r="K636" i="24"/>
  <c r="L636" i="24"/>
  <c r="M636" i="24"/>
  <c r="N636" i="24"/>
  <c r="D637" i="24"/>
  <c r="E637" i="24"/>
  <c r="F637" i="24"/>
  <c r="G637" i="24"/>
  <c r="H637" i="24"/>
  <c r="J637" i="24"/>
  <c r="K637" i="24"/>
  <c r="L637" i="24"/>
  <c r="M637" i="24"/>
  <c r="N637" i="24"/>
  <c r="D638" i="24"/>
  <c r="E638" i="24"/>
  <c r="F638" i="24"/>
  <c r="G638" i="24"/>
  <c r="H638" i="24"/>
  <c r="J638" i="24"/>
  <c r="L638" i="24"/>
  <c r="M638" i="24"/>
  <c r="D639" i="24"/>
  <c r="E639" i="24"/>
  <c r="F639" i="24"/>
  <c r="G639" i="24"/>
  <c r="H639" i="24"/>
  <c r="J639" i="24"/>
  <c r="K639" i="24"/>
  <c r="L639" i="24"/>
  <c r="M639" i="24"/>
  <c r="N639" i="24"/>
  <c r="D640" i="24"/>
  <c r="E640" i="24"/>
  <c r="F640" i="24"/>
  <c r="G640" i="24"/>
  <c r="H640" i="24"/>
  <c r="J640" i="24"/>
  <c r="K640" i="24"/>
  <c r="L640" i="24"/>
  <c r="M640" i="24"/>
  <c r="N640" i="24"/>
  <c r="D641" i="24"/>
  <c r="E641" i="24"/>
  <c r="F641" i="24"/>
  <c r="G641" i="24"/>
  <c r="H641" i="24"/>
  <c r="J641" i="24"/>
  <c r="K641" i="24"/>
  <c r="L641" i="24"/>
  <c r="M641" i="24"/>
  <c r="N641" i="24"/>
  <c r="D642" i="24"/>
  <c r="E642" i="24"/>
  <c r="F642" i="24"/>
  <c r="G642" i="24"/>
  <c r="H642" i="24"/>
  <c r="J642" i="24"/>
  <c r="K642" i="24"/>
  <c r="L642" i="24"/>
  <c r="M642" i="24"/>
  <c r="N642" i="24"/>
  <c r="D643" i="24"/>
  <c r="E643" i="24"/>
  <c r="F643" i="24"/>
  <c r="G643" i="24"/>
  <c r="H643" i="24"/>
  <c r="J643" i="24"/>
  <c r="K643" i="24"/>
  <c r="L643" i="24"/>
  <c r="M643" i="24"/>
  <c r="N643" i="24"/>
  <c r="D644" i="24"/>
  <c r="E644" i="24"/>
  <c r="F644" i="24"/>
  <c r="G644" i="24"/>
  <c r="H644" i="24"/>
  <c r="J644" i="24"/>
  <c r="K644" i="24"/>
  <c r="L644" i="24"/>
  <c r="M644" i="24"/>
  <c r="N644" i="24"/>
  <c r="D667" i="24"/>
  <c r="E667" i="24"/>
  <c r="F667" i="24"/>
  <c r="G667" i="24"/>
  <c r="H667" i="24"/>
  <c r="J667" i="24"/>
  <c r="K667" i="24"/>
  <c r="L667" i="24"/>
  <c r="M667" i="24"/>
  <c r="N667" i="24"/>
  <c r="D668" i="24"/>
  <c r="E668" i="24"/>
  <c r="F668" i="24"/>
  <c r="G668" i="24"/>
  <c r="H668" i="24"/>
  <c r="J668" i="24"/>
  <c r="K668" i="24"/>
  <c r="L668" i="24"/>
  <c r="M668" i="24"/>
  <c r="N668" i="24"/>
  <c r="D669" i="24"/>
  <c r="E669" i="24"/>
  <c r="F669" i="24"/>
  <c r="G669" i="24"/>
  <c r="H669" i="24"/>
  <c r="J669" i="24"/>
  <c r="K669" i="24"/>
  <c r="L669" i="24"/>
  <c r="M669" i="24"/>
  <c r="N669" i="24"/>
  <c r="D670" i="24"/>
  <c r="E670" i="24"/>
  <c r="F670" i="24"/>
  <c r="G670" i="24"/>
  <c r="H670" i="24"/>
  <c r="J670" i="24"/>
  <c r="K670" i="24"/>
  <c r="L670" i="24"/>
  <c r="M670" i="24"/>
  <c r="N670" i="24"/>
  <c r="D671" i="24"/>
  <c r="E671" i="24"/>
  <c r="F671" i="24"/>
  <c r="G671" i="24"/>
  <c r="H671" i="24"/>
  <c r="J671" i="24"/>
  <c r="K671" i="24"/>
  <c r="L671" i="24"/>
  <c r="M671" i="24"/>
  <c r="N671" i="24"/>
  <c r="D672" i="24"/>
  <c r="E672" i="24"/>
  <c r="F672" i="24"/>
  <c r="G672" i="24"/>
  <c r="H672" i="24"/>
  <c r="J672" i="24"/>
  <c r="K672" i="24"/>
  <c r="L672" i="24"/>
  <c r="M672" i="24"/>
  <c r="N672" i="24"/>
  <c r="D673" i="24"/>
  <c r="E673" i="24"/>
  <c r="F673" i="24"/>
  <c r="G673" i="24"/>
  <c r="H673" i="24"/>
  <c r="J673" i="24"/>
  <c r="K673" i="24"/>
  <c r="L673" i="24"/>
  <c r="M673" i="24"/>
  <c r="N673" i="24"/>
  <c r="D674" i="24"/>
  <c r="E674" i="24"/>
  <c r="F674" i="24"/>
  <c r="G674" i="24"/>
  <c r="J674" i="24"/>
  <c r="K674" i="24"/>
  <c r="L674" i="24"/>
  <c r="M674" i="24"/>
  <c r="N674" i="24"/>
  <c r="D739" i="24"/>
  <c r="E739" i="24"/>
  <c r="F739" i="24"/>
  <c r="G739" i="24"/>
  <c r="H739" i="24"/>
  <c r="J739" i="24"/>
  <c r="K739" i="24"/>
  <c r="L739" i="24"/>
  <c r="M739" i="24"/>
  <c r="N739" i="24"/>
  <c r="D740" i="24"/>
  <c r="E740" i="24"/>
  <c r="F740" i="24"/>
  <c r="G740" i="24"/>
  <c r="H740" i="24"/>
  <c r="J740" i="24"/>
  <c r="K740" i="24"/>
  <c r="L740" i="24"/>
  <c r="M740" i="24"/>
  <c r="N740" i="24"/>
  <c r="D741" i="24"/>
  <c r="E741" i="24"/>
  <c r="F741" i="24"/>
  <c r="G741" i="24"/>
  <c r="H741" i="24"/>
  <c r="J741" i="24"/>
  <c r="K741" i="24"/>
  <c r="L741" i="24"/>
  <c r="M741" i="24"/>
  <c r="N741" i="24"/>
  <c r="D742" i="24"/>
  <c r="E742" i="24"/>
  <c r="F742" i="24"/>
  <c r="G742" i="24"/>
  <c r="H742" i="24"/>
  <c r="J742" i="24"/>
  <c r="K742" i="24"/>
  <c r="L742" i="24"/>
  <c r="M742" i="24"/>
  <c r="N742" i="24"/>
  <c r="D743" i="24"/>
  <c r="E743" i="24"/>
  <c r="F743" i="24"/>
  <c r="G743" i="24"/>
  <c r="H743" i="24"/>
  <c r="J743" i="24"/>
  <c r="K743" i="24"/>
  <c r="L743" i="24"/>
  <c r="M743" i="24"/>
  <c r="N743" i="24"/>
  <c r="D744" i="24"/>
  <c r="E744" i="24"/>
  <c r="F744" i="24"/>
  <c r="G744" i="24"/>
  <c r="H744" i="24"/>
  <c r="J744" i="24"/>
  <c r="K744" i="24"/>
  <c r="L744" i="24"/>
  <c r="M744" i="24"/>
  <c r="N744" i="24"/>
  <c r="D745" i="24"/>
  <c r="E745" i="24"/>
  <c r="F745" i="24"/>
  <c r="G745" i="24"/>
  <c r="H745" i="24"/>
  <c r="J745" i="24"/>
  <c r="K745" i="24"/>
  <c r="L745" i="24"/>
  <c r="M745" i="24"/>
  <c r="N745" i="24"/>
  <c r="D746" i="24"/>
  <c r="E746" i="24"/>
  <c r="F746" i="24"/>
  <c r="G746" i="24"/>
  <c r="H746" i="24"/>
  <c r="J746" i="24"/>
  <c r="K746" i="24"/>
  <c r="L746" i="24"/>
  <c r="M746" i="24"/>
  <c r="N746" i="24"/>
  <c r="D747" i="24"/>
  <c r="E747" i="24"/>
  <c r="F747" i="24"/>
  <c r="G747" i="24"/>
  <c r="H747" i="24"/>
  <c r="J747" i="24"/>
  <c r="K747" i="24"/>
  <c r="L747" i="24"/>
  <c r="M747" i="24"/>
  <c r="N747" i="24"/>
  <c r="D748" i="24"/>
  <c r="E748" i="24"/>
  <c r="F748" i="24"/>
  <c r="G748" i="24"/>
  <c r="H748" i="24"/>
  <c r="J748" i="24"/>
  <c r="K748" i="24"/>
  <c r="L748" i="24"/>
  <c r="M748" i="24"/>
  <c r="N748" i="24"/>
  <c r="D749" i="24"/>
  <c r="E749" i="24"/>
  <c r="F749" i="24"/>
  <c r="G749" i="24"/>
  <c r="H749" i="24"/>
  <c r="J749" i="24"/>
  <c r="K749" i="24"/>
  <c r="L749" i="24"/>
  <c r="M749" i="24"/>
  <c r="N749" i="24"/>
  <c r="D750" i="24"/>
  <c r="E750" i="24"/>
  <c r="F750" i="24"/>
  <c r="G750" i="24"/>
  <c r="H750" i="24"/>
  <c r="J750" i="24"/>
  <c r="K750" i="24"/>
  <c r="L750" i="24"/>
  <c r="M750" i="24"/>
  <c r="N750" i="24"/>
  <c r="D751" i="24"/>
  <c r="E751" i="24"/>
  <c r="F751" i="24"/>
  <c r="G751" i="24"/>
  <c r="H751" i="24"/>
  <c r="J751" i="24"/>
  <c r="K751" i="24"/>
  <c r="L751" i="24"/>
  <c r="M751" i="24"/>
  <c r="N751" i="24"/>
  <c r="D752" i="24"/>
  <c r="E752" i="24"/>
  <c r="F752" i="24"/>
  <c r="G752" i="24"/>
  <c r="H752" i="24"/>
  <c r="J752" i="24"/>
  <c r="K752" i="24"/>
  <c r="L752" i="24"/>
  <c r="M752" i="24"/>
  <c r="N752" i="24"/>
  <c r="D753" i="24"/>
  <c r="E753" i="24"/>
  <c r="F753" i="24"/>
  <c r="G753" i="24"/>
  <c r="H753" i="24"/>
  <c r="J753" i="24"/>
  <c r="K753" i="24"/>
  <c r="L753" i="24"/>
  <c r="M753" i="24"/>
  <c r="N753" i="24"/>
  <c r="D754" i="24"/>
  <c r="E754" i="24"/>
  <c r="F754" i="24"/>
  <c r="G754" i="24"/>
  <c r="H754" i="24"/>
  <c r="J754" i="24"/>
  <c r="K754" i="24"/>
  <c r="L754" i="24"/>
  <c r="M754" i="24"/>
  <c r="N754" i="24"/>
  <c r="D765" i="24"/>
  <c r="E765" i="24"/>
  <c r="F765" i="24"/>
  <c r="G765" i="24"/>
  <c r="H765" i="24"/>
  <c r="J765" i="24"/>
  <c r="K765" i="24"/>
  <c r="L765" i="24"/>
  <c r="M765" i="24"/>
  <c r="N765" i="24"/>
  <c r="D766" i="24"/>
  <c r="E766" i="24"/>
  <c r="F766" i="24"/>
  <c r="G766" i="24"/>
  <c r="H766" i="24"/>
  <c r="J766" i="24"/>
  <c r="K766" i="24"/>
  <c r="L766" i="24"/>
  <c r="M766" i="24"/>
  <c r="N766" i="24"/>
  <c r="D767" i="24"/>
  <c r="E767" i="24"/>
  <c r="F767" i="24"/>
  <c r="G767" i="24"/>
  <c r="H767" i="24"/>
  <c r="J767" i="24"/>
  <c r="K767" i="24"/>
  <c r="L767" i="24"/>
  <c r="M767" i="24"/>
  <c r="N767" i="24"/>
  <c r="D768" i="24"/>
  <c r="E768" i="24"/>
  <c r="F768" i="24"/>
  <c r="G768" i="24"/>
  <c r="H768" i="24"/>
  <c r="J768" i="24"/>
  <c r="K768" i="24"/>
  <c r="L768" i="24"/>
  <c r="M768" i="24"/>
  <c r="N768" i="24"/>
  <c r="D769" i="24"/>
  <c r="E769" i="24"/>
  <c r="F769" i="24"/>
  <c r="G769" i="24"/>
  <c r="H769" i="24"/>
  <c r="J769" i="24"/>
  <c r="K769" i="24"/>
  <c r="L769" i="24"/>
  <c r="M769" i="24"/>
  <c r="N769" i="24"/>
  <c r="D770" i="24"/>
  <c r="E770" i="24"/>
  <c r="F770" i="24"/>
  <c r="G770" i="24"/>
  <c r="H770" i="24"/>
  <c r="J770" i="24"/>
  <c r="K770" i="24"/>
  <c r="L770" i="24"/>
  <c r="M770" i="24"/>
  <c r="N770" i="24"/>
  <c r="D771" i="24"/>
  <c r="E771" i="24"/>
  <c r="G771" i="24"/>
  <c r="H771" i="24"/>
  <c r="J771" i="24"/>
  <c r="K771" i="24"/>
  <c r="L771" i="24"/>
  <c r="M771" i="24"/>
  <c r="N771" i="24"/>
  <c r="D772" i="24"/>
  <c r="E772" i="24"/>
  <c r="F772" i="24"/>
  <c r="G772" i="24"/>
  <c r="H772" i="24"/>
  <c r="J772" i="24"/>
  <c r="K772" i="24"/>
  <c r="L772" i="24"/>
  <c r="M772" i="24"/>
  <c r="N772" i="24"/>
  <c r="D773" i="24"/>
  <c r="E773" i="24"/>
  <c r="F773" i="24"/>
  <c r="G773" i="24"/>
  <c r="H773" i="24"/>
  <c r="J773" i="24"/>
  <c r="K773" i="24"/>
  <c r="L773" i="24"/>
  <c r="M773" i="24"/>
  <c r="N773" i="24"/>
  <c r="D774" i="24"/>
  <c r="E774" i="24"/>
  <c r="F774" i="24"/>
  <c r="G774" i="24"/>
  <c r="H774" i="24"/>
  <c r="J774" i="24"/>
  <c r="K774" i="24"/>
  <c r="L774" i="24"/>
  <c r="M774" i="24"/>
  <c r="N774" i="24"/>
  <c r="D775" i="24"/>
  <c r="E775" i="24"/>
  <c r="F775" i="24"/>
  <c r="G775" i="24"/>
  <c r="H775" i="24"/>
  <c r="J775" i="24"/>
  <c r="K775" i="24"/>
  <c r="L775" i="24"/>
  <c r="M775" i="24"/>
  <c r="N775" i="24"/>
  <c r="D776" i="24"/>
  <c r="E776" i="24"/>
  <c r="F776" i="24"/>
  <c r="G776" i="24"/>
  <c r="H776" i="24"/>
  <c r="J776" i="24"/>
  <c r="K776" i="24"/>
  <c r="L776" i="24"/>
  <c r="M776" i="24"/>
  <c r="N776" i="24"/>
  <c r="D777" i="24"/>
  <c r="E777" i="24"/>
  <c r="F777" i="24"/>
  <c r="G777" i="24"/>
  <c r="H777" i="24"/>
  <c r="J777" i="24"/>
  <c r="K777" i="24"/>
  <c r="L777" i="24"/>
  <c r="M777" i="24"/>
  <c r="N777" i="24"/>
  <c r="D778" i="24"/>
  <c r="E778" i="24"/>
  <c r="F778" i="24"/>
  <c r="G778" i="24"/>
  <c r="H778" i="24"/>
  <c r="J778" i="24"/>
  <c r="K778" i="24"/>
  <c r="L778" i="24"/>
  <c r="M778" i="24"/>
  <c r="N778" i="24"/>
  <c r="D779" i="24"/>
  <c r="E779" i="24"/>
  <c r="F779" i="24"/>
  <c r="G779" i="24"/>
  <c r="H779" i="24"/>
  <c r="J779" i="24"/>
  <c r="K779" i="24"/>
  <c r="L779" i="24"/>
  <c r="M779" i="24"/>
  <c r="N779" i="24"/>
  <c r="D780" i="24"/>
  <c r="E780" i="24"/>
  <c r="G780" i="24"/>
  <c r="H780" i="24"/>
  <c r="J780" i="24"/>
  <c r="K780" i="24"/>
  <c r="L780" i="24"/>
  <c r="M780" i="24"/>
  <c r="N780" i="24"/>
  <c r="D781" i="24"/>
  <c r="E781" i="24"/>
  <c r="F781" i="24"/>
  <c r="G781" i="24"/>
  <c r="H781" i="24"/>
  <c r="J781" i="24"/>
  <c r="K781" i="24"/>
  <c r="L781" i="24"/>
  <c r="M781" i="24"/>
  <c r="N781" i="24"/>
  <c r="D782" i="24"/>
  <c r="E782" i="24"/>
  <c r="F782" i="24"/>
  <c r="G782" i="24"/>
  <c r="H782" i="24"/>
  <c r="J782" i="24"/>
  <c r="K782" i="24"/>
  <c r="L782" i="24"/>
  <c r="M782" i="24"/>
  <c r="N782" i="24"/>
  <c r="D783" i="24"/>
  <c r="E783" i="24"/>
  <c r="F783" i="24"/>
  <c r="G783" i="24"/>
  <c r="H783" i="24"/>
  <c r="J783" i="24"/>
  <c r="K783" i="24"/>
  <c r="L783" i="24"/>
  <c r="M783" i="24"/>
  <c r="N783" i="24"/>
  <c r="D784" i="24"/>
  <c r="E784" i="24"/>
  <c r="F784" i="24"/>
  <c r="G784" i="24"/>
  <c r="H784" i="24"/>
  <c r="J784" i="24"/>
  <c r="K784" i="24"/>
  <c r="L784" i="24"/>
  <c r="M784" i="24"/>
  <c r="N784" i="24"/>
  <c r="D785" i="24"/>
  <c r="E785" i="24"/>
  <c r="F785" i="24"/>
  <c r="G785" i="24"/>
  <c r="H785" i="24"/>
  <c r="J785" i="24"/>
  <c r="K785" i="24"/>
  <c r="L785" i="24"/>
  <c r="M785" i="24"/>
  <c r="N785" i="24"/>
  <c r="D786" i="24"/>
  <c r="E786" i="24"/>
  <c r="F786" i="24"/>
  <c r="G786" i="24"/>
  <c r="H786" i="24"/>
  <c r="J786" i="24"/>
  <c r="K786" i="24"/>
  <c r="L786" i="24"/>
  <c r="M786" i="24"/>
  <c r="N786" i="24"/>
  <c r="D787" i="24"/>
  <c r="E787" i="24"/>
  <c r="F787" i="24"/>
  <c r="G787" i="24"/>
  <c r="H787" i="24"/>
  <c r="J787" i="24"/>
  <c r="K787" i="24"/>
  <c r="L787" i="24"/>
  <c r="M787" i="24"/>
  <c r="N787" i="24"/>
  <c r="D788" i="24"/>
  <c r="E788" i="24"/>
  <c r="F788" i="24"/>
  <c r="G788" i="24"/>
  <c r="H788" i="24"/>
  <c r="J788" i="24"/>
  <c r="K788" i="24"/>
  <c r="L788" i="24"/>
  <c r="M788" i="24"/>
  <c r="N788" i="24"/>
  <c r="D789" i="24"/>
  <c r="E789" i="24"/>
  <c r="F789" i="24"/>
  <c r="G789" i="24"/>
  <c r="H789" i="24"/>
  <c r="J789" i="24"/>
  <c r="K789" i="24"/>
  <c r="L789" i="24"/>
  <c r="M789" i="24"/>
  <c r="N789" i="24"/>
  <c r="D790" i="24"/>
  <c r="E790" i="24"/>
  <c r="F790" i="24"/>
  <c r="G790" i="24"/>
  <c r="H790" i="24"/>
  <c r="J790" i="24"/>
  <c r="K790" i="24"/>
  <c r="L790" i="24"/>
  <c r="M790" i="24"/>
  <c r="N790" i="24"/>
  <c r="D791" i="24"/>
  <c r="E791" i="24"/>
  <c r="F791" i="24"/>
  <c r="G791" i="24"/>
  <c r="H791" i="24"/>
  <c r="J791" i="24"/>
  <c r="K791" i="24"/>
  <c r="L791" i="24"/>
  <c r="M791" i="24"/>
  <c r="N791" i="24"/>
  <c r="D792" i="24"/>
  <c r="E792" i="24"/>
  <c r="F792" i="24"/>
  <c r="G792" i="24"/>
  <c r="H792" i="24"/>
  <c r="J792" i="24"/>
  <c r="K792" i="24"/>
  <c r="L792" i="24"/>
  <c r="M792" i="24"/>
  <c r="N792" i="24"/>
  <c r="D793" i="24"/>
  <c r="E793" i="24"/>
  <c r="F793" i="24"/>
  <c r="G793" i="24"/>
  <c r="H793" i="24"/>
  <c r="J793" i="24"/>
  <c r="K793" i="24"/>
  <c r="L793" i="24"/>
  <c r="M793" i="24"/>
  <c r="N793" i="24"/>
  <c r="D794" i="24"/>
  <c r="E794" i="24"/>
  <c r="F794" i="24"/>
  <c r="G794" i="24"/>
  <c r="H794" i="24"/>
  <c r="J794" i="24"/>
  <c r="L794" i="24"/>
  <c r="M794" i="24"/>
  <c r="D795" i="24"/>
  <c r="E795" i="24"/>
  <c r="F795" i="24"/>
  <c r="G795" i="24"/>
  <c r="H795" i="24"/>
  <c r="J795" i="24"/>
  <c r="K795" i="24"/>
  <c r="L795" i="24"/>
  <c r="M795" i="24"/>
  <c r="N795" i="24"/>
  <c r="D796" i="24"/>
  <c r="E796" i="24"/>
  <c r="F796" i="24"/>
  <c r="G796" i="24"/>
  <c r="H796" i="24"/>
  <c r="J796" i="24"/>
  <c r="K796" i="24"/>
  <c r="L796" i="24"/>
  <c r="M796" i="24"/>
  <c r="N796" i="24"/>
  <c r="D797" i="24"/>
  <c r="E797" i="24"/>
  <c r="F797" i="24"/>
  <c r="G797" i="24"/>
  <c r="H797" i="24"/>
  <c r="J797" i="24"/>
  <c r="K797" i="24"/>
  <c r="L797" i="24"/>
  <c r="M797" i="24"/>
  <c r="N797" i="24"/>
  <c r="D812" i="24"/>
  <c r="E812" i="24"/>
  <c r="F812" i="24"/>
  <c r="G812" i="24"/>
  <c r="H812" i="24"/>
  <c r="J812" i="24"/>
  <c r="K812" i="24"/>
  <c r="L812" i="24"/>
  <c r="M812" i="24"/>
  <c r="N812" i="24"/>
  <c r="D813" i="24"/>
  <c r="E813" i="24"/>
  <c r="F813" i="24"/>
  <c r="G813" i="24"/>
  <c r="H813" i="24"/>
  <c r="J813" i="24"/>
  <c r="K813" i="24"/>
  <c r="L813" i="24"/>
  <c r="M813" i="24"/>
  <c r="N813" i="24"/>
  <c r="D814" i="24"/>
  <c r="E814" i="24"/>
  <c r="F814" i="24"/>
  <c r="G814" i="24"/>
  <c r="H814" i="24"/>
  <c r="J814" i="24"/>
  <c r="K814" i="24"/>
  <c r="L814" i="24"/>
  <c r="M814" i="24"/>
  <c r="N814" i="24"/>
  <c r="D815" i="24"/>
  <c r="E815" i="24"/>
  <c r="F815" i="24"/>
  <c r="G815" i="24"/>
  <c r="H815" i="24"/>
  <c r="J815" i="24"/>
  <c r="L815" i="24"/>
  <c r="M815" i="24"/>
  <c r="D816" i="24"/>
  <c r="E816" i="24"/>
  <c r="F816" i="24"/>
  <c r="G816" i="24"/>
  <c r="H816" i="24"/>
  <c r="J816" i="24"/>
  <c r="K816" i="24"/>
  <c r="L816" i="24"/>
  <c r="M816" i="24"/>
  <c r="N816" i="24"/>
  <c r="D817" i="24"/>
  <c r="E817" i="24"/>
  <c r="F817" i="24"/>
  <c r="G817" i="24"/>
  <c r="H817" i="24"/>
  <c r="J817" i="24"/>
  <c r="K817" i="24"/>
  <c r="L817" i="24"/>
  <c r="M817" i="24"/>
  <c r="N817" i="24"/>
  <c r="D818" i="24"/>
  <c r="E818" i="24"/>
  <c r="G818" i="24"/>
  <c r="H818" i="24"/>
  <c r="J818" i="24"/>
  <c r="K818" i="24"/>
  <c r="L818" i="24"/>
  <c r="M818" i="24"/>
  <c r="N818" i="24"/>
  <c r="D819" i="24"/>
  <c r="E819" i="24"/>
  <c r="F819" i="24"/>
  <c r="G819" i="24"/>
  <c r="H819" i="24"/>
  <c r="J819" i="24"/>
  <c r="K819" i="24"/>
  <c r="L819" i="24"/>
  <c r="M819" i="24"/>
  <c r="N819" i="24"/>
  <c r="D820" i="24"/>
  <c r="E820" i="24"/>
  <c r="F820" i="24"/>
  <c r="G820" i="24"/>
  <c r="H820" i="24"/>
  <c r="J820" i="24"/>
  <c r="K820" i="24"/>
  <c r="L820" i="24"/>
  <c r="M820" i="24"/>
  <c r="N820" i="24"/>
  <c r="D821" i="24"/>
  <c r="E821" i="24"/>
  <c r="F821" i="24"/>
  <c r="G821" i="24"/>
  <c r="H821" i="24"/>
  <c r="J821" i="24"/>
  <c r="K821" i="24"/>
  <c r="L821" i="24"/>
  <c r="M821" i="24"/>
  <c r="N821" i="24"/>
  <c r="D822" i="24"/>
  <c r="E822" i="24"/>
  <c r="F822" i="24"/>
  <c r="G822" i="24"/>
  <c r="H822" i="24"/>
  <c r="J822" i="24"/>
  <c r="K822" i="24"/>
  <c r="L822" i="24"/>
  <c r="M822" i="24"/>
  <c r="N822" i="24"/>
  <c r="D823" i="24"/>
  <c r="E823" i="24"/>
  <c r="F823" i="24"/>
  <c r="G823" i="24"/>
  <c r="H823" i="24"/>
  <c r="J823" i="24"/>
  <c r="K823" i="24"/>
  <c r="L823" i="24"/>
  <c r="M823" i="24"/>
  <c r="N823" i="24"/>
  <c r="D824" i="24"/>
  <c r="E824" i="24"/>
  <c r="F824" i="24"/>
  <c r="G824" i="24"/>
  <c r="H824" i="24"/>
  <c r="J824" i="24"/>
  <c r="K824" i="24"/>
  <c r="L824" i="24"/>
  <c r="M824" i="24"/>
  <c r="N824" i="24"/>
  <c r="D825" i="24"/>
  <c r="E825" i="24"/>
  <c r="F825" i="24"/>
  <c r="G825" i="24"/>
  <c r="H825" i="24"/>
  <c r="J825" i="24"/>
  <c r="K825" i="24"/>
  <c r="L825" i="24"/>
  <c r="M825" i="24"/>
  <c r="N825" i="24"/>
  <c r="D826" i="24"/>
  <c r="E826" i="24"/>
  <c r="F826" i="24"/>
  <c r="G826" i="24"/>
  <c r="H826" i="24"/>
  <c r="J826" i="24"/>
  <c r="K826" i="24"/>
  <c r="L826" i="24"/>
  <c r="M826" i="24"/>
  <c r="N826" i="24"/>
  <c r="D827" i="24"/>
  <c r="E827" i="24"/>
  <c r="G827" i="24"/>
  <c r="H827" i="24"/>
  <c r="J827" i="24"/>
  <c r="K827" i="24"/>
  <c r="L827" i="24"/>
  <c r="M827" i="24"/>
  <c r="N827" i="24"/>
  <c r="D828" i="24"/>
  <c r="E828" i="24"/>
  <c r="F828" i="24"/>
  <c r="G828" i="24"/>
  <c r="H828" i="24"/>
  <c r="J828" i="24"/>
  <c r="K828" i="24"/>
  <c r="L828" i="24"/>
  <c r="M828" i="24"/>
  <c r="N828" i="24"/>
  <c r="D829" i="24"/>
  <c r="E829" i="24"/>
  <c r="F829" i="24"/>
  <c r="G829" i="24"/>
  <c r="H829" i="24"/>
  <c r="J829" i="24"/>
  <c r="K829" i="24"/>
  <c r="L829" i="24"/>
  <c r="M829" i="24"/>
  <c r="N829" i="24"/>
  <c r="D830" i="24"/>
  <c r="E830" i="24"/>
  <c r="F830" i="24"/>
  <c r="G830" i="24"/>
  <c r="H830" i="24"/>
  <c r="J830" i="24"/>
  <c r="K830" i="24"/>
  <c r="L830" i="24"/>
  <c r="M830" i="24"/>
  <c r="N830" i="24"/>
  <c r="D831" i="24"/>
  <c r="E831" i="24"/>
  <c r="F831" i="24"/>
  <c r="G831" i="24"/>
  <c r="H831" i="24"/>
  <c r="J831" i="24"/>
  <c r="K831" i="24"/>
  <c r="L831" i="24"/>
  <c r="M831" i="24"/>
  <c r="N831" i="24"/>
  <c r="D832" i="24"/>
  <c r="E832" i="24"/>
  <c r="F832" i="24"/>
  <c r="G832" i="24"/>
  <c r="H832" i="24"/>
  <c r="J832" i="24"/>
  <c r="K832" i="24"/>
  <c r="L832" i="24"/>
  <c r="M832" i="24"/>
  <c r="N832" i="24"/>
  <c r="D833" i="24"/>
  <c r="E833" i="24"/>
  <c r="F833" i="24"/>
  <c r="G833" i="24"/>
  <c r="H833" i="24"/>
  <c r="J833" i="24"/>
  <c r="K833" i="24"/>
  <c r="L833" i="24"/>
  <c r="M833" i="24"/>
  <c r="N833" i="24"/>
  <c r="D834" i="24"/>
  <c r="E834" i="24"/>
  <c r="F834" i="24"/>
  <c r="G834" i="24"/>
  <c r="H834" i="24"/>
  <c r="J834" i="24"/>
  <c r="K834" i="24"/>
  <c r="L834" i="24"/>
  <c r="M834" i="24"/>
  <c r="N834" i="24"/>
  <c r="D835" i="24"/>
  <c r="E835" i="24"/>
  <c r="F835" i="24"/>
  <c r="G835" i="24"/>
  <c r="H835" i="24"/>
  <c r="J835" i="24"/>
  <c r="K835" i="24"/>
  <c r="L835" i="24"/>
  <c r="M835" i="24"/>
  <c r="N835" i="24"/>
  <c r="D836" i="24"/>
  <c r="E836" i="24"/>
  <c r="G836" i="24"/>
  <c r="H836" i="24"/>
  <c r="J836" i="24"/>
  <c r="K836" i="24"/>
  <c r="L836" i="24"/>
  <c r="M836" i="24"/>
  <c r="N836" i="24"/>
  <c r="D837" i="24"/>
  <c r="E837" i="24"/>
  <c r="F837" i="24"/>
  <c r="G837" i="24"/>
  <c r="H837" i="24"/>
  <c r="J837" i="24"/>
  <c r="K837" i="24"/>
  <c r="L837" i="24"/>
  <c r="M837" i="24"/>
  <c r="N837" i="24"/>
  <c r="D838" i="24"/>
  <c r="E838" i="24"/>
  <c r="G838" i="24"/>
  <c r="H838" i="24"/>
  <c r="J838" i="24"/>
  <c r="K838" i="24"/>
  <c r="L838" i="24"/>
  <c r="M838" i="24"/>
  <c r="N838" i="24"/>
  <c r="D839" i="24"/>
  <c r="E839" i="24"/>
  <c r="F839" i="24"/>
  <c r="G839" i="24"/>
  <c r="H839" i="24"/>
  <c r="J839" i="24"/>
  <c r="K839" i="24"/>
  <c r="L839" i="24"/>
  <c r="M839" i="24"/>
  <c r="N839" i="24"/>
  <c r="D840" i="24"/>
  <c r="E840" i="24"/>
  <c r="F840" i="24"/>
  <c r="G840" i="24"/>
  <c r="H840" i="24"/>
  <c r="J840" i="24"/>
  <c r="K840" i="24"/>
  <c r="L840" i="24"/>
  <c r="M840" i="24"/>
  <c r="N840" i="24"/>
  <c r="D841" i="24"/>
  <c r="E841" i="24"/>
  <c r="F841" i="24"/>
  <c r="G841" i="24"/>
  <c r="H841" i="24"/>
  <c r="J841" i="24"/>
  <c r="K841" i="24"/>
  <c r="L841" i="24"/>
  <c r="M841" i="24"/>
  <c r="N841" i="24"/>
  <c r="D842" i="24"/>
  <c r="E842" i="24"/>
  <c r="F842" i="24"/>
  <c r="G842" i="24"/>
  <c r="H842" i="24"/>
  <c r="J842" i="24"/>
  <c r="K842" i="24"/>
  <c r="L842" i="24"/>
  <c r="M842" i="24"/>
  <c r="N842" i="24"/>
  <c r="D843" i="24"/>
  <c r="E843" i="24"/>
  <c r="F843" i="24"/>
  <c r="G843" i="24"/>
  <c r="H843" i="24"/>
  <c r="J843" i="24"/>
  <c r="K843" i="24"/>
  <c r="L843" i="24"/>
  <c r="M843" i="24"/>
  <c r="N843" i="24"/>
  <c r="D844" i="24"/>
  <c r="E844" i="24"/>
  <c r="F844" i="24"/>
  <c r="G844" i="24"/>
  <c r="H844" i="24"/>
  <c r="J844" i="24"/>
  <c r="K844" i="24"/>
  <c r="L844" i="24"/>
  <c r="M844" i="24"/>
  <c r="N844" i="24"/>
  <c r="D845" i="24"/>
  <c r="E845" i="24"/>
  <c r="F845" i="24"/>
  <c r="G845" i="24"/>
  <c r="H845" i="24"/>
  <c r="J845" i="24"/>
  <c r="K845" i="24"/>
  <c r="L845" i="24"/>
  <c r="M845" i="24"/>
  <c r="N845" i="24"/>
  <c r="D846" i="24"/>
  <c r="F846" i="24"/>
  <c r="G846" i="24"/>
  <c r="H846" i="24"/>
  <c r="J846" i="24"/>
  <c r="K846" i="24"/>
  <c r="L846" i="24"/>
  <c r="M846" i="24"/>
  <c r="N846" i="24"/>
  <c r="D847" i="24"/>
  <c r="E847" i="24"/>
  <c r="F847" i="24"/>
  <c r="G847" i="24"/>
  <c r="H847" i="24"/>
  <c r="J847" i="24"/>
  <c r="K847" i="24"/>
  <c r="L847" i="24"/>
  <c r="M847" i="24"/>
  <c r="N847" i="24"/>
  <c r="D848" i="24"/>
  <c r="E848" i="24"/>
  <c r="F848" i="24"/>
  <c r="G848" i="24"/>
  <c r="H848" i="24"/>
  <c r="J848" i="24"/>
  <c r="K848" i="24"/>
  <c r="L848" i="24"/>
  <c r="M848" i="24"/>
  <c r="N848" i="24"/>
  <c r="D849" i="24"/>
  <c r="E849" i="24"/>
  <c r="F849" i="24"/>
  <c r="G849" i="24"/>
  <c r="H849" i="24"/>
  <c r="J849" i="24"/>
  <c r="K849" i="24"/>
  <c r="L849" i="24"/>
  <c r="M849" i="24"/>
  <c r="N849" i="24"/>
  <c r="D850" i="24"/>
  <c r="E850" i="24"/>
  <c r="F850" i="24"/>
  <c r="G850" i="24"/>
  <c r="H850" i="24"/>
  <c r="J850" i="24"/>
  <c r="K850" i="24"/>
  <c r="L850" i="24"/>
  <c r="M850" i="24"/>
  <c r="N850" i="24"/>
  <c r="D851" i="24"/>
  <c r="E851" i="24"/>
  <c r="F851" i="24"/>
  <c r="G851" i="24"/>
  <c r="H851" i="24"/>
  <c r="J851" i="24"/>
  <c r="L851" i="24"/>
  <c r="M851" i="24"/>
  <c r="D852" i="24"/>
  <c r="E852" i="24"/>
  <c r="F852" i="24"/>
  <c r="G852" i="24"/>
  <c r="H852" i="24"/>
  <c r="J852" i="24"/>
  <c r="L852" i="24"/>
  <c r="M852" i="24"/>
  <c r="D853" i="24"/>
  <c r="E853" i="24"/>
  <c r="F853" i="24"/>
  <c r="G853" i="24"/>
  <c r="H853" i="24"/>
  <c r="J853" i="24"/>
  <c r="L853" i="24"/>
  <c r="M853" i="24"/>
  <c r="D854" i="24"/>
  <c r="E854" i="24"/>
  <c r="F854" i="24"/>
  <c r="G854" i="24"/>
  <c r="H854" i="24"/>
  <c r="J854" i="24"/>
  <c r="L854" i="24"/>
  <c r="M854" i="24"/>
  <c r="D855" i="24"/>
  <c r="E855" i="24"/>
  <c r="F855" i="24"/>
  <c r="G855" i="24"/>
  <c r="H855" i="24"/>
  <c r="J855" i="24"/>
  <c r="L855" i="24"/>
  <c r="M855" i="24"/>
  <c r="D856" i="24"/>
  <c r="E856" i="24"/>
  <c r="F856" i="24"/>
  <c r="G856" i="24"/>
  <c r="H856" i="24"/>
  <c r="J856" i="24"/>
  <c r="K856" i="24"/>
  <c r="L856" i="24"/>
  <c r="M856" i="24"/>
  <c r="N856" i="24"/>
  <c r="D857" i="24"/>
  <c r="E857" i="24"/>
  <c r="F857" i="24"/>
  <c r="G857" i="24"/>
  <c r="H857" i="24"/>
  <c r="J857" i="24"/>
  <c r="K857" i="24"/>
  <c r="L857" i="24"/>
  <c r="M857" i="24"/>
  <c r="N857" i="24"/>
  <c r="D858" i="24"/>
  <c r="E858" i="24"/>
  <c r="F858" i="24"/>
  <c r="G858" i="24"/>
  <c r="H858" i="24"/>
  <c r="J858" i="24"/>
  <c r="K858" i="24"/>
  <c r="L858" i="24"/>
  <c r="M858" i="24"/>
  <c r="N858" i="24"/>
  <c r="D859" i="24"/>
  <c r="E859" i="24"/>
  <c r="F859" i="24"/>
  <c r="G859" i="24"/>
  <c r="H859" i="24"/>
  <c r="J859" i="24"/>
  <c r="K859" i="24"/>
  <c r="L859" i="24"/>
  <c r="M859" i="24"/>
  <c r="N859" i="24"/>
  <c r="D860" i="24"/>
  <c r="E860" i="24"/>
  <c r="F860" i="24"/>
  <c r="G860" i="24"/>
  <c r="H860" i="24"/>
  <c r="J860" i="24"/>
  <c r="K860" i="24"/>
  <c r="L860" i="24"/>
  <c r="M860" i="24"/>
  <c r="N860" i="24"/>
  <c r="D861" i="24"/>
  <c r="E861" i="24"/>
  <c r="F861" i="24"/>
  <c r="G861" i="24"/>
  <c r="H861" i="24"/>
  <c r="J861" i="24"/>
  <c r="K861" i="24"/>
  <c r="L861" i="24"/>
  <c r="M861" i="24"/>
  <c r="N861" i="24"/>
  <c r="D862" i="24"/>
  <c r="E862" i="24"/>
  <c r="F862" i="24"/>
  <c r="G862" i="24"/>
  <c r="H862" i="24"/>
  <c r="J862" i="24"/>
  <c r="K862" i="24"/>
  <c r="L862" i="24"/>
  <c r="M862" i="24"/>
  <c r="N862" i="24"/>
  <c r="D863" i="24"/>
  <c r="E863" i="24"/>
  <c r="F863" i="24"/>
  <c r="G863" i="24"/>
  <c r="H863" i="24"/>
  <c r="J863" i="24"/>
  <c r="L863" i="24"/>
  <c r="M863" i="24"/>
  <c r="D864" i="24"/>
  <c r="E864" i="24"/>
  <c r="F864" i="24"/>
  <c r="G864" i="24"/>
  <c r="H864" i="24"/>
  <c r="J864" i="24"/>
  <c r="K864" i="24"/>
  <c r="L864" i="24"/>
  <c r="M864" i="24"/>
  <c r="N864" i="24"/>
  <c r="D865" i="24"/>
  <c r="E865" i="24"/>
  <c r="F865" i="24"/>
  <c r="G865" i="24"/>
  <c r="H865" i="24"/>
  <c r="J865" i="24"/>
  <c r="K865" i="24"/>
  <c r="L865" i="24"/>
  <c r="M865" i="24"/>
  <c r="N865" i="24"/>
  <c r="D866" i="24"/>
  <c r="E866" i="24"/>
  <c r="F866" i="24"/>
  <c r="G866" i="24"/>
  <c r="H866" i="24"/>
  <c r="J866" i="24"/>
  <c r="K866" i="24"/>
  <c r="L866" i="24"/>
  <c r="M866" i="24"/>
  <c r="N866" i="24"/>
  <c r="D867" i="24"/>
  <c r="E867" i="24"/>
  <c r="F867" i="24"/>
  <c r="G867" i="24"/>
  <c r="H867" i="24"/>
  <c r="J867" i="24"/>
  <c r="K867" i="24"/>
  <c r="L867" i="24"/>
  <c r="M867" i="24"/>
  <c r="N867" i="24"/>
  <c r="D868" i="24"/>
  <c r="E868" i="24"/>
  <c r="F868" i="24"/>
  <c r="G868" i="24"/>
  <c r="H868" i="24"/>
  <c r="J868" i="24"/>
  <c r="K868" i="24"/>
  <c r="L868" i="24"/>
  <c r="M868" i="24"/>
  <c r="N868" i="24"/>
  <c r="D869" i="24"/>
  <c r="E869" i="24"/>
  <c r="F869" i="24"/>
  <c r="G869" i="24"/>
  <c r="H869" i="24"/>
  <c r="J869" i="24"/>
  <c r="K869" i="24"/>
  <c r="L869" i="24"/>
  <c r="M869" i="24"/>
  <c r="N869" i="24"/>
  <c r="D870" i="24"/>
  <c r="E870" i="24"/>
  <c r="F870" i="24"/>
  <c r="G870" i="24"/>
  <c r="H870" i="24"/>
  <c r="J870" i="24"/>
  <c r="K870" i="24"/>
  <c r="L870" i="24"/>
  <c r="M870" i="24"/>
  <c r="N870" i="24"/>
  <c r="D871" i="24"/>
  <c r="G871" i="24"/>
  <c r="H871" i="24"/>
  <c r="J871" i="24"/>
  <c r="K871" i="24"/>
  <c r="L871" i="24"/>
  <c r="M871" i="24"/>
  <c r="N871" i="24"/>
  <c r="D872" i="24"/>
  <c r="E872" i="24"/>
  <c r="F872" i="24"/>
  <c r="G872" i="24"/>
  <c r="H872" i="24"/>
  <c r="J872" i="24"/>
  <c r="K872" i="24"/>
  <c r="L872" i="24"/>
  <c r="M872" i="24"/>
  <c r="N872" i="24"/>
  <c r="D873" i="24"/>
  <c r="E873" i="24"/>
  <c r="F873" i="24"/>
  <c r="G873" i="24"/>
  <c r="H873" i="24"/>
  <c r="J873" i="24"/>
  <c r="K873" i="24"/>
  <c r="L873" i="24"/>
  <c r="M873" i="24"/>
  <c r="N873" i="24"/>
  <c r="D874" i="24"/>
  <c r="E874" i="24"/>
  <c r="F874" i="24"/>
  <c r="G874" i="24"/>
  <c r="H874" i="24"/>
  <c r="J874" i="24"/>
  <c r="K874" i="24"/>
  <c r="L874" i="24"/>
  <c r="M874" i="24"/>
  <c r="N874" i="24"/>
  <c r="D875" i="24"/>
  <c r="E875" i="24"/>
  <c r="F875" i="24"/>
  <c r="G875" i="24"/>
  <c r="H875" i="24"/>
  <c r="J875" i="24"/>
  <c r="K875" i="24"/>
  <c r="L875" i="24"/>
  <c r="M875" i="24"/>
  <c r="N875" i="24"/>
  <c r="D876" i="24"/>
  <c r="E876" i="24"/>
  <c r="F876" i="24"/>
  <c r="G876" i="24"/>
  <c r="H876" i="24"/>
  <c r="J876" i="24"/>
  <c r="K876" i="24"/>
  <c r="L876" i="24"/>
  <c r="M876" i="24"/>
  <c r="N876" i="24"/>
  <c r="D877" i="24"/>
  <c r="E877" i="24"/>
  <c r="F877" i="24"/>
  <c r="G877" i="24"/>
  <c r="H877" i="24"/>
  <c r="J877" i="24"/>
  <c r="K877" i="24"/>
  <c r="L877" i="24"/>
  <c r="M877" i="24"/>
  <c r="N877" i="24"/>
  <c r="D878" i="24"/>
  <c r="E878" i="24"/>
  <c r="F878" i="24"/>
  <c r="G878" i="24"/>
  <c r="H878" i="24"/>
  <c r="J878" i="24"/>
  <c r="K878" i="24"/>
  <c r="L878" i="24"/>
  <c r="M878" i="24"/>
  <c r="N878" i="24"/>
  <c r="D879" i="24"/>
  <c r="E879" i="24"/>
  <c r="F879" i="24"/>
  <c r="G879" i="24"/>
  <c r="H879" i="24"/>
  <c r="J879" i="24"/>
  <c r="K879" i="24"/>
  <c r="L879" i="24"/>
  <c r="M879" i="24"/>
  <c r="N879" i="24"/>
  <c r="D880" i="24"/>
  <c r="E880" i="24"/>
  <c r="F880" i="24"/>
  <c r="G880" i="24"/>
  <c r="H880" i="24"/>
  <c r="J880" i="24"/>
  <c r="K880" i="24"/>
  <c r="L880" i="24"/>
  <c r="M880" i="24"/>
  <c r="N880" i="24"/>
  <c r="D881" i="24"/>
  <c r="E881" i="24"/>
  <c r="F881" i="24"/>
  <c r="G881" i="24"/>
  <c r="H881" i="24"/>
  <c r="J881" i="24"/>
  <c r="K881" i="24"/>
  <c r="L881" i="24"/>
  <c r="M881" i="24"/>
  <c r="N881" i="24"/>
  <c r="D882" i="24"/>
  <c r="E882" i="24"/>
  <c r="F882" i="24"/>
  <c r="G882" i="24"/>
  <c r="H882" i="24"/>
  <c r="J882" i="24"/>
  <c r="K882" i="24"/>
  <c r="L882" i="24"/>
  <c r="M882" i="24"/>
  <c r="N882" i="24"/>
  <c r="D883" i="24"/>
  <c r="E883" i="24"/>
  <c r="F883" i="24"/>
  <c r="G883" i="24"/>
  <c r="H883" i="24"/>
  <c r="J883" i="24"/>
  <c r="K883" i="24"/>
  <c r="L883" i="24"/>
  <c r="M883" i="24"/>
  <c r="N883" i="24"/>
  <c r="D884" i="24"/>
  <c r="E884" i="24"/>
  <c r="F884" i="24"/>
  <c r="G884" i="24"/>
  <c r="H884" i="24"/>
  <c r="J884" i="24"/>
  <c r="K884" i="24"/>
  <c r="L884" i="24"/>
  <c r="M884" i="24"/>
  <c r="N884" i="24"/>
  <c r="D885" i="24"/>
  <c r="E885" i="24"/>
  <c r="F885" i="24"/>
  <c r="G885" i="24"/>
  <c r="H885" i="24"/>
  <c r="J885" i="24"/>
  <c r="K885" i="24"/>
  <c r="L885" i="24"/>
  <c r="M885" i="24"/>
  <c r="N885" i="24"/>
  <c r="D886" i="24"/>
  <c r="E886" i="24"/>
  <c r="F886" i="24"/>
  <c r="G886" i="24"/>
  <c r="H886" i="24"/>
  <c r="J886" i="24"/>
  <c r="K886" i="24"/>
  <c r="L886" i="24"/>
  <c r="M886" i="24"/>
  <c r="N886" i="24"/>
  <c r="D887" i="24"/>
  <c r="E887" i="24"/>
  <c r="F887" i="24"/>
  <c r="G887" i="24"/>
  <c r="H887" i="24"/>
  <c r="J887" i="24"/>
  <c r="K887" i="24"/>
  <c r="L887" i="24"/>
  <c r="M887" i="24"/>
  <c r="N887" i="24"/>
  <c r="D888" i="24"/>
  <c r="E888" i="24"/>
  <c r="F888" i="24"/>
  <c r="G888" i="24"/>
  <c r="H888" i="24"/>
  <c r="J888" i="24"/>
  <c r="K888" i="24"/>
  <c r="L888" i="24"/>
  <c r="M888" i="24"/>
  <c r="N888" i="24"/>
  <c r="D889" i="24"/>
  <c r="E889" i="24"/>
  <c r="F889" i="24"/>
  <c r="G889" i="24"/>
  <c r="H889" i="24"/>
  <c r="J889" i="24"/>
  <c r="K889" i="24"/>
  <c r="L889" i="24"/>
  <c r="M889" i="24"/>
  <c r="N889" i="24"/>
  <c r="D890" i="24"/>
  <c r="E890" i="24"/>
  <c r="F890" i="24"/>
  <c r="G890" i="24"/>
  <c r="H890" i="24"/>
  <c r="J890" i="24"/>
  <c r="K890" i="24"/>
  <c r="L890" i="24"/>
  <c r="M890" i="24"/>
  <c r="N890" i="24"/>
  <c r="D891" i="24"/>
  <c r="E891" i="24"/>
  <c r="F891" i="24"/>
  <c r="G891" i="24"/>
  <c r="H891" i="24"/>
  <c r="J891" i="24"/>
  <c r="K891" i="24"/>
  <c r="L891" i="24"/>
  <c r="M891" i="24"/>
  <c r="N891" i="24"/>
  <c r="D892" i="24"/>
  <c r="E892" i="24"/>
  <c r="F892" i="24"/>
  <c r="G892" i="24"/>
  <c r="H892" i="24"/>
  <c r="J892" i="24"/>
  <c r="K892" i="24"/>
  <c r="L892" i="24"/>
  <c r="M892" i="24"/>
  <c r="N892" i="24"/>
  <c r="D893" i="24"/>
  <c r="E893" i="24"/>
  <c r="F893" i="24"/>
  <c r="G893" i="24"/>
  <c r="H893" i="24"/>
  <c r="J893" i="24"/>
  <c r="K893" i="24"/>
  <c r="L893" i="24"/>
  <c r="M893" i="24"/>
  <c r="N893" i="24"/>
  <c r="D894" i="24"/>
  <c r="E894" i="24"/>
  <c r="F894" i="24"/>
  <c r="G894" i="24"/>
  <c r="H894" i="24"/>
  <c r="J894" i="24"/>
  <c r="K894" i="24"/>
  <c r="L894" i="24"/>
  <c r="M894" i="24"/>
  <c r="N894" i="24"/>
  <c r="D895" i="24"/>
  <c r="E895" i="24"/>
  <c r="F895" i="24"/>
  <c r="G895" i="24"/>
  <c r="H895" i="24"/>
  <c r="J895" i="24"/>
  <c r="K895" i="24"/>
  <c r="L895" i="24"/>
  <c r="M895" i="24"/>
  <c r="N895" i="24"/>
  <c r="E896" i="24"/>
  <c r="F896" i="24"/>
  <c r="G896" i="24"/>
  <c r="H896" i="24"/>
  <c r="J896" i="24"/>
  <c r="K896" i="24"/>
  <c r="L896" i="24"/>
  <c r="M896" i="24"/>
  <c r="N896" i="24"/>
  <c r="D897" i="24"/>
  <c r="E897" i="24"/>
  <c r="F897" i="24"/>
  <c r="G897" i="24"/>
  <c r="H897" i="24"/>
  <c r="J897" i="24"/>
  <c r="K897" i="24"/>
  <c r="L897" i="24"/>
  <c r="M897" i="24"/>
  <c r="N897" i="24"/>
  <c r="D898" i="24"/>
  <c r="E898" i="24"/>
  <c r="F898" i="24"/>
  <c r="G898" i="24"/>
  <c r="H898" i="24"/>
  <c r="J898" i="24"/>
  <c r="K898" i="24"/>
  <c r="L898" i="24"/>
  <c r="M898" i="24"/>
  <c r="N898" i="24"/>
  <c r="D899" i="24"/>
  <c r="E899" i="24"/>
  <c r="F899" i="24"/>
  <c r="G899" i="24"/>
  <c r="H899" i="24"/>
  <c r="J899" i="24"/>
  <c r="K899" i="24"/>
  <c r="L899" i="24"/>
  <c r="M899" i="24"/>
  <c r="N899" i="24"/>
  <c r="D900" i="24"/>
  <c r="E900" i="24"/>
  <c r="F900" i="24"/>
  <c r="G900" i="24"/>
  <c r="H900" i="24"/>
  <c r="J900" i="24"/>
  <c r="K900" i="24"/>
  <c r="L900" i="24"/>
  <c r="M900" i="24"/>
  <c r="N900" i="24"/>
  <c r="D901" i="24"/>
  <c r="E901" i="24"/>
  <c r="F901" i="24"/>
  <c r="G901" i="24"/>
  <c r="H901" i="24"/>
  <c r="J901" i="24"/>
  <c r="K901" i="24"/>
  <c r="L901" i="24"/>
  <c r="M901" i="24"/>
  <c r="N901" i="24"/>
  <c r="D902" i="24"/>
  <c r="E902" i="24"/>
  <c r="F902" i="24"/>
  <c r="G902" i="24"/>
  <c r="H902" i="24"/>
  <c r="J902" i="24"/>
  <c r="K902" i="24"/>
  <c r="L902" i="24"/>
  <c r="M902" i="24"/>
  <c r="N902" i="24"/>
  <c r="D903" i="24"/>
  <c r="E903" i="24"/>
  <c r="F903" i="24"/>
  <c r="G903" i="24"/>
  <c r="H903" i="24"/>
  <c r="J903" i="24"/>
  <c r="K903" i="24"/>
  <c r="L903" i="24"/>
  <c r="M903" i="24"/>
  <c r="N903" i="24"/>
  <c r="D904" i="24"/>
  <c r="E904" i="24"/>
  <c r="F904" i="24"/>
  <c r="G904" i="24"/>
  <c r="H904" i="24"/>
  <c r="J904" i="24"/>
  <c r="K904" i="24"/>
  <c r="L904" i="24"/>
  <c r="M904" i="24"/>
  <c r="N904" i="24"/>
  <c r="D905" i="24"/>
  <c r="E905" i="24"/>
  <c r="F905" i="24"/>
  <c r="G905" i="24"/>
  <c r="H905" i="24"/>
  <c r="J905" i="24"/>
  <c r="K905" i="24"/>
  <c r="L905" i="24"/>
  <c r="M905" i="24"/>
  <c r="N905" i="24"/>
  <c r="D906" i="24"/>
  <c r="E906" i="24"/>
  <c r="F906" i="24"/>
  <c r="G906" i="24"/>
  <c r="H906" i="24"/>
  <c r="J906" i="24"/>
  <c r="K906" i="24"/>
  <c r="L906" i="24"/>
  <c r="M906" i="24"/>
  <c r="N906" i="24"/>
  <c r="D907" i="24"/>
  <c r="E907" i="24"/>
  <c r="F907" i="24"/>
  <c r="G907" i="24"/>
  <c r="H907" i="24"/>
  <c r="J907" i="24"/>
  <c r="K907" i="24"/>
  <c r="L907" i="24"/>
  <c r="M907" i="24"/>
  <c r="N907" i="24"/>
  <c r="D908" i="24"/>
  <c r="E908" i="24"/>
  <c r="F908" i="24"/>
  <c r="G908" i="24"/>
  <c r="H908" i="24"/>
  <c r="J908" i="24"/>
  <c r="L908" i="24"/>
  <c r="M908" i="24"/>
  <c r="D909" i="24"/>
  <c r="E909" i="24"/>
  <c r="F909" i="24"/>
  <c r="G909" i="24"/>
  <c r="H909" i="24"/>
  <c r="J909" i="24"/>
  <c r="K909" i="24"/>
  <c r="L909" i="24"/>
  <c r="M909" i="24"/>
  <c r="N909" i="24"/>
  <c r="D910" i="24"/>
  <c r="E910" i="24"/>
  <c r="F910" i="24"/>
  <c r="G910" i="24"/>
  <c r="H910" i="24"/>
  <c r="J910" i="24"/>
  <c r="L910" i="24"/>
  <c r="M910" i="24"/>
  <c r="D911" i="24"/>
  <c r="E911" i="24"/>
  <c r="F911" i="24"/>
  <c r="G911" i="24"/>
  <c r="H911" i="24"/>
  <c r="J911" i="24"/>
  <c r="L911" i="24"/>
  <c r="M911" i="24"/>
  <c r="D912" i="24"/>
  <c r="E912" i="24"/>
  <c r="F912" i="24"/>
  <c r="G912" i="24"/>
  <c r="H912" i="24"/>
  <c r="J912" i="24"/>
  <c r="K912" i="24"/>
  <c r="L912" i="24"/>
  <c r="M912" i="24"/>
  <c r="N912" i="24"/>
  <c r="D913" i="24"/>
  <c r="E913" i="24"/>
  <c r="F913" i="24"/>
  <c r="G913" i="24"/>
  <c r="H913" i="24"/>
  <c r="J913" i="24"/>
  <c r="K913" i="24"/>
  <c r="L913" i="24"/>
  <c r="M913" i="24"/>
  <c r="N913" i="24"/>
  <c r="D914" i="24"/>
  <c r="E914" i="24"/>
  <c r="F914" i="24"/>
  <c r="G914" i="24"/>
  <c r="H914" i="24"/>
  <c r="J914" i="24"/>
  <c r="K914" i="24"/>
  <c r="L914" i="24"/>
  <c r="M914" i="24"/>
  <c r="N914" i="24"/>
  <c r="D915" i="24"/>
  <c r="E915" i="24"/>
  <c r="F915" i="24"/>
  <c r="G915" i="24"/>
  <c r="H915" i="24"/>
  <c r="J915" i="24"/>
  <c r="K915" i="24"/>
  <c r="L915" i="24"/>
  <c r="M915" i="24"/>
  <c r="N915" i="24"/>
  <c r="D916" i="24"/>
  <c r="E916" i="24"/>
  <c r="F916" i="24"/>
  <c r="G916" i="24"/>
  <c r="H916" i="24"/>
  <c r="J916" i="24"/>
  <c r="K916" i="24"/>
  <c r="L916" i="24"/>
  <c r="M916" i="24"/>
  <c r="N916" i="24"/>
  <c r="D917" i="24"/>
  <c r="E917" i="24"/>
  <c r="F917" i="24"/>
  <c r="G917" i="24"/>
  <c r="H917" i="24"/>
  <c r="J917" i="24"/>
  <c r="K917" i="24"/>
  <c r="L917" i="24"/>
  <c r="M917" i="24"/>
  <c r="N917" i="24"/>
  <c r="D918" i="24"/>
  <c r="E918" i="24"/>
  <c r="F918" i="24"/>
  <c r="G918" i="24"/>
  <c r="H918" i="24"/>
  <c r="J918" i="24"/>
  <c r="K918" i="24"/>
  <c r="L918" i="24"/>
  <c r="M918" i="24"/>
  <c r="N918" i="24"/>
  <c r="D919" i="24"/>
  <c r="E919" i="24"/>
  <c r="F919" i="24"/>
  <c r="G919" i="24"/>
  <c r="H919" i="24"/>
  <c r="J919" i="24"/>
  <c r="K919" i="24"/>
  <c r="L919" i="24"/>
  <c r="M919" i="24"/>
  <c r="N919" i="24"/>
  <c r="D920" i="24"/>
  <c r="E920" i="24"/>
  <c r="F920" i="24"/>
  <c r="G920" i="24"/>
  <c r="H920" i="24"/>
  <c r="J920" i="24"/>
  <c r="K920" i="24"/>
  <c r="L920" i="24"/>
  <c r="M920" i="24"/>
  <c r="N920" i="24"/>
  <c r="D921" i="24"/>
  <c r="E921" i="24"/>
  <c r="F921" i="24"/>
  <c r="G921" i="24"/>
  <c r="H921" i="24"/>
  <c r="J921" i="24"/>
  <c r="K921" i="24"/>
  <c r="L921" i="24"/>
  <c r="M921" i="24"/>
  <c r="N921" i="24"/>
  <c r="D922" i="24"/>
  <c r="E922" i="24"/>
  <c r="F922" i="24"/>
  <c r="G922" i="24"/>
  <c r="H922" i="24"/>
  <c r="J922" i="24"/>
  <c r="K922" i="24"/>
  <c r="L922" i="24"/>
  <c r="M922" i="24"/>
  <c r="N922" i="24"/>
  <c r="D923" i="24"/>
  <c r="E923" i="24"/>
  <c r="F923" i="24"/>
  <c r="G923" i="24"/>
  <c r="H923" i="24"/>
  <c r="J923" i="24"/>
  <c r="K923" i="24"/>
  <c r="L923" i="24"/>
  <c r="M923" i="24"/>
  <c r="N923" i="24"/>
  <c r="D924" i="24"/>
  <c r="E924" i="24"/>
  <c r="F924" i="24"/>
  <c r="G924" i="24"/>
  <c r="H924" i="24"/>
  <c r="J924" i="24"/>
  <c r="K924" i="24"/>
  <c r="L924" i="24"/>
  <c r="M924" i="24"/>
  <c r="N924" i="24"/>
  <c r="D925" i="24"/>
  <c r="E925" i="24"/>
  <c r="F925" i="24"/>
  <c r="G925" i="24"/>
  <c r="H925" i="24"/>
  <c r="J925" i="24"/>
  <c r="K925" i="24"/>
  <c r="L925" i="24"/>
  <c r="M925" i="24"/>
  <c r="N925" i="24"/>
  <c r="D926" i="24"/>
  <c r="E926" i="24"/>
  <c r="F926" i="24"/>
  <c r="G926" i="24"/>
  <c r="H926" i="24"/>
  <c r="J926" i="24"/>
  <c r="K926" i="24"/>
  <c r="L926" i="24"/>
  <c r="M926" i="24"/>
  <c r="N926" i="24"/>
  <c r="D927" i="24"/>
  <c r="E927" i="24"/>
  <c r="F927" i="24"/>
  <c r="G927" i="24"/>
  <c r="H927" i="24"/>
  <c r="J927" i="24"/>
  <c r="K927" i="24"/>
  <c r="L927" i="24"/>
  <c r="M927" i="24"/>
  <c r="N927" i="24"/>
  <c r="D928" i="24"/>
  <c r="E928" i="24"/>
  <c r="F928" i="24"/>
  <c r="G928" i="24"/>
  <c r="H928" i="24"/>
  <c r="J928" i="24"/>
  <c r="K928" i="24"/>
  <c r="L928" i="24"/>
  <c r="M928" i="24"/>
  <c r="N928" i="24"/>
  <c r="D929" i="24"/>
  <c r="E929" i="24"/>
  <c r="F929" i="24"/>
  <c r="G929" i="24"/>
  <c r="H929" i="24"/>
  <c r="J929" i="24"/>
  <c r="K929" i="24"/>
  <c r="L929" i="24"/>
  <c r="M929" i="24"/>
  <c r="D930" i="24"/>
  <c r="E930" i="24"/>
  <c r="F930" i="24"/>
  <c r="G930" i="24"/>
  <c r="H930" i="24"/>
  <c r="J930" i="24"/>
  <c r="K930" i="24"/>
  <c r="L930" i="24"/>
  <c r="M930" i="24"/>
  <c r="N930" i="24"/>
  <c r="D931" i="24"/>
  <c r="E931" i="24"/>
  <c r="F931" i="24"/>
  <c r="G931" i="24"/>
  <c r="H931" i="24"/>
  <c r="J931" i="24"/>
  <c r="K931" i="24"/>
  <c r="L931" i="24"/>
  <c r="M931" i="24"/>
  <c r="N931" i="24"/>
  <c r="D932" i="24"/>
  <c r="E932" i="24"/>
  <c r="F932" i="24"/>
  <c r="G932" i="24"/>
  <c r="H932" i="24"/>
  <c r="J932" i="24"/>
  <c r="K932" i="24"/>
  <c r="L932" i="24"/>
  <c r="M932" i="24"/>
  <c r="N932" i="24"/>
  <c r="D933" i="24"/>
  <c r="E933" i="24"/>
  <c r="F933" i="24"/>
  <c r="G933" i="24"/>
  <c r="H933" i="24"/>
  <c r="J933" i="24"/>
  <c r="K933" i="24"/>
  <c r="L933" i="24"/>
  <c r="M933" i="24"/>
  <c r="N933" i="24"/>
  <c r="D934" i="24"/>
  <c r="E934" i="24"/>
  <c r="F934" i="24"/>
  <c r="G934" i="24"/>
  <c r="H934" i="24"/>
  <c r="J934" i="24"/>
  <c r="K934" i="24"/>
  <c r="L934" i="24"/>
  <c r="M934" i="24"/>
  <c r="N934" i="24"/>
  <c r="D935" i="24"/>
  <c r="E935" i="24"/>
  <c r="F935" i="24"/>
  <c r="G935" i="24"/>
  <c r="H935" i="24"/>
  <c r="J935" i="24"/>
  <c r="K935" i="24"/>
  <c r="L935" i="24"/>
  <c r="M935" i="24"/>
  <c r="N935" i="24"/>
  <c r="D936" i="24"/>
  <c r="E936" i="24"/>
  <c r="F936" i="24"/>
  <c r="G936" i="24"/>
  <c r="H936" i="24"/>
  <c r="J936" i="24"/>
  <c r="K936" i="24"/>
  <c r="L936" i="24"/>
  <c r="M936" i="24"/>
  <c r="N936" i="24"/>
  <c r="D937" i="24"/>
  <c r="E937" i="24"/>
  <c r="F937" i="24"/>
  <c r="G937" i="24"/>
  <c r="H937" i="24"/>
  <c r="J937" i="24"/>
  <c r="K937" i="24"/>
  <c r="L937" i="24"/>
  <c r="M937" i="24"/>
  <c r="N937" i="24"/>
  <c r="D938" i="24"/>
  <c r="E938" i="24"/>
  <c r="F938" i="24"/>
  <c r="G938" i="24"/>
  <c r="H938" i="24"/>
  <c r="J938" i="24"/>
  <c r="K938" i="24"/>
  <c r="L938" i="24"/>
  <c r="M938" i="24"/>
  <c r="N938" i="24"/>
  <c r="D939" i="24"/>
  <c r="E939" i="24"/>
  <c r="F939" i="24"/>
  <c r="G939" i="24"/>
  <c r="H939" i="24"/>
  <c r="J939" i="24"/>
  <c r="K939" i="24"/>
  <c r="L939" i="24"/>
  <c r="M939" i="24"/>
  <c r="N939" i="24"/>
  <c r="D940" i="24"/>
  <c r="E940" i="24"/>
  <c r="F940" i="24"/>
  <c r="G940" i="24"/>
  <c r="H940" i="24"/>
  <c r="J940" i="24"/>
  <c r="K940" i="24"/>
  <c r="L940" i="24"/>
  <c r="M940" i="24"/>
  <c r="N940" i="24"/>
  <c r="D570" i="24"/>
  <c r="E570" i="24"/>
  <c r="F570" i="24"/>
  <c r="G570" i="24"/>
  <c r="H570" i="24"/>
  <c r="J570" i="24"/>
  <c r="K570" i="24"/>
  <c r="L570" i="24"/>
  <c r="M570" i="24"/>
  <c r="N570" i="24"/>
  <c r="D571" i="24"/>
  <c r="E571" i="24"/>
  <c r="F571" i="24"/>
  <c r="G571" i="24"/>
  <c r="H571" i="24"/>
  <c r="J571" i="24"/>
  <c r="K571" i="24"/>
  <c r="L571" i="24"/>
  <c r="M571" i="24"/>
  <c r="N571" i="24"/>
  <c r="D572" i="24"/>
  <c r="E572" i="24"/>
  <c r="F572" i="24"/>
  <c r="G572" i="24"/>
  <c r="H572" i="24"/>
  <c r="J572" i="24"/>
  <c r="K572" i="24"/>
  <c r="L572" i="24"/>
  <c r="M572" i="24"/>
  <c r="N572" i="24"/>
  <c r="D573" i="24"/>
  <c r="E573" i="24"/>
  <c r="F573" i="24"/>
  <c r="G573" i="24"/>
  <c r="H573" i="24"/>
  <c r="J573" i="24"/>
  <c r="K573" i="24"/>
  <c r="L573" i="24"/>
  <c r="M573" i="24"/>
  <c r="N573" i="24"/>
  <c r="D574" i="24"/>
  <c r="E574" i="24"/>
  <c r="F574" i="24"/>
  <c r="G574" i="24"/>
  <c r="H574" i="24"/>
  <c r="J574" i="24"/>
  <c r="K574" i="24"/>
  <c r="L574" i="24"/>
  <c r="M574" i="24"/>
  <c r="N574" i="24"/>
  <c r="D575" i="24"/>
  <c r="E575" i="24"/>
  <c r="F575" i="24"/>
  <c r="G575" i="24"/>
  <c r="H575" i="24"/>
  <c r="J575" i="24"/>
  <c r="K575" i="24"/>
  <c r="L575" i="24"/>
  <c r="M575" i="24"/>
  <c r="N575" i="24"/>
  <c r="AA984" i="1" l="1"/>
  <c r="P984" i="1"/>
  <c r="P372" i="1" l="1"/>
  <c r="AA372" i="1" s="1"/>
  <c r="AA556" i="1"/>
  <c r="P556" i="1"/>
  <c r="P1267" i="1"/>
  <c r="AA673" i="1"/>
  <c r="P673" i="1"/>
  <c r="P654" i="1"/>
  <c r="AA654" i="1"/>
  <c r="B6" i="10"/>
  <c r="B5" i="10"/>
  <c r="AA459" i="1"/>
  <c r="P459" i="1"/>
  <c r="AA74" i="1"/>
  <c r="P74" i="1"/>
  <c r="AA79" i="1"/>
  <c r="P79" i="1"/>
  <c r="AA417" i="1"/>
  <c r="P417" i="1"/>
  <c r="AA434" i="1"/>
  <c r="P434" i="1"/>
  <c r="AA1270" i="1"/>
  <c r="P1270" i="1"/>
  <c r="P1271" i="1"/>
  <c r="P619" i="1"/>
  <c r="AA619" i="1" s="1"/>
  <c r="AA936" i="1"/>
  <c r="P936" i="1"/>
  <c r="AA962" i="1"/>
  <c r="P962" i="1"/>
  <c r="P465" i="1"/>
  <c r="AA911" i="1"/>
  <c r="P911" i="1"/>
  <c r="AA337" i="1"/>
  <c r="P337" i="1"/>
  <c r="AA448" i="1"/>
  <c r="P448" i="1"/>
  <c r="AA1115" i="1"/>
  <c r="P1115" i="1"/>
  <c r="AA262" i="1"/>
  <c r="P262" i="1"/>
  <c r="AA261" i="1"/>
  <c r="P261" i="1"/>
  <c r="AA910" i="1"/>
  <c r="P910" i="1"/>
  <c r="AA288" i="1"/>
  <c r="P288" i="1"/>
  <c r="AA806" i="1"/>
  <c r="P806" i="1"/>
  <c r="AA311" i="1"/>
  <c r="P311" i="1"/>
  <c r="AA310" i="1"/>
  <c r="P310" i="1"/>
  <c r="AA260" i="1"/>
  <c r="P260" i="1"/>
  <c r="AA32" i="1"/>
  <c r="AA312" i="1"/>
  <c r="P312" i="1"/>
  <c r="AA647" i="1"/>
  <c r="P647" i="1"/>
  <c r="AA639" i="1"/>
  <c r="P874" i="1"/>
  <c r="AA976" i="1"/>
  <c r="P976" i="1"/>
  <c r="AA1269" i="1"/>
  <c r="P1269" i="1"/>
  <c r="AA870" i="1"/>
  <c r="P870" i="1"/>
  <c r="AA655" i="1"/>
  <c r="P655" i="1"/>
  <c r="P35" i="1"/>
  <c r="AA35" i="1"/>
  <c r="AA709" i="1"/>
  <c r="P709" i="1"/>
  <c r="P158" i="1"/>
  <c r="AA158" i="1"/>
  <c r="BD35" i="17"/>
  <c r="AA479" i="1"/>
  <c r="P479" i="1"/>
  <c r="AA1286" i="1"/>
  <c r="P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AA482" i="1"/>
  <c r="P482" i="1"/>
  <c r="AA36" i="1"/>
  <c r="P36" i="1"/>
  <c r="W203" i="8"/>
  <c r="O203" i="8"/>
  <c r="AA1265" i="1"/>
  <c r="P1265" i="1"/>
  <c r="AA672" i="1"/>
  <c r="P672" i="1"/>
  <c r="AA295" i="1"/>
  <c r="P295" i="1"/>
  <c r="AA794" i="1"/>
  <c r="P794" i="1"/>
  <c r="P1320" i="1"/>
  <c r="AA680" i="1"/>
  <c r="AA687" i="1"/>
  <c r="P687" i="1"/>
  <c r="P1260" i="1"/>
  <c r="AA1314" i="1"/>
  <c r="P1314" i="1"/>
  <c r="AA955" i="1"/>
  <c r="P955" i="1"/>
  <c r="AA1264" i="1"/>
  <c r="P1264" i="1"/>
  <c r="AA1291" i="1"/>
  <c r="P1291" i="1"/>
  <c r="AA1292" i="1"/>
  <c r="P1292" i="1"/>
  <c r="K212" i="24" l="1"/>
  <c r="N212" i="24"/>
  <c r="P618" i="1"/>
  <c r="AA287" i="1" l="1"/>
  <c r="P287" i="1"/>
  <c r="AA538" i="1" l="1"/>
  <c r="P538" i="1"/>
  <c r="AA1311" i="1"/>
  <c r="P1311" i="1"/>
  <c r="AA1196" i="1"/>
  <c r="P1196" i="1"/>
  <c r="AA1285" i="1"/>
  <c r="AA744" i="1"/>
  <c r="P744" i="1"/>
  <c r="AA129" i="1"/>
  <c r="AA1283" i="1"/>
  <c r="P1283" i="1"/>
  <c r="AA1079" i="1"/>
  <c r="P1079" i="1"/>
  <c r="AA1219" i="1"/>
  <c r="P1219" i="1"/>
  <c r="P791" i="1"/>
  <c r="AA836" i="1"/>
  <c r="P836" i="1"/>
  <c r="AA700" i="1"/>
  <c r="P700" i="1"/>
  <c r="AA1221" i="1"/>
  <c r="P1221" i="1"/>
  <c r="AA649" i="1"/>
  <c r="P649" i="1"/>
  <c r="AA641" i="1"/>
  <c r="P641" i="1"/>
  <c r="AA1304" i="1"/>
  <c r="P1304" i="1"/>
  <c r="P1294" i="1"/>
  <c r="AA1294" i="1"/>
  <c r="AA1296" i="1"/>
  <c r="P1296" i="1"/>
  <c r="AA765" i="1"/>
  <c r="P765" i="1"/>
  <c r="AA58" i="1"/>
  <c r="P58" i="1"/>
  <c r="P925" i="1"/>
  <c r="AA925" i="1"/>
  <c r="AA621" i="1"/>
  <c r="P621" i="1"/>
  <c r="AA731" i="1"/>
  <c r="P731" i="1"/>
  <c r="P692" i="1"/>
  <c r="AA692" i="1" s="1"/>
  <c r="AA1289" i="1"/>
  <c r="P1289" i="1"/>
  <c r="P1288" i="1"/>
  <c r="AA1288" i="1"/>
  <c r="AA1287" i="1"/>
  <c r="P1287" i="1"/>
  <c r="AA634" i="1"/>
  <c r="P634" i="1"/>
  <c r="AA111" i="1"/>
  <c r="P111" i="1"/>
  <c r="AA595" i="1"/>
  <c r="P595" i="1"/>
  <c r="AA839" i="1"/>
  <c r="P839" i="1"/>
  <c r="P792" i="1"/>
  <c r="P889" i="1"/>
  <c r="S889" i="1"/>
  <c r="AA889" i="1"/>
  <c r="AA359" i="1"/>
  <c r="P359" i="1"/>
  <c r="AA449" i="1"/>
  <c r="P449" i="1"/>
  <c r="AA271" i="1"/>
  <c r="P271" i="1"/>
  <c r="AA637" i="1"/>
  <c r="P637" i="1"/>
  <c r="P92" i="1"/>
  <c r="AA317" i="1"/>
  <c r="P317" i="1"/>
  <c r="AA315" i="1"/>
  <c r="P315" i="1"/>
  <c r="AA922" i="1"/>
  <c r="P922" i="1"/>
  <c r="P1179" i="1"/>
  <c r="AA1110" i="1"/>
  <c r="P1110" i="1"/>
  <c r="AA431" i="1"/>
  <c r="P431" i="1"/>
  <c r="P420" i="1"/>
  <c r="AA420" i="1"/>
  <c r="AA135" i="1"/>
  <c r="P135" i="1"/>
  <c r="W3" i="8"/>
  <c r="O3" i="8"/>
  <c r="AA55" i="1"/>
  <c r="P55" i="1"/>
  <c r="AA1000" i="1"/>
  <c r="AA126" i="1"/>
  <c r="P126" i="1"/>
  <c r="AA146" i="1"/>
  <c r="P146" i="1"/>
  <c r="AA1251" i="1"/>
  <c r="P1251" i="1"/>
  <c r="AA547" i="1"/>
  <c r="P547" i="1"/>
  <c r="AA650" i="1"/>
  <c r="P650" i="1"/>
  <c r="AA12" i="1"/>
  <c r="P12" i="1"/>
  <c r="AA484" i="1"/>
  <c r="P484" i="1"/>
  <c r="P1244" i="1"/>
  <c r="P1262" i="1"/>
  <c r="P1052" i="1"/>
  <c r="AA1261" i="1"/>
  <c r="P1261" i="1"/>
  <c r="P1241" i="1"/>
  <c r="AA1225" i="1"/>
  <c r="P1225" i="1"/>
  <c r="AA536" i="1"/>
  <c r="P536" i="1"/>
  <c r="AA19" i="1"/>
  <c r="BZ15" i="6" s="1"/>
  <c r="BW143" i="6" s="1"/>
  <c r="P19" i="1"/>
  <c r="P644" i="1"/>
  <c r="AA932" i="1"/>
  <c r="P932" i="1"/>
  <c r="AA134" i="1"/>
  <c r="P134" i="1"/>
  <c r="AA336" i="1"/>
  <c r="P336" i="1"/>
  <c r="AA858" i="1"/>
  <c r="P858" i="1"/>
  <c r="P626" i="1"/>
  <c r="AA626" i="1"/>
  <c r="P813" i="1"/>
  <c r="AA813" i="1"/>
  <c r="AQ813" i="1"/>
  <c r="P750" i="1"/>
  <c r="AA624" i="1"/>
  <c r="P624" i="1"/>
  <c r="AA226" i="1"/>
  <c r="P226" i="1"/>
  <c r="AA100" i="1"/>
  <c r="P100" i="1"/>
  <c r="P1239" i="1"/>
  <c r="AA1211" i="1"/>
  <c r="P1211" i="1"/>
  <c r="AA491" i="1"/>
  <c r="P491" i="1"/>
  <c r="AA357" i="1"/>
  <c r="P357" i="1"/>
  <c r="P533" i="1"/>
  <c r="AA533" i="1"/>
  <c r="W496" i="8"/>
  <c r="O496" i="8"/>
  <c r="W495" i="8"/>
  <c r="O495" i="8"/>
  <c r="AA1250" i="1"/>
  <c r="P1250" i="1"/>
  <c r="AA646" i="1"/>
  <c r="P646" i="1"/>
  <c r="AA729" i="1"/>
  <c r="P729" i="1"/>
  <c r="BT52" i="17"/>
  <c r="AA695" i="1"/>
  <c r="P695" i="1"/>
  <c r="W806" i="8"/>
  <c r="O806" i="8"/>
  <c r="AA888" i="1"/>
  <c r="P888" i="1"/>
  <c r="AA630" i="1"/>
  <c r="P630" i="1"/>
  <c r="AA822" i="1"/>
  <c r="P822" i="1"/>
  <c r="P786" i="1"/>
  <c r="AA786" i="1" s="1"/>
  <c r="AA754" i="1"/>
  <c r="P754" i="1"/>
  <c r="AA628" i="1"/>
  <c r="P628" i="1"/>
  <c r="P472" i="1"/>
  <c r="AA472" i="1"/>
  <c r="AA1254" i="1"/>
  <c r="P1254" i="1"/>
  <c r="AA1170" i="1"/>
  <c r="P1170" i="1"/>
  <c r="AA385" i="1"/>
  <c r="P385" i="1"/>
  <c r="P1237" i="1"/>
  <c r="AA425" i="1"/>
  <c r="P425" i="1"/>
  <c r="AA1229" i="1"/>
  <c r="P1229" i="1"/>
  <c r="AA1185" i="1"/>
  <c r="P1185" i="1"/>
  <c r="AA1169" i="1"/>
  <c r="P1169" i="1"/>
  <c r="AA89" i="1"/>
  <c r="P89" i="1"/>
  <c r="W1000" i="8"/>
  <c r="R1000" i="8"/>
  <c r="O1000" i="8"/>
  <c r="W999" i="8"/>
  <c r="R999" i="8"/>
  <c r="O999" i="8"/>
  <c r="W998" i="8"/>
  <c r="R998" i="8"/>
  <c r="O998" i="8"/>
  <c r="W997" i="8"/>
  <c r="R997" i="8"/>
  <c r="O997" i="8"/>
  <c r="W996" i="8"/>
  <c r="R996" i="8"/>
  <c r="O996" i="8"/>
  <c r="W995" i="8"/>
  <c r="R995" i="8"/>
  <c r="O995" i="8"/>
  <c r="W994" i="8"/>
  <c r="R994" i="8"/>
  <c r="O994" i="8"/>
  <c r="W993" i="8"/>
  <c r="R993" i="8"/>
  <c r="O993" i="8"/>
  <c r="W992" i="8"/>
  <c r="R992" i="8"/>
  <c r="O992" i="8"/>
  <c r="W991" i="8"/>
  <c r="R991" i="8"/>
  <c r="O991" i="8"/>
  <c r="W990" i="8"/>
  <c r="R990" i="8"/>
  <c r="O990" i="8"/>
  <c r="W989" i="8"/>
  <c r="R989" i="8"/>
  <c r="O989" i="8"/>
  <c r="W988" i="8"/>
  <c r="R988" i="8"/>
  <c r="O988" i="8"/>
  <c r="W987" i="8"/>
  <c r="R987" i="8"/>
  <c r="O987" i="8"/>
  <c r="W986" i="8"/>
  <c r="R986" i="8"/>
  <c r="O986" i="8"/>
  <c r="W985" i="8"/>
  <c r="R985" i="8"/>
  <c r="O985" i="8"/>
  <c r="W984" i="8"/>
  <c r="R984" i="8"/>
  <c r="O984" i="8"/>
  <c r="W983" i="8"/>
  <c r="R983" i="8"/>
  <c r="O983" i="8"/>
  <c r="W982" i="8"/>
  <c r="R982" i="8"/>
  <c r="O982" i="8"/>
  <c r="W981" i="8"/>
  <c r="R981" i="8"/>
  <c r="O981" i="8"/>
  <c r="W980" i="8"/>
  <c r="R980" i="8"/>
  <c r="O980" i="8"/>
  <c r="W979" i="8"/>
  <c r="R979" i="8"/>
  <c r="O979" i="8"/>
  <c r="W978" i="8"/>
  <c r="R978" i="8"/>
  <c r="O978" i="8"/>
  <c r="W977" i="8"/>
  <c r="R977" i="8"/>
  <c r="O977" i="8"/>
  <c r="W976" i="8"/>
  <c r="R976" i="8"/>
  <c r="O976" i="8"/>
  <c r="W975" i="8"/>
  <c r="R975" i="8"/>
  <c r="O975" i="8"/>
  <c r="W974" i="8"/>
  <c r="R974" i="8"/>
  <c r="O974" i="8"/>
  <c r="W973" i="8"/>
  <c r="R973" i="8"/>
  <c r="O973" i="8"/>
  <c r="W972" i="8"/>
  <c r="R972" i="8"/>
  <c r="O972" i="8"/>
  <c r="W971" i="8"/>
  <c r="R971" i="8"/>
  <c r="O971" i="8"/>
  <c r="W970" i="8"/>
  <c r="R970" i="8"/>
  <c r="O970" i="8"/>
  <c r="W969" i="8"/>
  <c r="R969" i="8"/>
  <c r="O969" i="8"/>
  <c r="W968" i="8"/>
  <c r="R968" i="8"/>
  <c r="O968" i="8"/>
  <c r="W967" i="8"/>
  <c r="R967" i="8"/>
  <c r="O967" i="8"/>
  <c r="W966" i="8"/>
  <c r="R966" i="8"/>
  <c r="O966" i="8"/>
  <c r="W965" i="8"/>
  <c r="R965" i="8"/>
  <c r="O965" i="8"/>
  <c r="W964" i="8"/>
  <c r="R964" i="8"/>
  <c r="O964" i="8"/>
  <c r="W963" i="8"/>
  <c r="R963" i="8"/>
  <c r="O963" i="8"/>
  <c r="W962" i="8"/>
  <c r="R962" i="8"/>
  <c r="O962" i="8"/>
  <c r="W961" i="8"/>
  <c r="R961" i="8"/>
  <c r="O961" i="8"/>
  <c r="W960" i="8"/>
  <c r="R960" i="8"/>
  <c r="O960" i="8"/>
  <c r="W959" i="8"/>
  <c r="R959" i="8"/>
  <c r="O959" i="8"/>
  <c r="W958" i="8"/>
  <c r="R958" i="8"/>
  <c r="O958" i="8"/>
  <c r="W957" i="8"/>
  <c r="R957" i="8"/>
  <c r="O957" i="8"/>
  <c r="W956" i="8"/>
  <c r="R956" i="8"/>
  <c r="O956" i="8"/>
  <c r="W955" i="8"/>
  <c r="R955" i="8"/>
  <c r="O955" i="8"/>
  <c r="W954" i="8"/>
  <c r="R954" i="8"/>
  <c r="O954" i="8"/>
  <c r="W953" i="8"/>
  <c r="R953" i="8"/>
  <c r="O953" i="8"/>
  <c r="W952" i="8"/>
  <c r="R952" i="8"/>
  <c r="O952" i="8"/>
  <c r="W951" i="8"/>
  <c r="R951" i="8"/>
  <c r="O951" i="8"/>
  <c r="W950" i="8"/>
  <c r="R950" i="8"/>
  <c r="O950" i="8"/>
  <c r="W949" i="8"/>
  <c r="R949" i="8"/>
  <c r="O949" i="8"/>
  <c r="W948" i="8"/>
  <c r="R948" i="8"/>
  <c r="O948" i="8"/>
  <c r="W947" i="8"/>
  <c r="R947" i="8"/>
  <c r="O947" i="8"/>
  <c r="W946" i="8"/>
  <c r="R946" i="8"/>
  <c r="O946" i="8"/>
  <c r="W945" i="8"/>
  <c r="R945" i="8"/>
  <c r="O945" i="8"/>
  <c r="W944" i="8"/>
  <c r="R944" i="8"/>
  <c r="O944" i="8"/>
  <c r="W943" i="8"/>
  <c r="R943" i="8"/>
  <c r="O943" i="8"/>
  <c r="W942" i="8"/>
  <c r="R942" i="8"/>
  <c r="O942" i="8"/>
  <c r="W941" i="8"/>
  <c r="R941" i="8"/>
  <c r="O941" i="8"/>
  <c r="W940" i="8"/>
  <c r="R940" i="8"/>
  <c r="O940" i="8"/>
  <c r="W939" i="8"/>
  <c r="R939" i="8"/>
  <c r="O939" i="8"/>
  <c r="W938" i="8"/>
  <c r="R938" i="8"/>
  <c r="O938" i="8"/>
  <c r="W937" i="8"/>
  <c r="R937" i="8"/>
  <c r="O937" i="8"/>
  <c r="W936" i="8"/>
  <c r="R936" i="8"/>
  <c r="O936" i="8"/>
  <c r="W935" i="8"/>
  <c r="R935" i="8"/>
  <c r="O935" i="8"/>
  <c r="W934" i="8"/>
  <c r="R934" i="8"/>
  <c r="O934" i="8"/>
  <c r="W933" i="8"/>
  <c r="R933" i="8"/>
  <c r="O933" i="8"/>
  <c r="W932" i="8"/>
  <c r="R932" i="8"/>
  <c r="O932" i="8"/>
  <c r="W931" i="8"/>
  <c r="R931" i="8"/>
  <c r="O931" i="8"/>
  <c r="W930" i="8"/>
  <c r="R930" i="8"/>
  <c r="O930" i="8"/>
  <c r="W929" i="8"/>
  <c r="R929" i="8"/>
  <c r="O929" i="8"/>
  <c r="W928" i="8"/>
  <c r="R928" i="8"/>
  <c r="O928" i="8"/>
  <c r="W927" i="8"/>
  <c r="R927" i="8"/>
  <c r="O927" i="8"/>
  <c r="W926" i="8"/>
  <c r="R926" i="8"/>
  <c r="O926" i="8"/>
  <c r="W925" i="8"/>
  <c r="R925" i="8"/>
  <c r="O925" i="8"/>
  <c r="W924" i="8"/>
  <c r="R924" i="8"/>
  <c r="O924" i="8"/>
  <c r="W923" i="8"/>
  <c r="R923" i="8"/>
  <c r="O923" i="8"/>
  <c r="W922" i="8"/>
  <c r="R922" i="8"/>
  <c r="O922" i="8"/>
  <c r="W921" i="8"/>
  <c r="R921" i="8"/>
  <c r="O921" i="8"/>
  <c r="W920" i="8"/>
  <c r="R920" i="8"/>
  <c r="O920" i="8"/>
  <c r="W919" i="8"/>
  <c r="R919" i="8"/>
  <c r="O919" i="8"/>
  <c r="W918" i="8"/>
  <c r="R918" i="8"/>
  <c r="O918" i="8"/>
  <c r="W917" i="8"/>
  <c r="R917" i="8"/>
  <c r="O917" i="8"/>
  <c r="W916" i="8"/>
  <c r="R916" i="8"/>
  <c r="O916" i="8"/>
  <c r="W915" i="8"/>
  <c r="R915" i="8"/>
  <c r="O915" i="8"/>
  <c r="W914" i="8"/>
  <c r="R914" i="8"/>
  <c r="O914" i="8"/>
  <c r="W913" i="8"/>
  <c r="O913" i="8"/>
  <c r="W912" i="8"/>
  <c r="R912" i="8"/>
  <c r="O912" i="8"/>
  <c r="W911" i="8"/>
  <c r="R911" i="8"/>
  <c r="O911" i="8"/>
  <c r="W910" i="8"/>
  <c r="R910" i="8"/>
  <c r="O910" i="8"/>
  <c r="W909" i="8"/>
  <c r="R909" i="8"/>
  <c r="O909" i="8"/>
  <c r="W908" i="8"/>
  <c r="R908" i="8"/>
  <c r="O908" i="8"/>
  <c r="W907" i="8"/>
  <c r="R907" i="8"/>
  <c r="O907" i="8"/>
  <c r="W906" i="8"/>
  <c r="R906" i="8"/>
  <c r="O906" i="8"/>
  <c r="W905" i="8"/>
  <c r="R905" i="8"/>
  <c r="O905" i="8"/>
  <c r="W904" i="8"/>
  <c r="R904" i="8"/>
  <c r="O904" i="8"/>
  <c r="W903" i="8"/>
  <c r="R903" i="8"/>
  <c r="O903" i="8"/>
  <c r="W902" i="8"/>
  <c r="R902" i="8"/>
  <c r="O902" i="8"/>
  <c r="W901" i="8"/>
  <c r="R901" i="8"/>
  <c r="O901" i="8"/>
  <c r="W900" i="8"/>
  <c r="R900" i="8"/>
  <c r="O900" i="8"/>
  <c r="W899" i="8"/>
  <c r="R899" i="8"/>
  <c r="O899" i="8"/>
  <c r="W898" i="8"/>
  <c r="R898" i="8"/>
  <c r="O898" i="8"/>
  <c r="W897" i="8"/>
  <c r="R897" i="8"/>
  <c r="O897" i="8"/>
  <c r="W896" i="8"/>
  <c r="R896" i="8"/>
  <c r="O896" i="8"/>
  <c r="W895" i="8"/>
  <c r="R895" i="8"/>
  <c r="O895" i="8"/>
  <c r="W894" i="8"/>
  <c r="R894" i="8"/>
  <c r="O894" i="8"/>
  <c r="W893" i="8"/>
  <c r="R893" i="8"/>
  <c r="O893" i="8"/>
  <c r="W892" i="8"/>
  <c r="R892" i="8"/>
  <c r="O892" i="8"/>
  <c r="W891" i="8"/>
  <c r="R891" i="8"/>
  <c r="O891" i="8"/>
  <c r="W890" i="8"/>
  <c r="R890" i="8"/>
  <c r="O890" i="8"/>
  <c r="W889" i="8"/>
  <c r="R889" i="8"/>
  <c r="O889" i="8"/>
  <c r="W888" i="8"/>
  <c r="R888" i="8"/>
  <c r="O888" i="8"/>
  <c r="W887" i="8"/>
  <c r="R887" i="8"/>
  <c r="O887" i="8"/>
  <c r="W886" i="8"/>
  <c r="R886" i="8"/>
  <c r="O886" i="8"/>
  <c r="W885" i="8"/>
  <c r="R885" i="8"/>
  <c r="O885" i="8"/>
  <c r="W884" i="8"/>
  <c r="R884" i="8"/>
  <c r="O884" i="8"/>
  <c r="W883" i="8"/>
  <c r="R883" i="8"/>
  <c r="O883" i="8"/>
  <c r="W882" i="8"/>
  <c r="R882" i="8"/>
  <c r="O882" i="8"/>
  <c r="W881" i="8"/>
  <c r="R881" i="8"/>
  <c r="O881" i="8"/>
  <c r="W880" i="8"/>
  <c r="R880" i="8"/>
  <c r="O880" i="8"/>
  <c r="W879" i="8"/>
  <c r="R879" i="8"/>
  <c r="O879" i="8"/>
  <c r="W878" i="8"/>
  <c r="R878" i="8"/>
  <c r="O878" i="8"/>
  <c r="W877" i="8"/>
  <c r="R877" i="8"/>
  <c r="O877" i="8"/>
  <c r="W876" i="8"/>
  <c r="R876" i="8"/>
  <c r="O876" i="8"/>
  <c r="W875" i="8"/>
  <c r="R875" i="8"/>
  <c r="O875" i="8"/>
  <c r="W874" i="8"/>
  <c r="R874" i="8"/>
  <c r="O874" i="8"/>
  <c r="W873" i="8"/>
  <c r="R873" i="8"/>
  <c r="O873" i="8"/>
  <c r="W872" i="8"/>
  <c r="R872" i="8"/>
  <c r="O872" i="8"/>
  <c r="W871" i="8"/>
  <c r="R871" i="8"/>
  <c r="O871" i="8"/>
  <c r="W870" i="8"/>
  <c r="R870" i="8"/>
  <c r="O870" i="8"/>
  <c r="W869" i="8"/>
  <c r="R869" i="8"/>
  <c r="O869" i="8"/>
  <c r="W868" i="8"/>
  <c r="R868" i="8"/>
  <c r="O868" i="8"/>
  <c r="W867" i="8"/>
  <c r="R867" i="8"/>
  <c r="O867" i="8"/>
  <c r="W866" i="8"/>
  <c r="R866" i="8"/>
  <c r="O866" i="8"/>
  <c r="W865" i="8"/>
  <c r="R865" i="8"/>
  <c r="O865" i="8"/>
  <c r="W864" i="8"/>
  <c r="R864" i="8"/>
  <c r="O864" i="8"/>
  <c r="W863" i="8"/>
  <c r="R863" i="8"/>
  <c r="O863" i="8"/>
  <c r="W862" i="8"/>
  <c r="R862" i="8"/>
  <c r="O862" i="8"/>
  <c r="W861" i="8"/>
  <c r="R861" i="8"/>
  <c r="O861" i="8"/>
  <c r="W860" i="8"/>
  <c r="R860" i="8"/>
  <c r="O860" i="8"/>
  <c r="W859" i="8"/>
  <c r="R859" i="8"/>
  <c r="O859" i="8"/>
  <c r="W858" i="8"/>
  <c r="R858" i="8"/>
  <c r="O858" i="8"/>
  <c r="W857" i="8"/>
  <c r="R857" i="8"/>
  <c r="O857" i="8"/>
  <c r="W856" i="8"/>
  <c r="R856" i="8"/>
  <c r="O856" i="8"/>
  <c r="W855" i="8"/>
  <c r="R855" i="8"/>
  <c r="O855" i="8"/>
  <c r="W854" i="8"/>
  <c r="R854" i="8"/>
  <c r="O854" i="8"/>
  <c r="W853" i="8"/>
  <c r="R853" i="8"/>
  <c r="O853" i="8"/>
  <c r="W852" i="8"/>
  <c r="R852" i="8"/>
  <c r="O852" i="8"/>
  <c r="W851" i="8"/>
  <c r="R851" i="8"/>
  <c r="O851" i="8"/>
  <c r="W850" i="8"/>
  <c r="R850" i="8"/>
  <c r="O850" i="8"/>
  <c r="W849" i="8"/>
  <c r="R849" i="8"/>
  <c r="O849" i="8"/>
  <c r="W848" i="8"/>
  <c r="R848" i="8"/>
  <c r="O848" i="8"/>
  <c r="W847" i="8"/>
  <c r="R847" i="8"/>
  <c r="O847" i="8"/>
  <c r="W846" i="8"/>
  <c r="R846" i="8"/>
  <c r="O846" i="8"/>
  <c r="W845" i="8"/>
  <c r="R845" i="8"/>
  <c r="O845" i="8"/>
  <c r="W844" i="8"/>
  <c r="R844" i="8"/>
  <c r="O844" i="8"/>
  <c r="W843" i="8"/>
  <c r="R843" i="8"/>
  <c r="O843" i="8"/>
  <c r="W842" i="8"/>
  <c r="R842" i="8"/>
  <c r="O842" i="8"/>
  <c r="W841" i="8"/>
  <c r="R841" i="8"/>
  <c r="O841" i="8"/>
  <c r="W840" i="8"/>
  <c r="R840" i="8"/>
  <c r="O840" i="8"/>
  <c r="W839" i="8"/>
  <c r="R839" i="8"/>
  <c r="O839" i="8"/>
  <c r="W838" i="8"/>
  <c r="R838" i="8"/>
  <c r="O838" i="8"/>
  <c r="W837" i="8"/>
  <c r="R837" i="8"/>
  <c r="O837" i="8"/>
  <c r="W836" i="8"/>
  <c r="R836" i="8"/>
  <c r="O836" i="8"/>
  <c r="W835" i="8"/>
  <c r="R835" i="8"/>
  <c r="O835" i="8"/>
  <c r="W834" i="8"/>
  <c r="R834" i="8"/>
  <c r="O834" i="8"/>
  <c r="W833" i="8"/>
  <c r="R833" i="8"/>
  <c r="O833" i="8"/>
  <c r="W832" i="8"/>
  <c r="R832" i="8"/>
  <c r="O832" i="8"/>
  <c r="W831" i="8"/>
  <c r="R831" i="8"/>
  <c r="O831" i="8"/>
  <c r="W830" i="8"/>
  <c r="R830" i="8"/>
  <c r="O830" i="8"/>
  <c r="W829" i="8"/>
  <c r="R829" i="8"/>
  <c r="O829" i="8"/>
  <c r="W828" i="8"/>
  <c r="R828" i="8"/>
  <c r="O828" i="8"/>
  <c r="W827" i="8"/>
  <c r="R827" i="8"/>
  <c r="O827" i="8"/>
  <c r="W826" i="8"/>
  <c r="R826" i="8"/>
  <c r="O826" i="8"/>
  <c r="W825" i="8"/>
  <c r="R825" i="8"/>
  <c r="O825" i="8"/>
  <c r="W824" i="8"/>
  <c r="R824" i="8"/>
  <c r="O824" i="8"/>
  <c r="W823" i="8"/>
  <c r="R823" i="8"/>
  <c r="O823" i="8"/>
  <c r="W822" i="8"/>
  <c r="R822" i="8"/>
  <c r="O822" i="8"/>
  <c r="W821" i="8"/>
  <c r="R821" i="8"/>
  <c r="O821" i="8"/>
  <c r="W820" i="8"/>
  <c r="R820" i="8"/>
  <c r="O820" i="8"/>
  <c r="W819" i="8"/>
  <c r="R819" i="8"/>
  <c r="O819" i="8"/>
  <c r="W818" i="8"/>
  <c r="R818" i="8"/>
  <c r="O818" i="8"/>
  <c r="W817" i="8"/>
  <c r="R817" i="8"/>
  <c r="O817" i="8"/>
  <c r="W816" i="8"/>
  <c r="R816" i="8"/>
  <c r="O816" i="8"/>
  <c r="W815" i="8"/>
  <c r="R815" i="8"/>
  <c r="O815" i="8"/>
  <c r="W814" i="8"/>
  <c r="R814" i="8"/>
  <c r="O814" i="8"/>
  <c r="W813" i="8"/>
  <c r="R813" i="8"/>
  <c r="O813" i="8"/>
  <c r="W812" i="8"/>
  <c r="R812" i="8"/>
  <c r="O812" i="8"/>
  <c r="W811" i="8"/>
  <c r="R811" i="8"/>
  <c r="O811" i="8"/>
  <c r="W810" i="8"/>
  <c r="R810" i="8"/>
  <c r="O810" i="8"/>
  <c r="W809" i="8"/>
  <c r="R809" i="8"/>
  <c r="O809" i="8"/>
  <c r="W808" i="8"/>
  <c r="R808" i="8"/>
  <c r="O808" i="8"/>
  <c r="W807" i="8"/>
  <c r="R807" i="8"/>
  <c r="O807" i="8"/>
  <c r="W805" i="8"/>
  <c r="R805" i="8"/>
  <c r="O805" i="8"/>
  <c r="W804" i="8"/>
  <c r="R804" i="8"/>
  <c r="O804" i="8"/>
  <c r="W803" i="8"/>
  <c r="R803" i="8"/>
  <c r="O803" i="8"/>
  <c r="W802" i="8"/>
  <c r="R802" i="8"/>
  <c r="O802" i="8"/>
  <c r="W801" i="8"/>
  <c r="R801" i="8"/>
  <c r="O801" i="8"/>
  <c r="W800" i="8"/>
  <c r="R800" i="8"/>
  <c r="O800" i="8"/>
  <c r="W799" i="8"/>
  <c r="R799" i="8"/>
  <c r="O799" i="8"/>
  <c r="W798" i="8"/>
  <c r="R798" i="8"/>
  <c r="O798" i="8"/>
  <c r="W797" i="8"/>
  <c r="R797" i="8"/>
  <c r="O797" i="8"/>
  <c r="W796" i="8"/>
  <c r="R796" i="8"/>
  <c r="O796" i="8"/>
  <c r="W795" i="8"/>
  <c r="R795" i="8"/>
  <c r="O795" i="8"/>
  <c r="W794" i="8"/>
  <c r="R794" i="8"/>
  <c r="O794" i="8"/>
  <c r="W793" i="8"/>
  <c r="R793" i="8"/>
  <c r="O793" i="8"/>
  <c r="W792" i="8"/>
  <c r="R792" i="8"/>
  <c r="O792" i="8"/>
  <c r="W791" i="8"/>
  <c r="R791" i="8"/>
  <c r="O791" i="8"/>
  <c r="W789" i="8"/>
  <c r="R789" i="8"/>
  <c r="O789" i="8"/>
  <c r="W788" i="8"/>
  <c r="R788" i="8"/>
  <c r="O788" i="8"/>
  <c r="W787" i="8"/>
  <c r="R787" i="8"/>
  <c r="O787" i="8"/>
  <c r="W786" i="8"/>
  <c r="R786" i="8"/>
  <c r="O786" i="8"/>
  <c r="W785" i="8"/>
  <c r="R785" i="8"/>
  <c r="O785" i="8"/>
  <c r="W784" i="8"/>
  <c r="R784" i="8"/>
  <c r="O784" i="8"/>
  <c r="W783" i="8"/>
  <c r="R783" i="8"/>
  <c r="O783" i="8"/>
  <c r="W782" i="8"/>
  <c r="R782" i="8"/>
  <c r="O782" i="8"/>
  <c r="W781" i="8"/>
  <c r="R781" i="8"/>
  <c r="O781" i="8"/>
  <c r="W780" i="8"/>
  <c r="R780" i="8"/>
  <c r="O780" i="8"/>
  <c r="W779" i="8"/>
  <c r="R779" i="8"/>
  <c r="O779" i="8"/>
  <c r="W778" i="8"/>
  <c r="O778" i="8"/>
  <c r="W777" i="8"/>
  <c r="R777" i="8"/>
  <c r="O777" i="8"/>
  <c r="W776" i="8"/>
  <c r="R776" i="8"/>
  <c r="O776" i="8"/>
  <c r="W775" i="8"/>
  <c r="R775" i="8"/>
  <c r="O775" i="8"/>
  <c r="W774" i="8"/>
  <c r="R774" i="8"/>
  <c r="O774" i="8"/>
  <c r="W773" i="8"/>
  <c r="R773" i="8"/>
  <c r="O773" i="8"/>
  <c r="W772" i="8"/>
  <c r="R772" i="8"/>
  <c r="O772" i="8"/>
  <c r="W771" i="8"/>
  <c r="R771" i="8"/>
  <c r="O771" i="8"/>
  <c r="W770" i="8"/>
  <c r="R770" i="8"/>
  <c r="O770" i="8"/>
  <c r="W769" i="8"/>
  <c r="R769" i="8"/>
  <c r="O769" i="8"/>
  <c r="W768" i="8"/>
  <c r="R768" i="8"/>
  <c r="O768" i="8"/>
  <c r="W767" i="8"/>
  <c r="R767" i="8"/>
  <c r="O767" i="8"/>
  <c r="W766" i="8"/>
  <c r="R766" i="8"/>
  <c r="O766" i="8"/>
  <c r="W765" i="8"/>
  <c r="R765" i="8"/>
  <c r="O765" i="8"/>
  <c r="W764" i="8"/>
  <c r="R764" i="8"/>
  <c r="O764" i="8"/>
  <c r="W763" i="8"/>
  <c r="R763" i="8"/>
  <c r="O763" i="8"/>
  <c r="W762" i="8"/>
  <c r="R762" i="8"/>
  <c r="O762" i="8"/>
  <c r="W761" i="8"/>
  <c r="R761" i="8"/>
  <c r="O761" i="8"/>
  <c r="W760" i="8"/>
  <c r="R760" i="8"/>
  <c r="O760" i="8"/>
  <c r="W759" i="8"/>
  <c r="R759" i="8"/>
  <c r="O759" i="8"/>
  <c r="W758" i="8"/>
  <c r="O758" i="8"/>
  <c r="W757" i="8"/>
  <c r="R757" i="8"/>
  <c r="O757" i="8"/>
  <c r="W756" i="8"/>
  <c r="R756" i="8"/>
  <c r="O756" i="8"/>
  <c r="W755" i="8"/>
  <c r="R755" i="8"/>
  <c r="O755" i="8"/>
  <c r="W754" i="8"/>
  <c r="R754" i="8"/>
  <c r="O754" i="8"/>
  <c r="W753" i="8"/>
  <c r="R753" i="8"/>
  <c r="O753" i="8"/>
  <c r="W752" i="8"/>
  <c r="R752" i="8"/>
  <c r="O752" i="8"/>
  <c r="W751" i="8"/>
  <c r="R751" i="8"/>
  <c r="O751" i="8"/>
  <c r="W750" i="8"/>
  <c r="R750" i="8"/>
  <c r="O750" i="8"/>
  <c r="W749" i="8"/>
  <c r="R749" i="8"/>
  <c r="O749" i="8"/>
  <c r="W748" i="8"/>
  <c r="O748" i="8"/>
  <c r="W747" i="8"/>
  <c r="R747" i="8"/>
  <c r="O747" i="8"/>
  <c r="W746" i="8"/>
  <c r="R746" i="8"/>
  <c r="O746" i="8"/>
  <c r="W745" i="8"/>
  <c r="R745" i="8"/>
  <c r="O745" i="8"/>
  <c r="W744" i="8"/>
  <c r="R744" i="8"/>
  <c r="O744" i="8"/>
  <c r="W743" i="8"/>
  <c r="R743" i="8"/>
  <c r="O743" i="8"/>
  <c r="W742" i="8"/>
  <c r="R742" i="8"/>
  <c r="O742" i="8"/>
  <c r="W741" i="8"/>
  <c r="R741" i="8"/>
  <c r="O741" i="8"/>
  <c r="W740" i="8"/>
  <c r="R740" i="8"/>
  <c r="O740" i="8"/>
  <c r="W739" i="8"/>
  <c r="R739" i="8"/>
  <c r="O739" i="8"/>
  <c r="W738" i="8"/>
  <c r="O738" i="8"/>
  <c r="W737" i="8"/>
  <c r="R737" i="8"/>
  <c r="O737" i="8"/>
  <c r="W736" i="8"/>
  <c r="R736" i="8"/>
  <c r="O736" i="8"/>
  <c r="W735" i="8"/>
  <c r="R735" i="8"/>
  <c r="O735" i="8"/>
  <c r="W734" i="8"/>
  <c r="R734" i="8"/>
  <c r="O734" i="8"/>
  <c r="W733" i="8"/>
  <c r="R733" i="8"/>
  <c r="O733" i="8"/>
  <c r="W732" i="8"/>
  <c r="R732" i="8"/>
  <c r="O732" i="8"/>
  <c r="W731" i="8"/>
  <c r="R731" i="8"/>
  <c r="O731" i="8"/>
  <c r="W730" i="8"/>
  <c r="R730" i="8"/>
  <c r="O730" i="8"/>
  <c r="W729" i="8"/>
  <c r="R729" i="8"/>
  <c r="O729" i="8"/>
  <c r="W728" i="8"/>
  <c r="R728" i="8"/>
  <c r="O728" i="8"/>
  <c r="W727" i="8"/>
  <c r="R727" i="8"/>
  <c r="O727" i="8"/>
  <c r="W726" i="8"/>
  <c r="R726" i="8"/>
  <c r="O726" i="8"/>
  <c r="W725" i="8"/>
  <c r="R725" i="8"/>
  <c r="O725" i="8"/>
  <c r="W724" i="8"/>
  <c r="R724" i="8"/>
  <c r="O724" i="8"/>
  <c r="W723" i="8"/>
  <c r="R723" i="8"/>
  <c r="O723" i="8"/>
  <c r="W722" i="8"/>
  <c r="R722" i="8"/>
  <c r="O722" i="8"/>
  <c r="W721" i="8"/>
  <c r="R721" i="8"/>
  <c r="O721" i="8"/>
  <c r="W720" i="8"/>
  <c r="R720" i="8"/>
  <c r="O720" i="8"/>
  <c r="W719" i="8"/>
  <c r="R719" i="8"/>
  <c r="O719" i="8"/>
  <c r="W718" i="8"/>
  <c r="O718" i="8"/>
  <c r="W717" i="8"/>
  <c r="R717" i="8"/>
  <c r="O717" i="8"/>
  <c r="W716" i="8"/>
  <c r="R716" i="8"/>
  <c r="O716" i="8"/>
  <c r="W715" i="8"/>
  <c r="R715" i="8"/>
  <c r="O715" i="8"/>
  <c r="W714" i="8"/>
  <c r="R714" i="8"/>
  <c r="O714" i="8"/>
  <c r="W713" i="8"/>
  <c r="R713" i="8"/>
  <c r="O713" i="8"/>
  <c r="W712" i="8"/>
  <c r="R712" i="8"/>
  <c r="O712" i="8"/>
  <c r="W711" i="8"/>
  <c r="R711" i="8"/>
  <c r="O711" i="8"/>
  <c r="W710" i="8"/>
  <c r="R710" i="8"/>
  <c r="O710" i="8"/>
  <c r="W709" i="8"/>
  <c r="R709" i="8"/>
  <c r="O709" i="8"/>
  <c r="W708" i="8"/>
  <c r="R708" i="8"/>
  <c r="O708" i="8"/>
  <c r="W707" i="8"/>
  <c r="R707" i="8"/>
  <c r="O707" i="8"/>
  <c r="W706" i="8"/>
  <c r="R706" i="8"/>
  <c r="O706" i="8"/>
  <c r="W705" i="8"/>
  <c r="R705" i="8"/>
  <c r="O705" i="8"/>
  <c r="W704" i="8"/>
  <c r="R704" i="8"/>
  <c r="O704" i="8"/>
  <c r="W703" i="8"/>
  <c r="R703" i="8"/>
  <c r="O703" i="8"/>
  <c r="W702" i="8"/>
  <c r="R702" i="8"/>
  <c r="O702" i="8"/>
  <c r="W701" i="8"/>
  <c r="R701" i="8"/>
  <c r="O701" i="8"/>
  <c r="W700" i="8"/>
  <c r="R700" i="8"/>
  <c r="O700" i="8"/>
  <c r="W699" i="8"/>
  <c r="R699" i="8"/>
  <c r="O699" i="8"/>
  <c r="W698" i="8"/>
  <c r="R698" i="8"/>
  <c r="O698" i="8"/>
  <c r="W697" i="8"/>
  <c r="R697" i="8"/>
  <c r="O697" i="8"/>
  <c r="W696" i="8"/>
  <c r="R696" i="8"/>
  <c r="O696" i="8"/>
  <c r="W695" i="8"/>
  <c r="R695" i="8"/>
  <c r="O695" i="8"/>
  <c r="W694" i="8"/>
  <c r="R694" i="8"/>
  <c r="O694" i="8"/>
  <c r="W693" i="8"/>
  <c r="R693" i="8"/>
  <c r="O693" i="8"/>
  <c r="W692" i="8"/>
  <c r="R692" i="8"/>
  <c r="O692" i="8"/>
  <c r="W691" i="8"/>
  <c r="R691" i="8"/>
  <c r="O691" i="8"/>
  <c r="W690" i="8"/>
  <c r="R690" i="8"/>
  <c r="O690" i="8"/>
  <c r="W689" i="8"/>
  <c r="R689" i="8"/>
  <c r="O689" i="8"/>
  <c r="W688" i="8"/>
  <c r="R688" i="8"/>
  <c r="O688" i="8"/>
  <c r="W687" i="8"/>
  <c r="R687" i="8"/>
  <c r="O687" i="8"/>
  <c r="W686" i="8"/>
  <c r="R686" i="8"/>
  <c r="O686" i="8"/>
  <c r="W685" i="8"/>
  <c r="R685" i="8"/>
  <c r="O685" i="8"/>
  <c r="W684" i="8"/>
  <c r="R684" i="8"/>
  <c r="O684" i="8"/>
  <c r="W683" i="8"/>
  <c r="R683" i="8"/>
  <c r="O683" i="8"/>
  <c r="W682" i="8"/>
  <c r="R682" i="8"/>
  <c r="O682" i="8"/>
  <c r="W681" i="8"/>
  <c r="R681" i="8"/>
  <c r="O681" i="8"/>
  <c r="W680" i="8"/>
  <c r="R680" i="8"/>
  <c r="O680" i="8"/>
  <c r="W679" i="8"/>
  <c r="R679" i="8"/>
  <c r="O679" i="8"/>
  <c r="W678" i="8"/>
  <c r="R678" i="8"/>
  <c r="O678" i="8"/>
  <c r="W677" i="8"/>
  <c r="R677" i="8"/>
  <c r="O677" i="8"/>
  <c r="W676" i="8"/>
  <c r="R676" i="8"/>
  <c r="O676" i="8"/>
  <c r="W675" i="8"/>
  <c r="R675" i="8"/>
  <c r="O675" i="8"/>
  <c r="W674" i="8"/>
  <c r="R674" i="8"/>
  <c r="O674" i="8"/>
  <c r="W673" i="8"/>
  <c r="R673" i="8"/>
  <c r="O673" i="8"/>
  <c r="W672" i="8"/>
  <c r="R672" i="8"/>
  <c r="O672" i="8"/>
  <c r="W671" i="8"/>
  <c r="R671" i="8"/>
  <c r="O671" i="8"/>
  <c r="W670" i="8"/>
  <c r="R670" i="8"/>
  <c r="O670" i="8"/>
  <c r="W669" i="8"/>
  <c r="R669" i="8"/>
  <c r="O669" i="8"/>
  <c r="W668" i="8"/>
  <c r="R668" i="8"/>
  <c r="O668" i="8"/>
  <c r="W666" i="8"/>
  <c r="R666" i="8"/>
  <c r="O666" i="8"/>
  <c r="W665" i="8"/>
  <c r="R665" i="8"/>
  <c r="O665" i="8"/>
  <c r="W664" i="8"/>
  <c r="R664" i="8"/>
  <c r="O664" i="8"/>
  <c r="W663" i="8"/>
  <c r="R663" i="8"/>
  <c r="O663" i="8"/>
  <c r="W662" i="8"/>
  <c r="R662" i="8"/>
  <c r="O662" i="8"/>
  <c r="W661" i="8"/>
  <c r="R661" i="8"/>
  <c r="O661" i="8"/>
  <c r="W660" i="8"/>
  <c r="R660" i="8"/>
  <c r="O660" i="8"/>
  <c r="W659" i="8"/>
  <c r="R659" i="8"/>
  <c r="O659" i="8"/>
  <c r="W658" i="8"/>
  <c r="R658" i="8"/>
  <c r="O658" i="8"/>
  <c r="W657" i="8"/>
  <c r="R657" i="8"/>
  <c r="O657" i="8"/>
  <c r="W656" i="8"/>
  <c r="R656" i="8"/>
  <c r="O656" i="8"/>
  <c r="W655" i="8"/>
  <c r="R655" i="8"/>
  <c r="O655" i="8"/>
  <c r="W654" i="8"/>
  <c r="R654" i="8"/>
  <c r="O654" i="8"/>
  <c r="W653" i="8"/>
  <c r="R653" i="8"/>
  <c r="O653" i="8"/>
  <c r="W652" i="8"/>
  <c r="R652" i="8"/>
  <c r="O652" i="8"/>
  <c r="W651" i="8"/>
  <c r="R651" i="8"/>
  <c r="O651" i="8"/>
  <c r="W650" i="8"/>
  <c r="R650" i="8"/>
  <c r="O650" i="8"/>
  <c r="W649" i="8"/>
  <c r="R649" i="8"/>
  <c r="O649" i="8"/>
  <c r="W648" i="8"/>
  <c r="R648" i="8"/>
  <c r="O648" i="8"/>
  <c r="W647" i="8"/>
  <c r="R647" i="8"/>
  <c r="O647" i="8"/>
  <c r="W646" i="8"/>
  <c r="R646" i="8"/>
  <c r="O646" i="8"/>
  <c r="W645" i="8"/>
  <c r="R645" i="8"/>
  <c r="O645" i="8"/>
  <c r="W644" i="8"/>
  <c r="R644" i="8"/>
  <c r="O644" i="8"/>
  <c r="W643" i="8"/>
  <c r="R643" i="8"/>
  <c r="O643" i="8"/>
  <c r="W642" i="8"/>
  <c r="R642" i="8"/>
  <c r="O642" i="8"/>
  <c r="W641" i="8"/>
  <c r="R641" i="8"/>
  <c r="O641" i="8"/>
  <c r="W640" i="8"/>
  <c r="R640" i="8"/>
  <c r="O640" i="8"/>
  <c r="W639" i="8"/>
  <c r="R639" i="8"/>
  <c r="O639" i="8"/>
  <c r="W638" i="8"/>
  <c r="R638" i="8"/>
  <c r="O638" i="8"/>
  <c r="W637" i="8"/>
  <c r="R637" i="8"/>
  <c r="O637" i="8"/>
  <c r="W636" i="8"/>
  <c r="R636" i="8"/>
  <c r="O636" i="8"/>
  <c r="W635" i="8"/>
  <c r="R635" i="8"/>
  <c r="O635" i="8"/>
  <c r="W634" i="8"/>
  <c r="R634" i="8"/>
  <c r="O634" i="8"/>
  <c r="W633" i="8"/>
  <c r="R633" i="8"/>
  <c r="O633" i="8"/>
  <c r="W632" i="8"/>
  <c r="R632" i="8"/>
  <c r="O632" i="8"/>
  <c r="W631" i="8"/>
  <c r="R631" i="8"/>
  <c r="O631" i="8"/>
  <c r="W630" i="8"/>
  <c r="R630" i="8"/>
  <c r="O630" i="8"/>
  <c r="W629" i="8"/>
  <c r="R629" i="8"/>
  <c r="O629" i="8"/>
  <c r="W628" i="8"/>
  <c r="R628" i="8"/>
  <c r="O628" i="8"/>
  <c r="W627" i="8"/>
  <c r="R627" i="8"/>
  <c r="O627" i="8"/>
  <c r="W626" i="8"/>
  <c r="R626" i="8"/>
  <c r="O626" i="8"/>
  <c r="W625" i="8"/>
  <c r="R625" i="8"/>
  <c r="O625" i="8"/>
  <c r="W624" i="8"/>
  <c r="R624" i="8"/>
  <c r="O624" i="8"/>
  <c r="W623" i="8"/>
  <c r="R623" i="8"/>
  <c r="O623" i="8"/>
  <c r="W622" i="8"/>
  <c r="R622" i="8"/>
  <c r="O622" i="8"/>
  <c r="W621" i="8"/>
  <c r="R621" i="8"/>
  <c r="O621" i="8"/>
  <c r="W620" i="8"/>
  <c r="R620" i="8"/>
  <c r="O620" i="8"/>
  <c r="W619" i="8"/>
  <c r="R619" i="8"/>
  <c r="O619" i="8"/>
  <c r="W618" i="8"/>
  <c r="R618" i="8"/>
  <c r="O618" i="8"/>
  <c r="W617" i="8"/>
  <c r="R617" i="8"/>
  <c r="O617" i="8"/>
  <c r="W616" i="8"/>
  <c r="R616" i="8"/>
  <c r="O616" i="8"/>
  <c r="W615" i="8"/>
  <c r="R615" i="8"/>
  <c r="O615" i="8"/>
  <c r="W614" i="8"/>
  <c r="R614" i="8"/>
  <c r="O614" i="8"/>
  <c r="W613" i="8"/>
  <c r="R613" i="8"/>
  <c r="O613" i="8"/>
  <c r="W612" i="8"/>
  <c r="R612" i="8"/>
  <c r="O612" i="8"/>
  <c r="W611" i="8"/>
  <c r="R611" i="8"/>
  <c r="O611" i="8"/>
  <c r="W610" i="8"/>
  <c r="R610" i="8"/>
  <c r="O610" i="8"/>
  <c r="W609" i="8"/>
  <c r="R609" i="8"/>
  <c r="O609" i="8"/>
  <c r="W608" i="8"/>
  <c r="R608" i="8"/>
  <c r="O608" i="8"/>
  <c r="W607" i="8"/>
  <c r="R607" i="8"/>
  <c r="O607" i="8"/>
  <c r="W606" i="8"/>
  <c r="R606" i="8"/>
  <c r="O606" i="8"/>
  <c r="W605" i="8"/>
  <c r="R605" i="8"/>
  <c r="O605" i="8"/>
  <c r="W604" i="8"/>
  <c r="R604" i="8"/>
  <c r="O604" i="8"/>
  <c r="W603" i="8"/>
  <c r="R603" i="8"/>
  <c r="O603" i="8"/>
  <c r="W602" i="8"/>
  <c r="R602" i="8"/>
  <c r="O602" i="8"/>
  <c r="W601" i="8"/>
  <c r="R601" i="8"/>
  <c r="O601" i="8"/>
  <c r="W600" i="8"/>
  <c r="R600" i="8"/>
  <c r="O600" i="8"/>
  <c r="W599" i="8"/>
  <c r="R599" i="8"/>
  <c r="O599" i="8"/>
  <c r="W598" i="8"/>
  <c r="R598" i="8"/>
  <c r="O598" i="8"/>
  <c r="W597" i="8"/>
  <c r="R597" i="8"/>
  <c r="O597" i="8"/>
  <c r="W596" i="8"/>
  <c r="R596" i="8"/>
  <c r="O596" i="8"/>
  <c r="W595" i="8"/>
  <c r="R595" i="8"/>
  <c r="O595" i="8"/>
  <c r="W594" i="8"/>
  <c r="R594" i="8"/>
  <c r="O594" i="8"/>
  <c r="W593" i="8"/>
  <c r="R593" i="8"/>
  <c r="O593" i="8"/>
  <c r="W592" i="8"/>
  <c r="R592" i="8"/>
  <c r="O592" i="8"/>
  <c r="W591" i="8"/>
  <c r="R591" i="8"/>
  <c r="O591" i="8"/>
  <c r="W590" i="8"/>
  <c r="R590" i="8"/>
  <c r="O590" i="8"/>
  <c r="W589" i="8"/>
  <c r="R589" i="8"/>
  <c r="O589" i="8"/>
  <c r="W588" i="8"/>
  <c r="R588" i="8"/>
  <c r="O588" i="8"/>
  <c r="W587" i="8"/>
  <c r="R587" i="8"/>
  <c r="O587" i="8"/>
  <c r="W586" i="8"/>
  <c r="R586" i="8"/>
  <c r="O586" i="8"/>
  <c r="W585" i="8"/>
  <c r="R585" i="8"/>
  <c r="O585" i="8"/>
  <c r="W584" i="8"/>
  <c r="R584" i="8"/>
  <c r="O584" i="8"/>
  <c r="W583" i="8"/>
  <c r="R583" i="8"/>
  <c r="O583" i="8"/>
  <c r="W582" i="8"/>
  <c r="R582" i="8"/>
  <c r="O582" i="8"/>
  <c r="W581" i="8"/>
  <c r="R581" i="8"/>
  <c r="O581" i="8"/>
  <c r="W580" i="8"/>
  <c r="R580" i="8"/>
  <c r="O580" i="8"/>
  <c r="W579" i="8"/>
  <c r="R579" i="8"/>
  <c r="O579" i="8"/>
  <c r="W578" i="8"/>
  <c r="R578" i="8"/>
  <c r="O578" i="8"/>
  <c r="W577" i="8"/>
  <c r="R577" i="8"/>
  <c r="O577" i="8"/>
  <c r="W576" i="8"/>
  <c r="R576" i="8"/>
  <c r="O576" i="8"/>
  <c r="W575" i="8"/>
  <c r="R575" i="8"/>
  <c r="O575" i="8"/>
  <c r="W574" i="8"/>
  <c r="R574" i="8"/>
  <c r="O574" i="8"/>
  <c r="W573" i="8"/>
  <c r="R573" i="8"/>
  <c r="O573" i="8"/>
  <c r="W572" i="8"/>
  <c r="R572" i="8"/>
  <c r="O572" i="8"/>
  <c r="W571" i="8"/>
  <c r="R571" i="8"/>
  <c r="O571" i="8"/>
  <c r="W570" i="8"/>
  <c r="R570" i="8"/>
  <c r="O570" i="8"/>
  <c r="W569" i="8"/>
  <c r="R569" i="8"/>
  <c r="O569" i="8"/>
  <c r="W568" i="8"/>
  <c r="R568" i="8"/>
  <c r="O568" i="8"/>
  <c r="W567" i="8"/>
  <c r="R567" i="8"/>
  <c r="O567" i="8"/>
  <c r="W566" i="8"/>
  <c r="R566" i="8"/>
  <c r="O566" i="8"/>
  <c r="W565" i="8"/>
  <c r="R565" i="8"/>
  <c r="O565" i="8"/>
  <c r="W564" i="8"/>
  <c r="R564" i="8"/>
  <c r="O564" i="8"/>
  <c r="W563" i="8"/>
  <c r="R563" i="8"/>
  <c r="O563" i="8"/>
  <c r="W562" i="8"/>
  <c r="R562" i="8"/>
  <c r="O562" i="8"/>
  <c r="W561" i="8"/>
  <c r="R561" i="8"/>
  <c r="O561" i="8"/>
  <c r="W560" i="8"/>
  <c r="R560" i="8"/>
  <c r="O560" i="8"/>
  <c r="W559" i="8"/>
  <c r="R559" i="8"/>
  <c r="O559" i="8"/>
  <c r="W558" i="8"/>
  <c r="R558" i="8"/>
  <c r="O558" i="8"/>
  <c r="W557" i="8"/>
  <c r="R557" i="8"/>
  <c r="O557" i="8"/>
  <c r="W556" i="8"/>
  <c r="O556" i="8"/>
  <c r="W555" i="8"/>
  <c r="R555" i="8"/>
  <c r="O555" i="8"/>
  <c r="W554" i="8"/>
  <c r="R554" i="8"/>
  <c r="O554" i="8"/>
  <c r="W553" i="8"/>
  <c r="R553" i="8"/>
  <c r="O553" i="8"/>
  <c r="W552" i="8"/>
  <c r="R552" i="8"/>
  <c r="O552" i="8"/>
  <c r="W551" i="8"/>
  <c r="R551" i="8"/>
  <c r="O551" i="8"/>
  <c r="W550" i="8"/>
  <c r="R550" i="8"/>
  <c r="O550" i="8"/>
  <c r="W549" i="8"/>
  <c r="R549" i="8"/>
  <c r="O549" i="8"/>
  <c r="W548" i="8"/>
  <c r="R548" i="8"/>
  <c r="O548" i="8"/>
  <c r="W547" i="8"/>
  <c r="R547" i="8"/>
  <c r="O547" i="8"/>
  <c r="W546" i="8"/>
  <c r="R546" i="8"/>
  <c r="O546" i="8"/>
  <c r="W545" i="8"/>
  <c r="R545" i="8"/>
  <c r="O545" i="8"/>
  <c r="W544" i="8"/>
  <c r="R544" i="8"/>
  <c r="O544" i="8"/>
  <c r="W543" i="8"/>
  <c r="R543" i="8"/>
  <c r="O543" i="8"/>
  <c r="W542" i="8"/>
  <c r="R542" i="8"/>
  <c r="O542" i="8"/>
  <c r="W541" i="8"/>
  <c r="R541" i="8"/>
  <c r="O541" i="8"/>
  <c r="W540" i="8"/>
  <c r="R540" i="8"/>
  <c r="O540" i="8"/>
  <c r="W539" i="8"/>
  <c r="R539" i="8"/>
  <c r="O539" i="8"/>
  <c r="W538" i="8"/>
  <c r="R538" i="8"/>
  <c r="O538" i="8"/>
  <c r="W537" i="8"/>
  <c r="R537" i="8"/>
  <c r="O537" i="8"/>
  <c r="W536" i="8"/>
  <c r="R536" i="8"/>
  <c r="O536" i="8"/>
  <c r="W535" i="8"/>
  <c r="R535" i="8"/>
  <c r="O535" i="8"/>
  <c r="W534" i="8"/>
  <c r="R534" i="8"/>
  <c r="O534" i="8"/>
  <c r="W533" i="8"/>
  <c r="R533" i="8"/>
  <c r="O533" i="8"/>
  <c r="W532" i="8"/>
  <c r="R532" i="8"/>
  <c r="O532" i="8"/>
  <c r="W531" i="8"/>
  <c r="R531" i="8"/>
  <c r="O531" i="8"/>
  <c r="W530" i="8"/>
  <c r="R530" i="8"/>
  <c r="O530" i="8"/>
  <c r="W529" i="8"/>
  <c r="R529" i="8"/>
  <c r="O529" i="8"/>
  <c r="W528" i="8"/>
  <c r="R528" i="8"/>
  <c r="O528" i="8"/>
  <c r="W527" i="8"/>
  <c r="R527" i="8"/>
  <c r="O527" i="8"/>
  <c r="W526" i="8"/>
  <c r="R526" i="8"/>
  <c r="O526" i="8"/>
  <c r="W525" i="8"/>
  <c r="R525" i="8"/>
  <c r="O525" i="8"/>
  <c r="W524" i="8"/>
  <c r="R524" i="8"/>
  <c r="O524" i="8"/>
  <c r="W523" i="8"/>
  <c r="R523" i="8"/>
  <c r="O523" i="8"/>
  <c r="AJ519" i="8"/>
  <c r="W519" i="8"/>
  <c r="R519" i="8"/>
  <c r="O519" i="8"/>
  <c r="AJ518" i="8"/>
  <c r="W517" i="8"/>
  <c r="R517" i="8"/>
  <c r="O517" i="8"/>
  <c r="AJ516" i="8"/>
  <c r="AJ515" i="8"/>
  <c r="W515" i="8"/>
  <c r="O515" i="8"/>
  <c r="AJ512" i="8"/>
  <c r="AJ511" i="8"/>
  <c r="W511" i="8"/>
  <c r="AJ510" i="8"/>
  <c r="W509" i="8"/>
  <c r="O509" i="8"/>
  <c r="AJ508" i="8"/>
  <c r="AJ507" i="8"/>
  <c r="W506" i="8"/>
  <c r="O506" i="8"/>
  <c r="Q111" i="26" s="1"/>
  <c r="AJ504" i="8"/>
  <c r="W504" i="8"/>
  <c r="O504" i="8"/>
  <c r="W502" i="8"/>
  <c r="O502" i="8"/>
  <c r="Q149" i="26" s="1"/>
  <c r="AJ501" i="8"/>
  <c r="W501" i="8"/>
  <c r="O501" i="8"/>
  <c r="W500" i="8"/>
  <c r="O500" i="8"/>
  <c r="AJ499" i="8"/>
  <c r="W499" i="8"/>
  <c r="O499" i="8"/>
  <c r="W498" i="8"/>
  <c r="O498" i="8"/>
  <c r="W497" i="8"/>
  <c r="O497" i="8"/>
  <c r="Q187" i="26" s="1"/>
  <c r="W493" i="8"/>
  <c r="R493" i="8"/>
  <c r="O493" i="8"/>
  <c r="AJ492" i="8"/>
  <c r="AJ491" i="8"/>
  <c r="W491" i="8"/>
  <c r="O491" i="8"/>
  <c r="AJ490" i="8"/>
  <c r="W490" i="8"/>
  <c r="R490" i="8"/>
  <c r="O490" i="8"/>
  <c r="W489" i="8"/>
  <c r="O489" i="8"/>
  <c r="AJ488" i="8"/>
  <c r="AJ487" i="8"/>
  <c r="W487" i="8"/>
  <c r="O487" i="8"/>
  <c r="W486" i="8"/>
  <c r="O486" i="8"/>
  <c r="AJ482" i="8"/>
  <c r="W481" i="8"/>
  <c r="O481" i="8"/>
  <c r="AJ480" i="8"/>
  <c r="W480" i="8"/>
  <c r="O480" i="8"/>
  <c r="AJ479" i="8"/>
  <c r="AJ478" i="8"/>
  <c r="AJ477" i="8"/>
  <c r="W477" i="8"/>
  <c r="O477" i="8"/>
  <c r="AJ476" i="8"/>
  <c r="W476" i="8"/>
  <c r="O476" i="8"/>
  <c r="AJ475" i="8"/>
  <c r="W475" i="8"/>
  <c r="O475" i="8"/>
  <c r="W473" i="8"/>
  <c r="R473" i="8"/>
  <c r="O473" i="8"/>
  <c r="AJ471" i="8"/>
  <c r="W469" i="8"/>
  <c r="R469" i="8"/>
  <c r="O469" i="8"/>
  <c r="W468" i="8"/>
  <c r="R468" i="8"/>
  <c r="O468" i="8"/>
  <c r="W466" i="8"/>
  <c r="R466" i="8"/>
  <c r="O466" i="8"/>
  <c r="W465" i="8"/>
  <c r="O465" i="8"/>
  <c r="W464" i="8"/>
  <c r="O464" i="8"/>
  <c r="W463" i="8"/>
  <c r="O463" i="8"/>
  <c r="W462" i="8"/>
  <c r="O462" i="8"/>
  <c r="O461" i="8"/>
  <c r="AJ458" i="8"/>
  <c r="AJ457" i="8"/>
  <c r="W457" i="8"/>
  <c r="O457" i="8"/>
  <c r="W456" i="8"/>
  <c r="O456" i="8"/>
  <c r="AJ454" i="8"/>
  <c r="W452" i="8"/>
  <c r="O452" i="8"/>
  <c r="W449" i="8"/>
  <c r="O449" i="8"/>
  <c r="AJ448" i="8"/>
  <c r="AJ447" i="8"/>
  <c r="W447" i="8"/>
  <c r="O447" i="8"/>
  <c r="W446" i="8"/>
  <c r="O446" i="8"/>
  <c r="W445" i="8"/>
  <c r="O445" i="8"/>
  <c r="AJ443" i="8"/>
  <c r="W442" i="8"/>
  <c r="O442" i="8"/>
  <c r="AJ440" i="8"/>
  <c r="W440" i="8"/>
  <c r="O440" i="8"/>
  <c r="W438" i="8"/>
  <c r="O438" i="8"/>
  <c r="W436" i="8"/>
  <c r="O436" i="8"/>
  <c r="W434" i="8"/>
  <c r="O434" i="8"/>
  <c r="O433" i="8"/>
  <c r="W432" i="8"/>
  <c r="AJ430" i="8"/>
  <c r="W430" i="8"/>
  <c r="N974" i="24" s="1"/>
  <c r="O430" i="8"/>
  <c r="AH62" i="12"/>
  <c r="AE155" i="12" s="1"/>
  <c r="AJ425" i="8"/>
  <c r="O425" i="8"/>
  <c r="W424" i="8"/>
  <c r="O424" i="8"/>
  <c r="O423" i="8"/>
  <c r="AJ421" i="8"/>
  <c r="W419" i="8"/>
  <c r="O419" i="8"/>
  <c r="AJ418" i="8"/>
  <c r="AJ417" i="8"/>
  <c r="W417" i="8"/>
  <c r="O417" i="8"/>
  <c r="AJ416" i="8"/>
  <c r="W416" i="8"/>
  <c r="O416" i="8"/>
  <c r="AJ415" i="8"/>
  <c r="AJ414" i="8"/>
  <c r="AJ413" i="8"/>
  <c r="AJ412" i="8"/>
  <c r="W412" i="8"/>
  <c r="O412" i="8"/>
  <c r="AJ411" i="8"/>
  <c r="W411" i="8"/>
  <c r="O411" i="8"/>
  <c r="W409" i="8"/>
  <c r="O409" i="8"/>
  <c r="AJ408" i="8"/>
  <c r="W408" i="8"/>
  <c r="O408" i="8"/>
  <c r="AJ407" i="8"/>
  <c r="AJ406" i="8"/>
  <c r="W406" i="8"/>
  <c r="O406" i="8"/>
  <c r="W405" i="8"/>
  <c r="O405" i="8"/>
  <c r="AJ403" i="8"/>
  <c r="W403" i="8"/>
  <c r="O403" i="8"/>
  <c r="AJ402" i="8"/>
  <c r="W400" i="8"/>
  <c r="R400" i="8"/>
  <c r="O400" i="8"/>
  <c r="W399" i="8"/>
  <c r="R399" i="8"/>
  <c r="O399" i="8"/>
  <c r="W397" i="8"/>
  <c r="R397" i="8"/>
  <c r="O397" i="8"/>
  <c r="W396" i="8"/>
  <c r="R396" i="8"/>
  <c r="O396" i="8"/>
  <c r="W395" i="8"/>
  <c r="R395" i="8"/>
  <c r="O395" i="8"/>
  <c r="W394" i="8"/>
  <c r="R394" i="8"/>
  <c r="O394" i="8"/>
  <c r="W393" i="8"/>
  <c r="R393" i="8"/>
  <c r="O393" i="8"/>
  <c r="W392" i="8"/>
  <c r="R392" i="8"/>
  <c r="O392" i="8"/>
  <c r="W391" i="8"/>
  <c r="R391" i="8"/>
  <c r="O391" i="8"/>
  <c r="W390" i="8"/>
  <c r="R390" i="8"/>
  <c r="O390" i="8"/>
  <c r="W389" i="8"/>
  <c r="R389" i="8"/>
  <c r="O389" i="8"/>
  <c r="W388" i="8"/>
  <c r="R388" i="8"/>
  <c r="O388" i="8"/>
  <c r="W387" i="8"/>
  <c r="R387" i="8"/>
  <c r="O387" i="8"/>
  <c r="W386" i="8"/>
  <c r="R386" i="8"/>
  <c r="O386" i="8"/>
  <c r="W385" i="8"/>
  <c r="R385" i="8"/>
  <c r="O385" i="8"/>
  <c r="W384" i="8"/>
  <c r="R384" i="8"/>
  <c r="O384" i="8"/>
  <c r="W383" i="8"/>
  <c r="R383" i="8"/>
  <c r="O383" i="8"/>
  <c r="W382" i="8"/>
  <c r="R382" i="8"/>
  <c r="O382" i="8"/>
  <c r="W381" i="8"/>
  <c r="R381" i="8"/>
  <c r="O381" i="8"/>
  <c r="W380" i="8"/>
  <c r="R380" i="8"/>
  <c r="O380" i="8"/>
  <c r="W379" i="8"/>
  <c r="R379" i="8"/>
  <c r="O379" i="8"/>
  <c r="W378" i="8"/>
  <c r="R378" i="8"/>
  <c r="O378" i="8"/>
  <c r="W377" i="8"/>
  <c r="R377" i="8"/>
  <c r="O377" i="8"/>
  <c r="W376" i="8"/>
  <c r="R376" i="8"/>
  <c r="O376" i="8"/>
  <c r="W375" i="8"/>
  <c r="R375" i="8"/>
  <c r="O375" i="8"/>
  <c r="W374" i="8"/>
  <c r="R374" i="8"/>
  <c r="O374" i="8"/>
  <c r="W373" i="8"/>
  <c r="R373" i="8"/>
  <c r="O373" i="8"/>
  <c r="W372" i="8"/>
  <c r="R372" i="8"/>
  <c r="O372" i="8"/>
  <c r="W371" i="8"/>
  <c r="R371" i="8"/>
  <c r="O371" i="8"/>
  <c r="W370" i="8"/>
  <c r="R370" i="8"/>
  <c r="O370" i="8"/>
  <c r="W369" i="8"/>
  <c r="R369" i="8"/>
  <c r="O369" i="8"/>
  <c r="W368" i="8"/>
  <c r="R368" i="8"/>
  <c r="O368" i="8"/>
  <c r="W367" i="8"/>
  <c r="R367" i="8"/>
  <c r="O367" i="8"/>
  <c r="W366" i="8"/>
  <c r="R366" i="8"/>
  <c r="O366" i="8"/>
  <c r="W365" i="8"/>
  <c r="R365" i="8"/>
  <c r="O365" i="8"/>
  <c r="W364" i="8"/>
  <c r="R364" i="8"/>
  <c r="O364" i="8"/>
  <c r="W363" i="8"/>
  <c r="R363" i="8"/>
  <c r="O363" i="8"/>
  <c r="W362" i="8"/>
  <c r="R362" i="8"/>
  <c r="O362" i="8"/>
  <c r="W361" i="8"/>
  <c r="R361" i="8"/>
  <c r="O361" i="8"/>
  <c r="W360" i="8"/>
  <c r="R360" i="8"/>
  <c r="O360" i="8"/>
  <c r="W359" i="8"/>
  <c r="R359" i="8"/>
  <c r="O359" i="8"/>
  <c r="W358" i="8"/>
  <c r="R358" i="8"/>
  <c r="O358" i="8"/>
  <c r="W357" i="8"/>
  <c r="R357" i="8"/>
  <c r="O357" i="8"/>
  <c r="W356" i="8"/>
  <c r="R356" i="8"/>
  <c r="O356" i="8"/>
  <c r="W355" i="8"/>
  <c r="R355" i="8"/>
  <c r="O355" i="8"/>
  <c r="W354" i="8"/>
  <c r="R354" i="8"/>
  <c r="O354" i="8"/>
  <c r="W353" i="8"/>
  <c r="R353" i="8"/>
  <c r="O353" i="8"/>
  <c r="W352" i="8"/>
  <c r="R352" i="8"/>
  <c r="O352" i="8"/>
  <c r="W351" i="8"/>
  <c r="R351" i="8"/>
  <c r="O351" i="8"/>
  <c r="W350" i="8"/>
  <c r="R350" i="8"/>
  <c r="O350" i="8"/>
  <c r="W349" i="8"/>
  <c r="R349" i="8"/>
  <c r="O349" i="8"/>
  <c r="W348" i="8"/>
  <c r="R348" i="8"/>
  <c r="O348" i="8"/>
  <c r="W347" i="8"/>
  <c r="R347" i="8"/>
  <c r="O347" i="8"/>
  <c r="W346" i="8"/>
  <c r="R346" i="8"/>
  <c r="O346" i="8"/>
  <c r="W345" i="8"/>
  <c r="R345" i="8"/>
  <c r="O345" i="8"/>
  <c r="W344" i="8"/>
  <c r="R344" i="8"/>
  <c r="O344" i="8"/>
  <c r="W343" i="8"/>
  <c r="R343" i="8"/>
  <c r="O343" i="8"/>
  <c r="W342" i="8"/>
  <c r="R342" i="8"/>
  <c r="O342" i="8"/>
  <c r="W341" i="8"/>
  <c r="R341" i="8"/>
  <c r="O341" i="8"/>
  <c r="W340" i="8"/>
  <c r="R340" i="8"/>
  <c r="O340" i="8"/>
  <c r="W339" i="8"/>
  <c r="R339" i="8"/>
  <c r="O339" i="8"/>
  <c r="W338" i="8"/>
  <c r="R338" i="8"/>
  <c r="O338" i="8"/>
  <c r="W337" i="8"/>
  <c r="R337" i="8"/>
  <c r="O337" i="8"/>
  <c r="W336" i="8"/>
  <c r="R336" i="8"/>
  <c r="O336" i="8"/>
  <c r="W335" i="8"/>
  <c r="R335" i="8"/>
  <c r="O335" i="8"/>
  <c r="W334" i="8"/>
  <c r="R334" i="8"/>
  <c r="O334" i="8"/>
  <c r="W333" i="8"/>
  <c r="R333" i="8"/>
  <c r="O333" i="8"/>
  <c r="W332" i="8"/>
  <c r="R332" i="8"/>
  <c r="O332" i="8"/>
  <c r="W331" i="8"/>
  <c r="R331" i="8"/>
  <c r="O331" i="8"/>
  <c r="W330" i="8"/>
  <c r="R330" i="8"/>
  <c r="O330" i="8"/>
  <c r="W329" i="8"/>
  <c r="R329" i="8"/>
  <c r="O329" i="8"/>
  <c r="W328" i="8"/>
  <c r="R328" i="8"/>
  <c r="O328" i="8"/>
  <c r="W327" i="8"/>
  <c r="R327" i="8"/>
  <c r="O327" i="8"/>
  <c r="W326" i="8"/>
  <c r="R326" i="8"/>
  <c r="O326" i="8"/>
  <c r="W325" i="8"/>
  <c r="R325" i="8"/>
  <c r="O325" i="8"/>
  <c r="W324" i="8"/>
  <c r="R324" i="8"/>
  <c r="O324" i="8"/>
  <c r="W323" i="8"/>
  <c r="R323" i="8"/>
  <c r="O323" i="8"/>
  <c r="W322" i="8"/>
  <c r="R322" i="8"/>
  <c r="O322" i="8"/>
  <c r="W321" i="8"/>
  <c r="R321" i="8"/>
  <c r="O321" i="8"/>
  <c r="W320" i="8"/>
  <c r="R320" i="8"/>
  <c r="O320" i="8"/>
  <c r="W319" i="8"/>
  <c r="R319" i="8"/>
  <c r="O319" i="8"/>
  <c r="W318" i="8"/>
  <c r="R318" i="8"/>
  <c r="O318" i="8"/>
  <c r="W317" i="8"/>
  <c r="R317" i="8"/>
  <c r="O317" i="8"/>
  <c r="W316" i="8"/>
  <c r="R316" i="8"/>
  <c r="O316" i="8"/>
  <c r="W315" i="8"/>
  <c r="R315" i="8"/>
  <c r="O315" i="8"/>
  <c r="W314" i="8"/>
  <c r="R314" i="8"/>
  <c r="O314" i="8"/>
  <c r="W313" i="8"/>
  <c r="R313" i="8"/>
  <c r="O313" i="8"/>
  <c r="W312" i="8"/>
  <c r="R312" i="8"/>
  <c r="O312" i="8"/>
  <c r="W311" i="8"/>
  <c r="R311" i="8"/>
  <c r="O311" i="8"/>
  <c r="W310" i="8"/>
  <c r="R310" i="8"/>
  <c r="O310" i="8"/>
  <c r="W309" i="8"/>
  <c r="R309" i="8"/>
  <c r="O309" i="8"/>
  <c r="W308" i="8"/>
  <c r="R308" i="8"/>
  <c r="O308" i="8"/>
  <c r="W307" i="8"/>
  <c r="R307" i="8"/>
  <c r="O307" i="8"/>
  <c r="W306" i="8"/>
  <c r="R306" i="8"/>
  <c r="O306" i="8"/>
  <c r="W305" i="8"/>
  <c r="R305" i="8"/>
  <c r="O305" i="8"/>
  <c r="W304" i="8"/>
  <c r="R304" i="8"/>
  <c r="O304" i="8"/>
  <c r="W303" i="8"/>
  <c r="R303" i="8"/>
  <c r="O303" i="8"/>
  <c r="W302" i="8"/>
  <c r="R302" i="8"/>
  <c r="O302" i="8"/>
  <c r="W301" i="8"/>
  <c r="R301" i="8"/>
  <c r="O301" i="8"/>
  <c r="W300" i="8"/>
  <c r="R300" i="8"/>
  <c r="O300" i="8"/>
  <c r="W299" i="8"/>
  <c r="R299" i="8"/>
  <c r="O299" i="8"/>
  <c r="W298" i="8"/>
  <c r="R298" i="8"/>
  <c r="O298" i="8"/>
  <c r="W297" i="8"/>
  <c r="R297" i="8"/>
  <c r="O297" i="8"/>
  <c r="W296" i="8"/>
  <c r="R296" i="8"/>
  <c r="O296" i="8"/>
  <c r="W295" i="8"/>
  <c r="R295" i="8"/>
  <c r="O295" i="8"/>
  <c r="W294" i="8"/>
  <c r="R294" i="8"/>
  <c r="O294" i="8"/>
  <c r="W293" i="8"/>
  <c r="R293" i="8"/>
  <c r="O293" i="8"/>
  <c r="W292" i="8"/>
  <c r="R292" i="8"/>
  <c r="O292" i="8"/>
  <c r="W291" i="8"/>
  <c r="R291" i="8"/>
  <c r="O291" i="8"/>
  <c r="W290" i="8"/>
  <c r="R290" i="8"/>
  <c r="O290" i="8"/>
  <c r="W289" i="8"/>
  <c r="R289" i="8"/>
  <c r="O289" i="8"/>
  <c r="W288" i="8"/>
  <c r="R288" i="8"/>
  <c r="O288" i="8"/>
  <c r="W287" i="8"/>
  <c r="R287" i="8"/>
  <c r="O287" i="8"/>
  <c r="W286" i="8"/>
  <c r="R286" i="8"/>
  <c r="O286" i="8"/>
  <c r="W285" i="8"/>
  <c r="R285" i="8"/>
  <c r="O285" i="8"/>
  <c r="W284" i="8"/>
  <c r="R284" i="8"/>
  <c r="O284" i="8"/>
  <c r="W283" i="8"/>
  <c r="R283" i="8"/>
  <c r="O283" i="8"/>
  <c r="W282" i="8"/>
  <c r="R282" i="8"/>
  <c r="O282" i="8"/>
  <c r="W281" i="8"/>
  <c r="R281" i="8"/>
  <c r="O281" i="8"/>
  <c r="W280" i="8"/>
  <c r="R280" i="8"/>
  <c r="O280" i="8"/>
  <c r="W279" i="8"/>
  <c r="R279" i="8"/>
  <c r="O279" i="8"/>
  <c r="W278" i="8"/>
  <c r="R278" i="8"/>
  <c r="O278" i="8"/>
  <c r="W277" i="8"/>
  <c r="R277" i="8"/>
  <c r="O277" i="8"/>
  <c r="W276" i="8"/>
  <c r="R276" i="8"/>
  <c r="O276" i="8"/>
  <c r="W275" i="8"/>
  <c r="R275" i="8"/>
  <c r="O275" i="8"/>
  <c r="W274" i="8"/>
  <c r="R274" i="8"/>
  <c r="O274" i="8"/>
  <c r="W273" i="8"/>
  <c r="R273" i="8"/>
  <c r="O273" i="8"/>
  <c r="W272" i="8"/>
  <c r="R272" i="8"/>
  <c r="O272" i="8"/>
  <c r="W271" i="8"/>
  <c r="R271" i="8"/>
  <c r="O271" i="8"/>
  <c r="W270" i="8"/>
  <c r="R270" i="8"/>
  <c r="O270" i="8"/>
  <c r="W269" i="8"/>
  <c r="R269" i="8"/>
  <c r="O269" i="8"/>
  <c r="W268" i="8"/>
  <c r="R268" i="8"/>
  <c r="O268" i="8"/>
  <c r="W267" i="8"/>
  <c r="R267" i="8"/>
  <c r="O267" i="8"/>
  <c r="W266" i="8"/>
  <c r="R266" i="8"/>
  <c r="O266" i="8"/>
  <c r="W265" i="8"/>
  <c r="R265" i="8"/>
  <c r="O265" i="8"/>
  <c r="W264" i="8"/>
  <c r="R264" i="8"/>
  <c r="O264" i="8"/>
  <c r="W263" i="8"/>
  <c r="R263" i="8"/>
  <c r="O263" i="8"/>
  <c r="W262" i="8"/>
  <c r="R262" i="8"/>
  <c r="O262" i="8"/>
  <c r="W261" i="8"/>
  <c r="R261" i="8"/>
  <c r="O261" i="8"/>
  <c r="W260" i="8"/>
  <c r="R260" i="8"/>
  <c r="O260" i="8"/>
  <c r="W259" i="8"/>
  <c r="R259" i="8"/>
  <c r="O259" i="8"/>
  <c r="W258" i="8"/>
  <c r="R258" i="8"/>
  <c r="O258" i="8"/>
  <c r="W257" i="8"/>
  <c r="R257" i="8"/>
  <c r="O257" i="8"/>
  <c r="W256" i="8"/>
  <c r="R256" i="8"/>
  <c r="O256" i="8"/>
  <c r="W255" i="8"/>
  <c r="R255" i="8"/>
  <c r="O255" i="8"/>
  <c r="W254" i="8"/>
  <c r="R254" i="8"/>
  <c r="O254" i="8"/>
  <c r="W253" i="8"/>
  <c r="R253" i="8"/>
  <c r="O253" i="8"/>
  <c r="W252" i="8"/>
  <c r="R252" i="8"/>
  <c r="O252" i="8"/>
  <c r="W251" i="8"/>
  <c r="R251" i="8"/>
  <c r="O251" i="8"/>
  <c r="W250" i="8"/>
  <c r="R250" i="8"/>
  <c r="O250" i="8"/>
  <c r="W249" i="8"/>
  <c r="R249" i="8"/>
  <c r="O249" i="8"/>
  <c r="W248" i="8"/>
  <c r="R248" i="8"/>
  <c r="O248" i="8"/>
  <c r="W247" i="8"/>
  <c r="R247" i="8"/>
  <c r="O247" i="8"/>
  <c r="W246" i="8"/>
  <c r="R246" i="8"/>
  <c r="O246" i="8"/>
  <c r="W245" i="8"/>
  <c r="R245" i="8"/>
  <c r="O245" i="8"/>
  <c r="W244" i="8"/>
  <c r="R244" i="8"/>
  <c r="O244" i="8"/>
  <c r="W243" i="8"/>
  <c r="R243" i="8"/>
  <c r="O243" i="8"/>
  <c r="W242" i="8"/>
  <c r="R242" i="8"/>
  <c r="O242" i="8"/>
  <c r="W241" i="8"/>
  <c r="R241" i="8"/>
  <c r="O241" i="8"/>
  <c r="W240" i="8"/>
  <c r="R240" i="8"/>
  <c r="O240" i="8"/>
  <c r="W239" i="8"/>
  <c r="R239" i="8"/>
  <c r="O239" i="8"/>
  <c r="W238" i="8"/>
  <c r="R238" i="8"/>
  <c r="O238" i="8"/>
  <c r="W237" i="8"/>
  <c r="R237" i="8"/>
  <c r="O237" i="8"/>
  <c r="W236" i="8"/>
  <c r="R236" i="8"/>
  <c r="O236" i="8"/>
  <c r="W235" i="8"/>
  <c r="R235" i="8"/>
  <c r="O235" i="8"/>
  <c r="W234" i="8"/>
  <c r="R234" i="8"/>
  <c r="O234" i="8"/>
  <c r="W233" i="8"/>
  <c r="R233" i="8"/>
  <c r="O233" i="8"/>
  <c r="W232" i="8"/>
  <c r="R232" i="8"/>
  <c r="O232" i="8"/>
  <c r="W231" i="8"/>
  <c r="R231" i="8"/>
  <c r="O231" i="8"/>
  <c r="W230" i="8"/>
  <c r="R230" i="8"/>
  <c r="O230" i="8"/>
  <c r="W229" i="8"/>
  <c r="R229" i="8"/>
  <c r="O229" i="8"/>
  <c r="W228" i="8"/>
  <c r="R228" i="8"/>
  <c r="O228" i="8"/>
  <c r="W227" i="8"/>
  <c r="R227" i="8"/>
  <c r="O227" i="8"/>
  <c r="W226" i="8"/>
  <c r="R226" i="8"/>
  <c r="O226" i="8"/>
  <c r="W225" i="8"/>
  <c r="R225" i="8"/>
  <c r="O225" i="8"/>
  <c r="W224" i="8"/>
  <c r="R224" i="8"/>
  <c r="O224" i="8"/>
  <c r="W223" i="8"/>
  <c r="R223" i="8"/>
  <c r="O223" i="8"/>
  <c r="W222" i="8"/>
  <c r="R222" i="8"/>
  <c r="O222" i="8"/>
  <c r="W221" i="8"/>
  <c r="R221" i="8"/>
  <c r="O221" i="8"/>
  <c r="W220" i="8"/>
  <c r="R220" i="8"/>
  <c r="O220" i="8"/>
  <c r="W219" i="8"/>
  <c r="R219" i="8"/>
  <c r="O219" i="8"/>
  <c r="W218" i="8"/>
  <c r="R218" i="8"/>
  <c r="O218" i="8"/>
  <c r="W217" i="8"/>
  <c r="R217" i="8"/>
  <c r="O217" i="8"/>
  <c r="W216" i="8"/>
  <c r="R216" i="8"/>
  <c r="O216" i="8"/>
  <c r="W215" i="8"/>
  <c r="R215" i="8"/>
  <c r="O215" i="8"/>
  <c r="W214" i="8"/>
  <c r="R214" i="8"/>
  <c r="O214" i="8"/>
  <c r="W213" i="8"/>
  <c r="R213" i="8"/>
  <c r="O213" i="8"/>
  <c r="W212" i="8"/>
  <c r="R212" i="8"/>
  <c r="O212" i="8"/>
  <c r="W211" i="8"/>
  <c r="R211" i="8"/>
  <c r="O211" i="8"/>
  <c r="W210" i="8"/>
  <c r="R210" i="8"/>
  <c r="O210" i="8"/>
  <c r="W209" i="8"/>
  <c r="R209" i="8"/>
  <c r="O209" i="8"/>
  <c r="W208" i="8"/>
  <c r="R208" i="8"/>
  <c r="O208" i="8"/>
  <c r="W207" i="8"/>
  <c r="R207" i="8"/>
  <c r="O207" i="8"/>
  <c r="W206" i="8"/>
  <c r="R206" i="8"/>
  <c r="O206" i="8"/>
  <c r="W205" i="8"/>
  <c r="R205" i="8"/>
  <c r="O205" i="8"/>
  <c r="W204" i="8"/>
  <c r="R204" i="8"/>
  <c r="O204" i="8"/>
  <c r="W202" i="8"/>
  <c r="R202" i="8"/>
  <c r="O202" i="8"/>
  <c r="W201" i="8"/>
  <c r="R201" i="8"/>
  <c r="O201" i="8"/>
  <c r="AJ200" i="8"/>
  <c r="W200" i="8"/>
  <c r="R200" i="8"/>
  <c r="O200" i="8"/>
  <c r="AJ199" i="8"/>
  <c r="W199" i="8"/>
  <c r="R199" i="8"/>
  <c r="O199" i="8"/>
  <c r="W198" i="8"/>
  <c r="R198" i="8"/>
  <c r="O198" i="8"/>
  <c r="AJ197" i="8"/>
  <c r="W197" i="8"/>
  <c r="R197" i="8"/>
  <c r="O197" i="8"/>
  <c r="AJ196" i="8"/>
  <c r="W196" i="8"/>
  <c r="R196" i="8"/>
  <c r="O196" i="8"/>
  <c r="AJ195" i="8"/>
  <c r="W195" i="8"/>
  <c r="R195" i="8"/>
  <c r="O195" i="8"/>
  <c r="W194" i="8"/>
  <c r="R194" i="8"/>
  <c r="O194" i="8"/>
  <c r="W193" i="8"/>
  <c r="R193" i="8"/>
  <c r="O193" i="8"/>
  <c r="W192" i="8"/>
  <c r="R192" i="8"/>
  <c r="O192" i="8"/>
  <c r="W191" i="8"/>
  <c r="R191" i="8"/>
  <c r="O191" i="8"/>
  <c r="W190" i="8"/>
  <c r="O190" i="8"/>
  <c r="W189" i="8"/>
  <c r="R189" i="8"/>
  <c r="O189" i="8"/>
  <c r="W188" i="8"/>
  <c r="R188" i="8"/>
  <c r="O188" i="8"/>
  <c r="W187" i="8"/>
  <c r="R187" i="8"/>
  <c r="O187" i="8"/>
  <c r="W186" i="8"/>
  <c r="R186" i="8"/>
  <c r="O186" i="8"/>
  <c r="W185" i="8"/>
  <c r="R185" i="8"/>
  <c r="O185" i="8"/>
  <c r="W184" i="8"/>
  <c r="R184" i="8"/>
  <c r="O184" i="8"/>
  <c r="W183" i="8"/>
  <c r="R183" i="8"/>
  <c r="O183" i="8"/>
  <c r="W182" i="8"/>
  <c r="R182" i="8"/>
  <c r="O182" i="8"/>
  <c r="W181" i="8"/>
  <c r="R181" i="8"/>
  <c r="O181" i="8"/>
  <c r="W180" i="8"/>
  <c r="R180" i="8"/>
  <c r="O180" i="8"/>
  <c r="W179" i="8"/>
  <c r="R179" i="8"/>
  <c r="O179" i="8"/>
  <c r="W178" i="8"/>
  <c r="R178" i="8"/>
  <c r="O178" i="8"/>
  <c r="W177" i="8"/>
  <c r="R177" i="8"/>
  <c r="O177" i="8"/>
  <c r="W176" i="8"/>
  <c r="R176" i="8"/>
  <c r="O176" i="8"/>
  <c r="W175" i="8"/>
  <c r="R175" i="8"/>
  <c r="O175" i="8"/>
  <c r="W174" i="8"/>
  <c r="R174" i="8"/>
  <c r="O174" i="8"/>
  <c r="W173" i="8"/>
  <c r="R173" i="8"/>
  <c r="O173" i="8"/>
  <c r="W172" i="8"/>
  <c r="R172" i="8"/>
  <c r="O172" i="8"/>
  <c r="W171" i="8"/>
  <c r="R171" i="8"/>
  <c r="O171" i="8"/>
  <c r="W170" i="8"/>
  <c r="R170" i="8"/>
  <c r="O170" i="8"/>
  <c r="W169" i="8"/>
  <c r="R169" i="8"/>
  <c r="O169" i="8"/>
  <c r="W168" i="8"/>
  <c r="R168" i="8"/>
  <c r="O168" i="8"/>
  <c r="W167" i="8"/>
  <c r="R167" i="8"/>
  <c r="O167" i="8"/>
  <c r="W166" i="8"/>
  <c r="R166" i="8"/>
  <c r="O166" i="8"/>
  <c r="W165" i="8"/>
  <c r="R165" i="8"/>
  <c r="O165" i="8"/>
  <c r="W164" i="8"/>
  <c r="R164" i="8"/>
  <c r="O164" i="8"/>
  <c r="W163" i="8"/>
  <c r="R163" i="8"/>
  <c r="O163" i="8"/>
  <c r="W162" i="8"/>
  <c r="R162" i="8"/>
  <c r="O162" i="8"/>
  <c r="W161" i="8"/>
  <c r="R161" i="8"/>
  <c r="O161" i="8"/>
  <c r="W160" i="8"/>
  <c r="R160" i="8"/>
  <c r="O160" i="8"/>
  <c r="W159" i="8"/>
  <c r="R159" i="8"/>
  <c r="O159" i="8"/>
  <c r="W158" i="8"/>
  <c r="R158" i="8"/>
  <c r="O158" i="8"/>
  <c r="W157" i="8"/>
  <c r="R157" i="8"/>
  <c r="O157" i="8"/>
  <c r="W156" i="8"/>
  <c r="R156" i="8"/>
  <c r="O156" i="8"/>
  <c r="W155" i="8"/>
  <c r="R155" i="8"/>
  <c r="O155" i="8"/>
  <c r="W153" i="8"/>
  <c r="R153" i="8"/>
  <c r="O153" i="8"/>
  <c r="W152" i="8"/>
  <c r="R152" i="8"/>
  <c r="O152" i="8"/>
  <c r="W151" i="8"/>
  <c r="R151" i="8"/>
  <c r="O151" i="8"/>
  <c r="W150" i="8"/>
  <c r="R150" i="8"/>
  <c r="O150" i="8"/>
  <c r="W149" i="8"/>
  <c r="R149" i="8"/>
  <c r="O149" i="8"/>
  <c r="W148" i="8"/>
  <c r="R148" i="8"/>
  <c r="O148" i="8"/>
  <c r="W147" i="8"/>
  <c r="R147" i="8"/>
  <c r="O147" i="8"/>
  <c r="W146" i="8"/>
  <c r="R146" i="8"/>
  <c r="O146" i="8"/>
  <c r="W145" i="8"/>
  <c r="R145" i="8"/>
  <c r="O145" i="8"/>
  <c r="W144" i="8"/>
  <c r="R144" i="8"/>
  <c r="O144" i="8"/>
  <c r="W143" i="8"/>
  <c r="R143" i="8"/>
  <c r="O143" i="8"/>
  <c r="W142" i="8"/>
  <c r="R142" i="8"/>
  <c r="O142" i="8"/>
  <c r="W141" i="8"/>
  <c r="R141" i="8"/>
  <c r="O141" i="8"/>
  <c r="W140" i="8"/>
  <c r="R140" i="8"/>
  <c r="O140" i="8"/>
  <c r="W139" i="8"/>
  <c r="R139" i="8"/>
  <c r="O139" i="8"/>
  <c r="W138" i="8"/>
  <c r="R138" i="8"/>
  <c r="O138" i="8"/>
  <c r="W137" i="8"/>
  <c r="R137" i="8"/>
  <c r="O137" i="8"/>
  <c r="W136" i="8"/>
  <c r="R136" i="8"/>
  <c r="O136" i="8"/>
  <c r="W135" i="8"/>
  <c r="R135" i="8"/>
  <c r="O135" i="8"/>
  <c r="W134" i="8"/>
  <c r="O134" i="8"/>
  <c r="W133" i="8"/>
  <c r="R133" i="8"/>
  <c r="O133" i="8"/>
  <c r="W132" i="8"/>
  <c r="R132" i="8"/>
  <c r="O132" i="8"/>
  <c r="W131" i="8"/>
  <c r="R131" i="8"/>
  <c r="O131" i="8"/>
  <c r="W130" i="8"/>
  <c r="R130" i="8"/>
  <c r="O130" i="8"/>
  <c r="W129" i="8"/>
  <c r="R129" i="8"/>
  <c r="O129" i="8"/>
  <c r="W128" i="8"/>
  <c r="R128" i="8"/>
  <c r="O128" i="8"/>
  <c r="W127" i="8"/>
  <c r="R127" i="8"/>
  <c r="O127" i="8"/>
  <c r="W126" i="8"/>
  <c r="R126" i="8"/>
  <c r="O126" i="8"/>
  <c r="O125" i="8"/>
  <c r="W124" i="8"/>
  <c r="O124" i="8"/>
  <c r="W123" i="8"/>
  <c r="R123" i="8"/>
  <c r="O123" i="8"/>
  <c r="W122" i="8"/>
  <c r="O122" i="8"/>
  <c r="W121" i="8"/>
  <c r="R121" i="8"/>
  <c r="O121" i="8"/>
  <c r="W120" i="8"/>
  <c r="R120" i="8"/>
  <c r="O120" i="8"/>
  <c r="W119" i="8"/>
  <c r="R119" i="8"/>
  <c r="O119" i="8"/>
  <c r="W118" i="8"/>
  <c r="O118" i="8"/>
  <c r="W117" i="8"/>
  <c r="R117" i="8"/>
  <c r="O117" i="8"/>
  <c r="W116" i="8"/>
  <c r="R116" i="8"/>
  <c r="O116" i="8"/>
  <c r="W115" i="8"/>
  <c r="R115" i="8"/>
  <c r="O115" i="8"/>
  <c r="W114" i="8"/>
  <c r="R114" i="8"/>
  <c r="O114" i="8"/>
  <c r="W113" i="8"/>
  <c r="R113" i="8"/>
  <c r="O113" i="8"/>
  <c r="O112" i="8"/>
  <c r="W110" i="8"/>
  <c r="R110" i="8"/>
  <c r="O110" i="8"/>
  <c r="W109" i="8"/>
  <c r="R109" i="8"/>
  <c r="O109" i="8"/>
  <c r="W108" i="8"/>
  <c r="R108" i="8"/>
  <c r="O108" i="8"/>
  <c r="W107" i="8"/>
  <c r="O107" i="8"/>
  <c r="W106" i="8"/>
  <c r="O106" i="8"/>
  <c r="W105" i="8"/>
  <c r="O105" i="8"/>
  <c r="W104" i="8"/>
  <c r="O104" i="8"/>
  <c r="W103" i="8"/>
  <c r="O103" i="8"/>
  <c r="AJ102" i="8"/>
  <c r="O102" i="8"/>
  <c r="AJ101" i="8"/>
  <c r="W101" i="8"/>
  <c r="O101" i="8"/>
  <c r="O100" i="8"/>
  <c r="O99" i="8"/>
  <c r="W98" i="8"/>
  <c r="R98" i="8"/>
  <c r="O98" i="8"/>
  <c r="W97" i="8"/>
  <c r="R97" i="8"/>
  <c r="O97" i="8"/>
  <c r="W96" i="8"/>
  <c r="O96" i="8"/>
  <c r="W95" i="8"/>
  <c r="R95" i="8"/>
  <c r="O95" i="8"/>
  <c r="W94" i="8"/>
  <c r="O94" i="8"/>
  <c r="W93" i="8"/>
  <c r="O93" i="8"/>
  <c r="W92" i="8"/>
  <c r="R92" i="8"/>
  <c r="O92" i="8"/>
  <c r="W91" i="8"/>
  <c r="O91" i="8"/>
  <c r="W90" i="8"/>
  <c r="R90" i="8"/>
  <c r="O90" i="8"/>
  <c r="W89" i="8"/>
  <c r="O89" i="8"/>
  <c r="W88" i="8"/>
  <c r="O88" i="8"/>
  <c r="W87" i="8"/>
  <c r="R87" i="8"/>
  <c r="O87" i="8"/>
  <c r="W86" i="8"/>
  <c r="O86" i="8"/>
  <c r="W85" i="8"/>
  <c r="R85" i="8"/>
  <c r="O85" i="8"/>
  <c r="W82" i="8"/>
  <c r="O82" i="8"/>
  <c r="W81" i="8"/>
  <c r="O81" i="8"/>
  <c r="W80" i="8"/>
  <c r="O80" i="8"/>
  <c r="AJ79" i="8"/>
  <c r="W79" i="8"/>
  <c r="O79" i="8"/>
  <c r="AJ78" i="8"/>
  <c r="W78" i="8"/>
  <c r="O78" i="8"/>
  <c r="AJ77" i="8"/>
  <c r="O77" i="8"/>
  <c r="AJ76" i="8"/>
  <c r="AJ75" i="8"/>
  <c r="W75" i="8"/>
  <c r="O75" i="8"/>
  <c r="AJ73" i="8"/>
  <c r="W73" i="8"/>
  <c r="O73" i="8"/>
  <c r="AJ72" i="8"/>
  <c r="W72" i="8"/>
  <c r="O72" i="8"/>
  <c r="AJ71" i="8"/>
  <c r="O71" i="8"/>
  <c r="AJ69" i="8"/>
  <c r="W69" i="8"/>
  <c r="O69" i="8"/>
  <c r="W68" i="8"/>
  <c r="O68" i="8"/>
  <c r="W67" i="8"/>
  <c r="O67" i="8"/>
  <c r="AJ65" i="8"/>
  <c r="W65" i="8"/>
  <c r="O65" i="8"/>
  <c r="AJ64" i="8"/>
  <c r="W63" i="8"/>
  <c r="O63" i="8"/>
  <c r="W62" i="8"/>
  <c r="O62" i="8"/>
  <c r="AJ60" i="8"/>
  <c r="W60" i="8"/>
  <c r="R60" i="8"/>
  <c r="O60" i="8"/>
  <c r="O59" i="8"/>
  <c r="W58" i="8"/>
  <c r="O58" i="8"/>
  <c r="AJ57" i="8"/>
  <c r="W57" i="8"/>
  <c r="O57" i="8"/>
  <c r="AJ56" i="8"/>
  <c r="O56" i="8"/>
  <c r="AJ55" i="8"/>
  <c r="W55" i="8"/>
  <c r="O55" i="8"/>
  <c r="W54" i="8"/>
  <c r="O54" i="8"/>
  <c r="AJ53" i="8"/>
  <c r="W53" i="8"/>
  <c r="N336" i="24" s="1"/>
  <c r="O53" i="8"/>
  <c r="AN91" i="9" s="1"/>
  <c r="AL164" i="9" s="1"/>
  <c r="W52" i="8"/>
  <c r="O52" i="8"/>
  <c r="AJ51" i="8"/>
  <c r="AJ50" i="8"/>
  <c r="AJ49" i="8"/>
  <c r="O49" i="8"/>
  <c r="AJ47" i="8"/>
  <c r="O47" i="8"/>
  <c r="AJ46" i="8"/>
  <c r="AJ45" i="8"/>
  <c r="O45" i="8"/>
  <c r="AJ43" i="8"/>
  <c r="AJ42" i="8"/>
  <c r="AJ41" i="8"/>
  <c r="O41" i="8"/>
  <c r="W40" i="8"/>
  <c r="O40" i="8"/>
  <c r="AJ39" i="8"/>
  <c r="W39" i="8"/>
  <c r="O39" i="8"/>
  <c r="AJ38" i="8"/>
  <c r="W38" i="8"/>
  <c r="O38" i="8"/>
  <c r="AJ37" i="8"/>
  <c r="O37" i="8"/>
  <c r="AJ36" i="8"/>
  <c r="W36" i="8"/>
  <c r="O36" i="8"/>
  <c r="AJ35" i="8"/>
  <c r="W35" i="8"/>
  <c r="O35" i="8"/>
  <c r="AJ34" i="8"/>
  <c r="W34" i="8"/>
  <c r="O34" i="8"/>
  <c r="AJ32" i="8"/>
  <c r="W32" i="8"/>
  <c r="O32" i="8"/>
  <c r="AJ31" i="8"/>
  <c r="W31" i="8"/>
  <c r="O31" i="8"/>
  <c r="AJ30" i="8"/>
  <c r="O30" i="8"/>
  <c r="W29" i="8"/>
  <c r="O29" i="8"/>
  <c r="AJ28" i="8"/>
  <c r="O28" i="8"/>
  <c r="AJ27" i="8"/>
  <c r="W27" i="8"/>
  <c r="R27" i="8"/>
  <c r="O27" i="8"/>
  <c r="AJ26" i="8"/>
  <c r="AJ24" i="8"/>
  <c r="W24" i="8"/>
  <c r="O24" i="8"/>
  <c r="AJ23" i="8"/>
  <c r="W23" i="8"/>
  <c r="O23" i="8"/>
  <c r="Q111" i="16" s="1"/>
  <c r="AJ22" i="8"/>
  <c r="O21" i="8"/>
  <c r="W20" i="8"/>
  <c r="O20" i="8"/>
  <c r="AJ19" i="8"/>
  <c r="W16" i="8"/>
  <c r="O16" i="8"/>
  <c r="W15" i="8"/>
  <c r="O15" i="8"/>
  <c r="AJ14" i="8"/>
  <c r="W14" i="8"/>
  <c r="O14" i="8"/>
  <c r="Q35" i="16" s="1"/>
  <c r="AJ13" i="8"/>
  <c r="W13" i="8"/>
  <c r="O13" i="8"/>
  <c r="W10" i="8"/>
  <c r="O10" i="8"/>
  <c r="AJ9" i="8"/>
  <c r="W9" i="8"/>
  <c r="R9" i="8"/>
  <c r="O9" i="8"/>
  <c r="AJ8" i="8"/>
  <c r="W8" i="8"/>
  <c r="O8" i="8"/>
  <c r="AJ7" i="8"/>
  <c r="W7" i="8"/>
  <c r="O7" i="8"/>
  <c r="AJ6" i="8"/>
  <c r="O6" i="8"/>
  <c r="AJ5" i="8"/>
  <c r="AJ3" i="8"/>
  <c r="AJ2" i="8"/>
  <c r="AA2002" i="1"/>
  <c r="S2002" i="1"/>
  <c r="AA2001" i="1"/>
  <c r="S2001" i="1"/>
  <c r="AA2000" i="1"/>
  <c r="S2000" i="1"/>
  <c r="AA1999" i="1"/>
  <c r="S1999" i="1"/>
  <c r="AA1998" i="1"/>
  <c r="S1998" i="1"/>
  <c r="AA1997" i="1"/>
  <c r="S1997" i="1"/>
  <c r="AA1996" i="1"/>
  <c r="S1996" i="1"/>
  <c r="AA1995" i="1"/>
  <c r="S1995" i="1"/>
  <c r="AA1994" i="1"/>
  <c r="S1994" i="1"/>
  <c r="AA1993" i="1"/>
  <c r="S1993" i="1"/>
  <c r="AA1992" i="1"/>
  <c r="S1992" i="1"/>
  <c r="AA1991" i="1"/>
  <c r="S1991" i="1"/>
  <c r="AA1990" i="1"/>
  <c r="S1990" i="1"/>
  <c r="AA1989" i="1"/>
  <c r="S1989" i="1"/>
  <c r="AA1988" i="1"/>
  <c r="S1988" i="1"/>
  <c r="AA1987" i="1"/>
  <c r="S1987" i="1"/>
  <c r="AA1986" i="1"/>
  <c r="S1986" i="1"/>
  <c r="AA1985" i="1"/>
  <c r="S1985" i="1"/>
  <c r="AA1984" i="1"/>
  <c r="S1984" i="1"/>
  <c r="AA1983" i="1"/>
  <c r="S1983" i="1"/>
  <c r="AA1982" i="1"/>
  <c r="S1982" i="1"/>
  <c r="AA1981" i="1"/>
  <c r="S1981" i="1"/>
  <c r="AA1980" i="1"/>
  <c r="S1980" i="1"/>
  <c r="AA1979" i="1"/>
  <c r="S1979" i="1"/>
  <c r="AA1978" i="1"/>
  <c r="S1978" i="1"/>
  <c r="AA1977" i="1"/>
  <c r="S1977" i="1"/>
  <c r="AA1976" i="1"/>
  <c r="S1976" i="1"/>
  <c r="AA1975" i="1"/>
  <c r="S1975" i="1"/>
  <c r="AA1974" i="1"/>
  <c r="S1974" i="1"/>
  <c r="AA1973" i="1"/>
  <c r="S1973" i="1"/>
  <c r="AA1972" i="1"/>
  <c r="S1972" i="1"/>
  <c r="AA1971" i="1"/>
  <c r="S1971" i="1"/>
  <c r="AA1970" i="1"/>
  <c r="S1970" i="1"/>
  <c r="AA1969" i="1"/>
  <c r="S1969" i="1"/>
  <c r="AA1968" i="1"/>
  <c r="S1968" i="1"/>
  <c r="AA1967" i="1"/>
  <c r="S1967" i="1"/>
  <c r="AA1966" i="1"/>
  <c r="S1966" i="1"/>
  <c r="AA1965" i="1"/>
  <c r="S1965" i="1"/>
  <c r="AA1964" i="1"/>
  <c r="S1964" i="1"/>
  <c r="AA1963" i="1"/>
  <c r="S1963" i="1"/>
  <c r="AA1962" i="1"/>
  <c r="S1962" i="1"/>
  <c r="AA1961" i="1"/>
  <c r="S1961" i="1"/>
  <c r="AA1960" i="1"/>
  <c r="S1960" i="1"/>
  <c r="AA1959" i="1"/>
  <c r="S1959" i="1"/>
  <c r="AA1958" i="1"/>
  <c r="S1958" i="1"/>
  <c r="AA1957" i="1"/>
  <c r="S1957" i="1"/>
  <c r="AA1956" i="1"/>
  <c r="S1956" i="1"/>
  <c r="AA1955" i="1"/>
  <c r="S1955" i="1"/>
  <c r="AA1954" i="1"/>
  <c r="S1954" i="1"/>
  <c r="AA1953" i="1"/>
  <c r="S1953" i="1"/>
  <c r="AA1952" i="1"/>
  <c r="S1952" i="1"/>
  <c r="AA1951" i="1"/>
  <c r="S1951" i="1"/>
  <c r="AA1950" i="1"/>
  <c r="S1950" i="1"/>
  <c r="AA1949" i="1"/>
  <c r="S1949" i="1"/>
  <c r="AA1948" i="1"/>
  <c r="S1948" i="1"/>
  <c r="AA1947" i="1"/>
  <c r="S1947" i="1"/>
  <c r="AA1946" i="1"/>
  <c r="S1946" i="1"/>
  <c r="AA1945" i="1"/>
  <c r="S1945" i="1"/>
  <c r="AA1944" i="1"/>
  <c r="S1944" i="1"/>
  <c r="AA1943" i="1"/>
  <c r="S1943" i="1"/>
  <c r="AA1942" i="1"/>
  <c r="S1942" i="1"/>
  <c r="AA1941" i="1"/>
  <c r="S1941" i="1"/>
  <c r="AA1940" i="1"/>
  <c r="S1940" i="1"/>
  <c r="AA1939" i="1"/>
  <c r="S1939" i="1"/>
  <c r="AA1938" i="1"/>
  <c r="S1938" i="1"/>
  <c r="AA1937" i="1"/>
  <c r="S1937" i="1"/>
  <c r="AA1936" i="1"/>
  <c r="S1936" i="1"/>
  <c r="AA1935" i="1"/>
  <c r="S1935" i="1"/>
  <c r="AA1934" i="1"/>
  <c r="S1934" i="1"/>
  <c r="AA1933" i="1"/>
  <c r="S1933" i="1"/>
  <c r="AA1932" i="1"/>
  <c r="S1932" i="1"/>
  <c r="AA1931" i="1"/>
  <c r="S1931" i="1"/>
  <c r="AA1930" i="1"/>
  <c r="S1930" i="1"/>
  <c r="AA1929" i="1"/>
  <c r="S1929" i="1"/>
  <c r="AA1928" i="1"/>
  <c r="S1928" i="1"/>
  <c r="AA1927" i="1"/>
  <c r="S1927" i="1"/>
  <c r="AA1926" i="1"/>
  <c r="S1926" i="1"/>
  <c r="AA1925" i="1"/>
  <c r="S1925" i="1"/>
  <c r="AA1924" i="1"/>
  <c r="S1924" i="1"/>
  <c r="AA1923" i="1"/>
  <c r="S1923" i="1"/>
  <c r="AA1922" i="1"/>
  <c r="S1922" i="1"/>
  <c r="AA1921" i="1"/>
  <c r="S1921" i="1"/>
  <c r="AA1920" i="1"/>
  <c r="S1920" i="1"/>
  <c r="AA1919" i="1"/>
  <c r="S1919" i="1"/>
  <c r="AA1918" i="1"/>
  <c r="S1918" i="1"/>
  <c r="AA1917" i="1"/>
  <c r="S1917" i="1"/>
  <c r="AA1916" i="1"/>
  <c r="S1916" i="1"/>
  <c r="AA1915" i="1"/>
  <c r="S1915" i="1"/>
  <c r="AA1914" i="1"/>
  <c r="S1914" i="1"/>
  <c r="AA1913" i="1"/>
  <c r="S1913" i="1"/>
  <c r="AA1912" i="1"/>
  <c r="S1912" i="1"/>
  <c r="AA1911" i="1"/>
  <c r="S1911" i="1"/>
  <c r="AA1910" i="1"/>
  <c r="S1910" i="1"/>
  <c r="AA1909" i="1"/>
  <c r="S1909" i="1"/>
  <c r="AA1908" i="1"/>
  <c r="S1908" i="1"/>
  <c r="AA1907" i="1"/>
  <c r="S1907" i="1"/>
  <c r="AA1906" i="1"/>
  <c r="S1906" i="1"/>
  <c r="AA1905" i="1"/>
  <c r="S1905" i="1"/>
  <c r="AA1904" i="1"/>
  <c r="S1904" i="1"/>
  <c r="AA1903" i="1"/>
  <c r="S1903" i="1"/>
  <c r="AA1902" i="1"/>
  <c r="S1902" i="1"/>
  <c r="AA1901" i="1"/>
  <c r="S1901" i="1"/>
  <c r="AA1900" i="1"/>
  <c r="S1900" i="1"/>
  <c r="AA1899" i="1"/>
  <c r="S1899" i="1"/>
  <c r="AA1898" i="1"/>
  <c r="S1898" i="1"/>
  <c r="AA1897" i="1"/>
  <c r="S1897" i="1"/>
  <c r="AA1896" i="1"/>
  <c r="S1896" i="1"/>
  <c r="AA1895" i="1"/>
  <c r="S1895" i="1"/>
  <c r="AA1894" i="1"/>
  <c r="S1894" i="1"/>
  <c r="AA1893" i="1"/>
  <c r="S1893" i="1"/>
  <c r="AA1892" i="1"/>
  <c r="S1892" i="1"/>
  <c r="AA1891" i="1"/>
  <c r="S1891" i="1"/>
  <c r="AA1890" i="1"/>
  <c r="S1890" i="1"/>
  <c r="AA1889" i="1"/>
  <c r="S1889" i="1"/>
  <c r="AA1888" i="1"/>
  <c r="S1888" i="1"/>
  <c r="AA1887" i="1"/>
  <c r="S1887" i="1"/>
  <c r="AA1886" i="1"/>
  <c r="S1886" i="1"/>
  <c r="AA1885" i="1"/>
  <c r="S1885" i="1"/>
  <c r="AA1884" i="1"/>
  <c r="S1884" i="1"/>
  <c r="AA1883" i="1"/>
  <c r="S1883" i="1"/>
  <c r="AA1882" i="1"/>
  <c r="S1882" i="1"/>
  <c r="AA1881" i="1"/>
  <c r="S1881" i="1"/>
  <c r="AA1880" i="1"/>
  <c r="S1880" i="1"/>
  <c r="AA1879" i="1"/>
  <c r="S1879" i="1"/>
  <c r="AA1878" i="1"/>
  <c r="S1878" i="1"/>
  <c r="AA1877" i="1"/>
  <c r="S1877" i="1"/>
  <c r="AA1876" i="1"/>
  <c r="S1876" i="1"/>
  <c r="AA1875" i="1"/>
  <c r="S1875" i="1"/>
  <c r="AA1874" i="1"/>
  <c r="S1874" i="1"/>
  <c r="AA1873" i="1"/>
  <c r="S1873" i="1"/>
  <c r="AA1872" i="1"/>
  <c r="S1872" i="1"/>
  <c r="AA1871" i="1"/>
  <c r="S1871" i="1"/>
  <c r="AA1870" i="1"/>
  <c r="S1870" i="1"/>
  <c r="AA1869" i="1"/>
  <c r="S1869" i="1"/>
  <c r="AA1868" i="1"/>
  <c r="S1868" i="1"/>
  <c r="AA1867" i="1"/>
  <c r="S1867" i="1"/>
  <c r="AA1866" i="1"/>
  <c r="S1866" i="1"/>
  <c r="AA1865" i="1"/>
  <c r="S1865" i="1"/>
  <c r="AA1864" i="1"/>
  <c r="S1864" i="1"/>
  <c r="AA1863" i="1"/>
  <c r="S1863" i="1"/>
  <c r="AA1862" i="1"/>
  <c r="S1862" i="1"/>
  <c r="AA1861" i="1"/>
  <c r="S1861" i="1"/>
  <c r="AA1860" i="1"/>
  <c r="S1860" i="1"/>
  <c r="AA1859" i="1"/>
  <c r="S1859" i="1"/>
  <c r="AA1858" i="1"/>
  <c r="S1858" i="1"/>
  <c r="AA1857" i="1"/>
  <c r="S1857" i="1"/>
  <c r="AA1856" i="1"/>
  <c r="S1856" i="1"/>
  <c r="AA1855" i="1"/>
  <c r="S1855" i="1"/>
  <c r="AA1854" i="1"/>
  <c r="S1854" i="1"/>
  <c r="AA1853" i="1"/>
  <c r="S1853" i="1"/>
  <c r="AA1852" i="1"/>
  <c r="S1852" i="1"/>
  <c r="AA1851" i="1"/>
  <c r="S1851" i="1"/>
  <c r="AA1850" i="1"/>
  <c r="S1850" i="1"/>
  <c r="AA1849" i="1"/>
  <c r="S1849" i="1"/>
  <c r="AA1848" i="1"/>
  <c r="S1848" i="1"/>
  <c r="AA1847" i="1"/>
  <c r="S1847" i="1"/>
  <c r="AA1846" i="1"/>
  <c r="S1846" i="1"/>
  <c r="AA1845" i="1"/>
  <c r="S1845" i="1"/>
  <c r="AA1844" i="1"/>
  <c r="S1844" i="1"/>
  <c r="AA1843" i="1"/>
  <c r="S1843" i="1"/>
  <c r="AA1842" i="1"/>
  <c r="S1842" i="1"/>
  <c r="AA1841" i="1"/>
  <c r="S1841" i="1"/>
  <c r="AA1840" i="1"/>
  <c r="S1840" i="1"/>
  <c r="AA1839" i="1"/>
  <c r="S1839" i="1"/>
  <c r="AA1838" i="1"/>
  <c r="S1838" i="1"/>
  <c r="AA1837" i="1"/>
  <c r="S1837" i="1"/>
  <c r="AA1836" i="1"/>
  <c r="S1836" i="1"/>
  <c r="AA1835" i="1"/>
  <c r="S1835" i="1"/>
  <c r="AA1834" i="1"/>
  <c r="S1834" i="1"/>
  <c r="AA1833" i="1"/>
  <c r="S1833" i="1"/>
  <c r="AA1832" i="1"/>
  <c r="S1832" i="1"/>
  <c r="AA1831" i="1"/>
  <c r="S1831" i="1"/>
  <c r="AA1830" i="1"/>
  <c r="S1830" i="1"/>
  <c r="AA1829" i="1"/>
  <c r="S1829" i="1"/>
  <c r="AA1828" i="1"/>
  <c r="S1828" i="1"/>
  <c r="AA1827" i="1"/>
  <c r="S1827" i="1"/>
  <c r="AA1826" i="1"/>
  <c r="S1826" i="1"/>
  <c r="AA1825" i="1"/>
  <c r="S1825" i="1"/>
  <c r="AA1824" i="1"/>
  <c r="S1824" i="1"/>
  <c r="AA1823" i="1"/>
  <c r="S1823" i="1"/>
  <c r="AA1822" i="1"/>
  <c r="S1822" i="1"/>
  <c r="AA1821" i="1"/>
  <c r="S1821" i="1"/>
  <c r="AA1820" i="1"/>
  <c r="S1820" i="1"/>
  <c r="AA1819" i="1"/>
  <c r="S1819" i="1"/>
  <c r="AA1818" i="1"/>
  <c r="S1818" i="1"/>
  <c r="AA1817" i="1"/>
  <c r="S1817" i="1"/>
  <c r="AA1816" i="1"/>
  <c r="S1816" i="1"/>
  <c r="AA1815" i="1"/>
  <c r="S1815" i="1"/>
  <c r="AA1814" i="1"/>
  <c r="S1814" i="1"/>
  <c r="AA1813" i="1"/>
  <c r="S1813" i="1"/>
  <c r="AA1812" i="1"/>
  <c r="S1812" i="1"/>
  <c r="AA1811" i="1"/>
  <c r="S1811" i="1"/>
  <c r="AA1810" i="1"/>
  <c r="S1810" i="1"/>
  <c r="AA1809" i="1"/>
  <c r="S1809" i="1"/>
  <c r="AA1808" i="1"/>
  <c r="S1808" i="1"/>
  <c r="AA1807" i="1"/>
  <c r="S1807" i="1"/>
  <c r="AA1806" i="1"/>
  <c r="S1806" i="1"/>
  <c r="AA1805" i="1"/>
  <c r="S1805" i="1"/>
  <c r="AA1804" i="1"/>
  <c r="S1804" i="1"/>
  <c r="AA1803" i="1"/>
  <c r="S1803" i="1"/>
  <c r="AA1802" i="1"/>
  <c r="S1802" i="1"/>
  <c r="AA1801" i="1"/>
  <c r="S1801" i="1"/>
  <c r="AA1800" i="1"/>
  <c r="S1800" i="1"/>
  <c r="AA1799" i="1"/>
  <c r="S1799" i="1"/>
  <c r="AA1798" i="1"/>
  <c r="S1798" i="1"/>
  <c r="AA1797" i="1"/>
  <c r="S1797" i="1"/>
  <c r="AA1796" i="1"/>
  <c r="S1796" i="1"/>
  <c r="AA1795" i="1"/>
  <c r="S1795" i="1"/>
  <c r="AA1794" i="1"/>
  <c r="S1794" i="1"/>
  <c r="AA1793" i="1"/>
  <c r="S1793" i="1"/>
  <c r="AA1792" i="1"/>
  <c r="S1792" i="1"/>
  <c r="AA1791" i="1"/>
  <c r="S1791" i="1"/>
  <c r="AA1790" i="1"/>
  <c r="S1790" i="1"/>
  <c r="AA1789" i="1"/>
  <c r="S1789" i="1"/>
  <c r="AA1788" i="1"/>
  <c r="S1788" i="1"/>
  <c r="AA1787" i="1"/>
  <c r="S1787" i="1"/>
  <c r="AA1786" i="1"/>
  <c r="S1786" i="1"/>
  <c r="AA1785" i="1"/>
  <c r="S1785" i="1"/>
  <c r="AA1784" i="1"/>
  <c r="S1784" i="1"/>
  <c r="AA1783" i="1"/>
  <c r="S1783" i="1"/>
  <c r="AA1782" i="1"/>
  <c r="S1782" i="1"/>
  <c r="AA1781" i="1"/>
  <c r="S1781" i="1"/>
  <c r="AA1780" i="1"/>
  <c r="S1780" i="1"/>
  <c r="AA1779" i="1"/>
  <c r="S1779" i="1"/>
  <c r="AA1778" i="1"/>
  <c r="S1778" i="1"/>
  <c r="AA1777" i="1"/>
  <c r="S1777" i="1"/>
  <c r="AA1776" i="1"/>
  <c r="S1776" i="1"/>
  <c r="AA1775" i="1"/>
  <c r="S1775" i="1"/>
  <c r="AA1774" i="1"/>
  <c r="S1774" i="1"/>
  <c r="AA1773" i="1"/>
  <c r="S1773" i="1"/>
  <c r="AA1772" i="1"/>
  <c r="S1772" i="1"/>
  <c r="AA1771" i="1"/>
  <c r="S1771" i="1"/>
  <c r="AA1770" i="1"/>
  <c r="S1770" i="1"/>
  <c r="AA1769" i="1"/>
  <c r="S1769" i="1"/>
  <c r="AA1768" i="1"/>
  <c r="S1768" i="1"/>
  <c r="AA1767" i="1"/>
  <c r="S1767" i="1"/>
  <c r="AA1766" i="1"/>
  <c r="S1766" i="1"/>
  <c r="AA1765" i="1"/>
  <c r="S1765" i="1"/>
  <c r="AA1764" i="1"/>
  <c r="S1764" i="1"/>
  <c r="AA1763" i="1"/>
  <c r="S1763" i="1"/>
  <c r="AA1762" i="1"/>
  <c r="S1762" i="1"/>
  <c r="AA1761" i="1"/>
  <c r="S1761" i="1"/>
  <c r="AA1760" i="1"/>
  <c r="S1760" i="1"/>
  <c r="AA1759" i="1"/>
  <c r="S1759" i="1"/>
  <c r="AA1758" i="1"/>
  <c r="S1758" i="1"/>
  <c r="AA1757" i="1"/>
  <c r="S1757" i="1"/>
  <c r="AA1756" i="1"/>
  <c r="S1756" i="1"/>
  <c r="AA1755" i="1"/>
  <c r="S1755" i="1"/>
  <c r="AA1754" i="1"/>
  <c r="S1754" i="1"/>
  <c r="AA1753" i="1"/>
  <c r="S1753" i="1"/>
  <c r="AA1752" i="1"/>
  <c r="S1752" i="1"/>
  <c r="AA1751" i="1"/>
  <c r="S1751" i="1"/>
  <c r="AA1750" i="1"/>
  <c r="S1750" i="1"/>
  <c r="AA1749" i="1"/>
  <c r="S1749" i="1"/>
  <c r="AA1748" i="1"/>
  <c r="S1748" i="1"/>
  <c r="AA1747" i="1"/>
  <c r="S1747" i="1"/>
  <c r="AA1746" i="1"/>
  <c r="S1746" i="1"/>
  <c r="AA1745" i="1"/>
  <c r="S1745" i="1"/>
  <c r="AA1744" i="1"/>
  <c r="S1744" i="1"/>
  <c r="AA1743" i="1"/>
  <c r="S1743" i="1"/>
  <c r="AA1742" i="1"/>
  <c r="S1742" i="1"/>
  <c r="AA1741" i="1"/>
  <c r="S1741" i="1"/>
  <c r="AA1740" i="1"/>
  <c r="S1740" i="1"/>
  <c r="AA1739" i="1"/>
  <c r="S1739" i="1"/>
  <c r="AA1738" i="1"/>
  <c r="S1738" i="1"/>
  <c r="AA1737" i="1"/>
  <c r="S1737" i="1"/>
  <c r="AA1736" i="1"/>
  <c r="S1736" i="1"/>
  <c r="AA1735" i="1"/>
  <c r="S1735" i="1"/>
  <c r="AA1734" i="1"/>
  <c r="S1734" i="1"/>
  <c r="AA1733" i="1"/>
  <c r="S1733" i="1"/>
  <c r="AA1732" i="1"/>
  <c r="S1732" i="1"/>
  <c r="AA1731" i="1"/>
  <c r="S1731" i="1"/>
  <c r="AA1730" i="1"/>
  <c r="S1730" i="1"/>
  <c r="AA1729" i="1"/>
  <c r="S1729" i="1"/>
  <c r="AA1728" i="1"/>
  <c r="S1728" i="1"/>
  <c r="AA1727" i="1"/>
  <c r="S1727" i="1"/>
  <c r="AA1726" i="1"/>
  <c r="S1726" i="1"/>
  <c r="AA1725" i="1"/>
  <c r="S1725" i="1"/>
  <c r="AA1724" i="1"/>
  <c r="S1724" i="1"/>
  <c r="AA1723" i="1"/>
  <c r="S1723" i="1"/>
  <c r="AA1722" i="1"/>
  <c r="S1722" i="1"/>
  <c r="AA1721" i="1"/>
  <c r="S1721" i="1"/>
  <c r="AA1720" i="1"/>
  <c r="S1720" i="1"/>
  <c r="AA1719" i="1"/>
  <c r="S1719" i="1"/>
  <c r="AA1718" i="1"/>
  <c r="S1718" i="1"/>
  <c r="AA1717" i="1"/>
  <c r="S1717" i="1"/>
  <c r="AA1716" i="1"/>
  <c r="S1716" i="1"/>
  <c r="AA1715" i="1"/>
  <c r="S1715" i="1"/>
  <c r="AA1714" i="1"/>
  <c r="S1714" i="1"/>
  <c r="AA1713" i="1"/>
  <c r="S1713" i="1"/>
  <c r="AA1712" i="1"/>
  <c r="S1712" i="1"/>
  <c r="AA1711" i="1"/>
  <c r="S1711" i="1"/>
  <c r="AA1710" i="1"/>
  <c r="S1710" i="1"/>
  <c r="AA1709" i="1"/>
  <c r="S1709" i="1"/>
  <c r="AA1708" i="1"/>
  <c r="S1708" i="1"/>
  <c r="AA1707" i="1"/>
  <c r="S1707" i="1"/>
  <c r="AA1706" i="1"/>
  <c r="S1706" i="1"/>
  <c r="AA1705" i="1"/>
  <c r="S1705" i="1"/>
  <c r="AA1704" i="1"/>
  <c r="S1704" i="1"/>
  <c r="AA1703" i="1"/>
  <c r="S1703" i="1"/>
  <c r="AA1702" i="1"/>
  <c r="S1702" i="1"/>
  <c r="AA1701" i="1"/>
  <c r="S1701" i="1"/>
  <c r="AA1700" i="1"/>
  <c r="S1700" i="1"/>
  <c r="AA1699" i="1"/>
  <c r="S1699" i="1"/>
  <c r="AA1698" i="1"/>
  <c r="S1698" i="1"/>
  <c r="AA1697" i="1"/>
  <c r="S1697" i="1"/>
  <c r="AA1696" i="1"/>
  <c r="S1696" i="1"/>
  <c r="AA1695" i="1"/>
  <c r="S1695" i="1"/>
  <c r="AA1694" i="1"/>
  <c r="S1694" i="1"/>
  <c r="AA1693" i="1"/>
  <c r="S1693" i="1"/>
  <c r="AA1692" i="1"/>
  <c r="S1692" i="1"/>
  <c r="AA1691" i="1"/>
  <c r="S1691" i="1"/>
  <c r="AA1690" i="1"/>
  <c r="S1690" i="1"/>
  <c r="AA1689" i="1"/>
  <c r="S1689" i="1"/>
  <c r="AA1688" i="1"/>
  <c r="S1688" i="1"/>
  <c r="AA1687" i="1"/>
  <c r="S1687" i="1"/>
  <c r="AA1686" i="1"/>
  <c r="S1686" i="1"/>
  <c r="AA1685" i="1"/>
  <c r="S1685" i="1"/>
  <c r="AA1684" i="1"/>
  <c r="S1684" i="1"/>
  <c r="AA1683" i="1"/>
  <c r="S1683" i="1"/>
  <c r="AA1682" i="1"/>
  <c r="S1682" i="1"/>
  <c r="AA1681" i="1"/>
  <c r="S1681" i="1"/>
  <c r="AA1680" i="1"/>
  <c r="S1680" i="1"/>
  <c r="AA1679" i="1"/>
  <c r="S1679" i="1"/>
  <c r="AA1678" i="1"/>
  <c r="S1678" i="1"/>
  <c r="AA1677" i="1"/>
  <c r="S1677" i="1"/>
  <c r="AA1676" i="1"/>
  <c r="S1676" i="1"/>
  <c r="AA1675" i="1"/>
  <c r="S1675" i="1"/>
  <c r="AA1674" i="1"/>
  <c r="S1674" i="1"/>
  <c r="AA1673" i="1"/>
  <c r="S1673" i="1"/>
  <c r="AA1672" i="1"/>
  <c r="S1672" i="1"/>
  <c r="AA1671" i="1"/>
  <c r="S1671" i="1"/>
  <c r="AA1670" i="1"/>
  <c r="S1670" i="1"/>
  <c r="AA1669" i="1"/>
  <c r="S1669" i="1"/>
  <c r="AA1668" i="1"/>
  <c r="S1668" i="1"/>
  <c r="AA1667" i="1"/>
  <c r="S1667" i="1"/>
  <c r="AA1666" i="1"/>
  <c r="S1666" i="1"/>
  <c r="AA1665" i="1"/>
  <c r="S1665" i="1"/>
  <c r="AA1664" i="1"/>
  <c r="S1664" i="1"/>
  <c r="AA1663" i="1"/>
  <c r="S1663" i="1"/>
  <c r="AA1662" i="1"/>
  <c r="S1662" i="1"/>
  <c r="AA1661" i="1"/>
  <c r="S1661" i="1"/>
  <c r="AA1660" i="1"/>
  <c r="S1660" i="1"/>
  <c r="AA1659" i="1"/>
  <c r="S1659" i="1"/>
  <c r="AA1658" i="1"/>
  <c r="S1658" i="1"/>
  <c r="AA1657" i="1"/>
  <c r="S1657" i="1"/>
  <c r="AA1656" i="1"/>
  <c r="S1656" i="1"/>
  <c r="AA1655" i="1"/>
  <c r="S1655" i="1"/>
  <c r="AA1654" i="1"/>
  <c r="S1654" i="1"/>
  <c r="AA1653" i="1"/>
  <c r="S1653" i="1"/>
  <c r="AA1652" i="1"/>
  <c r="S1652" i="1"/>
  <c r="AA1651" i="1"/>
  <c r="S1651" i="1"/>
  <c r="AA1650" i="1"/>
  <c r="S1650" i="1"/>
  <c r="AA1649" i="1"/>
  <c r="S1649" i="1"/>
  <c r="AA1648" i="1"/>
  <c r="S1648" i="1"/>
  <c r="AA1647" i="1"/>
  <c r="S1647" i="1"/>
  <c r="AA1646" i="1"/>
  <c r="S1646" i="1"/>
  <c r="AA1645" i="1"/>
  <c r="S1645" i="1"/>
  <c r="AA1644" i="1"/>
  <c r="S1644" i="1"/>
  <c r="AA1643" i="1"/>
  <c r="S1643" i="1"/>
  <c r="AA1642" i="1"/>
  <c r="S1642" i="1"/>
  <c r="AA1641" i="1"/>
  <c r="S1641" i="1"/>
  <c r="AA1640" i="1"/>
  <c r="S1640" i="1"/>
  <c r="AA1639" i="1"/>
  <c r="S1639" i="1"/>
  <c r="AA1638" i="1"/>
  <c r="S1638" i="1"/>
  <c r="AA1637" i="1"/>
  <c r="S1637" i="1"/>
  <c r="AA1636" i="1"/>
  <c r="S1636" i="1"/>
  <c r="AA1635" i="1"/>
  <c r="S1635" i="1"/>
  <c r="AA1634" i="1"/>
  <c r="S1634" i="1"/>
  <c r="AA1633" i="1"/>
  <c r="S1633" i="1"/>
  <c r="AA1632" i="1"/>
  <c r="S1632" i="1"/>
  <c r="AA1631" i="1"/>
  <c r="S1631" i="1"/>
  <c r="AA1630" i="1"/>
  <c r="S1630" i="1"/>
  <c r="AA1629" i="1"/>
  <c r="S1629" i="1"/>
  <c r="AA1628" i="1"/>
  <c r="S1628" i="1"/>
  <c r="AA1627" i="1"/>
  <c r="S1627" i="1"/>
  <c r="AA1626" i="1"/>
  <c r="S1626" i="1"/>
  <c r="AA1625" i="1"/>
  <c r="S1625" i="1"/>
  <c r="AA1624" i="1"/>
  <c r="S1624" i="1"/>
  <c r="AA1623" i="1"/>
  <c r="S1623" i="1"/>
  <c r="AA1622" i="1"/>
  <c r="S1622" i="1"/>
  <c r="AA1621" i="1"/>
  <c r="S1621" i="1"/>
  <c r="AA1620" i="1"/>
  <c r="S1620" i="1"/>
  <c r="AA1619" i="1"/>
  <c r="S1619" i="1"/>
  <c r="AA1618" i="1"/>
  <c r="S1618" i="1"/>
  <c r="AA1617" i="1"/>
  <c r="S1617" i="1"/>
  <c r="AA1616" i="1"/>
  <c r="S1616" i="1"/>
  <c r="AA1615" i="1"/>
  <c r="S1615" i="1"/>
  <c r="AA1614" i="1"/>
  <c r="S1614" i="1"/>
  <c r="AA1613" i="1"/>
  <c r="S1613" i="1"/>
  <c r="AA1612" i="1"/>
  <c r="S1612" i="1"/>
  <c r="AA1611" i="1"/>
  <c r="S1611" i="1"/>
  <c r="AA1610" i="1"/>
  <c r="S1610" i="1"/>
  <c r="AA1609" i="1"/>
  <c r="S1609" i="1"/>
  <c r="AA1608" i="1"/>
  <c r="S1608" i="1"/>
  <c r="AA1607" i="1"/>
  <c r="S1607" i="1"/>
  <c r="AA1606" i="1"/>
  <c r="S1606" i="1"/>
  <c r="AA1605" i="1"/>
  <c r="S1605" i="1"/>
  <c r="AA1604" i="1"/>
  <c r="S1604" i="1"/>
  <c r="AA1603" i="1"/>
  <c r="S1603" i="1"/>
  <c r="AA1602" i="1"/>
  <c r="S1602" i="1"/>
  <c r="AA1601" i="1"/>
  <c r="S1601" i="1"/>
  <c r="AA1600" i="1"/>
  <c r="S1600" i="1"/>
  <c r="AA1599" i="1"/>
  <c r="S1599" i="1"/>
  <c r="AA1598" i="1"/>
  <c r="S1598" i="1"/>
  <c r="AA1597" i="1"/>
  <c r="S1597" i="1"/>
  <c r="AA1596" i="1"/>
  <c r="S1596" i="1"/>
  <c r="AA1595" i="1"/>
  <c r="S1595" i="1"/>
  <c r="AA1594" i="1"/>
  <c r="S1594" i="1"/>
  <c r="AA1593" i="1"/>
  <c r="S1593" i="1"/>
  <c r="AA1592" i="1"/>
  <c r="S1592" i="1"/>
  <c r="AA1591" i="1"/>
  <c r="S1591" i="1"/>
  <c r="AA1590" i="1"/>
  <c r="S1590" i="1"/>
  <c r="AA1589" i="1"/>
  <c r="S1589" i="1"/>
  <c r="AA1588" i="1"/>
  <c r="S1588" i="1"/>
  <c r="AA1587" i="1"/>
  <c r="S1587" i="1"/>
  <c r="AA1586" i="1"/>
  <c r="S1586" i="1"/>
  <c r="AA1585" i="1"/>
  <c r="S1585" i="1"/>
  <c r="AA1584" i="1"/>
  <c r="S1584" i="1"/>
  <c r="AA1583" i="1"/>
  <c r="S1583" i="1"/>
  <c r="AA1582" i="1"/>
  <c r="S1582" i="1"/>
  <c r="AA1581" i="1"/>
  <c r="S1581" i="1"/>
  <c r="AA1580" i="1"/>
  <c r="S1580" i="1"/>
  <c r="AA1579" i="1"/>
  <c r="S1579" i="1"/>
  <c r="AA1578" i="1"/>
  <c r="S1578" i="1"/>
  <c r="AA1577" i="1"/>
  <c r="S1577" i="1"/>
  <c r="AA1576" i="1"/>
  <c r="S1576" i="1"/>
  <c r="AA1575" i="1"/>
  <c r="S1575" i="1"/>
  <c r="AA1574" i="1"/>
  <c r="S1574" i="1"/>
  <c r="AA1573" i="1"/>
  <c r="S1573" i="1"/>
  <c r="AA1572" i="1"/>
  <c r="S1572" i="1"/>
  <c r="AA1571" i="1"/>
  <c r="S1571" i="1"/>
  <c r="AA1570" i="1"/>
  <c r="S1570" i="1"/>
  <c r="AA1569" i="1"/>
  <c r="S1569" i="1"/>
  <c r="AA1568" i="1"/>
  <c r="S1568" i="1"/>
  <c r="AA1567" i="1"/>
  <c r="S1567" i="1"/>
  <c r="AA1566" i="1"/>
  <c r="S1566" i="1"/>
  <c r="AA1565" i="1"/>
  <c r="S1565" i="1"/>
  <c r="AA1564" i="1"/>
  <c r="S1564" i="1"/>
  <c r="AA1563" i="1"/>
  <c r="S1563" i="1"/>
  <c r="AA1562" i="1"/>
  <c r="S1562" i="1"/>
  <c r="AA1561" i="1"/>
  <c r="S1561" i="1"/>
  <c r="AA1560" i="1"/>
  <c r="S1560" i="1"/>
  <c r="AA1559" i="1"/>
  <c r="S1559" i="1"/>
  <c r="AA1558" i="1"/>
  <c r="S1558" i="1"/>
  <c r="AA1557" i="1"/>
  <c r="S1557" i="1"/>
  <c r="AA1556" i="1"/>
  <c r="S1556" i="1"/>
  <c r="AA1555" i="1"/>
  <c r="S1555" i="1"/>
  <c r="AA1554" i="1"/>
  <c r="S1554" i="1"/>
  <c r="AA1553" i="1"/>
  <c r="S1553" i="1"/>
  <c r="AA1552" i="1"/>
  <c r="S1552" i="1"/>
  <c r="AA1551" i="1"/>
  <c r="S1551" i="1"/>
  <c r="AA1550" i="1"/>
  <c r="S1550" i="1"/>
  <c r="AA1549" i="1"/>
  <c r="S1549" i="1"/>
  <c r="AA1548" i="1"/>
  <c r="S1548" i="1"/>
  <c r="AA1547" i="1"/>
  <c r="S1547" i="1"/>
  <c r="AA1546" i="1"/>
  <c r="S1546" i="1"/>
  <c r="AA1545" i="1"/>
  <c r="S1545" i="1"/>
  <c r="AA1544" i="1"/>
  <c r="S1544" i="1"/>
  <c r="AA1543" i="1"/>
  <c r="S1543" i="1"/>
  <c r="AA1542" i="1"/>
  <c r="S1542" i="1"/>
  <c r="AA1541" i="1"/>
  <c r="S1541" i="1"/>
  <c r="AA1540" i="1"/>
  <c r="S1540" i="1"/>
  <c r="AA1539" i="1"/>
  <c r="S1539" i="1"/>
  <c r="AA1538" i="1"/>
  <c r="S1538" i="1"/>
  <c r="AA1537" i="1"/>
  <c r="S1537" i="1"/>
  <c r="AA1536" i="1"/>
  <c r="S1536" i="1"/>
  <c r="AA1535" i="1"/>
  <c r="S1535" i="1"/>
  <c r="AA1534" i="1"/>
  <c r="S1534" i="1"/>
  <c r="AA1533" i="1"/>
  <c r="S1533" i="1"/>
  <c r="AA1532" i="1"/>
  <c r="S1532" i="1"/>
  <c r="AA1531" i="1"/>
  <c r="S1531" i="1"/>
  <c r="AA1530" i="1"/>
  <c r="S1530" i="1"/>
  <c r="AA1529" i="1"/>
  <c r="S1529" i="1"/>
  <c r="AA1528" i="1"/>
  <c r="S1528" i="1"/>
  <c r="AA1527" i="1"/>
  <c r="S1527" i="1"/>
  <c r="AA1526" i="1"/>
  <c r="S1526" i="1"/>
  <c r="AA1525" i="1"/>
  <c r="S1525" i="1"/>
  <c r="AA1524" i="1"/>
  <c r="S1524" i="1"/>
  <c r="AA1523" i="1"/>
  <c r="S1523" i="1"/>
  <c r="AA1522" i="1"/>
  <c r="S1522" i="1"/>
  <c r="AA1521" i="1"/>
  <c r="S1521" i="1"/>
  <c r="AA1520" i="1"/>
  <c r="S1520" i="1"/>
  <c r="AA1519" i="1"/>
  <c r="S1519" i="1"/>
  <c r="AA1518" i="1"/>
  <c r="S1518" i="1"/>
  <c r="AA1517" i="1"/>
  <c r="S1517" i="1"/>
  <c r="AA1516" i="1"/>
  <c r="S1516" i="1"/>
  <c r="AA1515" i="1"/>
  <c r="S1515" i="1"/>
  <c r="AA1514" i="1"/>
  <c r="S1514" i="1"/>
  <c r="AA1513" i="1"/>
  <c r="S1513" i="1"/>
  <c r="AA1512" i="1"/>
  <c r="S1512" i="1"/>
  <c r="AA1511" i="1"/>
  <c r="S1511" i="1"/>
  <c r="AA1510" i="1"/>
  <c r="S1510" i="1"/>
  <c r="AA1509" i="1"/>
  <c r="S1509" i="1"/>
  <c r="AA1508" i="1"/>
  <c r="S1508" i="1"/>
  <c r="AA1507" i="1"/>
  <c r="S1507" i="1"/>
  <c r="AA1506" i="1"/>
  <c r="S1506" i="1"/>
  <c r="AA1505" i="1"/>
  <c r="S1505" i="1"/>
  <c r="AA1504" i="1"/>
  <c r="S1504" i="1"/>
  <c r="AA1503" i="1"/>
  <c r="S1503" i="1"/>
  <c r="AA1502" i="1"/>
  <c r="S1502" i="1"/>
  <c r="AA1500" i="1"/>
  <c r="S1500" i="1"/>
  <c r="AA1499" i="1"/>
  <c r="S1499" i="1"/>
  <c r="AA1498" i="1"/>
  <c r="S1498" i="1"/>
  <c r="AA1497" i="1"/>
  <c r="S1497" i="1"/>
  <c r="AA1496" i="1"/>
  <c r="S1496" i="1"/>
  <c r="AA1495" i="1"/>
  <c r="S1495" i="1"/>
  <c r="AA1494" i="1"/>
  <c r="S1494" i="1"/>
  <c r="AA1493" i="1"/>
  <c r="S1493" i="1"/>
  <c r="AA1492" i="1"/>
  <c r="S1492" i="1"/>
  <c r="AA1491" i="1"/>
  <c r="S1491" i="1"/>
  <c r="AA1490" i="1"/>
  <c r="S1490" i="1"/>
  <c r="AA1489" i="1"/>
  <c r="S1489" i="1"/>
  <c r="AA1488" i="1"/>
  <c r="S1488" i="1"/>
  <c r="AA1487" i="1"/>
  <c r="S1487" i="1"/>
  <c r="AA1486" i="1"/>
  <c r="S1486" i="1"/>
  <c r="AA1485" i="1"/>
  <c r="S1485" i="1"/>
  <c r="AA1484" i="1"/>
  <c r="S1484" i="1"/>
  <c r="AA1483" i="1"/>
  <c r="S1483" i="1"/>
  <c r="AA1482" i="1"/>
  <c r="S1482" i="1"/>
  <c r="AA1481" i="1"/>
  <c r="S1481" i="1"/>
  <c r="AA1480" i="1"/>
  <c r="S1480" i="1"/>
  <c r="AA1479" i="1"/>
  <c r="S1479" i="1"/>
  <c r="AA1478" i="1"/>
  <c r="S1478" i="1"/>
  <c r="AA1477" i="1"/>
  <c r="S1477" i="1"/>
  <c r="AA1476" i="1"/>
  <c r="S1476" i="1"/>
  <c r="AA1475" i="1"/>
  <c r="S1475" i="1"/>
  <c r="AA1474" i="1"/>
  <c r="S1474" i="1"/>
  <c r="AA1473" i="1"/>
  <c r="S1473" i="1"/>
  <c r="AA1472" i="1"/>
  <c r="S1472" i="1"/>
  <c r="AA1471" i="1"/>
  <c r="S1471" i="1"/>
  <c r="AA1470" i="1"/>
  <c r="S1470" i="1"/>
  <c r="AA1469" i="1"/>
  <c r="S1469" i="1"/>
  <c r="AA1468" i="1"/>
  <c r="S1468" i="1"/>
  <c r="AA1467" i="1"/>
  <c r="S1467" i="1"/>
  <c r="AA1466" i="1"/>
  <c r="S1466" i="1"/>
  <c r="AA1465" i="1"/>
  <c r="S1465" i="1"/>
  <c r="AA1464" i="1"/>
  <c r="S1464" i="1"/>
  <c r="AA1463" i="1"/>
  <c r="S1463" i="1"/>
  <c r="AA1462" i="1"/>
  <c r="S1462" i="1"/>
  <c r="AA1461" i="1"/>
  <c r="S1461" i="1"/>
  <c r="AA1460" i="1"/>
  <c r="S1460" i="1"/>
  <c r="AA1459" i="1"/>
  <c r="S1459" i="1"/>
  <c r="AA1458" i="1"/>
  <c r="S1458" i="1"/>
  <c r="AA1457" i="1"/>
  <c r="S1457" i="1"/>
  <c r="AA1456" i="1"/>
  <c r="S1456" i="1"/>
  <c r="AA1455" i="1"/>
  <c r="S1455" i="1"/>
  <c r="AA1454" i="1"/>
  <c r="S1454" i="1"/>
  <c r="AA1453" i="1"/>
  <c r="S1453" i="1"/>
  <c r="AA1452" i="1"/>
  <c r="S1452" i="1"/>
  <c r="AA1451" i="1"/>
  <c r="S1451" i="1"/>
  <c r="AA1450" i="1"/>
  <c r="S1450" i="1"/>
  <c r="AA1449" i="1"/>
  <c r="S1449" i="1"/>
  <c r="AA1448" i="1"/>
  <c r="S1448" i="1"/>
  <c r="AA1447" i="1"/>
  <c r="S1447" i="1"/>
  <c r="AA1446" i="1"/>
  <c r="S1446" i="1"/>
  <c r="AA1445" i="1"/>
  <c r="S1445" i="1"/>
  <c r="AA1444" i="1"/>
  <c r="S1444" i="1"/>
  <c r="AA1443" i="1"/>
  <c r="S1443" i="1"/>
  <c r="AA1442" i="1"/>
  <c r="S1442" i="1"/>
  <c r="AA1441" i="1"/>
  <c r="S1441" i="1"/>
  <c r="AA1440" i="1"/>
  <c r="S1440" i="1"/>
  <c r="AA1439" i="1"/>
  <c r="S1439" i="1"/>
  <c r="AA1438" i="1"/>
  <c r="S1438" i="1"/>
  <c r="AA1437" i="1"/>
  <c r="S1437" i="1"/>
  <c r="AA1436" i="1"/>
  <c r="S1436" i="1"/>
  <c r="AA1435" i="1"/>
  <c r="S1435" i="1"/>
  <c r="AA1434" i="1"/>
  <c r="S1434" i="1"/>
  <c r="AA1433" i="1"/>
  <c r="S1433" i="1"/>
  <c r="AA1432" i="1"/>
  <c r="S1432" i="1"/>
  <c r="AA1431" i="1"/>
  <c r="S1431" i="1"/>
  <c r="AA1430" i="1"/>
  <c r="S1430" i="1"/>
  <c r="AA1429" i="1"/>
  <c r="S1429" i="1"/>
  <c r="AA1428" i="1"/>
  <c r="S1428" i="1"/>
  <c r="AA1427" i="1"/>
  <c r="S1427" i="1"/>
  <c r="AA1426" i="1"/>
  <c r="S1426" i="1"/>
  <c r="AA1425" i="1"/>
  <c r="S1425" i="1"/>
  <c r="AA1424" i="1"/>
  <c r="S1424" i="1"/>
  <c r="AA1423" i="1"/>
  <c r="S1423" i="1"/>
  <c r="AA1422" i="1"/>
  <c r="S1422" i="1"/>
  <c r="AA1421" i="1"/>
  <c r="S1421" i="1"/>
  <c r="AA1384" i="1"/>
  <c r="AA1380" i="1"/>
  <c r="AA1378" i="1"/>
  <c r="S1378" i="1"/>
  <c r="AA1377" i="1"/>
  <c r="AA1375" i="1"/>
  <c r="AA1373" i="1"/>
  <c r="AA1367" i="1"/>
  <c r="AA1366" i="1"/>
  <c r="AA1365" i="1"/>
  <c r="AA101" i="1"/>
  <c r="AA1362" i="1"/>
  <c r="AA1361" i="1"/>
  <c r="AA1360" i="1"/>
  <c r="AA1359" i="1"/>
  <c r="AA1357" i="1"/>
  <c r="AA1355" i="1"/>
  <c r="AA1354" i="1"/>
  <c r="AA1328" i="1"/>
  <c r="AA1327" i="1"/>
  <c r="AA1326" i="1"/>
  <c r="AA1324" i="1"/>
  <c r="AA1323" i="1"/>
  <c r="AA1308" i="1"/>
  <c r="AA1307" i="1"/>
  <c r="AA1305" i="1"/>
  <c r="AA1284" i="1"/>
  <c r="AA1275" i="1"/>
  <c r="AA1273" i="1"/>
  <c r="AA1271" i="1"/>
  <c r="AA1268" i="1"/>
  <c r="AA1267" i="1"/>
  <c r="S1267" i="1"/>
  <c r="AA1260" i="1"/>
  <c r="AA1257" i="1"/>
  <c r="P1257" i="1"/>
  <c r="AA1256" i="1"/>
  <c r="P1256" i="1"/>
  <c r="AA1253" i="1"/>
  <c r="P1253" i="1"/>
  <c r="AA1248" i="1"/>
  <c r="P1248" i="1"/>
  <c r="AA1241" i="1"/>
  <c r="AA1239" i="1"/>
  <c r="AA1237" i="1"/>
  <c r="AA1234" i="1"/>
  <c r="P1234" i="1"/>
  <c r="AA1230" i="1"/>
  <c r="P1230" i="1"/>
  <c r="AA1228" i="1"/>
  <c r="P1228" i="1"/>
  <c r="AA1224" i="1"/>
  <c r="P1224" i="1"/>
  <c r="AA1222" i="1"/>
  <c r="P1222" i="1"/>
  <c r="AA1217" i="1"/>
  <c r="P1217" i="1"/>
  <c r="AA1216" i="1"/>
  <c r="P1216" i="1"/>
  <c r="AA1214" i="1"/>
  <c r="P1214" i="1"/>
  <c r="AA1213" i="1"/>
  <c r="P1213" i="1"/>
  <c r="AA1212" i="1"/>
  <c r="P1212" i="1"/>
  <c r="AA1210" i="1"/>
  <c r="P1210" i="1"/>
  <c r="AA1209" i="1"/>
  <c r="P1209" i="1"/>
  <c r="AA1207" i="1"/>
  <c r="P1207" i="1"/>
  <c r="AA1206" i="1"/>
  <c r="P1206" i="1"/>
  <c r="AA1205" i="1"/>
  <c r="P1205" i="1"/>
  <c r="P1204" i="1"/>
  <c r="AA1203" i="1"/>
  <c r="P1203" i="1"/>
  <c r="AA1202" i="1"/>
  <c r="P1202" i="1"/>
  <c r="AA1200" i="1"/>
  <c r="P1200" i="1"/>
  <c r="AA1199" i="1"/>
  <c r="P1199" i="1"/>
  <c r="AA1197" i="1"/>
  <c r="P1197" i="1"/>
  <c r="P1190" i="1"/>
  <c r="AA1189" i="1"/>
  <c r="P1189" i="1"/>
  <c r="AA1186" i="1"/>
  <c r="P1186" i="1"/>
  <c r="AA1184" i="1"/>
  <c r="P1184" i="1"/>
  <c r="AA1182" i="1"/>
  <c r="P1182" i="1"/>
  <c r="AA1176" i="1"/>
  <c r="P1176" i="1"/>
  <c r="AA1174" i="1"/>
  <c r="P1174" i="1"/>
  <c r="AA1166" i="1"/>
  <c r="P1166" i="1"/>
  <c r="AA1163" i="1"/>
  <c r="P1163" i="1"/>
  <c r="AA1161" i="1"/>
  <c r="AA1160" i="1"/>
  <c r="P1160" i="1"/>
  <c r="AA1159" i="1"/>
  <c r="P1159" i="1"/>
  <c r="AA1157" i="1"/>
  <c r="P1157" i="1"/>
  <c r="AA1156" i="1"/>
  <c r="P1156" i="1"/>
  <c r="AA1155" i="1"/>
  <c r="P1155" i="1"/>
  <c r="AA1151" i="1"/>
  <c r="P1151" i="1"/>
  <c r="AA1148" i="1"/>
  <c r="P1148" i="1"/>
  <c r="AA1147" i="1"/>
  <c r="P1147" i="1"/>
  <c r="AA1145" i="1"/>
  <c r="P1145" i="1"/>
  <c r="AA1143" i="1"/>
  <c r="P1143" i="1"/>
  <c r="AA1141" i="1"/>
  <c r="P1141" i="1"/>
  <c r="AA1140" i="1"/>
  <c r="P1140" i="1"/>
  <c r="AA1139" i="1"/>
  <c r="P1139" i="1"/>
  <c r="AA1136" i="1"/>
  <c r="P1136" i="1"/>
  <c r="AA1135" i="1"/>
  <c r="P1135" i="1"/>
  <c r="AA1133" i="1"/>
  <c r="P1133" i="1"/>
  <c r="P1121" i="1"/>
  <c r="AA1119" i="1"/>
  <c r="P1119" i="1"/>
  <c r="AA1117" i="1"/>
  <c r="P1117" i="1"/>
  <c r="AA1116" i="1"/>
  <c r="P1116" i="1"/>
  <c r="AA1114" i="1"/>
  <c r="P1114" i="1"/>
  <c r="AA1108" i="1"/>
  <c r="P1108" i="1"/>
  <c r="AA1107" i="1"/>
  <c r="P1107" i="1"/>
  <c r="AA1103" i="1"/>
  <c r="P1103" i="1"/>
  <c r="AA1101" i="1"/>
  <c r="P1101" i="1"/>
  <c r="AA1099" i="1"/>
  <c r="P1099" i="1"/>
  <c r="AA1098" i="1"/>
  <c r="P1098" i="1"/>
  <c r="AA1094" i="1"/>
  <c r="P1094" i="1"/>
  <c r="AA1093" i="1"/>
  <c r="P1093" i="1"/>
  <c r="AA1092" i="1"/>
  <c r="P1092" i="1"/>
  <c r="AA1090" i="1"/>
  <c r="P1090" i="1"/>
  <c r="AA1089" i="1"/>
  <c r="P1089" i="1"/>
  <c r="AA1086" i="1"/>
  <c r="P1086" i="1"/>
  <c r="P1085" i="1"/>
  <c r="AA1085" i="1" s="1"/>
  <c r="P1082" i="1"/>
  <c r="AA1081" i="1"/>
  <c r="AA1076" i="1"/>
  <c r="P1076" i="1"/>
  <c r="AA1075" i="1"/>
  <c r="P1075" i="1"/>
  <c r="AA1074" i="1"/>
  <c r="P1074" i="1"/>
  <c r="AA1069" i="1"/>
  <c r="P1069" i="1"/>
  <c r="AA1068" i="1"/>
  <c r="P1068" i="1"/>
  <c r="P1064" i="1"/>
  <c r="AA1064" i="1" s="1"/>
  <c r="AA1062" i="1"/>
  <c r="P1062" i="1"/>
  <c r="P1058" i="1"/>
  <c r="AA1057" i="1"/>
  <c r="P1057" i="1"/>
  <c r="AA1056" i="1"/>
  <c r="P1056" i="1"/>
  <c r="AA1054" i="1"/>
  <c r="P1054" i="1"/>
  <c r="AA1053" i="1"/>
  <c r="P1053" i="1"/>
  <c r="AA1049" i="1"/>
  <c r="P1049" i="1"/>
  <c r="AA1048" i="1"/>
  <c r="P1048" i="1"/>
  <c r="AA1047" i="1"/>
  <c r="P1047" i="1"/>
  <c r="AA1046" i="1"/>
  <c r="P1046" i="1"/>
  <c r="P1040" i="1"/>
  <c r="P1039" i="1"/>
  <c r="AA1030" i="1"/>
  <c r="P1030" i="1"/>
  <c r="AA1026" i="1"/>
  <c r="P1026" i="1"/>
  <c r="AA1025" i="1"/>
  <c r="P1025" i="1"/>
  <c r="P1023" i="1"/>
  <c r="AA1020" i="1"/>
  <c r="P1020" i="1"/>
  <c r="AA1015" i="1"/>
  <c r="P1015" i="1"/>
  <c r="AA1011" i="1"/>
  <c r="P1011" i="1"/>
  <c r="AA1007" i="1"/>
  <c r="P1007" i="1"/>
  <c r="AA1006" i="1"/>
  <c r="P1006" i="1"/>
  <c r="P1005" i="1"/>
  <c r="AA1004" i="1"/>
  <c r="P1004" i="1"/>
  <c r="AA1003" i="1"/>
  <c r="P1003" i="1"/>
  <c r="AA1002" i="1"/>
  <c r="P1002" i="1"/>
  <c r="AA999" i="1"/>
  <c r="P999" i="1"/>
  <c r="AA998" i="1"/>
  <c r="AA993" i="1"/>
  <c r="P993" i="1"/>
  <c r="AA987" i="1"/>
  <c r="P987" i="1"/>
  <c r="AA986" i="1"/>
  <c r="P986" i="1"/>
  <c r="AA982" i="1"/>
  <c r="P982" i="1"/>
  <c r="AA981" i="1"/>
  <c r="P981" i="1"/>
  <c r="AA975" i="1"/>
  <c r="P975" i="1"/>
  <c r="AA974" i="1"/>
  <c r="P974" i="1"/>
  <c r="AA973" i="1"/>
  <c r="P973" i="1"/>
  <c r="AA970" i="1"/>
  <c r="P970" i="1"/>
  <c r="AA969" i="1"/>
  <c r="P969" i="1"/>
  <c r="AA966" i="1"/>
  <c r="P966" i="1"/>
  <c r="AA965" i="1"/>
  <c r="P965" i="1"/>
  <c r="P963" i="1"/>
  <c r="AA957" i="1"/>
  <c r="P957" i="1"/>
  <c r="P956" i="1"/>
  <c r="AA954" i="1"/>
  <c r="P954" i="1"/>
  <c r="P951" i="1"/>
  <c r="AA947" i="1"/>
  <c r="P947" i="1"/>
  <c r="AA939" i="1"/>
  <c r="P939" i="1"/>
  <c r="AA929" i="1"/>
  <c r="P929" i="1"/>
  <c r="AA926" i="1"/>
  <c r="P917" i="1"/>
  <c r="AA912" i="1"/>
  <c r="P912" i="1"/>
  <c r="AA906" i="1"/>
  <c r="P906" i="1"/>
  <c r="AA904" i="1"/>
  <c r="P904" i="1"/>
  <c r="AA902" i="1"/>
  <c r="P902" i="1"/>
  <c r="P899" i="1"/>
  <c r="P895" i="1"/>
  <c r="AA893" i="1"/>
  <c r="P893" i="1"/>
  <c r="AA890" i="1"/>
  <c r="P890" i="1"/>
  <c r="P887" i="1"/>
  <c r="AA886" i="1"/>
  <c r="P886" i="1"/>
  <c r="P884" i="1"/>
  <c r="AA883" i="1"/>
  <c r="P883" i="1"/>
  <c r="AA882" i="1"/>
  <c r="P882" i="1"/>
  <c r="AA881" i="1"/>
  <c r="P881" i="1"/>
  <c r="AA880" i="1"/>
  <c r="P880" i="1"/>
  <c r="AA879" i="1"/>
  <c r="P879" i="1"/>
  <c r="AA877" i="1"/>
  <c r="P877" i="1"/>
  <c r="BG876" i="1"/>
  <c r="AA873" i="1"/>
  <c r="P873" i="1"/>
  <c r="AA868" i="1"/>
  <c r="P868" i="1"/>
  <c r="AA867" i="1"/>
  <c r="P867" i="1"/>
  <c r="AA866" i="1"/>
  <c r="P866" i="1"/>
  <c r="AA864" i="1"/>
  <c r="P864" i="1"/>
  <c r="P861" i="1"/>
  <c r="AA860" i="1"/>
  <c r="P860" i="1"/>
  <c r="AA848" i="1"/>
  <c r="P848" i="1"/>
  <c r="P847" i="1"/>
  <c r="AA844" i="1"/>
  <c r="P844" i="1"/>
  <c r="AA840" i="1"/>
  <c r="P840" i="1"/>
  <c r="AA838" i="1"/>
  <c r="P838" i="1"/>
  <c r="AA837" i="1"/>
  <c r="P837" i="1"/>
  <c r="AA834" i="1"/>
  <c r="P834" i="1"/>
  <c r="P831" i="1"/>
  <c r="AA831" i="1" s="1"/>
  <c r="P830" i="1"/>
  <c r="AA819" i="1"/>
  <c r="AA818" i="1"/>
  <c r="P818" i="1"/>
  <c r="AA817" i="1"/>
  <c r="P817" i="1"/>
  <c r="P816" i="1"/>
  <c r="AA816" i="1" s="1"/>
  <c r="AA815" i="1"/>
  <c r="AQ812" i="1"/>
  <c r="AA812" i="1"/>
  <c r="P812" i="1"/>
  <c r="AQ811" i="1"/>
  <c r="AA811" i="1"/>
  <c r="P811" i="1"/>
  <c r="AQ810" i="1"/>
  <c r="AA810" i="1"/>
  <c r="P810" i="1"/>
  <c r="AQ809" i="1"/>
  <c r="AA809" i="1"/>
  <c r="P809" i="1"/>
  <c r="AQ808" i="1"/>
  <c r="AA808" i="1"/>
  <c r="P808" i="1"/>
  <c r="AA807" i="1"/>
  <c r="P807" i="1"/>
  <c r="AQ805" i="1"/>
  <c r="AQ804" i="1"/>
  <c r="AQ803" i="1"/>
  <c r="P803" i="1"/>
  <c r="AA802" i="1"/>
  <c r="P802" i="1"/>
  <c r="AA800" i="1"/>
  <c r="P800" i="1"/>
  <c r="AQ799" i="1"/>
  <c r="AQ798" i="1"/>
  <c r="AA798" i="1"/>
  <c r="P798" i="1"/>
  <c r="AQ796" i="1"/>
  <c r="AA796" i="1"/>
  <c r="P796" i="1"/>
  <c r="AA790" i="1"/>
  <c r="P790" i="1"/>
  <c r="AA787" i="1"/>
  <c r="P787" i="1"/>
  <c r="AA782" i="1"/>
  <c r="P782" i="1"/>
  <c r="AA778" i="1"/>
  <c r="P778" i="1"/>
  <c r="AA775" i="1"/>
  <c r="P775" i="1"/>
  <c r="AA773" i="1"/>
  <c r="P773" i="1"/>
  <c r="AA770" i="1"/>
  <c r="P770" i="1"/>
  <c r="AA769" i="1"/>
  <c r="P769" i="1"/>
  <c r="AA767" i="1"/>
  <c r="P767" i="1"/>
  <c r="AA766" i="1"/>
  <c r="P766" i="1"/>
  <c r="AA763" i="1"/>
  <c r="P763" i="1"/>
  <c r="AA762" i="1"/>
  <c r="P762" i="1"/>
  <c r="AA760" i="1"/>
  <c r="AA758" i="1"/>
  <c r="P758" i="1"/>
  <c r="AA757" i="1"/>
  <c r="P757" i="1"/>
  <c r="AA755" i="1"/>
  <c r="P755" i="1"/>
  <c r="P752" i="1"/>
  <c r="AA751" i="1"/>
  <c r="P751" i="1"/>
  <c r="AA749" i="1"/>
  <c r="P749" i="1"/>
  <c r="AA743" i="1"/>
  <c r="P743" i="1"/>
  <c r="AA740" i="1"/>
  <c r="P740" i="1"/>
  <c r="P739" i="1"/>
  <c r="AA738" i="1"/>
  <c r="P738" i="1"/>
  <c r="P737" i="1"/>
  <c r="AA737" i="1" s="1"/>
  <c r="AA736" i="1"/>
  <c r="AA734" i="1"/>
  <c r="P734" i="1"/>
  <c r="AA730" i="1"/>
  <c r="P730" i="1"/>
  <c r="AA727" i="1"/>
  <c r="P727" i="1"/>
  <c r="AA726" i="1"/>
  <c r="P726" i="1"/>
  <c r="AA725" i="1"/>
  <c r="P725" i="1"/>
  <c r="AA722" i="1"/>
  <c r="P722" i="1"/>
  <c r="AA721" i="1"/>
  <c r="P721" i="1"/>
  <c r="AA713" i="1"/>
  <c r="P713" i="1"/>
  <c r="AA710" i="1"/>
  <c r="AH15" i="3" s="1"/>
  <c r="AE143" i="3" s="1"/>
  <c r="P710" i="1"/>
  <c r="AA708" i="1"/>
  <c r="P708" i="1"/>
  <c r="AA704" i="1"/>
  <c r="P704" i="1"/>
  <c r="AA703" i="1"/>
  <c r="P703" i="1"/>
  <c r="AA702" i="1"/>
  <c r="P702" i="1"/>
  <c r="AA701" i="1"/>
  <c r="P701" i="1"/>
  <c r="AA697" i="1"/>
  <c r="P697" i="1"/>
  <c r="AA696" i="1"/>
  <c r="P696" i="1"/>
  <c r="AA694" i="1"/>
  <c r="P694" i="1"/>
  <c r="AA693" i="1"/>
  <c r="P693" i="1"/>
  <c r="AA691" i="1"/>
  <c r="P691" i="1"/>
  <c r="AA689" i="1"/>
  <c r="P689" i="1"/>
  <c r="AA685" i="1"/>
  <c r="P685" i="1"/>
  <c r="AA683" i="1"/>
  <c r="P683" i="1"/>
  <c r="S679" i="1"/>
  <c r="P679" i="1"/>
  <c r="AA679" i="1" s="1"/>
  <c r="AA678" i="1"/>
  <c r="P678" i="1"/>
  <c r="AA674" i="1"/>
  <c r="P674" i="1"/>
  <c r="AA669" i="1"/>
  <c r="P669" i="1"/>
  <c r="P668" i="1"/>
  <c r="AA667" i="1"/>
  <c r="P667" i="1"/>
  <c r="AA664" i="1"/>
  <c r="P664" i="1"/>
  <c r="AA658" i="1"/>
  <c r="P658" i="1"/>
  <c r="P653" i="1"/>
  <c r="AA652" i="1"/>
  <c r="P652" i="1"/>
  <c r="AA651" i="1"/>
  <c r="P651" i="1"/>
  <c r="P643" i="1"/>
  <c r="AA643" i="1" s="1"/>
  <c r="AA636" i="1"/>
  <c r="S636" i="1"/>
  <c r="P636" i="1"/>
  <c r="AA635" i="1"/>
  <c r="P635" i="1"/>
  <c r="P629" i="1"/>
  <c r="AA629" i="1" s="1"/>
  <c r="AA627" i="1"/>
  <c r="P627" i="1"/>
  <c r="AA622" i="1"/>
  <c r="P622" i="1"/>
  <c r="AA616" i="1"/>
  <c r="P616" i="1"/>
  <c r="AA614" i="1"/>
  <c r="P614" i="1"/>
  <c r="P613" i="1"/>
  <c r="P609" i="1"/>
  <c r="AA608" i="1"/>
  <c r="P608" i="1"/>
  <c r="AA605" i="1"/>
  <c r="P605" i="1"/>
  <c r="P604" i="1"/>
  <c r="P602" i="1"/>
  <c r="AA597" i="1"/>
  <c r="P597" i="1"/>
  <c r="AA596" i="1"/>
  <c r="P596" i="1"/>
  <c r="AA594" i="1"/>
  <c r="P594" i="1"/>
  <c r="P591" i="1"/>
  <c r="AA589" i="1"/>
  <c r="P589" i="1"/>
  <c r="AA588" i="1"/>
  <c r="P588" i="1"/>
  <c r="P587" i="1"/>
  <c r="AA586" i="1"/>
  <c r="P586" i="1"/>
  <c r="AA585" i="1"/>
  <c r="P585" i="1"/>
  <c r="AA579" i="1"/>
  <c r="P579" i="1"/>
  <c r="AA576" i="1"/>
  <c r="P576" i="1"/>
  <c r="AA575" i="1"/>
  <c r="P575" i="1"/>
  <c r="P573" i="1"/>
  <c r="AA570" i="1"/>
  <c r="P570" i="1"/>
  <c r="AA569" i="1"/>
  <c r="P569" i="1"/>
  <c r="P564" i="1"/>
  <c r="AA560" i="1"/>
  <c r="P560" i="1"/>
  <c r="AA558" i="1"/>
  <c r="AA544" i="1"/>
  <c r="P544" i="1"/>
  <c r="AA539" i="1"/>
  <c r="P539" i="1"/>
  <c r="AA529" i="1"/>
  <c r="P529" i="1"/>
  <c r="AA528" i="1"/>
  <c r="P528" i="1"/>
  <c r="AA527" i="1"/>
  <c r="AA518" i="1"/>
  <c r="P518" i="1"/>
  <c r="AA516" i="1"/>
  <c r="P516" i="1"/>
  <c r="P515" i="1"/>
  <c r="AA513" i="1"/>
  <c r="P513" i="1"/>
  <c r="AA511" i="1"/>
  <c r="P511" i="1"/>
  <c r="AA509" i="1"/>
  <c r="AA508" i="1"/>
  <c r="P508" i="1"/>
  <c r="P506" i="1"/>
  <c r="AA503" i="1"/>
  <c r="P503" i="1"/>
  <c r="AA501" i="1"/>
  <c r="P501" i="1"/>
  <c r="AA497" i="1"/>
  <c r="P497" i="1"/>
  <c r="P494" i="1"/>
  <c r="AA487" i="1"/>
  <c r="P487" i="1"/>
  <c r="AA483" i="1"/>
  <c r="P483" i="1"/>
  <c r="AA480" i="1"/>
  <c r="P480" i="1"/>
  <c r="AA478" i="1"/>
  <c r="P478" i="1"/>
  <c r="AA474" i="1"/>
  <c r="P474" i="1"/>
  <c r="P466" i="1"/>
  <c r="AA464" i="1"/>
  <c r="P464" i="1"/>
  <c r="AA463" i="1"/>
  <c r="P463" i="1"/>
  <c r="AA461" i="1"/>
  <c r="P461" i="1"/>
  <c r="AA452" i="1"/>
  <c r="P452" i="1"/>
  <c r="AA438" i="1"/>
  <c r="P438" i="1"/>
  <c r="AA436" i="1"/>
  <c r="P436" i="1"/>
  <c r="AA435" i="1"/>
  <c r="P435" i="1"/>
  <c r="AA433" i="1"/>
  <c r="P433" i="1"/>
  <c r="AA432" i="1"/>
  <c r="P432" i="1"/>
  <c r="AA429" i="1"/>
  <c r="P429" i="1"/>
  <c r="AA427" i="1"/>
  <c r="P427" i="1"/>
  <c r="P422" i="1"/>
  <c r="AA421" i="1"/>
  <c r="S421" i="1"/>
  <c r="P421" i="1"/>
  <c r="AA419" i="1"/>
  <c r="S419" i="1"/>
  <c r="P419" i="1"/>
  <c r="AA418" i="1"/>
  <c r="P418" i="1"/>
  <c r="P416" i="1"/>
  <c r="AA415" i="1"/>
  <c r="P415" i="1"/>
  <c r="AA413" i="1"/>
  <c r="P413" i="1"/>
  <c r="AA410" i="1"/>
  <c r="P410" i="1"/>
  <c r="AA407" i="1"/>
  <c r="P407" i="1"/>
  <c r="AA399" i="1"/>
  <c r="P399" i="1"/>
  <c r="AA392" i="1"/>
  <c r="P392" i="1"/>
  <c r="AA390" i="1"/>
  <c r="P390" i="1"/>
  <c r="AA389" i="1"/>
  <c r="P389" i="1"/>
  <c r="AA382" i="1"/>
  <c r="P382" i="1"/>
  <c r="AA380" i="1"/>
  <c r="P380" i="1"/>
  <c r="AA379" i="1"/>
  <c r="P379" i="1"/>
  <c r="AA377" i="1"/>
  <c r="P377" i="1"/>
  <c r="AA374" i="1"/>
  <c r="P374" i="1"/>
  <c r="AA373" i="1"/>
  <c r="P373" i="1"/>
  <c r="AA371" i="1"/>
  <c r="P371" i="1"/>
  <c r="AA370" i="1"/>
  <c r="P370" i="1"/>
  <c r="AA369" i="1"/>
  <c r="P369" i="1"/>
  <c r="AA366" i="1"/>
  <c r="P366" i="1"/>
  <c r="AA364" i="1"/>
  <c r="P364" i="1"/>
  <c r="P363" i="1"/>
  <c r="AA355" i="1"/>
  <c r="P354" i="1"/>
  <c r="AA353" i="1"/>
  <c r="P353" i="1"/>
  <c r="AA352" i="1"/>
  <c r="P352" i="1"/>
  <c r="AA351" i="1"/>
  <c r="P351" i="1"/>
  <c r="AA349" i="1"/>
  <c r="S349" i="1"/>
  <c r="P349" i="1"/>
  <c r="AA348" i="1"/>
  <c r="S348" i="1"/>
  <c r="P348" i="1"/>
  <c r="P347" i="1"/>
  <c r="P346" i="1"/>
  <c r="AA344" i="1"/>
  <c r="P344" i="1"/>
  <c r="AA342" i="1"/>
  <c r="P342" i="1"/>
  <c r="AA341" i="1"/>
  <c r="P341" i="1"/>
  <c r="P334" i="1"/>
  <c r="AA333" i="1"/>
  <c r="P333" i="1"/>
  <c r="AA331" i="1"/>
  <c r="P331" i="1"/>
  <c r="AA326" i="1"/>
  <c r="P326" i="1"/>
  <c r="AA323" i="1"/>
  <c r="P323" i="1"/>
  <c r="AA320" i="1"/>
  <c r="P320" i="1"/>
  <c r="AA319" i="1"/>
  <c r="P319" i="1"/>
  <c r="AA318" i="1"/>
  <c r="P318" i="1"/>
  <c r="AA316" i="1"/>
  <c r="P316" i="1"/>
  <c r="AA306" i="1"/>
  <c r="P306" i="1"/>
  <c r="AA305" i="1"/>
  <c r="P305" i="1"/>
  <c r="AA303" i="1"/>
  <c r="P303" i="1"/>
  <c r="AA300" i="1"/>
  <c r="P300" i="1"/>
  <c r="P293" i="1"/>
  <c r="AA292" i="1"/>
  <c r="P292" i="1"/>
  <c r="P290" i="1"/>
  <c r="AA283" i="1"/>
  <c r="P283" i="1"/>
  <c r="P281" i="1"/>
  <c r="P279" i="1"/>
  <c r="AA278" i="1"/>
  <c r="P278" i="1"/>
  <c r="AA274" i="1"/>
  <c r="P274" i="1"/>
  <c r="AA273" i="1"/>
  <c r="P273" i="1"/>
  <c r="P272" i="1"/>
  <c r="AA267" i="1"/>
  <c r="P267" i="1"/>
  <c r="AA266" i="1"/>
  <c r="P266" i="1"/>
  <c r="S265" i="1"/>
  <c r="P265" i="1"/>
  <c r="P259" i="1"/>
  <c r="AA258" i="1"/>
  <c r="P258" i="1"/>
  <c r="AA257" i="1"/>
  <c r="P257" i="1"/>
  <c r="AA255" i="1"/>
  <c r="P255" i="1"/>
  <c r="AA251" i="1"/>
  <c r="P251" i="1"/>
  <c r="P248" i="1"/>
  <c r="AA245" i="1"/>
  <c r="S245" i="1"/>
  <c r="AA240" i="1"/>
  <c r="P240" i="1"/>
  <c r="AA239" i="1"/>
  <c r="P239" i="1"/>
  <c r="AA235" i="1"/>
  <c r="P235" i="1"/>
  <c r="AA233" i="1"/>
  <c r="P233" i="1"/>
  <c r="AA232" i="1"/>
  <c r="P232" i="1"/>
  <c r="AA223" i="1"/>
  <c r="P223" i="1"/>
  <c r="P220" i="1"/>
  <c r="AA212" i="1"/>
  <c r="P212" i="1"/>
  <c r="AA211" i="1"/>
  <c r="P211" i="1"/>
  <c r="AA210" i="1"/>
  <c r="P210" i="1"/>
  <c r="P206" i="1"/>
  <c r="AA204" i="1"/>
  <c r="P204" i="1"/>
  <c r="AA200" i="1"/>
  <c r="P200" i="1"/>
  <c r="AA199" i="1"/>
  <c r="P199" i="1"/>
  <c r="AA195" i="1"/>
  <c r="P195" i="1"/>
  <c r="AA192" i="1"/>
  <c r="P192" i="1"/>
  <c r="AA191" i="1"/>
  <c r="P191" i="1"/>
  <c r="AA189" i="1"/>
  <c r="BZ109" i="6" s="1"/>
  <c r="BW167" i="6" s="1"/>
  <c r="P189" i="1"/>
  <c r="AA187" i="1"/>
  <c r="P187" i="1"/>
  <c r="AA184" i="1"/>
  <c r="P184" i="1"/>
  <c r="AA183" i="1"/>
  <c r="P183" i="1"/>
  <c r="AA180" i="1"/>
  <c r="P180" i="1"/>
  <c r="AA175" i="1"/>
  <c r="P175" i="1"/>
  <c r="AA171" i="1"/>
  <c r="P171" i="1"/>
  <c r="AA160" i="1"/>
  <c r="P160" i="1"/>
  <c r="AA152" i="1"/>
  <c r="AA148" i="1"/>
  <c r="P148" i="1"/>
  <c r="AA145" i="1"/>
  <c r="P145" i="1"/>
  <c r="AA144" i="1"/>
  <c r="P144" i="1"/>
  <c r="AA142" i="1"/>
  <c r="P142" i="1"/>
  <c r="AA141" i="1"/>
  <c r="P141" i="1"/>
  <c r="AA127" i="1"/>
  <c r="P123" i="1"/>
  <c r="P122" i="1"/>
  <c r="AA116" i="1"/>
  <c r="P116" i="1"/>
  <c r="AA115" i="1"/>
  <c r="P115" i="1"/>
  <c r="AA113" i="1"/>
  <c r="P113" i="1"/>
  <c r="AA107" i="1"/>
  <c r="P107" i="1"/>
  <c r="AA106" i="1"/>
  <c r="P106" i="1"/>
  <c r="AA105" i="1"/>
  <c r="P105" i="1"/>
  <c r="AA97" i="1"/>
  <c r="P97" i="1"/>
  <c r="AA94" i="1"/>
  <c r="P94" i="1"/>
  <c r="AA92" i="1"/>
  <c r="AA91" i="1"/>
  <c r="P91" i="1"/>
  <c r="AA85" i="1"/>
  <c r="P85" i="1"/>
  <c r="AA82" i="1"/>
  <c r="P82" i="1"/>
  <c r="AA77" i="1"/>
  <c r="P77" i="1"/>
  <c r="AA76" i="1"/>
  <c r="AH62" i="3" s="1"/>
  <c r="AE155" i="3" s="1"/>
  <c r="P76" i="1"/>
  <c r="AA70" i="1"/>
  <c r="P70" i="1"/>
  <c r="AA68" i="1"/>
  <c r="P68" i="1"/>
  <c r="AA64" i="1"/>
  <c r="P64" i="1"/>
  <c r="AA63" i="1"/>
  <c r="P63" i="1"/>
  <c r="AA61" i="1"/>
  <c r="P61" i="1"/>
  <c r="AA50" i="1"/>
  <c r="P50" i="1"/>
  <c r="P48" i="1"/>
  <c r="AH46" i="1"/>
  <c r="AF46" i="1"/>
  <c r="AA46" i="1"/>
  <c r="P46" i="1"/>
  <c r="AA30" i="1"/>
  <c r="P30" i="1"/>
  <c r="AA29" i="1"/>
  <c r="P29" i="1"/>
  <c r="AA28" i="1"/>
  <c r="P28" i="1"/>
  <c r="AA26" i="1"/>
  <c r="AA25" i="1"/>
  <c r="P25" i="1"/>
  <c r="AA24" i="1"/>
  <c r="P24" i="1"/>
  <c r="AA23" i="1"/>
  <c r="P23" i="1"/>
  <c r="AA16" i="1"/>
  <c r="P16" i="1"/>
  <c r="AA15" i="1"/>
  <c r="P15" i="1"/>
  <c r="AA13" i="1"/>
  <c r="P13" i="1"/>
  <c r="AA7" i="1"/>
  <c r="P7" i="1"/>
  <c r="AA6" i="1"/>
  <c r="P6" i="1"/>
  <c r="AA4" i="1"/>
  <c r="P4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AH15" i="9"/>
  <c r="AE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K302" i="24" l="1"/>
  <c r="N302" i="24"/>
  <c r="K815" i="24"/>
  <c r="N815" i="24"/>
  <c r="K194" i="24"/>
  <c r="N194" i="24"/>
  <c r="K385" i="24"/>
  <c r="N385" i="24"/>
  <c r="K450" i="24"/>
  <c r="N450" i="24"/>
  <c r="N496" i="24"/>
  <c r="N794" i="24"/>
  <c r="N800" i="24"/>
  <c r="N493" i="24"/>
  <c r="K50" i="24"/>
  <c r="N50" i="24"/>
  <c r="K402" i="24"/>
  <c r="N402" i="24"/>
  <c r="K392" i="24"/>
  <c r="N392" i="24"/>
  <c r="K521" i="24"/>
  <c r="N521" i="24"/>
  <c r="K975" i="24"/>
  <c r="N975" i="24"/>
  <c r="K437" i="24"/>
  <c r="N437" i="24"/>
  <c r="K910" i="24"/>
  <c r="N910" i="24"/>
  <c r="K185" i="24"/>
  <c r="N185" i="24"/>
  <c r="N591" i="24"/>
  <c r="N972" i="24"/>
  <c r="K390" i="24"/>
  <c r="N390" i="24"/>
  <c r="N537" i="24"/>
  <c r="N863" i="24"/>
  <c r="K944" i="24"/>
  <c r="N944" i="24"/>
  <c r="K401" i="24"/>
  <c r="N401" i="24"/>
  <c r="N724" i="24"/>
  <c r="N1075" i="24"/>
  <c r="N851" i="24"/>
  <c r="K610" i="24"/>
  <c r="N610" i="24"/>
  <c r="K291" i="24"/>
  <c r="N291" i="24"/>
  <c r="K431" i="24"/>
  <c r="N431" i="24"/>
  <c r="K802" i="24"/>
  <c r="N802" i="24"/>
  <c r="K268" i="24"/>
  <c r="N268" i="24"/>
  <c r="K624" i="24"/>
  <c r="N624" i="24"/>
  <c r="K196" i="24"/>
  <c r="N196" i="24"/>
  <c r="K967" i="24"/>
  <c r="N967" i="24"/>
  <c r="K354" i="24"/>
  <c r="N354" i="24"/>
  <c r="K288" i="24"/>
  <c r="N288" i="24"/>
  <c r="K284" i="24"/>
  <c r="N284" i="24"/>
  <c r="K189" i="24"/>
  <c r="N189" i="24"/>
  <c r="K590" i="24"/>
  <c r="N590" i="24"/>
  <c r="N798" i="24"/>
  <c r="N504" i="24"/>
  <c r="N587" i="24"/>
  <c r="N908" i="24"/>
  <c r="K911" i="24"/>
  <c r="N911" i="24"/>
  <c r="K193" i="24"/>
  <c r="N193" i="24"/>
  <c r="N799" i="24"/>
  <c r="N502" i="24"/>
  <c r="K351" i="24"/>
  <c r="N351" i="24"/>
  <c r="K393" i="24"/>
  <c r="N393" i="24"/>
  <c r="N647" i="24"/>
  <c r="N985" i="24"/>
  <c r="K130" i="24"/>
  <c r="N130" i="24"/>
  <c r="K970" i="24"/>
  <c r="N970" i="24"/>
  <c r="K976" i="24"/>
  <c r="N976" i="24"/>
  <c r="K978" i="24"/>
  <c r="N978" i="24"/>
  <c r="K506" i="24"/>
  <c r="N506" i="24"/>
  <c r="K551" i="24"/>
  <c r="N551" i="24"/>
  <c r="K536" i="24"/>
  <c r="N536" i="24"/>
  <c r="K129" i="24"/>
  <c r="N129" i="24"/>
  <c r="K286" i="24"/>
  <c r="N286" i="24"/>
  <c r="K290" i="24"/>
  <c r="N290" i="24"/>
  <c r="K1111" i="24"/>
  <c r="N1111" i="24"/>
  <c r="K854" i="24"/>
  <c r="N854" i="24"/>
  <c r="N702" i="24"/>
  <c r="N135" i="24"/>
  <c r="N853" i="24"/>
  <c r="N503" i="24"/>
  <c r="N852" i="24"/>
  <c r="K1083" i="24"/>
  <c r="N1083" i="24"/>
  <c r="K801" i="24"/>
  <c r="N801" i="24"/>
  <c r="K855" i="24"/>
  <c r="N855" i="24"/>
  <c r="K391" i="24"/>
  <c r="N391" i="24"/>
  <c r="K100" i="24"/>
  <c r="N100" i="24"/>
  <c r="K251" i="24"/>
  <c r="N251" i="24"/>
  <c r="K362" i="24"/>
  <c r="N362" i="24"/>
  <c r="K197" i="24"/>
  <c r="N197" i="24"/>
  <c r="N986" i="24"/>
  <c r="N638" i="24"/>
  <c r="N650" i="24"/>
  <c r="N287" i="24"/>
  <c r="K73" i="24"/>
  <c r="N73" i="24"/>
  <c r="N195" i="24"/>
  <c r="N973" i="24"/>
  <c r="K283" i="24"/>
  <c r="N283" i="24"/>
  <c r="K963" i="24"/>
  <c r="N963" i="24"/>
  <c r="K285" i="24"/>
  <c r="N285" i="24"/>
  <c r="K706" i="24"/>
  <c r="N706" i="24"/>
  <c r="K458" i="24"/>
  <c r="N458" i="24"/>
  <c r="K981" i="24"/>
  <c r="N981" i="24"/>
  <c r="K496" i="24"/>
  <c r="K794" i="24"/>
  <c r="K800" i="24"/>
  <c r="K493" i="24"/>
  <c r="K591" i="24"/>
  <c r="K972" i="24"/>
  <c r="K537" i="24"/>
  <c r="K863" i="24"/>
  <c r="K724" i="24"/>
  <c r="K851" i="24"/>
  <c r="K1075" i="24"/>
  <c r="AH62" i="9"/>
  <c r="AE155" i="9" s="1"/>
  <c r="K336" i="24"/>
  <c r="AH109" i="12"/>
  <c r="AE167" i="12" s="1"/>
  <c r="K974" i="24"/>
  <c r="K798" i="24"/>
  <c r="K504" i="24"/>
  <c r="K702" i="24"/>
  <c r="K135" i="24"/>
  <c r="K853" i="24"/>
  <c r="K587" i="24"/>
  <c r="K908" i="24"/>
  <c r="K799" i="24"/>
  <c r="K502" i="24"/>
  <c r="K647" i="24"/>
  <c r="K985" i="24"/>
  <c r="K503" i="24"/>
  <c r="K852" i="24"/>
  <c r="K638" i="24"/>
  <c r="K986" i="24"/>
  <c r="K650" i="24"/>
  <c r="K287" i="24"/>
  <c r="K195" i="24"/>
  <c r="K973" i="24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<sst xmlns="http://schemas.openxmlformats.org/spreadsheetml/2006/main" count="29728" uniqueCount="10906">
  <si>
    <t>851 07</t>
  </si>
  <si>
    <t>Martin MIČÁK</t>
  </si>
  <si>
    <t>9.12.1983</t>
  </si>
  <si>
    <t>VEGA M</t>
  </si>
  <si>
    <t>3</t>
  </si>
  <si>
    <t>966 11</t>
  </si>
  <si>
    <t>OM-P445</t>
  </si>
  <si>
    <t>ORBIT 3 30</t>
  </si>
  <si>
    <t>Peter ZÁMEČNÍK</t>
  </si>
  <si>
    <t>22.7.1979</t>
  </si>
  <si>
    <t>Stará Turá</t>
  </si>
  <si>
    <t>916 01</t>
  </si>
  <si>
    <t>Štefan MATEJ</t>
  </si>
  <si>
    <t>4.8.1962</t>
  </si>
  <si>
    <t xml:space="preserve"> PER IL VOLO</t>
  </si>
  <si>
    <t>MW 167/DADO</t>
  </si>
  <si>
    <t>MÁRA WING/DADO</t>
  </si>
  <si>
    <t>Ján FEDOR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</si>
  <si>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</si>
  <si>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</si>
  <si>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</si>
  <si>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</si>
  <si>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</si>
  <si>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</si>
  <si>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</si>
  <si>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</si>
  <si>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</si>
  <si>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</si>
  <si>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</si>
  <si>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</si>
  <si>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</si>
  <si>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</si>
  <si>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</si>
  <si>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</si>
  <si>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</si>
  <si>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</si>
  <si>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</si>
  <si>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</si>
  <si>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</si>
  <si>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</si>
  <si>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SNAKE 20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</si>
  <si>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</si>
  <si>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</si>
  <si>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</si>
  <si>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</si>
  <si>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</si>
  <si>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</si>
  <si>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</si>
  <si>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</si>
  <si>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</si>
  <si>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26.6.1983</t>
  </si>
  <si>
    <t>OM-P836</t>
  </si>
  <si>
    <t>OM-P574</t>
  </si>
  <si>
    <t>U2-145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</si>
  <si>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</si>
  <si>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</si>
  <si>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</si>
  <si>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</si>
  <si>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</si>
  <si>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</si>
  <si>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</si>
  <si>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</si>
  <si>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Milan JURÍK</t>
  </si>
  <si>
    <t>22.5.1959</t>
  </si>
  <si>
    <t>P701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</si>
  <si>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</si>
  <si>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</si>
  <si>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</si>
  <si>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</si>
  <si>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</si>
  <si>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</si>
  <si>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</si>
  <si>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</si>
  <si>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</si>
  <si>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</si>
  <si>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10.2.1996</t>
  </si>
  <si>
    <t>RR 200</t>
  </si>
  <si>
    <t>BAUTEK</t>
  </si>
  <si>
    <t>Dušan KALINKA</t>
  </si>
  <si>
    <t>Ivan BOHUNICKÝ</t>
  </si>
  <si>
    <t>Garbiarska 490/45</t>
  </si>
  <si>
    <t>Bošany</t>
  </si>
  <si>
    <t>956 18</t>
  </si>
  <si>
    <t>91232004M</t>
  </si>
  <si>
    <t>5.4.1970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</si>
  <si>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</si>
  <si>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</si>
  <si>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</si>
  <si>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</si>
  <si>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</si>
  <si>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</si>
  <si>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</si>
  <si>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20.1.1985</t>
  </si>
  <si>
    <t>2430-1665</t>
  </si>
  <si>
    <t>OM-P048</t>
  </si>
  <si>
    <t>Bronislav VICENA</t>
  </si>
  <si>
    <t>8.6.1967</t>
  </si>
  <si>
    <t>45</t>
  </si>
  <si>
    <t>02467228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</si>
  <si>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</si>
  <si>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</si>
  <si>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</si>
  <si>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BRONTES 2 M</t>
  </si>
  <si>
    <t>OM-P256</t>
  </si>
  <si>
    <t>G29241309191</t>
  </si>
  <si>
    <t>14.9.1989</t>
  </si>
  <si>
    <t>Hollého 159/9</t>
  </si>
  <si>
    <t>Ladislav ŠVARC</t>
  </si>
  <si>
    <t>16.1.1965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</si>
  <si>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</si>
  <si>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</si>
  <si>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</si>
  <si>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</si>
  <si>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</si>
  <si>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</si>
  <si>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</si>
  <si>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BURAN REFLEX L</t>
  </si>
  <si>
    <t>DRUH</t>
  </si>
  <si>
    <t>ADRESA</t>
  </si>
  <si>
    <t>TECHNIK</t>
  </si>
  <si>
    <t>OM-P797</t>
  </si>
  <si>
    <t>P797</t>
  </si>
  <si>
    <t>ŠVEC</t>
  </si>
  <si>
    <t>31.3.1969</t>
  </si>
  <si>
    <t>Krempaský</t>
  </si>
  <si>
    <t>013 23</t>
  </si>
  <si>
    <t>018 41</t>
  </si>
  <si>
    <t>14110009L</t>
  </si>
  <si>
    <t>Marián ADAME</t>
  </si>
  <si>
    <t>26.3.1970</t>
  </si>
  <si>
    <t>65</t>
  </si>
  <si>
    <t>Klasifikácia bezpečnosti (Safety classification): EN</t>
  </si>
  <si>
    <t>B</t>
  </si>
  <si>
    <t>priradený paramotor P-723</t>
  </si>
  <si>
    <t>ICEPEAK 3 25</t>
  </si>
  <si>
    <t>D160007</t>
  </si>
  <si>
    <t>NIVIUK</t>
  </si>
  <si>
    <t>G20281009072</t>
  </si>
  <si>
    <t>Partizánske</t>
  </si>
  <si>
    <t>IMPULS 4 28</t>
  </si>
  <si>
    <t>Ján RONĎOŠ</t>
  </si>
  <si>
    <t>28.1.1983</t>
  </si>
  <si>
    <t>Jakub PAJDLHAUSER</t>
  </si>
  <si>
    <t>Príjazdná 12</t>
  </si>
  <si>
    <t>WILLS WING</t>
  </si>
  <si>
    <t>MOYES</t>
  </si>
  <si>
    <t>957 01</t>
  </si>
  <si>
    <t>ENVI 2 25</t>
  </si>
  <si>
    <t>Svinná</t>
  </si>
  <si>
    <t>P590</t>
  </si>
  <si>
    <t>7652</t>
  </si>
  <si>
    <t>8235</t>
  </si>
  <si>
    <t>24.3.1971</t>
  </si>
  <si>
    <t>Kpt.Nálepku 139/98</t>
  </si>
  <si>
    <t>P871</t>
  </si>
  <si>
    <t xml:space="preserve">OZONE </t>
  </si>
  <si>
    <t>111202</t>
  </si>
  <si>
    <t>UP</t>
  </si>
  <si>
    <t>972 05</t>
  </si>
  <si>
    <t>Walter TÖPFER</t>
  </si>
  <si>
    <t>evč.TP</t>
  </si>
  <si>
    <t>082 21</t>
  </si>
  <si>
    <t>29.1.1978</t>
  </si>
  <si>
    <t>053 76</t>
  </si>
  <si>
    <t>Jozef PRISTÁŠ</t>
  </si>
  <si>
    <t>OM-P807</t>
  </si>
  <si>
    <t xml:space="preserve"> VÁCLAV</t>
  </si>
  <si>
    <t>OM-P442</t>
  </si>
  <si>
    <t>Martin PILL</t>
  </si>
  <si>
    <t>23.8.1967</t>
  </si>
  <si>
    <t>SUPERSONIC 112</t>
  </si>
  <si>
    <t>OM-P956</t>
  </si>
  <si>
    <t>12855606LC</t>
  </si>
  <si>
    <t>Terchová</t>
  </si>
  <si>
    <t>013 06</t>
  </si>
  <si>
    <t>51501304M</t>
  </si>
  <si>
    <t>24</t>
  </si>
  <si>
    <t>23069801SC</t>
  </si>
  <si>
    <t>P/Z</t>
  </si>
  <si>
    <t>OM-P319</t>
  </si>
  <si>
    <t>19.9.1981</t>
  </si>
  <si>
    <t>ESO 2 / DADO</t>
  </si>
  <si>
    <t>HALLEY</t>
  </si>
  <si>
    <t>Erich VÉGH</t>
  </si>
  <si>
    <t>Pavel BEDNARČÍK</t>
  </si>
  <si>
    <t>Vrbická 2072/9</t>
  </si>
  <si>
    <t>MW 197/AQC 03</t>
  </si>
  <si>
    <t>OM-H034</t>
  </si>
  <si>
    <t>023 33</t>
  </si>
  <si>
    <t xml:space="preserve">NIRVANA </t>
  </si>
  <si>
    <t>H055</t>
  </si>
  <si>
    <t>12.3.1971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</si>
  <si>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</si>
  <si>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</si>
  <si>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</si>
  <si>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13030007MC</t>
  </si>
  <si>
    <t>Hronec</t>
  </si>
  <si>
    <t>P737</t>
  </si>
  <si>
    <t>OM-P593</t>
  </si>
  <si>
    <t>200607</t>
  </si>
  <si>
    <t>Veľká Hradná 304</t>
  </si>
  <si>
    <t>13253507 MC</t>
  </si>
  <si>
    <t>Sojka</t>
  </si>
  <si>
    <t>6479335</t>
  </si>
  <si>
    <t>MITTER/TRTÚŠEK</t>
  </si>
  <si>
    <t>Pavol HORANSKÝ</t>
  </si>
  <si>
    <t>14.4.1970</t>
  </si>
  <si>
    <t>Chorvátsky Grob</t>
  </si>
  <si>
    <t>900 25</t>
  </si>
  <si>
    <t xml:space="preserve">WILS WING
</t>
  </si>
  <si>
    <t>22303405M</t>
  </si>
  <si>
    <t>6.10.1958</t>
  </si>
  <si>
    <t>ION 2 S</t>
  </si>
  <si>
    <t>10160D6S014K/L3807A001S</t>
  </si>
  <si>
    <t>Ivan LADOŠ</t>
  </si>
  <si>
    <t>984 03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</si>
  <si>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</si>
  <si>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</si>
  <si>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</si>
  <si>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</si>
  <si>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</si>
  <si>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</si>
  <si>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</si>
  <si>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</si>
  <si>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</si>
  <si>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</si>
  <si>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23.3.1969</t>
  </si>
  <si>
    <t>H456</t>
  </si>
  <si>
    <t>OM-P916</t>
  </si>
  <si>
    <t>13464602 M</t>
  </si>
  <si>
    <t>917 00</t>
  </si>
  <si>
    <t>11.9.1951</t>
  </si>
  <si>
    <t>Miloš HLINKA</t>
  </si>
  <si>
    <t>21.4.1968</t>
  </si>
  <si>
    <t>gen. Svobodu 828/61</t>
  </si>
  <si>
    <t>OM-P007</t>
  </si>
  <si>
    <t>Predné Záhumnie 566/8</t>
  </si>
  <si>
    <t>Nitrianske Rudno</t>
  </si>
  <si>
    <t>972 26</t>
  </si>
  <si>
    <t>Vyparina</t>
  </si>
  <si>
    <t>7</t>
  </si>
  <si>
    <t>Ján MATOUŠEK</t>
  </si>
  <si>
    <t>Na dieloch 61</t>
  </si>
  <si>
    <t>CREEK´XE S</t>
  </si>
  <si>
    <t>OM-P291</t>
  </si>
  <si>
    <t>M 1260-41-0927</t>
  </si>
  <si>
    <t>WAVE 2 M</t>
  </si>
  <si>
    <t>OM-P317</t>
  </si>
  <si>
    <t>2006-08-31-0457</t>
  </si>
  <si>
    <t>OM-P318</t>
  </si>
  <si>
    <t>200502110084</t>
  </si>
  <si>
    <t>12.4.1969</t>
  </si>
  <si>
    <t>958 01</t>
  </si>
  <si>
    <t>OM-P359</t>
  </si>
  <si>
    <t>13254309L</t>
  </si>
  <si>
    <t>138/164</t>
  </si>
  <si>
    <t>Ľubomír KRIŽO</t>
  </si>
  <si>
    <t>19.5.1972</t>
  </si>
  <si>
    <t>V,V</t>
  </si>
  <si>
    <t>P,P</t>
  </si>
  <si>
    <t>OM-P046</t>
  </si>
  <si>
    <t>Vne</t>
  </si>
  <si>
    <t xml:space="preserve">KOMAKA XS </t>
  </si>
  <si>
    <t>Lehota pod Vtáčnikom</t>
  </si>
  <si>
    <t>972 42</t>
  </si>
  <si>
    <t>FACTOR 23</t>
  </si>
  <si>
    <t>OM-P126</t>
  </si>
  <si>
    <t>38595</t>
  </si>
  <si>
    <t>27.1.1943</t>
  </si>
  <si>
    <t xml:space="preserve">Švermova 3 </t>
  </si>
  <si>
    <t>SPORT 167</t>
  </si>
  <si>
    <t>059 51</t>
  </si>
  <si>
    <t>OM-P870</t>
  </si>
  <si>
    <t>OM-P322</t>
  </si>
  <si>
    <t>M 1261-41-1106</t>
  </si>
  <si>
    <t>10.9.1986</t>
  </si>
  <si>
    <t>COMBAT L 13</t>
  </si>
  <si>
    <t>18.11.1954</t>
  </si>
  <si>
    <t>Humenská 16</t>
  </si>
  <si>
    <t>30.1.1972</t>
  </si>
  <si>
    <t>1.10.1966</t>
  </si>
  <si>
    <t>17.12.1973</t>
  </si>
  <si>
    <t>Petzvalova 37</t>
  </si>
  <si>
    <t>TITAN II</t>
  </si>
  <si>
    <t>PRO DESIGN</t>
  </si>
  <si>
    <t>Ivan DOMÁNEK</t>
  </si>
  <si>
    <t>2.5.1975</t>
  </si>
  <si>
    <t>OM-H013</t>
  </si>
  <si>
    <t>PROFI TL 14/JOKER</t>
  </si>
  <si>
    <t>Bača</t>
  </si>
  <si>
    <t>Malacky</t>
  </si>
  <si>
    <t>901 01</t>
  </si>
  <si>
    <t>1061/H012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</si>
  <si>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</si>
  <si>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</si>
  <si>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</si>
  <si>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</si>
  <si>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</si>
  <si>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</si>
  <si>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</si>
  <si>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</si>
  <si>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</si>
  <si>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</si>
  <si>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ATIS M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</si>
  <si>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</si>
  <si>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</si>
  <si>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</si>
  <si>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</si>
  <si>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</si>
  <si>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</si>
  <si>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</si>
  <si>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</si>
  <si>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6.10.1982</t>
  </si>
  <si>
    <t>525</t>
  </si>
  <si>
    <t>040 01</t>
  </si>
  <si>
    <t>14.2.1958</t>
  </si>
  <si>
    <t>206266</t>
  </si>
  <si>
    <t>052 01</t>
  </si>
  <si>
    <t>Krátka 13</t>
  </si>
  <si>
    <t>Róbert LUBY</t>
  </si>
  <si>
    <t>4.5.1969</t>
  </si>
  <si>
    <t>OM–H737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</si>
  <si>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</si>
  <si>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</si>
  <si>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</si>
  <si>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</si>
  <si>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</si>
  <si>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</si>
  <si>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</si>
  <si>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</si>
  <si>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29.3.1962</t>
  </si>
  <si>
    <t>Silvester KOVÁČ</t>
  </si>
  <si>
    <t>TT310R4</t>
  </si>
  <si>
    <t>OM-P369</t>
  </si>
  <si>
    <t>P369</t>
  </si>
  <si>
    <t>M6636964</t>
  </si>
  <si>
    <t>613522</t>
  </si>
  <si>
    <t>966 81</t>
  </si>
  <si>
    <t>VM-RF/DADO</t>
  </si>
  <si>
    <t>OM-H037</t>
  </si>
  <si>
    <t>H037</t>
  </si>
  <si>
    <t>Igor BOJKAS</t>
  </si>
  <si>
    <t>16.2.1962</t>
  </si>
  <si>
    <t>Lipovec</t>
  </si>
  <si>
    <t>Budovateľov 114</t>
  </si>
  <si>
    <t>Štefan MARCINČÁK</t>
  </si>
  <si>
    <t>11.12.1959</t>
  </si>
  <si>
    <t>MENTOR 2 L</t>
  </si>
  <si>
    <t>OM-P543</t>
  </si>
  <si>
    <t>201101</t>
  </si>
  <si>
    <t>Róbert LABURDA</t>
  </si>
  <si>
    <t>010 08</t>
  </si>
  <si>
    <t>Miroslav ŠPALEK</t>
  </si>
  <si>
    <t>28.5.1969</t>
  </si>
  <si>
    <t>Jaroslav MUCHA</t>
  </si>
  <si>
    <t>Osloboditeľov 1/1</t>
  </si>
  <si>
    <t>Olcnava</t>
  </si>
  <si>
    <t>053 61</t>
  </si>
  <si>
    <t>906 23</t>
  </si>
  <si>
    <t>30.8.1973</t>
  </si>
  <si>
    <t>821 07</t>
  </si>
  <si>
    <t>OM-P716</t>
  </si>
  <si>
    <t>Školská 721/17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</si>
  <si>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</si>
  <si>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</si>
  <si>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</si>
  <si>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</si>
  <si>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12.11.1979</t>
  </si>
  <si>
    <t>913 21</t>
  </si>
  <si>
    <t>Ján DUĽA</t>
  </si>
  <si>
    <t>15.6.1988</t>
  </si>
  <si>
    <t>Rožkovany 116</t>
  </si>
  <si>
    <t>František BUCHEL</t>
  </si>
  <si>
    <t>26.6.1954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</si>
  <si>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</si>
  <si>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</si>
  <si>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</si>
  <si>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</si>
  <si>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</si>
  <si>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</si>
  <si>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16.5.1969</t>
  </si>
  <si>
    <t>VEGA 2 M</t>
  </si>
  <si>
    <t>Klasifikácia bezpečnosti (Safety classification):</t>
  </si>
  <si>
    <t>Klasifikácia bezpečnosti - test (Safety classification):</t>
  </si>
  <si>
    <t>NIL/NIL</t>
  </si>
  <si>
    <t>Peter KUČERA</t>
  </si>
  <si>
    <t>21.7.1971</t>
  </si>
  <si>
    <t>OM-P075</t>
  </si>
  <si>
    <t>132 532 07 M</t>
  </si>
  <si>
    <t>Matúš HRTAN</t>
  </si>
  <si>
    <t>8.2.1979</t>
  </si>
  <si>
    <t>61</t>
  </si>
  <si>
    <t>OM-P217</t>
  </si>
  <si>
    <t>GOLDEN 4 28</t>
  </si>
  <si>
    <t>OM-P619</t>
  </si>
  <si>
    <t>31.7.1965</t>
  </si>
  <si>
    <t>Mitter</t>
  </si>
  <si>
    <t>THALHOFER</t>
  </si>
  <si>
    <t>Brižitská 1</t>
  </si>
  <si>
    <t>P780/01</t>
  </si>
  <si>
    <t>J.Palárika 6</t>
  </si>
  <si>
    <t xml:space="preserve">METIS 2 </t>
  </si>
  <si>
    <t>OM-P750</t>
  </si>
  <si>
    <t>2008-08-11-0664</t>
  </si>
  <si>
    <t>2.9.1977</t>
  </si>
  <si>
    <t>VP226K35A024</t>
  </si>
  <si>
    <t>OM-P795</t>
  </si>
  <si>
    <t>Stropkov</t>
  </si>
  <si>
    <t>Lipianka 572/3</t>
  </si>
  <si>
    <t>976 56</t>
  </si>
  <si>
    <t>Slovenská 6</t>
  </si>
  <si>
    <t>P799</t>
  </si>
  <si>
    <t>Martin MIKUŠKA</t>
  </si>
  <si>
    <t>Záhradná 745/16</t>
  </si>
  <si>
    <t>25.5.1989</t>
  </si>
  <si>
    <t>Pukanec</t>
  </si>
  <si>
    <t>935 05</t>
  </si>
  <si>
    <t>Horné Orešany 214</t>
  </si>
  <si>
    <t>OM-P892</t>
  </si>
  <si>
    <t>093 01</t>
  </si>
  <si>
    <t>851 01</t>
  </si>
  <si>
    <t>Peter ŠTELMACHOVIČ</t>
  </si>
  <si>
    <t>10.5.1976</t>
  </si>
  <si>
    <t>Jaroslav BREZINA</t>
  </si>
  <si>
    <t>OZONE</t>
  </si>
  <si>
    <t>ARCUS 6 28</t>
  </si>
  <si>
    <t>Jaroslav OULICKÝ</t>
  </si>
  <si>
    <t>27.2.1964</t>
  </si>
  <si>
    <t>OM-P765</t>
  </si>
  <si>
    <t>Lukáš VAVRUŠ</t>
  </si>
  <si>
    <t>26.11.1984</t>
  </si>
  <si>
    <t>913 22</t>
  </si>
  <si>
    <t>PLUTO M</t>
  </si>
  <si>
    <t>OM-P480</t>
  </si>
  <si>
    <t>OM-P029</t>
  </si>
  <si>
    <t>P029</t>
  </si>
  <si>
    <t>224173</t>
  </si>
  <si>
    <t>RASTISLAV KIŠAC</t>
  </si>
  <si>
    <t>Rastislav KIŠAC</t>
  </si>
  <si>
    <t>11.2.1968</t>
  </si>
  <si>
    <t>91705606M</t>
  </si>
  <si>
    <t>7453</t>
  </si>
  <si>
    <t>Môlča 62</t>
  </si>
  <si>
    <t>Popradskej brigády 746/24</t>
  </si>
  <si>
    <t>OM-P851</t>
  </si>
  <si>
    <t>Pavel ŠTETINA</t>
  </si>
  <si>
    <t>7.9.1971</t>
  </si>
  <si>
    <t>Senica</t>
  </si>
  <si>
    <t>OM-P852</t>
  </si>
  <si>
    <t>Jaroslav HEČKO</t>
  </si>
  <si>
    <t>5.12.1966</t>
  </si>
  <si>
    <t>Humenné</t>
  </si>
  <si>
    <t>H038/N 189</t>
  </si>
  <si>
    <t>ASTRAL 6 26</t>
  </si>
  <si>
    <t>OM-P477</t>
  </si>
  <si>
    <t>42846</t>
  </si>
  <si>
    <t>OM-P607</t>
  </si>
  <si>
    <t>P607</t>
  </si>
  <si>
    <t>2428-1269</t>
  </si>
  <si>
    <t>120207</t>
  </si>
  <si>
    <t>Značka</t>
  </si>
  <si>
    <t>913 07</t>
  </si>
  <si>
    <t>905 01</t>
  </si>
  <si>
    <t>OM-P486</t>
  </si>
  <si>
    <t>OM-H430</t>
  </si>
  <si>
    <t>LA MOUETTE</t>
  </si>
  <si>
    <t>OM-P925</t>
  </si>
  <si>
    <t>VENUS M</t>
  </si>
  <si>
    <t>G38241403094</t>
  </si>
  <si>
    <t>BRIGHT 5 26</t>
  </si>
  <si>
    <t>BRIGHT 5 28</t>
  </si>
  <si>
    <t>OM-P928</t>
  </si>
  <si>
    <t>G38281403105</t>
  </si>
  <si>
    <t>BRIGHT 5 30</t>
  </si>
  <si>
    <t>OM-P917</t>
  </si>
  <si>
    <t>OM-P911</t>
  </si>
  <si>
    <t>Pavol RAJČAN</t>
  </si>
  <si>
    <t>Nová Dolina 751/33</t>
  </si>
  <si>
    <t>29.7.1979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</si>
  <si>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</si>
  <si>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</si>
  <si>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</si>
  <si>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</si>
  <si>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</si>
  <si>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</si>
  <si>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</si>
  <si>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</si>
  <si>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6029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</si>
  <si>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</si>
  <si>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</si>
  <si>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</si>
  <si>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</si>
  <si>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</si>
  <si>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</si>
  <si>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</si>
  <si>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</si>
  <si>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</si>
  <si>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</si>
  <si>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</si>
  <si>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</si>
  <si>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</si>
  <si>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</si>
  <si>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</si>
  <si>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</si>
  <si>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</si>
  <si>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</si>
  <si>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</si>
  <si>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Spišská Belá</t>
  </si>
  <si>
    <t>059 01</t>
  </si>
  <si>
    <t>21.2.1983</t>
  </si>
  <si>
    <t>Horvath</t>
  </si>
  <si>
    <t>Višňové</t>
  </si>
  <si>
    <t>Štefan VARGA</t>
  </si>
  <si>
    <t>30.4.1974</t>
  </si>
  <si>
    <t>NUCLEON 29</t>
  </si>
  <si>
    <t>OM-P347</t>
  </si>
  <si>
    <t>Ružová 18</t>
  </si>
  <si>
    <t>NIMBUS 1 B MONO 2</t>
  </si>
  <si>
    <t>P347</t>
  </si>
  <si>
    <t>N 14-03-3</t>
  </si>
  <si>
    <t>OM-P346</t>
  </si>
  <si>
    <t>P 06 102</t>
  </si>
  <si>
    <t>Ladislav HORVÁTH</t>
  </si>
  <si>
    <t>NIMBUS 3</t>
  </si>
  <si>
    <t>Vlčkova 20</t>
  </si>
  <si>
    <t>DHV</t>
  </si>
  <si>
    <t>MAGUS XC 26</t>
  </si>
  <si>
    <t>08158626</t>
  </si>
  <si>
    <t>1.10.1953</t>
  </si>
  <si>
    <t>OM-P809</t>
  </si>
  <si>
    <t xml:space="preserve">VEGA 2 M </t>
  </si>
  <si>
    <t>P809</t>
  </si>
  <si>
    <t>Patrik MIKULA</t>
  </si>
  <si>
    <t>1.mája 33</t>
  </si>
  <si>
    <t>UNO</t>
  </si>
  <si>
    <t>OM-H411</t>
  </si>
  <si>
    <t>H411</t>
  </si>
  <si>
    <t>CHIRON 340</t>
  </si>
  <si>
    <t>HORNET 503</t>
  </si>
  <si>
    <t>OM-P802</t>
  </si>
  <si>
    <t>CHN0610376</t>
  </si>
  <si>
    <t>6479331</t>
  </si>
  <si>
    <t>8.1.1964</t>
  </si>
  <si>
    <t>60</t>
  </si>
  <si>
    <t>23.6.1965</t>
  </si>
  <si>
    <t>Bruselská 13</t>
  </si>
  <si>
    <t>801309033</t>
  </si>
  <si>
    <t>MINIPLANE C MAX</t>
  </si>
  <si>
    <t>1312.C59.0</t>
  </si>
  <si>
    <t>Švec</t>
  </si>
  <si>
    <t>Technical certificate of sports light aircraft</t>
  </si>
  <si>
    <t>30.6.1970</t>
  </si>
  <si>
    <t>Magurská 12</t>
  </si>
  <si>
    <t>OM-P492</t>
  </si>
  <si>
    <t>13253908 L</t>
  </si>
  <si>
    <t>RODEO 115</t>
  </si>
  <si>
    <t>38</t>
  </si>
  <si>
    <t>Vladimír GAŠPAR</t>
  </si>
  <si>
    <t>14.12.1984</t>
  </si>
  <si>
    <t>150</t>
  </si>
  <si>
    <t>Trnava</t>
  </si>
  <si>
    <t>23.3.1963</t>
  </si>
  <si>
    <t>20//0</t>
  </si>
  <si>
    <t>Tolstého 10</t>
  </si>
  <si>
    <t>SYNTHESIS CABRIO 42</t>
  </si>
  <si>
    <t>NIMBUS DUO 2</t>
  </si>
  <si>
    <t>OM-P292</t>
  </si>
  <si>
    <t>P292</t>
  </si>
  <si>
    <t>P-05 138</t>
  </si>
  <si>
    <t>24.7.1970</t>
  </si>
  <si>
    <t>Jozef ORIEŠČIK</t>
  </si>
  <si>
    <t>BRIGHT 3 26</t>
  </si>
  <si>
    <t>OM-P194</t>
  </si>
  <si>
    <t>SPIN F 180E/SKY PERNIK</t>
  </si>
  <si>
    <t>OM-P196</t>
  </si>
  <si>
    <t>P196</t>
  </si>
  <si>
    <t>OM-P903</t>
  </si>
  <si>
    <t xml:space="preserve">VIPER 2 26 </t>
  </si>
  <si>
    <t>Belá 868</t>
  </si>
  <si>
    <t>Martin ROŽAI</t>
  </si>
  <si>
    <t>OM-P462</t>
  </si>
  <si>
    <t>D2ML-0-20E-003</t>
  </si>
  <si>
    <t>OM-P460</t>
  </si>
  <si>
    <t>Stn.Afn.</t>
  </si>
  <si>
    <t>Miroslav FAŠANOK</t>
  </si>
  <si>
    <t>20.11.1970</t>
  </si>
  <si>
    <t>Stránske 95</t>
  </si>
  <si>
    <t>OM-P656</t>
  </si>
  <si>
    <t>914 51</t>
  </si>
  <si>
    <t>OM-P118</t>
  </si>
  <si>
    <t>OM-P439</t>
  </si>
  <si>
    <t>G17302903009</t>
  </si>
  <si>
    <t>7.4.1957</t>
  </si>
  <si>
    <t>Dolný dvor 7</t>
  </si>
  <si>
    <t>Roman URBÁNEK</t>
  </si>
  <si>
    <t>Komárno</t>
  </si>
  <si>
    <t>84423113</t>
  </si>
  <si>
    <t>Boris HLOBEŇ</t>
  </si>
  <si>
    <t>60+trike</t>
  </si>
  <si>
    <t>podvozok walter H-076 (p.č. 82)</t>
  </si>
  <si>
    <t>AXIS PARAGLIDING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</si>
  <si>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</si>
  <si>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</si>
  <si>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</si>
  <si>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</si>
  <si>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</si>
  <si>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</si>
  <si>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</si>
  <si>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</si>
  <si>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G27281003249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</si>
  <si>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</si>
  <si>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</si>
  <si>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</si>
  <si>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</si>
  <si>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</si>
  <si>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</si>
  <si>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</si>
  <si>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</si>
  <si>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</si>
  <si>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</si>
  <si>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>14109509L</t>
  </si>
  <si>
    <t xml:space="preserve">Hronovce </t>
  </si>
  <si>
    <t>VEGA 4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</si>
  <si>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</si>
  <si>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</si>
  <si>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</si>
  <si>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</si>
  <si>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</si>
  <si>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</si>
  <si>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</si>
  <si>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</si>
  <si>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</si>
  <si>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Slnečná 1</t>
  </si>
  <si>
    <t>PLUTO TM Bi XXL</t>
  </si>
  <si>
    <t>12618201T</t>
  </si>
  <si>
    <t>APOLLO C15TN</t>
  </si>
  <si>
    <t>Plavecký Mikuláš 203</t>
  </si>
  <si>
    <t>Kalinka</t>
  </si>
  <si>
    <t>Ľudovíta Štúra 547/7</t>
  </si>
  <si>
    <t>Stražské</t>
  </si>
  <si>
    <t>51505012S</t>
  </si>
  <si>
    <t>COMET 2 M</t>
  </si>
  <si>
    <t>OM-P601</t>
  </si>
  <si>
    <t>15400903M</t>
  </si>
  <si>
    <t>OM-P604</t>
  </si>
  <si>
    <t>13465303L</t>
  </si>
  <si>
    <t>Beniakova 2</t>
  </si>
  <si>
    <t>OM-P605</t>
  </si>
  <si>
    <t>ULTRALITE 3 25</t>
  </si>
  <si>
    <t>OM-P443</t>
  </si>
  <si>
    <t>013 01</t>
  </si>
  <si>
    <t>OM-P822</t>
  </si>
  <si>
    <t>OM-P828</t>
  </si>
  <si>
    <t>OM-P829</t>
  </si>
  <si>
    <t>OM-P830</t>
  </si>
  <si>
    <t>vydanieTP krosna</t>
  </si>
  <si>
    <t xml:space="preserve"> MINIPLANE</t>
  </si>
  <si>
    <t xml:space="preserve"> 9GR07</t>
  </si>
  <si>
    <t>P768</t>
  </si>
  <si>
    <t>OM–P768</t>
  </si>
  <si>
    <t>MENTOR 3 M</t>
  </si>
  <si>
    <t>48135</t>
  </si>
  <si>
    <t xml:space="preserve">     Preukaz letovej spôsobilosti  lietajúceho športového zariadenia</t>
  </si>
  <si>
    <t>2.2.1981</t>
  </si>
  <si>
    <t>Rajecké Teplice</t>
  </si>
  <si>
    <t>013 13</t>
  </si>
  <si>
    <t>DESIRE S</t>
  </si>
  <si>
    <t>OM-P742</t>
  </si>
  <si>
    <t>P742</t>
  </si>
  <si>
    <t>D 06047</t>
  </si>
  <si>
    <t>206193</t>
  </si>
  <si>
    <t>066 01</t>
  </si>
  <si>
    <t>1.6.1961</t>
  </si>
  <si>
    <t>PLUTO 2M</t>
  </si>
  <si>
    <t>13031407MC</t>
  </si>
  <si>
    <t>Martin SOKOLI</t>
  </si>
  <si>
    <t>ALPHA 4 28</t>
  </si>
  <si>
    <t xml:space="preserve">Trenčín </t>
  </si>
  <si>
    <t>POWERPLAY STING 250</t>
  </si>
  <si>
    <t>Považská 8</t>
  </si>
  <si>
    <t>H</t>
  </si>
  <si>
    <t>Zvolen</t>
  </si>
  <si>
    <t>960 01</t>
  </si>
  <si>
    <t>PLUTO 1 M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</si>
  <si>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</si>
  <si>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</si>
  <si>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</si>
  <si>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</si>
  <si>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</si>
  <si>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</si>
  <si>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</si>
  <si>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</si>
  <si>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</si>
  <si>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</si>
  <si>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</si>
  <si>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REDSTAR</t>
  </si>
  <si>
    <t>OM-P884</t>
  </si>
  <si>
    <t xml:space="preserve">ATLAS 16
</t>
  </si>
  <si>
    <t>Patrik PEKÁRIK</t>
  </si>
  <si>
    <t>13.4.1973</t>
  </si>
  <si>
    <t>0//0/0</t>
  </si>
  <si>
    <t>OM-P092</t>
  </si>
  <si>
    <t>6.3.1975</t>
  </si>
  <si>
    <t>Mierová 2121/5</t>
  </si>
  <si>
    <t>18.1.1975</t>
  </si>
  <si>
    <t>Radoslav ŇULASI</t>
  </si>
  <si>
    <t>Kolibár</t>
  </si>
  <si>
    <t>Ďurďošík 128</t>
  </si>
  <si>
    <t>044 45</t>
  </si>
  <si>
    <t>Peter KOPÁČ</t>
  </si>
  <si>
    <t>P,V</t>
  </si>
  <si>
    <t>Turie</t>
  </si>
  <si>
    <t>ORBIT 3 28</t>
  </si>
  <si>
    <t>OM-P169</t>
  </si>
  <si>
    <t>Aleš HREBÍK</t>
  </si>
  <si>
    <t>PLATNÝDO</t>
  </si>
  <si>
    <t>COMPACT 2 L</t>
  </si>
  <si>
    <t>SPIN F 180 E/R</t>
  </si>
  <si>
    <t>13032809MC</t>
  </si>
  <si>
    <t>041.06 / 440 05270</t>
  </si>
  <si>
    <t>Záhradné</t>
  </si>
  <si>
    <t>LIFT S</t>
  </si>
  <si>
    <t>OM-P417</t>
  </si>
  <si>
    <t>376219 BA</t>
  </si>
  <si>
    <t>28+15</t>
  </si>
  <si>
    <t>170</t>
  </si>
  <si>
    <t>260</t>
  </si>
  <si>
    <t>Jozef  ČERMÁK</t>
  </si>
  <si>
    <t>Kremnica</t>
  </si>
  <si>
    <t>967 01</t>
  </si>
  <si>
    <t>972 21</t>
  </si>
  <si>
    <t>11</t>
  </si>
  <si>
    <t>Vs1/Vtrim</t>
  </si>
  <si>
    <t>Stražská cesta 47</t>
  </si>
  <si>
    <t>Ján PROKOPOVIČ</t>
  </si>
  <si>
    <t>PLUTO 3 MPG</t>
  </si>
  <si>
    <t>OM-P144</t>
  </si>
  <si>
    <t>14300201M</t>
  </si>
  <si>
    <t>M.Kollára 148</t>
  </si>
  <si>
    <t>OM-P923</t>
  </si>
  <si>
    <t>OM-P738</t>
  </si>
  <si>
    <t>OM-P787</t>
  </si>
  <si>
    <t>OM-H040</t>
  </si>
  <si>
    <t>H040/3940920</t>
  </si>
  <si>
    <t>ESO 2/COSMOS</t>
  </si>
  <si>
    <t>919 21</t>
  </si>
  <si>
    <t>VEGA 4 L</t>
  </si>
  <si>
    <t>8</t>
  </si>
  <si>
    <t>Šáriczki</t>
  </si>
  <si>
    <t>2007-09-11-0849</t>
  </si>
  <si>
    <t>31047503SMY3</t>
  </si>
  <si>
    <t>OM-P151</t>
  </si>
  <si>
    <t>Štefan ŠTEFÁK</t>
  </si>
  <si>
    <t>18.2.1970</t>
  </si>
  <si>
    <t>Jedlíkova 14</t>
  </si>
  <si>
    <t>NEVADA 26</t>
  </si>
  <si>
    <t>OM-H431</t>
  </si>
  <si>
    <t>POLARIS</t>
  </si>
  <si>
    <t>75</t>
  </si>
  <si>
    <t>M6479340</t>
  </si>
  <si>
    <t>8.9.1964</t>
  </si>
  <si>
    <t>CRUISE CARBON NV 360</t>
  </si>
  <si>
    <t>ZK 1B</t>
  </si>
  <si>
    <t>Peter VETRÁK</t>
  </si>
  <si>
    <t>4.9.1976</t>
  </si>
  <si>
    <t>ANAKIS M</t>
  </si>
  <si>
    <t>OM-P268</t>
  </si>
  <si>
    <t>Vladimír HIRJAK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</si>
  <si>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</si>
  <si>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</si>
  <si>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</si>
  <si>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</si>
  <si>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</si>
  <si>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</si>
  <si>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</si>
  <si>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</si>
  <si>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</si>
  <si>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</si>
  <si>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</si>
  <si>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</si>
  <si>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</si>
  <si>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3.7.1987</t>
  </si>
  <si>
    <t>55</t>
  </si>
  <si>
    <t>3.2.1974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</si>
  <si>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</si>
  <si>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</si>
  <si>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</si>
  <si>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</si>
  <si>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</si>
  <si>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</si>
  <si>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</si>
  <si>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G31261202107</t>
  </si>
  <si>
    <t>71</t>
  </si>
  <si>
    <t>99</t>
  </si>
  <si>
    <t>51803</t>
  </si>
  <si>
    <t xml:space="preserve">ICEPEAK 6 </t>
  </si>
  <si>
    <t>H 300 269</t>
  </si>
  <si>
    <t>4.4.1954</t>
  </si>
  <si>
    <t>Podmanín 189</t>
  </si>
  <si>
    <t>PLUTO 2 M</t>
  </si>
  <si>
    <t>ASPEN 2 30</t>
  </si>
  <si>
    <t>INSTINCT NS 230</t>
  </si>
  <si>
    <t>900 61</t>
  </si>
  <si>
    <t>DHV-2</t>
  </si>
  <si>
    <t>ORBIT 2 28</t>
  </si>
  <si>
    <t>G21282801010</t>
  </si>
  <si>
    <t>14104005L</t>
  </si>
  <si>
    <t>OM-P520</t>
  </si>
  <si>
    <t>990 01</t>
  </si>
  <si>
    <t>NEVADA 24</t>
  </si>
  <si>
    <t>OM-P951</t>
  </si>
  <si>
    <t>PTT 1</t>
  </si>
  <si>
    <t>P398</t>
  </si>
  <si>
    <t>416088700</t>
  </si>
  <si>
    <t>IVAŠKA</t>
  </si>
  <si>
    <t>914 01</t>
  </si>
  <si>
    <t>8.8.1962</t>
  </si>
  <si>
    <t>19.3.1969</t>
  </si>
  <si>
    <t>15.11.1976</t>
  </si>
  <si>
    <t>072 04</t>
  </si>
  <si>
    <t>22</t>
  </si>
  <si>
    <t>300</t>
  </si>
  <si>
    <t>Miloslavovská 716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</si>
  <si>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</si>
  <si>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</si>
  <si>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</si>
  <si>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</si>
  <si>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</si>
  <si>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</si>
  <si>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</si>
  <si>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</si>
  <si>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</si>
  <si>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</si>
  <si>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24234311M</t>
  </si>
  <si>
    <t>Tomáš LENČO</t>
  </si>
  <si>
    <t>13.6.1977</t>
  </si>
  <si>
    <t>Dlhá 60</t>
  </si>
  <si>
    <t>OM-P839</t>
  </si>
  <si>
    <t>STING 160</t>
  </si>
  <si>
    <t>Michal BALAŽ</t>
  </si>
  <si>
    <t>31.5.2005/29.7.2009</t>
  </si>
  <si>
    <t>OM-P820</t>
  </si>
  <si>
    <t>OM-P872</t>
  </si>
  <si>
    <t>14111510M</t>
  </si>
  <si>
    <t>M1053118266</t>
  </si>
  <si>
    <t>OM-P732</t>
  </si>
  <si>
    <t>Slovenská Ľupča</t>
  </si>
  <si>
    <t>976 13</t>
  </si>
  <si>
    <t>OM-H429</t>
  </si>
  <si>
    <t>1116</t>
  </si>
  <si>
    <t>AQC Praha</t>
  </si>
  <si>
    <t>OM-H428</t>
  </si>
  <si>
    <t>ELECTRIC 115</t>
  </si>
  <si>
    <t>OM-P188</t>
  </si>
  <si>
    <t>OM-P305</t>
  </si>
  <si>
    <t>14225612 L</t>
  </si>
  <si>
    <t>Miloslav SALANCI</t>
  </si>
  <si>
    <t>1.9.1976</t>
  </si>
  <si>
    <t>Golianovo 504</t>
  </si>
  <si>
    <t>951 08</t>
  </si>
  <si>
    <t>831 07</t>
  </si>
  <si>
    <t>Mário MIKEŠ</t>
  </si>
  <si>
    <t>7.3.1977</t>
  </si>
  <si>
    <t>76</t>
  </si>
  <si>
    <t>Jarocká 1299</t>
  </si>
  <si>
    <t>Veľké Zálužie</t>
  </si>
  <si>
    <t>951 35</t>
  </si>
  <si>
    <t>DELTA 2 ML</t>
  </si>
  <si>
    <t>OM-P521</t>
  </si>
  <si>
    <t>VECTOR 38</t>
  </si>
  <si>
    <t>SPIN FS180 E/TRIKE</t>
  </si>
  <si>
    <t>OM-P766</t>
  </si>
  <si>
    <t>P766</t>
  </si>
  <si>
    <t>13358002XL</t>
  </si>
  <si>
    <t>766</t>
  </si>
  <si>
    <t>17.8.1965</t>
  </si>
  <si>
    <t>Poľná 350/71</t>
  </si>
  <si>
    <t>Zálesie</t>
  </si>
  <si>
    <t>900 28</t>
  </si>
  <si>
    <t>30+14</t>
  </si>
  <si>
    <t>OM-H029</t>
  </si>
  <si>
    <t>8.7.1986</t>
  </si>
  <si>
    <t>Sečovská Polianka</t>
  </si>
  <si>
    <t>094 14</t>
  </si>
  <si>
    <t>RUSH 4 ML</t>
  </si>
  <si>
    <t>OM-P953</t>
  </si>
  <si>
    <t>RU4ML-P-12C-086</t>
  </si>
  <si>
    <t>Majová 1136/59</t>
  </si>
  <si>
    <t>24.10.1980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</si>
  <si>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</si>
  <si>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</si>
  <si>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</si>
  <si>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</si>
  <si>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</si>
  <si>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</si>
  <si>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</si>
  <si>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</si>
  <si>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</si>
  <si>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</si>
  <si>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91707908L</t>
  </si>
  <si>
    <t>13.1.1976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</si>
  <si>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</si>
  <si>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</si>
  <si>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</si>
  <si>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</si>
  <si>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</si>
  <si>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</si>
  <si>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</si>
  <si>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</si>
  <si>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</si>
  <si>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P038</t>
  </si>
  <si>
    <t>104139/2402/L4116</t>
  </si>
  <si>
    <t>23.4.1982</t>
  </si>
  <si>
    <t>2</t>
  </si>
  <si>
    <t>075 01</t>
  </si>
  <si>
    <t>Pod záhradami 46</t>
  </si>
  <si>
    <t>841 01</t>
  </si>
  <si>
    <t>Stanislav VOJTEK</t>
  </si>
  <si>
    <t>PLUTO L</t>
  </si>
  <si>
    <t>P598</t>
  </si>
  <si>
    <t>SETOOP</t>
  </si>
  <si>
    <t>3.9.1984</t>
  </si>
  <si>
    <t xml:space="preserve">WALKERJET </t>
  </si>
  <si>
    <t>VENUS 2 S</t>
  </si>
  <si>
    <t>ZK – 1 B</t>
  </si>
  <si>
    <t>Žehrianska 14</t>
  </si>
  <si>
    <t>Milan KONEČNÍK</t>
  </si>
  <si>
    <t>OM-P534</t>
  </si>
  <si>
    <t>PEGASUS XL-R</t>
  </si>
  <si>
    <t>OM-H078</t>
  </si>
  <si>
    <t>200901110967</t>
  </si>
  <si>
    <t>821 09</t>
  </si>
  <si>
    <t>K10191</t>
  </si>
  <si>
    <t>OM-P725</t>
  </si>
  <si>
    <t>23968712M</t>
  </si>
  <si>
    <t>Michael GÁBRIŠ</t>
  </si>
  <si>
    <t>17.5.1976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</si>
  <si>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</si>
  <si>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</si>
  <si>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</si>
  <si>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</si>
  <si>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</si>
  <si>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</si>
  <si>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</si>
  <si>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</si>
  <si>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ATIS 2 M</t>
  </si>
  <si>
    <t>SIRIUS</t>
  </si>
  <si>
    <t>165157BA</t>
  </si>
  <si>
    <t>Poznávacia značka</t>
  </si>
  <si>
    <t>výrobé číslo</t>
  </si>
  <si>
    <t>ELLUS 2 XL</t>
  </si>
  <si>
    <t>029 56</t>
  </si>
  <si>
    <t>04510 /5.251</t>
  </si>
  <si>
    <t>AEROS/TOMI AVIATION</t>
  </si>
  <si>
    <t>Mikuláš KOŠŤÁL</t>
  </si>
  <si>
    <t>010 15</t>
  </si>
  <si>
    <t>205110</t>
  </si>
  <si>
    <t>OM-P890</t>
  </si>
  <si>
    <t>Lučenec</t>
  </si>
  <si>
    <t>13920212C</t>
  </si>
  <si>
    <t>Radoslav KRUPA</t>
  </si>
  <si>
    <t>14.12.1976</t>
  </si>
  <si>
    <t>OM-P898</t>
  </si>
  <si>
    <t>2428-1784</t>
  </si>
  <si>
    <t>Paramotor/Trike/RPF,L/</t>
  </si>
  <si>
    <t>Trebišovská 3</t>
  </si>
  <si>
    <t>32</t>
  </si>
  <si>
    <t>5.4.1981</t>
  </si>
  <si>
    <t>OM-P183</t>
  </si>
  <si>
    <t>8442-3110</t>
  </si>
  <si>
    <t>VEGA 3 M</t>
  </si>
  <si>
    <t>OM-P615</t>
  </si>
  <si>
    <t>24127009M</t>
  </si>
  <si>
    <t>Dušan PRIESOL</t>
  </si>
  <si>
    <t>OM-P668</t>
  </si>
  <si>
    <t>Pod Vršky 1138/12</t>
  </si>
  <si>
    <t>SKY GLIDER / TOMICROS</t>
  </si>
  <si>
    <t>OM-H427</t>
  </si>
  <si>
    <t>G29281102086</t>
  </si>
  <si>
    <t>Maroš VANČO</t>
  </si>
  <si>
    <t>11.9.1970</t>
  </si>
  <si>
    <t>Karpatská 5</t>
  </si>
  <si>
    <t>010 01</t>
  </si>
  <si>
    <t>Juraj HLAVATÝ</t>
  </si>
  <si>
    <t>23.7.1969</t>
  </si>
  <si>
    <t>RODEO 125</t>
  </si>
  <si>
    <t xml:space="preserve"> CZECH AIR CHOPPER</t>
  </si>
  <si>
    <t>nar.</t>
  </si>
  <si>
    <t>mesto</t>
  </si>
  <si>
    <t>PSČ</t>
  </si>
  <si>
    <t>Z</t>
  </si>
  <si>
    <t>P</t>
  </si>
  <si>
    <t>kontroly</t>
  </si>
  <si>
    <t>D</t>
  </si>
  <si>
    <t>NIL</t>
  </si>
  <si>
    <t>M</t>
  </si>
  <si>
    <t>TREND 2 28</t>
  </si>
  <si>
    <t>7.8.1958</t>
  </si>
  <si>
    <t>COMET M</t>
  </si>
  <si>
    <t>OM-P896</t>
  </si>
  <si>
    <t>PLUTO S</t>
  </si>
  <si>
    <t>druh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</si>
  <si>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</si>
  <si>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</si>
  <si>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</si>
  <si>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</si>
  <si>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</si>
  <si>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</si>
  <si>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</si>
  <si>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</si>
  <si>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</si>
  <si>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</si>
  <si>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</si>
  <si>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16.4.1986</t>
  </si>
  <si>
    <t>Lipovec-Hrabiny275</t>
  </si>
  <si>
    <t>Dušan ŠURINA</t>
  </si>
  <si>
    <t>26.12.1986</t>
  </si>
  <si>
    <t>Gaštanová 31</t>
  </si>
  <si>
    <t>010 07</t>
  </si>
  <si>
    <t>Martin ČERNEK</t>
  </si>
  <si>
    <t>FARAO 53 BI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</si>
  <si>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</si>
  <si>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</si>
  <si>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Jakub STRMEŇ</t>
  </si>
  <si>
    <t>František KUDLAČÁK</t>
  </si>
  <si>
    <t>28.5.1973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</si>
  <si>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</si>
  <si>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</si>
  <si>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</si>
  <si>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</si>
  <si>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</si>
  <si>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</si>
  <si>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</si>
  <si>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</si>
  <si>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</si>
  <si>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</si>
  <si>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</si>
  <si>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831 06</t>
  </si>
  <si>
    <t>COMPACT 2  L</t>
  </si>
  <si>
    <t>91704806L</t>
  </si>
  <si>
    <t>Líščie údolie 126</t>
  </si>
  <si>
    <t>205082</t>
  </si>
  <si>
    <t>Dušan HANEČÁK</t>
  </si>
  <si>
    <t>9.5.1976</t>
  </si>
  <si>
    <t>25</t>
  </si>
  <si>
    <t>CIRUS ANEX</t>
  </si>
  <si>
    <t>VEGA 3 Bi XXL</t>
  </si>
  <si>
    <t>065 45</t>
  </si>
  <si>
    <t>OM-P584</t>
  </si>
  <si>
    <t>G35261308344</t>
  </si>
  <si>
    <t>8.2.1982</t>
  </si>
  <si>
    <t>610287/M27582</t>
  </si>
  <si>
    <t>Kováčová 325/61</t>
  </si>
  <si>
    <t>KOYOT 28</t>
  </si>
  <si>
    <t>MENTOR 2 S</t>
  </si>
  <si>
    <t>OM-P463</t>
  </si>
  <si>
    <t>200873</t>
  </si>
  <si>
    <t>Bocatiova 4</t>
  </si>
  <si>
    <t>APOLLO</t>
  </si>
  <si>
    <t>OM-H027</t>
  </si>
  <si>
    <t>151099/151099</t>
  </si>
  <si>
    <t>APOLLO CXM-D/RACER GT</t>
  </si>
  <si>
    <t>OM-H413</t>
  </si>
  <si>
    <t>23844207M</t>
  </si>
  <si>
    <t>OM-P058</t>
  </si>
  <si>
    <t>Kežmarok</t>
  </si>
  <si>
    <t>060 01</t>
  </si>
  <si>
    <t>Marián CSONKA</t>
  </si>
  <si>
    <t>STILL 17/ JOKER</t>
  </si>
  <si>
    <t>STREAM 3 28</t>
  </si>
  <si>
    <t>14224411S</t>
  </si>
  <si>
    <t>AVIS 3 30</t>
  </si>
  <si>
    <t>0407162</t>
  </si>
  <si>
    <t>25.2.1960</t>
  </si>
  <si>
    <t>KANGAROO 3</t>
  </si>
  <si>
    <t>27.12.1976</t>
  </si>
  <si>
    <t>Trstín 452</t>
  </si>
  <si>
    <t>P802</t>
  </si>
  <si>
    <t>FAI trieda (FAI class name):</t>
  </si>
  <si>
    <t xml:space="preserve"> FRYŠ</t>
  </si>
  <si>
    <t>2.5.1962</t>
  </si>
  <si>
    <t>P/A</t>
  </si>
  <si>
    <t>8122001T</t>
  </si>
  <si>
    <t>3.7.1957</t>
  </si>
  <si>
    <t>Lackovce 98</t>
  </si>
  <si>
    <t>Detva</t>
  </si>
  <si>
    <t>962 12</t>
  </si>
  <si>
    <t>WALKERJET- ĎURINA</t>
  </si>
  <si>
    <t>RR 200 K-P</t>
  </si>
  <si>
    <t>INSTINCT S</t>
  </si>
  <si>
    <t>XMCA001</t>
  </si>
  <si>
    <t>JOJO WINGS</t>
  </si>
  <si>
    <t>ZK-1A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</si>
  <si>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</si>
  <si>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</si>
  <si>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</si>
  <si>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</si>
  <si>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</si>
  <si>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</si>
  <si>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</si>
  <si>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OM–P114</t>
  </si>
  <si>
    <t xml:space="preserve"> PK</t>
  </si>
  <si>
    <t>Lednické Rovne</t>
  </si>
  <si>
    <t>Trnavá Hora</t>
  </si>
  <si>
    <t>OM-P745</t>
  </si>
  <si>
    <t>FUNFEX</t>
  </si>
  <si>
    <t>Štefan BENDÍK</t>
  </si>
  <si>
    <t>28.12.1969</t>
  </si>
  <si>
    <t>Róbert MOLITORIS</t>
  </si>
  <si>
    <t>P507</t>
  </si>
  <si>
    <t>91813304M</t>
  </si>
  <si>
    <t>PERNICA</t>
  </si>
  <si>
    <t>Jozef  DRŠKA</t>
  </si>
  <si>
    <t>3.3.1963</t>
  </si>
  <si>
    <t>T8841164XL</t>
  </si>
  <si>
    <t>SOLAR WINGS</t>
  </si>
  <si>
    <t>Košice</t>
  </si>
  <si>
    <t>040 13</t>
  </si>
  <si>
    <t>SETOOP PARAMOTORS</t>
  </si>
  <si>
    <t>Ján HAGARA</t>
  </si>
  <si>
    <t>15.2.1958</t>
  </si>
  <si>
    <t>OM-P005</t>
  </si>
  <si>
    <t>H044</t>
  </si>
  <si>
    <t>Svidník</t>
  </si>
  <si>
    <t>089 01</t>
  </si>
  <si>
    <t>01284224/P733</t>
  </si>
  <si>
    <t>46</t>
  </si>
  <si>
    <t>Miroslav ANTOL</t>
  </si>
  <si>
    <t>20.6.1982</t>
  </si>
  <si>
    <t>841 06</t>
  </si>
  <si>
    <t>13.8.1982</t>
  </si>
  <si>
    <t>Miroslav KOMANEC</t>
  </si>
  <si>
    <t xml:space="preserve">Na Vápenicu 422 </t>
  </si>
  <si>
    <t>L.Lúčka</t>
  </si>
  <si>
    <t>OM-P282</t>
  </si>
  <si>
    <t>D2ML-O-02E-005</t>
  </si>
  <si>
    <t>27.4.1977</t>
  </si>
  <si>
    <t>OM-P652</t>
  </si>
  <si>
    <t>91703205 L</t>
  </si>
  <si>
    <t>13.8.1979</t>
  </si>
  <si>
    <t>4.10.1973</t>
  </si>
  <si>
    <t>Košická 43</t>
  </si>
  <si>
    <t>Rožňava</t>
  </si>
  <si>
    <t>18.3.1968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</si>
  <si>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</si>
  <si>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</si>
  <si>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</si>
  <si>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</si>
  <si>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</si>
  <si>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</si>
  <si>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</si>
  <si>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013 32</t>
  </si>
  <si>
    <t>OM-P499</t>
  </si>
  <si>
    <t>206169</t>
  </si>
  <si>
    <t>P.č.</t>
  </si>
  <si>
    <t>10344/29-2</t>
  </si>
  <si>
    <t>VYSKOČIL</t>
  </si>
  <si>
    <t>976 81</t>
  </si>
  <si>
    <t>PAŠA 40</t>
  </si>
  <si>
    <t>13.9.1985</t>
  </si>
  <si>
    <t>Hrnčiarská 1627/25</t>
  </si>
  <si>
    <t>26.7.1984</t>
  </si>
  <si>
    <t>841 04</t>
  </si>
  <si>
    <t>Ján PUTZ</t>
  </si>
  <si>
    <t>7.6.1950</t>
  </si>
  <si>
    <t>040 22</t>
  </si>
  <si>
    <t>OM-P706</t>
  </si>
  <si>
    <t>OM-P392</t>
  </si>
  <si>
    <t>AIR DESIGN</t>
  </si>
  <si>
    <t>Pavel BENČ</t>
  </si>
  <si>
    <t>9.8.1972</t>
  </si>
  <si>
    <t>976 75</t>
  </si>
  <si>
    <t>OM-P676</t>
  </si>
  <si>
    <t>072 41</t>
  </si>
  <si>
    <t>919 01</t>
  </si>
  <si>
    <t>SPIN F 180 R</t>
  </si>
  <si>
    <t>SG4283141102</t>
  </si>
  <si>
    <t>OM-P542</t>
  </si>
  <si>
    <t>ESO 14 / APOLLO</t>
  </si>
  <si>
    <t>851 04</t>
  </si>
  <si>
    <t>Ivan PLUČINSKÝ</t>
  </si>
  <si>
    <t>841 02</t>
  </si>
  <si>
    <t>M.Turan</t>
  </si>
  <si>
    <t>Dušan KLIMÁČEK</t>
  </si>
  <si>
    <t>P678</t>
  </si>
  <si>
    <t>ATLÉT/ COSMOS</t>
  </si>
  <si>
    <t>OM-P781</t>
  </si>
  <si>
    <t>053131/H022</t>
  </si>
  <si>
    <t>OM–P690</t>
  </si>
  <si>
    <t>0,15</t>
  </si>
  <si>
    <t>P810</t>
  </si>
  <si>
    <t>Marek JÁNOŠÍK</t>
  </si>
  <si>
    <t>OM-P837</t>
  </si>
  <si>
    <t>TORCK 2</t>
  </si>
  <si>
    <t>14111</t>
  </si>
  <si>
    <t>COSMOS 2 PARA</t>
  </si>
  <si>
    <t>19.8.1963</t>
  </si>
  <si>
    <t>Borovce 372</t>
  </si>
  <si>
    <t>922 09</t>
  </si>
  <si>
    <t>05300842</t>
  </si>
  <si>
    <t>PAVEL VAŠÍČEK</t>
  </si>
  <si>
    <t>18.1.1981</t>
  </si>
  <si>
    <t>11.1.1984</t>
  </si>
  <si>
    <t>NIRVANA SYSTEMS</t>
  </si>
  <si>
    <t>OM-P692</t>
  </si>
  <si>
    <t>14226</t>
  </si>
  <si>
    <t>SOL</t>
  </si>
  <si>
    <t>21.3.1984</t>
  </si>
  <si>
    <t>Ján STEHLÍK</t>
  </si>
  <si>
    <t>19.5.1970</t>
  </si>
  <si>
    <t>Nálepkova 46</t>
  </si>
  <si>
    <t>OM-P752</t>
  </si>
  <si>
    <t>Trenčín</t>
  </si>
  <si>
    <t>911 01</t>
  </si>
  <si>
    <t>OM-P530</t>
  </si>
  <si>
    <t>974 05</t>
  </si>
  <si>
    <t>G20261007067</t>
  </si>
  <si>
    <t>G29281102096</t>
  </si>
  <si>
    <t>výroba</t>
  </si>
  <si>
    <t>MINIPLANE TOP 80</t>
  </si>
  <si>
    <t>OM-P814</t>
  </si>
  <si>
    <t>G16382810116</t>
  </si>
  <si>
    <t>13.10.1984</t>
  </si>
  <si>
    <t>Kľačany 292</t>
  </si>
  <si>
    <t>Diaková 68</t>
  </si>
  <si>
    <t>RR ELECTRIC F 200</t>
  </si>
  <si>
    <t>24.7.1976</t>
  </si>
  <si>
    <t>Bašný</t>
  </si>
  <si>
    <t>Jiráskova 165/10</t>
  </si>
  <si>
    <t>ALIX M</t>
  </si>
  <si>
    <t>Martin MATEJ</t>
  </si>
  <si>
    <t>25.10.1988</t>
  </si>
  <si>
    <t>Žilina</t>
  </si>
  <si>
    <t>11.5.1990</t>
  </si>
  <si>
    <t>P794</t>
  </si>
  <si>
    <t>MW 155/HALAJ</t>
  </si>
  <si>
    <t>MITTER</t>
  </si>
  <si>
    <t>Železničná 26</t>
  </si>
  <si>
    <t>ELECTRIC RR200</t>
  </si>
  <si>
    <t>111201</t>
  </si>
  <si>
    <t>P360</t>
  </si>
  <si>
    <t>REAKTION TST 27</t>
  </si>
  <si>
    <t>NIMBUS</t>
  </si>
  <si>
    <t>P618</t>
  </si>
  <si>
    <t>AXIS 5</t>
  </si>
  <si>
    <t>OM-P105</t>
  </si>
  <si>
    <t>22-222-47566</t>
  </si>
  <si>
    <t>OM-P135</t>
  </si>
  <si>
    <t>Martin SÝKORA</t>
  </si>
  <si>
    <t>VENUS 2 M</t>
  </si>
  <si>
    <t>OM-P875</t>
  </si>
  <si>
    <t>Líščie údolie 1176/126</t>
  </si>
  <si>
    <t>OM-H404</t>
  </si>
  <si>
    <t>Prusy 239</t>
  </si>
  <si>
    <t>957 03</t>
  </si>
  <si>
    <t xml:space="preserve">AEROS/JUSTRA
</t>
  </si>
  <si>
    <t>Topoľovka 212</t>
  </si>
  <si>
    <t>067 45</t>
  </si>
  <si>
    <t>013 12</t>
  </si>
  <si>
    <t>13.12.1984</t>
  </si>
  <si>
    <t>940 01</t>
  </si>
  <si>
    <t>MÁRA WING/SAJAN</t>
  </si>
  <si>
    <t>OM-P350</t>
  </si>
  <si>
    <t>13361308SC</t>
  </si>
  <si>
    <t>OM-P254</t>
  </si>
  <si>
    <t>1513010</t>
  </si>
  <si>
    <t>913 24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</si>
  <si>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</si>
  <si>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</si>
  <si>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</si>
  <si>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</si>
  <si>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</si>
  <si>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</si>
  <si>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</si>
  <si>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</si>
  <si>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BURAN REFLEX</t>
  </si>
  <si>
    <t>153609</t>
  </si>
  <si>
    <t>AIR SPORT</t>
  </si>
  <si>
    <t>Milan TASÁRY</t>
  </si>
  <si>
    <t>4.5.1966</t>
  </si>
  <si>
    <t>10</t>
  </si>
  <si>
    <t>50</t>
  </si>
  <si>
    <t>APOLLO C 15DD/JET STAR</t>
  </si>
  <si>
    <t>190213/241009</t>
  </si>
  <si>
    <t>OM-P860</t>
  </si>
  <si>
    <t>OM-P526</t>
  </si>
  <si>
    <t>M-201958</t>
  </si>
  <si>
    <t>6.1.1979</t>
  </si>
  <si>
    <t>P600</t>
  </si>
  <si>
    <t>Plavnica 430</t>
  </si>
  <si>
    <t>OM-P410</t>
  </si>
  <si>
    <t>3.12.1966</t>
  </si>
  <si>
    <t>Tatranská 28</t>
  </si>
  <si>
    <t>Miroslav SMOLINSKÝ</t>
  </si>
  <si>
    <t>3.3.1972</t>
  </si>
  <si>
    <t>SIRIUS POWER</t>
  </si>
  <si>
    <t>OM-P683</t>
  </si>
  <si>
    <t>OM-P684</t>
  </si>
  <si>
    <t>13360107 L</t>
  </si>
  <si>
    <t>Miloš JURIŠIČ</t>
  </si>
  <si>
    <t>14.1.1968</t>
  </si>
  <si>
    <t>Zeleneč</t>
  </si>
  <si>
    <t>029 01</t>
  </si>
  <si>
    <t>PAŠA 4 42</t>
  </si>
  <si>
    <t>INDEPENDENCE</t>
  </si>
  <si>
    <t>OM-H080</t>
  </si>
  <si>
    <t>OM-P816</t>
  </si>
  <si>
    <t>GIN</t>
  </si>
  <si>
    <t>APROM BUBOVICE</t>
  </si>
  <si>
    <t>APROM</t>
  </si>
  <si>
    <t>AEROS</t>
  </si>
  <si>
    <t>L.Mikuláš</t>
  </si>
  <si>
    <t>35</t>
  </si>
  <si>
    <t>20</t>
  </si>
  <si>
    <t>AEROS  /TOMI AVIATION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</si>
  <si>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</si>
  <si>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</si>
  <si>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</si>
  <si>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</si>
  <si>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</si>
  <si>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</si>
  <si>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</si>
  <si>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</si>
  <si>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OM-H 912</t>
  </si>
  <si>
    <t>Stanislav SOJAK</t>
  </si>
  <si>
    <t>5.6.1984</t>
  </si>
  <si>
    <t>poznámka</t>
  </si>
  <si>
    <t>OM-P777</t>
  </si>
  <si>
    <t>P777</t>
  </si>
  <si>
    <t>G37281308187</t>
  </si>
  <si>
    <t>50+</t>
  </si>
  <si>
    <t>Peter VITÁZEK</t>
  </si>
  <si>
    <t>4.2.1983</t>
  </si>
  <si>
    <t>Strojárenská 18</t>
  </si>
  <si>
    <t>G20282804095</t>
  </si>
  <si>
    <t>1.7.1962</t>
  </si>
  <si>
    <t>NIRVANA ELECTRIC 115</t>
  </si>
  <si>
    <t>1.mája 1205/133</t>
  </si>
  <si>
    <t>STEALTH KPL 3 - 14</t>
  </si>
  <si>
    <t>Dolný Kubín</t>
  </si>
  <si>
    <t>OM-P056</t>
  </si>
  <si>
    <t>Marián VETRÁK</t>
  </si>
  <si>
    <t>11.12.1972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</si>
  <si>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</si>
  <si>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</si>
  <si>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</si>
  <si>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</si>
  <si>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</si>
  <si>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</si>
  <si>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</si>
  <si>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</si>
  <si>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17.11.1968</t>
  </si>
  <si>
    <t>Rajec</t>
  </si>
  <si>
    <t>015 01</t>
  </si>
  <si>
    <t>173</t>
  </si>
  <si>
    <t>P814</t>
  </si>
  <si>
    <t>14.2.1969</t>
  </si>
  <si>
    <t>9411/021</t>
  </si>
  <si>
    <t>Martin GALLO</t>
  </si>
  <si>
    <t>29.1.1984</t>
  </si>
  <si>
    <t>Vojtaššáka 3</t>
  </si>
  <si>
    <t>5/2103</t>
  </si>
  <si>
    <t>MÁRA WING/ VLADYKA</t>
  </si>
  <si>
    <t>Filip BREZA</t>
  </si>
  <si>
    <t>Tvrdošín</t>
  </si>
  <si>
    <t>027 44</t>
  </si>
  <si>
    <t>921 01</t>
  </si>
  <si>
    <t>165</t>
  </si>
  <si>
    <t>OM-P595</t>
  </si>
  <si>
    <t>G37261402040</t>
  </si>
  <si>
    <t>Martin MIZERÍK</t>
  </si>
  <si>
    <t>29.4.1976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</si>
  <si>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</si>
  <si>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</si>
  <si>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</si>
  <si>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</si>
  <si>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</si>
  <si>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</si>
  <si>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</si>
  <si>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16.2.1973</t>
  </si>
  <si>
    <t>Zalužice 282</t>
  </si>
  <si>
    <t>072 34</t>
  </si>
  <si>
    <t>Veľký Krtíš</t>
  </si>
  <si>
    <t>22.1.1992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</si>
  <si>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</si>
  <si>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</si>
  <si>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</si>
  <si>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</si>
  <si>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</si>
  <si>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</si>
  <si>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</si>
  <si>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</si>
  <si>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</si>
  <si>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</si>
  <si>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</si>
  <si>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</si>
  <si>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</si>
  <si>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</si>
  <si>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</si>
  <si>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</si>
  <si>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</si>
  <si>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</si>
  <si>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</si>
  <si>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</si>
  <si>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</si>
  <si>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</si>
  <si>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</si>
  <si>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</si>
  <si>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13140004LC</t>
  </si>
  <si>
    <t>OM-P729</t>
  </si>
  <si>
    <t>P729</t>
  </si>
  <si>
    <t>EN-C</t>
  </si>
  <si>
    <t>VEGA 4 M</t>
  </si>
  <si>
    <t>32+10</t>
  </si>
  <si>
    <t>9.10.1972</t>
  </si>
  <si>
    <t>Hviezdoslavova 564/1</t>
  </si>
  <si>
    <t>Hrabušice</t>
  </si>
  <si>
    <t>053 15</t>
  </si>
  <si>
    <t>Sadová 472/5</t>
  </si>
  <si>
    <t>Krakovany</t>
  </si>
  <si>
    <t>922 02</t>
  </si>
  <si>
    <t>P033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</si>
  <si>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</si>
  <si>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</si>
  <si>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</si>
  <si>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</si>
  <si>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</si>
  <si>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</si>
  <si>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</si>
  <si>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</si>
  <si>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</si>
  <si>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P894</t>
  </si>
  <si>
    <t>OM-P901</t>
  </si>
  <si>
    <t>F151199</t>
  </si>
  <si>
    <t>Považská Teplá 117</t>
  </si>
  <si>
    <t>OM-P657</t>
  </si>
  <si>
    <t>Bohuš</t>
  </si>
  <si>
    <t>23273405 XXXL</t>
  </si>
  <si>
    <t>20.9.1973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</si>
  <si>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</si>
  <si>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</si>
  <si>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</si>
  <si>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</si>
  <si>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</si>
  <si>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</si>
  <si>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</si>
  <si>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</si>
  <si>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</si>
  <si>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</si>
  <si>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</si>
  <si>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</si>
  <si>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</si>
  <si>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</si>
  <si>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</si>
  <si>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25.4.1958</t>
  </si>
  <si>
    <t>12627608 S</t>
  </si>
  <si>
    <t>Ján SLUKA</t>
  </si>
  <si>
    <t>22.4.1984</t>
  </si>
  <si>
    <t>Červenej armády 237/35</t>
  </si>
  <si>
    <t>Žemberovce</t>
  </si>
  <si>
    <t>935 02</t>
  </si>
  <si>
    <t>ARES 2 M</t>
  </si>
  <si>
    <t>CARRERA L</t>
  </si>
  <si>
    <t>OM-P199</t>
  </si>
  <si>
    <t>K6300748 P</t>
  </si>
  <si>
    <t>OM-P219</t>
  </si>
  <si>
    <t>25411902 ML</t>
  </si>
  <si>
    <t>Dušan SUCHÁN</t>
  </si>
  <si>
    <t>31+12,5</t>
  </si>
  <si>
    <t>P898</t>
  </si>
  <si>
    <t>Michalovce</t>
  </si>
  <si>
    <t>071 01</t>
  </si>
  <si>
    <t>ORBIT 26</t>
  </si>
  <si>
    <t>81109406T</t>
  </si>
  <si>
    <t>F-200/MAČÁK</t>
  </si>
  <si>
    <t>Levoča</t>
  </si>
  <si>
    <t>24+18</t>
  </si>
  <si>
    <t>Nemešany 111</t>
  </si>
  <si>
    <t>OM-P786</t>
  </si>
  <si>
    <t>Koperníka 6</t>
  </si>
  <si>
    <t>AEROS/MÁDLO</t>
  </si>
  <si>
    <t>VÝROBCA</t>
  </si>
  <si>
    <t>PLS VYDANÝ</t>
  </si>
  <si>
    <t>A</t>
  </si>
  <si>
    <t>851 03</t>
  </si>
  <si>
    <t>PLAY 42 UL</t>
  </si>
  <si>
    <t>OM-P759</t>
  </si>
  <si>
    <t>0,5</t>
  </si>
  <si>
    <t>5</t>
  </si>
  <si>
    <t>12.8.1963</t>
  </si>
  <si>
    <t>M 101 EASY</t>
  </si>
  <si>
    <t>55+</t>
  </si>
  <si>
    <t>OM-P389</t>
  </si>
  <si>
    <t>P784</t>
  </si>
  <si>
    <t>POLARIS L</t>
  </si>
  <si>
    <t>821 01</t>
  </si>
  <si>
    <t>OM-P833</t>
  </si>
  <si>
    <t xml:space="preserve">ŽP Šport </t>
  </si>
  <si>
    <t>Nové Zámky</t>
  </si>
  <si>
    <t>940 02</t>
  </si>
  <si>
    <t>ORBIT 3 26</t>
  </si>
  <si>
    <t>99478840</t>
  </si>
  <si>
    <t>Nad Laborcom 4</t>
  </si>
  <si>
    <t>OM-P175</t>
  </si>
  <si>
    <t>Gbeľany</t>
  </si>
  <si>
    <t>013 02</t>
  </si>
  <si>
    <t>P016/363</t>
  </si>
  <si>
    <t>EN B</t>
  </si>
  <si>
    <t>HANAAIR</t>
  </si>
  <si>
    <t>Chocholná 25</t>
  </si>
  <si>
    <t>Chocholná-Velčice</t>
  </si>
  <si>
    <t>Murániho 2</t>
  </si>
  <si>
    <t>Pod Plieškou 19</t>
  </si>
  <si>
    <t>OM-P170</t>
  </si>
  <si>
    <t>OM-P171</t>
  </si>
  <si>
    <t>DUDEK</t>
  </si>
  <si>
    <t>18</t>
  </si>
  <si>
    <t>Pribišova 43</t>
  </si>
  <si>
    <t>52813409S</t>
  </si>
  <si>
    <t>20.12.1988</t>
  </si>
  <si>
    <t>Roman RYBANSKÝ</t>
  </si>
  <si>
    <t>12</t>
  </si>
  <si>
    <t>919 03</t>
  </si>
  <si>
    <t>COMET L</t>
  </si>
  <si>
    <t>976 55</t>
  </si>
  <si>
    <t>Martin</t>
  </si>
  <si>
    <t>036 01</t>
  </si>
  <si>
    <t>ADVANCE</t>
  </si>
  <si>
    <t>Por. č.</t>
  </si>
  <si>
    <t>Meno a Priezvisko</t>
  </si>
  <si>
    <t>OM-H032</t>
  </si>
  <si>
    <t>Drábik</t>
  </si>
  <si>
    <t>30</t>
  </si>
  <si>
    <t>Miroslav STRÁŇAVA</t>
  </si>
  <si>
    <t>J.Kollára 2665/26</t>
  </si>
  <si>
    <t>OM-P220</t>
  </si>
  <si>
    <t>91926212L</t>
  </si>
  <si>
    <t>OM-P496</t>
  </si>
  <si>
    <t>91337303 M</t>
  </si>
  <si>
    <t>OM-P497</t>
  </si>
  <si>
    <t>H489</t>
  </si>
  <si>
    <t>Pavol CIMBÁK</t>
  </si>
  <si>
    <t>4</t>
  </si>
  <si>
    <t>GAMA 167</t>
  </si>
  <si>
    <t>20164*</t>
  </si>
  <si>
    <t>POLARIS DELTA</t>
  </si>
  <si>
    <t>31+10,5</t>
  </si>
  <si>
    <t>AFN/Stn</t>
  </si>
  <si>
    <t xml:space="preserve"> MINIPLANE TOP 80</t>
  </si>
  <si>
    <t>18.8.1990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</si>
  <si>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</si>
  <si>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</si>
  <si>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</si>
  <si>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</si>
  <si>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</si>
  <si>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</si>
  <si>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</si>
  <si>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</si>
  <si>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</si>
  <si>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</si>
  <si>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</si>
  <si>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</si>
  <si>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</si>
  <si>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</si>
  <si>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11.7.1950</t>
  </si>
  <si>
    <t>OM-P856</t>
  </si>
  <si>
    <t>Jaromír KRBAŤA</t>
  </si>
  <si>
    <t>Hubáček</t>
  </si>
  <si>
    <t>Edmond DRAGOŠEK</t>
  </si>
  <si>
    <t>THALHOFER GT</t>
  </si>
  <si>
    <t>Nitra</t>
  </si>
  <si>
    <t>Mierová 235/121</t>
  </si>
  <si>
    <t>Svit</t>
  </si>
  <si>
    <t>059 21</t>
  </si>
  <si>
    <t>12.6.1983</t>
  </si>
  <si>
    <t>SIMONINI-BALÁŽ</t>
  </si>
  <si>
    <t>115</t>
  </si>
  <si>
    <t>OM-P012</t>
  </si>
  <si>
    <t>Sg2753335523</t>
  </si>
  <si>
    <t>OM-P680</t>
  </si>
  <si>
    <t>17.1.1952</t>
  </si>
  <si>
    <t>APOLLO C 17 TN</t>
  </si>
  <si>
    <t>Hnúšťa</t>
  </si>
  <si>
    <t>EN-D</t>
  </si>
  <si>
    <t>Rudolf HOLUBČÍK</t>
  </si>
  <si>
    <t>Rybany</t>
  </si>
  <si>
    <t>956 36</t>
  </si>
  <si>
    <t>31</t>
  </si>
  <si>
    <t>SÍRIUS</t>
  </si>
  <si>
    <t>67</t>
  </si>
  <si>
    <t>PROFI TL/JET STAR</t>
  </si>
  <si>
    <t>OM-H033</t>
  </si>
  <si>
    <t>AEROS/APOLLO</t>
  </si>
  <si>
    <t>Igor KIANIČKA</t>
  </si>
  <si>
    <t>21.5.1974</t>
  </si>
  <si>
    <t>OM-H472</t>
  </si>
  <si>
    <t>179</t>
  </si>
  <si>
    <t>COMBAT 13</t>
  </si>
  <si>
    <t>03.224</t>
  </si>
  <si>
    <t>OM-P800</t>
  </si>
  <si>
    <t>COMET S</t>
  </si>
  <si>
    <t>Terézia ECKERTOVÁ</t>
  </si>
  <si>
    <t>25.5.1974</t>
  </si>
  <si>
    <t>Slovenská 36/399</t>
  </si>
  <si>
    <t>Kapušany</t>
  </si>
  <si>
    <t>2.1.1957</t>
  </si>
  <si>
    <t>Košická 14</t>
  </si>
  <si>
    <t>Trebišov</t>
  </si>
  <si>
    <t>Snina</t>
  </si>
  <si>
    <t>069 01</t>
  </si>
  <si>
    <t>COMBAT 2 13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</si>
  <si>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</si>
  <si>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</si>
  <si>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</si>
  <si>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</si>
  <si>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</si>
  <si>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</si>
  <si>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</si>
  <si>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</si>
  <si>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</si>
  <si>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</si>
  <si>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</si>
  <si>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</si>
  <si>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28.3.1977</t>
  </si>
  <si>
    <t>OM-P885</t>
  </si>
  <si>
    <t>917 01</t>
  </si>
  <si>
    <t>841 03</t>
  </si>
  <si>
    <t>WILS WING</t>
  </si>
  <si>
    <t>HAMAN</t>
  </si>
  <si>
    <t>POZNÁMKA 1</t>
  </si>
  <si>
    <t>POZNÁMKA 2</t>
  </si>
  <si>
    <t>APOLLO/COSMOS</t>
  </si>
  <si>
    <t>17.4.1990</t>
  </si>
  <si>
    <t>16.1.1972</t>
  </si>
  <si>
    <t>GRADIENT</t>
  </si>
  <si>
    <t>SURA</t>
  </si>
  <si>
    <t>OM-P434</t>
  </si>
  <si>
    <t>1302291</t>
  </si>
  <si>
    <t>14.7.1978</t>
  </si>
  <si>
    <t>Čajkovského 25</t>
  </si>
  <si>
    <t>Light  Aircraft  Association of  Slovak Republic</t>
  </si>
  <si>
    <t>SPIN 180 E/R</t>
  </si>
  <si>
    <t>MONARCH 100</t>
  </si>
  <si>
    <t>P754</t>
  </si>
  <si>
    <t>P757</t>
  </si>
  <si>
    <t>P767</t>
  </si>
  <si>
    <t xml:space="preserve">U2-145
</t>
  </si>
  <si>
    <t>EXXTACY Bi / TOMA</t>
  </si>
  <si>
    <t>020400202/H407</t>
  </si>
  <si>
    <t>FLIEGERBÖHM/TOMA</t>
  </si>
  <si>
    <t>ANAKIS XL</t>
  </si>
  <si>
    <t>OM-P818</t>
  </si>
  <si>
    <t>Suchá nad Parnou 132</t>
  </si>
  <si>
    <t>H054</t>
  </si>
  <si>
    <t>M 100</t>
  </si>
  <si>
    <t>Stanislav VALÍČEK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</si>
  <si>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</si>
  <si>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</si>
  <si>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</si>
  <si>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</si>
  <si>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</si>
  <si>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</si>
  <si>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</si>
  <si>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</si>
  <si>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</si>
  <si>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G 27261207151</t>
  </si>
  <si>
    <t>0501031</t>
  </si>
  <si>
    <t>Patrik ZELENÝ</t>
  </si>
  <si>
    <t>26.12.1969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</si>
  <si>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</si>
  <si>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</si>
  <si>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</si>
  <si>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</si>
  <si>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</si>
  <si>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</si>
  <si>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</si>
  <si>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</si>
  <si>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</si>
  <si>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</si>
  <si>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G27281101019</t>
  </si>
  <si>
    <t>Martin FAJNA</t>
  </si>
  <si>
    <t>18.1.1974</t>
  </si>
  <si>
    <t>28+22</t>
  </si>
  <si>
    <t>058 01</t>
  </si>
  <si>
    <t>Martin HUSÁR</t>
  </si>
  <si>
    <t>Pohronská Polhora</t>
  </si>
  <si>
    <t>Kačmár</t>
  </si>
  <si>
    <t>P,Z</t>
  </si>
  <si>
    <t>H080</t>
  </si>
  <si>
    <t>4.2.1977</t>
  </si>
  <si>
    <t>OM-P603</t>
  </si>
  <si>
    <t>P 603</t>
  </si>
  <si>
    <t>M2332</t>
  </si>
  <si>
    <t>Martin KASÁK</t>
  </si>
  <si>
    <t>2.10.1985</t>
  </si>
  <si>
    <t>61/10//45</t>
  </si>
  <si>
    <t>Turie373</t>
  </si>
  <si>
    <t>Bratislava</t>
  </si>
  <si>
    <t>0082012/15112012</t>
  </si>
  <si>
    <t>PROGRES 28</t>
  </si>
  <si>
    <t>OM-P867</t>
  </si>
  <si>
    <t>10038128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</si>
  <si>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</si>
  <si>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</si>
  <si>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</si>
  <si>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</si>
  <si>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</si>
  <si>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</si>
  <si>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</si>
  <si>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</si>
  <si>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</si>
  <si>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10.10.1980</t>
  </si>
  <si>
    <t>949 11</t>
  </si>
  <si>
    <t>Boris KOVÁČIK</t>
  </si>
  <si>
    <t>21.8.1966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</si>
  <si>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</si>
  <si>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</si>
  <si>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</si>
  <si>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</si>
  <si>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</si>
  <si>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</si>
  <si>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</si>
  <si>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</si>
  <si>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</si>
  <si>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</si>
  <si>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20.2.1985</t>
  </si>
  <si>
    <t>Tehelná 17</t>
  </si>
  <si>
    <t>831 03</t>
  </si>
  <si>
    <t>OM-P654</t>
  </si>
  <si>
    <t>ATIS 3 L</t>
  </si>
  <si>
    <t>OM-P621</t>
  </si>
  <si>
    <t>M 1262-11-1181</t>
  </si>
  <si>
    <t>13900802MC</t>
  </si>
  <si>
    <t>P789</t>
  </si>
  <si>
    <t>Július ŠMÝKAL</t>
  </si>
  <si>
    <t>1.12.1965</t>
  </si>
  <si>
    <t>Rakovice 122</t>
  </si>
  <si>
    <t>LACOAIR</t>
  </si>
  <si>
    <t>Ladislav UZSÁK</t>
  </si>
  <si>
    <t>24.1.1966</t>
  </si>
  <si>
    <t>26.4.1969</t>
  </si>
  <si>
    <t>G20282902036</t>
  </si>
  <si>
    <t>OM-P474</t>
  </si>
  <si>
    <t>Jaroslav JANDÚCH</t>
  </si>
  <si>
    <t>11.7.1974</t>
  </si>
  <si>
    <t>SÍRIUS 35</t>
  </si>
  <si>
    <t>OM-P363</t>
  </si>
  <si>
    <t>ARTIK 2 27</t>
  </si>
  <si>
    <t>F170962</t>
  </si>
  <si>
    <t>29.5.1985</t>
  </si>
  <si>
    <t>Jaroslav VANEK</t>
  </si>
  <si>
    <t>5.1.1957</t>
  </si>
  <si>
    <t>Partizánska 60</t>
  </si>
  <si>
    <t>974 00</t>
  </si>
  <si>
    <t>AILE 28</t>
  </si>
  <si>
    <t>Brezno</t>
  </si>
  <si>
    <t>Hlavná 37/204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</si>
  <si>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</si>
  <si>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</si>
  <si>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</si>
  <si>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</si>
  <si>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</si>
  <si>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</si>
  <si>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</si>
  <si>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Ivan FORGÁČ</t>
  </si>
  <si>
    <t>7.1.1966</t>
  </si>
  <si>
    <t>Žarnovica</t>
  </si>
  <si>
    <t>Roľnícka 13</t>
  </si>
  <si>
    <t>031 05</t>
  </si>
  <si>
    <t>PLUTO Bi XXL</t>
  </si>
  <si>
    <t>12848603TC</t>
  </si>
  <si>
    <t>VENUS  S</t>
  </si>
  <si>
    <t>min</t>
  </si>
  <si>
    <t>max</t>
  </si>
  <si>
    <t>Vs1</t>
  </si>
  <si>
    <t>APCO</t>
  </si>
  <si>
    <t>17.6.1965</t>
  </si>
  <si>
    <t>SNP 457/47</t>
  </si>
  <si>
    <t>Stakčín</t>
  </si>
  <si>
    <t>067 61</t>
  </si>
  <si>
    <t>OM-P147</t>
  </si>
  <si>
    <t>SPEEDSTER 33</t>
  </si>
  <si>
    <t>H006</t>
  </si>
  <si>
    <t>technik</t>
  </si>
  <si>
    <t>VPZ</t>
  </si>
  <si>
    <t>Vrabec</t>
  </si>
  <si>
    <t>V</t>
  </si>
  <si>
    <t>adresa</t>
  </si>
  <si>
    <t>hod/št</t>
  </si>
  <si>
    <t>0/0</t>
  </si>
  <si>
    <t>OM-P854</t>
  </si>
  <si>
    <t>Levice</t>
  </si>
  <si>
    <t>OM-H005</t>
  </si>
  <si>
    <t>H005</t>
  </si>
  <si>
    <t>13916809M</t>
  </si>
  <si>
    <t>Trstín 397</t>
  </si>
  <si>
    <t>919 05</t>
  </si>
  <si>
    <t>SKYJAM AIRCRAFT</t>
  </si>
  <si>
    <t>ICARO 2000</t>
  </si>
  <si>
    <t>908 76</t>
  </si>
  <si>
    <t>SPIN PARAMOTORS</t>
  </si>
  <si>
    <t>MW 117 / HATALA</t>
  </si>
  <si>
    <t>H039</t>
  </si>
  <si>
    <t>MÁRA WING / HATALA</t>
  </si>
  <si>
    <t>12.4.1974</t>
  </si>
  <si>
    <t>90</t>
  </si>
  <si>
    <t>P711</t>
  </si>
  <si>
    <t>Martin POLIVKA</t>
  </si>
  <si>
    <t>29.6.1977</t>
  </si>
  <si>
    <t>10305</t>
  </si>
  <si>
    <t>OM-H444</t>
  </si>
  <si>
    <t>H444</t>
  </si>
  <si>
    <t>SKYWALK</t>
  </si>
  <si>
    <t>Michal MAČÁK</t>
  </si>
  <si>
    <t>3.9.1981</t>
  </si>
  <si>
    <t>053 02</t>
  </si>
  <si>
    <t>WALKERJET/MAČÁK</t>
  </si>
  <si>
    <t>P001/XYZ</t>
  </si>
  <si>
    <t>020 61</t>
  </si>
  <si>
    <t>Daniel ŠPANKO</t>
  </si>
  <si>
    <t>958 44</t>
  </si>
  <si>
    <t>53</t>
  </si>
  <si>
    <t>250</t>
  </si>
  <si>
    <t>6</t>
  </si>
  <si>
    <t>AIR WAVE</t>
  </si>
  <si>
    <t>11.8.1981</t>
  </si>
  <si>
    <t>Plavnica 428</t>
  </si>
  <si>
    <t>OM-P955</t>
  </si>
  <si>
    <t>RU4ML-P-12C-085</t>
  </si>
  <si>
    <t>1S06X0525MQK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</si>
  <si>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</si>
  <si>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</si>
  <si>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</si>
  <si>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</si>
  <si>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</si>
  <si>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</si>
  <si>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</si>
  <si>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>24.2.1950</t>
  </si>
  <si>
    <t>4.9.1966</t>
  </si>
  <si>
    <t>3E</t>
  </si>
  <si>
    <t>38+33</t>
  </si>
  <si>
    <t>*</t>
  </si>
  <si>
    <t>955 01</t>
  </si>
  <si>
    <t>Rudolf HOLUJ</t>
  </si>
  <si>
    <t>031 01</t>
  </si>
  <si>
    <t>OM-P575</t>
  </si>
  <si>
    <t>G27281303021</t>
  </si>
  <si>
    <t>Július PÁNIK</t>
  </si>
  <si>
    <t>24.5.1961</t>
  </si>
  <si>
    <t>18.8.1984</t>
  </si>
  <si>
    <t xml:space="preserve">AEROS 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</si>
  <si>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</si>
  <si>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</si>
  <si>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</si>
  <si>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</si>
  <si>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</si>
  <si>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</si>
  <si>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</si>
  <si>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</si>
  <si>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</si>
  <si>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37327</t>
  </si>
  <si>
    <t>135</t>
  </si>
  <si>
    <t>TALON 150</t>
  </si>
  <si>
    <t>37309</t>
  </si>
  <si>
    <t>Trenčianske Jastrabie 95</t>
  </si>
  <si>
    <t>OM-P538</t>
  </si>
  <si>
    <t>43272</t>
  </si>
  <si>
    <t>Tomáš GIRAŠEK</t>
  </si>
  <si>
    <t>10.8.1989</t>
  </si>
  <si>
    <t>082 71</t>
  </si>
  <si>
    <t>430/1480</t>
  </si>
  <si>
    <t>MTZ 39</t>
  </si>
  <si>
    <t>BRNO SPORT</t>
  </si>
  <si>
    <t>P849</t>
  </si>
  <si>
    <t>917 08</t>
  </si>
  <si>
    <t>120-0114987</t>
  </si>
  <si>
    <t>FINSTERWALDER DRACHENFLUG</t>
  </si>
  <si>
    <t>Kozárovce</t>
  </si>
  <si>
    <t>935 22</t>
  </si>
  <si>
    <t>Prievidza</t>
  </si>
  <si>
    <t>971 01</t>
  </si>
  <si>
    <t>Štefan VYPARINA</t>
  </si>
  <si>
    <t>20.12.1968</t>
  </si>
  <si>
    <t>23.5.1986</t>
  </si>
  <si>
    <t>SPIN F 180 E</t>
  </si>
  <si>
    <t>23710607MC</t>
  </si>
  <si>
    <t>H0RNET 503</t>
  </si>
  <si>
    <t>23.12.1954</t>
  </si>
  <si>
    <t>Orechová 15</t>
  </si>
  <si>
    <t>PUTZ SPORT</t>
  </si>
  <si>
    <t>P781</t>
  </si>
  <si>
    <t>PUTZ</t>
  </si>
  <si>
    <t>OM-P834</t>
  </si>
  <si>
    <t>21.2.1956</t>
  </si>
  <si>
    <t>15</t>
  </si>
  <si>
    <t>OM-P552</t>
  </si>
  <si>
    <t>25+13</t>
  </si>
  <si>
    <t>11.10.1993</t>
  </si>
  <si>
    <t>42</t>
  </si>
  <si>
    <t>OM-P681</t>
  </si>
  <si>
    <t>916 11</t>
  </si>
  <si>
    <t>Prostredná 15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</si>
  <si>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</si>
  <si>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</si>
  <si>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</si>
  <si>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</si>
  <si>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</si>
  <si>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</si>
  <si>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</si>
  <si>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</si>
  <si>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</si>
  <si>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</si>
  <si>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</si>
  <si>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</si>
  <si>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</si>
  <si>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</si>
  <si>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</si>
  <si>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22.8.1960</t>
  </si>
  <si>
    <t>Šaľa</t>
  </si>
  <si>
    <t>927 01</t>
  </si>
  <si>
    <t>10.7.1975</t>
  </si>
  <si>
    <t>P354</t>
  </si>
  <si>
    <t>800706084</t>
  </si>
  <si>
    <t>Ján KOČIŠ</t>
  </si>
  <si>
    <t>18.8.1977</t>
  </si>
  <si>
    <t>Spišské Podhradie</t>
  </si>
  <si>
    <t>053 04</t>
  </si>
  <si>
    <t>34043</t>
  </si>
  <si>
    <t>VEGA 2 L</t>
  </si>
  <si>
    <t>926 01</t>
  </si>
  <si>
    <t>Erika NEMČEKOVÁ</t>
  </si>
  <si>
    <t>3.1.1975</t>
  </si>
  <si>
    <t>Pionierska 1041/4</t>
  </si>
  <si>
    <t>Veľké Úľany</t>
  </si>
  <si>
    <t>925 22</t>
  </si>
  <si>
    <t xml:space="preserve">LA MOUETTE
</t>
  </si>
  <si>
    <t>Peter VRABEC</t>
  </si>
  <si>
    <t>25.12.1971</t>
  </si>
  <si>
    <t>M.Bela 59</t>
  </si>
  <si>
    <t>LETECKÁ AMATÉRSKA ASOCIÁCIA SR</t>
  </si>
  <si>
    <t>G29281107319</t>
  </si>
  <si>
    <t>J.Bytčiančina 324/16</t>
  </si>
  <si>
    <t>Juraj HITKA</t>
  </si>
  <si>
    <t>949 01</t>
  </si>
  <si>
    <t>M2 3132 ORAJ 2</t>
  </si>
  <si>
    <t>Nám. 1.mája 459/1</t>
  </si>
  <si>
    <t>976 46</t>
  </si>
  <si>
    <t>COMBAT 2-14</t>
  </si>
  <si>
    <t>420</t>
  </si>
  <si>
    <t>ELECTRIC 115 CI</t>
  </si>
  <si>
    <t>054 01</t>
  </si>
  <si>
    <t>V,P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</si>
  <si>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</si>
  <si>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</si>
  <si>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</si>
  <si>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</si>
  <si>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</si>
  <si>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</si>
  <si>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</si>
  <si>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</si>
  <si>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</si>
  <si>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</si>
  <si>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10.1.1955</t>
  </si>
  <si>
    <t>OM-P174</t>
  </si>
  <si>
    <t>Martin URBAN</t>
  </si>
  <si>
    <t>26.7.1972</t>
  </si>
  <si>
    <t>Gorazdova 1312/1</t>
  </si>
  <si>
    <t>42311006LSS5</t>
  </si>
  <si>
    <t>H416</t>
  </si>
  <si>
    <t>11079</t>
  </si>
  <si>
    <t>Istebnická 456/38A</t>
  </si>
  <si>
    <t>MENTOR 2 M</t>
  </si>
  <si>
    <t>OM-P500</t>
  </si>
  <si>
    <t>15.1.1980</t>
  </si>
  <si>
    <t>prehliadka</t>
  </si>
  <si>
    <t>Bernát</t>
  </si>
  <si>
    <t>ORAJ 2</t>
  </si>
  <si>
    <t>MERCURY SPORT S</t>
  </si>
  <si>
    <t>ION 2 M</t>
  </si>
  <si>
    <t>953 01</t>
  </si>
  <si>
    <t>TREND 5 28</t>
  </si>
  <si>
    <t xml:space="preserve">Poznávacia značka:                         </t>
  </si>
  <si>
    <t>(Identifying signal)</t>
  </si>
  <si>
    <t>906 35</t>
  </si>
  <si>
    <t>MITTER-TRTUŠEK</t>
  </si>
  <si>
    <t xml:space="preserve">PEGAS </t>
  </si>
  <si>
    <t>24.9.1954</t>
  </si>
  <si>
    <t>OM-P024</t>
  </si>
  <si>
    <t>OM-P739</t>
  </si>
  <si>
    <t>28.2.1987</t>
  </si>
  <si>
    <t>OM-P536</t>
  </si>
  <si>
    <t>919 30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</si>
  <si>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</si>
  <si>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</si>
  <si>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</si>
  <si>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</si>
  <si>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</si>
  <si>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</si>
  <si>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</si>
  <si>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Rudolf ŽILKA</t>
  </si>
  <si>
    <t>APOLLO C 15 DD/JET STAR</t>
  </si>
  <si>
    <t>OM-H053</t>
  </si>
  <si>
    <t>260212/SK020213</t>
  </si>
  <si>
    <t>APOLLO/HALLEY</t>
  </si>
  <si>
    <t>OM-P559</t>
  </si>
  <si>
    <t>24.5.1972</t>
  </si>
  <si>
    <t>251 03</t>
  </si>
  <si>
    <t>11.6.1973</t>
  </si>
  <si>
    <t>Hviezdoslavova 59</t>
  </si>
  <si>
    <t>OM-P047</t>
  </si>
  <si>
    <t>14218204M</t>
  </si>
  <si>
    <t>OM-P290</t>
  </si>
  <si>
    <t>WINGS OF CHANGE</t>
  </si>
  <si>
    <t>Polomka</t>
  </si>
  <si>
    <t>976 66</t>
  </si>
  <si>
    <t>974 11</t>
  </si>
  <si>
    <t>OM-P862</t>
  </si>
  <si>
    <t>G24281008164</t>
  </si>
  <si>
    <t>Peter KRÁLIK</t>
  </si>
  <si>
    <t>27.3.1974</t>
  </si>
  <si>
    <t>922 08</t>
  </si>
  <si>
    <t>048 01</t>
  </si>
  <si>
    <t>OM-H077</t>
  </si>
  <si>
    <t>Gašparovič</t>
  </si>
  <si>
    <t>040 11</t>
  </si>
  <si>
    <t>9.2.1964</t>
  </si>
  <si>
    <t>ANTEA XL</t>
  </si>
  <si>
    <t>WJ-F200</t>
  </si>
  <si>
    <t>0645</t>
  </si>
  <si>
    <t>WALKERJET HALÁSZ</t>
  </si>
  <si>
    <t>29.9.1963</t>
  </si>
  <si>
    <t>Jánošík</t>
  </si>
  <si>
    <t>VEGA 2 XL</t>
  </si>
  <si>
    <t>F 180 E/TRIKE</t>
  </si>
  <si>
    <t>OM-P409</t>
  </si>
  <si>
    <t>23839506 XL</t>
  </si>
  <si>
    <t>Roman GRUNTA</t>
  </si>
  <si>
    <t>Halalovka 26</t>
  </si>
  <si>
    <t>OM-P608</t>
  </si>
  <si>
    <t>P608</t>
  </si>
  <si>
    <t>G27301207142</t>
  </si>
  <si>
    <t>ELECTRIC RR 200</t>
  </si>
  <si>
    <t>MENTOR 2 XS</t>
  </si>
  <si>
    <t>OM-P878</t>
  </si>
  <si>
    <t>200822</t>
  </si>
  <si>
    <t>Aleš PRIESOL</t>
  </si>
  <si>
    <t>18.12.1970</t>
  </si>
  <si>
    <t>Kováčska 13</t>
  </si>
  <si>
    <t>OM-P879</t>
  </si>
  <si>
    <t>200821</t>
  </si>
  <si>
    <t>13362811 M</t>
  </si>
  <si>
    <t>Juraj JEŽO</t>
  </si>
  <si>
    <t>Baničova 7</t>
  </si>
  <si>
    <t>010 05</t>
  </si>
  <si>
    <t>24790</t>
  </si>
  <si>
    <t>TL, / HALLEY</t>
  </si>
  <si>
    <t>Róbert KŇAZEJE</t>
  </si>
  <si>
    <t>3.5.1966</t>
  </si>
  <si>
    <t>Bánovce nad Bebravou</t>
  </si>
  <si>
    <t>ANTEA L</t>
  </si>
  <si>
    <t>OM-P540</t>
  </si>
  <si>
    <t>SP2404X0908</t>
  </si>
  <si>
    <t>WALKERJET</t>
  </si>
  <si>
    <t>130</t>
  </si>
  <si>
    <t>OM-P747</t>
  </si>
  <si>
    <t>XA52L0219C1172</t>
  </si>
  <si>
    <t>13.7.1978</t>
  </si>
  <si>
    <t>Bohrova 5</t>
  </si>
  <si>
    <t>Karta</t>
  </si>
  <si>
    <t>Vyrobené</t>
  </si>
  <si>
    <t>TL ULTRALIGHT</t>
  </si>
  <si>
    <t>OM-P734</t>
  </si>
  <si>
    <t>2.1.1953</t>
  </si>
  <si>
    <t>Platnosť do:</t>
  </si>
  <si>
    <t>Pečiatka</t>
  </si>
  <si>
    <t>Meno, podpis</t>
  </si>
  <si>
    <t>026 01</t>
  </si>
  <si>
    <t>31.3.1987</t>
  </si>
  <si>
    <t>TT310L</t>
  </si>
  <si>
    <t>81002403T</t>
  </si>
  <si>
    <t>OM-P143</t>
  </si>
  <si>
    <t>P143</t>
  </si>
  <si>
    <t>Ľubomír MAGÁL</t>
  </si>
  <si>
    <t>22.3.1948</t>
  </si>
  <si>
    <t>Turan</t>
  </si>
  <si>
    <t>1</t>
  </si>
  <si>
    <t>OM–H777</t>
  </si>
  <si>
    <t>095.08/01</t>
  </si>
  <si>
    <t>PROFI  / BREZINA 1</t>
  </si>
  <si>
    <t>AEROS / BREZINA</t>
  </si>
  <si>
    <t>8.9.1957</t>
  </si>
  <si>
    <t>J.Kráľa 32/8</t>
  </si>
  <si>
    <t>OM-P510</t>
  </si>
  <si>
    <t>52809106M</t>
  </si>
  <si>
    <t>Jozef ŠLEBODA</t>
  </si>
  <si>
    <t>4.12.1971</t>
  </si>
  <si>
    <t>Šleboda</t>
  </si>
  <si>
    <t>31+12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</si>
  <si>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</si>
  <si>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</si>
  <si>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</si>
  <si>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</si>
  <si>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</si>
  <si>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</si>
  <si>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</si>
  <si>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22.7.1974</t>
  </si>
  <si>
    <t>Urban  ŠKOTTA</t>
  </si>
  <si>
    <t>18.4.1951</t>
  </si>
  <si>
    <t>Kovarce 318</t>
  </si>
  <si>
    <t>956 15</t>
  </si>
  <si>
    <t>207338</t>
  </si>
  <si>
    <t>Vladimír PEKARČÍK</t>
  </si>
  <si>
    <t>6.5.1961</t>
  </si>
  <si>
    <t>IMPULS 2 28</t>
  </si>
  <si>
    <t>DESIRE L</t>
  </si>
  <si>
    <t>SPIN 180E</t>
  </si>
  <si>
    <t>P795</t>
  </si>
  <si>
    <t>ASPEN 4 28</t>
  </si>
  <si>
    <t>Bojnice</t>
  </si>
  <si>
    <t>972 01</t>
  </si>
  <si>
    <t>13139904LC</t>
  </si>
  <si>
    <t xml:space="preserve">Klasifikácia bezpečnosti (Safety classification): </t>
  </si>
  <si>
    <t>1.8.1965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</si>
  <si>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</si>
  <si>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</si>
  <si>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</si>
  <si>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</si>
  <si>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Mensák</t>
  </si>
  <si>
    <t>8.2.1993</t>
  </si>
  <si>
    <t>12401501M</t>
  </si>
  <si>
    <t>031 04</t>
  </si>
  <si>
    <t>OM-P846</t>
  </si>
  <si>
    <t>G31261202192</t>
  </si>
  <si>
    <t>4.6.1971</t>
  </si>
  <si>
    <t>JENIFER R220E</t>
  </si>
  <si>
    <t>181</t>
  </si>
  <si>
    <t>ASCENT 2 L</t>
  </si>
  <si>
    <t>OM-P528</t>
  </si>
  <si>
    <t>P0368</t>
  </si>
  <si>
    <t>003</t>
  </si>
  <si>
    <t xml:space="preserve">DUDEK </t>
  </si>
  <si>
    <t xml:space="preserve"> AIR HOR</t>
  </si>
  <si>
    <t>Gabriel  KAŇUCH</t>
  </si>
  <si>
    <t>21.2.1952</t>
  </si>
  <si>
    <t>Štúrova 547</t>
  </si>
  <si>
    <t>Strážske</t>
  </si>
  <si>
    <t>072 22</t>
  </si>
  <si>
    <t>110201</t>
  </si>
  <si>
    <t>Štefan ŠTEFKE</t>
  </si>
  <si>
    <t>Peter STREŇO</t>
  </si>
  <si>
    <t>9.4.1972</t>
  </si>
  <si>
    <t>Vyšná Rybnica 148</t>
  </si>
  <si>
    <t>34</t>
  </si>
  <si>
    <t>Roland SLAMKA</t>
  </si>
  <si>
    <t>220</t>
  </si>
  <si>
    <t>SP33-N-46B-011</t>
  </si>
  <si>
    <t>23.3.1979</t>
  </si>
  <si>
    <t>Ižipovce 55</t>
  </si>
  <si>
    <t>032 23</t>
  </si>
  <si>
    <t>Michal GURÁŇ</t>
  </si>
  <si>
    <t>OM-P596</t>
  </si>
  <si>
    <t>G37261405145</t>
  </si>
  <si>
    <t>Martin UHLIARIK</t>
  </si>
  <si>
    <t>16.11.1988</t>
  </si>
  <si>
    <t>Na Skotňu 618/24</t>
  </si>
  <si>
    <t>OM-P772</t>
  </si>
  <si>
    <t>P772</t>
  </si>
  <si>
    <t>EN-B</t>
  </si>
  <si>
    <t>Bernat</t>
  </si>
  <si>
    <t>OM-P331</t>
  </si>
  <si>
    <t>Marek JURČO</t>
  </si>
  <si>
    <t>2.10.1982</t>
  </si>
  <si>
    <t>Ján WIENER</t>
  </si>
  <si>
    <t>24.11.1965</t>
  </si>
  <si>
    <t>Ulič 310</t>
  </si>
  <si>
    <t>H912</t>
  </si>
  <si>
    <t>OM-P301</t>
  </si>
  <si>
    <t>0//0</t>
  </si>
  <si>
    <t>831 04</t>
  </si>
  <si>
    <t>G37261306040</t>
  </si>
  <si>
    <t>OM-H067</t>
  </si>
  <si>
    <t>HAZARD HZ 16 S/TRIDENT</t>
  </si>
  <si>
    <t>OM-H090</t>
  </si>
  <si>
    <t>Place</t>
  </si>
  <si>
    <t>12510704M</t>
  </si>
  <si>
    <t>1.7.1978</t>
  </si>
  <si>
    <t>Mlynky 317</t>
  </si>
  <si>
    <t>Tatranská 67</t>
  </si>
  <si>
    <t>Branislav TURAN</t>
  </si>
  <si>
    <t>B.Turan</t>
  </si>
  <si>
    <t>23.10.1990</t>
  </si>
  <si>
    <t>Vladimír KÚDELKA</t>
  </si>
  <si>
    <t>MW 155 /CROSS 5</t>
  </si>
  <si>
    <t>1146.96/5.257</t>
  </si>
  <si>
    <t>M WING / TOMI AVIATION</t>
  </si>
  <si>
    <t>OM-P340</t>
  </si>
  <si>
    <t>G27281003267</t>
  </si>
  <si>
    <t>Pavol PAJDLHAUSER</t>
  </si>
  <si>
    <t>25.11.1969</t>
  </si>
  <si>
    <t>OM-P352</t>
  </si>
  <si>
    <t>P352</t>
  </si>
  <si>
    <t>6.12.1947</t>
  </si>
  <si>
    <t>Kostolište 438</t>
  </si>
  <si>
    <t>900 62</t>
  </si>
  <si>
    <t>Sereď</t>
  </si>
  <si>
    <t>M-2-NOVA</t>
  </si>
  <si>
    <t>OM-H035</t>
  </si>
  <si>
    <t>120</t>
  </si>
  <si>
    <t>OM-P176</t>
  </si>
  <si>
    <t>Bohuslav PÚČEK</t>
  </si>
  <si>
    <t>23.6.1985</t>
  </si>
  <si>
    <t>95</t>
  </si>
  <si>
    <t>Prejtská 214</t>
  </si>
  <si>
    <t>Dubnica n/Váhom</t>
  </si>
  <si>
    <t>Nezábudková 3</t>
  </si>
  <si>
    <t>DHV-1</t>
  </si>
  <si>
    <t>030138</t>
  </si>
  <si>
    <t>976 45</t>
  </si>
  <si>
    <t>TATTOO M</t>
  </si>
  <si>
    <t>OM-P435</t>
  </si>
  <si>
    <t>SPIN 180 E</t>
  </si>
  <si>
    <t>Langov dvor 20</t>
  </si>
  <si>
    <t>ČSA 10</t>
  </si>
  <si>
    <t>067 67</t>
  </si>
  <si>
    <t>Ovručská 11</t>
  </si>
  <si>
    <t>831 02</t>
  </si>
  <si>
    <t xml:space="preserve">Hana HARENČÁROVÁ
</t>
  </si>
  <si>
    <t>H472</t>
  </si>
  <si>
    <t>Ferdinand NÍZNER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</si>
  <si>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</si>
  <si>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</si>
  <si>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</si>
  <si>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</si>
  <si>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</si>
  <si>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</si>
  <si>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</si>
  <si>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</si>
  <si>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</si>
  <si>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</si>
  <si>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</si>
  <si>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</si>
  <si>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</si>
  <si>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</si>
  <si>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</si>
  <si>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</si>
  <si>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</si>
  <si>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</si>
  <si>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</si>
  <si>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</si>
  <si>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</si>
  <si>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</si>
  <si>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</si>
  <si>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>A 03038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</si>
  <si>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</si>
  <si>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</si>
  <si>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</si>
  <si>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</si>
  <si>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</si>
  <si>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</si>
  <si>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</si>
  <si>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UP INTERNATIONAL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</si>
  <si>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</si>
  <si>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</si>
  <si>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</si>
  <si>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</si>
  <si>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</si>
  <si>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</si>
  <si>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</si>
  <si>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</si>
  <si>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22.2.1977</t>
  </si>
  <si>
    <t>MÁRA WING</t>
  </si>
  <si>
    <t>17</t>
  </si>
  <si>
    <t>TWISTER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</si>
  <si>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</si>
  <si>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</si>
  <si>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</si>
  <si>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</si>
  <si>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</si>
  <si>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68</t>
  </si>
  <si>
    <t>DURINA</t>
  </si>
  <si>
    <t>Martin ĎURINA</t>
  </si>
  <si>
    <t>29.9.1958</t>
  </si>
  <si>
    <t>13.12.1977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</si>
  <si>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</si>
  <si>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</si>
  <si>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</si>
  <si>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</si>
  <si>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</si>
  <si>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</si>
  <si>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</si>
  <si>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</si>
  <si>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</si>
  <si>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IMPULS 4 24</t>
  </si>
  <si>
    <t>Podolie</t>
  </si>
  <si>
    <t>916 22</t>
  </si>
  <si>
    <t>OULICKÝ</t>
  </si>
  <si>
    <t>ATLAS 20 T</t>
  </si>
  <si>
    <t xml:space="preserve">SLADKÝ </t>
  </si>
  <si>
    <t>COMPACT 2 M</t>
  </si>
  <si>
    <t>SYNERGY 4 M</t>
  </si>
  <si>
    <t>12169</t>
  </si>
  <si>
    <t>11.9.1975</t>
  </si>
  <si>
    <t>Chalupkova 3/A</t>
  </si>
  <si>
    <t>OM-P799</t>
  </si>
  <si>
    <t>13915508MC</t>
  </si>
  <si>
    <t>26.3.1982</t>
  </si>
  <si>
    <t>Ľudová 36</t>
  </si>
  <si>
    <t>RODEO 125 EP</t>
  </si>
  <si>
    <t>Miloslavov</t>
  </si>
  <si>
    <t>900 42</t>
  </si>
  <si>
    <t>15.1.1966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</si>
  <si>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</si>
  <si>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</si>
  <si>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</si>
  <si>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</si>
  <si>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</si>
  <si>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</si>
  <si>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</si>
  <si>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</si>
  <si>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</si>
  <si>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</si>
  <si>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</si>
  <si>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</si>
  <si>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</si>
  <si>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</si>
  <si>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</si>
  <si>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22.9.1970</t>
  </si>
  <si>
    <t>Dolnobarská cesta 469</t>
  </si>
  <si>
    <t>Trhová Hradská</t>
  </si>
  <si>
    <t>930 13</t>
  </si>
  <si>
    <t>MINIPLANE</t>
  </si>
  <si>
    <t>POWER 30/AILE 30</t>
  </si>
  <si>
    <t>OM-P084</t>
  </si>
  <si>
    <t>1405251</t>
  </si>
  <si>
    <t>Juraj PAGÁČ</t>
  </si>
  <si>
    <t>27.9.1967</t>
  </si>
  <si>
    <t>OM-P933</t>
  </si>
  <si>
    <t>Kristián SANIGA</t>
  </si>
  <si>
    <t>16.12.1996</t>
  </si>
  <si>
    <t>Rakytov 287</t>
  </si>
  <si>
    <t>Liptovské Revúce</t>
  </si>
  <si>
    <t>034 74</t>
  </si>
  <si>
    <t>POWER PLUTO 2 XL</t>
  </si>
  <si>
    <t>OM-P934</t>
  </si>
  <si>
    <t>Tomáš DZURENDA</t>
  </si>
  <si>
    <t>16.1.1987</t>
  </si>
  <si>
    <t>PZ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</si>
  <si>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</si>
  <si>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</si>
  <si>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</si>
  <si>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</si>
  <si>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</si>
  <si>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</si>
  <si>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</si>
  <si>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</si>
  <si>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</si>
  <si>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Martin GAŠPAROVIČ</t>
  </si>
  <si>
    <t>15.12.1987</t>
  </si>
  <si>
    <t>57</t>
  </si>
  <si>
    <t>OM-P963</t>
  </si>
  <si>
    <t>OM-P964</t>
  </si>
  <si>
    <t>G38261406305</t>
  </si>
  <si>
    <t>IMPULS 17</t>
  </si>
  <si>
    <t>OM-H432</t>
  </si>
  <si>
    <t>IMPULS GmbH</t>
  </si>
  <si>
    <t>DELTA 16</t>
  </si>
  <si>
    <t>OM-H436</t>
  </si>
  <si>
    <t>FIREBIRD SKY SPORT AG</t>
  </si>
  <si>
    <t>110</t>
  </si>
  <si>
    <t>OM-H410</t>
  </si>
  <si>
    <t>OM-H437</t>
  </si>
  <si>
    <t>THRUST M</t>
  </si>
  <si>
    <t>OM-P973</t>
  </si>
  <si>
    <t>224552BA</t>
  </si>
  <si>
    <t>Pavel HOLUŠA</t>
  </si>
  <si>
    <t>OM-P920</t>
  </si>
  <si>
    <t>OM-P276</t>
  </si>
  <si>
    <t>OM-P074</t>
  </si>
  <si>
    <t>OM-P514</t>
  </si>
  <si>
    <t>32458608S</t>
  </si>
  <si>
    <t>20//20</t>
  </si>
  <si>
    <t>Grösslingova 20</t>
  </si>
  <si>
    <t>Dušan KALAKAJ</t>
  </si>
  <si>
    <t>23.5.1964</t>
  </si>
  <si>
    <t>Letná 3369/19</t>
  </si>
  <si>
    <t>OM-P297</t>
  </si>
  <si>
    <t>145</t>
  </si>
  <si>
    <t>MINIPLANE L PSF TOP 80</t>
  </si>
  <si>
    <t>M-2/ZK-8//COSMOS/LADECKÝ</t>
  </si>
  <si>
    <t>OM-H087</t>
  </si>
  <si>
    <t>9606022/08//025414</t>
  </si>
  <si>
    <t>OFICIAL DELTA/LADECKÝ</t>
  </si>
  <si>
    <t>Ján HORVÁTH</t>
  </si>
  <si>
    <t>OM-P746</t>
  </si>
  <si>
    <t>ASPEN 5 24</t>
  </si>
  <si>
    <t>OM-P881</t>
  </si>
  <si>
    <t>G39241407027</t>
  </si>
  <si>
    <t>Juraj KOREŇ</t>
  </si>
  <si>
    <t>Horná Ves 44/F</t>
  </si>
  <si>
    <t>OM-P832</t>
  </si>
  <si>
    <t>2xP770</t>
  </si>
  <si>
    <t>M2E89</t>
  </si>
  <si>
    <t>3.1.1992</t>
  </si>
  <si>
    <t>NEVADA XS</t>
  </si>
  <si>
    <t>FENIX  2 26</t>
  </si>
  <si>
    <t>23</t>
  </si>
  <si>
    <t>OM-P977</t>
  </si>
  <si>
    <t>Tomáš ANDEL</t>
  </si>
  <si>
    <t>28.1.1992</t>
  </si>
  <si>
    <t>Koniarekova 30</t>
  </si>
  <si>
    <t>P979</t>
  </si>
  <si>
    <t>945 01</t>
  </si>
  <si>
    <t>OM-P936</t>
  </si>
  <si>
    <t>Miloš HANZEL</t>
  </si>
  <si>
    <t>25.8.1980</t>
  </si>
  <si>
    <t>OM-P704</t>
  </si>
  <si>
    <t>NUCLEON WRC</t>
  </si>
  <si>
    <t>P-105563</t>
  </si>
  <si>
    <t>H125/101</t>
  </si>
  <si>
    <t>P572</t>
  </si>
  <si>
    <t>OM-P968</t>
  </si>
  <si>
    <t>G38261406322</t>
  </si>
  <si>
    <t>Gustáv KRCHŇAVÝ</t>
  </si>
  <si>
    <t>9.2.1979</t>
  </si>
  <si>
    <t>Agátova 2849/10</t>
  </si>
  <si>
    <t>TopoĽčany</t>
  </si>
  <si>
    <t>OM-P969</t>
  </si>
  <si>
    <t>G38241405302</t>
  </si>
  <si>
    <t>Martin MACKO</t>
  </si>
  <si>
    <t>3.12.1978</t>
  </si>
  <si>
    <t>Nitrianske Sučany 148</t>
  </si>
  <si>
    <t>OM-P970</t>
  </si>
  <si>
    <t>H476</t>
  </si>
  <si>
    <t>141+ZK</t>
  </si>
  <si>
    <t>Ján KNAPČOK</t>
  </si>
  <si>
    <t>OM-H555</t>
  </si>
  <si>
    <t>033 01</t>
  </si>
  <si>
    <t>MW 117/FITI 1</t>
  </si>
  <si>
    <t>OM-H088</t>
  </si>
  <si>
    <t>MÁRA WING/JANČUŠKA</t>
  </si>
  <si>
    <t>Peter JANČUŠKA</t>
  </si>
  <si>
    <t>1991/03</t>
  </si>
  <si>
    <t xml:space="preserve">COMET 2 M </t>
  </si>
  <si>
    <t>H088/04 40101 911</t>
  </si>
  <si>
    <t>DELTA 2 XL</t>
  </si>
  <si>
    <t>D2XL-0-150-063</t>
  </si>
  <si>
    <t>903 41</t>
  </si>
  <si>
    <t>OM-P626</t>
  </si>
  <si>
    <t>OM-P914</t>
  </si>
  <si>
    <t>155</t>
  </si>
  <si>
    <t>027 05</t>
  </si>
  <si>
    <t>TALON 14</t>
  </si>
  <si>
    <t>H499</t>
  </si>
  <si>
    <t>21</t>
  </si>
  <si>
    <t>OM-P250</t>
  </si>
  <si>
    <t>13466005S</t>
  </si>
  <si>
    <t>20.4.1989</t>
  </si>
  <si>
    <t>Hollého 15</t>
  </si>
  <si>
    <t>Červeník</t>
  </si>
  <si>
    <t>920 42</t>
  </si>
  <si>
    <t>47</t>
  </si>
  <si>
    <t>20.5.1989</t>
  </si>
  <si>
    <t>Kraskova 15</t>
  </si>
  <si>
    <t>6.2.1992</t>
  </si>
  <si>
    <t>OM-P801</t>
  </si>
  <si>
    <t>25414808L</t>
  </si>
  <si>
    <t>EROS/SADLOŇ</t>
  </si>
  <si>
    <t>OM-P102</t>
  </si>
  <si>
    <t>Igor GAVROŇ</t>
  </si>
  <si>
    <t>31.1.1970</t>
  </si>
  <si>
    <t>OM-P391</t>
  </si>
  <si>
    <t>RU4MS-P-28E-025</t>
  </si>
  <si>
    <t>28.3.1968</t>
  </si>
  <si>
    <t>Smižany</t>
  </si>
  <si>
    <t>053 11</t>
  </si>
  <si>
    <t>Jaroslav KOVÁČ</t>
  </si>
  <si>
    <t>1.4.1972</t>
  </si>
  <si>
    <t>Jamník 296</t>
  </si>
  <si>
    <t>053 22</t>
  </si>
  <si>
    <t>Horvát</t>
  </si>
  <si>
    <t>OM-H092</t>
  </si>
  <si>
    <t>300514/AT01017</t>
  </si>
  <si>
    <t>COMET 2 L</t>
  </si>
  <si>
    <t>OM-P806</t>
  </si>
  <si>
    <t>Gaštanová 2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</si>
  <si>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</si>
  <si>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</si>
  <si>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</si>
  <si>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</si>
  <si>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</si>
  <si>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</si>
  <si>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</si>
  <si>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</si>
  <si>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22.9.1981</t>
  </si>
  <si>
    <t>kpt.Nálepku 45</t>
  </si>
  <si>
    <t>Peter HÁRONÍK</t>
  </si>
  <si>
    <t>58+</t>
  </si>
  <si>
    <t xml:space="preserve">ZK  1B
</t>
  </si>
  <si>
    <t>1029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</si>
  <si>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</si>
  <si>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</si>
  <si>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</si>
  <si>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</si>
  <si>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</si>
  <si>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</si>
  <si>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</si>
  <si>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</si>
  <si>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</si>
  <si>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</si>
  <si>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</si>
  <si>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</si>
  <si>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</si>
  <si>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</si>
  <si>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</si>
  <si>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</si>
  <si>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</si>
  <si>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</si>
  <si>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10.1.1965</t>
  </si>
  <si>
    <t>Allendeho 1574/63</t>
  </si>
  <si>
    <t>OM-P509</t>
  </si>
  <si>
    <t>23.7.1986</t>
  </si>
  <si>
    <t>OM-P215</t>
  </si>
  <si>
    <t>SKY COUNTRY</t>
  </si>
  <si>
    <t>SCOOTER M</t>
  </si>
  <si>
    <t>OM-P216</t>
  </si>
  <si>
    <t>ICEPEAK 3 26</t>
  </si>
  <si>
    <t>Karol PAĽUCH</t>
  </si>
  <si>
    <t>predlži na Poliaka BIBKO</t>
  </si>
  <si>
    <t>P486</t>
  </si>
  <si>
    <t>100007/2000</t>
  </si>
  <si>
    <t>Marián KOČAN</t>
  </si>
  <si>
    <t>26.11.1970</t>
  </si>
  <si>
    <t>Šrobárova 30</t>
  </si>
  <si>
    <t>9</t>
  </si>
  <si>
    <t>FALCON 195</t>
  </si>
  <si>
    <t>OM-H439</t>
  </si>
  <si>
    <t>H439</t>
  </si>
  <si>
    <t>OM-P696</t>
  </si>
  <si>
    <t>AA2ML-P-32D-106</t>
  </si>
  <si>
    <t>ASPEN 5 26</t>
  </si>
  <si>
    <t>OM-P965</t>
  </si>
  <si>
    <t>OM-P713</t>
  </si>
  <si>
    <t>Peter KUCEJ</t>
  </si>
  <si>
    <t>10.4.1974</t>
  </si>
  <si>
    <t>Vrbany 409</t>
  </si>
  <si>
    <t>972 24</t>
  </si>
  <si>
    <t>96</t>
  </si>
  <si>
    <t>Matúš Ján DOMINKA</t>
  </si>
  <si>
    <t>8.5.1996</t>
  </si>
  <si>
    <t>OM-P972</t>
  </si>
  <si>
    <t>G37261306079</t>
  </si>
  <si>
    <t>17.9.1956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</si>
  <si>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</si>
  <si>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</si>
  <si>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</si>
  <si>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</si>
  <si>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</si>
  <si>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</si>
  <si>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</si>
  <si>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14.2.1981</t>
  </si>
  <si>
    <t>OM-P882</t>
  </si>
  <si>
    <t>G37261409254</t>
  </si>
  <si>
    <t>Juraj OBŠIVANÝ</t>
  </si>
  <si>
    <t>3.11.1983</t>
  </si>
  <si>
    <t>Ševčenkova 4</t>
  </si>
  <si>
    <t>OM-P229</t>
  </si>
  <si>
    <t>013 03</t>
  </si>
  <si>
    <t>E160106</t>
  </si>
  <si>
    <t>TREND 5 26</t>
  </si>
  <si>
    <t>OM-P425</t>
  </si>
  <si>
    <t>Róbert JAKAL</t>
  </si>
  <si>
    <t>20.2.1972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</si>
  <si>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</si>
  <si>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</si>
  <si>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</si>
  <si>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</si>
  <si>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</si>
  <si>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</si>
  <si>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</si>
  <si>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</si>
  <si>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</si>
  <si>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</si>
  <si>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</si>
  <si>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</si>
  <si>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</si>
  <si>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14.10.1979</t>
  </si>
  <si>
    <t>15.6.1965</t>
  </si>
  <si>
    <t>24.4.1968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</si>
  <si>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</si>
  <si>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</si>
  <si>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</si>
  <si>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</si>
  <si>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</si>
  <si>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</si>
  <si>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</si>
  <si>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</si>
  <si>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</si>
  <si>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</si>
  <si>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</si>
  <si>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</si>
  <si>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OM-P980</t>
  </si>
  <si>
    <t>82402006T</t>
  </si>
  <si>
    <t>OM-P724</t>
  </si>
  <si>
    <t>OM-P344</t>
  </si>
  <si>
    <t>OM-P014</t>
  </si>
  <si>
    <t>OM-P327</t>
  </si>
  <si>
    <t>TKÁČ/ŘEHÁK</t>
  </si>
  <si>
    <t>OM-P561</t>
  </si>
  <si>
    <t>19.6.1986</t>
  </si>
  <si>
    <t>OM-P508</t>
  </si>
  <si>
    <t>G39261408111</t>
  </si>
  <si>
    <t>Mgr. Peter GLASNÁK</t>
  </si>
  <si>
    <t>J. Kráľa 2591</t>
  </si>
  <si>
    <t>Ing. František ŠČERBA</t>
  </si>
  <si>
    <t>REVOLUTION 2 29</t>
  </si>
  <si>
    <t>OM-P062</t>
  </si>
  <si>
    <t>P062</t>
  </si>
  <si>
    <t>0810111</t>
  </si>
  <si>
    <t>PARAMANIA POWERGL.</t>
  </si>
  <si>
    <t>OM-P244</t>
  </si>
  <si>
    <t>300230</t>
  </si>
  <si>
    <t>TRITON 2 S</t>
  </si>
  <si>
    <t>OM-P459</t>
  </si>
  <si>
    <t>OM-P986</t>
  </si>
  <si>
    <t>23837105LC</t>
  </si>
  <si>
    <t>Istebnícka 456/38A</t>
  </si>
  <si>
    <t>PLATNÝ DO</t>
  </si>
  <si>
    <t>OM-P173</t>
  </si>
  <si>
    <t>Ľudovít NAGY</t>
  </si>
  <si>
    <t>28.1.1968</t>
  </si>
  <si>
    <t>OM-P987</t>
  </si>
  <si>
    <t>OM-P271</t>
  </si>
  <si>
    <t>201123</t>
  </si>
  <si>
    <t>18.5.1962</t>
  </si>
  <si>
    <t>XC 200</t>
  </si>
  <si>
    <t>OM-P211</t>
  </si>
  <si>
    <t>P211</t>
  </si>
  <si>
    <t>19/29 376865BA</t>
  </si>
  <si>
    <t>Ing. Miloslav ŠTOFA</t>
  </si>
  <si>
    <t>4.1.1975</t>
  </si>
  <si>
    <t>Mikovíniho 12</t>
  </si>
  <si>
    <t>62+</t>
  </si>
  <si>
    <t>Ivan ŽIŠKA</t>
  </si>
  <si>
    <t>Veľaty</t>
  </si>
  <si>
    <t>076 15</t>
  </si>
  <si>
    <t>OM-P296</t>
  </si>
  <si>
    <t>OM-H449</t>
  </si>
  <si>
    <t>Naháč 5</t>
  </si>
  <si>
    <t>OM-H469</t>
  </si>
  <si>
    <t>OM-H450</t>
  </si>
  <si>
    <t>10.9.1981</t>
  </si>
  <si>
    <t>AFN.ST</t>
  </si>
  <si>
    <t>2.5.1986</t>
  </si>
  <si>
    <t>AXIS PARAGL.</t>
  </si>
  <si>
    <t>OM-P234</t>
  </si>
  <si>
    <t>28.3.1962</t>
  </si>
  <si>
    <t>Konečná 14</t>
  </si>
  <si>
    <t>RUSH 4 S</t>
  </si>
  <si>
    <t>OM-P418</t>
  </si>
  <si>
    <t>RU4S-P-40D-038</t>
  </si>
  <si>
    <t>OM-P993</t>
  </si>
  <si>
    <t>Mário MORAVČÍK</t>
  </si>
  <si>
    <t>14.10.1978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</si>
  <si>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</si>
  <si>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</si>
  <si>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</si>
  <si>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</si>
  <si>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</si>
  <si>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</si>
  <si>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</si>
  <si>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</si>
  <si>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</si>
  <si>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</si>
  <si>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</si>
  <si>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</si>
  <si>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4.4.1966</t>
  </si>
  <si>
    <t>Ladice 35</t>
  </si>
  <si>
    <t>951 77</t>
  </si>
  <si>
    <t>OM-P997</t>
  </si>
  <si>
    <t>81212202T</t>
  </si>
  <si>
    <t>HORVÁTH</t>
  </si>
  <si>
    <t>COMET 2 S</t>
  </si>
  <si>
    <t>MW 155/VM 03</t>
  </si>
  <si>
    <t>OM-P865</t>
  </si>
  <si>
    <t>G11282310478</t>
  </si>
  <si>
    <t>Tomáš KOMRŠKA</t>
  </si>
  <si>
    <t>16.8.1989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</si>
  <si>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</si>
  <si>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</si>
  <si>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</si>
  <si>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</si>
  <si>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</si>
  <si>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</si>
  <si>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</si>
  <si>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</si>
  <si>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9.5.1972</t>
  </si>
  <si>
    <t>Cyprichova 3</t>
  </si>
  <si>
    <t>831 54</t>
  </si>
  <si>
    <t>Ing.Peter PONDUŠA</t>
  </si>
  <si>
    <t>14.5.1959</t>
  </si>
  <si>
    <t>29.4.1969</t>
  </si>
  <si>
    <t>8.4.1981</t>
  </si>
  <si>
    <t>Zákamenné 155</t>
  </si>
  <si>
    <t>FREESTYLE 2 22</t>
  </si>
  <si>
    <t>OM-P709</t>
  </si>
  <si>
    <t>G33221203028</t>
  </si>
  <si>
    <t>OM-P111</t>
  </si>
  <si>
    <t>Ing. Michal ŠPAČEK</t>
  </si>
  <si>
    <t>Dobrá 1267</t>
  </si>
  <si>
    <t>Trenč.Teplá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</si>
  <si>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</si>
  <si>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</si>
  <si>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</si>
  <si>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</si>
  <si>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</si>
  <si>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</si>
  <si>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</si>
  <si>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</si>
  <si>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</si>
  <si>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G31281306102</t>
  </si>
  <si>
    <t>Ing. Michal ŠLACHTA</t>
  </si>
  <si>
    <t>9.5.1968</t>
  </si>
  <si>
    <t>Veselá 10</t>
  </si>
  <si>
    <t>OM-P192</t>
  </si>
  <si>
    <t>STEALTH KPL-3-14</t>
  </si>
  <si>
    <t>180</t>
  </si>
  <si>
    <t>24005106L</t>
  </si>
  <si>
    <t>8.11.1978</t>
  </si>
  <si>
    <t xml:space="preserve">Považská 30 </t>
  </si>
  <si>
    <t>OM-P992</t>
  </si>
  <si>
    <t>2008-01-11-0017</t>
  </si>
  <si>
    <t>OM-P585</t>
  </si>
  <si>
    <t>D07145</t>
  </si>
  <si>
    <t>OM-P769</t>
  </si>
  <si>
    <t>RU4ML-P-22A-005</t>
  </si>
  <si>
    <t>Šáriczki/Krempaský</t>
  </si>
  <si>
    <t>Lackovce 218</t>
  </si>
  <si>
    <t>Soblahovská 1108/21-11</t>
  </si>
  <si>
    <t>RUSH 4 L</t>
  </si>
  <si>
    <t>OM-P388</t>
  </si>
  <si>
    <t>RU4L-P-528-004</t>
  </si>
  <si>
    <t>Štefánikova 1268/28</t>
  </si>
  <si>
    <t>Železničná 449/6</t>
  </si>
  <si>
    <t>Lakšárska Nová Ves 396</t>
  </si>
  <si>
    <t>OM-P377</t>
  </si>
  <si>
    <t>SUMMIT XC 2 M</t>
  </si>
  <si>
    <t>OM-P431</t>
  </si>
  <si>
    <t>XC14-031-14-1243</t>
  </si>
  <si>
    <t>OM-P404</t>
  </si>
  <si>
    <t>OM-P390</t>
  </si>
  <si>
    <t>SG02.631.36256</t>
  </si>
  <si>
    <t>Ing. Tomáš MIKUŠ</t>
  </si>
  <si>
    <t>Matovič/Bašný</t>
  </si>
  <si>
    <t>OM-P209</t>
  </si>
  <si>
    <t>G21242705424</t>
  </si>
  <si>
    <t>Matej PAJDLHAUSER</t>
  </si>
  <si>
    <t>31.1.1998</t>
  </si>
  <si>
    <t>OM-P421</t>
  </si>
  <si>
    <t>25310712M</t>
  </si>
  <si>
    <t>EASY FLY</t>
  </si>
  <si>
    <t>352</t>
  </si>
  <si>
    <t>EMS PARA</t>
  </si>
  <si>
    <t>OM-P472</t>
  </si>
  <si>
    <t>VEGA 4 ML</t>
  </si>
  <si>
    <t>OM-P473</t>
  </si>
  <si>
    <t>25307809ML</t>
  </si>
  <si>
    <t>Maroš KOVAČKA</t>
  </si>
  <si>
    <t>26.12.1965</t>
  </si>
  <si>
    <t>Jarná 2</t>
  </si>
  <si>
    <t>OM-P397</t>
  </si>
  <si>
    <t>Mgr. Emil ČERVEŇAN</t>
  </si>
  <si>
    <t>Trenčianska Turná 364</t>
  </si>
  <si>
    <t>OM-P028</t>
  </si>
  <si>
    <t>Bc. Tomáš RÚRIK</t>
  </si>
  <si>
    <t>OM-P554</t>
  </si>
  <si>
    <t>OM-P557</t>
  </si>
  <si>
    <t>15406709S</t>
  </si>
  <si>
    <t>Názov</t>
  </si>
  <si>
    <t>ASPEN 2 24</t>
  </si>
  <si>
    <t>OM-P465</t>
  </si>
  <si>
    <t>G17242603146</t>
  </si>
  <si>
    <t>Ing. Ivan CHLEBOVEC</t>
  </si>
  <si>
    <t>Partizánska 14</t>
  </si>
  <si>
    <t>14.5.1985</t>
  </si>
  <si>
    <t>OM-P022</t>
  </si>
  <si>
    <t>OM-P420</t>
  </si>
  <si>
    <t>13146309MC</t>
  </si>
  <si>
    <t>Milan DLÁBIK</t>
  </si>
  <si>
    <t>28.9.1960</t>
  </si>
  <si>
    <t>Výčapy-Opatovce 839</t>
  </si>
  <si>
    <t>951 44</t>
  </si>
  <si>
    <t>URAGAN M 125/TRIKE</t>
  </si>
  <si>
    <t>OM-P981</t>
  </si>
  <si>
    <t>P981</t>
  </si>
  <si>
    <t>2009-09-11-0680</t>
  </si>
  <si>
    <t>95603/080102</t>
  </si>
  <si>
    <t>MITTER/PUTZ</t>
  </si>
  <si>
    <t>Vojtech OLIVA</t>
  </si>
  <si>
    <t>7.3.1951</t>
  </si>
  <si>
    <t>Kaplnská 1218/19</t>
  </si>
  <si>
    <t>28+10</t>
  </si>
  <si>
    <t>Ing. Peter ROŠKO</t>
  </si>
  <si>
    <t>13.5.1975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</si>
  <si>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</si>
  <si>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</si>
  <si>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</si>
  <si>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</si>
  <si>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</si>
  <si>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</si>
  <si>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</si>
  <si>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</si>
  <si>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</si>
  <si>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</si>
  <si>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</si>
  <si>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</si>
  <si>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P688</t>
  </si>
  <si>
    <t>JÁN PUTZ</t>
  </si>
  <si>
    <t>MAXI</t>
  </si>
  <si>
    <t>OM-P688</t>
  </si>
  <si>
    <t>473</t>
  </si>
  <si>
    <t>20100430</t>
  </si>
  <si>
    <t>VEGA 2 T</t>
  </si>
  <si>
    <t>OM-P191</t>
  </si>
  <si>
    <t>JOKERTRIKE s.r.o.</t>
  </si>
  <si>
    <t>PROFI 14TL/JOKER</t>
  </si>
  <si>
    <t>29</t>
  </si>
  <si>
    <t>39</t>
  </si>
  <si>
    <t>119</t>
  </si>
  <si>
    <t>Dúbrava 557</t>
  </si>
  <si>
    <t>Horná Súča</t>
  </si>
  <si>
    <t>913 33</t>
  </si>
  <si>
    <t>Medová 445/20</t>
  </si>
  <si>
    <t>OM-P941</t>
  </si>
  <si>
    <t>GIN PARAGL.</t>
  </si>
  <si>
    <t>OM-P107</t>
  </si>
  <si>
    <t>OM-P121</t>
  </si>
  <si>
    <t>P121</t>
  </si>
  <si>
    <t>2526-1109</t>
  </si>
  <si>
    <t>801310004</t>
  </si>
  <si>
    <t>MENTOR 4 L</t>
  </si>
  <si>
    <t>OM-P232</t>
  </si>
  <si>
    <t>51977</t>
  </si>
  <si>
    <t>Ing. František MOYZES</t>
  </si>
  <si>
    <t>66</t>
  </si>
  <si>
    <t>P868</t>
  </si>
  <si>
    <t>N 15-03-01</t>
  </si>
  <si>
    <t>OM-P996</t>
  </si>
  <si>
    <t>OM-P635</t>
  </si>
  <si>
    <t>12516910M</t>
  </si>
  <si>
    <t>M 101 EASY LIGHT</t>
  </si>
  <si>
    <t>21.4.1971</t>
  </si>
  <si>
    <t>P132</t>
  </si>
  <si>
    <t>801312005</t>
  </si>
  <si>
    <t>Martin KOČNÁR</t>
  </si>
  <si>
    <t>25.4.1988</t>
  </si>
  <si>
    <t>Studienka 78</t>
  </si>
  <si>
    <t>908 75</t>
  </si>
  <si>
    <t>P460</t>
  </si>
  <si>
    <t>103082</t>
  </si>
  <si>
    <t>23723808M</t>
  </si>
  <si>
    <t>OM-P647</t>
  </si>
  <si>
    <t>Šurany</t>
  </si>
  <si>
    <t>942 01</t>
  </si>
  <si>
    <t>ARGOS L</t>
  </si>
  <si>
    <t>Teplička n/Váhom</t>
  </si>
  <si>
    <t>Peter SAGÁL</t>
  </si>
  <si>
    <t>28.1.1989</t>
  </si>
  <si>
    <t>24.10.1990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</si>
  <si>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</si>
  <si>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</si>
  <si>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</si>
  <si>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</si>
  <si>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</si>
  <si>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NIRVANA/EOS</t>
  </si>
  <si>
    <t>P220</t>
  </si>
  <si>
    <t>1814049</t>
  </si>
  <si>
    <t>NIRVANA+EOS</t>
  </si>
  <si>
    <t>Májová 24</t>
  </si>
  <si>
    <t>Holuj</t>
  </si>
  <si>
    <t>2,30</t>
  </si>
  <si>
    <t>MOJO 5 M</t>
  </si>
  <si>
    <t>OM-P238</t>
  </si>
  <si>
    <t>MJ5M-Q-110-160</t>
  </si>
  <si>
    <t>BOLERO 5 S</t>
  </si>
  <si>
    <t>PASHA 3 42</t>
  </si>
  <si>
    <t>URAGAN M 120 M</t>
  </si>
  <si>
    <t>OM-P348</t>
  </si>
  <si>
    <t>P348</t>
  </si>
  <si>
    <t>860522-0069</t>
  </si>
  <si>
    <t>12728107L</t>
  </si>
  <si>
    <t>ONDREJ MITTER</t>
  </si>
  <si>
    <t>Milan KULÍŠEK</t>
  </si>
  <si>
    <t>31.8.1970</t>
  </si>
  <si>
    <t>Viestova 387/6</t>
  </si>
  <si>
    <t>ANF.Stn.</t>
  </si>
  <si>
    <t>MW 117/SAJAN</t>
  </si>
  <si>
    <t>ALPINA 2 L</t>
  </si>
  <si>
    <t>OM-P249</t>
  </si>
  <si>
    <t>3.5.1988</t>
  </si>
  <si>
    <t>Slnečná 5</t>
  </si>
  <si>
    <t>927 05</t>
  </si>
  <si>
    <t>DHV 1</t>
  </si>
  <si>
    <t>Mgr.Ing.Andrej LEGUTKÝ</t>
  </si>
  <si>
    <t>12.7.1970</t>
  </si>
  <si>
    <t>Lesná 412/8</t>
  </si>
  <si>
    <t>Lozorno</t>
  </si>
  <si>
    <t>900 55</t>
  </si>
  <si>
    <t>P076</t>
  </si>
  <si>
    <t>WALKERJETP692predanýaj OMP555</t>
  </si>
  <si>
    <t>Povina 140</t>
  </si>
  <si>
    <t>Ing. Peter MACH</t>
  </si>
  <si>
    <t>Podzáhradná 49</t>
  </si>
  <si>
    <t>CREEK´XE M</t>
  </si>
  <si>
    <t>SKYJAM PARAGL.</t>
  </si>
  <si>
    <t>OM-P415</t>
  </si>
  <si>
    <t>M5325382/H020</t>
  </si>
  <si>
    <t>OM-P414</t>
  </si>
  <si>
    <t>G38281502017</t>
  </si>
  <si>
    <t>OM-P423</t>
  </si>
  <si>
    <t>OM-P859</t>
  </si>
  <si>
    <t>G38261501013</t>
  </si>
  <si>
    <t>OM-P866</t>
  </si>
  <si>
    <t>G38241502014</t>
  </si>
  <si>
    <t>Pavol ŠTANCEL</t>
  </si>
  <si>
    <t>9.8.1962</t>
  </si>
  <si>
    <t>Kanianka</t>
  </si>
  <si>
    <t>972 17</t>
  </si>
  <si>
    <t>T2 - 144</t>
  </si>
  <si>
    <t>OM-H408</t>
  </si>
  <si>
    <t>37700</t>
  </si>
  <si>
    <t>Ing. Róbert MURÍN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</si>
  <si>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</si>
  <si>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</si>
  <si>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</si>
  <si>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</si>
  <si>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</si>
  <si>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</si>
  <si>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</si>
  <si>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</si>
  <si>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10.11.1971</t>
  </si>
  <si>
    <t>Tomášikovo 135</t>
  </si>
  <si>
    <t>925 04</t>
  </si>
  <si>
    <t>OM-P721</t>
  </si>
  <si>
    <t>13469811M</t>
  </si>
  <si>
    <t>Patrik MOSNÝ</t>
  </si>
  <si>
    <t>7.4.1973</t>
  </si>
  <si>
    <t>Ľ.Štúra 424/28</t>
  </si>
  <si>
    <t>Veľké Kostoľany</t>
  </si>
  <si>
    <t>922 07</t>
  </si>
  <si>
    <t>OM-P666</t>
  </si>
  <si>
    <t>13571104L</t>
  </si>
  <si>
    <t>Ivan RUSNÁK</t>
  </si>
  <si>
    <t>11.10.1972</t>
  </si>
  <si>
    <t>OM-P720</t>
  </si>
  <si>
    <t>BE02-K70003938</t>
  </si>
  <si>
    <t>17.4.1959</t>
  </si>
  <si>
    <t>Tavárikova osada 7</t>
  </si>
  <si>
    <t>ST-200</t>
  </si>
  <si>
    <t>P322</t>
  </si>
  <si>
    <t>ST2002012H1</t>
  </si>
  <si>
    <t>123.5</t>
  </si>
  <si>
    <t>136.5</t>
  </si>
  <si>
    <t>Ing. Peter TÓTH</t>
  </si>
  <si>
    <t>Sobôtka 94</t>
  </si>
  <si>
    <t>Rimavská Sobota</t>
  </si>
  <si>
    <t>979 01</t>
  </si>
  <si>
    <t>OM-P522</t>
  </si>
  <si>
    <t>Ing. Jozef VRABEC</t>
  </si>
  <si>
    <t>Pov. Bystrica</t>
  </si>
  <si>
    <t>XTRALITE 147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</si>
  <si>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</si>
  <si>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</si>
  <si>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</si>
  <si>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</si>
  <si>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</si>
  <si>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</si>
  <si>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</si>
  <si>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</si>
  <si>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</si>
  <si>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</si>
  <si>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</si>
  <si>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P750</t>
  </si>
  <si>
    <t>RIDER THRUST</t>
  </si>
  <si>
    <t>150038</t>
  </si>
  <si>
    <t>FLY PRODUCTS</t>
  </si>
  <si>
    <t>EOS ONE</t>
  </si>
  <si>
    <t>151</t>
  </si>
  <si>
    <t>ADAME</t>
  </si>
  <si>
    <t>Makovického 16/28</t>
  </si>
  <si>
    <t>BOLERO 5 M</t>
  </si>
  <si>
    <t>OM-P586</t>
  </si>
  <si>
    <t>21.3.1986</t>
  </si>
  <si>
    <t>Minerálna 12</t>
  </si>
  <si>
    <t>ANAKIS 2 S</t>
  </si>
  <si>
    <t>OM-L006</t>
  </si>
  <si>
    <t>M12354-11-0386</t>
  </si>
  <si>
    <t>SKY PARAGL.</t>
  </si>
  <si>
    <t>OM-P009</t>
  </si>
  <si>
    <t>XA52-02-H05-0568</t>
  </si>
  <si>
    <t>OM-P087</t>
  </si>
  <si>
    <t>OM-P112</t>
  </si>
  <si>
    <t>Ing.Tomáš JESENSKÝ</t>
  </si>
  <si>
    <t>18.7.1985</t>
  </si>
  <si>
    <t>Pri Starej Prachárni 8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</si>
  <si>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</si>
  <si>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</si>
  <si>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</si>
  <si>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</si>
  <si>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</si>
  <si>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</si>
  <si>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</si>
  <si>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</si>
  <si>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</si>
  <si>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6.2.1977</t>
  </si>
  <si>
    <t>Vrbovská 85</t>
  </si>
  <si>
    <t>Ľubica</t>
  </si>
  <si>
    <t>059 71</t>
  </si>
  <si>
    <t>Ing. Peter HORVÁT</t>
  </si>
  <si>
    <t>OM-P461</t>
  </si>
  <si>
    <t>Hlaváčikova 18</t>
  </si>
  <si>
    <t>P597</t>
  </si>
  <si>
    <t>801504011</t>
  </si>
  <si>
    <t>OM-P015</t>
  </si>
  <si>
    <t>G27261203051</t>
  </si>
  <si>
    <t>Slatinská 21/2</t>
  </si>
  <si>
    <t>Beluša</t>
  </si>
  <si>
    <t>018 61</t>
  </si>
  <si>
    <t>OM-P096</t>
  </si>
  <si>
    <t>P096</t>
  </si>
  <si>
    <t>G37241504106</t>
  </si>
  <si>
    <t>Miroslav KOMOLÍK</t>
  </si>
  <si>
    <t>16.8.1964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</si>
  <si>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</si>
  <si>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</si>
  <si>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</si>
  <si>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</si>
  <si>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</si>
  <si>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</si>
  <si>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</si>
  <si>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2004/15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</si>
  <si>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</si>
  <si>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</si>
  <si>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</si>
  <si>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</si>
  <si>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</si>
  <si>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</si>
  <si>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</si>
  <si>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</si>
  <si>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</si>
  <si>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</si>
  <si>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</si>
  <si>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</si>
  <si>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</si>
  <si>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</si>
  <si>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</si>
  <si>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</si>
  <si>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</si>
  <si>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</si>
  <si>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</si>
  <si>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</si>
  <si>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</si>
  <si>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</si>
  <si>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</si>
  <si>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</si>
  <si>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</si>
  <si>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</si>
  <si>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</si>
  <si>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</si>
  <si>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</si>
  <si>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</si>
  <si>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</si>
  <si>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</si>
  <si>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</si>
  <si>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</si>
  <si>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</si>
  <si>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</si>
  <si>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</si>
  <si>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</si>
  <si>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</si>
  <si>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</si>
  <si>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</si>
  <si>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</si>
  <si>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</si>
  <si>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</si>
  <si>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</si>
  <si>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</si>
  <si>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</si>
  <si>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</si>
  <si>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</si>
  <si>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</si>
  <si>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</si>
  <si>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</si>
  <si>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</si>
  <si>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</si>
  <si>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</si>
  <si>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</si>
  <si>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</si>
  <si>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</si>
  <si>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</si>
  <si>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</si>
  <si>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</si>
  <si>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</si>
  <si>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DELTA 2 MS</t>
  </si>
  <si>
    <t>OM-L019</t>
  </si>
  <si>
    <t>13025504MC</t>
  </si>
  <si>
    <t>OM-L018</t>
  </si>
  <si>
    <t>OM-P300</t>
  </si>
  <si>
    <t>RELIEF 215 S</t>
  </si>
  <si>
    <t>OM-H480</t>
  </si>
  <si>
    <t>Michal UHRÁK</t>
  </si>
  <si>
    <t>110+</t>
  </si>
  <si>
    <t>OM-H482</t>
  </si>
  <si>
    <t>OM-H483</t>
  </si>
  <si>
    <t>OM-L021</t>
  </si>
  <si>
    <t>Bc. František KARASZ</t>
  </si>
  <si>
    <t>28.6.1990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</si>
  <si>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</si>
  <si>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</si>
  <si>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</si>
  <si>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</si>
  <si>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</si>
  <si>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</si>
  <si>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</si>
  <si>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</si>
  <si>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</si>
  <si>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</si>
  <si>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</si>
  <si>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G39261502027</t>
  </si>
  <si>
    <t>Svobodu 852/15</t>
  </si>
  <si>
    <t xml:space="preserve">17.8.2000
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</si>
  <si>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</si>
  <si>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</si>
  <si>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</si>
  <si>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</si>
  <si>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</si>
  <si>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</si>
  <si>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</si>
  <si>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</si>
  <si>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</si>
  <si>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XC 200 EVO</t>
  </si>
  <si>
    <t>P831</t>
  </si>
  <si>
    <t>561</t>
  </si>
  <si>
    <t>OM-P847</t>
  </si>
  <si>
    <t>RU4S-Q-10B-235</t>
  </si>
  <si>
    <t>21.9.1976</t>
  </si>
  <si>
    <t>Dlhá 62</t>
  </si>
  <si>
    <t>OM-L025</t>
  </si>
  <si>
    <t>OM-L024</t>
  </si>
  <si>
    <t>14502205L</t>
  </si>
  <si>
    <t>Daniel VÝPALA</t>
  </si>
  <si>
    <t>25.4.1978</t>
  </si>
  <si>
    <t>Radošovce 41</t>
  </si>
  <si>
    <t>Jasl. Bohunice</t>
  </si>
  <si>
    <t>ESO 14/TL 2</t>
  </si>
  <si>
    <t>OM-L029</t>
  </si>
  <si>
    <t>K380540</t>
  </si>
  <si>
    <t>Bc. Marek KĽOC</t>
  </si>
  <si>
    <t>Mgr. Marek BEDNÁR</t>
  </si>
  <si>
    <t>2.5.1977</t>
  </si>
  <si>
    <t>Francisciho 1731/29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</si>
  <si>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</si>
  <si>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</si>
  <si>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</si>
  <si>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</si>
  <si>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</si>
  <si>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</si>
  <si>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</si>
  <si>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Dušan MESÁROŠ</t>
  </si>
  <si>
    <t>4.8.1972</t>
  </si>
  <si>
    <t>OM-L035</t>
  </si>
  <si>
    <t>HPAT</t>
  </si>
  <si>
    <t>OM-H485</t>
  </si>
  <si>
    <t>H485</t>
  </si>
  <si>
    <t>Emanuel KONFÁL</t>
  </si>
  <si>
    <t>OM-H409</t>
  </si>
  <si>
    <t>Ing. Marián MEDVEC</t>
  </si>
  <si>
    <t>017 11</t>
  </si>
  <si>
    <t>58</t>
  </si>
  <si>
    <t>Ing. Karol SLABÁK</t>
  </si>
  <si>
    <t>Miroslav BOBER</t>
  </si>
  <si>
    <t>P756</t>
  </si>
  <si>
    <t>OM-L033</t>
  </si>
  <si>
    <t>PLUTO 3 ML</t>
  </si>
  <si>
    <t>3.3.1976</t>
  </si>
  <si>
    <t>Trenčianska 11</t>
  </si>
  <si>
    <t>Mgr. Želmíra HABALOVÁ</t>
  </si>
  <si>
    <t>Tomášikova 31</t>
  </si>
  <si>
    <t>02/M2 3133</t>
  </si>
  <si>
    <t>TANDEM 02</t>
  </si>
  <si>
    <t>L001</t>
  </si>
  <si>
    <t>527</t>
  </si>
  <si>
    <t>UZSÁK</t>
  </si>
  <si>
    <t>MAGMAX 41</t>
  </si>
  <si>
    <t>SILENT TWIN</t>
  </si>
  <si>
    <t>OM-P372</t>
  </si>
  <si>
    <t>P372</t>
  </si>
  <si>
    <t>MAX41-Q-12D-018</t>
  </si>
  <si>
    <t>300214</t>
  </si>
  <si>
    <t>FLANDERSPARAMOTOR</t>
  </si>
  <si>
    <t>Róbert KONTRA</t>
  </si>
  <si>
    <t>23.4.1959</t>
  </si>
  <si>
    <t>Vnútorná okružná 57/34</t>
  </si>
  <si>
    <t>OM-L061</t>
  </si>
  <si>
    <t>Ing. Zdeněk HAVLICE</t>
  </si>
  <si>
    <t xml:space="preserve">Tomášikova 147/1 </t>
  </si>
  <si>
    <t>10.10.1971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</si>
  <si>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</si>
  <si>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</si>
  <si>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</si>
  <si>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</si>
  <si>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</si>
  <si>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</si>
  <si>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</si>
  <si>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</si>
  <si>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14.10.1973</t>
  </si>
  <si>
    <t>Obežná 30</t>
  </si>
  <si>
    <t>PLUTO 3 SM</t>
  </si>
  <si>
    <t>MAC PARA TECHN.</t>
  </si>
  <si>
    <t>MOJO 3 M</t>
  </si>
  <si>
    <t>OM-L067</t>
  </si>
  <si>
    <t>MJ3M-L-11B-047</t>
  </si>
  <si>
    <t>17.12.1990</t>
  </si>
  <si>
    <t>Kúkoľova 807</t>
  </si>
  <si>
    <t>EN 1-2</t>
  </si>
  <si>
    <t>OM-L063</t>
  </si>
  <si>
    <t>RU4L-Q-21B-029</t>
  </si>
  <si>
    <t>VENUS 4 M</t>
  </si>
  <si>
    <t>OM-L052</t>
  </si>
  <si>
    <t>14503106L</t>
  </si>
  <si>
    <t>OM-L053</t>
  </si>
  <si>
    <t>13571505M</t>
  </si>
  <si>
    <t>Marek CHOVANEC</t>
  </si>
  <si>
    <t>22.5.1986</t>
  </si>
  <si>
    <t>Vyšný koniec 410</t>
  </si>
  <si>
    <t>Turzovka</t>
  </si>
  <si>
    <t>023 54</t>
  </si>
  <si>
    <t>OM-L076</t>
  </si>
  <si>
    <t>František VOJTYLA</t>
  </si>
  <si>
    <t>23.11.1979</t>
  </si>
  <si>
    <t>Rybníky 527</t>
  </si>
  <si>
    <t>Mgr. Peter KRÁLIK</t>
  </si>
  <si>
    <t>Ing. Matúš ŠKVARKA</t>
  </si>
  <si>
    <t>OA-0904-OA</t>
  </si>
  <si>
    <t>Ing. Michal GAJDOŠ</t>
  </si>
  <si>
    <t>TAIFUN M</t>
  </si>
  <si>
    <t>Mgr. Marián LOŠONSKÝ</t>
  </si>
  <si>
    <t>Ing. Radovan HROMADA</t>
  </si>
  <si>
    <t>Ing. Pavol BEDNARČÍK</t>
  </si>
  <si>
    <t>PLUTO 3 S</t>
  </si>
  <si>
    <t>14504307S</t>
  </si>
  <si>
    <t>28.3.1983</t>
  </si>
  <si>
    <t>OM-L068</t>
  </si>
  <si>
    <t>15403406SM</t>
  </si>
  <si>
    <t>Marián MADUNICKÝ</t>
  </si>
  <si>
    <t>19.6.1972</t>
  </si>
  <si>
    <t>Karpatská 3106/2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</si>
  <si>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</si>
  <si>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</si>
  <si>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</si>
  <si>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</si>
  <si>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</si>
  <si>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</si>
  <si>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</si>
  <si>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</si>
  <si>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Ing. Peter  GAŠPAROVIČ PhD.</t>
  </si>
  <si>
    <t>Vranov n. Topľou</t>
  </si>
  <si>
    <t>P786-11209-38/8626</t>
  </si>
  <si>
    <t>LUCKY 4 28</t>
  </si>
  <si>
    <t>OM-L039</t>
  </si>
  <si>
    <t>1428-2145</t>
  </si>
  <si>
    <t>OM-L040</t>
  </si>
  <si>
    <t>Ing. Šimon UKROPEC</t>
  </si>
  <si>
    <t>40//40</t>
  </si>
  <si>
    <t>086 12</t>
  </si>
  <si>
    <t>LIFT EZ M</t>
  </si>
  <si>
    <t>OM-L092</t>
  </si>
  <si>
    <t>347334BA</t>
  </si>
  <si>
    <t>OM-P831</t>
  </si>
  <si>
    <t>Marcel MURÁRIK</t>
  </si>
  <si>
    <t>25.5.1979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</si>
  <si>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</si>
  <si>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</si>
  <si>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</si>
  <si>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</si>
  <si>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</si>
  <si>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</si>
  <si>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</si>
  <si>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</si>
  <si>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18.4.1962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</si>
  <si>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</si>
  <si>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</si>
  <si>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</si>
  <si>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</si>
  <si>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</si>
  <si>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</si>
  <si>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</si>
  <si>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</si>
  <si>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</si>
  <si>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</si>
  <si>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</si>
  <si>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</si>
  <si>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</si>
  <si>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</si>
  <si>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</si>
  <si>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</si>
  <si>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</si>
  <si>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</si>
  <si>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</si>
  <si>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</si>
  <si>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</si>
  <si>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1511008</t>
  </si>
  <si>
    <t>OM-P845</t>
  </si>
  <si>
    <t>G27281101026</t>
  </si>
  <si>
    <t>OM-L088</t>
  </si>
  <si>
    <t>G38281501010</t>
  </si>
  <si>
    <t>Tomáš RABČAN</t>
  </si>
  <si>
    <t>27.4.1986</t>
  </si>
  <si>
    <t>Okružná 104/39</t>
  </si>
  <si>
    <t>022 04</t>
  </si>
  <si>
    <t>LTF-1</t>
  </si>
  <si>
    <t>Ing. Severín  TOMA</t>
  </si>
  <si>
    <t>Ing. Jaroslav SOJKA</t>
  </si>
  <si>
    <t>Ing. Maroš VALENTOVIČ</t>
  </si>
  <si>
    <t>Ing. Martin TVAROŠKA</t>
  </si>
  <si>
    <t>MUDr. Martin DVULIT</t>
  </si>
  <si>
    <t>Ing. Juraj SLADKÝ</t>
  </si>
  <si>
    <t>Ing. Ladislav GÉCI</t>
  </si>
  <si>
    <t>14.7.1998</t>
  </si>
  <si>
    <t>Korunovo 11</t>
  </si>
  <si>
    <t>Juraj PETROVIČ</t>
  </si>
  <si>
    <t>23.1.1976</t>
  </si>
  <si>
    <t>Račianska 12</t>
  </si>
  <si>
    <t>Ing. Róbert SETNIČKA</t>
  </si>
  <si>
    <t>Ing. Stanislav KUPČO</t>
  </si>
  <si>
    <t>Kuchyňa 355</t>
  </si>
  <si>
    <t>900 52</t>
  </si>
  <si>
    <t>SOL PARAGL.</t>
  </si>
  <si>
    <t>MAKALU 4</t>
  </si>
  <si>
    <t>XB44SM0611625874</t>
  </si>
  <si>
    <t>0,20</t>
  </si>
  <si>
    <t>P029/151001</t>
  </si>
  <si>
    <t>ST-ELEKTRO</t>
  </si>
  <si>
    <t>BGD</t>
  </si>
  <si>
    <t>Ing. Juraj ČIERNIK</t>
  </si>
  <si>
    <t xml:space="preserve">FIDES 2 XS
</t>
  </si>
  <si>
    <t>OM-P053</t>
  </si>
  <si>
    <t>OM-P055</t>
  </si>
  <si>
    <t>2016153</t>
  </si>
  <si>
    <t>Peter WEIS</t>
  </si>
  <si>
    <t>13.9.1989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</si>
  <si>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</si>
  <si>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</si>
  <si>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</si>
  <si>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</si>
  <si>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</si>
  <si>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</si>
  <si>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</si>
  <si>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Ján KISEĽ</t>
  </si>
  <si>
    <t>29.10.1982</t>
  </si>
  <si>
    <t>Kučín 27</t>
  </si>
  <si>
    <t>Michal LOBOTKA</t>
  </si>
  <si>
    <t>2.7.1993</t>
  </si>
  <si>
    <t>Podhorany-Mechenice 183</t>
  </si>
  <si>
    <t>951 46</t>
  </si>
  <si>
    <t>SETOOP 112A1</t>
  </si>
  <si>
    <t>P093</t>
  </si>
  <si>
    <t>IM05X1116EPK</t>
  </si>
  <si>
    <t>M2 3076</t>
  </si>
  <si>
    <t>Henrich MAŤAVKA</t>
  </si>
  <si>
    <t>1.8.1980</t>
  </si>
  <si>
    <t>Námestie hrdinov 3/11</t>
  </si>
  <si>
    <t>Chynorany</t>
  </si>
  <si>
    <t>956 33</t>
  </si>
  <si>
    <t>MINIPLANE POLINI THOR 130</t>
  </si>
  <si>
    <t>MENTOR 4 M</t>
  </si>
  <si>
    <t>300559</t>
  </si>
  <si>
    <t>Slavomír ŠUŠOR</t>
  </si>
  <si>
    <t>210</t>
  </si>
  <si>
    <t>L038</t>
  </si>
  <si>
    <t>P159</t>
  </si>
  <si>
    <t>160101/16AX01</t>
  </si>
  <si>
    <t>30+12,5</t>
  </si>
  <si>
    <t>Tomáš ĎURTA</t>
  </si>
  <si>
    <t>2.7.1987</t>
  </si>
  <si>
    <t>Cigeľ 280</t>
  </si>
  <si>
    <t>CHRONOS 25</t>
  </si>
  <si>
    <t>5525-1683</t>
  </si>
  <si>
    <t>LTF23/05</t>
  </si>
  <si>
    <t>VEGA 5 S</t>
  </si>
  <si>
    <t>OM-P179</t>
  </si>
  <si>
    <t>26606005S</t>
  </si>
  <si>
    <t>Mojmírova 22</t>
  </si>
  <si>
    <t>Slov. Grob</t>
  </si>
  <si>
    <t>900 26</t>
  </si>
  <si>
    <t>G20282604074</t>
  </si>
  <si>
    <t>OM-P198</t>
  </si>
  <si>
    <t>15405709M</t>
  </si>
  <si>
    <t>Ing. Peter KOPECKÝ</t>
  </si>
  <si>
    <t>14.6.1981</t>
  </si>
  <si>
    <t>SNP 680/80</t>
  </si>
  <si>
    <t>Tren. Teplice</t>
  </si>
  <si>
    <t>METIS 3</t>
  </si>
  <si>
    <t>59</t>
  </si>
  <si>
    <t>OM-P227</t>
  </si>
  <si>
    <t>OM-P269</t>
  </si>
  <si>
    <t>15514409L</t>
  </si>
  <si>
    <t>29.12.1991</t>
  </si>
  <si>
    <t>OM-P277</t>
  </si>
  <si>
    <t>47842</t>
  </si>
  <si>
    <t>18.10.1995</t>
  </si>
  <si>
    <t>ICARO PARAGL.</t>
  </si>
  <si>
    <t>J. Fraňa 11</t>
  </si>
  <si>
    <t>117</t>
  </si>
  <si>
    <t>P291</t>
  </si>
  <si>
    <t>STE2009H3</t>
  </si>
  <si>
    <t>109</t>
  </si>
  <si>
    <t>Juraj VERNÁRSKY</t>
  </si>
  <si>
    <t>28.4.1966</t>
  </si>
  <si>
    <t>SNP 95</t>
  </si>
  <si>
    <t>ST-100</t>
  </si>
  <si>
    <t>P317</t>
  </si>
  <si>
    <t>METIS 2</t>
  </si>
  <si>
    <t>1253-11-0312</t>
  </si>
  <si>
    <t>OM-P325</t>
  </si>
  <si>
    <t>2526-1609</t>
  </si>
  <si>
    <t>9.4.1971</t>
  </si>
  <si>
    <t>Borčany 38</t>
  </si>
  <si>
    <t>152</t>
  </si>
  <si>
    <t>Malá 2</t>
  </si>
  <si>
    <t>Ing. Ladislav DUBINA</t>
  </si>
  <si>
    <t>Trenčianska 20</t>
  </si>
  <si>
    <t>KANTEGA XC M</t>
  </si>
  <si>
    <t>OM-P364</t>
  </si>
  <si>
    <t>91</t>
  </si>
  <si>
    <t>AVAX XC 5 28</t>
  </si>
  <si>
    <t>OM-P370</t>
  </si>
  <si>
    <t>G44281505008</t>
  </si>
  <si>
    <t>Ing. Vlastimil HLOUŠEK</t>
  </si>
  <si>
    <t>VIRUS 2.2</t>
  </si>
  <si>
    <t>P378</t>
  </si>
  <si>
    <t>AVA SPORT</t>
  </si>
  <si>
    <t>OM-P381</t>
  </si>
  <si>
    <t>201778</t>
  </si>
  <si>
    <t>Ing.arch. Marcel GACHO</t>
  </si>
  <si>
    <t>Klokočová 736/7</t>
  </si>
  <si>
    <t>081 01</t>
  </si>
  <si>
    <t>27.11.1979</t>
  </si>
  <si>
    <t>Ing. Milan ŠKOLNÍČEK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</si>
  <si>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</si>
  <si>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</si>
  <si>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</si>
  <si>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</si>
  <si>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</si>
  <si>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</si>
  <si>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</si>
  <si>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</si>
  <si>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Veternicová 21</t>
  </si>
  <si>
    <t>28.12.1964</t>
  </si>
  <si>
    <t>Dražovce, Nitra</t>
  </si>
  <si>
    <t>SPEEDY 24</t>
  </si>
  <si>
    <t>Žiar n/Hronom</t>
  </si>
  <si>
    <t>965 01</t>
  </si>
  <si>
    <t>972 27</t>
  </si>
  <si>
    <t>Ing. Peter HODÚR</t>
  </si>
  <si>
    <t>10.11.1964</t>
  </si>
  <si>
    <t>Tešedíkovo 225</t>
  </si>
  <si>
    <t>925 82</t>
  </si>
  <si>
    <t>Ing. Pavol KOREŇ</t>
  </si>
  <si>
    <t>Urban ŠKOTTA</t>
  </si>
  <si>
    <t>56,25</t>
  </si>
  <si>
    <t>41</t>
  </si>
  <si>
    <t>Ing. Ján BAJÚS</t>
  </si>
  <si>
    <t>168</t>
  </si>
  <si>
    <t>OM-P613</t>
  </si>
  <si>
    <t>P613</t>
  </si>
  <si>
    <t>327627BA</t>
  </si>
  <si>
    <t>121001</t>
  </si>
  <si>
    <t>Ing. Jaroslav BIŠČÁK</t>
  </si>
  <si>
    <t>17.1.1973</t>
  </si>
  <si>
    <t>Severná 352</t>
  </si>
  <si>
    <t>Vyšná Šebastová</t>
  </si>
  <si>
    <t>080 06</t>
  </si>
  <si>
    <t>68+</t>
  </si>
  <si>
    <t>ARTIK 4 27</t>
  </si>
  <si>
    <t>K380758</t>
  </si>
  <si>
    <t>PitBull RX-23</t>
  </si>
  <si>
    <t>P634</t>
  </si>
  <si>
    <t>6223-1501</t>
  </si>
  <si>
    <t>801503027</t>
  </si>
  <si>
    <t>Radovan TEŠÍK</t>
  </si>
  <si>
    <t>31.12.1986</t>
  </si>
  <si>
    <t>Hviezdoslavova 2270/14</t>
  </si>
  <si>
    <t>Ing. Ján VEĽAS</t>
  </si>
  <si>
    <t>Ľubiša 161</t>
  </si>
  <si>
    <t>067 11</t>
  </si>
  <si>
    <t>ALPHA 6 26</t>
  </si>
  <si>
    <t>OM-P655</t>
  </si>
  <si>
    <t>Gemerská 1776/6</t>
  </si>
  <si>
    <t>5,40</t>
  </si>
  <si>
    <t>12850103LC</t>
  </si>
  <si>
    <t>René PETRÁŠ</t>
  </si>
  <si>
    <t>22.3.1974</t>
  </si>
  <si>
    <t>934 05</t>
  </si>
  <si>
    <t>SUPERHAWK</t>
  </si>
  <si>
    <t>PUTZ SPORT 2</t>
  </si>
  <si>
    <t>Pavol SLÍVA</t>
  </si>
  <si>
    <t>69</t>
  </si>
  <si>
    <t>67,5</t>
  </si>
  <si>
    <t>3082 P 49258</t>
  </si>
  <si>
    <t>ALPHA 6 28</t>
  </si>
  <si>
    <t>Marián KRIŠŠÁK</t>
  </si>
  <si>
    <t>8.12.1982</t>
  </si>
  <si>
    <t>Kuzmányho 21</t>
  </si>
  <si>
    <t>14505809SM</t>
  </si>
  <si>
    <t>SPIN F 180 E/ TRIKE</t>
  </si>
  <si>
    <t>2.3.1966</t>
  </si>
  <si>
    <t>13467106M</t>
  </si>
  <si>
    <t>Michal ABRAHÁM</t>
  </si>
  <si>
    <t>22.12.1980</t>
  </si>
  <si>
    <t>Romanova 1674/42</t>
  </si>
  <si>
    <t>Ing. Michal  TKÁČ</t>
  </si>
  <si>
    <t>Ing. Milan BOHUŠ</t>
  </si>
  <si>
    <t>Ing. Jozef BAŠNÝ</t>
  </si>
  <si>
    <t>Ing. Pavol TRCKA</t>
  </si>
  <si>
    <t>2.4.1968</t>
  </si>
  <si>
    <t>Gorkého 342/9</t>
  </si>
  <si>
    <t>Sečovce</t>
  </si>
  <si>
    <t>078 01</t>
  </si>
  <si>
    <t>Slnečná 653</t>
  </si>
  <si>
    <t>Dolná Streda</t>
  </si>
  <si>
    <t>925 63</t>
  </si>
  <si>
    <t>OM-P788</t>
  </si>
  <si>
    <t>82</t>
  </si>
  <si>
    <t>Stanislav MAŠÍR</t>
  </si>
  <si>
    <t>Zl. Moravce</t>
  </si>
  <si>
    <t>BIGOLDEN 3 42</t>
  </si>
  <si>
    <t>G40421511446</t>
  </si>
  <si>
    <t>Agátová 363</t>
  </si>
  <si>
    <t>Sľažany</t>
  </si>
  <si>
    <t>951 71</t>
  </si>
  <si>
    <t>NUCLEON 31</t>
  </si>
  <si>
    <t>P833</t>
  </si>
  <si>
    <t>P-09031</t>
  </si>
  <si>
    <t>M2 1473</t>
  </si>
  <si>
    <t>Matej Ján DOMINKA</t>
  </si>
  <si>
    <t>GOW s.r.o.</t>
  </si>
  <si>
    <t>89,06</t>
  </si>
  <si>
    <t>Lipt. Revúce</t>
  </si>
  <si>
    <t>P806</t>
  </si>
  <si>
    <t>Mgr. Ján IVANECKÝ</t>
  </si>
  <si>
    <t>20.6.1975</t>
  </si>
  <si>
    <t>Ľubotice</t>
  </si>
  <si>
    <t>065 02</t>
  </si>
  <si>
    <t>14506910ML</t>
  </si>
  <si>
    <t>10,30</t>
  </si>
  <si>
    <t>DUAL</t>
  </si>
  <si>
    <t>BG031982A</t>
  </si>
  <si>
    <t>NIMBUS 1 B</t>
  </si>
  <si>
    <t>OM-P915</t>
  </si>
  <si>
    <t>P915</t>
  </si>
  <si>
    <t>083/13</t>
  </si>
  <si>
    <t>Radovan GRÍGER</t>
  </si>
  <si>
    <t>5.8.1981</t>
  </si>
  <si>
    <t>985 56</t>
  </si>
  <si>
    <t>OM-P918</t>
  </si>
  <si>
    <t>Emil VALÁRIK</t>
  </si>
  <si>
    <t>16.7.1968</t>
  </si>
  <si>
    <t>Stred 789</t>
  </si>
  <si>
    <t>Zákopčie</t>
  </si>
  <si>
    <t>023 11</t>
  </si>
  <si>
    <t>OM-P938</t>
  </si>
  <si>
    <t>25310211M</t>
  </si>
  <si>
    <t>Ľubomír FUJDIAR</t>
  </si>
  <si>
    <t>Borová 30</t>
  </si>
  <si>
    <t>14505909SM</t>
  </si>
  <si>
    <t>AVAX XC 5 26</t>
  </si>
  <si>
    <t>G44261602005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</si>
  <si>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</si>
  <si>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</si>
  <si>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</si>
  <si>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</si>
  <si>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</si>
  <si>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</si>
  <si>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</si>
  <si>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</si>
  <si>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SIRIUS 2 35</t>
  </si>
  <si>
    <t>UZSAK 05</t>
  </si>
  <si>
    <t>OM-L003</t>
  </si>
  <si>
    <t>L003</t>
  </si>
  <si>
    <t>82506205T35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</si>
  <si>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</si>
  <si>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</si>
  <si>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</si>
  <si>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</si>
  <si>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</si>
  <si>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</si>
  <si>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</si>
  <si>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</si>
  <si>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19.11.1981</t>
  </si>
  <si>
    <t>Liešťany 376</t>
  </si>
  <si>
    <t>CRUISER</t>
  </si>
  <si>
    <t>OM-L016</t>
  </si>
  <si>
    <t>117816</t>
  </si>
  <si>
    <t>28.1.1988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</si>
  <si>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</si>
  <si>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</si>
  <si>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</si>
  <si>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</si>
  <si>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</si>
  <si>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</si>
  <si>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</si>
  <si>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</si>
  <si>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</si>
  <si>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</si>
  <si>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</si>
  <si>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</si>
  <si>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</si>
  <si>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Ing. Patrik ŠIMKO</t>
  </si>
  <si>
    <t>034 06</t>
  </si>
  <si>
    <t>RUSH 3 S</t>
  </si>
  <si>
    <t>OM-L055</t>
  </si>
  <si>
    <t>R3S-N-10C-030</t>
  </si>
  <si>
    <t>Ing. Peter TICHÝ</t>
  </si>
  <si>
    <t>BURAN REFLEX 30 XL</t>
  </si>
  <si>
    <t>OM-L056</t>
  </si>
  <si>
    <t>277104</t>
  </si>
  <si>
    <t>AIR-SPORT</t>
  </si>
  <si>
    <t>OM-L057</t>
  </si>
  <si>
    <t>M1059-11-0794</t>
  </si>
  <si>
    <t>Tomáš ASZTALOS</t>
  </si>
  <si>
    <t>25.2.1978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</si>
  <si>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</si>
  <si>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</si>
  <si>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</si>
  <si>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</si>
  <si>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</si>
  <si>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</si>
  <si>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</si>
  <si>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</si>
  <si>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</si>
  <si>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BOLERO 5 L</t>
  </si>
  <si>
    <t>OM-L075</t>
  </si>
  <si>
    <t>BEO2-K70003590</t>
  </si>
  <si>
    <t>Michal HALABURDA</t>
  </si>
  <si>
    <t>22.1.1978</t>
  </si>
  <si>
    <t>Jurkovičova 21</t>
  </si>
  <si>
    <t>12.6.1997</t>
  </si>
  <si>
    <t>027 43</t>
  </si>
  <si>
    <t>OM-L080</t>
  </si>
  <si>
    <t>15513607M</t>
  </si>
  <si>
    <t>OM-L081</t>
  </si>
  <si>
    <t>15615501L</t>
  </si>
  <si>
    <t>OM-L082</t>
  </si>
  <si>
    <t>Roman MOZOL</t>
  </si>
  <si>
    <t>12.12.1980</t>
  </si>
  <si>
    <t>Rudina 120</t>
  </si>
  <si>
    <t>023 31</t>
  </si>
  <si>
    <t>OM-L084</t>
  </si>
  <si>
    <t>52802603S</t>
  </si>
  <si>
    <t>OM-L085</t>
  </si>
  <si>
    <t>13672403M</t>
  </si>
  <si>
    <t>OM-L089</t>
  </si>
  <si>
    <t>G37261308188</t>
  </si>
  <si>
    <t>Miroslav ZVADA</t>
  </si>
  <si>
    <t>19.8.1987</t>
  </si>
  <si>
    <t>OM-L091</t>
  </si>
  <si>
    <t>G15262308120</t>
  </si>
  <si>
    <t>Ivan VÁCLAVÍK</t>
  </si>
  <si>
    <t>18.10.1974</t>
  </si>
  <si>
    <t>Zelená 35</t>
  </si>
  <si>
    <t>Halič</t>
  </si>
  <si>
    <t>985 11</t>
  </si>
  <si>
    <t>Peter HOSSA</t>
  </si>
  <si>
    <t>OM-L096</t>
  </si>
  <si>
    <t>Rudolf KOVÁČIK</t>
  </si>
  <si>
    <t>18.5.1984</t>
  </si>
  <si>
    <t>Čierny Balog</t>
  </si>
  <si>
    <t>976 52</t>
  </si>
  <si>
    <t>RUSH 3 L</t>
  </si>
  <si>
    <t>OM-L097</t>
  </si>
  <si>
    <t>R3L-M-12E-009</t>
  </si>
  <si>
    <t>Pavol IVAN</t>
  </si>
  <si>
    <t>29.1.1967</t>
  </si>
  <si>
    <t>Poľná 6</t>
  </si>
  <si>
    <t>BLACKLIGHT</t>
  </si>
  <si>
    <t>OM-L098</t>
  </si>
  <si>
    <t>EAPR-GS-7528/11</t>
  </si>
  <si>
    <t>U TURN</t>
  </si>
  <si>
    <t>19.6.1978</t>
  </si>
  <si>
    <t>Riazanská 60</t>
  </si>
  <si>
    <t>OM-L107</t>
  </si>
  <si>
    <t>L107</t>
  </si>
  <si>
    <t>242914</t>
  </si>
  <si>
    <t>Koprivnícka 13</t>
  </si>
  <si>
    <t>ĎURINA</t>
  </si>
  <si>
    <t>BLAZE 19</t>
  </si>
  <si>
    <t>OM-L113</t>
  </si>
  <si>
    <t>5219-1519</t>
  </si>
  <si>
    <t>SPRINT L</t>
  </si>
  <si>
    <t>OM-L116</t>
  </si>
  <si>
    <t>YZOI-K4700102P</t>
  </si>
  <si>
    <t>21.12.1977</t>
  </si>
  <si>
    <t>Ormisova 4</t>
  </si>
  <si>
    <t>OM-L118</t>
  </si>
  <si>
    <t>XB3004-I-HC-1140</t>
  </si>
  <si>
    <t>Erik SRNKA</t>
  </si>
  <si>
    <t>8.11.1989</t>
  </si>
  <si>
    <t>Podholie 33</t>
  </si>
  <si>
    <t>Braväcovo</t>
  </si>
  <si>
    <t>976 64</t>
  </si>
  <si>
    <t>OM-L119</t>
  </si>
  <si>
    <t>Pavol MUSKOLAY</t>
  </si>
  <si>
    <t>2.7.1976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</si>
  <si>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</si>
  <si>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</si>
  <si>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</si>
  <si>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</si>
  <si>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</si>
  <si>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</si>
  <si>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</si>
  <si>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Marek BERILA</t>
  </si>
  <si>
    <t>14.5.1979</t>
  </si>
  <si>
    <t>Rakovec n. Ondavou 3</t>
  </si>
  <si>
    <t>072 03</t>
  </si>
  <si>
    <t>OM-L131</t>
  </si>
  <si>
    <t>OM-L132</t>
  </si>
  <si>
    <t>47517</t>
  </si>
  <si>
    <t>OM-L133</t>
  </si>
  <si>
    <t>OM-L134</t>
  </si>
  <si>
    <t>15406409L</t>
  </si>
  <si>
    <t>23.5.1980</t>
  </si>
  <si>
    <t>VEGA 5 L</t>
  </si>
  <si>
    <t>OM-L135</t>
  </si>
  <si>
    <t>26601901L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</si>
  <si>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</si>
  <si>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</si>
  <si>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</si>
  <si>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</si>
  <si>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</si>
  <si>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</si>
  <si>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</si>
  <si>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</si>
  <si>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</si>
  <si>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26.1.1984</t>
  </si>
  <si>
    <t>Stred 389</t>
  </si>
  <si>
    <t>OM-L141</t>
  </si>
  <si>
    <t>TRANGO XC 3 M</t>
  </si>
  <si>
    <t>OM-L142</t>
  </si>
  <si>
    <t>XG57M-05-1-158-5426</t>
  </si>
  <si>
    <t>UP PARAGL.</t>
  </si>
  <si>
    <t>OM-L143</t>
  </si>
  <si>
    <t>TRANGO XC 3 S</t>
  </si>
  <si>
    <t>OM-L144</t>
  </si>
  <si>
    <t>XG57S-03-1-156-5289</t>
  </si>
  <si>
    <t>LIFT EZ S</t>
  </si>
  <si>
    <t>OM-L145</t>
  </si>
  <si>
    <t>200607110333</t>
  </si>
  <si>
    <t>Martin ONDRAŠČIN</t>
  </si>
  <si>
    <t>26.12.1992</t>
  </si>
  <si>
    <t>Pod hájom 1360/147-33</t>
  </si>
  <si>
    <t>ANF P</t>
  </si>
  <si>
    <t>BRONTES 2 L</t>
  </si>
  <si>
    <t>OM-L147</t>
  </si>
  <si>
    <t>200806110524</t>
  </si>
  <si>
    <t>Michal KOCÚR</t>
  </si>
  <si>
    <t>19.5.1993</t>
  </si>
  <si>
    <t>Pod hájom 1094/75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</si>
  <si>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</si>
  <si>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</si>
  <si>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</si>
  <si>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</si>
  <si>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</si>
  <si>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</si>
  <si>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</si>
  <si>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</si>
  <si>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</si>
  <si>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31.12.1975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</si>
  <si>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</si>
  <si>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</si>
  <si>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</si>
  <si>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</si>
  <si>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</si>
  <si>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</si>
  <si>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</si>
  <si>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</si>
  <si>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</si>
  <si>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15409112M</t>
  </si>
  <si>
    <t>Marek PAVLOVIČ</t>
  </si>
  <si>
    <t>14.1.1985</t>
  </si>
  <si>
    <t>Vyšehradská 23</t>
  </si>
  <si>
    <t>OM-L160</t>
  </si>
  <si>
    <t>15616101M</t>
  </si>
  <si>
    <t>Hloža 1329</t>
  </si>
  <si>
    <t>OM-L161</t>
  </si>
  <si>
    <t>OM-L162</t>
  </si>
  <si>
    <t>15616202L</t>
  </si>
  <si>
    <t>OM-L164</t>
  </si>
  <si>
    <t>OM-L165</t>
  </si>
  <si>
    <t>14507911ML</t>
  </si>
  <si>
    <t>Ing. Tomáš JANÍK</t>
  </si>
  <si>
    <t>9.3.1978</t>
  </si>
  <si>
    <t>Kempelenova 3</t>
  </si>
  <si>
    <t>OM-L166</t>
  </si>
  <si>
    <t>OM-L167</t>
  </si>
  <si>
    <t>OM-L170</t>
  </si>
  <si>
    <t>OM-L171</t>
  </si>
  <si>
    <t>OM-L172</t>
  </si>
  <si>
    <t>ROOK 2 MS</t>
  </si>
  <si>
    <t>OM-L173</t>
  </si>
  <si>
    <t>R2-MS-6-0351</t>
  </si>
  <si>
    <t>777-TRIPLE SEVEN</t>
  </si>
  <si>
    <t>12.2.1989</t>
  </si>
  <si>
    <t>OM-L174</t>
  </si>
  <si>
    <t>RUSH 3 M</t>
  </si>
  <si>
    <t>OM-L175</t>
  </si>
  <si>
    <t>R3M-M-22E-209</t>
  </si>
  <si>
    <t>Juraj JURÍK</t>
  </si>
  <si>
    <t>26.7.1982</t>
  </si>
  <si>
    <t>Hlboká cesta 1</t>
  </si>
  <si>
    <t>OM-L176</t>
  </si>
  <si>
    <t>OM-L177</t>
  </si>
  <si>
    <t>OM-L179</t>
  </si>
  <si>
    <t>Lehota p/Vtáčnikom</t>
  </si>
  <si>
    <t>OM-L180</t>
  </si>
  <si>
    <t>RISE 2 M</t>
  </si>
  <si>
    <t>OM-L181</t>
  </si>
  <si>
    <t>XB07M8P154108A</t>
  </si>
  <si>
    <t>OM-L182</t>
  </si>
  <si>
    <t>OM-L183</t>
  </si>
  <si>
    <t>G40421509345</t>
  </si>
  <si>
    <t>RR 200/TRIKE</t>
  </si>
  <si>
    <t>OM-L185</t>
  </si>
  <si>
    <t>L185</t>
  </si>
  <si>
    <t>G37281410266</t>
  </si>
  <si>
    <t>M25297</t>
  </si>
  <si>
    <t>WALKERJET/PERNICA</t>
  </si>
  <si>
    <t>Stanislav KRAJČOVIČ</t>
  </si>
  <si>
    <t>11.7.1959</t>
  </si>
  <si>
    <t>Nová Doba 592/7</t>
  </si>
  <si>
    <t>Chtelnica</t>
  </si>
  <si>
    <t>922 05</t>
  </si>
  <si>
    <t>35+11</t>
  </si>
  <si>
    <t>OM-L186</t>
  </si>
  <si>
    <t>OM-L188</t>
  </si>
  <si>
    <t>L188</t>
  </si>
  <si>
    <t>347828</t>
  </si>
  <si>
    <t>Ing. Oldřich KOŘÍNEK</t>
  </si>
  <si>
    <t>7.7.1972</t>
  </si>
  <si>
    <t>Tajovského 14</t>
  </si>
  <si>
    <t>OM-L189</t>
  </si>
  <si>
    <t>347695BA</t>
  </si>
  <si>
    <t>N296</t>
  </si>
  <si>
    <t>OM-L190</t>
  </si>
  <si>
    <t>OM-L191</t>
  </si>
  <si>
    <t>OM-L192</t>
  </si>
  <si>
    <t>OM-L196</t>
  </si>
  <si>
    <t>ZE19-Q-48C-009</t>
  </si>
  <si>
    <t>Rudolf SZOMOLANYI</t>
  </si>
  <si>
    <t>1.11.1957</t>
  </si>
  <si>
    <t>Horný Dvor 62</t>
  </si>
  <si>
    <t>Bernolákovo</t>
  </si>
  <si>
    <t>900 27</t>
  </si>
  <si>
    <t>LOAD</t>
  </si>
  <si>
    <t>OM-L197</t>
  </si>
  <si>
    <t>OM-L198</t>
  </si>
  <si>
    <t>OM-L199</t>
  </si>
  <si>
    <t>14507711ML</t>
  </si>
  <si>
    <t>Ľuboslav GALOVIČ</t>
  </si>
  <si>
    <t>11.9.1955</t>
  </si>
  <si>
    <t>SNP 266/1</t>
  </si>
  <si>
    <t>OM-L201</t>
  </si>
  <si>
    <t>G38261602031</t>
  </si>
  <si>
    <t>Martin ŠIDO</t>
  </si>
  <si>
    <t>5.4.1985</t>
  </si>
  <si>
    <t>Šustekova 47</t>
  </si>
  <si>
    <t>OM-L202</t>
  </si>
  <si>
    <t>G38281602010</t>
  </si>
  <si>
    <t>Ing. Zdenko KAČMÁR</t>
  </si>
  <si>
    <t>OM-L203</t>
  </si>
  <si>
    <t>G38281602047</t>
  </si>
  <si>
    <t>OM-L204</t>
  </si>
  <si>
    <t>G38281602049</t>
  </si>
  <si>
    <t>OM-L205</t>
  </si>
  <si>
    <t>G38301602048</t>
  </si>
  <si>
    <t>OM-L206</t>
  </si>
  <si>
    <t>G38261501012</t>
  </si>
  <si>
    <t>OM-L207</t>
  </si>
  <si>
    <t>OM-L208</t>
  </si>
  <si>
    <t>G37301602021</t>
  </si>
  <si>
    <t>OM-L209</t>
  </si>
  <si>
    <t>G38261602038</t>
  </si>
  <si>
    <t>OM-L211</t>
  </si>
  <si>
    <t>14508011SM</t>
  </si>
  <si>
    <t>Jakub HATNANČÍK</t>
  </si>
  <si>
    <t>26.9.1990</t>
  </si>
  <si>
    <t>Horná Súča 348</t>
  </si>
  <si>
    <t>OM-L212</t>
  </si>
  <si>
    <t>14610704ML</t>
  </si>
  <si>
    <t>Miloš MESÁROŠ</t>
  </si>
  <si>
    <t>12.3.1967</t>
  </si>
  <si>
    <t>OM-L213</t>
  </si>
  <si>
    <t>13672604M</t>
  </si>
  <si>
    <t>VEGA 5 M</t>
  </si>
  <si>
    <t>ROADSTER 2 28</t>
  </si>
  <si>
    <t>OM-L215</t>
  </si>
  <si>
    <t>RD228</t>
  </si>
  <si>
    <t>OM-L216</t>
  </si>
  <si>
    <t>L216</t>
  </si>
  <si>
    <t>G40421510365</t>
  </si>
  <si>
    <t>208404</t>
  </si>
  <si>
    <t>OM-L217</t>
  </si>
  <si>
    <t>OM-L219</t>
  </si>
  <si>
    <t>OM-L220</t>
  </si>
  <si>
    <t>MESCAL 3 XS</t>
  </si>
  <si>
    <t>OM-L221</t>
  </si>
  <si>
    <t>SGME3XSR-0711-19239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</si>
  <si>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</si>
  <si>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</si>
  <si>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</si>
  <si>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</si>
  <si>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</si>
  <si>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</si>
  <si>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</si>
  <si>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KANTEGA 2</t>
  </si>
  <si>
    <t>OM-L229</t>
  </si>
  <si>
    <t>XB26MG21640345</t>
  </si>
  <si>
    <t>Marián PODSEDLÝ</t>
  </si>
  <si>
    <t>21.12.1963</t>
  </si>
  <si>
    <t>Ďurkov 91</t>
  </si>
  <si>
    <t>Ruskov</t>
  </si>
  <si>
    <t>044 19</t>
  </si>
  <si>
    <t>Peter VYPARINA</t>
  </si>
  <si>
    <t>8.6.1970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</si>
  <si>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</si>
  <si>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</si>
  <si>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</si>
  <si>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</si>
  <si>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</si>
  <si>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</si>
  <si>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</si>
  <si>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</si>
  <si>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</si>
  <si>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</si>
  <si>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</si>
  <si>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</si>
  <si>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</si>
  <si>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</si>
  <si>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</si>
  <si>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bezpečnosť</t>
  </si>
  <si>
    <t>APOLLO C 15 DD/FALCO RX 912</t>
  </si>
  <si>
    <t>SK271214/1-2015</t>
  </si>
  <si>
    <t>Mgr. Miroslav HULJAK</t>
  </si>
  <si>
    <t xml:space="preserve">STRANGER/FITI 2
</t>
  </si>
  <si>
    <t>OM-H014</t>
  </si>
  <si>
    <t>04207/H017</t>
  </si>
  <si>
    <t xml:space="preserve">Ing. Miroslav LISÝ
</t>
  </si>
  <si>
    <t>OM-H015</t>
  </si>
  <si>
    <t>180413</t>
  </si>
  <si>
    <t>Ján TÓTH</t>
  </si>
  <si>
    <t>25 20.6.2016</t>
  </si>
  <si>
    <t>OM-H030</t>
  </si>
  <si>
    <t>OM-H031</t>
  </si>
  <si>
    <t>zdvojené ovládanie PPN</t>
  </si>
  <si>
    <t>Ondrej BOŠKO</t>
  </si>
  <si>
    <t>APOLLO 17 TN/WALTER</t>
  </si>
  <si>
    <t>H067/H076</t>
  </si>
  <si>
    <t>Od 13.4.2016 OM-H067+H076 ako celok</t>
  </si>
  <si>
    <t>MW 155/BOHUNICKÝ</t>
  </si>
  <si>
    <t>RAMPHOS</t>
  </si>
  <si>
    <t>OM-H093</t>
  </si>
  <si>
    <t>H093</t>
  </si>
  <si>
    <t>30+33</t>
  </si>
  <si>
    <t>KALINKA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</si>
  <si>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</si>
  <si>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</si>
  <si>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</si>
  <si>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</si>
  <si>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</si>
  <si>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</si>
  <si>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</si>
  <si>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2015/05</t>
  </si>
  <si>
    <t>C 15 TN/KRAKEN</t>
  </si>
  <si>
    <t>OM-H111</t>
  </si>
  <si>
    <t>100802/881725</t>
  </si>
  <si>
    <t>APOLLO/HIRJAK</t>
  </si>
  <si>
    <t>FIZZ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</si>
  <si>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</si>
  <si>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</si>
  <si>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</si>
  <si>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</si>
  <si>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</si>
  <si>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</si>
  <si>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</si>
  <si>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</si>
  <si>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</si>
  <si>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</si>
  <si>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H486</t>
  </si>
  <si>
    <t>IMPUS FLUGDRACHEN</t>
  </si>
  <si>
    <t>XTRALITE</t>
  </si>
  <si>
    <t>OM-H488</t>
  </si>
  <si>
    <t>H488</t>
  </si>
  <si>
    <t>H496</t>
  </si>
  <si>
    <t>AQC PRAHA</t>
  </si>
  <si>
    <t>1031</t>
  </si>
  <si>
    <t>WORLD CUP</t>
  </si>
  <si>
    <t>H501</t>
  </si>
  <si>
    <t>504 20.6.2016</t>
  </si>
  <si>
    <t>15589</t>
  </si>
  <si>
    <t>DELTA SUPER</t>
  </si>
  <si>
    <t>OM-H757</t>
  </si>
  <si>
    <t>02609/H001</t>
  </si>
  <si>
    <t>Vladimír LUPKA</t>
  </si>
  <si>
    <t>956 38</t>
  </si>
  <si>
    <t>OM-P088</t>
  </si>
  <si>
    <t>14609601S</t>
  </si>
  <si>
    <t>OM-P523</t>
  </si>
  <si>
    <t>Juraj PUŤOŠ</t>
  </si>
  <si>
    <t>28.7.1995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</si>
  <si>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</si>
  <si>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</si>
  <si>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</si>
  <si>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</si>
  <si>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</si>
  <si>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</si>
  <si>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</si>
  <si>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</si>
  <si>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</si>
  <si>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</si>
  <si>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</si>
  <si>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</si>
  <si>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</si>
  <si>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</si>
  <si>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</si>
  <si>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Marián BROCKA</t>
  </si>
  <si>
    <t>22.3.1986</t>
  </si>
  <si>
    <t>OM-P424</t>
  </si>
  <si>
    <t>WAVE  L</t>
  </si>
  <si>
    <t>2006-09-81-0542</t>
  </si>
  <si>
    <t>Palárikova 9</t>
  </si>
  <si>
    <t>811 05</t>
  </si>
  <si>
    <t>OM-L237</t>
  </si>
  <si>
    <t>Bc. Rastislav NAVRÁTIL</t>
  </si>
  <si>
    <t>Lipová 2692/19</t>
  </si>
  <si>
    <t>62</t>
  </si>
  <si>
    <t>Dubičie 12/192</t>
  </si>
  <si>
    <t xml:space="preserve">GOLDEN 4 24 </t>
  </si>
  <si>
    <t>OM-L236</t>
  </si>
  <si>
    <t>G37241605075</t>
  </si>
  <si>
    <t>Valaská</t>
  </si>
  <si>
    <t>OM-L239</t>
  </si>
  <si>
    <t>Ban. Bystrica</t>
  </si>
  <si>
    <t>VEGA 5</t>
  </si>
  <si>
    <t>OM-P384</t>
  </si>
  <si>
    <t>26605105XS</t>
  </si>
  <si>
    <t>RU4ML-Q-20D-O62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</si>
  <si>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</si>
  <si>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</si>
  <si>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</si>
  <si>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</si>
  <si>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</si>
  <si>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</si>
  <si>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</si>
  <si>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</si>
  <si>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Pavol DELINČÁK</t>
  </si>
  <si>
    <t>3.5.1989</t>
  </si>
  <si>
    <t>Skalité 1213</t>
  </si>
  <si>
    <t>023 14</t>
  </si>
  <si>
    <t>OM-P471</t>
  </si>
  <si>
    <t>AA2L-P-47A-029</t>
  </si>
  <si>
    <t>195</t>
  </si>
  <si>
    <t>David ALLO</t>
  </si>
  <si>
    <t>26.5.1985</t>
  </si>
  <si>
    <t>ROADSTER 2</t>
  </si>
  <si>
    <t>RS226-Q-07A.067</t>
  </si>
  <si>
    <t>OM-P753</t>
  </si>
  <si>
    <t>P248</t>
  </si>
  <si>
    <t>2151-11-0568</t>
  </si>
  <si>
    <t>OM-P785</t>
  </si>
  <si>
    <t>348275BA</t>
  </si>
  <si>
    <t>TOP 80</t>
  </si>
  <si>
    <t>OM-P821</t>
  </si>
  <si>
    <t>P821</t>
  </si>
  <si>
    <t>P-112712</t>
  </si>
  <si>
    <t>1815063/801405026</t>
  </si>
  <si>
    <t>Róbert REMEŇ</t>
  </si>
  <si>
    <t>3.10.1980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</si>
  <si>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</si>
  <si>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</si>
  <si>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</si>
  <si>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</si>
  <si>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</si>
  <si>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</si>
  <si>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</si>
  <si>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</si>
  <si>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</si>
  <si>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</si>
  <si>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</si>
  <si>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</si>
  <si>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</si>
  <si>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</si>
  <si>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30.12.1958</t>
  </si>
  <si>
    <t>Pohr. Polhora</t>
  </si>
  <si>
    <t>OM-H805</t>
  </si>
  <si>
    <t>para nepredlžené k 1.8.2016, porucha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</si>
  <si>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</si>
  <si>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</si>
  <si>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</si>
  <si>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</si>
  <si>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</si>
  <si>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</si>
  <si>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</si>
  <si>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</si>
  <si>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</si>
  <si>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</si>
  <si>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NEMO L-27</t>
  </si>
  <si>
    <t>OM-P728</t>
  </si>
  <si>
    <t>P-06022</t>
  </si>
  <si>
    <t>Miroslav REŠUTÍK</t>
  </si>
  <si>
    <t>9.12.1986</t>
  </si>
  <si>
    <t>Rabča</t>
  </si>
  <si>
    <t>029 44</t>
  </si>
  <si>
    <t>OM-P645</t>
  </si>
  <si>
    <t>14609301ML</t>
  </si>
  <si>
    <t>Ing. Marcel ŠELIGA</t>
  </si>
  <si>
    <t>Plavecký Mikuláš 406</t>
  </si>
  <si>
    <t>OM-P689</t>
  </si>
  <si>
    <t>NUCLEON WRC 25</t>
  </si>
  <si>
    <t>OM-L155</t>
  </si>
  <si>
    <t>P-09054</t>
  </si>
  <si>
    <t>KIBO M</t>
  </si>
  <si>
    <t>OM-P321</t>
  </si>
  <si>
    <t>Sibírska 692/4</t>
  </si>
  <si>
    <t>OM-L249</t>
  </si>
  <si>
    <t>13672808S</t>
  </si>
  <si>
    <t>Ing. Peter JANČOVIČ</t>
  </si>
  <si>
    <t>OM-H493</t>
  </si>
  <si>
    <t>028.04</t>
  </si>
  <si>
    <t>6,10</t>
  </si>
  <si>
    <t>,</t>
  </si>
  <si>
    <t>,,,,</t>
  </si>
  <si>
    <t>UNIVERSAL 28</t>
  </si>
  <si>
    <t>P-138313</t>
  </si>
  <si>
    <t>FUN 220 T</t>
  </si>
  <si>
    <t>OM-H495</t>
  </si>
  <si>
    <t>7220-10</t>
  </si>
  <si>
    <t>AIRBORNE</t>
  </si>
  <si>
    <t>Richard HEGEWALD</t>
  </si>
  <si>
    <t>Šinkovské 39/A</t>
  </si>
  <si>
    <t>podvozok preevidovaný z OM-H021</t>
  </si>
  <si>
    <t>CIMA K2 HR M</t>
  </si>
  <si>
    <t>OM-P532</t>
  </si>
  <si>
    <t>2058-11-1226</t>
  </si>
  <si>
    <t>Róbert GAZDARICA</t>
  </si>
  <si>
    <t>8.5.1970</t>
  </si>
  <si>
    <t>Lipt. Revúce 744</t>
  </si>
  <si>
    <t>OM-P529</t>
  </si>
  <si>
    <t>034 03</t>
  </si>
  <si>
    <t>H490</t>
  </si>
  <si>
    <t>Branislav BUĽKO</t>
  </si>
  <si>
    <t xml:space="preserve">12.4.2007
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</si>
  <si>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</si>
  <si>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</si>
  <si>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</si>
  <si>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</si>
  <si>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</si>
  <si>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</si>
  <si>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</si>
  <si>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Ing. Dušan  ČÍČEL</t>
  </si>
  <si>
    <t>TEQUILA 3 S</t>
  </si>
  <si>
    <t>NEVADA 2</t>
  </si>
  <si>
    <t>OM-P490</t>
  </si>
  <si>
    <t>G46281607084</t>
  </si>
  <si>
    <t>LTF-B</t>
  </si>
  <si>
    <t>OM-P489</t>
  </si>
  <si>
    <t>OM-P494</t>
  </si>
  <si>
    <t>B. Bystrica</t>
  </si>
  <si>
    <t>OM-L210</t>
  </si>
  <si>
    <t>G46261607056</t>
  </si>
  <si>
    <t>Peter KRŠÍK</t>
  </si>
  <si>
    <t>9.12.1977</t>
  </si>
  <si>
    <t>Vážska 373</t>
  </si>
  <si>
    <t>Ladce</t>
  </si>
  <si>
    <t>018 63</t>
  </si>
  <si>
    <t>Hlísno 809</t>
  </si>
  <si>
    <t>HORVATH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</si>
  <si>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</si>
  <si>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</si>
  <si>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</si>
  <si>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</si>
  <si>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</si>
  <si>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</si>
  <si>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</si>
  <si>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</si>
  <si>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</si>
  <si>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</si>
  <si>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</si>
  <si>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</si>
  <si>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</si>
  <si>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</si>
  <si>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</si>
  <si>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</si>
  <si>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D2ML-R-35B-014</t>
  </si>
  <si>
    <t>Ševčenkova 18</t>
  </si>
  <si>
    <t>RISE 2 L</t>
  </si>
  <si>
    <t>OM-P812</t>
  </si>
  <si>
    <t>XB07LUPIU4803A</t>
  </si>
  <si>
    <t>11.1.1971</t>
  </si>
  <si>
    <t>Zakarpatská 20</t>
  </si>
  <si>
    <t>OM-P625</t>
  </si>
  <si>
    <t>G20261008069</t>
  </si>
  <si>
    <t>Bc. Matúš TEPLIČANEC</t>
  </si>
  <si>
    <t>OM-P857</t>
  </si>
  <si>
    <t>04/4063A</t>
  </si>
  <si>
    <t>Ing. Martin ZELEM</t>
  </si>
  <si>
    <t>OM-P335</t>
  </si>
  <si>
    <t>14613209SM</t>
  </si>
  <si>
    <t>Michal TRUDIČ</t>
  </si>
  <si>
    <t>23.8.1961</t>
  </si>
  <si>
    <t>Ing. Juraj VELEBIR</t>
  </si>
  <si>
    <t>P887/M2E612</t>
  </si>
  <si>
    <t>TROCHTA</t>
  </si>
  <si>
    <t>PEAK 4 27</t>
  </si>
  <si>
    <t>OM-P133</t>
  </si>
  <si>
    <t>L450317</t>
  </si>
  <si>
    <t>Korabinského 61</t>
  </si>
  <si>
    <t>OM-P813</t>
  </si>
  <si>
    <t>OM-P931</t>
  </si>
  <si>
    <t>AA2ML-R-31A-032</t>
  </si>
  <si>
    <t>DUCK D 2-180</t>
  </si>
  <si>
    <t>OM-L246</t>
  </si>
  <si>
    <t>Konská 414</t>
  </si>
  <si>
    <t>Raj. Teplice</t>
  </si>
  <si>
    <t>OM-P374</t>
  </si>
  <si>
    <t>OM-P643</t>
  </si>
  <si>
    <t>G37281609123</t>
  </si>
  <si>
    <t>APOLLO CXM DD/RACER GT</t>
  </si>
  <si>
    <t>160916</t>
  </si>
  <si>
    <t>132 540 08 M</t>
  </si>
  <si>
    <t>OM-P018</t>
  </si>
  <si>
    <t>IMPULS 14</t>
  </si>
  <si>
    <t>OM-H423</t>
  </si>
  <si>
    <t>Stanislav JANČI</t>
  </si>
  <si>
    <t>ZENO ML</t>
  </si>
  <si>
    <t>OM-P375</t>
  </si>
  <si>
    <t>OM-P535</t>
  </si>
  <si>
    <t>15616504L</t>
  </si>
  <si>
    <t>Milan KRÁLIK</t>
  </si>
  <si>
    <t>11.2.1973</t>
  </si>
  <si>
    <t>118</t>
  </si>
  <si>
    <t>OM-L245</t>
  </si>
  <si>
    <t>Samuel SOMORA</t>
  </si>
  <si>
    <t>22.11.1998</t>
  </si>
  <si>
    <t>OM-L225</t>
  </si>
  <si>
    <t>APOLLO M</t>
  </si>
  <si>
    <t>2160-111-1510</t>
  </si>
  <si>
    <t>APOLLO L</t>
  </si>
  <si>
    <t>OM-L224</t>
  </si>
  <si>
    <t>Trenčianská 20</t>
  </si>
  <si>
    <t>921 09</t>
  </si>
  <si>
    <t>400 dlhodobo neprevadzkované, prasknutý kýl</t>
  </si>
  <si>
    <t>412dlhodobo neprevadzkované, kompl. oprava kostry</t>
  </si>
  <si>
    <t>470 dlhodobo neprevádzkované, lanovanie na výmenu</t>
  </si>
  <si>
    <t>481 dlhodobo neprevádzkované, čaká na predaj</t>
  </si>
  <si>
    <t>511 dlhodobo neprevádzkované, oprava kýlu, kovania, trapézy, kúpil Kalinka</t>
  </si>
  <si>
    <t>16 dlhodobo neprevádzkované, kúpil Bača SNV</t>
  </si>
  <si>
    <t>21 dlhodobo neprevádzkované,prepísať podv. ZTP na 098</t>
  </si>
  <si>
    <t>45 dlhodobo neprevádzkované, nevyraďovať, rekonštrukcia</t>
  </si>
  <si>
    <t>50 dlhodobo neprevádzkované,nevyraďovať,  rekonštrukcia</t>
  </si>
  <si>
    <t>65dlhodobo neprevádzkované, neryraďovať, rekonštrukcia</t>
  </si>
  <si>
    <t>487 dlhodobo neprevádzkované, nevyradovať Géci 3-kolka</t>
  </si>
  <si>
    <t>506 dlhodobo neprehlásený, Kmeť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</si>
  <si>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</si>
  <si>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</si>
  <si>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</si>
  <si>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</si>
  <si>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</si>
  <si>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</si>
  <si>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</si>
  <si>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</si>
  <si>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</si>
  <si>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</si>
  <si>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</si>
  <si>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</si>
  <si>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478 nezaplatené členské</t>
  </si>
  <si>
    <t>OM-H478</t>
  </si>
  <si>
    <t>509 nezaplatené členské</t>
  </si>
  <si>
    <t>OM-H508</t>
  </si>
  <si>
    <t>Ing. Miroslav PAVELKA</t>
  </si>
  <si>
    <t>Ing. Marián PERGER</t>
  </si>
  <si>
    <t>MOJO PWR XL</t>
  </si>
  <si>
    <t>OM-L240</t>
  </si>
  <si>
    <t>MJ5PXL-R-09C-023</t>
  </si>
  <si>
    <t>Mário STANO</t>
  </si>
  <si>
    <t>7.3.1975</t>
  </si>
  <si>
    <t>Astrová 48</t>
  </si>
  <si>
    <t>SPIN PARAMOT.</t>
  </si>
  <si>
    <t>417  3 € členské</t>
  </si>
  <si>
    <t>OM-H417</t>
  </si>
  <si>
    <t>CCC</t>
  </si>
  <si>
    <t>Marek POLEŠENSKÝ</t>
  </si>
  <si>
    <t>22.6.1987</t>
  </si>
  <si>
    <t>WASP M</t>
  </si>
  <si>
    <t>OM-L260</t>
  </si>
  <si>
    <t>BG0427036A</t>
  </si>
  <si>
    <t>P478</t>
  </si>
  <si>
    <t>1629/16AX29</t>
  </si>
  <si>
    <t>Roman BERNÁTH</t>
  </si>
  <si>
    <t>OM-L043</t>
  </si>
  <si>
    <t>ICEPEAK 5 26</t>
  </si>
  <si>
    <t>OM-L051</t>
  </si>
  <si>
    <t>G230009</t>
  </si>
  <si>
    <t>COMP.</t>
  </si>
  <si>
    <t>70+</t>
  </si>
  <si>
    <t>OM-L261</t>
  </si>
  <si>
    <t>AA2ML-R-42B-030</t>
  </si>
  <si>
    <t>OM-L071</t>
  </si>
  <si>
    <t>A.Sládkoviča 808/8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</si>
  <si>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</si>
  <si>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</si>
  <si>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</si>
  <si>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</si>
  <si>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</si>
  <si>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</si>
  <si>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</si>
  <si>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26.6.1984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</si>
  <si>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</si>
  <si>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</si>
  <si>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</si>
  <si>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</si>
  <si>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</si>
  <si>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</si>
  <si>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</si>
  <si>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</si>
  <si>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</si>
  <si>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26.7.1975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</si>
  <si>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</si>
  <si>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</si>
  <si>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</si>
  <si>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</si>
  <si>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</si>
  <si>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</si>
  <si>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</si>
  <si>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</si>
  <si>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</si>
  <si>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</si>
  <si>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</si>
  <si>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</si>
  <si>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</si>
  <si>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</si>
  <si>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</si>
  <si>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</si>
  <si>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</si>
  <si>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</si>
  <si>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</si>
  <si>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</si>
  <si>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</si>
  <si>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</si>
  <si>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</si>
  <si>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</si>
  <si>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</si>
  <si>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</si>
  <si>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</si>
  <si>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</si>
  <si>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</si>
  <si>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</si>
  <si>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</si>
  <si>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</si>
  <si>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</si>
  <si>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</si>
  <si>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</si>
  <si>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</si>
  <si>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</si>
  <si>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</si>
  <si>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</si>
  <si>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</si>
  <si>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</si>
  <si>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</si>
  <si>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</si>
  <si>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</si>
  <si>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</si>
  <si>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</si>
  <si>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</si>
  <si>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</si>
  <si>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</si>
  <si>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</si>
  <si>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</si>
  <si>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</si>
  <si>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</si>
  <si>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</si>
  <si>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</si>
  <si>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</si>
  <si>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</si>
  <si>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</si>
  <si>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</si>
  <si>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</si>
  <si>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</si>
  <si>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</si>
  <si>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</si>
  <si>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</si>
  <si>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</si>
  <si>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</si>
  <si>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</si>
  <si>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</si>
  <si>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</si>
  <si>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</si>
  <si>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</si>
  <si>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</si>
  <si>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</si>
  <si>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</si>
  <si>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</si>
  <si>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</si>
  <si>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</si>
  <si>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</si>
  <si>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</si>
  <si>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</si>
  <si>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</si>
  <si>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</si>
  <si>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</si>
  <si>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</si>
  <si>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</si>
  <si>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</si>
  <si>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</si>
  <si>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</si>
  <si>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</si>
  <si>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</si>
  <si>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</si>
  <si>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</si>
  <si>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</si>
  <si>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</si>
  <si>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</si>
  <si>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</si>
  <si>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</si>
  <si>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</si>
  <si>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</si>
  <si>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</si>
  <si>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</si>
  <si>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</si>
  <si>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</si>
  <si>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</si>
  <si>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</si>
  <si>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</si>
  <si>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</si>
  <si>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</si>
  <si>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</si>
  <si>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</si>
  <si>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</si>
  <si>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</si>
  <si>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</si>
  <si>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</si>
  <si>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</si>
  <si>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</si>
  <si>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</si>
  <si>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</si>
  <si>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</si>
  <si>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</si>
  <si>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</si>
  <si>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</si>
  <si>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</si>
  <si>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</si>
  <si>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</si>
  <si>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</si>
  <si>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</si>
  <si>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</si>
  <si>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</si>
  <si>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</si>
  <si>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</si>
  <si>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</si>
  <si>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</si>
  <si>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</si>
  <si>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</si>
  <si>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</si>
  <si>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</si>
  <si>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</si>
  <si>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</si>
  <si>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</si>
  <si>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</si>
  <si>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</si>
  <si>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</si>
  <si>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</si>
  <si>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</si>
  <si>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</si>
  <si>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</si>
  <si>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</si>
  <si>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</si>
  <si>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</si>
  <si>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</si>
  <si>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</si>
  <si>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</si>
  <si>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</si>
  <si>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</si>
  <si>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</si>
  <si>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</si>
  <si>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</si>
  <si>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</si>
  <si>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</si>
  <si>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</si>
  <si>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</si>
  <si>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</si>
  <si>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</si>
  <si>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</si>
  <si>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</si>
  <si>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</si>
  <si>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</si>
  <si>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</si>
  <si>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</si>
  <si>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</si>
  <si>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</si>
  <si>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</si>
  <si>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</si>
  <si>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</si>
  <si>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</si>
  <si>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</si>
  <si>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</si>
  <si>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</si>
  <si>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</si>
  <si>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</si>
  <si>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</si>
  <si>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</si>
  <si>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</si>
  <si>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</si>
  <si>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</si>
  <si>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</si>
  <si>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</si>
  <si>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</si>
  <si>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</si>
  <si>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</si>
  <si>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</si>
  <si>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</si>
  <si>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</si>
  <si>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</si>
  <si>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</si>
  <si>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</si>
  <si>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</si>
  <si>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</si>
  <si>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</si>
  <si>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</si>
  <si>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</si>
  <si>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</si>
  <si>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</si>
  <si>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</si>
  <si>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</si>
  <si>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</si>
  <si>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</si>
  <si>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</si>
  <si>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</si>
  <si>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</si>
  <si>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</si>
  <si>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</si>
  <si>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</si>
  <si>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</si>
  <si>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</si>
  <si>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</si>
  <si>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</si>
  <si>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</si>
  <si>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</si>
  <si>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</si>
  <si>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</si>
  <si>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</si>
  <si>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</si>
  <si>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</si>
  <si>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</si>
  <si>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</si>
  <si>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</si>
  <si>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</si>
  <si>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</si>
  <si>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</si>
  <si>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</si>
  <si>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</si>
  <si>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</si>
  <si>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</si>
  <si>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</si>
  <si>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</si>
  <si>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</si>
  <si>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</si>
  <si>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</si>
  <si>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</si>
  <si>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</si>
  <si>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</si>
  <si>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</si>
  <si>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</si>
  <si>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</si>
  <si>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</si>
  <si>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</si>
  <si>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</si>
  <si>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</si>
  <si>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</si>
  <si>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</si>
  <si>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</si>
  <si>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</si>
  <si>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</si>
  <si>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</si>
  <si>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</si>
  <si>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</si>
  <si>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</si>
  <si>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</si>
  <si>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</si>
  <si>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</si>
  <si>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</si>
  <si>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</si>
  <si>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</si>
  <si>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</si>
  <si>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</si>
  <si>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</si>
  <si>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</si>
  <si>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</si>
  <si>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</si>
  <si>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</si>
  <si>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</si>
  <si>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</si>
  <si>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</si>
  <si>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</si>
  <si>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</si>
  <si>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</si>
  <si>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</si>
  <si>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</si>
  <si>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</si>
  <si>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</si>
  <si>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</si>
  <si>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</si>
  <si>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</si>
  <si>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</si>
  <si>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</si>
  <si>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</si>
  <si>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</si>
  <si>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</si>
  <si>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</si>
  <si>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</si>
  <si>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</si>
  <si>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</si>
  <si>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</si>
  <si>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</si>
  <si>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</si>
  <si>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</si>
  <si>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</si>
  <si>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</si>
  <si>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</si>
  <si>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</si>
  <si>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</si>
  <si>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</si>
  <si>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</si>
  <si>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</si>
  <si>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</si>
  <si>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</si>
  <si>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</si>
  <si>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</si>
  <si>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</si>
  <si>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OM-H442</t>
  </si>
  <si>
    <t>164</t>
  </si>
  <si>
    <t>H404/1010</t>
  </si>
  <si>
    <t>Na Krčoch 14</t>
  </si>
  <si>
    <t>453rekonštrukcia,predaj</t>
  </si>
  <si>
    <t>OM-H453</t>
  </si>
  <si>
    <t>477neprevádzkovaný, čaká na predaj</t>
  </si>
  <si>
    <t>OM-P483</t>
  </si>
  <si>
    <t>15619312L</t>
  </si>
  <si>
    <t>Hviezdoslavova 277</t>
  </si>
  <si>
    <t>OM-P402</t>
  </si>
  <si>
    <t>OM-P119</t>
  </si>
  <si>
    <t>Ľuboslav NOSÁĽ</t>
  </si>
  <si>
    <t>14.5.1987</t>
  </si>
  <si>
    <t>Clementisa 376/4</t>
  </si>
  <si>
    <t>Rim. Sobota</t>
  </si>
  <si>
    <t>OM-P011</t>
  </si>
  <si>
    <t>BC0408014A</t>
  </si>
  <si>
    <t>40//20</t>
  </si>
  <si>
    <t>Štúrova 868/4</t>
  </si>
  <si>
    <t xml:space="preserve">PK </t>
  </si>
  <si>
    <t>OM-P649</t>
  </si>
  <si>
    <t>BZ4ML-P-26E-045</t>
  </si>
  <si>
    <t>Jaroslav HUDÁK</t>
  </si>
  <si>
    <t>27.6.1989</t>
  </si>
  <si>
    <t>ZENO L</t>
  </si>
  <si>
    <t>OM-P546</t>
  </si>
  <si>
    <t>ZENL-R-46E-029</t>
  </si>
  <si>
    <t>OM-L250</t>
  </si>
  <si>
    <t>26610111M</t>
  </si>
  <si>
    <t>OM-P576</t>
  </si>
  <si>
    <t>František MIŠENKA</t>
  </si>
  <si>
    <t>15.2.1965</t>
  </si>
  <si>
    <t>Bytča</t>
  </si>
  <si>
    <t>OM-P659</t>
  </si>
  <si>
    <t>OM-P145</t>
  </si>
  <si>
    <t>AA2L-P-19B-025</t>
  </si>
  <si>
    <t>Ing.Róbert GREXA</t>
  </si>
  <si>
    <t>Adam STREČANSKÝ</t>
  </si>
  <si>
    <t>25.6.1991</t>
  </si>
  <si>
    <t>Poluvsie 147</t>
  </si>
  <si>
    <t>972 16</t>
  </si>
  <si>
    <t>GEO 3 MS</t>
  </si>
  <si>
    <t>OM-P125</t>
  </si>
  <si>
    <t>GN3MS-M-53A-0214</t>
  </si>
  <si>
    <t>41,35//35,16/71</t>
  </si>
  <si>
    <t>801310010</t>
  </si>
  <si>
    <t>L046</t>
  </si>
  <si>
    <t>8//8</t>
  </si>
  <si>
    <t>Černová-Nová 54</t>
  </si>
  <si>
    <t>EPSILON 8</t>
  </si>
  <si>
    <t>OM-P054</t>
  </si>
  <si>
    <t>6195P69440</t>
  </si>
  <si>
    <t>10.1.1980</t>
  </si>
  <si>
    <t>OM-H002</t>
  </si>
  <si>
    <t>060514</t>
  </si>
  <si>
    <t>60/100</t>
  </si>
  <si>
    <t>Anton HREHUŠ</t>
  </si>
  <si>
    <t>17.4.1964</t>
  </si>
  <si>
    <t>Pruské 593</t>
  </si>
  <si>
    <t>018 52</t>
  </si>
  <si>
    <t>Vrabec/Adame</t>
  </si>
  <si>
    <t>107</t>
  </si>
  <si>
    <t>OM-P281</t>
  </si>
  <si>
    <t>OM-L242</t>
  </si>
  <si>
    <t>8.7.1980</t>
  </si>
  <si>
    <t>49</t>
  </si>
  <si>
    <t>K cintorínu 1220/22</t>
  </si>
  <si>
    <t>0/P</t>
  </si>
  <si>
    <t>NOVA INTERN.</t>
  </si>
  <si>
    <t>OM-P134</t>
  </si>
  <si>
    <t>15618811M</t>
  </si>
  <si>
    <t>AA2ML-Q-050-009</t>
  </si>
  <si>
    <t>Ing. Emil DZVONÍK</t>
  </si>
  <si>
    <t>ELAN 28</t>
  </si>
  <si>
    <t>OM-P419</t>
  </si>
  <si>
    <t>3128-4402</t>
  </si>
  <si>
    <t>11.8.1983</t>
  </si>
  <si>
    <t>Poštová 43/35</t>
  </si>
  <si>
    <t>OM-P430</t>
  </si>
  <si>
    <t>2628-2108</t>
  </si>
  <si>
    <t>P973</t>
  </si>
  <si>
    <t>2015</t>
  </si>
  <si>
    <t>10.8.1987</t>
  </si>
  <si>
    <t>Hudcovce 10</t>
  </si>
  <si>
    <t>OM-L109</t>
  </si>
  <si>
    <t>26610611L</t>
  </si>
  <si>
    <t>Mgr. Branislav ZIMAN</t>
  </si>
  <si>
    <t>7.4.1977</t>
  </si>
  <si>
    <t>Hviezdoslavova 32</t>
  </si>
  <si>
    <t>Rozvodná 19</t>
  </si>
  <si>
    <t>VLASTNÍK</t>
  </si>
  <si>
    <t>257</t>
  </si>
  <si>
    <t>OM-P446</t>
  </si>
  <si>
    <t>10.7.1973</t>
  </si>
  <si>
    <t>Kolibár/Krempaský</t>
  </si>
  <si>
    <t>143,35</t>
  </si>
  <si>
    <t>OM-P308</t>
  </si>
  <si>
    <t>Patrik ERDELY</t>
  </si>
  <si>
    <t>19.3.1981</t>
  </si>
  <si>
    <t>Svätoplukova 9</t>
  </si>
  <si>
    <t>D2ML-R-53C-018</t>
  </si>
  <si>
    <t>Gabriel KAŇUCH</t>
  </si>
  <si>
    <t>Na Rúrkach 39</t>
  </si>
  <si>
    <t>P.P</t>
  </si>
  <si>
    <t xml:space="preserve"> SPIN PARAM.</t>
  </si>
  <si>
    <t>JUDr. Andrej GMITTER</t>
  </si>
  <si>
    <t>OM-P631</t>
  </si>
  <si>
    <t>OM-P467</t>
  </si>
  <si>
    <t>OM-P212</t>
  </si>
  <si>
    <t>H. Meličkovej 1/C</t>
  </si>
  <si>
    <t>OM-P921</t>
  </si>
  <si>
    <t>11-1380</t>
  </si>
  <si>
    <t>SPIN ½Trabant</t>
  </si>
  <si>
    <t>P,P,</t>
  </si>
  <si>
    <t>51</t>
  </si>
  <si>
    <t>SJ PARAMOT.</t>
  </si>
  <si>
    <t>Očová</t>
  </si>
  <si>
    <t>Palárikova 464/13</t>
  </si>
  <si>
    <t>Bernolákova 29</t>
  </si>
  <si>
    <t>Ing. Juraj BELOBRAD</t>
  </si>
  <si>
    <t>25.9.1986</t>
  </si>
  <si>
    <t>OM-P314</t>
  </si>
  <si>
    <t>29281202028</t>
  </si>
  <si>
    <t>Boris JEŠKO</t>
  </si>
  <si>
    <t>29.1.1988</t>
  </si>
  <si>
    <t>Ševčenkova 6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</si>
  <si>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</si>
  <si>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</si>
  <si>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</si>
  <si>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</si>
  <si>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</si>
  <si>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</si>
  <si>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</si>
  <si>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ROOK 2</t>
  </si>
  <si>
    <t>OM-P091</t>
  </si>
  <si>
    <t>R2-ML-G-0543</t>
  </si>
  <si>
    <t>24.6.1984</t>
  </si>
  <si>
    <t>Novosady 13</t>
  </si>
  <si>
    <t>OM-P907</t>
  </si>
  <si>
    <t>STREAM 28</t>
  </si>
  <si>
    <t>G12282509092</t>
  </si>
  <si>
    <t>13.9.1964</t>
  </si>
  <si>
    <t>Jarná 6</t>
  </si>
  <si>
    <t>OM-L244</t>
  </si>
  <si>
    <t>OM-P267</t>
  </si>
  <si>
    <t>I.Textorisovej 4534/1</t>
  </si>
  <si>
    <t>OM-P270</t>
  </si>
  <si>
    <t>55503403M</t>
  </si>
  <si>
    <t>Ondrej MRVA</t>
  </si>
  <si>
    <t>21.10.1990</t>
  </si>
  <si>
    <t>OM-P448</t>
  </si>
  <si>
    <t>OM-P358</t>
  </si>
  <si>
    <t>47523</t>
  </si>
  <si>
    <t>7.10.1986</t>
  </si>
  <si>
    <t>Starohorská 7</t>
  </si>
  <si>
    <t>OM-P469</t>
  </si>
  <si>
    <t>OM-P632</t>
  </si>
  <si>
    <t>43</t>
  </si>
  <si>
    <t>Martin DROZD</t>
  </si>
  <si>
    <t>9.7.1988</t>
  </si>
  <si>
    <t>Riazanská 87</t>
  </si>
  <si>
    <t>Vavilovova 1</t>
  </si>
  <si>
    <t>25,30</t>
  </si>
  <si>
    <t>OM-H509</t>
  </si>
  <si>
    <t>OM-L287</t>
  </si>
  <si>
    <t>14502806SM</t>
  </si>
  <si>
    <t>CARRERA PLUS M</t>
  </si>
  <si>
    <t>OM-P888</t>
  </si>
  <si>
    <t>BDO4-K630II60PL</t>
  </si>
  <si>
    <t>Bc. Peter FIĽKO</t>
  </si>
  <si>
    <t>22.2.1984</t>
  </si>
  <si>
    <t>1.mája 166/48</t>
  </si>
  <si>
    <t>Sobrance</t>
  </si>
  <si>
    <t>073 01</t>
  </si>
  <si>
    <t>OM-P791</t>
  </si>
  <si>
    <t>15618710S</t>
  </si>
  <si>
    <t>Mlynská 1078/1</t>
  </si>
  <si>
    <t>Agátová 1055/4</t>
  </si>
  <si>
    <t>OM-P877</t>
  </si>
  <si>
    <t>21.2.1969</t>
  </si>
  <si>
    <t>OM-P850</t>
  </si>
  <si>
    <t>OM-P838</t>
  </si>
  <si>
    <t>R3M-M-24A-017</t>
  </si>
  <si>
    <t>Tomáš TRANČÍK</t>
  </si>
  <si>
    <t>9.7.1981</t>
  </si>
  <si>
    <t>815 04</t>
  </si>
  <si>
    <t>14,5</t>
  </si>
  <si>
    <t>Puškinova 9</t>
  </si>
  <si>
    <t>Bc. Štefan SLÍŽ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</si>
  <si>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</si>
  <si>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</si>
  <si>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</si>
  <si>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</si>
  <si>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</si>
  <si>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</si>
  <si>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</si>
  <si>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</si>
  <si>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</si>
  <si>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71,28</t>
  </si>
  <si>
    <t>OM-P633</t>
  </si>
  <si>
    <t>300155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</si>
  <si>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</si>
  <si>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</si>
  <si>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</si>
  <si>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</si>
  <si>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</si>
  <si>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</si>
  <si>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</si>
  <si>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</si>
  <si>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8.3.1981</t>
  </si>
  <si>
    <t>Kriváň 368</t>
  </si>
  <si>
    <t>OM-P730</t>
  </si>
  <si>
    <t>G35261210252</t>
  </si>
  <si>
    <t>COMBAT L 15</t>
  </si>
  <si>
    <t>SPIN PARAM.</t>
  </si>
  <si>
    <t>NEVADA 30</t>
  </si>
  <si>
    <t>OM-P620</t>
  </si>
  <si>
    <t>G35301211307</t>
  </si>
  <si>
    <t>5,32</t>
  </si>
  <si>
    <t>100,36</t>
  </si>
  <si>
    <t>11.10.1989</t>
  </si>
  <si>
    <t>Horná 544</t>
  </si>
  <si>
    <t>Trnovec n/Váhom</t>
  </si>
  <si>
    <t>925 71</t>
  </si>
  <si>
    <t>OM-L281</t>
  </si>
  <si>
    <t>OM-P924</t>
  </si>
  <si>
    <t>12406310M</t>
  </si>
  <si>
    <t>MINIPLANE PSF</t>
  </si>
  <si>
    <t>P362</t>
  </si>
  <si>
    <t>1125-1984</t>
  </si>
  <si>
    <t>PARADIS 28</t>
  </si>
  <si>
    <t>2628-2508</t>
  </si>
  <si>
    <t>TREND 5 28 L vrátiť PLS PK bez MPK</t>
  </si>
  <si>
    <t>OM-P156</t>
  </si>
  <si>
    <t>OM-P042</t>
  </si>
  <si>
    <t>OM-P038</t>
  </si>
  <si>
    <t>OM-P764</t>
  </si>
  <si>
    <t>14613411S</t>
  </si>
  <si>
    <t>OM-L295</t>
  </si>
  <si>
    <t>14714802S</t>
  </si>
  <si>
    <t>7.1.1992</t>
  </si>
  <si>
    <t>Sibírska 30</t>
  </si>
  <si>
    <t>COMPACT 3 M</t>
  </si>
  <si>
    <t>OM-L294</t>
  </si>
  <si>
    <t>OM-L293</t>
  </si>
  <si>
    <t>25302105ML</t>
  </si>
  <si>
    <t>OM-L303</t>
  </si>
  <si>
    <t>R2-MS-L-0560</t>
  </si>
  <si>
    <t>9.11.1987</t>
  </si>
  <si>
    <t>ION 3 L LIGHT</t>
  </si>
  <si>
    <t>OM-P640</t>
  </si>
  <si>
    <t>52770</t>
  </si>
  <si>
    <t>SUSI S</t>
  </si>
  <si>
    <t>OM-P648</t>
  </si>
  <si>
    <t>46464</t>
  </si>
  <si>
    <t>SUSI M</t>
  </si>
  <si>
    <t>46485</t>
  </si>
  <si>
    <t>SUSI L</t>
  </si>
  <si>
    <t>46785</t>
  </si>
  <si>
    <t>500011</t>
  </si>
  <si>
    <t>OM-P699</t>
  </si>
  <si>
    <t>46448</t>
  </si>
  <si>
    <t>P903</t>
  </si>
  <si>
    <t>Ivana NOVÁKOVÁ</t>
  </si>
  <si>
    <t>OM-P835</t>
  </si>
  <si>
    <t>92701903M</t>
  </si>
  <si>
    <t>P720</t>
  </si>
  <si>
    <t>003110</t>
  </si>
  <si>
    <t>OM-P378</t>
  </si>
  <si>
    <t>COMET 3 L</t>
  </si>
  <si>
    <t>OM-L296</t>
  </si>
  <si>
    <t>Vlastník</t>
  </si>
  <si>
    <t>EPSILON 8 27</t>
  </si>
  <si>
    <t>OM-P790</t>
  </si>
  <si>
    <t>633P70142</t>
  </si>
  <si>
    <t>Peter BALÁŽ</t>
  </si>
  <si>
    <t>28.2.1986</t>
  </si>
  <si>
    <t>B.Bystrica</t>
  </si>
  <si>
    <t>PLS krosny do 2.4.2019</t>
  </si>
  <si>
    <t>LM 6 ML</t>
  </si>
  <si>
    <t>OM-L218</t>
  </si>
  <si>
    <t>LM6ML-S-07E-015</t>
  </si>
  <si>
    <t>Marián NOGA</t>
  </si>
  <si>
    <t>24.2.1984</t>
  </si>
  <si>
    <t>Dravce 146</t>
  </si>
  <si>
    <t>053 14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</si>
  <si>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</si>
  <si>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</si>
  <si>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</si>
  <si>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</si>
  <si>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</si>
  <si>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</si>
  <si>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</si>
  <si>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</si>
  <si>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17.7.1985</t>
  </si>
  <si>
    <t>RIDE 2</t>
  </si>
  <si>
    <t>OM-L078</t>
  </si>
  <si>
    <t>XT082P170304A</t>
  </si>
  <si>
    <t>OM-L282</t>
  </si>
  <si>
    <t>G38281602041</t>
  </si>
  <si>
    <t>92701401M</t>
  </si>
  <si>
    <t>OM-P124</t>
  </si>
  <si>
    <t>Juraj MADARI</t>
  </si>
  <si>
    <t>OM-P128</t>
  </si>
  <si>
    <t>29.12.1984</t>
  </si>
  <si>
    <t>UP INTERNAT.</t>
  </si>
  <si>
    <t>LITESPEED RX 5 PRO</t>
  </si>
  <si>
    <t>SPEED TL/DRAGON</t>
  </si>
  <si>
    <t>OM-H095</t>
  </si>
  <si>
    <t>820/001</t>
  </si>
  <si>
    <t>Stanislav KMEŤ</t>
  </si>
  <si>
    <t>OM-P743</t>
  </si>
  <si>
    <t>13021701S</t>
  </si>
  <si>
    <t>Andrej BABUŠA</t>
  </si>
  <si>
    <t>OM-L297</t>
  </si>
  <si>
    <t>OM-P161</t>
  </si>
  <si>
    <t>Ing. Filip NAGY</t>
  </si>
  <si>
    <t>10.12.1989</t>
  </si>
  <si>
    <t>Dobrá 1291</t>
  </si>
  <si>
    <t>COMPACT 3 L</t>
  </si>
  <si>
    <t>OM-P148</t>
  </si>
  <si>
    <t>Radoslav ROUBAL</t>
  </si>
  <si>
    <t>6.1.1976</t>
  </si>
  <si>
    <t>Oščadnica</t>
  </si>
  <si>
    <t>023 01</t>
  </si>
  <si>
    <t>OM-L284</t>
  </si>
  <si>
    <t>G29281202027</t>
  </si>
  <si>
    <t>19.4.1978</t>
  </si>
  <si>
    <t>Podolinec</t>
  </si>
  <si>
    <t>065 03</t>
  </si>
  <si>
    <t>OM-L283</t>
  </si>
  <si>
    <t>L283</t>
  </si>
  <si>
    <t>G37281703015</t>
  </si>
  <si>
    <t>801702021</t>
  </si>
  <si>
    <t>Milan ŠIPOŠ</t>
  </si>
  <si>
    <t>4.10.1971</t>
  </si>
  <si>
    <t>SNP 137/37</t>
  </si>
  <si>
    <t>František MALEC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</si>
  <si>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</si>
  <si>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</si>
  <si>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</si>
  <si>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</si>
  <si>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</si>
  <si>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</si>
  <si>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</si>
  <si>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</si>
  <si>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</si>
  <si>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</si>
  <si>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</si>
  <si>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</si>
  <si>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</si>
  <si>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</si>
  <si>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para PLS platný do 26.4.2019</t>
  </si>
  <si>
    <t>31,40</t>
  </si>
  <si>
    <t>P817</t>
  </si>
  <si>
    <t>FIDES 2 S EVO</t>
  </si>
  <si>
    <t>OM-P537</t>
  </si>
  <si>
    <t>M2009-05-11-0329</t>
  </si>
  <si>
    <t>OM-P614</t>
  </si>
  <si>
    <t>MAC  PARA TECHN.</t>
  </si>
  <si>
    <t>Celk.nálet</t>
  </si>
  <si>
    <t>Celk. nálet</t>
  </si>
  <si>
    <t>OM-P945</t>
  </si>
  <si>
    <t>OM-P660</t>
  </si>
  <si>
    <t>ZENML-R53A020</t>
  </si>
  <si>
    <t>OM-P286</t>
  </si>
  <si>
    <t>OM-P617</t>
  </si>
  <si>
    <t>347825BA</t>
  </si>
  <si>
    <t>Jaroslav BURCÁK</t>
  </si>
  <si>
    <t>4.3.1967</t>
  </si>
  <si>
    <t>Ak. Pavlova 316/6</t>
  </si>
  <si>
    <t>25,10</t>
  </si>
  <si>
    <t>Pod Párovcami 51</t>
  </si>
  <si>
    <t>OM-L168</t>
  </si>
  <si>
    <t>CURE ML</t>
  </si>
  <si>
    <t>OM-L291</t>
  </si>
  <si>
    <t>BG0503129A</t>
  </si>
  <si>
    <t>CURE L</t>
  </si>
  <si>
    <t>OM-L290</t>
  </si>
  <si>
    <t>Karol LADOŠ</t>
  </si>
  <si>
    <t>10.12.1982</t>
  </si>
  <si>
    <t>Opletalova 104</t>
  </si>
  <si>
    <t>BGD423117A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</si>
  <si>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</si>
  <si>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</si>
  <si>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</si>
  <si>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</si>
  <si>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</si>
  <si>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</si>
  <si>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</si>
  <si>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</si>
  <si>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</si>
  <si>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</si>
  <si>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</si>
  <si>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</si>
  <si>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</si>
  <si>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</si>
  <si>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</si>
  <si>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</si>
  <si>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16.9.1982</t>
  </si>
  <si>
    <t>P511</t>
  </si>
  <si>
    <t>Valerij HAPON</t>
  </si>
  <si>
    <t>27.6.1963</t>
  </si>
  <si>
    <t>Jamník 73</t>
  </si>
  <si>
    <t>OM-P168</t>
  </si>
  <si>
    <t>10.7.1987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</si>
  <si>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</si>
  <si>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</si>
  <si>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</si>
  <si>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</si>
  <si>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</si>
  <si>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</si>
  <si>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</si>
  <si>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</si>
  <si>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</si>
  <si>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</si>
  <si>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</si>
  <si>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</si>
  <si>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WALKERJET RR F 200predaný do Nitry viac ako rok a pol,vyradiť,tel 15.3.2016 vyradený, podklady preč</t>
  </si>
  <si>
    <t>OM-L319</t>
  </si>
  <si>
    <t>GN5MS-S-14B-105</t>
  </si>
  <si>
    <t>Malá okružná 927/52</t>
  </si>
  <si>
    <t>OM-P780</t>
  </si>
  <si>
    <t>DELTA WING TYROLL</t>
  </si>
  <si>
    <t>OM-H019</t>
  </si>
  <si>
    <t>Ing. Ján VIŠŇOVEC</t>
  </si>
  <si>
    <t>Sluk</t>
  </si>
  <si>
    <t>Marián GRIGA</t>
  </si>
  <si>
    <t>5.9.1965</t>
  </si>
  <si>
    <t>Šaštín-Stráže</t>
  </si>
  <si>
    <t>908 41</t>
  </si>
  <si>
    <t>OM-P782</t>
  </si>
  <si>
    <t>Čierny</t>
  </si>
  <si>
    <t>PLUTO 3XL</t>
  </si>
  <si>
    <t>OM-P793</t>
  </si>
  <si>
    <t>L048</t>
  </si>
  <si>
    <t>04805</t>
  </si>
  <si>
    <t>6//6</t>
  </si>
  <si>
    <t>GERBOC</t>
  </si>
  <si>
    <t xml:space="preserve"> SNP 457/47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</si>
  <si>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</si>
  <si>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</si>
  <si>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</si>
  <si>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</si>
  <si>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</si>
  <si>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</si>
  <si>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</si>
  <si>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</si>
  <si>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</si>
  <si>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26714205M</t>
  </si>
  <si>
    <t>OM-L265</t>
  </si>
  <si>
    <t>OM-H121</t>
  </si>
  <si>
    <t>041.15/17011</t>
  </si>
  <si>
    <t>AEROS/JOKER TRIKE</t>
  </si>
  <si>
    <t>Ľuboš BIELIK</t>
  </si>
  <si>
    <t>OM-H202</t>
  </si>
  <si>
    <t>070317/EST130217</t>
  </si>
  <si>
    <t>Štefan MARKUŠ</t>
  </si>
  <si>
    <t>OM-P127</t>
  </si>
  <si>
    <t>EPSILON 7 26</t>
  </si>
  <si>
    <t>OM-P032</t>
  </si>
  <si>
    <t>Martin ŠULEK</t>
  </si>
  <si>
    <t>18.5.1983</t>
  </si>
  <si>
    <t>Ovocinárska 402/34</t>
  </si>
  <si>
    <t>Č. Balog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</si>
  <si>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</si>
  <si>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</si>
  <si>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</si>
  <si>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</si>
  <si>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</si>
  <si>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</si>
  <si>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</si>
  <si>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</si>
  <si>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</si>
  <si>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</si>
  <si>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</si>
  <si>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</si>
  <si>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</si>
  <si>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</si>
  <si>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</si>
  <si>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</si>
  <si>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BG0503075A</t>
  </si>
  <si>
    <t>OM-P184</t>
  </si>
  <si>
    <t>COMPACT M</t>
  </si>
  <si>
    <t>OM-P157</t>
  </si>
  <si>
    <t>Rudolf BARANČÍK</t>
  </si>
  <si>
    <t>8.12.1953</t>
  </si>
  <si>
    <t>Dolná Mariková 780</t>
  </si>
  <si>
    <t>018 02</t>
  </si>
  <si>
    <t>OM-P142</t>
  </si>
  <si>
    <t>SENSIS S/M</t>
  </si>
  <si>
    <t>OM-P708</t>
  </si>
  <si>
    <t>S-S25-27872</t>
  </si>
  <si>
    <t>Róbert LACKO</t>
  </si>
  <si>
    <t>24.2.1974</t>
  </si>
  <si>
    <t>Kopana 191</t>
  </si>
  <si>
    <t>Jaklovce</t>
  </si>
  <si>
    <t>055 61</t>
  </si>
  <si>
    <t>OM-P722</t>
  </si>
  <si>
    <t>OM-P034</t>
  </si>
  <si>
    <t>Ivan HORNIAK</t>
  </si>
  <si>
    <t>1.3.1983</t>
  </si>
  <si>
    <t>Veľ. Stankovce 606</t>
  </si>
  <si>
    <t>Tr. Stankovce</t>
  </si>
  <si>
    <t>Radka KULICHOVÁ</t>
  </si>
  <si>
    <t>4.7.1989</t>
  </si>
  <si>
    <t>Slovenský Grob</t>
  </si>
  <si>
    <t>Pod Hájkom 28</t>
  </si>
  <si>
    <t>26610311XL</t>
  </si>
  <si>
    <t>TWIN 5 L</t>
  </si>
  <si>
    <t>OM-P869</t>
  </si>
  <si>
    <t>TW531-338-49166</t>
  </si>
  <si>
    <t>OM-P760</t>
  </si>
  <si>
    <t>P186</t>
  </si>
  <si>
    <t>L047</t>
  </si>
  <si>
    <t>04808</t>
  </si>
  <si>
    <t>Rastislav KOSCELNÍK</t>
  </si>
  <si>
    <t>1.6.1983</t>
  </si>
  <si>
    <t>QUASAR 14/GODAL</t>
  </si>
  <si>
    <t>HAMAN/GODAL</t>
  </si>
  <si>
    <t>0/17,40//24</t>
  </si>
  <si>
    <t>170/44,40//60</t>
  </si>
  <si>
    <t>Samuel VIŠŇOVSKÝ</t>
  </si>
  <si>
    <t>OM-H717</t>
  </si>
  <si>
    <t>Bohumil KAMENCAY</t>
  </si>
  <si>
    <t>OM-L268</t>
  </si>
  <si>
    <t>25414506S</t>
  </si>
  <si>
    <t>Bán. n/Bebravou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</si>
  <si>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</si>
  <si>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</si>
  <si>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</si>
  <si>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</si>
  <si>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</si>
  <si>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</si>
  <si>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</si>
  <si>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</si>
  <si>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para PLS č. 14667/P</t>
  </si>
  <si>
    <t>P807</t>
  </si>
  <si>
    <t>OM-P727</t>
  </si>
  <si>
    <t>BG0509333A</t>
  </si>
  <si>
    <t>26.10.1973</t>
  </si>
  <si>
    <t>OM-P858</t>
  </si>
  <si>
    <t>21.1.1961</t>
  </si>
  <si>
    <t>Plzeňská 113</t>
  </si>
  <si>
    <t>OM-P503</t>
  </si>
  <si>
    <t>059 37</t>
  </si>
  <si>
    <t>0//40</t>
  </si>
  <si>
    <t>WTR 601</t>
  </si>
  <si>
    <t>P690</t>
  </si>
  <si>
    <t>12016</t>
  </si>
  <si>
    <t>P638</t>
  </si>
  <si>
    <t>801607003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</si>
  <si>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</si>
  <si>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</si>
  <si>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</si>
  <si>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</si>
  <si>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</si>
  <si>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</si>
  <si>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</si>
  <si>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</si>
  <si>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12.8.1981</t>
  </si>
  <si>
    <t>Orgovánová 3278/5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</si>
  <si>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</si>
  <si>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</si>
  <si>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</si>
  <si>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</si>
  <si>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</si>
  <si>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</si>
  <si>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</si>
  <si>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</si>
  <si>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19.7.1964</t>
  </si>
  <si>
    <t>Šimko</t>
  </si>
  <si>
    <t>Lukavica</t>
  </si>
  <si>
    <t>086 21</t>
  </si>
  <si>
    <t>SPEEDMAX 2</t>
  </si>
  <si>
    <t>OM-P031</t>
  </si>
  <si>
    <t>600042</t>
  </si>
  <si>
    <t>6.4.1961</t>
  </si>
  <si>
    <t>Župčany 283</t>
  </si>
  <si>
    <t>Jozef MANÍK</t>
  </si>
  <si>
    <t>RANGER</t>
  </si>
  <si>
    <t>L005</t>
  </si>
  <si>
    <t>717022/924</t>
  </si>
  <si>
    <t>OM-P207</t>
  </si>
  <si>
    <t>7.10.1965</t>
  </si>
  <si>
    <t>Dlhé Hony 1162/18</t>
  </si>
  <si>
    <t>P811</t>
  </si>
  <si>
    <t>17.12.1992</t>
  </si>
  <si>
    <t>61,55/90</t>
  </si>
  <si>
    <t>263,03/486</t>
  </si>
  <si>
    <t>Tomáš BALARA</t>
  </si>
  <si>
    <t>29.6.1984</t>
  </si>
  <si>
    <t>Lucenkova 1233/1</t>
  </si>
  <si>
    <t>D.Kubín</t>
  </si>
  <si>
    <t>OM-P230</t>
  </si>
  <si>
    <t>260,24</t>
  </si>
  <si>
    <t>47.48</t>
  </si>
  <si>
    <t>OM-P245</t>
  </si>
  <si>
    <t>13252405LC</t>
  </si>
  <si>
    <t>18,00/59</t>
  </si>
  <si>
    <t>3,28</t>
  </si>
  <si>
    <t>93,01</t>
  </si>
  <si>
    <t>0,43</t>
  </si>
  <si>
    <t>195,02</t>
  </si>
  <si>
    <t>023 53</t>
  </si>
  <si>
    <t>OM-P309</t>
  </si>
  <si>
    <t>25.12.1982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</si>
  <si>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</si>
  <si>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</si>
  <si>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</si>
  <si>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</si>
  <si>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</si>
  <si>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</si>
  <si>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</si>
  <si>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</si>
  <si>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</si>
  <si>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</si>
  <si>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</si>
  <si>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</si>
  <si>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16.3.1981</t>
  </si>
  <si>
    <t>Zhorínska 1</t>
  </si>
  <si>
    <t>OM-P909</t>
  </si>
  <si>
    <t>G38281707142</t>
  </si>
  <si>
    <t>OM-P893</t>
  </si>
  <si>
    <t>Miloš LUDROVSKÝ</t>
  </si>
  <si>
    <t>Hollého 1032/14</t>
  </si>
  <si>
    <t>Spiš. N. Ves</t>
  </si>
  <si>
    <t>25.2.1975</t>
  </si>
  <si>
    <t>OM-P501</t>
  </si>
  <si>
    <t>OM-P562</t>
  </si>
  <si>
    <t>Spiš. Teplica</t>
  </si>
  <si>
    <t>19/40</t>
  </si>
  <si>
    <t>162/367</t>
  </si>
  <si>
    <t>OM-P260</t>
  </si>
  <si>
    <t>13024304MC</t>
  </si>
  <si>
    <t>Norbert CSIZMADIA</t>
  </si>
  <si>
    <t>8.5.1971</t>
  </si>
  <si>
    <t>Nábrežná 79</t>
  </si>
  <si>
    <t>OM-P261</t>
  </si>
  <si>
    <t>BG0516064P</t>
  </si>
  <si>
    <t>Tomáš ŠŤASTNÝ</t>
  </si>
  <si>
    <t>Svoradova 8</t>
  </si>
  <si>
    <t>237</t>
  </si>
  <si>
    <t>353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</si>
  <si>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</si>
  <si>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</si>
  <si>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</si>
  <si>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</si>
  <si>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</si>
  <si>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</si>
  <si>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</si>
  <si>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</si>
  <si>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</si>
  <si>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</si>
  <si>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</si>
  <si>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11.7.1972</t>
  </si>
  <si>
    <t>Kysak 363</t>
  </si>
  <si>
    <t>044 81</t>
  </si>
  <si>
    <t>OM-P326</t>
  </si>
  <si>
    <t>OM-P336</t>
  </si>
  <si>
    <t>D3ML-S-17E-093</t>
  </si>
  <si>
    <t>6.12.1986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</si>
  <si>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</si>
  <si>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</si>
  <si>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</si>
  <si>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</si>
  <si>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</si>
  <si>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</si>
  <si>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</si>
  <si>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</si>
  <si>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20.6.1984</t>
  </si>
  <si>
    <t>APOLLO BI 38</t>
  </si>
  <si>
    <t>OM-P961</t>
  </si>
  <si>
    <t>2256-11-0743</t>
  </si>
  <si>
    <t>4.9.2019//</t>
  </si>
  <si>
    <t>P031</t>
  </si>
  <si>
    <t>V-XC-2.2-0070</t>
  </si>
  <si>
    <t>DELTA 3 L</t>
  </si>
  <si>
    <t>OM-P935</t>
  </si>
  <si>
    <t>Vyparina/Šimko</t>
  </si>
  <si>
    <t>21.8.2019/8.9.2019</t>
  </si>
  <si>
    <t>5,35</t>
  </si>
  <si>
    <t>OM-P355</t>
  </si>
  <si>
    <t>13.1.1977</t>
  </si>
  <si>
    <t>Pri parku 11/18</t>
  </si>
  <si>
    <t>911 06</t>
  </si>
  <si>
    <t>12620403MC</t>
  </si>
  <si>
    <t>Vladimír CIVÁŇ</t>
  </si>
  <si>
    <t>26.7.1990</t>
  </si>
  <si>
    <t>Kochová 14</t>
  </si>
  <si>
    <t>OM-L270</t>
  </si>
  <si>
    <t>13773909S</t>
  </si>
  <si>
    <t>Katarina SZULÉNYIOVÁ</t>
  </si>
  <si>
    <t>26.8.1989</t>
  </si>
  <si>
    <t xml:space="preserve">Potočná 39 </t>
  </si>
  <si>
    <t>Jozef HREBÍK</t>
  </si>
  <si>
    <t>29.3.1982</t>
  </si>
  <si>
    <t>Bojná 454</t>
  </si>
  <si>
    <t>956 01</t>
  </si>
  <si>
    <t>D2MS-O-28E-085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</si>
  <si>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</si>
  <si>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</si>
  <si>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</si>
  <si>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</si>
  <si>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</si>
  <si>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</si>
  <si>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</si>
  <si>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</si>
  <si>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</si>
  <si>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15.5.1986</t>
  </si>
  <si>
    <t>BURAN REFLEX 4</t>
  </si>
  <si>
    <t xml:space="preserve">LACOAIR </t>
  </si>
  <si>
    <t>OM-P078</t>
  </si>
  <si>
    <t>P078</t>
  </si>
  <si>
    <t>207717</t>
  </si>
  <si>
    <t>012017</t>
  </si>
  <si>
    <t xml:space="preserve">AIRSPORT </t>
  </si>
  <si>
    <t>OM-P073</t>
  </si>
  <si>
    <t>P073</t>
  </si>
  <si>
    <t>94417</t>
  </si>
  <si>
    <t>022017</t>
  </si>
  <si>
    <t>Ľubomír GROFČÍK</t>
  </si>
  <si>
    <t>24.2.1964</t>
  </si>
  <si>
    <t>Ľ. Okánika 2</t>
  </si>
  <si>
    <t>OM-P598</t>
  </si>
  <si>
    <t>Martin MASNÝ</t>
  </si>
  <si>
    <t>11.10.1990</t>
  </si>
  <si>
    <t>Vysočany 60</t>
  </si>
  <si>
    <t>956 35</t>
  </si>
  <si>
    <t>79</t>
  </si>
  <si>
    <t>2,25//2,15</t>
  </si>
  <si>
    <t>51,55//45,30/71</t>
  </si>
  <si>
    <t>192</t>
  </si>
  <si>
    <t>P458</t>
  </si>
  <si>
    <t>80110477</t>
  </si>
  <si>
    <t>XC 200 EVO 125</t>
  </si>
  <si>
    <t>P604</t>
  </si>
  <si>
    <t>1701</t>
  </si>
  <si>
    <t>OM-P653</t>
  </si>
  <si>
    <t>G37301709052</t>
  </si>
  <si>
    <t>Daniel NEŠTINA</t>
  </si>
  <si>
    <t>29.8.1988</t>
  </si>
  <si>
    <t>Hviazdoslavova 32/5</t>
  </si>
  <si>
    <t>Žiar n/Hr.</t>
  </si>
  <si>
    <t>0,45</t>
  </si>
  <si>
    <t>2,56</t>
  </si>
  <si>
    <t>H056/84-00124</t>
  </si>
  <si>
    <t>13,10/42</t>
  </si>
  <si>
    <t>134,15/344</t>
  </si>
  <si>
    <t>12850003LC</t>
  </si>
  <si>
    <t>60/120</t>
  </si>
  <si>
    <t>22.4.1967</t>
  </si>
  <si>
    <t>Patrik UŠKERT</t>
  </si>
  <si>
    <t>Šulekova 2</t>
  </si>
  <si>
    <t>672nemá ZTP</t>
  </si>
  <si>
    <t>147</t>
  </si>
  <si>
    <t>Lacúch</t>
  </si>
  <si>
    <t>OM-L266</t>
  </si>
  <si>
    <t>147173SM</t>
  </si>
  <si>
    <t>Ondrej BRICHTA</t>
  </si>
  <si>
    <t>Lazaretská 19</t>
  </si>
  <si>
    <t>818 08</t>
  </si>
  <si>
    <t xml:space="preserve">ATLAS </t>
  </si>
  <si>
    <t>OM-P555</t>
  </si>
  <si>
    <t>BC02K6100164p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</si>
  <si>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</si>
  <si>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</si>
  <si>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</si>
  <si>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</si>
  <si>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</si>
  <si>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</si>
  <si>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</si>
  <si>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</si>
  <si>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</si>
  <si>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</si>
  <si>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</si>
  <si>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</si>
  <si>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</si>
  <si>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</si>
  <si>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Rastislav KOLENČÍK</t>
  </si>
  <si>
    <t>25.11.1981</t>
  </si>
  <si>
    <t>029 57</t>
  </si>
  <si>
    <t>Ivan CHOVANEC</t>
  </si>
  <si>
    <t>1.3.1987</t>
  </si>
  <si>
    <t>Kamanová 262</t>
  </si>
  <si>
    <t>956 12</t>
  </si>
  <si>
    <t>OM-P983</t>
  </si>
  <si>
    <t>Lukaš BALOGÁČ</t>
  </si>
  <si>
    <t>7,20</t>
  </si>
  <si>
    <t>96,20</t>
  </si>
  <si>
    <t>Okoč 629</t>
  </si>
  <si>
    <t>930 28</t>
  </si>
  <si>
    <t>3682803</t>
  </si>
  <si>
    <t>OM-P010</t>
  </si>
  <si>
    <t xml:space="preserve">Meno, podpis     
</t>
  </si>
  <si>
    <t>Pavel BUKAI</t>
  </si>
  <si>
    <t>26.1.1993</t>
  </si>
  <si>
    <t>Vojtechovce 582</t>
  </si>
  <si>
    <t>Nový Život</t>
  </si>
  <si>
    <t>930 38</t>
  </si>
  <si>
    <t>10.0.2017</t>
  </si>
  <si>
    <t>BE02-K7000352D</t>
  </si>
  <si>
    <t>OM-P288</t>
  </si>
  <si>
    <t>P288</t>
  </si>
  <si>
    <t>EN 295-15</t>
  </si>
  <si>
    <t>Tomáš HAVRILKO</t>
  </si>
  <si>
    <t>13.1.1983</t>
  </si>
  <si>
    <t>15//0</t>
  </si>
  <si>
    <t>Vihorlatská 1418/6</t>
  </si>
  <si>
    <t>186</t>
  </si>
  <si>
    <t>Ing. Jaroslav HEČKO</t>
  </si>
  <si>
    <t>OM-P422</t>
  </si>
  <si>
    <t>OM-P556</t>
  </si>
  <si>
    <t>Slavomír PIAR</t>
  </si>
  <si>
    <t>23.2.1961</t>
  </si>
  <si>
    <t>Holíčska 9</t>
  </si>
  <si>
    <t>851 05</t>
  </si>
  <si>
    <t>MP-1 BEE</t>
  </si>
  <si>
    <t>P517</t>
  </si>
  <si>
    <t>898403/03</t>
  </si>
  <si>
    <t>M+M</t>
  </si>
  <si>
    <t>2,43</t>
  </si>
  <si>
    <t>5,53</t>
  </si>
  <si>
    <t>OM-P506</t>
  </si>
  <si>
    <t>OM-P824</t>
  </si>
  <si>
    <t>59017</t>
  </si>
  <si>
    <t>Silvia NIDELOVÁ</t>
  </si>
  <si>
    <t>28.3.1982</t>
  </si>
  <si>
    <t>Mostová 13</t>
  </si>
  <si>
    <t>20.14.2017</t>
  </si>
  <si>
    <t>0,30</t>
  </si>
  <si>
    <t>ALPHA 5</t>
  </si>
  <si>
    <t>Ján MATEJIČKA</t>
  </si>
  <si>
    <t>INFINITY 3 M</t>
  </si>
  <si>
    <t>OM-P803</t>
  </si>
  <si>
    <t>0310 INF-3M-12QAQ1206</t>
  </si>
  <si>
    <t>PZ/PZ</t>
  </si>
  <si>
    <t>6//4</t>
  </si>
  <si>
    <t>90//14,55</t>
  </si>
  <si>
    <t>Ľuboš MACKO</t>
  </si>
  <si>
    <t>6.11.1980</t>
  </si>
  <si>
    <t>RODEO ELECTRIC 115</t>
  </si>
  <si>
    <t>PZ//PZ</t>
  </si>
  <si>
    <t>3//10</t>
  </si>
  <si>
    <t>93//160</t>
  </si>
  <si>
    <t>I.Čierny/Adame</t>
  </si>
  <si>
    <t>15.2.2018/20.10.2019</t>
  </si>
  <si>
    <t>OM-P582</t>
  </si>
  <si>
    <t>D3MS-S-34E-022</t>
  </si>
  <si>
    <t>OM-P248</t>
  </si>
  <si>
    <t>D3L-S-34E-035</t>
  </si>
  <si>
    <t>30//0</t>
  </si>
  <si>
    <t>OM–L273</t>
  </si>
  <si>
    <t>13774310M</t>
  </si>
  <si>
    <t>OM-L271</t>
  </si>
  <si>
    <t>13774109M</t>
  </si>
  <si>
    <t>V/P</t>
  </si>
  <si>
    <t>OM-H448</t>
  </si>
  <si>
    <t>1193XTL147101</t>
  </si>
  <si>
    <t>Dalibor KORČEK</t>
  </si>
  <si>
    <t>89/110</t>
  </si>
  <si>
    <t>356/777</t>
  </si>
  <si>
    <t>10/4</t>
  </si>
  <si>
    <t>PLS č. 15294/P, platný do 22.10.2019</t>
  </si>
  <si>
    <t>26//31</t>
  </si>
  <si>
    <t>244//146</t>
  </si>
  <si>
    <t>ST1002010H2</t>
  </si>
  <si>
    <t>26//27</t>
  </si>
  <si>
    <t>358//NIL</t>
  </si>
  <si>
    <t>krosna pls č. 15776/P do 18.10.2019</t>
  </si>
  <si>
    <t>17.10.2019/18.10.2019</t>
  </si>
  <si>
    <t>33//41</t>
  </si>
  <si>
    <t>206//NIL</t>
  </si>
  <si>
    <t>PLS krosna č. 15775/P, do 18.10.2019</t>
  </si>
  <si>
    <t>Záhradná 5</t>
  </si>
  <si>
    <t>OM-H403</t>
  </si>
  <si>
    <t>H403</t>
  </si>
  <si>
    <t>403 20.6.2016 vybrať z vyradených</t>
  </si>
  <si>
    <t>Ing. Ján BELAN</t>
  </si>
  <si>
    <t>42/103</t>
  </si>
  <si>
    <t>VITA  2 L</t>
  </si>
  <si>
    <t>OM-P912</t>
  </si>
  <si>
    <t>92701501M</t>
  </si>
  <si>
    <t>JUDr. Jaroslav CHLEBO</t>
  </si>
  <si>
    <t>31.5.1956</t>
  </si>
  <si>
    <t>Alžbetin Dvor 377</t>
  </si>
  <si>
    <t>OM-P940</t>
  </si>
  <si>
    <t>16706408M</t>
  </si>
  <si>
    <t>OM-L274</t>
  </si>
  <si>
    <t>26716811M</t>
  </si>
  <si>
    <t>Ing. Michal AUGUSTÍN</t>
  </si>
  <si>
    <t>23.1.1984</t>
  </si>
  <si>
    <t>OM-L301</t>
  </si>
  <si>
    <t>Juraj BILÝ</t>
  </si>
  <si>
    <t>0,52/4</t>
  </si>
  <si>
    <t>349/471</t>
  </si>
  <si>
    <t>OM-P251</t>
  </si>
  <si>
    <t>AA2L-S-17E-093</t>
  </si>
  <si>
    <t>SWIFT 4 MS</t>
  </si>
  <si>
    <t>OM-P429</t>
  </si>
  <si>
    <t>SW4-WMS-R-14E-216</t>
  </si>
  <si>
    <t>Martin MIKOLÁŠ</t>
  </si>
  <si>
    <t>18.11.1979</t>
  </si>
  <si>
    <t>Štefánika 16</t>
  </si>
  <si>
    <t>Smetanova 1495/7</t>
  </si>
  <si>
    <t>3,45</t>
  </si>
  <si>
    <t>Maša 1260/35</t>
  </si>
  <si>
    <t>5,25</t>
  </si>
  <si>
    <t>OM-P922</t>
  </si>
  <si>
    <t>Marek VERNER</t>
  </si>
  <si>
    <t>5.9.1988</t>
  </si>
  <si>
    <t>Bukovčana 22</t>
  </si>
  <si>
    <t>45+10//4/5</t>
  </si>
  <si>
    <t>20//20/20</t>
  </si>
  <si>
    <t>41,44//71,44/127</t>
  </si>
  <si>
    <t xml:space="preserve"> m </t>
  </si>
  <si>
    <t>RX 2 L</t>
  </si>
  <si>
    <t>OM-H420</t>
  </si>
  <si>
    <t>9231</t>
  </si>
  <si>
    <t>Ing. Stanislav MACICHA</t>
  </si>
  <si>
    <t>301</t>
  </si>
  <si>
    <t>206</t>
  </si>
  <si>
    <t>APOLLO CXM 2002</t>
  </si>
  <si>
    <t>291004/H063</t>
  </si>
  <si>
    <t>466 9.12.2017</t>
  </si>
  <si>
    <t>2,15</t>
  </si>
  <si>
    <t>1,30</t>
  </si>
  <si>
    <t>126</t>
  </si>
  <si>
    <t>OM-H445</t>
  </si>
  <si>
    <t>OM-H452</t>
  </si>
  <si>
    <t>1093XTL147059</t>
  </si>
  <si>
    <t>Tarek HUSSEIN</t>
  </si>
  <si>
    <t>LITESPEED 4 S</t>
  </si>
  <si>
    <t>Mgr. Marek FICO</t>
  </si>
  <si>
    <t>MAGIC KISS</t>
  </si>
  <si>
    <t>H413</t>
  </si>
  <si>
    <t>Ing. Ivan SABOL</t>
  </si>
  <si>
    <t>OM-P927</t>
  </si>
  <si>
    <t>T 2 C 144</t>
  </si>
  <si>
    <t>gen.Svobodu 720/10</t>
  </si>
  <si>
    <t>Vrabec/Jančiar</t>
  </si>
  <si>
    <t>230//115</t>
  </si>
  <si>
    <t>VENUS 4 L</t>
  </si>
  <si>
    <t>OM-L275</t>
  </si>
  <si>
    <t>55505808L</t>
  </si>
  <si>
    <t>HT LAA SR/ AP LAA SR</t>
  </si>
  <si>
    <t>23.11.1983</t>
  </si>
  <si>
    <t>484 1.12.2017</t>
  </si>
  <si>
    <t>393</t>
  </si>
  <si>
    <t>RU4SP51B026</t>
  </si>
  <si>
    <t>NEPTÚN S</t>
  </si>
  <si>
    <t>OM-L054</t>
  </si>
  <si>
    <t>73300809SC</t>
  </si>
  <si>
    <t>OM-P714</t>
  </si>
  <si>
    <t>15404106L</t>
  </si>
  <si>
    <t>Peter VALÍČEK</t>
  </si>
  <si>
    <t>25.3.1979</t>
  </si>
  <si>
    <t>Višňové 495</t>
  </si>
  <si>
    <t>70,20+70=90</t>
  </si>
  <si>
    <t>Dolný Lieskov 251</t>
  </si>
  <si>
    <t>0+10=40</t>
  </si>
  <si>
    <t>11.2.1989</t>
  </si>
  <si>
    <t>182</t>
  </si>
  <si>
    <t>GOLDEN 5 26</t>
  </si>
  <si>
    <t>OM-P253</t>
  </si>
  <si>
    <t>37,27//91.07/262</t>
  </si>
  <si>
    <t>L</t>
  </si>
  <si>
    <t>Oravská Polhora 702</t>
  </si>
  <si>
    <t>029 47</t>
  </si>
  <si>
    <t>10,20</t>
  </si>
  <si>
    <t>18,36</t>
  </si>
  <si>
    <t>OM-P976</t>
  </si>
  <si>
    <t>P976</t>
  </si>
  <si>
    <t>1128-2091</t>
  </si>
  <si>
    <t>Ján LAPŠANSKÝ</t>
  </si>
  <si>
    <t>9.5.1970</t>
  </si>
  <si>
    <t>J. Goliana 62</t>
  </si>
  <si>
    <t xml:space="preserve">Martin </t>
  </si>
  <si>
    <t>P858</t>
  </si>
  <si>
    <t>10221</t>
  </si>
  <si>
    <t>VIRUS BG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</si>
  <si>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</si>
  <si>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</si>
  <si>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</si>
  <si>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</si>
  <si>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</si>
  <si>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</si>
  <si>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</si>
  <si>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</si>
  <si>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Martn ŠIMKO</t>
  </si>
  <si>
    <t>20.9.1983</t>
  </si>
  <si>
    <t>Ing. Radovan JENČÍK</t>
  </si>
  <si>
    <t>14.9.2019/31.12.2019</t>
  </si>
  <si>
    <t>OM-P718</t>
  </si>
  <si>
    <t>26717312L</t>
  </si>
  <si>
    <t>8,57</t>
  </si>
  <si>
    <t>60,57</t>
  </si>
  <si>
    <t>BUZZ Z 4 ML</t>
  </si>
  <si>
    <t>Kokšov-Bakša 247</t>
  </si>
  <si>
    <t>044 13</t>
  </si>
  <si>
    <t>200901110022</t>
  </si>
  <si>
    <t xml:space="preserve">Tomášikova 1 </t>
  </si>
  <si>
    <t>84</t>
  </si>
  <si>
    <t>366</t>
  </si>
  <si>
    <t>OM-P177</t>
  </si>
  <si>
    <t>R2-MS-B-0119-030214</t>
  </si>
  <si>
    <t>Karol ANGELOVIČ</t>
  </si>
  <si>
    <t>30.11.1975</t>
  </si>
  <si>
    <t>Sofijská 27</t>
  </si>
  <si>
    <t>Igor JENČO</t>
  </si>
  <si>
    <t>ORBIT 2 20</t>
  </si>
  <si>
    <t>OM-P930</t>
  </si>
  <si>
    <t>G21262708842</t>
  </si>
  <si>
    <t>Roman ŠTURCEL</t>
  </si>
  <si>
    <t>13.11.1995</t>
  </si>
  <si>
    <t>Bavlnárska 316/14</t>
  </si>
  <si>
    <t>2,04</t>
  </si>
  <si>
    <t>9,01</t>
  </si>
  <si>
    <t>0,50</t>
  </si>
  <si>
    <t>10.12020</t>
  </si>
  <si>
    <t>9.22018</t>
  </si>
  <si>
    <t>Richard MAJOROŠ</t>
  </si>
  <si>
    <t>Haniska 465</t>
  </si>
  <si>
    <t>044 57</t>
  </si>
  <si>
    <t>WASP L</t>
  </si>
  <si>
    <t>OM-P819</t>
  </si>
  <si>
    <t>BG0437140A</t>
  </si>
  <si>
    <t>LIFT EZ L</t>
  </si>
  <si>
    <t>VIRUS 2.2+TRIKE</t>
  </si>
  <si>
    <t>OM-P904</t>
  </si>
  <si>
    <t>P904</t>
  </si>
  <si>
    <t>19/20 349243BA</t>
  </si>
  <si>
    <t>AARON D´ESTE</t>
  </si>
  <si>
    <t>19.11.1974</t>
  </si>
  <si>
    <t>24+15</t>
  </si>
  <si>
    <t>OM-P152</t>
  </si>
  <si>
    <t>BG0528200A</t>
  </si>
  <si>
    <t>Sean Francis ALLOCA</t>
  </si>
  <si>
    <t>11.12.1967</t>
  </si>
  <si>
    <t>Budmerice 391</t>
  </si>
  <si>
    <t>900 86</t>
  </si>
  <si>
    <t>OM-P457</t>
  </si>
  <si>
    <t>G37241410272</t>
  </si>
  <si>
    <t>Roman RIŠKA</t>
  </si>
  <si>
    <t>4.1.1978</t>
  </si>
  <si>
    <t>Kladnianska 1</t>
  </si>
  <si>
    <t>OM-P021</t>
  </si>
  <si>
    <t>D3XL-S-14E-320</t>
  </si>
  <si>
    <t>OM-P547</t>
  </si>
  <si>
    <t>167</t>
  </si>
  <si>
    <t>11/7</t>
  </si>
  <si>
    <t>14//19</t>
  </si>
  <si>
    <t>OM-P609</t>
  </si>
  <si>
    <t>3176P4976L</t>
  </si>
  <si>
    <t>FORCE SP</t>
  </si>
  <si>
    <t>OM-P329</t>
  </si>
  <si>
    <t>326206BA</t>
  </si>
  <si>
    <t>OM-P393</t>
  </si>
  <si>
    <t>RU4MS-P-27B-001</t>
  </si>
  <si>
    <t>Martina ADAMCOVÁ</t>
  </si>
  <si>
    <t>Ťahanovská 41</t>
  </si>
  <si>
    <t>3,40</t>
  </si>
  <si>
    <t>OM-P037</t>
  </si>
  <si>
    <t>D3MS-S-34E-028</t>
  </si>
  <si>
    <t>SPIN 180 R</t>
  </si>
  <si>
    <t>4116</t>
  </si>
  <si>
    <t>P,Z/V</t>
  </si>
  <si>
    <t>156</t>
  </si>
  <si>
    <t>ROADSTER 2 24</t>
  </si>
  <si>
    <t>OM-P185</t>
  </si>
  <si>
    <t>P185prihlási</t>
  </si>
  <si>
    <t>RD224-S-48D-046</t>
  </si>
  <si>
    <t>Para prihlási</t>
  </si>
  <si>
    <t>6,15</t>
  </si>
  <si>
    <t>64,40</t>
  </si>
  <si>
    <t>9//9</t>
  </si>
  <si>
    <t>49//236</t>
  </si>
  <si>
    <t>153,05//206,50/368</t>
  </si>
  <si>
    <t>Krosna PLS č.14067/P</t>
  </si>
  <si>
    <t>OM-P077</t>
  </si>
  <si>
    <t>ZENML-T-03C-116</t>
  </si>
  <si>
    <t>140 Watermans Quay</t>
  </si>
  <si>
    <t>London</t>
  </si>
  <si>
    <t>SW62UW</t>
  </si>
  <si>
    <t>PLS para č.16933/P</t>
  </si>
  <si>
    <t>6,00</t>
  </si>
  <si>
    <t>Jančovič</t>
  </si>
  <si>
    <t>22/46</t>
  </si>
  <si>
    <t>371/1051</t>
  </si>
  <si>
    <t>115/18</t>
  </si>
  <si>
    <t>003/11080</t>
  </si>
  <si>
    <t>38//38</t>
  </si>
  <si>
    <t>35,12</t>
  </si>
  <si>
    <t>24,27</t>
  </si>
  <si>
    <t>3//3</t>
  </si>
  <si>
    <t>22,56</t>
  </si>
  <si>
    <t>132,56</t>
  </si>
  <si>
    <t>VENUS 3 S</t>
  </si>
  <si>
    <t>OM-P583</t>
  </si>
  <si>
    <t>54001312S</t>
  </si>
  <si>
    <t>13,30</t>
  </si>
  <si>
    <t>450</t>
  </si>
  <si>
    <t>OM-P560</t>
  </si>
  <si>
    <t>PRIMAX M</t>
  </si>
  <si>
    <t>OM-P039</t>
  </si>
  <si>
    <t>34960</t>
  </si>
  <si>
    <t>EN A</t>
  </si>
  <si>
    <t>OM-P083</t>
  </si>
  <si>
    <t>12,30</t>
  </si>
  <si>
    <t>OM-P367</t>
  </si>
  <si>
    <t>XB45M0311797318</t>
  </si>
  <si>
    <t>OM-P383</t>
  </si>
  <si>
    <t>14717609SM</t>
  </si>
  <si>
    <t>4.2.1967</t>
  </si>
  <si>
    <t>Textorisovej 13</t>
  </si>
  <si>
    <t>Muhelyi</t>
  </si>
  <si>
    <t>Mühelyi</t>
  </si>
  <si>
    <t>OM-P637</t>
  </si>
  <si>
    <t>14819502S</t>
  </si>
  <si>
    <t>8.7.1994</t>
  </si>
  <si>
    <t>Družínska 590</t>
  </si>
  <si>
    <t>Rosina</t>
  </si>
  <si>
    <t>013 22</t>
  </si>
  <si>
    <t>Bánovce n /Beb</t>
  </si>
  <si>
    <t>H. Ozorovce 251</t>
  </si>
  <si>
    <t>OM-P906</t>
  </si>
  <si>
    <t>14819002SM</t>
  </si>
  <si>
    <t>IOTA 28</t>
  </si>
  <si>
    <t>OM-P849</t>
  </si>
  <si>
    <t>6504P70841</t>
  </si>
  <si>
    <t>Denis ŽINGOR</t>
  </si>
  <si>
    <t>25.7.1981</t>
  </si>
  <si>
    <t>Družstevná 531/13</t>
  </si>
  <si>
    <t>64</t>
  </si>
  <si>
    <t>18//18/40</t>
  </si>
  <si>
    <t>150//50/96</t>
  </si>
  <si>
    <t>17//17/31</t>
  </si>
  <si>
    <t>48//47/94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</si>
  <si>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</si>
  <si>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</si>
  <si>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</si>
  <si>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14819402ML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</si>
  <si>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</si>
  <si>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</si>
  <si>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</si>
  <si>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</si>
  <si>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</si>
  <si>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</si>
  <si>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</si>
  <si>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</si>
  <si>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</si>
  <si>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</si>
  <si>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IČO:46815571</t>
  </si>
  <si>
    <t>MAKALU 4 M</t>
  </si>
  <si>
    <t>OM-P193</t>
  </si>
  <si>
    <t>XB44M06117B7425</t>
  </si>
  <si>
    <t>SUMMIT XC4 M</t>
  </si>
  <si>
    <t>OM-P313</t>
  </si>
  <si>
    <t>XC22M0511817541</t>
  </si>
  <si>
    <t>TRANGO X-RACE M</t>
  </si>
  <si>
    <t>OM-P208</t>
  </si>
  <si>
    <t>XG58M0511736831</t>
  </si>
  <si>
    <t>OM-P323</t>
  </si>
  <si>
    <t>Čierny/Bašný</t>
  </si>
  <si>
    <t>para do 24.2.2020</t>
  </si>
  <si>
    <t>Jančiar/Jančiar</t>
  </si>
  <si>
    <t>50//54</t>
  </si>
  <si>
    <t>Košická 49/A</t>
  </si>
  <si>
    <t>4,45</t>
  </si>
  <si>
    <t>99,45</t>
  </si>
  <si>
    <t>Filip ŠANDOR</t>
  </si>
  <si>
    <t>26.9.1992</t>
  </si>
  <si>
    <t>Hradská 45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</si>
  <si>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</si>
  <si>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</si>
  <si>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</si>
  <si>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</si>
  <si>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</si>
  <si>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</si>
  <si>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</si>
  <si>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PLUTO 2 L predaný</t>
  </si>
  <si>
    <t>0//9/19</t>
  </si>
  <si>
    <t>48//139/231</t>
  </si>
  <si>
    <t>81,15</t>
  </si>
  <si>
    <t>24740706T</t>
  </si>
  <si>
    <t>2,25/9</t>
  </si>
  <si>
    <t>277,20/399</t>
  </si>
  <si>
    <t>13,26</t>
  </si>
  <si>
    <t>198,28</t>
  </si>
  <si>
    <t>OM-L121</t>
  </si>
  <si>
    <t>D2ML-R-13E-001</t>
  </si>
  <si>
    <t>OM-P825</t>
  </si>
  <si>
    <t>14819302ML</t>
  </si>
  <si>
    <t>Vladislav KOVAĽ</t>
  </si>
  <si>
    <t>6.11.1967</t>
  </si>
  <si>
    <t>OM-P966</t>
  </si>
  <si>
    <t>G37261410260</t>
  </si>
  <si>
    <t>Ľudovít KÁLAZI</t>
  </si>
  <si>
    <t>14.10.1965</t>
  </si>
  <si>
    <t>Devínska 24</t>
  </si>
  <si>
    <t>940 03</t>
  </si>
  <si>
    <t>Bc. Jakub HORNIČÁK</t>
  </si>
  <si>
    <t>12,33</t>
  </si>
  <si>
    <t>57,33</t>
  </si>
  <si>
    <t>EPSILON 7 30</t>
  </si>
  <si>
    <t>OM-P868</t>
  </si>
  <si>
    <t>OM-P957</t>
  </si>
  <si>
    <t>Vladimír STANČÍK</t>
  </si>
  <si>
    <t>22.10.1986</t>
  </si>
  <si>
    <t>Tatranská 60</t>
  </si>
  <si>
    <t>OM-P937</t>
  </si>
  <si>
    <t>12508502M</t>
  </si>
  <si>
    <t>AXIS 5 26</t>
  </si>
  <si>
    <t>OM-P013</t>
  </si>
  <si>
    <t>50-026-45058</t>
  </si>
  <si>
    <t>HEARTBEAT</t>
  </si>
  <si>
    <t>OM-P871</t>
  </si>
  <si>
    <t>EAPR-GS-7580M2</t>
  </si>
  <si>
    <t>SKYMAN</t>
  </si>
  <si>
    <t>Mgr. Petra HAVAŠOVÁ</t>
  </si>
  <si>
    <t>27.7.1988</t>
  </si>
  <si>
    <t>Černákova 2046/4</t>
  </si>
  <si>
    <t>SCOUT ENDURO</t>
  </si>
  <si>
    <t>L057</t>
  </si>
  <si>
    <t>5056</t>
  </si>
  <si>
    <t>ORBIT 3</t>
  </si>
  <si>
    <t>OM-P548</t>
  </si>
  <si>
    <t>G27281002201</t>
  </si>
  <si>
    <t>Mgr. Ján ĎUGEL</t>
  </si>
  <si>
    <t>2.8.1976</t>
  </si>
  <si>
    <t>Školská 191/6</t>
  </si>
  <si>
    <t>OM-L315</t>
  </si>
  <si>
    <t>D3ML-T-02C-074</t>
  </si>
  <si>
    <t>34,30+ 16=40</t>
  </si>
  <si>
    <t>310</t>
  </si>
  <si>
    <t>11//11/12</t>
  </si>
  <si>
    <t>37//84/78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</si>
  <si>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</si>
  <si>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</si>
  <si>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</si>
  <si>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</si>
  <si>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</si>
  <si>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</si>
  <si>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</si>
  <si>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VEGA 5 XS</t>
  </si>
  <si>
    <t>OM-P792</t>
  </si>
  <si>
    <t>26817702XS</t>
  </si>
  <si>
    <t>VIRUS - XC 2.2</t>
  </si>
  <si>
    <t>OM-P669</t>
  </si>
  <si>
    <t>P669</t>
  </si>
  <si>
    <t>BG0410048A</t>
  </si>
  <si>
    <t>SU051</t>
  </si>
  <si>
    <t>Tomáš PERUN</t>
  </si>
  <si>
    <t>9.1.1986</t>
  </si>
  <si>
    <t>Slobody 10</t>
  </si>
  <si>
    <t>Spiš. Vlachy</t>
  </si>
  <si>
    <t>Para PLS č. 18235/P</t>
  </si>
  <si>
    <t>MINIPLANE PSF-TOP 80</t>
  </si>
  <si>
    <t>P383</t>
  </si>
  <si>
    <t>801710015</t>
  </si>
  <si>
    <t>Ing. Milan VIŠŇOVSKÝ</t>
  </si>
  <si>
    <t>Jánošík/Bašný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</si>
  <si>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</si>
  <si>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</si>
  <si>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</si>
  <si>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</si>
  <si>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</si>
  <si>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</si>
  <si>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</si>
  <si>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</si>
  <si>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20//19</t>
  </si>
  <si>
    <t>75//75</t>
  </si>
  <si>
    <t>PARAMONT</t>
  </si>
  <si>
    <t>KUCEJ/SJ</t>
  </si>
  <si>
    <t>3.10.1975</t>
  </si>
  <si>
    <t>OM-P498</t>
  </si>
  <si>
    <t>PLUTO 2 XS</t>
  </si>
  <si>
    <t>OM-P484</t>
  </si>
  <si>
    <t>OM-P967</t>
  </si>
  <si>
    <t>Nové M. n/Váhom</t>
  </si>
  <si>
    <t>Lošonec 170</t>
  </si>
  <si>
    <t>Topoľová 427/18</t>
  </si>
  <si>
    <t>OM-P710</t>
  </si>
  <si>
    <t>24122506T</t>
  </si>
  <si>
    <t>OM-P895</t>
  </si>
  <si>
    <t>G46301602001</t>
  </si>
  <si>
    <t>CHILI 4</t>
  </si>
  <si>
    <t>OM-P991</t>
  </si>
  <si>
    <t>SGCH40SLI-0817-11924</t>
  </si>
  <si>
    <t>OM-P387</t>
  </si>
  <si>
    <t>32//32/30</t>
  </si>
  <si>
    <t>333//333/413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</si>
  <si>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</si>
  <si>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</si>
  <si>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</si>
  <si>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</si>
  <si>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</si>
  <si>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</si>
  <si>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</si>
  <si>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</si>
  <si>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</si>
  <si>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</si>
  <si>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</si>
  <si>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</si>
  <si>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</si>
  <si>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0//14</t>
  </si>
  <si>
    <t>OM-P573</t>
  </si>
  <si>
    <t>301255</t>
  </si>
  <si>
    <t>OM-P902</t>
  </si>
  <si>
    <t>301046</t>
  </si>
  <si>
    <t>Jakub ĽUDMA</t>
  </si>
  <si>
    <t>29.11.1984</t>
  </si>
  <si>
    <t>OM-P108</t>
  </si>
  <si>
    <t>203678</t>
  </si>
  <si>
    <t>Ing. Čeněk ŠAŠINKA</t>
  </si>
  <si>
    <t>16.4.1956</t>
  </si>
  <si>
    <t>Záhradná 197/8</t>
  </si>
  <si>
    <t>Sokoľ</t>
  </si>
  <si>
    <t>044 31</t>
  </si>
  <si>
    <t>Farbiarska 3883/2A</t>
  </si>
  <si>
    <t>OM-L214</t>
  </si>
  <si>
    <t>OM-P413</t>
  </si>
  <si>
    <t>D3ML-S-138-054</t>
  </si>
  <si>
    <t>Juraj ZIMMERMANN</t>
  </si>
  <si>
    <t>18.4.1980</t>
  </si>
  <si>
    <t>ROS 125</t>
  </si>
  <si>
    <t>966 24</t>
  </si>
  <si>
    <t>Kosorín 220</t>
  </si>
  <si>
    <t>13912806MCX</t>
  </si>
  <si>
    <t>TURAN</t>
  </si>
  <si>
    <t>Sibírska 60</t>
  </si>
  <si>
    <t>OM-L104</t>
  </si>
  <si>
    <t>OM-L079</t>
  </si>
  <si>
    <t>15.6.1991</t>
  </si>
  <si>
    <t>Špačinská cesta 633/13</t>
  </si>
  <si>
    <t>EAZY 2 M</t>
  </si>
  <si>
    <t>OM-P641</t>
  </si>
  <si>
    <t>P180234A</t>
  </si>
  <si>
    <t>OM-P900</t>
  </si>
  <si>
    <t>EAZY 2 L</t>
  </si>
  <si>
    <t>OM-L234</t>
  </si>
  <si>
    <t>G31261202191</t>
  </si>
  <si>
    <t>9.2.1981</t>
  </si>
  <si>
    <t>OM-L298</t>
  </si>
  <si>
    <t>Smreková 29</t>
  </si>
  <si>
    <t>145,39</t>
  </si>
  <si>
    <t>Ľuboš  MATIAŠKO</t>
  </si>
  <si>
    <t>14.7.1962</t>
  </si>
  <si>
    <t>F. Madvu 12/1</t>
  </si>
  <si>
    <t>Za kaštieľom 591/17</t>
  </si>
  <si>
    <t>Teplička n. Váhom</t>
  </si>
  <si>
    <t>157,30</t>
  </si>
  <si>
    <t>23,05</t>
  </si>
  <si>
    <t>64,19</t>
  </si>
  <si>
    <t>14.8.1969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</si>
  <si>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</si>
  <si>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</si>
  <si>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</si>
  <si>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</si>
  <si>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</si>
  <si>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</si>
  <si>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</si>
  <si>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</si>
  <si>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</si>
  <si>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</si>
  <si>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</si>
  <si>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</si>
  <si>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</si>
  <si>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</si>
  <si>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</si>
  <si>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</si>
  <si>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BLACKOUT + 18</t>
  </si>
  <si>
    <t>OM-P139</t>
  </si>
  <si>
    <t>LK-BLO-(+)-49SK-3803</t>
  </si>
  <si>
    <t>8,25</t>
  </si>
  <si>
    <t>60,25</t>
  </si>
  <si>
    <t>60,35/95</t>
  </si>
  <si>
    <t>218/433</t>
  </si>
  <si>
    <t>OM-H057</t>
  </si>
  <si>
    <t>STRANGER 2M/FITI 2</t>
  </si>
  <si>
    <t>047.09/135/2006</t>
  </si>
  <si>
    <t>AEROS/JUNKERS PROFLY</t>
  </si>
  <si>
    <t>Róbert HRDÝ</t>
  </si>
  <si>
    <t>STRANGER 2 M/JOKER</t>
  </si>
  <si>
    <t>007.17/040</t>
  </si>
  <si>
    <t>SIGMA 8 27</t>
  </si>
  <si>
    <t>3359 P 51441</t>
  </si>
  <si>
    <t>Vincent VALICA</t>
  </si>
  <si>
    <t>Višňové 335</t>
  </si>
  <si>
    <t>8.6.1961</t>
  </si>
  <si>
    <t>FLUX S</t>
  </si>
  <si>
    <t>OM-L277</t>
  </si>
  <si>
    <t>2351-11-0566</t>
  </si>
  <si>
    <t>OM-L105</t>
  </si>
  <si>
    <t>14819102SM</t>
  </si>
  <si>
    <t>Ing. Erik KIŠŠA</t>
  </si>
  <si>
    <t>Gándhího 5085/4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</si>
  <si>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</si>
  <si>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</si>
  <si>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</si>
  <si>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</si>
  <si>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</si>
  <si>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</si>
  <si>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29.12.1980</t>
  </si>
  <si>
    <t>Husitská 1230/7</t>
  </si>
  <si>
    <t>A. Svianteka 14</t>
  </si>
  <si>
    <t>PLS č. 16872/P</t>
  </si>
  <si>
    <t>40//0</t>
  </si>
  <si>
    <t>Miroslav TOMAS</t>
  </si>
  <si>
    <t>7,25</t>
  </si>
  <si>
    <t>BIONIX2/TOMI CROSS 5</t>
  </si>
  <si>
    <t>AIR CREATION/TOMI AVIATION</t>
  </si>
  <si>
    <t>304/551</t>
  </si>
  <si>
    <t>MD-3T</t>
  </si>
  <si>
    <t>L111</t>
  </si>
  <si>
    <t>01</t>
  </si>
  <si>
    <t>kpt. Nálepku 139/98</t>
  </si>
  <si>
    <t>10//10/40</t>
  </si>
  <si>
    <t>175//175/472</t>
  </si>
  <si>
    <t>OM-P841</t>
  </si>
  <si>
    <t>16809602M</t>
  </si>
  <si>
    <t>ATIS 3 S</t>
  </si>
  <si>
    <t>OM-L157</t>
  </si>
  <si>
    <t>H1035-11-0175</t>
  </si>
  <si>
    <t>René GAŽO</t>
  </si>
  <si>
    <t>28.5.1999</t>
  </si>
  <si>
    <t>Rumanová 326</t>
  </si>
  <si>
    <t>951 37</t>
  </si>
  <si>
    <t>Ján DOHORÁK</t>
  </si>
  <si>
    <t>1.6.1978</t>
  </si>
  <si>
    <t>Nová Ves 2225/34</t>
  </si>
  <si>
    <t>Dun. Streda</t>
  </si>
  <si>
    <t>40//40/35</t>
  </si>
  <si>
    <t>141//141/169</t>
  </si>
  <si>
    <t>A18013-19003//5/253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</si>
  <si>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</si>
  <si>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</si>
  <si>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</si>
  <si>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</si>
  <si>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</si>
  <si>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</si>
  <si>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</si>
  <si>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</si>
  <si>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</si>
  <si>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</si>
  <si>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45+1=58</t>
  </si>
  <si>
    <t>Annamária POLÁKOVÁ, 3 €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</si>
  <si>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</si>
  <si>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</si>
  <si>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</si>
  <si>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</si>
  <si>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</si>
  <si>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</si>
  <si>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</si>
  <si>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</si>
  <si>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14.2.1988</t>
  </si>
  <si>
    <t>Zempl. Široká 172</t>
  </si>
  <si>
    <t>072 13</t>
  </si>
  <si>
    <t>Štefan GAJDOŠ</t>
  </si>
  <si>
    <t>23.2.1987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</si>
  <si>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</si>
  <si>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</si>
  <si>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</si>
  <si>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</si>
  <si>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</si>
  <si>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</si>
  <si>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</si>
  <si>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</si>
  <si>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OM-P163</t>
  </si>
  <si>
    <t>AA2ML-P-19D-285</t>
  </si>
  <si>
    <t xml:space="preserve">Jakub OLEŠ </t>
  </si>
  <si>
    <t>1.2.1995</t>
  </si>
  <si>
    <t>Púpavová 65</t>
  </si>
  <si>
    <t>NEVADA 2 LIGHT</t>
  </si>
  <si>
    <t>OM-P082</t>
  </si>
  <si>
    <t>G46281830212</t>
  </si>
  <si>
    <t>Bc.Rastislav NAVRÁTIL</t>
  </si>
  <si>
    <t>OM-P664</t>
  </si>
  <si>
    <t>22305811 M</t>
  </si>
  <si>
    <t>59,53//45,35/87</t>
  </si>
  <si>
    <t>OM-P926</t>
  </si>
  <si>
    <t>25205811L</t>
  </si>
  <si>
    <t>30.4.1981</t>
  </si>
  <si>
    <t xml:space="preserve"> Bosakova 7</t>
  </si>
  <si>
    <t>Andrej SLAFKOVSKÝ</t>
  </si>
  <si>
    <t>Ing. Tomáš BERNÁT</t>
  </si>
  <si>
    <t>44/68</t>
  </si>
  <si>
    <t>9//9/11</t>
  </si>
  <si>
    <t>103//109/164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</si>
  <si>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</si>
  <si>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</si>
  <si>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</si>
  <si>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</si>
  <si>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</si>
  <si>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</si>
  <si>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</si>
  <si>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</si>
  <si>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</si>
  <si>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24.2.1968</t>
  </si>
  <si>
    <t>Horvátova 903/36</t>
  </si>
  <si>
    <t>GOLDEN 4</t>
  </si>
  <si>
    <t>OM-P138</t>
  </si>
  <si>
    <t>G37281309214</t>
  </si>
  <si>
    <t>12.9.1982</t>
  </si>
  <si>
    <t>Ing. Tomáš KRAJČOVIČ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</si>
  <si>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</si>
  <si>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</si>
  <si>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</si>
  <si>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</si>
  <si>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</si>
  <si>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</si>
  <si>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</si>
  <si>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</si>
  <si>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</si>
  <si>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</si>
  <si>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</si>
  <si>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</si>
  <si>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16.9.1981</t>
  </si>
  <si>
    <t>Slopovo 802/22</t>
  </si>
  <si>
    <t>985 05</t>
  </si>
  <si>
    <t>Ing. Peter SASINEK</t>
  </si>
  <si>
    <t>Mgr. Filip KOZIC</t>
  </si>
  <si>
    <t>G20261003029</t>
  </si>
  <si>
    <t>Hodžova 56</t>
  </si>
  <si>
    <t>OM-P674</t>
  </si>
  <si>
    <t>D2L-0-43D-071</t>
  </si>
  <si>
    <t>Mário GALBA</t>
  </si>
  <si>
    <t>10.3.2000</t>
  </si>
  <si>
    <t>OM-P770</t>
  </si>
  <si>
    <t>26500203M</t>
  </si>
  <si>
    <t>Pavol PEKARÍK</t>
  </si>
  <si>
    <t>12.9.1985</t>
  </si>
  <si>
    <t>Fullova 936/4</t>
  </si>
  <si>
    <t>40,16//36,45/48</t>
  </si>
  <si>
    <t>217,30//191,05/265</t>
  </si>
  <si>
    <t>G29281302019</t>
  </si>
  <si>
    <t>Marek BEDNARČÍK</t>
  </si>
  <si>
    <t>28.11.1983</t>
  </si>
  <si>
    <t>OM-P328</t>
  </si>
  <si>
    <t>22,5</t>
  </si>
  <si>
    <t>Starohradecká 902/63</t>
  </si>
  <si>
    <t xml:space="preserve">Varín </t>
  </si>
  <si>
    <t>9,30</t>
  </si>
  <si>
    <t>59,30</t>
  </si>
  <si>
    <t>OM-H001</t>
  </si>
  <si>
    <t>OM-L302</t>
  </si>
  <si>
    <t>G49261805147</t>
  </si>
  <si>
    <t>OM-P380</t>
  </si>
  <si>
    <t>J330535</t>
  </si>
  <si>
    <t>Ing.Jakub STRMEŇ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</si>
  <si>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</si>
  <si>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</si>
  <si>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</si>
  <si>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</si>
  <si>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</si>
  <si>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</si>
  <si>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</si>
  <si>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</si>
  <si>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</si>
  <si>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</si>
  <si>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</si>
  <si>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166//166</t>
  </si>
  <si>
    <t>OM-P913</t>
  </si>
  <si>
    <t>RUSH 5 L</t>
  </si>
  <si>
    <t>OM-L095</t>
  </si>
  <si>
    <t>Peter GREGOR</t>
  </si>
  <si>
    <t>20.9.1981</t>
  </si>
  <si>
    <t>OM-P947</t>
  </si>
  <si>
    <t>G38281805098</t>
  </si>
  <si>
    <t>Ing. Ivan HARČÁR</t>
  </si>
  <si>
    <t>26.9.1986</t>
  </si>
  <si>
    <t>Beniakova 3</t>
  </si>
  <si>
    <t>OM-L305</t>
  </si>
  <si>
    <t>OM-L304</t>
  </si>
  <si>
    <t>509334A</t>
  </si>
  <si>
    <t>Michal ŠČEPKA</t>
  </si>
  <si>
    <t>10.3.1974</t>
  </si>
  <si>
    <t>Na Vinohrady 15</t>
  </si>
  <si>
    <t>OM-H004</t>
  </si>
  <si>
    <t>040518/5/248</t>
  </si>
  <si>
    <t>APOLLO/ŘEHÁK</t>
  </si>
  <si>
    <t>Milan HALAJ</t>
  </si>
  <si>
    <t>APOLLO C15 DD/TOMI CROSS 5</t>
  </si>
  <si>
    <t>OM-L323</t>
  </si>
  <si>
    <t>SGT3SR-4610-52477</t>
  </si>
  <si>
    <t>Miloš GONDA</t>
  </si>
  <si>
    <t>6.6.1977</t>
  </si>
  <si>
    <t>Wolkera 1881/29</t>
  </si>
  <si>
    <t>052 05</t>
  </si>
  <si>
    <t>OM-L306</t>
  </si>
  <si>
    <t>14613009S</t>
  </si>
  <si>
    <t>Mgr. Peter GERGEĽ</t>
  </si>
  <si>
    <t>10.8.1990</t>
  </si>
  <si>
    <t>Karpatská 754/7</t>
  </si>
  <si>
    <t>DISCOVERY 5 L</t>
  </si>
  <si>
    <t>OM-L307</t>
  </si>
  <si>
    <t>SKYCOUNTRY</t>
  </si>
  <si>
    <t>Peter APPEL</t>
  </si>
  <si>
    <t>18.10.1991</t>
  </si>
  <si>
    <t>Tureň 97</t>
  </si>
  <si>
    <t>0318-2983-270</t>
  </si>
  <si>
    <t>OM-H028</t>
  </si>
  <si>
    <t>241017/241017</t>
  </si>
  <si>
    <t>Tibor KLENKO</t>
  </si>
  <si>
    <t>49 1.7.2018</t>
  </si>
  <si>
    <t>517 1.7.2018</t>
  </si>
  <si>
    <t>520 1.7.2018</t>
  </si>
  <si>
    <t>521 1.7.2018</t>
  </si>
  <si>
    <t>789 1.7.2018</t>
  </si>
  <si>
    <t>ION 3 L</t>
  </si>
  <si>
    <t>OM-P132</t>
  </si>
  <si>
    <t>49736</t>
  </si>
  <si>
    <t>Matúš JONOV</t>
  </si>
  <si>
    <t>28.10.1980</t>
  </si>
  <si>
    <t>Pod Papierňou 38</t>
  </si>
  <si>
    <t>TEQUILA 4 M</t>
  </si>
  <si>
    <t>OM-P017</t>
  </si>
  <si>
    <t>SGTE40MRE-1414-53772</t>
  </si>
  <si>
    <t>Tomáš VALENTA</t>
  </si>
  <si>
    <t>11.3.1984</t>
  </si>
  <si>
    <t>Kateřinska</t>
  </si>
  <si>
    <t>Děčín</t>
  </si>
  <si>
    <t>405 02</t>
  </si>
  <si>
    <t>DISCOVERY 5 M</t>
  </si>
  <si>
    <t>OM-L316</t>
  </si>
  <si>
    <t>0202-2958-260</t>
  </si>
  <si>
    <t>Ing. Tomáš JURKO</t>
  </si>
  <si>
    <t>10.10.1989</t>
  </si>
  <si>
    <t>Pod Šibeňou Horou 53</t>
  </si>
  <si>
    <t>Mgr. Lukáš ČABALA</t>
  </si>
  <si>
    <t>30.9.1986</t>
  </si>
  <si>
    <t>Štefánikova 5</t>
  </si>
  <si>
    <t>Vel. Leváre</t>
  </si>
  <si>
    <t>908 73</t>
  </si>
  <si>
    <t>OCTAGON 190</t>
  </si>
  <si>
    <t>P627</t>
  </si>
  <si>
    <t>838</t>
  </si>
  <si>
    <t>147//0</t>
  </si>
  <si>
    <t>OM-P158</t>
  </si>
  <si>
    <t>OM-P189</t>
  </si>
  <si>
    <t>ENZO3-M-T-11B-027</t>
  </si>
  <si>
    <t>13.2.2002</t>
  </si>
  <si>
    <t>OM-P450</t>
  </si>
  <si>
    <t>XB45L0411847747</t>
  </si>
  <si>
    <t>OM-P960</t>
  </si>
  <si>
    <t>14504608SM</t>
  </si>
  <si>
    <t>Jozef PÁCHNIK</t>
  </si>
  <si>
    <t>16.10.1981</t>
  </si>
  <si>
    <t>Dolná Maríková 503</t>
  </si>
  <si>
    <t>Tomáš KAZDA</t>
  </si>
  <si>
    <t>Marček 74</t>
  </si>
  <si>
    <t>Dlhé pole</t>
  </si>
  <si>
    <t>OM-L049</t>
  </si>
  <si>
    <t>13140504MC</t>
  </si>
  <si>
    <t>034 91</t>
  </si>
  <si>
    <t>Veľký Biel</t>
  </si>
  <si>
    <t>900 24</t>
  </si>
  <si>
    <t>3,20/</t>
  </si>
  <si>
    <t>61,20/</t>
  </si>
  <si>
    <t>Ing. Kvetoslava KOPECKÁ</t>
  </si>
  <si>
    <t>OM-P952</t>
  </si>
  <si>
    <t>43171</t>
  </si>
  <si>
    <t>OM-H110</t>
  </si>
  <si>
    <t>A18009-17125/SP021704</t>
  </si>
  <si>
    <t>AIRCREATION/NEMEC</t>
  </si>
  <si>
    <t>555 zrušiť podvozok, je na 110-tke</t>
  </si>
  <si>
    <t>MENTOR 3 L</t>
  </si>
  <si>
    <t>OM-P279</t>
  </si>
  <si>
    <t>48485</t>
  </si>
  <si>
    <t>Mgr. Vladislav ROKOŠNÝ</t>
  </si>
  <si>
    <t>Soblahovská 57</t>
  </si>
  <si>
    <t>OM-P456</t>
  </si>
  <si>
    <t>Mgr. Ivan BOBOCKÝ</t>
  </si>
  <si>
    <t>28.8.1986</t>
  </si>
  <si>
    <t>Podolie 283</t>
  </si>
  <si>
    <t>SYNTHESIS LT 27</t>
  </si>
  <si>
    <t>CRUISE CARBON</t>
  </si>
  <si>
    <t>OM-L317</t>
  </si>
  <si>
    <t>L317</t>
  </si>
  <si>
    <t>P-08704</t>
  </si>
  <si>
    <t>511174</t>
  </si>
  <si>
    <t>27.6.1970</t>
  </si>
  <si>
    <t>Oreské 75</t>
  </si>
  <si>
    <t>Staré</t>
  </si>
  <si>
    <t>072 23</t>
  </si>
  <si>
    <t>29+22</t>
  </si>
  <si>
    <t>OM-L058</t>
  </si>
  <si>
    <t>14820204SM</t>
  </si>
  <si>
    <t>Miroslav DROBNÝ</t>
  </si>
  <si>
    <t>26.5.1968</t>
  </si>
  <si>
    <t>Cesta mládeže 42</t>
  </si>
  <si>
    <t>OM-L320</t>
  </si>
  <si>
    <t>G38241409401</t>
  </si>
  <si>
    <t>27.2.1982</t>
  </si>
  <si>
    <t>Telgárt 76</t>
  </si>
  <si>
    <t>976 73</t>
  </si>
  <si>
    <t>47,30</t>
  </si>
  <si>
    <t>ORBIT 2 26</t>
  </si>
  <si>
    <t>OM-P533</t>
  </si>
  <si>
    <t>G212627111100</t>
  </si>
  <si>
    <t>17.2.1993</t>
  </si>
  <si>
    <t>Banícka 152/22</t>
  </si>
  <si>
    <t>OM-P995</t>
  </si>
  <si>
    <t>14820704ML</t>
  </si>
  <si>
    <t>Marián VARDŽÁK</t>
  </si>
  <si>
    <t>16.2.1978</t>
  </si>
  <si>
    <t>Sládkovičova 975/8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</si>
  <si>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</si>
  <si>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</si>
  <si>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</si>
  <si>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</si>
  <si>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</si>
  <si>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</si>
  <si>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</si>
  <si>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</si>
  <si>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42,10//42,10/45</t>
  </si>
  <si>
    <t>91,30//91,30/121</t>
  </si>
  <si>
    <t>VENUS SC L</t>
  </si>
  <si>
    <t>OM-L324</t>
  </si>
  <si>
    <t>56802607L</t>
  </si>
  <si>
    <t>PUNK ML</t>
  </si>
  <si>
    <t>OM-P855</t>
  </si>
  <si>
    <t>BG-0613043A</t>
  </si>
  <si>
    <t>kpt. Nálepku 45</t>
  </si>
  <si>
    <t>OM-P567</t>
  </si>
  <si>
    <t>AIRWAVE</t>
  </si>
  <si>
    <t>26818607L</t>
  </si>
  <si>
    <t>OM-P033</t>
  </si>
  <si>
    <t>MERU M</t>
  </si>
  <si>
    <t>OM-P580</t>
  </si>
  <si>
    <t>XD89M0411847753</t>
  </si>
  <si>
    <t>Para PLS do 15.7.2019, č.15726</t>
  </si>
  <si>
    <t>P-110573</t>
  </si>
  <si>
    <t>NYOS RS</t>
  </si>
  <si>
    <t>OM-L321</t>
  </si>
  <si>
    <t>NY24-828-70369</t>
  </si>
  <si>
    <r>
      <t>T</t>
    </r>
    <r>
      <rPr>
        <sz val="10"/>
        <rFont val="Arial"/>
        <family val="2"/>
        <charset val="238"/>
      </rPr>
      <t>ö</t>
    </r>
    <r>
      <rPr>
        <sz val="10"/>
        <rFont val="Times New Roman"/>
        <family val="1"/>
        <charset val="204"/>
      </rPr>
      <t>pfer</t>
    </r>
  </si>
  <si>
    <r>
      <t>HALLEY/T</t>
    </r>
    <r>
      <rPr>
        <sz val="10"/>
        <color indexed="8"/>
        <rFont val="Arial"/>
        <family val="2"/>
        <charset val="238"/>
      </rPr>
      <t>Ö</t>
    </r>
    <r>
      <rPr>
        <sz val="10"/>
        <color indexed="8"/>
        <rFont val="Times New Roman"/>
        <family val="2"/>
      </rPr>
      <t>PFER</t>
    </r>
  </si>
  <si>
    <r>
      <t>Ing. Gerhard ZOTL</t>
    </r>
    <r>
      <rPr>
        <sz val="10"/>
        <rFont val="Arial"/>
        <family val="2"/>
        <charset val="238"/>
      </rPr>
      <t>Ö</t>
    </r>
    <r>
      <rPr>
        <sz val="10"/>
        <rFont val="Times New Roman"/>
        <family val="1"/>
        <charset val="204"/>
      </rPr>
      <t>TERER</t>
    </r>
  </si>
  <si>
    <r>
      <t>BIONIX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/FITI 2</t>
    </r>
  </si>
  <si>
    <t>OM-P840</t>
  </si>
  <si>
    <t>CURE M</t>
  </si>
  <si>
    <t>BGD503/2/A</t>
  </si>
  <si>
    <t>NUCLEON XX 28</t>
  </si>
  <si>
    <t>OM-L278</t>
  </si>
  <si>
    <t>P133993</t>
  </si>
  <si>
    <t xml:space="preserve">UNO </t>
  </si>
  <si>
    <t>OM-H514</t>
  </si>
  <si>
    <t>351/88</t>
  </si>
  <si>
    <t>FIREBIRD SKY SPORT</t>
  </si>
  <si>
    <t>Martin KRCHNÁK</t>
  </si>
  <si>
    <t>OM-H513</t>
  </si>
  <si>
    <t>H513</t>
  </si>
  <si>
    <t>MARS 170</t>
  </si>
  <si>
    <t>OM-H458</t>
  </si>
  <si>
    <t>H458</t>
  </si>
  <si>
    <t>OM-H457</t>
  </si>
  <si>
    <t>H457</t>
  </si>
  <si>
    <t>LITESPEED RX 4</t>
  </si>
  <si>
    <t>PROFI TL/FITI 2</t>
  </si>
  <si>
    <t>AEROS/JUNKERS</t>
  </si>
  <si>
    <t>022.18/H777</t>
  </si>
  <si>
    <t>OM-H515</t>
  </si>
  <si>
    <t>97</t>
  </si>
  <si>
    <t>OM-P051</t>
  </si>
  <si>
    <t>0318-2979-269</t>
  </si>
  <si>
    <t>MUDr. Tibor JANKOVSKÝ</t>
  </si>
  <si>
    <t>6.10.1969</t>
  </si>
  <si>
    <t>Horný Šianec 39</t>
  </si>
  <si>
    <t>OM-P405</t>
  </si>
  <si>
    <t>Ján KURANČÍK</t>
  </si>
  <si>
    <t>19.7.1982</t>
  </si>
  <si>
    <t>OM-P342</t>
  </si>
  <si>
    <t>D3ML-T-26E-147</t>
  </si>
  <si>
    <t>OM-P382</t>
  </si>
  <si>
    <t>13036612XS</t>
  </si>
  <si>
    <t>SPACE 16</t>
  </si>
  <si>
    <t>OM-H406</t>
  </si>
  <si>
    <t>51609043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</si>
  <si>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</si>
  <si>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</si>
  <si>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</si>
  <si>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</si>
  <si>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</si>
  <si>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</si>
  <si>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25.1.1992</t>
  </si>
  <si>
    <t>Ružová 14</t>
  </si>
  <si>
    <t>19.4.1996</t>
  </si>
  <si>
    <t>Čirč 277</t>
  </si>
  <si>
    <t>065 42</t>
  </si>
  <si>
    <t>OM-P052</t>
  </si>
  <si>
    <t>15510101M</t>
  </si>
  <si>
    <t>Peter KRIHO</t>
  </si>
  <si>
    <t>3.12.1974</t>
  </si>
  <si>
    <t>SNP 1478/128-47</t>
  </si>
  <si>
    <t>P. Bystrica</t>
  </si>
  <si>
    <t>017 07</t>
  </si>
  <si>
    <t>ION 4 M</t>
  </si>
  <si>
    <t>OM-P427</t>
  </si>
  <si>
    <t>600266</t>
  </si>
  <si>
    <t>J. Wolkera 1881/29</t>
  </si>
  <si>
    <t>52,40//56,30/64</t>
  </si>
  <si>
    <t>422,10//256,15/314</t>
  </si>
  <si>
    <t>Para PLSdo 4.5.2019, č. 14016/P</t>
  </si>
  <si>
    <t>RADOGA 2</t>
  </si>
  <si>
    <t>Prevádzkovateľ: Ondrej MITTER</t>
  </si>
  <si>
    <t>Prevádzkovateľ: Martin ŠIMKO</t>
  </si>
  <si>
    <t>SPIDER XP 15</t>
  </si>
  <si>
    <t>OM-H073</t>
  </si>
  <si>
    <t>10/D116/92-1.4</t>
  </si>
  <si>
    <t>AIR CREATION/FLIGHT TEAM</t>
  </si>
  <si>
    <t>187,30/257</t>
  </si>
  <si>
    <t>200,35//79,5</t>
  </si>
  <si>
    <t>Karol MIKUŠ</t>
  </si>
  <si>
    <t>30.10.1977</t>
  </si>
  <si>
    <t>Lysákova 20</t>
  </si>
  <si>
    <t>OM-L328</t>
  </si>
  <si>
    <t>EPIC M</t>
  </si>
  <si>
    <t>OM-L329</t>
  </si>
  <si>
    <t>BG0603247A</t>
  </si>
  <si>
    <t>Matúš MACKO</t>
  </si>
  <si>
    <t>11.4.1996</t>
  </si>
  <si>
    <t>Do Uhliska 4A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</si>
  <si>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</si>
  <si>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</si>
  <si>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</si>
  <si>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</si>
  <si>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</si>
  <si>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</si>
  <si>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</si>
  <si>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</si>
  <si>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</si>
  <si>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</si>
  <si>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</si>
  <si>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</si>
  <si>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</si>
  <si>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</si>
  <si>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</si>
  <si>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;;</t>
  </si>
  <si>
    <t>Dávid BADÁNIK</t>
  </si>
  <si>
    <t>22.8.1993</t>
  </si>
  <si>
    <t>Hlavná 300/1</t>
  </si>
  <si>
    <t>Ľubochňa</t>
  </si>
  <si>
    <t>Dominik VARGA</t>
  </si>
  <si>
    <t>23.1.1987</t>
  </si>
  <si>
    <t>Lipová 812</t>
  </si>
  <si>
    <t>Ing. Michal KRIPPEL</t>
  </si>
  <si>
    <t>28.4.1985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</si>
  <si>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</si>
  <si>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</si>
  <si>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</si>
  <si>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</si>
  <si>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</si>
  <si>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</si>
  <si>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</si>
  <si>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</si>
  <si>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</si>
  <si>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</si>
  <si>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</si>
  <si>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</si>
  <si>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</si>
  <si>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</si>
  <si>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16813308L</t>
  </si>
  <si>
    <t>SPIN FS 180 E</t>
  </si>
  <si>
    <t>L327</t>
  </si>
  <si>
    <t>240409</t>
  </si>
  <si>
    <t>18.6.1984</t>
  </si>
  <si>
    <t>P388</t>
  </si>
  <si>
    <t>1401L137</t>
  </si>
  <si>
    <t>PARA platnosť do 17.9.2020</t>
  </si>
  <si>
    <t>Jozef BLAŽEJ</t>
  </si>
  <si>
    <t>15.10.1984</t>
  </si>
  <si>
    <t>Chocholná 109</t>
  </si>
  <si>
    <t>Velčice</t>
  </si>
  <si>
    <t>OM-L326</t>
  </si>
  <si>
    <t>14821708SM</t>
  </si>
  <si>
    <t>J.Goliana 62</t>
  </si>
  <si>
    <t>Prev. D. Plučinský</t>
  </si>
  <si>
    <t>OM-P361</t>
  </si>
  <si>
    <t>CH340-8-174-0049</t>
  </si>
  <si>
    <t>Lieta s motorom vid.P802</t>
  </si>
  <si>
    <t>OM-P550</t>
  </si>
  <si>
    <t>203222</t>
  </si>
  <si>
    <t>Vladimír ČAMAJ</t>
  </si>
  <si>
    <t>21.3.1981</t>
  </si>
  <si>
    <t>P113/004244</t>
  </si>
  <si>
    <t>Lieta s paramotorom P113</t>
  </si>
  <si>
    <t>P113</t>
  </si>
  <si>
    <t>Dušan KRNÁČ</t>
  </si>
  <si>
    <t>19.10.1987</t>
  </si>
  <si>
    <t>Výroba</t>
  </si>
  <si>
    <t>Bečov 46</t>
  </si>
  <si>
    <t>Sebedín</t>
  </si>
  <si>
    <t>Martin BARIAK</t>
  </si>
  <si>
    <t>1.11.1983</t>
  </si>
  <si>
    <t>Železničná 21</t>
  </si>
  <si>
    <t>5,5</t>
  </si>
  <si>
    <t>Školská 755</t>
  </si>
  <si>
    <t>OM-P558</t>
  </si>
  <si>
    <t>G49261809205</t>
  </si>
  <si>
    <t>Róbert BUKOVAN</t>
  </si>
  <si>
    <t>18.6.1967</t>
  </si>
  <si>
    <t>Gorkého 1057/17</t>
  </si>
  <si>
    <t>1052-11-0880</t>
  </si>
  <si>
    <t>1308.C59.0</t>
  </si>
  <si>
    <t>OM-P564</t>
  </si>
  <si>
    <t>P564</t>
  </si>
  <si>
    <t>Peter LADZIANSKY</t>
  </si>
  <si>
    <t>20.10.1977</t>
  </si>
  <si>
    <t>969 01</t>
  </si>
  <si>
    <t>AVIS 2 28</t>
  </si>
  <si>
    <t>0211151</t>
  </si>
  <si>
    <t>2.8.1973</t>
  </si>
  <si>
    <t>Horné Ozorovce 30</t>
  </si>
  <si>
    <t>OM-P441</t>
  </si>
  <si>
    <t>P441</t>
  </si>
  <si>
    <t>MINIPLANE PSF TOP 80</t>
  </si>
  <si>
    <t>801108027</t>
  </si>
  <si>
    <t>Ing. Maroš  PILCH</t>
  </si>
  <si>
    <t>23,30</t>
  </si>
  <si>
    <t>158,01</t>
  </si>
  <si>
    <t>Tomáš JAKUB</t>
  </si>
  <si>
    <t>31.3.1983</t>
  </si>
  <si>
    <t>Malá Domaša 131/1</t>
  </si>
  <si>
    <t>094 02</t>
  </si>
  <si>
    <t>PLUTO 3 XS</t>
  </si>
  <si>
    <t>OM-P080</t>
  </si>
  <si>
    <t>14822109XS</t>
  </si>
  <si>
    <t>Nina ĎURIGOVÁ</t>
  </si>
  <si>
    <t>9.3.1993</t>
  </si>
  <si>
    <t>Chocholná - Velčice 637</t>
  </si>
  <si>
    <t>OM-P570</t>
  </si>
  <si>
    <t>XTO72P18211AA</t>
  </si>
  <si>
    <t>OM-P571</t>
  </si>
  <si>
    <t>52405</t>
  </si>
  <si>
    <t>Martin GRIGEREK</t>
  </si>
  <si>
    <t>15.8.1978</t>
  </si>
  <si>
    <t>Vyšné Ružbachy 480</t>
  </si>
  <si>
    <t>OM-P597</t>
  </si>
  <si>
    <t>XB13L2P183401A</t>
  </si>
  <si>
    <t>Rastislav KUČÍREK</t>
  </si>
  <si>
    <t>14.8.1995</t>
  </si>
  <si>
    <t>Ing. Miroslav ŠICHULA</t>
  </si>
  <si>
    <t>3.11.1966</t>
  </si>
  <si>
    <t>Zlatá 31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</si>
  <si>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</si>
  <si>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</si>
  <si>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</si>
  <si>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</si>
  <si>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</si>
  <si>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</si>
  <si>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</si>
  <si>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</si>
  <si>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</si>
  <si>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OM-P068</t>
  </si>
  <si>
    <t>16813710L</t>
  </si>
  <si>
    <t>Tomáš SUCHÝ</t>
  </si>
  <si>
    <t>28.7.1987</t>
  </si>
  <si>
    <t>Tichá 419</t>
  </si>
  <si>
    <t>Štítnik</t>
  </si>
  <si>
    <t>049 32</t>
  </si>
  <si>
    <t>PI300526</t>
  </si>
  <si>
    <t>Stanislav FAŤARA</t>
  </si>
  <si>
    <t>MINIPLANE THOR 130</t>
  </si>
  <si>
    <t>P624</t>
  </si>
  <si>
    <t>04623</t>
  </si>
  <si>
    <t>Branislav SELICKÝ</t>
  </si>
  <si>
    <t>7.8.1973</t>
  </si>
  <si>
    <t>55//40/25</t>
  </si>
  <si>
    <t>Novozámocká 124/11</t>
  </si>
  <si>
    <t>Bánov</t>
  </si>
  <si>
    <t>941 01</t>
  </si>
  <si>
    <t>MAC PARA TECH.</t>
  </si>
  <si>
    <t>Baničova 3389/7</t>
  </si>
  <si>
    <t>Cetuna 1294</t>
  </si>
  <si>
    <t>Bzince p./Javorinou</t>
  </si>
  <si>
    <t>P266</t>
  </si>
  <si>
    <t>SPIN F180 FS</t>
  </si>
  <si>
    <t>P051</t>
  </si>
  <si>
    <t>0//10/30</t>
  </si>
  <si>
    <t>Čierny/Mitter</t>
  </si>
  <si>
    <t>PARA PLS do 30.10.2020</t>
  </si>
  <si>
    <t>OM-L279</t>
  </si>
  <si>
    <t>L279</t>
  </si>
  <si>
    <t>G38281705105</t>
  </si>
  <si>
    <t>1526</t>
  </si>
  <si>
    <t>TECHNO FLY</t>
  </si>
  <si>
    <t>919 06</t>
  </si>
  <si>
    <t>OM-L280</t>
  </si>
  <si>
    <t>P09777</t>
  </si>
  <si>
    <t>0//175/200</t>
  </si>
  <si>
    <t>70//175/200</t>
  </si>
  <si>
    <t>Gúgska 3377/112</t>
  </si>
  <si>
    <t>N.Zámky</t>
  </si>
  <si>
    <t>COMET 3 XL</t>
  </si>
  <si>
    <t>OM-P120</t>
  </si>
  <si>
    <t>16702104XL</t>
  </si>
  <si>
    <t>Martin KRAJMER</t>
  </si>
  <si>
    <t>29.3.1967</t>
  </si>
  <si>
    <t>Gorkého 25</t>
  </si>
  <si>
    <t>Lutila</t>
  </si>
  <si>
    <t>966 22</t>
  </si>
  <si>
    <t>GEO 3 L</t>
  </si>
  <si>
    <t>OM-P218</t>
  </si>
  <si>
    <t>GN3L-M-51D-139</t>
  </si>
  <si>
    <t>Dezider SALINKA</t>
  </si>
  <si>
    <t>203,10</t>
  </si>
  <si>
    <t>OM-P624</t>
  </si>
  <si>
    <t>TW525-338-49013</t>
  </si>
  <si>
    <t>Tatranská 28/A</t>
  </si>
  <si>
    <t>OM-P861</t>
  </si>
  <si>
    <t>RU5L-T-21E-034</t>
  </si>
  <si>
    <t>OM-P899</t>
  </si>
  <si>
    <t>301221</t>
  </si>
  <si>
    <t>OM-P228</t>
  </si>
  <si>
    <t>42946</t>
  </si>
  <si>
    <t>OM-P475</t>
  </si>
  <si>
    <t>301212</t>
  </si>
  <si>
    <t>OM-P943</t>
  </si>
  <si>
    <t>RU5ML-T37E-211</t>
  </si>
  <si>
    <t>HOOK 2 25</t>
  </si>
  <si>
    <t>OM-L230</t>
  </si>
  <si>
    <t>G180993</t>
  </si>
  <si>
    <t>Igor BEDNÁR</t>
  </si>
  <si>
    <t>3.8.1978</t>
  </si>
  <si>
    <t>M.Nešpora 36</t>
  </si>
  <si>
    <t>P221</t>
  </si>
  <si>
    <t>801801012</t>
  </si>
  <si>
    <t>P637</t>
  </si>
  <si>
    <t>801801008</t>
  </si>
  <si>
    <t>Vrabec/Bašný</t>
  </si>
  <si>
    <t>OM-P130</t>
  </si>
  <si>
    <t>Peter FÜLÖP</t>
  </si>
  <si>
    <t>Matej MÜHELYI</t>
  </si>
  <si>
    <t>Kristián HEGEDÜS</t>
  </si>
  <si>
    <t>OM-P307</t>
  </si>
  <si>
    <t>G21262703221</t>
  </si>
  <si>
    <t>Daniel KUŠNIER</t>
  </si>
  <si>
    <t>14.6.1989</t>
  </si>
  <si>
    <t>Martinčekova 26</t>
  </si>
  <si>
    <t>OM-P237</t>
  </si>
  <si>
    <t>14613811ML</t>
  </si>
  <si>
    <t>OM-L325</t>
  </si>
  <si>
    <t>14819803SM</t>
  </si>
  <si>
    <t>Marián BODINA</t>
  </si>
  <si>
    <t>25.8.1986</t>
  </si>
  <si>
    <t>Horný Lieskov 179</t>
  </si>
  <si>
    <t>018 21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</si>
  <si>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</si>
  <si>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</si>
  <si>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</si>
  <si>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</si>
  <si>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</si>
  <si>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</si>
  <si>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</si>
  <si>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</si>
  <si>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</si>
  <si>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</si>
  <si>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</si>
  <si>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</si>
  <si>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</si>
  <si>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</si>
  <si>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181,05</t>
  </si>
  <si>
    <t>Emil KRIVULČÍK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</si>
  <si>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</si>
  <si>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</si>
  <si>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</si>
  <si>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</si>
  <si>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</si>
  <si>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</si>
  <si>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</si>
  <si>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RELIEF X</t>
  </si>
  <si>
    <t>OM-H443</t>
  </si>
  <si>
    <t>092/2000</t>
  </si>
  <si>
    <t>HAMAN-QUASAR</t>
  </si>
  <si>
    <r>
      <t>Tomáš FUSSG</t>
    </r>
    <r>
      <rPr>
        <sz val="10"/>
        <rFont val="Calibri"/>
        <family val="2"/>
        <charset val="238"/>
      </rPr>
      <t>Ӓ</t>
    </r>
    <r>
      <rPr>
        <sz val="10"/>
        <rFont val="Times New Roman"/>
        <family val="1"/>
        <charset val="204"/>
      </rPr>
      <t>NGER</t>
    </r>
  </si>
  <si>
    <t>OM-P164</t>
  </si>
  <si>
    <t>UL3-25-WR-Q-44B-131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</si>
  <si>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</si>
  <si>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</si>
  <si>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</si>
  <si>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</si>
  <si>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</si>
  <si>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</si>
  <si>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</si>
  <si>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179.20</t>
  </si>
  <si>
    <t>OM-P036</t>
  </si>
  <si>
    <t>6371P70280</t>
  </si>
  <si>
    <t>Mgr. Maroš KUREK</t>
  </si>
  <si>
    <t>13.09.1985</t>
  </si>
  <si>
    <t>Malohontská 1534/3</t>
  </si>
  <si>
    <t>OM-P154</t>
  </si>
  <si>
    <t>OM-P162</t>
  </si>
  <si>
    <t>OM-P167</t>
  </si>
  <si>
    <t>OM-P241</t>
  </si>
  <si>
    <t>OM-P360</t>
  </si>
  <si>
    <t>39,45</t>
  </si>
  <si>
    <t>15.5.1983</t>
  </si>
  <si>
    <t>OM-P095</t>
  </si>
  <si>
    <t>13904903LC</t>
  </si>
  <si>
    <t>Uherova 5</t>
  </si>
  <si>
    <t>Ing. Tomaš HAJDUCH</t>
  </si>
  <si>
    <t>Ján KRÁLIK</t>
  </si>
  <si>
    <t>25.9.1973</t>
  </si>
  <si>
    <t>Lučenec 3</t>
  </si>
  <si>
    <t>17.9.1974</t>
  </si>
  <si>
    <t>Tatranská 206</t>
  </si>
  <si>
    <t>Veľká Lomnica</t>
  </si>
  <si>
    <t>059 52</t>
  </si>
  <si>
    <t>30.12.1980</t>
  </si>
  <si>
    <t>48,55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</si>
  <si>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</si>
  <si>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</si>
  <si>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</si>
  <si>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</si>
  <si>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</si>
  <si>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</si>
  <si>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</si>
  <si>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</si>
  <si>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</si>
  <si>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</si>
  <si>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</si>
  <si>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IČO: 51071100</t>
  </si>
  <si>
    <t>LITESPEED 5</t>
  </si>
  <si>
    <t>OM-H459</t>
  </si>
  <si>
    <t>H459</t>
  </si>
  <si>
    <t>Kúpené zo zahraničia, nálet odhadnutý</t>
  </si>
  <si>
    <t>LUNA 2 26</t>
  </si>
  <si>
    <t>BG0610111A</t>
  </si>
  <si>
    <t>22.05.1986</t>
  </si>
  <si>
    <t>Rudolf FÍDES</t>
  </si>
  <si>
    <t>28</t>
  </si>
  <si>
    <t>2418021</t>
  </si>
  <si>
    <t>Rider Moster 185</t>
  </si>
  <si>
    <t>P665</t>
  </si>
  <si>
    <t>180109</t>
  </si>
  <si>
    <t>Fignár</t>
  </si>
  <si>
    <t>HERO</t>
  </si>
  <si>
    <t>HAWK</t>
  </si>
  <si>
    <t>XD28</t>
  </si>
  <si>
    <t>UFO</t>
  </si>
  <si>
    <t>OM-P403</t>
  </si>
  <si>
    <t>PAG64419A</t>
  </si>
  <si>
    <t xml:space="preserve">Kremnica </t>
  </si>
  <si>
    <t>SUSI 3</t>
  </si>
  <si>
    <t>OM-P407</t>
  </si>
  <si>
    <t>XS0516IPPI726/5</t>
  </si>
  <si>
    <t>Viparina</t>
  </si>
  <si>
    <t>XD24SM3P112A05A</t>
  </si>
  <si>
    <t>Mgr. Marián BANÍK</t>
  </si>
  <si>
    <t>OM-P455</t>
  </si>
  <si>
    <t>340171</t>
  </si>
  <si>
    <t>P183</t>
  </si>
  <si>
    <t>OM-P470</t>
  </si>
  <si>
    <t>Barbora BROSKOVÁ</t>
  </si>
  <si>
    <t>Hlavná 21/1</t>
  </si>
  <si>
    <t>Závažná Poruba</t>
  </si>
  <si>
    <t>032 02</t>
  </si>
  <si>
    <t>Filip HAJNOVIČ</t>
  </si>
  <si>
    <t>17.9.1986</t>
  </si>
  <si>
    <t>Stredňanská 1763/22</t>
  </si>
  <si>
    <t>14714401XL</t>
  </si>
  <si>
    <t>GEO 5 MS</t>
  </si>
  <si>
    <t>31,32</t>
  </si>
  <si>
    <t>32,32</t>
  </si>
  <si>
    <t>P.-</t>
  </si>
  <si>
    <t>9//19,10</t>
  </si>
  <si>
    <t>98,10//169,10</t>
  </si>
  <si>
    <t>para platnosť do 24.02.2020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</si>
  <si>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</si>
  <si>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</si>
  <si>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</si>
  <si>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</si>
  <si>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</si>
  <si>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</si>
  <si>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</si>
  <si>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9.10.1973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</si>
  <si>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</si>
  <si>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</si>
  <si>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</si>
  <si>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</si>
  <si>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</si>
  <si>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</si>
  <si>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</si>
  <si>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</si>
  <si>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</si>
  <si>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</si>
  <si>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</si>
  <si>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</si>
  <si>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</si>
  <si>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</si>
  <si>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11.7.1982</t>
  </si>
  <si>
    <t>KEA 2 L</t>
  </si>
  <si>
    <t>2451-11-0637</t>
  </si>
  <si>
    <t>Alfa Para s.r.o.</t>
  </si>
  <si>
    <t>IČO:52142159</t>
  </si>
  <si>
    <t>OM-P002</t>
  </si>
  <si>
    <t>APOLLO 2 L</t>
  </si>
  <si>
    <t>OM-P794</t>
  </si>
  <si>
    <t>2452-11-0640</t>
  </si>
  <si>
    <t>BI 42</t>
  </si>
  <si>
    <t>2452-11-0590</t>
  </si>
  <si>
    <t>Kaštieľská 12</t>
  </si>
  <si>
    <t>Ľ. Štúra 680/9</t>
  </si>
  <si>
    <t>12.1.1980</t>
  </si>
  <si>
    <t>AVAX XC 3 26</t>
  </si>
  <si>
    <t>OM-P919</t>
  </si>
  <si>
    <t>G28261004024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</si>
  <si>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</si>
  <si>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</si>
  <si>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</si>
  <si>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</si>
  <si>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</si>
  <si>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</si>
  <si>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</si>
  <si>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</si>
  <si>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12.2.1984</t>
  </si>
  <si>
    <t>Pod Šibeňou horou 32</t>
  </si>
  <si>
    <t>EPIC SUMMER</t>
  </si>
  <si>
    <t>OM-L011</t>
  </si>
  <si>
    <t>BG0601234A</t>
  </si>
  <si>
    <t>Kamil KOSMAČ</t>
  </si>
  <si>
    <t>21.10.1985</t>
  </si>
  <si>
    <t>122</t>
  </si>
  <si>
    <t>60//280</t>
  </si>
  <si>
    <t>60//327</t>
  </si>
  <si>
    <t>PARA PLS č. 14506/P</t>
  </si>
  <si>
    <t>Ing. Branislav KUC</t>
  </si>
  <si>
    <t>Róbert SETNIČKA</t>
  </si>
  <si>
    <t>Koceľova 28</t>
  </si>
  <si>
    <t>BIBETA 6 41</t>
  </si>
  <si>
    <t>OM-L013</t>
  </si>
  <si>
    <t>7874P77103</t>
  </si>
  <si>
    <t>Severná 17</t>
  </si>
  <si>
    <t>BIBETA 6 38</t>
  </si>
  <si>
    <t>OM-L020</t>
  </si>
  <si>
    <t>7822P76889</t>
  </si>
  <si>
    <t>Mgr.art. Cyprián KOREŇ</t>
  </si>
  <si>
    <t>G44281507045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</si>
  <si>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</si>
  <si>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</si>
  <si>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</si>
  <si>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</si>
  <si>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</si>
  <si>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</si>
  <si>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</si>
  <si>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</si>
  <si>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</si>
  <si>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</si>
  <si>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139</t>
  </si>
  <si>
    <t>44,30</t>
  </si>
  <si>
    <t>ARTIK 2</t>
  </si>
  <si>
    <t>F170690</t>
  </si>
  <si>
    <t>221</t>
  </si>
  <si>
    <t>Jazmínová 4</t>
  </si>
  <si>
    <t>OM-L330</t>
  </si>
  <si>
    <t>16915802M</t>
  </si>
  <si>
    <t>Jozef KOZÁRIK</t>
  </si>
  <si>
    <t>19.3.1993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</si>
  <si>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</si>
  <si>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</si>
  <si>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</si>
  <si>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</si>
  <si>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</si>
  <si>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</si>
  <si>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</si>
  <si>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</si>
  <si>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Martin ROŠKO</t>
  </si>
  <si>
    <t>17.10.1972</t>
  </si>
  <si>
    <t>I.Stodolu 2496/2</t>
  </si>
  <si>
    <t>RISE 3 L</t>
  </si>
  <si>
    <t>OM-L069</t>
  </si>
  <si>
    <t>XB27L2PP1732021A</t>
  </si>
  <si>
    <t>Kožucha 3462/16</t>
  </si>
  <si>
    <t>FIDES 26</t>
  </si>
  <si>
    <t>2004-02-11-0121</t>
  </si>
  <si>
    <t>1.mája 214/6</t>
  </si>
  <si>
    <t>Spišská Teplica</t>
  </si>
  <si>
    <t>OM-L077</t>
  </si>
  <si>
    <t>OM-L334</t>
  </si>
  <si>
    <t>22633509M</t>
  </si>
  <si>
    <t>Jozef KUHAJDA</t>
  </si>
  <si>
    <t>16.6.1974</t>
  </si>
  <si>
    <t>M.Bela 63</t>
  </si>
  <si>
    <t>AFN. St.</t>
  </si>
  <si>
    <t>G29261301008</t>
  </si>
  <si>
    <t>Zakarpatská 3</t>
  </si>
  <si>
    <t>Mgr. Martin FILO</t>
  </si>
  <si>
    <t>4,30</t>
  </si>
  <si>
    <t>20,20</t>
  </si>
  <si>
    <t>preevidované z OM-P456, oživil 10.3.2019</t>
  </si>
  <si>
    <t>280</t>
  </si>
  <si>
    <t>OM-L335</t>
  </si>
  <si>
    <t>14109108L</t>
  </si>
  <si>
    <t>Oliver MIKUNDA</t>
  </si>
  <si>
    <t>17.12.1971</t>
  </si>
  <si>
    <t>Porúbka 152</t>
  </si>
  <si>
    <t xml:space="preserve">Žilina </t>
  </si>
  <si>
    <t>VENUS SC M</t>
  </si>
  <si>
    <t>56804410M</t>
  </si>
  <si>
    <t>AXIS</t>
  </si>
  <si>
    <t>Hattalova 1020/4</t>
  </si>
  <si>
    <t>Nižná</t>
  </si>
  <si>
    <t>Rebeka PÁNČIOVÁ</t>
  </si>
  <si>
    <t>92908503M</t>
  </si>
  <si>
    <t>Nové Mesto nad Váhom</t>
  </si>
  <si>
    <t>Kpt.Nálepku 16</t>
  </si>
  <si>
    <t>92806107L</t>
  </si>
  <si>
    <t>COMPACT 3 S</t>
  </si>
  <si>
    <t>OM-L086</t>
  </si>
  <si>
    <t>OM-L087</t>
  </si>
  <si>
    <t>OM-L090</t>
  </si>
  <si>
    <t>OM-L094</t>
  </si>
  <si>
    <t>OM-L099</t>
  </si>
  <si>
    <t>NIMBUS DUO</t>
  </si>
  <si>
    <t>0,5//6/9</t>
  </si>
  <si>
    <t>18,05//82/92</t>
  </si>
  <si>
    <t>13,5</t>
  </si>
  <si>
    <t>GOLDEN 5 28</t>
  </si>
  <si>
    <t>G49281802045</t>
  </si>
  <si>
    <t>Jozef KLINOVSKÝ</t>
  </si>
  <si>
    <t>14.08.1956</t>
  </si>
  <si>
    <t>Omšenie 731</t>
  </si>
  <si>
    <t>Omšenie</t>
  </si>
  <si>
    <t>914 43</t>
  </si>
  <si>
    <t>OM-L062</t>
  </si>
  <si>
    <t>14922803S</t>
  </si>
  <si>
    <t>Pavol HUDEC</t>
  </si>
  <si>
    <t>24.04.1989</t>
  </si>
  <si>
    <t>Považská 43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</si>
  <si>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</si>
  <si>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</si>
  <si>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</si>
  <si>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</si>
  <si>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</si>
  <si>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</si>
  <si>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</si>
  <si>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</si>
  <si>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</si>
  <si>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10.07.1991</t>
  </si>
  <si>
    <t>Veľké Kršteňany 110</t>
  </si>
  <si>
    <t>KUDOS M</t>
  </si>
  <si>
    <t>OM-L117</t>
  </si>
  <si>
    <t>2451-11-1083</t>
  </si>
  <si>
    <t>17.8.1973</t>
  </si>
  <si>
    <t>Fadruszova 17</t>
  </si>
  <si>
    <t>OM-L123</t>
  </si>
  <si>
    <t>8415P79814</t>
  </si>
  <si>
    <t>17.07.1989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</si>
  <si>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</si>
  <si>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</si>
  <si>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</si>
  <si>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</si>
  <si>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</si>
  <si>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</si>
  <si>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</si>
  <si>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</si>
  <si>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EN</t>
  </si>
  <si>
    <t>OM-L128</t>
  </si>
  <si>
    <t>CHILI 4 XS</t>
  </si>
  <si>
    <t>Rúbanisko II 423/55</t>
  </si>
  <si>
    <t>HALLEY/HÓDGÉP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</si>
  <si>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</si>
  <si>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</si>
  <si>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</si>
  <si>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</si>
  <si>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</si>
  <si>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</si>
  <si>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</si>
  <si>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7825P76903</t>
  </si>
  <si>
    <t>25.02.1975</t>
  </si>
  <si>
    <t>OM-L136</t>
  </si>
  <si>
    <t>13363212M</t>
  </si>
  <si>
    <t>Jaroslav VARDŽÍK</t>
  </si>
  <si>
    <t>21.8.1973</t>
  </si>
  <si>
    <t>Horné Breziny 1</t>
  </si>
  <si>
    <t>962 61</t>
  </si>
  <si>
    <t>GTX</t>
  </si>
  <si>
    <t>OM-L200</t>
  </si>
  <si>
    <t>0513122</t>
  </si>
  <si>
    <t>PARAMANIA</t>
  </si>
  <si>
    <t>63+</t>
  </si>
  <si>
    <t>37,05//78,35/42</t>
  </si>
  <si>
    <t>172,33//89/48</t>
  </si>
  <si>
    <t>PLS para č.16467</t>
  </si>
  <si>
    <t>Ing. Michal KIŠOŇ</t>
  </si>
  <si>
    <t>100//100/60</t>
  </si>
  <si>
    <t>130//130/80</t>
  </si>
  <si>
    <t>39/45</t>
  </si>
  <si>
    <t>12854206MC</t>
  </si>
  <si>
    <t>P,Z/P</t>
  </si>
  <si>
    <t>79,20//115/131</t>
  </si>
  <si>
    <t>AFN St.</t>
  </si>
  <si>
    <t>Hydinárska 20</t>
  </si>
  <si>
    <t>162</t>
  </si>
  <si>
    <t>Hrabové 154</t>
  </si>
  <si>
    <t>OM-L336</t>
  </si>
  <si>
    <t>301262</t>
  </si>
  <si>
    <t>13029307LC</t>
  </si>
  <si>
    <t>Bc.Richard DUFFALA</t>
  </si>
  <si>
    <t>Šteberlová 32</t>
  </si>
  <si>
    <t>R3M-M-08B-085</t>
  </si>
  <si>
    <t>92805706M</t>
  </si>
  <si>
    <t>Peter ZEMANOVIČ</t>
  </si>
  <si>
    <t>30.9.1994</t>
  </si>
  <si>
    <t>Rudolfa Jašíka 156/4</t>
  </si>
  <si>
    <t>11934</t>
  </si>
  <si>
    <t>Daniel HERCEG</t>
  </si>
  <si>
    <t>20.5.1981</t>
  </si>
  <si>
    <t>Soblahovská 1110/29</t>
  </si>
  <si>
    <t>26.11.1950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</si>
  <si>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</si>
  <si>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</si>
  <si>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</si>
  <si>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</si>
  <si>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</si>
  <si>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</si>
  <si>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</si>
  <si>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</si>
  <si>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Ing. Daniel KOPCÍK</t>
  </si>
  <si>
    <t>1.4.1991</t>
  </si>
  <si>
    <t>Dedovec 1790/308</t>
  </si>
  <si>
    <t>14821306ML</t>
  </si>
  <si>
    <t>MUDr.MDDr.Peter KOPCÍK</t>
  </si>
  <si>
    <t>19.2.1989</t>
  </si>
  <si>
    <t>Peter MIKLOŠ</t>
  </si>
  <si>
    <t>15.7.1960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</si>
  <si>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</si>
  <si>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</si>
  <si>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</si>
  <si>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</si>
  <si>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</si>
  <si>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</si>
  <si>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</si>
  <si>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</si>
  <si>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</si>
  <si>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600050</t>
  </si>
  <si>
    <t>Veľký Šariš</t>
  </si>
  <si>
    <t>Marian PAULIŠINEC</t>
  </si>
  <si>
    <t>45700</t>
  </si>
  <si>
    <t>19.4.1986</t>
  </si>
  <si>
    <t>600103</t>
  </si>
  <si>
    <t>9,50</t>
  </si>
  <si>
    <t>131</t>
  </si>
  <si>
    <t xml:space="preserve"> MERCURY SPORT S</t>
  </si>
  <si>
    <t>25.3.1961</t>
  </si>
  <si>
    <t>Prostejovská 41</t>
  </si>
  <si>
    <t>Para PLS č.16371/P do 9.4.2021</t>
  </si>
  <si>
    <t>ARTIK 5 26</t>
  </si>
  <si>
    <t>NP381440</t>
  </si>
  <si>
    <t>P516</t>
  </si>
  <si>
    <t>MINIPLANE ABM TOP 80</t>
  </si>
  <si>
    <t>OM-P516</t>
  </si>
  <si>
    <t>9M08R</t>
  </si>
  <si>
    <t>Martin LOVECKÝ</t>
  </si>
  <si>
    <t>26.8.1988</t>
  </si>
  <si>
    <t>Čerešňová 614/147</t>
  </si>
  <si>
    <t>Špačince</t>
  </si>
  <si>
    <t>919 51</t>
  </si>
  <si>
    <t>183</t>
  </si>
  <si>
    <t>187</t>
  </si>
  <si>
    <t>021216</t>
  </si>
  <si>
    <t>20,44</t>
  </si>
  <si>
    <t>39,41</t>
  </si>
  <si>
    <t>P/P,Z</t>
  </si>
  <si>
    <t>OM-P827</t>
  </si>
  <si>
    <t>600055</t>
  </si>
  <si>
    <t>2362-11-0923</t>
  </si>
  <si>
    <t>MISTRAL 4 26</t>
  </si>
  <si>
    <t>3562637189</t>
  </si>
  <si>
    <t>25.07.1990</t>
  </si>
  <si>
    <t>Podolie 342</t>
  </si>
  <si>
    <t>Ing. Matej HALÁN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</si>
  <si>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</si>
  <si>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</si>
  <si>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</si>
  <si>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</si>
  <si>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</si>
  <si>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</si>
  <si>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</si>
  <si>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</si>
  <si>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</si>
  <si>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</si>
  <si>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</si>
  <si>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</si>
  <si>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</si>
  <si>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</si>
  <si>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</si>
  <si>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</si>
  <si>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</si>
  <si>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01.10.1965</t>
  </si>
  <si>
    <t>Tr. Hradca Králové 10</t>
  </si>
  <si>
    <t>974 04</t>
  </si>
  <si>
    <t>MAGIC SIX</t>
  </si>
  <si>
    <t>OM-H460</t>
  </si>
  <si>
    <t>H460</t>
  </si>
  <si>
    <t>Bc. Peter PAVLIK</t>
  </si>
  <si>
    <t>REPORT AIR 22</t>
  </si>
  <si>
    <t>P-166002</t>
  </si>
  <si>
    <t>ULM</t>
  </si>
  <si>
    <t>359,05/634</t>
  </si>
  <si>
    <t>MITO S</t>
  </si>
  <si>
    <t>2292411427</t>
  </si>
  <si>
    <t>Milan PAKOŠ</t>
  </si>
  <si>
    <t>24.9.1997</t>
  </si>
  <si>
    <t>Rajecká Lesná 428</t>
  </si>
  <si>
    <t>013 15</t>
  </si>
  <si>
    <t>LTF 1</t>
  </si>
  <si>
    <t>OM-L231</t>
  </si>
  <si>
    <t>G3824A2641068</t>
  </si>
  <si>
    <t>OM-L241</t>
  </si>
  <si>
    <t>G3824A2641067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</si>
  <si>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</si>
  <si>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</si>
  <si>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</si>
  <si>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</si>
  <si>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</si>
  <si>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</si>
  <si>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</si>
  <si>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</si>
  <si>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</si>
  <si>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</si>
  <si>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</si>
  <si>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</si>
  <si>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</si>
  <si>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</si>
  <si>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</si>
  <si>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</si>
  <si>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</si>
  <si>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WARP 20</t>
  </si>
  <si>
    <t>ONE CARBON</t>
  </si>
  <si>
    <t>P554</t>
  </si>
  <si>
    <t>P180783</t>
  </si>
  <si>
    <t>441</t>
  </si>
  <si>
    <t>SCOUT</t>
  </si>
  <si>
    <t>Miroslav ŠVEC</t>
  </si>
  <si>
    <t>13.11.1979</t>
  </si>
  <si>
    <t>Snežienková 6</t>
  </si>
  <si>
    <t>945 04</t>
  </si>
  <si>
    <t>44-71</t>
  </si>
  <si>
    <t>OM-P566</t>
  </si>
  <si>
    <t>P566</t>
  </si>
  <si>
    <t>RD224-Q-21B-052</t>
  </si>
  <si>
    <t>437</t>
  </si>
  <si>
    <t>OM-P685</t>
  </si>
  <si>
    <t>P685</t>
  </si>
  <si>
    <t>BD04K630/280P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</si>
  <si>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</si>
  <si>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</si>
  <si>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</si>
  <si>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</si>
  <si>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</si>
  <si>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</si>
  <si>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</si>
  <si>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</si>
  <si>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17.05.1976</t>
  </si>
  <si>
    <t>MANTRA M7 ML</t>
  </si>
  <si>
    <t>OM-P989</t>
  </si>
  <si>
    <t>M7ML-U-10B-359</t>
  </si>
  <si>
    <t>SWIFT 5 MS</t>
  </si>
  <si>
    <t>SW5MS-U-09B-163</t>
  </si>
  <si>
    <t>Okružná 927/52</t>
  </si>
  <si>
    <t>Nová Dedinka</t>
  </si>
  <si>
    <t>900 29</t>
  </si>
  <si>
    <t>ILLUSION 26</t>
  </si>
  <si>
    <t>OM-L337</t>
  </si>
  <si>
    <t>2026-2055</t>
  </si>
  <si>
    <t>OM-L351</t>
  </si>
  <si>
    <t>Miroslav MAGYAR</t>
  </si>
  <si>
    <t>3.6.1992</t>
  </si>
  <si>
    <t>Hviezdoslavova 18/1</t>
  </si>
  <si>
    <t>Žiar nad Hronom</t>
  </si>
  <si>
    <t>11509611M</t>
  </si>
  <si>
    <t>22//22/24</t>
  </si>
  <si>
    <t>241//241//255</t>
  </si>
  <si>
    <t>Vrbovská 1026/85</t>
  </si>
  <si>
    <t>Miroslav GAĽO</t>
  </si>
  <si>
    <t>22.8.1972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</si>
  <si>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</si>
  <si>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</si>
  <si>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</si>
  <si>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</si>
  <si>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</si>
  <si>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</si>
  <si>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</si>
  <si>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</si>
  <si>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20.1.1956</t>
  </si>
  <si>
    <t>Trenčianske Bohuslavice 104</t>
  </si>
  <si>
    <t>PRYMUS 4 L</t>
  </si>
  <si>
    <t>OM-P065</t>
  </si>
  <si>
    <t>18840</t>
  </si>
  <si>
    <t>ARCUS RS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</si>
  <si>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</si>
  <si>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</si>
  <si>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</si>
  <si>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</si>
  <si>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</si>
  <si>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</si>
  <si>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</si>
  <si>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Bystrá 337/11</t>
  </si>
  <si>
    <t>6.5.1972</t>
  </si>
  <si>
    <t>Melčice 580</t>
  </si>
  <si>
    <t>Melčice-Lieskové</t>
  </si>
  <si>
    <t>913 05</t>
  </si>
  <si>
    <t>OM-H491</t>
  </si>
  <si>
    <t>Martin GREŠ</t>
  </si>
  <si>
    <t>01-095-84</t>
  </si>
  <si>
    <t>PUMA XS</t>
  </si>
  <si>
    <t>OM-P129</t>
  </si>
  <si>
    <t>B105-Q9800003P</t>
  </si>
  <si>
    <t>AA2ML-P-13D-038</t>
  </si>
  <si>
    <t>RU4MS-R-23B-033</t>
  </si>
  <si>
    <t>8306P79240</t>
  </si>
  <si>
    <t>19.06.1986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</si>
  <si>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</si>
  <si>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</si>
  <si>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</si>
  <si>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</si>
  <si>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</si>
  <si>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</si>
  <si>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</si>
  <si>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23829403S</t>
  </si>
  <si>
    <t>ALIX L</t>
  </si>
  <si>
    <t>A03031</t>
  </si>
  <si>
    <t/>
  </si>
  <si>
    <t>3-926-11466</t>
  </si>
  <si>
    <t>14-924-11572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</si>
  <si>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</si>
  <si>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</si>
  <si>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</si>
  <si>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</si>
  <si>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</si>
  <si>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</si>
  <si>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</si>
  <si>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</si>
  <si>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</si>
  <si>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18.6.1970</t>
  </si>
  <si>
    <t>22//100/135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</si>
  <si>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</si>
  <si>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</si>
  <si>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</si>
  <si>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</si>
  <si>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</si>
  <si>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</si>
  <si>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</si>
  <si>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</si>
  <si>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</si>
  <si>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27/32//183/173</t>
  </si>
  <si>
    <t>Liptovský Hrádok</t>
  </si>
  <si>
    <t>P/,P</t>
  </si>
  <si>
    <t>18,26//18,26</t>
  </si>
  <si>
    <t>28,26//163,26</t>
  </si>
  <si>
    <t>Malohontská 3/58</t>
  </si>
  <si>
    <t>226</t>
  </si>
  <si>
    <t>71,5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</si>
  <si>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</si>
  <si>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</si>
  <si>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</si>
  <si>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</si>
  <si>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</si>
  <si>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</si>
  <si>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</si>
  <si>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</si>
  <si>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02.10.1985</t>
  </si>
  <si>
    <t>Turie 666</t>
  </si>
  <si>
    <t>9/16</t>
  </si>
  <si>
    <t>136/255</t>
  </si>
  <si>
    <t>10/46</t>
  </si>
  <si>
    <t>40/46</t>
  </si>
  <si>
    <t>ZERO 19</t>
  </si>
  <si>
    <t>0,55</t>
  </si>
  <si>
    <t>12,21</t>
  </si>
  <si>
    <t>17.01.2001</t>
  </si>
  <si>
    <t>Margecany</t>
  </si>
  <si>
    <t>055 01</t>
  </si>
  <si>
    <t>Jozef OBERHAUSER</t>
  </si>
  <si>
    <t>2361-11-1368</t>
  </si>
  <si>
    <t>Šrobárova 6565/8</t>
  </si>
  <si>
    <t>136</t>
  </si>
  <si>
    <t>14822611XS</t>
  </si>
  <si>
    <t>1.2.1986</t>
  </si>
  <si>
    <t>Sedličná 496</t>
  </si>
  <si>
    <t>Trenčianske Stankovce</t>
  </si>
  <si>
    <t>OM-P213</t>
  </si>
  <si>
    <t>5318P65257</t>
  </si>
  <si>
    <t>Ing. Róbert GONDA</t>
  </si>
  <si>
    <t>25.10.1989</t>
  </si>
  <si>
    <t>Novomestského 247/21</t>
  </si>
  <si>
    <t>RU5ML-U-10A-077</t>
  </si>
  <si>
    <t>ZULU S</t>
  </si>
  <si>
    <t>OM-L338</t>
  </si>
  <si>
    <t>OM-L339</t>
  </si>
  <si>
    <t>Q1600878P</t>
  </si>
  <si>
    <t>Martin BELAVÝ</t>
  </si>
  <si>
    <t>27.7.1991</t>
  </si>
  <si>
    <t>Pružina 179</t>
  </si>
  <si>
    <t>018 22</t>
  </si>
  <si>
    <t>PLUTO 4 S</t>
  </si>
  <si>
    <t>15901206S</t>
  </si>
  <si>
    <t>František JANECH</t>
  </si>
  <si>
    <t>Rozkvet 2077/162</t>
  </si>
  <si>
    <t>20.9.1992</t>
  </si>
  <si>
    <t>ELAN 2 28</t>
  </si>
  <si>
    <t>3328-2172</t>
  </si>
  <si>
    <t>26.04.1969</t>
  </si>
  <si>
    <t>Branislav BANDOŠ</t>
  </si>
  <si>
    <t>7.3.1984</t>
  </si>
  <si>
    <t>Budimír 262</t>
  </si>
  <si>
    <t>044 43</t>
  </si>
  <si>
    <t>G25421204073</t>
  </si>
  <si>
    <t>HOOK 3 23</t>
  </si>
  <si>
    <t>I 320123</t>
  </si>
  <si>
    <t>Erika REPAŠSKÁ</t>
  </si>
  <si>
    <t>4.9.1996</t>
  </si>
  <si>
    <t>Okružná 76</t>
  </si>
  <si>
    <t>51740</t>
  </si>
  <si>
    <t>Karol GLONČÁK</t>
  </si>
  <si>
    <t>12.6.1971</t>
  </si>
  <si>
    <t>Lermontova 4</t>
  </si>
  <si>
    <t>EPSILON 9 26</t>
  </si>
  <si>
    <t>8496P80248</t>
  </si>
  <si>
    <t>SGT3SR-1012-53783</t>
  </si>
  <si>
    <t>SKY WALK</t>
  </si>
  <si>
    <t>15.2.1987</t>
  </si>
  <si>
    <t>Mgr.Ľuboš MOCHNÁČ</t>
  </si>
  <si>
    <t>Wuppertálska 2</t>
  </si>
  <si>
    <t>5,30</t>
  </si>
  <si>
    <t>104</t>
  </si>
  <si>
    <t>BG0624287A</t>
  </si>
  <si>
    <t>Ing. Maroš GERMAN</t>
  </si>
  <si>
    <t>8.9.1989</t>
  </si>
  <si>
    <t>Richvald 231</t>
  </si>
  <si>
    <t>PLS platný do 01.06.2021</t>
  </si>
  <si>
    <t>QUEEN 2 MS</t>
  </si>
  <si>
    <t>Ing. Peter ŠIMEK</t>
  </si>
  <si>
    <t>KOMAKA M</t>
  </si>
  <si>
    <t>K10180</t>
  </si>
  <si>
    <t>Ing.Róbert GALLIK PhD.</t>
  </si>
  <si>
    <t>27.06.1970</t>
  </si>
  <si>
    <t>IOTA 2 25</t>
  </si>
  <si>
    <t>Trenčianska Teplá</t>
  </si>
  <si>
    <t>0818-3060-297</t>
  </si>
  <si>
    <t>František TIBENSKÝ</t>
  </si>
  <si>
    <t>24.10.1985</t>
  </si>
  <si>
    <t>Hlavná 710/83</t>
  </si>
  <si>
    <t>14500602SM</t>
  </si>
  <si>
    <t>Mgr. Pavol KADLEC</t>
  </si>
  <si>
    <t>SNP 3265/5</t>
  </si>
  <si>
    <t>EPSILON 5 25</t>
  </si>
  <si>
    <t>41740</t>
  </si>
  <si>
    <t>Denis PÚCHOVSKÝ</t>
  </si>
  <si>
    <t>25.4.1999</t>
  </si>
  <si>
    <t>Cintorínska 260</t>
  </si>
  <si>
    <t>Horné Obdokovce</t>
  </si>
  <si>
    <t>956 08</t>
  </si>
  <si>
    <t>2456-11-0986</t>
  </si>
  <si>
    <t>Pavol BALÁŽ</t>
  </si>
  <si>
    <t>Sebedražia</t>
  </si>
  <si>
    <t>EPSILON 9 28</t>
  </si>
  <si>
    <t>8628P80882</t>
  </si>
  <si>
    <t>Š. Baniča 10</t>
  </si>
  <si>
    <t>ULTRALITE 4 21</t>
  </si>
  <si>
    <t>UL4-21-BR-S-33B-142</t>
  </si>
  <si>
    <t>Matúš FOGT</t>
  </si>
  <si>
    <t>27.9.1991</t>
  </si>
  <si>
    <t>Živnostenská 3</t>
  </si>
  <si>
    <t>811 06</t>
  </si>
  <si>
    <t>40,25</t>
  </si>
  <si>
    <t>24,35//24,35/31</t>
  </si>
  <si>
    <t>117,10//117,10/169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</si>
  <si>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</si>
  <si>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</si>
  <si>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</si>
  <si>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</si>
  <si>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</si>
  <si>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</si>
  <si>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48,33//48,33/55</t>
  </si>
  <si>
    <t>230,33//48,33/55</t>
  </si>
  <si>
    <t>446</t>
  </si>
  <si>
    <t>Matovič/Ďurina</t>
  </si>
  <si>
    <t>Spišský Hrhov</t>
  </si>
  <si>
    <t>Pečnianska 21</t>
  </si>
  <si>
    <t>RU5MS.U.23E.150</t>
  </si>
  <si>
    <t>Pavol BENČ</t>
  </si>
  <si>
    <t>G4928A2741105</t>
  </si>
  <si>
    <t>Cyril MESÍK</t>
  </si>
  <si>
    <t>30.01.1966</t>
  </si>
  <si>
    <t>Armádna 778/6</t>
  </si>
  <si>
    <t>911 03</t>
  </si>
  <si>
    <t>600030</t>
  </si>
  <si>
    <t>Martin NEVEDEL</t>
  </si>
  <si>
    <t>13.10.1989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</si>
  <si>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</si>
  <si>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</si>
  <si>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</si>
  <si>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</si>
  <si>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</si>
  <si>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</si>
  <si>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</si>
  <si>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</si>
  <si>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</si>
  <si>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</si>
  <si>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</si>
  <si>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</si>
  <si>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CZ 15,4/CROSS 5 SPORT</t>
  </si>
  <si>
    <t>OM-H104</t>
  </si>
  <si>
    <t>152/5/268</t>
  </si>
  <si>
    <t>QUASAR/TOMI AVIATION</t>
  </si>
  <si>
    <t>2011/2013</t>
  </si>
  <si>
    <t>Mgr. Jozef SAJAN</t>
  </si>
  <si>
    <t>ORYX XS</t>
  </si>
  <si>
    <t>40614</t>
  </si>
  <si>
    <t>Martina ČURAJOVÁ</t>
  </si>
  <si>
    <t>31.3.1978</t>
  </si>
  <si>
    <t>Kornica 852</t>
  </si>
  <si>
    <t>Klokočov</t>
  </si>
  <si>
    <t>023 22</t>
  </si>
  <si>
    <t>14822410SM</t>
  </si>
  <si>
    <t>Miroslav MINARČÍK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</si>
  <si>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</si>
  <si>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</si>
  <si>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</si>
  <si>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</si>
  <si>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</si>
  <si>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</si>
  <si>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</si>
  <si>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19.2.1985</t>
  </si>
  <si>
    <t>Úzka 14</t>
  </si>
  <si>
    <t>Trstené pri Hornáde</t>
  </si>
  <si>
    <t>044 11</t>
  </si>
  <si>
    <t>G37281509191</t>
  </si>
  <si>
    <t>Vladimír SEMAN</t>
  </si>
  <si>
    <t>5.11.1979</t>
  </si>
  <si>
    <t>7,40</t>
  </si>
  <si>
    <t>Pod Horou 65</t>
  </si>
  <si>
    <t>040 16</t>
  </si>
  <si>
    <t>4,45//14/29</t>
  </si>
  <si>
    <t>54,45//327,40</t>
  </si>
  <si>
    <t>STRANGER/CARBONE</t>
  </si>
  <si>
    <t>EDEN 5 26</t>
  </si>
  <si>
    <t>BUZZ Z6 ML</t>
  </si>
  <si>
    <t>BZ6ML-U-14B-063</t>
  </si>
  <si>
    <t>12.01.1981</t>
  </si>
  <si>
    <t>51674</t>
  </si>
  <si>
    <t>L203</t>
  </si>
  <si>
    <t>PRION 4 S</t>
  </si>
  <si>
    <t>57603</t>
  </si>
  <si>
    <t>23.8.1956</t>
  </si>
  <si>
    <t>OM-H105</t>
  </si>
  <si>
    <t>180305/0710</t>
  </si>
  <si>
    <t>Muhelyi/Bašný</t>
  </si>
  <si>
    <t>0//10,45</t>
  </si>
  <si>
    <t>Para PLS do 22.7.2021 č.18371</t>
  </si>
  <si>
    <t>XI 23</t>
  </si>
  <si>
    <t>8000P77726</t>
  </si>
  <si>
    <t>Liptovské Revúce 744</t>
  </si>
  <si>
    <t>ALPHA 6 24</t>
  </si>
  <si>
    <t>7009P73075</t>
  </si>
  <si>
    <t>20.02.1982</t>
  </si>
  <si>
    <t>Liptovské Revúce 243</t>
  </si>
  <si>
    <t>26,30//37</t>
  </si>
  <si>
    <t>7,27</t>
  </si>
  <si>
    <t>Hviezdoslavova 25</t>
  </si>
  <si>
    <t>Mgr. Lenka LISIČANOVÁ</t>
  </si>
  <si>
    <t>Július GREGUŠ</t>
  </si>
  <si>
    <t>11.5.1966</t>
  </si>
  <si>
    <t>Vajanského 39</t>
  </si>
  <si>
    <t>14924607ML</t>
  </si>
  <si>
    <t>Ing. Peter GOMOLA</t>
  </si>
  <si>
    <t>23.7.1991</t>
  </si>
  <si>
    <t>Šambron 30</t>
  </si>
  <si>
    <t>G4924A2941116</t>
  </si>
  <si>
    <t>29.11.1991</t>
  </si>
  <si>
    <t>Farský Briežok 997/2</t>
  </si>
  <si>
    <t>Zákamenné</t>
  </si>
  <si>
    <t>OM-L352</t>
  </si>
  <si>
    <t>18-924-11445</t>
  </si>
  <si>
    <t>Peter PIŠČEK</t>
  </si>
  <si>
    <t>30.6.1981</t>
  </si>
  <si>
    <t>Hurbanova 1751/8</t>
  </si>
  <si>
    <t>OM-L353</t>
  </si>
  <si>
    <t>ARCUS RS S</t>
  </si>
  <si>
    <t>19-924-11859</t>
  </si>
  <si>
    <t>22.08.1993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</si>
  <si>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</si>
  <si>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</si>
  <si>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</si>
  <si>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</si>
  <si>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</si>
  <si>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</si>
  <si>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</si>
  <si>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</si>
  <si>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</si>
  <si>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</si>
  <si>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</si>
  <si>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</si>
  <si>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</si>
  <si>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</si>
  <si>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</si>
  <si>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</si>
  <si>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</si>
  <si>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</si>
  <si>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18.3.1973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</si>
  <si>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</si>
  <si>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</si>
  <si>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</si>
  <si>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</si>
  <si>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</si>
  <si>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</si>
  <si>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</si>
  <si>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20.8.1983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</si>
  <si>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</si>
  <si>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</si>
  <si>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</si>
  <si>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</si>
  <si>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</si>
  <si>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</si>
  <si>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</si>
  <si>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</si>
  <si>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</si>
  <si>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</si>
  <si>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G3824A2941099</t>
  </si>
  <si>
    <t>Simona HROMADOVÁ</t>
  </si>
  <si>
    <t>3.7.1976</t>
  </si>
  <si>
    <t>SNP 27</t>
  </si>
  <si>
    <t xml:space="preserve">990 01 </t>
  </si>
  <si>
    <t>Vladimír STANKIEVIČ</t>
  </si>
  <si>
    <t>CABRIO 38</t>
  </si>
  <si>
    <t>MS-TRIKE</t>
  </si>
  <si>
    <t>OM-L361</t>
  </si>
  <si>
    <t>L361</t>
  </si>
  <si>
    <t>P-181141</t>
  </si>
  <si>
    <t>G10A104049</t>
  </si>
  <si>
    <t>SMOLINSKÝ</t>
  </si>
  <si>
    <t>226/667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</si>
  <si>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</si>
  <si>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</si>
  <si>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</si>
  <si>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</si>
  <si>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</si>
  <si>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</si>
  <si>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</si>
  <si>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PARA PLS platný do 16.02.2021</t>
  </si>
  <si>
    <t>PLUTO 4 M</t>
  </si>
  <si>
    <t>15901507M</t>
  </si>
  <si>
    <t>Peter ŠPÁNIK</t>
  </si>
  <si>
    <t>20.03.2001</t>
  </si>
  <si>
    <t>Jasenové 87</t>
  </si>
  <si>
    <t>Kľače</t>
  </si>
  <si>
    <t>01319</t>
  </si>
  <si>
    <t>10//30</t>
  </si>
  <si>
    <t>57//88,50</t>
  </si>
  <si>
    <t>RPF,L1+1</t>
  </si>
  <si>
    <t>František ŠUCHAŇ</t>
  </si>
  <si>
    <t>0109-ENVI1225-0004</t>
  </si>
  <si>
    <t>LITESPEED RX 3.5 PRO</t>
  </si>
  <si>
    <t>OM-H462</t>
  </si>
  <si>
    <t>6909/0917RX3.5P411</t>
  </si>
  <si>
    <t>11,40</t>
  </si>
  <si>
    <t>Pribišská 1231</t>
  </si>
  <si>
    <t>AEON XL</t>
  </si>
  <si>
    <t>OM-P221</t>
  </si>
  <si>
    <t>2162-11-1702</t>
  </si>
  <si>
    <t xml:space="preserve">921 01 </t>
  </si>
  <si>
    <t>PLS platný do 21.8.2021</t>
  </si>
  <si>
    <t>178,35</t>
  </si>
  <si>
    <t>OM-P324</t>
  </si>
  <si>
    <t>Peter KOŠIČIAR</t>
  </si>
  <si>
    <t>1.3.1994</t>
  </si>
  <si>
    <t>Kapitána Nálepku 606/24</t>
  </si>
  <si>
    <t>G4926A2441080</t>
  </si>
  <si>
    <t>Tomáš PITÁK</t>
  </si>
  <si>
    <t>26.05.1990</t>
  </si>
  <si>
    <t>Okružná 930/4</t>
  </si>
  <si>
    <t>Námestovo</t>
  </si>
  <si>
    <t>OM-P823</t>
  </si>
  <si>
    <t>P823</t>
  </si>
  <si>
    <t>G4924A2941122</t>
  </si>
  <si>
    <t>801803013</t>
  </si>
  <si>
    <t>30.5.1974</t>
  </si>
  <si>
    <t>Cintorínska 234</t>
  </si>
  <si>
    <t>Machulince</t>
  </si>
  <si>
    <t>95193</t>
  </si>
  <si>
    <t>AIR BRIDGE/NOVÁČEK</t>
  </si>
  <si>
    <t>Škrinár</t>
  </si>
  <si>
    <t>37/102</t>
  </si>
  <si>
    <t>242/692</t>
  </si>
  <si>
    <t>10,43/20</t>
  </si>
  <si>
    <t>155,33/484</t>
  </si>
  <si>
    <t>MÁRA WING/BOHUNICKÝ</t>
  </si>
  <si>
    <t>PEGASUS/PEGASUS</t>
  </si>
  <si>
    <t>15,15/16</t>
  </si>
  <si>
    <t>79,50/76</t>
  </si>
  <si>
    <t>Dávid ĎURČO</t>
  </si>
  <si>
    <t>23.12.1978</t>
  </si>
  <si>
    <t>Modranská 72</t>
  </si>
  <si>
    <t>Vinosady</t>
  </si>
  <si>
    <t>5,55</t>
  </si>
  <si>
    <t>Koniarekova 8123/30</t>
  </si>
  <si>
    <t>Juraj ĎURÍČEK</t>
  </si>
  <si>
    <t>04.09.2002</t>
  </si>
  <si>
    <t>Fatranská 2</t>
  </si>
  <si>
    <t>ENZO3-M-U-13D-048</t>
  </si>
  <si>
    <t>108</t>
  </si>
  <si>
    <t>RU5ML-U-29C-074</t>
  </si>
  <si>
    <t>79//69/71</t>
  </si>
  <si>
    <t>28/106</t>
  </si>
  <si>
    <t>378/695</t>
  </si>
  <si>
    <t>Malozáblatská 27</t>
  </si>
  <si>
    <t>18/23</t>
  </si>
  <si>
    <t>145/206</t>
  </si>
  <si>
    <t>OM-L070</t>
  </si>
  <si>
    <t>PL 2 - 27</t>
  </si>
  <si>
    <t>OM-P050</t>
  </si>
  <si>
    <t>8099P78229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</si>
  <si>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</si>
  <si>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</si>
  <si>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</si>
  <si>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</si>
  <si>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</si>
  <si>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</si>
  <si>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</si>
  <si>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</si>
  <si>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</si>
  <si>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</si>
  <si>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</si>
  <si>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</si>
  <si>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28.4.1976</t>
  </si>
  <si>
    <t>Ľ. Podjavorinskej 22</t>
  </si>
  <si>
    <t>46,15//45,47</t>
  </si>
  <si>
    <t>116//128,50</t>
  </si>
  <si>
    <t>1,35</t>
  </si>
  <si>
    <t>14925309ML</t>
  </si>
  <si>
    <t>Marián SUROVIAK</t>
  </si>
  <si>
    <t>27.03.1975</t>
  </si>
  <si>
    <t>Športovcov 1180/14</t>
  </si>
  <si>
    <t>0//44/65</t>
  </si>
  <si>
    <t>0//82/100</t>
  </si>
  <si>
    <t>21//0</t>
  </si>
  <si>
    <t>92//10</t>
  </si>
  <si>
    <t>Peter KOVAROVIČ</t>
  </si>
  <si>
    <t>19.9.1973</t>
  </si>
  <si>
    <t>Športová 1072</t>
  </si>
  <si>
    <t>MOJO 5 L</t>
  </si>
  <si>
    <t>MJ5L-R-01E-318</t>
  </si>
  <si>
    <t>174/218</t>
  </si>
  <si>
    <t>OM-P001</t>
  </si>
  <si>
    <t>353/386</t>
  </si>
  <si>
    <t>11,41</t>
  </si>
  <si>
    <t>90,05</t>
  </si>
  <si>
    <t>Staré Grunty 26/F</t>
  </si>
  <si>
    <t>5578P66457</t>
  </si>
  <si>
    <t>143</t>
  </si>
  <si>
    <t>G35261209172</t>
  </si>
  <si>
    <t>Ján MESIARKIN</t>
  </si>
  <si>
    <t>1.1.1966</t>
  </si>
  <si>
    <t>92,48</t>
  </si>
  <si>
    <t>Magurská 25</t>
  </si>
  <si>
    <t>14//14/20</t>
  </si>
  <si>
    <t>143//211/165</t>
  </si>
  <si>
    <t>71,57/99</t>
  </si>
  <si>
    <t>138,33/173</t>
  </si>
  <si>
    <t>082.12/4621/96</t>
  </si>
  <si>
    <t>2012/1996</t>
  </si>
  <si>
    <t>140,25</t>
  </si>
  <si>
    <t>P059</t>
  </si>
  <si>
    <t>801405021</t>
  </si>
  <si>
    <t>V/P,Z</t>
  </si>
  <si>
    <t>M.R.Štefánika 59</t>
  </si>
  <si>
    <t>Nový Ruskov</t>
  </si>
  <si>
    <t>85,45//84</t>
  </si>
  <si>
    <t>86//282,25</t>
  </si>
  <si>
    <t>Marek ŠIMUN</t>
  </si>
  <si>
    <t>07.08.1989</t>
  </si>
  <si>
    <t>Novozámocká 16</t>
  </si>
  <si>
    <t>G3824A2681082</t>
  </si>
  <si>
    <t>Jaromír WALTER</t>
  </si>
  <si>
    <t>19.4.2001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</si>
  <si>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</si>
  <si>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</si>
  <si>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</si>
  <si>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</si>
  <si>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</si>
  <si>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</si>
  <si>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</si>
  <si>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</si>
  <si>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0//25</t>
  </si>
  <si>
    <t>Kysucké Nové Mesto</t>
  </si>
  <si>
    <t>Para platnosť do 11.10.2021</t>
  </si>
  <si>
    <t>FORCE SP TOURING M</t>
  </si>
  <si>
    <t>P887</t>
  </si>
  <si>
    <t>Erik KOPČÁK</t>
  </si>
  <si>
    <t>24.5.1983</t>
  </si>
  <si>
    <t>Mierová 1100/68</t>
  </si>
  <si>
    <t>Stará Ľubovňa</t>
  </si>
  <si>
    <t>064 01</t>
  </si>
  <si>
    <t>15903710M</t>
  </si>
  <si>
    <t>Kristián JAROŠ</t>
  </si>
  <si>
    <t>17.04.1995</t>
  </si>
  <si>
    <t>Tekovská 71</t>
  </si>
  <si>
    <t>Tekovské Lužany</t>
  </si>
  <si>
    <t>935 41</t>
  </si>
  <si>
    <t>1993/2006</t>
  </si>
  <si>
    <t>22,34/22</t>
  </si>
  <si>
    <t>159/244</t>
  </si>
  <si>
    <t>TL ULTRALIGHT / DADO</t>
  </si>
  <si>
    <t>PaedDr. Ing. Jozef MITRA, MBA</t>
  </si>
  <si>
    <t>13975109M</t>
  </si>
  <si>
    <t>Ivan PECHA</t>
  </si>
  <si>
    <t>2.12.1961</t>
  </si>
  <si>
    <t>1. mája 34/3</t>
  </si>
  <si>
    <t>Lovinobaňa</t>
  </si>
  <si>
    <t>985 54</t>
  </si>
  <si>
    <t>QUANTUM 15</t>
  </si>
  <si>
    <t>21,25</t>
  </si>
  <si>
    <t>2/8</t>
  </si>
  <si>
    <t>47,5/119</t>
  </si>
  <si>
    <t>Čierny/Adame</t>
  </si>
  <si>
    <t>Para PLS do 3.10.2021</t>
  </si>
  <si>
    <t>2006-08-11-0478</t>
  </si>
  <si>
    <t>Ing. Ondrej ZENÍK</t>
  </si>
  <si>
    <t>19.8.1982</t>
  </si>
  <si>
    <t>P.O.Hviezdoslava 2306</t>
  </si>
  <si>
    <t>para PLS č.17880/P platný do 19.10.2021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</si>
  <si>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</si>
  <si>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</si>
  <si>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</si>
  <si>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</si>
  <si>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</si>
  <si>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</si>
  <si>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</si>
  <si>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</si>
  <si>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17.1.1977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</si>
  <si>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</si>
  <si>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</si>
  <si>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</si>
  <si>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</si>
  <si>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</si>
  <si>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</si>
  <si>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</si>
  <si>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</si>
  <si>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</si>
  <si>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15.8.1966</t>
  </si>
  <si>
    <t>90//150/200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</si>
  <si>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</si>
  <si>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</si>
  <si>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</si>
  <si>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</si>
  <si>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</si>
  <si>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</si>
  <si>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</si>
  <si>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</si>
  <si>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</si>
  <si>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12.9.1966</t>
  </si>
  <si>
    <t>80//80/120</t>
  </si>
  <si>
    <t>J.Kráľa 1345/19</t>
  </si>
  <si>
    <t>Štúrovo</t>
  </si>
  <si>
    <t>943 01</t>
  </si>
  <si>
    <t>4/5</t>
  </si>
  <si>
    <t>19/22</t>
  </si>
  <si>
    <t>35/22//438/444</t>
  </si>
  <si>
    <t>133,30/214</t>
  </si>
  <si>
    <t>481,30/792</t>
  </si>
  <si>
    <t>34/51</t>
  </si>
  <si>
    <t>73/106</t>
  </si>
  <si>
    <t>2,32</t>
  </si>
  <si>
    <t>67,21</t>
  </si>
  <si>
    <t>FOX T 13/PEABEE</t>
  </si>
  <si>
    <t>OM-H124</t>
  </si>
  <si>
    <t>035.19/DA174</t>
  </si>
  <si>
    <t>AEROS/FLYLIGHT</t>
  </si>
  <si>
    <t>Ing. Henrich PARTL</t>
  </si>
  <si>
    <t>Ďurina/Ďurina</t>
  </si>
  <si>
    <t>Ing. Vladimír LUKAČIŠIN</t>
  </si>
  <si>
    <t>16,30/48</t>
  </si>
  <si>
    <t>477,40/1052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</si>
  <si>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</si>
  <si>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</si>
  <si>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</si>
  <si>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</si>
  <si>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</si>
  <si>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</si>
  <si>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</si>
  <si>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15.01.1989</t>
  </si>
  <si>
    <t>Tatranská 51</t>
  </si>
  <si>
    <t>2354-11-0855</t>
  </si>
  <si>
    <t>15.1.1989</t>
  </si>
  <si>
    <t>SNAKE 22</t>
  </si>
  <si>
    <t>P181</t>
  </si>
  <si>
    <t>CRC 007981</t>
  </si>
  <si>
    <t>SCOUT PARAMOTOR</t>
  </si>
  <si>
    <t>Vladimír AMBRÓZAI</t>
  </si>
  <si>
    <t>22.5.1990</t>
  </si>
  <si>
    <t>180//159/180</t>
  </si>
  <si>
    <t>Kolta 164</t>
  </si>
  <si>
    <t>941 33</t>
  </si>
  <si>
    <t>P-111742</t>
  </si>
  <si>
    <t>335</t>
  </si>
  <si>
    <t>9//9/6</t>
  </si>
  <si>
    <t>Topolianska 579/31</t>
  </si>
  <si>
    <t>Toplianska 579/31</t>
  </si>
  <si>
    <t>94//19/55</t>
  </si>
  <si>
    <t>42,27</t>
  </si>
  <si>
    <t>42,15</t>
  </si>
  <si>
    <t>Ing. Marián DRAGOŠEK</t>
  </si>
  <si>
    <t>D3ML-S380-038</t>
  </si>
  <si>
    <t>Miroslav KUBENÍK</t>
  </si>
  <si>
    <t>P227</t>
  </si>
  <si>
    <t>18//50/80</t>
  </si>
  <si>
    <t>SPIN F 180 TALON</t>
  </si>
  <si>
    <t>0919-3298-375</t>
  </si>
  <si>
    <t>208219</t>
  </si>
  <si>
    <t>8//0/0</t>
  </si>
  <si>
    <t>STINGRAY/CROSS 5 SPORT</t>
  </si>
  <si>
    <t>035.19/5.240</t>
  </si>
  <si>
    <t>2019/2006</t>
  </si>
  <si>
    <t>0//443,39</t>
  </si>
  <si>
    <t>140/25</t>
  </si>
  <si>
    <t>OM-H447</t>
  </si>
  <si>
    <t>447 18.11.2019, e-mail predaj do zahraničia</t>
  </si>
  <si>
    <t>TREND 2 30</t>
  </si>
  <si>
    <t>02129230</t>
  </si>
  <si>
    <t>Peter FUZIA</t>
  </si>
  <si>
    <t>30.7.1974</t>
  </si>
  <si>
    <t>Liptovské Matiašovce 111</t>
  </si>
  <si>
    <t>ILLUSION 28</t>
  </si>
  <si>
    <t>2028-2079</t>
  </si>
  <si>
    <t>Branislav DRENGUBIAK</t>
  </si>
  <si>
    <t>25.10.1976</t>
  </si>
  <si>
    <t>Rázusova 1821/13</t>
  </si>
  <si>
    <t>Hliník nad Váhom 449</t>
  </si>
  <si>
    <t>ARTIK 5 24</t>
  </si>
  <si>
    <t>NI381562</t>
  </si>
  <si>
    <t>Ing. Marek AZARI</t>
  </si>
  <si>
    <t>21.2.1978</t>
  </si>
  <si>
    <t>Poľovská 3</t>
  </si>
  <si>
    <t>SPIN F 180 AL</t>
  </si>
  <si>
    <t>P118</t>
  </si>
  <si>
    <t>V,Z/V</t>
  </si>
  <si>
    <t>13//0</t>
  </si>
  <si>
    <t>Ing. Miroslava BABNIČOVÁ</t>
  </si>
  <si>
    <t>2452-11-0656</t>
  </si>
  <si>
    <t>821 06</t>
  </si>
  <si>
    <t>321//237</t>
  </si>
  <si>
    <t>12,40/30</t>
  </si>
  <si>
    <t>188/869</t>
  </si>
  <si>
    <t>VENUS SC XL</t>
  </si>
  <si>
    <t>56802507XL</t>
  </si>
  <si>
    <t>Tomáš MICHÁLEK</t>
  </si>
  <si>
    <t>14.01.1979</t>
  </si>
  <si>
    <t>Šancová 6</t>
  </si>
  <si>
    <t>P662</t>
  </si>
  <si>
    <t>M2E183</t>
  </si>
  <si>
    <t>Z,P/V</t>
  </si>
  <si>
    <t>2//0</t>
  </si>
  <si>
    <t>86//61,5/96</t>
  </si>
  <si>
    <t>Košice-Poľov</t>
  </si>
  <si>
    <t>PLS PARA platný do 24.11.2021</t>
  </si>
  <si>
    <t>P755</t>
  </si>
  <si>
    <t>0,15//79</t>
  </si>
  <si>
    <t>preevidované z P569 na P755</t>
  </si>
  <si>
    <t>Horváth</t>
  </si>
  <si>
    <t>20//20/40</t>
  </si>
  <si>
    <t>70//20/40</t>
  </si>
  <si>
    <t>3,10</t>
  </si>
  <si>
    <t>34,22</t>
  </si>
  <si>
    <t>42//38</t>
  </si>
  <si>
    <t>88,5//55</t>
  </si>
  <si>
    <t>D3MS-S-34E-026</t>
  </si>
  <si>
    <t>Ivan KUTAJ</t>
  </si>
  <si>
    <t>LEOPARD M</t>
  </si>
  <si>
    <t>B|11-Q9000200P</t>
  </si>
  <si>
    <t>MAKALU LIGHT 22</t>
  </si>
  <si>
    <t>XB38-04-1-143-472</t>
  </si>
  <si>
    <t>15,56//17,56</t>
  </si>
  <si>
    <t>33,11//17,56/29</t>
  </si>
  <si>
    <t>15//7</t>
  </si>
  <si>
    <t>15//187</t>
  </si>
  <si>
    <t>Para PLS 29.12.2021</t>
  </si>
  <si>
    <t>360</t>
  </si>
  <si>
    <t>P//P</t>
  </si>
  <si>
    <t>30//30</t>
  </si>
  <si>
    <t>169,19//146</t>
  </si>
  <si>
    <t>211</t>
  </si>
  <si>
    <t>OM-P004</t>
  </si>
  <si>
    <t>D3ML-S-12B-067</t>
  </si>
  <si>
    <t>Pravenec</t>
  </si>
  <si>
    <t>283</t>
  </si>
  <si>
    <t>14925412ML</t>
  </si>
  <si>
    <t>1.10.1965</t>
  </si>
  <si>
    <t>Tr.Hradca Králové 3949/10</t>
  </si>
  <si>
    <t>J.Vojtaššáka 3147/3</t>
  </si>
  <si>
    <t>01008</t>
  </si>
  <si>
    <t>54,45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</si>
  <si>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</si>
  <si>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</si>
  <si>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</si>
  <si>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</si>
  <si>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</si>
  <si>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</si>
  <si>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</si>
  <si>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</si>
  <si>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</si>
  <si>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</si>
  <si>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</si>
  <si>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</si>
  <si>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21.4.1965</t>
  </si>
  <si>
    <t>Hrabiny 257</t>
  </si>
  <si>
    <t>Mgr. Petr EXLER</t>
  </si>
  <si>
    <t>130,35</t>
  </si>
  <si>
    <t>69,5</t>
  </si>
  <si>
    <t>56914212M</t>
  </si>
  <si>
    <t>01313</t>
  </si>
  <si>
    <t>23,04</t>
  </si>
  <si>
    <t>49,30</t>
  </si>
  <si>
    <t>OM-P101</t>
  </si>
  <si>
    <t>OM-P491</t>
  </si>
  <si>
    <t>Kpt. Jaroša 13</t>
  </si>
  <si>
    <t>P/V</t>
  </si>
  <si>
    <t>33,5</t>
  </si>
  <si>
    <t>13//13/13</t>
  </si>
  <si>
    <t>76//59/105</t>
  </si>
  <si>
    <t>Pavol GÁL</t>
  </si>
  <si>
    <t>13.5.1996</t>
  </si>
  <si>
    <t>Tabaková 1747/34</t>
  </si>
  <si>
    <t>Ľubietová 6/16</t>
  </si>
  <si>
    <t>119,51</t>
  </si>
  <si>
    <t>VENUS SC</t>
  </si>
  <si>
    <t>56913510L</t>
  </si>
  <si>
    <t>XA11L2P180304A</t>
  </si>
  <si>
    <t>Jaroslav JANKOVÝCH</t>
  </si>
  <si>
    <t>23.7.1962</t>
  </si>
  <si>
    <t>Kpt. Nálepku 249/67</t>
  </si>
  <si>
    <t>Ilava</t>
  </si>
  <si>
    <t>019 01</t>
  </si>
  <si>
    <t>XA04X53P170612A</t>
  </si>
  <si>
    <t>Martina MARČANOVÁ</t>
  </si>
  <si>
    <t>10.3.1987</t>
  </si>
  <si>
    <t>MAGNUM 3 41</t>
  </si>
  <si>
    <t>MAG341_U_42E_103</t>
  </si>
  <si>
    <t>Ing. Andrej MIŠUTKA</t>
  </si>
  <si>
    <t>159,42</t>
  </si>
  <si>
    <t>034.47/0078</t>
  </si>
  <si>
    <t>PROFI TL 14,5/VM</t>
  </si>
  <si>
    <t>2012/2019</t>
  </si>
  <si>
    <t>150/320</t>
  </si>
  <si>
    <t>BIONIX 15/VM</t>
  </si>
  <si>
    <t>A12071-12065/H018</t>
  </si>
  <si>
    <t>2010/2007</t>
  </si>
  <si>
    <t>170/280</t>
  </si>
  <si>
    <t>PLS para do 20.1.2022, PLS č.17798/P</t>
  </si>
  <si>
    <t>26</t>
  </si>
  <si>
    <t>182,10</t>
  </si>
  <si>
    <t>7,03//4,25/6</t>
  </si>
  <si>
    <t>115,40//140,38/288</t>
  </si>
  <si>
    <t>15//33/41</t>
  </si>
  <si>
    <t>79,56//107,01/197</t>
  </si>
  <si>
    <t>135,56</t>
  </si>
  <si>
    <t>P378,P417</t>
  </si>
  <si>
    <t>40,35/143</t>
  </si>
  <si>
    <t>25,10/179</t>
  </si>
  <si>
    <t>510/800</t>
  </si>
  <si>
    <t>14,13/46</t>
  </si>
  <si>
    <t>257/625</t>
  </si>
  <si>
    <t>7720P76351</t>
  </si>
  <si>
    <t>Nikola CHLEPKOVÁ</t>
  </si>
  <si>
    <t>26.10.1993</t>
  </si>
  <si>
    <t>03</t>
  </si>
  <si>
    <t>974 09</t>
  </si>
  <si>
    <t>301226</t>
  </si>
  <si>
    <t>SÍRIUS T</t>
  </si>
  <si>
    <t>7//4/11</t>
  </si>
  <si>
    <t>137//114</t>
  </si>
  <si>
    <t>OM-P041</t>
  </si>
  <si>
    <t>174</t>
  </si>
  <si>
    <t>214</t>
  </si>
  <si>
    <t>243</t>
  </si>
  <si>
    <t>Bc. Lukáš BELLA</t>
  </si>
  <si>
    <t>11.12.1996</t>
  </si>
  <si>
    <t>Rohozná 8A</t>
  </si>
  <si>
    <t>8232P78867</t>
  </si>
  <si>
    <t>Ing. Barbora ŠAMAJOVÁ</t>
  </si>
  <si>
    <t>15.11.1994</t>
  </si>
  <si>
    <t>Hlboké nad Váhom 10</t>
  </si>
  <si>
    <t>OM-P275</t>
  </si>
  <si>
    <t>8758P81493</t>
  </si>
  <si>
    <t>Marek BLAŠKO</t>
  </si>
  <si>
    <t>4.8.1986</t>
  </si>
  <si>
    <t>Mlynská 14</t>
  </si>
  <si>
    <t>8791P81656</t>
  </si>
  <si>
    <t>Juraj REGULY</t>
  </si>
  <si>
    <t>17.3.1972</t>
  </si>
  <si>
    <t>Na Ostrvke 722</t>
  </si>
  <si>
    <t>027 42</t>
  </si>
  <si>
    <t>8760P81501</t>
  </si>
  <si>
    <t>Maroš JOŠTIAK</t>
  </si>
  <si>
    <t>6.5.1992</t>
  </si>
  <si>
    <t>Oravské Veselé 470</t>
  </si>
  <si>
    <t>Oravské Veselé</t>
  </si>
  <si>
    <t>029 62</t>
  </si>
  <si>
    <t>8695P81203</t>
  </si>
  <si>
    <t>Ján CHEBAN</t>
  </si>
  <si>
    <t>6.10.1985</t>
  </si>
  <si>
    <t>Nová 23</t>
  </si>
  <si>
    <t>Ing. Peter KALABUS PhD.</t>
  </si>
  <si>
    <t>3,26</t>
  </si>
  <si>
    <t>25,17</t>
  </si>
  <si>
    <t>Vrbovská cesta 4727/22</t>
  </si>
  <si>
    <t>57,55</t>
  </si>
  <si>
    <t>6,29</t>
  </si>
  <si>
    <t>33,29</t>
  </si>
  <si>
    <t>Ing. Slavomír  IĽOV</t>
  </si>
  <si>
    <t>24,49</t>
  </si>
  <si>
    <t>142,49</t>
  </si>
  <si>
    <t>10//45</t>
  </si>
  <si>
    <t>119//131</t>
  </si>
  <si>
    <t>Ladice</t>
  </si>
  <si>
    <t>116</t>
  </si>
  <si>
    <t>7867P77061</t>
  </si>
  <si>
    <t>Tomás KUŠNIER</t>
  </si>
  <si>
    <t>19.9.1987</t>
  </si>
  <si>
    <t>Hany Meličkovej 16</t>
  </si>
  <si>
    <t>Kysak</t>
  </si>
  <si>
    <t>50,15</t>
  </si>
  <si>
    <t>OM-P513</t>
  </si>
  <si>
    <t>OM-P581</t>
  </si>
  <si>
    <t>OM-P131</t>
  </si>
  <si>
    <t>9,17</t>
  </si>
  <si>
    <t>44,17</t>
  </si>
  <si>
    <t>49,22</t>
  </si>
  <si>
    <t>207,46</t>
  </si>
  <si>
    <t>196</t>
  </si>
  <si>
    <t>43,20</t>
  </si>
  <si>
    <t>30//30/40</t>
  </si>
  <si>
    <t>65//260/325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</si>
  <si>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</si>
  <si>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</si>
  <si>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</si>
  <si>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</si>
  <si>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</si>
  <si>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</si>
  <si>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</si>
  <si>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20.9.1993</t>
  </si>
  <si>
    <t>Roľnícka 474/26</t>
  </si>
  <si>
    <t>O1381639</t>
  </si>
  <si>
    <t>D2L-0-26E-010</t>
  </si>
  <si>
    <t>Jaroslav BIŠČÁK</t>
  </si>
  <si>
    <t>17.1.1976</t>
  </si>
  <si>
    <t>27,15//27,15/50</t>
  </si>
  <si>
    <t>45//32,30/60</t>
  </si>
  <si>
    <t>P.O. BOX 160</t>
  </si>
  <si>
    <t>20,22//15,50/23</t>
  </si>
  <si>
    <t>82,12//65,15/111</t>
  </si>
  <si>
    <t>Kostolište</t>
  </si>
  <si>
    <t>12,44</t>
  </si>
  <si>
    <t>68,18//68,15/64</t>
  </si>
  <si>
    <t>162,50//229,36/272</t>
  </si>
  <si>
    <t>31,47//8,36/17</t>
  </si>
  <si>
    <t>160,25//91,14/133</t>
  </si>
  <si>
    <t>M1157-1106-84</t>
  </si>
  <si>
    <t>0//23,19/33</t>
  </si>
  <si>
    <t>107//69,12/100</t>
  </si>
  <si>
    <t>Štefan DLUGOŠ</t>
  </si>
  <si>
    <t>10.3.1975</t>
  </si>
  <si>
    <t>Vyšné Ružbachy 395</t>
  </si>
  <si>
    <t>Vyšné Ružbachy</t>
  </si>
  <si>
    <t>L121</t>
  </si>
  <si>
    <t>05202</t>
  </si>
  <si>
    <t>Pavel HERDA</t>
  </si>
  <si>
    <t>20.10.1963</t>
  </si>
  <si>
    <t>55//1</t>
  </si>
  <si>
    <t>Hostie 38</t>
  </si>
  <si>
    <t>Hostie</t>
  </si>
  <si>
    <t>951 94</t>
  </si>
  <si>
    <t>39,34//23,19/75</t>
  </si>
  <si>
    <t>99,19//104,47/276</t>
  </si>
  <si>
    <t>600049</t>
  </si>
  <si>
    <t>Vyšná Revúca 616</t>
  </si>
  <si>
    <t>6,55</t>
  </si>
  <si>
    <t>Budmerice</t>
  </si>
  <si>
    <t>VIPER 4 20</t>
  </si>
  <si>
    <t>VP420.U.128.008</t>
  </si>
  <si>
    <t>SkyBean, s.r.o.</t>
  </si>
  <si>
    <t>IČO:50880977</t>
  </si>
  <si>
    <t>Staré Grunty 61</t>
  </si>
  <si>
    <t>prevádzkovateľ: Martin DAŘÍČEK</t>
  </si>
  <si>
    <t>DM-L-21D-019</t>
  </si>
  <si>
    <t>ION 3 LIGHT M</t>
  </si>
  <si>
    <t>236</t>
  </si>
  <si>
    <t>Bc. Jozef PRISTÁŠ</t>
  </si>
  <si>
    <t>7,30/13</t>
  </si>
  <si>
    <t>104,20/110</t>
  </si>
  <si>
    <t>P737/032</t>
  </si>
  <si>
    <t>iba para predlžené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</si>
  <si>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</si>
  <si>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</si>
  <si>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</si>
  <si>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</si>
  <si>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</si>
  <si>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</si>
  <si>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</si>
  <si>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</si>
  <si>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</si>
  <si>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</si>
  <si>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</si>
  <si>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142,52//36,30</t>
  </si>
  <si>
    <t>6,12</t>
  </si>
  <si>
    <t>062 23</t>
  </si>
  <si>
    <t>Zalužice</t>
  </si>
  <si>
    <t>600017</t>
  </si>
  <si>
    <t>Ľubomír ČEKOVSKÝ</t>
  </si>
  <si>
    <t>1.10.1976</t>
  </si>
  <si>
    <t>Možiarska 11</t>
  </si>
  <si>
    <t>BG08020226A</t>
  </si>
  <si>
    <t>KOLAD, s.r.o.</t>
  </si>
  <si>
    <t>IČO: 44327030</t>
  </si>
  <si>
    <t>Stará Prievozská 2</t>
  </si>
  <si>
    <t>CURE 2 L</t>
  </si>
  <si>
    <t>Prevádzkovateľ: Karol LADOŠ</t>
  </si>
  <si>
    <t>19,45</t>
  </si>
  <si>
    <t>72</t>
  </si>
  <si>
    <t>10//44/10</t>
  </si>
  <si>
    <t>245,30//355,30/349</t>
  </si>
  <si>
    <t>10//10/30</t>
  </si>
  <si>
    <t>90,40//90,40/161</t>
  </si>
  <si>
    <t>10//10/12</t>
  </si>
  <si>
    <t>60,19//108,59/149</t>
  </si>
  <si>
    <t>A.Sládkoviča 32</t>
  </si>
  <si>
    <t>18,30</t>
  </si>
  <si>
    <t>136,17</t>
  </si>
  <si>
    <t>16,10//34,40/39</t>
  </si>
  <si>
    <t>89,50//108,20/131</t>
  </si>
  <si>
    <t>15,05/33</t>
  </si>
  <si>
    <t>495,15/812</t>
  </si>
  <si>
    <t>73</t>
  </si>
  <si>
    <t>330</t>
  </si>
  <si>
    <t>5,55//0</t>
  </si>
  <si>
    <t>6,10//100</t>
  </si>
  <si>
    <t>PARA PLS č.19516 platný do 23.09.2021</t>
  </si>
  <si>
    <t>54,06</t>
  </si>
  <si>
    <t>139,35</t>
  </si>
  <si>
    <t>PI 2 27</t>
  </si>
  <si>
    <t>7532P75539</t>
  </si>
  <si>
    <t>Ing. Mgr. Attila FABIÁN</t>
  </si>
  <si>
    <t>16.9.1987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</si>
  <si>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</si>
  <si>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</si>
  <si>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</si>
  <si>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</si>
  <si>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</si>
  <si>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</si>
  <si>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</si>
  <si>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407</t>
  </si>
  <si>
    <t>56802908M</t>
  </si>
  <si>
    <t>24127409MC</t>
  </si>
  <si>
    <t xml:space="preserve">Bojná </t>
  </si>
  <si>
    <t>2,10</t>
  </si>
  <si>
    <t>61,35</t>
  </si>
  <si>
    <t>36,12</t>
  </si>
  <si>
    <t>22,45</t>
  </si>
  <si>
    <t>56,17</t>
  </si>
  <si>
    <t>32,5</t>
  </si>
  <si>
    <t>57,5</t>
  </si>
  <si>
    <t>Bajkalská 9</t>
  </si>
  <si>
    <t>Ing. Marek GAŽI</t>
  </si>
  <si>
    <t>84,53</t>
  </si>
  <si>
    <t>400</t>
  </si>
  <si>
    <t>500</t>
  </si>
  <si>
    <t>Ing. Peter VÁGNER</t>
  </si>
  <si>
    <t>1,43</t>
  </si>
  <si>
    <t>24,43</t>
  </si>
  <si>
    <t>0,05</t>
  </si>
  <si>
    <t>94,05</t>
  </si>
  <si>
    <t>12,04</t>
  </si>
  <si>
    <t>62,04</t>
  </si>
  <si>
    <t>TT 310 R5G</t>
  </si>
  <si>
    <t>184,30</t>
  </si>
  <si>
    <t>434,35</t>
  </si>
  <si>
    <t>28,40</t>
  </si>
  <si>
    <t>351,40</t>
  </si>
  <si>
    <t>29//29/40</t>
  </si>
  <si>
    <t>428,10//196,10/221</t>
  </si>
  <si>
    <t>175,10</t>
  </si>
  <si>
    <t>9,40</t>
  </si>
  <si>
    <t>12,55</t>
  </si>
  <si>
    <t>P,Z/Z</t>
  </si>
  <si>
    <t xml:space="preserve"> PARA  č. 20232/P</t>
  </si>
  <si>
    <t>0//1/1</t>
  </si>
  <si>
    <t>75//26,20/53</t>
  </si>
  <si>
    <t>1//-</t>
  </si>
  <si>
    <t>6,5//-</t>
  </si>
  <si>
    <t>Jozef MLYNČEK</t>
  </si>
  <si>
    <t>27.7.1972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</si>
  <si>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</si>
  <si>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</si>
  <si>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</si>
  <si>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</si>
  <si>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</si>
  <si>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</si>
  <si>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</si>
  <si>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</si>
  <si>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</si>
  <si>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</si>
  <si>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1,10/5</t>
  </si>
  <si>
    <t>26,10</t>
  </si>
  <si>
    <t>Dúhová 4</t>
  </si>
  <si>
    <t>SHAFT 36</t>
  </si>
  <si>
    <t>038220</t>
  </si>
  <si>
    <t>29.2.2022</t>
  </si>
  <si>
    <t>doc. Ing. Branislav BUĽKO, PhD.</t>
  </si>
  <si>
    <t>5/20</t>
  </si>
  <si>
    <t>45/80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</si>
  <si>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</si>
  <si>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</si>
  <si>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</si>
  <si>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</si>
  <si>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</si>
  <si>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</si>
  <si>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</si>
  <si>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</si>
  <si>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1996/1995</t>
  </si>
  <si>
    <t>450/700</t>
  </si>
  <si>
    <t>G4924A2441069</t>
  </si>
  <si>
    <t>Mgr. Jozef NOVÁK</t>
  </si>
  <si>
    <t>17.01.1980</t>
  </si>
  <si>
    <t>2007-02-110153</t>
  </si>
  <si>
    <t>Radoslav MARČIŠ</t>
  </si>
  <si>
    <t>8.9.2033</t>
  </si>
  <si>
    <t>Krásnohorská 9</t>
  </si>
  <si>
    <t>ARTIK 4 25</t>
  </si>
  <si>
    <t>271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</si>
  <si>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</si>
  <si>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</si>
  <si>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</si>
  <si>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</si>
  <si>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</si>
  <si>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</si>
  <si>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</si>
  <si>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</si>
  <si>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</si>
  <si>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</si>
  <si>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</si>
  <si>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</si>
  <si>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</si>
  <si>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24.6.1997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</si>
  <si>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</si>
  <si>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</si>
  <si>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</si>
  <si>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</si>
  <si>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</si>
  <si>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</si>
  <si>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</si>
  <si>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</si>
  <si>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</si>
  <si>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</si>
  <si>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</si>
  <si>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0220-3348-388</t>
  </si>
  <si>
    <t>Šambron</t>
  </si>
  <si>
    <t>Zlatý Karas 2B</t>
  </si>
  <si>
    <t>BULLMAX 250</t>
  </si>
  <si>
    <t>P079</t>
  </si>
  <si>
    <t>41511BM0083#</t>
  </si>
  <si>
    <t>LIBERTY2FLY</t>
  </si>
  <si>
    <t>para PLS do 06.03.2022</t>
  </si>
  <si>
    <t>PLS č. 171013/P platný do 06.03.2022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</si>
  <si>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</si>
  <si>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</si>
  <si>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</si>
  <si>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</si>
  <si>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</si>
  <si>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</si>
  <si>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</si>
  <si>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21.3.1958</t>
  </si>
  <si>
    <t>Veterná 6</t>
  </si>
  <si>
    <t>38+18</t>
  </si>
  <si>
    <t>PARA 2miestny, ale PK nie</t>
  </si>
  <si>
    <t>ALPHA 6 31</t>
  </si>
  <si>
    <t>9062P83055</t>
  </si>
  <si>
    <t>9208P83790</t>
  </si>
  <si>
    <t>9219P83855</t>
  </si>
  <si>
    <t>9210P83799</t>
  </si>
  <si>
    <t>1,06</t>
  </si>
  <si>
    <t>142,18</t>
  </si>
  <si>
    <t>ALPINA 3 ML</t>
  </si>
  <si>
    <t>116,55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</si>
  <si>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</si>
  <si>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</si>
  <si>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</si>
  <si>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</si>
  <si>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</si>
  <si>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</si>
  <si>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</si>
  <si>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</si>
  <si>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</si>
  <si>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</si>
  <si>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</si>
  <si>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8//5/8</t>
  </si>
  <si>
    <t>43//15/18</t>
  </si>
  <si>
    <t>Ing. Ján HALGAŠ, PhD.</t>
  </si>
  <si>
    <t>54//52</t>
  </si>
  <si>
    <t>58//92</t>
  </si>
  <si>
    <t>Smreková 3093/13</t>
  </si>
  <si>
    <t>22,20</t>
  </si>
  <si>
    <t>107,20</t>
  </si>
  <si>
    <t>Mgr. Michal ŠVEC</t>
  </si>
  <si>
    <t>4.1.1974</t>
  </si>
  <si>
    <t>Poľná 57</t>
  </si>
  <si>
    <t>Gáň</t>
  </si>
  <si>
    <t>13,55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</si>
  <si>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</si>
  <si>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</si>
  <si>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</si>
  <si>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</si>
  <si>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</si>
  <si>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</si>
  <si>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</si>
  <si>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</si>
  <si>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</si>
  <si>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</si>
  <si>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</si>
  <si>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</si>
  <si>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</si>
  <si>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</si>
  <si>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</si>
  <si>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</si>
  <si>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</si>
  <si>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</si>
  <si>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</si>
  <si>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</si>
  <si>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</si>
  <si>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</si>
  <si>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</si>
  <si>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</si>
  <si>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G3828A2441043</t>
  </si>
  <si>
    <t>G3824A2941100</t>
  </si>
  <si>
    <t>ION 4 XXS</t>
  </si>
  <si>
    <t>55754</t>
  </si>
  <si>
    <t>Denisa KOŠINOVÁ</t>
  </si>
  <si>
    <t>27.10.1973</t>
  </si>
  <si>
    <t>I.Hatvániho 1602/1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</si>
  <si>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</si>
  <si>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</si>
  <si>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</si>
  <si>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</si>
  <si>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</si>
  <si>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</si>
  <si>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</si>
  <si>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</si>
  <si>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</si>
  <si>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</si>
  <si>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Stanislav ĽAHKÝ</t>
  </si>
  <si>
    <t>9.6.1991</t>
  </si>
  <si>
    <t>Trenčianske Stankovce 723</t>
  </si>
  <si>
    <t>16021403L</t>
  </si>
  <si>
    <t>162,30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</si>
  <si>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</si>
  <si>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</si>
  <si>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</si>
  <si>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</si>
  <si>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</si>
  <si>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</si>
  <si>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</si>
  <si>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16.5.1977</t>
  </si>
  <si>
    <t>Jesenského 14</t>
  </si>
  <si>
    <t>Ing. Peter HALMOS</t>
  </si>
  <si>
    <t>19,27</t>
  </si>
  <si>
    <t>93,27</t>
  </si>
  <si>
    <t>Ing. Ján MACUĽA</t>
  </si>
  <si>
    <t>9,45</t>
  </si>
  <si>
    <t>89,45</t>
  </si>
  <si>
    <t>97,15</t>
  </si>
  <si>
    <t>300462</t>
  </si>
  <si>
    <t>Mgr. Marek SIKULA</t>
  </si>
  <si>
    <t>Telgárt</t>
  </si>
  <si>
    <t>379</t>
  </si>
  <si>
    <t>92010703L</t>
  </si>
  <si>
    <t>Kpt. Nálepku 857/16</t>
  </si>
  <si>
    <t>OM-L362</t>
  </si>
  <si>
    <t>PARA PLS platný do 31.3.2022</t>
  </si>
  <si>
    <t>Tomáš MAREK</t>
  </si>
  <si>
    <t>28.10.1987</t>
  </si>
  <si>
    <t>13,35</t>
  </si>
  <si>
    <t>23,45</t>
  </si>
  <si>
    <t>P//V</t>
  </si>
  <si>
    <t>134</t>
  </si>
  <si>
    <t>53,46//1,52</t>
  </si>
  <si>
    <t>169,06//169,18</t>
  </si>
  <si>
    <t>16.3.1988</t>
  </si>
  <si>
    <t>Poľná 16</t>
  </si>
  <si>
    <t>FUSION M</t>
  </si>
  <si>
    <t>FUMRE2008038</t>
  </si>
  <si>
    <t>FUSION L</t>
  </si>
  <si>
    <t>FULSP2008045</t>
  </si>
  <si>
    <t>Trenčianska Turná</t>
  </si>
  <si>
    <t>32,25</t>
  </si>
  <si>
    <t>Rakovice</t>
  </si>
  <si>
    <t>0//32,25</t>
  </si>
  <si>
    <t>169//105,05/108</t>
  </si>
  <si>
    <t>Ing. Július KONERACKÝ, PhD.</t>
  </si>
  <si>
    <t>61,50</t>
  </si>
  <si>
    <t>Ing. Lukáš BAJÚS</t>
  </si>
  <si>
    <t>88</t>
  </si>
  <si>
    <t>Miloš HRONČEK</t>
  </si>
  <si>
    <t>4.8.1988</t>
  </si>
  <si>
    <t>Hečkova 18</t>
  </si>
  <si>
    <t>Marián ČEROVSKÝ</t>
  </si>
  <si>
    <t>0//34/27</t>
  </si>
  <si>
    <t>39//95/93</t>
  </si>
  <si>
    <t>Šamorínska 54</t>
  </si>
  <si>
    <t>Kvetoslavov</t>
  </si>
  <si>
    <t>Slavomír BADÁR</t>
  </si>
  <si>
    <t>12.1.1972</t>
  </si>
  <si>
    <t>M.Galandu 1212/6</t>
  </si>
  <si>
    <t>KIŠAC 01</t>
  </si>
  <si>
    <t>Para platný do 27.4.2022 č.PLS 18376</t>
  </si>
  <si>
    <t>DISCUS 15T/MONOTRIKE</t>
  </si>
  <si>
    <t>OM-H123</t>
  </si>
  <si>
    <t>AEROS/MONOTRIKE</t>
  </si>
  <si>
    <t>2015/2020</t>
  </si>
  <si>
    <t>016.15/01.20</t>
  </si>
  <si>
    <t>18,42//18,42/25</t>
  </si>
  <si>
    <t>66,35//60,45/75</t>
  </si>
  <si>
    <t>Na Karasíny 71B</t>
  </si>
  <si>
    <t>16021904M</t>
  </si>
  <si>
    <t>Milan KALUŽA</t>
  </si>
  <si>
    <t>27.1.1977</t>
  </si>
  <si>
    <t>Brodno 128</t>
  </si>
  <si>
    <t>010 14</t>
  </si>
  <si>
    <t>Trnavská 13/35</t>
  </si>
  <si>
    <t>RISE M</t>
  </si>
  <si>
    <t>XB06M4P115019A</t>
  </si>
  <si>
    <t>Patrik DANIŠ</t>
  </si>
  <si>
    <t>23.11.1982</t>
  </si>
  <si>
    <t>SNP 9/25</t>
  </si>
  <si>
    <t>67//67</t>
  </si>
  <si>
    <t>277//427</t>
  </si>
  <si>
    <t>265</t>
  </si>
  <si>
    <t>P569</t>
  </si>
  <si>
    <t>NIMBUS TRIKE 3</t>
  </si>
  <si>
    <t>02/20</t>
  </si>
  <si>
    <t>Bohuš/Horváth</t>
  </si>
  <si>
    <t>11//0</t>
  </si>
  <si>
    <t>96//0</t>
  </si>
  <si>
    <t>Jánskeho 713/7</t>
  </si>
  <si>
    <t>PARA PLS platný do 20.04.2022</t>
  </si>
  <si>
    <t>42,05//25,30/20</t>
  </si>
  <si>
    <t>61//189/93</t>
  </si>
  <si>
    <t>Ulič</t>
  </si>
  <si>
    <t>Raková u Matysa 259</t>
  </si>
  <si>
    <t>KOUGAR 3 25</t>
  </si>
  <si>
    <t>PI390505</t>
  </si>
  <si>
    <t>60//21</t>
  </si>
  <si>
    <t>133//100</t>
  </si>
  <si>
    <t>5,15</t>
  </si>
  <si>
    <t>37</t>
  </si>
  <si>
    <t>15618609L</t>
  </si>
  <si>
    <t>Andrej UHRÍNEK</t>
  </si>
  <si>
    <t>10.10.1976</t>
  </si>
  <si>
    <t>Vranovská 61</t>
  </si>
  <si>
    <t>127,45</t>
  </si>
  <si>
    <t>128</t>
  </si>
  <si>
    <t>5-924-11439</t>
  </si>
  <si>
    <t>Rajecká Lesná 441</t>
  </si>
  <si>
    <t>Rajecká Lesná</t>
  </si>
  <si>
    <t>1125-2650</t>
  </si>
  <si>
    <t>0//9</t>
  </si>
  <si>
    <t>1//289</t>
  </si>
  <si>
    <t>Pod Kýčerou 1486/51</t>
  </si>
  <si>
    <t>Para.PLS č.15052/P,do 5.5.2022</t>
  </si>
  <si>
    <t>8750P81442</t>
  </si>
  <si>
    <t>Matej LUŠTIAK</t>
  </si>
  <si>
    <t>6.11.1994</t>
  </si>
  <si>
    <t>Hlavná 234</t>
  </si>
  <si>
    <t>Miroslav MATEJKA</t>
  </si>
  <si>
    <t>11.3.1976</t>
  </si>
  <si>
    <t>Žiar 183</t>
  </si>
  <si>
    <t>Smrečany</t>
  </si>
  <si>
    <t>032 05</t>
  </si>
  <si>
    <t>Andrej MOJSKÝ</t>
  </si>
  <si>
    <t>26.12.1993</t>
  </si>
  <si>
    <t>J.Vojtaššáka 3148/6</t>
  </si>
  <si>
    <t xml:space="preserve">Ing. Martin DAŘÍČEK </t>
  </si>
  <si>
    <t>Marianka 1240</t>
  </si>
  <si>
    <t>Martin DAŘÍČEK</t>
  </si>
  <si>
    <t>0514-2201-008</t>
  </si>
  <si>
    <t>G31261303051</t>
  </si>
  <si>
    <t>Ing. Peter APALOVIČ</t>
  </si>
  <si>
    <t>12.4.1971</t>
  </si>
  <si>
    <t>261</t>
  </si>
  <si>
    <t>Drotárska cesta 54</t>
  </si>
  <si>
    <t>PhDr. Milan ŠIMKO</t>
  </si>
  <si>
    <t>6//6/6</t>
  </si>
  <si>
    <t>26//24/16</t>
  </si>
  <si>
    <t>56015803L</t>
  </si>
  <si>
    <t>336</t>
  </si>
  <si>
    <t>Para PLS do 26.11.2019</t>
  </si>
  <si>
    <t>95//0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</si>
  <si>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</si>
  <si>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</si>
  <si>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</si>
  <si>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</si>
  <si>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</si>
  <si>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</si>
  <si>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</si>
  <si>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</si>
  <si>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</si>
  <si>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</si>
  <si>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10.6.1981</t>
  </si>
  <si>
    <t>9209P83795</t>
  </si>
  <si>
    <t>Juraj MICHALIČKA</t>
  </si>
  <si>
    <t>31.8.1993</t>
  </si>
  <si>
    <t>Lelovská 776/60</t>
  </si>
  <si>
    <t>Nováky</t>
  </si>
  <si>
    <t>972 71</t>
  </si>
  <si>
    <t>8147P78439</t>
  </si>
  <si>
    <t>Michaela KOVÁČIKOVÁ</t>
  </si>
  <si>
    <t>31.8.1990</t>
  </si>
  <si>
    <t>Kynceľová 15</t>
  </si>
  <si>
    <t>8360P79535</t>
  </si>
  <si>
    <t>JUDr. Peter CELEC</t>
  </si>
  <si>
    <t>11.9.1988</t>
  </si>
  <si>
    <t>Dr. M. Korauša 215</t>
  </si>
  <si>
    <t>Kláštor pod Znievom</t>
  </si>
  <si>
    <t>5101P64231</t>
  </si>
  <si>
    <t>Stanislav BENIAČ</t>
  </si>
  <si>
    <t>20.11.1976</t>
  </si>
  <si>
    <t>Kubínska 1104/60</t>
  </si>
  <si>
    <t>BOLERO 5 XS</t>
  </si>
  <si>
    <t>BE06-K7000735D</t>
  </si>
  <si>
    <t>2009/2006</t>
  </si>
  <si>
    <t>45,45/61</t>
  </si>
  <si>
    <t>215,45/361</t>
  </si>
  <si>
    <t>9,11</t>
  </si>
  <si>
    <t>109,11</t>
  </si>
  <si>
    <t>GOLDEN 3 28</t>
  </si>
  <si>
    <t>G27281102131</t>
  </si>
  <si>
    <t>PaedDr. Marek PÁSZTOR</t>
  </si>
  <si>
    <t>9.1.1976</t>
  </si>
  <si>
    <t>Štiavnička 211/46</t>
  </si>
  <si>
    <t xml:space="preserve">Podbrezová </t>
  </si>
  <si>
    <t>Miroslav CÁRACH</t>
  </si>
  <si>
    <t>30.3.1981</t>
  </si>
  <si>
    <t>Ž. Silbigera 6003/9</t>
  </si>
  <si>
    <t>14155</t>
  </si>
  <si>
    <t>22.6.1978</t>
  </si>
  <si>
    <t>ELLUS 4 L</t>
  </si>
  <si>
    <t>Sitnianska 2</t>
  </si>
  <si>
    <t>OM-P682</t>
  </si>
  <si>
    <t>Milan KOCÍK</t>
  </si>
  <si>
    <t>25.7.1969</t>
  </si>
  <si>
    <t>375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</si>
  <si>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</si>
  <si>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</si>
  <si>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</si>
  <si>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</si>
  <si>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</si>
  <si>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</si>
  <si>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</si>
  <si>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</si>
  <si>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</si>
  <si>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</si>
  <si>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</si>
  <si>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</si>
  <si>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</si>
  <si>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13,55/22</t>
  </si>
  <si>
    <t>RU5L-T-18C-159</t>
  </si>
  <si>
    <t>380</t>
  </si>
  <si>
    <t>37,55</t>
  </si>
  <si>
    <t>6,03</t>
  </si>
  <si>
    <t>25,32</t>
  </si>
  <si>
    <t>41,30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</si>
  <si>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</si>
  <si>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</si>
  <si>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</si>
  <si>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</si>
  <si>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</si>
  <si>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</si>
  <si>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15.12.1974</t>
  </si>
  <si>
    <t>Vyšnokubínska 213/234</t>
  </si>
  <si>
    <t>15008003L</t>
  </si>
  <si>
    <t>113,15</t>
  </si>
  <si>
    <t>Mjr. D. Gondu 455/147</t>
  </si>
  <si>
    <t>5//5/3</t>
  </si>
  <si>
    <t>16//142/27</t>
  </si>
  <si>
    <t>0//7,12/15</t>
  </si>
  <si>
    <t>0//37,12/15</t>
  </si>
  <si>
    <t>para PLS do 24.5.2020</t>
  </si>
  <si>
    <t>NYOS RS M</t>
  </si>
  <si>
    <t>70858</t>
  </si>
  <si>
    <t>MENTOR 6 XS</t>
  </si>
  <si>
    <t>58704</t>
  </si>
  <si>
    <t>Juraj KALMAN</t>
  </si>
  <si>
    <t>48//48/71</t>
  </si>
  <si>
    <t>70//48/71</t>
  </si>
  <si>
    <t>87</t>
  </si>
  <si>
    <t>PLS do 1.6.2022</t>
  </si>
  <si>
    <t>8,48</t>
  </si>
  <si>
    <t>109,34</t>
  </si>
  <si>
    <t>L326</t>
  </si>
  <si>
    <t>373</t>
  </si>
  <si>
    <t>PREMIER CONSULTING</t>
  </si>
  <si>
    <t>J.Goliána 62</t>
  </si>
  <si>
    <t>2,35</t>
  </si>
  <si>
    <t>152,35</t>
  </si>
  <si>
    <t>IOTA 2 23</t>
  </si>
  <si>
    <t>74719</t>
  </si>
  <si>
    <t>1,5</t>
  </si>
  <si>
    <t>82,20</t>
  </si>
  <si>
    <t>2553-11-0750</t>
  </si>
  <si>
    <t>22.3.1970</t>
  </si>
  <si>
    <t>183,30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</si>
  <si>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</si>
  <si>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</si>
  <si>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</si>
  <si>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</si>
  <si>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</si>
  <si>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</si>
  <si>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</si>
  <si>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Jaroslav GÁBIK</t>
  </si>
  <si>
    <t>Moravská 1634/21</t>
  </si>
  <si>
    <t>22.3.1997</t>
  </si>
  <si>
    <t>M0959-11-0702</t>
  </si>
  <si>
    <t>Martin PENCIAK</t>
  </si>
  <si>
    <t>1.4.1987</t>
  </si>
  <si>
    <t>Vinohrady nad Váhom 12</t>
  </si>
  <si>
    <t>925 55</t>
  </si>
  <si>
    <t>85,35/141</t>
  </si>
  <si>
    <t>107/193</t>
  </si>
  <si>
    <t>JUDr. Milan VRABEĽ</t>
  </si>
  <si>
    <t>MIURA RS</t>
  </si>
  <si>
    <t>1-026-71100</t>
  </si>
  <si>
    <t>Ing. Arch. Ivan ŠAMO</t>
  </si>
  <si>
    <t>16.4.1993</t>
  </si>
  <si>
    <t>Hronské Kľačany 527</t>
  </si>
  <si>
    <t>935 29</t>
  </si>
  <si>
    <t>165,40</t>
  </si>
  <si>
    <t>Peter SRDOŠ</t>
  </si>
  <si>
    <t>5.12.1975</t>
  </si>
  <si>
    <t>Leopoldov</t>
  </si>
  <si>
    <t>Gojdičova 34 A</t>
  </si>
  <si>
    <t>Slavomír LÁSZLO</t>
  </si>
  <si>
    <t>28.6.1993</t>
  </si>
  <si>
    <t>10,30/8,30</t>
  </si>
  <si>
    <t>24,40/6,10</t>
  </si>
  <si>
    <t>P.J.Šafárika 16/11</t>
  </si>
  <si>
    <t>PARA PLS do 4.6.2022</t>
  </si>
  <si>
    <t>52//58,10/119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</si>
  <si>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</si>
  <si>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</si>
  <si>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</si>
  <si>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</si>
  <si>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</si>
  <si>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</si>
  <si>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</si>
  <si>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</si>
  <si>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30.5.1980</t>
  </si>
  <si>
    <t>Porúbka 181</t>
  </si>
  <si>
    <t xml:space="preserve">67 </t>
  </si>
  <si>
    <t>ORBIT 3 26 Sangria</t>
  </si>
  <si>
    <t>161</t>
  </si>
  <si>
    <t>11,55</t>
  </si>
  <si>
    <t>45//45</t>
  </si>
  <si>
    <t>98//153,50</t>
  </si>
  <si>
    <t>Soblahovská 1114/57</t>
  </si>
  <si>
    <t>Tomáš PAZDÚR</t>
  </si>
  <si>
    <t>21.10.1994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</si>
  <si>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</si>
  <si>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</si>
  <si>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</si>
  <si>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</si>
  <si>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</si>
  <si>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</si>
  <si>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</si>
  <si>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4.4.1988</t>
  </si>
  <si>
    <t>VITA 2 SUPERLIGHT</t>
  </si>
  <si>
    <t>XB13XS3P172612A</t>
  </si>
  <si>
    <t>RU5L-V-18B-010</t>
  </si>
  <si>
    <t>RISE 3 XS</t>
  </si>
  <si>
    <t>XB27XS2P275208A</t>
  </si>
  <si>
    <t>23.7.1987</t>
  </si>
  <si>
    <t>Stebník 48</t>
  </si>
  <si>
    <t>Zborov</t>
  </si>
  <si>
    <t>086 33</t>
  </si>
  <si>
    <t>15008505L</t>
  </si>
  <si>
    <t>Ing. Ľubomír NOVÁK</t>
  </si>
  <si>
    <t>21.11.1975</t>
  </si>
  <si>
    <t>Sološnica</t>
  </si>
  <si>
    <t>Sološnica 20</t>
  </si>
  <si>
    <t>906 37</t>
  </si>
  <si>
    <t>2-024-11840</t>
  </si>
  <si>
    <t>Dušan PLAVÁK</t>
  </si>
  <si>
    <t>25.10.1991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</si>
  <si>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</si>
  <si>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</si>
  <si>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</si>
  <si>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</si>
  <si>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</si>
  <si>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</si>
  <si>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11.3.1977</t>
  </si>
  <si>
    <t>Roľnícka 25</t>
  </si>
  <si>
    <t>837 01</t>
  </si>
  <si>
    <t>4,22</t>
  </si>
  <si>
    <t>144</t>
  </si>
  <si>
    <t>P//,V</t>
  </si>
  <si>
    <t>232//15,30/8</t>
  </si>
  <si>
    <r>
      <t>BIONIX</t>
    </r>
    <r>
      <rPr>
        <vertAlign val="superscript"/>
        <sz val="10"/>
        <rFont val="Times New Roman"/>
        <family val="1"/>
        <charset val="238"/>
      </rPr>
      <t>2</t>
    </r>
    <r>
      <rPr>
        <sz val="10"/>
        <rFont val="Times New Roman"/>
        <family val="1"/>
        <charset val="238"/>
      </rPr>
      <t>/BREZINA 1</t>
    </r>
  </si>
  <si>
    <t>V191863-1709/01</t>
  </si>
  <si>
    <t>AIR CREATION/BREZINA</t>
  </si>
  <si>
    <t>2017/2011</t>
  </si>
  <si>
    <t>118/318</t>
  </si>
  <si>
    <t>ARCUS RS M</t>
  </si>
  <si>
    <t>1592611580</t>
  </si>
  <si>
    <t>L096</t>
  </si>
  <si>
    <t>801705015</t>
  </si>
  <si>
    <t>28.8.1991</t>
  </si>
  <si>
    <t>Na Průhoně 3840</t>
  </si>
  <si>
    <t>Mělník</t>
  </si>
  <si>
    <t>276 01</t>
  </si>
  <si>
    <t>ZEOLITE GT ML</t>
  </si>
  <si>
    <t>ZGTML-V-20A-081</t>
  </si>
  <si>
    <t>ZEOLITE GT MS</t>
  </si>
  <si>
    <t>ZGTMS-V-20A-080</t>
  </si>
  <si>
    <t>14508212ML</t>
  </si>
  <si>
    <t>Karol BELICA</t>
  </si>
  <si>
    <t>28.7.1982</t>
  </si>
  <si>
    <t>0//80</t>
  </si>
  <si>
    <t>35//85</t>
  </si>
  <si>
    <t>Hostie 444</t>
  </si>
  <si>
    <t>16022606L</t>
  </si>
  <si>
    <t>Peter MOCŇÁK</t>
  </si>
  <si>
    <t>17.5.1982</t>
  </si>
  <si>
    <t>Výčapky 111</t>
  </si>
  <si>
    <t>Hruboňovo</t>
  </si>
  <si>
    <t>951 25</t>
  </si>
  <si>
    <t>GEO 4 ML</t>
  </si>
  <si>
    <t>GN4ML-P-06E-245</t>
  </si>
  <si>
    <t>Ing. Samuel HRUŠOVSKÝ</t>
  </si>
  <si>
    <t>12.9.1993</t>
  </si>
  <si>
    <t>Kvetná 35/20</t>
  </si>
  <si>
    <t>Spišský Štiavnik</t>
  </si>
  <si>
    <t>059 14</t>
  </si>
  <si>
    <t>Ing. Róbert GALLIK, PhD.</t>
  </si>
  <si>
    <t>Krempaský/Šimko</t>
  </si>
  <si>
    <t>0//12/27</t>
  </si>
  <si>
    <t>5//30/81</t>
  </si>
  <si>
    <t>Ľuboš JURISTA</t>
  </si>
  <si>
    <t>PROFI/TOMI 5 CROSS SPORT</t>
  </si>
  <si>
    <t>04904/5/253</t>
  </si>
  <si>
    <t>2004/2009</t>
  </si>
  <si>
    <t>Prevádzkovateľ: Karol Slabák, Skalica 25, Podbrezová</t>
  </si>
  <si>
    <t>AEROS/TOMI</t>
  </si>
  <si>
    <t>1993/1991</t>
  </si>
  <si>
    <t>40,15/82</t>
  </si>
  <si>
    <t>348,15/560</t>
  </si>
  <si>
    <t>Prevádzkovateľ: Miroslav Jančiar, Partizánska 60, Banská Bystrica</t>
  </si>
  <si>
    <t>Denis KERTESZ</t>
  </si>
  <si>
    <t>31.12.1993</t>
  </si>
  <si>
    <t>0,57</t>
  </si>
  <si>
    <t>5,57</t>
  </si>
  <si>
    <t>Dobšinského 14/8</t>
  </si>
  <si>
    <t>9,5</t>
  </si>
  <si>
    <t>168,5</t>
  </si>
  <si>
    <t>4,55</t>
  </si>
  <si>
    <t>40,35</t>
  </si>
  <si>
    <t>14025906ML</t>
  </si>
  <si>
    <t>Tomáš PERĎOCH</t>
  </si>
  <si>
    <t>4.4.1997</t>
  </si>
  <si>
    <t>Makov 354</t>
  </si>
  <si>
    <t>Makov</t>
  </si>
  <si>
    <t>023 56</t>
  </si>
  <si>
    <t>91705106M</t>
  </si>
  <si>
    <t>Radko URBANOVSKÝ</t>
  </si>
  <si>
    <t>25.5.1973</t>
  </si>
  <si>
    <t>Šulekova 25/1</t>
  </si>
  <si>
    <t>8198P78701</t>
  </si>
  <si>
    <t>Filip KALKA</t>
  </si>
  <si>
    <t>1.10.1983</t>
  </si>
  <si>
    <t>Štefánikova 702/15</t>
  </si>
  <si>
    <t>15.2.1973</t>
  </si>
  <si>
    <t>Gbely</t>
  </si>
  <si>
    <t>908 45</t>
  </si>
  <si>
    <t>Roman BLAŽEK</t>
  </si>
  <si>
    <t>1.1.1980</t>
  </si>
  <si>
    <t>Gen.Goliána 35</t>
  </si>
  <si>
    <t>917 02</t>
  </si>
  <si>
    <t>5579P66463</t>
  </si>
  <si>
    <t>Radoslav ŠRÁMEK</t>
  </si>
  <si>
    <t>30.9.1987</t>
  </si>
  <si>
    <t>Jána Raka 5</t>
  </si>
  <si>
    <t>DENALI 28</t>
  </si>
  <si>
    <t>G45281608038</t>
  </si>
  <si>
    <t>11.3.1983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</si>
  <si>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</si>
  <si>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</si>
  <si>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</si>
  <si>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</si>
  <si>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</si>
  <si>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</si>
  <si>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</si>
  <si>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300/560</t>
  </si>
  <si>
    <t>42/92</t>
  </si>
  <si>
    <t>52,5</t>
  </si>
  <si>
    <t>Nívka 550</t>
  </si>
  <si>
    <t>Bašný/Ďurina</t>
  </si>
  <si>
    <t>30//93/242</t>
  </si>
  <si>
    <t>195//288/494</t>
  </si>
  <si>
    <t>Para PLS platný do 2.7.2022</t>
  </si>
  <si>
    <t>APOLLO C 15 D/JET STAR</t>
  </si>
  <si>
    <t>OM-H133</t>
  </si>
  <si>
    <t>290109/A-0104</t>
  </si>
  <si>
    <t>Jozef PÁLEŠ</t>
  </si>
  <si>
    <t>2009/2004</t>
  </si>
  <si>
    <t>149/384</t>
  </si>
  <si>
    <t>Ing. Martin FRÁTRIK</t>
  </si>
  <si>
    <t>prebieha zmena majiteľa Peter BALEK</t>
  </si>
  <si>
    <t>GEO 6 XS</t>
  </si>
  <si>
    <t>Vladimír BRATH</t>
  </si>
  <si>
    <t>16.4.1960</t>
  </si>
  <si>
    <t>Lúčna 433/10</t>
  </si>
  <si>
    <t>33,5//35/35</t>
  </si>
  <si>
    <t>106//612/331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</si>
  <si>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</si>
  <si>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</si>
  <si>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</si>
  <si>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</si>
  <si>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</si>
  <si>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</si>
  <si>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</si>
  <si>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</si>
  <si>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</si>
  <si>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</si>
  <si>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</si>
  <si>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</si>
  <si>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Ing. Ján ZIGO</t>
  </si>
  <si>
    <t>13.4.1976</t>
  </si>
  <si>
    <t>Nová Bošáca 470</t>
  </si>
  <si>
    <t>Nová Bošáca</t>
  </si>
  <si>
    <t>913 08</t>
  </si>
  <si>
    <t>10//10,5/13</t>
  </si>
  <si>
    <t>30//27/38</t>
  </si>
  <si>
    <t>Filip ŠTRBA</t>
  </si>
  <si>
    <t>3.9.1991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</si>
  <si>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</si>
  <si>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</si>
  <si>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</si>
  <si>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</si>
  <si>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</si>
  <si>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</si>
  <si>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</si>
  <si>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</si>
  <si>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</si>
  <si>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31,30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</si>
  <si>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</si>
  <si>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</si>
  <si>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</si>
  <si>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</si>
  <si>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</si>
  <si>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</si>
  <si>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</si>
  <si>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</si>
  <si>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</si>
  <si>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</si>
  <si>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</si>
  <si>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26.7.1952</t>
  </si>
  <si>
    <t>Budovateľská 25</t>
  </si>
  <si>
    <t>3328-2279</t>
  </si>
  <si>
    <t>1. mája 1205/133</t>
  </si>
  <si>
    <t>INFINITY 5 M</t>
  </si>
  <si>
    <t>RV-IN5-5M-35SK-4878</t>
  </si>
  <si>
    <t>11,30</t>
  </si>
  <si>
    <t>Žižkova 24</t>
  </si>
  <si>
    <t>METIS 4 42</t>
  </si>
  <si>
    <t>2556-11-0941</t>
  </si>
  <si>
    <t>VENUS SC-L</t>
  </si>
  <si>
    <t>56016303L</t>
  </si>
  <si>
    <t>ATIS L</t>
  </si>
  <si>
    <t>P281</t>
  </si>
  <si>
    <t>2004-06-11-0331</t>
  </si>
  <si>
    <t>180//25</t>
  </si>
  <si>
    <t>103116/2003</t>
  </si>
  <si>
    <t>VENTOR</t>
  </si>
  <si>
    <t>P385</t>
  </si>
  <si>
    <t>PP GANT/VENTOR</t>
  </si>
  <si>
    <t>PARA PLS do 17.7.2022</t>
  </si>
  <si>
    <t>11.7.2022/17.7.2022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</si>
  <si>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</si>
  <si>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</si>
  <si>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</si>
  <si>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</si>
  <si>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</si>
  <si>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</si>
  <si>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</si>
  <si>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HOOK 4 23</t>
  </si>
  <si>
    <t>K470002</t>
  </si>
  <si>
    <t>Lucia KRAVCOVÁ</t>
  </si>
  <si>
    <t>23.11.1994</t>
  </si>
  <si>
    <t>Hertník 296</t>
  </si>
  <si>
    <t>Hertník</t>
  </si>
  <si>
    <t>086 42</t>
  </si>
  <si>
    <t>GN6XS.V.14E.010</t>
  </si>
  <si>
    <t>Jolita MURAUSKAITE</t>
  </si>
  <si>
    <t>15.7.1992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</si>
  <si>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</si>
  <si>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</si>
  <si>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</si>
  <si>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</si>
  <si>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</si>
  <si>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</si>
  <si>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</si>
  <si>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</si>
  <si>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</si>
  <si>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</si>
  <si>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</si>
  <si>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</si>
  <si>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</si>
  <si>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</si>
  <si>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13.8.1996</t>
  </si>
  <si>
    <t>M.Slovenskej 988/4</t>
  </si>
  <si>
    <t>Šútovce 164</t>
  </si>
  <si>
    <t>RU4MS-P-16D-021</t>
  </si>
  <si>
    <t>Mgr. Milan KLENOVIČ</t>
  </si>
  <si>
    <t>Kokova nad Rimavicou</t>
  </si>
  <si>
    <t>OM-P622</t>
  </si>
  <si>
    <t>38,45</t>
  </si>
  <si>
    <t>ENZO3-M-U-40B-011</t>
  </si>
  <si>
    <t>9 líp 364</t>
  </si>
  <si>
    <t>P/-</t>
  </si>
  <si>
    <t>Marianka 1246</t>
  </si>
  <si>
    <t>56018407S</t>
  </si>
  <si>
    <t xml:space="preserve"> VENUS SC S</t>
  </si>
  <si>
    <t>56017005M</t>
  </si>
  <si>
    <t>Horné Orešany</t>
  </si>
  <si>
    <t>56018207S</t>
  </si>
  <si>
    <t>32//27,55</t>
  </si>
  <si>
    <t>106,40//83,40</t>
  </si>
  <si>
    <t>Raková</t>
  </si>
  <si>
    <t>MANA 21</t>
  </si>
  <si>
    <t>XA64-03-1-204-9128</t>
  </si>
  <si>
    <t xml:space="preserve">UP </t>
  </si>
  <si>
    <t>Mgr. Martin MURÁR</t>
  </si>
  <si>
    <t>11.4.1972</t>
  </si>
  <si>
    <t>Štúrova 73/25</t>
  </si>
  <si>
    <t>Tatranská Štrba</t>
  </si>
  <si>
    <t>059 41</t>
  </si>
  <si>
    <t>Oreské</t>
  </si>
  <si>
    <t>LIFT EZ R L</t>
  </si>
  <si>
    <t>18,58</t>
  </si>
  <si>
    <t>83,38</t>
  </si>
  <si>
    <t>Koškovce</t>
  </si>
  <si>
    <t>0,45//0</t>
  </si>
  <si>
    <t>170,45//250</t>
  </si>
  <si>
    <t>FORCE M</t>
  </si>
  <si>
    <t>P758</t>
  </si>
  <si>
    <t>316207</t>
  </si>
  <si>
    <t>A1910101120</t>
  </si>
  <si>
    <t>50//0</t>
  </si>
  <si>
    <t>50//15</t>
  </si>
  <si>
    <t>341394 7/6</t>
  </si>
  <si>
    <t>5,14</t>
  </si>
  <si>
    <t>70,11</t>
  </si>
  <si>
    <t>16917004XS</t>
  </si>
  <si>
    <t>4.9.2002</t>
  </si>
  <si>
    <t>COMET 3 XS</t>
  </si>
  <si>
    <t>15,05</t>
  </si>
  <si>
    <t>NYOS RS L</t>
  </si>
  <si>
    <t>10//12,30/15</t>
  </si>
  <si>
    <t>69//59,30/112</t>
  </si>
  <si>
    <t>PARA PLS platný do 22.5.2022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</si>
  <si>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</si>
  <si>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</si>
  <si>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</si>
  <si>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</si>
  <si>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</si>
  <si>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</si>
  <si>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</si>
  <si>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</si>
  <si>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4.12.1994</t>
  </si>
  <si>
    <t>Nová 5101/71</t>
  </si>
  <si>
    <t>Mládežnícka 6</t>
  </si>
  <si>
    <t>Nemecká</t>
  </si>
  <si>
    <t>976 97</t>
  </si>
  <si>
    <t>11,42/12</t>
  </si>
  <si>
    <t>113,49/113</t>
  </si>
  <si>
    <t>Kovarce</t>
  </si>
  <si>
    <t>Ing. Juraj REHÁČEK</t>
  </si>
  <si>
    <t>2556-11-1463</t>
  </si>
  <si>
    <t>Branislav LAMPER</t>
  </si>
  <si>
    <t>13.12.1985</t>
  </si>
  <si>
    <t>Mlynská 22</t>
  </si>
  <si>
    <t>85,15</t>
  </si>
  <si>
    <t>202,55</t>
  </si>
  <si>
    <t>175</t>
  </si>
  <si>
    <t>Peter THÉMAR</t>
  </si>
  <si>
    <t>23.12.1980</t>
  </si>
  <si>
    <t>9382P84735</t>
  </si>
  <si>
    <t>Miloš ŠURINA</t>
  </si>
  <si>
    <t>25.7.1990</t>
  </si>
  <si>
    <t>Závodná 264/5</t>
  </si>
  <si>
    <t>XA11LP183722A</t>
  </si>
  <si>
    <t>Peter RUSNÁK</t>
  </si>
  <si>
    <t>10.7.1990</t>
  </si>
  <si>
    <t>Dunajská 24</t>
  </si>
  <si>
    <t>EDEN 7 33</t>
  </si>
  <si>
    <t>2733-2127</t>
  </si>
  <si>
    <t>L240</t>
  </si>
  <si>
    <t>V-XC-2.2/0042</t>
  </si>
  <si>
    <t>VIRUS/AIRONE PRO</t>
  </si>
  <si>
    <t>84//0</t>
  </si>
  <si>
    <t>55//0</t>
  </si>
  <si>
    <t>XC 2/AIRONE PRO</t>
  </si>
  <si>
    <t>para PLS platný do 29.7.2022</t>
  </si>
  <si>
    <t>Ing. Martin MASNÝ</t>
  </si>
  <si>
    <t>G15262507490M</t>
  </si>
  <si>
    <t>M.Galandu 2/41</t>
  </si>
  <si>
    <t>67,10</t>
  </si>
  <si>
    <t>OM-P541</t>
  </si>
  <si>
    <t>Kačmár/Jančiar</t>
  </si>
  <si>
    <t>NIL//1,50</t>
  </si>
  <si>
    <t>PARA PLS do 11.4.2022</t>
  </si>
  <si>
    <t>P923</t>
  </si>
  <si>
    <t>Čierny/Šimko</t>
  </si>
  <si>
    <t>PARA PLS do 02.08.2022</t>
  </si>
  <si>
    <t>14.8.2021/2.82022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</si>
  <si>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</si>
  <si>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</si>
  <si>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</si>
  <si>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</si>
  <si>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</si>
  <si>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</si>
  <si>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</si>
  <si>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</si>
  <si>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</si>
  <si>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</si>
  <si>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</si>
  <si>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21,30//25,45</t>
  </si>
  <si>
    <t>50,52//79,21/88</t>
  </si>
  <si>
    <t>29,04</t>
  </si>
  <si>
    <t>68,36</t>
  </si>
  <si>
    <t>238,29</t>
  </si>
  <si>
    <t>SYNERGY 3 L</t>
  </si>
  <si>
    <t>10593</t>
  </si>
  <si>
    <t>419,45/1408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</si>
  <si>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</si>
  <si>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</si>
  <si>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</si>
  <si>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</si>
  <si>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</si>
  <si>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</si>
  <si>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</si>
  <si>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</si>
  <si>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</si>
  <si>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</si>
  <si>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</si>
  <si>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</si>
  <si>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</si>
  <si>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</si>
  <si>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</si>
  <si>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</si>
  <si>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</si>
  <si>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</si>
  <si>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</si>
  <si>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</si>
  <si>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</si>
  <si>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</si>
  <si>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</si>
  <si>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</si>
  <si>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</si>
  <si>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 xml:space="preserve">OM-H415
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</si>
  <si>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</si>
  <si>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</si>
  <si>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</si>
  <si>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</si>
  <si>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</si>
  <si>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</si>
  <si>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</si>
  <si>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</si>
  <si>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</si>
  <si>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 xml:space="preserve">OM-H489 </t>
  </si>
  <si>
    <t xml:space="preserve">OM-H490
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</si>
  <si>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</si>
  <si>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</si>
  <si>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</si>
  <si>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</si>
  <si>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</si>
  <si>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</si>
  <si>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</si>
  <si>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</si>
  <si>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</si>
  <si>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</si>
  <si>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</si>
  <si>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</si>
  <si>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</si>
  <si>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</si>
  <si>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</si>
  <si>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</si>
  <si>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</si>
  <si>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</si>
  <si>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</si>
  <si>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</si>
  <si>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</si>
  <si>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</si>
  <si>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</si>
  <si>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</si>
  <si>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</si>
  <si>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</si>
  <si>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</si>
  <si>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</si>
  <si>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</si>
  <si>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</si>
  <si>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</si>
  <si>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</si>
  <si>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</si>
  <si>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</si>
  <si>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</si>
  <si>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</si>
  <si>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</si>
  <si>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</si>
  <si>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</si>
  <si>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</si>
  <si>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</si>
  <si>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</si>
  <si>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</si>
  <si>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OM-P231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</si>
  <si>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</si>
  <si>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</si>
  <si>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</si>
  <si>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</si>
  <si>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</si>
  <si>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</si>
  <si>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</si>
  <si>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</si>
  <si>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</si>
  <si>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</si>
  <si>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</si>
  <si>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</si>
  <si>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</si>
  <si>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</si>
  <si>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</si>
  <si>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</si>
  <si>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</si>
  <si>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</si>
  <si>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</si>
  <si>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</si>
  <si>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</si>
  <si>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</si>
  <si>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</si>
  <si>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</si>
  <si>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</si>
  <si>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</si>
  <si>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</si>
  <si>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</si>
  <si>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</si>
  <si>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</si>
  <si>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</si>
  <si>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</si>
  <si>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</si>
  <si>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</si>
  <si>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</si>
  <si>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</si>
  <si>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</si>
  <si>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</si>
  <si>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</si>
  <si>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</si>
  <si>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</si>
  <si>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</si>
  <si>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14.5.1969</t>
  </si>
  <si>
    <t>0//42/45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</si>
  <si>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</si>
  <si>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</si>
  <si>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</si>
  <si>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</si>
  <si>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</si>
  <si>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</si>
  <si>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</si>
  <si>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</si>
  <si>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</si>
  <si>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</si>
  <si>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9.10.1966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</si>
  <si>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</si>
  <si>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</si>
  <si>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</si>
  <si>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</si>
  <si>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</si>
  <si>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</si>
  <si>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</si>
  <si>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</si>
  <si>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</si>
  <si>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10.7.1978</t>
  </si>
  <si>
    <t>Hlavná 877/136</t>
  </si>
  <si>
    <t>Jarok</t>
  </si>
  <si>
    <t>951 48</t>
  </si>
  <si>
    <t>EN-A,B</t>
  </si>
  <si>
    <t>28-826-11311</t>
  </si>
  <si>
    <t>Dušan KATRENČÍK</t>
  </si>
  <si>
    <t>2.9.1965</t>
  </si>
  <si>
    <t>Tajovského 15/6</t>
  </si>
  <si>
    <t>Ing. Miroslav GÁLA, PhD.</t>
  </si>
  <si>
    <t>Lutiše 210</t>
  </si>
  <si>
    <t>31,40/75</t>
  </si>
  <si>
    <t>54/203</t>
  </si>
  <si>
    <t>Zuzana BOBIŠOVÁ</t>
  </si>
  <si>
    <t>1.2.1996</t>
  </si>
  <si>
    <t>THK 4</t>
  </si>
  <si>
    <t>XA11S2P200906A</t>
  </si>
  <si>
    <t>Andrej HOMOLA</t>
  </si>
  <si>
    <t>16.12.1992</t>
  </si>
  <si>
    <t>Mierová 385/5</t>
  </si>
  <si>
    <t>9317P84411</t>
  </si>
  <si>
    <t>Rastislav DEKKER</t>
  </si>
  <si>
    <t>1.11.1993</t>
  </si>
  <si>
    <t>1.mája 376/17</t>
  </si>
  <si>
    <t>9355P84634</t>
  </si>
  <si>
    <t>Bc. Ivana MURÍNOVÁ</t>
  </si>
  <si>
    <t>10.5.1996</t>
  </si>
  <si>
    <t>9401P84834</t>
  </si>
  <si>
    <t>Bc. Juraj KOLEDA</t>
  </si>
  <si>
    <t>13.1.1997</t>
  </si>
  <si>
    <t>Kľače 74</t>
  </si>
  <si>
    <t>013 19</t>
  </si>
  <si>
    <t>Benjamín ONDRÍK</t>
  </si>
  <si>
    <t>27.2.2000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</si>
  <si>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</si>
  <si>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</si>
  <si>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</si>
  <si>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</si>
  <si>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</si>
  <si>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</si>
  <si>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</si>
  <si>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</si>
  <si>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</si>
  <si>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</si>
  <si>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</si>
  <si>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</si>
  <si>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</si>
  <si>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16.4.1990</t>
  </si>
  <si>
    <t>Ohradzany 187</t>
  </si>
  <si>
    <t>Ohradzany</t>
  </si>
  <si>
    <t>067 22</t>
  </si>
  <si>
    <t>35-39</t>
  </si>
  <si>
    <t>9330P84491</t>
  </si>
  <si>
    <t>Śtefan MARTINUSÍK</t>
  </si>
  <si>
    <t>25.1.1984</t>
  </si>
  <si>
    <t>Jánošíkova 309</t>
  </si>
  <si>
    <t>9512P85294</t>
  </si>
  <si>
    <t>Tomáš RISKA</t>
  </si>
  <si>
    <t>1.6.1989</t>
  </si>
  <si>
    <t>Čajakova 2170/10</t>
  </si>
  <si>
    <t>9035P82907</t>
  </si>
  <si>
    <t>3,43</t>
  </si>
  <si>
    <t>331,58</t>
  </si>
  <si>
    <t>Platnosť PLS para do 15.09.2022</t>
  </si>
  <si>
    <t>2454-11-0848</t>
  </si>
  <si>
    <t>Ján BIRAS</t>
  </si>
  <si>
    <t>5.6.1993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</si>
  <si>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</si>
  <si>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</si>
  <si>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</si>
  <si>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</si>
  <si>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</si>
  <si>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</si>
  <si>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</si>
  <si>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</si>
  <si>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</si>
  <si>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</si>
  <si>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</si>
  <si>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</si>
  <si>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</si>
  <si>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1128-2656</t>
  </si>
  <si>
    <t>Lipt. Sielnica</t>
  </si>
  <si>
    <t>15902208M</t>
  </si>
  <si>
    <t>Martin MARTINČEK</t>
  </si>
  <si>
    <t>20.5.1997</t>
  </si>
  <si>
    <t>Terchová 924</t>
  </si>
  <si>
    <t>317</t>
  </si>
  <si>
    <t>FLUGDRACHEN GMBH</t>
  </si>
  <si>
    <t>Na Vápenicu 422/39</t>
  </si>
  <si>
    <t>lieta s OM-L271</t>
  </si>
  <si>
    <t>46-924-11819</t>
  </si>
  <si>
    <t>Tomáš KUBÍK</t>
  </si>
  <si>
    <t>20.6.1996</t>
  </si>
  <si>
    <t>Snežnica 277</t>
  </si>
  <si>
    <t>Snežnica</t>
  </si>
  <si>
    <t>023 32</t>
  </si>
  <si>
    <t>14-024-52096</t>
  </si>
  <si>
    <t>Matej KUBÍK</t>
  </si>
  <si>
    <t>20.10.1998</t>
  </si>
  <si>
    <t>87//91/78</t>
  </si>
  <si>
    <t>234//91/78</t>
  </si>
  <si>
    <t>9235P83929</t>
  </si>
  <si>
    <t>Viktor ŠČERBANOVSKÝ</t>
  </si>
  <si>
    <t>17.6.1997</t>
  </si>
  <si>
    <t>Titogradská 17</t>
  </si>
  <si>
    <t>5968P68311</t>
  </si>
  <si>
    <t>Ivana SOLÁRIKOVÁ</t>
  </si>
  <si>
    <t>1.7.1992</t>
  </si>
  <si>
    <t>Repná 42</t>
  </si>
  <si>
    <t>THOR 130</t>
  </si>
  <si>
    <t>P243</t>
  </si>
  <si>
    <t>P-192666</t>
  </si>
  <si>
    <t>Andrej SLOVÁK</t>
  </si>
  <si>
    <t>25.3.1986</t>
  </si>
  <si>
    <t>K priehrade 788/14</t>
  </si>
  <si>
    <t>140//97</t>
  </si>
  <si>
    <t>190//197</t>
  </si>
  <si>
    <t>P867</t>
  </si>
  <si>
    <t>SKY 110 S</t>
  </si>
  <si>
    <t>EN703-19</t>
  </si>
  <si>
    <t>SKY</t>
  </si>
  <si>
    <t>PARA PLS do 8.9.2022</t>
  </si>
  <si>
    <t>Na Dieloch 61</t>
  </si>
  <si>
    <t>Lenka MESIARKINOVÁ</t>
  </si>
  <si>
    <t>27.6.1985</t>
  </si>
  <si>
    <t>Podlavická cesta 23</t>
  </si>
  <si>
    <t>PLUTO 4 XXL</t>
  </si>
  <si>
    <t>15009306XXL</t>
  </si>
  <si>
    <t>Marián Velas</t>
  </si>
  <si>
    <t>9.10.1983</t>
  </si>
  <si>
    <t>Horovce 95</t>
  </si>
  <si>
    <t>Horovce</t>
  </si>
  <si>
    <t>020 62</t>
  </si>
  <si>
    <t>63,25//95,50</t>
  </si>
  <si>
    <t>13464602M</t>
  </si>
  <si>
    <t>Slavomír HAVETTA</t>
  </si>
  <si>
    <t>18.5.1974</t>
  </si>
  <si>
    <t>Veľké Vozokany 35</t>
  </si>
  <si>
    <t>951 82</t>
  </si>
  <si>
    <t>Lukáš PRIVALINEC</t>
  </si>
  <si>
    <t>27.12.1994</t>
  </si>
  <si>
    <t>90,30</t>
  </si>
  <si>
    <t>Horeckého 2</t>
  </si>
  <si>
    <t>G4926A2441072</t>
  </si>
  <si>
    <t>Marek KOŠČO</t>
  </si>
  <si>
    <t>21.6.1996</t>
  </si>
  <si>
    <t>Ipeľská 28</t>
  </si>
  <si>
    <t>Halíč</t>
  </si>
  <si>
    <t>OM-P773</t>
  </si>
  <si>
    <t>G22262812068</t>
  </si>
  <si>
    <t>MIURA RS SM</t>
  </si>
  <si>
    <t>35-026-71394</t>
  </si>
  <si>
    <t>Martin JAKUBÍK</t>
  </si>
  <si>
    <t>31.5.1988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</si>
  <si>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</si>
  <si>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</si>
  <si>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</si>
  <si>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</si>
  <si>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</si>
  <si>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</si>
  <si>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</si>
  <si>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23.6.1971</t>
  </si>
  <si>
    <t>Osloboditeľov 1582/16</t>
  </si>
  <si>
    <t>172</t>
  </si>
  <si>
    <t>PARA PLS platný do 20.9.2022</t>
  </si>
  <si>
    <t>57,10</t>
  </si>
  <si>
    <t>2456-11-0987</t>
  </si>
  <si>
    <t>15//30/51</t>
  </si>
  <si>
    <t>15//45/63</t>
  </si>
  <si>
    <t>Para PLS do 15.09.2022</t>
  </si>
  <si>
    <t>25.6.1990</t>
  </si>
  <si>
    <t>Veľké Vozokany 118</t>
  </si>
  <si>
    <t>PLUTO 4 XS</t>
  </si>
  <si>
    <t>15009908XS</t>
  </si>
  <si>
    <t>Mgr. Marcela NOVÁKOVÁ</t>
  </si>
  <si>
    <t>5.5.1980</t>
  </si>
  <si>
    <t>7,40//11,53/24</t>
  </si>
  <si>
    <t>60,40//80/168</t>
  </si>
  <si>
    <t>OM-L015</t>
  </si>
  <si>
    <t>2008-11-11-0862</t>
  </si>
  <si>
    <t>Učiteľská 11</t>
  </si>
  <si>
    <t>Banská Štiavnica</t>
  </si>
  <si>
    <t>4,5</t>
  </si>
  <si>
    <t>184</t>
  </si>
  <si>
    <t>31,52//22,4/61</t>
  </si>
  <si>
    <t>102//181/186</t>
  </si>
  <si>
    <t>P416</t>
  </si>
  <si>
    <t>62//NIL</t>
  </si>
  <si>
    <t>PARA PLS platný do 21.9.2022</t>
  </si>
  <si>
    <t>17.8.2022/21.9.2022</t>
  </si>
  <si>
    <t>D4ML-V-28C-164</t>
  </si>
  <si>
    <t>Peter BALEK</t>
  </si>
  <si>
    <t>Zákamenné 155/101</t>
  </si>
  <si>
    <t>OM-L037</t>
  </si>
  <si>
    <t>GN4ML-P-40A-15</t>
  </si>
  <si>
    <t>Ing. Jozef OBERHAUSER</t>
  </si>
  <si>
    <t>Bystrá 355/22</t>
  </si>
  <si>
    <t>BLAZE 23</t>
  </si>
  <si>
    <t>5223-1507</t>
  </si>
  <si>
    <t>SPIN</t>
  </si>
  <si>
    <t>0//40,20</t>
  </si>
  <si>
    <t>100//314,20</t>
  </si>
  <si>
    <t>25-27</t>
  </si>
  <si>
    <t>39-42</t>
  </si>
  <si>
    <t>65-67</t>
  </si>
  <si>
    <t>20.9.20220</t>
  </si>
  <si>
    <t>29,30</t>
  </si>
  <si>
    <t>11,2</t>
  </si>
  <si>
    <t>23,2</t>
  </si>
  <si>
    <t>Partizánska 1588/60</t>
  </si>
  <si>
    <t>8,05</t>
  </si>
  <si>
    <t>211,27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</si>
  <si>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</si>
  <si>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</si>
  <si>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</si>
  <si>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</si>
  <si>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</si>
  <si>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</si>
  <si>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</si>
  <si>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14//14/22</t>
  </si>
  <si>
    <t>TREND 29</t>
  </si>
  <si>
    <t>SURA/KIŠAC</t>
  </si>
  <si>
    <t>01527229</t>
  </si>
  <si>
    <t>209</t>
  </si>
  <si>
    <t>75//75/115</t>
  </si>
  <si>
    <t>OM-L017</t>
  </si>
  <si>
    <t>L017</t>
  </si>
  <si>
    <t>Ing. Jozef ŠEPITKA</t>
  </si>
  <si>
    <t>12.4.1963</t>
  </si>
  <si>
    <t>Nábrežná 15</t>
  </si>
  <si>
    <t>LIFT EZ-R L</t>
  </si>
  <si>
    <t>L242</t>
  </si>
  <si>
    <t>341257</t>
  </si>
  <si>
    <t xml:space="preserve">VIRUS 2.2 - S250, AIR ONE </t>
  </si>
  <si>
    <t>Hronského 178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</si>
  <si>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</si>
  <si>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</si>
  <si>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</si>
  <si>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</si>
  <si>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</si>
  <si>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</si>
  <si>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</si>
  <si>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</si>
  <si>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</si>
  <si>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</si>
  <si>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P.Z</t>
  </si>
  <si>
    <t>NP381478</t>
  </si>
  <si>
    <t>Drahomír FANTA</t>
  </si>
  <si>
    <t>1.8.1979</t>
  </si>
  <si>
    <t>Mládeže 1111/18</t>
  </si>
  <si>
    <t>VIL</t>
  </si>
  <si>
    <t>8127P78353</t>
  </si>
  <si>
    <t xml:space="preserve"> Preukaz letovej spôsobilosti  lietajúceho športového zariadenia</t>
  </si>
  <si>
    <t>Preukaz letovej spôsobilosti  lietajúceho športového zariadenia</t>
  </si>
  <si>
    <t>25.05.1973</t>
  </si>
  <si>
    <t>Matúš DIGO</t>
  </si>
  <si>
    <t>18.01.1979</t>
  </si>
  <si>
    <t>Urbánková 62</t>
  </si>
  <si>
    <t>04101</t>
  </si>
  <si>
    <t>48/90</t>
  </si>
  <si>
    <t>68/120</t>
  </si>
  <si>
    <t>2,06</t>
  </si>
  <si>
    <t>227,44</t>
  </si>
  <si>
    <t>Kuchyňa</t>
  </si>
  <si>
    <t>8,21</t>
  </si>
  <si>
    <t>55,49</t>
  </si>
  <si>
    <t>7,5</t>
  </si>
  <si>
    <t>263,5</t>
  </si>
  <si>
    <t>22,15</t>
  </si>
  <si>
    <t>13773402M</t>
  </si>
  <si>
    <t>Igor NESSELMANN</t>
  </si>
  <si>
    <t>8.11.1990</t>
  </si>
  <si>
    <t>Bajzova 34</t>
  </si>
  <si>
    <t>SKY ENGINES 110 S</t>
  </si>
  <si>
    <t>L318</t>
  </si>
  <si>
    <t>EN 259-15</t>
  </si>
  <si>
    <t>SKY ENGINES</t>
  </si>
  <si>
    <t>32//0</t>
  </si>
  <si>
    <t>37//32</t>
  </si>
  <si>
    <t>TALON</t>
  </si>
  <si>
    <t>L349</t>
  </si>
  <si>
    <t>2561902</t>
  </si>
  <si>
    <t>0//8</t>
  </si>
  <si>
    <t>platnosť PLS do 17.10.2022</t>
  </si>
  <si>
    <t>2.5.2021/17.10.2022</t>
  </si>
  <si>
    <t>27//27/32</t>
  </si>
  <si>
    <t>40//134/274</t>
  </si>
  <si>
    <t>RU4ML-P-18D-167</t>
  </si>
  <si>
    <t>90/77</t>
  </si>
  <si>
    <t>447/536</t>
  </si>
  <si>
    <t>P697</t>
  </si>
  <si>
    <t>2008-02-11-0154</t>
  </si>
  <si>
    <t>Kristián CILLING</t>
  </si>
  <si>
    <t>16.5.1991</t>
  </si>
  <si>
    <t>Pod borinou 623/13</t>
  </si>
  <si>
    <t>Kolíňany</t>
  </si>
  <si>
    <t>951 78</t>
  </si>
  <si>
    <t>59,45</t>
  </si>
  <si>
    <t>Tibor FAZEKAŠ</t>
  </si>
  <si>
    <t>MENTOR 5 M</t>
  </si>
  <si>
    <t>602412</t>
  </si>
  <si>
    <t>8841P81930</t>
  </si>
  <si>
    <t>Zázrivá</t>
  </si>
  <si>
    <t>ROOK 3 ML</t>
  </si>
  <si>
    <t>R3-ML-B-3334</t>
  </si>
  <si>
    <t>Ing. Igor PROVAZNÍK</t>
  </si>
  <si>
    <t>Jána Halašu 2660/9</t>
  </si>
  <si>
    <t>911 08</t>
  </si>
  <si>
    <t>P469</t>
  </si>
  <si>
    <t>3,55</t>
  </si>
  <si>
    <t>Sadová 5</t>
  </si>
  <si>
    <t>SGCH4XSPE-0517-11748</t>
  </si>
  <si>
    <t>Jaroslav SZEGÉNY</t>
  </si>
  <si>
    <t>10.8.1981</t>
  </si>
  <si>
    <t>Dolné Sľažany 650</t>
  </si>
  <si>
    <t>603343</t>
  </si>
  <si>
    <t>Martin KOČÍK</t>
  </si>
  <si>
    <t>11.7.1981</t>
  </si>
  <si>
    <t>Sokoľ 822</t>
  </si>
  <si>
    <t>OM-L267</t>
  </si>
  <si>
    <t>BG0803157A</t>
  </si>
  <si>
    <t>Anton SAXA</t>
  </si>
  <si>
    <t>28.9.1961</t>
  </si>
  <si>
    <t>Jarovnice 85</t>
  </si>
  <si>
    <t>Jarovnice</t>
  </si>
  <si>
    <t>082 63</t>
  </si>
  <si>
    <t>OM-L272</t>
  </si>
  <si>
    <t>RIDER EOS 150</t>
  </si>
  <si>
    <t>P212</t>
  </si>
  <si>
    <t>199</t>
  </si>
  <si>
    <t>PLS platný do 1.11.2022</t>
  </si>
  <si>
    <t>Radoslav RIMAVEC</t>
  </si>
  <si>
    <t>12.12.1976</t>
  </si>
  <si>
    <t>Vinice 3485</t>
  </si>
  <si>
    <t>COLORADO 18</t>
  </si>
  <si>
    <t>5318-1636</t>
  </si>
  <si>
    <t>Radoslav MÁLIK</t>
  </si>
  <si>
    <t>39-41</t>
  </si>
  <si>
    <t>99,45//162</t>
  </si>
  <si>
    <t>100//162</t>
  </si>
  <si>
    <t>Para PLS do 11.11.2022</t>
  </si>
  <si>
    <t>113,14</t>
  </si>
  <si>
    <t>194,46</t>
  </si>
  <si>
    <t>OM-L333</t>
  </si>
  <si>
    <t>D4ML-V-36C-013</t>
  </si>
  <si>
    <t>47,25</t>
  </si>
  <si>
    <t>78,40</t>
  </si>
  <si>
    <t>23-25</t>
  </si>
  <si>
    <t>37-39</t>
  </si>
  <si>
    <t>56-58</t>
  </si>
  <si>
    <t>Aleš BENKO</t>
  </si>
  <si>
    <t>AA2ML-Q-24D-006</t>
  </si>
  <si>
    <t>Rovné 1766</t>
  </si>
  <si>
    <t>PLS PARA do 6.11.2022, PLS č.18655</t>
  </si>
  <si>
    <t>Ing. Peter REVÚCKY</t>
  </si>
  <si>
    <t>2. vlastník Miloš DANIŽÍK, M.R. Štefánika 1683/2, Ružomberok, nar. 17.8.1959</t>
  </si>
  <si>
    <t>3300171</t>
  </si>
  <si>
    <t>Bc. Štefan SLIŽ</t>
  </si>
  <si>
    <t>Pusté Sady 135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</si>
  <si>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</si>
  <si>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</si>
  <si>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</si>
  <si>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</si>
  <si>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</si>
  <si>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</si>
  <si>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</si>
  <si>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15012211L</t>
  </si>
  <si>
    <t>Radomír JANIGA</t>
  </si>
  <si>
    <t>Hurbanova 1183/3</t>
  </si>
  <si>
    <t>14//13/13</t>
  </si>
  <si>
    <t>116,40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</si>
  <si>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</si>
  <si>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</si>
  <si>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</si>
  <si>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</si>
  <si>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</si>
  <si>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</si>
  <si>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</si>
  <si>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</si>
  <si>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</si>
  <si>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30.11.1977</t>
  </si>
  <si>
    <t>Selec 301</t>
  </si>
  <si>
    <t>Selec</t>
  </si>
  <si>
    <t>913 36</t>
  </si>
  <si>
    <t>OM-L363</t>
  </si>
  <si>
    <t>2771P45956</t>
  </si>
  <si>
    <t>Matej LUDROVSKÝ</t>
  </si>
  <si>
    <t>9.1.1995</t>
  </si>
  <si>
    <t>Chalupková 158/22</t>
  </si>
  <si>
    <t>23,40//23,40/31</t>
  </si>
  <si>
    <t>113,30//113,30/138</t>
  </si>
  <si>
    <t>SPIN 180 TALON</t>
  </si>
  <si>
    <t>L348</t>
  </si>
  <si>
    <t>Platnosť para PLS LŠZ do 26.11.2022</t>
  </si>
  <si>
    <t>38,15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</si>
  <si>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</si>
  <si>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</si>
  <si>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</si>
  <si>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</si>
  <si>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</si>
  <si>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</si>
  <si>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</si>
  <si>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92011410M</t>
  </si>
  <si>
    <t>Peter PORUBAN</t>
  </si>
  <si>
    <t>19.1.1975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</si>
  <si>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</si>
  <si>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</si>
  <si>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</si>
  <si>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</si>
  <si>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</si>
  <si>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</si>
  <si>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</si>
  <si>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</si>
  <si>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</si>
  <si>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</si>
  <si>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6,23</t>
  </si>
  <si>
    <t>GEO 6 ML</t>
  </si>
  <si>
    <t>GN6ML-V-39C-145</t>
  </si>
  <si>
    <t>15404807M</t>
  </si>
  <si>
    <t>Dominik LUKASZ</t>
  </si>
  <si>
    <t>29.10.1991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</si>
  <si>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</si>
  <si>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</si>
  <si>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</si>
  <si>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</si>
  <si>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</si>
  <si>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</si>
  <si>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</si>
  <si>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</si>
  <si>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</si>
  <si>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7.5.1972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</si>
  <si>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</si>
  <si>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</si>
  <si>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</si>
  <si>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</si>
  <si>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</si>
  <si>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</si>
  <si>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</si>
  <si>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2.7.1996</t>
  </si>
  <si>
    <t>15010509L</t>
  </si>
  <si>
    <t>Patrik TOVIŠ</t>
  </si>
  <si>
    <t>22.7.1991</t>
  </si>
  <si>
    <t>Lietavská Svinná 355</t>
  </si>
  <si>
    <t>Róbert TRNKUS</t>
  </si>
  <si>
    <t>21.4.1973</t>
  </si>
  <si>
    <t>Za Humnami 50/18</t>
  </si>
  <si>
    <t>Čifáre</t>
  </si>
  <si>
    <t>951 61</t>
  </si>
  <si>
    <t>Ing. Milan ŠIPOŠ</t>
  </si>
  <si>
    <t>Štvrť SNP 137/37</t>
  </si>
  <si>
    <t>Trenčianske Teplice</t>
  </si>
  <si>
    <t>Ing. Jozef HALVA, PhD.</t>
  </si>
  <si>
    <t>1,05</t>
  </si>
  <si>
    <t>33,35</t>
  </si>
  <si>
    <t>224</t>
  </si>
  <si>
    <t>575,06</t>
  </si>
  <si>
    <t>D3S-S-43C-052</t>
  </si>
  <si>
    <t>Katarína KOPOLDOVÁ</t>
  </si>
  <si>
    <t>OM-P719</t>
  </si>
  <si>
    <t>PARA PLS PLATNÝ DO 28.3.2021</t>
  </si>
  <si>
    <t>3 19.1.2021, VYRADENIE PO 24 MESIACOCH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</si>
  <si>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</si>
  <si>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</si>
  <si>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</si>
  <si>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</si>
  <si>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</si>
  <si>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</si>
  <si>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</si>
  <si>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</si>
  <si>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</si>
  <si>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</si>
  <si>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</si>
  <si>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</si>
  <si>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83 19.1.2021, VYRADENIE PO 24 MESIACOCH</t>
  </si>
  <si>
    <t>OM-H083</t>
  </si>
  <si>
    <t>409, 19.1.2021, VYRADENIE PO 24 MESIASOCH</t>
  </si>
  <si>
    <t>421 19.1.2021, VYRADENIE PO 24 MESIACOCH</t>
  </si>
  <si>
    <t>425 19.1.2021, VYRADENIE PO 24 MESIACOCH</t>
  </si>
  <si>
    <t>427 19.1.2021, VYRADENIE PO 24 MESIACOCH</t>
  </si>
  <si>
    <t>430 19.1.2021, VYRADENIE PO 24 MESIACOCH</t>
  </si>
  <si>
    <t>434 19.1.2021, VYRADENIE PO 24 MESIACOCH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</si>
  <si>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</si>
  <si>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</si>
  <si>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</si>
  <si>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</si>
  <si>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</si>
  <si>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</si>
  <si>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</si>
  <si>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</si>
  <si>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</si>
  <si>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</si>
  <si>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</si>
  <si>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EONA 2 S</t>
  </si>
  <si>
    <t>SA-ENA2-S-1906-323</t>
  </si>
  <si>
    <t>SUPAIR SAS FRANCE</t>
  </si>
  <si>
    <t>CHILI 4 XXS</t>
  </si>
  <si>
    <t>SGCH42XSLI-1716-10806</t>
  </si>
  <si>
    <t>Michal MOCNÝ</t>
  </si>
  <si>
    <t>54</t>
  </si>
  <si>
    <t>1.mája 581/57</t>
  </si>
  <si>
    <t>Klenovec</t>
  </si>
  <si>
    <t>980 55</t>
  </si>
  <si>
    <t>44//0</t>
  </si>
  <si>
    <t>44//52</t>
  </si>
  <si>
    <t>Olešná</t>
  </si>
  <si>
    <t>11/9</t>
  </si>
  <si>
    <t>159,5/301</t>
  </si>
  <si>
    <t>56</t>
  </si>
  <si>
    <t>10//30/22</t>
  </si>
  <si>
    <t>107//51,10/41</t>
  </si>
  <si>
    <t>Radovan LITTVA</t>
  </si>
  <si>
    <t>7.2.1995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</si>
  <si>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</si>
  <si>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</si>
  <si>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</si>
  <si>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</si>
  <si>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</si>
  <si>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Vyparina/Fignár</t>
  </si>
  <si>
    <t>15//0,15/1</t>
  </si>
  <si>
    <t>81//34,15/66</t>
  </si>
  <si>
    <t>153</t>
  </si>
  <si>
    <t>252</t>
  </si>
  <si>
    <t>16,33</t>
  </si>
  <si>
    <t>196,33</t>
  </si>
  <si>
    <t>prebieha zmena majiteľa - Martin KASÁK predal na východ Slovenska</t>
  </si>
  <si>
    <t>24/20</t>
  </si>
  <si>
    <t>43//52/62</t>
  </si>
  <si>
    <t>43,30//52/62</t>
  </si>
  <si>
    <t>Pavol UDZIELA</t>
  </si>
  <si>
    <t>1.6.1991</t>
  </si>
  <si>
    <t>Novomeského 15</t>
  </si>
  <si>
    <t>14,5//12</t>
  </si>
  <si>
    <t>141,5//17</t>
  </si>
  <si>
    <t>SUMMIT XC 4 SM</t>
  </si>
  <si>
    <t>XC22SM05120C9632</t>
  </si>
  <si>
    <t>UP PARAGLIDERS</t>
  </si>
  <si>
    <t>K2-4 ML</t>
  </si>
  <si>
    <t>XT29ML03120C9633</t>
  </si>
  <si>
    <t>XA642103120C9634</t>
  </si>
  <si>
    <t>prevádzkovateľ: Marek Jánošík, Cyrila a Metoda 16, Vrútky</t>
  </si>
  <si>
    <t>2014/1987</t>
  </si>
  <si>
    <t>54,30/88</t>
  </si>
  <si>
    <t>178,30/470</t>
  </si>
  <si>
    <t>14,26</t>
  </si>
  <si>
    <t>74,26</t>
  </si>
  <si>
    <t>Šimek</t>
  </si>
  <si>
    <t>58,22</t>
  </si>
  <si>
    <t>Líščie údolie 176/126</t>
  </si>
  <si>
    <t>124</t>
  </si>
  <si>
    <t>RIOT M</t>
  </si>
  <si>
    <t>BG0630014A</t>
  </si>
  <si>
    <t>Panónska 17</t>
  </si>
  <si>
    <t>41//41/41</t>
  </si>
  <si>
    <t>Krempaský/Kačmár</t>
  </si>
  <si>
    <t>Topoľovka</t>
  </si>
  <si>
    <t>15.9.2020/2.2.2021</t>
  </si>
  <si>
    <t>Adame/Kačmár</t>
  </si>
  <si>
    <t>67//</t>
  </si>
  <si>
    <t>67//82</t>
  </si>
  <si>
    <t>Para platnosť do 2.2.2023</t>
  </si>
  <si>
    <t>228</t>
  </si>
  <si>
    <t>30,05</t>
  </si>
  <si>
    <t>91//91/124</t>
  </si>
  <si>
    <t>Lúčina</t>
  </si>
  <si>
    <t>185</t>
  </si>
  <si>
    <t>10,49</t>
  </si>
  <si>
    <t>77,49</t>
  </si>
  <si>
    <t>Golianovo</t>
  </si>
  <si>
    <t>15.2.20222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</si>
  <si>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</si>
  <si>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</si>
  <si>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</si>
  <si>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</si>
  <si>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</si>
  <si>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</si>
  <si>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</si>
  <si>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11.4.1984</t>
  </si>
  <si>
    <t>Lada 25</t>
  </si>
  <si>
    <t xml:space="preserve">Kapušany </t>
  </si>
  <si>
    <t>Paraglidingový klub X-air Žilina</t>
  </si>
  <si>
    <t>IČO:37974653</t>
  </si>
  <si>
    <t>prevádzkovateľ: Peter Vrabec, M.Bela 59, 010 15 Žilina, nar. 25.12.1971</t>
  </si>
  <si>
    <t>PLUTO 4 L - MPG</t>
  </si>
  <si>
    <t>15012411L</t>
  </si>
  <si>
    <t>prevádzkovateľ: Peter Vrabec, M.Bela 59, Žilina, nar. 25.12.1971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</si>
  <si>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</si>
  <si>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</si>
  <si>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</si>
  <si>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</si>
  <si>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</si>
  <si>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</si>
  <si>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</si>
  <si>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</si>
  <si>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</si>
  <si>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</si>
  <si>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</si>
  <si>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</si>
  <si>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</si>
  <si>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</si>
  <si>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</si>
  <si>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</si>
  <si>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</si>
  <si>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</si>
  <si>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11.04.1984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</si>
  <si>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</si>
  <si>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</si>
  <si>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</si>
  <si>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</si>
  <si>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</si>
  <si>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</si>
  <si>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</si>
  <si>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</si>
  <si>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</si>
  <si>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</si>
  <si>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</si>
  <si>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</si>
  <si>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</si>
  <si>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9//0</t>
  </si>
  <si>
    <t>15//5/6</t>
  </si>
  <si>
    <t>14127301ML</t>
  </si>
  <si>
    <t>BULLIX 4 T</t>
  </si>
  <si>
    <t>E-MAX L</t>
  </si>
  <si>
    <t>P284</t>
  </si>
  <si>
    <t>46977</t>
  </si>
  <si>
    <t>BX4P053</t>
  </si>
  <si>
    <t>PEAK 3 27</t>
  </si>
  <si>
    <t>Pavol SLIVA</t>
  </si>
  <si>
    <t>MINIPLANE SNAP 120</t>
  </si>
  <si>
    <t>P298</t>
  </si>
  <si>
    <t>P132254</t>
  </si>
  <si>
    <t>Mário PECHÁČ</t>
  </si>
  <si>
    <t>31.1.1991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</si>
  <si>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</si>
  <si>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</si>
  <si>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</si>
  <si>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</si>
  <si>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</si>
  <si>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</si>
  <si>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</si>
  <si>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</si>
  <si>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</si>
  <si>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</si>
  <si>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</si>
  <si>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</si>
  <si>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</si>
  <si>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</si>
  <si>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</si>
  <si>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</si>
  <si>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</si>
  <si>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</si>
  <si>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</si>
  <si>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42-46</t>
  </si>
  <si>
    <t>OM-L146</t>
  </si>
  <si>
    <t>PARAELEMENT/CISCO MOTORS</t>
  </si>
  <si>
    <t>11,53/31</t>
  </si>
  <si>
    <t>89,53//286</t>
  </si>
  <si>
    <t>31,43</t>
  </si>
  <si>
    <t>12,40</t>
  </si>
  <si>
    <t>88,40</t>
  </si>
  <si>
    <t>12,20</t>
  </si>
  <si>
    <t>75,14</t>
  </si>
  <si>
    <t>53,10</t>
  </si>
  <si>
    <t>89</t>
  </si>
  <si>
    <t>Matovič/Adame</t>
  </si>
  <si>
    <t>21//11,17</t>
  </si>
  <si>
    <t>54//21,17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</si>
  <si>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</si>
  <si>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</si>
  <si>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</si>
  <si>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</si>
  <si>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K23 M/L</t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</si>
  <si>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</si>
  <si>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</si>
  <si>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</si>
  <si>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</si>
  <si>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</si>
  <si>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</si>
  <si>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</si>
  <si>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</si>
  <si>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</si>
  <si>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</si>
  <si>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22.11.1988</t>
  </si>
  <si>
    <t>Športová 369</t>
  </si>
  <si>
    <t>Liptovský Ján</t>
  </si>
  <si>
    <t xml:space="preserve">032 03 </t>
  </si>
  <si>
    <t>SKY GLIDER/TOMICROS</t>
  </si>
  <si>
    <t>PROFI/TOMI CROSS 5</t>
  </si>
  <si>
    <t>LITESPEED S5</t>
  </si>
  <si>
    <t>15407910S</t>
  </si>
  <si>
    <t>Vladimír BOŽEK</t>
  </si>
  <si>
    <t>21.1.1990</t>
  </si>
  <si>
    <t>Sv. Bystríka 1669/2</t>
  </si>
  <si>
    <t>49,45</t>
  </si>
  <si>
    <t>8,18/11</t>
  </si>
  <si>
    <t>Jaroslav ANDREJOVSKÝ</t>
  </si>
  <si>
    <t>30.10.1994</t>
  </si>
  <si>
    <t>Košická 2503/8</t>
  </si>
  <si>
    <t>374</t>
  </si>
  <si>
    <t>242</t>
  </si>
  <si>
    <t>38,16</t>
  </si>
  <si>
    <t>370,25</t>
  </si>
  <si>
    <t>327</t>
  </si>
  <si>
    <t>Ing. Mikuláš DUDÁŠ</t>
  </si>
  <si>
    <t>127</t>
  </si>
  <si>
    <t>Andrej ĎURČO</t>
  </si>
  <si>
    <t>7500P75406</t>
  </si>
  <si>
    <t>43,06</t>
  </si>
  <si>
    <t>522.</t>
  </si>
  <si>
    <t>RU5ML-W-01E-079</t>
  </si>
  <si>
    <t>Ladomerská Vieska</t>
  </si>
  <si>
    <t>185,34</t>
  </si>
  <si>
    <t>prebieha zmena vlastníka Dušan ŠURINA</t>
  </si>
  <si>
    <t>D3L-S-46C-243</t>
  </si>
  <si>
    <t>62,51//16,31</t>
  </si>
  <si>
    <t>96,56//38,07</t>
  </si>
  <si>
    <t>15114403L</t>
  </si>
  <si>
    <t>NANOTRADING s.r.o.</t>
  </si>
  <si>
    <t>IČO: 36440761</t>
  </si>
  <si>
    <t>Rosinská cesta 9</t>
  </si>
  <si>
    <t>Prevádzkovateľ: Michal Haluza, nar. 6.8.1974, Horný Vadičov 659, 023 45 Horný Vadičov</t>
  </si>
  <si>
    <t>54,40//57,24/60</t>
  </si>
  <si>
    <t>PARA PLS platný do 27.03.2023</t>
  </si>
  <si>
    <t>RU4S-P-25C-023</t>
  </si>
  <si>
    <t>BG0703304A</t>
  </si>
  <si>
    <t>Gabriel GANYO</t>
  </si>
  <si>
    <t>5.3.1978</t>
  </si>
  <si>
    <t>Vinohradnícka 398/12</t>
  </si>
  <si>
    <t>Bušince</t>
  </si>
  <si>
    <t>991 22</t>
  </si>
  <si>
    <t>Martin BAČINSKÝ</t>
  </si>
  <si>
    <t>19.6.1993</t>
  </si>
  <si>
    <t>Dolná Tižina 152</t>
  </si>
  <si>
    <t>Dolná Tižina</t>
  </si>
  <si>
    <t>013 04</t>
  </si>
  <si>
    <t>TP platná do 11.3.2022</t>
  </si>
  <si>
    <t>3.4.2023/11.3.2022</t>
  </si>
  <si>
    <t>11,45</t>
  </si>
  <si>
    <t>138</t>
  </si>
  <si>
    <t>Mgr. Juraj DUDÁŠ</t>
  </si>
  <si>
    <t>17.10.1979</t>
  </si>
  <si>
    <t>Budatínska 49</t>
  </si>
  <si>
    <t>442, 8.4.2021, dočasne uspané, nelieta sa na nich, dokumenty stále v zložke</t>
  </si>
  <si>
    <t>428,8.4.2021, dočasne uspané, nelieta sa na nich, dokumenty stále v zložke</t>
  </si>
  <si>
    <t>515 , 8.4.2021, dočasne uspané, nelieta sa na nich, dokumenty stále v zložke</t>
  </si>
  <si>
    <t>Matovič/Mitter</t>
  </si>
  <si>
    <t>31//0</t>
  </si>
  <si>
    <t>31//12,01/29</t>
  </si>
  <si>
    <t>114</t>
  </si>
  <si>
    <t>Komárnická 48</t>
  </si>
  <si>
    <t>821 02</t>
  </si>
  <si>
    <t>Kanižská 202/50</t>
  </si>
  <si>
    <t>24.3.02021</t>
  </si>
  <si>
    <t>Ing. Pavol PETRÁŠEK</t>
  </si>
  <si>
    <t>2,03</t>
  </si>
  <si>
    <t>11,39</t>
  </si>
  <si>
    <t>14,47</t>
  </si>
  <si>
    <t>143,53</t>
  </si>
  <si>
    <t>BG0620173A</t>
  </si>
  <si>
    <t>Špačínska cesta 64</t>
  </si>
  <si>
    <t>PUNK XS</t>
  </si>
  <si>
    <t>LUCKY 3 28</t>
  </si>
  <si>
    <t>1328-2421</t>
  </si>
  <si>
    <t>Ing. Pavol ŠKODA</t>
  </si>
  <si>
    <t>11.11.1996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</si>
  <si>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</si>
  <si>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</si>
  <si>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</si>
  <si>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</si>
  <si>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</si>
  <si>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</si>
  <si>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</si>
  <si>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</si>
  <si>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10//63</t>
  </si>
  <si>
    <t>PARA PLS č. 18402/P platný do 1.5.2022</t>
  </si>
  <si>
    <t>CHARGER 2 43</t>
  </si>
  <si>
    <t>1243-2017</t>
  </si>
  <si>
    <t>0//220/450</t>
  </si>
  <si>
    <t>24-27</t>
  </si>
  <si>
    <t>37-41/47-51</t>
  </si>
  <si>
    <t>57-61</t>
  </si>
  <si>
    <t>ANAKIS L</t>
  </si>
  <si>
    <t>M1059-11-0770</t>
  </si>
  <si>
    <t>64/102</t>
  </si>
  <si>
    <t>247/237</t>
  </si>
  <si>
    <t>23.8.2020/31.3.2021</t>
  </si>
  <si>
    <t>Kačmár/Holuj</t>
  </si>
  <si>
    <t>PARA PLS do 31.3.2023</t>
  </si>
  <si>
    <t>OM-P606</t>
  </si>
  <si>
    <t>Viktor SLANÝ</t>
  </si>
  <si>
    <t>21.11.1996</t>
  </si>
  <si>
    <t>Jána Chalupku 1097/27</t>
  </si>
  <si>
    <t>124,15</t>
  </si>
  <si>
    <t>čaká sa na opravu</t>
  </si>
  <si>
    <t>Marián CSONKA, čaká sa na opravu</t>
  </si>
  <si>
    <t>92112503M</t>
  </si>
  <si>
    <t xml:space="preserve">915 01 </t>
  </si>
  <si>
    <t>92112303S</t>
  </si>
  <si>
    <t>92112703M</t>
  </si>
  <si>
    <t>27</t>
  </si>
  <si>
    <t>207</t>
  </si>
  <si>
    <t>2,34</t>
  </si>
  <si>
    <t>32,34</t>
  </si>
  <si>
    <t>Q-LIGTH MS</t>
  </si>
  <si>
    <t>QLi-MS-R-0496</t>
  </si>
  <si>
    <t>KNIGHT S</t>
  </si>
  <si>
    <t>KN-S-0-333</t>
  </si>
  <si>
    <t>9,55</t>
  </si>
  <si>
    <t>10,10</t>
  </si>
  <si>
    <t>Povina</t>
  </si>
  <si>
    <t>10/15</t>
  </si>
  <si>
    <t>75/107</t>
  </si>
  <si>
    <t>92112101M</t>
  </si>
  <si>
    <t>BUZZ Z5 ML</t>
  </si>
  <si>
    <t>BZ5ML-R-03E-029</t>
  </si>
  <si>
    <t>Matej KOVÁČ</t>
  </si>
  <si>
    <t>11.12.1995</t>
  </si>
  <si>
    <t>73,28//65,73/91</t>
  </si>
  <si>
    <t>74,28//243,18/255</t>
  </si>
  <si>
    <t>28,14/61</t>
  </si>
  <si>
    <t>237,18/783</t>
  </si>
  <si>
    <t>80/112</t>
  </si>
  <si>
    <t>464,20/1068</t>
  </si>
  <si>
    <t>neplatil PPLSPT - bol dočasne vyradený, čakal na diely z USA</t>
  </si>
  <si>
    <t>26,25/27</t>
  </si>
  <si>
    <t>164/145</t>
  </si>
  <si>
    <t>13/9</t>
  </si>
  <si>
    <t>132,25/98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</si>
  <si>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</si>
  <si>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</si>
  <si>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</si>
  <si>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</si>
  <si>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</si>
  <si>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</si>
  <si>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</si>
  <si>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HADRON 3 22</t>
  </si>
  <si>
    <t>P-217531</t>
  </si>
  <si>
    <t>Prusy</t>
  </si>
  <si>
    <t>ULM E</t>
  </si>
  <si>
    <t>45-58</t>
  </si>
  <si>
    <t>Pod Lipkou 2650/79</t>
  </si>
  <si>
    <t>OM-P717</t>
  </si>
  <si>
    <t>27,30//27,30/31</t>
  </si>
  <si>
    <t>87//72/85</t>
  </si>
  <si>
    <t>Ján KRNÁČ</t>
  </si>
  <si>
    <t>18.12.1974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</si>
  <si>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</si>
  <si>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</si>
  <si>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</si>
  <si>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</si>
  <si>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</si>
  <si>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</si>
  <si>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</si>
  <si>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Adame/Mitter</t>
  </si>
  <si>
    <t>V/Z</t>
  </si>
  <si>
    <t>0//203,15/203</t>
  </si>
  <si>
    <t>prebieha zmena vlastníka Martin BAČINSKÝ novému členovi</t>
  </si>
  <si>
    <t>342/339</t>
  </si>
  <si>
    <t>591/719</t>
  </si>
  <si>
    <t>12511806 L</t>
  </si>
  <si>
    <t>Ladislav ČERVEŇANSKÝ</t>
  </si>
  <si>
    <t>19.3.1971</t>
  </si>
  <si>
    <t>Ľ.Štúra 516</t>
  </si>
  <si>
    <t>231,40</t>
  </si>
  <si>
    <t>14217904L</t>
  </si>
  <si>
    <t>Lukáš LETOVANEC</t>
  </si>
  <si>
    <t>5.7.1988</t>
  </si>
  <si>
    <t>Nižná 197</t>
  </si>
  <si>
    <t>922 06</t>
  </si>
  <si>
    <t>1015-VGA20277M</t>
  </si>
  <si>
    <t>8.2.1990</t>
  </si>
  <si>
    <t>Hrišovce 29</t>
  </si>
  <si>
    <t>053 51</t>
  </si>
  <si>
    <t>Ondrej ŠULIK</t>
  </si>
  <si>
    <t>Hrišovce</t>
  </si>
  <si>
    <t>BRIGHT 3 28</t>
  </si>
  <si>
    <t>G20282907176</t>
  </si>
  <si>
    <t>86//98,05</t>
  </si>
  <si>
    <t>Para PLS do 12.5.2023 PLS č.17516</t>
  </si>
  <si>
    <t>3//35,15</t>
  </si>
  <si>
    <t>5.52021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</si>
  <si>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</si>
  <si>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</si>
  <si>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</si>
  <si>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</si>
  <si>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</si>
  <si>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</si>
  <si>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</si>
  <si>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23.3.1988</t>
  </si>
  <si>
    <t>Hlinská 2590/18</t>
  </si>
  <si>
    <t>0//77,45/78</t>
  </si>
  <si>
    <t>957 04</t>
  </si>
  <si>
    <t>para PLS do 07.05.2023</t>
  </si>
  <si>
    <t>0//22,50/23</t>
  </si>
  <si>
    <t>P334</t>
  </si>
  <si>
    <t>130039</t>
  </si>
  <si>
    <t>Čierny/Ďurina</t>
  </si>
  <si>
    <t>0//20/25</t>
  </si>
  <si>
    <t>13143609XSC</t>
  </si>
  <si>
    <t>7.3.1982</t>
  </si>
  <si>
    <t>Crossboy, Ballintogher</t>
  </si>
  <si>
    <t>Co.Sligo, Irsko</t>
  </si>
  <si>
    <t>F9ITY7N</t>
  </si>
  <si>
    <t>Ing. Andrea KISKA</t>
  </si>
  <si>
    <t>ENVY 27</t>
  </si>
  <si>
    <t>9.8.1977</t>
  </si>
  <si>
    <t>Ing. Peter KISKA</t>
  </si>
  <si>
    <t>Co.Sligo, Írsko</t>
  </si>
  <si>
    <t>07810823</t>
  </si>
  <si>
    <t>72,30</t>
  </si>
  <si>
    <t>7,30</t>
  </si>
  <si>
    <t>84,40</t>
  </si>
  <si>
    <t>14224912S</t>
  </si>
  <si>
    <t>Mgr. Róbert VOKÁL</t>
  </si>
  <si>
    <t>26.2.1987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</si>
  <si>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</si>
  <si>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</si>
  <si>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</si>
  <si>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</si>
  <si>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</si>
  <si>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</si>
  <si>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8.10.1987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</si>
  <si>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</si>
  <si>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</si>
  <si>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</si>
  <si>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</si>
  <si>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</si>
  <si>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</si>
  <si>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</si>
  <si>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</si>
  <si>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</si>
  <si>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</si>
  <si>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</si>
  <si>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</si>
  <si>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10.9.1985</t>
  </si>
  <si>
    <t>Jelenec 234</t>
  </si>
  <si>
    <t>Jelenec</t>
  </si>
  <si>
    <t>951 73</t>
  </si>
  <si>
    <t>Školská 1860/35</t>
  </si>
  <si>
    <t xml:space="preserve">                 </t>
  </si>
  <si>
    <t>Light Aircraft Association of Slovak Republic</t>
  </si>
  <si>
    <t>11//13</t>
  </si>
  <si>
    <t>46//35,15</t>
  </si>
  <si>
    <t>36-024-52258</t>
  </si>
  <si>
    <t>Jozef ZIMA</t>
  </si>
  <si>
    <t>26.5.1982</t>
  </si>
  <si>
    <t>Gerlachovská 20</t>
  </si>
  <si>
    <t>Jaroslav GOLODŽEJ</t>
  </si>
  <si>
    <t>22.9.1974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</si>
  <si>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</si>
  <si>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</si>
  <si>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</si>
  <si>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</si>
  <si>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</si>
  <si>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</si>
  <si>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27.7.1987</t>
  </si>
  <si>
    <t>Komjatná 315</t>
  </si>
  <si>
    <t>Komjatná</t>
  </si>
  <si>
    <t>034 96</t>
  </si>
  <si>
    <t>26,30//26,30/66</t>
  </si>
  <si>
    <t>178//178/315</t>
  </si>
  <si>
    <t>6//3,30/6</t>
  </si>
  <si>
    <t>123,25//378,30/316</t>
  </si>
  <si>
    <t>9,10//15,24/36</t>
  </si>
  <si>
    <t>102,18//28,40/55</t>
  </si>
  <si>
    <t>Krosna PLS č. 14421/P, do 18.5.2023</t>
  </si>
  <si>
    <t>4,19</t>
  </si>
  <si>
    <t>42,42</t>
  </si>
  <si>
    <t>2015+pomocný podvozok, do 18.05.2023, č 18416</t>
  </si>
  <si>
    <t>7//7/19</t>
  </si>
  <si>
    <t>10,22//11,07/28</t>
  </si>
  <si>
    <t>Furdekova 12/1616</t>
  </si>
  <si>
    <t>176/213</t>
  </si>
  <si>
    <t>543/749</t>
  </si>
  <si>
    <t>Rišňovce 131</t>
  </si>
  <si>
    <t>Rišňovce</t>
  </si>
  <si>
    <t>951 21</t>
  </si>
  <si>
    <t>ZGTMS-V-12E-182</t>
  </si>
  <si>
    <t>QU-MS-Y-0181</t>
  </si>
  <si>
    <t>R3S-M-47E-116</t>
  </si>
  <si>
    <t>22.6.1986</t>
  </si>
  <si>
    <t>6101P68994</t>
  </si>
  <si>
    <t>Ján MAKOVNÍK</t>
  </si>
  <si>
    <t>17.5.1973</t>
  </si>
  <si>
    <t>Petra Jilemnického 9</t>
  </si>
  <si>
    <t>45//27/15</t>
  </si>
  <si>
    <t>95//59/47</t>
  </si>
  <si>
    <t>para PLS č. 21260</t>
  </si>
  <si>
    <t>62//62/78</t>
  </si>
  <si>
    <t>163//600/1580</t>
  </si>
  <si>
    <t>CHN0608289</t>
  </si>
  <si>
    <t>SYCON- AIRCRAFT</t>
  </si>
  <si>
    <t>452</t>
  </si>
  <si>
    <t>42-024-52317</t>
  </si>
  <si>
    <t>OM-P611</t>
  </si>
  <si>
    <t>OM-P612</t>
  </si>
  <si>
    <t>OM-P618</t>
  </si>
  <si>
    <t>102</t>
  </si>
  <si>
    <t>24//24/64</t>
  </si>
  <si>
    <t>53//53/168</t>
  </si>
  <si>
    <t>14/18</t>
  </si>
  <si>
    <t>115/94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</si>
  <si>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</si>
  <si>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</si>
  <si>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</si>
  <si>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</si>
  <si>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</si>
  <si>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</si>
  <si>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</si>
  <si>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</si>
  <si>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</si>
  <si>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</si>
  <si>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22.3.1972</t>
  </si>
  <si>
    <t>Michalová</t>
  </si>
  <si>
    <t>976 57</t>
  </si>
  <si>
    <t>G27301008752</t>
  </si>
  <si>
    <t>Hrádza 79/63</t>
  </si>
  <si>
    <t>Hrádza79/ 63</t>
  </si>
  <si>
    <t>471, 27.05.2021 žiadosť o vyradenie</t>
  </si>
  <si>
    <t>Ivan REVIĽAK</t>
  </si>
  <si>
    <t>11.2.1974</t>
  </si>
  <si>
    <t>0,52</t>
  </si>
  <si>
    <t>107,59</t>
  </si>
  <si>
    <t>Komenského 25</t>
  </si>
  <si>
    <t>23703703L</t>
  </si>
  <si>
    <t>Pavol KONEK</t>
  </si>
  <si>
    <t>9.1.1975</t>
  </si>
  <si>
    <t>20..5.2021</t>
  </si>
  <si>
    <t>Na Skotni 137/1</t>
  </si>
  <si>
    <t>Nededza</t>
  </si>
  <si>
    <t>AFNOR</t>
  </si>
  <si>
    <t>RELAX 25</t>
  </si>
  <si>
    <t>P252</t>
  </si>
  <si>
    <t>4118</t>
  </si>
  <si>
    <t>054</t>
  </si>
  <si>
    <t>66//66</t>
  </si>
  <si>
    <t>15011710M</t>
  </si>
  <si>
    <t>Peter CHUDOVSKÝ</t>
  </si>
  <si>
    <t>2.6.1975</t>
  </si>
  <si>
    <t>Udiča 17</t>
  </si>
  <si>
    <t>018 01</t>
  </si>
  <si>
    <t>Trhovište</t>
  </si>
  <si>
    <t>26,46</t>
  </si>
  <si>
    <t>108,01</t>
  </si>
  <si>
    <t>200,06</t>
  </si>
  <si>
    <t>SGME2SB-0510-18647</t>
  </si>
  <si>
    <t>Ing. Miroslav KONÍČEK</t>
  </si>
  <si>
    <t>14127201SM</t>
  </si>
  <si>
    <t>Ing. Ivan MACKO</t>
  </si>
  <si>
    <t>Podlužie 3029</t>
  </si>
  <si>
    <t>15.3.1987</t>
  </si>
  <si>
    <t>30,5</t>
  </si>
  <si>
    <t>30,1</t>
  </si>
  <si>
    <t>76,5</t>
  </si>
  <si>
    <t>84,5</t>
  </si>
  <si>
    <t>SUPER SPORT 153</t>
  </si>
  <si>
    <t>69,15</t>
  </si>
  <si>
    <t>4,05/16</t>
  </si>
  <si>
    <t>218,20/81</t>
  </si>
  <si>
    <t>149</t>
  </si>
  <si>
    <t>2733-2355</t>
  </si>
  <si>
    <t>50-52</t>
  </si>
  <si>
    <t>Prevádzkovateľ: Vladimír Glonec, Kaštieľská 12, 900 24 Veľký Biel, nar. 4.9.1975</t>
  </si>
  <si>
    <t>89/46</t>
  </si>
  <si>
    <t>191/124</t>
  </si>
  <si>
    <t>L007</t>
  </si>
  <si>
    <t>Jozef POLÁK</t>
  </si>
  <si>
    <t>23.7.1974</t>
  </si>
  <si>
    <t>226,30//150/180</t>
  </si>
  <si>
    <t>Na Výhone 730/90</t>
  </si>
  <si>
    <t>Borský Mikuláš</t>
  </si>
  <si>
    <t>908 77</t>
  </si>
  <si>
    <t>PARA PLS LŠZ platný do 2.6.2023</t>
  </si>
  <si>
    <t>24.10.2021/2.6.2023</t>
  </si>
  <si>
    <t>L357</t>
  </si>
  <si>
    <t>WB37C907</t>
  </si>
  <si>
    <t>PARA PLS do 28.5.2023</t>
  </si>
  <si>
    <t>105,10/79</t>
  </si>
  <si>
    <t>308,55/395</t>
  </si>
  <si>
    <t>RU5L-W-10D-095</t>
  </si>
  <si>
    <t>14.8.1956</t>
  </si>
  <si>
    <t>Patrik GROSINGER</t>
  </si>
  <si>
    <t>11.6.1990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</si>
  <si>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</si>
  <si>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</si>
  <si>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</si>
  <si>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</si>
  <si>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</si>
  <si>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</si>
  <si>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</si>
  <si>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</si>
  <si>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</si>
  <si>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</si>
  <si>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</si>
  <si>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12.8.1966</t>
  </si>
  <si>
    <t>Tolstého 16</t>
  </si>
  <si>
    <t>21,45</t>
  </si>
  <si>
    <t>14-126-52576</t>
  </si>
  <si>
    <t>Lukáš PRAMUKA</t>
  </si>
  <si>
    <t>28.10.1985</t>
  </si>
  <si>
    <t>Hviezdoslavova 1268/21</t>
  </si>
  <si>
    <t>19-124-71939</t>
  </si>
  <si>
    <t>Michal JANDURA</t>
  </si>
  <si>
    <t>11.4.1989</t>
  </si>
  <si>
    <t>Závodská cesta 2962/14</t>
  </si>
  <si>
    <t>G3828A2541066</t>
  </si>
  <si>
    <t>Peter RYBANIČ</t>
  </si>
  <si>
    <t>24.5.1975</t>
  </si>
  <si>
    <t>Furdekova 2</t>
  </si>
  <si>
    <t>P983</t>
  </si>
  <si>
    <t>26.09.1990</t>
  </si>
  <si>
    <t>63//0</t>
  </si>
  <si>
    <t>AXIS 5 22</t>
  </si>
  <si>
    <t>AX536-222-48008</t>
  </si>
  <si>
    <t>Zuzana DINDOVÁ</t>
  </si>
  <si>
    <t>20.10.2001</t>
  </si>
  <si>
    <t>Levočská 2</t>
  </si>
  <si>
    <t>3,35</t>
  </si>
  <si>
    <t>46,25</t>
  </si>
  <si>
    <t>15,55</t>
  </si>
  <si>
    <t>5//18,27/19</t>
  </si>
  <si>
    <t>110,25//71,55/144</t>
  </si>
  <si>
    <t>Nezábudková 780/8</t>
  </si>
  <si>
    <t>Attila KARÁCSONY</t>
  </si>
  <si>
    <t>4.12.1992</t>
  </si>
  <si>
    <t>Váhovce 69</t>
  </si>
  <si>
    <t>Váhovce</t>
  </si>
  <si>
    <t>925 62</t>
  </si>
  <si>
    <t>BUZZ Z6 L</t>
  </si>
  <si>
    <t>BZ6L-V-28A-099</t>
  </si>
  <si>
    <t>Ing. Tomáš KAŇUCH</t>
  </si>
  <si>
    <t>31.1.1980</t>
  </si>
  <si>
    <t>Dukelská 60/67</t>
  </si>
  <si>
    <t xml:space="preserve">Giraltovce </t>
  </si>
  <si>
    <t>087 01</t>
  </si>
  <si>
    <t>Dárius BÍLOVSKÝ</t>
  </si>
  <si>
    <t>934 01</t>
  </si>
  <si>
    <t>232//408,22/540</t>
  </si>
  <si>
    <t>Para PLS do 23.09.2021</t>
  </si>
  <si>
    <t>15.6.2022/23.9.2021</t>
  </si>
  <si>
    <t>40,30</t>
  </si>
  <si>
    <t>40,50</t>
  </si>
  <si>
    <t>15010108XS</t>
  </si>
  <si>
    <t>Júlia ŠVECOVÁ</t>
  </si>
  <si>
    <t>26.6.2002</t>
  </si>
  <si>
    <t>DISCOVERY 5 XS</t>
  </si>
  <si>
    <t>0321-3537-445</t>
  </si>
  <si>
    <t>Mgr. Monika KOZLÍKOVÁ</t>
  </si>
  <si>
    <t>11.3.1992</t>
  </si>
  <si>
    <t>Námestie hraničiarov 35</t>
  </si>
  <si>
    <t>1020-4471-428</t>
  </si>
  <si>
    <t>Ing. Lukáš HARVILA</t>
  </si>
  <si>
    <t>1.10.1992</t>
  </si>
  <si>
    <t>13912406MC</t>
  </si>
  <si>
    <t>Bc. Peter JONIS</t>
  </si>
  <si>
    <t>2.4.1981</t>
  </si>
  <si>
    <t>Žnatínska 208/32</t>
  </si>
  <si>
    <t>Čereňany</t>
  </si>
  <si>
    <t>972 46</t>
  </si>
  <si>
    <t>29,35</t>
  </si>
  <si>
    <t>Dr. V. Clementisa 376/4</t>
  </si>
  <si>
    <t>Provazník</t>
  </si>
  <si>
    <t>86,45/216</t>
  </si>
  <si>
    <t>291,25/764</t>
  </si>
  <si>
    <t>Bašný/Jančiar</t>
  </si>
  <si>
    <t>45,05//62/107</t>
  </si>
  <si>
    <t>178,05//240,05/361</t>
  </si>
  <si>
    <t>Para PLS platný do 30.05.2023</t>
  </si>
  <si>
    <t>Matovič/Jančiar</t>
  </si>
  <si>
    <t>11//171/171</t>
  </si>
  <si>
    <t>182//398/404</t>
  </si>
  <si>
    <t>Para PLS do 10.06.2023</t>
  </si>
  <si>
    <t>IKUMA 25</t>
  </si>
  <si>
    <t>K460299</t>
  </si>
  <si>
    <t>Štefan CHLEPKO</t>
  </si>
  <si>
    <t>17.2.1980</t>
  </si>
  <si>
    <t>320</t>
  </si>
  <si>
    <t>Liptovská Lúžna 1021</t>
  </si>
  <si>
    <t>Liptovská Lúžna</t>
  </si>
  <si>
    <t>034 72</t>
  </si>
  <si>
    <t>Erik KRIŠŠÁK</t>
  </si>
  <si>
    <t>11.51996</t>
  </si>
  <si>
    <t>Južný prameň 65</t>
  </si>
  <si>
    <t>G27281206112</t>
  </si>
  <si>
    <t>Milan ŠRÁMEK</t>
  </si>
  <si>
    <t>14.8.1989</t>
  </si>
  <si>
    <t>Železničiarov 293/37</t>
  </si>
  <si>
    <t>Trstená</t>
  </si>
  <si>
    <t>028 01</t>
  </si>
  <si>
    <t xml:space="preserve">Mgr. Michal DRUGA, PhD. </t>
  </si>
  <si>
    <t>2.11.1988</t>
  </si>
  <si>
    <t>212,15</t>
  </si>
  <si>
    <t>Banícka 18</t>
  </si>
  <si>
    <t>Malachov</t>
  </si>
  <si>
    <t>P609</t>
  </si>
  <si>
    <t>THOR 202 - ANT</t>
  </si>
  <si>
    <t>929*07284</t>
  </si>
  <si>
    <t>POLINI</t>
  </si>
  <si>
    <t>8,18//0</t>
  </si>
  <si>
    <t>PARA PLS platný do 13.6.2021</t>
  </si>
  <si>
    <t>15116105M</t>
  </si>
  <si>
    <t>IČO: 52018458</t>
  </si>
  <si>
    <t>SNP 149/12</t>
  </si>
  <si>
    <t>Prevázdkovateľ: Mário Daňko</t>
  </si>
  <si>
    <t>ORPEL, s.r.o.</t>
  </si>
  <si>
    <t>ION 5 M</t>
  </si>
  <si>
    <t>603752</t>
  </si>
  <si>
    <t>Bc. Martin MARKO</t>
  </si>
  <si>
    <t>20.8.1995</t>
  </si>
  <si>
    <t>Pod Vinicou 366/6</t>
  </si>
  <si>
    <t>143,30</t>
  </si>
  <si>
    <t>Mládeže 635/50</t>
  </si>
  <si>
    <t>Vladimír JURKOVIČ</t>
  </si>
  <si>
    <t>5,20</t>
  </si>
  <si>
    <t>13,40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</si>
  <si>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</si>
  <si>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</si>
  <si>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</si>
  <si>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</si>
  <si>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</si>
  <si>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</si>
  <si>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</si>
  <si>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0//20/20</t>
  </si>
  <si>
    <t>0//60/70</t>
  </si>
  <si>
    <t>PARA PLS 17690</t>
  </si>
  <si>
    <t>101/148</t>
  </si>
  <si>
    <t>40//47/69</t>
  </si>
  <si>
    <t>113</t>
  </si>
  <si>
    <t>305</t>
  </si>
  <si>
    <t>RELIEF 214 S</t>
  </si>
  <si>
    <t>QUASAR-HAMAN</t>
  </si>
  <si>
    <t>188</t>
  </si>
  <si>
    <t>248,33</t>
  </si>
  <si>
    <t>QUASAR CZ 15,4/FM 301</t>
  </si>
  <si>
    <t>25/NIL</t>
  </si>
  <si>
    <t>HAMAN/FLYING MACHINES</t>
  </si>
  <si>
    <t>Marián VRŠKOVÝ</t>
  </si>
  <si>
    <t>5//160</t>
  </si>
  <si>
    <t>27,10//25,10/19</t>
  </si>
  <si>
    <t>74,10//35,10/27</t>
  </si>
  <si>
    <t>PARA PLS č. 19080/P, PLS platný do 2.2.2023</t>
  </si>
  <si>
    <t>5//8</t>
  </si>
  <si>
    <t>92010402M</t>
  </si>
  <si>
    <t>Michal HRAŠNA</t>
  </si>
  <si>
    <t>Na hlinách 26</t>
  </si>
  <si>
    <t>82506004T</t>
  </si>
  <si>
    <t>9,53//9,53/23</t>
  </si>
  <si>
    <t>73//265,32/423</t>
  </si>
  <si>
    <t>TAKOO 5 39</t>
  </si>
  <si>
    <t>Q1353310</t>
  </si>
  <si>
    <t>41,40/64</t>
  </si>
  <si>
    <t>408,25/606</t>
  </si>
  <si>
    <t>16919210M</t>
  </si>
  <si>
    <t>Pavol KRAJČÍROVIČ</t>
  </si>
  <si>
    <t>25.1.1986</t>
  </si>
  <si>
    <t>Štefana Baniča 20</t>
  </si>
  <si>
    <t>Ing. Peter MOLDA</t>
  </si>
  <si>
    <t>G39241501014</t>
  </si>
  <si>
    <t>35,30//0</t>
  </si>
  <si>
    <t>35,30//60</t>
  </si>
  <si>
    <t>125,20</t>
  </si>
  <si>
    <t>10,15</t>
  </si>
  <si>
    <t>Patrik ROSIPAJLA</t>
  </si>
  <si>
    <t>19.5.1997</t>
  </si>
  <si>
    <t>Ternavská 2247/26</t>
  </si>
  <si>
    <t>TAKOO 2 42</t>
  </si>
  <si>
    <t>G240182</t>
  </si>
  <si>
    <t>15013012L</t>
  </si>
  <si>
    <t>Andrej KUBRANSKÝ</t>
  </si>
  <si>
    <t>9.11.1992</t>
  </si>
  <si>
    <t>Lánska 962/72</t>
  </si>
  <si>
    <t>AVIONA</t>
  </si>
  <si>
    <t>P713</t>
  </si>
  <si>
    <t>0//5</t>
  </si>
  <si>
    <t>PARA PLS platný do 12.6.2023</t>
  </si>
  <si>
    <t>26.5.2023/12.6.2023</t>
  </si>
  <si>
    <t>L177</t>
  </si>
  <si>
    <t>13357502L</t>
  </si>
  <si>
    <t>709</t>
  </si>
  <si>
    <t>HOR PROP, AIR-HOR</t>
  </si>
  <si>
    <t>Daniel ZVALO</t>
  </si>
  <si>
    <t>17.7.1972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</si>
  <si>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</si>
  <si>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</si>
  <si>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</si>
  <si>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</si>
  <si>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</si>
  <si>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</si>
  <si>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</si>
  <si>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190/480</t>
  </si>
  <si>
    <t>1330/2110</t>
  </si>
  <si>
    <t>127//83,10/75</t>
  </si>
  <si>
    <t>127//298/306</t>
  </si>
  <si>
    <t>Para do 10.7.2023, PLS č.16947</t>
  </si>
  <si>
    <t>64//48/100</t>
  </si>
  <si>
    <t>114//98/100</t>
  </si>
  <si>
    <t>PARA platný do 10.7.2023</t>
  </si>
  <si>
    <t>Miroslav  BOBER, bude mať nový PK, TK sa spraví naraz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</si>
  <si>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</si>
  <si>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</si>
  <si>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</si>
  <si>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</si>
  <si>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</si>
  <si>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</si>
  <si>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</si>
  <si>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</si>
  <si>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23.5.1976</t>
  </si>
  <si>
    <t>16,30//7,20</t>
  </si>
  <si>
    <t>Kamenný Most</t>
  </si>
  <si>
    <t>943 58</t>
  </si>
  <si>
    <t>48-51</t>
  </si>
  <si>
    <t>Kamenný Most 540</t>
  </si>
  <si>
    <t>57,27/406</t>
  </si>
  <si>
    <t>749,01/2217</t>
  </si>
  <si>
    <t>249,27/1052</t>
  </si>
  <si>
    <t>37,40/69</t>
  </si>
  <si>
    <t>545,05/1181</t>
  </si>
  <si>
    <t>120/505</t>
  </si>
  <si>
    <t>270/505</t>
  </si>
  <si>
    <t>16124302S</t>
  </si>
  <si>
    <t>AA3ML-S-50A-021</t>
  </si>
  <si>
    <t>ARTIK 6 27</t>
  </si>
  <si>
    <t>Q1382032</t>
  </si>
  <si>
    <t>Ľuboš GAŽO</t>
  </si>
  <si>
    <t>23.8.1968</t>
  </si>
  <si>
    <t>Rumanová</t>
  </si>
  <si>
    <t>OM-L288</t>
  </si>
  <si>
    <t>OM-L286</t>
  </si>
  <si>
    <t>OM-L285</t>
  </si>
  <si>
    <t>3,15/6</t>
  </si>
  <si>
    <t>48,15/141</t>
  </si>
  <si>
    <t>38,20/72</t>
  </si>
  <si>
    <t>99/179</t>
  </si>
  <si>
    <t>Čierny/Hloušek</t>
  </si>
  <si>
    <t>5//11</t>
  </si>
  <si>
    <t>130//70</t>
  </si>
  <si>
    <t>para PLS do 24.06.2023</t>
  </si>
  <si>
    <t>MIURA RS L</t>
  </si>
  <si>
    <t>10-131-71758</t>
  </si>
  <si>
    <t>Tomáš JÁGRIK</t>
  </si>
  <si>
    <t>25.10.1992</t>
  </si>
  <si>
    <t>Nosice 2</t>
  </si>
  <si>
    <t>LTF-2</t>
  </si>
  <si>
    <t>24-131-72016</t>
  </si>
  <si>
    <t>Peter SZEKERA</t>
  </si>
  <si>
    <t>17.3.1987</t>
  </si>
  <si>
    <t>T.B.Hulvínska 22</t>
  </si>
  <si>
    <t>25-128-72042</t>
  </si>
  <si>
    <t>Andrej KRIŽANOVIČ</t>
  </si>
  <si>
    <t>25.9.1992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</si>
  <si>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</si>
  <si>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</si>
  <si>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</si>
  <si>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</si>
  <si>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</si>
  <si>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</si>
  <si>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</si>
  <si>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</si>
  <si>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18.5.1998</t>
  </si>
  <si>
    <t>Zubák</t>
  </si>
  <si>
    <t>Zubák 295</t>
  </si>
  <si>
    <t>020 64</t>
  </si>
  <si>
    <t>15-124-52591</t>
  </si>
  <si>
    <t>Ing. Martin PACÚCH</t>
  </si>
  <si>
    <t>15.9.1995</t>
  </si>
  <si>
    <t>Hliny 1943</t>
  </si>
  <si>
    <t>ALPHA 7 26</t>
  </si>
  <si>
    <t>9793P86897</t>
  </si>
  <si>
    <t>Erik ALEXY</t>
  </si>
  <si>
    <t>14.3.1997</t>
  </si>
  <si>
    <t>Pribinova 1174/76</t>
  </si>
  <si>
    <t>ION 6 M</t>
  </si>
  <si>
    <t>606122</t>
  </si>
  <si>
    <t>Peter LENÁRT</t>
  </si>
  <si>
    <t>21.7.1984</t>
  </si>
  <si>
    <t>Remeniny</t>
  </si>
  <si>
    <t>Remeniny 37</t>
  </si>
  <si>
    <t>094 31</t>
  </si>
  <si>
    <t>BEAT 23</t>
  </si>
  <si>
    <t>003-049-G</t>
  </si>
  <si>
    <t>Mgr. Peter SENICKÝ</t>
  </si>
  <si>
    <t>12.9.1975</t>
  </si>
  <si>
    <t>Medzi cesty 1</t>
  </si>
  <si>
    <t>Šenkvice</t>
  </si>
  <si>
    <t>900 81</t>
  </si>
  <si>
    <t>8555P80564</t>
  </si>
  <si>
    <t>Bc. Filip VESELOVSKÝ</t>
  </si>
  <si>
    <t>23.11.1989</t>
  </si>
  <si>
    <t>Liptovská Lúžna 729</t>
  </si>
  <si>
    <t>SIGMA 10 23</t>
  </si>
  <si>
    <t>7798P76770</t>
  </si>
  <si>
    <t>10//?</t>
  </si>
  <si>
    <t>287//?</t>
  </si>
  <si>
    <t>Koperníkova 6</t>
  </si>
  <si>
    <t>PARA PLS do 10.7.2023</t>
  </si>
  <si>
    <t>11//25,40</t>
  </si>
  <si>
    <t>170//251,50/344</t>
  </si>
  <si>
    <t>PARA platnosť do 10.7.2023, PLS č. 19314/P</t>
  </si>
  <si>
    <t>28//39,18/50</t>
  </si>
  <si>
    <t>100//118/141</t>
  </si>
  <si>
    <t>krosna PLS č.14420/P PLS platný do 10.7.2023</t>
  </si>
  <si>
    <t>2,12</t>
  </si>
  <si>
    <t>98,3</t>
  </si>
  <si>
    <t>Kľačany</t>
  </si>
  <si>
    <t>Ing. Patrik ZELENÝ</t>
  </si>
  <si>
    <t>16,30</t>
  </si>
  <si>
    <t>14127606SM</t>
  </si>
  <si>
    <t>Peter MOŽUCHA</t>
  </si>
  <si>
    <t>27.6.1978</t>
  </si>
  <si>
    <t>Nová 224/78</t>
  </si>
  <si>
    <t>Šúrovce</t>
  </si>
  <si>
    <t>919 25</t>
  </si>
  <si>
    <t>14822210L</t>
  </si>
  <si>
    <t>Jozef KUDLA</t>
  </si>
  <si>
    <t>27.6.1984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</si>
  <si>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</si>
  <si>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</si>
  <si>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</si>
  <si>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</si>
  <si>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</si>
  <si>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</si>
  <si>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</si>
  <si>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ARAK S</t>
  </si>
  <si>
    <t>SGAK10SPE-4520-23746</t>
  </si>
  <si>
    <t>10,40//10,40/13</t>
  </si>
  <si>
    <t>12,15//12,15/19</t>
  </si>
  <si>
    <t>10,53</t>
  </si>
  <si>
    <t>50,45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</si>
  <si>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</si>
  <si>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</si>
  <si>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</si>
  <si>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</si>
  <si>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</si>
  <si>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</si>
  <si>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</si>
  <si>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</si>
  <si>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</si>
  <si>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</si>
  <si>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5.11.1971</t>
  </si>
  <si>
    <t>80//100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</si>
  <si>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</si>
  <si>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</si>
  <si>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</si>
  <si>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</si>
  <si>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</si>
  <si>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</si>
  <si>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</si>
  <si>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</si>
  <si>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</si>
  <si>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21.1.1999</t>
  </si>
  <si>
    <t>Pod lesom 10</t>
  </si>
  <si>
    <t>136,35//75,50</t>
  </si>
  <si>
    <t>181,58//199,20</t>
  </si>
  <si>
    <t>30/25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</si>
  <si>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</si>
  <si>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</si>
  <si>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</si>
  <si>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</si>
  <si>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</si>
  <si>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</si>
  <si>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</si>
  <si>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1.2.1968</t>
  </si>
  <si>
    <t>Levická 122/241</t>
  </si>
  <si>
    <t>Veľký Ďur</t>
  </si>
  <si>
    <t>935 34</t>
  </si>
  <si>
    <t>10,02</t>
  </si>
  <si>
    <t>R3-ML-B-3452</t>
  </si>
  <si>
    <t>ESO 14/FAŠUNG</t>
  </si>
  <si>
    <t>298/569</t>
  </si>
  <si>
    <t>krídlo z OM-H043 podvozok z OM-H071</t>
  </si>
  <si>
    <t>2000/1982</t>
  </si>
  <si>
    <t>OM-L375</t>
  </si>
  <si>
    <t>OM-L376</t>
  </si>
  <si>
    <t>G40421404089L</t>
  </si>
  <si>
    <t>Szabolcs KÖTELES</t>
  </si>
  <si>
    <t>8.10.1973</t>
  </si>
  <si>
    <t>Spojovacia 11</t>
  </si>
  <si>
    <t>Nána</t>
  </si>
  <si>
    <t>943 60</t>
  </si>
  <si>
    <t>D4ML-V-23E-076</t>
  </si>
  <si>
    <t>Mgr. Miloš GORELKA</t>
  </si>
  <si>
    <t>4//53</t>
  </si>
  <si>
    <t>40//53</t>
  </si>
  <si>
    <t>OM-L342</t>
  </si>
  <si>
    <t>D3MS-S-17C-024</t>
  </si>
  <si>
    <t>Oliver SUROVIAK</t>
  </si>
  <si>
    <t>524, 9.8.2021 PLS NEPLATNÝ VIAC AKO 24 MESIACOV</t>
  </si>
  <si>
    <t>562, 9.8.2021, PLS NEPLATNÝ VIAC AKO 24 MESIACOV</t>
  </si>
  <si>
    <t>567, 9.8.2021, PLS NEPLATNÝ VIAC AKO 24 MESIACOV</t>
  </si>
  <si>
    <t>579, 9.8.2021 PLS NEPLATNÝ VIAC AKO 24 MESIACOV</t>
  </si>
  <si>
    <t>589, 9.8.2021 PLS NEPLATNÝ VIAC AKO 24 MESIACOV</t>
  </si>
  <si>
    <t>598, 9.8.202012, PLS NEPLATNÝ VIAC AKO 24 MESIACOV</t>
  </si>
  <si>
    <t>605, 9.8.2021, PLS NEPLATNÝ VIAC AKO 24 MESIACOV</t>
  </si>
  <si>
    <t>619, 9.8.2021, PLS NEPLATNÝ VIAC AKO 24 MESIACOV</t>
  </si>
  <si>
    <t>639, 9.8.2021, PLS NEPLATNÝ VIAC AKO 24 MESIACOV</t>
  </si>
  <si>
    <t>660, 9.8.2021, PLS NEPLATNÝ VIAC AKO 24 MESIACOV</t>
  </si>
  <si>
    <t>681, 9.8.2021, PLS NEPLATNÝ VIAC AKO 24 MESIACOV</t>
  </si>
  <si>
    <t>698, 9.8.2021, PLS NEPLATNÝ VIAC AKO 24 MESIACOV</t>
  </si>
  <si>
    <t>760, 9.8.2021, PLS NEPLATNÝ VIAC AKO 24 MESIACOV</t>
  </si>
  <si>
    <t>831, 9.8.2021, PLS NEPLATNÝ VIAC AKO 24 MESIACOV</t>
  </si>
  <si>
    <t>848, 9.8.2021, PLS NEPLATNÝ VIAC AKO 24 MESIACOV</t>
  </si>
  <si>
    <t>893, 9.8.2021, PLS NEPLATNÝ VIAC AKO 24 MESIACOV</t>
  </si>
  <si>
    <t>948, 9.8.2021, PLS NEPLATNÝ VIAC AKO 24 MESIACOV</t>
  </si>
  <si>
    <t>958, 9.8.2021, PLS NEPLATNÝ VIAC AKO 24 MESIACOV</t>
  </si>
  <si>
    <t>959, 9.8.2021, PLS NEPLATNÝ VIAC AKO 24 MESIACOV</t>
  </si>
  <si>
    <t>977, 9.8.2021, PLS NEPLATNÝ VIAC AKO 24 MESIACOV</t>
  </si>
  <si>
    <t>Q1382116</t>
  </si>
  <si>
    <t xml:space="preserve">906 35 </t>
  </si>
  <si>
    <t>25302705ML</t>
  </si>
  <si>
    <t>Mgr. Stanislav BESEDA</t>
  </si>
  <si>
    <t>Diviacka Nová Ves</t>
  </si>
  <si>
    <t>27//27</t>
  </si>
  <si>
    <t>112//127</t>
  </si>
  <si>
    <t>2010/2011</t>
  </si>
  <si>
    <t>6/13</t>
  </si>
  <si>
    <t>533/1783</t>
  </si>
  <si>
    <t>42,54//13,41/19</t>
  </si>
  <si>
    <t>76,26//68,29/73</t>
  </si>
  <si>
    <t>PLS krosny do 16.08.2023, PLS č.17647</t>
  </si>
  <si>
    <t>1,30//1,30/2</t>
  </si>
  <si>
    <t>492,30//492,30/500</t>
  </si>
  <si>
    <t>PARA PLS do 16.8.2023</t>
  </si>
  <si>
    <t>25//25</t>
  </si>
  <si>
    <t>51//201</t>
  </si>
  <si>
    <t>Para do 28.7.2023</t>
  </si>
  <si>
    <t>09612230</t>
  </si>
  <si>
    <t>Miroslav BAŽÁNY</t>
  </si>
  <si>
    <t>21.8.1980</t>
  </si>
  <si>
    <t>Modranská 149</t>
  </si>
  <si>
    <t>H438</t>
  </si>
  <si>
    <t>Ondrej KNOTEK</t>
  </si>
  <si>
    <t>5,21</t>
  </si>
  <si>
    <t>85,23</t>
  </si>
  <si>
    <t>VEGA 2 S</t>
  </si>
  <si>
    <t>23835405SC</t>
  </si>
  <si>
    <t>Lucia GUROVÁ</t>
  </si>
  <si>
    <t>14.4.1989</t>
  </si>
  <si>
    <t>Gaštanová 48</t>
  </si>
  <si>
    <t>16125406L</t>
  </si>
  <si>
    <t>M. Galandu 1212/6</t>
  </si>
  <si>
    <t>MZK, bude sa vyraďovať a namiesto neho pôjde nové - kúpené z ČR</t>
  </si>
  <si>
    <t>14127907SM</t>
  </si>
  <si>
    <t>Patrik ČAPKA</t>
  </si>
  <si>
    <t>20.1.1992</t>
  </si>
  <si>
    <t>Na Hlinách 6925/15</t>
  </si>
  <si>
    <t>R3M-M-09D-035</t>
  </si>
  <si>
    <t>Martin KRŠÁK</t>
  </si>
  <si>
    <t>3.4.1998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</si>
  <si>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</si>
  <si>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</si>
  <si>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</si>
  <si>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</si>
  <si>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</si>
  <si>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</si>
  <si>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</si>
  <si>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</si>
  <si>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</si>
  <si>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</si>
  <si>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</si>
  <si>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29.10.1989</t>
  </si>
  <si>
    <t>Údernícka 10</t>
  </si>
  <si>
    <t>7/5</t>
  </si>
  <si>
    <t>167/170</t>
  </si>
  <si>
    <t>8,30//20/30</t>
  </si>
  <si>
    <t>167,30//80/120</t>
  </si>
  <si>
    <t>PARA PLS do 14.09.2022</t>
  </si>
  <si>
    <t>18//24/28</t>
  </si>
  <si>
    <t>104//192/164</t>
  </si>
  <si>
    <t>L202</t>
  </si>
  <si>
    <t>2108/5201</t>
  </si>
  <si>
    <t>17,03//0/0</t>
  </si>
  <si>
    <t>70,51//20/20</t>
  </si>
  <si>
    <t>PARA PLS do 13.8.2023</t>
  </si>
  <si>
    <t>203</t>
  </si>
  <si>
    <t>D4XL-W-01E-082</t>
  </si>
  <si>
    <t>5,41</t>
  </si>
  <si>
    <t>7,46</t>
  </si>
  <si>
    <t>0//10,20/15</t>
  </si>
  <si>
    <t>0//129,05/85</t>
  </si>
  <si>
    <t>PARA PLS do 14.08.2023</t>
  </si>
  <si>
    <t>6.7.1984</t>
  </si>
  <si>
    <t>1036, 18.08.2021, PLS neplatný viac ako 24 mesiacov</t>
  </si>
  <si>
    <t>1076, 18.8.2021, PLS neplatný viac ako 24 mesiacov</t>
  </si>
  <si>
    <t>1082, 18.8.2021, PLS neplatný viac ako 24 mesiacov</t>
  </si>
  <si>
    <t>1125, 18.8.2021 neplatný viac ako 24 mesiacov</t>
  </si>
  <si>
    <t>1187, 18.8.2021, PLS neplatný viac ako 24 mesiacov</t>
  </si>
  <si>
    <t>1235, 18.8.2021 PLS neplatný viac ako 24 mesiacov</t>
  </si>
  <si>
    <t>1292, 18.8.2021, neplatné viac ako 24 mesiacov</t>
  </si>
  <si>
    <t>1314, 18.8.2021, PLS neplatný viac ako 24 mesiacov</t>
  </si>
  <si>
    <t>27,40//43,44/57</t>
  </si>
  <si>
    <t>60,10//214,35/439</t>
  </si>
  <si>
    <t>132</t>
  </si>
  <si>
    <t>292</t>
  </si>
  <si>
    <t>102,10</t>
  </si>
  <si>
    <t>Ing. Štefan HAVETTA</t>
  </si>
  <si>
    <t>75,20/83</t>
  </si>
  <si>
    <t>251,15/422</t>
  </si>
  <si>
    <t>13362610M</t>
  </si>
  <si>
    <t>Norbert CSEPREGHY</t>
  </si>
  <si>
    <t>19.4.1971</t>
  </si>
  <si>
    <t>Kajal 331</t>
  </si>
  <si>
    <t>Kajal</t>
  </si>
  <si>
    <t>925 92</t>
  </si>
  <si>
    <t>OMEGA X-ALPS 3</t>
  </si>
  <si>
    <t>9276P84175</t>
  </si>
  <si>
    <t>18.08.1990</t>
  </si>
  <si>
    <t>Jána Vojtaššáka 3148/5</t>
  </si>
  <si>
    <t>Bc. Daniel ĎURČANSKÝ</t>
  </si>
  <si>
    <t>800,NIKOMU NEPRIDELIŤ, 9.8.2021, PLS NEPLATNÝ VIAC AKO 24 MESIACOV</t>
  </si>
  <si>
    <t>503 NIKOMU NEPRIDELIŤ, PLS NEPLATNÝ VIAC AKO 24 MESIACOV</t>
  </si>
  <si>
    <t>Adrián KRUŽÍK</t>
  </si>
  <si>
    <t>17.07.1975</t>
  </si>
  <si>
    <t>Ľudovíta Štúra 17</t>
  </si>
  <si>
    <t>305,05</t>
  </si>
  <si>
    <t>27,17/21</t>
  </si>
  <si>
    <t>140,17/144</t>
  </si>
  <si>
    <t>54//55/18</t>
  </si>
  <si>
    <t>0//14/18</t>
  </si>
  <si>
    <t>SIRIUS II 35</t>
  </si>
  <si>
    <t>82120306T35</t>
  </si>
  <si>
    <t>Michal PUTALA</t>
  </si>
  <si>
    <t>2.5.1996</t>
  </si>
  <si>
    <t>Strelenka 548</t>
  </si>
  <si>
    <t>Lysá pod Makytou</t>
  </si>
  <si>
    <t>020 54</t>
  </si>
  <si>
    <t>1265, 27.08.2021, PLS NEPLATNÝ VIAC AKO 24 MESIACOV</t>
  </si>
  <si>
    <t>17/13</t>
  </si>
  <si>
    <t>86/186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</si>
  <si>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</si>
  <si>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</si>
  <si>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</si>
  <si>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</si>
  <si>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</si>
  <si>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</si>
  <si>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</si>
  <si>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</si>
  <si>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22,30//53,05</t>
  </si>
  <si>
    <t>437,30//488,05</t>
  </si>
  <si>
    <t>10//13,5/14</t>
  </si>
  <si>
    <t>34//54,5/59</t>
  </si>
  <si>
    <t>paramotor do 23.8.2023</t>
  </si>
  <si>
    <t>28,35/41</t>
  </si>
  <si>
    <t>247,30/393</t>
  </si>
  <si>
    <t>31,20/22</t>
  </si>
  <si>
    <t>220,45/291</t>
  </si>
  <si>
    <t>76,30/109</t>
  </si>
  <si>
    <t>1030/2130</t>
  </si>
  <si>
    <t>Martin KORL</t>
  </si>
  <si>
    <t>20.3.1989</t>
  </si>
  <si>
    <t>Odborárov 551/16</t>
  </si>
  <si>
    <t>DOUBLE U 41</t>
  </si>
  <si>
    <t>U-0518-0046</t>
  </si>
  <si>
    <t>AIR CROSS</t>
  </si>
  <si>
    <t>Ervín VELIČ</t>
  </si>
  <si>
    <t>30.11.1988</t>
  </si>
  <si>
    <t>29. augusta 25</t>
  </si>
  <si>
    <t>ROOK 3 MS</t>
  </si>
  <si>
    <t>R3-MS-R-3515</t>
  </si>
  <si>
    <t>80071</t>
  </si>
  <si>
    <t>Ondrej SOKOL</t>
  </si>
  <si>
    <t>10.2.1983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</si>
  <si>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</si>
  <si>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</si>
  <si>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</si>
  <si>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</si>
  <si>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</si>
  <si>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</si>
  <si>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</si>
  <si>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</si>
  <si>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14.11.1997</t>
  </si>
  <si>
    <t>Bošáca 648</t>
  </si>
  <si>
    <t>Bošáca</t>
  </si>
  <si>
    <t>013 07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</si>
</sst>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52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10"/>
      <name val="Calibri"/>
      <family val="2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38"/>
      <scheme val="minor"/>
    </font>
    <font>
      <sz val="9"/>
      <color rgb="FF92D050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</font>
    <font>
      <sz val="10"/>
      <color indexed="8"/>
      <name val="Times New Roman"/>
      <family val="2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2"/>
    </font>
    <font>
      <sz val="10"/>
      <color indexed="8"/>
      <name val="Times New Roman"/>
      <family val="1"/>
      <charset val="204"/>
    </font>
    <font>
      <sz val="10"/>
      <color rgb="FFFF0000"/>
      <name val="Times New Roman"/>
      <family val="2"/>
    </font>
    <font>
      <sz val="10"/>
      <name val="Times New Roman"/>
      <family val="2"/>
    </font>
    <font>
      <sz val="10"/>
      <color rgb="FFFF0000"/>
      <name val="Arial"/>
      <family val="2"/>
    </font>
    <font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38"/>
    </font>
    <font>
      <sz val="10"/>
      <color rgb="FFFF000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2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sz val="9"/>
      <name val="Arial"/>
      <family val="2"/>
    </font>
    <font>
      <sz val="9"/>
      <color indexed="8"/>
      <name val="Times New Roman"/>
      <family val="2"/>
    </font>
    <font>
      <b/>
      <sz val="9"/>
      <color indexed="8"/>
      <name val="Times New Roman"/>
      <family val="2"/>
    </font>
    <font>
      <sz val="9"/>
      <color indexed="8"/>
      <name val="Times New Roman"/>
      <family val="1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6"/>
      <color indexed="8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887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 applyBorder="1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Border="1" applyAlignment="1">
      <alignment vertical="center"/>
    </xf>
    <xf numFmtId="0" fontId="13" fillId="0" borderId="0" xfId="6" applyFont="1" applyFill="1" applyBorder="1" applyAlignment="1">
      <alignment vertical="center"/>
    </xf>
    <xf numFmtId="0" fontId="7" fillId="0" borderId="0" xfId="6" applyBorder="1" applyAlignment="1">
      <alignment wrapText="1"/>
    </xf>
    <xf numFmtId="0" fontId="7" fillId="0" borderId="0" xfId="6" applyBorder="1" applyAlignment="1"/>
    <xf numFmtId="0" fontId="15" fillId="0" borderId="0" xfId="6" applyFont="1" applyFill="1" applyBorder="1" applyAlignment="1">
      <alignment vertical="center"/>
    </xf>
    <xf numFmtId="2" fontId="13" fillId="0" borderId="0" xfId="6" applyNumberFormat="1" applyFont="1" applyFill="1" applyBorder="1" applyAlignment="1">
      <alignment vertical="center"/>
    </xf>
    <xf numFmtId="0" fontId="13" fillId="0" borderId="0" xfId="6" applyFont="1" applyFill="1" applyBorder="1" applyAlignment="1">
      <alignment horizontal="center" vertical="center"/>
    </xf>
    <xf numFmtId="0" fontId="12" fillId="0" borderId="0" xfId="6" applyFont="1" applyFill="1" applyBorder="1" applyAlignment="1">
      <alignment vertical="center"/>
    </xf>
    <xf numFmtId="0" fontId="21" fillId="0" borderId="0" xfId="6" applyFont="1" applyBorder="1" applyAlignment="1">
      <alignment vertical="center"/>
    </xf>
    <xf numFmtId="0" fontId="22" fillId="0" borderId="0" xfId="6" applyFont="1" applyFill="1" applyBorder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 applyFill="1" applyBorder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Fill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 applyBorder="1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Border="1" applyAlignment="1">
      <alignment vertical="center"/>
    </xf>
    <xf numFmtId="0" fontId="13" fillId="0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vertical="center"/>
    </xf>
    <xf numFmtId="2" fontId="13" fillId="0" borderId="0" xfId="5" applyNumberFormat="1" applyFont="1" applyFill="1" applyBorder="1" applyAlignment="1">
      <alignment vertical="center"/>
    </xf>
    <xf numFmtId="0" fontId="13" fillId="0" borderId="0" xfId="5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vertical="center"/>
    </xf>
    <xf numFmtId="0" fontId="21" fillId="0" borderId="0" xfId="5" applyFont="1" applyBorder="1" applyAlignment="1">
      <alignment vertical="center"/>
    </xf>
    <xf numFmtId="0" fontId="22" fillId="0" borderId="0" xfId="5" applyFont="1" applyFill="1" applyBorder="1" applyAlignment="1">
      <alignment vertical="center"/>
    </xf>
    <xf numFmtId="0" fontId="7" fillId="0" borderId="6" xfId="5" applyBorder="1"/>
    <xf numFmtId="0" fontId="7" fillId="0" borderId="7" xfId="5" applyBorder="1"/>
    <xf numFmtId="0" fontId="7" fillId="0" borderId="0" xfId="5" applyBorder="1" applyAlignment="1"/>
    <xf numFmtId="0" fontId="14" fillId="0" borderId="0" xfId="5" applyFont="1" applyFill="1" applyBorder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Fill="1" applyBorder="1" applyAlignment="1">
      <alignment vertical="center" wrapText="1"/>
    </xf>
    <xf numFmtId="0" fontId="7" fillId="0" borderId="2" xfId="6" applyFont="1" applyBorder="1" applyAlignment="1"/>
    <xf numFmtId="0" fontId="7" fillId="0" borderId="2" xfId="6" applyBorder="1" applyAlignment="1"/>
    <xf numFmtId="0" fontId="29" fillId="0" borderId="2" xfId="6" applyFont="1" applyBorder="1" applyAlignment="1">
      <alignment vertical="top"/>
    </xf>
    <xf numFmtId="0" fontId="29" fillId="0" borderId="0" xfId="6" applyFont="1" applyBorder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 applyBorder="1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0" fontId="15" fillId="0" borderId="0" xfId="7" applyFont="1" applyFill="1" applyBorder="1" applyAlignment="1">
      <alignment vertical="center"/>
    </xf>
    <xf numFmtId="2" fontId="13" fillId="0" borderId="0" xfId="7" applyNumberFormat="1" applyFont="1" applyFill="1" applyBorder="1" applyAlignment="1">
      <alignment vertical="center"/>
    </xf>
    <xf numFmtId="0" fontId="13" fillId="0" borderId="0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vertical="center"/>
    </xf>
    <xf numFmtId="0" fontId="21" fillId="0" borderId="0" xfId="7" applyFont="1" applyBorder="1" applyAlignment="1">
      <alignment vertical="center"/>
    </xf>
    <xf numFmtId="0" fontId="22" fillId="0" borderId="0" xfId="7" applyFont="1" applyFill="1" applyBorder="1" applyAlignment="1">
      <alignment vertical="center"/>
    </xf>
    <xf numFmtId="0" fontId="7" fillId="0" borderId="6" xfId="7" applyBorder="1"/>
    <xf numFmtId="0" fontId="7" fillId="0" borderId="7" xfId="7" applyBorder="1"/>
    <xf numFmtId="0" fontId="7" fillId="0" borderId="0" xfId="7" applyBorder="1" applyAlignment="1"/>
    <xf numFmtId="0" fontId="14" fillId="0" borderId="0" xfId="7" applyFont="1" applyFill="1" applyBorder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Fill="1" applyBorder="1" applyAlignment="1">
      <alignment vertical="center" wrapText="1"/>
    </xf>
    <xf numFmtId="0" fontId="7" fillId="0" borderId="0" xfId="7" applyFont="1" applyBorder="1"/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7" fillId="0" borderId="1" xfId="6" applyFont="1" applyBorder="1"/>
    <xf numFmtId="0" fontId="7" fillId="0" borderId="2" xfId="5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 applyBorder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Border="1" applyAlignment="1">
      <alignment horizontal="center" vertical="center"/>
    </xf>
    <xf numFmtId="0" fontId="7" fillId="0" borderId="8" xfId="7" applyBorder="1"/>
    <xf numFmtId="0" fontId="13" fillId="0" borderId="0" xfId="7" applyFont="1" applyFill="1" applyBorder="1" applyAlignment="1">
      <alignment horizontal="left" vertical="center"/>
    </xf>
    <xf numFmtId="0" fontId="13" fillId="0" borderId="5" xfId="7" applyFont="1" applyFill="1" applyBorder="1" applyAlignment="1">
      <alignment horizontal="left"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60" fillId="0" borderId="0" xfId="0" applyNumberFormat="1" applyFont="1" applyAlignment="1">
      <alignment vertical="top" wrapText="1"/>
    </xf>
    <xf numFmtId="0" fontId="60" fillId="0" borderId="0" xfId="0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5" fillId="0" borderId="14" xfId="0" applyNumberFormat="1" applyFont="1" applyFill="1" applyBorder="1" applyAlignment="1">
      <alignment horizontal="left" vertical="top" wrapText="1"/>
    </xf>
    <xf numFmtId="166" fontId="66" fillId="0" borderId="14" xfId="0" applyNumberFormat="1" applyFont="1" applyFill="1" applyBorder="1" applyAlignment="1">
      <alignment horizontal="left" vertical="top"/>
    </xf>
    <xf numFmtId="14" fontId="65" fillId="0" borderId="14" xfId="0" applyNumberFormat="1" applyFont="1" applyFill="1" applyBorder="1" applyAlignment="1">
      <alignment horizontal="center"/>
    </xf>
    <xf numFmtId="166" fontId="65" fillId="4" borderId="14" xfId="0" applyNumberFormat="1" applyFont="1" applyFill="1" applyBorder="1" applyAlignment="1">
      <alignment horizontal="left" vertical="top"/>
    </xf>
    <xf numFmtId="166" fontId="65" fillId="0" borderId="17" xfId="0" applyNumberFormat="1" applyFont="1" applyFill="1" applyBorder="1" applyAlignment="1">
      <alignment horizontal="left" vertical="top"/>
    </xf>
    <xf numFmtId="49" fontId="65" fillId="0" borderId="17" xfId="0" applyNumberFormat="1" applyFont="1" applyFill="1" applyBorder="1" applyAlignment="1">
      <alignment horizontal="center"/>
    </xf>
    <xf numFmtId="49" fontId="65" fillId="0" borderId="17" xfId="0" applyNumberFormat="1" applyFont="1" applyFill="1" applyBorder="1" applyAlignment="1">
      <alignment horizontal="center" vertical="top"/>
    </xf>
    <xf numFmtId="167" fontId="65" fillId="2" borderId="14" xfId="0" applyNumberFormat="1" applyFont="1" applyFill="1" applyBorder="1" applyAlignment="1">
      <alignment horizontal="center"/>
    </xf>
    <xf numFmtId="49" fontId="65" fillId="0" borderId="17" xfId="0" applyNumberFormat="1" applyFont="1" applyFill="1" applyBorder="1" applyAlignment="1">
      <alignment horizontal="left" vertical="top"/>
    </xf>
    <xf numFmtId="14" fontId="65" fillId="0" borderId="17" xfId="0" applyNumberFormat="1" applyFont="1" applyFill="1" applyBorder="1" applyAlignment="1">
      <alignment horizontal="center" vertical="top"/>
    </xf>
    <xf numFmtId="167" fontId="65" fillId="0" borderId="17" xfId="0" applyNumberFormat="1" applyFont="1" applyFill="1" applyBorder="1" applyAlignment="1">
      <alignment horizontal="center" vertical="top"/>
    </xf>
    <xf numFmtId="14" fontId="65" fillId="0" borderId="14" xfId="0" applyNumberFormat="1" applyFont="1" applyFill="1" applyBorder="1" applyAlignment="1">
      <alignment horizontal="center" vertical="top" wrapText="1"/>
    </xf>
    <xf numFmtId="166" fontId="66" fillId="0" borderId="17" xfId="0" applyNumberFormat="1" applyFont="1" applyFill="1" applyBorder="1" applyAlignment="1">
      <alignment horizontal="left" vertical="top"/>
    </xf>
    <xf numFmtId="166" fontId="65" fillId="0" borderId="14" xfId="0" applyNumberFormat="1" applyFont="1" applyFill="1" applyBorder="1" applyAlignment="1">
      <alignment horizontal="center"/>
    </xf>
    <xf numFmtId="166" fontId="65" fillId="5" borderId="14" xfId="0" applyNumberFormat="1" applyFont="1" applyFill="1" applyBorder="1" applyAlignment="1">
      <alignment horizontal="left" vertical="top"/>
    </xf>
    <xf numFmtId="14" fontId="65" fillId="0" borderId="14" xfId="0" applyNumberFormat="1" applyFont="1" applyFill="1" applyBorder="1" applyAlignment="1">
      <alignment horizontal="left" vertical="top"/>
    </xf>
    <xf numFmtId="167" fontId="65" fillId="0" borderId="14" xfId="0" applyNumberFormat="1" applyFont="1" applyFill="1" applyBorder="1" applyAlignment="1">
      <alignment horizontal="center"/>
    </xf>
    <xf numFmtId="14" fontId="65" fillId="0" borderId="14" xfId="0" applyNumberFormat="1" applyFont="1" applyFill="1" applyBorder="1" applyAlignment="1">
      <alignment horizontal="right" vertical="top"/>
    </xf>
    <xf numFmtId="166" fontId="65" fillId="2" borderId="14" xfId="0" applyNumberFormat="1" applyFont="1" applyFill="1" applyBorder="1" applyAlignment="1">
      <alignment horizontal="left" vertical="top"/>
    </xf>
    <xf numFmtId="0" fontId="56" fillId="0" borderId="14" xfId="0" applyFont="1" applyBorder="1" applyAlignment="1">
      <alignment horizontal="right" vertical="top"/>
    </xf>
    <xf numFmtId="49" fontId="56" fillId="0" borderId="14" xfId="0" applyNumberFormat="1" applyFont="1" applyFill="1" applyBorder="1" applyAlignment="1">
      <alignment vertical="top"/>
    </xf>
    <xf numFmtId="0" fontId="68" fillId="0" borderId="1" xfId="5" applyFont="1" applyBorder="1" applyAlignment="1">
      <alignment vertical="center"/>
    </xf>
    <xf numFmtId="0" fontId="68" fillId="0" borderId="2" xfId="5" applyFont="1" applyBorder="1" applyAlignment="1">
      <alignment vertical="center"/>
    </xf>
    <xf numFmtId="0" fontId="68" fillId="0" borderId="3" xfId="5" applyFont="1" applyBorder="1" applyAlignment="1">
      <alignment vertical="center"/>
    </xf>
    <xf numFmtId="0" fontId="69" fillId="0" borderId="1" xfId="5" applyFont="1" applyBorder="1"/>
    <xf numFmtId="0" fontId="69" fillId="0" borderId="2" xfId="5" applyFont="1" applyBorder="1"/>
    <xf numFmtId="0" fontId="68" fillId="0" borderId="4" xfId="5" applyFont="1" applyBorder="1" applyAlignment="1">
      <alignment vertical="center"/>
    </xf>
    <xf numFmtId="0" fontId="68" fillId="0" borderId="0" xfId="5" applyFont="1" applyBorder="1" applyAlignment="1">
      <alignment vertical="center"/>
    </xf>
    <xf numFmtId="0" fontId="72" fillId="0" borderId="1" xfId="5" applyFont="1" applyBorder="1" applyAlignment="1">
      <alignment vertical="center"/>
    </xf>
    <xf numFmtId="0" fontId="72" fillId="0" borderId="2" xfId="5" applyFont="1" applyBorder="1" applyAlignment="1">
      <alignment vertical="center"/>
    </xf>
    <xf numFmtId="0" fontId="72" fillId="0" borderId="3" xfId="5" applyFont="1" applyBorder="1" applyAlignment="1">
      <alignment vertical="center"/>
    </xf>
    <xf numFmtId="0" fontId="72" fillId="0" borderId="2" xfId="5" applyFont="1" applyBorder="1"/>
    <xf numFmtId="0" fontId="69" fillId="0" borderId="0" xfId="5" applyFont="1" applyBorder="1"/>
    <xf numFmtId="0" fontId="69" fillId="0" borderId="20" xfId="5" applyFont="1" applyBorder="1"/>
    <xf numFmtId="0" fontId="69" fillId="0" borderId="3" xfId="5" applyFont="1" applyBorder="1"/>
    <xf numFmtId="0" fontId="68" fillId="0" borderId="5" xfId="5" applyFont="1" applyBorder="1" applyAlignment="1">
      <alignment vertical="center"/>
    </xf>
    <xf numFmtId="0" fontId="69" fillId="0" borderId="4" xfId="5" applyFont="1" applyBorder="1"/>
    <xf numFmtId="0" fontId="72" fillId="0" borderId="4" xfId="5" applyFont="1" applyBorder="1" applyAlignment="1">
      <alignment vertical="center"/>
    </xf>
    <xf numFmtId="0" fontId="74" fillId="0" borderId="5" xfId="5" applyFont="1" applyBorder="1" applyAlignment="1">
      <alignment horizontal="center" vertical="center" wrapText="1"/>
    </xf>
    <xf numFmtId="0" fontId="72" fillId="0" borderId="0" xfId="5" applyFont="1" applyBorder="1"/>
    <xf numFmtId="0" fontId="69" fillId="0" borderId="5" xfId="5" applyFont="1" applyBorder="1"/>
    <xf numFmtId="0" fontId="75" fillId="0" borderId="4" xfId="5" applyFont="1" applyBorder="1" applyAlignment="1"/>
    <xf numFmtId="0" fontId="76" fillId="0" borderId="0" xfId="0" applyFont="1" applyBorder="1" applyAlignment="1"/>
    <xf numFmtId="0" fontId="77" fillId="0" borderId="0" xfId="5" applyFont="1" applyBorder="1" applyAlignment="1"/>
    <xf numFmtId="0" fontId="76" fillId="0" borderId="5" xfId="0" applyFont="1" applyBorder="1" applyAlignment="1"/>
    <xf numFmtId="0" fontId="77" fillId="0" borderId="4" xfId="5" applyFont="1" applyBorder="1" applyAlignment="1"/>
    <xf numFmtId="0" fontId="78" fillId="0" borderId="5" xfId="0" applyFont="1" applyBorder="1" applyAlignment="1"/>
    <xf numFmtId="0" fontId="70" fillId="0" borderId="0" xfId="5" applyFont="1" applyBorder="1" applyAlignment="1">
      <alignment horizontal="center" vertical="center"/>
    </xf>
    <xf numFmtId="0" fontId="83" fillId="0" borderId="5" xfId="6" applyFont="1" applyFill="1" applyBorder="1" applyAlignment="1">
      <alignment horizontal="center" vertical="center"/>
    </xf>
    <xf numFmtId="0" fontId="74" fillId="0" borderId="0" xfId="5" applyFont="1" applyBorder="1" applyAlignment="1">
      <alignment horizontal="center" vertical="center"/>
    </xf>
    <xf numFmtId="0" fontId="84" fillId="0" borderId="0" xfId="5" applyFont="1" applyBorder="1" applyAlignment="1">
      <alignment vertical="center"/>
    </xf>
    <xf numFmtId="2" fontId="70" fillId="0" borderId="0" xfId="5" applyNumberFormat="1" applyFont="1" applyBorder="1" applyAlignment="1">
      <alignment horizontal="center" vertical="center"/>
    </xf>
    <xf numFmtId="0" fontId="85" fillId="0" borderId="0" xfId="5" applyFont="1" applyBorder="1" applyAlignment="1">
      <alignment vertical="center"/>
    </xf>
    <xf numFmtId="0" fontId="72" fillId="0" borderId="0" xfId="5" applyFont="1" applyBorder="1" applyAlignment="1">
      <alignment vertical="center"/>
    </xf>
    <xf numFmtId="2" fontId="74" fillId="0" borderId="0" xfId="5" applyNumberFormat="1" applyFont="1" applyFill="1" applyBorder="1" applyAlignment="1">
      <alignment vertical="center"/>
    </xf>
    <xf numFmtId="0" fontId="74" fillId="0" borderId="0" xfId="5" applyFont="1" applyFill="1" applyBorder="1" applyAlignment="1">
      <alignment vertical="center"/>
    </xf>
    <xf numFmtId="0" fontId="72" fillId="0" borderId="5" xfId="5" applyFont="1" applyBorder="1" applyAlignment="1">
      <alignment vertical="center"/>
    </xf>
    <xf numFmtId="0" fontId="75" fillId="0" borderId="0" xfId="5" applyFont="1" applyFill="1" applyBorder="1" applyAlignment="1">
      <alignment vertical="center"/>
    </xf>
    <xf numFmtId="0" fontId="83" fillId="0" borderId="0" xfId="5" applyFont="1" applyFill="1" applyBorder="1" applyAlignment="1">
      <alignment vertical="center"/>
    </xf>
    <xf numFmtId="0" fontId="70" fillId="0" borderId="0" xfId="5" applyFont="1" applyFill="1" applyBorder="1" applyAlignment="1">
      <alignment vertical="center"/>
    </xf>
    <xf numFmtId="0" fontId="73" fillId="0" borderId="5" xfId="5" applyFont="1" applyBorder="1" applyAlignment="1">
      <alignment vertical="center"/>
    </xf>
    <xf numFmtId="0" fontId="74" fillId="0" borderId="5" xfId="5" applyFont="1" applyFill="1" applyBorder="1" applyAlignment="1">
      <alignment horizontal="center" vertical="center"/>
    </xf>
    <xf numFmtId="0" fontId="72" fillId="0" borderId="5" xfId="5" applyFont="1" applyBorder="1"/>
    <xf numFmtId="0" fontId="69" fillId="0" borderId="6" xfId="5" applyFont="1" applyBorder="1"/>
    <xf numFmtId="0" fontId="69" fillId="0" borderId="8" xfId="5" applyFont="1" applyBorder="1"/>
    <xf numFmtId="0" fontId="69" fillId="0" borderId="7" xfId="5" applyFont="1" applyBorder="1"/>
    <xf numFmtId="0" fontId="69" fillId="0" borderId="3" xfId="5" applyFont="1" applyBorder="1" applyAlignment="1"/>
    <xf numFmtId="0" fontId="70" fillId="0" borderId="0" xfId="5" applyFont="1" applyFill="1" applyBorder="1" applyAlignment="1">
      <alignment horizontal="left" vertical="center"/>
    </xf>
    <xf numFmtId="0" fontId="74" fillId="0" borderId="0" xfId="5" applyFont="1" applyFill="1" applyBorder="1" applyAlignment="1">
      <alignment horizontal="left" vertical="center"/>
    </xf>
    <xf numFmtId="0" fontId="69" fillId="0" borderId="0" xfId="5" applyFont="1" applyBorder="1" applyAlignment="1"/>
    <xf numFmtId="0" fontId="72" fillId="0" borderId="0" xfId="5" applyFont="1" applyBorder="1" applyAlignment="1"/>
    <xf numFmtId="0" fontId="72" fillId="0" borderId="5" xfId="5" applyFont="1" applyBorder="1" applyAlignment="1"/>
    <xf numFmtId="0" fontId="72" fillId="0" borderId="5" xfId="5" applyFont="1" applyBorder="1" applyAlignment="1">
      <alignment horizontal="center" vertical="center"/>
    </xf>
    <xf numFmtId="0" fontId="83" fillId="0" borderId="5" xfId="5" applyFont="1" applyBorder="1" applyAlignment="1">
      <alignment horizontal="center" vertical="center"/>
    </xf>
    <xf numFmtId="0" fontId="74" fillId="0" borderId="5" xfId="5" applyFont="1" applyFill="1" applyBorder="1" applyAlignment="1">
      <alignment horizontal="center" vertical="center" wrapText="1"/>
    </xf>
    <xf numFmtId="0" fontId="83" fillId="0" borderId="5" xfId="5" applyFont="1" applyFill="1" applyBorder="1" applyAlignment="1">
      <alignment horizontal="center" vertical="center" wrapText="1"/>
    </xf>
    <xf numFmtId="0" fontId="71" fillId="0" borderId="0" xfId="5" applyFont="1" applyFill="1" applyBorder="1"/>
    <xf numFmtId="0" fontId="74" fillId="0" borderId="0" xfId="5" applyFont="1" applyFill="1" applyBorder="1"/>
    <xf numFmtId="0" fontId="68" fillId="0" borderId="6" xfId="5" applyFont="1" applyBorder="1" applyAlignment="1">
      <alignment vertical="center"/>
    </xf>
    <xf numFmtId="0" fontId="80" fillId="0" borderId="8" xfId="5" applyFont="1" applyFill="1" applyBorder="1" applyAlignment="1">
      <alignment vertical="center" wrapText="1"/>
    </xf>
    <xf numFmtId="0" fontId="93" fillId="0" borderId="8" xfId="5" applyFont="1" applyFill="1" applyBorder="1" applyAlignment="1">
      <alignment vertical="center" wrapText="1"/>
    </xf>
    <xf numFmtId="0" fontId="68" fillId="0" borderId="7" xfId="5" applyFont="1" applyBorder="1" applyAlignment="1">
      <alignment vertical="center"/>
    </xf>
    <xf numFmtId="0" fontId="68" fillId="0" borderId="8" xfId="5" applyFont="1" applyBorder="1" applyAlignment="1">
      <alignment vertical="center"/>
    </xf>
    <xf numFmtId="0" fontId="72" fillId="0" borderId="6" xfId="5" applyFont="1" applyBorder="1" applyAlignment="1">
      <alignment vertical="center"/>
    </xf>
    <xf numFmtId="0" fontId="74" fillId="0" borderId="8" xfId="5" applyFont="1" applyFill="1" applyBorder="1" applyAlignment="1">
      <alignment vertical="center" wrapText="1"/>
    </xf>
    <xf numFmtId="0" fontId="74" fillId="0" borderId="7" xfId="5" applyFont="1" applyFill="1" applyBorder="1" applyAlignment="1">
      <alignment vertical="center" wrapText="1"/>
    </xf>
    <xf numFmtId="0" fontId="72" fillId="0" borderId="8" xfId="5" applyFont="1" applyBorder="1" applyAlignment="1">
      <alignment vertical="center"/>
    </xf>
    <xf numFmtId="0" fontId="72" fillId="0" borderId="7" xfId="5" applyFont="1" applyBorder="1" applyAlignment="1">
      <alignment vertical="center"/>
    </xf>
    <xf numFmtId="0" fontId="80" fillId="0" borderId="5" xfId="5" applyFont="1" applyBorder="1" applyAlignment="1">
      <alignment horizontal="center" vertical="center" wrapText="1"/>
    </xf>
    <xf numFmtId="0" fontId="76" fillId="0" borderId="1" xfId="0" applyFont="1" applyBorder="1" applyAlignment="1"/>
    <xf numFmtId="0" fontId="76" fillId="0" borderId="2" xfId="0" applyFont="1" applyBorder="1" applyAlignment="1"/>
    <xf numFmtId="0" fontId="76" fillId="0" borderId="3" xfId="0" applyFont="1" applyBorder="1" applyAlignment="1"/>
    <xf numFmtId="0" fontId="78" fillId="0" borderId="0" xfId="0" applyFont="1" applyBorder="1" applyAlignment="1"/>
    <xf numFmtId="0" fontId="94" fillId="0" borderId="5" xfId="6" applyFont="1" applyFill="1" applyBorder="1" applyAlignment="1">
      <alignment horizontal="center" vertical="center"/>
    </xf>
    <xf numFmtId="2" fontId="70" fillId="0" borderId="0" xfId="5" applyNumberFormat="1" applyFont="1" applyFill="1" applyBorder="1" applyAlignment="1">
      <alignment vertical="center"/>
    </xf>
    <xf numFmtId="0" fontId="70" fillId="0" borderId="5" xfId="5" applyFont="1" applyFill="1" applyBorder="1" applyAlignment="1">
      <alignment horizontal="center" vertical="center"/>
    </xf>
    <xf numFmtId="0" fontId="69" fillId="0" borderId="5" xfId="5" applyFont="1" applyBorder="1" applyAlignment="1"/>
    <xf numFmtId="0" fontId="69" fillId="0" borderId="5" xfId="5" applyFont="1" applyBorder="1" applyAlignment="1">
      <alignment horizontal="center" vertical="center"/>
    </xf>
    <xf numFmtId="0" fontId="78" fillId="0" borderId="1" xfId="0" applyFont="1" applyBorder="1" applyAlignment="1"/>
    <xf numFmtId="0" fontId="78" fillId="0" borderId="2" xfId="0" applyFont="1" applyBorder="1" applyAlignment="1"/>
    <xf numFmtId="0" fontId="78" fillId="0" borderId="3" xfId="0" applyFont="1" applyBorder="1" applyAlignment="1"/>
    <xf numFmtId="0" fontId="96" fillId="0" borderId="5" xfId="5" applyFont="1" applyBorder="1" applyAlignment="1">
      <alignment horizontal="center" vertical="center"/>
    </xf>
    <xf numFmtId="0" fontId="80" fillId="0" borderId="5" xfId="5" applyFont="1" applyFill="1" applyBorder="1" applyAlignment="1">
      <alignment horizontal="center" vertical="center" wrapText="1"/>
    </xf>
    <xf numFmtId="0" fontId="96" fillId="0" borderId="5" xfId="5" applyFont="1" applyFill="1" applyBorder="1" applyAlignment="1">
      <alignment horizontal="center" vertical="center" wrapText="1"/>
    </xf>
    <xf numFmtId="0" fontId="70" fillId="0" borderId="5" xfId="5" applyFont="1" applyFill="1" applyBorder="1" applyAlignment="1">
      <alignment horizontal="center" vertical="center" wrapText="1"/>
    </xf>
    <xf numFmtId="0" fontId="80" fillId="0" borderId="7" xfId="5" applyFont="1" applyFill="1" applyBorder="1" applyAlignment="1">
      <alignment vertical="center" wrapText="1"/>
    </xf>
    <xf numFmtId="0" fontId="70" fillId="0" borderId="8" xfId="5" applyFont="1" applyFill="1" applyBorder="1" applyAlignment="1">
      <alignment vertical="center"/>
    </xf>
    <xf numFmtId="14" fontId="70" fillId="0" borderId="8" xfId="6" applyNumberFormat="1" applyFont="1" applyFill="1" applyBorder="1" applyAlignment="1">
      <alignment horizontal="left" vertical="center"/>
    </xf>
    <xf numFmtId="0" fontId="87" fillId="0" borderId="5" xfId="6" applyFont="1" applyFill="1" applyBorder="1" applyAlignment="1">
      <alignment horizontal="center" vertical="center"/>
    </xf>
    <xf numFmtId="0" fontId="70" fillId="0" borderId="8" xfId="6" applyFont="1" applyFill="1" applyBorder="1" applyAlignment="1">
      <alignment horizontal="left" vertical="center"/>
    </xf>
    <xf numFmtId="0" fontId="69" fillId="0" borderId="0" xfId="5" applyFont="1" applyBorder="1" applyAlignment="1">
      <alignment horizontal="center"/>
    </xf>
    <xf numFmtId="0" fontId="99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left" vertical="top" wrapText="1"/>
    </xf>
    <xf numFmtId="0" fontId="101" fillId="0" borderId="0" xfId="0" applyFont="1">
      <alignment vertical="top" wrapText="1"/>
    </xf>
    <xf numFmtId="0" fontId="102" fillId="0" borderId="14" xfId="4" applyFont="1" applyBorder="1" applyAlignment="1">
      <alignment horizontal="right"/>
    </xf>
    <xf numFmtId="0" fontId="102" fillId="0" borderId="14" xfId="4" applyFont="1" applyFill="1" applyBorder="1" applyAlignment="1"/>
    <xf numFmtId="0" fontId="102" fillId="0" borderId="14" xfId="4" applyNumberFormat="1" applyFont="1" applyBorder="1" applyAlignment="1">
      <alignment horizontal="right"/>
    </xf>
    <xf numFmtId="0" fontId="102" fillId="6" borderId="14" xfId="4" applyFont="1" applyFill="1" applyBorder="1" applyAlignment="1">
      <alignment horizontal="left"/>
    </xf>
    <xf numFmtId="0" fontId="102" fillId="0" borderId="14" xfId="4" applyFont="1" applyFill="1" applyBorder="1" applyAlignment="1">
      <alignment horizontal="left"/>
    </xf>
    <xf numFmtId="0" fontId="102" fillId="0" borderId="14" xfId="4" applyFont="1" applyBorder="1" applyAlignment="1">
      <alignment horizontal="left"/>
    </xf>
    <xf numFmtId="0" fontId="99" fillId="0" borderId="14" xfId="4" applyFont="1" applyFill="1" applyBorder="1" applyAlignment="1">
      <alignment horizontal="left"/>
    </xf>
    <xf numFmtId="0" fontId="99" fillId="0" borderId="14" xfId="4" applyFont="1" applyBorder="1" applyAlignment="1">
      <alignment horizontal="left"/>
    </xf>
    <xf numFmtId="0" fontId="103" fillId="0" borderId="14" xfId="4" applyFont="1" applyFill="1" applyBorder="1"/>
    <xf numFmtId="14" fontId="103" fillId="0" borderId="14" xfId="4" applyNumberFormat="1" applyFont="1" applyFill="1" applyBorder="1" applyAlignment="1">
      <alignment horizontal="right"/>
    </xf>
    <xf numFmtId="0" fontId="99" fillId="0" borderId="14" xfId="0" applyFont="1" applyBorder="1" applyAlignment="1">
      <alignment horizontal="left" vertical="top" wrapText="1"/>
    </xf>
    <xf numFmtId="0" fontId="104" fillId="0" borderId="0" xfId="0" applyFont="1">
      <alignment vertical="top" wrapText="1"/>
    </xf>
    <xf numFmtId="0" fontId="101" fillId="0" borderId="0" xfId="0" applyFont="1" applyAlignment="1">
      <alignment horizontal="center" wrapText="1"/>
    </xf>
    <xf numFmtId="0" fontId="101" fillId="0" borderId="0" xfId="0" applyFont="1" applyAlignment="1">
      <alignment horizontal="right" vertical="top" wrapText="1"/>
    </xf>
    <xf numFmtId="0" fontId="101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6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5" fillId="2" borderId="14" xfId="0" applyNumberFormat="1" applyFont="1" applyFill="1" applyBorder="1" applyAlignment="1">
      <alignment horizontal="left" vertical="top"/>
    </xf>
    <xf numFmtId="166" fontId="67" fillId="0" borderId="14" xfId="0" applyNumberFormat="1" applyFont="1" applyFill="1" applyBorder="1" applyAlignment="1">
      <alignment horizontal="left" vertical="top"/>
    </xf>
    <xf numFmtId="167" fontId="65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5" fillId="0" borderId="14" xfId="0" applyNumberFormat="1" applyFont="1" applyFill="1" applyBorder="1" applyAlignment="1">
      <alignment horizontal="left" vertical="top"/>
    </xf>
    <xf numFmtId="49" fontId="65" fillId="0" borderId="14" xfId="0" applyNumberFormat="1" applyFont="1" applyFill="1" applyBorder="1" applyAlignment="1">
      <alignment horizontal="center"/>
    </xf>
    <xf numFmtId="49" fontId="65" fillId="0" borderId="14" xfId="0" applyNumberFormat="1" applyFont="1" applyFill="1" applyBorder="1" applyAlignment="1">
      <alignment horizontal="center" vertical="top"/>
    </xf>
    <xf numFmtId="49" fontId="65" fillId="0" borderId="14" xfId="0" applyNumberFormat="1" applyFont="1" applyFill="1" applyBorder="1" applyAlignment="1">
      <alignment horizontal="left" vertical="top"/>
    </xf>
    <xf numFmtId="14" fontId="65" fillId="0" borderId="14" xfId="0" applyNumberFormat="1" applyFont="1" applyFill="1" applyBorder="1" applyAlignment="1">
      <alignment horizontal="center" vertical="top"/>
    </xf>
    <xf numFmtId="14" fontId="65" fillId="2" borderId="14" xfId="0" applyNumberFormat="1" applyFont="1" applyFill="1" applyBorder="1" applyAlignment="1">
      <alignment horizontal="center"/>
    </xf>
    <xf numFmtId="167" fontId="65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0" fontId="0" fillId="0" borderId="14" xfId="0" applyFont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3" fillId="0" borderId="14" xfId="4" applyFont="1" applyFill="1" applyBorder="1" applyAlignment="1"/>
    <xf numFmtId="0" fontId="103" fillId="0" borderId="14" xfId="4" applyFont="1" applyFill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14" fillId="0" borderId="0" xfId="0" applyFont="1" applyFill="1">
      <alignment vertical="top" wrapText="1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5" fillId="2" borderId="14" xfId="0" applyNumberFormat="1" applyFont="1" applyFill="1" applyBorder="1" applyAlignment="1">
      <alignment horizontal="center" vertical="center"/>
    </xf>
    <xf numFmtId="14" fontId="65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11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112" fillId="0" borderId="14" xfId="10" applyFont="1" applyFill="1" applyBorder="1" applyAlignment="1">
      <alignment vertical="top"/>
    </xf>
    <xf numFmtId="49" fontId="113" fillId="0" borderId="14" xfId="0" applyNumberFormat="1" applyFont="1" applyFill="1" applyBorder="1" applyAlignment="1">
      <alignment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5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68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 applyAlignment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27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49" fontId="56" fillId="0" borderId="14" xfId="0" applyNumberFormat="1" applyFont="1" applyBorder="1" applyAlignment="1">
      <alignment horizontal="right"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0" fontId="95" fillId="2" borderId="14" xfId="0" applyFont="1" applyFill="1" applyBorder="1" applyAlignment="1">
      <alignment horizontal="left" vertical="top"/>
    </xf>
    <xf numFmtId="0" fontId="95" fillId="0" borderId="14" xfId="0" applyFont="1" applyFill="1" applyBorder="1" applyAlignment="1">
      <alignment horizontal="left" vertical="top"/>
    </xf>
    <xf numFmtId="14" fontId="95" fillId="2" borderId="14" xfId="0" applyNumberFormat="1" applyFont="1" applyFill="1" applyBorder="1" applyAlignment="1">
      <alignment horizontal="right" vertical="top"/>
    </xf>
    <xf numFmtId="0" fontId="95" fillId="4" borderId="14" xfId="0" applyFont="1" applyFill="1" applyBorder="1" applyAlignment="1">
      <alignment horizontal="right" vertical="top"/>
    </xf>
    <xf numFmtId="0" fontId="95" fillId="0" borderId="14" xfId="0" applyFont="1" applyFill="1" applyBorder="1" applyAlignment="1">
      <alignment horizontal="center" vertical="top"/>
    </xf>
    <xf numFmtId="0" fontId="95" fillId="2" borderId="14" xfId="0" applyNumberFormat="1" applyFont="1" applyFill="1" applyBorder="1" applyAlignment="1">
      <alignment horizontal="center" vertical="top"/>
    </xf>
    <xf numFmtId="0" fontId="95" fillId="2" borderId="14" xfId="0" applyNumberFormat="1" applyFont="1" applyFill="1" applyBorder="1" applyAlignment="1">
      <alignment horizontal="left" vertical="top"/>
    </xf>
    <xf numFmtId="49" fontId="95" fillId="2" borderId="14" xfId="0" applyNumberFormat="1" applyFont="1" applyFill="1" applyBorder="1" applyAlignment="1">
      <alignment horizontal="left" vertical="top"/>
    </xf>
    <xf numFmtId="0" fontId="15" fillId="0" borderId="14" xfId="0" applyFont="1" applyBorder="1" applyAlignment="1">
      <alignment vertical="top"/>
    </xf>
    <xf numFmtId="49" fontId="15" fillId="0" borderId="14" xfId="0" applyNumberFormat="1" applyFont="1" applyBorder="1" applyAlignment="1">
      <alignment horizontal="right" vertical="top"/>
    </xf>
    <xf numFmtId="14" fontId="15" fillId="0" borderId="14" xfId="0" applyNumberFormat="1" applyFont="1" applyBorder="1" applyAlignment="1">
      <alignment vertical="top"/>
    </xf>
    <xf numFmtId="166" fontId="116" fillId="0" borderId="14" xfId="0" applyNumberFormat="1" applyFont="1" applyFill="1" applyBorder="1" applyAlignment="1">
      <alignment horizontal="left" vertical="top"/>
    </xf>
    <xf numFmtId="166" fontId="0" fillId="0" borderId="14" xfId="0" applyNumberFormat="1" applyFont="1" applyFill="1" applyBorder="1" applyAlignment="1">
      <alignment horizontal="left" vertical="top"/>
    </xf>
    <xf numFmtId="166" fontId="117" fillId="0" borderId="14" xfId="0" applyNumberFormat="1" applyFont="1" applyFill="1" applyBorder="1" applyAlignment="1">
      <alignment horizontal="left" vertical="top"/>
    </xf>
    <xf numFmtId="166" fontId="117" fillId="2" borderId="14" xfId="0" applyNumberFormat="1" applyFont="1" applyFill="1" applyBorder="1" applyAlignment="1">
      <alignment horizontal="left" vertical="top"/>
    </xf>
    <xf numFmtId="49" fontId="118" fillId="2" borderId="14" xfId="0" applyNumberFormat="1" applyFont="1" applyFill="1" applyBorder="1" applyAlignment="1">
      <alignment horizontal="center" vertical="top"/>
    </xf>
    <xf numFmtId="14" fontId="117" fillId="2" borderId="14" xfId="0" applyNumberFormat="1" applyFont="1" applyFill="1" applyBorder="1" applyAlignment="1">
      <alignment horizontal="right" vertical="top" wrapText="1"/>
    </xf>
    <xf numFmtId="167" fontId="117" fillId="2" borderId="14" xfId="0" applyNumberFormat="1" applyFont="1" applyFill="1" applyBorder="1" applyAlignment="1">
      <alignment horizontal="right" vertical="top"/>
    </xf>
    <xf numFmtId="167" fontId="117" fillId="0" borderId="14" xfId="0" applyNumberFormat="1" applyFont="1" applyFill="1" applyBorder="1" applyAlignment="1">
      <alignment horizontal="center" vertical="top"/>
    </xf>
    <xf numFmtId="14" fontId="0" fillId="0" borderId="14" xfId="0" applyNumberFormat="1" applyFont="1" applyBorder="1" applyAlignment="1">
      <alignment horizontal="right" vertical="top"/>
    </xf>
    <xf numFmtId="0" fontId="0" fillId="0" borderId="14" xfId="0" applyNumberFormat="1" applyFont="1" applyBorder="1" applyAlignment="1">
      <alignment vertical="top"/>
    </xf>
    <xf numFmtId="14" fontId="0" fillId="0" borderId="14" xfId="0" applyNumberFormat="1" applyFont="1" applyBorder="1" applyAlignment="1">
      <alignment vertical="top"/>
    </xf>
    <xf numFmtId="0" fontId="0" fillId="0" borderId="14" xfId="0" applyFont="1" applyBorder="1" applyAlignment="1">
      <alignment horizontal="center" vertical="top"/>
    </xf>
    <xf numFmtId="49" fontId="0" fillId="0" borderId="14" xfId="0" applyNumberFormat="1" applyFont="1" applyBorder="1" applyAlignment="1">
      <alignment vertical="top"/>
    </xf>
    <xf numFmtId="49" fontId="0" fillId="0" borderId="14" xfId="0" applyNumberFormat="1" applyFont="1" applyFill="1" applyBorder="1" applyAlignment="1">
      <alignment vertical="top"/>
    </xf>
    <xf numFmtId="167" fontId="0" fillId="0" borderId="14" xfId="0" applyNumberFormat="1" applyFont="1" applyBorder="1" applyAlignment="1">
      <alignment vertical="top"/>
    </xf>
    <xf numFmtId="49" fontId="0" fillId="0" borderId="14" xfId="0" applyNumberFormat="1" applyFont="1" applyBorder="1" applyAlignment="1">
      <alignment horizontal="right" vertical="top"/>
    </xf>
    <xf numFmtId="0" fontId="0" fillId="0" borderId="14" xfId="0" applyFont="1" applyFill="1" applyBorder="1" applyAlignment="1">
      <alignment vertical="top"/>
    </xf>
    <xf numFmtId="166" fontId="119" fillId="0" borderId="14" xfId="0" applyNumberFormat="1" applyFont="1" applyFill="1" applyBorder="1" applyAlignment="1">
      <alignment horizontal="left" vertical="top"/>
    </xf>
    <xf numFmtId="49" fontId="118" fillId="0" borderId="14" xfId="0" applyNumberFormat="1" applyFont="1" applyFill="1" applyBorder="1" applyAlignment="1">
      <alignment horizontal="center" vertical="top"/>
    </xf>
    <xf numFmtId="0" fontId="0" fillId="0" borderId="14" xfId="0" applyFont="1" applyFill="1" applyBorder="1" applyAlignment="1">
      <alignment vertical="top" wrapText="1"/>
    </xf>
    <xf numFmtId="14" fontId="0" fillId="0" borderId="14" xfId="0" applyNumberFormat="1" applyFont="1" applyFill="1" applyBorder="1" applyAlignment="1">
      <alignment horizontal="right" vertical="top" wrapText="1"/>
    </xf>
    <xf numFmtId="14" fontId="0" fillId="0" borderId="14" xfId="0" applyNumberFormat="1" applyFont="1" applyFill="1" applyBorder="1" applyAlignment="1">
      <alignment horizontal="right" vertical="top"/>
    </xf>
    <xf numFmtId="0" fontId="0" fillId="0" borderId="14" xfId="0" applyNumberFormat="1" applyFont="1" applyFill="1" applyBorder="1" applyAlignment="1">
      <alignment vertical="top"/>
    </xf>
    <xf numFmtId="0" fontId="0" fillId="0" borderId="14" xfId="0" applyFont="1" applyFill="1" applyBorder="1" applyAlignment="1">
      <alignment horizontal="center" vertical="top"/>
    </xf>
    <xf numFmtId="49" fontId="0" fillId="0" borderId="14" xfId="0" applyNumberFormat="1" applyFont="1" applyFill="1" applyBorder="1" applyAlignment="1">
      <alignment horizontal="right" vertical="top"/>
    </xf>
    <xf numFmtId="166" fontId="116" fillId="5" borderId="14" xfId="0" applyNumberFormat="1" applyFont="1" applyFill="1" applyBorder="1" applyAlignment="1">
      <alignment horizontal="left" vertical="top"/>
    </xf>
    <xf numFmtId="49" fontId="117" fillId="0" borderId="14" xfId="0" applyNumberFormat="1" applyFont="1" applyFill="1" applyBorder="1" applyAlignment="1">
      <alignment horizontal="right" vertical="top"/>
    </xf>
    <xf numFmtId="14" fontId="117" fillId="0" borderId="14" xfId="0" applyNumberFormat="1" applyFont="1" applyFill="1" applyBorder="1" applyAlignment="1">
      <alignment horizontal="right" vertical="top"/>
    </xf>
    <xf numFmtId="167" fontId="117" fillId="0" borderId="14" xfId="0" applyNumberFormat="1" applyFont="1" applyFill="1" applyBorder="1" applyAlignment="1">
      <alignment horizontal="right" vertical="top"/>
    </xf>
    <xf numFmtId="167" fontId="120" fillId="0" borderId="14" xfId="0" applyNumberFormat="1" applyFont="1" applyFill="1" applyBorder="1" applyAlignment="1">
      <alignment horizontal="right" vertical="top"/>
    </xf>
    <xf numFmtId="14" fontId="0" fillId="0" borderId="14" xfId="0" applyNumberFormat="1" applyFont="1" applyFill="1" applyBorder="1" applyAlignment="1">
      <alignment vertical="top"/>
    </xf>
    <xf numFmtId="167" fontId="0" fillId="0" borderId="14" xfId="0" applyNumberFormat="1" applyFont="1" applyFill="1" applyBorder="1" applyAlignment="1">
      <alignment vertical="top"/>
    </xf>
    <xf numFmtId="14" fontId="117" fillId="2" borderId="14" xfId="0" applyNumberFormat="1" applyFont="1" applyFill="1" applyBorder="1" applyAlignment="1">
      <alignment horizontal="right" vertical="top"/>
    </xf>
    <xf numFmtId="164" fontId="117" fillId="2" borderId="14" xfId="3" applyFont="1" applyFill="1" applyBorder="1" applyAlignment="1">
      <alignment horizontal="left" vertical="top"/>
    </xf>
    <xf numFmtId="166" fontId="117" fillId="2" borderId="14" xfId="0" applyNumberFormat="1" applyFont="1" applyFill="1" applyBorder="1" applyAlignment="1">
      <alignment horizontal="left" vertical="top" wrapText="1"/>
    </xf>
    <xf numFmtId="166" fontId="121" fillId="0" borderId="14" xfId="0" applyNumberFormat="1" applyFont="1" applyFill="1" applyBorder="1" applyAlignment="1">
      <alignment horizontal="left" vertical="top"/>
    </xf>
    <xf numFmtId="0" fontId="0" fillId="2" borderId="14" xfId="0" applyFont="1" applyFill="1" applyBorder="1" applyAlignment="1">
      <alignment vertical="top"/>
    </xf>
    <xf numFmtId="49" fontId="14" fillId="2" borderId="14" xfId="0" applyNumberFormat="1" applyFont="1" applyFill="1" applyBorder="1" applyAlignment="1">
      <alignment horizontal="center" vertical="top"/>
    </xf>
    <xf numFmtId="14" fontId="0" fillId="2" borderId="14" xfId="0" applyNumberFormat="1" applyFont="1" applyFill="1" applyBorder="1" applyAlignment="1">
      <alignment horizontal="right" vertical="top"/>
    </xf>
    <xf numFmtId="49" fontId="15" fillId="0" borderId="14" xfId="0" applyNumberFormat="1" applyFont="1" applyFill="1" applyBorder="1" applyAlignment="1">
      <alignment vertical="top"/>
    </xf>
    <xf numFmtId="166" fontId="117" fillId="0" borderId="14" xfId="0" applyNumberFormat="1" applyFont="1" applyFill="1" applyBorder="1" applyAlignment="1">
      <alignment horizontal="left" vertical="top" wrapText="1"/>
    </xf>
    <xf numFmtId="166" fontId="117" fillId="8" borderId="14" xfId="0" applyNumberFormat="1" applyFont="1" applyFill="1" applyBorder="1" applyAlignment="1">
      <alignment horizontal="left" vertical="top"/>
    </xf>
    <xf numFmtId="14" fontId="117" fillId="0" borderId="14" xfId="0" applyNumberFormat="1" applyFont="1" applyFill="1" applyBorder="1" applyAlignment="1">
      <alignment horizontal="right" vertical="top" wrapText="1"/>
    </xf>
    <xf numFmtId="166" fontId="119" fillId="2" borderId="14" xfId="0" applyNumberFormat="1" applyFont="1" applyFill="1" applyBorder="1" applyAlignment="1">
      <alignment horizontal="left" vertical="top"/>
    </xf>
    <xf numFmtId="166" fontId="116" fillId="2" borderId="14" xfId="0" applyNumberFormat="1" applyFont="1" applyFill="1" applyBorder="1" applyAlignment="1">
      <alignment horizontal="left" vertical="top"/>
    </xf>
    <xf numFmtId="14" fontId="116" fillId="2" borderId="14" xfId="0" applyNumberFormat="1" applyFont="1" applyFill="1" applyBorder="1" applyAlignment="1">
      <alignment horizontal="right" vertical="top"/>
    </xf>
    <xf numFmtId="0" fontId="14" fillId="0" borderId="14" xfId="0" applyNumberFormat="1" applyFont="1" applyBorder="1" applyAlignment="1">
      <alignment vertical="top"/>
    </xf>
    <xf numFmtId="166" fontId="122" fillId="0" borderId="14" xfId="0" applyNumberFormat="1" applyFont="1" applyFill="1" applyBorder="1" applyAlignment="1">
      <alignment horizontal="left" vertical="top"/>
    </xf>
    <xf numFmtId="0" fontId="0" fillId="0" borderId="14" xfId="0" applyFont="1" applyBorder="1" applyAlignment="1">
      <alignment vertical="top" wrapText="1"/>
    </xf>
    <xf numFmtId="166" fontId="116" fillId="8" borderId="14" xfId="0" applyNumberFormat="1" applyFont="1" applyFill="1" applyBorder="1" applyAlignment="1">
      <alignment horizontal="left" vertical="top"/>
    </xf>
    <xf numFmtId="166" fontId="116" fillId="0" borderId="14" xfId="0" applyNumberFormat="1" applyFont="1" applyFill="1" applyBorder="1" applyAlignment="1">
      <alignment horizontal="left" vertical="top" wrapText="1"/>
    </xf>
    <xf numFmtId="14" fontId="116" fillId="0" borderId="14" xfId="0" applyNumberFormat="1" applyFont="1" applyFill="1" applyBorder="1" applyAlignment="1">
      <alignment horizontal="right" vertical="top"/>
    </xf>
    <xf numFmtId="0" fontId="0" fillId="4" borderId="14" xfId="0" applyFont="1" applyFill="1" applyBorder="1" applyAlignment="1">
      <alignment vertical="top"/>
    </xf>
    <xf numFmtId="0" fontId="120" fillId="0" borderId="14" xfId="0" applyFont="1" applyFill="1" applyBorder="1" applyAlignment="1">
      <alignment horizontal="left" vertical="top"/>
    </xf>
    <xf numFmtId="167" fontId="120" fillId="0" borderId="14" xfId="0" applyNumberFormat="1" applyFont="1" applyFill="1" applyBorder="1" applyAlignment="1">
      <alignment horizontal="center" vertical="top"/>
    </xf>
    <xf numFmtId="0" fontId="0" fillId="0" borderId="14" xfId="0" applyFont="1" applyFill="1" applyBorder="1" applyAlignment="1">
      <alignment horizontal="left" vertical="top"/>
    </xf>
    <xf numFmtId="166" fontId="117" fillId="5" borderId="14" xfId="0" applyNumberFormat="1" applyFont="1" applyFill="1" applyBorder="1" applyAlignment="1">
      <alignment horizontal="left" vertical="top"/>
    </xf>
    <xf numFmtId="14" fontId="120" fillId="0" borderId="14" xfId="0" applyNumberFormat="1" applyFont="1" applyFill="1" applyBorder="1" applyAlignment="1">
      <alignment horizontal="right" vertical="top"/>
    </xf>
    <xf numFmtId="0" fontId="124" fillId="0" borderId="14" xfId="0" applyFont="1" applyFill="1" applyBorder="1" applyAlignment="1">
      <alignment vertical="top"/>
    </xf>
    <xf numFmtId="0" fontId="14" fillId="2" borderId="14" xfId="0" applyFont="1" applyFill="1" applyBorder="1" applyAlignment="1">
      <alignment vertical="top"/>
    </xf>
    <xf numFmtId="49" fontId="118" fillId="5" borderId="14" xfId="0" applyNumberFormat="1" applyFont="1" applyFill="1" applyBorder="1" applyAlignment="1">
      <alignment horizontal="center" vertical="top"/>
    </xf>
    <xf numFmtId="166" fontId="117" fillId="5" borderId="14" xfId="0" applyNumberFormat="1" applyFont="1" applyFill="1" applyBorder="1" applyAlignment="1">
      <alignment horizontal="left" vertical="top" wrapText="1"/>
    </xf>
    <xf numFmtId="14" fontId="117" fillId="5" borderId="14" xfId="0" applyNumberFormat="1" applyFont="1" applyFill="1" applyBorder="1" applyAlignment="1">
      <alignment horizontal="right" vertical="top"/>
    </xf>
    <xf numFmtId="167" fontId="117" fillId="5" borderId="14" xfId="0" applyNumberFormat="1" applyFont="1" applyFill="1" applyBorder="1" applyAlignment="1">
      <alignment horizontal="center" vertical="top"/>
    </xf>
    <xf numFmtId="14" fontId="0" fillId="5" borderId="14" xfId="0" applyNumberFormat="1" applyFont="1" applyFill="1" applyBorder="1" applyAlignment="1">
      <alignment horizontal="right" vertical="top"/>
    </xf>
    <xf numFmtId="0" fontId="0" fillId="5" borderId="14" xfId="0" applyNumberFormat="1" applyFont="1" applyFill="1" applyBorder="1" applyAlignment="1">
      <alignment vertical="top"/>
    </xf>
    <xf numFmtId="14" fontId="0" fillId="5" borderId="14" xfId="0" applyNumberFormat="1" applyFont="1" applyFill="1" applyBorder="1" applyAlignment="1">
      <alignment vertical="top"/>
    </xf>
    <xf numFmtId="0" fontId="0" fillId="5" borderId="14" xfId="0" applyFont="1" applyFill="1" applyBorder="1" applyAlignment="1">
      <alignment vertical="top"/>
    </xf>
    <xf numFmtId="0" fontId="0" fillId="5" borderId="14" xfId="0" applyFont="1" applyFill="1" applyBorder="1" applyAlignment="1">
      <alignment horizontal="center" vertical="top"/>
    </xf>
    <xf numFmtId="49" fontId="0" fillId="5" borderId="14" xfId="0" applyNumberFormat="1" applyFont="1" applyFill="1" applyBorder="1" applyAlignment="1">
      <alignment vertical="top"/>
    </xf>
    <xf numFmtId="167" fontId="0" fillId="5" borderId="14" xfId="0" applyNumberFormat="1" applyFont="1" applyFill="1" applyBorder="1" applyAlignment="1">
      <alignment vertical="top"/>
    </xf>
    <xf numFmtId="49" fontId="0" fillId="5" borderId="14" xfId="0" applyNumberFormat="1" applyFont="1" applyFill="1" applyBorder="1" applyAlignment="1">
      <alignment horizontal="right" vertical="top"/>
    </xf>
    <xf numFmtId="0" fontId="14" fillId="0" borderId="14" xfId="0" applyFont="1" applyBorder="1">
      <alignment vertical="top" wrapText="1"/>
    </xf>
    <xf numFmtId="0" fontId="0" fillId="0" borderId="14" xfId="0" applyFont="1" applyFill="1" applyBorder="1" applyAlignment="1">
      <alignment horizontal="right" vertical="top"/>
    </xf>
    <xf numFmtId="49" fontId="14" fillId="0" borderId="14" xfId="0" applyNumberFormat="1" applyFont="1" applyFill="1" applyBorder="1" applyAlignment="1">
      <alignment horizontal="center" vertical="top"/>
    </xf>
    <xf numFmtId="166" fontId="125" fillId="2" borderId="14" xfId="0" applyNumberFormat="1" applyFont="1" applyFill="1" applyBorder="1" applyAlignment="1">
      <alignment horizontal="left" vertical="top"/>
    </xf>
    <xf numFmtId="0" fontId="0" fillId="0" borderId="14" xfId="0" applyFont="1" applyBorder="1" applyAlignment="1">
      <alignment horizontal="right" vertical="top"/>
    </xf>
    <xf numFmtId="49" fontId="0" fillId="4" borderId="14" xfId="0" applyNumberFormat="1" applyFont="1" applyFill="1" applyBorder="1" applyAlignment="1">
      <alignment vertical="top"/>
    </xf>
    <xf numFmtId="14" fontId="0" fillId="0" borderId="14" xfId="0" applyNumberFormat="1" applyFont="1" applyFill="1" applyBorder="1" applyAlignment="1">
      <alignment horizontal="center" vertical="top"/>
    </xf>
    <xf numFmtId="0" fontId="126" fillId="0" borderId="14" xfId="0" applyFont="1" applyFill="1" applyBorder="1" applyAlignment="1">
      <alignment vertical="top"/>
    </xf>
    <xf numFmtId="17" fontId="0" fillId="0" borderId="14" xfId="0" applyNumberFormat="1" applyFont="1" applyBorder="1" applyAlignment="1">
      <alignment vertical="top"/>
    </xf>
    <xf numFmtId="168" fontId="0" fillId="0" borderId="14" xfId="0" applyNumberFormat="1" applyFont="1" applyBorder="1" applyAlignment="1">
      <alignment vertical="top"/>
    </xf>
    <xf numFmtId="166" fontId="116" fillId="4" borderId="14" xfId="0" applyNumberFormat="1" applyFont="1" applyFill="1" applyBorder="1" applyAlignment="1">
      <alignment horizontal="left" vertical="top"/>
    </xf>
    <xf numFmtId="0" fontId="0" fillId="2" borderId="14" xfId="0" applyFont="1" applyFill="1" applyBorder="1" applyAlignment="1">
      <alignment vertical="top" wrapText="1"/>
    </xf>
    <xf numFmtId="166" fontId="119" fillId="5" borderId="14" xfId="0" applyNumberFormat="1" applyFont="1" applyFill="1" applyBorder="1" applyAlignment="1">
      <alignment horizontal="left" vertical="top"/>
    </xf>
    <xf numFmtId="167" fontId="117" fillId="5" borderId="14" xfId="0" applyNumberFormat="1" applyFont="1" applyFill="1" applyBorder="1" applyAlignment="1">
      <alignment horizontal="right" vertical="top"/>
    </xf>
    <xf numFmtId="1" fontId="0" fillId="8" borderId="14" xfId="0" applyNumberFormat="1" applyFont="1" applyFill="1" applyBorder="1" applyAlignment="1">
      <alignment horizontal="left" vertical="top" wrapText="1"/>
    </xf>
    <xf numFmtId="14" fontId="0" fillId="2" borderId="14" xfId="0" applyNumberFormat="1" applyFont="1" applyFill="1" applyBorder="1" applyAlignment="1">
      <alignment vertical="top"/>
    </xf>
    <xf numFmtId="49" fontId="14" fillId="5" borderId="14" xfId="0" applyNumberFormat="1" applyFont="1" applyFill="1" applyBorder="1" applyAlignment="1">
      <alignment horizontal="center" vertical="top"/>
    </xf>
    <xf numFmtId="1" fontId="0" fillId="5" borderId="14" xfId="0" applyNumberFormat="1" applyFont="1" applyFill="1" applyBorder="1" applyAlignment="1">
      <alignment vertical="top"/>
    </xf>
    <xf numFmtId="14" fontId="0" fillId="4" borderId="14" xfId="0" applyNumberFormat="1" applyFont="1" applyFill="1" applyBorder="1" applyAlignment="1">
      <alignment horizontal="right" vertical="top"/>
    </xf>
    <xf numFmtId="1" fontId="0" fillId="0" borderId="14" xfId="0" applyNumberFormat="1" applyFont="1" applyFill="1" applyBorder="1" applyAlignment="1">
      <alignment vertical="top"/>
    </xf>
    <xf numFmtId="49" fontId="112" fillId="0" borderId="14" xfId="10" applyNumberFormat="1" applyFont="1" applyFill="1" applyBorder="1" applyAlignment="1">
      <alignment vertical="top"/>
    </xf>
    <xf numFmtId="166" fontId="118" fillId="2" borderId="14" xfId="0" applyNumberFormat="1" applyFont="1" applyFill="1" applyBorder="1" applyAlignment="1">
      <alignment horizontal="left" vertical="top"/>
    </xf>
    <xf numFmtId="166" fontId="118" fillId="0" borderId="14" xfId="0" applyNumberFormat="1" applyFont="1" applyFill="1" applyBorder="1" applyAlignment="1">
      <alignment horizontal="left" vertical="top"/>
    </xf>
    <xf numFmtId="166" fontId="118" fillId="2" borderId="14" xfId="0" applyNumberFormat="1" applyFont="1" applyFill="1" applyBorder="1" applyAlignment="1">
      <alignment horizontal="left" vertical="top" wrapText="1"/>
    </xf>
    <xf numFmtId="166" fontId="14" fillId="2" borderId="14" xfId="0" applyNumberFormat="1" applyFont="1" applyFill="1" applyBorder="1" applyAlignment="1">
      <alignment horizontal="left" vertical="top"/>
    </xf>
    <xf numFmtId="0" fontId="14" fillId="0" borderId="14" xfId="0" applyFont="1" applyBorder="1" applyAlignment="1">
      <alignment vertical="top"/>
    </xf>
    <xf numFmtId="0" fontId="14" fillId="0" borderId="14" xfId="0" applyFont="1" applyFill="1" applyBorder="1" applyAlignment="1">
      <alignment vertical="top" wrapText="1"/>
    </xf>
    <xf numFmtId="166" fontId="118" fillId="0" borderId="14" xfId="0" applyNumberFormat="1" applyFont="1" applyFill="1" applyBorder="1" applyAlignment="1">
      <alignment horizontal="left" vertical="top" wrapText="1"/>
    </xf>
    <xf numFmtId="0" fontId="14" fillId="0" borderId="14" xfId="0" applyFont="1" applyFill="1" applyBorder="1" applyAlignment="1">
      <alignment vertical="top"/>
    </xf>
    <xf numFmtId="0" fontId="118" fillId="0" borderId="14" xfId="0" applyFont="1" applyFill="1" applyBorder="1" applyAlignment="1">
      <alignment horizontal="left" vertical="top" wrapText="1"/>
    </xf>
    <xf numFmtId="166" fontId="118" fillId="5" borderId="14" xfId="0" applyNumberFormat="1" applyFont="1" applyFill="1" applyBorder="1" applyAlignment="1">
      <alignment horizontal="left" vertical="top"/>
    </xf>
    <xf numFmtId="0" fontId="14" fillId="5" borderId="14" xfId="0" applyFont="1" applyFill="1" applyBorder="1" applyAlignment="1">
      <alignment vertical="top"/>
    </xf>
    <xf numFmtId="14" fontId="103" fillId="0" borderId="14" xfId="4" applyNumberFormat="1" applyFont="1" applyFill="1" applyBorder="1" applyAlignment="1"/>
    <xf numFmtId="0" fontId="0" fillId="0" borderId="14" xfId="0" applyFill="1" applyBorder="1" applyAlignment="1">
      <alignment vertical="top"/>
    </xf>
    <xf numFmtId="0" fontId="0" fillId="0" borderId="14" xfId="0" applyFill="1" applyBorder="1" applyAlignment="1">
      <alignment horizontal="center" vertical="top"/>
    </xf>
    <xf numFmtId="49" fontId="0" fillId="0" borderId="14" xfId="0" applyNumberFormat="1" applyFill="1" applyBorder="1" applyAlignment="1">
      <alignment vertical="top"/>
    </xf>
    <xf numFmtId="49" fontId="0" fillId="0" borderId="14" xfId="0" applyNumberFormat="1" applyFill="1" applyBorder="1" applyAlignment="1">
      <alignment horizontal="right" vertical="top"/>
    </xf>
    <xf numFmtId="0" fontId="0" fillId="2" borderId="14" xfId="0" applyFill="1" applyBorder="1" applyAlignment="1">
      <alignment vertical="top"/>
    </xf>
    <xf numFmtId="14" fontId="0" fillId="2" borderId="14" xfId="0" applyNumberFormat="1" applyFill="1" applyBorder="1" applyAlignment="1">
      <alignment horizontal="right" vertical="top"/>
    </xf>
    <xf numFmtId="49" fontId="0" fillId="0" borderId="14" xfId="0" applyNumberFormat="1" applyBorder="1" applyAlignment="1">
      <alignment vertical="top"/>
    </xf>
    <xf numFmtId="0" fontId="115" fillId="0" borderId="14" xfId="4" applyFont="1" applyBorder="1" applyAlignment="1">
      <alignment horizontal="right"/>
    </xf>
    <xf numFmtId="0" fontId="103" fillId="6" borderId="14" xfId="4" applyFont="1" applyFill="1" applyBorder="1" applyAlignment="1"/>
    <xf numFmtId="0" fontId="103" fillId="0" borderId="14" xfId="4" applyFont="1" applyFill="1" applyBorder="1" applyAlignment="1">
      <alignment horizontal="left"/>
    </xf>
    <xf numFmtId="0" fontId="103" fillId="0" borderId="14" xfId="4" applyFont="1" applyFill="1" applyBorder="1" applyAlignment="1">
      <alignment horizontal="right"/>
    </xf>
    <xf numFmtId="0" fontId="103" fillId="6" borderId="14" xfId="4" applyFont="1" applyFill="1" applyBorder="1" applyAlignment="1">
      <alignment horizontal="left"/>
    </xf>
    <xf numFmtId="0" fontId="103" fillId="0" borderId="14" xfId="4" applyFont="1" applyBorder="1" applyAlignment="1">
      <alignment horizontal="left"/>
    </xf>
    <xf numFmtId="14" fontId="103" fillId="0" borderId="14" xfId="4" applyNumberFormat="1" applyFont="1" applyBorder="1" applyAlignment="1">
      <alignment horizontal="right"/>
    </xf>
    <xf numFmtId="0" fontId="103" fillId="0" borderId="14" xfId="0" applyFont="1" applyBorder="1">
      <alignment vertical="top" wrapText="1"/>
    </xf>
    <xf numFmtId="14" fontId="103" fillId="0" borderId="14" xfId="0" applyNumberFormat="1" applyFont="1" applyBorder="1" applyAlignment="1">
      <alignment horizontal="right" vertical="top" wrapText="1"/>
    </xf>
    <xf numFmtId="0" fontId="103" fillId="0" borderId="14" xfId="0" applyFont="1" applyFill="1" applyBorder="1">
      <alignment vertical="top" wrapText="1"/>
    </xf>
    <xf numFmtId="0" fontId="103" fillId="0" borderId="14" xfId="0" applyFont="1" applyBorder="1" applyAlignment="1">
      <alignment horizontal="right" vertical="top" wrapText="1"/>
    </xf>
    <xf numFmtId="0" fontId="103" fillId="0" borderId="14" xfId="0" applyFont="1" applyFill="1" applyBorder="1" applyAlignment="1">
      <alignment horizontal="center" wrapText="1"/>
    </xf>
    <xf numFmtId="0" fontId="0" fillId="0" borderId="14" xfId="0" applyBorder="1" applyAlignment="1">
      <alignment vertical="top"/>
    </xf>
    <xf numFmtId="0" fontId="13" fillId="0" borderId="0" xfId="7" applyFont="1" applyFill="1" applyBorder="1" applyAlignment="1">
      <alignment horizontal="left" vertical="center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13" fillId="0" borderId="0" xfId="7" applyFont="1" applyBorder="1" applyAlignment="1">
      <alignment horizontal="center" vertical="center"/>
    </xf>
    <xf numFmtId="0" fontId="7" fillId="0" borderId="20" xfId="7" applyBorder="1"/>
    <xf numFmtId="0" fontId="7" fillId="0" borderId="0" xfId="6" applyFont="1" applyBorder="1"/>
    <xf numFmtId="0" fontId="7" fillId="0" borderId="0" xfId="6" applyFont="1" applyBorder="1" applyAlignment="1"/>
    <xf numFmtId="0" fontId="7" fillId="0" borderId="7" xfId="6" applyFont="1" applyBorder="1"/>
    <xf numFmtId="0" fontId="7" fillId="0" borderId="8" xfId="6" applyFont="1" applyBorder="1"/>
    <xf numFmtId="0" fontId="7" fillId="0" borderId="6" xfId="6" applyFont="1" applyBorder="1"/>
    <xf numFmtId="0" fontId="7" fillId="0" borderId="5" xfId="6" applyFont="1" applyBorder="1"/>
    <xf numFmtId="0" fontId="7" fillId="0" borderId="4" xfId="6" applyFont="1" applyBorder="1"/>
    <xf numFmtId="0" fontId="7" fillId="0" borderId="3" xfId="6" applyFont="1" applyBorder="1"/>
    <xf numFmtId="0" fontId="7" fillId="0" borderId="2" xfId="6" applyFont="1" applyBorder="1"/>
    <xf numFmtId="0" fontId="7" fillId="0" borderId="2" xfId="6" applyFont="1" applyBorder="1" applyAlignment="1">
      <alignment wrapText="1"/>
    </xf>
    <xf numFmtId="0" fontId="7" fillId="0" borderId="1" xfId="6" applyFont="1" applyBorder="1" applyAlignment="1">
      <alignment wrapText="1"/>
    </xf>
    <xf numFmtId="0" fontId="7" fillId="0" borderId="4" xfId="6" applyFont="1" applyBorder="1" applyAlignment="1">
      <alignment wrapText="1"/>
    </xf>
    <xf numFmtId="0" fontId="7" fillId="0" borderId="0" xfId="6" applyFont="1" applyBorder="1" applyAlignment="1">
      <alignment wrapText="1"/>
    </xf>
    <xf numFmtId="0" fontId="7" fillId="0" borderId="8" xfId="6" applyFont="1" applyBorder="1" applyAlignment="1">
      <alignment wrapText="1"/>
    </xf>
    <xf numFmtId="0" fontId="7" fillId="0" borderId="6" xfId="6" applyFont="1" applyBorder="1" applyAlignment="1">
      <alignment wrapText="1"/>
    </xf>
    <xf numFmtId="0" fontId="7" fillId="0" borderId="7" xfId="6" applyFont="1" applyBorder="1" applyAlignment="1">
      <alignment wrapText="1"/>
    </xf>
    <xf numFmtId="0" fontId="7" fillId="0" borderId="5" xfId="6" applyFont="1" applyBorder="1" applyAlignment="1">
      <alignment wrapText="1"/>
    </xf>
    <xf numFmtId="0" fontId="7" fillId="0" borderId="4" xfId="6" applyFont="1" applyBorder="1" applyAlignment="1"/>
    <xf numFmtId="0" fontId="7" fillId="0" borderId="5" xfId="6" applyFont="1" applyBorder="1" applyAlignment="1"/>
    <xf numFmtId="2" fontId="98" fillId="0" borderId="0" xfId="6" applyNumberFormat="1" applyFont="1" applyBorder="1" applyAlignment="1">
      <alignment horizontal="center" vertical="center"/>
    </xf>
    <xf numFmtId="0" fontId="114" fillId="0" borderId="14" xfId="0" applyFont="1" applyFill="1" applyBorder="1" applyAlignment="1">
      <alignment vertical="top"/>
    </xf>
    <xf numFmtId="167" fontId="65" fillId="2" borderId="17" xfId="0" applyNumberFormat="1" applyFont="1" applyFill="1" applyBorder="1" applyAlignment="1">
      <alignment horizontal="center"/>
    </xf>
    <xf numFmtId="167" fontId="56" fillId="0" borderId="17" xfId="0" applyNumberFormat="1" applyFont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49" fontId="56" fillId="0" borderId="0" xfId="0" applyNumberFormat="1" applyFont="1" applyFill="1" applyBorder="1" applyAlignment="1">
      <alignment horizontal="center" vertical="top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Border="1" applyAlignment="1">
      <alignment horizontal="center" wrapText="1"/>
    </xf>
    <xf numFmtId="14" fontId="56" fillId="0" borderId="14" xfId="0" applyNumberFormat="1" applyFont="1" applyBorder="1" applyAlignment="1">
      <alignment horizontal="center" vertical="top" wrapText="1"/>
    </xf>
    <xf numFmtId="14" fontId="56" fillId="0" borderId="14" xfId="0" applyNumberFormat="1" applyFont="1" applyBorder="1" applyAlignment="1">
      <alignment horizontal="center" wrapText="1"/>
    </xf>
    <xf numFmtId="0" fontId="56" fillId="0" borderId="14" xfId="0" applyFont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14" fontId="56" fillId="0" borderId="14" xfId="0" applyNumberFormat="1" applyFont="1" applyBorder="1" applyAlignment="1">
      <alignment horizontal="right" vertical="top" wrapText="1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166" fontId="65" fillId="7" borderId="14" xfId="0" applyNumberFormat="1" applyFont="1" applyFill="1" applyBorder="1" applyAlignment="1">
      <alignment horizontal="left" vertical="top" wrapText="1"/>
    </xf>
    <xf numFmtId="0" fontId="67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horizontal="center" vertical="top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0" fontId="56" fillId="7" borderId="14" xfId="0" applyFont="1" applyFill="1" applyBorder="1" applyAlignment="1">
      <alignment horizontal="right" vertical="top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0" fontId="56" fillId="0" borderId="0" xfId="0" applyFont="1" applyBorder="1" applyAlignment="1">
      <alignment horizontal="right"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5" fillId="2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166" fontId="65" fillId="0" borderId="14" xfId="9" applyNumberFormat="1" applyFont="1" applyFill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5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0" fontId="0" fillId="0" borderId="14" xfId="0" applyFill="1" applyBorder="1" applyAlignment="1">
      <alignment horizontal="right" vertical="top"/>
    </xf>
    <xf numFmtId="168" fontId="0" fillId="0" borderId="14" xfId="0" applyNumberFormat="1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 wrapText="1"/>
    </xf>
    <xf numFmtId="2" fontId="56" fillId="0" borderId="14" xfId="0" applyNumberFormat="1" applyFont="1" applyFill="1" applyBorder="1">
      <alignment vertical="top" wrapText="1"/>
    </xf>
    <xf numFmtId="2" fontId="0" fillId="0" borderId="14" xfId="0" applyNumberFormat="1" applyFont="1" applyFill="1" applyBorder="1" applyAlignment="1">
      <alignment vertical="top"/>
    </xf>
    <xf numFmtId="49" fontId="56" fillId="0" borderId="14" xfId="0" applyNumberFormat="1" applyFont="1" applyFill="1" applyBorder="1">
      <alignment vertical="top" wrapText="1"/>
    </xf>
    <xf numFmtId="0" fontId="56" fillId="0" borderId="14" xfId="0" applyNumberFormat="1" applyFont="1" applyBorder="1" applyAlignment="1">
      <alignment horizontal="left" vertical="top"/>
    </xf>
    <xf numFmtId="49" fontId="65" fillId="6" borderId="14" xfId="0" applyNumberFormat="1" applyFont="1" applyFill="1" applyBorder="1" applyAlignment="1">
      <alignment horizontal="center" vertical="top"/>
    </xf>
    <xf numFmtId="14" fontId="65" fillId="6" borderId="14" xfId="0" applyNumberFormat="1" applyFont="1" applyFill="1" applyBorder="1" applyAlignment="1">
      <alignment horizontal="center" vertical="top"/>
    </xf>
    <xf numFmtId="14" fontId="65" fillId="6" borderId="14" xfId="0" applyNumberFormat="1" applyFont="1" applyFill="1" applyBorder="1" applyAlignment="1">
      <alignment horizontal="center"/>
    </xf>
    <xf numFmtId="167" fontId="65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49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3" fillId="6" borderId="14" xfId="4" applyFont="1" applyFill="1" applyBorder="1"/>
    <xf numFmtId="0" fontId="103" fillId="6" borderId="14" xfId="4" applyFont="1" applyFill="1" applyBorder="1" applyAlignment="1">
      <alignment horizontal="center"/>
    </xf>
    <xf numFmtId="0" fontId="115" fillId="6" borderId="14" xfId="4" applyFont="1" applyFill="1" applyBorder="1" applyAlignment="1">
      <alignment horizontal="right"/>
    </xf>
    <xf numFmtId="14" fontId="103" fillId="6" borderId="14" xfId="4" applyNumberFormat="1" applyFont="1" applyFill="1" applyBorder="1" applyAlignment="1">
      <alignment horizontal="right"/>
    </xf>
    <xf numFmtId="0" fontId="103" fillId="6" borderId="14" xfId="4" applyFont="1" applyFill="1" applyBorder="1" applyAlignment="1">
      <alignment horizontal="right"/>
    </xf>
    <xf numFmtId="0" fontId="7" fillId="6" borderId="14" xfId="4" applyFont="1" applyFill="1" applyBorder="1" applyAlignment="1">
      <alignment horizontal="left"/>
    </xf>
    <xf numFmtId="0" fontId="136" fillId="0" borderId="0" xfId="0" applyFont="1">
      <alignment vertical="top" wrapText="1"/>
    </xf>
    <xf numFmtId="0" fontId="136" fillId="0" borderId="0" xfId="0" applyFont="1" applyFill="1">
      <alignment vertical="top" wrapText="1"/>
    </xf>
    <xf numFmtId="0" fontId="103" fillId="0" borderId="14" xfId="0" applyFont="1" applyBorder="1" applyAlignment="1">
      <alignment horizontal="left" vertical="top" wrapText="1"/>
    </xf>
    <xf numFmtId="0" fontId="103" fillId="0" borderId="14" xfId="0" applyFont="1" applyBorder="1" applyAlignment="1">
      <alignment horizontal="center" wrapText="1"/>
    </xf>
    <xf numFmtId="0" fontId="103" fillId="0" borderId="14" xfId="0" applyFont="1" applyFill="1" applyBorder="1" applyAlignment="1">
      <alignment horizontal="right" vertical="top" wrapText="1"/>
    </xf>
    <xf numFmtId="0" fontId="103" fillId="0" borderId="14" xfId="0" applyFont="1" applyFill="1" applyBorder="1" applyAlignment="1">
      <alignment horizontal="left" vertical="top" wrapText="1"/>
    </xf>
    <xf numFmtId="14" fontId="103" fillId="0" borderId="14" xfId="0" applyNumberFormat="1" applyFont="1" applyFill="1" applyBorder="1" applyAlignment="1">
      <alignment horizontal="right" vertical="top" wrapText="1"/>
    </xf>
    <xf numFmtId="0" fontId="115" fillId="0" borderId="14" xfId="4" applyFont="1" applyFill="1" applyBorder="1" applyAlignment="1">
      <alignment horizontal="right"/>
    </xf>
    <xf numFmtId="0" fontId="7" fillId="0" borderId="14" xfId="4" applyFont="1" applyFill="1" applyBorder="1" applyAlignment="1">
      <alignment horizontal="left"/>
    </xf>
    <xf numFmtId="0" fontId="56" fillId="6" borderId="18" xfId="0" applyFont="1" applyFill="1" applyBorder="1">
      <alignment vertical="top" wrapText="1"/>
    </xf>
    <xf numFmtId="0" fontId="79" fillId="0" borderId="14" xfId="0" applyFont="1" applyFill="1" applyBorder="1" applyAlignment="1">
      <alignment vertical="top"/>
    </xf>
    <xf numFmtId="49" fontId="79" fillId="0" borderId="14" xfId="0" applyNumberFormat="1" applyFont="1" applyFill="1" applyBorder="1" applyAlignment="1">
      <alignment vertical="top"/>
    </xf>
    <xf numFmtId="167" fontId="56" fillId="6" borderId="14" xfId="0" applyNumberFormat="1" applyFont="1" applyFill="1" applyBorder="1" applyAlignment="1">
      <alignment horizontal="center" vertical="top"/>
    </xf>
    <xf numFmtId="49" fontId="65" fillId="6" borderId="14" xfId="0" applyNumberFormat="1" applyFont="1" applyFill="1" applyBorder="1" applyAlignment="1">
      <alignment horizontal="center"/>
    </xf>
    <xf numFmtId="1" fontId="56" fillId="6" borderId="14" xfId="0" applyNumberFormat="1" applyFont="1" applyFill="1" applyBorder="1" applyAlignment="1">
      <alignment vertical="top"/>
    </xf>
    <xf numFmtId="166" fontId="14" fillId="0" borderId="14" xfId="0" applyNumberFormat="1" applyFont="1" applyFill="1" applyBorder="1" applyAlignment="1">
      <alignment horizontal="left" vertical="top"/>
    </xf>
    <xf numFmtId="0" fontId="137" fillId="6" borderId="14" xfId="4" applyFont="1" applyFill="1" applyBorder="1" applyAlignment="1">
      <alignment horizontal="left"/>
    </xf>
    <xf numFmtId="14" fontId="11" fillId="6" borderId="14" xfId="4" applyNumberFormat="1" applyFont="1" applyFill="1" applyBorder="1"/>
    <xf numFmtId="166" fontId="65" fillId="6" borderId="14" xfId="0" applyNumberFormat="1" applyFont="1" applyFill="1" applyBorder="1" applyAlignment="1">
      <alignment horizontal="left" vertical="top" wrapText="1"/>
    </xf>
    <xf numFmtId="0" fontId="7" fillId="0" borderId="1" xfId="5" applyFont="1" applyBorder="1"/>
    <xf numFmtId="166" fontId="138" fillId="0" borderId="14" xfId="0" applyNumberFormat="1" applyFont="1" applyFill="1" applyBorder="1" applyAlignment="1">
      <alignment horizontal="left" vertical="top"/>
    </xf>
    <xf numFmtId="166" fontId="139" fillId="0" borderId="14" xfId="0" applyNumberFormat="1" applyFont="1" applyFill="1" applyBorder="1" applyAlignment="1">
      <alignment horizontal="left" vertical="top"/>
    </xf>
    <xf numFmtId="166" fontId="140" fillId="0" borderId="14" xfId="0" applyNumberFormat="1" applyFont="1" applyFill="1" applyBorder="1" applyAlignment="1">
      <alignment horizontal="left" vertical="top"/>
    </xf>
    <xf numFmtId="49" fontId="141" fillId="0" borderId="14" xfId="0" applyNumberFormat="1" applyFont="1" applyFill="1" applyBorder="1" applyAlignment="1">
      <alignment horizontal="center" vertical="top"/>
    </xf>
    <xf numFmtId="14" fontId="139" fillId="0" borderId="14" xfId="0" applyNumberFormat="1" applyFont="1" applyFill="1" applyBorder="1" applyAlignment="1">
      <alignment horizontal="left" vertical="top"/>
    </xf>
    <xf numFmtId="167" fontId="139" fillId="0" borderId="14" xfId="0" applyNumberFormat="1" applyFont="1" applyFill="1" applyBorder="1" applyAlignment="1">
      <alignment horizontal="left" vertical="top"/>
    </xf>
    <xf numFmtId="167" fontId="139" fillId="0" borderId="14" xfId="0" applyNumberFormat="1" applyFont="1" applyFill="1" applyBorder="1" applyAlignment="1">
      <alignment horizontal="center" vertical="top"/>
    </xf>
    <xf numFmtId="14" fontId="79" fillId="0" borderId="14" xfId="0" applyNumberFormat="1" applyFont="1" applyFill="1" applyBorder="1" applyAlignment="1">
      <alignment vertical="top"/>
    </xf>
    <xf numFmtId="0" fontId="79" fillId="0" borderId="14" xfId="0" applyNumberFormat="1" applyFont="1" applyFill="1" applyBorder="1" applyAlignment="1">
      <alignment vertical="top"/>
    </xf>
    <xf numFmtId="0" fontId="79" fillId="0" borderId="14" xfId="0" applyFont="1" applyFill="1" applyBorder="1" applyAlignment="1">
      <alignment horizontal="center" vertical="top"/>
    </xf>
    <xf numFmtId="167" fontId="79" fillId="0" borderId="14" xfId="0" applyNumberFormat="1" applyFont="1" applyFill="1" applyBorder="1" applyAlignment="1">
      <alignment vertical="top"/>
    </xf>
    <xf numFmtId="166" fontId="141" fillId="0" borderId="14" xfId="0" applyNumberFormat="1" applyFont="1" applyFill="1" applyBorder="1" applyAlignment="1">
      <alignment horizontal="left" vertical="top"/>
    </xf>
    <xf numFmtId="49" fontId="56" fillId="6" borderId="14" xfId="4" applyNumberFormat="1" applyFont="1" applyFill="1" applyBorder="1"/>
    <xf numFmtId="0" fontId="114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14" fontId="56" fillId="0" borderId="21" xfId="0" applyNumberFormat="1" applyFont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56" fillId="0" borderId="7" xfId="0" applyNumberFormat="1" applyFont="1" applyFill="1" applyBorder="1" applyAlignment="1">
      <alignment horizontal="left" vertical="top"/>
    </xf>
    <xf numFmtId="166" fontId="65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7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0" fontId="56" fillId="4" borderId="14" xfId="0" applyNumberFormat="1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5" fillId="0" borderId="14" xfId="0" applyFont="1" applyFill="1" applyBorder="1" applyAlignment="1">
      <alignment horizontal="left" vertical="top" wrapText="1"/>
    </xf>
    <xf numFmtId="166" fontId="114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5" fillId="0" borderId="14" xfId="27" applyNumberFormat="1" applyFont="1" applyFill="1" applyBorder="1" applyAlignment="1">
      <alignment horizontal="left" vertical="top"/>
    </xf>
    <xf numFmtId="49" fontId="65" fillId="0" borderId="14" xfId="27" applyNumberFormat="1" applyFont="1" applyFill="1" applyBorder="1" applyAlignment="1">
      <alignment horizontal="center"/>
    </xf>
    <xf numFmtId="49" fontId="65" fillId="0" borderId="14" xfId="27" applyNumberFormat="1" applyFont="1" applyFill="1" applyBorder="1" applyAlignment="1">
      <alignment horizontal="center" vertical="top"/>
    </xf>
    <xf numFmtId="14" fontId="65" fillId="0" borderId="14" xfId="27" applyNumberFormat="1" applyFont="1" applyFill="1" applyBorder="1" applyAlignment="1">
      <alignment horizontal="center" vertical="top"/>
    </xf>
    <xf numFmtId="14" fontId="65" fillId="2" borderId="14" xfId="27" applyNumberFormat="1" applyFont="1" applyFill="1" applyBorder="1" applyAlignment="1">
      <alignment horizontal="center"/>
    </xf>
    <xf numFmtId="167" fontId="65" fillId="0" borderId="14" xfId="27" applyNumberFormat="1" applyFont="1" applyFill="1" applyBorder="1" applyAlignment="1">
      <alignment horizontal="center" vertical="top"/>
    </xf>
    <xf numFmtId="14" fontId="56" fillId="0" borderId="14" xfId="27" applyNumberFormat="1" applyFont="1" applyBorder="1" applyAlignment="1">
      <alignment horizontal="center" vertical="center"/>
    </xf>
    <xf numFmtId="0" fontId="56" fillId="0" borderId="14" xfId="27" applyNumberFormat="1" applyFont="1" applyBorder="1" applyAlignment="1">
      <alignment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49" fontId="56" fillId="0" borderId="14" xfId="27" applyNumberFormat="1" applyFont="1" applyBorder="1" applyAlignment="1">
      <alignment vertical="top"/>
    </xf>
    <xf numFmtId="14" fontId="56" fillId="0" borderId="14" xfId="27" applyNumberFormat="1" applyFont="1" applyBorder="1" applyAlignment="1">
      <alignment horizontal="right" vertical="top"/>
    </xf>
    <xf numFmtId="0" fontId="56" fillId="0" borderId="14" xfId="27" applyFont="1" applyBorder="1" applyAlignment="1">
      <alignment horizontal="right" vertical="top"/>
    </xf>
    <xf numFmtId="168" fontId="56" fillId="0" borderId="14" xfId="27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 applyAlignment="1"/>
    <xf numFmtId="1" fontId="56" fillId="0" borderId="14" xfId="0" applyNumberFormat="1" applyFont="1" applyFill="1" applyBorder="1" applyAlignment="1">
      <alignment vertical="top"/>
    </xf>
    <xf numFmtId="0" fontId="66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4" fontId="143" fillId="0" borderId="14" xfId="0" applyNumberFormat="1" applyFont="1" applyFill="1" applyBorder="1" applyAlignment="1">
      <alignment horizontal="center" vertical="top"/>
    </xf>
    <xf numFmtId="14" fontId="143" fillId="0" borderId="14" xfId="0" applyNumberFormat="1" applyFont="1" applyFill="1" applyBorder="1" applyAlignment="1">
      <alignment horizontal="center"/>
    </xf>
    <xf numFmtId="167" fontId="143" fillId="0" borderId="14" xfId="0" applyNumberFormat="1" applyFont="1" applyFill="1" applyBorder="1" applyAlignment="1">
      <alignment horizontal="center" vertical="top"/>
    </xf>
    <xf numFmtId="14" fontId="11" fillId="0" borderId="14" xfId="0" applyNumberFormat="1" applyFont="1" applyFill="1" applyBorder="1" applyAlignment="1">
      <alignment vertical="top"/>
    </xf>
    <xf numFmtId="0" fontId="11" fillId="0" borderId="14" xfId="0" applyNumberFormat="1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49" fontId="11" fillId="0" borderId="14" xfId="0" applyNumberFormat="1" applyFont="1" applyFill="1" applyBorder="1" applyAlignment="1">
      <alignment vertical="top"/>
    </xf>
    <xf numFmtId="167" fontId="11" fillId="0" borderId="14" xfId="0" applyNumberFormat="1" applyFont="1" applyFill="1" applyBorder="1" applyAlignment="1">
      <alignment vertical="top"/>
    </xf>
    <xf numFmtId="168" fontId="11" fillId="0" borderId="14" xfId="0" applyNumberFormat="1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2" fontId="56" fillId="0" borderId="14" xfId="0" applyNumberFormat="1" applyFont="1" applyFill="1" applyBorder="1" applyAlignment="1">
      <alignment vertical="top"/>
    </xf>
    <xf numFmtId="2" fontId="0" fillId="0" borderId="14" xfId="0" applyNumberFormat="1" applyFont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" fontId="0" fillId="0" borderId="14" xfId="0" applyNumberFormat="1" applyFont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4" fontId="56" fillId="0" borderId="14" xfId="4" applyNumberFormat="1" applyFont="1" applyFill="1" applyBorder="1" applyAlignment="1"/>
    <xf numFmtId="49" fontId="56" fillId="0" borderId="14" xfId="0" applyNumberFormat="1" applyFont="1" applyFill="1" applyBorder="1" applyAlignment="1">
      <alignment horizontal="center" vertical="top"/>
    </xf>
    <xf numFmtId="0" fontId="111" fillId="6" borderId="0" xfId="0" applyFont="1" applyFill="1">
      <alignment vertical="top" wrapText="1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137" fillId="0" borderId="14" xfId="4" applyFont="1" applyFill="1" applyBorder="1"/>
    <xf numFmtId="0" fontId="137" fillId="0" borderId="14" xfId="4" applyFont="1" applyFill="1" applyBorder="1" applyAlignment="1">
      <alignment horizontal="center"/>
    </xf>
    <xf numFmtId="0" fontId="137" fillId="0" borderId="14" xfId="4" applyFont="1" applyFill="1" applyBorder="1" applyAlignment="1"/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0" fontId="13" fillId="0" borderId="0" xfId="7" applyFont="1" applyFill="1" applyBorder="1" applyAlignment="1">
      <alignment horizontal="left" vertical="center"/>
    </xf>
    <xf numFmtId="2" fontId="13" fillId="0" borderId="0" xfId="7" applyNumberFormat="1" applyFont="1" applyBorder="1" applyAlignment="1">
      <alignment horizontal="center" vertical="center"/>
    </xf>
    <xf numFmtId="0" fontId="7" fillId="0" borderId="2" xfId="7" applyBorder="1"/>
    <xf numFmtId="0" fontId="7" fillId="0" borderId="4" xfId="7" applyBorder="1"/>
    <xf numFmtId="14" fontId="137" fillId="0" borderId="14" xfId="4" applyNumberFormat="1" applyFont="1" applyFill="1" applyBorder="1" applyAlignment="1">
      <alignment horizontal="right"/>
    </xf>
    <xf numFmtId="0" fontId="145" fillId="0" borderId="14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7" fillId="6" borderId="14" xfId="4" applyNumberFormat="1" applyFont="1" applyFill="1" applyBorder="1" applyAlignment="1">
      <alignment horizontal="left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16" fontId="56" fillId="0" borderId="14" xfId="0" applyNumberFormat="1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3" fontId="56" fillId="0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4" fontId="11" fillId="0" borderId="14" xfId="0" applyNumberFormat="1" applyFont="1" applyBorder="1" applyAlignment="1">
      <alignment horizontal="center"/>
    </xf>
    <xf numFmtId="0" fontId="7" fillId="0" borderId="14" xfId="0" applyFont="1" applyBorder="1">
      <alignment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66" fontId="118" fillId="5" borderId="14" xfId="0" applyNumberFormat="1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1" fillId="0" borderId="0" xfId="0" applyFont="1" applyAlignment="1">
      <alignment horizontal="center" vertical="top" wrapText="1"/>
    </xf>
    <xf numFmtId="49" fontId="56" fillId="0" borderId="14" xfId="0" applyNumberFormat="1" applyFont="1" applyFill="1" applyBorder="1" applyAlignment="1">
      <alignment horizontal="center" vertical="top"/>
    </xf>
    <xf numFmtId="0" fontId="7" fillId="6" borderId="14" xfId="4" applyFont="1" applyFill="1" applyBorder="1" applyAlignment="1">
      <alignment horizontal="center"/>
    </xf>
    <xf numFmtId="0" fontId="137" fillId="0" borderId="14" xfId="4" applyFont="1" applyFill="1" applyBorder="1" applyAlignment="1">
      <alignment horizontal="left"/>
    </xf>
    <xf numFmtId="0" fontId="137" fillId="0" borderId="14" xfId="4" applyFont="1" applyFill="1" applyBorder="1" applyAlignment="1">
      <alignment horizontal="right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5" fillId="0" borderId="34" xfId="0" applyNumberFormat="1" applyFont="1" applyFill="1" applyBorder="1" applyAlignment="1">
      <alignment horizontal="left" vertical="top"/>
    </xf>
    <xf numFmtId="49" fontId="65" fillId="0" borderId="34" xfId="0" applyNumberFormat="1" applyFont="1" applyFill="1" applyBorder="1" applyAlignment="1">
      <alignment horizontal="center"/>
    </xf>
    <xf numFmtId="49" fontId="65" fillId="0" borderId="34" xfId="0" applyNumberFormat="1" applyFont="1" applyFill="1" applyBorder="1" applyAlignment="1">
      <alignment horizontal="center" vertical="top"/>
    </xf>
    <xf numFmtId="49" fontId="65" fillId="0" borderId="34" xfId="0" applyNumberFormat="1" applyFont="1" applyFill="1" applyBorder="1" applyAlignment="1">
      <alignment horizontal="left" vertical="top"/>
    </xf>
    <xf numFmtId="14" fontId="65" fillId="0" borderId="34" xfId="0" applyNumberFormat="1" applyFont="1" applyFill="1" applyBorder="1" applyAlignment="1">
      <alignment horizontal="center" vertical="top"/>
    </xf>
    <xf numFmtId="14" fontId="65" fillId="0" borderId="35" xfId="0" applyNumberFormat="1" applyFont="1" applyFill="1" applyBorder="1" applyAlignment="1">
      <alignment horizontal="center"/>
    </xf>
    <xf numFmtId="167" fontId="65" fillId="0" borderId="35" xfId="0" applyNumberFormat="1" applyFont="1" applyFill="1" applyBorder="1" applyAlignment="1">
      <alignment horizontal="left" vertical="top"/>
    </xf>
    <xf numFmtId="166" fontId="65" fillId="0" borderId="34" xfId="0" applyNumberFormat="1" applyFont="1" applyFill="1" applyBorder="1" applyAlignment="1">
      <alignment horizontal="left" vertical="top" wrapText="1"/>
    </xf>
    <xf numFmtId="166" fontId="65" fillId="6" borderId="34" xfId="0" applyNumberFormat="1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66" fontId="65" fillId="0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114" fillId="0" borderId="14" xfId="0" applyFont="1" applyFill="1" applyBorder="1" applyAlignment="1">
      <alignment horizontal="center" wrapText="1"/>
    </xf>
    <xf numFmtId="49" fontId="114" fillId="0" borderId="14" xfId="0" applyNumberFormat="1" applyFont="1" applyFill="1" applyBorder="1" applyAlignment="1">
      <alignment horizontal="center" vertical="top"/>
    </xf>
    <xf numFmtId="14" fontId="114" fillId="0" borderId="14" xfId="0" applyNumberFormat="1" applyFont="1" applyFill="1" applyBorder="1" applyAlignment="1">
      <alignment horizontal="center" vertical="top" wrapText="1"/>
    </xf>
    <xf numFmtId="14" fontId="114" fillId="0" borderId="14" xfId="0" applyNumberFormat="1" applyFont="1" applyFill="1" applyBorder="1" applyAlignment="1">
      <alignment horizontal="center" wrapText="1"/>
    </xf>
    <xf numFmtId="14" fontId="114" fillId="0" borderId="14" xfId="0" applyNumberFormat="1" applyFont="1" applyFill="1" applyBorder="1" applyAlignment="1">
      <alignment horizontal="center" vertical="center" wrapText="1"/>
    </xf>
    <xf numFmtId="14" fontId="114" fillId="0" borderId="14" xfId="0" applyNumberFormat="1" applyFont="1" applyFill="1" applyBorder="1" applyAlignment="1">
      <alignment vertical="top"/>
    </xf>
    <xf numFmtId="14" fontId="114" fillId="0" borderId="14" xfId="0" applyNumberFormat="1" applyFont="1" applyFill="1" applyBorder="1" applyAlignment="1">
      <alignment horizontal="right" vertical="top" wrapText="1"/>
    </xf>
    <xf numFmtId="0" fontId="114" fillId="0" borderId="14" xfId="0" applyFont="1" applyFill="1" applyBorder="1" applyAlignment="1">
      <alignment horizontal="right" vertical="top" wrapText="1"/>
    </xf>
    <xf numFmtId="0" fontId="114" fillId="0" borderId="21" xfId="0" applyFont="1" applyFill="1" applyBorder="1" applyAlignment="1">
      <alignment vertical="top"/>
    </xf>
    <xf numFmtId="0" fontId="114" fillId="0" borderId="21" xfId="0" applyFont="1" applyFill="1" applyBorder="1">
      <alignment vertical="top" wrapText="1"/>
    </xf>
    <xf numFmtId="0" fontId="114" fillId="0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65" fillId="0" borderId="18" xfId="0" applyFont="1" applyFill="1" applyBorder="1" applyAlignment="1">
      <alignment horizontal="left" vertical="top"/>
    </xf>
    <xf numFmtId="49" fontId="65" fillId="0" borderId="18" xfId="0" applyNumberFormat="1" applyFont="1" applyFill="1" applyBorder="1" applyAlignment="1">
      <alignment horizontal="center"/>
    </xf>
    <xf numFmtId="49" fontId="65" fillId="0" borderId="18" xfId="0" applyNumberFormat="1" applyFont="1" applyFill="1" applyBorder="1" applyAlignment="1">
      <alignment horizontal="center" vertical="top"/>
    </xf>
    <xf numFmtId="49" fontId="65" fillId="0" borderId="18" xfId="0" applyNumberFormat="1" applyFont="1" applyFill="1" applyBorder="1" applyAlignment="1">
      <alignment horizontal="left" vertical="top"/>
    </xf>
    <xf numFmtId="14" fontId="65" fillId="0" borderId="18" xfId="0" applyNumberFormat="1" applyFont="1" applyFill="1" applyBorder="1" applyAlignment="1">
      <alignment horizontal="center" vertical="top"/>
    </xf>
    <xf numFmtId="167" fontId="65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5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49" fontId="56" fillId="0" borderId="14" xfId="0" applyNumberFormat="1" applyFont="1" applyFill="1" applyBorder="1" applyAlignment="1">
      <alignment horizontal="center" vertical="top"/>
    </xf>
    <xf numFmtId="0" fontId="13" fillId="0" borderId="0" xfId="6" applyFont="1" applyFill="1" applyBorder="1" applyAlignment="1">
      <alignment horizontal="left" vertical="center"/>
    </xf>
    <xf numFmtId="0" fontId="12" fillId="0" borderId="8" xfId="6" applyFont="1" applyFill="1" applyBorder="1" applyAlignment="1">
      <alignment horizontal="center" vertical="center" wrapText="1"/>
    </xf>
    <xf numFmtId="2" fontId="13" fillId="0" borderId="0" xfId="6" applyNumberFormat="1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Border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33" fillId="0" borderId="0" xfId="6" applyFont="1" applyBorder="1" applyAlignment="1">
      <alignment horizontal="center" vertical="center"/>
    </xf>
    <xf numFmtId="0" fontId="130" fillId="0" borderId="0" xfId="6" applyFont="1" applyFill="1" applyBorder="1" applyAlignment="1">
      <alignment horizontal="center" vertical="center"/>
    </xf>
    <xf numFmtId="0" fontId="98" fillId="0" borderId="0" xfId="6" applyFont="1" applyFill="1" applyBorder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Font="1" applyBorder="1" applyAlignment="1">
      <alignment horizontal="center"/>
    </xf>
    <xf numFmtId="0" fontId="7" fillId="0" borderId="2" xfId="6" applyFont="1" applyBorder="1" applyAlignment="1">
      <alignment horizontal="center"/>
    </xf>
    <xf numFmtId="0" fontId="7" fillId="0" borderId="4" xfId="6" applyFont="1" applyBorder="1" applyAlignment="1">
      <alignment horizontal="center"/>
    </xf>
    <xf numFmtId="0" fontId="7" fillId="0" borderId="0" xfId="6" applyFont="1" applyBorder="1" applyAlignment="1">
      <alignment horizontal="center"/>
    </xf>
    <xf numFmtId="0" fontId="7" fillId="0" borderId="5" xfId="6" applyFont="1" applyBorder="1" applyAlignment="1">
      <alignment horizontal="center"/>
    </xf>
    <xf numFmtId="0" fontId="21" fillId="0" borderId="0" xfId="6" applyFont="1" applyBorder="1" applyAlignment="1">
      <alignment horizontal="center" vertical="center"/>
    </xf>
    <xf numFmtId="0" fontId="22" fillId="0" borderId="0" xfId="6" applyFont="1" applyFill="1" applyBorder="1" applyAlignment="1">
      <alignment horizontal="center" vertical="center"/>
    </xf>
    <xf numFmtId="0" fontId="14" fillId="0" borderId="0" xfId="6" applyFont="1" applyFill="1" applyBorder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Font="1" applyBorder="1" applyAlignment="1">
      <alignment horizontal="left"/>
    </xf>
    <xf numFmtId="0" fontId="14" fillId="0" borderId="0" xfId="6" applyFont="1" applyFill="1" applyBorder="1" applyAlignment="1">
      <alignment horizontal="left"/>
    </xf>
    <xf numFmtId="0" fontId="11" fillId="0" borderId="8" xfId="6" applyFont="1" applyBorder="1" applyAlignment="1">
      <alignment horizontal="left" vertical="center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67" fontId="120" fillId="5" borderId="14" xfId="0" applyNumberFormat="1" applyFont="1" applyFill="1" applyBorder="1" applyAlignment="1">
      <alignment horizontal="right" vertical="top"/>
    </xf>
    <xf numFmtId="0" fontId="120" fillId="5" borderId="14" xfId="0" applyFont="1" applyFill="1" applyBorder="1" applyAlignment="1">
      <alignment horizontal="left" vertical="top"/>
    </xf>
    <xf numFmtId="0" fontId="118" fillId="5" borderId="14" xfId="0" applyFont="1" applyFill="1" applyBorder="1" applyAlignment="1">
      <alignment horizontal="left" vertical="top" wrapText="1"/>
    </xf>
    <xf numFmtId="14" fontId="120" fillId="5" borderId="14" xfId="0" applyNumberFormat="1" applyFont="1" applyFill="1" applyBorder="1" applyAlignment="1">
      <alignment horizontal="right" vertical="top"/>
    </xf>
    <xf numFmtId="166" fontId="125" fillId="5" borderId="14" xfId="0" applyNumberFormat="1" applyFont="1" applyFill="1" applyBorder="1" applyAlignment="1">
      <alignment horizontal="left" vertical="top"/>
    </xf>
    <xf numFmtId="166" fontId="122" fillId="5" borderId="14" xfId="0" applyNumberFormat="1" applyFont="1" applyFill="1" applyBorder="1" applyAlignment="1">
      <alignment horizontal="left" vertical="top"/>
    </xf>
    <xf numFmtId="0" fontId="0" fillId="5" borderId="14" xfId="0" applyFont="1" applyFill="1" applyBorder="1" applyAlignment="1">
      <alignment vertical="top" wrapText="1"/>
    </xf>
    <xf numFmtId="14" fontId="116" fillId="5" borderId="14" xfId="0" applyNumberFormat="1" applyFont="1" applyFill="1" applyBorder="1" applyAlignment="1">
      <alignment horizontal="right" vertical="top"/>
    </xf>
    <xf numFmtId="0" fontId="102" fillId="0" borderId="14" xfId="4" applyFont="1" applyBorder="1" applyAlignment="1">
      <alignment horizontal="center"/>
    </xf>
    <xf numFmtId="49" fontId="56" fillId="0" borderId="14" xfId="0" applyNumberFormat="1" applyFont="1" applyFill="1" applyBorder="1" applyAlignment="1">
      <alignment horizontal="center" vertical="top"/>
    </xf>
    <xf numFmtId="0" fontId="101" fillId="0" borderId="0" xfId="0" applyFont="1" applyAlignment="1">
      <alignment horizontal="center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4" fontId="103" fillId="0" borderId="14" xfId="4" applyNumberFormat="1" applyFont="1" applyFill="1" applyBorder="1"/>
    <xf numFmtId="0" fontId="144" fillId="5" borderId="14" xfId="4" applyFont="1" applyFill="1" applyBorder="1" applyAlignment="1">
      <alignment horizontal="right"/>
    </xf>
    <xf numFmtId="0" fontId="7" fillId="0" borderId="14" xfId="4" applyFont="1" applyFill="1" applyBorder="1"/>
    <xf numFmtId="0" fontId="7" fillId="0" borderId="14" xfId="4" applyFont="1" applyFill="1" applyBorder="1" applyAlignment="1">
      <alignment horizontal="center"/>
    </xf>
    <xf numFmtId="0" fontId="7" fillId="0" borderId="14" xfId="4" applyFont="1" applyFill="1" applyBorder="1" applyAlignment="1"/>
    <xf numFmtId="0" fontId="7" fillId="0" borderId="14" xfId="4" applyFont="1" applyFill="1" applyBorder="1" applyAlignment="1">
      <alignment horizontal="right"/>
    </xf>
    <xf numFmtId="14" fontId="7" fillId="0" borderId="14" xfId="4" applyNumberFormat="1" applyFont="1" applyFill="1" applyBorder="1" applyAlignment="1">
      <alignment horizontal="right"/>
    </xf>
    <xf numFmtId="0" fontId="7" fillId="7" borderId="14" xfId="4" applyFont="1" applyFill="1" applyBorder="1" applyAlignment="1">
      <alignment horizontal="left"/>
    </xf>
    <xf numFmtId="0" fontId="25" fillId="5" borderId="14" xfId="4" applyFont="1" applyFill="1" applyBorder="1" applyAlignment="1">
      <alignment horizontal="right"/>
    </xf>
    <xf numFmtId="49" fontId="56" fillId="0" borderId="14" xfId="0" applyNumberFormat="1" applyFont="1" applyFill="1" applyBorder="1" applyAlignment="1">
      <alignment horizontal="center" vertical="top"/>
    </xf>
    <xf numFmtId="166" fontId="121" fillId="5" borderId="14" xfId="0" applyNumberFormat="1" applyFont="1" applyFill="1" applyBorder="1" applyAlignment="1">
      <alignment horizontal="left" vertical="top"/>
    </xf>
    <xf numFmtId="166" fontId="123" fillId="5" borderId="14" xfId="0" applyNumberFormat="1" applyFont="1" applyFill="1" applyBorder="1" applyAlignment="1">
      <alignment horizontal="left" vertical="top"/>
    </xf>
    <xf numFmtId="0" fontId="7" fillId="7" borderId="14" xfId="4" applyFont="1" applyFill="1" applyBorder="1" applyAlignment="1">
      <alignment horizontal="right"/>
    </xf>
    <xf numFmtId="0" fontId="137" fillId="7" borderId="14" xfId="4" applyFont="1" applyFill="1" applyBorder="1" applyAlignment="1">
      <alignment horizontal="right"/>
    </xf>
    <xf numFmtId="14" fontId="137" fillId="0" borderId="14" xfId="4" applyNumberFormat="1" applyFont="1" applyFill="1" applyBorder="1" applyAlignment="1"/>
    <xf numFmtId="14" fontId="137" fillId="0" borderId="14" xfId="4" applyNumberFormat="1" applyFont="1" applyFill="1" applyBorder="1"/>
    <xf numFmtId="0" fontId="137" fillId="7" borderId="14" xfId="4" applyFont="1" applyFill="1" applyBorder="1" applyAlignment="1"/>
    <xf numFmtId="14" fontId="7" fillId="0" borderId="14" xfId="4" applyNumberFormat="1" applyFont="1" applyFill="1" applyBorder="1" applyAlignment="1"/>
    <xf numFmtId="14" fontId="7" fillId="0" borderId="14" xfId="4" applyNumberFormat="1" applyFont="1" applyFill="1" applyBorder="1"/>
    <xf numFmtId="0" fontId="7" fillId="7" borderId="14" xfId="4" applyFont="1" applyFill="1" applyBorder="1" applyAlignment="1"/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top" wrapText="1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49" fontId="56" fillId="0" borderId="14" xfId="0" applyNumberFormat="1" applyFont="1" applyFill="1" applyBorder="1" applyAlignment="1">
      <alignment horizontal="center" vertical="top"/>
    </xf>
    <xf numFmtId="0" fontId="148" fillId="5" borderId="14" xfId="0" applyFont="1" applyFill="1" applyBorder="1" applyAlignment="1">
      <alignment horizontal="left" vertical="top"/>
    </xf>
    <xf numFmtId="0" fontId="148" fillId="5" borderId="14" xfId="0" applyFont="1" applyFill="1" applyBorder="1" applyAlignment="1">
      <alignment horizontal="center" vertical="top" wrapText="1"/>
    </xf>
    <xf numFmtId="49" fontId="148" fillId="5" borderId="14" xfId="0" applyNumberFormat="1" applyFont="1" applyFill="1" applyBorder="1" applyAlignment="1">
      <alignment horizontal="center" vertical="top"/>
    </xf>
    <xf numFmtId="14" fontId="148" fillId="5" borderId="14" xfId="0" applyNumberFormat="1" applyFont="1" applyFill="1" applyBorder="1" applyAlignment="1">
      <alignment horizontal="center" vertical="top"/>
    </xf>
    <xf numFmtId="14" fontId="148" fillId="5" borderId="14" xfId="0" applyNumberFormat="1" applyFont="1" applyFill="1" applyBorder="1" applyAlignment="1">
      <alignment horizontal="center"/>
    </xf>
    <xf numFmtId="0" fontId="148" fillId="5" borderId="14" xfId="0" applyFont="1" applyFill="1" applyBorder="1" applyAlignment="1">
      <alignment horizontal="center" vertical="top"/>
    </xf>
    <xf numFmtId="14" fontId="148" fillId="5" borderId="14" xfId="0" applyNumberFormat="1" applyFont="1" applyFill="1" applyBorder="1" applyAlignment="1">
      <alignment horizontal="center" vertical="center"/>
    </xf>
    <xf numFmtId="0" fontId="148" fillId="5" borderId="14" xfId="0" applyNumberFormat="1" applyFont="1" applyFill="1" applyBorder="1" applyAlignment="1">
      <alignment horizontal="center" vertical="top"/>
    </xf>
    <xf numFmtId="0" fontId="148" fillId="5" borderId="14" xfId="0" applyNumberFormat="1" applyFont="1" applyFill="1" applyBorder="1" applyAlignment="1">
      <alignment horizontal="left" vertical="top"/>
    </xf>
    <xf numFmtId="49" fontId="148" fillId="5" borderId="14" xfId="0" applyNumberFormat="1" applyFont="1" applyFill="1" applyBorder="1" applyAlignment="1">
      <alignment horizontal="left" vertical="top"/>
    </xf>
    <xf numFmtId="0" fontId="48" fillId="5" borderId="14" xfId="0" applyFont="1" applyFill="1" applyBorder="1" applyAlignment="1">
      <alignment vertical="top"/>
    </xf>
    <xf numFmtId="49" fontId="48" fillId="5" borderId="14" xfId="0" applyNumberFormat="1" applyFont="1" applyFill="1" applyBorder="1" applyAlignment="1">
      <alignment vertical="top"/>
    </xf>
    <xf numFmtId="14" fontId="48" fillId="5" borderId="14" xfId="0" applyNumberFormat="1" applyFont="1" applyFill="1" applyBorder="1" applyAlignment="1">
      <alignment horizontal="center" vertical="top"/>
    </xf>
    <xf numFmtId="0" fontId="48" fillId="5" borderId="14" xfId="0" applyFont="1" applyFill="1" applyBorder="1" applyAlignment="1">
      <alignment horizontal="left" vertical="top"/>
    </xf>
    <xf numFmtId="0" fontId="48" fillId="5" borderId="14" xfId="0" applyFont="1" applyFill="1" applyBorder="1" applyAlignment="1">
      <alignment horizontal="center" vertical="top"/>
    </xf>
    <xf numFmtId="168" fontId="48" fillId="5" borderId="14" xfId="0" applyNumberFormat="1" applyFont="1" applyFill="1" applyBorder="1" applyAlignment="1">
      <alignment horizontal="center" vertical="top"/>
    </xf>
    <xf numFmtId="14" fontId="48" fillId="5" borderId="0" xfId="0" applyNumberFormat="1" applyFont="1" applyFill="1" applyAlignment="1">
      <alignment vertical="top"/>
    </xf>
    <xf numFmtId="0" fontId="48" fillId="5" borderId="0" xfId="0" applyFont="1" applyFill="1">
      <alignment vertical="top" wrapText="1"/>
    </xf>
    <xf numFmtId="0" fontId="56" fillId="0" borderId="33" xfId="0" applyFont="1" applyFill="1" applyBorder="1" applyAlignment="1">
      <alignment vertical="top"/>
    </xf>
    <xf numFmtId="166" fontId="122" fillId="4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horizontal="center" vertical="top" wrapText="1"/>
    </xf>
    <xf numFmtId="0" fontId="65" fillId="0" borderId="14" xfId="0" applyNumberFormat="1" applyFont="1" applyFill="1" applyBorder="1" applyAlignment="1">
      <alignment horizontal="right" vertical="top"/>
    </xf>
    <xf numFmtId="0" fontId="56" fillId="6" borderId="14" xfId="0" applyFont="1" applyFill="1" applyBorder="1" applyAlignment="1">
      <alignment horizontal="left" vertical="top" wrapText="1"/>
    </xf>
    <xf numFmtId="0" fontId="56" fillId="6" borderId="14" xfId="0" applyFont="1" applyFill="1" applyBorder="1" applyAlignment="1">
      <alignment horizontal="right" vertical="top" wrapText="1"/>
    </xf>
    <xf numFmtId="0" fontId="56" fillId="0" borderId="14" xfId="0" applyNumberFormat="1" applyFont="1" applyFill="1" applyBorder="1" applyAlignment="1">
      <alignment vertical="top" wrapText="1"/>
    </xf>
    <xf numFmtId="14" fontId="150" fillId="6" borderId="14" xfId="4" applyNumberFormat="1" applyFont="1" applyFill="1" applyBorder="1"/>
    <xf numFmtId="49" fontId="114" fillId="6" borderId="14" xfId="4" applyNumberFormat="1" applyFont="1" applyFill="1" applyBorder="1"/>
    <xf numFmtId="49" fontId="56" fillId="0" borderId="14" xfId="0" applyNumberFormat="1" applyFont="1" applyFill="1" applyBorder="1" applyAlignment="1">
      <alignment horizontal="center" wrapText="1"/>
    </xf>
    <xf numFmtId="166" fontId="116" fillId="5" borderId="14" xfId="0" applyNumberFormat="1" applyFont="1" applyFill="1" applyBorder="1" applyAlignment="1">
      <alignment horizontal="left" vertical="top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8" fillId="0" borderId="0" xfId="6" applyFont="1" applyFill="1" applyBorder="1" applyAlignment="1">
      <alignment horizontal="center" vertical="center"/>
    </xf>
    <xf numFmtId="0" fontId="98" fillId="0" borderId="6" xfId="6" applyFont="1" applyFill="1" applyBorder="1" applyAlignment="1">
      <alignment horizontal="center" vertical="center" wrapText="1"/>
    </xf>
    <xf numFmtId="0" fontId="98" fillId="0" borderId="8" xfId="6" applyFont="1" applyFill="1" applyBorder="1" applyAlignment="1">
      <alignment horizontal="center" vertical="center" wrapText="1"/>
    </xf>
    <xf numFmtId="0" fontId="13" fillId="0" borderId="0" xfId="6" applyFont="1" applyBorder="1" applyAlignment="1"/>
    <xf numFmtId="0" fontId="61" fillId="0" borderId="0" xfId="0" applyFont="1" applyBorder="1" applyAlignment="1">
      <alignment vertical="top" wrapText="1"/>
    </xf>
    <xf numFmtId="14" fontId="7" fillId="6" borderId="14" xfId="4" applyNumberFormat="1" applyFont="1" applyFill="1" applyBorder="1" applyAlignment="1">
      <alignment horizontal="left"/>
    </xf>
    <xf numFmtId="166" fontId="56" fillId="0" borderId="14" xfId="9" applyNumberFormat="1" applyFont="1" applyFill="1" applyBorder="1" applyAlignment="1">
      <alignment horizontal="left" vertical="top"/>
    </xf>
    <xf numFmtId="166" fontId="65" fillId="0" borderId="14" xfId="9" applyNumberFormat="1" applyFont="1" applyFill="1" applyBorder="1" applyAlignment="1">
      <alignment horizontal="left" vertical="top"/>
    </xf>
    <xf numFmtId="49" fontId="65" fillId="0" borderId="14" xfId="9" applyNumberFormat="1" applyFont="1" applyFill="1" applyBorder="1" applyAlignment="1">
      <alignment horizontal="center"/>
    </xf>
    <xf numFmtId="49" fontId="65" fillId="0" borderId="14" xfId="9" applyNumberFormat="1" applyFont="1" applyFill="1" applyBorder="1" applyAlignment="1">
      <alignment horizontal="center" vertical="top"/>
    </xf>
    <xf numFmtId="14" fontId="65" fillId="0" borderId="14" xfId="9" applyNumberFormat="1" applyFont="1" applyFill="1" applyBorder="1" applyAlignment="1">
      <alignment horizontal="center" vertical="top"/>
    </xf>
    <xf numFmtId="14" fontId="65" fillId="0" borderId="14" xfId="9" applyNumberFormat="1" applyFont="1" applyFill="1" applyBorder="1" applyAlignment="1">
      <alignment horizontal="center"/>
    </xf>
    <xf numFmtId="167" fontId="65" fillId="0" borderId="14" xfId="9" applyNumberFormat="1" applyFont="1" applyFill="1" applyBorder="1" applyAlignment="1">
      <alignment horizontal="center" vertical="top"/>
    </xf>
    <xf numFmtId="14" fontId="56" fillId="0" borderId="14" xfId="9" applyNumberFormat="1" applyFont="1" applyFill="1" applyBorder="1" applyAlignment="1">
      <alignment horizontal="center" vertical="center"/>
    </xf>
    <xf numFmtId="0" fontId="56" fillId="0" borderId="14" xfId="9" applyNumberFormat="1" applyFont="1" applyFill="1" applyBorder="1" applyAlignment="1">
      <alignment vertical="top"/>
    </xf>
    <xf numFmtId="14" fontId="56" fillId="0" borderId="14" xfId="9" applyNumberFormat="1" applyFont="1" applyFill="1" applyBorder="1" applyAlignment="1">
      <alignment vertical="top"/>
    </xf>
    <xf numFmtId="0" fontId="56" fillId="0" borderId="14" xfId="9" applyFont="1" applyFill="1" applyBorder="1" applyAlignment="1">
      <alignment vertical="top"/>
    </xf>
    <xf numFmtId="49" fontId="56" fillId="0" borderId="14" xfId="9" applyNumberFormat="1" applyFont="1" applyFill="1" applyBorder="1" applyAlignment="1">
      <alignment vertical="top"/>
    </xf>
    <xf numFmtId="14" fontId="56" fillId="0" borderId="14" xfId="9" applyNumberFormat="1" applyFont="1" applyFill="1" applyBorder="1" applyAlignment="1">
      <alignment horizontal="right" vertical="top"/>
    </xf>
    <xf numFmtId="168" fontId="56" fillId="0" borderId="14" xfId="9" applyNumberFormat="1" applyFont="1" applyFill="1" applyBorder="1" applyAlignment="1">
      <alignment vertical="top"/>
    </xf>
    <xf numFmtId="49" fontId="65" fillId="4" borderId="14" xfId="0" applyNumberFormat="1" applyFont="1" applyFill="1" applyBorder="1" applyAlignment="1">
      <alignment horizontal="center"/>
    </xf>
    <xf numFmtId="49" fontId="65" fillId="4" borderId="14" xfId="0" applyNumberFormat="1" applyFont="1" applyFill="1" applyBorder="1" applyAlignment="1">
      <alignment horizontal="center" vertical="top"/>
    </xf>
    <xf numFmtId="14" fontId="65" fillId="4" borderId="14" xfId="0" applyNumberFormat="1" applyFont="1" applyFill="1" applyBorder="1" applyAlignment="1">
      <alignment horizontal="center" vertical="top"/>
    </xf>
    <xf numFmtId="14" fontId="65" fillId="4" borderId="14" xfId="0" applyNumberFormat="1" applyFont="1" applyFill="1" applyBorder="1" applyAlignment="1">
      <alignment horizontal="center"/>
    </xf>
    <xf numFmtId="167" fontId="65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14" fontId="56" fillId="4" borderId="14" xfId="0" applyNumberFormat="1" applyFont="1" applyFill="1" applyBorder="1" applyAlignment="1">
      <alignment horizontal="center" vertical="center"/>
    </xf>
    <xf numFmtId="166" fontId="56" fillId="5" borderId="14" xfId="0" applyNumberFormat="1" applyFont="1" applyFill="1" applyBorder="1" applyAlignment="1">
      <alignment horizontal="left" vertical="top"/>
    </xf>
    <xf numFmtId="166" fontId="65" fillId="5" borderId="14" xfId="0" applyNumberFormat="1" applyFont="1" applyFill="1" applyBorder="1" applyAlignment="1">
      <alignment horizontal="left" vertical="top" wrapText="1"/>
    </xf>
    <xf numFmtId="49" fontId="65" fillId="5" borderId="14" xfId="0" applyNumberFormat="1" applyFont="1" applyFill="1" applyBorder="1" applyAlignment="1">
      <alignment horizontal="center"/>
    </xf>
    <xf numFmtId="49" fontId="65" fillId="5" borderId="14" xfId="0" applyNumberFormat="1" applyFont="1" applyFill="1" applyBorder="1" applyAlignment="1">
      <alignment horizontal="center" vertical="top"/>
    </xf>
    <xf numFmtId="14" fontId="65" fillId="5" borderId="14" xfId="0" applyNumberFormat="1" applyFont="1" applyFill="1" applyBorder="1" applyAlignment="1">
      <alignment horizontal="center" vertical="top"/>
    </xf>
    <xf numFmtId="14" fontId="65" fillId="5" borderId="14" xfId="0" applyNumberFormat="1" applyFont="1" applyFill="1" applyBorder="1" applyAlignment="1">
      <alignment horizontal="center"/>
    </xf>
    <xf numFmtId="167" fontId="65" fillId="5" borderId="14" xfId="0" applyNumberFormat="1" applyFont="1" applyFill="1" applyBorder="1" applyAlignment="1">
      <alignment horizontal="center" vertical="top"/>
    </xf>
    <xf numFmtId="14" fontId="65" fillId="5" borderId="14" xfId="0" applyNumberFormat="1" applyFont="1" applyFill="1" applyBorder="1" applyAlignment="1">
      <alignment horizontal="center" vertical="center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0" fontId="56" fillId="5" borderId="21" xfId="0" applyFont="1" applyFill="1" applyBorder="1">
      <alignment vertical="top" wrapText="1"/>
    </xf>
    <xf numFmtId="167" fontId="56" fillId="5" borderId="14" xfId="0" applyNumberFormat="1" applyFont="1" applyFill="1" applyBorder="1" applyAlignment="1">
      <alignment horizontal="center" vertical="top"/>
    </xf>
    <xf numFmtId="49" fontId="56" fillId="5" borderId="14" xfId="0" applyNumberFormat="1" applyFont="1" applyFill="1" applyBorder="1" applyAlignment="1">
      <alignment horizontal="center"/>
    </xf>
    <xf numFmtId="49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56" fillId="5" borderId="14" xfId="0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56" fillId="5" borderId="14" xfId="0" applyNumberFormat="1" applyFont="1" applyFill="1" applyBorder="1">
      <alignment vertical="top" wrapText="1"/>
    </xf>
    <xf numFmtId="0" fontId="65" fillId="0" borderId="14" xfId="1" applyNumberFormat="1" applyFont="1" applyFill="1" applyBorder="1" applyAlignment="1">
      <alignment horizontal="left" vertical="top"/>
    </xf>
    <xf numFmtId="0" fontId="56" fillId="5" borderId="0" xfId="0" applyFont="1" applyFill="1" applyBorder="1">
      <alignment vertical="top" wrapText="1"/>
    </xf>
    <xf numFmtId="0" fontId="56" fillId="5" borderId="14" xfId="0" applyFont="1" applyFill="1" applyBorder="1" applyAlignment="1">
      <alignment vertical="top" wrapText="1"/>
    </xf>
    <xf numFmtId="0" fontId="25" fillId="0" borderId="14" xfId="4" applyFont="1" applyFill="1" applyBorder="1" applyAlignment="1">
      <alignment horizontal="right"/>
    </xf>
    <xf numFmtId="14" fontId="118" fillId="0" borderId="14" xfId="0" applyNumberFormat="1" applyFont="1" applyFill="1" applyBorder="1" applyAlignment="1">
      <alignment horizontal="right" vertical="top"/>
    </xf>
    <xf numFmtId="167" fontId="118" fillId="0" borderId="14" xfId="0" applyNumberFormat="1" applyFont="1" applyFill="1" applyBorder="1" applyAlignment="1">
      <alignment horizontal="right" vertical="top"/>
    </xf>
    <xf numFmtId="167" fontId="118" fillId="0" borderId="14" xfId="0" applyNumberFormat="1" applyFont="1" applyFill="1" applyBorder="1" applyAlignment="1">
      <alignment horizontal="center" vertical="top"/>
    </xf>
    <xf numFmtId="14" fontId="14" fillId="0" borderId="14" xfId="0" applyNumberFormat="1" applyFont="1" applyFill="1" applyBorder="1" applyAlignment="1">
      <alignment horizontal="right" vertical="top"/>
    </xf>
    <xf numFmtId="0" fontId="14" fillId="0" borderId="14" xfId="0" applyNumberFormat="1" applyFont="1" applyFill="1" applyBorder="1" applyAlignment="1">
      <alignment vertical="top"/>
    </xf>
    <xf numFmtId="14" fontId="14" fillId="0" borderId="14" xfId="0" applyNumberFormat="1" applyFont="1" applyFill="1" applyBorder="1" applyAlignment="1">
      <alignment vertical="top"/>
    </xf>
    <xf numFmtId="0" fontId="14" fillId="0" borderId="14" xfId="0" applyFont="1" applyFill="1" applyBorder="1" applyAlignment="1">
      <alignment horizontal="center" vertical="top"/>
    </xf>
    <xf numFmtId="49" fontId="14" fillId="0" borderId="14" xfId="0" applyNumberFormat="1" applyFont="1" applyFill="1" applyBorder="1" applyAlignment="1">
      <alignment vertical="top"/>
    </xf>
    <xf numFmtId="167" fontId="14" fillId="0" borderId="14" xfId="0" applyNumberFormat="1" applyFont="1" applyFill="1" applyBorder="1" applyAlignment="1">
      <alignment vertical="top"/>
    </xf>
    <xf numFmtId="49" fontId="14" fillId="0" borderId="14" xfId="0" applyNumberFormat="1" applyFont="1" applyFill="1" applyBorder="1" applyAlignment="1">
      <alignment horizontal="right" vertical="top"/>
    </xf>
    <xf numFmtId="166" fontId="118" fillId="4" borderId="14" xfId="0" applyNumberFormat="1" applyFont="1" applyFill="1" applyBorder="1" applyAlignment="1">
      <alignment horizontal="left" vertical="top"/>
    </xf>
    <xf numFmtId="166" fontId="119" fillId="4" borderId="14" xfId="0" applyNumberFormat="1" applyFont="1" applyFill="1" applyBorder="1" applyAlignment="1">
      <alignment horizontal="left" vertical="top"/>
    </xf>
    <xf numFmtId="49" fontId="118" fillId="4" borderId="14" xfId="0" applyNumberFormat="1" applyFont="1" applyFill="1" applyBorder="1" applyAlignment="1">
      <alignment horizontal="center" vertical="top"/>
    </xf>
    <xf numFmtId="166" fontId="117" fillId="4" borderId="14" xfId="0" applyNumberFormat="1" applyFont="1" applyFill="1" applyBorder="1" applyAlignment="1">
      <alignment horizontal="left" vertical="top"/>
    </xf>
    <xf numFmtId="14" fontId="116" fillId="4" borderId="14" xfId="0" applyNumberFormat="1" applyFont="1" applyFill="1" applyBorder="1" applyAlignment="1">
      <alignment horizontal="right" vertical="top"/>
    </xf>
    <xf numFmtId="167" fontId="117" fillId="4" borderId="14" xfId="0" applyNumberFormat="1" applyFont="1" applyFill="1" applyBorder="1" applyAlignment="1">
      <alignment horizontal="right" vertical="top"/>
    </xf>
    <xf numFmtId="167" fontId="117" fillId="4" borderId="14" xfId="0" applyNumberFormat="1" applyFont="1" applyFill="1" applyBorder="1" applyAlignment="1">
      <alignment horizontal="center" vertical="top"/>
    </xf>
    <xf numFmtId="0" fontId="0" fillId="4" borderId="14" xfId="0" applyNumberFormat="1" applyFont="1" applyFill="1" applyBorder="1" applyAlignment="1">
      <alignment vertical="top"/>
    </xf>
    <xf numFmtId="14" fontId="0" fillId="4" borderId="14" xfId="0" applyNumberFormat="1" applyFont="1" applyFill="1" applyBorder="1" applyAlignment="1">
      <alignment vertical="top"/>
    </xf>
    <xf numFmtId="0" fontId="0" fillId="4" borderId="14" xfId="0" applyFont="1" applyFill="1" applyBorder="1" applyAlignment="1">
      <alignment horizontal="center" vertical="top"/>
    </xf>
    <xf numFmtId="167" fontId="0" fillId="4" borderId="14" xfId="0" applyNumberFormat="1" applyFont="1" applyFill="1" applyBorder="1" applyAlignment="1">
      <alignment vertical="top"/>
    </xf>
    <xf numFmtId="49" fontId="0" fillId="4" borderId="14" xfId="0" applyNumberFormat="1" applyFont="1" applyFill="1" applyBorder="1" applyAlignment="1">
      <alignment horizontal="right" vertical="top"/>
    </xf>
    <xf numFmtId="0" fontId="56" fillId="0" borderId="14" xfId="8" applyFont="1" applyFill="1" applyBorder="1" applyAlignment="1">
      <alignment vertical="top"/>
    </xf>
    <xf numFmtId="49" fontId="56" fillId="0" borderId="14" xfId="8" applyNumberFormat="1" applyFont="1" applyFill="1" applyBorder="1" applyAlignment="1">
      <alignment horizontal="center" vertical="top"/>
    </xf>
    <xf numFmtId="14" fontId="56" fillId="0" borderId="14" xfId="8" applyNumberFormat="1" applyFont="1" applyFill="1" applyBorder="1" applyAlignment="1">
      <alignment horizontal="center" vertical="top"/>
    </xf>
    <xf numFmtId="14" fontId="56" fillId="0" borderId="14" xfId="8" applyNumberFormat="1" applyFont="1" applyFill="1" applyBorder="1" applyAlignment="1">
      <alignment horizontal="center"/>
    </xf>
    <xf numFmtId="167" fontId="65" fillId="0" borderId="14" xfId="8" applyNumberFormat="1" applyFont="1" applyFill="1" applyBorder="1" applyAlignment="1">
      <alignment horizontal="center" vertical="top"/>
    </xf>
    <xf numFmtId="14" fontId="56" fillId="0" borderId="14" xfId="8" applyNumberFormat="1" applyFont="1" applyFill="1" applyBorder="1" applyAlignment="1">
      <alignment horizontal="center" vertical="center"/>
    </xf>
    <xf numFmtId="0" fontId="56" fillId="0" borderId="14" xfId="8" applyNumberFormat="1" applyFont="1" applyFill="1" applyBorder="1" applyAlignment="1">
      <alignment vertical="top"/>
    </xf>
    <xf numFmtId="14" fontId="56" fillId="0" borderId="14" xfId="8" applyNumberFormat="1" applyFont="1" applyFill="1" applyBorder="1" applyAlignment="1">
      <alignment vertical="top"/>
    </xf>
    <xf numFmtId="49" fontId="56" fillId="0" borderId="14" xfId="8" applyNumberFormat="1" applyFont="1" applyFill="1" applyBorder="1" applyAlignment="1">
      <alignment vertical="top"/>
    </xf>
    <xf numFmtId="14" fontId="56" fillId="0" borderId="14" xfId="8" applyNumberFormat="1" applyFont="1" applyFill="1" applyBorder="1" applyAlignment="1">
      <alignment horizontal="right" vertical="top"/>
    </xf>
    <xf numFmtId="168" fontId="56" fillId="0" borderId="14" xfId="8" applyNumberFormat="1" applyFont="1" applyFill="1" applyBorder="1" applyAlignment="1">
      <alignment vertical="top"/>
    </xf>
    <xf numFmtId="0" fontId="66" fillId="0" borderId="14" xfId="0" applyFont="1" applyFill="1" applyBorder="1">
      <alignment vertical="top" wrapText="1"/>
    </xf>
    <xf numFmtId="14" fontId="65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Fill="1" applyBorder="1" applyAlignment="1">
      <alignment horizontal="center"/>
    </xf>
    <xf numFmtId="0" fontId="100" fillId="5" borderId="14" xfId="4" applyFont="1" applyFill="1" applyBorder="1" applyAlignment="1">
      <alignment horizontal="center"/>
    </xf>
    <xf numFmtId="0" fontId="108" fillId="5" borderId="14" xfId="4" applyFont="1" applyFill="1" applyBorder="1" applyAlignment="1">
      <alignment horizontal="center"/>
    </xf>
    <xf numFmtId="0" fontId="102" fillId="0" borderId="14" xfId="4" applyFont="1" applyBorder="1" applyAlignment="1">
      <alignment horizontal="center"/>
    </xf>
    <xf numFmtId="0" fontId="148" fillId="5" borderId="14" xfId="0" applyFont="1" applyFill="1" applyBorder="1" applyAlignment="1">
      <alignment horizontal="left" vertical="top"/>
    </xf>
    <xf numFmtId="49" fontId="48" fillId="5" borderId="14" xfId="0" applyNumberFormat="1" applyFont="1" applyFill="1" applyBorder="1" applyAlignment="1">
      <alignment horizontal="center" vertical="top"/>
    </xf>
    <xf numFmtId="0" fontId="148" fillId="5" borderId="14" xfId="0" applyFont="1" applyFill="1" applyBorder="1" applyAlignment="1">
      <alignment horizontal="center" vertical="top"/>
    </xf>
    <xf numFmtId="0" fontId="95" fillId="0" borderId="14" xfId="0" applyFont="1" applyFill="1" applyBorder="1" applyAlignment="1">
      <alignment horizontal="center" vertical="top"/>
    </xf>
    <xf numFmtId="0" fontId="95" fillId="2" borderId="14" xfId="0" applyFont="1" applyFill="1" applyBorder="1" applyAlignment="1">
      <alignment horizontal="left" vertical="top"/>
    </xf>
    <xf numFmtId="0" fontId="95" fillId="2" borderId="14" xfId="0" applyFont="1" applyFill="1" applyBorder="1" applyAlignment="1">
      <alignment horizontal="center" vertical="top"/>
    </xf>
    <xf numFmtId="49" fontId="95" fillId="2" borderId="14" xfId="0" applyNumberFormat="1" applyFont="1" applyFill="1" applyBorder="1" applyAlignment="1">
      <alignment horizontal="center" vertical="top"/>
    </xf>
    <xf numFmtId="0" fontId="13" fillId="0" borderId="0" xfId="6" applyFont="1" applyFill="1" applyBorder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5" fillId="0" borderId="1" xfId="6" applyFont="1" applyFill="1" applyBorder="1" applyAlignment="1">
      <alignment horizontal="center" vertical="center" wrapText="1"/>
    </xf>
    <xf numFmtId="0" fontId="15" fillId="0" borderId="2" xfId="6" applyFont="1" applyFill="1" applyBorder="1" applyAlignment="1">
      <alignment horizontal="center" vertical="center" wrapText="1"/>
    </xf>
    <xf numFmtId="0" fontId="15" fillId="0" borderId="3" xfId="6" applyFont="1" applyFill="1" applyBorder="1" applyAlignment="1">
      <alignment horizontal="center" vertical="center" wrapText="1"/>
    </xf>
    <xf numFmtId="0" fontId="15" fillId="0" borderId="4" xfId="6" applyFont="1" applyFill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center" vertical="center" wrapText="1"/>
    </xf>
    <xf numFmtId="0" fontId="15" fillId="0" borderId="5" xfId="6" applyFont="1" applyFill="1" applyBorder="1" applyAlignment="1">
      <alignment horizontal="center" vertical="center" wrapText="1"/>
    </xf>
    <xf numFmtId="0" fontId="15" fillId="0" borderId="6" xfId="6" applyFont="1" applyFill="1" applyBorder="1" applyAlignment="1">
      <alignment horizontal="center" vertical="center" wrapText="1"/>
    </xf>
    <xf numFmtId="0" fontId="15" fillId="0" borderId="8" xfId="6" applyFont="1" applyFill="1" applyBorder="1" applyAlignment="1">
      <alignment horizontal="center" vertical="center" wrapText="1"/>
    </xf>
    <xf numFmtId="0" fontId="15" fillId="0" borderId="7" xfId="6" applyFont="1" applyFill="1" applyBorder="1" applyAlignment="1">
      <alignment horizontal="center" vertical="center" wrapText="1"/>
    </xf>
    <xf numFmtId="0" fontId="12" fillId="0" borderId="1" xfId="6" applyFont="1" applyFill="1" applyBorder="1" applyAlignment="1">
      <alignment horizontal="center" vertical="center" wrapText="1"/>
    </xf>
    <xf numFmtId="0" fontId="12" fillId="0" borderId="2" xfId="6" applyFont="1" applyFill="1" applyBorder="1" applyAlignment="1">
      <alignment horizontal="center" vertical="center" wrapText="1"/>
    </xf>
    <xf numFmtId="0" fontId="12" fillId="0" borderId="3" xfId="6" applyFont="1" applyFill="1" applyBorder="1" applyAlignment="1">
      <alignment horizontal="center" vertical="center" wrapText="1"/>
    </xf>
    <xf numFmtId="0" fontId="12" fillId="0" borderId="4" xfId="6" applyFont="1" applyFill="1" applyBorder="1" applyAlignment="1">
      <alignment horizontal="center" vertical="center" wrapText="1"/>
    </xf>
    <xf numFmtId="0" fontId="12" fillId="0" borderId="0" xfId="6" applyFont="1" applyFill="1" applyBorder="1" applyAlignment="1">
      <alignment horizontal="center" vertical="center" wrapText="1"/>
    </xf>
    <xf numFmtId="0" fontId="12" fillId="0" borderId="5" xfId="6" applyFont="1" applyFill="1" applyBorder="1" applyAlignment="1">
      <alignment horizontal="center" vertical="center" wrapText="1"/>
    </xf>
    <xf numFmtId="0" fontId="12" fillId="0" borderId="6" xfId="6" applyFont="1" applyFill="1" applyBorder="1" applyAlignment="1">
      <alignment horizontal="center" vertical="center" wrapText="1"/>
    </xf>
    <xf numFmtId="0" fontId="12" fillId="0" borderId="8" xfId="6" applyFont="1" applyFill="1" applyBorder="1" applyAlignment="1">
      <alignment horizontal="center" vertical="center" wrapText="1"/>
    </xf>
    <xf numFmtId="0" fontId="12" fillId="0" borderId="7" xfId="6" applyFont="1" applyFill="1" applyBorder="1" applyAlignment="1">
      <alignment horizontal="center" vertical="center" wrapText="1"/>
    </xf>
    <xf numFmtId="0" fontId="34" fillId="0" borderId="0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right"/>
    </xf>
    <xf numFmtId="0" fontId="61" fillId="0" borderId="0" xfId="0" applyFont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left"/>
    </xf>
    <xf numFmtId="0" fontId="13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2" fontId="13" fillId="0" borderId="0" xfId="6" applyNumberFormat="1" applyFont="1" applyBorder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13" fillId="0" borderId="0" xfId="6" applyFont="1" applyBorder="1" applyAlignment="1">
      <alignment horizontal="left"/>
    </xf>
    <xf numFmtId="0" fontId="12" fillId="0" borderId="0" xfId="6" applyFont="1" applyFill="1" applyBorder="1" applyAlignment="1">
      <alignment horizontal="left" vertical="center"/>
    </xf>
    <xf numFmtId="0" fontId="46" fillId="0" borderId="0" xfId="6" applyFont="1" applyAlignment="1">
      <alignment horizontal="left"/>
    </xf>
    <xf numFmtId="2" fontId="13" fillId="0" borderId="0" xfId="6" applyNumberFormat="1" applyFont="1" applyFill="1" applyBorder="1" applyAlignment="1">
      <alignment horizontal="center" vertical="center"/>
    </xf>
    <xf numFmtId="2" fontId="12" fillId="0" borderId="1" xfId="6" applyNumberFormat="1" applyFont="1" applyFill="1" applyBorder="1" applyAlignment="1">
      <alignment horizontal="center" vertical="center"/>
    </xf>
    <xf numFmtId="2" fontId="12" fillId="0" borderId="2" xfId="6" applyNumberFormat="1" applyFont="1" applyFill="1" applyBorder="1" applyAlignment="1">
      <alignment horizontal="center" vertical="center"/>
    </xf>
    <xf numFmtId="2" fontId="12" fillId="0" borderId="3" xfId="6" applyNumberFormat="1" applyFont="1" applyFill="1" applyBorder="1" applyAlignment="1">
      <alignment horizontal="center" vertical="center"/>
    </xf>
    <xf numFmtId="2" fontId="12" fillId="0" borderId="4" xfId="6" applyNumberFormat="1" applyFont="1" applyFill="1" applyBorder="1" applyAlignment="1">
      <alignment horizontal="center" vertical="center"/>
    </xf>
    <xf numFmtId="2" fontId="12" fillId="0" borderId="0" xfId="6" applyNumberFormat="1" applyFont="1" applyFill="1" applyBorder="1" applyAlignment="1">
      <alignment horizontal="center" vertical="center"/>
    </xf>
    <xf numFmtId="2" fontId="12" fillId="0" borderId="5" xfId="6" applyNumberFormat="1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left" vertical="center"/>
    </xf>
    <xf numFmtId="0" fontId="34" fillId="0" borderId="1" xfId="6" applyFont="1" applyFill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Border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32" fillId="2" borderId="1" xfId="6" applyFont="1" applyFill="1" applyBorder="1" applyAlignment="1">
      <alignment horizontal="center" vertical="center"/>
    </xf>
    <xf numFmtId="0" fontId="128" fillId="2" borderId="2" xfId="6" applyFont="1" applyFill="1" applyBorder="1" applyAlignment="1">
      <alignment horizontal="center" vertical="center"/>
    </xf>
    <xf numFmtId="0" fontId="128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28" fillId="2" borderId="0" xfId="6" applyFont="1" applyFill="1" applyBorder="1" applyAlignment="1">
      <alignment horizontal="center" vertical="center"/>
    </xf>
    <xf numFmtId="0" fontId="128" fillId="2" borderId="5" xfId="6" applyFont="1" applyFill="1" applyBorder="1" applyAlignment="1">
      <alignment horizontal="center" vertical="center"/>
    </xf>
    <xf numFmtId="0" fontId="128" fillId="2" borderId="4" xfId="6" applyFont="1" applyFill="1" applyBorder="1" applyAlignment="1">
      <alignment horizontal="center" vertical="center"/>
    </xf>
    <xf numFmtId="0" fontId="128" fillId="2" borderId="6" xfId="6" applyFont="1" applyFill="1" applyBorder="1" applyAlignment="1">
      <alignment horizontal="center" vertical="center"/>
    </xf>
    <xf numFmtId="0" fontId="128" fillId="2" borderId="8" xfId="6" applyFont="1" applyFill="1" applyBorder="1" applyAlignment="1">
      <alignment horizontal="center" vertical="center"/>
    </xf>
    <xf numFmtId="0" fontId="128" fillId="2" borderId="7" xfId="6" applyFont="1" applyFill="1" applyBorder="1" applyAlignment="1">
      <alignment horizontal="center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Font="1" applyBorder="1" applyAlignment="1">
      <alignment horizontal="center" vertical="center"/>
    </xf>
    <xf numFmtId="0" fontId="7" fillId="0" borderId="3" xfId="6" applyFont="1" applyBorder="1" applyAlignment="1">
      <alignment horizontal="center" vertical="center"/>
    </xf>
    <xf numFmtId="0" fontId="7" fillId="0" borderId="4" xfId="6" applyFont="1" applyBorder="1" applyAlignment="1">
      <alignment horizontal="center" vertical="center"/>
    </xf>
    <xf numFmtId="0" fontId="7" fillId="0" borderId="0" xfId="6" applyFont="1" applyBorder="1" applyAlignment="1">
      <alignment horizontal="center" vertical="center"/>
    </xf>
    <xf numFmtId="0" fontId="7" fillId="0" borderId="5" xfId="6" applyFont="1" applyBorder="1" applyAlignment="1">
      <alignment horizontal="center" vertical="center"/>
    </xf>
    <xf numFmtId="0" fontId="7" fillId="0" borderId="6" xfId="6" applyFont="1" applyBorder="1" applyAlignment="1">
      <alignment horizontal="center" vertical="center"/>
    </xf>
    <xf numFmtId="0" fontId="7" fillId="0" borderId="8" xfId="6" applyFont="1" applyBorder="1" applyAlignment="1">
      <alignment horizontal="center" vertical="center"/>
    </xf>
    <xf numFmtId="0" fontId="7" fillId="0" borderId="7" xfId="6" applyFont="1" applyBorder="1" applyAlignment="1">
      <alignment horizontal="center" vertical="center"/>
    </xf>
    <xf numFmtId="0" fontId="14" fillId="0" borderId="1" xfId="6" applyFont="1" applyFill="1" applyBorder="1" applyAlignment="1">
      <alignment horizontal="center" vertical="center" wrapText="1"/>
    </xf>
    <xf numFmtId="0" fontId="14" fillId="0" borderId="2" xfId="6" applyFont="1" applyFill="1" applyBorder="1" applyAlignment="1">
      <alignment horizontal="center" vertical="center"/>
    </xf>
    <xf numFmtId="0" fontId="14" fillId="0" borderId="3" xfId="6" applyFont="1" applyFill="1" applyBorder="1" applyAlignment="1">
      <alignment horizontal="center" vertical="center"/>
    </xf>
    <xf numFmtId="0" fontId="14" fillId="0" borderId="4" xfId="6" applyFont="1" applyFill="1" applyBorder="1" applyAlignment="1">
      <alignment horizontal="center" vertical="center"/>
    </xf>
    <xf numFmtId="0" fontId="14" fillId="0" borderId="0" xfId="6" applyFont="1" applyFill="1" applyBorder="1" applyAlignment="1">
      <alignment horizontal="center" vertical="center"/>
    </xf>
    <xf numFmtId="0" fontId="14" fillId="0" borderId="5" xfId="6" applyFont="1" applyFill="1" applyBorder="1" applyAlignment="1">
      <alignment horizontal="center" vertical="center"/>
    </xf>
    <xf numFmtId="0" fontId="14" fillId="0" borderId="6" xfId="6" applyFont="1" applyFill="1" applyBorder="1" applyAlignment="1">
      <alignment horizontal="center" vertical="center"/>
    </xf>
    <xf numFmtId="0" fontId="14" fillId="0" borderId="8" xfId="6" applyFont="1" applyFill="1" applyBorder="1" applyAlignment="1">
      <alignment horizontal="center" vertical="center"/>
    </xf>
    <xf numFmtId="0" fontId="14" fillId="0" borderId="7" xfId="6" applyFont="1" applyFill="1" applyBorder="1" applyAlignment="1">
      <alignment horizontal="center" vertical="center"/>
    </xf>
    <xf numFmtId="14" fontId="13" fillId="0" borderId="1" xfId="6" applyNumberFormat="1" applyFont="1" applyFill="1" applyBorder="1" applyAlignment="1">
      <alignment horizontal="center" vertical="center"/>
    </xf>
    <xf numFmtId="14" fontId="13" fillId="0" borderId="2" xfId="6" applyNumberFormat="1" applyFont="1" applyFill="1" applyBorder="1" applyAlignment="1">
      <alignment horizontal="center" vertical="center"/>
    </xf>
    <xf numFmtId="14" fontId="13" fillId="0" borderId="3" xfId="6" applyNumberFormat="1" applyFont="1" applyFill="1" applyBorder="1" applyAlignment="1">
      <alignment horizontal="center" vertical="center"/>
    </xf>
    <xf numFmtId="14" fontId="13" fillId="0" borderId="4" xfId="6" applyNumberFormat="1" applyFont="1" applyFill="1" applyBorder="1" applyAlignment="1">
      <alignment horizontal="center" vertical="center"/>
    </xf>
    <xf numFmtId="14" fontId="13" fillId="0" borderId="0" xfId="6" applyNumberFormat="1" applyFont="1" applyFill="1" applyBorder="1" applyAlignment="1">
      <alignment horizontal="center" vertical="center"/>
    </xf>
    <xf numFmtId="14" fontId="13" fillId="0" borderId="5" xfId="6" applyNumberFormat="1" applyFont="1" applyFill="1" applyBorder="1" applyAlignment="1">
      <alignment horizontal="center" vertical="center"/>
    </xf>
    <xf numFmtId="14" fontId="13" fillId="0" borderId="6" xfId="6" applyNumberFormat="1" applyFont="1" applyFill="1" applyBorder="1" applyAlignment="1">
      <alignment horizontal="center" vertical="center"/>
    </xf>
    <xf numFmtId="14" fontId="13" fillId="0" borderId="8" xfId="6" applyNumberFormat="1" applyFont="1" applyFill="1" applyBorder="1" applyAlignment="1">
      <alignment horizontal="center" vertical="center"/>
    </xf>
    <xf numFmtId="14" fontId="13" fillId="0" borderId="7" xfId="6" applyNumberFormat="1" applyFont="1" applyFill="1" applyBorder="1" applyAlignment="1">
      <alignment horizontal="center" vertical="center"/>
    </xf>
    <xf numFmtId="1" fontId="57" fillId="0" borderId="1" xfId="6" applyNumberFormat="1" applyFont="1" applyFill="1" applyBorder="1" applyAlignment="1">
      <alignment horizontal="center" vertical="center"/>
    </xf>
    <xf numFmtId="1" fontId="57" fillId="0" borderId="2" xfId="6" applyNumberFormat="1" applyFont="1" applyFill="1" applyBorder="1" applyAlignment="1">
      <alignment horizontal="center" vertical="center"/>
    </xf>
    <xf numFmtId="1" fontId="57" fillId="0" borderId="3" xfId="6" applyNumberFormat="1" applyFont="1" applyFill="1" applyBorder="1" applyAlignment="1">
      <alignment horizontal="center" vertical="center"/>
    </xf>
    <xf numFmtId="1" fontId="57" fillId="0" borderId="4" xfId="6" applyNumberFormat="1" applyFont="1" applyFill="1" applyBorder="1" applyAlignment="1">
      <alignment horizontal="center" vertical="center"/>
    </xf>
    <xf numFmtId="1" fontId="57" fillId="0" borderId="0" xfId="6" applyNumberFormat="1" applyFont="1" applyFill="1" applyBorder="1" applyAlignment="1">
      <alignment horizontal="center" vertical="center"/>
    </xf>
    <xf numFmtId="1" fontId="57" fillId="0" borderId="5" xfId="6" applyNumberFormat="1" applyFont="1" applyFill="1" applyBorder="1" applyAlignment="1">
      <alignment horizontal="center" vertical="center"/>
    </xf>
    <xf numFmtId="1" fontId="57" fillId="0" borderId="6" xfId="6" applyNumberFormat="1" applyFont="1" applyFill="1" applyBorder="1" applyAlignment="1">
      <alignment horizontal="center" vertical="center"/>
    </xf>
    <xf numFmtId="1" fontId="57" fillId="0" borderId="8" xfId="6" applyNumberFormat="1" applyFont="1" applyFill="1" applyBorder="1" applyAlignment="1">
      <alignment horizontal="center" vertical="center"/>
    </xf>
    <xf numFmtId="1" fontId="57" fillId="0" borderId="7" xfId="6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 wrapText="1"/>
    </xf>
    <xf numFmtId="0" fontId="13" fillId="0" borderId="2" xfId="6" applyFont="1" applyFill="1" applyBorder="1" applyAlignment="1">
      <alignment horizontal="center" vertical="center" wrapText="1"/>
    </xf>
    <xf numFmtId="0" fontId="13" fillId="0" borderId="3" xfId="6" applyFont="1" applyFill="1" applyBorder="1" applyAlignment="1">
      <alignment horizontal="center" vertical="center" wrapText="1"/>
    </xf>
    <xf numFmtId="0" fontId="13" fillId="0" borderId="4" xfId="6" applyFont="1" applyFill="1" applyBorder="1" applyAlignment="1">
      <alignment horizontal="center" vertical="center" wrapText="1"/>
    </xf>
    <xf numFmtId="0" fontId="13" fillId="0" borderId="0" xfId="6" applyFont="1" applyFill="1" applyBorder="1" applyAlignment="1">
      <alignment horizontal="center" vertical="center" wrapText="1"/>
    </xf>
    <xf numFmtId="0" fontId="13" fillId="0" borderId="5" xfId="6" applyFont="1" applyFill="1" applyBorder="1" applyAlignment="1">
      <alignment horizontal="center" vertical="center" wrapText="1"/>
    </xf>
    <xf numFmtId="0" fontId="13" fillId="0" borderId="6" xfId="6" applyFont="1" applyFill="1" applyBorder="1" applyAlignment="1">
      <alignment horizontal="center" vertical="center" wrapText="1"/>
    </xf>
    <xf numFmtId="0" fontId="13" fillId="0" borderId="8" xfId="6" applyFont="1" applyFill="1" applyBorder="1" applyAlignment="1">
      <alignment horizontal="center" vertical="center" wrapText="1"/>
    </xf>
    <xf numFmtId="0" fontId="13" fillId="0" borderId="7" xfId="6" applyFont="1" applyFill="1" applyBorder="1" applyAlignment="1">
      <alignment horizontal="center" vertical="center" wrapText="1"/>
    </xf>
    <xf numFmtId="0" fontId="27" fillId="0" borderId="2" xfId="6" applyFont="1" applyFill="1" applyBorder="1" applyAlignment="1">
      <alignment horizontal="center" vertical="center" wrapText="1"/>
    </xf>
    <xf numFmtId="0" fontId="27" fillId="0" borderId="3" xfId="6" applyFont="1" applyFill="1" applyBorder="1" applyAlignment="1">
      <alignment horizontal="center" vertical="center" wrapText="1"/>
    </xf>
    <xf numFmtId="0" fontId="27" fillId="0" borderId="4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5" xfId="6" applyFont="1" applyFill="1" applyBorder="1" applyAlignment="1">
      <alignment horizontal="center" vertical="center" wrapText="1"/>
    </xf>
    <xf numFmtId="0" fontId="27" fillId="0" borderId="6" xfId="6" applyFont="1" applyFill="1" applyBorder="1" applyAlignment="1">
      <alignment horizontal="center" vertical="center" wrapText="1"/>
    </xf>
    <xf numFmtId="0" fontId="27" fillId="0" borderId="8" xfId="6" applyFont="1" applyFill="1" applyBorder="1" applyAlignment="1">
      <alignment horizontal="center" vertical="center" wrapText="1"/>
    </xf>
    <xf numFmtId="0" fontId="27" fillId="0" borderId="7" xfId="6" applyFont="1" applyFill="1" applyBorder="1" applyAlignment="1">
      <alignment horizontal="center" vertical="center" wrapText="1"/>
    </xf>
    <xf numFmtId="0" fontId="22" fillId="0" borderId="1" xfId="6" applyFont="1" applyBorder="1" applyAlignment="1">
      <alignment horizontal="center" vertical="center" wrapText="1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Border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center" vertical="center" wrapText="1"/>
    </xf>
    <xf numFmtId="0" fontId="13" fillId="0" borderId="5" xfId="6" applyFont="1" applyFill="1" applyBorder="1" applyAlignment="1">
      <alignment horizontal="left" vertical="center"/>
    </xf>
    <xf numFmtId="0" fontId="57" fillId="0" borderId="1" xfId="6" applyFont="1" applyFill="1" applyBorder="1" applyAlignment="1">
      <alignment horizontal="center" vertical="center" wrapText="1"/>
    </xf>
    <xf numFmtId="0" fontId="57" fillId="0" borderId="3" xfId="6" applyFont="1" applyFill="1" applyBorder="1" applyAlignment="1">
      <alignment horizontal="center" vertical="center" wrapText="1"/>
    </xf>
    <xf numFmtId="0" fontId="57" fillId="0" borderId="4" xfId="6" applyFont="1" applyFill="1" applyBorder="1" applyAlignment="1">
      <alignment horizontal="center" vertical="center" wrapText="1"/>
    </xf>
    <xf numFmtId="0" fontId="57" fillId="0" borderId="5" xfId="6" applyFont="1" applyFill="1" applyBorder="1" applyAlignment="1">
      <alignment horizontal="center" vertical="center" wrapText="1"/>
    </xf>
    <xf numFmtId="0" fontId="57" fillId="0" borderId="6" xfId="6" applyFont="1" applyFill="1" applyBorder="1" applyAlignment="1">
      <alignment horizontal="center" vertical="center" wrapText="1"/>
    </xf>
    <xf numFmtId="0" fontId="57" fillId="0" borderId="7" xfId="6" applyFont="1" applyFill="1" applyBorder="1" applyAlignment="1">
      <alignment horizontal="center" vertical="center" wrapText="1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Border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0" fontId="15" fillId="0" borderId="1" xfId="6" applyFont="1" applyBorder="1" applyAlignment="1">
      <alignment horizontal="center" vertical="center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Border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/>
    </xf>
    <xf numFmtId="0" fontId="13" fillId="0" borderId="0" xfId="6" applyFont="1" applyBorder="1" applyAlignment="1">
      <alignment horizontal="center"/>
    </xf>
    <xf numFmtId="0" fontId="47" fillId="0" borderId="4" xfId="6" applyFont="1" applyFill="1" applyBorder="1" applyAlignment="1">
      <alignment horizontal="center" vertical="center"/>
    </xf>
    <xf numFmtId="0" fontId="47" fillId="0" borderId="0" xfId="6" applyFont="1" applyFill="1" applyBorder="1" applyAlignment="1">
      <alignment horizontal="center" vertical="center"/>
    </xf>
    <xf numFmtId="0" fontId="47" fillId="0" borderId="5" xfId="6" applyFont="1" applyFill="1" applyBorder="1" applyAlignment="1">
      <alignment horizontal="center" vertical="center"/>
    </xf>
    <xf numFmtId="0" fontId="47" fillId="0" borderId="6" xfId="6" applyFont="1" applyFill="1" applyBorder="1" applyAlignment="1">
      <alignment horizontal="center" vertical="center"/>
    </xf>
    <xf numFmtId="0" fontId="47" fillId="0" borderId="8" xfId="6" applyFont="1" applyFill="1" applyBorder="1" applyAlignment="1">
      <alignment horizontal="center" vertical="center"/>
    </xf>
    <xf numFmtId="0" fontId="47" fillId="0" borderId="7" xfId="6" applyFont="1" applyFill="1" applyBorder="1" applyAlignment="1">
      <alignment horizontal="center" vertical="center"/>
    </xf>
    <xf numFmtId="0" fontId="16" fillId="0" borderId="1" xfId="6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" xfId="0" applyFont="1" applyBorder="1" applyAlignment="1">
      <alignment horizontal="center" vertical="center"/>
    </xf>
    <xf numFmtId="0" fontId="97" fillId="0" borderId="4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0" borderId="5" xfId="0" applyFont="1" applyBorder="1" applyAlignment="1">
      <alignment horizontal="center" vertical="center"/>
    </xf>
    <xf numFmtId="0" fontId="97" fillId="0" borderId="6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47" fillId="0" borderId="4" xfId="6" applyFont="1" applyFill="1" applyBorder="1" applyAlignment="1">
      <alignment horizontal="center" vertical="center"/>
    </xf>
    <xf numFmtId="0" fontId="147" fillId="0" borderId="0" xfId="6" applyFont="1" applyFill="1" applyBorder="1" applyAlignment="1">
      <alignment horizontal="center" vertical="center"/>
    </xf>
    <xf numFmtId="0" fontId="147" fillId="0" borderId="5" xfId="6" applyFont="1" applyFill="1" applyBorder="1" applyAlignment="1">
      <alignment horizontal="center" vertical="center"/>
    </xf>
    <xf numFmtId="0" fontId="147" fillId="0" borderId="6" xfId="6" applyFont="1" applyFill="1" applyBorder="1" applyAlignment="1">
      <alignment horizontal="center" vertical="center"/>
    </xf>
    <xf numFmtId="0" fontId="147" fillId="0" borderId="8" xfId="6" applyFont="1" applyFill="1" applyBorder="1" applyAlignment="1">
      <alignment horizontal="center" vertical="center"/>
    </xf>
    <xf numFmtId="0" fontId="147" fillId="0" borderId="7" xfId="6" applyFont="1" applyFill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46" fillId="0" borderId="0" xfId="6" applyFont="1" applyBorder="1" applyAlignment="1">
      <alignment horizontal="left"/>
    </xf>
    <xf numFmtId="0" fontId="130" fillId="0" borderId="1" xfId="6" applyFont="1" applyBorder="1" applyAlignment="1">
      <alignment horizontal="center" vertical="center"/>
    </xf>
    <xf numFmtId="0" fontId="130" fillId="0" borderId="2" xfId="6" applyFont="1" applyBorder="1" applyAlignment="1">
      <alignment horizontal="center" vertical="center"/>
    </xf>
    <xf numFmtId="0" fontId="130" fillId="0" borderId="3" xfId="6" applyFont="1" applyBorder="1" applyAlignment="1">
      <alignment horizontal="center" vertical="center"/>
    </xf>
    <xf numFmtId="0" fontId="130" fillId="0" borderId="4" xfId="6" applyFont="1" applyBorder="1" applyAlignment="1">
      <alignment horizontal="center" vertical="center"/>
    </xf>
    <xf numFmtId="0" fontId="130" fillId="0" borderId="0" xfId="6" applyFont="1" applyBorder="1" applyAlignment="1">
      <alignment horizontal="center" vertical="center"/>
    </xf>
    <xf numFmtId="0" fontId="130" fillId="0" borderId="5" xfId="6" applyFont="1" applyBorder="1" applyAlignment="1">
      <alignment horizontal="center" vertical="center"/>
    </xf>
    <xf numFmtId="0" fontId="130" fillId="0" borderId="6" xfId="6" applyFont="1" applyBorder="1" applyAlignment="1">
      <alignment horizontal="center" vertical="center"/>
    </xf>
    <xf numFmtId="0" fontId="130" fillId="0" borderId="8" xfId="6" applyFont="1" applyBorder="1" applyAlignment="1">
      <alignment horizontal="center" vertical="center"/>
    </xf>
    <xf numFmtId="0" fontId="130" fillId="0" borderId="7" xfId="6" applyFont="1" applyBorder="1" applyAlignment="1">
      <alignment horizontal="center" vertical="center"/>
    </xf>
    <xf numFmtId="0" fontId="98" fillId="0" borderId="1" xfId="6" applyFont="1" applyBorder="1" applyAlignment="1">
      <alignment horizontal="center" vertic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0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0" applyFont="1" applyBorder="1" applyAlignment="1">
      <alignment horizontal="center" vertical="center"/>
    </xf>
    <xf numFmtId="0" fontId="98" fillId="0" borderId="0" xfId="6" applyFont="1" applyFill="1" applyBorder="1" applyAlignment="1">
      <alignment horizontal="left" vertical="center"/>
    </xf>
    <xf numFmtId="0" fontId="98" fillId="0" borderId="1" xfId="6" applyFont="1" applyBorder="1" applyAlignment="1">
      <alignment horizontal="center" vertical="center" wrapText="1"/>
    </xf>
    <xf numFmtId="0" fontId="98" fillId="0" borderId="2" xfId="6" applyFont="1" applyBorder="1" applyAlignment="1">
      <alignment horizontal="center" vertical="center" wrapText="1"/>
    </xf>
    <xf numFmtId="0" fontId="98" fillId="0" borderId="3" xfId="6" applyFont="1" applyBorder="1" applyAlignment="1">
      <alignment horizontal="center" vertical="center" wrapText="1"/>
    </xf>
    <xf numFmtId="0" fontId="98" fillId="0" borderId="4" xfId="6" applyFont="1" applyBorder="1" applyAlignment="1">
      <alignment horizontal="center" vertical="center" wrapText="1"/>
    </xf>
    <xf numFmtId="0" fontId="98" fillId="0" borderId="0" xfId="6" applyFont="1" applyBorder="1" applyAlignment="1">
      <alignment horizontal="center" vertical="center" wrapText="1"/>
    </xf>
    <xf numFmtId="0" fontId="98" fillId="0" borderId="5" xfId="6" applyFont="1" applyBorder="1" applyAlignment="1">
      <alignment horizontal="center" vertical="center" wrapText="1"/>
    </xf>
    <xf numFmtId="0" fontId="98" fillId="0" borderId="6" xfId="6" applyFont="1" applyBorder="1" applyAlignment="1">
      <alignment horizontal="center" vertical="center" wrapText="1"/>
    </xf>
    <xf numFmtId="0" fontId="98" fillId="0" borderId="8" xfId="6" applyFont="1" applyBorder="1" applyAlignment="1">
      <alignment horizontal="center" vertical="center" wrapText="1"/>
    </xf>
    <xf numFmtId="0" fontId="98" fillId="0" borderId="7" xfId="6" applyFont="1" applyBorder="1" applyAlignment="1">
      <alignment horizontal="center" vertical="center" wrapText="1"/>
    </xf>
    <xf numFmtId="0" fontId="130" fillId="2" borderId="1" xfId="6" applyFont="1" applyFill="1" applyBorder="1" applyAlignment="1">
      <alignment horizontal="left" vertical="center"/>
    </xf>
    <xf numFmtId="0" fontId="130" fillId="2" borderId="2" xfId="6" applyFont="1" applyFill="1" applyBorder="1" applyAlignment="1">
      <alignment horizontal="left" vertical="center"/>
    </xf>
    <xf numFmtId="0" fontId="130" fillId="2" borderId="3" xfId="6" applyFont="1" applyFill="1" applyBorder="1" applyAlignment="1">
      <alignment horizontal="left" vertical="center"/>
    </xf>
    <xf numFmtId="0" fontId="130" fillId="2" borderId="4" xfId="6" applyFont="1" applyFill="1" applyBorder="1" applyAlignment="1">
      <alignment horizontal="left" vertical="center"/>
    </xf>
    <xf numFmtId="0" fontId="130" fillId="2" borderId="0" xfId="6" applyFont="1" applyFill="1" applyBorder="1" applyAlignment="1">
      <alignment horizontal="left" vertical="center"/>
    </xf>
    <xf numFmtId="0" fontId="130" fillId="2" borderId="5" xfId="6" applyFont="1" applyFill="1" applyBorder="1" applyAlignment="1">
      <alignment horizontal="left" vertical="center"/>
    </xf>
    <xf numFmtId="0" fontId="130" fillId="0" borderId="1" xfId="6" applyFont="1" applyBorder="1" applyAlignment="1">
      <alignment horizontal="center" vertical="center" wrapText="1"/>
    </xf>
    <xf numFmtId="0" fontId="132" fillId="0" borderId="2" xfId="6" applyFont="1" applyBorder="1" applyAlignment="1">
      <alignment horizontal="center" vertical="center" wrapText="1"/>
    </xf>
    <xf numFmtId="0" fontId="132" fillId="0" borderId="3" xfId="6" applyFont="1" applyBorder="1" applyAlignment="1">
      <alignment horizontal="center" vertical="center" wrapText="1"/>
    </xf>
    <xf numFmtId="0" fontId="132" fillId="0" borderId="4" xfId="6" applyFont="1" applyBorder="1" applyAlignment="1">
      <alignment horizontal="center" vertical="center" wrapText="1"/>
    </xf>
    <xf numFmtId="0" fontId="132" fillId="0" borderId="0" xfId="6" applyFont="1" applyBorder="1" applyAlignment="1">
      <alignment horizontal="center" vertical="center" wrapText="1"/>
    </xf>
    <xf numFmtId="0" fontId="132" fillId="0" borderId="5" xfId="6" applyFont="1" applyBorder="1" applyAlignment="1">
      <alignment horizontal="center" vertical="center" wrapText="1"/>
    </xf>
    <xf numFmtId="0" fontId="132" fillId="0" borderId="6" xfId="6" applyFont="1" applyBorder="1" applyAlignment="1">
      <alignment horizontal="center" vertical="center" wrapText="1"/>
    </xf>
    <xf numFmtId="0" fontId="132" fillId="0" borderId="8" xfId="6" applyFont="1" applyBorder="1" applyAlignment="1">
      <alignment horizontal="center" vertical="center" wrapText="1"/>
    </xf>
    <xf numFmtId="0" fontId="132" fillId="0" borderId="7" xfId="6" applyFont="1" applyBorder="1" applyAlignment="1">
      <alignment horizontal="center" vertical="center" wrapText="1"/>
    </xf>
    <xf numFmtId="0" fontId="98" fillId="0" borderId="0" xfId="6" applyFont="1" applyFill="1" applyBorder="1" applyAlignment="1">
      <alignment horizontal="left"/>
    </xf>
    <xf numFmtId="2" fontId="130" fillId="0" borderId="1" xfId="6" applyNumberFormat="1" applyFont="1" applyBorder="1" applyAlignment="1">
      <alignment horizontal="center" vertical="center" wrapText="1"/>
    </xf>
    <xf numFmtId="2" fontId="130" fillId="0" borderId="2" xfId="6" applyNumberFormat="1" applyFont="1" applyBorder="1" applyAlignment="1">
      <alignment horizontal="center" vertical="center" wrapText="1"/>
    </xf>
    <xf numFmtId="2" fontId="130" fillId="0" borderId="3" xfId="6" applyNumberFormat="1" applyFont="1" applyBorder="1" applyAlignment="1">
      <alignment horizontal="center" vertical="center" wrapText="1"/>
    </xf>
    <xf numFmtId="2" fontId="130" fillId="0" borderId="4" xfId="6" applyNumberFormat="1" applyFont="1" applyBorder="1" applyAlignment="1">
      <alignment horizontal="center" vertical="center" wrapText="1"/>
    </xf>
    <xf numFmtId="2" fontId="130" fillId="0" borderId="0" xfId="6" applyNumberFormat="1" applyFont="1" applyBorder="1" applyAlignment="1">
      <alignment horizontal="center" vertical="center" wrapText="1"/>
    </xf>
    <xf numFmtId="2" fontId="130" fillId="0" borderId="5" xfId="6" applyNumberFormat="1" applyFont="1" applyBorder="1" applyAlignment="1">
      <alignment horizontal="center" vertical="center" wrapText="1"/>
    </xf>
    <xf numFmtId="2" fontId="130" fillId="0" borderId="6" xfId="6" applyNumberFormat="1" applyFont="1" applyBorder="1" applyAlignment="1">
      <alignment horizontal="center" vertical="center" wrapText="1"/>
    </xf>
    <xf numFmtId="2" fontId="130" fillId="0" borderId="8" xfId="6" applyNumberFormat="1" applyFont="1" applyBorder="1" applyAlignment="1">
      <alignment horizontal="center" vertical="center" wrapText="1"/>
    </xf>
    <xf numFmtId="2" fontId="130" fillId="0" borderId="7" xfId="6" applyNumberFormat="1" applyFont="1" applyBorder="1" applyAlignment="1">
      <alignment horizontal="center" vertical="center" wrapText="1"/>
    </xf>
    <xf numFmtId="2" fontId="98" fillId="0" borderId="0" xfId="6" applyNumberFormat="1" applyFont="1" applyFill="1" applyBorder="1" applyAlignment="1">
      <alignment horizontal="center" vertical="center"/>
    </xf>
    <xf numFmtId="0" fontId="13" fillId="0" borderId="4" xfId="6" applyFont="1" applyBorder="1" applyAlignment="1">
      <alignment horizontal="left" vertical="top"/>
    </xf>
    <xf numFmtId="0" fontId="13" fillId="0" borderId="0" xfId="6" applyFont="1" applyBorder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0" fontId="98" fillId="0" borderId="1" xfId="6" applyFont="1" applyFill="1" applyBorder="1" applyAlignment="1">
      <alignment horizontal="center" vertical="center"/>
    </xf>
    <xf numFmtId="0" fontId="98" fillId="0" borderId="2" xfId="6" applyFont="1" applyFill="1" applyBorder="1" applyAlignment="1">
      <alignment horizontal="center" vertical="center"/>
    </xf>
    <xf numFmtId="0" fontId="98" fillId="0" borderId="3" xfId="6" applyFont="1" applyFill="1" applyBorder="1" applyAlignment="1">
      <alignment horizontal="center" vertical="center"/>
    </xf>
    <xf numFmtId="0" fontId="98" fillId="0" borderId="4" xfId="6" applyFont="1" applyFill="1" applyBorder="1" applyAlignment="1">
      <alignment horizontal="center" vertical="center"/>
    </xf>
    <xf numFmtId="0" fontId="98" fillId="0" borderId="0" xfId="6" applyFont="1" applyFill="1" applyBorder="1" applyAlignment="1">
      <alignment horizontal="center" vertical="center"/>
    </xf>
    <xf numFmtId="0" fontId="98" fillId="0" borderId="5" xfId="6" applyFont="1" applyFill="1" applyBorder="1" applyAlignment="1">
      <alignment horizontal="center" vertical="center"/>
    </xf>
    <xf numFmtId="0" fontId="98" fillId="0" borderId="6" xfId="6" applyFont="1" applyFill="1" applyBorder="1" applyAlignment="1">
      <alignment horizontal="center" vertical="center"/>
    </xf>
    <xf numFmtId="0" fontId="98" fillId="0" borderId="8" xfId="6" applyFont="1" applyFill="1" applyBorder="1" applyAlignment="1">
      <alignment horizontal="center" vertical="center"/>
    </xf>
    <xf numFmtId="0" fontId="98" fillId="0" borderId="7" xfId="6" applyFont="1" applyFill="1" applyBorder="1" applyAlignment="1">
      <alignment horizontal="center" vertical="center"/>
    </xf>
    <xf numFmtId="0" fontId="98" fillId="0" borderId="1" xfId="6" applyFont="1" applyFill="1" applyBorder="1" applyAlignment="1">
      <alignment horizontal="center" vertical="center" wrapText="1"/>
    </xf>
    <xf numFmtId="0" fontId="98" fillId="0" borderId="2" xfId="6" applyFont="1" applyFill="1" applyBorder="1" applyAlignment="1">
      <alignment horizontal="center" vertical="center" wrapText="1"/>
    </xf>
    <xf numFmtId="0" fontId="98" fillId="0" borderId="3" xfId="6" applyFont="1" applyFill="1" applyBorder="1" applyAlignment="1">
      <alignment horizontal="center" vertical="center" wrapText="1"/>
    </xf>
    <xf numFmtId="0" fontId="98" fillId="0" borderId="4" xfId="6" applyFont="1" applyFill="1" applyBorder="1" applyAlignment="1">
      <alignment horizontal="center" vertical="center" wrapText="1"/>
    </xf>
    <xf numFmtId="0" fontId="98" fillId="0" borderId="0" xfId="6" applyFont="1" applyFill="1" applyBorder="1" applyAlignment="1">
      <alignment horizontal="center" vertical="center" wrapText="1"/>
    </xf>
    <xf numFmtId="0" fontId="98" fillId="0" borderId="5" xfId="6" applyFont="1" applyFill="1" applyBorder="1" applyAlignment="1">
      <alignment horizontal="center" vertical="center" wrapText="1"/>
    </xf>
    <xf numFmtId="0" fontId="98" fillId="0" borderId="6" xfId="6" applyFont="1" applyFill="1" applyBorder="1" applyAlignment="1">
      <alignment horizontal="center" vertical="center" wrapText="1"/>
    </xf>
    <xf numFmtId="0" fontId="98" fillId="0" borderId="8" xfId="6" applyFont="1" applyFill="1" applyBorder="1" applyAlignment="1">
      <alignment horizontal="center" vertical="center" wrapText="1"/>
    </xf>
    <xf numFmtId="0" fontId="98" fillId="0" borderId="7" xfId="6" applyFont="1" applyFill="1" applyBorder="1" applyAlignment="1">
      <alignment horizontal="center" vertical="center" wrapText="1"/>
    </xf>
    <xf numFmtId="0" fontId="130" fillId="0" borderId="1" xfId="6" applyFont="1" applyFill="1" applyBorder="1" applyAlignment="1">
      <alignment horizontal="center" vertical="center" wrapText="1"/>
    </xf>
    <xf numFmtId="0" fontId="130" fillId="0" borderId="2" xfId="6" applyFont="1" applyFill="1" applyBorder="1" applyAlignment="1">
      <alignment horizontal="center" vertical="center" wrapText="1"/>
    </xf>
    <xf numFmtId="0" fontId="130" fillId="0" borderId="3" xfId="6" applyFont="1" applyFill="1" applyBorder="1" applyAlignment="1">
      <alignment horizontal="center" vertical="center" wrapText="1"/>
    </xf>
    <xf numFmtId="0" fontId="130" fillId="0" borderId="4" xfId="6" applyFont="1" applyFill="1" applyBorder="1" applyAlignment="1">
      <alignment horizontal="center" vertical="center" wrapText="1"/>
    </xf>
    <xf numFmtId="0" fontId="130" fillId="0" borderId="0" xfId="6" applyFont="1" applyFill="1" applyBorder="1" applyAlignment="1">
      <alignment horizontal="center" vertical="center" wrapText="1"/>
    </xf>
    <xf numFmtId="0" fontId="130" fillId="0" borderId="5" xfId="6" applyFont="1" applyFill="1" applyBorder="1" applyAlignment="1">
      <alignment horizontal="center" vertical="center" wrapText="1"/>
    </xf>
    <xf numFmtId="0" fontId="130" fillId="0" borderId="6" xfId="6" applyFont="1" applyFill="1" applyBorder="1" applyAlignment="1">
      <alignment horizontal="center" vertical="center" wrapText="1"/>
    </xf>
    <xf numFmtId="0" fontId="130" fillId="0" borderId="8" xfId="6" applyFont="1" applyFill="1" applyBorder="1" applyAlignment="1">
      <alignment horizontal="center" vertical="center" wrapText="1"/>
    </xf>
    <xf numFmtId="0" fontId="130" fillId="0" borderId="7" xfId="6" applyFont="1" applyFill="1" applyBorder="1" applyAlignment="1">
      <alignment horizontal="center" vertical="center" wrapText="1"/>
    </xf>
    <xf numFmtId="0" fontId="131" fillId="0" borderId="2" xfId="6" applyFont="1" applyFill="1" applyBorder="1" applyAlignment="1">
      <alignment horizontal="center" vertical="center" wrapText="1"/>
    </xf>
    <xf numFmtId="0" fontId="131" fillId="0" borderId="3" xfId="6" applyFont="1" applyFill="1" applyBorder="1" applyAlignment="1">
      <alignment horizontal="center" vertical="center" wrapText="1"/>
    </xf>
    <xf numFmtId="0" fontId="131" fillId="0" borderId="4" xfId="6" applyFont="1" applyFill="1" applyBorder="1" applyAlignment="1">
      <alignment horizontal="center" vertical="center" wrapText="1"/>
    </xf>
    <xf numFmtId="0" fontId="131" fillId="0" borderId="0" xfId="6" applyFont="1" applyFill="1" applyBorder="1" applyAlignment="1">
      <alignment horizontal="center" vertical="center" wrapText="1"/>
    </xf>
    <xf numFmtId="0" fontId="131" fillId="0" borderId="5" xfId="6" applyFont="1" applyFill="1" applyBorder="1" applyAlignment="1">
      <alignment horizontal="center" vertical="center" wrapText="1"/>
    </xf>
    <xf numFmtId="0" fontId="131" fillId="0" borderId="6" xfId="6" applyFont="1" applyFill="1" applyBorder="1" applyAlignment="1">
      <alignment horizontal="center" vertical="center" wrapText="1"/>
    </xf>
    <xf numFmtId="0" fontId="131" fillId="0" borderId="8" xfId="6" applyFont="1" applyFill="1" applyBorder="1" applyAlignment="1">
      <alignment horizontal="center" vertical="center" wrapText="1"/>
    </xf>
    <xf numFmtId="0" fontId="131" fillId="0" borderId="7" xfId="6" applyFont="1" applyFill="1" applyBorder="1" applyAlignment="1">
      <alignment horizontal="center" vertical="center" wrapText="1"/>
    </xf>
    <xf numFmtId="1" fontId="12" fillId="0" borderId="1" xfId="6" applyNumberFormat="1" applyFont="1" applyFill="1" applyBorder="1" applyAlignment="1">
      <alignment horizontal="center" vertical="top"/>
    </xf>
    <xf numFmtId="1" fontId="12" fillId="0" borderId="2" xfId="6" applyNumberFormat="1" applyFont="1" applyFill="1" applyBorder="1" applyAlignment="1">
      <alignment horizontal="center" vertical="top"/>
    </xf>
    <xf numFmtId="1" fontId="12" fillId="0" borderId="3" xfId="6" applyNumberFormat="1" applyFont="1" applyFill="1" applyBorder="1" applyAlignment="1">
      <alignment horizontal="center" vertical="top"/>
    </xf>
    <xf numFmtId="1" fontId="12" fillId="0" borderId="4" xfId="6" applyNumberFormat="1" applyFont="1" applyFill="1" applyBorder="1" applyAlignment="1">
      <alignment horizontal="center" vertical="top"/>
    </xf>
    <xf numFmtId="1" fontId="12" fillId="0" borderId="0" xfId="6" applyNumberFormat="1" applyFont="1" applyFill="1" applyBorder="1" applyAlignment="1">
      <alignment horizontal="center" vertical="top"/>
    </xf>
    <xf numFmtId="1" fontId="12" fillId="0" borderId="5" xfId="6" applyNumberFormat="1" applyFont="1" applyFill="1" applyBorder="1" applyAlignment="1">
      <alignment horizontal="center" vertical="top"/>
    </xf>
    <xf numFmtId="1" fontId="12" fillId="0" borderId="6" xfId="6" applyNumberFormat="1" applyFont="1" applyFill="1" applyBorder="1" applyAlignment="1">
      <alignment horizontal="center" vertical="top"/>
    </xf>
    <xf numFmtId="1" fontId="12" fillId="0" borderId="8" xfId="6" applyNumberFormat="1" applyFont="1" applyFill="1" applyBorder="1" applyAlignment="1">
      <alignment horizontal="center" vertical="top"/>
    </xf>
    <xf numFmtId="1" fontId="12" fillId="0" borderId="7" xfId="6" applyNumberFormat="1" applyFont="1" applyFill="1" applyBorder="1" applyAlignment="1">
      <alignment horizontal="center" vertical="top"/>
    </xf>
    <xf numFmtId="14" fontId="98" fillId="0" borderId="1" xfId="6" applyNumberFormat="1" applyFont="1" applyFill="1" applyBorder="1" applyAlignment="1">
      <alignment horizontal="center" vertical="center"/>
    </xf>
    <xf numFmtId="14" fontId="98" fillId="0" borderId="2" xfId="6" applyNumberFormat="1" applyFont="1" applyFill="1" applyBorder="1" applyAlignment="1">
      <alignment horizontal="center" vertical="center"/>
    </xf>
    <xf numFmtId="14" fontId="98" fillId="0" borderId="3" xfId="6" applyNumberFormat="1" applyFont="1" applyFill="1" applyBorder="1" applyAlignment="1">
      <alignment horizontal="center" vertical="center"/>
    </xf>
    <xf numFmtId="14" fontId="98" fillId="0" borderId="4" xfId="6" applyNumberFormat="1" applyFont="1" applyFill="1" applyBorder="1" applyAlignment="1">
      <alignment horizontal="center" vertical="center"/>
    </xf>
    <xf numFmtId="14" fontId="98" fillId="0" borderId="0" xfId="6" applyNumberFormat="1" applyFont="1" applyFill="1" applyBorder="1" applyAlignment="1">
      <alignment horizontal="center" vertical="center"/>
    </xf>
    <xf numFmtId="14" fontId="98" fillId="0" borderId="5" xfId="6" applyNumberFormat="1" applyFont="1" applyFill="1" applyBorder="1" applyAlignment="1">
      <alignment horizontal="center" vertical="center"/>
    </xf>
    <xf numFmtId="14" fontId="98" fillId="0" borderId="6" xfId="6" applyNumberFormat="1" applyFont="1" applyFill="1" applyBorder="1" applyAlignment="1">
      <alignment horizontal="center" vertical="center"/>
    </xf>
    <xf numFmtId="14" fontId="98" fillId="0" borderId="8" xfId="6" applyNumberFormat="1" applyFont="1" applyFill="1" applyBorder="1" applyAlignment="1">
      <alignment horizontal="center" vertical="center"/>
    </xf>
    <xf numFmtId="14" fontId="98" fillId="0" borderId="7" xfId="6" applyNumberFormat="1" applyFont="1" applyFill="1" applyBorder="1" applyAlignment="1">
      <alignment horizontal="center" vertical="center"/>
    </xf>
    <xf numFmtId="0" fontId="13" fillId="0" borderId="2" xfId="6" applyFont="1" applyFill="1" applyBorder="1" applyAlignment="1">
      <alignment horizontal="center" vertical="center"/>
    </xf>
    <xf numFmtId="0" fontId="13" fillId="0" borderId="3" xfId="6" applyFont="1" applyFill="1" applyBorder="1" applyAlignment="1">
      <alignment horizontal="center" vertical="center"/>
    </xf>
    <xf numFmtId="0" fontId="13" fillId="0" borderId="4" xfId="6" applyFont="1" applyFill="1" applyBorder="1" applyAlignment="1">
      <alignment horizontal="center" vertical="center"/>
    </xf>
    <xf numFmtId="0" fontId="13" fillId="0" borderId="5" xfId="6" applyFont="1" applyFill="1" applyBorder="1" applyAlignment="1">
      <alignment horizontal="center" vertical="center"/>
    </xf>
    <xf numFmtId="0" fontId="13" fillId="0" borderId="6" xfId="6" applyFont="1" applyFill="1" applyBorder="1" applyAlignment="1">
      <alignment horizontal="center" vertical="center"/>
    </xf>
    <xf numFmtId="0" fontId="13" fillId="0" borderId="8" xfId="6" applyFont="1" applyFill="1" applyBorder="1" applyAlignment="1">
      <alignment horizontal="center" vertical="center"/>
    </xf>
    <xf numFmtId="0" fontId="13" fillId="0" borderId="7" xfId="6" applyFont="1" applyFill="1" applyBorder="1" applyAlignment="1">
      <alignment horizontal="center" vertical="center"/>
    </xf>
    <xf numFmtId="2" fontId="98" fillId="0" borderId="1" xfId="6" applyNumberFormat="1" applyFont="1" applyFill="1" applyBorder="1" applyAlignment="1">
      <alignment horizontal="center" vertical="center"/>
    </xf>
    <xf numFmtId="2" fontId="98" fillId="0" borderId="2" xfId="6" applyNumberFormat="1" applyFont="1" applyFill="1" applyBorder="1" applyAlignment="1">
      <alignment horizontal="center" vertical="center"/>
    </xf>
    <xf numFmtId="2" fontId="98" fillId="0" borderId="3" xfId="6" applyNumberFormat="1" applyFont="1" applyFill="1" applyBorder="1" applyAlignment="1">
      <alignment horizontal="center" vertical="center"/>
    </xf>
    <xf numFmtId="2" fontId="98" fillId="0" borderId="4" xfId="6" applyNumberFormat="1" applyFont="1" applyFill="1" applyBorder="1" applyAlignment="1">
      <alignment horizontal="center" vertical="center"/>
    </xf>
    <xf numFmtId="2" fontId="98" fillId="0" borderId="5" xfId="6" applyNumberFormat="1" applyFont="1" applyFill="1" applyBorder="1" applyAlignment="1">
      <alignment horizontal="center" vertical="center"/>
    </xf>
    <xf numFmtId="0" fontId="135" fillId="0" borderId="4" xfId="6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center" vertical="center"/>
    </xf>
    <xf numFmtId="0" fontId="135" fillId="0" borderId="5" xfId="6" applyFont="1" applyFill="1" applyBorder="1" applyAlignment="1">
      <alignment horizontal="center" vertical="center"/>
    </xf>
    <xf numFmtId="0" fontId="135" fillId="0" borderId="6" xfId="6" applyFont="1" applyFill="1" applyBorder="1" applyAlignment="1">
      <alignment horizontal="center" vertical="center"/>
    </xf>
    <xf numFmtId="0" fontId="135" fillId="0" borderId="8" xfId="6" applyFont="1" applyFill="1" applyBorder="1" applyAlignment="1">
      <alignment horizontal="center" vertical="center"/>
    </xf>
    <xf numFmtId="0" fontId="135" fillId="0" borderId="7" xfId="6" applyFont="1" applyFill="1" applyBorder="1" applyAlignment="1">
      <alignment horizontal="center" vertical="center"/>
    </xf>
    <xf numFmtId="0" fontId="22" fillId="0" borderId="4" xfId="6" applyFont="1" applyBorder="1" applyAlignment="1"/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2" fontId="13" fillId="0" borderId="0" xfId="6" applyNumberFormat="1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06" fillId="0" borderId="1" xfId="5" applyFont="1" applyBorder="1" applyAlignment="1"/>
    <xf numFmtId="0" fontId="107" fillId="0" borderId="2" xfId="0" applyFont="1" applyBorder="1" applyAlignment="1"/>
    <xf numFmtId="0" fontId="107" fillId="0" borderId="3" xfId="0" applyFont="1" applyBorder="1" applyAlignment="1"/>
    <xf numFmtId="0" fontId="107" fillId="0" borderId="4" xfId="0" applyFont="1" applyBorder="1" applyAlignment="1"/>
    <xf numFmtId="0" fontId="107" fillId="0" borderId="0" xfId="0" applyFont="1" applyAlignment="1"/>
    <xf numFmtId="0" fontId="107" fillId="0" borderId="5" xfId="0" applyFont="1" applyBorder="1" applyAlignment="1"/>
    <xf numFmtId="0" fontId="57" fillId="0" borderId="2" xfId="6" applyFont="1" applyFill="1" applyBorder="1" applyAlignment="1">
      <alignment horizontal="center" vertical="center"/>
    </xf>
    <xf numFmtId="0" fontId="57" fillId="0" borderId="3" xfId="6" applyFont="1" applyFill="1" applyBorder="1" applyAlignment="1">
      <alignment horizontal="center" vertical="center"/>
    </xf>
    <xf numFmtId="0" fontId="57" fillId="0" borderId="4" xfId="6" applyFont="1" applyFill="1" applyBorder="1" applyAlignment="1">
      <alignment horizontal="center" vertical="center"/>
    </xf>
    <xf numFmtId="0" fontId="57" fillId="0" borderId="0" xfId="6" applyFont="1" applyFill="1" applyBorder="1" applyAlignment="1">
      <alignment horizontal="center" vertical="center"/>
    </xf>
    <xf numFmtId="0" fontId="57" fillId="0" borderId="5" xfId="6" applyFont="1" applyFill="1" applyBorder="1" applyAlignment="1">
      <alignment horizontal="center" vertical="center"/>
    </xf>
    <xf numFmtId="0" fontId="57" fillId="0" borderId="6" xfId="6" applyFont="1" applyFill="1" applyBorder="1" applyAlignment="1">
      <alignment horizontal="center" vertical="center"/>
    </xf>
    <xf numFmtId="0" fontId="57" fillId="0" borderId="8" xfId="6" applyFont="1" applyFill="1" applyBorder="1" applyAlignment="1">
      <alignment horizontal="center" vertical="center"/>
    </xf>
    <xf numFmtId="0" fontId="57" fillId="0" borderId="7" xfId="6" applyFont="1" applyFill="1" applyBorder="1" applyAlignment="1">
      <alignment horizontal="center" vertical="center"/>
    </xf>
    <xf numFmtId="0" fontId="13" fillId="0" borderId="4" xfId="6" applyFont="1" applyBorder="1" applyAlignment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151" fillId="0" borderId="4" xfId="6" applyFont="1" applyFill="1" applyBorder="1" applyAlignment="1">
      <alignment horizontal="center" vertical="center"/>
    </xf>
    <xf numFmtId="0" fontId="151" fillId="0" borderId="0" xfId="6" applyFont="1" applyFill="1" applyBorder="1" applyAlignment="1">
      <alignment horizontal="center" vertical="center"/>
    </xf>
    <xf numFmtId="0" fontId="151" fillId="0" borderId="5" xfId="6" applyFont="1" applyFill="1" applyBorder="1" applyAlignment="1">
      <alignment horizontal="center" vertical="center"/>
    </xf>
    <xf numFmtId="0" fontId="151" fillId="0" borderId="6" xfId="6" applyFont="1" applyFill="1" applyBorder="1" applyAlignment="1">
      <alignment horizontal="center" vertical="center"/>
    </xf>
    <xf numFmtId="0" fontId="151" fillId="0" borderId="8" xfId="6" applyFont="1" applyFill="1" applyBorder="1" applyAlignment="1">
      <alignment horizontal="center" vertical="center"/>
    </xf>
    <xf numFmtId="0" fontId="151" fillId="0" borderId="7" xfId="6" applyFont="1" applyFill="1" applyBorder="1" applyAlignment="1">
      <alignment horizontal="center" vertical="center"/>
    </xf>
    <xf numFmtId="0" fontId="61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center" vertical="top"/>
    </xf>
    <xf numFmtId="0" fontId="61" fillId="0" borderId="0" xfId="0" applyFont="1" applyBorder="1" applyAlignment="1">
      <alignment horizontal="center" vertical="top"/>
    </xf>
    <xf numFmtId="1" fontId="57" fillId="0" borderId="1" xfId="6" applyNumberFormat="1" applyFont="1" applyFill="1" applyBorder="1" applyAlignment="1">
      <alignment horizontal="center" vertical="center" wrapText="1"/>
    </xf>
    <xf numFmtId="1" fontId="57" fillId="0" borderId="2" xfId="6" applyNumberFormat="1" applyFont="1" applyFill="1" applyBorder="1" applyAlignment="1">
      <alignment horizontal="center" vertical="center" wrapText="1"/>
    </xf>
    <xf numFmtId="1" fontId="57" fillId="0" borderId="3" xfId="6" applyNumberFormat="1" applyFont="1" applyFill="1" applyBorder="1" applyAlignment="1">
      <alignment horizontal="center" vertical="center" wrapText="1"/>
    </xf>
    <xf numFmtId="1" fontId="57" fillId="0" borderId="4" xfId="6" applyNumberFormat="1" applyFont="1" applyFill="1" applyBorder="1" applyAlignment="1">
      <alignment horizontal="center" vertical="center" wrapText="1"/>
    </xf>
    <xf numFmtId="1" fontId="57" fillId="0" borderId="0" xfId="6" applyNumberFormat="1" applyFont="1" applyFill="1" applyBorder="1" applyAlignment="1">
      <alignment horizontal="center" vertical="center" wrapText="1"/>
    </xf>
    <xf numFmtId="1" fontId="57" fillId="0" borderId="5" xfId="6" applyNumberFormat="1" applyFont="1" applyFill="1" applyBorder="1" applyAlignment="1">
      <alignment horizontal="center" vertical="center" wrapText="1"/>
    </xf>
    <xf numFmtId="1" fontId="57" fillId="0" borderId="6" xfId="6" applyNumberFormat="1" applyFont="1" applyFill="1" applyBorder="1" applyAlignment="1">
      <alignment horizontal="center" vertical="center" wrapText="1"/>
    </xf>
    <xf numFmtId="1" fontId="57" fillId="0" borderId="8" xfId="6" applyNumberFormat="1" applyFont="1" applyFill="1" applyBorder="1" applyAlignment="1">
      <alignment horizontal="center" vertical="center" wrapText="1"/>
    </xf>
    <xf numFmtId="1" fontId="57" fillId="0" borderId="7" xfId="6" applyNumberFormat="1" applyFont="1" applyFill="1" applyBorder="1" applyAlignment="1">
      <alignment horizontal="center" vertical="center" wrapText="1"/>
    </xf>
    <xf numFmtId="0" fontId="106" fillId="0" borderId="1" xfId="5" applyFont="1" applyBorder="1" applyAlignment="1">
      <alignment horizontal="center" vertical="center"/>
    </xf>
    <xf numFmtId="0" fontId="106" fillId="0" borderId="2" xfId="5" applyFont="1" applyBorder="1" applyAlignment="1">
      <alignment horizontal="center" vertical="center"/>
    </xf>
    <xf numFmtId="0" fontId="106" fillId="0" borderId="3" xfId="5" applyFont="1" applyBorder="1" applyAlignment="1">
      <alignment horizontal="center" vertical="center"/>
    </xf>
    <xf numFmtId="0" fontId="106" fillId="0" borderId="4" xfId="5" applyFont="1" applyBorder="1" applyAlignment="1">
      <alignment horizontal="center" vertical="center"/>
    </xf>
    <xf numFmtId="0" fontId="106" fillId="0" borderId="0" xfId="5" applyFont="1" applyBorder="1" applyAlignment="1">
      <alignment horizontal="center" vertical="center"/>
    </xf>
    <xf numFmtId="0" fontId="106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Border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6" fillId="0" borderId="1" xfId="5" applyFont="1" applyBorder="1" applyAlignment="1">
      <alignment horizontal="center"/>
    </xf>
    <xf numFmtId="0" fontId="106" fillId="0" borderId="2" xfId="5" applyFont="1" applyBorder="1" applyAlignment="1">
      <alignment horizontal="center"/>
    </xf>
    <xf numFmtId="0" fontId="106" fillId="0" borderId="3" xfId="5" applyFont="1" applyBorder="1" applyAlignment="1">
      <alignment horizontal="center"/>
    </xf>
    <xf numFmtId="0" fontId="106" fillId="0" borderId="4" xfId="5" applyFont="1" applyBorder="1" applyAlignment="1">
      <alignment horizontal="center"/>
    </xf>
    <xf numFmtId="0" fontId="106" fillId="0" borderId="0" xfId="5" applyFont="1" applyBorder="1" applyAlignment="1">
      <alignment horizontal="center"/>
    </xf>
    <xf numFmtId="0" fontId="106" fillId="0" borderId="5" xfId="5" applyFont="1" applyBorder="1" applyAlignment="1">
      <alignment horizontal="center"/>
    </xf>
    <xf numFmtId="0" fontId="13" fillId="0" borderId="0" xfId="7" applyFont="1" applyFill="1" applyBorder="1" applyAlignment="1">
      <alignment horizontal="left" vertical="center"/>
    </xf>
    <xf numFmtId="0" fontId="7" fillId="0" borderId="0" xfId="7" applyAlignment="1">
      <alignment horizontal="left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Border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12" fillId="0" borderId="1" xfId="6" applyFont="1" applyFill="1" applyBorder="1" applyAlignment="1">
      <alignment horizontal="left" vertical="center" wrapText="1"/>
    </xf>
    <xf numFmtId="0" fontId="12" fillId="0" borderId="2" xfId="6" applyFont="1" applyFill="1" applyBorder="1" applyAlignment="1">
      <alignment horizontal="left" vertical="center" wrapText="1"/>
    </xf>
    <xf numFmtId="0" fontId="12" fillId="0" borderId="3" xfId="6" applyFont="1" applyFill="1" applyBorder="1" applyAlignment="1">
      <alignment horizontal="left" vertical="center" wrapText="1"/>
    </xf>
    <xf numFmtId="0" fontId="12" fillId="0" borderId="4" xfId="6" applyFont="1" applyFill="1" applyBorder="1" applyAlignment="1">
      <alignment horizontal="left" vertical="center" wrapText="1"/>
    </xf>
    <xf numFmtId="0" fontId="12" fillId="0" borderId="0" xfId="6" applyFont="1" applyFill="1" applyBorder="1" applyAlignment="1">
      <alignment horizontal="left" vertical="center" wrapText="1"/>
    </xf>
    <xf numFmtId="0" fontId="12" fillId="0" borderId="5" xfId="6" applyFont="1" applyFill="1" applyBorder="1" applyAlignment="1">
      <alignment horizontal="left" vertical="center" wrapText="1"/>
    </xf>
    <xf numFmtId="0" fontId="12" fillId="0" borderId="6" xfId="6" applyFont="1" applyFill="1" applyBorder="1" applyAlignment="1">
      <alignment horizontal="left" vertical="center" wrapText="1"/>
    </xf>
    <xf numFmtId="0" fontId="12" fillId="0" borderId="8" xfId="6" applyFont="1" applyFill="1" applyBorder="1" applyAlignment="1">
      <alignment horizontal="left" vertical="center" wrapText="1"/>
    </xf>
    <xf numFmtId="0" fontId="12" fillId="0" borderId="7" xfId="6" applyFont="1" applyFill="1" applyBorder="1" applyAlignment="1">
      <alignment horizontal="left" vertical="center" wrapText="1"/>
    </xf>
    <xf numFmtId="1" fontId="14" fillId="0" borderId="1" xfId="6" applyNumberFormat="1" applyFont="1" applyFill="1" applyBorder="1" applyAlignment="1">
      <alignment horizontal="center" vertical="center" wrapText="1"/>
    </xf>
    <xf numFmtId="1" fontId="14" fillId="0" borderId="2" xfId="6" applyNumberFormat="1" applyFont="1" applyFill="1" applyBorder="1" applyAlignment="1">
      <alignment horizontal="center" vertical="center" wrapText="1"/>
    </xf>
    <xf numFmtId="1" fontId="14" fillId="0" borderId="3" xfId="6" applyNumberFormat="1" applyFont="1" applyFill="1" applyBorder="1" applyAlignment="1">
      <alignment horizontal="center" vertical="center" wrapText="1"/>
    </xf>
    <xf numFmtId="1" fontId="14" fillId="0" borderId="4" xfId="6" applyNumberFormat="1" applyFont="1" applyFill="1" applyBorder="1" applyAlignment="1">
      <alignment horizontal="center" vertical="center" wrapText="1"/>
    </xf>
    <xf numFmtId="1" fontId="14" fillId="0" borderId="0" xfId="6" applyNumberFormat="1" applyFont="1" applyFill="1" applyBorder="1" applyAlignment="1">
      <alignment horizontal="center" vertical="center" wrapText="1"/>
    </xf>
    <xf numFmtId="1" fontId="14" fillId="0" borderId="5" xfId="6" applyNumberFormat="1" applyFont="1" applyFill="1" applyBorder="1" applyAlignment="1">
      <alignment horizontal="center" vertical="center" wrapText="1"/>
    </xf>
    <xf numFmtId="1" fontId="14" fillId="0" borderId="6" xfId="6" applyNumberFormat="1" applyFont="1" applyFill="1" applyBorder="1" applyAlignment="1">
      <alignment horizontal="center" vertical="center" wrapText="1"/>
    </xf>
    <xf numFmtId="1" fontId="14" fillId="0" borderId="8" xfId="6" applyNumberFormat="1" applyFont="1" applyFill="1" applyBorder="1" applyAlignment="1">
      <alignment horizontal="center" vertical="center" wrapText="1"/>
    </xf>
    <xf numFmtId="1" fontId="14" fillId="0" borderId="7" xfId="6" applyNumberFormat="1" applyFont="1" applyFill="1" applyBorder="1" applyAlignment="1">
      <alignment horizontal="center" vertical="center" wrapText="1"/>
    </xf>
    <xf numFmtId="0" fontId="46" fillId="0" borderId="0" xfId="7" applyFont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right" vertical="center" wrapText="1"/>
    </xf>
    <xf numFmtId="0" fontId="27" fillId="0" borderId="2" xfId="6" applyFont="1" applyFill="1" applyBorder="1" applyAlignment="1">
      <alignment horizontal="right" vertical="center" wrapText="1"/>
    </xf>
    <xf numFmtId="0" fontId="27" fillId="0" borderId="3" xfId="6" applyFont="1" applyFill="1" applyBorder="1" applyAlignment="1">
      <alignment horizontal="right" vertical="center" wrapText="1"/>
    </xf>
    <xf numFmtId="0" fontId="27" fillId="0" borderId="4" xfId="6" applyFont="1" applyFill="1" applyBorder="1" applyAlignment="1">
      <alignment horizontal="right" vertical="center" wrapText="1"/>
    </xf>
    <xf numFmtId="0" fontId="27" fillId="0" borderId="0" xfId="6" applyFont="1" applyFill="1" applyBorder="1" applyAlignment="1">
      <alignment horizontal="right" vertical="center" wrapText="1"/>
    </xf>
    <xf numFmtId="0" fontId="27" fillId="0" borderId="5" xfId="6" applyFont="1" applyFill="1" applyBorder="1" applyAlignment="1">
      <alignment horizontal="right" vertical="center" wrapText="1"/>
    </xf>
    <xf numFmtId="0" fontId="27" fillId="0" borderId="6" xfId="6" applyFont="1" applyFill="1" applyBorder="1" applyAlignment="1">
      <alignment horizontal="right" vertical="center" wrapText="1"/>
    </xf>
    <xf numFmtId="0" fontId="27" fillId="0" borderId="8" xfId="6" applyFont="1" applyFill="1" applyBorder="1" applyAlignment="1">
      <alignment horizontal="right" vertical="center" wrapText="1"/>
    </xf>
    <xf numFmtId="0" fontId="27" fillId="0" borderId="7" xfId="6" applyFont="1" applyFill="1" applyBorder="1" applyAlignment="1">
      <alignment horizontal="right" vertical="center" wrapText="1"/>
    </xf>
    <xf numFmtId="0" fontId="46" fillId="0" borderId="1" xfId="7" applyFont="1" applyFill="1" applyBorder="1" applyAlignment="1">
      <alignment horizontal="left" vertical="center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Border="1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30" fillId="0" borderId="4" xfId="7" applyFont="1" applyFill="1" applyBorder="1" applyAlignment="1">
      <alignment horizontal="center" vertical="center"/>
    </xf>
    <xf numFmtId="0" fontId="30" fillId="0" borderId="0" xfId="7" applyFont="1" applyFill="1" applyBorder="1" applyAlignment="1">
      <alignment horizontal="center" vertical="center"/>
    </xf>
    <xf numFmtId="0" fontId="30" fillId="0" borderId="5" xfId="7" applyFont="1" applyFill="1" applyBorder="1" applyAlignment="1">
      <alignment horizontal="center" vertical="center"/>
    </xf>
    <xf numFmtId="0" fontId="30" fillId="0" borderId="6" xfId="7" applyFont="1" applyFill="1" applyBorder="1" applyAlignment="1">
      <alignment horizontal="center" vertical="center"/>
    </xf>
    <xf numFmtId="0" fontId="30" fillId="0" borderId="8" xfId="7" applyFont="1" applyFill="1" applyBorder="1" applyAlignment="1">
      <alignment horizontal="center" vertical="center"/>
    </xf>
    <xf numFmtId="0" fontId="30" fillId="0" borderId="7" xfId="7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 applyAlignment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Fill="1" applyBorder="1" applyAlignment="1">
      <alignment horizontal="center" vertical="center"/>
    </xf>
    <xf numFmtId="2" fontId="12" fillId="0" borderId="2" xfId="7" applyNumberFormat="1" applyFont="1" applyFill="1" applyBorder="1" applyAlignment="1">
      <alignment horizontal="center" vertical="center"/>
    </xf>
    <xf numFmtId="2" fontId="12" fillId="0" borderId="3" xfId="7" applyNumberFormat="1" applyFont="1" applyFill="1" applyBorder="1" applyAlignment="1">
      <alignment horizontal="center" vertical="center"/>
    </xf>
    <xf numFmtId="2" fontId="12" fillId="0" borderId="4" xfId="7" applyNumberFormat="1" applyFont="1" applyFill="1" applyBorder="1" applyAlignment="1">
      <alignment horizontal="center" vertical="center"/>
    </xf>
    <xf numFmtId="2" fontId="12" fillId="0" borderId="0" xfId="7" applyNumberFormat="1" applyFont="1" applyFill="1" applyBorder="1" applyAlignment="1">
      <alignment horizontal="center" vertical="center"/>
    </xf>
    <xf numFmtId="2" fontId="12" fillId="0" borderId="5" xfId="7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2" fontId="13" fillId="0" borderId="0" xfId="7" applyNumberFormat="1" applyFont="1" applyFill="1" applyBorder="1" applyAlignment="1">
      <alignment horizontal="left" vertical="center"/>
    </xf>
    <xf numFmtId="0" fontId="13" fillId="0" borderId="5" xfId="7" applyFont="1" applyFill="1" applyBorder="1" applyAlignment="1">
      <alignment horizontal="left" vertical="center"/>
    </xf>
    <xf numFmtId="14" fontId="13" fillId="0" borderId="1" xfId="7" applyNumberFormat="1" applyFont="1" applyFill="1" applyBorder="1" applyAlignment="1">
      <alignment horizontal="left" vertical="center"/>
    </xf>
    <xf numFmtId="0" fontId="13" fillId="0" borderId="2" xfId="7" applyFont="1" applyFill="1" applyBorder="1" applyAlignment="1">
      <alignment horizontal="left" vertical="center"/>
    </xf>
    <xf numFmtId="0" fontId="13" fillId="0" borderId="3" xfId="7" applyFont="1" applyFill="1" applyBorder="1" applyAlignment="1">
      <alignment horizontal="left" vertical="center"/>
    </xf>
    <xf numFmtId="0" fontId="13" fillId="0" borderId="4" xfId="7" applyFont="1" applyFill="1" applyBorder="1" applyAlignment="1">
      <alignment horizontal="left" vertical="center"/>
    </xf>
    <xf numFmtId="0" fontId="13" fillId="0" borderId="6" xfId="7" applyFont="1" applyFill="1" applyBorder="1" applyAlignment="1">
      <alignment horizontal="left" vertical="center"/>
    </xf>
    <xf numFmtId="0" fontId="13" fillId="0" borderId="8" xfId="7" applyFont="1" applyFill="1" applyBorder="1" applyAlignment="1">
      <alignment horizontal="left" vertical="center"/>
    </xf>
    <xf numFmtId="0" fontId="13" fillId="0" borderId="7" xfId="7" applyFont="1" applyFill="1" applyBorder="1" applyAlignment="1">
      <alignment horizontal="left" vertical="center"/>
    </xf>
    <xf numFmtId="0" fontId="129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11" fillId="0" borderId="0" xfId="7" applyFont="1" applyAlignment="1">
      <alignment horizontal="left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Border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14" fontId="57" fillId="0" borderId="1" xfId="7" applyNumberFormat="1" applyFont="1" applyFill="1" applyBorder="1" applyAlignment="1">
      <alignment horizontal="left" vertical="center"/>
    </xf>
    <xf numFmtId="0" fontId="57" fillId="0" borderId="2" xfId="7" applyFont="1" applyFill="1" applyBorder="1" applyAlignment="1">
      <alignment horizontal="left" vertical="center"/>
    </xf>
    <xf numFmtId="0" fontId="57" fillId="0" borderId="3" xfId="7" applyFont="1" applyFill="1" applyBorder="1" applyAlignment="1">
      <alignment horizontal="left" vertical="center"/>
    </xf>
    <xf numFmtId="0" fontId="57" fillId="0" borderId="4" xfId="7" applyFont="1" applyFill="1" applyBorder="1" applyAlignment="1">
      <alignment horizontal="left" vertical="center"/>
    </xf>
    <xf numFmtId="0" fontId="57" fillId="0" borderId="0" xfId="7" applyFont="1" applyFill="1" applyBorder="1" applyAlignment="1">
      <alignment horizontal="left" vertical="center"/>
    </xf>
    <xf numFmtId="0" fontId="57" fillId="0" borderId="5" xfId="7" applyFont="1" applyFill="1" applyBorder="1" applyAlignment="1">
      <alignment horizontal="left" vertical="center"/>
    </xf>
    <xf numFmtId="0" fontId="57" fillId="0" borderId="6" xfId="7" applyFont="1" applyFill="1" applyBorder="1" applyAlignment="1">
      <alignment horizontal="left" vertical="center"/>
    </xf>
    <xf numFmtId="0" fontId="57" fillId="0" borderId="8" xfId="7" applyFont="1" applyFill="1" applyBorder="1" applyAlignment="1">
      <alignment horizontal="left" vertical="center"/>
    </xf>
    <xf numFmtId="0" fontId="57" fillId="0" borderId="7" xfId="7" applyFont="1" applyFill="1" applyBorder="1" applyAlignment="1">
      <alignment horizontal="left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Border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47" fillId="0" borderId="4" xfId="7" applyFont="1" applyFill="1" applyBorder="1" applyAlignment="1">
      <alignment horizontal="center" vertical="center"/>
    </xf>
    <xf numFmtId="0" fontId="47" fillId="0" borderId="0" xfId="7" applyFont="1" applyFill="1" applyBorder="1" applyAlignment="1">
      <alignment horizontal="center" vertical="center"/>
    </xf>
    <xf numFmtId="0" fontId="47" fillId="0" borderId="5" xfId="7" applyFont="1" applyFill="1" applyBorder="1" applyAlignment="1">
      <alignment horizontal="center" vertical="center"/>
    </xf>
    <xf numFmtId="0" fontId="47" fillId="0" borderId="6" xfId="7" applyFont="1" applyFill="1" applyBorder="1" applyAlignment="1">
      <alignment horizontal="center" vertical="center"/>
    </xf>
    <xf numFmtId="0" fontId="47" fillId="0" borderId="8" xfId="7" applyFont="1" applyFill="1" applyBorder="1" applyAlignment="1">
      <alignment horizontal="center" vertical="center"/>
    </xf>
    <xf numFmtId="0" fontId="47" fillId="0" borderId="7" xfId="7" applyFont="1" applyFill="1" applyBorder="1" applyAlignment="1">
      <alignment horizontal="center" vertical="center"/>
    </xf>
    <xf numFmtId="0" fontId="22" fillId="0" borderId="1" xfId="6" applyFont="1" applyBorder="1" applyAlignment="1">
      <alignment horizontal="right" vertical="center" wrapText="1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Border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14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/>
    </xf>
    <xf numFmtId="0" fontId="14" fillId="0" borderId="3" xfId="7" applyFont="1" applyFill="1" applyBorder="1" applyAlignment="1">
      <alignment horizontal="center" vertical="center"/>
    </xf>
    <xf numFmtId="0" fontId="14" fillId="0" borderId="4" xfId="7" applyFont="1" applyFill="1" applyBorder="1" applyAlignment="1">
      <alignment horizontal="center" vertical="center"/>
    </xf>
    <xf numFmtId="0" fontId="14" fillId="0" borderId="0" xfId="7" applyFont="1" applyFill="1" applyBorder="1" applyAlignment="1">
      <alignment horizontal="center" vertical="center"/>
    </xf>
    <xf numFmtId="0" fontId="14" fillId="0" borderId="5" xfId="7" applyFont="1" applyFill="1" applyBorder="1" applyAlignment="1">
      <alignment horizontal="center" vertical="center"/>
    </xf>
    <xf numFmtId="0" fontId="14" fillId="0" borderId="6" xfId="7" applyFont="1" applyFill="1" applyBorder="1" applyAlignment="1">
      <alignment horizontal="center" vertical="center"/>
    </xf>
    <xf numFmtId="0" fontId="14" fillId="0" borderId="8" xfId="7" applyFont="1" applyFill="1" applyBorder="1" applyAlignment="1">
      <alignment horizontal="center" vertical="center"/>
    </xf>
    <xf numFmtId="0" fontId="14" fillId="0" borderId="7" xfId="7" applyFont="1" applyFill="1" applyBorder="1" applyAlignment="1">
      <alignment horizontal="center" vertical="center"/>
    </xf>
    <xf numFmtId="0" fontId="31" fillId="0" borderId="1" xfId="7" applyFont="1" applyFill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1" fontId="14" fillId="0" borderId="1" xfId="6" applyNumberFormat="1" applyFont="1" applyFill="1" applyBorder="1" applyAlignment="1">
      <alignment horizontal="center" vertical="center"/>
    </xf>
    <xf numFmtId="1" fontId="14" fillId="0" borderId="2" xfId="6" applyNumberFormat="1" applyFont="1" applyFill="1" applyBorder="1" applyAlignment="1">
      <alignment horizontal="center" vertical="center"/>
    </xf>
    <xf numFmtId="1" fontId="14" fillId="0" borderId="3" xfId="6" applyNumberFormat="1" applyFont="1" applyFill="1" applyBorder="1" applyAlignment="1">
      <alignment horizontal="center" vertical="center"/>
    </xf>
    <xf numFmtId="1" fontId="14" fillId="0" borderId="4" xfId="6" applyNumberFormat="1" applyFont="1" applyFill="1" applyBorder="1" applyAlignment="1">
      <alignment horizontal="center" vertical="center"/>
    </xf>
    <xf numFmtId="1" fontId="14" fillId="0" borderId="0" xfId="6" applyNumberFormat="1" applyFont="1" applyFill="1" applyBorder="1" applyAlignment="1">
      <alignment horizontal="center" vertical="center"/>
    </xf>
    <xf numFmtId="1" fontId="14" fillId="0" borderId="5" xfId="6" applyNumberFormat="1" applyFont="1" applyFill="1" applyBorder="1" applyAlignment="1">
      <alignment horizontal="center" vertical="center"/>
    </xf>
    <xf numFmtId="1" fontId="14" fillId="0" borderId="6" xfId="6" applyNumberFormat="1" applyFont="1" applyFill="1" applyBorder="1" applyAlignment="1">
      <alignment horizontal="center" vertical="center"/>
    </xf>
    <xf numFmtId="1" fontId="14" fillId="0" borderId="8" xfId="6" applyNumberFormat="1" applyFont="1" applyFill="1" applyBorder="1" applyAlignment="1">
      <alignment horizontal="center" vertical="center"/>
    </xf>
    <xf numFmtId="1" fontId="14" fillId="0" borderId="7" xfId="6" applyNumberFormat="1" applyFont="1" applyFill="1" applyBorder="1" applyAlignment="1">
      <alignment horizontal="center" vertical="center"/>
    </xf>
    <xf numFmtId="0" fontId="32" fillId="0" borderId="1" xfId="7" applyFont="1" applyFill="1" applyBorder="1" applyAlignment="1">
      <alignment horizontal="center" vertical="center"/>
    </xf>
    <xf numFmtId="0" fontId="128" fillId="0" borderId="2" xfId="0" applyFont="1" applyBorder="1" applyAlignment="1">
      <alignment horizontal="center" vertical="center"/>
    </xf>
    <xf numFmtId="0" fontId="128" fillId="0" borderId="3" xfId="0" applyFont="1" applyBorder="1" applyAlignment="1">
      <alignment horizontal="center" vertical="center"/>
    </xf>
    <xf numFmtId="0" fontId="128" fillId="0" borderId="4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28" fillId="0" borderId="5" xfId="0" applyFont="1" applyBorder="1" applyAlignment="1">
      <alignment horizontal="center" vertical="center"/>
    </xf>
    <xf numFmtId="0" fontId="128" fillId="0" borderId="6" xfId="0" applyFont="1" applyBorder="1" applyAlignment="1">
      <alignment horizontal="center" vertical="center"/>
    </xf>
    <xf numFmtId="0" fontId="128" fillId="0" borderId="8" xfId="0" applyFont="1" applyBorder="1" applyAlignment="1">
      <alignment horizontal="center" vertical="center"/>
    </xf>
    <xf numFmtId="0" fontId="128" fillId="0" borderId="7" xfId="0" applyFont="1" applyBorder="1" applyAlignment="1">
      <alignment horizontal="center" vertical="center"/>
    </xf>
    <xf numFmtId="0" fontId="57" fillId="0" borderId="1" xfId="7" applyFont="1" applyFill="1" applyBorder="1" applyAlignment="1">
      <alignment horizontal="center" vertical="center" wrapText="1"/>
    </xf>
    <xf numFmtId="0" fontId="57" fillId="0" borderId="2" xfId="7" applyFont="1" applyFill="1" applyBorder="1" applyAlignment="1">
      <alignment horizontal="center" vertical="center"/>
    </xf>
    <xf numFmtId="0" fontId="57" fillId="0" borderId="3" xfId="7" applyFont="1" applyFill="1" applyBorder="1" applyAlignment="1">
      <alignment horizontal="center" vertical="center"/>
    </xf>
    <xf numFmtId="0" fontId="57" fillId="0" borderId="4" xfId="7" applyFont="1" applyFill="1" applyBorder="1" applyAlignment="1">
      <alignment horizontal="center" vertical="center"/>
    </xf>
    <xf numFmtId="0" fontId="57" fillId="0" borderId="0" xfId="7" applyFont="1" applyFill="1" applyBorder="1" applyAlignment="1">
      <alignment horizontal="center" vertical="center"/>
    </xf>
    <xf numFmtId="0" fontId="57" fillId="0" borderId="5" xfId="7" applyFont="1" applyFill="1" applyBorder="1" applyAlignment="1">
      <alignment horizontal="center" vertical="center"/>
    </xf>
    <xf numFmtId="0" fontId="57" fillId="0" borderId="6" xfId="7" applyFont="1" applyFill="1" applyBorder="1" applyAlignment="1">
      <alignment horizontal="center" vertical="center"/>
    </xf>
    <xf numFmtId="0" fontId="57" fillId="0" borderId="8" xfId="7" applyFont="1" applyFill="1" applyBorder="1" applyAlignment="1">
      <alignment horizontal="center" vertical="center"/>
    </xf>
    <xf numFmtId="0" fontId="57" fillId="0" borderId="7" xfId="7" applyFont="1" applyFill="1" applyBorder="1" applyAlignment="1">
      <alignment horizontal="center" vertical="center"/>
    </xf>
    <xf numFmtId="0" fontId="58" fillId="0" borderId="4" xfId="7" applyFont="1" applyFill="1" applyBorder="1" applyAlignment="1">
      <alignment horizontal="center" vertical="center"/>
    </xf>
    <xf numFmtId="0" fontId="58" fillId="0" borderId="0" xfId="7" applyFont="1" applyFill="1" applyBorder="1" applyAlignment="1">
      <alignment horizontal="center" vertical="center"/>
    </xf>
    <xf numFmtId="0" fontId="58" fillId="0" borderId="5" xfId="7" applyFont="1" applyFill="1" applyBorder="1" applyAlignment="1">
      <alignment horizontal="center" vertical="center"/>
    </xf>
    <xf numFmtId="0" fontId="58" fillId="0" borderId="6" xfId="7" applyFont="1" applyFill="1" applyBorder="1" applyAlignment="1">
      <alignment horizontal="center" vertical="center"/>
    </xf>
    <xf numFmtId="0" fontId="58" fillId="0" borderId="8" xfId="7" applyFont="1" applyFill="1" applyBorder="1" applyAlignment="1">
      <alignment horizontal="center" vertical="center"/>
    </xf>
    <xf numFmtId="0" fontId="58" fillId="0" borderId="7" xfId="7" applyFont="1" applyFill="1" applyBorder="1" applyAlignment="1">
      <alignment horizontal="center" vertical="center"/>
    </xf>
    <xf numFmtId="14" fontId="13" fillId="0" borderId="1" xfId="7" applyNumberFormat="1" applyFont="1" applyFill="1" applyBorder="1" applyAlignment="1">
      <alignment horizontal="center" vertical="center" wrapText="1"/>
    </xf>
    <xf numFmtId="14" fontId="13" fillId="0" borderId="2" xfId="7" applyNumberFormat="1" applyFont="1" applyFill="1" applyBorder="1" applyAlignment="1">
      <alignment horizontal="center" vertical="center"/>
    </xf>
    <xf numFmtId="14" fontId="13" fillId="0" borderId="3" xfId="7" applyNumberFormat="1" applyFont="1" applyFill="1" applyBorder="1" applyAlignment="1">
      <alignment horizontal="center" vertical="center"/>
    </xf>
    <xf numFmtId="14" fontId="13" fillId="0" borderId="4" xfId="7" applyNumberFormat="1" applyFont="1" applyFill="1" applyBorder="1" applyAlignment="1">
      <alignment horizontal="center" vertical="center"/>
    </xf>
    <xf numFmtId="14" fontId="13" fillId="0" borderId="0" xfId="7" applyNumberFormat="1" applyFont="1" applyFill="1" applyBorder="1" applyAlignment="1">
      <alignment horizontal="center" vertical="center"/>
    </xf>
    <xf numFmtId="14" fontId="13" fillId="0" borderId="5" xfId="7" applyNumberFormat="1" applyFont="1" applyFill="1" applyBorder="1" applyAlignment="1">
      <alignment horizontal="center" vertical="center"/>
    </xf>
    <xf numFmtId="14" fontId="13" fillId="0" borderId="6" xfId="7" applyNumberFormat="1" applyFont="1" applyFill="1" applyBorder="1" applyAlignment="1">
      <alignment horizontal="center" vertical="center"/>
    </xf>
    <xf numFmtId="14" fontId="13" fillId="0" borderId="8" xfId="7" applyNumberFormat="1" applyFont="1" applyFill="1" applyBorder="1" applyAlignment="1">
      <alignment horizontal="center" vertical="center"/>
    </xf>
    <xf numFmtId="14" fontId="13" fillId="0" borderId="7" xfId="7" applyNumberFormat="1" applyFont="1" applyFill="1" applyBorder="1" applyAlignment="1">
      <alignment horizontal="center" vertical="center"/>
    </xf>
    <xf numFmtId="0" fontId="75" fillId="0" borderId="4" xfId="5" applyFont="1" applyBorder="1" applyAlignment="1"/>
    <xf numFmtId="0" fontId="75" fillId="0" borderId="0" xfId="0" applyFont="1" applyAlignment="1"/>
    <xf numFmtId="0" fontId="75" fillId="0" borderId="5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7" fillId="0" borderId="4" xfId="5" applyFont="1" applyBorder="1" applyAlignment="1"/>
    <xf numFmtId="0" fontId="76" fillId="0" borderId="0" xfId="0" applyFont="1" applyBorder="1" applyAlignment="1"/>
    <xf numFmtId="0" fontId="76" fillId="0" borderId="5" xfId="0" applyFont="1" applyBorder="1" applyAlignment="1"/>
    <xf numFmtId="0" fontId="76" fillId="0" borderId="4" xfId="0" applyFont="1" applyBorder="1" applyAlignment="1"/>
    <xf numFmtId="0" fontId="76" fillId="0" borderId="6" xfId="0" applyFont="1" applyBorder="1" applyAlignment="1"/>
    <xf numFmtId="0" fontId="76" fillId="0" borderId="8" xfId="0" applyFont="1" applyBorder="1" applyAlignment="1"/>
    <xf numFmtId="0" fontId="76" fillId="0" borderId="7" xfId="0" applyFont="1" applyBorder="1" applyAlignment="1"/>
    <xf numFmtId="0" fontId="77" fillId="0" borderId="4" xfId="5" applyFont="1" applyBorder="1" applyAlignment="1">
      <alignment wrapText="1"/>
    </xf>
    <xf numFmtId="0" fontId="78" fillId="0" borderId="0" xfId="0" applyFont="1" applyAlignment="1"/>
    <xf numFmtId="0" fontId="78" fillId="0" borderId="5" xfId="0" applyFont="1" applyBorder="1" applyAlignment="1"/>
    <xf numFmtId="0" fontId="78" fillId="0" borderId="6" xfId="0" applyFont="1" applyBorder="1" applyAlignment="1"/>
    <xf numFmtId="0" fontId="78" fillId="0" borderId="8" xfId="0" applyFont="1" applyBorder="1" applyAlignment="1"/>
    <xf numFmtId="0" fontId="78" fillId="0" borderId="7" xfId="0" applyFont="1" applyBorder="1" applyAlignment="1"/>
    <xf numFmtId="0" fontId="76" fillId="0" borderId="0" xfId="0" applyFont="1" applyAlignment="1"/>
    <xf numFmtId="14" fontId="70" fillId="0" borderId="1" xfId="6" applyNumberFormat="1" applyFont="1" applyFill="1" applyBorder="1" applyAlignment="1">
      <alignment horizontal="left" vertical="center"/>
    </xf>
    <xf numFmtId="14" fontId="70" fillId="0" borderId="2" xfId="6" applyNumberFormat="1" applyFont="1" applyFill="1" applyBorder="1" applyAlignment="1">
      <alignment horizontal="left" vertical="center"/>
    </xf>
    <xf numFmtId="14" fontId="70" fillId="0" borderId="3" xfId="6" applyNumberFormat="1" applyFont="1" applyFill="1" applyBorder="1" applyAlignment="1">
      <alignment horizontal="left" vertical="center"/>
    </xf>
    <xf numFmtId="14" fontId="70" fillId="0" borderId="4" xfId="6" applyNumberFormat="1" applyFont="1" applyFill="1" applyBorder="1" applyAlignment="1">
      <alignment horizontal="left" vertical="center"/>
    </xf>
    <xf numFmtId="14" fontId="70" fillId="0" borderId="0" xfId="6" applyNumberFormat="1" applyFont="1" applyFill="1" applyBorder="1" applyAlignment="1">
      <alignment horizontal="left" vertical="center"/>
    </xf>
    <xf numFmtId="14" fontId="70" fillId="0" borderId="5" xfId="6" applyNumberFormat="1" applyFont="1" applyFill="1" applyBorder="1" applyAlignment="1">
      <alignment horizontal="left" vertical="center"/>
    </xf>
    <xf numFmtId="14" fontId="70" fillId="0" borderId="6" xfId="6" applyNumberFormat="1" applyFont="1" applyFill="1" applyBorder="1" applyAlignment="1">
      <alignment horizontal="left" vertical="center"/>
    </xf>
    <xf numFmtId="14" fontId="70" fillId="0" borderId="8" xfId="6" applyNumberFormat="1" applyFont="1" applyFill="1" applyBorder="1" applyAlignment="1">
      <alignment horizontal="left" vertical="center"/>
    </xf>
    <xf numFmtId="14" fontId="70" fillId="0" borderId="7" xfId="6" applyNumberFormat="1" applyFont="1" applyFill="1" applyBorder="1" applyAlignment="1">
      <alignment horizontal="left" vertical="center"/>
    </xf>
    <xf numFmtId="0" fontId="70" fillId="0" borderId="0" xfId="5" applyFont="1" applyFill="1" applyBorder="1" applyAlignment="1">
      <alignment horizontal="left" vertical="center"/>
    </xf>
    <xf numFmtId="0" fontId="82" fillId="0" borderId="1" xfId="6" applyFont="1" applyFill="1" applyBorder="1" applyAlignment="1">
      <alignment horizontal="center" vertical="center" wrapText="1"/>
    </xf>
    <xf numFmtId="0" fontId="82" fillId="0" borderId="2" xfId="6" applyFont="1" applyFill="1" applyBorder="1" applyAlignment="1">
      <alignment horizontal="center" vertical="center"/>
    </xf>
    <xf numFmtId="0" fontId="82" fillId="0" borderId="3" xfId="6" applyFont="1" applyFill="1" applyBorder="1" applyAlignment="1">
      <alignment horizontal="center" vertical="center"/>
    </xf>
    <xf numFmtId="0" fontId="82" fillId="0" borderId="4" xfId="6" applyFont="1" applyFill="1" applyBorder="1" applyAlignment="1">
      <alignment horizontal="center" vertical="center"/>
    </xf>
    <xf numFmtId="0" fontId="82" fillId="0" borderId="0" xfId="6" applyFont="1" applyFill="1" applyBorder="1" applyAlignment="1">
      <alignment horizontal="center" vertical="center"/>
    </xf>
    <xf numFmtId="0" fontId="82" fillId="0" borderId="5" xfId="6" applyFont="1" applyFill="1" applyBorder="1" applyAlignment="1">
      <alignment horizontal="center" vertical="center"/>
    </xf>
    <xf numFmtId="0" fontId="82" fillId="0" borderId="6" xfId="6" applyFont="1" applyFill="1" applyBorder="1" applyAlignment="1">
      <alignment horizontal="center" vertical="center"/>
    </xf>
    <xf numFmtId="0" fontId="82" fillId="0" borderId="8" xfId="6" applyFont="1" applyFill="1" applyBorder="1" applyAlignment="1">
      <alignment horizontal="center" vertical="center"/>
    </xf>
    <xf numFmtId="0" fontId="82" fillId="0" borderId="7" xfId="6" applyFont="1" applyFill="1" applyBorder="1" applyAlignment="1">
      <alignment horizontal="center" vertical="center"/>
    </xf>
    <xf numFmtId="0" fontId="22" fillId="0" borderId="1" xfId="5" applyFont="1" applyFill="1" applyBorder="1" applyAlignment="1">
      <alignment horizontal="right" vertical="center" wrapText="1"/>
    </xf>
    <xf numFmtId="0" fontId="27" fillId="0" borderId="2" xfId="5" applyFont="1" applyFill="1" applyBorder="1" applyAlignment="1">
      <alignment horizontal="right" vertical="center" wrapText="1"/>
    </xf>
    <xf numFmtId="0" fontId="27" fillId="0" borderId="3" xfId="5" applyFont="1" applyFill="1" applyBorder="1" applyAlignment="1">
      <alignment horizontal="right" vertical="center" wrapText="1"/>
    </xf>
    <xf numFmtId="0" fontId="27" fillId="0" borderId="4" xfId="5" applyFont="1" applyFill="1" applyBorder="1" applyAlignment="1">
      <alignment horizontal="right" vertical="center" wrapText="1"/>
    </xf>
    <xf numFmtId="0" fontId="27" fillId="0" borderId="0" xfId="5" applyFont="1" applyFill="1" applyBorder="1" applyAlignment="1">
      <alignment horizontal="right" vertical="center" wrapText="1"/>
    </xf>
    <xf numFmtId="0" fontId="27" fillId="0" borderId="5" xfId="5" applyFont="1" applyFill="1" applyBorder="1" applyAlignment="1">
      <alignment horizontal="right" vertical="center" wrapText="1"/>
    </xf>
    <xf numFmtId="0" fontId="27" fillId="0" borderId="6" xfId="5" applyFont="1" applyFill="1" applyBorder="1" applyAlignment="1">
      <alignment horizontal="right" vertical="center" wrapText="1"/>
    </xf>
    <xf numFmtId="0" fontId="27" fillId="0" borderId="8" xfId="5" applyFont="1" applyFill="1" applyBorder="1" applyAlignment="1">
      <alignment horizontal="right" vertical="center" wrapText="1"/>
    </xf>
    <xf numFmtId="0" fontId="27" fillId="0" borderId="7" xfId="5" applyFont="1" applyFill="1" applyBorder="1" applyAlignment="1">
      <alignment horizontal="right" vertical="center" wrapText="1"/>
    </xf>
    <xf numFmtId="0" fontId="92" fillId="0" borderId="1" xfId="5" applyFont="1" applyFill="1" applyBorder="1" applyAlignment="1">
      <alignment horizontal="center" vertical="center" wrapText="1"/>
    </xf>
    <xf numFmtId="0" fontId="92" fillId="0" borderId="2" xfId="5" applyFont="1" applyFill="1" applyBorder="1" applyAlignment="1">
      <alignment horizontal="center" vertical="center" wrapText="1"/>
    </xf>
    <xf numFmtId="0" fontId="92" fillId="0" borderId="3" xfId="5" applyFont="1" applyFill="1" applyBorder="1" applyAlignment="1">
      <alignment horizontal="center" vertical="center" wrapText="1"/>
    </xf>
    <xf numFmtId="0" fontId="92" fillId="0" borderId="4" xfId="5" applyFont="1" applyFill="1" applyBorder="1" applyAlignment="1">
      <alignment horizontal="center" vertical="center" wrapText="1"/>
    </xf>
    <xf numFmtId="0" fontId="92" fillId="0" borderId="0" xfId="5" applyFont="1" applyFill="1" applyBorder="1" applyAlignment="1">
      <alignment horizontal="center" vertical="center" wrapText="1"/>
    </xf>
    <xf numFmtId="0" fontId="92" fillId="0" borderId="5" xfId="5" applyFont="1" applyFill="1" applyBorder="1" applyAlignment="1">
      <alignment horizontal="center" vertical="center" wrapText="1"/>
    </xf>
    <xf numFmtId="0" fontId="92" fillId="0" borderId="6" xfId="5" applyFont="1" applyFill="1" applyBorder="1" applyAlignment="1">
      <alignment horizontal="center" vertical="center" wrapText="1"/>
    </xf>
    <xf numFmtId="0" fontId="92" fillId="0" borderId="8" xfId="5" applyFont="1" applyFill="1" applyBorder="1" applyAlignment="1">
      <alignment horizontal="center" vertical="center" wrapText="1"/>
    </xf>
    <xf numFmtId="0" fontId="92" fillId="0" borderId="7" xfId="5" applyFont="1" applyFill="1" applyBorder="1" applyAlignment="1">
      <alignment horizontal="center" vertical="center" wrapText="1"/>
    </xf>
    <xf numFmtId="0" fontId="70" fillId="0" borderId="5" xfId="5" applyFont="1" applyFill="1" applyBorder="1" applyAlignment="1">
      <alignment horizontal="left" vertical="center"/>
    </xf>
    <xf numFmtId="0" fontId="80" fillId="0" borderId="1" xfId="5" applyFont="1" applyFill="1" applyBorder="1" applyAlignment="1">
      <alignment horizontal="left" vertical="center" wrapText="1"/>
    </xf>
    <xf numFmtId="0" fontId="80" fillId="0" borderId="2" xfId="5" applyFont="1" applyFill="1" applyBorder="1" applyAlignment="1">
      <alignment horizontal="left" vertical="center" wrapText="1"/>
    </xf>
    <xf numFmtId="0" fontId="80" fillId="0" borderId="3" xfId="5" applyFont="1" applyFill="1" applyBorder="1" applyAlignment="1">
      <alignment horizontal="left" vertical="center" wrapText="1"/>
    </xf>
    <xf numFmtId="0" fontId="80" fillId="0" borderId="4" xfId="5" applyFont="1" applyFill="1" applyBorder="1" applyAlignment="1">
      <alignment horizontal="left" vertical="center" wrapText="1"/>
    </xf>
    <xf numFmtId="0" fontId="80" fillId="0" borderId="0" xfId="5" applyFont="1" applyFill="1" applyBorder="1" applyAlignment="1">
      <alignment horizontal="left" vertical="center" wrapText="1"/>
    </xf>
    <xf numFmtId="0" fontId="80" fillId="0" borderId="5" xfId="5" applyFont="1" applyFill="1" applyBorder="1" applyAlignment="1">
      <alignment horizontal="left" vertical="center" wrapText="1"/>
    </xf>
    <xf numFmtId="0" fontId="80" fillId="0" borderId="6" xfId="5" applyFont="1" applyFill="1" applyBorder="1" applyAlignment="1">
      <alignment horizontal="left" vertical="center" wrapText="1"/>
    </xf>
    <xf numFmtId="0" fontId="80" fillId="0" borderId="8" xfId="5" applyFont="1" applyFill="1" applyBorder="1" applyAlignment="1">
      <alignment horizontal="left" vertical="center" wrapText="1"/>
    </xf>
    <xf numFmtId="0" fontId="80" fillId="0" borderId="7" xfId="5" applyFont="1" applyFill="1" applyBorder="1" applyAlignment="1">
      <alignment horizontal="left" vertical="center" wrapText="1"/>
    </xf>
    <xf numFmtId="0" fontId="70" fillId="0" borderId="1" xfId="5" applyFont="1" applyFill="1" applyBorder="1" applyAlignment="1">
      <alignment horizontal="center" vertical="center" wrapText="1"/>
    </xf>
    <xf numFmtId="0" fontId="70" fillId="0" borderId="3" xfId="5" applyFont="1" applyFill="1" applyBorder="1" applyAlignment="1">
      <alignment horizontal="center" vertical="center" wrapText="1"/>
    </xf>
    <xf numFmtId="0" fontId="70" fillId="0" borderId="4" xfId="5" applyFont="1" applyFill="1" applyBorder="1" applyAlignment="1">
      <alignment horizontal="center" vertical="center" wrapText="1"/>
    </xf>
    <xf numFmtId="0" fontId="70" fillId="0" borderId="5" xfId="5" applyFont="1" applyFill="1" applyBorder="1" applyAlignment="1">
      <alignment horizontal="center" vertical="center" wrapText="1"/>
    </xf>
    <xf numFmtId="0" fontId="70" fillId="0" borderId="6" xfId="5" applyFont="1" applyFill="1" applyBorder="1" applyAlignment="1">
      <alignment horizontal="center" vertical="center" wrapText="1"/>
    </xf>
    <xf numFmtId="0" fontId="70" fillId="0" borderId="7" xfId="5" applyFont="1" applyFill="1" applyBorder="1" applyAlignment="1">
      <alignment horizontal="center" vertical="center" wrapText="1"/>
    </xf>
    <xf numFmtId="1" fontId="105" fillId="0" borderId="1" xfId="5" applyNumberFormat="1" applyFont="1" applyFill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 wrapText="1"/>
    </xf>
    <xf numFmtId="0" fontId="105" fillId="0" borderId="3" xfId="0" applyFont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105" fillId="0" borderId="5" xfId="0" applyFont="1" applyBorder="1" applyAlignment="1">
      <alignment horizontal="center" vertical="center" wrapText="1"/>
    </xf>
    <xf numFmtId="0" fontId="105" fillId="0" borderId="6" xfId="0" applyFont="1" applyBorder="1" applyAlignment="1">
      <alignment horizontal="center" vertical="center" wrapText="1"/>
    </xf>
    <xf numFmtId="0" fontId="105" fillId="0" borderId="8" xfId="0" applyFont="1" applyBorder="1" applyAlignment="1">
      <alignment horizontal="center" vertical="center" wrapText="1"/>
    </xf>
    <xf numFmtId="0" fontId="105" fillId="0" borderId="7" xfId="0" applyFont="1" applyBorder="1" applyAlignment="1">
      <alignment horizontal="center" vertical="center" wrapText="1"/>
    </xf>
    <xf numFmtId="0" fontId="76" fillId="0" borderId="2" xfId="0" applyFont="1" applyBorder="1" applyAlignment="1">
      <alignment horizontal="center" vertical="center" wrapText="1"/>
    </xf>
    <xf numFmtId="0" fontId="76" fillId="0" borderId="3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6" fillId="0" borderId="5" xfId="0" applyFont="1" applyBorder="1" applyAlignment="1">
      <alignment horizontal="center" vertical="center" wrapText="1"/>
    </xf>
    <xf numFmtId="0" fontId="76" fillId="0" borderId="6" xfId="0" applyFont="1" applyBorder="1" applyAlignment="1">
      <alignment horizontal="center" vertical="center" wrapText="1"/>
    </xf>
    <xf numFmtId="0" fontId="76" fillId="0" borderId="8" xfId="0" applyFont="1" applyBorder="1" applyAlignment="1">
      <alignment horizontal="center" vertical="center" wrapText="1"/>
    </xf>
    <xf numFmtId="0" fontId="76" fillId="0" borderId="7" xfId="0" applyFont="1" applyBorder="1" applyAlignment="1">
      <alignment horizontal="center" vertical="center" wrapText="1"/>
    </xf>
    <xf numFmtId="0" fontId="75" fillId="0" borderId="1" xfId="5" applyFont="1" applyFill="1" applyBorder="1" applyAlignment="1">
      <alignment horizontal="center" vertical="center" wrapText="1"/>
    </xf>
    <xf numFmtId="0" fontId="70" fillId="0" borderId="2" xfId="5" applyFont="1" applyFill="1" applyBorder="1" applyAlignment="1">
      <alignment horizontal="center" vertical="center" wrapText="1"/>
    </xf>
    <xf numFmtId="0" fontId="70" fillId="0" borderId="0" xfId="5" applyFont="1" applyFill="1" applyBorder="1" applyAlignment="1">
      <alignment horizontal="center" vertical="center" wrapText="1"/>
    </xf>
    <xf numFmtId="0" fontId="70" fillId="0" borderId="8" xfId="5" applyFont="1" applyFill="1" applyBorder="1" applyAlignment="1">
      <alignment horizontal="center" vertical="center" wrapText="1"/>
    </xf>
    <xf numFmtId="0" fontId="75" fillId="0" borderId="1" xfId="5" applyFont="1" applyBorder="1" applyAlignment="1">
      <alignment horizontal="right" vertical="center" wrapText="1"/>
    </xf>
    <xf numFmtId="0" fontId="89" fillId="0" borderId="2" xfId="5" applyFont="1" applyBorder="1" applyAlignment="1">
      <alignment horizontal="right" vertical="center" wrapText="1"/>
    </xf>
    <xf numFmtId="0" fontId="89" fillId="0" borderId="3" xfId="5" applyFont="1" applyBorder="1" applyAlignment="1">
      <alignment horizontal="right" vertical="center" wrapText="1"/>
    </xf>
    <xf numFmtId="0" fontId="89" fillId="0" borderId="4" xfId="5" applyFont="1" applyBorder="1" applyAlignment="1">
      <alignment horizontal="right" vertical="center" wrapText="1"/>
    </xf>
    <xf numFmtId="0" fontId="89" fillId="0" borderId="0" xfId="5" applyFont="1" applyBorder="1" applyAlignment="1">
      <alignment horizontal="right" vertical="center" wrapText="1"/>
    </xf>
    <xf numFmtId="0" fontId="89" fillId="0" borderId="5" xfId="5" applyFont="1" applyBorder="1" applyAlignment="1">
      <alignment horizontal="right" vertical="center" wrapText="1"/>
    </xf>
    <xf numFmtId="0" fontId="89" fillId="0" borderId="6" xfId="5" applyFont="1" applyBorder="1" applyAlignment="1">
      <alignment horizontal="right" vertical="center" wrapText="1"/>
    </xf>
    <xf numFmtId="0" fontId="89" fillId="0" borderId="8" xfId="5" applyFont="1" applyBorder="1" applyAlignment="1">
      <alignment horizontal="right" vertical="center" wrapText="1"/>
    </xf>
    <xf numFmtId="0" fontId="89" fillId="0" borderId="7" xfId="5" applyFont="1" applyBorder="1" applyAlignment="1">
      <alignment horizontal="right" vertical="center" wrapText="1"/>
    </xf>
    <xf numFmtId="0" fontId="77" fillId="0" borderId="1" xfId="5" applyFont="1" applyBorder="1" applyAlignment="1">
      <alignment horizontal="center" vertical="center" wrapText="1"/>
    </xf>
    <xf numFmtId="0" fontId="77" fillId="0" borderId="2" xfId="5" applyFont="1" applyBorder="1" applyAlignment="1">
      <alignment horizontal="center" vertical="center" wrapText="1"/>
    </xf>
    <xf numFmtId="0" fontId="77" fillId="0" borderId="3" xfId="5" applyFont="1" applyBorder="1" applyAlignment="1">
      <alignment horizontal="center" vertical="center" wrapText="1"/>
    </xf>
    <xf numFmtId="0" fontId="77" fillId="0" borderId="4" xfId="5" applyFont="1" applyBorder="1" applyAlignment="1">
      <alignment horizontal="center" vertical="center" wrapText="1"/>
    </xf>
    <xf numFmtId="0" fontId="77" fillId="0" borderId="0" xfId="5" applyFont="1" applyBorder="1" applyAlignment="1">
      <alignment horizontal="center" vertical="center" wrapText="1"/>
    </xf>
    <xf numFmtId="0" fontId="77" fillId="0" borderId="5" xfId="5" applyFont="1" applyBorder="1" applyAlignment="1">
      <alignment horizontal="center" vertical="center" wrapText="1"/>
    </xf>
    <xf numFmtId="0" fontId="77" fillId="0" borderId="6" xfId="5" applyFont="1" applyBorder="1" applyAlignment="1">
      <alignment horizontal="center" vertical="center" wrapText="1"/>
    </xf>
    <xf numFmtId="0" fontId="77" fillId="0" borderId="8" xfId="5" applyFont="1" applyBorder="1" applyAlignment="1">
      <alignment horizontal="center" vertical="center" wrapText="1"/>
    </xf>
    <xf numFmtId="0" fontId="77" fillId="0" borderId="7" xfId="5" applyFont="1" applyBorder="1" applyAlignment="1">
      <alignment horizontal="center" vertical="center" wrapText="1"/>
    </xf>
    <xf numFmtId="0" fontId="83" fillId="0" borderId="1" xfId="5" applyFont="1" applyBorder="1" applyAlignment="1">
      <alignment horizontal="center" vertical="center"/>
    </xf>
    <xf numFmtId="0" fontId="83" fillId="0" borderId="2" xfId="5" applyFont="1" applyBorder="1" applyAlignment="1">
      <alignment horizontal="center" vertical="center"/>
    </xf>
    <xf numFmtId="0" fontId="83" fillId="0" borderId="3" xfId="5" applyFont="1" applyBorder="1" applyAlignment="1">
      <alignment horizontal="center" vertical="center"/>
    </xf>
    <xf numFmtId="0" fontId="83" fillId="0" borderId="4" xfId="5" applyFont="1" applyBorder="1" applyAlignment="1">
      <alignment horizontal="center" vertical="center"/>
    </xf>
    <xf numFmtId="0" fontId="83" fillId="0" borderId="0" xfId="5" applyFont="1" applyBorder="1" applyAlignment="1">
      <alignment horizontal="center" vertical="center"/>
    </xf>
    <xf numFmtId="0" fontId="83" fillId="0" borderId="5" xfId="5" applyFont="1" applyBorder="1" applyAlignment="1">
      <alignment horizontal="center" vertical="center"/>
    </xf>
    <xf numFmtId="0" fontId="83" fillId="0" borderId="6" xfId="5" applyFont="1" applyBorder="1" applyAlignment="1">
      <alignment horizontal="center" vertical="center"/>
    </xf>
    <xf numFmtId="0" fontId="83" fillId="0" borderId="8" xfId="5" applyFont="1" applyBorder="1" applyAlignment="1">
      <alignment horizontal="center" vertical="center"/>
    </xf>
    <xf numFmtId="0" fontId="83" fillId="0" borderId="7" xfId="5" applyFont="1" applyBorder="1" applyAlignment="1">
      <alignment horizontal="center" vertical="center"/>
    </xf>
    <xf numFmtId="0" fontId="57" fillId="0" borderId="1" xfId="5" applyFont="1" applyFill="1" applyBorder="1" applyAlignment="1">
      <alignment horizontal="center" vertical="center" wrapText="1"/>
    </xf>
    <xf numFmtId="0" fontId="57" fillId="0" borderId="2" xfId="5" applyFont="1" applyFill="1" applyBorder="1" applyAlignment="1">
      <alignment horizontal="center" vertical="center" wrapText="1"/>
    </xf>
    <xf numFmtId="0" fontId="57" fillId="0" borderId="3" xfId="5" applyFont="1" applyFill="1" applyBorder="1" applyAlignment="1">
      <alignment horizontal="center" vertical="center" wrapText="1"/>
    </xf>
    <xf numFmtId="0" fontId="57" fillId="0" borderId="4" xfId="5" applyFont="1" applyFill="1" applyBorder="1" applyAlignment="1">
      <alignment horizontal="center" vertical="center" wrapText="1"/>
    </xf>
    <xf numFmtId="0" fontId="57" fillId="0" borderId="0" xfId="5" applyFont="1" applyFill="1" applyBorder="1" applyAlignment="1">
      <alignment horizontal="center" vertical="center" wrapText="1"/>
    </xf>
    <xf numFmtId="0" fontId="57" fillId="0" borderId="5" xfId="5" applyFont="1" applyFill="1" applyBorder="1" applyAlignment="1">
      <alignment horizontal="center" vertical="center" wrapText="1"/>
    </xf>
    <xf numFmtId="0" fontId="57" fillId="0" borderId="6" xfId="5" applyFont="1" applyFill="1" applyBorder="1" applyAlignment="1">
      <alignment horizontal="center" vertical="center" wrapText="1"/>
    </xf>
    <xf numFmtId="0" fontId="57" fillId="0" borderId="8" xfId="5" applyFont="1" applyFill="1" applyBorder="1" applyAlignment="1">
      <alignment horizontal="center" vertical="center" wrapText="1"/>
    </xf>
    <xf numFmtId="0" fontId="57" fillId="0" borderId="7" xfId="5" applyFont="1" applyFill="1" applyBorder="1" applyAlignment="1">
      <alignment horizontal="center" vertical="center" wrapText="1"/>
    </xf>
    <xf numFmtId="0" fontId="80" fillId="0" borderId="2" xfId="5" applyFont="1" applyFill="1" applyBorder="1" applyAlignment="1">
      <alignment horizontal="center" vertical="center" wrapText="1"/>
    </xf>
    <xf numFmtId="0" fontId="80" fillId="0" borderId="3" xfId="5" applyFont="1" applyFill="1" applyBorder="1" applyAlignment="1">
      <alignment horizontal="center" vertical="center" wrapText="1"/>
    </xf>
    <xf numFmtId="0" fontId="80" fillId="0" borderId="4" xfId="5" applyFont="1" applyFill="1" applyBorder="1" applyAlignment="1">
      <alignment horizontal="center" vertical="center" wrapText="1"/>
    </xf>
    <xf numFmtId="0" fontId="80" fillId="0" borderId="0" xfId="5" applyFont="1" applyFill="1" applyBorder="1" applyAlignment="1">
      <alignment horizontal="center" vertical="center" wrapText="1"/>
    </xf>
    <xf numFmtId="0" fontId="80" fillId="0" borderId="5" xfId="5" applyFont="1" applyFill="1" applyBorder="1" applyAlignment="1">
      <alignment horizontal="center" vertical="center" wrapText="1"/>
    </xf>
    <xf numFmtId="0" fontId="80" fillId="0" borderId="6" xfId="5" applyFont="1" applyFill="1" applyBorder="1" applyAlignment="1">
      <alignment horizontal="center" vertical="center" wrapText="1"/>
    </xf>
    <xf numFmtId="0" fontId="80" fillId="0" borderId="8" xfId="5" applyFont="1" applyFill="1" applyBorder="1" applyAlignment="1">
      <alignment horizontal="center" vertical="center" wrapText="1"/>
    </xf>
    <xf numFmtId="0" fontId="80" fillId="0" borderId="7" xfId="5" applyFont="1" applyFill="1" applyBorder="1" applyAlignment="1">
      <alignment horizontal="center" vertical="center" wrapText="1"/>
    </xf>
    <xf numFmtId="2" fontId="70" fillId="0" borderId="0" xfId="5" applyNumberFormat="1" applyFont="1" applyFill="1" applyBorder="1" applyAlignment="1">
      <alignment horizontal="left" vertical="center"/>
    </xf>
    <xf numFmtId="2" fontId="80" fillId="0" borderId="1" xfId="5" applyNumberFormat="1" applyFont="1" applyFill="1" applyBorder="1" applyAlignment="1">
      <alignment horizontal="center" vertical="center"/>
    </xf>
    <xf numFmtId="2" fontId="80" fillId="0" borderId="2" xfId="5" applyNumberFormat="1" applyFont="1" applyFill="1" applyBorder="1" applyAlignment="1">
      <alignment horizontal="center" vertical="center"/>
    </xf>
    <xf numFmtId="2" fontId="80" fillId="0" borderId="3" xfId="5" applyNumberFormat="1" applyFont="1" applyFill="1" applyBorder="1" applyAlignment="1">
      <alignment horizontal="center" vertical="center"/>
    </xf>
    <xf numFmtId="2" fontId="80" fillId="0" borderId="4" xfId="5" applyNumberFormat="1" applyFont="1" applyFill="1" applyBorder="1" applyAlignment="1">
      <alignment horizontal="center" vertical="center"/>
    </xf>
    <xf numFmtId="2" fontId="80" fillId="0" borderId="0" xfId="5" applyNumberFormat="1" applyFont="1" applyFill="1" applyBorder="1" applyAlignment="1">
      <alignment horizontal="center" vertical="center"/>
    </xf>
    <xf numFmtId="2" fontId="80" fillId="0" borderId="5" xfId="5" applyNumberFormat="1" applyFont="1" applyFill="1" applyBorder="1" applyAlignment="1">
      <alignment horizontal="center" vertical="center"/>
    </xf>
    <xf numFmtId="0" fontId="46" fillId="0" borderId="1" xfId="5" applyFont="1" applyFill="1" applyBorder="1" applyAlignment="1">
      <alignment horizontal="left" vertical="top" wrapText="1"/>
    </xf>
    <xf numFmtId="0" fontId="73" fillId="0" borderId="2" xfId="5" applyFont="1" applyFill="1" applyBorder="1" applyAlignment="1">
      <alignment horizontal="left" vertical="top" wrapText="1"/>
    </xf>
    <xf numFmtId="0" fontId="73" fillId="0" borderId="3" xfId="5" applyFont="1" applyFill="1" applyBorder="1" applyAlignment="1">
      <alignment horizontal="left" vertical="top" wrapText="1"/>
    </xf>
    <xf numFmtId="0" fontId="73" fillId="0" borderId="4" xfId="5" applyFont="1" applyFill="1" applyBorder="1" applyAlignment="1">
      <alignment horizontal="left" vertical="top" wrapText="1"/>
    </xf>
    <xf numFmtId="0" fontId="73" fillId="0" borderId="0" xfId="5" applyFont="1" applyFill="1" applyBorder="1" applyAlignment="1">
      <alignment horizontal="left" vertical="top" wrapText="1"/>
    </xf>
    <xf numFmtId="0" fontId="73" fillId="0" borderId="5" xfId="5" applyFont="1" applyFill="1" applyBorder="1" applyAlignment="1">
      <alignment horizontal="left" vertical="top" wrapText="1"/>
    </xf>
    <xf numFmtId="0" fontId="73" fillId="0" borderId="6" xfId="5" applyFont="1" applyFill="1" applyBorder="1" applyAlignment="1">
      <alignment horizontal="left" vertical="top" wrapText="1"/>
    </xf>
    <xf numFmtId="0" fontId="73" fillId="0" borderId="8" xfId="5" applyFont="1" applyFill="1" applyBorder="1" applyAlignment="1">
      <alignment horizontal="left" vertical="top" wrapText="1"/>
    </xf>
    <xf numFmtId="0" fontId="73" fillId="0" borderId="7" xfId="5" applyFont="1" applyFill="1" applyBorder="1" applyAlignment="1">
      <alignment horizontal="left" vertical="top" wrapText="1"/>
    </xf>
    <xf numFmtId="0" fontId="58" fillId="0" borderId="4" xfId="6" applyFont="1" applyFill="1" applyBorder="1" applyAlignment="1">
      <alignment horizontal="center" vertical="center"/>
    </xf>
    <xf numFmtId="0" fontId="58" fillId="0" borderId="0" xfId="6" applyFont="1" applyFill="1" applyBorder="1" applyAlignment="1">
      <alignment horizontal="center" vertical="center"/>
    </xf>
    <xf numFmtId="0" fontId="58" fillId="0" borderId="5" xfId="6" applyFont="1" applyFill="1" applyBorder="1" applyAlignment="1">
      <alignment horizontal="center" vertical="center"/>
    </xf>
    <xf numFmtId="0" fontId="58" fillId="0" borderId="6" xfId="6" applyFont="1" applyFill="1" applyBorder="1" applyAlignment="1">
      <alignment horizontal="center" vertical="center"/>
    </xf>
    <xf numFmtId="0" fontId="58" fillId="0" borderId="8" xfId="6" applyFont="1" applyFill="1" applyBorder="1" applyAlignment="1">
      <alignment horizontal="center" vertical="center"/>
    </xf>
    <xf numFmtId="0" fontId="58" fillId="0" borderId="7" xfId="6" applyFont="1" applyFill="1" applyBorder="1" applyAlignment="1">
      <alignment horizontal="center" vertical="center"/>
    </xf>
    <xf numFmtId="0" fontId="87" fillId="2" borderId="1" xfId="6" applyFont="1" applyFill="1" applyBorder="1" applyAlignment="1">
      <alignment horizontal="center" vertical="center"/>
    </xf>
    <xf numFmtId="0" fontId="88" fillId="2" borderId="2" xfId="6" applyFont="1" applyFill="1" applyBorder="1" applyAlignment="1">
      <alignment horizontal="center" vertical="center"/>
    </xf>
    <xf numFmtId="0" fontId="88" fillId="2" borderId="3" xfId="6" applyFont="1" applyFill="1" applyBorder="1" applyAlignment="1">
      <alignment horizontal="center" vertical="center"/>
    </xf>
    <xf numFmtId="0" fontId="88" fillId="2" borderId="4" xfId="6" applyFont="1" applyFill="1" applyBorder="1" applyAlignment="1">
      <alignment horizontal="center" vertical="center"/>
    </xf>
    <xf numFmtId="0" fontId="88" fillId="2" borderId="0" xfId="6" applyFont="1" applyFill="1" applyBorder="1" applyAlignment="1">
      <alignment horizontal="center" vertical="center"/>
    </xf>
    <xf numFmtId="0" fontId="88" fillId="2" borderId="5" xfId="6" applyFont="1" applyFill="1" applyBorder="1" applyAlignment="1">
      <alignment horizontal="center" vertical="center"/>
    </xf>
    <xf numFmtId="0" fontId="88" fillId="2" borderId="6" xfId="6" applyFont="1" applyFill="1" applyBorder="1" applyAlignment="1">
      <alignment horizontal="center" vertical="center"/>
    </xf>
    <xf numFmtId="0" fontId="88" fillId="2" borderId="8" xfId="6" applyFont="1" applyFill="1" applyBorder="1" applyAlignment="1">
      <alignment horizontal="center" vertical="center"/>
    </xf>
    <xf numFmtId="0" fontId="88" fillId="2" borderId="7" xfId="6" applyFont="1" applyFill="1" applyBorder="1" applyAlignment="1">
      <alignment horizontal="center" vertical="center"/>
    </xf>
    <xf numFmtId="0" fontId="70" fillId="0" borderId="1" xfId="5" applyFont="1" applyBorder="1" applyAlignment="1">
      <alignment horizontal="center" vertical="center" wrapText="1"/>
    </xf>
    <xf numFmtId="0" fontId="70" fillId="0" borderId="2" xfId="5" applyFont="1" applyBorder="1" applyAlignment="1">
      <alignment horizontal="center" vertical="center" wrapText="1"/>
    </xf>
    <xf numFmtId="0" fontId="70" fillId="0" borderId="3" xfId="5" applyFont="1" applyBorder="1" applyAlignment="1">
      <alignment horizontal="center" vertical="center" wrapText="1"/>
    </xf>
    <xf numFmtId="0" fontId="70" fillId="0" borderId="4" xfId="5" applyFont="1" applyBorder="1" applyAlignment="1">
      <alignment horizontal="center" vertical="center" wrapText="1"/>
    </xf>
    <xf numFmtId="0" fontId="70" fillId="0" borderId="0" xfId="5" applyFont="1" applyBorder="1" applyAlignment="1">
      <alignment horizontal="center" vertical="center" wrapText="1"/>
    </xf>
    <xf numFmtId="0" fontId="70" fillId="0" borderId="5" xfId="5" applyFont="1" applyBorder="1" applyAlignment="1">
      <alignment horizontal="center" vertical="center" wrapText="1"/>
    </xf>
    <xf numFmtId="0" fontId="70" fillId="0" borderId="6" xfId="5" applyFont="1" applyBorder="1" applyAlignment="1">
      <alignment horizontal="center" vertical="center" wrapText="1"/>
    </xf>
    <xf numFmtId="0" fontId="70" fillId="0" borderId="8" xfId="5" applyFont="1" applyBorder="1" applyAlignment="1">
      <alignment horizontal="center" vertical="center" wrapText="1"/>
    </xf>
    <xf numFmtId="0" fontId="70" fillId="0" borderId="7" xfId="5" applyFont="1" applyBorder="1" applyAlignment="1">
      <alignment horizontal="center" vertical="center" wrapText="1"/>
    </xf>
    <xf numFmtId="0" fontId="70" fillId="0" borderId="1" xfId="5" applyFont="1" applyBorder="1" applyAlignment="1">
      <alignment horizontal="center" vertical="center"/>
    </xf>
    <xf numFmtId="0" fontId="76" fillId="0" borderId="2" xfId="0" applyFont="1" applyBorder="1" applyAlignment="1">
      <alignment horizontal="center" vertical="center"/>
    </xf>
    <xf numFmtId="0" fontId="76" fillId="0" borderId="3" xfId="0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6" fillId="0" borderId="5" xfId="0" applyFont="1" applyBorder="1" applyAlignment="1">
      <alignment horizontal="center" vertical="center"/>
    </xf>
    <xf numFmtId="0" fontId="76" fillId="0" borderId="6" xfId="0" applyFont="1" applyBorder="1" applyAlignment="1">
      <alignment horizontal="center" vertical="center"/>
    </xf>
    <xf numFmtId="0" fontId="76" fillId="0" borderId="8" xfId="0" applyFont="1" applyBorder="1" applyAlignment="1">
      <alignment horizontal="center" vertical="center"/>
    </xf>
    <xf numFmtId="0" fontId="76" fillId="0" borderId="7" xfId="0" applyFont="1" applyBorder="1" applyAlignment="1">
      <alignment horizontal="center" vertical="center"/>
    </xf>
    <xf numFmtId="0" fontId="69" fillId="0" borderId="2" xfId="5" applyFont="1" applyBorder="1" applyAlignment="1">
      <alignment horizontal="center" vertical="center"/>
    </xf>
    <xf numFmtId="0" fontId="69" fillId="0" borderId="3" xfId="5" applyFont="1" applyBorder="1" applyAlignment="1">
      <alignment horizontal="center" vertical="center"/>
    </xf>
    <xf numFmtId="0" fontId="69" fillId="0" borderId="4" xfId="5" applyFont="1" applyBorder="1" applyAlignment="1">
      <alignment horizontal="center" vertical="center"/>
    </xf>
    <xf numFmtId="0" fontId="69" fillId="0" borderId="0" xfId="5" applyFont="1" applyBorder="1" applyAlignment="1">
      <alignment horizontal="center" vertical="center"/>
    </xf>
    <xf numFmtId="0" fontId="69" fillId="0" borderId="5" xfId="5" applyFont="1" applyBorder="1" applyAlignment="1">
      <alignment horizontal="center" vertical="center"/>
    </xf>
    <xf numFmtId="0" fontId="69" fillId="0" borderId="6" xfId="5" applyFont="1" applyBorder="1" applyAlignment="1">
      <alignment horizontal="center" vertical="center"/>
    </xf>
    <xf numFmtId="0" fontId="69" fillId="0" borderId="8" xfId="5" applyFont="1" applyBorder="1" applyAlignment="1">
      <alignment horizontal="center" vertical="center"/>
    </xf>
    <xf numFmtId="0" fontId="69" fillId="0" borderId="7" xfId="5" applyFont="1" applyBorder="1" applyAlignment="1">
      <alignment horizontal="center" vertical="center"/>
    </xf>
    <xf numFmtId="0" fontId="70" fillId="0" borderId="2" xfId="6" applyFont="1" applyBorder="1" applyAlignment="1">
      <alignment horizontal="left" vertical="top"/>
    </xf>
    <xf numFmtId="0" fontId="71" fillId="0" borderId="2" xfId="0" applyFont="1" applyBorder="1" applyAlignment="1">
      <alignment vertical="top"/>
    </xf>
    <xf numFmtId="0" fontId="71" fillId="0" borderId="3" xfId="0" applyFont="1" applyBorder="1" applyAlignment="1">
      <alignment vertical="top"/>
    </xf>
    <xf numFmtId="0" fontId="71" fillId="0" borderId="0" xfId="0" applyFont="1" applyBorder="1" applyAlignment="1">
      <alignment vertical="top"/>
    </xf>
    <xf numFmtId="0" fontId="71" fillId="0" borderId="5" xfId="0" applyFont="1" applyBorder="1" applyAlignment="1">
      <alignment vertical="top"/>
    </xf>
    <xf numFmtId="0" fontId="73" fillId="0" borderId="0" xfId="5" applyFont="1" applyBorder="1" applyAlignment="1">
      <alignment horizontal="center" vertical="center" wrapText="1"/>
    </xf>
    <xf numFmtId="0" fontId="13" fillId="0" borderId="0" xfId="5" applyFont="1" applyBorder="1" applyAlignment="1"/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70" fillId="0" borderId="0" xfId="6" applyFont="1" applyBorder="1" applyAlignment="1"/>
    <xf numFmtId="0" fontId="70" fillId="0" borderId="0" xfId="6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1" fillId="0" borderId="0" xfId="5" applyFont="1" applyBorder="1" applyAlignment="1">
      <alignment horizontal="center" vertical="center"/>
    </xf>
    <xf numFmtId="0" fontId="76" fillId="0" borderId="0" xfId="0" applyFont="1" applyBorder="1" applyAlignment="1">
      <alignment vertical="top"/>
    </xf>
    <xf numFmtId="0" fontId="76" fillId="0" borderId="5" xfId="0" applyFont="1" applyBorder="1" applyAlignment="1">
      <alignment vertical="top"/>
    </xf>
    <xf numFmtId="0" fontId="69" fillId="0" borderId="0" xfId="5" applyFont="1" applyBorder="1" applyAlignment="1">
      <alignment horizontal="left"/>
    </xf>
    <xf numFmtId="0" fontId="87" fillId="0" borderId="1" xfId="6" applyFont="1" applyFill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86" fillId="2" borderId="1" xfId="6" applyFont="1" applyFill="1" applyBorder="1" applyAlignment="1">
      <alignment horizontal="center" vertical="center"/>
    </xf>
    <xf numFmtId="0" fontId="86" fillId="2" borderId="2" xfId="6" applyFont="1" applyFill="1" applyBorder="1" applyAlignment="1">
      <alignment horizontal="center" vertical="center"/>
    </xf>
    <xf numFmtId="0" fontId="86" fillId="2" borderId="3" xfId="6" applyFont="1" applyFill="1" applyBorder="1" applyAlignment="1">
      <alignment horizontal="center" vertical="center"/>
    </xf>
    <xf numFmtId="0" fontId="86" fillId="2" borderId="4" xfId="6" applyFont="1" applyFill="1" applyBorder="1" applyAlignment="1">
      <alignment horizontal="center" vertical="center"/>
    </xf>
    <xf numFmtId="0" fontId="86" fillId="2" borderId="0" xfId="6" applyFont="1" applyFill="1" applyBorder="1" applyAlignment="1">
      <alignment horizontal="center" vertical="center"/>
    </xf>
    <xf numFmtId="0" fontId="86" fillId="2" borderId="5" xfId="6" applyFont="1" applyFill="1" applyBorder="1" applyAlignment="1">
      <alignment horizontal="center" vertical="center"/>
    </xf>
    <xf numFmtId="0" fontId="83" fillId="0" borderId="1" xfId="6" applyFont="1" applyBorder="1" applyAlignment="1">
      <alignment horizontal="center" vertical="center"/>
    </xf>
    <xf numFmtId="0" fontId="83" fillId="0" borderId="2" xfId="6" applyFont="1" applyBorder="1" applyAlignment="1">
      <alignment horizontal="center" vertical="center"/>
    </xf>
    <xf numFmtId="0" fontId="83" fillId="0" borderId="3" xfId="6" applyFont="1" applyBorder="1" applyAlignment="1">
      <alignment horizontal="center" vertical="center"/>
    </xf>
    <xf numFmtId="0" fontId="83" fillId="0" borderId="4" xfId="6" applyFont="1" applyBorder="1" applyAlignment="1">
      <alignment horizontal="center" vertical="center"/>
    </xf>
    <xf numFmtId="0" fontId="83" fillId="0" borderId="0" xfId="6" applyFont="1" applyBorder="1" applyAlignment="1">
      <alignment horizontal="center" vertical="center"/>
    </xf>
    <xf numFmtId="0" fontId="83" fillId="0" borderId="5" xfId="6" applyFont="1" applyBorder="1" applyAlignment="1">
      <alignment horizontal="center" vertical="center"/>
    </xf>
    <xf numFmtId="0" fontId="83" fillId="0" borderId="6" xfId="6" applyFont="1" applyBorder="1" applyAlignment="1">
      <alignment horizontal="center" vertical="center"/>
    </xf>
    <xf numFmtId="0" fontId="83" fillId="0" borderId="8" xfId="6" applyFont="1" applyBorder="1" applyAlignment="1">
      <alignment horizontal="center" vertical="center"/>
    </xf>
    <xf numFmtId="0" fontId="83" fillId="0" borderId="7" xfId="6" applyFont="1" applyBorder="1" applyAlignment="1">
      <alignment horizontal="center" vertical="center"/>
    </xf>
    <xf numFmtId="0" fontId="80" fillId="0" borderId="1" xfId="6" applyFont="1" applyFill="1" applyBorder="1" applyAlignment="1">
      <alignment horizontal="left" vertical="center" wrapText="1"/>
    </xf>
    <xf numFmtId="0" fontId="80" fillId="0" borderId="2" xfId="6" applyFont="1" applyFill="1" applyBorder="1" applyAlignment="1">
      <alignment horizontal="left" vertical="center" wrapText="1"/>
    </xf>
    <xf numFmtId="0" fontId="80" fillId="0" borderId="3" xfId="6" applyFont="1" applyFill="1" applyBorder="1" applyAlignment="1">
      <alignment horizontal="left" vertical="center" wrapText="1"/>
    </xf>
    <xf numFmtId="0" fontId="80" fillId="0" borderId="4" xfId="6" applyFont="1" applyFill="1" applyBorder="1" applyAlignment="1">
      <alignment horizontal="left" vertical="center" wrapText="1"/>
    </xf>
    <xf numFmtId="0" fontId="80" fillId="0" borderId="0" xfId="6" applyFont="1" applyFill="1" applyBorder="1" applyAlignment="1">
      <alignment horizontal="left" vertical="center" wrapText="1"/>
    </xf>
    <xf numFmtId="0" fontId="80" fillId="0" borderId="5" xfId="6" applyFont="1" applyFill="1" applyBorder="1" applyAlignment="1">
      <alignment horizontal="left" vertical="center" wrapText="1"/>
    </xf>
    <xf numFmtId="0" fontId="80" fillId="0" borderId="6" xfId="6" applyFont="1" applyFill="1" applyBorder="1" applyAlignment="1">
      <alignment horizontal="left" vertical="center" wrapText="1"/>
    </xf>
    <xf numFmtId="0" fontId="80" fillId="0" borderId="8" xfId="6" applyFont="1" applyFill="1" applyBorder="1" applyAlignment="1">
      <alignment horizontal="left" vertical="center" wrapText="1"/>
    </xf>
    <xf numFmtId="0" fontId="80" fillId="0" borderId="7" xfId="6" applyFont="1" applyFill="1" applyBorder="1" applyAlignment="1">
      <alignment horizontal="left" vertical="center" wrapText="1"/>
    </xf>
    <xf numFmtId="0" fontId="70" fillId="0" borderId="1" xfId="6" applyFont="1" applyFill="1" applyBorder="1" applyAlignment="1">
      <alignment horizontal="center" vertical="center" wrapText="1"/>
    </xf>
    <xf numFmtId="0" fontId="70" fillId="0" borderId="3" xfId="6" applyFont="1" applyFill="1" applyBorder="1" applyAlignment="1">
      <alignment horizontal="center" vertical="center" wrapText="1"/>
    </xf>
    <xf numFmtId="0" fontId="70" fillId="0" borderId="4" xfId="6" applyFont="1" applyFill="1" applyBorder="1" applyAlignment="1">
      <alignment horizontal="center" vertical="center" wrapText="1"/>
    </xf>
    <xf numFmtId="0" fontId="70" fillId="0" borderId="5" xfId="6" applyFont="1" applyFill="1" applyBorder="1" applyAlignment="1">
      <alignment horizontal="center" vertical="center" wrapText="1"/>
    </xf>
    <xf numFmtId="0" fontId="70" fillId="0" borderId="6" xfId="6" applyFont="1" applyFill="1" applyBorder="1" applyAlignment="1">
      <alignment horizontal="center" vertical="center" wrapText="1"/>
    </xf>
    <xf numFmtId="0" fontId="70" fillId="0" borderId="7" xfId="6" applyFont="1" applyFill="1" applyBorder="1" applyAlignment="1">
      <alignment horizontal="center" vertical="center" wrapText="1"/>
    </xf>
    <xf numFmtId="0" fontId="75" fillId="0" borderId="1" xfId="6" applyFont="1" applyFill="1" applyBorder="1" applyAlignment="1">
      <alignment horizontal="center" vertical="center" wrapText="1"/>
    </xf>
    <xf numFmtId="0" fontId="70" fillId="0" borderId="2" xfId="6" applyFont="1" applyFill="1" applyBorder="1" applyAlignment="1">
      <alignment horizontal="center" vertical="center" wrapText="1"/>
    </xf>
    <xf numFmtId="0" fontId="70" fillId="0" borderId="0" xfId="6" applyFont="1" applyFill="1" applyBorder="1" applyAlignment="1">
      <alignment horizontal="center" vertical="center" wrapText="1"/>
    </xf>
    <xf numFmtId="0" fontId="70" fillId="0" borderId="8" xfId="6" applyFont="1" applyFill="1" applyBorder="1" applyAlignment="1">
      <alignment horizontal="center" vertical="center" wrapText="1"/>
    </xf>
    <xf numFmtId="0" fontId="92" fillId="0" borderId="1" xfId="6" applyFont="1" applyFill="1" applyBorder="1" applyAlignment="1">
      <alignment horizontal="center" vertical="center" wrapText="1"/>
    </xf>
    <xf numFmtId="0" fontId="92" fillId="0" borderId="2" xfId="6" applyFont="1" applyFill="1" applyBorder="1" applyAlignment="1">
      <alignment horizontal="center" vertical="center" wrapText="1"/>
    </xf>
    <xf numFmtId="0" fontId="92" fillId="0" borderId="3" xfId="6" applyFont="1" applyFill="1" applyBorder="1" applyAlignment="1">
      <alignment horizontal="center" vertical="center" wrapText="1"/>
    </xf>
    <xf numFmtId="0" fontId="92" fillId="0" borderId="4" xfId="6" applyFont="1" applyFill="1" applyBorder="1" applyAlignment="1">
      <alignment horizontal="center" vertical="center" wrapText="1"/>
    </xf>
    <xf numFmtId="0" fontId="92" fillId="0" borderId="0" xfId="6" applyFont="1" applyFill="1" applyBorder="1" applyAlignment="1">
      <alignment horizontal="center" vertical="center" wrapText="1"/>
    </xf>
    <xf numFmtId="0" fontId="92" fillId="0" borderId="5" xfId="6" applyFont="1" applyFill="1" applyBorder="1" applyAlignment="1">
      <alignment horizontal="center" vertical="center" wrapText="1"/>
    </xf>
    <xf numFmtId="0" fontId="92" fillId="0" borderId="6" xfId="6" applyFont="1" applyFill="1" applyBorder="1" applyAlignment="1">
      <alignment horizontal="center" vertical="center" wrapText="1"/>
    </xf>
    <xf numFmtId="0" fontId="92" fillId="0" borderId="8" xfId="6" applyFont="1" applyFill="1" applyBorder="1" applyAlignment="1">
      <alignment horizontal="center" vertical="center" wrapText="1"/>
    </xf>
    <xf numFmtId="0" fontId="92" fillId="0" borderId="7" xfId="6" applyFont="1" applyFill="1" applyBorder="1" applyAlignment="1">
      <alignment horizontal="center" vertical="center" wrapText="1"/>
    </xf>
    <xf numFmtId="0" fontId="74" fillId="0" borderId="1" xfId="6" applyFont="1" applyFill="1" applyBorder="1" applyAlignment="1">
      <alignment horizontal="center" vertical="center" wrapText="1"/>
    </xf>
    <xf numFmtId="0" fontId="74" fillId="0" borderId="2" xfId="6" applyFont="1" applyFill="1" applyBorder="1" applyAlignment="1">
      <alignment horizontal="center" vertical="center"/>
    </xf>
    <xf numFmtId="0" fontId="74" fillId="0" borderId="3" xfId="6" applyFont="1" applyFill="1" applyBorder="1" applyAlignment="1">
      <alignment horizontal="center" vertical="center"/>
    </xf>
    <xf numFmtId="0" fontId="74" fillId="0" borderId="4" xfId="6" applyFont="1" applyFill="1" applyBorder="1" applyAlignment="1">
      <alignment horizontal="center" vertical="center"/>
    </xf>
    <xf numFmtId="0" fontId="74" fillId="0" borderId="0" xfId="6" applyFont="1" applyFill="1" applyBorder="1" applyAlignment="1">
      <alignment horizontal="center" vertical="center"/>
    </xf>
    <xf numFmtId="0" fontId="74" fillId="0" borderId="5" xfId="6" applyFont="1" applyFill="1" applyBorder="1" applyAlignment="1">
      <alignment horizontal="center" vertical="center"/>
    </xf>
    <xf numFmtId="0" fontId="74" fillId="0" borderId="6" xfId="6" applyFont="1" applyFill="1" applyBorder="1" applyAlignment="1">
      <alignment horizontal="center" vertical="center"/>
    </xf>
    <xf numFmtId="0" fontId="74" fillId="0" borderId="8" xfId="6" applyFont="1" applyFill="1" applyBorder="1" applyAlignment="1">
      <alignment horizontal="center" vertical="center"/>
    </xf>
    <xf numFmtId="0" fontId="74" fillId="0" borderId="7" xfId="6" applyFont="1" applyFill="1" applyBorder="1" applyAlignment="1">
      <alignment horizontal="center" vertical="center"/>
    </xf>
    <xf numFmtId="0" fontId="57" fillId="0" borderId="2" xfId="6" applyFont="1" applyFill="1" applyBorder="1" applyAlignment="1">
      <alignment horizontal="center" vertical="center" wrapText="1"/>
    </xf>
    <xf numFmtId="0" fontId="57" fillId="0" borderId="0" xfId="6" applyFont="1" applyFill="1" applyBorder="1" applyAlignment="1">
      <alignment horizontal="center" vertical="center" wrapText="1"/>
    </xf>
    <xf numFmtId="0" fontId="57" fillId="0" borderId="8" xfId="6" applyFont="1" applyFill="1" applyBorder="1" applyAlignment="1">
      <alignment horizontal="center" vertical="center" wrapText="1"/>
    </xf>
    <xf numFmtId="0" fontId="80" fillId="0" borderId="2" xfId="6" applyFont="1" applyFill="1" applyBorder="1" applyAlignment="1">
      <alignment horizontal="center" vertical="center" wrapText="1"/>
    </xf>
    <xf numFmtId="0" fontId="80" fillId="0" borderId="3" xfId="6" applyFont="1" applyFill="1" applyBorder="1" applyAlignment="1">
      <alignment horizontal="center" vertical="center" wrapText="1"/>
    </xf>
    <xf numFmtId="0" fontId="80" fillId="0" borderId="4" xfId="6" applyFont="1" applyFill="1" applyBorder="1" applyAlignment="1">
      <alignment horizontal="center" vertical="center" wrapText="1"/>
    </xf>
    <xf numFmtId="0" fontId="80" fillId="0" borderId="0" xfId="6" applyFont="1" applyFill="1" applyBorder="1" applyAlignment="1">
      <alignment horizontal="center" vertical="center" wrapText="1"/>
    </xf>
    <xf numFmtId="0" fontId="80" fillId="0" borderId="5" xfId="6" applyFont="1" applyFill="1" applyBorder="1" applyAlignment="1">
      <alignment horizontal="center" vertical="center" wrapText="1"/>
    </xf>
    <xf numFmtId="0" fontId="80" fillId="0" borderId="6" xfId="6" applyFont="1" applyFill="1" applyBorder="1" applyAlignment="1">
      <alignment horizontal="center" vertical="center" wrapText="1"/>
    </xf>
    <xf numFmtId="0" fontId="80" fillId="0" borderId="8" xfId="6" applyFont="1" applyFill="1" applyBorder="1" applyAlignment="1">
      <alignment horizontal="center" vertical="center" wrapText="1"/>
    </xf>
    <xf numFmtId="0" fontId="80" fillId="0" borderId="7" xfId="6" applyFont="1" applyFill="1" applyBorder="1" applyAlignment="1">
      <alignment horizontal="center" vertical="center" wrapText="1"/>
    </xf>
    <xf numFmtId="0" fontId="75" fillId="2" borderId="1" xfId="6" applyFont="1" applyFill="1" applyBorder="1" applyAlignment="1">
      <alignment horizontal="center" vertical="center"/>
    </xf>
    <xf numFmtId="0" fontId="75" fillId="2" borderId="2" xfId="6" applyFont="1" applyFill="1" applyBorder="1" applyAlignment="1">
      <alignment horizontal="center" vertical="center"/>
    </xf>
    <xf numFmtId="0" fontId="75" fillId="2" borderId="3" xfId="6" applyFont="1" applyFill="1" applyBorder="1" applyAlignment="1">
      <alignment horizontal="center" vertical="center"/>
    </xf>
    <xf numFmtId="0" fontId="75" fillId="2" borderId="4" xfId="6" applyFont="1" applyFill="1" applyBorder="1" applyAlignment="1">
      <alignment horizontal="center" vertical="center"/>
    </xf>
    <xf numFmtId="0" fontId="75" fillId="2" borderId="0" xfId="6" applyFont="1" applyFill="1" applyBorder="1" applyAlignment="1">
      <alignment horizontal="center" vertical="center"/>
    </xf>
    <xf numFmtId="0" fontId="75" fillId="2" borderId="5" xfId="6" applyFont="1" applyFill="1" applyBorder="1" applyAlignment="1">
      <alignment horizontal="center" vertical="center"/>
    </xf>
    <xf numFmtId="2" fontId="70" fillId="0" borderId="1" xfId="5" applyNumberFormat="1" applyFont="1" applyFill="1" applyBorder="1" applyAlignment="1">
      <alignment horizontal="center" vertical="center"/>
    </xf>
    <xf numFmtId="2" fontId="70" fillId="0" borderId="2" xfId="5" applyNumberFormat="1" applyFont="1" applyFill="1" applyBorder="1" applyAlignment="1">
      <alignment horizontal="center" vertical="center"/>
    </xf>
    <xf numFmtId="2" fontId="70" fillId="0" borderId="3" xfId="5" applyNumberFormat="1" applyFont="1" applyFill="1" applyBorder="1" applyAlignment="1">
      <alignment horizontal="center" vertical="center"/>
    </xf>
    <xf numFmtId="2" fontId="70" fillId="0" borderId="6" xfId="5" applyNumberFormat="1" applyFont="1" applyFill="1" applyBorder="1" applyAlignment="1">
      <alignment horizontal="center" vertical="center"/>
    </xf>
    <xf numFmtId="2" fontId="70" fillId="0" borderId="8" xfId="5" applyNumberFormat="1" applyFont="1" applyFill="1" applyBorder="1" applyAlignment="1">
      <alignment horizontal="center" vertical="center"/>
    </xf>
    <xf numFmtId="2" fontId="70" fillId="0" borderId="7" xfId="5" applyNumberFormat="1" applyFont="1" applyFill="1" applyBorder="1" applyAlignment="1">
      <alignment horizontal="center" vertical="center"/>
    </xf>
    <xf numFmtId="0" fontId="96" fillId="2" borderId="1" xfId="6" applyFont="1" applyFill="1" applyBorder="1" applyAlignment="1">
      <alignment horizontal="center" vertical="center"/>
    </xf>
    <xf numFmtId="0" fontId="97" fillId="2" borderId="2" xfId="6" applyFont="1" applyFill="1" applyBorder="1" applyAlignment="1">
      <alignment horizontal="center" vertical="center"/>
    </xf>
    <xf numFmtId="0" fontId="97" fillId="2" borderId="3" xfId="6" applyFont="1" applyFill="1" applyBorder="1" applyAlignment="1">
      <alignment horizontal="center" vertical="center"/>
    </xf>
    <xf numFmtId="0" fontId="97" fillId="2" borderId="4" xfId="6" applyFont="1" applyFill="1" applyBorder="1" applyAlignment="1">
      <alignment horizontal="center" vertical="center"/>
    </xf>
    <xf numFmtId="0" fontId="97" fillId="2" borderId="0" xfId="6" applyFont="1" applyFill="1" applyBorder="1" applyAlignment="1">
      <alignment horizontal="center" vertical="center"/>
    </xf>
    <xf numFmtId="0" fontId="97" fillId="2" borderId="5" xfId="6" applyFont="1" applyFill="1" applyBorder="1" applyAlignment="1">
      <alignment horizontal="center" vertical="center"/>
    </xf>
    <xf numFmtId="0" fontId="97" fillId="2" borderId="6" xfId="6" applyFont="1" applyFill="1" applyBorder="1" applyAlignment="1">
      <alignment horizontal="center" vertical="center"/>
    </xf>
    <xf numFmtId="0" fontId="97" fillId="2" borderId="8" xfId="6" applyFont="1" applyFill="1" applyBorder="1" applyAlignment="1">
      <alignment horizontal="center" vertical="center"/>
    </xf>
    <xf numFmtId="0" fontId="97" fillId="2" borderId="7" xfId="6" applyFont="1" applyFill="1" applyBorder="1" applyAlignment="1">
      <alignment horizontal="center" vertical="center"/>
    </xf>
    <xf numFmtId="0" fontId="75" fillId="0" borderId="1" xfId="6" applyFont="1" applyBorder="1" applyAlignment="1">
      <alignment horizontal="right" vertical="center" wrapText="1"/>
    </xf>
    <xf numFmtId="0" fontId="89" fillId="0" borderId="2" xfId="6" applyFont="1" applyBorder="1" applyAlignment="1">
      <alignment horizontal="right" vertical="center" wrapText="1"/>
    </xf>
    <xf numFmtId="0" fontId="89" fillId="0" borderId="3" xfId="6" applyFont="1" applyBorder="1" applyAlignment="1">
      <alignment horizontal="right" vertical="center" wrapText="1"/>
    </xf>
    <xf numFmtId="0" fontId="89" fillId="0" borderId="4" xfId="6" applyFont="1" applyBorder="1" applyAlignment="1">
      <alignment horizontal="right" vertical="center" wrapText="1"/>
    </xf>
    <xf numFmtId="0" fontId="89" fillId="0" borderId="0" xfId="6" applyFont="1" applyBorder="1" applyAlignment="1">
      <alignment horizontal="right" vertical="center" wrapText="1"/>
    </xf>
    <xf numFmtId="0" fontId="89" fillId="0" borderId="5" xfId="6" applyFont="1" applyBorder="1" applyAlignment="1">
      <alignment horizontal="right" vertical="center" wrapText="1"/>
    </xf>
    <xf numFmtId="0" fontId="89" fillId="0" borderId="6" xfId="6" applyFont="1" applyBorder="1" applyAlignment="1">
      <alignment horizontal="right" vertical="center" wrapText="1"/>
    </xf>
    <xf numFmtId="0" fontId="89" fillId="0" borderId="8" xfId="6" applyFont="1" applyBorder="1" applyAlignment="1">
      <alignment horizontal="right" vertical="center" wrapText="1"/>
    </xf>
    <xf numFmtId="0" fontId="89" fillId="0" borderId="7" xfId="6" applyFont="1" applyBorder="1" applyAlignment="1">
      <alignment horizontal="right" vertical="center" wrapText="1"/>
    </xf>
    <xf numFmtId="0" fontId="90" fillId="0" borderId="1" xfId="6" applyFont="1" applyBorder="1" applyAlignment="1">
      <alignment horizontal="center" vertical="center" wrapText="1"/>
    </xf>
    <xf numFmtId="0" fontId="90" fillId="0" borderId="2" xfId="6" applyFont="1" applyBorder="1" applyAlignment="1">
      <alignment horizontal="center" vertical="center" wrapText="1"/>
    </xf>
    <xf numFmtId="0" fontId="90" fillId="0" borderId="3" xfId="6" applyFont="1" applyBorder="1" applyAlignment="1">
      <alignment horizontal="center" vertical="center" wrapText="1"/>
    </xf>
    <xf numFmtId="0" fontId="90" fillId="0" borderId="4" xfId="6" applyFont="1" applyBorder="1" applyAlignment="1">
      <alignment horizontal="center" vertical="center" wrapText="1"/>
    </xf>
    <xf numFmtId="0" fontId="90" fillId="0" borderId="0" xfId="6" applyFont="1" applyBorder="1" applyAlignment="1">
      <alignment horizontal="center" vertical="center" wrapText="1"/>
    </xf>
    <xf numFmtId="0" fontId="90" fillId="0" borderId="5" xfId="6" applyFont="1" applyBorder="1" applyAlignment="1">
      <alignment horizontal="center" vertical="center" wrapText="1"/>
    </xf>
    <xf numFmtId="0" fontId="90" fillId="0" borderId="6" xfId="6" applyFont="1" applyBorder="1" applyAlignment="1">
      <alignment horizontal="center" vertical="center" wrapText="1"/>
    </xf>
    <xf numFmtId="0" fontId="90" fillId="0" borderId="8" xfId="6" applyFont="1" applyBorder="1" applyAlignment="1">
      <alignment horizontal="center" vertical="center" wrapText="1"/>
    </xf>
    <xf numFmtId="0" fontId="90" fillId="0" borderId="7" xfId="6" applyFont="1" applyBorder="1" applyAlignment="1">
      <alignment horizontal="center" vertical="center" wrapText="1"/>
    </xf>
    <xf numFmtId="0" fontId="70" fillId="0" borderId="0" xfId="0" applyFont="1" applyAlignment="1">
      <alignment vertical="top"/>
    </xf>
    <xf numFmtId="0" fontId="70" fillId="0" borderId="4" xfId="6" applyFont="1" applyBorder="1" applyAlignment="1"/>
    <xf numFmtId="0" fontId="70" fillId="0" borderId="4" xfId="0" applyFont="1" applyBorder="1" applyAlignment="1">
      <alignment vertical="top"/>
    </xf>
    <xf numFmtId="0" fontId="70" fillId="0" borderId="4" xfId="6" applyFont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4" xfId="0" applyFont="1" applyBorder="1" applyAlignment="1">
      <alignment horizontal="center"/>
    </xf>
    <xf numFmtId="0" fontId="76" fillId="0" borderId="0" xfId="0" applyFont="1" applyAlignment="1">
      <alignment vertical="top"/>
    </xf>
    <xf numFmtId="0" fontId="80" fillId="0" borderId="0" xfId="5" applyFont="1" applyFill="1" applyBorder="1" applyAlignment="1">
      <alignment horizontal="left" vertical="center"/>
    </xf>
    <xf numFmtId="0" fontId="73" fillId="0" borderId="0" xfId="5" applyFont="1" applyAlignment="1">
      <alignment horizontal="left"/>
    </xf>
    <xf numFmtId="0" fontId="73" fillId="0" borderId="0" xfId="5" applyFont="1" applyBorder="1" applyAlignment="1">
      <alignment horizontal="left"/>
    </xf>
    <xf numFmtId="0" fontId="96" fillId="0" borderId="1" xfId="6" applyFont="1" applyFill="1" applyBorder="1" applyAlignment="1">
      <alignment horizontal="center" vertical="center"/>
    </xf>
    <xf numFmtId="0" fontId="71" fillId="0" borderId="0" xfId="0" applyFont="1" applyAlignment="1">
      <alignment vertical="top"/>
    </xf>
    <xf numFmtId="0" fontId="70" fillId="0" borderId="2" xfId="0" applyFont="1" applyBorder="1" applyAlignment="1">
      <alignment vertical="center"/>
    </xf>
    <xf numFmtId="0" fontId="70" fillId="0" borderId="3" xfId="0" applyFont="1" applyBorder="1" applyAlignment="1">
      <alignment vertical="center"/>
    </xf>
    <xf numFmtId="0" fontId="70" fillId="0" borderId="6" xfId="0" applyFont="1" applyBorder="1" applyAlignment="1">
      <alignment vertical="center"/>
    </xf>
    <xf numFmtId="0" fontId="70" fillId="0" borderId="8" xfId="0" applyFont="1" applyBorder="1" applyAlignment="1">
      <alignment vertical="center"/>
    </xf>
    <xf numFmtId="0" fontId="70" fillId="0" borderId="7" xfId="0" applyFont="1" applyBorder="1" applyAlignment="1">
      <alignment vertical="center"/>
    </xf>
    <xf numFmtId="0" fontId="74" fillId="0" borderId="0" xfId="5" applyFont="1" applyBorder="1" applyAlignment="1">
      <alignment horizontal="center" vertical="center"/>
    </xf>
    <xf numFmtId="0" fontId="79" fillId="0" borderId="0" xfId="0" applyFont="1" applyBorder="1" applyAlignment="1">
      <alignment vertical="top"/>
    </xf>
    <xf numFmtId="0" fontId="79" fillId="0" borderId="5" xfId="0" applyFont="1" applyBorder="1" applyAlignment="1">
      <alignment vertical="top"/>
    </xf>
    <xf numFmtId="0" fontId="70" fillId="0" borderId="0" xfId="0" applyFont="1" applyBorder="1" applyAlignment="1">
      <alignment horizontal="center"/>
    </xf>
    <xf numFmtId="0" fontId="70" fillId="0" borderId="4" xfId="0" applyFont="1" applyBorder="1" applyAlignment="1">
      <alignment horizontal="center"/>
    </xf>
    <xf numFmtId="0" fontId="47" fillId="0" borderId="1" xfId="6" applyFont="1" applyFill="1" applyBorder="1" applyAlignment="1">
      <alignment horizontal="center" vertical="center"/>
    </xf>
    <xf numFmtId="0" fontId="47" fillId="0" borderId="2" xfId="6" applyFont="1" applyFill="1" applyBorder="1" applyAlignment="1">
      <alignment horizontal="center" vertical="center"/>
    </xf>
    <xf numFmtId="0" fontId="47" fillId="0" borderId="3" xfId="6" applyFont="1" applyFill="1" applyBorder="1" applyAlignment="1">
      <alignment horizontal="center" vertical="center"/>
    </xf>
    <xf numFmtId="0" fontId="74" fillId="0" borderId="1" xfId="5" applyFont="1" applyFill="1" applyBorder="1" applyAlignment="1">
      <alignment horizontal="center" vertical="center" wrapText="1"/>
    </xf>
    <xf numFmtId="0" fontId="74" fillId="0" borderId="2" xfId="5" applyFont="1" applyFill="1" applyBorder="1" applyAlignment="1">
      <alignment horizontal="center" vertical="center" wrapText="1"/>
    </xf>
    <xf numFmtId="0" fontId="74" fillId="0" borderId="3" xfId="5" applyFont="1" applyFill="1" applyBorder="1" applyAlignment="1">
      <alignment horizontal="center" vertical="center" wrapText="1"/>
    </xf>
    <xf numFmtId="0" fontId="74" fillId="0" borderId="4" xfId="5" applyFont="1" applyFill="1" applyBorder="1" applyAlignment="1">
      <alignment horizontal="center" vertical="center" wrapText="1"/>
    </xf>
    <xf numFmtId="0" fontId="74" fillId="0" borderId="0" xfId="5" applyFont="1" applyFill="1" applyBorder="1" applyAlignment="1">
      <alignment horizontal="center" vertical="center" wrapText="1"/>
    </xf>
    <xf numFmtId="0" fontId="74" fillId="0" borderId="5" xfId="5" applyFont="1" applyFill="1" applyBorder="1" applyAlignment="1">
      <alignment horizontal="center" vertical="center" wrapText="1"/>
    </xf>
    <xf numFmtId="0" fontId="74" fillId="0" borderId="6" xfId="5" applyFont="1" applyFill="1" applyBorder="1" applyAlignment="1">
      <alignment horizontal="center" vertical="center" wrapText="1"/>
    </xf>
    <xf numFmtId="0" fontId="74" fillId="0" borderId="8" xfId="5" applyFont="1" applyFill="1" applyBorder="1" applyAlignment="1">
      <alignment horizontal="center" vertical="center" wrapText="1"/>
    </xf>
    <xf numFmtId="0" fontId="74" fillId="0" borderId="7" xfId="5" applyFont="1" applyFill="1" applyBorder="1" applyAlignment="1">
      <alignment horizontal="center" vertical="center" wrapText="1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14" fillId="0" borderId="2" xfId="6" applyFont="1" applyFill="1" applyBorder="1" applyAlignment="1">
      <alignment horizontal="center" vertical="center" wrapText="1"/>
    </xf>
    <xf numFmtId="0" fontId="14" fillId="0" borderId="3" xfId="6" applyFont="1" applyFill="1" applyBorder="1" applyAlignment="1">
      <alignment horizontal="center" vertical="center" wrapText="1"/>
    </xf>
    <xf numFmtId="0" fontId="14" fillId="0" borderId="4" xfId="6" applyFont="1" applyFill="1" applyBorder="1" applyAlignment="1">
      <alignment horizontal="center" vertical="center" wrapText="1"/>
    </xf>
    <xf numFmtId="0" fontId="14" fillId="0" borderId="0" xfId="6" applyFont="1" applyFill="1" applyBorder="1" applyAlignment="1">
      <alignment horizontal="center" vertical="center" wrapText="1"/>
    </xf>
    <xf numFmtId="0" fontId="14" fillId="0" borderId="5" xfId="6" applyFont="1" applyFill="1" applyBorder="1" applyAlignment="1">
      <alignment horizontal="center" vertical="center" wrapText="1"/>
    </xf>
    <xf numFmtId="0" fontId="14" fillId="0" borderId="6" xfId="6" applyFont="1" applyFill="1" applyBorder="1" applyAlignment="1">
      <alignment horizontal="center" vertical="center" wrapText="1"/>
    </xf>
    <xf numFmtId="0" fontId="14" fillId="0" borderId="8" xfId="6" applyFont="1" applyFill="1" applyBorder="1" applyAlignment="1">
      <alignment horizontal="center" vertical="center" wrapText="1"/>
    </xf>
    <xf numFmtId="0" fontId="14" fillId="0" borderId="7" xfId="6" applyFont="1" applyFill="1" applyBorder="1" applyAlignment="1">
      <alignment horizontal="center" vertical="center" wrapText="1"/>
    </xf>
    <xf numFmtId="0" fontId="74" fillId="0" borderId="0" xfId="5" applyFont="1" applyFill="1" applyBorder="1" applyAlignment="1">
      <alignment horizontal="left" vertical="center"/>
    </xf>
    <xf numFmtId="0" fontId="74" fillId="0" borderId="5" xfId="5" applyFont="1" applyFill="1" applyBorder="1" applyAlignment="1">
      <alignment horizontal="left" vertical="center"/>
    </xf>
    <xf numFmtId="2" fontId="74" fillId="0" borderId="0" xfId="5" applyNumberFormat="1" applyFont="1" applyFill="1" applyBorder="1" applyAlignment="1">
      <alignment horizontal="left" vertical="center"/>
    </xf>
    <xf numFmtId="2" fontId="74" fillId="0" borderId="1" xfId="5" applyNumberFormat="1" applyFont="1" applyFill="1" applyBorder="1" applyAlignment="1">
      <alignment horizontal="center" vertical="center"/>
    </xf>
    <xf numFmtId="2" fontId="74" fillId="0" borderId="2" xfId="5" applyNumberFormat="1" applyFont="1" applyFill="1" applyBorder="1" applyAlignment="1">
      <alignment horizontal="center" vertical="center"/>
    </xf>
    <xf numFmtId="2" fontId="74" fillId="0" borderId="3" xfId="5" applyNumberFormat="1" applyFont="1" applyFill="1" applyBorder="1" applyAlignment="1">
      <alignment horizontal="center" vertical="center"/>
    </xf>
    <xf numFmtId="2" fontId="74" fillId="0" borderId="4" xfId="5" applyNumberFormat="1" applyFont="1" applyFill="1" applyBorder="1" applyAlignment="1">
      <alignment horizontal="center" vertical="center"/>
    </xf>
    <xf numFmtId="2" fontId="74" fillId="0" borderId="0" xfId="5" applyNumberFormat="1" applyFont="1" applyFill="1" applyBorder="1" applyAlignment="1">
      <alignment horizontal="center" vertical="center"/>
    </xf>
    <xf numFmtId="2" fontId="74" fillId="0" borderId="5" xfId="5" applyNumberFormat="1" applyFont="1" applyFill="1" applyBorder="1" applyAlignment="1">
      <alignment horizontal="center" vertical="center"/>
    </xf>
    <xf numFmtId="0" fontId="68" fillId="0" borderId="0" xfId="5" applyFont="1" applyBorder="1" applyAlignment="1">
      <alignment horizontal="left"/>
    </xf>
    <xf numFmtId="0" fontId="83" fillId="2" borderId="1" xfId="6" applyFont="1" applyFill="1" applyBorder="1" applyAlignment="1">
      <alignment horizontal="center" vertical="center"/>
    </xf>
    <xf numFmtId="0" fontId="83" fillId="2" borderId="2" xfId="6" applyFont="1" applyFill="1" applyBorder="1" applyAlignment="1">
      <alignment horizontal="center" vertical="center"/>
    </xf>
    <xf numFmtId="0" fontId="83" fillId="2" borderId="3" xfId="6" applyFont="1" applyFill="1" applyBorder="1" applyAlignment="1">
      <alignment horizontal="center" vertical="center"/>
    </xf>
    <xf numFmtId="0" fontId="83" fillId="2" borderId="4" xfId="6" applyFont="1" applyFill="1" applyBorder="1" applyAlignment="1">
      <alignment horizontal="center" vertical="center"/>
    </xf>
    <xf numFmtId="0" fontId="83" fillId="2" borderId="0" xfId="6" applyFont="1" applyFill="1" applyBorder="1" applyAlignment="1">
      <alignment horizontal="center" vertical="center"/>
    </xf>
    <xf numFmtId="0" fontId="83" fillId="2" borderId="5" xfId="6" applyFont="1" applyFill="1" applyBorder="1" applyAlignment="1">
      <alignment horizontal="center" vertical="center"/>
    </xf>
    <xf numFmtId="0" fontId="74" fillId="0" borderId="1" xfId="5" applyFont="1" applyBorder="1" applyAlignment="1">
      <alignment horizontal="center" vertical="center"/>
    </xf>
    <xf numFmtId="0" fontId="72" fillId="0" borderId="2" xfId="5" applyFont="1" applyBorder="1" applyAlignment="1">
      <alignment horizontal="center" vertical="center"/>
    </xf>
    <xf numFmtId="0" fontId="72" fillId="0" borderId="3" xfId="5" applyFont="1" applyBorder="1" applyAlignment="1">
      <alignment horizontal="center" vertical="center"/>
    </xf>
    <xf numFmtId="0" fontId="72" fillId="0" borderId="4" xfId="5" applyFont="1" applyBorder="1" applyAlignment="1">
      <alignment horizontal="center" vertical="center"/>
    </xf>
    <xf numFmtId="0" fontId="72" fillId="0" borderId="0" xfId="5" applyFont="1" applyBorder="1" applyAlignment="1">
      <alignment horizontal="center" vertical="center"/>
    </xf>
    <xf numFmtId="0" fontId="72" fillId="0" borderId="5" xfId="5" applyFont="1" applyBorder="1" applyAlignment="1">
      <alignment horizontal="center" vertical="center"/>
    </xf>
    <xf numFmtId="0" fontId="72" fillId="0" borderId="6" xfId="5" applyFont="1" applyBorder="1" applyAlignment="1">
      <alignment horizontal="center" vertical="center"/>
    </xf>
    <xf numFmtId="0" fontId="72" fillId="0" borderId="8" xfId="5" applyFont="1" applyBorder="1" applyAlignment="1">
      <alignment horizontal="center" vertical="center"/>
    </xf>
    <xf numFmtId="0" fontId="72" fillId="0" borderId="7" xfId="5" applyFont="1" applyBorder="1" applyAlignment="1">
      <alignment horizontal="center" vertical="center"/>
    </xf>
    <xf numFmtId="0" fontId="74" fillId="0" borderId="1" xfId="5" applyFont="1" applyBorder="1" applyAlignment="1">
      <alignment horizontal="center" vertical="center" wrapText="1"/>
    </xf>
    <xf numFmtId="0" fontId="74" fillId="0" borderId="2" xfId="5" applyFont="1" applyBorder="1" applyAlignment="1">
      <alignment horizontal="center" vertical="center" wrapText="1"/>
    </xf>
    <xf numFmtId="0" fontId="74" fillId="0" borderId="3" xfId="5" applyFont="1" applyBorder="1" applyAlignment="1">
      <alignment horizontal="center" vertical="center" wrapText="1"/>
    </xf>
    <xf numFmtId="0" fontId="74" fillId="0" borderId="4" xfId="5" applyFont="1" applyBorder="1" applyAlignment="1">
      <alignment horizontal="center" vertical="center" wrapText="1"/>
    </xf>
    <xf numFmtId="0" fontId="74" fillId="0" borderId="0" xfId="5" applyFont="1" applyBorder="1" applyAlignment="1">
      <alignment horizontal="center" vertical="center" wrapText="1"/>
    </xf>
    <xf numFmtId="0" fontId="74" fillId="0" borderId="5" xfId="5" applyFont="1" applyBorder="1" applyAlignment="1">
      <alignment horizontal="center" vertical="center" wrapText="1"/>
    </xf>
    <xf numFmtId="0" fontId="74" fillId="0" borderId="6" xfId="5" applyFont="1" applyBorder="1" applyAlignment="1">
      <alignment horizontal="center" vertical="center" wrapText="1"/>
    </xf>
    <xf numFmtId="0" fontId="74" fillId="0" borderId="8" xfId="5" applyFont="1" applyBorder="1" applyAlignment="1">
      <alignment horizontal="center" vertical="center" wrapText="1"/>
    </xf>
    <xf numFmtId="0" fontId="74" fillId="0" borderId="7" xfId="5" applyFont="1" applyBorder="1" applyAlignment="1">
      <alignment horizontal="center" vertical="center" wrapText="1"/>
    </xf>
    <xf numFmtId="0" fontId="31" fillId="0" borderId="1" xfId="6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83" fillId="0" borderId="1" xfId="5" applyFont="1" applyBorder="1" applyAlignment="1">
      <alignment horizontal="right" vertical="center" wrapText="1"/>
    </xf>
    <xf numFmtId="0" fontId="91" fillId="0" borderId="2" xfId="5" applyFont="1" applyBorder="1" applyAlignment="1">
      <alignment horizontal="right" vertical="center" wrapText="1"/>
    </xf>
    <xf numFmtId="0" fontId="91" fillId="0" borderId="3" xfId="5" applyFont="1" applyBorder="1" applyAlignment="1">
      <alignment horizontal="right" vertical="center" wrapText="1"/>
    </xf>
    <xf numFmtId="0" fontId="91" fillId="0" borderId="4" xfId="5" applyFont="1" applyBorder="1" applyAlignment="1">
      <alignment horizontal="right" vertical="center" wrapText="1"/>
    </xf>
    <xf numFmtId="0" fontId="91" fillId="0" borderId="0" xfId="5" applyFont="1" applyBorder="1" applyAlignment="1">
      <alignment horizontal="right" vertical="center" wrapText="1"/>
    </xf>
    <xf numFmtId="0" fontId="91" fillId="0" borderId="5" xfId="5" applyFont="1" applyBorder="1" applyAlignment="1">
      <alignment horizontal="right" vertical="center" wrapText="1"/>
    </xf>
    <xf numFmtId="0" fontId="91" fillId="0" borderId="6" xfId="5" applyFont="1" applyBorder="1" applyAlignment="1">
      <alignment horizontal="right" vertical="center" wrapText="1"/>
    </xf>
    <xf numFmtId="0" fontId="91" fillId="0" borderId="8" xfId="5" applyFont="1" applyBorder="1" applyAlignment="1">
      <alignment horizontal="right" vertical="center" wrapText="1"/>
    </xf>
    <xf numFmtId="0" fontId="91" fillId="0" borderId="7" xfId="5" applyFont="1" applyBorder="1" applyAlignment="1">
      <alignment horizontal="right" vertical="center" wrapText="1"/>
    </xf>
    <xf numFmtId="0" fontId="90" fillId="0" borderId="1" xfId="5" applyFont="1" applyBorder="1" applyAlignment="1">
      <alignment horizontal="center" vertical="center" wrapText="1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Border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83" fillId="0" borderId="1" xfId="5" applyFont="1" applyFill="1" applyBorder="1" applyAlignment="1">
      <alignment horizontal="center" vertical="center" wrapText="1"/>
    </xf>
    <xf numFmtId="0" fontId="83" fillId="0" borderId="2" xfId="5" applyFont="1" applyFill="1" applyBorder="1" applyAlignment="1">
      <alignment horizontal="center" vertical="center" wrapText="1"/>
    </xf>
    <xf numFmtId="0" fontId="83" fillId="0" borderId="3" xfId="5" applyFont="1" applyFill="1" applyBorder="1" applyAlignment="1">
      <alignment horizontal="center" vertical="center" wrapText="1"/>
    </xf>
    <xf numFmtId="0" fontId="83" fillId="0" borderId="4" xfId="5" applyFont="1" applyFill="1" applyBorder="1" applyAlignment="1">
      <alignment horizontal="center" vertical="center" wrapText="1"/>
    </xf>
    <xf numFmtId="0" fontId="83" fillId="0" borderId="0" xfId="5" applyFont="1" applyFill="1" applyBorder="1" applyAlignment="1">
      <alignment horizontal="center" vertical="center" wrapText="1"/>
    </xf>
    <xf numFmtId="0" fontId="83" fillId="0" borderId="5" xfId="5" applyFont="1" applyFill="1" applyBorder="1" applyAlignment="1">
      <alignment horizontal="center" vertical="center" wrapText="1"/>
    </xf>
    <xf numFmtId="0" fontId="83" fillId="0" borderId="6" xfId="5" applyFont="1" applyFill="1" applyBorder="1" applyAlignment="1">
      <alignment horizontal="center" vertical="center" wrapText="1"/>
    </xf>
    <xf numFmtId="0" fontId="83" fillId="0" borderId="8" xfId="5" applyFont="1" applyFill="1" applyBorder="1" applyAlignment="1">
      <alignment horizontal="center" vertical="center" wrapText="1"/>
    </xf>
    <xf numFmtId="0" fontId="83" fillId="0" borderId="7" xfId="5" applyFont="1" applyFill="1" applyBorder="1" applyAlignment="1">
      <alignment horizontal="center" vertical="center" wrapText="1"/>
    </xf>
    <xf numFmtId="0" fontId="57" fillId="0" borderId="1" xfId="5" applyFont="1" applyFill="1" applyBorder="1" applyAlignment="1">
      <alignment horizontal="center" vertical="center"/>
    </xf>
    <xf numFmtId="0" fontId="57" fillId="0" borderId="3" xfId="5" applyFont="1" applyFill="1" applyBorder="1" applyAlignment="1">
      <alignment horizontal="center" vertical="center"/>
    </xf>
    <xf numFmtId="0" fontId="57" fillId="0" borderId="4" xfId="5" applyFont="1" applyFill="1" applyBorder="1" applyAlignment="1">
      <alignment horizontal="center" vertical="center"/>
    </xf>
    <xf numFmtId="0" fontId="57" fillId="0" borderId="5" xfId="5" applyFont="1" applyFill="1" applyBorder="1" applyAlignment="1">
      <alignment horizontal="center" vertical="center"/>
    </xf>
    <xf numFmtId="0" fontId="57" fillId="0" borderId="6" xfId="5" applyFont="1" applyFill="1" applyBorder="1" applyAlignment="1">
      <alignment horizontal="center" vertical="center"/>
    </xf>
    <xf numFmtId="0" fontId="57" fillId="0" borderId="7" xfId="5" applyFont="1" applyFill="1" applyBorder="1" applyAlignment="1">
      <alignment horizontal="center" vertical="center"/>
    </xf>
    <xf numFmtId="1" fontId="14" fillId="0" borderId="1" xfId="5" applyNumberFormat="1" applyFont="1" applyFill="1" applyBorder="1" applyAlignment="1">
      <alignment horizontal="center" vertical="center"/>
    </xf>
    <xf numFmtId="1" fontId="14" fillId="0" borderId="2" xfId="5" applyNumberFormat="1" applyFont="1" applyFill="1" applyBorder="1" applyAlignment="1">
      <alignment horizontal="center" vertical="center"/>
    </xf>
    <xf numFmtId="1" fontId="14" fillId="0" borderId="3" xfId="5" applyNumberFormat="1" applyFont="1" applyFill="1" applyBorder="1" applyAlignment="1">
      <alignment horizontal="center" vertical="center"/>
    </xf>
    <xf numFmtId="1" fontId="14" fillId="0" borderId="4" xfId="5" applyNumberFormat="1" applyFont="1" applyFill="1" applyBorder="1" applyAlignment="1">
      <alignment horizontal="center" vertical="center"/>
    </xf>
    <xf numFmtId="1" fontId="14" fillId="0" borderId="0" xfId="5" applyNumberFormat="1" applyFont="1" applyFill="1" applyBorder="1" applyAlignment="1">
      <alignment horizontal="center" vertical="center"/>
    </xf>
    <xf numFmtId="1" fontId="14" fillId="0" borderId="5" xfId="5" applyNumberFormat="1" applyFont="1" applyFill="1" applyBorder="1" applyAlignment="1">
      <alignment horizontal="center" vertical="center"/>
    </xf>
    <xf numFmtId="1" fontId="14" fillId="0" borderId="6" xfId="5" applyNumberFormat="1" applyFont="1" applyFill="1" applyBorder="1" applyAlignment="1">
      <alignment horizontal="center" vertical="center"/>
    </xf>
    <xf numFmtId="1" fontId="14" fillId="0" borderId="8" xfId="5" applyNumberFormat="1" applyFont="1" applyFill="1" applyBorder="1" applyAlignment="1">
      <alignment horizontal="center" vertical="center"/>
    </xf>
    <xf numFmtId="1" fontId="14" fillId="0" borderId="7" xfId="5" applyNumberFormat="1" applyFont="1" applyFill="1" applyBorder="1" applyAlignment="1">
      <alignment horizontal="center" vertical="center"/>
    </xf>
    <xf numFmtId="1" fontId="14" fillId="0" borderId="1" xfId="5" applyNumberFormat="1" applyFont="1" applyFill="1" applyBorder="1" applyAlignment="1">
      <alignment horizontal="center" vertical="center" wrapText="1"/>
    </xf>
    <xf numFmtId="1" fontId="14" fillId="0" borderId="2" xfId="5" applyNumberFormat="1" applyFont="1" applyFill="1" applyBorder="1" applyAlignment="1">
      <alignment horizontal="center" vertical="center" wrapText="1"/>
    </xf>
    <xf numFmtId="1" fontId="14" fillId="0" borderId="3" xfId="5" applyNumberFormat="1" applyFont="1" applyFill="1" applyBorder="1" applyAlignment="1">
      <alignment horizontal="center" vertical="center" wrapText="1"/>
    </xf>
    <xf numFmtId="1" fontId="14" fillId="0" borderId="4" xfId="5" applyNumberFormat="1" applyFont="1" applyFill="1" applyBorder="1" applyAlignment="1">
      <alignment horizontal="center" vertical="center" wrapText="1"/>
    </xf>
    <xf numFmtId="1" fontId="14" fillId="0" borderId="0" xfId="5" applyNumberFormat="1" applyFont="1" applyFill="1" applyBorder="1" applyAlignment="1">
      <alignment horizontal="center" vertical="center" wrapText="1"/>
    </xf>
    <xf numFmtId="1" fontId="14" fillId="0" borderId="5" xfId="5" applyNumberFormat="1" applyFont="1" applyFill="1" applyBorder="1" applyAlignment="1">
      <alignment horizontal="center" vertical="center" wrapText="1"/>
    </xf>
    <xf numFmtId="1" fontId="14" fillId="0" borderId="6" xfId="5" applyNumberFormat="1" applyFont="1" applyFill="1" applyBorder="1" applyAlignment="1">
      <alignment horizontal="center" vertical="center" wrapText="1"/>
    </xf>
    <xf numFmtId="1" fontId="14" fillId="0" borderId="8" xfId="5" applyNumberFormat="1" applyFont="1" applyFill="1" applyBorder="1" applyAlignment="1">
      <alignment horizontal="center" vertical="center" wrapText="1"/>
    </xf>
    <xf numFmtId="1" fontId="14" fillId="0" borderId="7" xfId="5" applyNumberFormat="1" applyFont="1" applyFill="1" applyBorder="1" applyAlignment="1">
      <alignment horizontal="center" vertical="center" wrapText="1"/>
    </xf>
    <xf numFmtId="1" fontId="57" fillId="0" borderId="1" xfId="5" applyNumberFormat="1" applyFont="1" applyFill="1" applyBorder="1" applyAlignment="1">
      <alignment horizontal="center" vertical="center"/>
    </xf>
    <xf numFmtId="1" fontId="57" fillId="0" borderId="2" xfId="5" applyNumberFormat="1" applyFont="1" applyFill="1" applyBorder="1" applyAlignment="1">
      <alignment horizontal="center" vertical="center"/>
    </xf>
    <xf numFmtId="1" fontId="57" fillId="0" borderId="3" xfId="5" applyNumberFormat="1" applyFont="1" applyFill="1" applyBorder="1" applyAlignment="1">
      <alignment horizontal="center" vertical="center"/>
    </xf>
    <xf numFmtId="1" fontId="57" fillId="0" borderId="4" xfId="5" applyNumberFormat="1" applyFont="1" applyFill="1" applyBorder="1" applyAlignment="1">
      <alignment horizontal="center" vertical="center"/>
    </xf>
    <xf numFmtId="1" fontId="57" fillId="0" borderId="0" xfId="5" applyNumberFormat="1" applyFont="1" applyFill="1" applyBorder="1" applyAlignment="1">
      <alignment horizontal="center" vertical="center"/>
    </xf>
    <xf numFmtId="1" fontId="57" fillId="0" borderId="5" xfId="5" applyNumberFormat="1" applyFont="1" applyFill="1" applyBorder="1" applyAlignment="1">
      <alignment horizontal="center" vertical="center"/>
    </xf>
    <xf numFmtId="1" fontId="57" fillId="0" borderId="6" xfId="5" applyNumberFormat="1" applyFont="1" applyFill="1" applyBorder="1" applyAlignment="1">
      <alignment horizontal="center" vertical="center"/>
    </xf>
    <xf numFmtId="1" fontId="57" fillId="0" borderId="8" xfId="5" applyNumberFormat="1" applyFont="1" applyFill="1" applyBorder="1" applyAlignment="1">
      <alignment horizontal="center" vertical="center"/>
    </xf>
    <xf numFmtId="1" fontId="57" fillId="0" borderId="7" xfId="5" applyNumberFormat="1" applyFont="1" applyFill="1" applyBorder="1" applyAlignment="1">
      <alignment horizontal="center" vertical="center"/>
    </xf>
    <xf numFmtId="0" fontId="147" fillId="0" borderId="1" xfId="6" applyFont="1" applyFill="1" applyBorder="1" applyAlignment="1">
      <alignment horizontal="center" vertical="center"/>
    </xf>
    <xf numFmtId="0" fontId="147" fillId="0" borderId="2" xfId="6" applyFont="1" applyFill="1" applyBorder="1" applyAlignment="1">
      <alignment horizontal="center" vertical="center"/>
    </xf>
    <xf numFmtId="0" fontId="147" fillId="0" borderId="3" xfId="6" applyFont="1" applyFill="1" applyBorder="1" applyAlignment="1">
      <alignment horizontal="center" vertical="center"/>
    </xf>
    <xf numFmtId="0" fontId="17" fillId="0" borderId="1" xfId="6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center" vertical="center" wrapText="1"/>
    </xf>
    <xf numFmtId="0" fontId="17" fillId="0" borderId="3" xfId="6" applyFont="1" applyFill="1" applyBorder="1" applyAlignment="1">
      <alignment horizontal="center" vertical="center" wrapText="1"/>
    </xf>
    <xf numFmtId="0" fontId="17" fillId="0" borderId="4" xfId="6" applyFont="1" applyFill="1" applyBorder="1" applyAlignment="1">
      <alignment horizontal="center" vertical="center" wrapText="1"/>
    </xf>
    <xf numFmtId="0" fontId="17" fillId="0" borderId="0" xfId="6" applyFont="1" applyFill="1" applyBorder="1" applyAlignment="1">
      <alignment horizontal="center" vertical="center" wrapText="1"/>
    </xf>
    <xf numFmtId="0" fontId="17" fillId="0" borderId="5" xfId="6" applyFont="1" applyFill="1" applyBorder="1" applyAlignment="1">
      <alignment horizontal="center" vertical="center" wrapText="1"/>
    </xf>
    <xf numFmtId="0" fontId="17" fillId="0" borderId="6" xfId="6" applyFont="1" applyFill="1" applyBorder="1" applyAlignment="1">
      <alignment horizontal="center" vertical="center" wrapText="1"/>
    </xf>
    <xf numFmtId="0" fontId="17" fillId="0" borderId="8" xfId="6" applyFont="1" applyFill="1" applyBorder="1" applyAlignment="1">
      <alignment horizontal="center" vertical="center" wrapText="1"/>
    </xf>
    <xf numFmtId="0" fontId="17" fillId="0" borderId="7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/>
    </xf>
    <xf numFmtId="0" fontId="17" fillId="0" borderId="2" xfId="6" applyFont="1" applyFill="1" applyBorder="1" applyAlignment="1">
      <alignment horizontal="center" vertical="center"/>
    </xf>
    <xf numFmtId="0" fontId="17" fillId="0" borderId="3" xfId="6" applyFont="1" applyFill="1" applyBorder="1" applyAlignment="1">
      <alignment horizontal="center" vertical="center"/>
    </xf>
    <xf numFmtId="0" fontId="17" fillId="0" borderId="4" xfId="6" applyFont="1" applyFill="1" applyBorder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0" fontId="17" fillId="0" borderId="5" xfId="6" applyFont="1" applyFill="1" applyBorder="1" applyAlignment="1">
      <alignment horizontal="center" vertical="center"/>
    </xf>
    <xf numFmtId="0" fontId="17" fillId="0" borderId="6" xfId="6" applyFont="1" applyFill="1" applyBorder="1" applyAlignment="1">
      <alignment horizontal="center" vertical="center"/>
    </xf>
    <xf numFmtId="0" fontId="17" fillId="0" borderId="8" xfId="6" applyFont="1" applyFill="1" applyBorder="1" applyAlignment="1">
      <alignment horizontal="center" vertical="center"/>
    </xf>
    <xf numFmtId="0" fontId="17" fillId="0" borderId="7" xfId="6" applyFont="1" applyFill="1" applyBorder="1" applyAlignment="1">
      <alignment horizontal="center" vertical="center"/>
    </xf>
    <xf numFmtId="0" fontId="81" fillId="0" borderId="1" xfId="6" applyFont="1" applyFill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0" fontId="81" fillId="0" borderId="8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74" fillId="0" borderId="3" xfId="6" applyFont="1" applyFill="1" applyBorder="1" applyAlignment="1">
      <alignment horizontal="center" vertical="center" wrapText="1"/>
    </xf>
    <xf numFmtId="0" fontId="74" fillId="0" borderId="4" xfId="6" applyFont="1" applyFill="1" applyBorder="1" applyAlignment="1">
      <alignment horizontal="center" vertical="center" wrapText="1"/>
    </xf>
    <xf numFmtId="0" fontId="74" fillId="0" borderId="5" xfId="6" applyFont="1" applyFill="1" applyBorder="1" applyAlignment="1">
      <alignment horizontal="center" vertical="center" wrapText="1"/>
    </xf>
    <xf numFmtId="0" fontId="74" fillId="0" borderId="6" xfId="6" applyFont="1" applyFill="1" applyBorder="1" applyAlignment="1">
      <alignment horizontal="center" vertical="center" wrapText="1"/>
    </xf>
    <xf numFmtId="0" fontId="74" fillId="0" borderId="7" xfId="6" applyFont="1" applyFill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Border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Border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75" fillId="0" borderId="4" xfId="0" applyFont="1" applyBorder="1" applyAlignment="1"/>
    <xf numFmtId="0" fontId="75" fillId="0" borderId="0" xfId="0" applyFont="1" applyBorder="1" applyAlignment="1"/>
    <xf numFmtId="0" fontId="49" fillId="0" borderId="4" xfId="5" applyFont="1" applyBorder="1" applyAlignment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14" fontId="13" fillId="0" borderId="2" xfId="7" applyNumberFormat="1" applyFont="1" applyFill="1" applyBorder="1" applyAlignment="1">
      <alignment horizontal="left" vertical="center"/>
    </xf>
    <xf numFmtId="14" fontId="13" fillId="0" borderId="3" xfId="7" applyNumberFormat="1" applyFont="1" applyFill="1" applyBorder="1" applyAlignment="1">
      <alignment horizontal="left" vertical="center"/>
    </xf>
    <xf numFmtId="14" fontId="13" fillId="0" borderId="4" xfId="7" applyNumberFormat="1" applyFont="1" applyFill="1" applyBorder="1" applyAlignment="1">
      <alignment horizontal="left" vertical="center"/>
    </xf>
    <xf numFmtId="14" fontId="13" fillId="0" borderId="0" xfId="7" applyNumberFormat="1" applyFont="1" applyFill="1" applyBorder="1" applyAlignment="1">
      <alignment horizontal="left" vertical="center"/>
    </xf>
    <xf numFmtId="14" fontId="13" fillId="0" borderId="5" xfId="7" applyNumberFormat="1" applyFont="1" applyFill="1" applyBorder="1" applyAlignment="1">
      <alignment horizontal="left" vertical="center"/>
    </xf>
    <xf numFmtId="14" fontId="13" fillId="0" borderId="6" xfId="7" applyNumberFormat="1" applyFont="1" applyFill="1" applyBorder="1" applyAlignment="1">
      <alignment horizontal="left" vertical="center"/>
    </xf>
    <xf numFmtId="14" fontId="13" fillId="0" borderId="8" xfId="7" applyNumberFormat="1" applyFont="1" applyFill="1" applyBorder="1" applyAlignment="1">
      <alignment horizontal="left" vertical="center"/>
    </xf>
    <xf numFmtId="14" fontId="13" fillId="0" borderId="7" xfId="7" applyNumberFormat="1" applyFont="1" applyFill="1" applyBorder="1" applyAlignment="1">
      <alignment horizontal="left" vertical="center"/>
    </xf>
    <xf numFmtId="0" fontId="22" fillId="0" borderId="2" xfId="6" applyFont="1" applyFill="1" applyBorder="1" applyAlignment="1">
      <alignment horizontal="center" vertical="center" wrapText="1"/>
    </xf>
    <xf numFmtId="0" fontId="22" fillId="0" borderId="3" xfId="6" applyFont="1" applyFill="1" applyBorder="1" applyAlignment="1">
      <alignment horizontal="center" vertical="center" wrapText="1"/>
    </xf>
    <xf numFmtId="0" fontId="22" fillId="0" borderId="4" xfId="6" applyFont="1" applyFill="1" applyBorder="1" applyAlignment="1">
      <alignment horizontal="center" vertical="center" wrapText="1"/>
    </xf>
    <xf numFmtId="0" fontId="22" fillId="0" borderId="0" xfId="6" applyFont="1" applyFill="1" applyBorder="1" applyAlignment="1">
      <alignment horizontal="center" vertical="center" wrapText="1"/>
    </xf>
    <xf numFmtId="0" fontId="22" fillId="0" borderId="5" xfId="6" applyFont="1" applyFill="1" applyBorder="1" applyAlignment="1">
      <alignment horizontal="center" vertical="center" wrapText="1"/>
    </xf>
    <xf numFmtId="0" fontId="22" fillId="0" borderId="6" xfId="6" applyFont="1" applyFill="1" applyBorder="1" applyAlignment="1">
      <alignment horizontal="center" vertical="center" wrapText="1"/>
    </xf>
    <xf numFmtId="0" fontId="22" fillId="0" borderId="8" xfId="6" applyFont="1" applyFill="1" applyBorder="1" applyAlignment="1">
      <alignment horizontal="center" vertical="center" wrapText="1"/>
    </xf>
    <xf numFmtId="0" fontId="22" fillId="0" borderId="7" xfId="6" applyFont="1" applyFill="1" applyBorder="1" applyAlignment="1">
      <alignment horizontal="center" vertical="center" wrapText="1"/>
    </xf>
    <xf numFmtId="0" fontId="22" fillId="0" borderId="2" xfId="6" applyFont="1" applyFill="1" applyBorder="1" applyAlignment="1">
      <alignment horizontal="right" vertical="center" wrapText="1"/>
    </xf>
    <xf numFmtId="0" fontId="22" fillId="0" borderId="3" xfId="6" applyFont="1" applyFill="1" applyBorder="1" applyAlignment="1">
      <alignment horizontal="right" vertical="center" wrapText="1"/>
    </xf>
    <xf numFmtId="0" fontId="22" fillId="0" borderId="4" xfId="6" applyFont="1" applyFill="1" applyBorder="1" applyAlignment="1">
      <alignment horizontal="right" vertical="center" wrapText="1"/>
    </xf>
    <xf numFmtId="0" fontId="22" fillId="0" borderId="0" xfId="6" applyFont="1" applyFill="1" applyBorder="1" applyAlignment="1">
      <alignment horizontal="right" vertical="center" wrapText="1"/>
    </xf>
    <xf numFmtId="0" fontId="22" fillId="0" borderId="5" xfId="6" applyFont="1" applyFill="1" applyBorder="1" applyAlignment="1">
      <alignment horizontal="right" vertical="center" wrapText="1"/>
    </xf>
    <xf numFmtId="0" fontId="22" fillId="0" borderId="6" xfId="6" applyFont="1" applyFill="1" applyBorder="1" applyAlignment="1">
      <alignment horizontal="right" vertical="center" wrapText="1"/>
    </xf>
    <xf numFmtId="0" fontId="22" fillId="0" borderId="8" xfId="6" applyFont="1" applyFill="1" applyBorder="1" applyAlignment="1">
      <alignment horizontal="right" vertical="center" wrapText="1"/>
    </xf>
    <xf numFmtId="0" fontId="22" fillId="0" borderId="7" xfId="6" applyFont="1" applyFill="1" applyBorder="1" applyAlignment="1">
      <alignment horizontal="right" vertical="center" wrapText="1"/>
    </xf>
    <xf numFmtId="0" fontId="16" fillId="0" borderId="1" xfId="6" applyFont="1" applyFill="1" applyBorder="1" applyAlignment="1">
      <alignment horizontal="center" vertical="center" wrapText="1"/>
    </xf>
    <xf numFmtId="0" fontId="16" fillId="0" borderId="2" xfId="6" applyFont="1" applyFill="1" applyBorder="1" applyAlignment="1">
      <alignment horizontal="center" vertical="center" wrapText="1"/>
    </xf>
    <xf numFmtId="0" fontId="16" fillId="0" borderId="3" xfId="6" applyFont="1" applyFill="1" applyBorder="1" applyAlignment="1">
      <alignment horizontal="center" vertical="center" wrapText="1"/>
    </xf>
    <xf numFmtId="0" fontId="16" fillId="0" borderId="4" xfId="6" applyFont="1" applyFill="1" applyBorder="1" applyAlignment="1">
      <alignment horizontal="center" vertical="center" wrapText="1"/>
    </xf>
    <xf numFmtId="0" fontId="16" fillId="0" borderId="0" xfId="6" applyFont="1" applyFill="1" applyBorder="1" applyAlignment="1">
      <alignment horizontal="center" vertical="center" wrapText="1"/>
    </xf>
    <xf numFmtId="0" fontId="16" fillId="0" borderId="5" xfId="6" applyFont="1" applyFill="1" applyBorder="1" applyAlignment="1">
      <alignment horizontal="center" vertical="center" wrapText="1"/>
    </xf>
    <xf numFmtId="0" fontId="16" fillId="0" borderId="6" xfId="6" applyFont="1" applyFill="1" applyBorder="1" applyAlignment="1">
      <alignment horizontal="center" vertical="center" wrapText="1"/>
    </xf>
    <xf numFmtId="0" fontId="16" fillId="0" borderId="8" xfId="6" applyFont="1" applyFill="1" applyBorder="1" applyAlignment="1">
      <alignment horizontal="center" vertical="center" wrapText="1"/>
    </xf>
    <xf numFmtId="0" fontId="16" fillId="0" borderId="7" xfId="6" applyFont="1" applyFill="1" applyBorder="1" applyAlignment="1">
      <alignment horizontal="center" vertical="center" wrapText="1"/>
    </xf>
    <xf numFmtId="1" fontId="13" fillId="0" borderId="1" xfId="6" applyNumberFormat="1" applyFont="1" applyFill="1" applyBorder="1" applyAlignment="1">
      <alignment horizontal="center" vertical="center" wrapText="1"/>
    </xf>
    <xf numFmtId="1" fontId="13" fillId="0" borderId="2" xfId="6" applyNumberFormat="1" applyFont="1" applyFill="1" applyBorder="1" applyAlignment="1">
      <alignment horizontal="center" vertical="center" wrapText="1"/>
    </xf>
    <xf numFmtId="1" fontId="13" fillId="0" borderId="3" xfId="6" applyNumberFormat="1" applyFont="1" applyFill="1" applyBorder="1" applyAlignment="1">
      <alignment horizontal="center" vertical="center" wrapText="1"/>
    </xf>
    <xf numFmtId="1" fontId="13" fillId="0" borderId="4" xfId="6" applyNumberFormat="1" applyFont="1" applyFill="1" applyBorder="1" applyAlignment="1">
      <alignment horizontal="center" vertical="center" wrapText="1"/>
    </xf>
    <xf numFmtId="1" fontId="13" fillId="0" borderId="0" xfId="6" applyNumberFormat="1" applyFont="1" applyFill="1" applyBorder="1" applyAlignment="1">
      <alignment horizontal="center" vertical="center" wrapText="1"/>
    </xf>
    <xf numFmtId="1" fontId="13" fillId="0" borderId="5" xfId="6" applyNumberFormat="1" applyFont="1" applyFill="1" applyBorder="1" applyAlignment="1">
      <alignment horizontal="center" vertical="center" wrapText="1"/>
    </xf>
    <xf numFmtId="1" fontId="13" fillId="0" borderId="6" xfId="6" applyNumberFormat="1" applyFont="1" applyFill="1" applyBorder="1" applyAlignment="1">
      <alignment horizontal="center" vertical="center" wrapText="1"/>
    </xf>
    <xf numFmtId="1" fontId="13" fillId="0" borderId="8" xfId="6" applyNumberFormat="1" applyFont="1" applyFill="1" applyBorder="1" applyAlignment="1">
      <alignment horizontal="center" vertical="center" wrapText="1"/>
    </xf>
    <xf numFmtId="1" fontId="13" fillId="0" borderId="7" xfId="6" applyNumberFormat="1" applyFont="1" applyFill="1" applyBorder="1" applyAlignment="1">
      <alignment horizontal="center" vertical="center" wrapText="1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Border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Border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0" fontId="16" fillId="0" borderId="1" xfId="6" applyFont="1" applyBorder="1" applyAlignment="1">
      <alignment horizontal="center" vertical="center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Border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0" xfId="6" applyFont="1" applyBorder="1" applyAlignment="1">
      <alignment horizontal="center" vertical="center"/>
    </xf>
    <xf numFmtId="0" fontId="13" fillId="0" borderId="5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4" xfId="7" applyFont="1" applyFill="1" applyBorder="1" applyAlignment="1">
      <alignment horizontal="center" vertical="center" wrapText="1"/>
    </xf>
    <xf numFmtId="0" fontId="14" fillId="0" borderId="0" xfId="7" applyFont="1" applyFill="1" applyBorder="1" applyAlignment="1">
      <alignment horizontal="center" vertical="center" wrapText="1"/>
    </xf>
    <xf numFmtId="0" fontId="14" fillId="0" borderId="5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14" fillId="0" borderId="8" xfId="7" applyFont="1" applyFill="1" applyBorder="1" applyAlignment="1">
      <alignment horizontal="center" vertical="center" wrapText="1"/>
    </xf>
    <xf numFmtId="0" fontId="14" fillId="0" borderId="7" xfId="7" applyFont="1" applyFill="1" applyBorder="1" applyAlignment="1">
      <alignment horizontal="center" vertical="center" wrapText="1"/>
    </xf>
    <xf numFmtId="2" fontId="13" fillId="0" borderId="1" xfId="7" applyNumberFormat="1" applyFont="1" applyFill="1" applyBorder="1" applyAlignment="1">
      <alignment horizontal="center" vertical="center"/>
    </xf>
    <xf numFmtId="2" fontId="13" fillId="0" borderId="2" xfId="7" applyNumberFormat="1" applyFont="1" applyFill="1" applyBorder="1" applyAlignment="1">
      <alignment horizontal="center" vertical="center"/>
    </xf>
    <xf numFmtId="2" fontId="13" fillId="0" borderId="3" xfId="7" applyNumberFormat="1" applyFont="1" applyFill="1" applyBorder="1" applyAlignment="1">
      <alignment horizontal="center" vertical="center"/>
    </xf>
    <xf numFmtId="2" fontId="13" fillId="0" borderId="6" xfId="7" applyNumberFormat="1" applyFont="1" applyFill="1" applyBorder="1" applyAlignment="1">
      <alignment horizontal="center" vertical="center"/>
    </xf>
    <xf numFmtId="2" fontId="13" fillId="0" borderId="8" xfId="7" applyNumberFormat="1" applyFont="1" applyFill="1" applyBorder="1" applyAlignment="1">
      <alignment horizontal="center" vertical="center"/>
    </xf>
    <xf numFmtId="2" fontId="13" fillId="0" borderId="7" xfId="7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0" fillId="0" borderId="1" xfId="7" applyFont="1" applyFill="1" applyBorder="1" applyAlignment="1">
      <alignment horizontal="center" vertical="center"/>
    </xf>
    <xf numFmtId="0" fontId="30" fillId="0" borderId="2" xfId="7" applyFont="1" applyFill="1" applyBorder="1" applyAlignment="1">
      <alignment horizontal="center" vertical="center"/>
    </xf>
    <xf numFmtId="0" fontId="30" fillId="0" borderId="3" xfId="7" applyFont="1" applyFill="1" applyBorder="1" applyAlignment="1">
      <alignment horizontal="center" vertical="center"/>
    </xf>
    <xf numFmtId="0" fontId="12" fillId="0" borderId="0" xfId="7" applyFont="1" applyFill="1" applyBorder="1" applyAlignment="1">
      <alignment horizontal="left" vertical="center"/>
    </xf>
    <xf numFmtId="0" fontId="12" fillId="0" borderId="5" xfId="7" applyFont="1" applyFill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Border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3" fillId="0" borderId="3" xfId="6" applyFont="1" applyBorder="1" applyAlignment="1">
      <alignment horizontal="left" vertical="top"/>
    </xf>
    <xf numFmtId="0" fontId="13" fillId="0" borderId="0" xfId="7" applyFont="1" applyBorder="1" applyAlignment="1"/>
    <xf numFmtId="0" fontId="13" fillId="0" borderId="5" xfId="7" applyFont="1" applyBorder="1" applyAlignment="1"/>
    <xf numFmtId="0" fontId="13" fillId="0" borderId="0" xfId="6" applyFont="1" applyBorder="1" applyAlignment="1"/>
    <xf numFmtId="0" fontId="13" fillId="0" borderId="5" xfId="6" applyFont="1" applyBorder="1" applyAlignment="1"/>
    <xf numFmtId="0" fontId="14" fillId="0" borderId="0" xfId="7" applyFont="1" applyBorder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12" fillId="0" borderId="0" xfId="7" applyNumberFormat="1" applyFont="1" applyFill="1" applyBorder="1" applyAlignment="1">
      <alignment horizontal="left" vertical="center"/>
    </xf>
    <xf numFmtId="2" fontId="12" fillId="0" borderId="8" xfId="7" applyNumberFormat="1" applyFont="1" applyFill="1" applyBorder="1" applyAlignment="1">
      <alignment horizontal="left" vertical="center"/>
    </xf>
    <xf numFmtId="0" fontId="93" fillId="0" borderId="1" xfId="6" applyFont="1" applyFill="1" applyBorder="1" applyAlignment="1">
      <alignment horizontal="center" vertical="center"/>
    </xf>
    <xf numFmtId="0" fontId="93" fillId="0" borderId="3" xfId="6" applyFont="1" applyFill="1" applyBorder="1" applyAlignment="1">
      <alignment horizontal="center" vertical="center"/>
    </xf>
    <xf numFmtId="0" fontId="93" fillId="0" borderId="4" xfId="6" applyFont="1" applyFill="1" applyBorder="1" applyAlignment="1">
      <alignment horizontal="center" vertical="center"/>
    </xf>
    <xf numFmtId="0" fontId="93" fillId="0" borderId="5" xfId="6" applyFont="1" applyFill="1" applyBorder="1" applyAlignment="1">
      <alignment horizontal="center" vertical="center"/>
    </xf>
    <xf numFmtId="0" fontId="93" fillId="0" borderId="6" xfId="6" applyFont="1" applyFill="1" applyBorder="1" applyAlignment="1">
      <alignment horizontal="center" vertical="center"/>
    </xf>
    <xf numFmtId="0" fontId="93" fillId="0" borderId="7" xfId="6" applyFont="1" applyFill="1" applyBorder="1" applyAlignment="1">
      <alignment horizontal="center" vertical="center"/>
    </xf>
    <xf numFmtId="1" fontId="12" fillId="0" borderId="1" xfId="6" applyNumberFormat="1" applyFont="1" applyFill="1" applyBorder="1" applyAlignment="1">
      <alignment horizontal="center" vertical="center"/>
    </xf>
    <xf numFmtId="1" fontId="12" fillId="0" borderId="2" xfId="6" applyNumberFormat="1" applyFont="1" applyFill="1" applyBorder="1" applyAlignment="1">
      <alignment horizontal="center" vertical="center"/>
    </xf>
    <xf numFmtId="1" fontId="12" fillId="0" borderId="3" xfId="6" applyNumberFormat="1" applyFont="1" applyFill="1" applyBorder="1" applyAlignment="1">
      <alignment horizontal="center" vertical="center"/>
    </xf>
    <xf numFmtId="1" fontId="12" fillId="0" borderId="4" xfId="6" applyNumberFormat="1" applyFont="1" applyFill="1" applyBorder="1" applyAlignment="1">
      <alignment horizontal="center" vertical="center"/>
    </xf>
    <xf numFmtId="1" fontId="12" fillId="0" borderId="0" xfId="6" applyNumberFormat="1" applyFont="1" applyFill="1" applyBorder="1" applyAlignment="1">
      <alignment horizontal="center" vertical="center"/>
    </xf>
    <xf numFmtId="1" fontId="12" fillId="0" borderId="5" xfId="6" applyNumberFormat="1" applyFont="1" applyFill="1" applyBorder="1" applyAlignment="1">
      <alignment horizontal="center" vertical="center"/>
    </xf>
    <xf numFmtId="1" fontId="12" fillId="0" borderId="6" xfId="6" applyNumberFormat="1" applyFont="1" applyFill="1" applyBorder="1" applyAlignment="1">
      <alignment horizontal="center" vertical="center"/>
    </xf>
    <xf numFmtId="1" fontId="12" fillId="0" borderId="8" xfId="6" applyNumberFormat="1" applyFont="1" applyFill="1" applyBorder="1" applyAlignment="1">
      <alignment horizontal="center" vertical="center"/>
    </xf>
    <xf numFmtId="1" fontId="12" fillId="0" borderId="7" xfId="6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2" fillId="0" borderId="1" xfId="7" applyFont="1" applyFill="1" applyBorder="1" applyAlignment="1">
      <alignment horizontal="center" vertical="center" wrapText="1"/>
    </xf>
    <xf numFmtId="0" fontId="12" fillId="0" borderId="2" xfId="7" applyFont="1" applyFill="1" applyBorder="1" applyAlignment="1">
      <alignment horizontal="center" vertical="center" wrapText="1"/>
    </xf>
    <xf numFmtId="0" fontId="12" fillId="0" borderId="3" xfId="7" applyFont="1" applyFill="1" applyBorder="1" applyAlignment="1">
      <alignment horizontal="center" vertical="center" wrapText="1"/>
    </xf>
    <xf numFmtId="0" fontId="12" fillId="0" borderId="4" xfId="7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12" fillId="0" borderId="5" xfId="7" applyFont="1" applyFill="1" applyBorder="1" applyAlignment="1">
      <alignment horizontal="center" vertical="center" wrapText="1"/>
    </xf>
    <xf numFmtId="0" fontId="12" fillId="0" borderId="6" xfId="7" applyFont="1" applyFill="1" applyBorder="1" applyAlignment="1">
      <alignment horizontal="center" vertical="center" wrapText="1"/>
    </xf>
    <xf numFmtId="0" fontId="12" fillId="0" borderId="8" xfId="7" applyFont="1" applyFill="1" applyBorder="1" applyAlignment="1">
      <alignment horizontal="center" vertical="center" wrapText="1"/>
    </xf>
    <xf numFmtId="0" fontId="12" fillId="0" borderId="7" xfId="7" applyFont="1" applyFill="1" applyBorder="1" applyAlignment="1">
      <alignment horizontal="center" vertical="center" wrapText="1"/>
    </xf>
    <xf numFmtId="0" fontId="95" fillId="0" borderId="4" xfId="7" applyFont="1" applyFill="1" applyBorder="1" applyAlignment="1">
      <alignment horizontal="center" vertical="center"/>
    </xf>
    <xf numFmtId="0" fontId="95" fillId="0" borderId="0" xfId="7" applyFont="1" applyFill="1" applyBorder="1" applyAlignment="1">
      <alignment horizontal="center" vertical="center"/>
    </xf>
    <xf numFmtId="0" fontId="95" fillId="0" borderId="5" xfId="7" applyFont="1" applyFill="1" applyBorder="1" applyAlignment="1">
      <alignment horizontal="center" vertical="center"/>
    </xf>
    <xf numFmtId="0" fontId="95" fillId="0" borderId="6" xfId="7" applyFont="1" applyFill="1" applyBorder="1" applyAlignment="1">
      <alignment horizontal="center" vertical="center"/>
    </xf>
    <xf numFmtId="0" fontId="95" fillId="0" borderId="8" xfId="7" applyFont="1" applyFill="1" applyBorder="1" applyAlignment="1">
      <alignment horizontal="center" vertical="center"/>
    </xf>
    <xf numFmtId="0" fontId="95" fillId="0" borderId="7" xfId="7" applyFont="1" applyFill="1" applyBorder="1" applyAlignment="1">
      <alignment horizontal="center" vertical="center"/>
    </xf>
    <xf numFmtId="0" fontId="142" fillId="0" borderId="1" xfId="7" applyFont="1" applyFill="1" applyBorder="1" applyAlignment="1">
      <alignment horizontal="center" vertical="center"/>
    </xf>
    <xf numFmtId="0" fontId="142" fillId="0" borderId="2" xfId="7" applyFont="1" applyFill="1" applyBorder="1" applyAlignment="1">
      <alignment horizontal="center" vertical="center"/>
    </xf>
    <xf numFmtId="0" fontId="142" fillId="0" borderId="3" xfId="7" applyFont="1" applyFill="1" applyBorder="1" applyAlignment="1">
      <alignment horizontal="center" vertical="center"/>
    </xf>
    <xf numFmtId="0" fontId="142" fillId="0" borderId="4" xfId="7" applyFont="1" applyFill="1" applyBorder="1" applyAlignment="1">
      <alignment horizontal="center" vertical="center"/>
    </xf>
    <xf numFmtId="0" fontId="142" fillId="0" borderId="0" xfId="7" applyFont="1" applyFill="1" applyBorder="1" applyAlignment="1">
      <alignment horizontal="center" vertical="center"/>
    </xf>
    <xf numFmtId="0" fontId="142" fillId="0" borderId="5" xfId="7" applyFont="1" applyFill="1" applyBorder="1" applyAlignment="1">
      <alignment horizontal="center" vertical="center"/>
    </xf>
    <xf numFmtId="0" fontId="142" fillId="0" borderId="6" xfId="7" applyFont="1" applyFill="1" applyBorder="1" applyAlignment="1">
      <alignment horizontal="center" vertical="center"/>
    </xf>
    <xf numFmtId="0" fontId="142" fillId="0" borderId="8" xfId="7" applyFont="1" applyFill="1" applyBorder="1" applyAlignment="1">
      <alignment horizontal="center" vertical="center"/>
    </xf>
    <xf numFmtId="0" fontId="142" fillId="0" borderId="7" xfId="7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Alignment="1">
      <alignment vertical="top"/>
    </xf>
    <xf numFmtId="0" fontId="14" fillId="0" borderId="5" xfId="0" applyFont="1" applyBorder="1" applyAlignment="1">
      <alignment vertical="top"/>
    </xf>
    <xf numFmtId="0" fontId="32" fillId="2" borderId="1" xfId="7" applyFont="1" applyFill="1" applyBorder="1" applyAlignment="1">
      <alignment horizontal="center" vertical="center"/>
    </xf>
    <xf numFmtId="0" fontId="128" fillId="2" borderId="2" xfId="7" applyFont="1" applyFill="1" applyBorder="1" applyAlignment="1">
      <alignment horizontal="center" vertical="center"/>
    </xf>
    <xf numFmtId="0" fontId="128" fillId="2" borderId="3" xfId="7" applyFont="1" applyFill="1" applyBorder="1" applyAlignment="1">
      <alignment horizontal="center" vertical="center"/>
    </xf>
    <xf numFmtId="0" fontId="128" fillId="2" borderId="4" xfId="7" applyFont="1" applyFill="1" applyBorder="1" applyAlignment="1">
      <alignment horizontal="center" vertical="center"/>
    </xf>
    <xf numFmtId="0" fontId="128" fillId="2" borderId="0" xfId="7" applyFont="1" applyFill="1" applyBorder="1" applyAlignment="1">
      <alignment horizontal="center" vertical="center"/>
    </xf>
    <xf numFmtId="0" fontId="128" fillId="2" borderId="5" xfId="7" applyFont="1" applyFill="1" applyBorder="1" applyAlignment="1">
      <alignment horizontal="center" vertical="center"/>
    </xf>
    <xf numFmtId="0" fontId="128" fillId="2" borderId="6" xfId="7" applyFont="1" applyFill="1" applyBorder="1" applyAlignment="1">
      <alignment horizontal="center" vertical="center"/>
    </xf>
    <xf numFmtId="0" fontId="128" fillId="2" borderId="8" xfId="7" applyFont="1" applyFill="1" applyBorder="1" applyAlignment="1">
      <alignment horizontal="center" vertical="center"/>
    </xf>
    <xf numFmtId="0" fontId="128" fillId="2" borderId="7" xfId="7" applyFont="1" applyFill="1" applyBorder="1" applyAlignment="1">
      <alignment horizontal="center" vertical="center"/>
    </xf>
    <xf numFmtId="0" fontId="147" fillId="0" borderId="1" xfId="7" applyFont="1" applyFill="1" applyBorder="1" applyAlignment="1">
      <alignment horizontal="center" vertical="center"/>
    </xf>
    <xf numFmtId="0" fontId="147" fillId="0" borderId="2" xfId="7" applyFont="1" applyFill="1" applyBorder="1" applyAlignment="1">
      <alignment horizontal="center" vertical="center"/>
    </xf>
    <xf numFmtId="0" fontId="147" fillId="0" borderId="3" xfId="7" applyFont="1" applyFill="1" applyBorder="1" applyAlignment="1">
      <alignment horizontal="center" vertical="center"/>
    </xf>
    <xf numFmtId="0" fontId="147" fillId="0" borderId="4" xfId="7" applyFont="1" applyFill="1" applyBorder="1" applyAlignment="1">
      <alignment horizontal="center" vertical="center"/>
    </xf>
    <xf numFmtId="0" fontId="147" fillId="0" borderId="0" xfId="7" applyFont="1" applyFill="1" applyBorder="1" applyAlignment="1">
      <alignment horizontal="center" vertical="center"/>
    </xf>
    <xf numFmtId="0" fontId="147" fillId="0" borderId="5" xfId="7" applyFont="1" applyFill="1" applyBorder="1" applyAlignment="1">
      <alignment horizontal="center" vertical="center"/>
    </xf>
    <xf numFmtId="0" fontId="147" fillId="0" borderId="6" xfId="7" applyFont="1" applyFill="1" applyBorder="1" applyAlignment="1">
      <alignment horizontal="center" vertical="center"/>
    </xf>
    <xf numFmtId="0" fontId="147" fillId="0" borderId="8" xfId="7" applyFont="1" applyFill="1" applyBorder="1" applyAlignment="1">
      <alignment horizontal="center" vertical="center"/>
    </xf>
    <xf numFmtId="0" fontId="147" fillId="0" borderId="7" xfId="7" applyFont="1" applyFill="1" applyBorder="1" applyAlignment="1">
      <alignment horizontal="center" vertical="center"/>
    </xf>
    <xf numFmtId="0" fontId="57" fillId="0" borderId="2" xfId="7" applyFont="1" applyFill="1" applyBorder="1" applyAlignment="1">
      <alignment horizontal="center" vertical="center" wrapText="1"/>
    </xf>
    <xf numFmtId="0" fontId="57" fillId="0" borderId="3" xfId="7" applyFont="1" applyFill="1" applyBorder="1" applyAlignment="1">
      <alignment horizontal="center" vertical="center" wrapText="1"/>
    </xf>
    <xf numFmtId="0" fontId="57" fillId="0" borderId="4" xfId="7" applyFont="1" applyFill="1" applyBorder="1" applyAlignment="1">
      <alignment horizontal="center" vertical="center" wrapText="1"/>
    </xf>
    <xf numFmtId="0" fontId="57" fillId="0" borderId="0" xfId="7" applyFont="1" applyFill="1" applyBorder="1" applyAlignment="1">
      <alignment horizontal="center" vertical="center" wrapText="1"/>
    </xf>
    <xf numFmtId="0" fontId="57" fillId="0" borderId="5" xfId="7" applyFont="1" applyFill="1" applyBorder="1" applyAlignment="1">
      <alignment horizontal="center" vertical="center" wrapText="1"/>
    </xf>
    <xf numFmtId="0" fontId="57" fillId="0" borderId="6" xfId="7" applyFont="1" applyFill="1" applyBorder="1" applyAlignment="1">
      <alignment horizontal="center" vertical="center" wrapText="1"/>
    </xf>
    <xf numFmtId="0" fontId="57" fillId="0" borderId="8" xfId="7" applyFont="1" applyFill="1" applyBorder="1" applyAlignment="1">
      <alignment horizontal="center" vertical="center" wrapText="1"/>
    </xf>
    <xf numFmtId="0" fontId="57" fillId="0" borderId="7" xfId="7" applyFont="1" applyFill="1" applyBorder="1" applyAlignment="1">
      <alignment horizontal="center" vertical="center" wrapText="1"/>
    </xf>
    <xf numFmtId="14" fontId="14" fillId="0" borderId="1" xfId="7" applyNumberFormat="1" applyFont="1" applyFill="1" applyBorder="1" applyAlignment="1">
      <alignment horizontal="left" vertical="center"/>
    </xf>
    <xf numFmtId="0" fontId="14" fillId="0" borderId="2" xfId="7" applyFont="1" applyFill="1" applyBorder="1" applyAlignment="1">
      <alignment horizontal="left" vertical="center"/>
    </xf>
    <xf numFmtId="0" fontId="14" fillId="0" borderId="3" xfId="7" applyFont="1" applyFill="1" applyBorder="1" applyAlignment="1">
      <alignment horizontal="left" vertical="center"/>
    </xf>
    <xf numFmtId="0" fontId="14" fillId="0" borderId="4" xfId="7" applyFont="1" applyFill="1" applyBorder="1" applyAlignment="1">
      <alignment horizontal="left" vertical="center"/>
    </xf>
    <xf numFmtId="0" fontId="14" fillId="0" borderId="0" xfId="7" applyFont="1" applyFill="1" applyBorder="1" applyAlignment="1">
      <alignment horizontal="left" vertical="center"/>
    </xf>
    <xf numFmtId="0" fontId="14" fillId="0" borderId="5" xfId="7" applyFont="1" applyFill="1" applyBorder="1" applyAlignment="1">
      <alignment horizontal="left" vertical="center"/>
    </xf>
    <xf numFmtId="0" fontId="14" fillId="0" borderId="6" xfId="7" applyFont="1" applyFill="1" applyBorder="1" applyAlignment="1">
      <alignment horizontal="left" vertical="center"/>
    </xf>
    <xf numFmtId="0" fontId="14" fillId="0" borderId="8" xfId="7" applyFont="1" applyFill="1" applyBorder="1" applyAlignment="1">
      <alignment horizontal="left" vertical="center"/>
    </xf>
    <xf numFmtId="0" fontId="14" fillId="0" borderId="7" xfId="7" applyFont="1" applyFill="1" applyBorder="1" applyAlignment="1">
      <alignment horizontal="left" vertical="center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Border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1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57" fillId="0" borderId="1" xfId="6" applyFont="1" applyFill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2" fontId="149" fillId="0" borderId="1" xfId="7" applyNumberFormat="1" applyFont="1" applyFill="1" applyBorder="1" applyAlignment="1">
      <alignment horizontal="center" vertical="center"/>
    </xf>
    <xf numFmtId="0" fontId="149" fillId="0" borderId="2" xfId="0" applyFont="1" applyBorder="1" applyAlignment="1">
      <alignment horizontal="center" vertical="center"/>
    </xf>
    <xf numFmtId="0" fontId="149" fillId="0" borderId="3" xfId="0" applyFont="1" applyBorder="1" applyAlignment="1">
      <alignment horizontal="center" vertical="center"/>
    </xf>
    <xf numFmtId="0" fontId="149" fillId="0" borderId="6" xfId="0" applyFont="1" applyBorder="1" applyAlignment="1">
      <alignment horizontal="center" vertical="center"/>
    </xf>
    <xf numFmtId="0" fontId="149" fillId="0" borderId="8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4" fillId="0" borderId="0" xfId="0" applyFont="1" applyBorder="1" applyAlignment="1">
      <alignment vertical="top"/>
    </xf>
    <xf numFmtId="0" fontId="7" fillId="0" borderId="14" xfId="6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Border="1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7" fillId="0" borderId="14" xfId="6" applyNumberFormat="1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0" fontId="7" fillId="0" borderId="14" xfId="6" applyFont="1" applyBorder="1" applyAlignment="1">
      <alignment horizontal="center"/>
    </xf>
    <xf numFmtId="0" fontId="11" fillId="0" borderId="14" xfId="6" applyFont="1" applyBorder="1" applyAlignment="1">
      <alignment horizontal="center"/>
    </xf>
    <xf numFmtId="14" fontId="7" fillId="0" borderId="14" xfId="6" applyNumberFormat="1" applyFont="1" applyBorder="1" applyAlignment="1">
      <alignment horizontal="center"/>
    </xf>
    <xf numFmtId="0" fontId="31" fillId="0" borderId="2" xfId="6" applyFont="1" applyFill="1" applyBorder="1" applyAlignment="1">
      <alignment horizontal="center" vertical="center"/>
    </xf>
    <xf numFmtId="0" fontId="31" fillId="0" borderId="3" xfId="6" applyFont="1" applyFill="1" applyBorder="1" applyAlignment="1">
      <alignment horizontal="center" vertical="center"/>
    </xf>
    <xf numFmtId="0" fontId="31" fillId="0" borderId="4" xfId="6" applyFont="1" applyFill="1" applyBorder="1" applyAlignment="1">
      <alignment horizontal="center" vertical="center"/>
    </xf>
    <xf numFmtId="0" fontId="31" fillId="0" borderId="0" xfId="6" applyFont="1" applyFill="1" applyBorder="1" applyAlignment="1">
      <alignment horizontal="center" vertical="center"/>
    </xf>
    <xf numFmtId="0" fontId="31" fillId="0" borderId="5" xfId="6" applyFont="1" applyFill="1" applyBorder="1" applyAlignment="1">
      <alignment horizontal="center" vertical="center"/>
    </xf>
    <xf numFmtId="0" fontId="31" fillId="0" borderId="6" xfId="6" applyFont="1" applyFill="1" applyBorder="1" applyAlignment="1">
      <alignment horizontal="center" vertical="center"/>
    </xf>
    <xf numFmtId="0" fontId="31" fillId="0" borderId="8" xfId="6" applyFont="1" applyFill="1" applyBorder="1" applyAlignment="1">
      <alignment horizontal="center" vertical="center"/>
    </xf>
    <xf numFmtId="0" fontId="31" fillId="0" borderId="7" xfId="6" applyFont="1" applyFill="1" applyBorder="1" applyAlignment="1">
      <alignment horizontal="center" vertical="center"/>
    </xf>
    <xf numFmtId="14" fontId="15" fillId="0" borderId="1" xfId="6" applyNumberFormat="1" applyFont="1" applyFill="1" applyBorder="1" applyAlignment="1">
      <alignment horizontal="center" vertical="center"/>
    </xf>
    <xf numFmtId="14" fontId="15" fillId="0" borderId="2" xfId="6" applyNumberFormat="1" applyFont="1" applyFill="1" applyBorder="1" applyAlignment="1">
      <alignment horizontal="center" vertical="center"/>
    </xf>
    <xf numFmtId="14" fontId="15" fillId="0" borderId="3" xfId="6" applyNumberFormat="1" applyFont="1" applyFill="1" applyBorder="1" applyAlignment="1">
      <alignment horizontal="center" vertical="center"/>
    </xf>
    <xf numFmtId="14" fontId="15" fillId="0" borderId="4" xfId="6" applyNumberFormat="1" applyFont="1" applyFill="1" applyBorder="1" applyAlignment="1">
      <alignment horizontal="center" vertical="center"/>
    </xf>
    <xf numFmtId="14" fontId="15" fillId="0" borderId="0" xfId="6" applyNumberFormat="1" applyFont="1" applyFill="1" applyBorder="1" applyAlignment="1">
      <alignment horizontal="center" vertical="center"/>
    </xf>
    <xf numFmtId="14" fontId="15" fillId="0" borderId="5" xfId="6" applyNumberFormat="1" applyFont="1" applyFill="1" applyBorder="1" applyAlignment="1">
      <alignment horizontal="center" vertical="center"/>
    </xf>
    <xf numFmtId="14" fontId="15" fillId="0" borderId="6" xfId="6" applyNumberFormat="1" applyFont="1" applyFill="1" applyBorder="1" applyAlignment="1">
      <alignment horizontal="center" vertical="center"/>
    </xf>
    <xf numFmtId="14" fontId="15" fillId="0" borderId="8" xfId="6" applyNumberFormat="1" applyFont="1" applyFill="1" applyBorder="1" applyAlignment="1">
      <alignment horizontal="center" vertical="center"/>
    </xf>
    <xf numFmtId="14" fontId="15" fillId="0" borderId="7" xfId="6" applyNumberFormat="1" applyFont="1" applyFill="1" applyBorder="1" applyAlignment="1">
      <alignment horizontal="center" vertical="center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Border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12" fillId="0" borderId="0" xfId="6" applyFont="1" applyBorder="1" applyAlignment="1">
      <alignment horizontal="center" vertical="center" wrapText="1"/>
    </xf>
    <xf numFmtId="0" fontId="7" fillId="0" borderId="0" xfId="6" applyAlignment="1">
      <alignment horizontal="left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14" fontId="17" fillId="0" borderId="1" xfId="6" applyNumberFormat="1" applyFont="1" applyFill="1" applyBorder="1" applyAlignment="1">
      <alignment horizontal="center" vertical="center"/>
    </xf>
    <xf numFmtId="14" fontId="17" fillId="0" borderId="2" xfId="6" applyNumberFormat="1" applyFont="1" applyFill="1" applyBorder="1" applyAlignment="1">
      <alignment horizontal="center" vertical="center"/>
    </xf>
    <xf numFmtId="14" fontId="17" fillId="0" borderId="3" xfId="6" applyNumberFormat="1" applyFont="1" applyFill="1" applyBorder="1" applyAlignment="1">
      <alignment horizontal="center" vertical="center"/>
    </xf>
    <xf numFmtId="14" fontId="17" fillId="0" borderId="4" xfId="6" applyNumberFormat="1" applyFont="1" applyFill="1" applyBorder="1" applyAlignment="1">
      <alignment horizontal="center" vertical="center"/>
    </xf>
    <xf numFmtId="14" fontId="17" fillId="0" borderId="0" xfId="6" applyNumberFormat="1" applyFont="1" applyFill="1" applyBorder="1" applyAlignment="1">
      <alignment horizontal="center" vertical="center"/>
    </xf>
    <xf numFmtId="14" fontId="17" fillId="0" borderId="5" xfId="6" applyNumberFormat="1" applyFont="1" applyFill="1" applyBorder="1" applyAlignment="1">
      <alignment horizontal="center" vertical="center"/>
    </xf>
    <xf numFmtId="14" fontId="17" fillId="0" borderId="6" xfId="6" applyNumberFormat="1" applyFont="1" applyFill="1" applyBorder="1" applyAlignment="1">
      <alignment horizontal="center" vertical="center"/>
    </xf>
    <xf numFmtId="14" fontId="17" fillId="0" borderId="8" xfId="6" applyNumberFormat="1" applyFont="1" applyFill="1" applyBorder="1" applyAlignment="1">
      <alignment horizontal="center" vertical="center"/>
    </xf>
    <xf numFmtId="14" fontId="17" fillId="0" borderId="7" xfId="6" applyNumberFormat="1" applyFont="1" applyFill="1" applyBorder="1" applyAlignment="1">
      <alignment horizontal="center" vertical="center"/>
    </xf>
    <xf numFmtId="14" fontId="13" fillId="0" borderId="1" xfId="6" applyNumberFormat="1" applyFont="1" applyFill="1" applyBorder="1" applyAlignment="1">
      <alignment horizontal="left" vertical="center"/>
    </xf>
    <xf numFmtId="14" fontId="13" fillId="0" borderId="2" xfId="6" applyNumberFormat="1" applyFont="1" applyFill="1" applyBorder="1" applyAlignment="1">
      <alignment horizontal="left" vertical="center"/>
    </xf>
    <xf numFmtId="14" fontId="13" fillId="0" borderId="3" xfId="6" applyNumberFormat="1" applyFont="1" applyFill="1" applyBorder="1" applyAlignment="1">
      <alignment horizontal="left" vertical="center"/>
    </xf>
    <xf numFmtId="14" fontId="13" fillId="0" borderId="4" xfId="6" applyNumberFormat="1" applyFont="1" applyFill="1" applyBorder="1" applyAlignment="1">
      <alignment horizontal="left" vertical="center"/>
    </xf>
    <xf numFmtId="14" fontId="13" fillId="0" borderId="0" xfId="6" applyNumberFormat="1" applyFont="1" applyFill="1" applyBorder="1" applyAlignment="1">
      <alignment horizontal="left" vertical="center"/>
    </xf>
    <xf numFmtId="14" fontId="13" fillId="0" borderId="5" xfId="6" applyNumberFormat="1" applyFont="1" applyFill="1" applyBorder="1" applyAlignment="1">
      <alignment horizontal="left" vertical="center"/>
    </xf>
    <xf numFmtId="14" fontId="13" fillId="0" borderId="6" xfId="6" applyNumberFormat="1" applyFont="1" applyFill="1" applyBorder="1" applyAlignment="1">
      <alignment horizontal="left" vertical="center"/>
    </xf>
    <xf numFmtId="14" fontId="13" fillId="0" borderId="8" xfId="6" applyNumberFormat="1" applyFont="1" applyFill="1" applyBorder="1" applyAlignment="1">
      <alignment horizontal="left" vertical="center"/>
    </xf>
    <xf numFmtId="14" fontId="13" fillId="0" borderId="7" xfId="6" applyNumberFormat="1" applyFont="1" applyFill="1" applyBorder="1" applyAlignment="1">
      <alignment horizontal="left" vertical="center"/>
    </xf>
    <xf numFmtId="2" fontId="13" fillId="0" borderId="0" xfId="6" applyNumberFormat="1" applyFont="1" applyFill="1" applyBorder="1" applyAlignment="1">
      <alignment horizontal="left" vertical="center"/>
    </xf>
    <xf numFmtId="0" fontId="41" fillId="0" borderId="4" xfId="6" applyFont="1" applyFill="1" applyBorder="1" applyAlignment="1">
      <alignment horizontal="center" vertical="center"/>
    </xf>
    <xf numFmtId="0" fontId="42" fillId="0" borderId="0" xfId="6" applyFont="1" applyFill="1" applyBorder="1" applyAlignment="1">
      <alignment horizontal="center" vertical="center"/>
    </xf>
    <xf numFmtId="0" fontId="42" fillId="0" borderId="5" xfId="6" applyFont="1" applyFill="1" applyBorder="1" applyAlignment="1">
      <alignment horizontal="center" vertical="center"/>
    </xf>
    <xf numFmtId="0" fontId="42" fillId="0" borderId="4" xfId="6" applyFont="1" applyFill="1" applyBorder="1" applyAlignment="1">
      <alignment horizontal="center" vertical="center"/>
    </xf>
    <xf numFmtId="0" fontId="42" fillId="0" borderId="6" xfId="6" applyFont="1" applyFill="1" applyBorder="1" applyAlignment="1">
      <alignment horizontal="center" vertical="center"/>
    </xf>
    <xf numFmtId="0" fontId="42" fillId="0" borderId="8" xfId="6" applyFont="1" applyFill="1" applyBorder="1" applyAlignment="1">
      <alignment horizontal="center" vertical="center"/>
    </xf>
    <xf numFmtId="0" fontId="42" fillId="0" borderId="7" xfId="6" applyFont="1" applyFill="1" applyBorder="1" applyAlignment="1">
      <alignment horizontal="center" vertical="center"/>
    </xf>
    <xf numFmtId="0" fontId="37" fillId="0" borderId="1" xfId="6" applyFont="1" applyFill="1" applyBorder="1" applyAlignment="1">
      <alignment horizontal="center" vertical="center" wrapText="1"/>
    </xf>
    <xf numFmtId="0" fontId="37" fillId="0" borderId="2" xfId="6" applyFont="1" applyFill="1" applyBorder="1" applyAlignment="1">
      <alignment horizontal="center" vertical="center" wrapText="1"/>
    </xf>
    <xf numFmtId="0" fontId="37" fillId="0" borderId="3" xfId="6" applyFont="1" applyFill="1" applyBorder="1" applyAlignment="1">
      <alignment horizontal="center" vertical="center" wrapText="1"/>
    </xf>
    <xf numFmtId="0" fontId="37" fillId="0" borderId="4" xfId="6" applyFont="1" applyFill="1" applyBorder="1" applyAlignment="1">
      <alignment horizontal="center" vertical="center" wrapText="1"/>
    </xf>
    <xf numFmtId="0" fontId="37" fillId="0" borderId="0" xfId="6" applyFont="1" applyFill="1" applyBorder="1" applyAlignment="1">
      <alignment horizontal="center" vertical="center" wrapText="1"/>
    </xf>
    <xf numFmtId="0" fontId="37" fillId="0" borderId="5" xfId="6" applyFont="1" applyFill="1" applyBorder="1" applyAlignment="1">
      <alignment horizontal="center" vertical="center" wrapText="1"/>
    </xf>
    <xf numFmtId="0" fontId="37" fillId="0" borderId="6" xfId="6" applyFont="1" applyFill="1" applyBorder="1" applyAlignment="1">
      <alignment horizontal="center" vertical="center" wrapText="1"/>
    </xf>
    <xf numFmtId="0" fontId="37" fillId="0" borderId="8" xfId="6" applyFont="1" applyFill="1" applyBorder="1" applyAlignment="1">
      <alignment horizontal="center" vertical="center" wrapText="1"/>
    </xf>
    <xf numFmtId="0" fontId="37" fillId="0" borderId="7" xfId="6" applyFont="1" applyFill="1" applyBorder="1" applyAlignment="1">
      <alignment horizontal="center" vertical="center" wrapText="1"/>
    </xf>
    <xf numFmtId="0" fontId="13" fillId="0" borderId="2" xfId="6" applyFont="1" applyFill="1" applyBorder="1" applyAlignment="1">
      <alignment horizontal="left" vertical="center"/>
    </xf>
    <xf numFmtId="0" fontId="13" fillId="0" borderId="3" xfId="6" applyFont="1" applyFill="1" applyBorder="1" applyAlignment="1">
      <alignment horizontal="left" vertical="center"/>
    </xf>
    <xf numFmtId="0" fontId="13" fillId="0" borderId="4" xfId="6" applyFont="1" applyFill="1" applyBorder="1" applyAlignment="1">
      <alignment horizontal="left" vertical="center"/>
    </xf>
    <xf numFmtId="0" fontId="13" fillId="0" borderId="6" xfId="6" applyFont="1" applyFill="1" applyBorder="1" applyAlignment="1">
      <alignment horizontal="left" vertical="center"/>
    </xf>
    <xf numFmtId="0" fontId="13" fillId="0" borderId="8" xfId="6" applyFont="1" applyFill="1" applyBorder="1" applyAlignment="1">
      <alignment horizontal="left" vertical="center"/>
    </xf>
    <xf numFmtId="0" fontId="13" fillId="0" borderId="7" xfId="6" applyFont="1" applyFill="1" applyBorder="1" applyAlignment="1">
      <alignment horizontal="left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Border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0" fontId="14" fillId="0" borderId="0" xfId="6" applyFont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Border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Fill="1" applyBorder="1" applyAlignment="1">
      <alignment horizontal="center" vertical="center"/>
    </xf>
    <xf numFmtId="0" fontId="18" fillId="0" borderId="0" xfId="6" applyFont="1" applyFill="1" applyBorder="1" applyAlignment="1">
      <alignment horizontal="center" vertical="center"/>
    </xf>
    <xf numFmtId="0" fontId="18" fillId="0" borderId="5" xfId="6" applyFont="1" applyFill="1" applyBorder="1" applyAlignment="1">
      <alignment horizontal="center" vertical="center"/>
    </xf>
    <xf numFmtId="0" fontId="18" fillId="0" borderId="4" xfId="6" applyFont="1" applyFill="1" applyBorder="1" applyAlignment="1">
      <alignment horizontal="center" vertical="center"/>
    </xf>
    <xf numFmtId="0" fontId="18" fillId="0" borderId="6" xfId="6" applyFont="1" applyFill="1" applyBorder="1" applyAlignment="1">
      <alignment horizontal="center" vertical="center"/>
    </xf>
    <xf numFmtId="0" fontId="18" fillId="0" borderId="8" xfId="6" applyFont="1" applyFill="1" applyBorder="1" applyAlignment="1">
      <alignment horizontal="center" vertical="center"/>
    </xf>
    <xf numFmtId="0" fontId="18" fillId="0" borderId="7" xfId="6" applyFont="1" applyFill="1" applyBorder="1" applyAlignment="1">
      <alignment horizontal="center" vertical="center"/>
    </xf>
    <xf numFmtId="0" fontId="15" fillId="3" borderId="1" xfId="6" applyNumberFormat="1" applyFont="1" applyFill="1" applyBorder="1" applyAlignment="1">
      <alignment horizontal="center" vertical="center"/>
    </xf>
    <xf numFmtId="0" fontId="15" fillId="3" borderId="2" xfId="6" applyNumberFormat="1" applyFont="1" applyFill="1" applyBorder="1" applyAlignment="1">
      <alignment horizontal="center" vertical="center"/>
    </xf>
    <xf numFmtId="0" fontId="15" fillId="3" borderId="3" xfId="6" applyNumberFormat="1" applyFont="1" applyFill="1" applyBorder="1" applyAlignment="1">
      <alignment horizontal="center" vertical="center"/>
    </xf>
    <xf numFmtId="0" fontId="15" fillId="3" borderId="4" xfId="6" applyNumberFormat="1" applyFont="1" applyFill="1" applyBorder="1" applyAlignment="1">
      <alignment horizontal="center" vertical="center"/>
    </xf>
    <xf numFmtId="0" fontId="15" fillId="3" borderId="0" xfId="6" applyNumberFormat="1" applyFont="1" applyFill="1" applyBorder="1" applyAlignment="1">
      <alignment horizontal="center" vertical="center"/>
    </xf>
    <xf numFmtId="0" fontId="15" fillId="3" borderId="5" xfId="6" applyNumberFormat="1" applyFont="1" applyFill="1" applyBorder="1" applyAlignment="1">
      <alignment horizontal="center" vertical="center"/>
    </xf>
    <xf numFmtId="0" fontId="15" fillId="3" borderId="6" xfId="6" applyNumberFormat="1" applyFont="1" applyFill="1" applyBorder="1" applyAlignment="1">
      <alignment horizontal="center" vertical="center"/>
    </xf>
    <xf numFmtId="0" fontId="15" fillId="3" borderId="8" xfId="6" applyNumberFormat="1" applyFont="1" applyFill="1" applyBorder="1" applyAlignment="1">
      <alignment horizontal="center" vertical="center"/>
    </xf>
    <xf numFmtId="0" fontId="15" fillId="3" borderId="7" xfId="6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left" vertical="center"/>
    </xf>
    <xf numFmtId="0" fontId="13" fillId="0" borderId="5" xfId="5" applyFont="1" applyFill="1" applyBorder="1" applyAlignment="1">
      <alignment horizontal="left" vertical="center"/>
    </xf>
    <xf numFmtId="14" fontId="7" fillId="0" borderId="14" xfId="5" applyNumberFormat="1" applyFont="1" applyBorder="1" applyAlignment="1">
      <alignment horizontal="center"/>
    </xf>
    <xf numFmtId="0" fontId="7" fillId="0" borderId="14" xfId="5" applyFont="1" applyBorder="1" applyAlignment="1">
      <alignment horizontal="center"/>
    </xf>
    <xf numFmtId="0" fontId="7" fillId="0" borderId="0" xfId="5" applyAlignment="1">
      <alignment horizontal="left"/>
    </xf>
    <xf numFmtId="0" fontId="12" fillId="0" borderId="1" xfId="5" applyFont="1" applyFill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Border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/>
    </xf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Border="1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32" fillId="0" borderId="1" xfId="6" applyFont="1" applyFill="1" applyBorder="1" applyAlignment="1">
      <alignment horizontal="center" vertical="center"/>
    </xf>
    <xf numFmtId="0" fontId="32" fillId="0" borderId="2" xfId="6" applyFont="1" applyFill="1" applyBorder="1" applyAlignment="1">
      <alignment horizontal="center" vertical="center"/>
    </xf>
    <xf numFmtId="0" fontId="32" fillId="0" borderId="3" xfId="6" applyFont="1" applyFill="1" applyBorder="1" applyAlignment="1">
      <alignment horizontal="center" vertical="center"/>
    </xf>
    <xf numFmtId="0" fontId="32" fillId="0" borderId="4" xfId="6" applyFont="1" applyFill="1" applyBorder="1" applyAlignment="1">
      <alignment horizontal="center" vertical="center"/>
    </xf>
    <xf numFmtId="0" fontId="32" fillId="0" borderId="0" xfId="6" applyFont="1" applyFill="1" applyBorder="1" applyAlignment="1">
      <alignment horizontal="center" vertical="center"/>
    </xf>
    <xf numFmtId="0" fontId="32" fillId="0" borderId="5" xfId="6" applyFont="1" applyFill="1" applyBorder="1" applyAlignment="1">
      <alignment horizontal="center" vertical="center"/>
    </xf>
    <xf numFmtId="0" fontId="32" fillId="0" borderId="6" xfId="6" applyFont="1" applyFill="1" applyBorder="1" applyAlignment="1">
      <alignment horizontal="center" vertical="center"/>
    </xf>
    <xf numFmtId="0" fontId="32" fillId="0" borderId="8" xfId="6" applyFont="1" applyFill="1" applyBorder="1" applyAlignment="1">
      <alignment horizontal="center" vertical="center"/>
    </xf>
    <xf numFmtId="0" fontId="32" fillId="0" borderId="7" xfId="6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 wrapText="1"/>
    </xf>
    <xf numFmtId="0" fontId="13" fillId="0" borderId="5" xfId="5" applyFont="1" applyFill="1" applyBorder="1" applyAlignment="1">
      <alignment horizontal="center" vertical="center" wrapText="1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Border="1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0" fontId="12" fillId="0" borderId="0" xfId="5" applyFont="1" applyBorder="1" applyAlignment="1">
      <alignment horizontal="center" vertical="center" wrapText="1"/>
    </xf>
    <xf numFmtId="49" fontId="7" fillId="0" borderId="1" xfId="5" applyNumberFormat="1" applyBorder="1" applyAlignment="1">
      <alignment horizontal="center"/>
    </xf>
    <xf numFmtId="0" fontId="7" fillId="0" borderId="14" xfId="5" applyBorder="1" applyAlignment="1">
      <alignment horizontal="center"/>
    </xf>
    <xf numFmtId="14" fontId="7" fillId="0" borderId="14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1" fontId="7" fillId="0" borderId="1" xfId="5" applyNumberForma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Border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Border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2" fontId="13" fillId="0" borderId="0" xfId="5" applyNumberFormat="1" applyFont="1" applyFill="1" applyBorder="1" applyAlignment="1">
      <alignment horizontal="left" vertical="center"/>
    </xf>
    <xf numFmtId="2" fontId="12" fillId="0" borderId="1" xfId="5" applyNumberFormat="1" applyFont="1" applyFill="1" applyBorder="1" applyAlignment="1">
      <alignment horizontal="center" vertical="center"/>
    </xf>
    <xf numFmtId="2" fontId="12" fillId="0" borderId="2" xfId="5" applyNumberFormat="1" applyFont="1" applyFill="1" applyBorder="1" applyAlignment="1">
      <alignment horizontal="center" vertical="center"/>
    </xf>
    <xf numFmtId="2" fontId="12" fillId="0" borderId="3" xfId="5" applyNumberFormat="1" applyFont="1" applyFill="1" applyBorder="1" applyAlignment="1">
      <alignment horizontal="center" vertical="center"/>
    </xf>
    <xf numFmtId="2" fontId="12" fillId="0" borderId="4" xfId="5" applyNumberFormat="1" applyFont="1" applyFill="1" applyBorder="1" applyAlignment="1">
      <alignment horizontal="center" vertical="center"/>
    </xf>
    <xf numFmtId="2" fontId="12" fillId="0" borderId="0" xfId="5" applyNumberFormat="1" applyFont="1" applyFill="1" applyBorder="1" applyAlignment="1">
      <alignment horizontal="center" vertical="center"/>
    </xf>
    <xf numFmtId="2" fontId="12" fillId="0" borderId="5" xfId="5" applyNumberFormat="1" applyFont="1" applyFill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4" fillId="0" borderId="0" xfId="5" applyFont="1" applyBorder="1" applyAlignment="1">
      <alignment horizontal="center" vertical="center"/>
    </xf>
    <xf numFmtId="2" fontId="13" fillId="0" borderId="0" xfId="5" applyNumberFormat="1" applyFont="1" applyBorder="1" applyAlignment="1">
      <alignment horizontal="center" vertical="center"/>
    </xf>
    <xf numFmtId="0" fontId="35" fillId="0" borderId="4" xfId="6" applyFont="1" applyFill="1" applyBorder="1" applyAlignment="1">
      <alignment horizontal="center" vertical="center"/>
    </xf>
    <xf numFmtId="0" fontId="36" fillId="0" borderId="0" xfId="6" applyFont="1" applyFill="1" applyBorder="1" applyAlignment="1">
      <alignment horizontal="center" vertical="center"/>
    </xf>
    <xf numFmtId="0" fontId="36" fillId="0" borderId="5" xfId="6" applyFont="1" applyFill="1" applyBorder="1" applyAlignment="1">
      <alignment horizontal="center" vertical="center"/>
    </xf>
    <xf numFmtId="0" fontId="36" fillId="0" borderId="4" xfId="6" applyFont="1" applyFill="1" applyBorder="1" applyAlignment="1">
      <alignment horizontal="center" vertical="center"/>
    </xf>
    <xf numFmtId="0" fontId="36" fillId="0" borderId="6" xfId="6" applyFont="1" applyFill="1" applyBorder="1" applyAlignment="1">
      <alignment horizontal="center" vertical="center"/>
    </xf>
    <xf numFmtId="0" fontId="36" fillId="0" borderId="8" xfId="6" applyFont="1" applyFill="1" applyBorder="1" applyAlignment="1">
      <alignment horizontal="center" vertical="center"/>
    </xf>
    <xf numFmtId="0" fontId="36" fillId="0" borderId="7" xfId="6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center" vertical="center" wrapText="1"/>
    </xf>
    <xf numFmtId="0" fontId="16" fillId="0" borderId="2" xfId="5" applyFont="1" applyFill="1" applyBorder="1" applyAlignment="1">
      <alignment horizontal="center" vertical="center" wrapText="1"/>
    </xf>
    <xf numFmtId="0" fontId="16" fillId="0" borderId="3" xfId="5" applyFont="1" applyFill="1" applyBorder="1" applyAlignment="1">
      <alignment horizontal="center" vertical="center" wrapText="1"/>
    </xf>
    <xf numFmtId="0" fontId="16" fillId="0" borderId="4" xfId="5" applyFont="1" applyFill="1" applyBorder="1" applyAlignment="1">
      <alignment horizontal="center" vertical="center" wrapText="1"/>
    </xf>
    <xf numFmtId="0" fontId="16" fillId="0" borderId="0" xfId="5" applyFont="1" applyFill="1" applyBorder="1" applyAlignment="1">
      <alignment horizontal="center" vertical="center" wrapText="1"/>
    </xf>
    <xf numFmtId="0" fontId="16" fillId="0" borderId="5" xfId="5" applyFont="1" applyFill="1" applyBorder="1" applyAlignment="1">
      <alignment horizontal="center" vertical="center" wrapText="1"/>
    </xf>
    <xf numFmtId="0" fontId="16" fillId="0" borderId="6" xfId="5" applyFont="1" applyFill="1" applyBorder="1" applyAlignment="1">
      <alignment horizontal="center" vertical="center" wrapText="1"/>
    </xf>
    <xf numFmtId="0" fontId="16" fillId="0" borderId="8" xfId="5" applyFont="1" applyFill="1" applyBorder="1" applyAlignment="1">
      <alignment horizontal="center" vertical="center" wrapText="1"/>
    </xf>
    <xf numFmtId="0" fontId="16" fillId="0" borderId="7" xfId="5" applyFont="1" applyFill="1" applyBorder="1" applyAlignment="1">
      <alignment horizontal="center" vertical="center" wrapText="1"/>
    </xf>
    <xf numFmtId="0" fontId="12" fillId="0" borderId="2" xfId="5" applyFont="1" applyFill="1" applyBorder="1" applyAlignment="1">
      <alignment horizontal="left" vertical="center" wrapText="1"/>
    </xf>
    <xf numFmtId="0" fontId="12" fillId="0" borderId="3" xfId="5" applyFont="1" applyFill="1" applyBorder="1" applyAlignment="1">
      <alignment horizontal="left" vertical="center" wrapText="1"/>
    </xf>
    <xf numFmtId="0" fontId="12" fillId="0" borderId="4" xfId="5" applyFont="1" applyFill="1" applyBorder="1" applyAlignment="1">
      <alignment horizontal="left" vertical="center" wrapText="1"/>
    </xf>
    <xf numFmtId="0" fontId="12" fillId="0" borderId="0" xfId="5" applyFont="1" applyFill="1" applyBorder="1" applyAlignment="1">
      <alignment horizontal="left" vertical="center" wrapText="1"/>
    </xf>
    <xf numFmtId="0" fontId="12" fillId="0" borderId="5" xfId="5" applyFont="1" applyFill="1" applyBorder="1" applyAlignment="1">
      <alignment horizontal="left" vertical="center" wrapText="1"/>
    </xf>
    <xf numFmtId="0" fontId="12" fillId="0" borderId="6" xfId="5" applyFont="1" applyFill="1" applyBorder="1" applyAlignment="1">
      <alignment horizontal="left" vertical="center" wrapText="1"/>
    </xf>
    <xf numFmtId="0" fontId="12" fillId="0" borderId="8" xfId="5" applyFont="1" applyFill="1" applyBorder="1" applyAlignment="1">
      <alignment horizontal="left" vertical="center" wrapText="1"/>
    </xf>
    <xf numFmtId="0" fontId="12" fillId="0" borderId="7" xfId="5" applyFont="1" applyFill="1" applyBorder="1" applyAlignment="1">
      <alignment horizontal="left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3" fillId="0" borderId="3" xfId="5" applyFont="1" applyFill="1" applyBorder="1" applyAlignment="1">
      <alignment horizontal="center" vertical="center" wrapText="1"/>
    </xf>
    <xf numFmtId="0" fontId="13" fillId="0" borderId="4" xfId="5" applyFont="1" applyFill="1" applyBorder="1" applyAlignment="1">
      <alignment horizontal="center" vertical="center" wrapText="1"/>
    </xf>
    <xf numFmtId="0" fontId="13" fillId="0" borderId="6" xfId="5" applyFont="1" applyFill="1" applyBorder="1" applyAlignment="1">
      <alignment horizontal="center" vertical="center" wrapText="1"/>
    </xf>
    <xf numFmtId="0" fontId="13" fillId="0" borderId="7" xfId="5" applyFont="1" applyFill="1" applyBorder="1" applyAlignment="1">
      <alignment horizontal="center" vertical="center" wrapText="1"/>
    </xf>
    <xf numFmtId="1" fontId="13" fillId="0" borderId="1" xfId="5" applyNumberFormat="1" applyFont="1" applyFill="1" applyBorder="1" applyAlignment="1">
      <alignment horizontal="center" vertical="center" wrapText="1"/>
    </xf>
    <xf numFmtId="1" fontId="13" fillId="0" borderId="2" xfId="5" applyNumberFormat="1" applyFont="1" applyFill="1" applyBorder="1" applyAlignment="1">
      <alignment horizontal="center" vertical="center" wrapText="1"/>
    </xf>
    <xf numFmtId="1" fontId="13" fillId="0" borderId="3" xfId="5" applyNumberFormat="1" applyFont="1" applyFill="1" applyBorder="1" applyAlignment="1">
      <alignment horizontal="center" vertical="center" wrapText="1"/>
    </xf>
    <xf numFmtId="1" fontId="13" fillId="0" borderId="4" xfId="5" applyNumberFormat="1" applyFont="1" applyFill="1" applyBorder="1" applyAlignment="1">
      <alignment horizontal="center" vertical="center" wrapText="1"/>
    </xf>
    <xf numFmtId="1" fontId="13" fillId="0" borderId="0" xfId="5" applyNumberFormat="1" applyFont="1" applyFill="1" applyBorder="1" applyAlignment="1">
      <alignment horizontal="center" vertical="center" wrapText="1"/>
    </xf>
    <xf numFmtId="1" fontId="13" fillId="0" borderId="5" xfId="5" applyNumberFormat="1" applyFont="1" applyFill="1" applyBorder="1" applyAlignment="1">
      <alignment horizontal="center" vertical="center" wrapText="1"/>
    </xf>
    <xf numFmtId="1" fontId="13" fillId="0" borderId="6" xfId="5" applyNumberFormat="1" applyFont="1" applyFill="1" applyBorder="1" applyAlignment="1">
      <alignment horizontal="center" vertical="center" wrapText="1"/>
    </xf>
    <xf numFmtId="1" fontId="13" fillId="0" borderId="8" xfId="5" applyNumberFormat="1" applyFont="1" applyFill="1" applyBorder="1" applyAlignment="1">
      <alignment horizontal="center" vertical="center" wrapText="1"/>
    </xf>
    <xf numFmtId="1" fontId="13" fillId="0" borderId="7" xfId="5" applyNumberFormat="1" applyFont="1" applyFill="1" applyBorder="1" applyAlignment="1">
      <alignment horizontal="center" vertical="center" wrapText="1"/>
    </xf>
    <xf numFmtId="0" fontId="22" fillId="0" borderId="1" xfId="5" applyFont="1" applyFill="1" applyBorder="1" applyAlignment="1">
      <alignment horizontal="center" vertical="center" wrapText="1"/>
    </xf>
    <xf numFmtId="0" fontId="13" fillId="0" borderId="2" xfId="5" applyFont="1" applyFill="1" applyBorder="1" applyAlignment="1">
      <alignment horizontal="center" vertical="center" wrapText="1"/>
    </xf>
    <xf numFmtId="0" fontId="13" fillId="0" borderId="8" xfId="5" applyFont="1" applyFill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Border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2" fillId="0" borderId="1" xfId="5" applyFont="1" applyBorder="1" applyAlignment="1">
      <alignment horizontal="right" vertical="center" wrapText="1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Border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12" fillId="0" borderId="1" xfId="5" applyFont="1" applyFill="1" applyBorder="1" applyAlignment="1">
      <alignment horizontal="center" vertical="center" wrapText="1"/>
    </xf>
    <xf numFmtId="0" fontId="12" fillId="0" borderId="2" xfId="5" applyFont="1" applyFill="1" applyBorder="1" applyAlignment="1">
      <alignment horizontal="center" vertical="center" wrapText="1"/>
    </xf>
    <xf numFmtId="0" fontId="12" fillId="0" borderId="3" xfId="5" applyFont="1" applyFill="1" applyBorder="1" applyAlignment="1">
      <alignment horizontal="center" vertical="center" wrapText="1"/>
    </xf>
    <xf numFmtId="0" fontId="12" fillId="0" borderId="4" xfId="5" applyFont="1" applyFill="1" applyBorder="1" applyAlignment="1">
      <alignment horizontal="center" vertical="center" wrapText="1"/>
    </xf>
    <xf numFmtId="0" fontId="12" fillId="0" borderId="0" xfId="5" applyFont="1" applyFill="1" applyBorder="1" applyAlignment="1">
      <alignment horizontal="center" vertical="center" wrapText="1"/>
    </xf>
    <xf numFmtId="0" fontId="12" fillId="0" borderId="5" xfId="5" applyFont="1" applyFill="1" applyBorder="1" applyAlignment="1">
      <alignment horizontal="center" vertical="center" wrapText="1"/>
    </xf>
    <xf numFmtId="0" fontId="12" fillId="0" borderId="6" xfId="5" applyFont="1" applyFill="1" applyBorder="1" applyAlignment="1">
      <alignment horizontal="center" vertical="center" wrapText="1"/>
    </xf>
    <xf numFmtId="0" fontId="12" fillId="0" borderId="8" xfId="5" applyFont="1" applyFill="1" applyBorder="1" applyAlignment="1">
      <alignment horizontal="center" vertical="center" wrapText="1"/>
    </xf>
    <xf numFmtId="0" fontId="12" fillId="0" borderId="7" xfId="5" applyFont="1" applyFill="1" applyBorder="1" applyAlignment="1">
      <alignment horizontal="center" vertical="center" wrapText="1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Border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39" fillId="0" borderId="4" xfId="6" applyFont="1" applyFill="1" applyBorder="1" applyAlignment="1">
      <alignment horizontal="center" vertical="center"/>
    </xf>
    <xf numFmtId="0" fontId="40" fillId="0" borderId="0" xfId="6" applyFont="1" applyFill="1" applyBorder="1" applyAlignment="1">
      <alignment horizontal="center" vertical="center"/>
    </xf>
    <xf numFmtId="0" fontId="40" fillId="0" borderId="5" xfId="6" applyFont="1" applyFill="1" applyBorder="1" applyAlignment="1">
      <alignment horizontal="center" vertical="center"/>
    </xf>
    <xf numFmtId="0" fontId="40" fillId="0" borderId="4" xfId="6" applyFont="1" applyFill="1" applyBorder="1" applyAlignment="1">
      <alignment horizontal="center" vertical="center"/>
    </xf>
    <xf numFmtId="0" fontId="40" fillId="0" borderId="6" xfId="6" applyFont="1" applyFill="1" applyBorder="1" applyAlignment="1">
      <alignment horizontal="center" vertical="center"/>
    </xf>
    <xf numFmtId="0" fontId="40" fillId="0" borderId="8" xfId="6" applyFont="1" applyFill="1" applyBorder="1" applyAlignment="1">
      <alignment horizontal="center" vertical="center"/>
    </xf>
    <xf numFmtId="0" fontId="40" fillId="0" borderId="7" xfId="6" applyFont="1" applyFill="1" applyBorder="1" applyAlignment="1">
      <alignment horizontal="center" vertical="center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Border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7" fillId="0" borderId="14" xfId="7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Border="1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7" fillId="0" borderId="14" xfId="7" applyNumberFormat="1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7" fillId="0" borderId="14" xfId="7" applyFont="1" applyBorder="1" applyAlignment="1">
      <alignment horizontal="center"/>
    </xf>
    <xf numFmtId="0" fontId="11" fillId="0" borderId="14" xfId="7" applyFont="1" applyBorder="1" applyAlignment="1">
      <alignment horizontal="center"/>
    </xf>
    <xf numFmtId="14" fontId="7" fillId="0" borderId="14" xfId="7" applyNumberFormat="1" applyFont="1" applyBorder="1" applyAlignment="1">
      <alignment horizontal="center"/>
    </xf>
    <xf numFmtId="0" fontId="20" fillId="0" borderId="1" xfId="7" applyFont="1" applyFill="1" applyBorder="1" applyAlignment="1">
      <alignment horizontal="center" vertical="center"/>
    </xf>
    <xf numFmtId="0" fontId="20" fillId="0" borderId="2" xfId="7" applyFont="1" applyFill="1" applyBorder="1" applyAlignment="1">
      <alignment horizontal="center" vertical="center"/>
    </xf>
    <xf numFmtId="0" fontId="20" fillId="0" borderId="3" xfId="7" applyFont="1" applyFill="1" applyBorder="1" applyAlignment="1">
      <alignment horizontal="center" vertical="center"/>
    </xf>
    <xf numFmtId="0" fontId="20" fillId="0" borderId="4" xfId="7" applyFont="1" applyFill="1" applyBorder="1" applyAlignment="1">
      <alignment horizontal="center" vertical="center"/>
    </xf>
    <xf numFmtId="0" fontId="20" fillId="0" borderId="0" xfId="7" applyFont="1" applyFill="1" applyBorder="1" applyAlignment="1">
      <alignment horizontal="center" vertical="center"/>
    </xf>
    <xf numFmtId="0" fontId="20" fillId="0" borderId="5" xfId="7" applyFont="1" applyFill="1" applyBorder="1" applyAlignment="1">
      <alignment horizontal="center" vertical="center"/>
    </xf>
    <xf numFmtId="0" fontId="20" fillId="0" borderId="6" xfId="7" applyFont="1" applyFill="1" applyBorder="1" applyAlignment="1">
      <alignment horizontal="center" vertical="center"/>
    </xf>
    <xf numFmtId="0" fontId="20" fillId="0" borderId="8" xfId="7" applyFont="1" applyFill="1" applyBorder="1" applyAlignment="1">
      <alignment horizontal="center" vertical="center"/>
    </xf>
    <xf numFmtId="0" fontId="20" fillId="0" borderId="7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horizontal="center" vertical="center" wrapText="1"/>
    </xf>
    <xf numFmtId="0" fontId="13" fillId="0" borderId="5" xfId="7" applyFont="1" applyFill="1" applyBorder="1" applyAlignment="1">
      <alignment horizontal="center" vertical="center" wrapText="1"/>
    </xf>
    <xf numFmtId="14" fontId="15" fillId="0" borderId="1" xfId="7" applyNumberFormat="1" applyFont="1" applyFill="1" applyBorder="1" applyAlignment="1">
      <alignment horizontal="center" vertical="center"/>
    </xf>
    <xf numFmtId="14" fontId="15" fillId="0" borderId="2" xfId="7" applyNumberFormat="1" applyFont="1" applyFill="1" applyBorder="1" applyAlignment="1">
      <alignment horizontal="center" vertical="center"/>
    </xf>
    <xf numFmtId="14" fontId="15" fillId="0" borderId="3" xfId="7" applyNumberFormat="1" applyFont="1" applyFill="1" applyBorder="1" applyAlignment="1">
      <alignment horizontal="center" vertical="center"/>
    </xf>
    <xf numFmtId="14" fontId="15" fillId="0" borderId="4" xfId="7" applyNumberFormat="1" applyFont="1" applyFill="1" applyBorder="1" applyAlignment="1">
      <alignment horizontal="center" vertical="center"/>
    </xf>
    <xf numFmtId="14" fontId="15" fillId="0" borderId="0" xfId="7" applyNumberFormat="1" applyFont="1" applyFill="1" applyBorder="1" applyAlignment="1">
      <alignment horizontal="center" vertical="center"/>
    </xf>
    <xf numFmtId="14" fontId="15" fillId="0" borderId="5" xfId="7" applyNumberFormat="1" applyFont="1" applyFill="1" applyBorder="1" applyAlignment="1">
      <alignment horizontal="center" vertical="center"/>
    </xf>
    <xf numFmtId="14" fontId="15" fillId="0" borderId="6" xfId="7" applyNumberFormat="1" applyFont="1" applyFill="1" applyBorder="1" applyAlignment="1">
      <alignment horizontal="center" vertical="center"/>
    </xf>
    <xf numFmtId="14" fontId="15" fillId="0" borderId="8" xfId="7" applyNumberFormat="1" applyFont="1" applyFill="1" applyBorder="1" applyAlignment="1">
      <alignment horizontal="center" vertical="center"/>
    </xf>
    <xf numFmtId="14" fontId="15" fillId="0" borderId="7" xfId="7" applyNumberFormat="1" applyFont="1" applyFill="1" applyBorder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Border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0" fontId="12" fillId="0" borderId="0" xfId="7" applyFont="1" applyBorder="1" applyAlignment="1">
      <alignment horizontal="center" vertical="center" wrapText="1"/>
    </xf>
    <xf numFmtId="0" fontId="13" fillId="0" borderId="0" xfId="7" applyFont="1" applyFill="1" applyBorder="1" applyAlignment="1">
      <alignment horizontal="center" vertical="center"/>
    </xf>
    <xf numFmtId="0" fontId="12" fillId="0" borderId="1" xfId="7" applyFont="1" applyFill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14" fontId="17" fillId="0" borderId="1" xfId="7" applyNumberFormat="1" applyFont="1" applyFill="1" applyBorder="1" applyAlignment="1">
      <alignment horizontal="center" vertical="center"/>
    </xf>
    <xf numFmtId="14" fontId="17" fillId="0" borderId="2" xfId="7" applyNumberFormat="1" applyFont="1" applyFill="1" applyBorder="1" applyAlignment="1">
      <alignment horizontal="center" vertical="center"/>
    </xf>
    <xf numFmtId="14" fontId="17" fillId="0" borderId="3" xfId="7" applyNumberFormat="1" applyFont="1" applyFill="1" applyBorder="1" applyAlignment="1">
      <alignment horizontal="center" vertical="center"/>
    </xf>
    <xf numFmtId="14" fontId="17" fillId="0" borderId="4" xfId="7" applyNumberFormat="1" applyFont="1" applyFill="1" applyBorder="1" applyAlignment="1">
      <alignment horizontal="center" vertical="center"/>
    </xf>
    <xf numFmtId="14" fontId="17" fillId="0" borderId="0" xfId="7" applyNumberFormat="1" applyFont="1" applyFill="1" applyBorder="1" applyAlignment="1">
      <alignment horizontal="center" vertical="center"/>
    </xf>
    <xf numFmtId="14" fontId="17" fillId="0" borderId="5" xfId="7" applyNumberFormat="1" applyFont="1" applyFill="1" applyBorder="1" applyAlignment="1">
      <alignment horizontal="center" vertical="center"/>
    </xf>
    <xf numFmtId="14" fontId="17" fillId="0" borderId="6" xfId="7" applyNumberFormat="1" applyFont="1" applyFill="1" applyBorder="1" applyAlignment="1">
      <alignment horizontal="center" vertical="center"/>
    </xf>
    <xf numFmtId="14" fontId="17" fillId="0" borderId="8" xfId="7" applyNumberFormat="1" applyFont="1" applyFill="1" applyBorder="1" applyAlignment="1">
      <alignment horizontal="center" vertical="center"/>
    </xf>
    <xf numFmtId="14" fontId="17" fillId="0" borderId="7" xfId="7" applyNumberFormat="1" applyFont="1" applyFill="1" applyBorder="1" applyAlignment="1">
      <alignment horizontal="center" vertical="center"/>
    </xf>
    <xf numFmtId="14" fontId="16" fillId="0" borderId="1" xfId="7" applyNumberFormat="1" applyFont="1" applyFill="1" applyBorder="1" applyAlignment="1">
      <alignment horizontal="center" vertical="center"/>
    </xf>
    <xf numFmtId="14" fontId="16" fillId="0" borderId="2" xfId="7" applyNumberFormat="1" applyFont="1" applyFill="1" applyBorder="1" applyAlignment="1">
      <alignment horizontal="center" vertical="center"/>
    </xf>
    <xf numFmtId="14" fontId="16" fillId="0" borderId="3" xfId="7" applyNumberFormat="1" applyFont="1" applyFill="1" applyBorder="1" applyAlignment="1">
      <alignment horizontal="center" vertical="center"/>
    </xf>
    <xf numFmtId="14" fontId="16" fillId="0" borderId="4" xfId="7" applyNumberFormat="1" applyFont="1" applyFill="1" applyBorder="1" applyAlignment="1">
      <alignment horizontal="center" vertical="center"/>
    </xf>
    <xf numFmtId="14" fontId="16" fillId="0" borderId="0" xfId="7" applyNumberFormat="1" applyFont="1" applyFill="1" applyBorder="1" applyAlignment="1">
      <alignment horizontal="center" vertical="center"/>
    </xf>
    <xf numFmtId="14" fontId="16" fillId="0" borderId="5" xfId="7" applyNumberFormat="1" applyFont="1" applyFill="1" applyBorder="1" applyAlignment="1">
      <alignment horizontal="center" vertical="center"/>
    </xf>
    <xf numFmtId="14" fontId="16" fillId="0" borderId="6" xfId="7" applyNumberFormat="1" applyFont="1" applyFill="1" applyBorder="1" applyAlignment="1">
      <alignment horizontal="center" vertical="center"/>
    </xf>
    <xf numFmtId="14" fontId="16" fillId="0" borderId="8" xfId="7" applyNumberFormat="1" applyFont="1" applyFill="1" applyBorder="1" applyAlignment="1">
      <alignment horizontal="center" vertical="center"/>
    </xf>
    <xf numFmtId="14" fontId="16" fillId="0" borderId="7" xfId="7" applyNumberFormat="1" applyFont="1" applyFill="1" applyBorder="1" applyAlignment="1">
      <alignment horizontal="center" vertical="center"/>
    </xf>
    <xf numFmtId="0" fontId="41" fillId="0" borderId="4" xfId="7" applyFont="1" applyFill="1" applyBorder="1" applyAlignment="1">
      <alignment horizontal="center" vertical="center"/>
    </xf>
    <xf numFmtId="0" fontId="42" fillId="0" borderId="0" xfId="7" applyFont="1" applyFill="1" applyBorder="1" applyAlignment="1">
      <alignment horizontal="center" vertical="center"/>
    </xf>
    <xf numFmtId="0" fontId="42" fillId="0" borderId="5" xfId="7" applyFont="1" applyFill="1" applyBorder="1" applyAlignment="1">
      <alignment horizontal="center" vertical="center"/>
    </xf>
    <xf numFmtId="0" fontId="42" fillId="0" borderId="4" xfId="7" applyFont="1" applyFill="1" applyBorder="1" applyAlignment="1">
      <alignment horizontal="center" vertical="center"/>
    </xf>
    <xf numFmtId="0" fontId="42" fillId="0" borderId="6" xfId="7" applyFont="1" applyFill="1" applyBorder="1" applyAlignment="1">
      <alignment horizontal="center" vertical="center"/>
    </xf>
    <xf numFmtId="0" fontId="42" fillId="0" borderId="8" xfId="7" applyFont="1" applyFill="1" applyBorder="1" applyAlignment="1">
      <alignment horizontal="center" vertical="center"/>
    </xf>
    <xf numFmtId="0" fontId="42" fillId="0" borderId="7" xfId="7" applyFont="1" applyFill="1" applyBorder="1" applyAlignment="1">
      <alignment horizontal="center" vertical="center"/>
    </xf>
    <xf numFmtId="0" fontId="13" fillId="0" borderId="0" xfId="7" applyFont="1" applyBorder="1" applyAlignment="1">
      <alignment horizontal="center" vertical="center"/>
    </xf>
    <xf numFmtId="2" fontId="13" fillId="0" borderId="0" xfId="7" applyNumberFormat="1" applyFont="1" applyBorder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Border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13" fillId="0" borderId="1" xfId="7" applyFont="1" applyFill="1" applyBorder="1" applyAlignment="1">
      <alignment horizontal="center" vertical="center" wrapText="1"/>
    </xf>
    <xf numFmtId="0" fontId="13" fillId="0" borderId="2" xfId="7" applyFont="1" applyFill="1" applyBorder="1" applyAlignment="1">
      <alignment horizontal="center" vertical="center"/>
    </xf>
    <xf numFmtId="0" fontId="13" fillId="0" borderId="3" xfId="7" applyFont="1" applyFill="1" applyBorder="1" applyAlignment="1">
      <alignment horizontal="center" vertical="center"/>
    </xf>
    <xf numFmtId="0" fontId="13" fillId="0" borderId="4" xfId="7" applyFont="1" applyFill="1" applyBorder="1" applyAlignment="1">
      <alignment horizontal="center" vertical="center"/>
    </xf>
    <xf numFmtId="0" fontId="13" fillId="0" borderId="5" xfId="7" applyFont="1" applyFill="1" applyBorder="1" applyAlignment="1">
      <alignment horizontal="center" vertical="center"/>
    </xf>
    <xf numFmtId="0" fontId="13" fillId="0" borderId="6" xfId="7" applyFont="1" applyFill="1" applyBorder="1" applyAlignment="1">
      <alignment horizontal="center" vertical="center"/>
    </xf>
    <xf numFmtId="0" fontId="13" fillId="0" borderId="8" xfId="7" applyFont="1" applyFill="1" applyBorder="1" applyAlignment="1">
      <alignment horizontal="center" vertical="center"/>
    </xf>
    <xf numFmtId="0" fontId="13" fillId="0" borderId="7" xfId="7" applyFont="1" applyFill="1" applyBorder="1" applyAlignment="1">
      <alignment horizontal="center" vertical="center"/>
    </xf>
    <xf numFmtId="1" fontId="53" fillId="0" borderId="1" xfId="6" applyNumberFormat="1" applyFont="1" applyFill="1" applyBorder="1" applyAlignment="1">
      <alignment horizontal="center" vertical="center" wrapText="1"/>
    </xf>
    <xf numFmtId="1" fontId="53" fillId="0" borderId="2" xfId="6" applyNumberFormat="1" applyFont="1" applyFill="1" applyBorder="1" applyAlignment="1">
      <alignment horizontal="center" vertical="center" wrapText="1"/>
    </xf>
    <xf numFmtId="1" fontId="53" fillId="0" borderId="3" xfId="6" applyNumberFormat="1" applyFont="1" applyFill="1" applyBorder="1" applyAlignment="1">
      <alignment horizontal="center" vertical="center" wrapText="1"/>
    </xf>
    <xf numFmtId="1" fontId="53" fillId="0" borderId="4" xfId="6" applyNumberFormat="1" applyFont="1" applyFill="1" applyBorder="1" applyAlignment="1">
      <alignment horizontal="center" vertical="center" wrapText="1"/>
    </xf>
    <xf numFmtId="1" fontId="53" fillId="0" borderId="0" xfId="6" applyNumberFormat="1" applyFont="1" applyFill="1" applyBorder="1" applyAlignment="1">
      <alignment horizontal="center" vertical="center" wrapText="1"/>
    </xf>
    <xf numFmtId="1" fontId="53" fillId="0" borderId="5" xfId="6" applyNumberFormat="1" applyFont="1" applyFill="1" applyBorder="1" applyAlignment="1">
      <alignment horizontal="center" vertical="center" wrapText="1"/>
    </xf>
    <xf numFmtId="1" fontId="53" fillId="0" borderId="6" xfId="6" applyNumberFormat="1" applyFont="1" applyFill="1" applyBorder="1" applyAlignment="1">
      <alignment horizontal="center" vertical="center" wrapText="1"/>
    </xf>
    <xf numFmtId="1" fontId="53" fillId="0" borderId="8" xfId="6" applyNumberFormat="1" applyFont="1" applyFill="1" applyBorder="1" applyAlignment="1">
      <alignment horizontal="center" vertical="center" wrapText="1"/>
    </xf>
    <xf numFmtId="1" fontId="53" fillId="0" borderId="7" xfId="6" applyNumberFormat="1" applyFont="1" applyFill="1" applyBorder="1" applyAlignment="1">
      <alignment horizontal="center" vertical="center" wrapText="1"/>
    </xf>
    <xf numFmtId="0" fontId="54" fillId="0" borderId="4" xfId="7" applyFont="1" applyFill="1" applyBorder="1" applyAlignment="1">
      <alignment horizontal="center" vertical="center"/>
    </xf>
    <xf numFmtId="0" fontId="55" fillId="0" borderId="0" xfId="7" applyFont="1" applyFill="1" applyBorder="1" applyAlignment="1">
      <alignment horizontal="center" vertical="center"/>
    </xf>
    <xf numFmtId="0" fontId="55" fillId="0" borderId="5" xfId="7" applyFont="1" applyFill="1" applyBorder="1" applyAlignment="1">
      <alignment horizontal="center" vertical="center"/>
    </xf>
    <xf numFmtId="0" fontId="55" fillId="0" borderId="4" xfId="7" applyFont="1" applyFill="1" applyBorder="1" applyAlignment="1">
      <alignment horizontal="center" vertical="center"/>
    </xf>
    <xf numFmtId="0" fontId="55" fillId="0" borderId="6" xfId="7" applyFont="1" applyFill="1" applyBorder="1" applyAlignment="1">
      <alignment horizontal="center" vertical="center"/>
    </xf>
    <xf numFmtId="0" fontId="55" fillId="0" borderId="8" xfId="7" applyFont="1" applyFill="1" applyBorder="1" applyAlignment="1">
      <alignment horizontal="center" vertical="center"/>
    </xf>
    <xf numFmtId="0" fontId="55" fillId="0" borderId="7" xfId="7" applyFont="1" applyFill="1" applyBorder="1" applyAlignment="1">
      <alignment horizontal="center" vertical="center"/>
    </xf>
    <xf numFmtId="14" fontId="37" fillId="0" borderId="1" xfId="7" applyNumberFormat="1" applyFont="1" applyFill="1" applyBorder="1" applyAlignment="1">
      <alignment horizontal="center" vertical="center"/>
    </xf>
    <xf numFmtId="14" fontId="37" fillId="0" borderId="2" xfId="7" applyNumberFormat="1" applyFont="1" applyFill="1" applyBorder="1" applyAlignment="1">
      <alignment horizontal="center" vertical="center"/>
    </xf>
    <xf numFmtId="14" fontId="37" fillId="0" borderId="3" xfId="7" applyNumberFormat="1" applyFont="1" applyFill="1" applyBorder="1" applyAlignment="1">
      <alignment horizontal="center" vertical="center"/>
    </xf>
    <xf numFmtId="14" fontId="37" fillId="0" borderId="4" xfId="7" applyNumberFormat="1" applyFont="1" applyFill="1" applyBorder="1" applyAlignment="1">
      <alignment horizontal="center" vertical="center"/>
    </xf>
    <xf numFmtId="14" fontId="37" fillId="0" borderId="0" xfId="7" applyNumberFormat="1" applyFont="1" applyFill="1" applyBorder="1" applyAlignment="1">
      <alignment horizontal="center" vertical="center"/>
    </xf>
    <xf numFmtId="14" fontId="37" fillId="0" borderId="5" xfId="7" applyNumberFormat="1" applyFont="1" applyFill="1" applyBorder="1" applyAlignment="1">
      <alignment horizontal="center" vertical="center"/>
    </xf>
    <xf numFmtId="14" fontId="37" fillId="0" borderId="6" xfId="7" applyNumberFormat="1" applyFont="1" applyFill="1" applyBorder="1" applyAlignment="1">
      <alignment horizontal="center" vertical="center"/>
    </xf>
    <xf numFmtId="14" fontId="37" fillId="0" borderId="8" xfId="7" applyNumberFormat="1" applyFont="1" applyFill="1" applyBorder="1" applyAlignment="1">
      <alignment horizontal="center" vertical="center"/>
    </xf>
    <xf numFmtId="14" fontId="37" fillId="0" borderId="7" xfId="7" applyNumberFormat="1" applyFont="1" applyFill="1" applyBorder="1" applyAlignment="1">
      <alignment horizontal="center" vertical="center"/>
    </xf>
    <xf numFmtId="0" fontId="51" fillId="0" borderId="4" xfId="7" applyFont="1" applyFill="1" applyBorder="1" applyAlignment="1">
      <alignment horizontal="center" vertical="center"/>
    </xf>
    <xf numFmtId="0" fontId="52" fillId="0" borderId="0" xfId="7" applyFont="1" applyFill="1" applyBorder="1" applyAlignment="1">
      <alignment horizontal="center" vertical="center"/>
    </xf>
    <xf numFmtId="0" fontId="52" fillId="0" borderId="5" xfId="7" applyFont="1" applyFill="1" applyBorder="1" applyAlignment="1">
      <alignment horizontal="center" vertical="center"/>
    </xf>
    <xf numFmtId="0" fontId="52" fillId="0" borderId="4" xfId="7" applyFont="1" applyFill="1" applyBorder="1" applyAlignment="1">
      <alignment horizontal="center" vertical="center"/>
    </xf>
    <xf numFmtId="0" fontId="52" fillId="0" borderId="6" xfId="7" applyFont="1" applyFill="1" applyBorder="1" applyAlignment="1">
      <alignment horizontal="center" vertical="center"/>
    </xf>
    <xf numFmtId="0" fontId="52" fillId="0" borderId="8" xfId="7" applyFont="1" applyFill="1" applyBorder="1" applyAlignment="1">
      <alignment horizontal="center" vertical="center"/>
    </xf>
    <xf numFmtId="0" fontId="52" fillId="0" borderId="7" xfId="7" applyFont="1" applyFill="1" applyBorder="1" applyAlignment="1">
      <alignment horizontal="center" vertical="center"/>
    </xf>
    <xf numFmtId="0" fontId="43" fillId="0" borderId="4" xfId="7" applyFont="1" applyFill="1" applyBorder="1" applyAlignment="1">
      <alignment horizontal="center" vertical="center"/>
    </xf>
    <xf numFmtId="0" fontId="44" fillId="0" borderId="0" xfId="7" applyFont="1" applyFill="1" applyBorder="1" applyAlignment="1">
      <alignment horizontal="center" vertical="center"/>
    </xf>
    <xf numFmtId="0" fontId="44" fillId="0" borderId="5" xfId="7" applyFont="1" applyFill="1" applyBorder="1" applyAlignment="1">
      <alignment horizontal="center" vertical="center"/>
    </xf>
    <xf numFmtId="0" fontId="44" fillId="0" borderId="4" xfId="7" applyFont="1" applyFill="1" applyBorder="1" applyAlignment="1">
      <alignment horizontal="center" vertical="center"/>
    </xf>
    <xf numFmtId="0" fontId="44" fillId="0" borderId="6" xfId="7" applyFont="1" applyFill="1" applyBorder="1" applyAlignment="1">
      <alignment horizontal="center" vertical="center"/>
    </xf>
    <xf numFmtId="0" fontId="44" fillId="0" borderId="8" xfId="7" applyFont="1" applyFill="1" applyBorder="1" applyAlignment="1">
      <alignment horizontal="center" vertical="center"/>
    </xf>
    <xf numFmtId="0" fontId="44" fillId="0" borderId="7" xfId="7" applyFont="1" applyFill="1" applyBorder="1" applyAlignment="1">
      <alignment horizontal="center" vertical="center"/>
    </xf>
  </cellXfs>
  <cellStyles count="68">
    <cellStyle name="Čiarka" xfId="1" builtinId="3"/>
    <cellStyle name="Čiarka 2" xfId="38"/>
    <cellStyle name="Hypertextové prepojenie" xfId="2" builtinId="8"/>
    <cellStyle name="Mena" xfId="3" builtinId="4"/>
    <cellStyle name="Mena 2" xfId="67"/>
    <cellStyle name="Normálne" xfId="0" builtinId="0"/>
    <cellStyle name="normálne 2" xfId="8"/>
    <cellStyle name="normálne 2 2" xfId="11"/>
    <cellStyle name="normálne 2 2 2" xfId="12"/>
    <cellStyle name="normálne 2 2 2 2" xfId="19"/>
    <cellStyle name="normálne 2 2 2 2 2" xfId="31"/>
    <cellStyle name="normálne 2 2 2 2 2 2" xfId="42"/>
    <cellStyle name="normálne 2 2 2 2 3" xfId="41"/>
    <cellStyle name="normálne 2 2 2 3" xfId="30"/>
    <cellStyle name="normálne 2 2 2 3 2" xfId="44"/>
    <cellStyle name="normálne 2 2 2 3 3" xfId="43"/>
    <cellStyle name="normálne 2 2 3" xfId="23"/>
    <cellStyle name="normálne 2 2 3 2" xfId="46"/>
    <cellStyle name="normálne 2 2 3 3" xfId="45"/>
    <cellStyle name="normálne 2 2 4" xfId="40"/>
    <cellStyle name="normálne 2 3" xfId="15"/>
    <cellStyle name="normálne 2 3 2" xfId="21"/>
    <cellStyle name="normálne 2 3 2 2" xfId="37"/>
    <cellStyle name="normálne 2 3 2 2 2" xfId="49"/>
    <cellStyle name="normálne 2 3 2 3" xfId="48"/>
    <cellStyle name="normálne 2 3 3" xfId="26"/>
    <cellStyle name="normálne 2 3 3 2" xfId="50"/>
    <cellStyle name="normálne 2 3 4" xfId="47"/>
    <cellStyle name="normálne 2 4" xfId="16"/>
    <cellStyle name="normálne 2 4 2" xfId="28"/>
    <cellStyle name="normálne 2 4 2 2" xfId="52"/>
    <cellStyle name="normálne 2 4 3" xfId="51"/>
    <cellStyle name="normálne 2 5" xfId="22"/>
    <cellStyle name="normálne 2 5 2" xfId="54"/>
    <cellStyle name="normálne 2 5 3" xfId="53"/>
    <cellStyle name="normálne 2 6" xfId="39"/>
    <cellStyle name="normálne 3" xfId="9"/>
    <cellStyle name="normálne 3 2" xfId="13"/>
    <cellStyle name="normálne 3 2 2" xfId="20"/>
    <cellStyle name="normálne 3 2 2 2" xfId="36"/>
    <cellStyle name="normálne 3 2 2 2 2" xfId="58"/>
    <cellStyle name="normálne 3 2 2 3" xfId="57"/>
    <cellStyle name="normálne 3 2 3" xfId="32"/>
    <cellStyle name="normálne 3 2 3 2" xfId="59"/>
    <cellStyle name="normálne 3 2 4" xfId="56"/>
    <cellStyle name="normálne 3 3" xfId="17"/>
    <cellStyle name="normálne 3 3 2" xfId="34"/>
    <cellStyle name="normálne 3 3 2 2" xfId="61"/>
    <cellStyle name="normálne 3 3 3" xfId="60"/>
    <cellStyle name="normálne 3 4" xfId="24"/>
    <cellStyle name="normálne 3 4 2" xfId="62"/>
    <cellStyle name="normálne 3 5" xfId="55"/>
    <cellStyle name="normálne 4" xfId="10"/>
    <cellStyle name="normálne 4 2" xfId="14"/>
    <cellStyle name="normálne 4 2 2" xfId="29"/>
    <cellStyle name="normálne 4 2 2 2" xfId="33"/>
    <cellStyle name="normálne 4 2 2 3" xfId="64"/>
    <cellStyle name="normálne 4 3" xfId="18"/>
    <cellStyle name="normálne 4 3 2" xfId="35"/>
    <cellStyle name="normálne 4 3 2 2" xfId="66"/>
    <cellStyle name="normálne 4 3 3" xfId="65"/>
    <cellStyle name="normálne 4 4" xfId="25"/>
    <cellStyle name="normálne 4 5" xfId="63"/>
    <cellStyle name="normálne 5 2" xfId="27"/>
    <cellStyle name="normálne_PLS 2011" xfId="4"/>
    <cellStyle name="normálne_PLS archív krosny1" xfId="5"/>
    <cellStyle name="normálne_PLS archívPK Ivaška" xfId="6"/>
    <cellStyle name="normálne_PLS archívZK" xfId="7"/>
  </cellStyles>
  <dxfs count="17562"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/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/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45526</xdr:colOff>
      <xdr:row>39</xdr:row>
      <xdr:rowOff>15179</xdr:rowOff>
    </xdr:from>
    <xdr:to>
      <xdr:col>25</xdr:col>
      <xdr:colOff>15250</xdr:colOff>
      <xdr:row>43</xdr:row>
      <xdr:rowOff>2397</xdr:rowOff>
    </xdr:to>
    <xdr:pic>
      <xdr:nvPicPr>
        <xdr:cNvPr id="5" name="Obrázok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7434" y="2125718"/>
          <a:ext cx="656527" cy="207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45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42</xdr:row>
      <xdr:rowOff>56029</xdr:rowOff>
    </xdr:to>
    <xdr:pic>
      <xdr:nvPicPr>
        <xdr:cNvPr id="14" name="Obrázok 13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=""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=""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=""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=""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=""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=""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=""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=""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=""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=""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=""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=""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=""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=""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=""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=""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=""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=""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=""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=""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=""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=""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=""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=""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=""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=""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=""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&#352;Z%20K1001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ŠZ K1001H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75"/>
  <sheetViews>
    <sheetView topLeftCell="B1" workbookViewId="0">
      <pane ySplit="3" topLeftCell="A494" activePane="bottomLeft" state="frozen"/>
      <selection pane="bottomLeft" activeCell="I506" sqref="I506"/>
    </sheetView>
  </sheetViews>
  <sheetFormatPr defaultColWidth="8.83203125" defaultRowHeight="12.75" x14ac:dyDescent="0.2"/>
  <cols>
    <col min="1" max="1" width="2.83203125" style="244" customWidth="1"/>
    <col min="2" max="2" width="6.83203125" style="257" customWidth="1"/>
    <col min="3" max="3" width="8.1640625" style="258" customWidth="1"/>
    <col min="4" max="4" width="25.33203125" style="244" customWidth="1"/>
    <col min="5" max="5" width="10.5" style="259" customWidth="1"/>
    <col min="6" max="6" width="6.5" style="258" customWidth="1"/>
    <col min="7" max="7" width="5.6640625" style="893" customWidth="1"/>
    <col min="8" max="8" width="8.1640625" style="258" customWidth="1"/>
    <col min="9" max="9" width="12" style="258" bestFit="1" customWidth="1"/>
    <col min="10" max="10" width="7.5" style="893" customWidth="1"/>
    <col min="11" max="11" width="41.1640625" style="259" customWidth="1"/>
    <col min="12" max="12" width="16.83203125" style="259" customWidth="1"/>
    <col min="13" max="13" width="26.1640625" style="259" customWidth="1"/>
    <col min="14" max="14" width="16.1640625" style="259" customWidth="1"/>
    <col min="15" max="15" width="18.83203125" style="577" customWidth="1"/>
    <col min="16" max="16" width="8.83203125" style="259" bestFit="1" customWidth="1"/>
    <col min="17" max="16384" width="8.83203125" style="244"/>
  </cols>
  <sheetData>
    <row r="1" spans="1:16" x14ac:dyDescent="0.2">
      <c r="A1" s="241"/>
      <c r="B1" s="242"/>
      <c r="C1" s="1068" t="s">
        <v>1998</v>
      </c>
      <c r="D1" s="1068"/>
      <c r="E1" s="1068"/>
      <c r="F1" s="1068"/>
      <c r="G1" s="1068"/>
      <c r="H1" s="1068"/>
      <c r="I1" s="1068"/>
      <c r="J1" s="1068"/>
      <c r="K1" s="1068"/>
      <c r="L1" s="1068"/>
      <c r="M1" s="1068"/>
      <c r="N1" s="1068"/>
      <c r="P1" s="243"/>
    </row>
    <row r="2" spans="1:16" ht="15.75" x14ac:dyDescent="0.25">
      <c r="A2" s="241"/>
      <c r="B2" s="242"/>
      <c r="C2" s="1069">
        <v>2020</v>
      </c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P2" s="243"/>
    </row>
    <row r="3" spans="1:16" x14ac:dyDescent="0.2">
      <c r="A3" s="241"/>
      <c r="B3" s="242"/>
      <c r="C3" s="245" t="s">
        <v>1528</v>
      </c>
      <c r="D3" s="246" t="s">
        <v>1529</v>
      </c>
      <c r="E3" s="1070" t="s">
        <v>460</v>
      </c>
      <c r="F3" s="1070"/>
      <c r="G3" s="891" t="s">
        <v>904</v>
      </c>
      <c r="H3" s="247" t="s">
        <v>160</v>
      </c>
      <c r="I3" s="245"/>
      <c r="J3" s="891" t="s">
        <v>117</v>
      </c>
      <c r="K3" s="248" t="s">
        <v>118</v>
      </c>
      <c r="L3" s="249" t="s">
        <v>119</v>
      </c>
      <c r="M3" s="250" t="s">
        <v>1629</v>
      </c>
      <c r="N3" s="250" t="s">
        <v>1630</v>
      </c>
      <c r="P3" s="243"/>
    </row>
    <row r="4" spans="1:16" s="304" customFormat="1" x14ac:dyDescent="0.2">
      <c r="A4" s="724" t="s">
        <v>991</v>
      </c>
      <c r="B4" s="725">
        <v>738</v>
      </c>
      <c r="C4" s="897">
        <v>1</v>
      </c>
      <c r="D4" s="726" t="str">
        <f>IF(A4="P",INDEX('LŠZ P'!A$2:AP$2000,B4,11),INDEX('LŠZ H'!A$2:AI$2000,B4,11))</f>
        <v>Michal ABRAHÁM</v>
      </c>
      <c r="E4" s="726" t="str">
        <f>IF(A4="P",INDEX('LŠZ P'!A$2:AP$2000,B4,5),INDEX('LŠZ H'!A$2:AI$2000,B4,5))</f>
        <v>OM-P738</v>
      </c>
      <c r="F4" s="726">
        <f>IF(A4="P",INDEX('LŠZ P'!A$2:AP$2000,B4,6),INDEX('LŠZ H'!A$2:AI$2000,B4,6))</f>
        <v>0</v>
      </c>
      <c r="G4" s="725" t="str">
        <f>IF(A4="P",INDEX('LŠZ P'!A$2:AP$2000,B4,21),INDEX('LŠZ H'!A$2:AI$2000,B4,21))</f>
        <v>P</v>
      </c>
      <c r="H4" s="784">
        <f>IF(A4="P",INDEX('LŠZ P'!A$2:AP$2000,B4,17),INDEX('LŠZ H'!A$2:AI$2000,B4,17))</f>
        <v>21001</v>
      </c>
      <c r="I4" s="735">
        <v>44204</v>
      </c>
      <c r="J4" s="725" t="str">
        <f>IF(A4="P",INDEX('LŠZ P'!A$2:AP$2000,B4,2),INDEX('LŠZ H'!A$2:AI$2000,B4,2))</f>
        <v>PK</v>
      </c>
      <c r="K4" s="783" t="str">
        <f>IF(A4="P",CONCATENATE(INDEX('LŠZ P'!A$2:AP$2000,B4,24),",",INDEX('LŠZ P'!A$2:AP$2000,B4,26)," ",INDEX('LŠZ P'!A$2:AP$2000,B4,25)),CONCATENATE(INDEX('LŠZ H'!A$2:AI$2000,B4,24),",",INDEX('LŠZ H'!A$2:AI$2000,B4,26)," ",INDEX('LŠZ H'!A$2:AI$2000,B4,25)))</f>
        <v>Romanova 1674/42,851 02 Bratislava</v>
      </c>
      <c r="L4" s="783" t="str">
        <f>IF(A4="P",INDEX('LŠZ P'!A$2:AP$2000,B4,20),INDEX('LŠZ H'!A$2:AI$2000,B4,20))</f>
        <v>Čierny</v>
      </c>
      <c r="M4" s="783" t="str">
        <f>IF(A4="P",CONCATENATE(INDEX('LŠZ P'!A$2:AP$2000,B4,3),"/",INDEX('LŠZ P'!A$2:AP$2000,B4,4)),CONCATENATE(INDEX('LŠZ H'!A$2:AI$2000,B4,3),"/",INDEX('LŠZ H'!A$2:AI$2000,B4,4)))</f>
        <v>PLUTO 2 M/</v>
      </c>
      <c r="N4" s="783" t="str">
        <f>IF(A4="P",CONCATENATE(INDEX('LŠZ P'!A$2:AP$2000,B4,23),";",INDEX('LŠZ P'!A$2:AP$2000,B4,42)),CONCATENATE(INDEX('LŠZ H'!A$2:AI$2000,B4,23),";",INDEX('LŠZ H'!A$2:AI$2000,B4,39)))</f>
        <v>37;</v>
      </c>
      <c r="O4" s="735">
        <v>44909</v>
      </c>
      <c r="P4" s="783"/>
    </row>
    <row r="5" spans="1:16" s="304" customFormat="1" x14ac:dyDescent="0.2">
      <c r="A5" s="724" t="s">
        <v>991</v>
      </c>
      <c r="B5" s="725">
        <v>852</v>
      </c>
      <c r="C5" s="897">
        <v>2</v>
      </c>
      <c r="D5" s="726" t="str">
        <f>IF(A5="P",INDEX('LŠZ P'!A$2:AP$2000,B5,11),INDEX('LŠZ H'!A$2:AI$2000,B5,11))</f>
        <v>Michal ABRAHÁM</v>
      </c>
      <c r="E5" s="726" t="str">
        <f>IF(A5="P",INDEX('LŠZ P'!A$2:AP$2000,B5,5),INDEX('LŠZ H'!A$2:AI$2000,B5,5))</f>
        <v>OM-P852</v>
      </c>
      <c r="F5" s="726">
        <f>IF(A5="P",INDEX('LŠZ P'!A$2:AP$2000,B5,6),INDEX('LŠZ H'!A$2:AI$2000,B5,6))</f>
        <v>0</v>
      </c>
      <c r="G5" s="725" t="str">
        <f>IF(A5="P",INDEX('LŠZ P'!A$2:AP$2000,B5,21),INDEX('LŠZ H'!A$2:AI$2000,B5,21))</f>
        <v>P</v>
      </c>
      <c r="H5" s="784">
        <f>IF(A5="P",INDEX('LŠZ P'!A$2:AP$2000,B5,17),INDEX('LŠZ H'!A$2:AI$2000,B5,17))</f>
        <v>20351</v>
      </c>
      <c r="I5" s="735">
        <v>44204</v>
      </c>
      <c r="J5" s="725" t="str">
        <f>IF(A5="P",INDEX('LŠZ P'!A$2:AP$2000,B5,2),INDEX('LŠZ H'!A$2:AI$2000,B5,2))</f>
        <v>PK</v>
      </c>
      <c r="K5" s="783" t="str">
        <f>IF(A5="P",CONCATENATE(INDEX('LŠZ P'!A$2:AP$2000,B5,24),",",INDEX('LŠZ P'!A$2:AP$2000,B5,26)," ",INDEX('LŠZ P'!A$2:AP$2000,B5,25)),CONCATENATE(INDEX('LŠZ H'!A$2:AI$2000,B5,24),",",INDEX('LŠZ H'!A$2:AI$2000,B5,26)," ",INDEX('LŠZ H'!A$2:AI$2000,B5,25)))</f>
        <v>Romanova 1674/42,851 02 Bratislava</v>
      </c>
      <c r="L5" s="783" t="str">
        <f>IF(A5="P",INDEX('LŠZ P'!A$2:AP$2000,B5,20),INDEX('LŠZ H'!A$2:AI$2000,B5,20))</f>
        <v>Čierny</v>
      </c>
      <c r="M5" s="783" t="str">
        <f>IF(A5="P",CONCATENATE(INDEX('LŠZ P'!A$2:AP$2000,B5,3),"/",INDEX('LŠZ P'!A$2:AP$2000,B5,4)),CONCATENATE(INDEX('LŠZ H'!A$2:AI$2000,B5,3),"/",INDEX('LŠZ H'!A$2:AI$2000,B5,4)))</f>
        <v>PLUTO 3 ML/</v>
      </c>
      <c r="N5" s="783" t="str">
        <f>IF(A5="P",CONCATENATE(INDEX('LŠZ P'!A$2:AP$2000,B5,23),";",INDEX('LŠZ P'!A$2:AP$2000,B5,42)),CONCATENATE(INDEX('LŠZ H'!A$2:AI$2000,B5,23),";",INDEX('LŠZ H'!A$2:AI$2000,B5,39)))</f>
        <v>6,23;</v>
      </c>
      <c r="O5" s="735">
        <v>44909</v>
      </c>
      <c r="P5" s="783"/>
    </row>
    <row r="6" spans="1:16" s="304" customFormat="1" x14ac:dyDescent="0.2">
      <c r="A6" s="724" t="s">
        <v>991</v>
      </c>
      <c r="B6" s="725">
        <v>979</v>
      </c>
      <c r="C6" s="897">
        <v>3</v>
      </c>
      <c r="D6" s="726" t="str">
        <f>IF(A6="P",INDEX('LŠZ P'!A$2:AP$2000,B6,11),INDEX('LŠZ H'!A$2:AI$2000,B6,11))</f>
        <v>Peter GREGOR</v>
      </c>
      <c r="E6" s="726" t="str">
        <f>IF(A6="P",INDEX('LŠZ P'!A$2:AP$2000,B6,5),INDEX('LŠZ H'!A$2:AI$2000,B6,5))</f>
        <v>OM-P979</v>
      </c>
      <c r="F6" s="726">
        <f>IF(A6="P",INDEX('LŠZ P'!A$2:AP$2000,B6,6),INDEX('LŠZ H'!A$2:AI$2000,B6,6))</f>
        <v>0</v>
      </c>
      <c r="G6" s="725" t="str">
        <f>IF(A6="P",INDEX('LŠZ P'!A$2:AP$2000,B6,21),INDEX('LŠZ H'!A$2:AI$2000,B6,21))</f>
        <v>V</v>
      </c>
      <c r="H6" s="784">
        <f>IF(A6="P",INDEX('LŠZ P'!A$2:AP$2000,B6,17),INDEX('LŠZ H'!A$2:AI$2000,B6,17))</f>
        <v>21003</v>
      </c>
      <c r="I6" s="735">
        <v>44204</v>
      </c>
      <c r="J6" s="725" t="str">
        <f>IF(A6="P",INDEX('LŠZ P'!A$2:AP$2000,B6,2),INDEX('LŠZ H'!A$2:AI$2000,B6,2))</f>
        <v>PK</v>
      </c>
      <c r="K6" s="783" t="str">
        <f>IF(A6="P",CONCATENATE(INDEX('LŠZ P'!A$2:AP$2000,B6,24),",",INDEX('LŠZ P'!A$2:AP$2000,B6,26)," ",INDEX('LŠZ P'!A$2:AP$2000,B6,25)),CONCATENATE(INDEX('LŠZ H'!A$2:AI$2000,B6,24),",",INDEX('LŠZ H'!A$2:AI$2000,B6,26)," ",INDEX('LŠZ H'!A$2:AI$2000,B6,25)))</f>
        <v>Sedličná 496,913 11 Trenčianske Stankovce</v>
      </c>
      <c r="L6" s="783" t="str">
        <f>IF(A6="P",INDEX('LŠZ P'!A$2:AP$2000,B6,20),INDEX('LŠZ H'!A$2:AI$2000,B6,20))</f>
        <v>Vyparina</v>
      </c>
      <c r="M6" s="783" t="str">
        <f>IF(A6="P",CONCATENATE(INDEX('LŠZ P'!A$2:AP$2000,B6,3),"/",INDEX('LŠZ P'!A$2:AP$2000,B6,4)),CONCATENATE(INDEX('LŠZ H'!A$2:AI$2000,B6,3),"/",INDEX('LŠZ H'!A$2:AI$2000,B6,4)))</f>
        <v>GEO 6 ML/</v>
      </c>
      <c r="N6" s="783" t="str">
        <f>IF(A6="P",CONCATENATE(INDEX('LŠZ P'!A$2:AP$2000,B6,23),";",INDEX('LŠZ P'!A$2:AP$2000,B6,42)),CONCATENATE(INDEX('LŠZ H'!A$2:AI$2000,B6,23),";",INDEX('LŠZ H'!A$2:AI$2000,B6,39)))</f>
        <v>0;</v>
      </c>
      <c r="O6" s="735">
        <v>44900</v>
      </c>
      <c r="P6" s="783"/>
    </row>
    <row r="7" spans="1:16" s="304" customFormat="1" x14ac:dyDescent="0.2">
      <c r="A7" s="724" t="s">
        <v>991</v>
      </c>
      <c r="B7" s="725">
        <v>1318</v>
      </c>
      <c r="C7" s="897">
        <v>4</v>
      </c>
      <c r="D7" s="726" t="str">
        <f>IF(A7="P",INDEX('LŠZ P'!A$2:AP$2000,B7,11),INDEX('LŠZ H'!A$2:AI$2000,B7,11))</f>
        <v>Dominik LUKASZ</v>
      </c>
      <c r="E7" s="726" t="str">
        <f>IF(A7="P",INDEX('LŠZ P'!A$2:AP$2000,B7,5),INDEX('LŠZ H'!A$2:AI$2000,B7,5))</f>
        <v>OM-L318</v>
      </c>
      <c r="F7" s="726">
        <f>IF(A7="P",INDEX('LŠZ P'!A$2:AP$2000,B7,6),INDEX('LŠZ H'!A$2:AI$2000,B7,6))</f>
        <v>0</v>
      </c>
      <c r="G7" s="725" t="str">
        <f>IF(A7="P",INDEX('LŠZ P'!A$2:AP$2000,B7,21),INDEX('LŠZ H'!A$2:AI$2000,B7,21))</f>
        <v>P</v>
      </c>
      <c r="H7" s="784">
        <f>IF(A7="P",INDEX('LŠZ P'!A$2:AP$2000,B7,17),INDEX('LŠZ H'!A$2:AI$2000,B7,17))</f>
        <v>21004</v>
      </c>
      <c r="I7" s="735">
        <v>44204</v>
      </c>
      <c r="J7" s="725" t="str">
        <f>IF(A7="P",INDEX('LŠZ P'!A$2:AP$2000,B7,2),INDEX('LŠZ H'!A$2:AI$2000,B7,2))</f>
        <v>PK</v>
      </c>
      <c r="K7" s="783" t="str">
        <f>IF(A7="P",CONCATENATE(INDEX('LŠZ P'!A$2:AP$2000,B7,24),",",INDEX('LŠZ P'!A$2:AP$2000,B7,26)," ",INDEX('LŠZ P'!A$2:AP$2000,B7,25)),CONCATENATE(INDEX('LŠZ H'!A$2:AI$2000,B7,24),",",INDEX('LŠZ H'!A$2:AI$2000,B7,26)," ",INDEX('LŠZ H'!A$2:AI$2000,B7,25)))</f>
        <v>Letná 27,058 01 Poprad</v>
      </c>
      <c r="L7" s="783" t="str">
        <f>IF(A7="P",INDEX('LŠZ P'!A$2:AP$2000,B7,20),INDEX('LŠZ H'!A$2:AI$2000,B7,20))</f>
        <v>Čierny</v>
      </c>
      <c r="M7" s="783" t="str">
        <f>IF(A7="P",CONCATENATE(INDEX('LŠZ P'!A$2:AP$2000,B7,3),"/",INDEX('LŠZ P'!A$2:AP$2000,B7,4)),CONCATENATE(INDEX('LŠZ H'!A$2:AI$2000,B7,3),"/",INDEX('LŠZ H'!A$2:AI$2000,B7,4)))</f>
        <v>COMET 2 M/</v>
      </c>
      <c r="N7" s="783" t="str">
        <f>IF(A7="P",CONCATENATE(INDEX('LŠZ P'!A$2:AP$2000,B7,23),";",INDEX('LŠZ P'!A$2:AP$2000,B7,42)),CONCATENATE(INDEX('LŠZ H'!A$2:AI$2000,B7,23),";",INDEX('LŠZ H'!A$2:AI$2000,B7,39)))</f>
        <v>29;</v>
      </c>
      <c r="O7" s="735">
        <v>44545</v>
      </c>
      <c r="P7" s="783"/>
    </row>
    <row r="8" spans="1:16" s="304" customFormat="1" x14ac:dyDescent="0.2">
      <c r="A8" s="724" t="s">
        <v>991</v>
      </c>
      <c r="B8" s="725">
        <v>1367</v>
      </c>
      <c r="C8" s="897">
        <v>5</v>
      </c>
      <c r="D8" s="726" t="str">
        <f>IF(A8="P",INDEX('LŠZ P'!A$2:AP$2000,B8,11),INDEX('LŠZ H'!A$2:AI$2000,B8,11))</f>
        <v>Rastislav KUČERA</v>
      </c>
      <c r="E8" s="726" t="str">
        <f>IF(A8="P",INDEX('LŠZ P'!A$2:AP$2000,B8,5),INDEX('LŠZ H'!A$2:AI$2000,B8,5))</f>
        <v>OM-L367</v>
      </c>
      <c r="F8" s="726">
        <f>IF(A8="P",INDEX('LŠZ P'!A$2:AP$2000,B8,6),INDEX('LŠZ H'!A$2:AI$2000,B8,6))</f>
        <v>0</v>
      </c>
      <c r="G8" s="725" t="str">
        <f>IF(A8="P",INDEX('LŠZ P'!A$2:AP$2000,B8,21),INDEX('LŠZ H'!A$2:AI$2000,B8,21))</f>
        <v>V</v>
      </c>
      <c r="H8" s="784">
        <f>IF(A8="P",INDEX('LŠZ P'!A$2:AP$2000,B8,17),INDEX('LŠZ H'!A$2:AI$2000,B8,17))</f>
        <v>21005</v>
      </c>
      <c r="I8" s="735">
        <v>44204</v>
      </c>
      <c r="J8" s="725" t="str">
        <f>IF(A8="P",INDEX('LŠZ P'!A$2:AP$2000,B8,2),INDEX('LŠZ H'!A$2:AI$2000,B8,2))</f>
        <v>PK</v>
      </c>
      <c r="K8" s="783" t="str">
        <f>IF(A8="P",CONCATENATE(INDEX('LŠZ P'!A$2:AP$2000,B8,24),",",INDEX('LŠZ P'!A$2:AP$2000,B8,26)," ",INDEX('LŠZ P'!A$2:AP$2000,B8,25)),CONCATENATE(INDEX('LŠZ H'!A$2:AI$2000,B8,24),",",INDEX('LŠZ H'!A$2:AI$2000,B8,26)," ",INDEX('LŠZ H'!A$2:AI$2000,B8,25)))</f>
        <v>Pod hájom 1085/102,018 41 Dubnica nad Váhom</v>
      </c>
      <c r="L8" s="783" t="str">
        <f>IF(A8="P",INDEX('LŠZ P'!A$2:AP$2000,B8,20),INDEX('LŠZ H'!A$2:AI$2000,B8,20))</f>
        <v>Čierny</v>
      </c>
      <c r="M8" s="783" t="str">
        <f>IF(A8="P",CONCATENATE(INDEX('LŠZ P'!A$2:AP$2000,B8,3),"/",INDEX('LŠZ P'!A$2:AP$2000,B8,4)),CONCATENATE(INDEX('LŠZ H'!A$2:AI$2000,B8,3),"/",INDEX('LŠZ H'!A$2:AI$2000,B8,4)))</f>
        <v>GOLDEN 4 26/</v>
      </c>
      <c r="N8" s="783" t="str">
        <f>IF(A8="P",CONCATENATE(INDEX('LŠZ P'!A$2:AP$2000,B8,23),";",INDEX('LŠZ P'!A$2:AP$2000,B8,42)),CONCATENATE(INDEX('LŠZ H'!A$2:AI$2000,B8,23),";",INDEX('LŠZ H'!A$2:AI$2000,B8,39)))</f>
        <v>70;</v>
      </c>
      <c r="O8" s="735">
        <v>44909</v>
      </c>
      <c r="P8" s="783"/>
    </row>
    <row r="9" spans="1:16" s="304" customFormat="1" x14ac:dyDescent="0.2">
      <c r="A9" s="724" t="s">
        <v>991</v>
      </c>
      <c r="B9" s="725">
        <v>1368</v>
      </c>
      <c r="C9" s="897">
        <v>6</v>
      </c>
      <c r="D9" s="726" t="str">
        <f>IF(A9="P",INDEX('LŠZ P'!A$2:AP$2000,B9,11),INDEX('LŠZ H'!A$2:AI$2000,B9,11))</f>
        <v>Ľubomír ČEKOVSKÝ</v>
      </c>
      <c r="E9" s="726" t="str">
        <f>IF(A9="P",INDEX('LŠZ P'!A$2:AP$2000,B9,5),INDEX('LŠZ H'!A$2:AI$2000,B9,5))</f>
        <v>OM-L368</v>
      </c>
      <c r="F9" s="726">
        <f>IF(A9="P",INDEX('LŠZ P'!A$2:AP$2000,B9,6),INDEX('LŠZ H'!A$2:AI$2000,B9,6))</f>
        <v>0</v>
      </c>
      <c r="G9" s="725" t="str">
        <f>IF(A9="P",INDEX('LŠZ P'!A$2:AP$2000,B9,21),INDEX('LŠZ H'!A$2:AI$2000,B9,21))</f>
        <v>V</v>
      </c>
      <c r="H9" s="784">
        <f>IF(A9="P",INDEX('LŠZ P'!A$2:AP$2000,B9,17),INDEX('LŠZ H'!A$2:AI$2000,B9,17))</f>
        <v>21006</v>
      </c>
      <c r="I9" s="735">
        <v>44204</v>
      </c>
      <c r="J9" s="725" t="str">
        <f>IF(A9="P",INDEX('LŠZ P'!A$2:AP$2000,B9,2),INDEX('LŠZ H'!A$2:AI$2000,B9,2))</f>
        <v>PK</v>
      </c>
      <c r="K9" s="783" t="str">
        <f>IF(A9="P",CONCATENATE(INDEX('LŠZ P'!A$2:AP$2000,B9,24),",",INDEX('LŠZ P'!A$2:AP$2000,B9,26)," ",INDEX('LŠZ P'!A$2:AP$2000,B9,25)),CONCATENATE(INDEX('LŠZ H'!A$2:AI$2000,B9,24),",",INDEX('LŠZ H'!A$2:AI$2000,B9,26)," ",INDEX('LŠZ H'!A$2:AI$2000,B9,25)))</f>
        <v>Možiarska 11,060 01 Kežmarok</v>
      </c>
      <c r="L9" s="783" t="str">
        <f>IF(A9="P",INDEX('LŠZ P'!A$2:AP$2000,B9,20),INDEX('LŠZ H'!A$2:AI$2000,B9,20))</f>
        <v>Šleboda</v>
      </c>
      <c r="M9" s="783" t="str">
        <f>IF(A9="P",CONCATENATE(INDEX('LŠZ P'!A$2:AP$2000,B9,3),"/",INDEX('LŠZ P'!A$2:AP$2000,B9,4)),CONCATENATE(INDEX('LŠZ H'!A$2:AI$2000,B9,3),"/",INDEX('LŠZ H'!A$2:AI$2000,B9,4)))</f>
        <v>VIBE MS/</v>
      </c>
      <c r="N9" s="783" t="str">
        <f>IF(A9="P",CONCATENATE(INDEX('LŠZ P'!A$2:AP$2000,B9,23),";",INDEX('LŠZ P'!A$2:AP$2000,B9,42)),CONCATENATE(INDEX('LŠZ H'!A$2:AI$2000,B9,23),";",INDEX('LŠZ H'!A$2:AI$2000,B9,39)))</f>
        <v>180;</v>
      </c>
      <c r="O9" s="735">
        <v>44916</v>
      </c>
      <c r="P9" s="783"/>
    </row>
    <row r="10" spans="1:16" s="304" customFormat="1" x14ac:dyDescent="0.2">
      <c r="A10" s="724" t="s">
        <v>991</v>
      </c>
      <c r="B10" s="725">
        <v>1369</v>
      </c>
      <c r="C10" s="897">
        <v>7</v>
      </c>
      <c r="D10" s="726" t="str">
        <f>IF(A10="P",INDEX('LŠZ P'!A$2:AP$2000,B10,11),INDEX('LŠZ H'!A$2:AI$2000,B10,11))</f>
        <v>Ľubomír ČEKOVSKÝ</v>
      </c>
      <c r="E10" s="726" t="str">
        <f>IF(A10="P",INDEX('LŠZ P'!A$2:AP$2000,B10,5),INDEX('LŠZ H'!A$2:AI$2000,B10,5))</f>
        <v>OM-L369</v>
      </c>
      <c r="F10" s="726">
        <f>IF(A10="P",INDEX('LŠZ P'!A$2:AP$2000,B10,6),INDEX('LŠZ H'!A$2:AI$2000,B10,6))</f>
        <v>0</v>
      </c>
      <c r="G10" s="725" t="str">
        <f>IF(A10="P",INDEX('LŠZ P'!A$2:AP$2000,B10,21),INDEX('LŠZ H'!A$2:AI$2000,B10,21))</f>
        <v>V</v>
      </c>
      <c r="H10" s="784">
        <f>IF(A10="P",INDEX('LŠZ P'!A$2:AP$2000,B10,17),INDEX('LŠZ H'!A$2:AI$2000,B10,17))</f>
        <v>21007</v>
      </c>
      <c r="I10" s="735">
        <v>44204</v>
      </c>
      <c r="J10" s="725" t="str">
        <f>IF(A10="P",INDEX('LŠZ P'!A$2:AP$2000,B10,2),INDEX('LŠZ H'!A$2:AI$2000,B10,2))</f>
        <v>PK</v>
      </c>
      <c r="K10" s="783" t="str">
        <f>IF(A10="P",CONCATENATE(INDEX('LŠZ P'!A$2:AP$2000,B10,24),",",INDEX('LŠZ P'!A$2:AP$2000,B10,26)," ",INDEX('LŠZ P'!A$2:AP$2000,B10,25)),CONCATENATE(INDEX('LŠZ H'!A$2:AI$2000,B10,24),",",INDEX('LŠZ H'!A$2:AI$2000,B10,26)," ",INDEX('LŠZ H'!A$2:AI$2000,B10,25)))</f>
        <v>Možiarska 11,060 01 Kežmarok</v>
      </c>
      <c r="L10" s="783" t="str">
        <f>IF(A10="P",INDEX('LŠZ P'!A$2:AP$2000,B10,20),INDEX('LŠZ H'!A$2:AI$2000,B10,20))</f>
        <v>Šleboda</v>
      </c>
      <c r="M10" s="783" t="str">
        <f>IF(A10="P",CONCATENATE(INDEX('LŠZ P'!A$2:AP$2000,B10,3),"/",INDEX('LŠZ P'!A$2:AP$2000,B10,4)),CONCATENATE(INDEX('LŠZ H'!A$2:AI$2000,B10,3),"/",INDEX('LŠZ H'!A$2:AI$2000,B10,4)))</f>
        <v>BI BETA 2/</v>
      </c>
      <c r="N10" s="783" t="str">
        <f>IF(A10="P",CONCATENATE(INDEX('LŠZ P'!A$2:AP$2000,B10,23),";",INDEX('LŠZ P'!A$2:AP$2000,B10,42)),CONCATENATE(INDEX('LŠZ H'!A$2:AI$2000,B10,23),";",INDEX('LŠZ H'!A$2:AI$2000,B10,39)))</f>
        <v>195;</v>
      </c>
      <c r="O10" s="735">
        <v>44916</v>
      </c>
      <c r="P10" s="783"/>
    </row>
    <row r="11" spans="1:16" s="304" customFormat="1" x14ac:dyDescent="0.2">
      <c r="A11" s="724" t="s">
        <v>991</v>
      </c>
      <c r="B11" s="725">
        <v>1370</v>
      </c>
      <c r="C11" s="897">
        <v>8</v>
      </c>
      <c r="D11" s="726" t="str">
        <f>IF(A11="P",INDEX('LŠZ P'!A$2:AP$2000,B11,11),INDEX('LŠZ H'!A$2:AI$2000,B11,11))</f>
        <v>Pavel ZBORAN</v>
      </c>
      <c r="E11" s="726" t="str">
        <f>IF(A11="P",INDEX('LŠZ P'!A$2:AP$2000,B11,5),INDEX('LŠZ H'!A$2:AI$2000,B11,5))</f>
        <v>OM-L370</v>
      </c>
      <c r="F11" s="726">
        <f>IF(A11="P",INDEX('LŠZ P'!A$2:AP$2000,B11,6),INDEX('LŠZ H'!A$2:AI$2000,B11,6))</f>
        <v>0</v>
      </c>
      <c r="G11" s="725" t="str">
        <f>IF(A11="P",INDEX('LŠZ P'!A$2:AP$2000,B11,21),INDEX('LŠZ H'!A$2:AI$2000,B11,21))</f>
        <v>V</v>
      </c>
      <c r="H11" s="784">
        <f>IF(A11="P",INDEX('LŠZ P'!A$2:AP$2000,B11,17),INDEX('LŠZ H'!A$2:AI$2000,B11,17))</f>
        <v>21404</v>
      </c>
      <c r="I11" s="735">
        <v>44204</v>
      </c>
      <c r="J11" s="725" t="str">
        <f>IF(A11="P",INDEX('LŠZ P'!A$2:AP$2000,B11,2),INDEX('LŠZ H'!A$2:AI$2000,B11,2))</f>
        <v>PK</v>
      </c>
      <c r="K11" s="783" t="str">
        <f>IF(A11="P",CONCATENATE(INDEX('LŠZ P'!A$2:AP$2000,B11,24),",",INDEX('LŠZ P'!A$2:AP$2000,B11,26)," ",INDEX('LŠZ P'!A$2:AP$2000,B11,25)),CONCATENATE(INDEX('LŠZ H'!A$2:AI$2000,B11,24),",",INDEX('LŠZ H'!A$2:AI$2000,B11,26)," ",INDEX('LŠZ H'!A$2:AI$2000,B11,25)))</f>
        <v>Za cintorínom 1253/13,020 01 Púchov</v>
      </c>
      <c r="L11" s="783" t="str">
        <f>IF(A11="P",INDEX('LŠZ P'!A$2:AP$2000,B11,20),INDEX('LŠZ H'!A$2:AI$2000,B11,20))</f>
        <v>Kačmár</v>
      </c>
      <c r="M11" s="783" t="str">
        <f>IF(A11="P",CONCATENATE(INDEX('LŠZ P'!A$2:AP$2000,B11,3),"/",INDEX('LŠZ P'!A$2:AP$2000,B11,4)),CONCATENATE(INDEX('LŠZ H'!A$2:AI$2000,B11,3),"/",INDEX('LŠZ H'!A$2:AI$2000,B11,4)))</f>
        <v>MITO M/</v>
      </c>
      <c r="N11" s="783" t="str">
        <f>IF(A11="P",CONCATENATE(INDEX('LŠZ P'!A$2:AP$2000,B11,23),";",INDEX('LŠZ P'!A$2:AP$2000,B11,42)),CONCATENATE(INDEX('LŠZ H'!A$2:AI$2000,B11,23),";",INDEX('LŠZ H'!A$2:AI$2000,B11,39)))</f>
        <v>0;</v>
      </c>
      <c r="O11" s="735">
        <v>44899</v>
      </c>
      <c r="P11" s="783"/>
    </row>
    <row r="12" spans="1:16" s="304" customFormat="1" x14ac:dyDescent="0.2">
      <c r="A12" s="724" t="s">
        <v>991</v>
      </c>
      <c r="B12" s="725">
        <v>1371</v>
      </c>
      <c r="C12" s="897">
        <v>9</v>
      </c>
      <c r="D12" s="726" t="str">
        <f>IF(A12="P",INDEX('LŠZ P'!A$2:AP$2000,B12,11),INDEX('LŠZ H'!A$2:AI$2000,B12,11))</f>
        <v>Patrik TOVIŠ</v>
      </c>
      <c r="E12" s="726" t="str">
        <f>IF(A12="P",INDEX('LŠZ P'!A$2:AP$2000,B12,5),INDEX('LŠZ H'!A$2:AI$2000,B12,5))</f>
        <v>OM-L371</v>
      </c>
      <c r="F12" s="726">
        <f>IF(A12="P",INDEX('LŠZ P'!A$2:AP$2000,B12,6),INDEX('LŠZ H'!A$2:AI$2000,B12,6))</f>
        <v>0</v>
      </c>
      <c r="G12" s="725" t="str">
        <f>IF(A12="P",INDEX('LŠZ P'!A$2:AP$2000,B12,21),INDEX('LŠZ H'!A$2:AI$2000,B12,21))</f>
        <v>V</v>
      </c>
      <c r="H12" s="784">
        <f>IF(A12="P",INDEX('LŠZ P'!A$2:AP$2000,B12,17),INDEX('LŠZ H'!A$2:AI$2000,B12,17))</f>
        <v>21009</v>
      </c>
      <c r="I12" s="735">
        <v>44204</v>
      </c>
      <c r="J12" s="725" t="str">
        <f>IF(A12="P",INDEX('LŠZ P'!A$2:AP$2000,B12,2),INDEX('LŠZ H'!A$2:AI$2000,B12,2))</f>
        <v>PK</v>
      </c>
      <c r="K12" s="783" t="str">
        <f>IF(A12="P",CONCATENATE(INDEX('LŠZ P'!A$2:AP$2000,B12,24),",",INDEX('LŠZ P'!A$2:AP$2000,B12,26)," ",INDEX('LŠZ P'!A$2:AP$2000,B12,25)),CONCATENATE(INDEX('LŠZ H'!A$2:AI$2000,B12,24),",",INDEX('LŠZ H'!A$2:AI$2000,B12,26)," ",INDEX('LŠZ H'!A$2:AI$2000,B12,25)))</f>
        <v xml:space="preserve">Lietavská Svinná 355,013 11 Lietavská Lúčka </v>
      </c>
      <c r="L12" s="783" t="str">
        <f>IF(A12="P",INDEX('LŠZ P'!A$2:AP$2000,B12,20),INDEX('LŠZ H'!A$2:AI$2000,B12,20))</f>
        <v>Matovič</v>
      </c>
      <c r="M12" s="783" t="str">
        <f>IF(A12="P",CONCATENATE(INDEX('LŠZ P'!A$2:AP$2000,B12,3),"/",INDEX('LŠZ P'!A$2:AP$2000,B12,4)),CONCATENATE(INDEX('LŠZ H'!A$2:AI$2000,B12,3),"/",INDEX('LŠZ H'!A$2:AI$2000,B12,4)))</f>
        <v>PLUTO 4 L/</v>
      </c>
      <c r="N12" s="783" t="str">
        <f>IF(A12="P",CONCATENATE(INDEX('LŠZ P'!A$2:AP$2000,B12,23),";",INDEX('LŠZ P'!A$2:AP$2000,B12,42)),CONCATENATE(INDEX('LŠZ H'!A$2:AI$2000,B12,23),";",INDEX('LŠZ H'!A$2:AI$2000,B12,39)))</f>
        <v>0;</v>
      </c>
      <c r="O12" s="735">
        <v>44906</v>
      </c>
      <c r="P12" s="783"/>
    </row>
    <row r="13" spans="1:16" s="304" customFormat="1" x14ac:dyDescent="0.2">
      <c r="A13" s="724" t="s">
        <v>991</v>
      </c>
      <c r="B13" s="725">
        <v>247</v>
      </c>
      <c r="C13" s="897">
        <v>10</v>
      </c>
      <c r="D13" s="726" t="str">
        <f>IF(A13="P",INDEX('LŠZ P'!A$2:AP$2000,B13,11),INDEX('LŠZ H'!A$2:AI$2000,B13,11))</f>
        <v>Róbert TRNKUS</v>
      </c>
      <c r="E13" s="783" t="str">
        <f>IF(A13="P",INDEX('LŠZ P'!A$2:AP$2000,B13,5),INDEX('LŠZ H'!A$2:AI$2000,B13,5))</f>
        <v>OM-P247</v>
      </c>
      <c r="F13" s="784">
        <f>IF(A13="P",INDEX('LŠZ P'!A$2:AP$2000,B13,6),INDEX('LŠZ H'!A$2:AI$2000,B13,6))</f>
        <v>0</v>
      </c>
      <c r="G13" s="725" t="str">
        <f>IF(A13="P",INDEX('LŠZ P'!A$2:AP$2000,B13,21),INDEX('LŠZ H'!A$2:AI$2000,B13,21))</f>
        <v>P,Z</v>
      </c>
      <c r="H13" s="784">
        <f>IF(A13="P",INDEX('LŠZ P'!A$2:AP$2000,B13,17),INDEX('LŠZ H'!A$2:AI$2000,B13,17))</f>
        <v>21010</v>
      </c>
      <c r="I13" s="735">
        <v>44204</v>
      </c>
      <c r="J13" s="725" t="str">
        <f>IF(A13="P",INDEX('LŠZ P'!A$2:AP$2000,B13,2),INDEX('LŠZ H'!A$2:AI$2000,B13,2))</f>
        <v>PK</v>
      </c>
      <c r="K13" s="783" t="str">
        <f>IF(A13="P",CONCATENATE(INDEX('LŠZ P'!A$2:AP$2000,B13,24),",",INDEX('LŠZ P'!A$2:AP$2000,B13,26)," ",INDEX('LŠZ P'!A$2:AP$2000,B13,25)),CONCATENATE(INDEX('LŠZ H'!A$2:AI$2000,B13,24),",",INDEX('LŠZ H'!A$2:AI$2000,B13,26)," ",INDEX('LŠZ H'!A$2:AI$2000,B13,25)))</f>
        <v>Za Humnami 50/18,951 61 Čifáre</v>
      </c>
      <c r="L13" s="783" t="str">
        <f>IF(A13="P",INDEX('LŠZ P'!A$2:AP$2000,B13,20),INDEX('LŠZ H'!A$2:AI$2000,B13,20))</f>
        <v>Matovič</v>
      </c>
      <c r="M13" s="783" t="str">
        <f>IF(A13="P",CONCATENATE(INDEX('LŠZ P'!A$2:AP$2000,B13,3),"/",INDEX('LŠZ P'!A$2:AP$2000,B13,4)),CONCATENATE(INDEX('LŠZ H'!A$2:AI$2000,B13,3),"/",INDEX('LŠZ H'!A$2:AI$2000,B13,4)))</f>
        <v>COMET L/</v>
      </c>
      <c r="N13" s="783" t="str">
        <f>IF(A13="P",CONCATENATE(INDEX('LŠZ P'!A$2:AP$2000,B13,23),";",INDEX('LŠZ P'!A$2:AP$2000,B13,42)),CONCATENATE(INDEX('LŠZ H'!A$2:AI$2000,B13,23),";",INDEX('LŠZ H'!A$2:AI$2000,B13,39)))</f>
        <v>206;</v>
      </c>
      <c r="O13" s="735">
        <v>44917</v>
      </c>
      <c r="P13" s="783">
        <v>10</v>
      </c>
    </row>
    <row r="14" spans="1:16" s="304" customFormat="1" x14ac:dyDescent="0.2">
      <c r="A14" s="724" t="s">
        <v>991</v>
      </c>
      <c r="B14" s="725">
        <v>9</v>
      </c>
      <c r="C14" s="897">
        <v>11</v>
      </c>
      <c r="D14" s="726" t="str">
        <f>IF(A14="P",INDEX('LŠZ P'!A$2:AP$2000,B14,11),INDEX('LŠZ H'!A$2:AI$2000,B14,11))</f>
        <v>Ing. Milan ŠIPOŠ</v>
      </c>
      <c r="E14" s="783" t="str">
        <f>IF(A14="P",INDEX('LŠZ P'!A$2:AP$2000,B14,5),INDEX('LŠZ H'!A$2:AI$2000,B14,5))</f>
        <v>OM-P009</v>
      </c>
      <c r="F14" s="784">
        <f>IF(A14="P",INDEX('LŠZ P'!A$2:AP$2000,B14,6),INDEX('LŠZ H'!A$2:AI$2000,B14,6))</f>
        <v>0</v>
      </c>
      <c r="G14" s="725" t="str">
        <f>IF(A14="P",INDEX('LŠZ P'!A$2:AP$2000,B14,21),INDEX('LŠZ H'!A$2:AI$2000,B14,21))</f>
        <v>P,Z</v>
      </c>
      <c r="H14" s="784">
        <f>IF(A14="P",INDEX('LŠZ P'!A$2:AP$2000,B14,17),INDEX('LŠZ H'!A$2:AI$2000,B14,17))</f>
        <v>21011</v>
      </c>
      <c r="I14" s="735">
        <v>44204</v>
      </c>
      <c r="J14" s="725" t="str">
        <f>IF(A14="P",INDEX('LŠZ P'!A$2:AP$2000,B14,2),INDEX('LŠZ H'!A$2:AI$2000,B14,2))</f>
        <v>PK</v>
      </c>
      <c r="K14" s="783" t="str">
        <f>IF(A14="P",CONCATENATE(INDEX('LŠZ P'!A$2:AP$2000,B14,24),",",INDEX('LŠZ P'!A$2:AP$2000,B14,26)," ",INDEX('LŠZ P'!A$2:AP$2000,B14,25)),CONCATENATE(INDEX('LŠZ H'!A$2:AI$2000,B14,24),",",INDEX('LŠZ H'!A$2:AI$2000,B14,26)," ",INDEX('LŠZ H'!A$2:AI$2000,B14,25)))</f>
        <v>Štvrť SNP 137/37,914 51 Trenčianske Teplice</v>
      </c>
      <c r="L14" s="783" t="str">
        <f>IF(A14="P",INDEX('LŠZ P'!A$2:AP$2000,B14,20),INDEX('LŠZ H'!A$2:AI$2000,B14,20))</f>
        <v>Podmaník</v>
      </c>
      <c r="M14" s="783" t="str">
        <f>IF(A14="P",CONCATENATE(INDEX('LŠZ P'!A$2:AP$2000,B14,3),"/",INDEX('LŠZ P'!A$2:AP$2000,B14,4)),CONCATENATE(INDEX('LŠZ H'!A$2:AI$2000,B14,3),"/",INDEX('LŠZ H'!A$2:AI$2000,B14,4)))</f>
        <v>RUSH 5 ML/</v>
      </c>
      <c r="N14" s="783" t="str">
        <f>IF(A14="P",CONCATENATE(INDEX('LŠZ P'!A$2:AP$2000,B14,23),";",INDEX('LŠZ P'!A$2:AP$2000,B14,42)),CONCATENATE(INDEX('LŠZ H'!A$2:AI$2000,B14,23),";",INDEX('LŠZ H'!A$2:AI$2000,B14,39)))</f>
        <v>53;</v>
      </c>
      <c r="O14" s="735">
        <v>44911</v>
      </c>
      <c r="P14" s="783"/>
    </row>
    <row r="15" spans="1:16" s="304" customFormat="1" x14ac:dyDescent="0.2">
      <c r="A15" s="724" t="s">
        <v>991</v>
      </c>
      <c r="B15" s="725">
        <v>333</v>
      </c>
      <c r="C15" s="897">
        <v>12</v>
      </c>
      <c r="D15" s="726" t="str">
        <f>IF(A15="P",INDEX('LŠZ P'!A$2:AP$2000,B15,11),INDEX('LŠZ H'!A$2:AI$2000,B15,11))</f>
        <v>Maroš VANČO</v>
      </c>
      <c r="E15" s="783" t="str">
        <f>IF(A15="P",INDEX('LŠZ P'!A$2:AP$2000,B15,5),INDEX('LŠZ H'!A$2:AI$2000,B15,5))</f>
        <v>OM-P333</v>
      </c>
      <c r="F15" s="784">
        <f>IF(A15="P",INDEX('LŠZ P'!A$2:AP$2000,B15,6),INDEX('LŠZ H'!A$2:AI$2000,B15,6))</f>
        <v>0</v>
      </c>
      <c r="G15" s="725" t="str">
        <f>IF(A15="P",INDEX('LŠZ P'!A$2:AP$2000,B15,21),INDEX('LŠZ H'!A$2:AI$2000,B15,21))</f>
        <v>P</v>
      </c>
      <c r="H15" s="784">
        <f>IF(A15="P",INDEX('LŠZ P'!A$2:AP$2000,B15,17),INDEX('LŠZ H'!A$2:AI$2000,B15,17))</f>
        <v>21012</v>
      </c>
      <c r="I15" s="735">
        <v>44204</v>
      </c>
      <c r="J15" s="725" t="str">
        <f>IF(A15="P",INDEX('LŠZ P'!A$2:AP$2000,B15,2),INDEX('LŠZ H'!A$2:AI$2000,B15,2))</f>
        <v>PK</v>
      </c>
      <c r="K15" s="783" t="str">
        <f>IF(A15="P",CONCATENATE(INDEX('LŠZ P'!A$2:AP$2000,B15,24),",",INDEX('LŠZ P'!A$2:AP$2000,B15,26)," ",INDEX('LŠZ P'!A$2:AP$2000,B15,25)),CONCATENATE(INDEX('LŠZ H'!A$2:AI$2000,B15,24),",",INDEX('LŠZ H'!A$2:AI$2000,B15,26)," ",INDEX('LŠZ H'!A$2:AI$2000,B15,25)))</f>
        <v>Karpatská 5,974 11 Banská Bystrica</v>
      </c>
      <c r="L15" s="783" t="str">
        <f>IF(A15="P",INDEX('LŠZ P'!A$2:AP$2000,B15,20),INDEX('LŠZ H'!A$2:AI$2000,B15,20))</f>
        <v>Vyparina</v>
      </c>
      <c r="M15" s="783" t="str">
        <f>IF(A15="P",CONCATENATE(INDEX('LŠZ P'!A$2:AP$2000,B15,3),"/",INDEX('LŠZ P'!A$2:AP$2000,B15,4)),CONCATENATE(INDEX('LŠZ H'!A$2:AI$2000,B15,3),"/",INDEX('LŠZ H'!A$2:AI$2000,B15,4)))</f>
        <v>IMPULS 4 28/</v>
      </c>
      <c r="N15" s="783" t="str">
        <f>IF(A15="P",CONCATENATE(INDEX('LŠZ P'!A$2:AP$2000,B15,23),";",INDEX('LŠZ P'!A$2:AP$2000,B15,42)),CONCATENATE(INDEX('LŠZ H'!A$2:AI$2000,B15,23),";",INDEX('LŠZ H'!A$2:AI$2000,B15,39)))</f>
        <v>64;</v>
      </c>
      <c r="O15" s="735">
        <v>44923</v>
      </c>
      <c r="P15" s="783"/>
    </row>
    <row r="16" spans="1:16" s="304" customFormat="1" x14ac:dyDescent="0.2">
      <c r="A16" s="724" t="s">
        <v>991</v>
      </c>
      <c r="B16" s="725">
        <v>1158</v>
      </c>
      <c r="C16" s="897">
        <v>13</v>
      </c>
      <c r="D16" s="726" t="str">
        <f>IF(A16="P",INDEX('LŠZ P'!A$2:AP$2000,B16,11),INDEX('LŠZ H'!A$2:AI$2000,B16,11))</f>
        <v>Ing. Jozef HALVA, PhD.</v>
      </c>
      <c r="E16" s="783" t="str">
        <f>IF(A16="P",INDEX('LŠZ P'!A$2:AP$2000,B16,5),INDEX('LŠZ H'!A$2:AI$2000,B16,5))</f>
        <v>OM-L158</v>
      </c>
      <c r="F16" s="784">
        <f>IF(A16="P",INDEX('LŠZ P'!A$2:AP$2000,B16,6),INDEX('LŠZ H'!A$2:AI$2000,B16,6))</f>
        <v>0</v>
      </c>
      <c r="G16" s="725" t="str">
        <f>IF(A16="P",INDEX('LŠZ P'!A$2:AP$2000,B16,21),INDEX('LŠZ H'!A$2:AI$2000,B16,21))</f>
        <v>P</v>
      </c>
      <c r="H16" s="784">
        <f>IF(A16="P",INDEX('LŠZ P'!A$2:AP$2000,B16,17),INDEX('LŠZ H'!A$2:AI$2000,B16,17))</f>
        <v>21013</v>
      </c>
      <c r="I16" s="735">
        <v>44204</v>
      </c>
      <c r="J16" s="725" t="str">
        <f>IF(A16="P",INDEX('LŠZ P'!A$2:AP$2000,B16,2),INDEX('LŠZ H'!A$2:AI$2000,B16,2))</f>
        <v>PK</v>
      </c>
      <c r="K16" s="783" t="str">
        <f>IF(A16="P",CONCATENATE(INDEX('LŠZ P'!A$2:AP$2000,B16,24),",",INDEX('LŠZ P'!A$2:AP$2000,B16,26)," ",INDEX('LŠZ P'!A$2:AP$2000,B16,25)),CONCATENATE(INDEX('LŠZ H'!A$2:AI$2000,B16,24),",",INDEX('LŠZ H'!A$2:AI$2000,B16,26)," ",INDEX('LŠZ H'!A$2:AI$2000,B16,25)))</f>
        <v>Čajkovského 25,949 11 Nitra</v>
      </c>
      <c r="L16" s="783" t="str">
        <f>IF(A16="P",INDEX('LŠZ P'!A$2:AP$2000,B16,20),INDEX('LŠZ H'!A$2:AI$2000,B16,20))</f>
        <v>Čierny</v>
      </c>
      <c r="M16" s="783" t="str">
        <f>IF(A16="P",CONCATENATE(INDEX('LŠZ P'!A$2:AP$2000,B16,3),"/",INDEX('LŠZ P'!A$2:AP$2000,B16,4)),CONCATENATE(INDEX('LŠZ H'!A$2:AI$2000,B16,3),"/",INDEX('LŠZ H'!A$2:AI$2000,B16,4)))</f>
        <v>PLUTO 3 ML/</v>
      </c>
      <c r="N16" s="783" t="str">
        <f>IF(A16="P",CONCATENATE(INDEX('LŠZ P'!A$2:AP$2000,B16,23),";",INDEX('LŠZ P'!A$2:AP$2000,B16,42)),CONCATENATE(INDEX('LŠZ H'!A$2:AI$2000,B16,23),";",INDEX('LŠZ H'!A$2:AI$2000,B16,39)))</f>
        <v>33,35;</v>
      </c>
      <c r="O16" s="735">
        <v>44564</v>
      </c>
      <c r="P16" s="783"/>
    </row>
    <row r="17" spans="1:16" s="304" customFormat="1" x14ac:dyDescent="0.2">
      <c r="A17" s="724" t="s">
        <v>991</v>
      </c>
      <c r="B17" s="725">
        <v>1120</v>
      </c>
      <c r="C17" s="897">
        <v>14</v>
      </c>
      <c r="D17" s="726" t="str">
        <f>IF(A17="P",INDEX('LŠZ P'!A$2:AP$2000,B17,11),INDEX('LŠZ H'!A$2:AI$2000,B17,11))</f>
        <v>Ing. Peter TÓTH</v>
      </c>
      <c r="E17" s="783" t="str">
        <f>IF(A17="P",INDEX('LŠZ P'!A$2:AP$2000,B17,5),INDEX('LŠZ H'!A$2:AI$2000,B17,5))</f>
        <v>OM-L120</v>
      </c>
      <c r="F17" s="784">
        <f>IF(A17="P",INDEX('LŠZ P'!A$2:AP$2000,B17,6),INDEX('LŠZ H'!A$2:AI$2000,B17,6))</f>
        <v>0</v>
      </c>
      <c r="G17" s="725" t="str">
        <f>IF(A17="P",INDEX('LŠZ P'!A$2:AP$2000,B17,21),INDEX('LŠZ H'!A$2:AI$2000,B17,21))</f>
        <v>P</v>
      </c>
      <c r="H17" s="784">
        <f>IF(A17="P",INDEX('LŠZ P'!A$2:AP$2000,B17,17),INDEX('LŠZ H'!A$2:AI$2000,B17,17))</f>
        <v>15762</v>
      </c>
      <c r="I17" s="735">
        <v>44204</v>
      </c>
      <c r="J17" s="725" t="str">
        <f>IF(A17="P",INDEX('LŠZ P'!A$2:AP$2000,B17,2),INDEX('LŠZ H'!A$2:AI$2000,B17,2))</f>
        <v>PK</v>
      </c>
      <c r="K17" s="783" t="str">
        <f>IF(A17="P",CONCATENATE(INDEX('LŠZ P'!A$2:AP$2000,B17,24),",",INDEX('LŠZ P'!A$2:AP$2000,B17,26)," ",INDEX('LŠZ P'!A$2:AP$2000,B17,25)),CONCATENATE(INDEX('LŠZ H'!A$2:AI$2000,B17,24),",",INDEX('LŠZ H'!A$2:AI$2000,B17,26)," ",INDEX('LŠZ H'!A$2:AI$2000,B17,25)))</f>
        <v>Sobôtka 94,979 01 Rimavská Sobota</v>
      </c>
      <c r="L17" s="783" t="str">
        <f>IF(A17="P",INDEX('LŠZ P'!A$2:AP$2000,B17,20),INDEX('LŠZ H'!A$2:AI$2000,B17,20))</f>
        <v>Kišš</v>
      </c>
      <c r="M17" s="783" t="str">
        <f>IF(A17="P",CONCATENATE(INDEX('LŠZ P'!A$2:AP$2000,B17,3),"/",INDEX('LŠZ P'!A$2:AP$2000,B17,4)),CONCATENATE(INDEX('LŠZ H'!A$2:AI$2000,B17,3),"/",INDEX('LŠZ H'!A$2:AI$2000,B17,4)))</f>
        <v>RUSH 4 MS/</v>
      </c>
      <c r="N17" s="783" t="str">
        <f>IF(A17="P",CONCATENATE(INDEX('LŠZ P'!A$2:AP$2000,B17,23),";",INDEX('LŠZ P'!A$2:AP$2000,B17,42)),CONCATENATE(INDEX('LŠZ H'!A$2:AI$2000,B17,23),";",INDEX('LŠZ H'!A$2:AI$2000,B17,39)))</f>
        <v>575,06;</v>
      </c>
      <c r="O17" s="735">
        <v>44925</v>
      </c>
      <c r="P17" s="783"/>
    </row>
    <row r="18" spans="1:16" s="304" customFormat="1" x14ac:dyDescent="0.2">
      <c r="A18" s="724" t="s">
        <v>991</v>
      </c>
      <c r="B18" s="725">
        <v>1372</v>
      </c>
      <c r="C18" s="897">
        <v>15</v>
      </c>
      <c r="D18" s="726" t="str">
        <f>IF(A18="P",INDEX('LŠZ P'!A$2:AP$2000,B18,11),INDEX('LŠZ H'!A$2:AI$2000,B18,11))</f>
        <v>Katarína KOPOLDOVÁ</v>
      </c>
      <c r="E18" s="783" t="str">
        <f>IF(A18="P",INDEX('LŠZ P'!A$2:AP$2000,B18,5),INDEX('LŠZ H'!A$2:AI$2000,B18,5))</f>
        <v>OM-L372</v>
      </c>
      <c r="F18" s="784">
        <f>IF(A18="P",INDEX('LŠZ P'!A$2:AP$2000,B18,6),INDEX('LŠZ H'!A$2:AI$2000,B18,6))</f>
        <v>0</v>
      </c>
      <c r="G18" s="725" t="str">
        <f>IF(A18="P",INDEX('LŠZ P'!A$2:AP$2000,B18,21),INDEX('LŠZ H'!A$2:AI$2000,B18,21))</f>
        <v>V</v>
      </c>
      <c r="H18" s="784">
        <f>IF(A18="P",INDEX('LŠZ P'!A$2:AP$2000,B18,17),INDEX('LŠZ H'!A$2:AI$2000,B18,17))</f>
        <v>21015</v>
      </c>
      <c r="I18" s="735">
        <v>44204</v>
      </c>
      <c r="J18" s="725" t="str">
        <f>IF(A18="P",INDEX('LŠZ P'!A$2:AP$2000,B18,2),INDEX('LŠZ H'!A$2:AI$2000,B18,2))</f>
        <v>PK</v>
      </c>
      <c r="K18" s="783" t="str">
        <f>IF(A18="P",CONCATENATE(INDEX('LŠZ P'!A$2:AP$2000,B18,24),",",INDEX('LŠZ P'!A$2:AP$2000,B18,26)," ",INDEX('LŠZ P'!A$2:AP$2000,B18,25)),CONCATENATE(INDEX('LŠZ H'!A$2:AI$2000,B18,24),",",INDEX('LŠZ H'!A$2:AI$2000,B18,26)," ",INDEX('LŠZ H'!A$2:AI$2000,B18,25)))</f>
        <v>Považská 30 ,831 03 Bratislava</v>
      </c>
      <c r="L18" s="783" t="str">
        <f>IF(A18="P",INDEX('LŠZ P'!A$2:AP$2000,B18,20),INDEX('LŠZ H'!A$2:AI$2000,B18,20))</f>
        <v>Matovič</v>
      </c>
      <c r="M18" s="783" t="str">
        <f>IF(A18="P",CONCATENATE(INDEX('LŠZ P'!A$2:AP$2000,B18,3),"/",INDEX('LŠZ P'!A$2:AP$2000,B18,4)),CONCATENATE(INDEX('LŠZ H'!A$2:AI$2000,B18,3),"/",INDEX('LŠZ H'!A$2:AI$2000,B18,4)))</f>
        <v>DELTA 3 S/</v>
      </c>
      <c r="N18" s="783" t="str">
        <f>IF(A18="P",CONCATENATE(INDEX('LŠZ P'!A$2:AP$2000,B18,23),";",INDEX('LŠZ P'!A$2:AP$2000,B18,42)),CONCATENATE(INDEX('LŠZ H'!A$2:AI$2000,B18,23),";",INDEX('LŠZ H'!A$2:AI$2000,B18,39)))</f>
        <v>120;</v>
      </c>
      <c r="O18" s="735">
        <v>44898</v>
      </c>
      <c r="P18" s="783"/>
    </row>
    <row r="19" spans="1:16" s="295" customFormat="1" x14ac:dyDescent="0.2">
      <c r="A19" s="898" t="s">
        <v>991</v>
      </c>
      <c r="B19" s="899">
        <v>1282</v>
      </c>
      <c r="C19" s="904">
        <v>16</v>
      </c>
      <c r="D19" s="900" t="str">
        <f>IF(A19="P",INDEX('LŠZ P'!A$2:AP$2000,B19,11),INDEX('LŠZ H'!A$2:AI$2000,B19,11))</f>
        <v>Dušan KRNÁČ</v>
      </c>
      <c r="E19" s="903" t="str">
        <f>IF(A19="P",INDEX('LŠZ P'!A$2:AP$2000,B19,5),INDEX('LŠZ H'!A$2:AI$2000,B19,5))</f>
        <v>OM-L282</v>
      </c>
      <c r="F19" s="901" t="str">
        <f>IF(A19="P",INDEX('LŠZ P'!A$2:AP$2000,B19,6),INDEX('LŠZ H'!A$2:AI$2000,B19,6))</f>
        <v>P604</v>
      </c>
      <c r="G19" s="899" t="str">
        <f>IF(A19="P",INDEX('LŠZ P'!A$2:AP$2000,B19,21),INDEX('LŠZ H'!A$2:AI$2000,B19,21))</f>
        <v>P/Z</v>
      </c>
      <c r="H19" s="901">
        <f>IF(A19="P",INDEX('LŠZ P'!A$2:AP$2000,B19,17),INDEX('LŠZ H'!A$2:AI$2000,B19,17))</f>
        <v>18610</v>
      </c>
      <c r="I19" s="902">
        <v>44211</v>
      </c>
      <c r="J19" s="899" t="str">
        <f>IF(A19="P",INDEX('LŠZ P'!A$2:AP$2000,B19,2),INDEX('LŠZ H'!A$2:AI$2000,B19,2))</f>
        <v>PK</v>
      </c>
      <c r="K19" s="608" t="str">
        <f>IF(A19="P",CONCATENATE(INDEX('LŠZ P'!A$2:AP$2000,B19,24),",",INDEX('LŠZ P'!A$2:AP$2000,B19,26)," ",INDEX('LŠZ P'!A$2:AP$2000,B19,25)),CONCATENATE(INDEX('LŠZ H'!A$2:AI$2000,B19,24),",",INDEX('LŠZ H'!A$2:AI$2000,B19,26)," ",INDEX('LŠZ H'!A$2:AI$2000,B19,25)))</f>
        <v>Bečov 46,974 01 Sebedín</v>
      </c>
      <c r="L19" s="608" t="str">
        <f>IF(A19="P",INDEX('LŠZ P'!A$2:AP$2000,B19,20),INDEX('LŠZ H'!A$2:AI$2000,B19,20))</f>
        <v>Čierny/Bohuš</v>
      </c>
      <c r="M19" s="608" t="str">
        <f>IF(A19="P",CONCATENATE(INDEX('LŠZ P'!A$2:AP$2000,B19,3),"/",INDEX('LŠZ P'!A$2:AP$2000,B19,4)),CONCATENATE(INDEX('LŠZ H'!A$2:AI$2000,B19,3),"/",INDEX('LŠZ H'!A$2:AI$2000,B19,4)))</f>
        <v>BRIGHT 5 28/XC 200 EVO 125</v>
      </c>
      <c r="N19" s="608" t="str">
        <f>IF(A19="P",CONCATENATE(INDEX('LŠZ P'!A$2:AP$2000,B19,23),";",INDEX('LŠZ P'!A$2:AP$2000,B19,42)),CONCATENATE(INDEX('LŠZ H'!A$2:AI$2000,B19,23),";",INDEX('LŠZ H'!A$2:AI$2000,B19,39)))</f>
        <v>15//5/6;PARA PLS PLATNÝ DO 28.3.2021</v>
      </c>
      <c r="O19" s="902">
        <v>44283</v>
      </c>
      <c r="P19" s="608"/>
    </row>
    <row r="20" spans="1:16" s="295" customFormat="1" x14ac:dyDescent="0.2">
      <c r="A20" s="898" t="s">
        <v>991</v>
      </c>
      <c r="B20" s="899">
        <v>89</v>
      </c>
      <c r="C20" s="904">
        <v>17</v>
      </c>
      <c r="D20" s="900" t="str">
        <f>IF(A20="P",INDEX('LŠZ P'!A$2:AP$2000,B20,11),INDEX('LŠZ H'!A$2:AI$2000,B20,11))</f>
        <v>Ing. Mgr. Attila FABIÁN</v>
      </c>
      <c r="E20" s="608" t="str">
        <f>IF(A20="P",INDEX('LŠZ P'!A$2:AP$2000,B20,5),INDEX('LŠZ H'!A$2:AI$2000,B20,5))</f>
        <v>OM-P089</v>
      </c>
      <c r="F20" s="901">
        <f>IF(A20="P",INDEX('LŠZ P'!A$2:AP$2000,B20,6),INDEX('LŠZ H'!A$2:AI$2000,B20,6))</f>
        <v>0</v>
      </c>
      <c r="G20" s="899" t="str">
        <f>IF(A20="P",INDEX('LŠZ P'!A$2:AP$2000,B20,21),INDEX('LŠZ H'!A$2:AI$2000,B20,21))</f>
        <v>V</v>
      </c>
      <c r="H20" s="901">
        <f>IF(A20="P",INDEX('LŠZ P'!A$2:AP$2000,B20,17),INDEX('LŠZ H'!A$2:AI$2000,B20,17))</f>
        <v>21017</v>
      </c>
      <c r="I20" s="902">
        <v>44218</v>
      </c>
      <c r="J20" s="899" t="str">
        <f>IF(A20="P",INDEX('LŠZ P'!A$2:AP$2000,B20,2),INDEX('LŠZ H'!A$2:AI$2000,B20,2))</f>
        <v>PK</v>
      </c>
      <c r="K20" s="608" t="str">
        <f>IF(A20="P",CONCATENATE(INDEX('LŠZ P'!A$2:AP$2000,B20,24),",",INDEX('LŠZ P'!A$2:AP$2000,B20,26)," ",INDEX('LŠZ P'!A$2:AP$2000,B20,25)),CONCATENATE(INDEX('LŠZ H'!A$2:AI$2000,B20,24),",",INDEX('LŠZ H'!A$2:AI$2000,B20,26)," ",INDEX('LŠZ H'!A$2:AI$2000,B20,25)))</f>
        <v>Mieru 58,984 01 Lučenec</v>
      </c>
      <c r="L20" s="608" t="str">
        <f>IF(A20="P",INDEX('LŠZ P'!A$2:AP$2000,B20,20),INDEX('LŠZ H'!A$2:AI$2000,B20,20))</f>
        <v>Kišš</v>
      </c>
      <c r="M20" s="608" t="str">
        <f>IF(A20="P",CONCATENATE(INDEX('LŠZ P'!A$2:AP$2000,B20,3),"/",INDEX('LŠZ P'!A$2:AP$2000,B20,4)),CONCATENATE(INDEX('LŠZ H'!A$2:AI$2000,B20,3),"/",INDEX('LŠZ H'!A$2:AI$2000,B20,4)))</f>
        <v>EONA 2 S/</v>
      </c>
      <c r="N20" s="608" t="str">
        <f>IF(A20="P",CONCATENATE(INDEX('LŠZ P'!A$2:AP$2000,B20,23),";",INDEX('LŠZ P'!A$2:AP$2000,B20,42)),CONCATENATE(INDEX('LŠZ H'!A$2:AI$2000,B20,23),";",INDEX('LŠZ H'!A$2:AI$2000,B20,39)))</f>
        <v>2;</v>
      </c>
      <c r="O20" s="902">
        <v>44933</v>
      </c>
      <c r="P20" s="608"/>
    </row>
    <row r="21" spans="1:16" s="295" customFormat="1" x14ac:dyDescent="0.2">
      <c r="A21" s="898" t="s">
        <v>991</v>
      </c>
      <c r="B21" s="899">
        <v>1226</v>
      </c>
      <c r="C21" s="904">
        <v>18</v>
      </c>
      <c r="D21" s="900" t="str">
        <f>IF(A21="P",INDEX('LŠZ P'!A$2:AP$2000,B21,11),INDEX('LŠZ H'!A$2:AI$2000,B21,11))</f>
        <v>Michal MOCNÝ</v>
      </c>
      <c r="E21" s="608" t="str">
        <f>IF(A21="P",INDEX('LŠZ P'!A$2:AP$2000,B21,5),INDEX('LŠZ H'!A$2:AI$2000,B21,5))</f>
        <v>OM-L226</v>
      </c>
      <c r="F21" s="901">
        <f>IF(A21="P",INDEX('LŠZ P'!A$2:AP$2000,B21,6),INDEX('LŠZ H'!A$2:AI$2000,B21,6))</f>
        <v>0</v>
      </c>
      <c r="G21" s="899" t="str">
        <f>IF(A21="P",INDEX('LŠZ P'!A$2:AP$2000,B21,21),INDEX('LŠZ H'!A$2:AI$2000,B21,21))</f>
        <v>V</v>
      </c>
      <c r="H21" s="901">
        <f>IF(A21="P",INDEX('LŠZ P'!A$2:AP$2000,B21,17),INDEX('LŠZ H'!A$2:AI$2000,B21,17))</f>
        <v>21018</v>
      </c>
      <c r="I21" s="902">
        <v>44218</v>
      </c>
      <c r="J21" s="899" t="str">
        <f>IF(A21="P",INDEX('LŠZ P'!A$2:AP$2000,B21,2),INDEX('LŠZ H'!A$2:AI$2000,B21,2))</f>
        <v>PK</v>
      </c>
      <c r="K21" s="608" t="str">
        <f>IF(A21="P",CONCATENATE(INDEX('LŠZ P'!A$2:AP$2000,B21,24),",",INDEX('LŠZ P'!A$2:AP$2000,B21,26)," ",INDEX('LŠZ P'!A$2:AP$2000,B21,25)),CONCATENATE(INDEX('LŠZ H'!A$2:AI$2000,B21,24),",",INDEX('LŠZ H'!A$2:AI$2000,B21,26)," ",INDEX('LŠZ H'!A$2:AI$2000,B21,25)))</f>
        <v>1.mája 581/57,980 55 Klenovec</v>
      </c>
      <c r="L21" s="608" t="str">
        <f>IF(A21="P",INDEX('LŠZ P'!A$2:AP$2000,B21,20),INDEX('LŠZ H'!A$2:AI$2000,B21,20))</f>
        <v>Kišš</v>
      </c>
      <c r="M21" s="608" t="str">
        <f>IF(A21="P",CONCATENATE(INDEX('LŠZ P'!A$2:AP$2000,B21,3),"/",INDEX('LŠZ P'!A$2:AP$2000,B21,4)),CONCATENATE(INDEX('LŠZ H'!A$2:AI$2000,B21,3),"/",INDEX('LŠZ H'!A$2:AI$2000,B21,4)))</f>
        <v>CHILI 4 XXS/</v>
      </c>
      <c r="N21" s="608" t="str">
        <f>IF(A21="P",CONCATENATE(INDEX('LŠZ P'!A$2:AP$2000,B21,23),";",INDEX('LŠZ P'!A$2:AP$2000,B21,42)),CONCATENATE(INDEX('LŠZ H'!A$2:AI$2000,B21,23),";",INDEX('LŠZ H'!A$2:AI$2000,B21,39)))</f>
        <v>54;</v>
      </c>
      <c r="O21" s="902">
        <v>44928</v>
      </c>
      <c r="P21" s="608"/>
    </row>
    <row r="22" spans="1:16" s="295" customFormat="1" x14ac:dyDescent="0.2">
      <c r="A22" s="898" t="s">
        <v>991</v>
      </c>
      <c r="B22" s="899">
        <v>304</v>
      </c>
      <c r="C22" s="904">
        <v>19</v>
      </c>
      <c r="D22" s="900" t="str">
        <f>IF(A22="P",INDEX('LŠZ P'!A$2:AP$2000,B22,11),INDEX('LŠZ H'!A$2:AI$2000,B22,11))</f>
        <v>Juraj LEDNICKÝ</v>
      </c>
      <c r="E22" s="608" t="str">
        <f>IF(A22="P",INDEX('LŠZ P'!A$2:AP$2000,B22,5),INDEX('LŠZ H'!A$2:AI$2000,B22,5))</f>
        <v>OM-P304</v>
      </c>
      <c r="F22" s="908" t="str">
        <f>IF(A22="P",INDEX('LŠZ P'!A$2:AP$2000,B22,6),INDEX('LŠZ H'!A$2:AI$2000,B22,6))</f>
        <v>P304</v>
      </c>
      <c r="G22" s="899" t="str">
        <f>IF(A22="P",INDEX('LŠZ P'!A$2:AP$2000,B22,21),INDEX('LŠZ H'!A$2:AI$2000,B22,21))</f>
        <v>Z/V</v>
      </c>
      <c r="H22" s="901">
        <f>IF(A22="P",INDEX('LŠZ P'!A$2:AP$2000,B22,17),INDEX('LŠZ H'!A$2:AI$2000,B22,17))</f>
        <v>21218</v>
      </c>
      <c r="I22" s="902">
        <v>44218</v>
      </c>
      <c r="J22" s="899" t="str">
        <f>IF(A22="P",INDEX('LŠZ P'!A$2:AP$2000,B22,2),INDEX('LŠZ H'!A$2:AI$2000,B22,2))</f>
        <v>MPK</v>
      </c>
      <c r="K22" s="608" t="str">
        <f>IF(A22="P",CONCATENATE(INDEX('LŠZ P'!A$2:AP$2000,B22,24),",",INDEX('LŠZ P'!A$2:AP$2000,B22,26)," ",INDEX('LŠZ P'!A$2:AP$2000,B22,25)),CONCATENATE(INDEX('LŠZ H'!A$2:AI$2000,B22,24),",",INDEX('LŠZ H'!A$2:AI$2000,B22,26)," ",INDEX('LŠZ H'!A$2:AI$2000,B22,25)))</f>
        <v>Malé Lednice 201,018 16 Domaniža</v>
      </c>
      <c r="L22" s="608" t="str">
        <f>IF(A22="P",INDEX('LŠZ P'!A$2:AP$2000,B22,20),INDEX('LŠZ H'!A$2:AI$2000,B22,20))</f>
        <v>Vrabec</v>
      </c>
      <c r="M22" s="608" t="str">
        <f>IF(A22="P",CONCATENATE(INDEX('LŠZ P'!A$2:AP$2000,B22,3),"/",INDEX('LŠZ P'!A$2:AP$2000,B22,4)),CONCATENATE(INDEX('LŠZ H'!A$2:AI$2000,B22,3),"/",INDEX('LŠZ H'!A$2:AI$2000,B22,4)))</f>
        <v>PLUTO 2 M/RR 200</v>
      </c>
      <c r="N22" s="608" t="str">
        <f>IF(A22="P",CONCATENATE(INDEX('LŠZ P'!A$2:AP$2000,B22,23),";",INDEX('LŠZ P'!A$2:AP$2000,B22,42)),CONCATENATE(INDEX('LŠZ H'!A$2:AI$2000,B22,23),";",INDEX('LŠZ H'!A$2:AI$2000,B22,39)))</f>
        <v>125//30;Platnosť PARA PLS LŠZ do 10.05.2023</v>
      </c>
      <c r="O22" s="902">
        <v>44924</v>
      </c>
      <c r="P22" s="608"/>
    </row>
    <row r="23" spans="1:16" s="295" customFormat="1" x14ac:dyDescent="0.2">
      <c r="A23" s="898" t="s">
        <v>991</v>
      </c>
      <c r="B23" s="899">
        <v>636</v>
      </c>
      <c r="C23" s="904">
        <v>20</v>
      </c>
      <c r="D23" s="900" t="str">
        <f>IF(A23="P",INDEX('LŠZ P'!A$2:AP$2000,B23,11),INDEX('LŠZ H'!A$2:AI$2000,B23,11))</f>
        <v>Ing. Ivan KIŠŠ</v>
      </c>
      <c r="E23" s="608" t="str">
        <f>IF(A23="P",INDEX('LŠZ P'!A$2:AP$2000,B23,5),INDEX('LŠZ H'!A$2:AI$2000,B23,5))</f>
        <v>OM-P636</v>
      </c>
      <c r="F23" s="901">
        <f>IF(A23="P",INDEX('LŠZ P'!A$2:AP$2000,B23,6),INDEX('LŠZ H'!A$2:AI$2000,B23,6))</f>
        <v>0</v>
      </c>
      <c r="G23" s="899" t="str">
        <f>IF(A23="P",INDEX('LŠZ P'!A$2:AP$2000,B23,21),INDEX('LŠZ H'!A$2:AI$2000,B23,21))</f>
        <v>P</v>
      </c>
      <c r="H23" s="901">
        <f>IF(A23="P",INDEX('LŠZ P'!A$2:AP$2000,B23,17),INDEX('LŠZ H'!A$2:AI$2000,B23,17))</f>
        <v>14054</v>
      </c>
      <c r="I23" s="902">
        <v>44218</v>
      </c>
      <c r="J23" s="899" t="str">
        <f>IF(A23="P",INDEX('LŠZ P'!A$2:AP$2000,B23,2),INDEX('LŠZ H'!A$2:AI$2000,B23,2))</f>
        <v>PK</v>
      </c>
      <c r="K23" s="608" t="str">
        <f>IF(A23="P",CONCATENATE(INDEX('LŠZ P'!A$2:AP$2000,B23,24),",",INDEX('LŠZ P'!A$2:AP$2000,B23,26)," ",INDEX('LŠZ P'!A$2:AP$2000,B23,25)),CONCATENATE(INDEX('LŠZ H'!A$2:AI$2000,B23,24),",",INDEX('LŠZ H'!A$2:AI$2000,B23,26)," ",INDEX('LŠZ H'!A$2:AI$2000,B23,25)))</f>
        <v>Jarná 6,984 01 Lučenec</v>
      </c>
      <c r="L23" s="608" t="str">
        <f>IF(A23="P",INDEX('LŠZ P'!A$2:AP$2000,B23,20),INDEX('LŠZ H'!A$2:AI$2000,B23,20))</f>
        <v>Kišš</v>
      </c>
      <c r="M23" s="608" t="str">
        <f>IF(A23="P",CONCATENATE(INDEX('LŠZ P'!A$2:AP$2000,B23,3),"/",INDEX('LŠZ P'!A$2:AP$2000,B23,4)),CONCATENATE(INDEX('LŠZ H'!A$2:AI$2000,B23,3),"/",INDEX('LŠZ H'!A$2:AI$2000,B23,4)))</f>
        <v>STREAM 28/</v>
      </c>
      <c r="N23" s="608" t="str">
        <f>IF(A23="P",CONCATENATE(INDEX('LŠZ P'!A$2:AP$2000,B23,23),";",INDEX('LŠZ P'!A$2:AP$2000,B23,42)),CONCATENATE(INDEX('LŠZ H'!A$2:AI$2000,B23,23),";",INDEX('LŠZ H'!A$2:AI$2000,B23,39)))</f>
        <v>156;</v>
      </c>
      <c r="O23" s="902">
        <v>44939</v>
      </c>
      <c r="P23" s="608">
        <v>20</v>
      </c>
    </row>
    <row r="24" spans="1:16" s="295" customFormat="1" x14ac:dyDescent="0.2">
      <c r="A24" s="898" t="s">
        <v>991</v>
      </c>
      <c r="B24" s="899">
        <v>730</v>
      </c>
      <c r="C24" s="904">
        <v>21</v>
      </c>
      <c r="D24" s="900" t="str">
        <f>IF(A24="P",INDEX('LŠZ P'!A$2:AP$2000,B24,11),INDEX('LŠZ H'!A$2:AI$2000,B24,11))</f>
        <v>Peter VETRÁK</v>
      </c>
      <c r="E24" s="608" t="str">
        <f>IF(A24="P",INDEX('LŠZ P'!A$2:AP$2000,B24,5),INDEX('LŠZ H'!A$2:AI$2000,B24,5))</f>
        <v>OM-P730</v>
      </c>
      <c r="F24" s="901">
        <f>IF(A24="P",INDEX('LŠZ P'!A$2:AP$2000,B24,6),INDEX('LŠZ H'!A$2:AI$2000,B24,6))</f>
        <v>0</v>
      </c>
      <c r="G24" s="899" t="str">
        <f>IF(A24="P",INDEX('LŠZ P'!A$2:AP$2000,B24,21),INDEX('LŠZ H'!A$2:AI$2000,B24,21))</f>
        <v>P</v>
      </c>
      <c r="H24" s="901">
        <f>IF(A24="P",INDEX('LŠZ P'!A$2:AP$2000,B24,17),INDEX('LŠZ H'!A$2:AI$2000,B24,17))</f>
        <v>17275</v>
      </c>
      <c r="I24" s="902">
        <v>44223</v>
      </c>
      <c r="J24" s="899" t="str">
        <f>IF(A24="P",INDEX('LŠZ P'!A$2:AP$2000,B24,2),INDEX('LŠZ H'!A$2:AI$2000,B24,2))</f>
        <v>PK</v>
      </c>
      <c r="K24" s="608" t="str">
        <f>IF(A24="P",CONCATENATE(INDEX('LŠZ P'!A$2:AP$2000,B24,24),",",INDEX('LŠZ P'!A$2:AP$2000,B24,26)," ",INDEX('LŠZ P'!A$2:AP$2000,B24,25)),CONCATENATE(INDEX('LŠZ H'!A$2:AI$2000,B24,24),",",INDEX('LŠZ H'!A$2:AI$2000,B24,26)," ",INDEX('LŠZ H'!A$2:AI$2000,B24,25)))</f>
        <v>Školská 721/17,990 01 Veľký Krtíš</v>
      </c>
      <c r="L24" s="608" t="str">
        <f>IF(A24="P",INDEX('LŠZ P'!A$2:AP$2000,B24,20),INDEX('LŠZ H'!A$2:AI$2000,B24,20))</f>
        <v>Kišš</v>
      </c>
      <c r="M24" s="608" t="str">
        <f>IF(A24="P",CONCATENATE(INDEX('LŠZ P'!A$2:AP$2000,B24,3),"/",INDEX('LŠZ P'!A$2:AP$2000,B24,4)),CONCATENATE(INDEX('LŠZ H'!A$2:AI$2000,B24,3),"/",INDEX('LŠZ H'!A$2:AI$2000,B24,4)))</f>
        <v>NEVADA 26/</v>
      </c>
      <c r="N24" s="608" t="str">
        <f>IF(A24="P",CONCATENATE(INDEX('LŠZ P'!A$2:AP$2000,B24,23),";",INDEX('LŠZ P'!A$2:AP$2000,B24,42)),CONCATENATE(INDEX('LŠZ H'!A$2:AI$2000,B24,23),";",INDEX('LŠZ H'!A$2:AI$2000,B24,39)))</f>
        <v>92;</v>
      </c>
      <c r="O24" s="902">
        <v>44936</v>
      </c>
      <c r="P24" s="608"/>
    </row>
    <row r="25" spans="1:16" s="295" customFormat="1" x14ac:dyDescent="0.2">
      <c r="A25" s="898" t="s">
        <v>991</v>
      </c>
      <c r="B25" s="899">
        <v>1344</v>
      </c>
      <c r="C25" s="904">
        <v>22</v>
      </c>
      <c r="D25" s="900" t="str">
        <f>IF(A25="P",INDEX('LŠZ P'!A$2:AP$2000,B25,11),INDEX('LŠZ H'!A$2:AI$2000,B25,11))</f>
        <v>Miroslav KOMANEC</v>
      </c>
      <c r="E25" s="903" t="str">
        <f>IF(A25="P",INDEX('LŠZ P'!A$2:AP$2000,B25,5),INDEX('LŠZ H'!A$2:AI$2000,B25,5))</f>
        <v>OM-L344</v>
      </c>
      <c r="F25" s="901" t="str">
        <f>IF(A25="P",INDEX('LŠZ P'!A$2:AP$2000,B25,6),INDEX('LŠZ H'!A$2:AI$2000,B25,6))</f>
        <v>L344</v>
      </c>
      <c r="G25" s="899" t="str">
        <f>IF(A25="P",INDEX('LŠZ P'!A$2:AP$2000,B25,21),INDEX('LŠZ H'!A$2:AI$2000,B25,21))</f>
        <v>P</v>
      </c>
      <c r="H25" s="901">
        <f>IF(A25="P",INDEX('LŠZ P'!A$2:AP$2000,B25,17),INDEX('LŠZ H'!A$2:AI$2000,B25,17))</f>
        <v>20648</v>
      </c>
      <c r="I25" s="902">
        <v>44223</v>
      </c>
      <c r="J25" s="899" t="str">
        <f>IF(A25="P",INDEX('LŠZ P'!A$2:AP$2000,B25,2),INDEX('LŠZ H'!A$2:AI$2000,B25,2))</f>
        <v>T</v>
      </c>
      <c r="K25" s="608" t="str">
        <f>IF(A25="P",CONCATENATE(INDEX('LŠZ P'!A$2:AP$2000,B25,24),",",INDEX('LŠZ P'!A$2:AP$2000,B25,26)," ",INDEX('LŠZ P'!A$2:AP$2000,B25,25)),CONCATENATE(INDEX('LŠZ H'!A$2:AI$2000,B25,24),",",INDEX('LŠZ H'!A$2:AI$2000,B25,26)," ",INDEX('LŠZ H'!A$2:AI$2000,B25,25)))</f>
        <v xml:space="preserve">Na Vápenicu 422/39,013 11 Lietavská Lúčka </v>
      </c>
      <c r="L25" s="608" t="str">
        <f>IF(A25="P",INDEX('LŠZ P'!A$2:AP$2000,B25,20),INDEX('LŠZ H'!A$2:AI$2000,B25,20))</f>
        <v>Adame</v>
      </c>
      <c r="M25" s="608" t="str">
        <f>IF(A25="P",CONCATENATE(INDEX('LŠZ P'!A$2:AP$2000,B25,3),"/",INDEX('LŠZ P'!A$2:AP$2000,B25,4)),CONCATENATE(INDEX('LŠZ H'!A$2:AI$2000,B25,3),"/",INDEX('LŠZ H'!A$2:AI$2000,B25,4)))</f>
        <v>/NIMBUS 1B</v>
      </c>
      <c r="N25" s="608" t="str">
        <f>IF(A25="P",CONCATENATE(INDEX('LŠZ P'!A$2:AP$2000,B25,23),";",INDEX('LŠZ P'!A$2:AP$2000,B25,42)),CONCATENATE(INDEX('LŠZ H'!A$2:AI$2000,B25,23),";",INDEX('LŠZ H'!A$2:AI$2000,B25,39)))</f>
        <v>20;lieta s OM-L271</v>
      </c>
      <c r="O25" s="902">
        <v>44944</v>
      </c>
      <c r="P25" s="608"/>
    </row>
    <row r="26" spans="1:16" s="304" customFormat="1" x14ac:dyDescent="0.2">
      <c r="A26" s="724" t="s">
        <v>991</v>
      </c>
      <c r="B26" s="725">
        <v>79</v>
      </c>
      <c r="C26" s="897">
        <v>23</v>
      </c>
      <c r="D26" s="726" t="str">
        <f>IF(A26="P",INDEX('LŠZ P'!A$2:AP$2000,B26,11),INDEX('LŠZ H'!A$2:AI$2000,B26,11))</f>
        <v>Mgr. Ján IVANECKÝ</v>
      </c>
      <c r="E26" s="783" t="str">
        <f>IF(A26="P",INDEX('LŠZ P'!A$2:AP$2000,B26,5),INDEX('LŠZ H'!A$2:AI$2000,B26,5))</f>
        <v>OM-P079</v>
      </c>
      <c r="F26" s="909" t="str">
        <f>IF(A26="P",INDEX('LŠZ P'!A$2:AP$2000,B26,6),INDEX('LŠZ H'!A$2:AI$2000,B26,6))</f>
        <v>P079</v>
      </c>
      <c r="G26" s="725" t="str">
        <f>IF(A26="P",INDEX('LŠZ P'!A$2:AP$2000,B26,21),INDEX('LŠZ H'!A$2:AI$2000,B26,21))</f>
        <v>P/V</v>
      </c>
      <c r="H26" s="784">
        <f>IF(A26="P",INDEX('LŠZ P'!A$2:AP$2000,B26,17),INDEX('LŠZ H'!A$2:AI$2000,B26,17))</f>
        <v>19016</v>
      </c>
      <c r="I26" s="735">
        <v>44224</v>
      </c>
      <c r="J26" s="725" t="str">
        <f>IF(A26="P",INDEX('LŠZ P'!A$2:AP$2000,B26,2),INDEX('LŠZ H'!A$2:AI$2000,B26,2))</f>
        <v>MPK</v>
      </c>
      <c r="K26" s="783" t="str">
        <f>IF(A26="P",CONCATENATE(INDEX('LŠZ P'!A$2:AP$2000,B26,24),",",INDEX('LŠZ P'!A$2:AP$2000,B26,26)," ",INDEX('LŠZ P'!A$2:AP$2000,B26,25)),CONCATENATE(INDEX('LŠZ H'!A$2:AI$2000,B26,24),",",INDEX('LŠZ H'!A$2:AI$2000,B26,26)," ",INDEX('LŠZ H'!A$2:AI$2000,B26,25)))</f>
        <v>Korabinského 61,080 06 Ľubotice</v>
      </c>
      <c r="L26" s="783" t="str">
        <f>IF(A26="P",INDEX('LŠZ P'!A$2:AP$2000,B26,20),INDEX('LŠZ H'!A$2:AI$2000,B26,20))</f>
        <v>Šimko</v>
      </c>
      <c r="M26" s="783" t="str">
        <f>IF(A26="P",CONCATENATE(INDEX('LŠZ P'!A$2:AP$2000,B26,3),"/",INDEX('LŠZ P'!A$2:AP$2000,B26,4)),CONCATENATE(INDEX('LŠZ H'!A$2:AI$2000,B26,3),"/",INDEX('LŠZ H'!A$2:AI$2000,B26,4)))</f>
        <v>LUNA 2 26/BULLMAX 250</v>
      </c>
      <c r="N26" s="783" t="str">
        <f>IF(A26="P",CONCATENATE(INDEX('LŠZ P'!A$2:AP$2000,B26,23),";",INDEX('LŠZ P'!A$2:AP$2000,B26,42)),CONCATENATE(INDEX('LŠZ H'!A$2:AI$2000,B26,23),";",INDEX('LŠZ H'!A$2:AI$2000,B26,39)))</f>
        <v>44//52;para PLS do 06.03.2022</v>
      </c>
      <c r="O26" s="735">
        <v>44948</v>
      </c>
      <c r="P26" s="783"/>
    </row>
    <row r="27" spans="1:16" s="304" customFormat="1" x14ac:dyDescent="0.2">
      <c r="A27" s="724" t="s">
        <v>991</v>
      </c>
      <c r="B27" s="725">
        <v>949</v>
      </c>
      <c r="C27" s="897">
        <v>24</v>
      </c>
      <c r="D27" s="726" t="str">
        <f>IF(A27="P",INDEX('LŠZ P'!A$2:AP$2000,B27,11),INDEX('LŠZ H'!A$2:AI$2000,B27,11))</f>
        <v>Vojtech MICHNÁČ</v>
      </c>
      <c r="E27" s="726" t="str">
        <f>IF(A27="P",INDEX('LŠZ P'!A$2:AP$2000,B27,5),INDEX('LŠZ H'!A$2:AI$2000,B27,5))</f>
        <v>OM-P949</v>
      </c>
      <c r="F27" s="726">
        <f>IF(A27="P",INDEX('LŠZ P'!A$2:AP$2000,B27,6),INDEX('LŠZ H'!A$2:AI$2000,B27,6))</f>
        <v>0</v>
      </c>
      <c r="G27" s="725" t="str">
        <f>IF(A27="P",INDEX('LŠZ P'!A$2:AP$2000,B27,21),INDEX('LŠZ H'!A$2:AI$2000,B27,21))</f>
        <v>P</v>
      </c>
      <c r="H27" s="726">
        <f>IF(A27="P",INDEX('LŠZ P'!A$2:AP$2000,B27,17),INDEX('LŠZ H'!A$2:AI$2000,B27,17))</f>
        <v>18665</v>
      </c>
      <c r="I27" s="910">
        <v>44224</v>
      </c>
      <c r="J27" s="725" t="str">
        <f>IF(A27="P",INDEX('LŠZ P'!A$2:AP$2000,B27,2),INDEX('LŠZ H'!A$2:AI$2000,B27,2))</f>
        <v>PK</v>
      </c>
      <c r="K27" s="726" t="str">
        <f>IF(A27="P",CONCATENATE(INDEX('LŠZ P'!A$2:AP$2000,B27,24),",",INDEX('LŠZ P'!A$2:AP$2000,B27,26)," ",INDEX('LŠZ P'!A$2:AP$2000,B27,25)),CONCATENATE(INDEX('LŠZ H'!A$2:AI$2000,B27,24),",",INDEX('LŠZ H'!A$2:AI$2000,B27,26)," ",INDEX('LŠZ H'!A$2:AI$2000,B27,25)))</f>
        <v>Olešná 101,023 57 Olešná</v>
      </c>
      <c r="L27" s="726" t="str">
        <f>IF(A27="P",INDEX('LŠZ P'!A$2:AP$2000,B27,20),INDEX('LŠZ H'!A$2:AI$2000,B27,20))</f>
        <v>Vyparina</v>
      </c>
      <c r="M27" s="726" t="str">
        <f>IF(A27="P",CONCATENATE(INDEX('LŠZ P'!A$2:AP$2000,B27,3),"/",INDEX('LŠZ P'!A$2:AP$2000,B27,4)),CONCATENATE(INDEX('LŠZ H'!A$2:AI$2000,B27,3),"/",INDEX('LŠZ H'!A$2:AI$2000,B27,4)))</f>
        <v>DELTA 3 ML/</v>
      </c>
      <c r="N27" s="726" t="str">
        <f>IF(A27="P",CONCATENATE(INDEX('LŠZ P'!A$2:AP$2000,B27,23),";",INDEX('LŠZ P'!A$2:AP$2000,B27,42)),CONCATENATE(INDEX('LŠZ H'!A$2:AI$2000,B27,23),";",INDEX('LŠZ H'!A$2:AI$2000,B27,39)))</f>
        <v>40;</v>
      </c>
      <c r="O27" s="911">
        <v>44888</v>
      </c>
      <c r="P27" s="783"/>
    </row>
    <row r="28" spans="1:16" s="304" customFormat="1" x14ac:dyDescent="0.2">
      <c r="A28" s="724" t="s">
        <v>991</v>
      </c>
      <c r="B28" s="725">
        <v>509</v>
      </c>
      <c r="C28" s="897">
        <v>25</v>
      </c>
      <c r="D28" s="726" t="str">
        <f>IF(A28="P",INDEX('LŠZ P'!A$2:AP$2000,B28,11),INDEX('LŠZ H'!A$2:AI$2000,B28,11))</f>
        <v>Mgr.Ľuboš MOCHNÁČ</v>
      </c>
      <c r="E28" s="726" t="str">
        <f>IF(A28="P",INDEX('LŠZ P'!A$2:AP$2000,B28,5),INDEX('LŠZ H'!A$2:AI$2000,B28,5))</f>
        <v>OM-P509</v>
      </c>
      <c r="F28" s="726">
        <f>IF(A28="P",INDEX('LŠZ P'!A$2:AP$2000,B28,6),INDEX('LŠZ H'!A$2:AI$2000,B28,6))</f>
        <v>0</v>
      </c>
      <c r="G28" s="725" t="str">
        <f>IF(A28="P",INDEX('LŠZ P'!A$2:AP$2000,B28,21),INDEX('LŠZ H'!A$2:AI$2000,B28,21))</f>
        <v>P</v>
      </c>
      <c r="H28" s="726">
        <f>IF(A28="P",INDEX('LŠZ P'!A$2:AP$2000,B28,17),INDEX('LŠZ H'!A$2:AI$2000,B28,17))</f>
        <v>19335</v>
      </c>
      <c r="I28" s="910">
        <v>44224</v>
      </c>
      <c r="J28" s="725" t="str">
        <f>IF(A28="P",INDEX('LŠZ P'!A$2:AP$2000,B28,2),INDEX('LŠZ H'!A$2:AI$2000,B28,2))</f>
        <v>PK</v>
      </c>
      <c r="K28" s="726" t="str">
        <f>IF(A28="P",CONCATENATE(INDEX('LŠZ P'!A$2:AP$2000,B28,24),",",INDEX('LŠZ P'!A$2:AP$2000,B28,26)," ",INDEX('LŠZ P'!A$2:AP$2000,B28,25)),CONCATENATE(INDEX('LŠZ H'!A$2:AI$2000,B28,24),",",INDEX('LŠZ H'!A$2:AI$2000,B28,26)," ",INDEX('LŠZ H'!A$2:AI$2000,B28,25)))</f>
        <v>Wuppertálska 2,040 23 Košice</v>
      </c>
      <c r="L28" s="726" t="str">
        <f>IF(A28="P",INDEX('LŠZ P'!A$2:AP$2000,B28,20),INDEX('LŠZ H'!A$2:AI$2000,B28,20))</f>
        <v>Vyparina</v>
      </c>
      <c r="M28" s="726" t="str">
        <f>IF(A28="P",CONCATENATE(INDEX('LŠZ P'!A$2:AP$2000,B28,3),"/",INDEX('LŠZ P'!A$2:AP$2000,B28,4)),CONCATENATE(INDEX('LŠZ H'!A$2:AI$2000,B28,3),"/",INDEX('LŠZ H'!A$2:AI$2000,B28,4)))</f>
        <v>TEQUILA 3 S/</v>
      </c>
      <c r="N28" s="726" t="str">
        <f>IF(A28="P",CONCATENATE(INDEX('LŠZ P'!A$2:AP$2000,B28,23),";",INDEX('LŠZ P'!A$2:AP$2000,B28,42)),CONCATENATE(INDEX('LŠZ H'!A$2:AI$2000,B28,23),";",INDEX('LŠZ H'!A$2:AI$2000,B28,39)))</f>
        <v>75;</v>
      </c>
      <c r="O28" s="911">
        <v>44947</v>
      </c>
      <c r="P28" s="783"/>
    </row>
    <row r="29" spans="1:16" s="304" customFormat="1" x14ac:dyDescent="0.2">
      <c r="A29" s="724" t="s">
        <v>991</v>
      </c>
      <c r="B29" s="725">
        <v>613</v>
      </c>
      <c r="C29" s="897">
        <v>26</v>
      </c>
      <c r="D29" s="726" t="str">
        <f>IF(A29="P",INDEX('LŠZ P'!A$2:AP$2000,B29,11),INDEX('LŠZ H'!A$2:AI$2000,B29,11))</f>
        <v>Peter SEMAN</v>
      </c>
      <c r="E29" s="726" t="str">
        <f>IF(A29="P",INDEX('LŠZ P'!A$2:AP$2000,B29,5),INDEX('LŠZ H'!A$2:AI$2000,B29,5))</f>
        <v>OM-P613</v>
      </c>
      <c r="F29" s="912" t="str">
        <f>IF(A29="P",INDEX('LŠZ P'!A$2:AP$2000,B29,6),INDEX('LŠZ H'!A$2:AI$2000,B29,6))</f>
        <v>P476</v>
      </c>
      <c r="G29" s="725" t="str">
        <f>IF(A29="P",INDEX('LŠZ P'!A$2:AP$2000,B29,21),INDEX('LŠZ H'!A$2:AI$2000,B29,21))</f>
        <v>P,Z</v>
      </c>
      <c r="H29" s="726">
        <f>IF(A29="P",INDEX('LŠZ P'!A$2:AP$2000,B29,17),INDEX('LŠZ H'!A$2:AI$2000,B29,17))</f>
        <v>21416</v>
      </c>
      <c r="I29" s="910">
        <v>44224</v>
      </c>
      <c r="J29" s="725" t="str">
        <f>IF(A29="P",INDEX('LŠZ P'!A$2:AP$2000,B29,2),INDEX('LŠZ H'!A$2:AI$2000,B29,2))</f>
        <v>MPK</v>
      </c>
      <c r="K29" s="726" t="str">
        <f>IF(A29="P",CONCATENATE(INDEX('LŠZ P'!A$2:AP$2000,B29,24),",",INDEX('LŠZ P'!A$2:AP$2000,B29,26)," ",INDEX('LŠZ P'!A$2:AP$2000,B29,25)),CONCATENATE(INDEX('LŠZ H'!A$2:AI$2000,B29,24),",",INDEX('LŠZ H'!A$2:AI$2000,B29,26)," ",INDEX('LŠZ H'!A$2:AI$2000,B29,25)))</f>
        <v>Školská 289,044 57 Haniska</v>
      </c>
      <c r="L29" s="726" t="str">
        <f>IF(A29="P",INDEX('LŠZ P'!A$2:AP$2000,B29,20),INDEX('LŠZ H'!A$2:AI$2000,B29,20))</f>
        <v>Šimko</v>
      </c>
      <c r="M29" s="726" t="str">
        <f>IF(A29="P",CONCATENATE(INDEX('LŠZ P'!A$2:AP$2000,B29,3),"/",INDEX('LŠZ P'!A$2:AP$2000,B29,4)),CONCATENATE(INDEX('LŠZ H'!A$2:AI$2000,B29,3),"/",INDEX('LŠZ H'!A$2:AI$2000,B29,4)))</f>
        <v>FORCE SP TOURING M/</v>
      </c>
      <c r="N29" s="726" t="str">
        <f>IF(A29="P",CONCATENATE(INDEX('LŠZ P'!A$2:AP$2000,B29,23),";",INDEX('LŠZ P'!A$2:AP$2000,B29,42)),CONCATENATE(INDEX('LŠZ H'!A$2:AI$2000,B29,23),";",INDEX('LŠZ H'!A$2:AI$2000,B29,39)))</f>
        <v>122;</v>
      </c>
      <c r="O29" s="911">
        <v>44948</v>
      </c>
      <c r="P29" s="783"/>
    </row>
    <row r="30" spans="1:16" s="295" customFormat="1" x14ac:dyDescent="0.2">
      <c r="A30" s="898" t="s">
        <v>991</v>
      </c>
      <c r="B30" s="899">
        <v>600</v>
      </c>
      <c r="C30" s="904">
        <v>27</v>
      </c>
      <c r="D30" s="900" t="str">
        <f>IF(A30="P",INDEX('LŠZ P'!A$2:AP$2000,B30,11),INDEX('LŠZ H'!A$2:AI$2000,B30,11))</f>
        <v>Juraj JEŽO</v>
      </c>
      <c r="E30" s="900" t="str">
        <f>IF(A30="P",INDEX('LŠZ P'!A$2:AP$2000,B30,5),INDEX('LŠZ H'!A$2:AI$2000,B30,5))</f>
        <v>OM-P600</v>
      </c>
      <c r="F30" s="900">
        <f>IF(A30="P",INDEX('LŠZ P'!A$2:AP$2000,B30,6),INDEX('LŠZ H'!A$2:AI$2000,B30,6))</f>
        <v>0</v>
      </c>
      <c r="G30" s="899" t="str">
        <f>IF(A30="P",INDEX('LŠZ P'!A$2:AP$2000,B30,21),INDEX('LŠZ H'!A$2:AI$2000,B30,21))</f>
        <v>P</v>
      </c>
      <c r="H30" s="900">
        <f>IF(A30="P",INDEX('LŠZ P'!A$2:AP$2000,B30,17),INDEX('LŠZ H'!A$2:AI$2000,B30,17))</f>
        <v>18640</v>
      </c>
      <c r="I30" s="913">
        <v>44225</v>
      </c>
      <c r="J30" s="899" t="str">
        <f>IF(A30="P",INDEX('LŠZ P'!A$2:AP$2000,B30,2),INDEX('LŠZ H'!A$2:AI$2000,B30,2))</f>
        <v>PK</v>
      </c>
      <c r="K30" s="900" t="str">
        <f>IF(A30="P",CONCATENATE(INDEX('LŠZ P'!A$2:AP$2000,B30,24),",",INDEX('LŠZ P'!A$2:AP$2000,B30,26)," ",INDEX('LŠZ P'!A$2:AP$2000,B30,25)),CONCATENATE(INDEX('LŠZ H'!A$2:AI$2000,B30,24),",",INDEX('LŠZ H'!A$2:AI$2000,B30,26)," ",INDEX('LŠZ H'!A$2:AI$2000,B30,25)))</f>
        <v>Baničova 3389/7,010 15 Žilina</v>
      </c>
      <c r="L30" s="900" t="str">
        <f>IF(A30="P",INDEX('LŠZ P'!A$2:AP$2000,B30,20),INDEX('LŠZ H'!A$2:AI$2000,B30,20))</f>
        <v>Vrabec</v>
      </c>
      <c r="M30" s="900" t="str">
        <f>IF(A30="P",CONCATENATE(INDEX('LŠZ P'!A$2:AP$2000,B30,3),"/",INDEX('LŠZ P'!A$2:AP$2000,B30,4)),CONCATENATE(INDEX('LŠZ H'!A$2:AI$2000,B30,3),"/",INDEX('LŠZ H'!A$2:AI$2000,B30,4)))</f>
        <v>VENUS 5 M/</v>
      </c>
      <c r="N30" s="900" t="str">
        <f>IF(A30="P",CONCATENATE(INDEX('LŠZ P'!A$2:AP$2000,B30,23),";",INDEX('LŠZ P'!A$2:AP$2000,B30,42)),CONCATENATE(INDEX('LŠZ H'!A$2:AI$2000,B30,23),";",INDEX('LŠZ H'!A$2:AI$2000,B30,39)))</f>
        <v>200;</v>
      </c>
      <c r="O30" s="914">
        <v>44925</v>
      </c>
      <c r="P30" s="608"/>
    </row>
    <row r="31" spans="1:16" s="295" customFormat="1" x14ac:dyDescent="0.2">
      <c r="A31" s="898" t="s">
        <v>991</v>
      </c>
      <c r="B31" s="899">
        <v>240</v>
      </c>
      <c r="C31" s="904">
        <v>28</v>
      </c>
      <c r="D31" s="900" t="str">
        <f>IF(A31="P",INDEX('LŠZ P'!A$2:AP$2000,B31,11),INDEX('LŠZ H'!A$2:AI$2000,B31,11))</f>
        <v>Ing. Ivan KIŠŠ</v>
      </c>
      <c r="E31" s="900" t="str">
        <f>IF(A31="P",INDEX('LŠZ P'!A$2:AP$2000,B31,5),INDEX('LŠZ H'!A$2:AI$2000,B31,5))</f>
        <v>OM-P240</v>
      </c>
      <c r="F31" s="900">
        <f>IF(A31="P",INDEX('LŠZ P'!A$2:AP$2000,B31,6),INDEX('LŠZ H'!A$2:AI$2000,B31,6))</f>
        <v>0</v>
      </c>
      <c r="G31" s="899" t="str">
        <f>IF(A31="P",INDEX('LŠZ P'!A$2:AP$2000,B31,21),INDEX('LŠZ H'!A$2:AI$2000,B31,21))</f>
        <v>P</v>
      </c>
      <c r="H31" s="900">
        <f>IF(A31="P",INDEX('LŠZ P'!A$2:AP$2000,B31,17),INDEX('LŠZ H'!A$2:AI$2000,B31,17))</f>
        <v>19019</v>
      </c>
      <c r="I31" s="913">
        <v>44232</v>
      </c>
      <c r="J31" s="899" t="str">
        <f>IF(A31="P",INDEX('LŠZ P'!A$2:AP$2000,B31,2),INDEX('LŠZ H'!A$2:AI$2000,B31,2))</f>
        <v>PK</v>
      </c>
      <c r="K31" s="900" t="str">
        <f>IF(A31="P",CONCATENATE(INDEX('LŠZ P'!A$2:AP$2000,B31,24),",",INDEX('LŠZ P'!A$2:AP$2000,B31,26)," ",INDEX('LŠZ P'!A$2:AP$2000,B31,25)),CONCATENATE(INDEX('LŠZ H'!A$2:AI$2000,B31,24),",",INDEX('LŠZ H'!A$2:AI$2000,B31,26)," ",INDEX('LŠZ H'!A$2:AI$2000,B31,25)))</f>
        <v>Jarná 6,984 01 Lučenec</v>
      </c>
      <c r="L31" s="900" t="str">
        <f>IF(A31="P",INDEX('LŠZ P'!A$2:AP$2000,B31,20),INDEX('LŠZ H'!A$2:AI$2000,B31,20))</f>
        <v>Kišš</v>
      </c>
      <c r="M31" s="900" t="str">
        <f>IF(A31="P",CONCATENATE(INDEX('LŠZ P'!A$2:AP$2000,B31,3),"/",INDEX('LŠZ P'!A$2:AP$2000,B31,4)),CONCATENATE(INDEX('LŠZ H'!A$2:AI$2000,B31,3),"/",INDEX('LŠZ H'!A$2:AI$2000,B31,4)))</f>
        <v>IMPULS 4 28/</v>
      </c>
      <c r="N31" s="900" t="str">
        <f>IF(A31="P",CONCATENATE(INDEX('LŠZ P'!A$2:AP$2000,B31,23),";",INDEX('LŠZ P'!A$2:AP$2000,B31,42)),CONCATENATE(INDEX('LŠZ H'!A$2:AI$2000,B31,23),";",INDEX('LŠZ H'!A$2:AI$2000,B31,39)))</f>
        <v>31;</v>
      </c>
      <c r="O31" s="914">
        <v>44955</v>
      </c>
      <c r="P31" s="608"/>
    </row>
    <row r="32" spans="1:16" s="295" customFormat="1" x14ac:dyDescent="0.2">
      <c r="A32" s="898" t="s">
        <v>991</v>
      </c>
      <c r="B32" s="899">
        <v>332</v>
      </c>
      <c r="C32" s="904">
        <v>29</v>
      </c>
      <c r="D32" s="900" t="str">
        <f>IF(A32="P",INDEX('LŠZ P'!A$2:AP$2000,B32,11),INDEX('LŠZ H'!A$2:AI$2000,B32,11))</f>
        <v>Ing. Ivan KIŠŠ</v>
      </c>
      <c r="E32" s="900" t="str">
        <f>IF(A32="P",INDEX('LŠZ P'!A$2:AP$2000,B32,5),INDEX('LŠZ H'!A$2:AI$2000,B32,5))</f>
        <v>OM-P332</v>
      </c>
      <c r="F32" s="900">
        <f>IF(A32="P",INDEX('LŠZ P'!A$2:AP$2000,B32,6),INDEX('LŠZ H'!A$2:AI$2000,B32,6))</f>
        <v>0</v>
      </c>
      <c r="G32" s="899" t="str">
        <f>IF(A32="P",INDEX('LŠZ P'!A$2:AP$2000,B32,21),INDEX('LŠZ H'!A$2:AI$2000,B32,21))</f>
        <v>P</v>
      </c>
      <c r="H32" s="900">
        <f>IF(A32="P",INDEX('LŠZ P'!A$2:AP$2000,B32,17),INDEX('LŠZ H'!A$2:AI$2000,B32,17))</f>
        <v>19020</v>
      </c>
      <c r="I32" s="913">
        <v>44232</v>
      </c>
      <c r="J32" s="899" t="str">
        <f>IF(A32="P",INDEX('LŠZ P'!A$2:AP$2000,B32,2),INDEX('LŠZ H'!A$2:AI$2000,B32,2))</f>
        <v>PK</v>
      </c>
      <c r="K32" s="900" t="str">
        <f>IF(A32="P",CONCATENATE(INDEX('LŠZ P'!A$2:AP$2000,B32,24),",",INDEX('LŠZ P'!A$2:AP$2000,B32,26)," ",INDEX('LŠZ P'!A$2:AP$2000,B32,25)),CONCATENATE(INDEX('LŠZ H'!A$2:AI$2000,B32,24),",",INDEX('LŠZ H'!A$2:AI$2000,B32,26)," ",INDEX('LŠZ H'!A$2:AI$2000,B32,25)))</f>
        <v>Jarná 6,984 01 Lučenec</v>
      </c>
      <c r="L32" s="900" t="str">
        <f>IF(A32="P",INDEX('LŠZ P'!A$2:AP$2000,B32,20),INDEX('LŠZ H'!A$2:AI$2000,B32,20))</f>
        <v>Kišš</v>
      </c>
      <c r="M32" s="900" t="str">
        <f>IF(A32="P",CONCATENATE(INDEX('LŠZ P'!A$2:AP$2000,B32,3),"/",INDEX('LŠZ P'!A$2:AP$2000,B32,4)),CONCATENATE(INDEX('LŠZ H'!A$2:AI$2000,B32,3),"/",INDEX('LŠZ H'!A$2:AI$2000,B32,4)))</f>
        <v>IMPULS 4 28/</v>
      </c>
      <c r="N32" s="900" t="str">
        <f>IF(A32="P",CONCATENATE(INDEX('LŠZ P'!A$2:AP$2000,B32,23),";",INDEX('LŠZ P'!A$2:AP$2000,B32,42)),CONCATENATE(INDEX('LŠZ H'!A$2:AI$2000,B32,23),";",INDEX('LŠZ H'!A$2:AI$2000,B32,39)))</f>
        <v>29;</v>
      </c>
      <c r="O32" s="914">
        <v>44955</v>
      </c>
      <c r="P32" s="608"/>
    </row>
    <row r="33" spans="1:16" s="295" customFormat="1" x14ac:dyDescent="0.2">
      <c r="A33" s="898" t="s">
        <v>991</v>
      </c>
      <c r="B33" s="899">
        <v>257</v>
      </c>
      <c r="C33" s="904">
        <v>30</v>
      </c>
      <c r="D33" s="900" t="str">
        <f>IF(A33="P",INDEX('LŠZ P'!A$2:AP$2000,B33,11),INDEX('LŠZ H'!A$2:AI$2000,B33,11))</f>
        <v>Ing. Ivan KIŠŠ</v>
      </c>
      <c r="E33" s="900" t="str">
        <f>IF(A33="P",INDEX('LŠZ P'!A$2:AP$2000,B33,5),INDEX('LŠZ H'!A$2:AI$2000,B33,5))</f>
        <v>OM-P257</v>
      </c>
      <c r="F33" s="900">
        <f>IF(A33="P",INDEX('LŠZ P'!A$2:AP$2000,B33,6),INDEX('LŠZ H'!A$2:AI$2000,B33,6))</f>
        <v>0</v>
      </c>
      <c r="G33" s="899" t="str">
        <f>IF(A33="P",INDEX('LŠZ P'!A$2:AP$2000,B33,21),INDEX('LŠZ H'!A$2:AI$2000,B33,21))</f>
        <v>P</v>
      </c>
      <c r="H33" s="900">
        <f>IF(A33="P",INDEX('LŠZ P'!A$2:AP$2000,B33,17),INDEX('LŠZ H'!A$2:AI$2000,B33,17))</f>
        <v>19021</v>
      </c>
      <c r="I33" s="913">
        <v>44232</v>
      </c>
      <c r="J33" s="899" t="str">
        <f>IF(A33="P",INDEX('LŠZ P'!A$2:AP$2000,B33,2),INDEX('LŠZ H'!A$2:AI$2000,B33,2))</f>
        <v>PK</v>
      </c>
      <c r="K33" s="900" t="str">
        <f>IF(A33="P",CONCATENATE(INDEX('LŠZ P'!A$2:AP$2000,B33,24),",",INDEX('LŠZ P'!A$2:AP$2000,B33,26)," ",INDEX('LŠZ P'!A$2:AP$2000,B33,25)),CONCATENATE(INDEX('LŠZ H'!A$2:AI$2000,B33,24),",",INDEX('LŠZ H'!A$2:AI$2000,B33,26)," ",INDEX('LŠZ H'!A$2:AI$2000,B33,25)))</f>
        <v>Jarná 6,984 01 Lučenec</v>
      </c>
      <c r="L33" s="900" t="str">
        <f>IF(A33="P",INDEX('LŠZ P'!A$2:AP$2000,B33,20),INDEX('LŠZ H'!A$2:AI$2000,B33,20))</f>
        <v>Kišš</v>
      </c>
      <c r="M33" s="900" t="str">
        <f>IF(A33="P",CONCATENATE(INDEX('LŠZ P'!A$2:AP$2000,B33,3),"/",INDEX('LŠZ P'!A$2:AP$2000,B33,4)),CONCATENATE(INDEX('LŠZ H'!A$2:AI$2000,B33,3),"/",INDEX('LŠZ H'!A$2:AI$2000,B33,4)))</f>
        <v>IMPULS 4 26/</v>
      </c>
      <c r="N33" s="900" t="str">
        <f>IF(A33="P",CONCATENATE(INDEX('LŠZ P'!A$2:AP$2000,B33,23),";",INDEX('LŠZ P'!A$2:AP$2000,B33,42)),CONCATENATE(INDEX('LŠZ H'!A$2:AI$2000,B33,23),";",INDEX('LŠZ H'!A$2:AI$2000,B33,39)))</f>
        <v>34;</v>
      </c>
      <c r="O33" s="914">
        <v>44955</v>
      </c>
      <c r="P33" s="608">
        <v>30</v>
      </c>
    </row>
    <row r="34" spans="1:16" s="295" customFormat="1" x14ac:dyDescent="0.2">
      <c r="A34" s="898" t="s">
        <v>991</v>
      </c>
      <c r="B34" s="899">
        <v>964</v>
      </c>
      <c r="C34" s="904">
        <v>31</v>
      </c>
      <c r="D34" s="900" t="str">
        <f>IF(A34="P",INDEX('LŠZ P'!A$2:AP$2000,B34,11),INDEX('LŠZ H'!A$2:AI$2000,B34,11))</f>
        <v>Ing. Ivan KIŠŠ</v>
      </c>
      <c r="E34" s="900" t="str">
        <f>IF(A34="P",INDEX('LŠZ P'!A$2:AP$2000,B34,5),INDEX('LŠZ H'!A$2:AI$2000,B34,5))</f>
        <v>OM-P964</v>
      </c>
      <c r="F34" s="900">
        <f>IF(A34="P",INDEX('LŠZ P'!A$2:AP$2000,B34,6),INDEX('LŠZ H'!A$2:AI$2000,B34,6))</f>
        <v>0</v>
      </c>
      <c r="G34" s="899" t="str">
        <f>IF(A34="P",INDEX('LŠZ P'!A$2:AP$2000,B34,21),INDEX('LŠZ H'!A$2:AI$2000,B34,21))</f>
        <v>P</v>
      </c>
      <c r="H34" s="900">
        <f>IF(A34="P",INDEX('LŠZ P'!A$2:AP$2000,B34,17),INDEX('LŠZ H'!A$2:AI$2000,B34,17))</f>
        <v>19022</v>
      </c>
      <c r="I34" s="913">
        <v>44232</v>
      </c>
      <c r="J34" s="899" t="str">
        <f>IF(A34="P",INDEX('LŠZ P'!A$2:AP$2000,B34,2),INDEX('LŠZ H'!A$2:AI$2000,B34,2))</f>
        <v>PK</v>
      </c>
      <c r="K34" s="900" t="str">
        <f>IF(A34="P",CONCATENATE(INDEX('LŠZ P'!A$2:AP$2000,B34,24),",",INDEX('LŠZ P'!A$2:AP$2000,B34,26)," ",INDEX('LŠZ P'!A$2:AP$2000,B34,25)),CONCATENATE(INDEX('LŠZ H'!A$2:AI$2000,B34,24),",",INDEX('LŠZ H'!A$2:AI$2000,B34,26)," ",INDEX('LŠZ H'!A$2:AI$2000,B34,25)))</f>
        <v>Jarná 6,984 01 Lučenec</v>
      </c>
      <c r="L34" s="900" t="str">
        <f>IF(A34="P",INDEX('LŠZ P'!A$2:AP$2000,B34,20),INDEX('LŠZ H'!A$2:AI$2000,B34,20))</f>
        <v>Kišš</v>
      </c>
      <c r="M34" s="900" t="str">
        <f>IF(A34="P",CONCATENATE(INDEX('LŠZ P'!A$2:AP$2000,B34,3),"/",INDEX('LŠZ P'!A$2:AP$2000,B34,4)),CONCATENATE(INDEX('LŠZ H'!A$2:AI$2000,B34,3),"/",INDEX('LŠZ H'!A$2:AI$2000,B34,4)))</f>
        <v>BRIGHT 5 26/</v>
      </c>
      <c r="N34" s="900" t="str">
        <f>IF(A34="P",CONCATENATE(INDEX('LŠZ P'!A$2:AP$2000,B34,23),";",INDEX('LŠZ P'!A$2:AP$2000,B34,42)),CONCATENATE(INDEX('LŠZ H'!A$2:AI$2000,B34,23),";",INDEX('LŠZ H'!A$2:AI$2000,B34,39)))</f>
        <v>23;</v>
      </c>
      <c r="O34" s="914">
        <v>44955</v>
      </c>
      <c r="P34" s="608"/>
    </row>
    <row r="35" spans="1:16" s="295" customFormat="1" x14ac:dyDescent="0.2">
      <c r="A35" s="898" t="s">
        <v>991</v>
      </c>
      <c r="B35" s="899">
        <v>1102</v>
      </c>
      <c r="C35" s="904">
        <v>32</v>
      </c>
      <c r="D35" s="900" t="str">
        <f>IF(A35="P",INDEX('LŠZ P'!A$2:AP$2000,B35,11),INDEX('LŠZ H'!A$2:AI$2000,B35,11))</f>
        <v>Ing. Ivan KIŠŠ</v>
      </c>
      <c r="E35" s="900" t="str">
        <f>IF(A35="P",INDEX('LŠZ P'!A$2:AP$2000,B35,5),INDEX('LŠZ H'!A$2:AI$2000,B35,5))</f>
        <v>OM-L102</v>
      </c>
      <c r="F35" s="900">
        <f>IF(A35="P",INDEX('LŠZ P'!A$2:AP$2000,B35,6),INDEX('LŠZ H'!A$2:AI$2000,B35,6))</f>
        <v>0</v>
      </c>
      <c r="G35" s="899" t="str">
        <f>IF(A35="P",INDEX('LŠZ P'!A$2:AP$2000,B35,21),INDEX('LŠZ H'!A$2:AI$2000,B35,21))</f>
        <v>P</v>
      </c>
      <c r="H35" s="900">
        <f>IF(A35="P",INDEX('LŠZ P'!A$2:AP$2000,B35,17),INDEX('LŠZ H'!A$2:AI$2000,B35,17))</f>
        <v>19018</v>
      </c>
      <c r="I35" s="913">
        <v>44232</v>
      </c>
      <c r="J35" s="899" t="str">
        <f>IF(A35="P",INDEX('LŠZ P'!A$2:AP$2000,B35,2),INDEX('LŠZ H'!A$2:AI$2000,B35,2))</f>
        <v>PK</v>
      </c>
      <c r="K35" s="900" t="str">
        <f>IF(A35="P",CONCATENATE(INDEX('LŠZ P'!A$2:AP$2000,B35,24),",",INDEX('LŠZ P'!A$2:AP$2000,B35,26)," ",INDEX('LŠZ P'!A$2:AP$2000,B35,25)),CONCATENATE(INDEX('LŠZ H'!A$2:AI$2000,B35,24),",",INDEX('LŠZ H'!A$2:AI$2000,B35,26)," ",INDEX('LŠZ H'!A$2:AI$2000,B35,25)))</f>
        <v>Jarná 6,984 01 Lučenec</v>
      </c>
      <c r="L35" s="900" t="str">
        <f>IF(A35="P",INDEX('LŠZ P'!A$2:AP$2000,B35,20),INDEX('LŠZ H'!A$2:AI$2000,B35,20))</f>
        <v>Kišš</v>
      </c>
      <c r="M35" s="900" t="str">
        <f>IF(A35="P",CONCATENATE(INDEX('LŠZ P'!A$2:AP$2000,B35,3),"/",INDEX('LŠZ P'!A$2:AP$2000,B35,4)),CONCATENATE(INDEX('LŠZ H'!A$2:AI$2000,B35,3),"/",INDEX('LŠZ H'!A$2:AI$2000,B35,4)))</f>
        <v>PLUTO 2 S/</v>
      </c>
      <c r="N35" s="900" t="str">
        <f>IF(A35="P",CONCATENATE(INDEX('LŠZ P'!A$2:AP$2000,B35,23),";",INDEX('LŠZ P'!A$2:AP$2000,B35,42)),CONCATENATE(INDEX('LŠZ H'!A$2:AI$2000,B35,23),";",INDEX('LŠZ H'!A$2:AI$2000,B35,39)))</f>
        <v>56;</v>
      </c>
      <c r="O35" s="914">
        <v>44955</v>
      </c>
      <c r="P35" s="608"/>
    </row>
    <row r="36" spans="1:16" s="295" customFormat="1" x14ac:dyDescent="0.2">
      <c r="A36" s="898" t="s">
        <v>991</v>
      </c>
      <c r="B36" s="899">
        <v>1045</v>
      </c>
      <c r="C36" s="904">
        <v>33</v>
      </c>
      <c r="D36" s="900" t="str">
        <f>IF(A36="P",INDEX('LŠZ P'!A$2:AP$2000,B36,11),INDEX('LŠZ H'!A$2:AI$2000,B36,11))</f>
        <v>Karol MIKUŠ</v>
      </c>
      <c r="E36" s="900" t="str">
        <f>IF(A36="P",INDEX('LŠZ P'!A$2:AP$2000,B36,5),INDEX('LŠZ H'!A$2:AI$2000,B36,5))</f>
        <v>OM-L045</v>
      </c>
      <c r="F36" s="915" t="str">
        <f>IF(A36="P",INDEX('LŠZ P'!A$2:AP$2000,B36,6),INDEX('LŠZ H'!A$2:AI$2000,B36,6))</f>
        <v>P183</v>
      </c>
      <c r="G36" s="899" t="str">
        <f>IF(A36="P",INDEX('LŠZ P'!A$2:AP$2000,B36,21),INDEX('LŠZ H'!A$2:AI$2000,B36,21))</f>
        <v>P,P</v>
      </c>
      <c r="H36" s="900">
        <f>IF(A36="P",INDEX('LŠZ P'!A$2:AP$2000,B36,17),INDEX('LŠZ H'!A$2:AI$2000,B36,17))</f>
        <v>19113</v>
      </c>
      <c r="I36" s="913">
        <v>44232</v>
      </c>
      <c r="J36" s="899" t="str">
        <f>IF(A36="P",INDEX('LŠZ P'!A$2:AP$2000,B36,2),INDEX('LŠZ H'!A$2:AI$2000,B36,2))</f>
        <v>MPK</v>
      </c>
      <c r="K36" s="900" t="str">
        <f>IF(A36="P",CONCATENATE(INDEX('LŠZ P'!A$2:AP$2000,B36,24),",",INDEX('LŠZ P'!A$2:AP$2000,B36,26)," ",INDEX('LŠZ P'!A$2:AP$2000,B36,25)),CONCATENATE(INDEX('LŠZ H'!A$2:AI$2000,B36,24),",",INDEX('LŠZ H'!A$2:AI$2000,B36,26)," ",INDEX('LŠZ H'!A$2:AI$2000,B36,25)))</f>
        <v>Lysákova 20,841 01 Bratislava</v>
      </c>
      <c r="L36" s="900" t="str">
        <f>IF(A36="P",INDEX('LŠZ P'!A$2:AP$2000,B36,20),INDEX('LŠZ H'!A$2:AI$2000,B36,20))</f>
        <v>Čierny/Mitter</v>
      </c>
      <c r="M36" s="900" t="str">
        <f>IF(A36="P",CONCATENATE(INDEX('LŠZ P'!A$2:AP$2000,B36,3),"/",INDEX('LŠZ P'!A$2:AP$2000,B36,4)),CONCATENATE(INDEX('LŠZ H'!A$2:AI$2000,B36,3),"/",INDEX('LŠZ H'!A$2:AI$2000,B36,4)))</f>
        <v>PLUTO 3 L/NIMBUS DUO</v>
      </c>
      <c r="N36" s="900" t="str">
        <f>IF(A36="P",CONCATENATE(INDEX('LŠZ P'!A$2:AP$2000,B36,23),";",INDEX('LŠZ P'!A$2:AP$2000,B36,42)),CONCATENATE(INDEX('LŠZ H'!A$2:AI$2000,B36,23),";",INDEX('LŠZ H'!A$2:AI$2000,B36,39)))</f>
        <v>107//51,10/41;PLS platný do 21.8.2021</v>
      </c>
      <c r="O36" s="914">
        <v>44593</v>
      </c>
      <c r="P36" s="608"/>
    </row>
    <row r="37" spans="1:16" s="295" customFormat="1" x14ac:dyDescent="0.2">
      <c r="A37" s="898" t="s">
        <v>991</v>
      </c>
      <c r="B37" s="899">
        <v>572</v>
      </c>
      <c r="C37" s="904">
        <v>34</v>
      </c>
      <c r="D37" s="900" t="str">
        <f>IF(A37="P",INDEX('LŠZ P'!A$2:AP$2000,B37,11),INDEX('LŠZ H'!A$2:AI$2000,B37,11))</f>
        <v>Radovan LITTVA</v>
      </c>
      <c r="E37" s="900" t="str">
        <f>IF(A37="P",INDEX('LŠZ P'!A$2:AP$2000,B37,5),INDEX('LŠZ H'!A$2:AI$2000,B37,5))</f>
        <v>OM-P572</v>
      </c>
      <c r="F37" s="900">
        <f>IF(A37="P",INDEX('LŠZ P'!A$2:AP$2000,B37,6),INDEX('LŠZ H'!A$2:AI$2000,B37,6))</f>
        <v>0</v>
      </c>
      <c r="G37" s="899" t="str">
        <f>IF(A37="P",INDEX('LŠZ P'!A$2:AP$2000,B37,21),INDEX('LŠZ H'!A$2:AI$2000,B37,21))</f>
        <v>P,Z</v>
      </c>
      <c r="H37" s="900">
        <f>IF(A37="P",INDEX('LŠZ P'!A$2:AP$2000,B37,17),INDEX('LŠZ H'!A$2:AI$2000,B37,17))</f>
        <v>21034</v>
      </c>
      <c r="I37" s="913">
        <v>44232</v>
      </c>
      <c r="J37" s="899" t="str">
        <f>IF(A37="P",INDEX('LŠZ P'!A$2:AP$2000,B37,2),INDEX('LŠZ H'!A$2:AI$2000,B37,2))</f>
        <v>PK</v>
      </c>
      <c r="K37" s="900" t="str">
        <f>IF(A37="P",CONCATENATE(INDEX('LŠZ P'!A$2:AP$2000,B37,24),",",INDEX('LŠZ P'!A$2:AP$2000,B37,26)," ",INDEX('LŠZ P'!A$2:AP$2000,B37,25)),CONCATENATE(INDEX('LŠZ H'!A$2:AI$2000,B37,24),",",INDEX('LŠZ H'!A$2:AI$2000,B37,26)," ",INDEX('LŠZ H'!A$2:AI$2000,B37,25)))</f>
        <v>Karola Sidora 747/71,034 01 Ružomberok</v>
      </c>
      <c r="L37" s="900" t="str">
        <f>IF(A37="P",INDEX('LŠZ P'!A$2:AP$2000,B37,20),INDEX('LŠZ H'!A$2:AI$2000,B37,20))</f>
        <v>Vrabec</v>
      </c>
      <c r="M37" s="900" t="str">
        <f>IF(A37="P",CONCATENATE(INDEX('LŠZ P'!A$2:AP$2000,B37,3),"/",INDEX('LŠZ P'!A$2:AP$2000,B37,4)),CONCATENATE(INDEX('LŠZ H'!A$2:AI$2000,B37,3),"/",INDEX('LŠZ H'!A$2:AI$2000,B37,4)))</f>
        <v>PLUTO 2 S/</v>
      </c>
      <c r="N37" s="900" t="str">
        <f>IF(A37="P",CONCATENATE(INDEX('LŠZ P'!A$2:AP$2000,B37,23),";",INDEX('LŠZ P'!A$2:AP$2000,B37,42)),CONCATENATE(INDEX('LŠZ H'!A$2:AI$2000,B37,23),";",INDEX('LŠZ H'!A$2:AI$2000,B37,39)))</f>
        <v>278;</v>
      </c>
      <c r="O37" s="914">
        <v>44950</v>
      </c>
      <c r="P37" s="608"/>
    </row>
    <row r="38" spans="1:16" s="295" customFormat="1" x14ac:dyDescent="0.2">
      <c r="A38" s="898" t="s">
        <v>991</v>
      </c>
      <c r="B38" s="899">
        <v>475</v>
      </c>
      <c r="C38" s="904">
        <v>35</v>
      </c>
      <c r="D38" s="900" t="str">
        <f>IF(A38="P",INDEX('LŠZ P'!A$2:AP$2000,B38,11),INDEX('LŠZ H'!A$2:AI$2000,B38,11))</f>
        <v>Maroš JOŠTIAK</v>
      </c>
      <c r="E38" s="900" t="str">
        <f>IF(A38="P",INDEX('LŠZ P'!A$2:AP$2000,B38,5),INDEX('LŠZ H'!A$2:AI$2000,B38,5))</f>
        <v>OM-P475</v>
      </c>
      <c r="F38" s="900">
        <f>IF(A38="P",INDEX('LŠZ P'!A$2:AP$2000,B38,6),INDEX('LŠZ H'!A$2:AI$2000,B38,6))</f>
        <v>0</v>
      </c>
      <c r="G38" s="899" t="str">
        <f>IF(A38="P",INDEX('LŠZ P'!A$2:AP$2000,B38,21),INDEX('LŠZ H'!A$2:AI$2000,B38,21))</f>
        <v>P</v>
      </c>
      <c r="H38" s="900">
        <f>IF(A38="P",INDEX('LŠZ P'!A$2:AP$2000,B38,17),INDEX('LŠZ H'!A$2:AI$2000,B38,17))</f>
        <v>20609</v>
      </c>
      <c r="I38" s="913">
        <v>44232</v>
      </c>
      <c r="J38" s="899" t="str">
        <f>IF(A38="P",INDEX('LŠZ P'!A$2:AP$2000,B38,2),INDEX('LŠZ H'!A$2:AI$2000,B38,2))</f>
        <v>PK</v>
      </c>
      <c r="K38" s="900" t="str">
        <f>IF(A38="P",CONCATENATE(INDEX('LŠZ P'!A$2:AP$2000,B38,24),",",INDEX('LŠZ P'!A$2:AP$2000,B38,26)," ",INDEX('LŠZ P'!A$2:AP$2000,B38,25)),CONCATENATE(INDEX('LŠZ H'!A$2:AI$2000,B38,24),",",INDEX('LŠZ H'!A$2:AI$2000,B38,26)," ",INDEX('LŠZ H'!A$2:AI$2000,B38,25)))</f>
        <v>Oravské Veselé 470,029 62 Oravské Veselé</v>
      </c>
      <c r="L38" s="900" t="str">
        <f>IF(A38="P",INDEX('LŠZ P'!A$2:AP$2000,B38,20),INDEX('LŠZ H'!A$2:AI$2000,B38,20))</f>
        <v>Vyparina</v>
      </c>
      <c r="M38" s="900" t="str">
        <f>IF(A38="P",CONCATENATE(INDEX('LŠZ P'!A$2:AP$2000,B38,3),"/",INDEX('LŠZ P'!A$2:AP$2000,B38,4)),CONCATENATE(INDEX('LŠZ H'!A$2:AI$2000,B38,3),"/",INDEX('LŠZ H'!A$2:AI$2000,B38,4)))</f>
        <v>MENTOR 4 M/</v>
      </c>
      <c r="N38" s="900" t="str">
        <f>IF(A38="P",CONCATENATE(INDEX('LŠZ P'!A$2:AP$2000,B38,23),";",INDEX('LŠZ P'!A$2:AP$2000,B38,42)),CONCATENATE(INDEX('LŠZ H'!A$2:AI$2000,B38,23),";",INDEX('LŠZ H'!A$2:AI$2000,B38,39)))</f>
        <v>80;</v>
      </c>
      <c r="O38" s="914">
        <v>44874</v>
      </c>
      <c r="P38" s="608"/>
    </row>
    <row r="39" spans="1:16" s="295" customFormat="1" x14ac:dyDescent="0.2">
      <c r="A39" s="898" t="s">
        <v>991</v>
      </c>
      <c r="B39" s="899">
        <v>187</v>
      </c>
      <c r="C39" s="904">
        <v>36</v>
      </c>
      <c r="D39" s="900" t="str">
        <f>IF(A39="P",INDEX('LŠZ P'!A$2:AP$2000,B39,11),INDEX('LŠZ H'!A$2:AI$2000,B39,11))</f>
        <v>Ing. Peter GOMOLA</v>
      </c>
      <c r="E39" s="900" t="str">
        <f>IF(A39="P",INDEX('LŠZ P'!A$2:AP$2000,B39,5),INDEX('LŠZ H'!A$2:AI$2000,B39,5))</f>
        <v>OM-P187</v>
      </c>
      <c r="F39" s="900">
        <f>IF(A39="P",INDEX('LŠZ P'!A$2:AP$2000,B39,6),INDEX('LŠZ H'!A$2:AI$2000,B39,6))</f>
        <v>0</v>
      </c>
      <c r="G39" s="899" t="str">
        <f>IF(A39="P",INDEX('LŠZ P'!A$2:AP$2000,B39,21),INDEX('LŠZ H'!A$2:AI$2000,B39,21))</f>
        <v>V</v>
      </c>
      <c r="H39" s="900">
        <f>IF(A39="P",INDEX('LŠZ P'!A$2:AP$2000,B39,17),INDEX('LŠZ H'!A$2:AI$2000,B39,17))</f>
        <v>21036</v>
      </c>
      <c r="I39" s="913">
        <v>44237</v>
      </c>
      <c r="J39" s="899" t="str">
        <f>IF(A39="P",INDEX('LŠZ P'!A$2:AP$2000,B39,2),INDEX('LŠZ H'!A$2:AI$2000,B39,2))</f>
        <v>PK</v>
      </c>
      <c r="K39" s="900" t="str">
        <f>IF(A39="P",CONCATENATE(INDEX('LŠZ P'!A$2:AP$2000,B39,24),",",INDEX('LŠZ P'!A$2:AP$2000,B39,26)," ",INDEX('LŠZ P'!A$2:AP$2000,B39,25)),CONCATENATE(INDEX('LŠZ H'!A$2:AI$2000,B39,24),",",INDEX('LŠZ H'!A$2:AI$2000,B39,26)," ",INDEX('LŠZ H'!A$2:AI$2000,B39,25)))</f>
        <v>Šambron 30,065 45 Šambron</v>
      </c>
      <c r="L39" s="900" t="str">
        <f>IF(A39="P",INDEX('LŠZ P'!A$2:AP$2000,B39,20),INDEX('LŠZ H'!A$2:AI$2000,B39,20))</f>
        <v>Vyparina</v>
      </c>
      <c r="M39" s="900" t="str">
        <f>IF(A39="P",CONCATENATE(INDEX('LŠZ P'!A$2:AP$2000,B39,3),"/",INDEX('LŠZ P'!A$2:AP$2000,B39,4)),CONCATENATE(INDEX('LŠZ H'!A$2:AI$2000,B39,3),"/",INDEX('LŠZ H'!A$2:AI$2000,B39,4)))</f>
        <v>ION 6 XS/</v>
      </c>
      <c r="N39" s="900" t="str">
        <f>IF(A39="P",CONCATENATE(INDEX('LŠZ P'!A$2:AP$2000,B39,23),";",INDEX('LŠZ P'!A$2:AP$2000,B39,42)),CONCATENATE(INDEX('LŠZ H'!A$2:AI$2000,B39,23),";",INDEX('LŠZ H'!A$2:AI$2000,B39,39)))</f>
        <v>0;</v>
      </c>
      <c r="O39" s="914">
        <v>44958</v>
      </c>
      <c r="P39" s="608"/>
    </row>
    <row r="40" spans="1:16" s="295" customFormat="1" x14ac:dyDescent="0.2">
      <c r="A40" s="898" t="s">
        <v>991</v>
      </c>
      <c r="B40" s="899">
        <v>821</v>
      </c>
      <c r="C40" s="904">
        <v>37</v>
      </c>
      <c r="D40" s="900" t="str">
        <f>IF(A40="P",INDEX('LŠZ P'!A$2:AP$2000,B40,11),INDEX('LŠZ H'!A$2:AI$2000,B40,11))</f>
        <v>Róbert REMEŇ</v>
      </c>
      <c r="E40" s="900" t="str">
        <f>IF(A40="P",INDEX('LŠZ P'!A$2:AP$2000,B40,5),INDEX('LŠZ H'!A$2:AI$2000,B40,5))</f>
        <v>OM-P821</v>
      </c>
      <c r="F40" s="915" t="str">
        <f>IF(A40="P",INDEX('LŠZ P'!A$2:AP$2000,B40,6),INDEX('LŠZ H'!A$2:AI$2000,B40,6))</f>
        <v>P821</v>
      </c>
      <c r="G40" s="899" t="str">
        <f>IF(A40="P",INDEX('LŠZ P'!A$2:AP$2000,B40,21),INDEX('LŠZ H'!A$2:AI$2000,B40,21))</f>
        <v>P,P</v>
      </c>
      <c r="H40" s="900">
        <f>IF(A40="P",INDEX('LŠZ P'!A$2:AP$2000,B40,17),INDEX('LŠZ H'!A$2:AI$2000,B40,17))</f>
        <v>19499</v>
      </c>
      <c r="I40" s="913">
        <v>44237</v>
      </c>
      <c r="J40" s="899" t="str">
        <f>IF(A40="P",INDEX('LŠZ P'!A$2:AP$2000,B40,2),INDEX('LŠZ H'!A$2:AI$2000,B40,2))</f>
        <v>MPK</v>
      </c>
      <c r="K40" s="900" t="str">
        <f>IF(A40="P",CONCATENATE(INDEX('LŠZ P'!A$2:AP$2000,B40,24),",",INDEX('LŠZ P'!A$2:AP$2000,B40,26)," ",INDEX('LŠZ P'!A$2:AP$2000,B40,25)),CONCATENATE(INDEX('LŠZ H'!A$2:AI$2000,B40,24),",",INDEX('LŠZ H'!A$2:AI$2000,B40,26)," ",INDEX('LŠZ H'!A$2:AI$2000,B40,25)))</f>
        <v>Duchnovičova 18,066 01 Humenné</v>
      </c>
      <c r="L40" s="900" t="str">
        <f>IF(A40="P",INDEX('LŠZ P'!A$2:AP$2000,B40,20),INDEX('LŠZ H'!A$2:AI$2000,B40,20))</f>
        <v>Vyparina/Fignár</v>
      </c>
      <c r="M40" s="900" t="str">
        <f>IF(A40="P",CONCATENATE(INDEX('LŠZ P'!A$2:AP$2000,B40,3),"/",INDEX('LŠZ P'!A$2:AP$2000,B40,4)),CONCATENATE(INDEX('LŠZ H'!A$2:AI$2000,B40,3),"/",INDEX('LŠZ H'!A$2:AI$2000,B40,4)))</f>
        <v>UNIVERSAL/TOP 80</v>
      </c>
      <c r="N40" s="900" t="str">
        <f>IF(A40="P",CONCATENATE(INDEX('LŠZ P'!A$2:AP$2000,B40,23),";",INDEX('LŠZ P'!A$2:AP$2000,B40,42)),CONCATENATE(INDEX('LŠZ H'!A$2:AI$2000,B40,23),";",INDEX('LŠZ H'!A$2:AI$2000,B40,39)))</f>
        <v>81//34,15/66;PARA PLS platný do 16.02.2021</v>
      </c>
      <c r="O40" s="914">
        <v>44958</v>
      </c>
      <c r="P40" s="608"/>
    </row>
    <row r="41" spans="1:16" s="295" customFormat="1" x14ac:dyDescent="0.2">
      <c r="A41" s="898" t="s">
        <v>991</v>
      </c>
      <c r="B41" s="899">
        <v>671</v>
      </c>
      <c r="C41" s="904">
        <v>38</v>
      </c>
      <c r="D41" s="900" t="str">
        <f>IF(A41="P",INDEX('LŠZ P'!A$2:AP$2000,B41,11),INDEX('LŠZ H'!A$2:AI$2000,B41,11))</f>
        <v>Ing. Emil DZVONÍK</v>
      </c>
      <c r="E41" s="900" t="str">
        <f>IF(A41="P",INDEX('LŠZ P'!A$2:AP$2000,B41,5),INDEX('LŠZ H'!A$2:AI$2000,B41,5))</f>
        <v>OM-P671</v>
      </c>
      <c r="F41" s="900">
        <f>IF(A41="P",INDEX('LŠZ P'!A$2:AP$2000,B41,6),INDEX('LŠZ H'!A$2:AI$2000,B41,6))</f>
        <v>0</v>
      </c>
      <c r="G41" s="899" t="str">
        <f>IF(A41="P",INDEX('LŠZ P'!A$2:AP$2000,B41,21),INDEX('LŠZ H'!A$2:AI$2000,B41,21))</f>
        <v>P</v>
      </c>
      <c r="H41" s="900">
        <f>IF(A41="P",INDEX('LŠZ P'!A$2:AP$2000,B41,17),INDEX('LŠZ H'!A$2:AI$2000,B41,17))</f>
        <v>17567</v>
      </c>
      <c r="I41" s="913">
        <v>44237</v>
      </c>
      <c r="J41" s="899" t="str">
        <f>IF(A41="P",INDEX('LŠZ P'!A$2:AP$2000,B41,2),INDEX('LŠZ H'!A$2:AI$2000,B41,2))</f>
        <v>PK</v>
      </c>
      <c r="K41" s="900" t="str">
        <f>IF(A41="P",CONCATENATE(INDEX('LŠZ P'!A$2:AP$2000,B41,24),",",INDEX('LŠZ P'!A$2:AP$2000,B41,26)," ",INDEX('LŠZ P'!A$2:AP$2000,B41,25)),CONCATENATE(INDEX('LŠZ H'!A$2:AI$2000,B41,24),",",INDEX('LŠZ H'!A$2:AI$2000,B41,26)," ",INDEX('LŠZ H'!A$2:AI$2000,B41,25)))</f>
        <v>Konečná 14,071 01 Michalovce</v>
      </c>
      <c r="L41" s="900" t="str">
        <f>IF(A41="P",INDEX('LŠZ P'!A$2:AP$2000,B41,20),INDEX('LŠZ H'!A$2:AI$2000,B41,20))</f>
        <v>Vyparina</v>
      </c>
      <c r="M41" s="900" t="str">
        <f>IF(A41="P",CONCATENATE(INDEX('LŠZ P'!A$2:AP$2000,B41,3),"/",INDEX('LŠZ P'!A$2:AP$2000,B41,4)),CONCATENATE(INDEX('LŠZ H'!A$2:AI$2000,B41,3),"/",INDEX('LŠZ H'!A$2:AI$2000,B41,4)))</f>
        <v>DELTA 3 ML/</v>
      </c>
      <c r="N41" s="900" t="str">
        <f>IF(A41="P",CONCATENATE(INDEX('LŠZ P'!A$2:AP$2000,B41,23),";",INDEX('LŠZ P'!A$2:AP$2000,B41,42)),CONCATENATE(INDEX('LŠZ H'!A$2:AI$2000,B41,23),";",INDEX('LŠZ H'!A$2:AI$2000,B41,39)))</f>
        <v>252;</v>
      </c>
      <c r="O41" s="914">
        <v>44958</v>
      </c>
      <c r="P41" s="608"/>
    </row>
    <row r="42" spans="1:16" s="295" customFormat="1" x14ac:dyDescent="0.2">
      <c r="A42" s="898" t="s">
        <v>680</v>
      </c>
      <c r="B42" s="899">
        <v>459</v>
      </c>
      <c r="C42" s="904">
        <v>39</v>
      </c>
      <c r="D42" s="900" t="str">
        <f>IF(A42="P",INDEX('LŠZ P'!A$2:AP$2000,B42,11),INDEX('LŠZ H'!A$2:AI$2000,B42,11))</f>
        <v>Ing. Jaroslav SOJKA</v>
      </c>
      <c r="E42" s="900" t="str">
        <f>IF(A42="P",INDEX('LŠZ P'!A$2:AP$2000,B42,5),INDEX('LŠZ H'!A$2:AI$2000,B42,5))</f>
        <v>OM-H459</v>
      </c>
      <c r="F42" s="900">
        <f>IF(A42="P",INDEX('LŠZ P'!A$2:AP$2000,B42,6),INDEX('LŠZ H'!A$2:AI$2000,B42,6))</f>
        <v>0</v>
      </c>
      <c r="G42" s="899" t="str">
        <f>IF(A42="P",INDEX('LŠZ P'!A$2:AP$2000,B42,21),INDEX('LŠZ H'!A$2:AI$2000,B42,21))</f>
        <v>16,33</v>
      </c>
      <c r="H42" s="900">
        <f>IF(A42="P",INDEX('LŠZ P'!A$2:AP$2000,B42,17),INDEX('LŠZ H'!A$2:AI$2000,B42,17))</f>
        <v>2003</v>
      </c>
      <c r="I42" s="913">
        <v>44237</v>
      </c>
      <c r="J42" s="899" t="str">
        <f>IF(A42="P",INDEX('LŠZ P'!A$2:AP$2000,B42,2),INDEX('LŠZ H'!A$2:AI$2000,B42,2))</f>
        <v>ZK</v>
      </c>
      <c r="K42" s="900" t="str">
        <f>IF(A42="P",CONCATENATE(INDEX('LŠZ P'!A$2:AP$2000,B42,24),",",INDEX('LŠZ P'!A$2:AP$2000,B42,26)," ",INDEX('LŠZ P'!A$2:AP$2000,B42,25)),CONCATENATE(INDEX('LŠZ H'!A$2:AI$2000,B42,24),",",INDEX('LŠZ H'!A$2:AI$2000,B42,26)," ",INDEX('LŠZ H'!A$2:AI$2000,B42,25)))</f>
        <v>3,109,5 34,5</v>
      </c>
      <c r="L42" s="900" t="str">
        <f>IF(A42="P",INDEX('LŠZ P'!A$2:AP$2000,B42,20),INDEX('LŠZ H'!A$2:AI$2000,B42,20))</f>
        <v>P</v>
      </c>
      <c r="M42" s="900" t="str">
        <f>IF(A42="P",CONCATENATE(INDEX('LŠZ P'!A$2:AP$2000,B42,3),"/",INDEX('LŠZ P'!A$2:AP$2000,B42,4)),CONCATENATE(INDEX('LŠZ H'!A$2:AI$2000,B42,3),"/",INDEX('LŠZ H'!A$2:AI$2000,B42,4)))</f>
        <v>LITESPEED 5/</v>
      </c>
      <c r="N42" s="900" t="e">
        <f>IF(A42="P",CONCATENATE(INDEX('LŠZ P'!A$2:AP$2000,B42,23),";",INDEX('LŠZ P'!A$2:AP$2000,B42,42)),CONCATENATE(INDEX('LŠZ H'!A$2:AI$2000,B42,23),";",INDEX('LŠZ H'!A$2:AI$2000,B42,39)))</f>
        <v>#REF!</v>
      </c>
      <c r="O42" s="914">
        <v>44950</v>
      </c>
      <c r="P42" s="608"/>
    </row>
    <row r="43" spans="1:16" s="295" customFormat="1" x14ac:dyDescent="0.2">
      <c r="A43" s="898" t="s">
        <v>991</v>
      </c>
      <c r="B43" s="899">
        <v>455</v>
      </c>
      <c r="C43" s="904">
        <v>40</v>
      </c>
      <c r="D43" s="900" t="str">
        <f>IF(A43="P",INDEX('LŠZ P'!A$2:AP$2000,B43,11),INDEX('LŠZ H'!A$2:AI$2000,B43,11))</f>
        <v>Ing. Miroslav MINARČÍK</v>
      </c>
      <c r="E43" s="900" t="str">
        <f>IF(A43="P",INDEX('LŠZ P'!A$2:AP$2000,B43,5),INDEX('LŠZ H'!A$2:AI$2000,B43,5))</f>
        <v>OM-P455</v>
      </c>
      <c r="F43" s="900" t="str">
        <f>IF(A43="P",INDEX('LŠZ P'!A$2:AP$2000,B43,6),INDEX('LŠZ H'!A$2:AI$2000,B43,6))</f>
        <v>P858</v>
      </c>
      <c r="G43" s="899" t="str">
        <f>IF(A43="P",INDEX('LŠZ P'!A$2:AP$2000,B43,21),INDEX('LŠZ H'!A$2:AI$2000,B43,21))</f>
        <v>P/P</v>
      </c>
      <c r="H43" s="900">
        <f>IF(A43="P",INDEX('LŠZ P'!A$2:AP$2000,B43,17),INDEX('LŠZ H'!A$2:AI$2000,B43,17))</f>
        <v>19035</v>
      </c>
      <c r="I43" s="913">
        <v>44239</v>
      </c>
      <c r="J43" s="899" t="str">
        <f>IF(A43="P",INDEX('LŠZ P'!A$2:AP$2000,B43,2),INDEX('LŠZ H'!A$2:AI$2000,B43,2))</f>
        <v>PK</v>
      </c>
      <c r="K43" s="900" t="str">
        <f>IF(A43="P",CONCATENATE(INDEX('LŠZ P'!A$2:AP$2000,B43,24),",",INDEX('LŠZ P'!A$2:AP$2000,B43,26)," ",INDEX('LŠZ P'!A$2:AP$2000,B43,25)),CONCATENATE(INDEX('LŠZ H'!A$2:AI$2000,B43,24),",",INDEX('LŠZ H'!A$2:AI$2000,B43,26)," ",INDEX('LŠZ H'!A$2:AI$2000,B43,25)))</f>
        <v>Plzeňská 113,040 11 Košice</v>
      </c>
      <c r="L43" s="900" t="str">
        <f>IF(A43="P",INDEX('LŠZ P'!A$2:AP$2000,B43,20),INDEX('LŠZ H'!A$2:AI$2000,B43,20))</f>
        <v>Šimko</v>
      </c>
      <c r="M43" s="900" t="str">
        <f>IF(A43="P",CONCATENATE(INDEX('LŠZ P'!A$2:AP$2000,B43,3),"/",INDEX('LŠZ P'!A$2:AP$2000,B43,4)),CONCATENATE(INDEX('LŠZ H'!A$2:AI$2000,B43,3),"/",INDEX('LŠZ H'!A$2:AI$2000,B43,4)))</f>
        <v>LIFT EZ S/VIRUS 2.2 MINARI</v>
      </c>
      <c r="N43" s="900" t="str">
        <f>IF(A43="P",CONCATENATE(INDEX('LŠZ P'!A$2:AP$2000,B43,23),";",INDEX('LŠZ P'!A$2:AP$2000,B43,42)),CONCATENATE(INDEX('LŠZ H'!A$2:AI$2000,B43,23),";",INDEX('LŠZ H'!A$2:AI$2000,B43,39)))</f>
        <v>43,30//52/62;PLS č. 171013/P platný do 06.03.2022</v>
      </c>
      <c r="O43" s="914">
        <v>44962</v>
      </c>
      <c r="P43" s="608">
        <v>41</v>
      </c>
    </row>
    <row r="44" spans="1:16" s="295" customFormat="1" x14ac:dyDescent="0.2">
      <c r="A44" s="898" t="s">
        <v>991</v>
      </c>
      <c r="B44" s="899">
        <v>367</v>
      </c>
      <c r="C44" s="904">
        <v>41</v>
      </c>
      <c r="D44" s="900" t="str">
        <f>IF(A44="P",INDEX('LŠZ P'!A$2:AP$2000,B44,11),INDEX('LŠZ H'!A$2:AI$2000,B44,11))</f>
        <v>Pavol UDZIELA</v>
      </c>
      <c r="E44" s="900" t="str">
        <f>IF(A44="P",INDEX('LŠZ P'!A$2:AP$2000,B44,5),INDEX('LŠZ H'!A$2:AI$2000,B44,5))</f>
        <v>OM-P367</v>
      </c>
      <c r="F44" s="900">
        <f>IF(A44="P",INDEX('LŠZ P'!A$2:AP$2000,B44,6),INDEX('LŠZ H'!A$2:AI$2000,B44,6))</f>
        <v>0</v>
      </c>
      <c r="G44" s="899" t="str">
        <f>IF(A44="P",INDEX('LŠZ P'!A$2:AP$2000,B44,21),INDEX('LŠZ H'!A$2:AI$2000,B44,21))</f>
        <v>Z</v>
      </c>
      <c r="H44" s="900">
        <f>IF(A44="P",INDEX('LŠZ P'!A$2:AP$2000,B44,17),INDEX('LŠZ H'!A$2:AI$2000,B44,17))</f>
        <v>21041</v>
      </c>
      <c r="I44" s="913">
        <v>44239</v>
      </c>
      <c r="J44" s="899" t="str">
        <f>IF(A44="P",INDEX('LŠZ P'!A$2:AP$2000,B44,2),INDEX('LŠZ H'!A$2:AI$2000,B44,2))</f>
        <v>PK</v>
      </c>
      <c r="K44" s="900" t="str">
        <f>IF(A44="P",CONCATENATE(INDEX('LŠZ P'!A$2:AP$2000,B44,24),",",INDEX('LŠZ P'!A$2:AP$2000,B44,26)," ",INDEX('LŠZ P'!A$2:AP$2000,B44,25)),CONCATENATE(INDEX('LŠZ H'!A$2:AI$2000,B44,24),",",INDEX('LŠZ H'!A$2:AI$2000,B44,26)," ",INDEX('LŠZ H'!A$2:AI$2000,B44,25)))</f>
        <v>Novomeského 15,058 01 Poprad</v>
      </c>
      <c r="L44" s="900" t="str">
        <f>IF(A44="P",INDEX('LŠZ P'!A$2:AP$2000,B44,20),INDEX('LŠZ H'!A$2:AI$2000,B44,20))</f>
        <v>Šleboda</v>
      </c>
      <c r="M44" s="900" t="str">
        <f>IF(A44="P",CONCATENATE(INDEX('LŠZ P'!A$2:AP$2000,B44,3),"/",INDEX('LŠZ P'!A$2:AP$2000,B44,4)),CONCATENATE(INDEX('LŠZ H'!A$2:AI$2000,B44,3),"/",INDEX('LŠZ H'!A$2:AI$2000,B44,4)))</f>
        <v>KIBO M/</v>
      </c>
      <c r="N44" s="900" t="str">
        <f>IF(A44="P",CONCATENATE(INDEX('LŠZ P'!A$2:AP$2000,B44,23),";",INDEX('LŠZ P'!A$2:AP$2000,B44,42)),CONCATENATE(INDEX('LŠZ H'!A$2:AI$2000,B44,23),";",INDEX('LŠZ H'!A$2:AI$2000,B44,39)))</f>
        <v>58;</v>
      </c>
      <c r="O44" s="914">
        <v>44595</v>
      </c>
      <c r="P44" s="608"/>
    </row>
    <row r="45" spans="1:16" s="295" customFormat="1" x14ac:dyDescent="0.2">
      <c r="A45" s="898" t="s">
        <v>991</v>
      </c>
      <c r="B45" s="899">
        <v>517</v>
      </c>
      <c r="C45" s="904">
        <v>42</v>
      </c>
      <c r="D45" s="900" t="str">
        <f>IF(A45="P",INDEX('LŠZ P'!A$2:AP$2000,B45,11),INDEX('LŠZ H'!A$2:AI$2000,B45,11))</f>
        <v>PaedDr. Miroslav JANČIAR</v>
      </c>
      <c r="E45" s="900" t="str">
        <f>IF(A45="P",INDEX('LŠZ P'!A$2:AP$2000,B45,5),INDEX('LŠZ H'!A$2:AI$2000,B45,5))</f>
        <v>OM-P517</v>
      </c>
      <c r="F45" s="900" t="str">
        <f>IF(A45="P",INDEX('LŠZ P'!A$2:AP$2000,B45,6),INDEX('LŠZ H'!A$2:AI$2000,B45,6))</f>
        <v>P517</v>
      </c>
      <c r="G45" s="899" t="str">
        <f>IF(A45="P",INDEX('LŠZ P'!A$2:AP$2000,B45,21),INDEX('LŠZ H'!A$2:AI$2000,B45,21))</f>
        <v>P/P</v>
      </c>
      <c r="H45" s="900">
        <f>IF(A45="P",INDEX('LŠZ P'!A$2:AP$2000,B45,17),INDEX('LŠZ H'!A$2:AI$2000,B45,17))</f>
        <v>17868</v>
      </c>
      <c r="I45" s="913">
        <v>44239</v>
      </c>
      <c r="J45" s="899" t="str">
        <f>IF(A45="P",INDEX('LŠZ P'!A$2:AP$2000,B45,2),INDEX('LŠZ H'!A$2:AI$2000,B45,2))</f>
        <v>MPK</v>
      </c>
      <c r="K45" s="900" t="str">
        <f>IF(A45="P",CONCATENATE(INDEX('LŠZ P'!A$2:AP$2000,B45,24),",",INDEX('LŠZ P'!A$2:AP$2000,B45,26)," ",INDEX('LŠZ P'!A$2:AP$2000,B45,25)),CONCATENATE(INDEX('LŠZ H'!A$2:AI$2000,B45,24),",",INDEX('LŠZ H'!A$2:AI$2000,B45,26)," ",INDEX('LŠZ H'!A$2:AI$2000,B45,25)))</f>
        <v>Partizánska 60,974 00 Banská Bystrica</v>
      </c>
      <c r="L45" s="900" t="str">
        <f>IF(A45="P",INDEX('LŠZ P'!A$2:AP$2000,B45,20),INDEX('LŠZ H'!A$2:AI$2000,B45,20))</f>
        <v>Jančiar</v>
      </c>
      <c r="M45" s="900" t="str">
        <f>IF(A45="P",CONCATENATE(INDEX('LŠZ P'!A$2:AP$2000,B45,3),"/",INDEX('LŠZ P'!A$2:AP$2000,B45,4)),CONCATENATE(INDEX('LŠZ H'!A$2:AI$2000,B45,3),"/",INDEX('LŠZ H'!A$2:AI$2000,B45,4)))</f>
        <v>AVIS 3 30/MP-1 BEE</v>
      </c>
      <c r="N45" s="900" t="str">
        <f>IF(A45="P",CONCATENATE(INDEX('LŠZ P'!A$2:AP$2000,B45,23),";",INDEX('LŠZ P'!A$2:AP$2000,B45,42)),CONCATENATE(INDEX('LŠZ H'!A$2:AI$2000,B45,23),";",INDEX('LŠZ H'!A$2:AI$2000,B45,39)))</f>
        <v>141,5//17;</v>
      </c>
      <c r="O45" s="914">
        <v>44969</v>
      </c>
      <c r="P45" s="608"/>
    </row>
    <row r="46" spans="1:16" s="295" customFormat="1" x14ac:dyDescent="0.2">
      <c r="A46" s="898" t="s">
        <v>991</v>
      </c>
      <c r="B46" s="899">
        <v>602</v>
      </c>
      <c r="C46" s="904">
        <v>43</v>
      </c>
      <c r="D46" s="900" t="str">
        <f>IF(A46="P",INDEX('LŠZ P'!A$2:AP$2000,B46,11),INDEX('LŠZ H'!A$2:AI$2000,B46,11))</f>
        <v>Erik SRNKA</v>
      </c>
      <c r="E46" s="900" t="str">
        <f>IF(A46="P",INDEX('LŠZ P'!A$2:AP$2000,B46,5),INDEX('LŠZ H'!A$2:AI$2000,B46,5))</f>
        <v>OM-P602</v>
      </c>
      <c r="F46" s="900">
        <f>IF(A46="P",INDEX('LŠZ P'!A$2:AP$2000,B46,6),INDEX('LŠZ H'!A$2:AI$2000,B46,6))</f>
        <v>0</v>
      </c>
      <c r="G46" s="899" t="str">
        <f>IF(A46="P",INDEX('LŠZ P'!A$2:AP$2000,B46,21),INDEX('LŠZ H'!A$2:AI$2000,B46,21))</f>
        <v>V</v>
      </c>
      <c r="H46" s="900">
        <f>IF(A46="P",INDEX('LŠZ P'!A$2:AP$2000,B46,17),INDEX('LŠZ H'!A$2:AI$2000,B46,17))</f>
        <v>21043</v>
      </c>
      <c r="I46" s="913">
        <v>44242</v>
      </c>
      <c r="J46" s="899" t="str">
        <f>IF(A46="P",INDEX('LŠZ P'!A$2:AP$2000,B46,2),INDEX('LŠZ H'!A$2:AI$2000,B46,2))</f>
        <v>PK</v>
      </c>
      <c r="K46" s="900" t="str">
        <f>IF(A46="P",CONCATENATE(INDEX('LŠZ P'!A$2:AP$2000,B46,24),",",INDEX('LŠZ P'!A$2:AP$2000,B46,26)," ",INDEX('LŠZ P'!A$2:AP$2000,B46,25)),CONCATENATE(INDEX('LŠZ H'!A$2:AI$2000,B46,24),",",INDEX('LŠZ H'!A$2:AI$2000,B46,26)," ",INDEX('LŠZ H'!A$2:AI$2000,B46,25)))</f>
        <v>Podholie 33,976 64 Braväcovo</v>
      </c>
      <c r="L46" s="900" t="str">
        <f>IF(A46="P",INDEX('LŠZ P'!A$2:AP$2000,B46,20),INDEX('LŠZ H'!A$2:AI$2000,B46,20))</f>
        <v>Jánošík</v>
      </c>
      <c r="M46" s="900" t="str">
        <f>IF(A46="P",CONCATENATE(INDEX('LŠZ P'!A$2:AP$2000,B46,3),"/",INDEX('LŠZ P'!A$2:AP$2000,B46,4)),CONCATENATE(INDEX('LŠZ H'!A$2:AI$2000,B46,3),"/",INDEX('LŠZ H'!A$2:AI$2000,B46,4)))</f>
        <v>SUMMIT XC 4 SM/</v>
      </c>
      <c r="N46" s="900" t="str">
        <f>IF(A46="P",CONCATENATE(INDEX('LŠZ P'!A$2:AP$2000,B46,23),";",INDEX('LŠZ P'!A$2:AP$2000,B46,42)),CONCATENATE(INDEX('LŠZ H'!A$2:AI$2000,B46,23),";",INDEX('LŠZ H'!A$2:AI$2000,B46,39)))</f>
        <v>0;</v>
      </c>
      <c r="O46" s="914">
        <v>44967</v>
      </c>
      <c r="P46" s="608"/>
    </row>
    <row r="47" spans="1:16" s="295" customFormat="1" x14ac:dyDescent="0.2">
      <c r="A47" s="898" t="s">
        <v>991</v>
      </c>
      <c r="B47" s="899">
        <v>820</v>
      </c>
      <c r="C47" s="904">
        <v>44</v>
      </c>
      <c r="D47" s="900" t="str">
        <f>IF(A47="P",INDEX('LŠZ P'!A$2:AP$2000,B47,11),INDEX('LŠZ H'!A$2:AI$2000,B47,11))</f>
        <v>Marek JÁNOŠÍK</v>
      </c>
      <c r="E47" s="900" t="str">
        <f>IF(A47="P",INDEX('LŠZ P'!A$2:AP$2000,B47,5),INDEX('LŠZ H'!A$2:AI$2000,B47,5))</f>
        <v>OM-P820</v>
      </c>
      <c r="F47" s="900">
        <f>IF(A47="P",INDEX('LŠZ P'!A$2:AP$2000,B47,6),INDEX('LŠZ H'!A$2:AI$2000,B47,6))</f>
        <v>0</v>
      </c>
      <c r="G47" s="899" t="str">
        <f>IF(A47="P",INDEX('LŠZ P'!A$2:AP$2000,B47,21),INDEX('LŠZ H'!A$2:AI$2000,B47,21))</f>
        <v>V</v>
      </c>
      <c r="H47" s="900">
        <f>IF(A47="P",INDEX('LŠZ P'!A$2:AP$2000,B47,17),INDEX('LŠZ H'!A$2:AI$2000,B47,17))</f>
        <v>21044</v>
      </c>
      <c r="I47" s="913">
        <v>44242</v>
      </c>
      <c r="J47" s="899" t="str">
        <f>IF(A47="P",INDEX('LŠZ P'!A$2:AP$2000,B47,2),INDEX('LŠZ H'!A$2:AI$2000,B47,2))</f>
        <v>PK</v>
      </c>
      <c r="K47" s="900" t="str">
        <f>IF(A47="P",CONCATENATE(INDEX('LŠZ P'!A$2:AP$2000,B47,24),",",INDEX('LŠZ P'!A$2:AP$2000,B47,26)," ",INDEX('LŠZ P'!A$2:AP$2000,B47,25)),CONCATENATE(INDEX('LŠZ H'!A$2:AI$2000,B47,24),",",INDEX('LŠZ H'!A$2:AI$2000,B47,26)," ",INDEX('LŠZ H'!A$2:AI$2000,B47,25)))</f>
        <v>Cyrila a Metoda 16,038 61 Vrútky</v>
      </c>
      <c r="L47" s="900" t="str">
        <f>IF(A47="P",INDEX('LŠZ P'!A$2:AP$2000,B47,20),INDEX('LŠZ H'!A$2:AI$2000,B47,20))</f>
        <v>Jánošík</v>
      </c>
      <c r="M47" s="900" t="str">
        <f>IF(A47="P",CONCATENATE(INDEX('LŠZ P'!A$2:AP$2000,B47,3),"/",INDEX('LŠZ P'!A$2:AP$2000,B47,4)),CONCATENATE(INDEX('LŠZ H'!A$2:AI$2000,B47,3),"/",INDEX('LŠZ H'!A$2:AI$2000,B47,4)))</f>
        <v>K2-4 ML/</v>
      </c>
      <c r="N47" s="900" t="str">
        <f>IF(A47="P",CONCATENATE(INDEX('LŠZ P'!A$2:AP$2000,B47,23),";",INDEX('LŠZ P'!A$2:AP$2000,B47,42)),CONCATENATE(INDEX('LŠZ H'!A$2:AI$2000,B47,23),";",INDEX('LŠZ H'!A$2:AI$2000,B47,39)))</f>
        <v>0;</v>
      </c>
      <c r="O47" s="914">
        <v>44967</v>
      </c>
      <c r="P47" s="608"/>
    </row>
    <row r="48" spans="1:16" s="295" customFormat="1" x14ac:dyDescent="0.2">
      <c r="A48" s="898" t="s">
        <v>991</v>
      </c>
      <c r="B48" s="899">
        <v>854</v>
      </c>
      <c r="C48" s="904">
        <v>45</v>
      </c>
      <c r="D48" s="900" t="str">
        <f>IF(A48="P",INDEX('LŠZ P'!A$2:AP$2000,B48,11),INDEX('LŠZ H'!A$2:AI$2000,B48,11))</f>
        <v>GOW s.r.o.</v>
      </c>
      <c r="E48" s="900" t="str">
        <f>IF(A48="P",INDEX('LŠZ P'!A$2:AP$2000,B48,5),INDEX('LŠZ H'!A$2:AI$2000,B48,5))</f>
        <v>OM-P854</v>
      </c>
      <c r="F48" s="900">
        <f>IF(A48="P",INDEX('LŠZ P'!A$2:AP$2000,B48,6),INDEX('LŠZ H'!A$2:AI$2000,B48,6))</f>
        <v>0</v>
      </c>
      <c r="G48" s="899" t="str">
        <f>IF(A48="P",INDEX('LŠZ P'!A$2:AP$2000,B48,21),INDEX('LŠZ H'!A$2:AI$2000,B48,21))</f>
        <v>V</v>
      </c>
      <c r="H48" s="900">
        <f>IF(A48="P",INDEX('LŠZ P'!A$2:AP$2000,B48,17),INDEX('LŠZ H'!A$2:AI$2000,B48,17))</f>
        <v>21045</v>
      </c>
      <c r="I48" s="913">
        <v>44242</v>
      </c>
      <c r="J48" s="899" t="str">
        <f>IF(A48="P",INDEX('LŠZ P'!A$2:AP$2000,B48,2),INDEX('LŠZ H'!A$2:AI$2000,B48,2))</f>
        <v>PK</v>
      </c>
      <c r="K48" s="900" t="str">
        <f>IF(A48="P",CONCATENATE(INDEX('LŠZ P'!A$2:AP$2000,B48,24),",",INDEX('LŠZ P'!A$2:AP$2000,B48,26)," ",INDEX('LŠZ P'!A$2:AP$2000,B48,25)),CONCATENATE(INDEX('LŠZ H'!A$2:AI$2000,B48,24),",",INDEX('LŠZ H'!A$2:AI$2000,B48,26)," ",INDEX('LŠZ H'!A$2:AI$2000,B48,25)))</f>
        <v>Cyrila a Metoda 16,038 61 Vrútky</v>
      </c>
      <c r="L48" s="900" t="str">
        <f>IF(A48="P",INDEX('LŠZ P'!A$2:AP$2000,B48,20),INDEX('LŠZ H'!A$2:AI$2000,B48,20))</f>
        <v>Jánošík</v>
      </c>
      <c r="M48" s="900" t="str">
        <f>IF(A48="P",CONCATENATE(INDEX('LŠZ P'!A$2:AP$2000,B48,3),"/",INDEX('LŠZ P'!A$2:AP$2000,B48,4)),CONCATENATE(INDEX('LŠZ H'!A$2:AI$2000,B48,3),"/",INDEX('LŠZ H'!A$2:AI$2000,B48,4)))</f>
        <v>MANA 21/</v>
      </c>
      <c r="N48" s="900" t="str">
        <f>IF(A48="P",CONCATENATE(INDEX('LŠZ P'!A$2:AP$2000,B48,23),";",INDEX('LŠZ P'!A$2:AP$2000,B48,42)),CONCATENATE(INDEX('LŠZ H'!A$2:AI$2000,B48,23),";",INDEX('LŠZ H'!A$2:AI$2000,B48,39)))</f>
        <v>0;</v>
      </c>
      <c r="O48" s="914">
        <v>44967</v>
      </c>
      <c r="P48" s="608"/>
    </row>
    <row r="49" spans="1:16" s="295" customFormat="1" x14ac:dyDescent="0.2">
      <c r="A49" s="898" t="s">
        <v>991</v>
      </c>
      <c r="B49" s="899">
        <v>1163</v>
      </c>
      <c r="C49" s="904">
        <v>46</v>
      </c>
      <c r="D49" s="900" t="str">
        <f>IF(A49="P",INDEX('LŠZ P'!A$2:AP$2000,B49,11),INDEX('LŠZ H'!A$2:AI$2000,B49,11))</f>
        <v>Peter MOŽUCHA</v>
      </c>
      <c r="E49" s="900" t="str">
        <f>IF(A49="P",INDEX('LŠZ P'!A$2:AP$2000,B49,5),INDEX('LŠZ H'!A$2:AI$2000,B49,5))</f>
        <v>OM-L163</v>
      </c>
      <c r="F49" s="900">
        <f>IF(A49="P",INDEX('LŠZ P'!A$2:AP$2000,B49,6),INDEX('LŠZ H'!A$2:AI$2000,B49,6))</f>
        <v>0</v>
      </c>
      <c r="G49" s="899" t="str">
        <f>IF(A49="P",INDEX('LŠZ P'!A$2:AP$2000,B49,21),INDEX('LŠZ H'!A$2:AI$2000,B49,21))</f>
        <v>V</v>
      </c>
      <c r="H49" s="900">
        <f>IF(A49="P",INDEX('LŠZ P'!A$2:AP$2000,B49,17),INDEX('LŠZ H'!A$2:AI$2000,B49,17))</f>
        <v>21423</v>
      </c>
      <c r="I49" s="913">
        <v>44242</v>
      </c>
      <c r="J49" s="899" t="str">
        <f>IF(A49="P",INDEX('LŠZ P'!A$2:AP$2000,B49,2),INDEX('LŠZ H'!A$2:AI$2000,B49,2))</f>
        <v>PK</v>
      </c>
      <c r="K49" s="900" t="str">
        <f>IF(A49="P",CONCATENATE(INDEX('LŠZ P'!A$2:AP$2000,B49,24),",",INDEX('LŠZ P'!A$2:AP$2000,B49,26)," ",INDEX('LŠZ P'!A$2:AP$2000,B49,25)),CONCATENATE(INDEX('LŠZ H'!A$2:AI$2000,B49,24),",",INDEX('LŠZ H'!A$2:AI$2000,B49,26)," ",INDEX('LŠZ H'!A$2:AI$2000,B49,25)))</f>
        <v>Nová 224/78,919 25 Šúrovce</v>
      </c>
      <c r="L49" s="900" t="str">
        <f>IF(A49="P",INDEX('LŠZ P'!A$2:AP$2000,B49,20),INDEX('LŠZ H'!A$2:AI$2000,B49,20))</f>
        <v>Čierny</v>
      </c>
      <c r="M49" s="900" t="str">
        <f>IF(A49="P",CONCATENATE(INDEX('LŠZ P'!A$2:AP$2000,B49,3),"/",INDEX('LŠZ P'!A$2:AP$2000,B49,4)),CONCATENATE(INDEX('LŠZ H'!A$2:AI$2000,B49,3),"/",INDEX('LŠZ H'!A$2:AI$2000,B49,4)))</f>
        <v>PLUTO 3 SM/</v>
      </c>
      <c r="N49" s="900" t="str">
        <f>IF(A49="P",CONCATENATE(INDEX('LŠZ P'!A$2:AP$2000,B49,23),";",INDEX('LŠZ P'!A$2:AP$2000,B49,42)),CONCATENATE(INDEX('LŠZ H'!A$2:AI$2000,B49,23),";",INDEX('LŠZ H'!A$2:AI$2000,B49,39)))</f>
        <v>0;</v>
      </c>
      <c r="O49" s="914">
        <v>44948</v>
      </c>
      <c r="P49" s="608"/>
    </row>
    <row r="50" spans="1:16" s="295" customFormat="1" x14ac:dyDescent="0.2">
      <c r="A50" s="898" t="s">
        <v>680</v>
      </c>
      <c r="B50" s="899">
        <v>92</v>
      </c>
      <c r="C50" s="904">
        <v>47</v>
      </c>
      <c r="D50" s="900" t="str">
        <f>IF(A50="P",INDEX('LŠZ P'!A$2:AP$2000,B50,11),INDEX('LŠZ H'!A$2:AI$2000,B50,11))</f>
        <v>Rudolf FÍDES</v>
      </c>
      <c r="E50" s="900" t="str">
        <f>IF(A50="P",INDEX('LŠZ P'!A$2:AP$2000,B50,5),INDEX('LŠZ H'!A$2:AI$2000,B50,5))</f>
        <v>OM-H092</v>
      </c>
      <c r="F50" s="900">
        <f>IF(A50="P",INDEX('LŠZ P'!A$2:AP$2000,B50,6),INDEX('LŠZ H'!A$2:AI$2000,B50,6))</f>
        <v>0</v>
      </c>
      <c r="G50" s="899" t="str">
        <f>IF(A50="P",INDEX('LŠZ P'!A$2:AP$2000,B50,21),INDEX('LŠZ H'!A$2:AI$2000,B50,21))</f>
        <v>54,30/88</v>
      </c>
      <c r="H50" s="900" t="str">
        <f>IF(A50="P",INDEX('LŠZ P'!A$2:AP$2000,B50,17),INDEX('LŠZ H'!A$2:AI$2000,B50,17))</f>
        <v>2014/1987</v>
      </c>
      <c r="I50" s="913">
        <v>44242</v>
      </c>
      <c r="J50" s="899" t="str">
        <f>IF(A50="P",INDEX('LŠZ P'!A$2:AP$2000,B50,2),INDEX('LŠZ H'!A$2:AI$2000,B50,2))</f>
        <v>MZK</v>
      </c>
      <c r="K50" s="900" t="str">
        <f>IF(A50="P",CONCATENATE(INDEX('LŠZ P'!A$2:AP$2000,B50,24),",",INDEX('LŠZ P'!A$2:AP$2000,B50,26)," ",INDEX('LŠZ P'!A$2:AP$2000,B50,25)),CONCATENATE(INDEX('LŠZ H'!A$2:AI$2000,B50,24),",",INDEX('LŠZ H'!A$2:AI$2000,B50,26)," ",INDEX('LŠZ H'!A$2:AI$2000,B50,25)))</f>
        <v>3, 200</v>
      </c>
      <c r="L50" s="900" t="str">
        <f>IF(A50="P",INDEX('LŠZ P'!A$2:AP$2000,B50,20),INDEX('LŠZ H'!A$2:AI$2000,B50,20))</f>
        <v>P</v>
      </c>
      <c r="M50" s="900" t="str">
        <f>IF(A50="P",CONCATENATE(INDEX('LŠZ P'!A$2:AP$2000,B50,3),"/",INDEX('LŠZ P'!A$2:AP$2000,B50,4)),CONCATENATE(INDEX('LŠZ H'!A$2:AI$2000,B50,3),"/",INDEX('LŠZ H'!A$2:AI$2000,B50,4)))</f>
        <v>C15D TOPLES/HÓDGÉP/</v>
      </c>
      <c r="N50" s="900" t="e">
        <f>IF(A50="P",CONCATENATE(INDEX('LŠZ P'!A$2:AP$2000,B50,23),";",INDEX('LŠZ P'!A$2:AP$2000,B50,42)),CONCATENATE(INDEX('LŠZ H'!A$2:AI$2000,B50,23),";",INDEX('LŠZ H'!A$2:AI$2000,B50,39)))</f>
        <v>#REF!</v>
      </c>
      <c r="O50" s="914">
        <v>44962</v>
      </c>
      <c r="P50" s="608"/>
    </row>
    <row r="51" spans="1:16" s="295" customFormat="1" x14ac:dyDescent="0.2">
      <c r="A51" s="898" t="s">
        <v>680</v>
      </c>
      <c r="B51" s="899">
        <v>440</v>
      </c>
      <c r="C51" s="904">
        <v>48</v>
      </c>
      <c r="D51" s="900" t="str">
        <f>IF(A51="P",INDEX('LŠZ P'!A$2:AP$2000,B51,11),INDEX('LŠZ H'!A$2:AI$2000,B51,11))</f>
        <v>Ing. Miroslav PAVELKA</v>
      </c>
      <c r="E51" s="900" t="str">
        <f>IF(A51="P",INDEX('LŠZ P'!A$2:AP$2000,B51,5),INDEX('LŠZ H'!A$2:AI$2000,B51,5))</f>
        <v>OM-H440</v>
      </c>
      <c r="F51" s="900">
        <f>IF(A51="P",INDEX('LŠZ P'!A$2:AP$2000,B51,6),INDEX('LŠZ H'!A$2:AI$2000,B51,6))</f>
        <v>0</v>
      </c>
      <c r="G51" s="899" t="str">
        <f>IF(A51="P",INDEX('LŠZ P'!A$2:AP$2000,B51,21),INDEX('LŠZ H'!A$2:AI$2000,B51,21))</f>
        <v>14,26</v>
      </c>
      <c r="H51" s="900">
        <f>IF(A51="P",INDEX('LŠZ P'!A$2:AP$2000,B51,17),INDEX('LŠZ H'!A$2:AI$2000,B51,17))</f>
        <v>2004</v>
      </c>
      <c r="I51" s="913">
        <v>44243</v>
      </c>
      <c r="J51" s="899" t="str">
        <f>IF(A51="P",INDEX('LŠZ P'!A$2:AP$2000,B51,2),INDEX('LŠZ H'!A$2:AI$2000,B51,2))</f>
        <v>ZK</v>
      </c>
      <c r="K51" s="900" t="str">
        <f>IF(A51="P",CONCATENATE(INDEX('LŠZ P'!A$2:AP$2000,B51,24),",",INDEX('LŠZ P'!A$2:AP$2000,B51,26)," ",INDEX('LŠZ P'!A$2:AP$2000,B51,25)),CONCATENATE(INDEX('LŠZ H'!A$2:AI$2000,B51,24),",",INDEX('LŠZ H'!A$2:AI$2000,B51,26)," ",INDEX('LŠZ H'!A$2:AI$2000,B51,25)))</f>
        <v>3, 35</v>
      </c>
      <c r="L51" s="900" t="str">
        <f>IF(A51="P",INDEX('LŠZ P'!A$2:AP$2000,B51,20),INDEX('LŠZ H'!A$2:AI$2000,B51,20))</f>
        <v>P</v>
      </c>
      <c r="M51" s="900" t="str">
        <f>IF(A51="P",CONCATENATE(INDEX('LŠZ P'!A$2:AP$2000,B51,3),"/",INDEX('LŠZ P'!A$2:AP$2000,B51,4)),CONCATENATE(INDEX('LŠZ H'!A$2:AI$2000,B51,3),"/",INDEX('LŠZ H'!A$2:AI$2000,B51,4)))</f>
        <v>LITESPEED S4/</v>
      </c>
      <c r="N51" s="900" t="e">
        <f>IF(A51="P",CONCATENATE(INDEX('LŠZ P'!A$2:AP$2000,B51,23),";",INDEX('LŠZ P'!A$2:AP$2000,B51,42)),CONCATENATE(INDEX('LŠZ H'!A$2:AI$2000,B51,23),";",INDEX('LŠZ H'!A$2:AI$2000,B51,39)))</f>
        <v>#REF!</v>
      </c>
      <c r="O51" s="914">
        <v>44949</v>
      </c>
      <c r="P51" s="608">
        <v>50</v>
      </c>
    </row>
    <row r="52" spans="1:16" s="295" customFormat="1" x14ac:dyDescent="0.2">
      <c r="A52" s="898" t="s">
        <v>991</v>
      </c>
      <c r="B52" s="899">
        <v>319</v>
      </c>
      <c r="C52" s="904">
        <v>49</v>
      </c>
      <c r="D52" s="900" t="str">
        <f>IF(A52="P",INDEX('LŠZ P'!A$2:AP$2000,B52,11),INDEX('LŠZ H'!A$2:AI$2000,B52,11))</f>
        <v>Róbert LABURDA</v>
      </c>
      <c r="E52" s="900" t="str">
        <f>IF(A52="P",INDEX('LŠZ P'!A$2:AP$2000,B52,5),INDEX('LŠZ H'!A$2:AI$2000,B52,5))</f>
        <v>OM-P319</v>
      </c>
      <c r="F52" s="900">
        <f>IF(A52="P",INDEX('LŠZ P'!A$2:AP$2000,B52,6),INDEX('LŠZ H'!A$2:AI$2000,B52,6))</f>
        <v>0</v>
      </c>
      <c r="G52" s="899" t="str">
        <f>IF(A52="P",INDEX('LŠZ P'!A$2:AP$2000,B52,21),INDEX('LŠZ H'!A$2:AI$2000,B52,21))</f>
        <v>P</v>
      </c>
      <c r="H52" s="900">
        <f>IF(A52="P",INDEX('LŠZ P'!A$2:AP$2000,B52,17),INDEX('LŠZ H'!A$2:AI$2000,B52,17))</f>
        <v>21049</v>
      </c>
      <c r="I52" s="913">
        <v>44243</v>
      </c>
      <c r="J52" s="899" t="str">
        <f>IF(A52="P",INDEX('LŠZ P'!A$2:AP$2000,B52,2),INDEX('LŠZ H'!A$2:AI$2000,B52,2))</f>
        <v>PK</v>
      </c>
      <c r="K52" s="900" t="str">
        <f>IF(A52="P",CONCATENATE(INDEX('LŠZ P'!A$2:AP$2000,B52,24),",",INDEX('LŠZ P'!A$2:AP$2000,B52,26)," ",INDEX('LŠZ P'!A$2:AP$2000,B52,25)),CONCATENATE(INDEX('LŠZ H'!A$2:AI$2000,B52,24),",",INDEX('LŠZ H'!A$2:AI$2000,B52,26)," ",INDEX('LŠZ H'!A$2:AI$2000,B52,25)))</f>
        <v>Líščie údolie 176/126,841 04 Bratislava</v>
      </c>
      <c r="L52" s="900" t="str">
        <f>IF(A52="P",INDEX('LŠZ P'!A$2:AP$2000,B52,20),INDEX('LŠZ H'!A$2:AI$2000,B52,20))</f>
        <v>Šimek</v>
      </c>
      <c r="M52" s="900" t="str">
        <f>IF(A52="P",CONCATENATE(INDEX('LŠZ P'!A$2:AP$2000,B52,3),"/",INDEX('LŠZ P'!A$2:AP$2000,B52,4)),CONCATENATE(INDEX('LŠZ H'!A$2:AI$2000,B52,3),"/",INDEX('LŠZ H'!A$2:AI$2000,B52,4)))</f>
        <v>METIS 2/</v>
      </c>
      <c r="N52" s="900" t="str">
        <f>IF(A52="P",CONCATENATE(INDEX('LŠZ P'!A$2:AP$2000,B52,23),";",INDEX('LŠZ P'!A$2:AP$2000,B52,42)),CONCATENATE(INDEX('LŠZ H'!A$2:AI$2000,B52,23),";",INDEX('LŠZ H'!A$2:AI$2000,B52,39)))</f>
        <v>58,22;</v>
      </c>
      <c r="O52" s="914">
        <v>44948</v>
      </c>
      <c r="P52" s="608"/>
    </row>
    <row r="53" spans="1:16" s="295" customFormat="1" x14ac:dyDescent="0.2">
      <c r="A53" s="898" t="s">
        <v>991</v>
      </c>
      <c r="B53" s="899">
        <v>795</v>
      </c>
      <c r="C53" s="904">
        <v>50</v>
      </c>
      <c r="D53" s="900" t="str">
        <f>IF(A53="P",INDEX('LŠZ P'!A$2:AP$2000,B53,11),INDEX('LŠZ H'!A$2:AI$2000,B53,11))</f>
        <v>Róbert LABURDA</v>
      </c>
      <c r="E53" s="608" t="str">
        <f>IF(A53="P",INDEX('LŠZ P'!A$2:AP$2000,B53,5),INDEX('LŠZ H'!A$2:AI$2000,B53,5))</f>
        <v>OM-P795</v>
      </c>
      <c r="F53" s="908" t="str">
        <f>IF(A53="P",INDEX('LŠZ P'!A$2:AP$2000,B53,6),INDEX('LŠZ H'!A$2:AI$2000,B53,6))</f>
        <v>P871</v>
      </c>
      <c r="G53" s="899" t="str">
        <f>IF(A53="P",INDEX('LŠZ P'!A$2:AP$2000,B53,21),INDEX('LŠZ H'!A$2:AI$2000,B53,21))</f>
        <v>P,P</v>
      </c>
      <c r="H53" s="901">
        <f>IF(A53="P",INDEX('LŠZ P'!A$2:AP$2000,B53,17),INDEX('LŠZ H'!A$2:AI$2000,B53,17))</f>
        <v>21050</v>
      </c>
      <c r="I53" s="902">
        <v>44243</v>
      </c>
      <c r="J53" s="899" t="str">
        <f>IF(A53="P",INDEX('LŠZ P'!A$2:AP$2000,B53,2),INDEX('LŠZ H'!A$2:AI$2000,B53,2))</f>
        <v>MPK</v>
      </c>
      <c r="K53" s="608" t="str">
        <f>IF(A53="P",CONCATENATE(INDEX('LŠZ P'!A$2:AP$2000,B53,24),",",INDEX('LŠZ P'!A$2:AP$2000,B53,26)," ",INDEX('LŠZ P'!A$2:AP$2000,B53,25)),CONCATENATE(INDEX('LŠZ H'!A$2:AI$2000,B53,24),",",INDEX('LŠZ H'!A$2:AI$2000,B53,26)," ",INDEX('LŠZ H'!A$2:AI$2000,B53,25)))</f>
        <v>Líščie údolie 176/126,841 04 Bratislava</v>
      </c>
      <c r="L53" s="608" t="str">
        <f>IF(A53="P",INDEX('LŠZ P'!A$2:AP$2000,B53,20),INDEX('LŠZ H'!A$2:AI$2000,B53,20))</f>
        <v>Šimek</v>
      </c>
      <c r="M53" s="608" t="str">
        <f>IF(A53="P",CONCATENATE(INDEX('LŠZ P'!A$2:AP$2000,B53,3),"/",INDEX('LŠZ P'!A$2:AP$2000,B53,4)),CONCATENATE(INDEX('LŠZ H'!A$2:AI$2000,B53,3),"/",INDEX('LŠZ H'!A$2:AI$2000,B53,4)))</f>
        <v>VIPER 2 26 /RR ELECTRIC F 200</v>
      </c>
      <c r="N53" s="608" t="str">
        <f>IF(A53="P",CONCATENATE(INDEX('LŠZ P'!A$2:AP$2000,B53,23),";",INDEX('LŠZ P'!A$2:AP$2000,B53,42)),CONCATENATE(INDEX('LŠZ H'!A$2:AI$2000,B53,23),";",INDEX('LŠZ H'!A$2:AI$2000,B53,39)))</f>
        <v>200,35//79,5;para PLS platný do 26.4.2019</v>
      </c>
      <c r="O53" s="902">
        <v>44948</v>
      </c>
      <c r="P53" s="608"/>
    </row>
    <row r="54" spans="1:16" s="295" customFormat="1" x14ac:dyDescent="0.2">
      <c r="A54" s="898" t="s">
        <v>991</v>
      </c>
      <c r="B54" s="899">
        <v>478</v>
      </c>
      <c r="C54" s="904">
        <v>51</v>
      </c>
      <c r="D54" s="900" t="str">
        <f>IF(A54="P",INDEX('LŠZ P'!A$2:AP$2000,B54,11),INDEX('LŠZ H'!A$2:AI$2000,B54,11))</f>
        <v>Róbert REMEŇ</v>
      </c>
      <c r="E54" s="608" t="str">
        <f>IF(A54="P",INDEX('LŠZ P'!A$2:AP$2000,B54,5),INDEX('LŠZ H'!A$2:AI$2000,B54,5))</f>
        <v>OM-P478</v>
      </c>
      <c r="F54" s="901">
        <f>IF(A54="P",INDEX('LŠZ P'!A$2:AP$2000,B54,6),INDEX('LŠZ H'!A$2:AI$2000,B54,6))</f>
        <v>0</v>
      </c>
      <c r="G54" s="899" t="str">
        <f>IF(A54="P",INDEX('LŠZ P'!A$2:AP$2000,B54,21),INDEX('LŠZ H'!A$2:AI$2000,B54,21))</f>
        <v>P</v>
      </c>
      <c r="H54" s="901">
        <f>IF(A54="P",INDEX('LŠZ P'!A$2:AP$2000,B54,17),INDEX('LŠZ H'!A$2:AI$2000,B54,17))</f>
        <v>17598</v>
      </c>
      <c r="I54" s="902">
        <v>44243</v>
      </c>
      <c r="J54" s="899" t="str">
        <f>IF(A54="P",INDEX('LŠZ P'!A$2:AP$2000,B54,2),INDEX('LŠZ H'!A$2:AI$2000,B54,2))</f>
        <v>PK</v>
      </c>
      <c r="K54" s="608" t="str">
        <f>IF(A54="P",CONCATENATE(INDEX('LŠZ P'!A$2:AP$2000,B54,24),",",INDEX('LŠZ P'!A$2:AP$2000,B54,26)," ",INDEX('LŠZ P'!A$2:AP$2000,B54,25)),CONCATENATE(INDEX('LŠZ H'!A$2:AI$2000,B54,24),",",INDEX('LŠZ H'!A$2:AI$2000,B54,26)," ",INDEX('LŠZ H'!A$2:AI$2000,B54,25)))</f>
        <v>Duchnovičova 18,066 01 Humenné</v>
      </c>
      <c r="L54" s="608" t="str">
        <f>IF(A54="P",INDEX('LŠZ P'!A$2:AP$2000,B54,20),INDEX('LŠZ H'!A$2:AI$2000,B54,20))</f>
        <v>Vyparina</v>
      </c>
      <c r="M54" s="608" t="str">
        <f>IF(A54="P",CONCATENATE(INDEX('LŠZ P'!A$2:AP$2000,B54,3),"/",INDEX('LŠZ P'!A$2:AP$2000,B54,4)),CONCATENATE(INDEX('LŠZ H'!A$2:AI$2000,B54,3),"/",INDEX('LŠZ H'!A$2:AI$2000,B54,4)))</f>
        <v>SWIFT 4 S/</v>
      </c>
      <c r="N54" s="608" t="str">
        <f>IF(A54="P",CONCATENATE(INDEX('LŠZ P'!A$2:AP$2000,B54,23),";",INDEX('LŠZ P'!A$2:AP$2000,B54,42)),CONCATENATE(INDEX('LŠZ H'!A$2:AI$2000,B54,23),";",INDEX('LŠZ H'!A$2:AI$2000,B54,39)))</f>
        <v>124;</v>
      </c>
      <c r="O54" s="902">
        <v>44958</v>
      </c>
      <c r="P54" s="608"/>
    </row>
    <row r="55" spans="1:16" s="261" customFormat="1" x14ac:dyDescent="0.2">
      <c r="A55" s="898" t="s">
        <v>991</v>
      </c>
      <c r="B55" s="899">
        <v>1008</v>
      </c>
      <c r="C55" s="904">
        <v>52</v>
      </c>
      <c r="D55" s="900" t="str">
        <f>IF(A55="P",INDEX('LŠZ P'!A$2:AP$2000,B55,11),INDEX('LŠZ H'!A$2:AI$2000,B55,11))</f>
        <v>Tomáš VALENTA</v>
      </c>
      <c r="E55" s="608" t="str">
        <f>IF(A55="P",INDEX('LŠZ P'!A$2:AP$2000,B55,5),INDEX('LŠZ H'!A$2:AI$2000,B55,5))</f>
        <v>OM-L008</v>
      </c>
      <c r="F55" s="901">
        <f>IF(A55="P",INDEX('LŠZ P'!A$2:AP$2000,B55,6),INDEX('LŠZ H'!A$2:AI$2000,B55,6))</f>
        <v>0</v>
      </c>
      <c r="G55" s="899" t="str">
        <f>IF(A55="P",INDEX('LŠZ P'!A$2:AP$2000,B55,21),INDEX('LŠZ H'!A$2:AI$2000,B55,21))</f>
        <v>V</v>
      </c>
      <c r="H55" s="901">
        <f>IF(A55="P",INDEX('LŠZ P'!A$2:AP$2000,B55,17),INDEX('LŠZ H'!A$2:AI$2000,B55,17))</f>
        <v>21052</v>
      </c>
      <c r="I55" s="902">
        <v>44243</v>
      </c>
      <c r="J55" s="899" t="str">
        <f>IF(A55="P",INDEX('LŠZ P'!A$2:AP$2000,B55,2),INDEX('LŠZ H'!A$2:AI$2000,B55,2))</f>
        <v>PK</v>
      </c>
      <c r="K55" s="608" t="str">
        <f>IF(A55="P",CONCATENATE(INDEX('LŠZ P'!A$2:AP$2000,B55,24),",",INDEX('LŠZ P'!A$2:AP$2000,B55,26)," ",INDEX('LŠZ P'!A$2:AP$2000,B55,25)),CONCATENATE(INDEX('LŠZ H'!A$2:AI$2000,B55,24),",",INDEX('LŠZ H'!A$2:AI$2000,B55,26)," ",INDEX('LŠZ H'!A$2:AI$2000,B55,25)))</f>
        <v>Panónska 17,900 21 Svätý Jur</v>
      </c>
      <c r="L55" s="608" t="str">
        <f>IF(A55="P",INDEX('LŠZ P'!A$2:AP$2000,B55,20),INDEX('LŠZ H'!A$2:AI$2000,B55,20))</f>
        <v>Šimek</v>
      </c>
      <c r="M55" s="608" t="str">
        <f>IF(A55="P",CONCATENATE(INDEX('LŠZ P'!A$2:AP$2000,B55,3),"/",INDEX('LŠZ P'!A$2:AP$2000,B55,4)),CONCATENATE(INDEX('LŠZ H'!A$2:AI$2000,B55,3),"/",INDEX('LŠZ H'!A$2:AI$2000,B55,4)))</f>
        <v>RIOT M/</v>
      </c>
      <c r="N55" s="608" t="str">
        <f>IF(A55="P",CONCATENATE(INDEX('LŠZ P'!A$2:AP$2000,B55,23),";",INDEX('LŠZ P'!A$2:AP$2000,B55,42)),CONCATENATE(INDEX('LŠZ H'!A$2:AI$2000,B55,23),";",INDEX('LŠZ H'!A$2:AI$2000,B55,39)))</f>
        <v>75;</v>
      </c>
      <c r="O55" s="902">
        <v>44948</v>
      </c>
      <c r="P55" s="608"/>
    </row>
    <row r="56" spans="1:16" s="295" customFormat="1" x14ac:dyDescent="0.2">
      <c r="A56" s="898" t="s">
        <v>991</v>
      </c>
      <c r="B56" s="899">
        <v>1385</v>
      </c>
      <c r="C56" s="904">
        <v>53</v>
      </c>
      <c r="D56" s="900" t="str">
        <f>IF(A56="P",INDEX('LŠZ P'!A$2:AP$2000,B56,11),INDEX('LŠZ H'!A$2:AI$2000,B56,11))</f>
        <v>Peter LADZIANSKY</v>
      </c>
      <c r="E56" s="903">
        <f>IF(A56="P",INDEX('LŠZ P'!A$2:AP$2000,B56,5),INDEX('LŠZ H'!A$2:AI$2000,B56,5))</f>
        <v>0</v>
      </c>
      <c r="F56" s="901" t="str">
        <f>IF(A56="P",INDEX('LŠZ P'!A$2:AP$2000,B56,6),INDEX('LŠZ H'!A$2:AI$2000,B56,6))</f>
        <v>P786</v>
      </c>
      <c r="G56" s="899" t="str">
        <f>IF(A56="P",INDEX('LŠZ P'!A$2:AP$2000,B56,21),INDEX('LŠZ H'!A$2:AI$2000,B56,21))</f>
        <v>Z</v>
      </c>
      <c r="H56" s="901">
        <f>IF(A56="P",INDEX('LŠZ P'!A$2:AP$2000,B56,17),INDEX('LŠZ H'!A$2:AI$2000,B56,17))</f>
        <v>21053</v>
      </c>
      <c r="I56" s="902">
        <v>44243</v>
      </c>
      <c r="J56" s="899" t="str">
        <f>IF(A56="P",INDEX('LŠZ P'!A$2:AP$2000,B56,2),INDEX('LŠZ H'!A$2:AI$2000,B56,2))</f>
        <v>T</v>
      </c>
      <c r="K56" s="608" t="str">
        <f>IF(A56="P",CONCATENATE(INDEX('LŠZ P'!A$2:AP$2000,B56,24),",",INDEX('LŠZ P'!A$2:AP$2000,B56,26)," ",INDEX('LŠZ P'!A$2:AP$2000,B56,25)),CONCATENATE(INDEX('LŠZ H'!A$2:AI$2000,B56,24),",",INDEX('LŠZ H'!A$2:AI$2000,B56,26)," ",INDEX('LŠZ H'!A$2:AI$2000,B56,25)))</f>
        <v>Učiteľská 11,969 01 Banská Štiavnica</v>
      </c>
      <c r="L56" s="608" t="str">
        <f>IF(A56="P",INDEX('LŠZ P'!A$2:AP$2000,B56,20),INDEX('LŠZ H'!A$2:AI$2000,B56,20))</f>
        <v>Šimko</v>
      </c>
      <c r="M56" s="608" t="str">
        <f>IF(A56="P",CONCATENATE(INDEX('LŠZ P'!A$2:AP$2000,B56,3),"/",INDEX('LŠZ P'!A$2:AP$2000,B56,4)),CONCATENATE(INDEX('LŠZ H'!A$2:AI$2000,B56,3),"/",INDEX('LŠZ H'!A$2:AI$2000,B56,4)))</f>
        <v>/SPIN 180E</v>
      </c>
      <c r="N56" s="608" t="str">
        <f>IF(A56="P",CONCATENATE(INDEX('LŠZ P'!A$2:AP$2000,B56,23),";",INDEX('LŠZ P'!A$2:AP$2000,B56,42)),CONCATENATE(INDEX('LŠZ H'!A$2:AI$2000,B56,23),";",INDEX('LŠZ H'!A$2:AI$2000,B56,39)))</f>
        <v>24/20;</v>
      </c>
      <c r="O56" s="902">
        <v>44621</v>
      </c>
      <c r="P56" s="608"/>
    </row>
    <row r="57" spans="1:16" s="295" customFormat="1" x14ac:dyDescent="0.2">
      <c r="A57" s="898" t="s">
        <v>991</v>
      </c>
      <c r="B57" s="899">
        <v>476</v>
      </c>
      <c r="C57" s="904">
        <v>54</v>
      </c>
      <c r="D57" s="900" t="str">
        <f>IF(A57="P",INDEX('LŠZ P'!A$2:AP$2000,B57,11),INDEX('LŠZ H'!A$2:AI$2000,B57,11))</f>
        <v>Peter SEMAN</v>
      </c>
      <c r="E57" s="608" t="str">
        <f>IF(A57="P",INDEX('LŠZ P'!A$2:AP$2000,B57,5),INDEX('LŠZ H'!A$2:AI$2000,B57,5))</f>
        <v>OM-P476</v>
      </c>
      <c r="F57" s="901" t="str">
        <f>IF(A57="P",INDEX('LŠZ P'!A$2:AP$2000,B57,6),INDEX('LŠZ H'!A$2:AI$2000,B57,6))</f>
        <v>P476</v>
      </c>
      <c r="G57" s="899" t="str">
        <f>IF(A57="P",INDEX('LŠZ P'!A$2:AP$2000,B57,21),INDEX('LŠZ H'!A$2:AI$2000,B57,21))</f>
        <v>P/P</v>
      </c>
      <c r="H57" s="901">
        <f>IF(A57="P",INDEX('LŠZ P'!A$2:AP$2000,B57,17),INDEX('LŠZ H'!A$2:AI$2000,B57,17))</f>
        <v>19052</v>
      </c>
      <c r="I57" s="902">
        <v>44243</v>
      </c>
      <c r="J57" s="899" t="str">
        <f>IF(A57="P",INDEX('LŠZ P'!A$2:AP$2000,B57,2),INDEX('LŠZ H'!A$2:AI$2000,B57,2))</f>
        <v>MPK</v>
      </c>
      <c r="K57" s="608" t="str">
        <f>IF(A57="P",CONCATENATE(INDEX('LŠZ P'!A$2:AP$2000,B57,24),",",INDEX('LŠZ P'!A$2:AP$2000,B57,26)," ",INDEX('LŠZ P'!A$2:AP$2000,B57,25)),CONCATENATE(INDEX('LŠZ H'!A$2:AI$2000,B57,24),",",INDEX('LŠZ H'!A$2:AI$2000,B57,26)," ",INDEX('LŠZ H'!A$2:AI$2000,B57,25)))</f>
        <v>Školská 289,044 57 Haniska</v>
      </c>
      <c r="L57" s="608" t="str">
        <f>IF(A57="P",INDEX('LŠZ P'!A$2:AP$2000,B57,20),INDEX('LŠZ H'!A$2:AI$2000,B57,20))</f>
        <v>Šimko</v>
      </c>
      <c r="M57" s="608" t="str">
        <f>IF(A57="P",CONCATENATE(INDEX('LŠZ P'!A$2:AP$2000,B57,3),"/",INDEX('LŠZ P'!A$2:AP$2000,B57,4)),CONCATENATE(INDEX('LŠZ H'!A$2:AI$2000,B57,3),"/",INDEX('LŠZ H'!A$2:AI$2000,B57,4)))</f>
        <v>EPIC L/VIRUS 2.2 MINARI</v>
      </c>
      <c r="N57" s="608" t="str">
        <f>IF(A57="P",CONCATENATE(INDEX('LŠZ P'!A$2:AP$2000,B57,23),";",INDEX('LŠZ P'!A$2:AP$2000,B57,42)),CONCATENATE(INDEX('LŠZ H'!A$2:AI$2000,B57,23),";",INDEX('LŠZ H'!A$2:AI$2000,B57,39)))</f>
        <v>41//41/41;</v>
      </c>
      <c r="O57" s="902">
        <v>44961</v>
      </c>
      <c r="P57" s="608"/>
    </row>
    <row r="58" spans="1:16" s="295" customFormat="1" x14ac:dyDescent="0.2">
      <c r="A58" s="898" t="s">
        <v>991</v>
      </c>
      <c r="B58" s="899">
        <v>1092</v>
      </c>
      <c r="C58" s="904">
        <v>55</v>
      </c>
      <c r="D58" s="900" t="str">
        <f>IF(A58="P",INDEX('LŠZ P'!A$2:AP$2000,B58,11),INDEX('LŠZ H'!A$2:AI$2000,B58,11))</f>
        <v>Štefan MARCINČÁK</v>
      </c>
      <c r="E58" s="903" t="str">
        <f>IF(A58="P",INDEX('LŠZ P'!A$2:AP$2000,B58,5),INDEX('LŠZ H'!A$2:AI$2000,B58,5))</f>
        <v>OM-L092</v>
      </c>
      <c r="F58" s="901" t="str">
        <f>IF(A58="P",INDEX('LŠZ P'!A$2:AP$2000,B58,6),INDEX('LŠZ H'!A$2:AI$2000,B58,6))</f>
        <v>L123</v>
      </c>
      <c r="G58" s="899" t="str">
        <f>IF(A58="P",INDEX('LŠZ P'!A$2:AP$2000,B58,21),INDEX('LŠZ H'!A$2:AI$2000,B58,21))</f>
        <v>P/P</v>
      </c>
      <c r="H58" s="901">
        <f>IF(A58="P",INDEX('LŠZ P'!A$2:AP$2000,B58,17),INDEX('LŠZ H'!A$2:AI$2000,B58,17))</f>
        <v>16702</v>
      </c>
      <c r="I58" s="902">
        <v>44244</v>
      </c>
      <c r="J58" s="899" t="str">
        <f>IF(A58="P",INDEX('LŠZ P'!A$2:AP$2000,B58,2),INDEX('LŠZ H'!A$2:AI$2000,B58,2))</f>
        <v>MPK</v>
      </c>
      <c r="K58" s="608" t="str">
        <f>IF(A58="P",CONCATENATE(INDEX('LŠZ P'!A$2:AP$2000,B58,24),",",INDEX('LŠZ P'!A$2:AP$2000,B58,26)," ",INDEX('LŠZ P'!A$2:AP$2000,B58,25)),CONCATENATE(INDEX('LŠZ H'!A$2:AI$2000,B58,24),",",INDEX('LŠZ H'!A$2:AI$2000,B58,26)," ",INDEX('LŠZ H'!A$2:AI$2000,B58,25)))</f>
        <v>Topoľovka 212,067 45 Topoľovka</v>
      </c>
      <c r="L58" s="608" t="str">
        <f>IF(A58="P",INDEX('LŠZ P'!A$2:AP$2000,B58,20),INDEX('LŠZ H'!A$2:AI$2000,B58,20))</f>
        <v>Krempaský/Kačmár</v>
      </c>
      <c r="M58" s="608" t="str">
        <f>IF(A58="P",CONCATENATE(INDEX('LŠZ P'!A$2:AP$2000,B58,3),"/",INDEX('LŠZ P'!A$2:AP$2000,B58,4)),CONCATENATE(INDEX('LŠZ H'!A$2:AI$2000,B58,3),"/",INDEX('LŠZ H'!A$2:AI$2000,B58,4)))</f>
        <v>LIFT EZ M/F-LIGHT 160</v>
      </c>
      <c r="N58" s="608" t="str">
        <f>IF(A58="P",CONCATENATE(INDEX('LŠZ P'!A$2:AP$2000,B58,23),";",INDEX('LŠZ P'!A$2:AP$2000,B58,42)),CONCATENATE(INDEX('LŠZ H'!A$2:AI$2000,B58,23),";",INDEX('LŠZ H'!A$2:AI$2000,B58,39)))</f>
        <v>74,10//35,10/27;PARA PLS č. 19080/P, PLS platný do 2.2.2023</v>
      </c>
      <c r="O58" s="902">
        <v>44959</v>
      </c>
      <c r="P58" s="608"/>
    </row>
    <row r="59" spans="1:16" s="295" customFormat="1" x14ac:dyDescent="0.2">
      <c r="A59" s="898" t="s">
        <v>991</v>
      </c>
      <c r="B59" s="899">
        <v>665</v>
      </c>
      <c r="C59" s="904">
        <v>56</v>
      </c>
      <c r="D59" s="900" t="str">
        <f>IF(A59="P",INDEX('LŠZ P'!A$2:AP$2000,B59,11),INDEX('LŠZ H'!A$2:AI$2000,B59,11))</f>
        <v>Mgr. Marián BANÍK</v>
      </c>
      <c r="E59" s="903" t="str">
        <f>IF(A59="P",INDEX('LŠZ P'!A$2:AP$2000,B59,5),INDEX('LŠZ H'!A$2:AI$2000,B59,5))</f>
        <v>OM-P665</v>
      </c>
      <c r="F59" s="901" t="str">
        <f>IF(A59="P",INDEX('LŠZ P'!A$2:AP$2000,B59,6),INDEX('LŠZ H'!A$2:AI$2000,B59,6))</f>
        <v>P665</v>
      </c>
      <c r="G59" s="899" t="str">
        <f>IF(A59="P",INDEX('LŠZ P'!A$2:AP$2000,B59,21),INDEX('LŠZ H'!A$2:AI$2000,B59,21))</f>
        <v>P/P</v>
      </c>
      <c r="H59" s="901">
        <f>IF(A59="P",INDEX('LŠZ P'!A$2:AP$2000,B59,17),INDEX('LŠZ H'!A$2:AI$2000,B59,17))</f>
        <v>18599</v>
      </c>
      <c r="I59" s="902">
        <v>44244</v>
      </c>
      <c r="J59" s="899" t="str">
        <f>IF(A59="P",INDEX('LŠZ P'!A$2:AP$2000,B59,2),INDEX('LŠZ H'!A$2:AI$2000,B59,2))</f>
        <v>MPK</v>
      </c>
      <c r="K59" s="608" t="str">
        <f>IF(A59="P",CONCATENATE(INDEX('LŠZ P'!A$2:AP$2000,B59,24),",",INDEX('LŠZ P'!A$2:AP$2000,B59,26)," ",INDEX('LŠZ P'!A$2:AP$2000,B59,25)),CONCATENATE(INDEX('LŠZ H'!A$2:AI$2000,B59,24),",",INDEX('LŠZ H'!A$2:AI$2000,B59,26)," ",INDEX('LŠZ H'!A$2:AI$2000,B59,25)))</f>
        <v>Gorkého 342/9,078 01 Sečovce</v>
      </c>
      <c r="L59" s="608" t="str">
        <f>IF(A59="P",INDEX('LŠZ P'!A$2:AP$2000,B59,20),INDEX('LŠZ H'!A$2:AI$2000,B59,20))</f>
        <v>Adame/Kačmár</v>
      </c>
      <c r="M59" s="608" t="str">
        <f>IF(A59="P",CONCATENATE(INDEX('LŠZ P'!A$2:AP$2000,B59,3),"/",INDEX('LŠZ P'!A$2:AP$2000,B59,4)),CONCATENATE(INDEX('LŠZ H'!A$2:AI$2000,B59,3),"/",INDEX('LŠZ H'!A$2:AI$2000,B59,4)))</f>
        <v>CHARGER 28/Rider Moster 185</v>
      </c>
      <c r="N59" s="608" t="str">
        <f>IF(A59="P",CONCATENATE(INDEX('LŠZ P'!A$2:AP$2000,B59,23),";",INDEX('LŠZ P'!A$2:AP$2000,B59,42)),CONCATENATE(INDEX('LŠZ H'!A$2:AI$2000,B59,23),";",INDEX('LŠZ H'!A$2:AI$2000,B59,39)))</f>
        <v>67//82;Para platnosť do 2.2.2023</v>
      </c>
      <c r="O59" s="902">
        <v>44959</v>
      </c>
      <c r="P59" s="608"/>
    </row>
    <row r="60" spans="1:16" s="295" customFormat="1" x14ac:dyDescent="0.2">
      <c r="A60" s="898" t="s">
        <v>991</v>
      </c>
      <c r="B60" s="899">
        <v>479</v>
      </c>
      <c r="C60" s="904">
        <v>57</v>
      </c>
      <c r="D60" s="900" t="str">
        <f>IF(A60="P",INDEX('LŠZ P'!A$2:AP$2000,B60,11),INDEX('LŠZ H'!A$2:AI$2000,B60,11))</f>
        <v>Matúš DIGO</v>
      </c>
      <c r="E60" s="608" t="str">
        <f>IF(A60="P",INDEX('LŠZ P'!A$2:AP$2000,B60,5),INDEX('LŠZ H'!A$2:AI$2000,B60,5))</f>
        <v>OM-P479</v>
      </c>
      <c r="F60" s="901">
        <f>IF(A60="P",INDEX('LŠZ P'!A$2:AP$2000,B60,6),INDEX('LŠZ H'!A$2:AI$2000,B60,6))</f>
        <v>0</v>
      </c>
      <c r="G60" s="899" t="str">
        <f>IF(A60="P",INDEX('LŠZ P'!A$2:AP$2000,B60,21),INDEX('LŠZ H'!A$2:AI$2000,B60,21))</f>
        <v>P</v>
      </c>
      <c r="H60" s="901">
        <f>IF(A60="P",INDEX('LŠZ P'!A$2:AP$2000,B60,17),INDEX('LŠZ H'!A$2:AI$2000,B60,17))</f>
        <v>20184</v>
      </c>
      <c r="I60" s="902">
        <v>44244</v>
      </c>
      <c r="J60" s="899" t="str">
        <f>IF(A60="P",INDEX('LŠZ P'!A$2:AP$2000,B60,2),INDEX('LŠZ H'!A$2:AI$2000,B60,2))</f>
        <v>PK</v>
      </c>
      <c r="K60" s="608" t="str">
        <f>IF(A60="P",CONCATENATE(INDEX('LŠZ P'!A$2:AP$2000,B60,24),",",INDEX('LŠZ P'!A$2:AP$2000,B60,26)," ",INDEX('LŠZ P'!A$2:AP$2000,B60,25)),CONCATENATE(INDEX('LŠZ H'!A$2:AI$2000,B60,24),",",INDEX('LŠZ H'!A$2:AI$2000,B60,26)," ",INDEX('LŠZ H'!A$2:AI$2000,B60,25)))</f>
        <v>Urbánková 62,04101 Košice</v>
      </c>
      <c r="L60" s="608" t="str">
        <f>IF(A60="P",INDEX('LŠZ P'!A$2:AP$2000,B60,20),INDEX('LŠZ H'!A$2:AI$2000,B60,20))</f>
        <v>Vyparina</v>
      </c>
      <c r="M60" s="608" t="str">
        <f>IF(A60="P",CONCATENATE(INDEX('LŠZ P'!A$2:AP$2000,B60,3),"/",INDEX('LŠZ P'!A$2:AP$2000,B60,4)),CONCATENATE(INDEX('LŠZ H'!A$2:AI$2000,B60,3),"/",INDEX('LŠZ H'!A$2:AI$2000,B60,4)))</f>
        <v>HOOK 3 29/</v>
      </c>
      <c r="N60" s="608" t="str">
        <f>IF(A60="P",CONCATENATE(INDEX('LŠZ P'!A$2:AP$2000,B60,23),";",INDEX('LŠZ P'!A$2:AP$2000,B60,42)),CONCATENATE(INDEX('LŠZ H'!A$2:AI$2000,B60,23),";",INDEX('LŠZ H'!A$2:AI$2000,B60,39)))</f>
        <v>81;</v>
      </c>
      <c r="O60" s="902">
        <v>44960</v>
      </c>
      <c r="P60" s="608">
        <v>60</v>
      </c>
    </row>
    <row r="61" spans="1:16" s="295" customFormat="1" x14ac:dyDescent="0.2">
      <c r="A61" s="898" t="s">
        <v>991</v>
      </c>
      <c r="B61" s="899">
        <v>500</v>
      </c>
      <c r="C61" s="904">
        <v>58</v>
      </c>
      <c r="D61" s="900" t="str">
        <f>IF(A61="P",INDEX('LŠZ P'!A$2:AP$2000,B61,11),INDEX('LŠZ H'!A$2:AI$2000,B61,11))</f>
        <v>Štefan ŠTEFÁK</v>
      </c>
      <c r="E61" s="608" t="str">
        <f>IF(A61="P",INDEX('LŠZ P'!A$2:AP$2000,B61,5),INDEX('LŠZ H'!A$2:AI$2000,B61,5))</f>
        <v>OM-P500</v>
      </c>
      <c r="F61" s="901">
        <f>IF(A61="P",INDEX('LŠZ P'!A$2:AP$2000,B61,6),INDEX('LŠZ H'!A$2:AI$2000,B61,6))</f>
        <v>0</v>
      </c>
      <c r="G61" s="899" t="str">
        <f>IF(A61="P",INDEX('LŠZ P'!A$2:AP$2000,B61,21),INDEX('LŠZ H'!A$2:AI$2000,B61,21))</f>
        <v>P</v>
      </c>
      <c r="H61" s="901">
        <f>IF(A61="P",INDEX('LŠZ P'!A$2:AP$2000,B61,17),INDEX('LŠZ H'!A$2:AI$2000,B61,17))</f>
        <v>20221</v>
      </c>
      <c r="I61" s="902">
        <v>44245</v>
      </c>
      <c r="J61" s="899" t="str">
        <f>IF(A61="P",INDEX('LŠZ P'!A$2:AP$2000,B61,2),INDEX('LŠZ H'!A$2:AI$2000,B61,2))</f>
        <v>PK</v>
      </c>
      <c r="K61" s="608" t="str">
        <f>IF(A61="P",CONCATENATE(INDEX('LŠZ P'!A$2:AP$2000,B61,24),",",INDEX('LŠZ P'!A$2:AP$2000,B61,26)," ",INDEX('LŠZ P'!A$2:AP$2000,B61,25)),CONCATENATE(INDEX('LŠZ H'!A$2:AI$2000,B61,24),",",INDEX('LŠZ H'!A$2:AI$2000,B61,26)," ",INDEX('LŠZ H'!A$2:AI$2000,B61,25)))</f>
        <v>Jedlíkova 14,010 15 Žilina</v>
      </c>
      <c r="L61" s="608" t="str">
        <f>IF(A61="P",INDEX('LŠZ P'!A$2:AP$2000,B61,20),INDEX('LŠZ H'!A$2:AI$2000,B61,20))</f>
        <v>Bernát</v>
      </c>
      <c r="M61" s="608" t="str">
        <f>IF(A61="P",CONCATENATE(INDEX('LŠZ P'!A$2:AP$2000,B61,3),"/",INDEX('LŠZ P'!A$2:AP$2000,B61,4)),CONCATENATE(INDEX('LŠZ H'!A$2:AI$2000,B61,3),"/",INDEX('LŠZ H'!A$2:AI$2000,B61,4)))</f>
        <v>MERCURY SPORT S/</v>
      </c>
      <c r="N61" s="608" t="str">
        <f>IF(A61="P",CONCATENATE(INDEX('LŠZ P'!A$2:AP$2000,B61,23),";",INDEX('LŠZ P'!A$2:AP$2000,B61,42)),CONCATENATE(INDEX('LŠZ H'!A$2:AI$2000,B61,23),";",INDEX('LŠZ H'!A$2:AI$2000,B61,39)))</f>
        <v>228;</v>
      </c>
      <c r="O61" s="902">
        <v>44607</v>
      </c>
      <c r="P61" s="608"/>
    </row>
    <row r="62" spans="1:16" s="261" customFormat="1" x14ac:dyDescent="0.2">
      <c r="A62" s="898" t="s">
        <v>991</v>
      </c>
      <c r="B62" s="899">
        <v>351</v>
      </c>
      <c r="C62" s="904">
        <v>59</v>
      </c>
      <c r="D62" s="900" t="str">
        <f>IF(A62="P",INDEX('LŠZ P'!A$2:AP$2000,B62,11),INDEX('LŠZ H'!A$2:AI$2000,B62,11))</f>
        <v>Štefan  ŠTEFÁK</v>
      </c>
      <c r="E62" s="608" t="str">
        <f>IF(A62="P",INDEX('LŠZ P'!A$2:AP$2000,B62,5),INDEX('LŠZ H'!A$2:AI$2000,B62,5))</f>
        <v>OM-P351</v>
      </c>
      <c r="F62" s="901">
        <f>IF(A62="P",INDEX('LŠZ P'!A$2:AP$2000,B62,6),INDEX('LŠZ H'!A$2:AI$2000,B62,6))</f>
        <v>0</v>
      </c>
      <c r="G62" s="899" t="str">
        <f>IF(A62="P",INDEX('LŠZ P'!A$2:AP$2000,B62,21),INDEX('LŠZ H'!A$2:AI$2000,B62,21))</f>
        <v>P</v>
      </c>
      <c r="H62" s="901">
        <f>IF(A62="P",INDEX('LŠZ P'!A$2:AP$2000,B62,17),INDEX('LŠZ H'!A$2:AI$2000,B62,17))</f>
        <v>20220</v>
      </c>
      <c r="I62" s="902">
        <v>44245</v>
      </c>
      <c r="J62" s="899" t="str">
        <f>IF(A62="P",INDEX('LŠZ P'!A$2:AP$2000,B62,2),INDEX('LŠZ H'!A$2:AI$2000,B62,2))</f>
        <v>PK</v>
      </c>
      <c r="K62" s="608" t="str">
        <f>IF(A62="P",CONCATENATE(INDEX('LŠZ P'!A$2:AP$2000,B62,24),",",INDEX('LŠZ P'!A$2:AP$2000,B62,26)," ",INDEX('LŠZ P'!A$2:AP$2000,B62,25)),CONCATENATE(INDEX('LŠZ H'!A$2:AI$2000,B62,24),",",INDEX('LŠZ H'!A$2:AI$2000,B62,26)," ",INDEX('LŠZ H'!A$2:AI$2000,B62,25)))</f>
        <v>Jedlíkova 14,010 15 Žilina</v>
      </c>
      <c r="L62" s="608" t="str">
        <f>IF(A62="P",INDEX('LŠZ P'!A$2:AP$2000,B62,20),INDEX('LŠZ H'!A$2:AI$2000,B62,20))</f>
        <v>Bernát</v>
      </c>
      <c r="M62" s="608" t="str">
        <f>IF(A62="P",CONCATENATE(INDEX('LŠZ P'!A$2:AP$2000,B62,3),"/",INDEX('LŠZ P'!A$2:AP$2000,B62,4)),CONCATENATE(INDEX('LŠZ H'!A$2:AI$2000,B62,3),"/",INDEX('LŠZ H'!A$2:AI$2000,B62,4)))</f>
        <v>ERIS M/</v>
      </c>
      <c r="N62" s="608" t="str">
        <f>IF(A62="P",CONCATENATE(INDEX('LŠZ P'!A$2:AP$2000,B62,23),";",INDEX('LŠZ P'!A$2:AP$2000,B62,42)),CONCATENATE(INDEX('LŠZ H'!A$2:AI$2000,B62,23),";",INDEX('LŠZ H'!A$2:AI$2000,B62,39)))</f>
        <v>173;</v>
      </c>
      <c r="O62" s="902">
        <v>44607</v>
      </c>
      <c r="P62" s="608"/>
    </row>
    <row r="63" spans="1:16" s="295" customFormat="1" x14ac:dyDescent="0.2">
      <c r="A63" s="898" t="s">
        <v>991</v>
      </c>
      <c r="B63" s="899">
        <v>151</v>
      </c>
      <c r="C63" s="904">
        <v>60</v>
      </c>
      <c r="D63" s="900" t="str">
        <f>IF(A63="P",INDEX('LŠZ P'!A$2:AP$2000,B63,11),INDEX('LŠZ H'!A$2:AI$2000,B63,11))</f>
        <v>Štefan ŠTEFÁK</v>
      </c>
      <c r="E63" s="608" t="str">
        <f>IF(A63="P",INDEX('LŠZ P'!A$2:AP$2000,B63,5),INDEX('LŠZ H'!A$2:AI$2000,B63,5))</f>
        <v>OM-P151</v>
      </c>
      <c r="F63" s="901">
        <f>IF(A63="P",INDEX('LŠZ P'!A$2:AP$2000,B63,6),INDEX('LŠZ H'!A$2:AI$2000,B63,6))</f>
        <v>0</v>
      </c>
      <c r="G63" s="899" t="str">
        <f>IF(A63="P",INDEX('LŠZ P'!A$2:AP$2000,B63,21),INDEX('LŠZ H'!A$2:AI$2000,B63,21))</f>
        <v>P</v>
      </c>
      <c r="H63" s="901">
        <f>IF(A63="P",INDEX('LŠZ P'!A$2:AP$2000,B63,17),INDEX('LŠZ H'!A$2:AI$2000,B63,17))</f>
        <v>20219</v>
      </c>
      <c r="I63" s="902">
        <v>44245</v>
      </c>
      <c r="J63" s="899" t="str">
        <f>IF(A63="P",INDEX('LŠZ P'!A$2:AP$2000,B63,2),INDEX('LŠZ H'!A$2:AI$2000,B63,2))</f>
        <v>PK</v>
      </c>
      <c r="K63" s="608" t="str">
        <f>IF(A63="P",CONCATENATE(INDEX('LŠZ P'!A$2:AP$2000,B63,24),",",INDEX('LŠZ P'!A$2:AP$2000,B63,26)," ",INDEX('LŠZ P'!A$2:AP$2000,B63,25)),CONCATENATE(INDEX('LŠZ H'!A$2:AI$2000,B63,24),",",INDEX('LŠZ H'!A$2:AI$2000,B63,26)," ",INDEX('LŠZ H'!A$2:AI$2000,B63,25)))</f>
        <v>Jedlíkova 14,010 15 Žilina</v>
      </c>
      <c r="L63" s="608" t="str">
        <f>IF(A63="P",INDEX('LŠZ P'!A$2:AP$2000,B63,20),INDEX('LŠZ H'!A$2:AI$2000,B63,20))</f>
        <v>Bernát</v>
      </c>
      <c r="M63" s="608" t="str">
        <f>IF(A63="P",CONCATENATE(INDEX('LŠZ P'!A$2:AP$2000,B63,3),"/",INDEX('LŠZ P'!A$2:AP$2000,B63,4)),CONCATENATE(INDEX('LŠZ H'!A$2:AI$2000,B63,3),"/",INDEX('LŠZ H'!A$2:AI$2000,B63,4)))</f>
        <v>MERCURY 3 SM/</v>
      </c>
      <c r="N63" s="608" t="str">
        <f>IF(A63="P",CONCATENATE(INDEX('LŠZ P'!A$2:AP$2000,B63,23),";",INDEX('LŠZ P'!A$2:AP$2000,B63,42)),CONCATENATE(INDEX('LŠZ H'!A$2:AI$2000,B63,23),";",INDEX('LŠZ H'!A$2:AI$2000,B63,39)))</f>
        <v>87;</v>
      </c>
      <c r="O63" s="902">
        <v>44607</v>
      </c>
      <c r="P63" s="608"/>
    </row>
    <row r="64" spans="1:16" s="295" customFormat="1" x14ac:dyDescent="0.2">
      <c r="A64" s="898" t="s">
        <v>991</v>
      </c>
      <c r="B64" s="899">
        <v>558</v>
      </c>
      <c r="C64" s="904">
        <v>61</v>
      </c>
      <c r="D64" s="900" t="str">
        <f>IF(A64="P",INDEX('LŠZ P'!A$2:AP$2000,B64,11),INDEX('LŠZ H'!A$2:AI$2000,B64,11))</f>
        <v>Róbert BUKOVAN</v>
      </c>
      <c r="E64" s="608" t="str">
        <f>IF(A64="P",INDEX('LŠZ P'!A$2:AP$2000,B64,5),INDEX('LŠZ H'!A$2:AI$2000,B64,5))</f>
        <v>OM-P558</v>
      </c>
      <c r="F64" s="901">
        <f>IF(A64="P",INDEX('LŠZ P'!A$2:AP$2000,B64,6),INDEX('LŠZ H'!A$2:AI$2000,B64,6))</f>
        <v>0</v>
      </c>
      <c r="G64" s="899" t="str">
        <f>IF(A64="P",INDEX('LŠZ P'!A$2:AP$2000,B64,21),INDEX('LŠZ H'!A$2:AI$2000,B64,21))</f>
        <v>P</v>
      </c>
      <c r="H64" s="901">
        <f>IF(A64="P",INDEX('LŠZ P'!A$2:AP$2000,B64,17),INDEX('LŠZ H'!A$2:AI$2000,B64,17))</f>
        <v>18613</v>
      </c>
      <c r="I64" s="902">
        <v>44245</v>
      </c>
      <c r="J64" s="899" t="str">
        <f>IF(A64="P",INDEX('LŠZ P'!A$2:AP$2000,B64,2),INDEX('LŠZ H'!A$2:AI$2000,B64,2))</f>
        <v>PK</v>
      </c>
      <c r="K64" s="608" t="str">
        <f>IF(A64="P",CONCATENATE(INDEX('LŠZ P'!A$2:AP$2000,B64,24),",",INDEX('LŠZ P'!A$2:AP$2000,B64,26)," ",INDEX('LŠZ P'!A$2:AP$2000,B64,25)),CONCATENATE(INDEX('LŠZ H'!A$2:AI$2000,B64,24),",",INDEX('LŠZ H'!A$2:AI$2000,B64,26)," ",INDEX('LŠZ H'!A$2:AI$2000,B64,25)))</f>
        <v>Gorkého 1057/17,036 01 Martin</v>
      </c>
      <c r="L64" s="608" t="str">
        <f>IF(A64="P",INDEX('LŠZ P'!A$2:AP$2000,B64,20),INDEX('LŠZ H'!A$2:AI$2000,B64,20))</f>
        <v>Jánošík</v>
      </c>
      <c r="M64" s="608" t="str">
        <f>IF(A64="P",CONCATENATE(INDEX('LŠZ P'!A$2:AP$2000,B64,3),"/",INDEX('LŠZ P'!A$2:AP$2000,B64,4)),CONCATENATE(INDEX('LŠZ H'!A$2:AI$2000,B64,3),"/",INDEX('LŠZ H'!A$2:AI$2000,B64,4)))</f>
        <v>GOLDEN 5 26/</v>
      </c>
      <c r="N64" s="608" t="str">
        <f>IF(A64="P",CONCATENATE(INDEX('LŠZ P'!A$2:AP$2000,B64,23),";",INDEX('LŠZ P'!A$2:AP$2000,B64,42)),CONCATENATE(INDEX('LŠZ H'!A$2:AI$2000,B64,23),";",INDEX('LŠZ H'!A$2:AI$2000,B64,39)))</f>
        <v>30,05;</v>
      </c>
      <c r="O64" s="902">
        <v>44974</v>
      </c>
      <c r="P64" s="608"/>
    </row>
    <row r="65" spans="1:16" s="297" customFormat="1" x14ac:dyDescent="0.2">
      <c r="A65" s="898" t="s">
        <v>991</v>
      </c>
      <c r="B65" s="899">
        <v>1115</v>
      </c>
      <c r="C65" s="904">
        <v>62</v>
      </c>
      <c r="D65" s="900" t="str">
        <f>IF(A65="P",INDEX('LŠZ P'!A$2:AP$2000,B65,11),INDEX('LŠZ H'!A$2:AI$2000,B65,11))</f>
        <v>Jaroslav MUCHA</v>
      </c>
      <c r="E65" s="608" t="str">
        <f>IF(A65="P",INDEX('LŠZ P'!A$2:AP$2000,B65,5),INDEX('LŠZ H'!A$2:AI$2000,B65,5))</f>
        <v>OM-L115</v>
      </c>
      <c r="F65" s="901">
        <f>IF(A65="P",INDEX('LŠZ P'!A$2:AP$2000,B65,6),INDEX('LŠZ H'!A$2:AI$2000,B65,6))</f>
        <v>0</v>
      </c>
      <c r="G65" s="899" t="str">
        <f>IF(A65="P",INDEX('LŠZ P'!A$2:AP$2000,B65,21),INDEX('LŠZ H'!A$2:AI$2000,B65,21))</f>
        <v>P</v>
      </c>
      <c r="H65" s="901">
        <f>IF(A65="P",INDEX('LŠZ P'!A$2:AP$2000,B65,17),INDEX('LŠZ H'!A$2:AI$2000,B65,17))</f>
        <v>15647</v>
      </c>
      <c r="I65" s="902">
        <v>44245</v>
      </c>
      <c r="J65" s="899" t="str">
        <f>IF(A65="P",INDEX('LŠZ P'!A$2:AP$2000,B65,2),INDEX('LŠZ H'!A$2:AI$2000,B65,2))</f>
        <v>PK</v>
      </c>
      <c r="K65" s="608" t="str">
        <f>IF(A65="P",CONCATENATE(INDEX('LŠZ P'!A$2:AP$2000,B65,24),",",INDEX('LŠZ P'!A$2:AP$2000,B65,26)," ",INDEX('LŠZ P'!A$2:AP$2000,B65,25)),CONCATENATE(INDEX('LŠZ H'!A$2:AI$2000,B65,24),",",INDEX('LŠZ H'!A$2:AI$2000,B65,26)," ",INDEX('LŠZ H'!A$2:AI$2000,B65,25)))</f>
        <v>Osloboditeľov 1/1,053 61 Olcnava</v>
      </c>
      <c r="L65" s="608" t="str">
        <f>IF(A65="P",INDEX('LŠZ P'!A$2:AP$2000,B65,20),INDEX('LŠZ H'!A$2:AI$2000,B65,20))</f>
        <v>Šleboda</v>
      </c>
      <c r="M65" s="608" t="str">
        <f>IF(A65="P",CONCATENATE(INDEX('LŠZ P'!A$2:AP$2000,B65,3),"/",INDEX('LŠZ P'!A$2:AP$2000,B65,4)),CONCATENATE(INDEX('LŠZ H'!A$2:AI$2000,B65,3),"/",INDEX('LŠZ H'!A$2:AI$2000,B65,4)))</f>
        <v>RUSH 4 L/</v>
      </c>
      <c r="N65" s="608" t="str">
        <f>IF(A65="P",CONCATENATE(INDEX('LŠZ P'!A$2:AP$2000,B65,23),";",INDEX('LŠZ P'!A$2:AP$2000,B65,42)),CONCATENATE(INDEX('LŠZ H'!A$2:AI$2000,B65,23),";",INDEX('LŠZ H'!A$2:AI$2000,B65,39)))</f>
        <v>195;</v>
      </c>
      <c r="O65" s="902">
        <v>44972</v>
      </c>
      <c r="P65" s="608"/>
    </row>
    <row r="66" spans="1:16" s="295" customFormat="1" x14ac:dyDescent="0.2">
      <c r="A66" s="898" t="s">
        <v>991</v>
      </c>
      <c r="B66" s="899">
        <v>549</v>
      </c>
      <c r="C66" s="904">
        <v>63</v>
      </c>
      <c r="D66" s="900" t="str">
        <f>IF(A66="P",INDEX('LŠZ P'!A$2:AP$2000,B66,11),INDEX('LŠZ H'!A$2:AI$2000,B66,11))</f>
        <v>Viliam PAVLINSKÝ</v>
      </c>
      <c r="E66" s="608" t="str">
        <f>IF(A66="P",INDEX('LŠZ P'!A$2:AP$2000,B66,5),INDEX('LŠZ H'!A$2:AI$2000,B66,5))</f>
        <v>OM-P549</v>
      </c>
      <c r="F66" s="901" t="str">
        <f>IF(A66="P",INDEX('LŠZ P'!A$2:AP$2000,B66,6),INDEX('LŠZ H'!A$2:AI$2000,B66,6))</f>
        <v>P549</v>
      </c>
      <c r="G66" s="899" t="str">
        <f>IF(A66="P",INDEX('LŠZ P'!A$2:AP$2000,B66,21),INDEX('LŠZ H'!A$2:AI$2000,B66,21))</f>
        <v>P/P</v>
      </c>
      <c r="H66" s="901">
        <f>IF(A66="P",INDEX('LŠZ P'!A$2:AP$2000,B66,17),INDEX('LŠZ H'!A$2:AI$2000,B66,17))</f>
        <v>19053</v>
      </c>
      <c r="I66" s="902">
        <v>44249</v>
      </c>
      <c r="J66" s="899" t="str">
        <f>IF(A66="P",INDEX('LŠZ P'!A$2:AP$2000,B66,2),INDEX('LŠZ H'!A$2:AI$2000,B66,2))</f>
        <v>MPK</v>
      </c>
      <c r="K66" s="608" t="str">
        <f>IF(A66="P",CONCATENATE(INDEX('LŠZ P'!A$2:AP$2000,B66,24),",",INDEX('LŠZ P'!A$2:AP$2000,B66,26)," ",INDEX('LŠZ P'!A$2:AP$2000,B66,25)),CONCATENATE(INDEX('LŠZ H'!A$2:AI$2000,B66,24),",",INDEX('LŠZ H'!A$2:AI$2000,B66,26)," ",INDEX('LŠZ H'!A$2:AI$2000,B66,25)))</f>
        <v>Lúčina 17,082 07 Lúčina</v>
      </c>
      <c r="L66" s="608" t="str">
        <f>IF(A66="P",INDEX('LŠZ P'!A$2:AP$2000,B66,20),INDEX('LŠZ H'!A$2:AI$2000,B66,20))</f>
        <v>Šimko</v>
      </c>
      <c r="M66" s="608" t="str">
        <f>IF(A66="P",CONCATENATE(INDEX('LŠZ P'!A$2:AP$2000,B66,3),"/",INDEX('LŠZ P'!A$2:AP$2000,B66,4)),CONCATENATE(INDEX('LŠZ H'!A$2:AI$2000,B66,3),"/",INDEX('LŠZ H'!A$2:AI$2000,B66,4)))</f>
        <v>EPIC S/VIRUS 2.2 MINARI</v>
      </c>
      <c r="N66" s="608" t="str">
        <f>IF(A66="P",CONCATENATE(INDEX('LŠZ P'!A$2:AP$2000,B66,23),";",INDEX('LŠZ P'!A$2:AP$2000,B66,42)),CONCATENATE(INDEX('LŠZ H'!A$2:AI$2000,B66,23),";",INDEX('LŠZ H'!A$2:AI$2000,B66,39)))</f>
        <v>91//91/124;</v>
      </c>
      <c r="O66" s="902">
        <v>44972</v>
      </c>
      <c r="P66" s="608"/>
    </row>
    <row r="67" spans="1:16" s="295" customFormat="1" x14ac:dyDescent="0.2">
      <c r="A67" s="898" t="s">
        <v>991</v>
      </c>
      <c r="B67" s="899">
        <v>437</v>
      </c>
      <c r="C67" s="904">
        <v>64</v>
      </c>
      <c r="D67" s="900" t="str">
        <f>IF(A67="P",INDEX('LŠZ P'!A$2:AP$2000,B67,11),INDEX('LŠZ H'!A$2:AI$2000,B67,11))</f>
        <v>Ivan DOMÁNEK</v>
      </c>
      <c r="E67" s="608" t="str">
        <f>IF(A67="P",INDEX('LŠZ P'!A$2:AP$2000,B67,5),INDEX('LŠZ H'!A$2:AI$2000,B67,5))</f>
        <v>OM-P437</v>
      </c>
      <c r="F67" s="901">
        <f>IF(A67="P",INDEX('LŠZ P'!A$2:AP$2000,B67,6),INDEX('LŠZ H'!A$2:AI$2000,B67,6))</f>
        <v>0</v>
      </c>
      <c r="G67" s="899" t="str">
        <f>IF(A67="P",INDEX('LŠZ P'!A$2:AP$2000,B67,21),INDEX('LŠZ H'!A$2:AI$2000,B67,21))</f>
        <v>P</v>
      </c>
      <c r="H67" s="901">
        <f>IF(A67="P",INDEX('LŠZ P'!A$2:AP$2000,B67,17),INDEX('LŠZ H'!A$2:AI$2000,B67,17))</f>
        <v>21064</v>
      </c>
      <c r="I67" s="902">
        <v>44249</v>
      </c>
      <c r="J67" s="899" t="str">
        <f>IF(A67="P",INDEX('LŠZ P'!A$2:AP$2000,B67,2),INDEX('LŠZ H'!A$2:AI$2000,B67,2))</f>
        <v>PK</v>
      </c>
      <c r="K67" s="608" t="str">
        <f>IF(A67="P",CONCATENATE(INDEX('LŠZ P'!A$2:AP$2000,B67,24),",",INDEX('LŠZ P'!A$2:AP$2000,B67,26)," ",INDEX('LŠZ P'!A$2:AP$2000,B67,25)),CONCATENATE(INDEX('LŠZ H'!A$2:AI$2000,B67,24),",",INDEX('LŠZ H'!A$2:AI$2000,B67,26)," ",INDEX('LŠZ H'!A$2:AI$2000,B67,25)))</f>
        <v>Hviezdoslavova 120/6,017 01 Považská Bystrica</v>
      </c>
      <c r="L67" s="608" t="str">
        <f>IF(A67="P",INDEX('LŠZ P'!A$2:AP$2000,B67,20),INDEX('LŠZ H'!A$2:AI$2000,B67,20))</f>
        <v>Bernát</v>
      </c>
      <c r="M67" s="608" t="str">
        <f>IF(A67="P",CONCATENATE(INDEX('LŠZ P'!A$2:AP$2000,B67,3),"/",INDEX('LŠZ P'!A$2:AP$2000,B67,4)),CONCATENATE(INDEX('LŠZ H'!A$2:AI$2000,B67,3),"/",INDEX('LŠZ H'!A$2:AI$2000,B67,4)))</f>
        <v>TITAN II/</v>
      </c>
      <c r="N67" s="608" t="str">
        <f>IF(A67="P",CONCATENATE(INDEX('LŠZ P'!A$2:AP$2000,B67,23),";",INDEX('LŠZ P'!A$2:AP$2000,B67,42)),CONCATENATE(INDEX('LŠZ H'!A$2:AI$2000,B67,23),";",INDEX('LŠZ H'!A$2:AI$2000,B67,39)))</f>
        <v>185;</v>
      </c>
      <c r="O67" s="902">
        <v>44607</v>
      </c>
      <c r="P67" s="608"/>
    </row>
    <row r="68" spans="1:16" s="295" customFormat="1" x14ac:dyDescent="0.2">
      <c r="A68" s="898" t="s">
        <v>991</v>
      </c>
      <c r="B68" s="899">
        <v>937</v>
      </c>
      <c r="C68" s="904">
        <v>65</v>
      </c>
      <c r="D68" s="900" t="str">
        <f>IF(A68="P",INDEX('LŠZ P'!A$2:AP$2000,B68,11),INDEX('LŠZ H'!A$2:AI$2000,B68,11))</f>
        <v>Juraj VERNÁRSKY</v>
      </c>
      <c r="E68" s="608" t="str">
        <f>IF(A68="P",INDEX('LŠZ P'!A$2:AP$2000,B68,5),INDEX('LŠZ H'!A$2:AI$2000,B68,5))</f>
        <v>OM-P937</v>
      </c>
      <c r="F68" s="901">
        <f>IF(A68="P",INDEX('LŠZ P'!A$2:AP$2000,B68,6),INDEX('LŠZ H'!A$2:AI$2000,B68,6))</f>
        <v>0</v>
      </c>
      <c r="G68" s="899" t="str">
        <f>IF(A68="P",INDEX('LŠZ P'!A$2:AP$2000,B68,21),INDEX('LŠZ H'!A$2:AI$2000,B68,21))</f>
        <v>P</v>
      </c>
      <c r="H68" s="901">
        <f>IF(A68="P",INDEX('LŠZ P'!A$2:AP$2000,B68,17),INDEX('LŠZ H'!A$2:AI$2000,B68,17))</f>
        <v>18231</v>
      </c>
      <c r="I68" s="902">
        <v>44249</v>
      </c>
      <c r="J68" s="899" t="str">
        <f>IF(A68="P",INDEX('LŠZ P'!A$2:AP$2000,B68,2),INDEX('LŠZ H'!A$2:AI$2000,B68,2))</f>
        <v>PK</v>
      </c>
      <c r="K68" s="608" t="str">
        <f>IF(A68="P",CONCATENATE(INDEX('LŠZ P'!A$2:AP$2000,B68,24),",",INDEX('LŠZ P'!A$2:AP$2000,B68,26)," ",INDEX('LŠZ P'!A$2:AP$2000,B68,25)),CONCATENATE(INDEX('LŠZ H'!A$2:AI$2000,B68,24),",",INDEX('LŠZ H'!A$2:AI$2000,B68,26)," ",INDEX('LŠZ H'!A$2:AI$2000,B68,25)))</f>
        <v>SNP 95,976 66 Polomka</v>
      </c>
      <c r="L68" s="608" t="str">
        <f>IF(A68="P",INDEX('LŠZ P'!A$2:AP$2000,B68,20),INDEX('LŠZ H'!A$2:AI$2000,B68,20))</f>
        <v>Čierny</v>
      </c>
      <c r="M68" s="608" t="str">
        <f>IF(A68="P",CONCATENATE(INDEX('LŠZ P'!A$2:AP$2000,B68,3),"/",INDEX('LŠZ P'!A$2:AP$2000,B68,4)),CONCATENATE(INDEX('LŠZ H'!A$2:AI$2000,B68,3),"/",INDEX('LŠZ H'!A$2:AI$2000,B68,4)))</f>
        <v>PLUTO M/</v>
      </c>
      <c r="N68" s="608" t="str">
        <f>IF(A68="P",CONCATENATE(INDEX('LŠZ P'!A$2:AP$2000,B68,23),";",INDEX('LŠZ P'!A$2:AP$2000,B68,42)),CONCATENATE(INDEX('LŠZ H'!A$2:AI$2000,B68,23),";",INDEX('LŠZ H'!A$2:AI$2000,B68,39)))</f>
        <v>257;</v>
      </c>
      <c r="O68" s="902">
        <v>44607</v>
      </c>
      <c r="P68" s="608"/>
    </row>
    <row r="69" spans="1:16" s="295" customFormat="1" x14ac:dyDescent="0.2">
      <c r="A69" s="898" t="s">
        <v>991</v>
      </c>
      <c r="B69" s="899">
        <v>305</v>
      </c>
      <c r="C69" s="904">
        <v>66</v>
      </c>
      <c r="D69" s="900" t="str">
        <f>IF(A69="P",INDEX('LŠZ P'!A$2:AP$2000,B69,11),INDEX('LŠZ H'!A$2:AI$2000,B69,11))</f>
        <v>Miloslav SALANCI</v>
      </c>
      <c r="E69" s="900" t="str">
        <f>IF(A69="P",INDEX('LŠZ P'!A$2:AP$2000,B69,5),INDEX('LŠZ H'!A$2:AI$2000,B69,5))</f>
        <v>OM-P305</v>
      </c>
      <c r="F69" s="900">
        <f>IF(A69="P",INDEX('LŠZ P'!A$2:AP$2000,B69,6),INDEX('LŠZ H'!A$2:AI$2000,B69,6))</f>
        <v>0</v>
      </c>
      <c r="G69" s="899" t="str">
        <f>IF(A69="P",INDEX('LŠZ P'!A$2:AP$2000,B69,21),INDEX('LŠZ H'!A$2:AI$2000,B69,21))</f>
        <v>P</v>
      </c>
      <c r="H69" s="900">
        <f>IF(A69="P",INDEX('LŠZ P'!A$2:AP$2000,B69,17),INDEX('LŠZ H'!A$2:AI$2000,B69,17))</f>
        <v>18197</v>
      </c>
      <c r="I69" s="913">
        <v>44249</v>
      </c>
      <c r="J69" s="899" t="str">
        <f>IF(A69="P",INDEX('LŠZ P'!A$2:AP$2000,B69,2),INDEX('LŠZ H'!A$2:AI$2000,B69,2))</f>
        <v>PK</v>
      </c>
      <c r="K69" s="900" t="str">
        <f>IF(A69="P",CONCATENATE(INDEX('LŠZ P'!A$2:AP$2000,B69,24),",",INDEX('LŠZ P'!A$2:AP$2000,B69,26)," ",INDEX('LŠZ P'!A$2:AP$2000,B69,25)),CONCATENATE(INDEX('LŠZ H'!A$2:AI$2000,B69,24),",",INDEX('LŠZ H'!A$2:AI$2000,B69,26)," ",INDEX('LŠZ H'!A$2:AI$2000,B69,25)))</f>
        <v>Golianovo 504,951 08 Golianovo</v>
      </c>
      <c r="L69" s="900" t="str">
        <f>IF(A69="P",INDEX('LŠZ P'!A$2:AP$2000,B69,20),INDEX('LŠZ H'!A$2:AI$2000,B69,20))</f>
        <v>Čierny</v>
      </c>
      <c r="M69" s="900" t="str">
        <f>IF(A69="P",CONCATENATE(INDEX('LŠZ P'!A$2:AP$2000,B69,3),"/",INDEX('LŠZ P'!A$2:AP$2000,B69,4)),CONCATENATE(INDEX('LŠZ H'!A$2:AI$2000,B69,3),"/",INDEX('LŠZ H'!A$2:AI$2000,B69,4)))</f>
        <v>COMET L/</v>
      </c>
      <c r="N69" s="900" t="str">
        <f>IF(A69="P",CONCATENATE(INDEX('LŠZ P'!A$2:AP$2000,B69,23),";",INDEX('LŠZ P'!A$2:AP$2000,B69,42)),CONCATENATE(INDEX('LŠZ H'!A$2:AI$2000,B69,23),";",INDEX('LŠZ H'!A$2:AI$2000,B69,39)))</f>
        <v>77,49;</v>
      </c>
      <c r="O69" s="902" t="s">
        <v>9802</v>
      </c>
      <c r="P69" s="608">
        <v>70</v>
      </c>
    </row>
    <row r="70" spans="1:16" s="295" customFormat="1" x14ac:dyDescent="0.2">
      <c r="A70" s="898" t="s">
        <v>991</v>
      </c>
      <c r="B70" s="899">
        <v>19</v>
      </c>
      <c r="C70" s="904">
        <v>67</v>
      </c>
      <c r="D70" s="900" t="str">
        <f>IF(A70="P",INDEX('LŠZ P'!A$2:AP$2000,B70,11),INDEX('LŠZ H'!A$2:AI$2000,B70,11))</f>
        <v>Lukáš BAJÚS</v>
      </c>
      <c r="E70" s="900" t="str">
        <f>IF(A70="P",INDEX('LŠZ P'!A$2:AP$2000,B70,5),INDEX('LŠZ H'!A$2:AI$2000,B70,5))</f>
        <v>OM-P019</v>
      </c>
      <c r="F70" s="900">
        <f>IF(A70="P",INDEX('LŠZ P'!A$2:AP$2000,B70,6),INDEX('LŠZ H'!A$2:AI$2000,B70,6))</f>
        <v>0</v>
      </c>
      <c r="G70" s="899" t="str">
        <f>IF(A70="P",INDEX('LŠZ P'!A$2:AP$2000,B70,21),INDEX('LŠZ H'!A$2:AI$2000,B70,21))</f>
        <v>V</v>
      </c>
      <c r="H70" s="900">
        <f>IF(A70="P",INDEX('LŠZ P'!A$2:AP$2000,B70,17),INDEX('LŠZ H'!A$2:AI$2000,B70,17))</f>
        <v>21067</v>
      </c>
      <c r="I70" s="913">
        <v>44250</v>
      </c>
      <c r="J70" s="899" t="str">
        <f>IF(A70="P",INDEX('LŠZ P'!A$2:AP$2000,B70,2),INDEX('LŠZ H'!A$2:AI$2000,B70,2))</f>
        <v>PK</v>
      </c>
      <c r="K70" s="900" t="str">
        <f>IF(A70="P",CONCATENATE(INDEX('LŠZ P'!A$2:AP$2000,B70,24),",",INDEX('LŠZ P'!A$2:AP$2000,B70,26)," ",INDEX('LŠZ P'!A$2:AP$2000,B70,25)),CONCATENATE(INDEX('LŠZ H'!A$2:AI$2000,B70,24),",",INDEX('LŠZ H'!A$2:AI$2000,B70,26)," ",INDEX('LŠZ H'!A$2:AI$2000,B70,25)))</f>
        <v>Kraskova 15,976 66 Polomka</v>
      </c>
      <c r="L70" s="900" t="str">
        <f>IF(A70="P",INDEX('LŠZ P'!A$2:AP$2000,B70,20),INDEX('LŠZ H'!A$2:AI$2000,B70,20))</f>
        <v>Čierny</v>
      </c>
      <c r="M70" s="900" t="str">
        <f>IF(A70="P",CONCATENATE(INDEX('LŠZ P'!A$2:AP$2000,B70,3),"/",INDEX('LŠZ P'!A$2:AP$2000,B70,4)),CONCATENATE(INDEX('LŠZ H'!A$2:AI$2000,B70,3),"/",INDEX('LŠZ H'!A$2:AI$2000,B70,4)))</f>
        <v>SIRIUS 2 /</v>
      </c>
      <c r="N70" s="900" t="str">
        <f>IF(A70="P",CONCATENATE(INDEX('LŠZ P'!A$2:AP$2000,B70,23),";",INDEX('LŠZ P'!A$2:AP$2000,B70,42)),CONCATENATE(INDEX('LŠZ H'!A$2:AI$2000,B70,23),";",INDEX('LŠZ H'!A$2:AI$2000,B70,39)))</f>
        <v>0;</v>
      </c>
      <c r="O70" s="902">
        <v>44973</v>
      </c>
      <c r="P70" s="608"/>
    </row>
    <row r="71" spans="1:16" s="295" customFormat="1" x14ac:dyDescent="0.2">
      <c r="A71" s="898" t="s">
        <v>991</v>
      </c>
      <c r="B71" s="899">
        <v>148</v>
      </c>
      <c r="C71" s="904">
        <v>68</v>
      </c>
      <c r="D71" s="900" t="str">
        <f>IF(A71="P",INDEX('LŠZ P'!A$2:AP$2000,B71,11),INDEX('LŠZ H'!A$2:AI$2000,B71,11))</f>
        <v>Ing. Štefan KUNA, PhD.</v>
      </c>
      <c r="E71" s="900" t="str">
        <f>IF(A71="P",INDEX('LŠZ P'!A$2:AP$2000,B71,5),INDEX('LŠZ H'!A$2:AI$2000,B71,5))</f>
        <v>OM-P148</v>
      </c>
      <c r="F71" s="900">
        <f>IF(A71="P",INDEX('LŠZ P'!A$2:AP$2000,B71,6),INDEX('LŠZ H'!A$2:AI$2000,B71,6))</f>
        <v>0</v>
      </c>
      <c r="G71" s="899" t="str">
        <f>IF(A71="P",INDEX('LŠZ P'!A$2:AP$2000,B71,21),INDEX('LŠZ H'!A$2:AI$2000,B71,21))</f>
        <v>V</v>
      </c>
      <c r="H71" s="900">
        <f>IF(A71="P",INDEX('LŠZ P'!A$2:AP$2000,B71,17),INDEX('LŠZ H'!A$2:AI$2000,B71,17))</f>
        <v>21068</v>
      </c>
      <c r="I71" s="913">
        <v>44251</v>
      </c>
      <c r="J71" s="899" t="str">
        <f>IF(A71="P",INDEX('LŠZ P'!A$2:AP$2000,B71,2),INDEX('LŠZ H'!A$2:AI$2000,B71,2))</f>
        <v>PK</v>
      </c>
      <c r="K71" s="900" t="str">
        <f>IF(A71="P",CONCATENATE(INDEX('LŠZ P'!A$2:AP$2000,B71,24),",",INDEX('LŠZ P'!A$2:AP$2000,B71,26)," ",INDEX('LŠZ P'!A$2:AP$2000,B71,25)),CONCATENATE(INDEX('LŠZ H'!A$2:AI$2000,B71,24),",",INDEX('LŠZ H'!A$2:AI$2000,B71,26)," ",INDEX('LŠZ H'!A$2:AI$2000,B71,25)))</f>
        <v xml:space="preserve">Lada 25,082 12 Kapušany </v>
      </c>
      <c r="L71" s="900" t="str">
        <f>IF(A71="P",INDEX('LŠZ P'!A$2:AP$2000,B71,20),INDEX('LŠZ H'!A$2:AI$2000,B71,20))</f>
        <v>Vyparina</v>
      </c>
      <c r="M71" s="900" t="str">
        <f>IF(A71="P",CONCATENATE(INDEX('LŠZ P'!A$2:AP$2000,B71,3),"/",INDEX('LŠZ P'!A$2:AP$2000,B71,4)),CONCATENATE(INDEX('LŠZ H'!A$2:AI$2000,B71,3),"/",INDEX('LŠZ H'!A$2:AI$2000,B71,4)))</f>
        <v>ALPINA 2 L/</v>
      </c>
      <c r="N71" s="900" t="str">
        <f>IF(A71="P",CONCATENATE(INDEX('LŠZ P'!A$2:AP$2000,B71,23),";",INDEX('LŠZ P'!A$2:AP$2000,B71,42)),CONCATENATE(INDEX('LŠZ H'!A$2:AI$2000,B71,23),";",INDEX('LŠZ H'!A$2:AI$2000,B71,39)))</f>
        <v>280;</v>
      </c>
      <c r="O71" s="902">
        <v>44939</v>
      </c>
      <c r="P71" s="608"/>
    </row>
    <row r="72" spans="1:16" s="295" customFormat="1" x14ac:dyDescent="0.2">
      <c r="A72" s="898" t="s">
        <v>680</v>
      </c>
      <c r="B72" s="899">
        <v>419</v>
      </c>
      <c r="C72" s="904">
        <v>69</v>
      </c>
      <c r="D72" s="900" t="str">
        <f>IF(A72="P",INDEX('LŠZ P'!A$2:AP$2000,B72,11),INDEX('LŠZ H'!A$2:AI$2000,B72,11))</f>
        <v>Ing. Ladislav GÉCI</v>
      </c>
      <c r="E72" s="900" t="str">
        <f>IF(A72="P",INDEX('LŠZ P'!A$2:AP$2000,B72,5),INDEX('LŠZ H'!A$2:AI$2000,B72,5))</f>
        <v>OM-H419</v>
      </c>
      <c r="F72" s="900">
        <f>IF(A72="P",INDEX('LŠZ P'!A$2:AP$2000,B72,6),INDEX('LŠZ H'!A$2:AI$2000,B72,6))</f>
        <v>0</v>
      </c>
      <c r="G72" s="899" t="str">
        <f>IF(A72="P",INDEX('LŠZ P'!A$2:AP$2000,B72,21),INDEX('LŠZ H'!A$2:AI$2000,B72,21))</f>
        <v>15</v>
      </c>
      <c r="H72" s="900">
        <f>IF(A72="P",INDEX('LŠZ P'!A$2:AP$2000,B72,17),INDEX('LŠZ H'!A$2:AI$2000,B72,17))</f>
        <v>2003</v>
      </c>
      <c r="I72" s="913">
        <v>44251</v>
      </c>
      <c r="J72" s="899" t="str">
        <f>IF(A72="P",INDEX('LŠZ P'!A$2:AP$2000,B72,2),INDEX('LŠZ H'!A$2:AI$2000,B72,2))</f>
        <v>ZK</v>
      </c>
      <c r="K72" s="900" t="str">
        <f>IF(A72="P",CONCATENATE(INDEX('LŠZ P'!A$2:AP$2000,B72,24),",",INDEX('LŠZ P'!A$2:AP$2000,B72,26)," ",INDEX('LŠZ P'!A$2:AP$2000,B72,25)),CONCATENATE(INDEX('LŠZ H'!A$2:AI$2000,B72,24),",",INDEX('LŠZ H'!A$2:AI$2000,B72,26)," ",INDEX('LŠZ H'!A$2:AI$2000,B72,25)))</f>
        <v>3, 33,6</v>
      </c>
      <c r="L72" s="900" t="str">
        <f>IF(A72="P",INDEX('LŠZ P'!A$2:AP$2000,B72,20),INDEX('LŠZ H'!A$2:AI$2000,B72,20))</f>
        <v>P</v>
      </c>
      <c r="M72" s="900" t="str">
        <f>IF(A72="P",CONCATENATE(INDEX('LŠZ P'!A$2:AP$2000,B72,3),"/",INDEX('LŠZ P'!A$2:AP$2000,B72,4)),CONCATENATE(INDEX('LŠZ H'!A$2:AI$2000,B72,3),"/",INDEX('LŠZ H'!A$2:AI$2000,B72,4)))</f>
        <v>LITESPEED 4/</v>
      </c>
      <c r="N72" s="900" t="e">
        <f>IF(A72="P",CONCATENATE(INDEX('LŠZ P'!A$2:AP$2000,B72,23),";",INDEX('LŠZ P'!A$2:AP$2000,B72,42)),CONCATENATE(INDEX('LŠZ H'!A$2:AI$2000,B72,23),";",INDEX('LŠZ H'!A$2:AI$2000,B72,39)))</f>
        <v>#REF!</v>
      </c>
      <c r="O72" s="902">
        <v>44950</v>
      </c>
      <c r="P72" s="608"/>
    </row>
    <row r="73" spans="1:16" s="295" customFormat="1" x14ac:dyDescent="0.2">
      <c r="A73" s="898" t="s">
        <v>680</v>
      </c>
      <c r="B73" s="899">
        <v>455</v>
      </c>
      <c r="C73" s="904">
        <v>70</v>
      </c>
      <c r="D73" s="900" t="str">
        <f>IF(A73="P",INDEX('LŠZ P'!A$2:AP$2000,B73,11),INDEX('LŠZ H'!A$2:AI$2000,B73,11))</f>
        <v>Ing. Ladislav GÉCI</v>
      </c>
      <c r="E73" s="900" t="str">
        <f>IF(A73="P",INDEX('LŠZ P'!A$2:AP$2000,B73,5),INDEX('LŠZ H'!A$2:AI$2000,B73,5))</f>
        <v>OM-H455</v>
      </c>
      <c r="F73" s="900">
        <f>IF(A73="P",INDEX('LŠZ P'!A$2:AP$2000,B73,6),INDEX('LŠZ H'!A$2:AI$2000,B73,6))</f>
        <v>0</v>
      </c>
      <c r="G73" s="899" t="str">
        <f>IF(A73="P",INDEX('LŠZ P'!A$2:AP$2000,B73,21),INDEX('LŠZ H'!A$2:AI$2000,B73,21))</f>
        <v>14</v>
      </c>
      <c r="H73" s="900">
        <f>IF(A73="P",INDEX('LŠZ P'!A$2:AP$2000,B73,17),INDEX('LŠZ H'!A$2:AI$2000,B73,17))</f>
        <v>2003</v>
      </c>
      <c r="I73" s="913">
        <v>44251</v>
      </c>
      <c r="J73" s="899" t="str">
        <f>IF(A73="P",INDEX('LŠZ P'!A$2:AP$2000,B73,2),INDEX('LŠZ H'!A$2:AI$2000,B73,2))</f>
        <v>ZK</v>
      </c>
      <c r="K73" s="900" t="str">
        <f>IF(A73="P",CONCATENATE(INDEX('LŠZ P'!A$2:AP$2000,B73,24),",",INDEX('LŠZ P'!A$2:AP$2000,B73,26)," ",INDEX('LŠZ P'!A$2:AP$2000,B73,25)),CONCATENATE(INDEX('LŠZ H'!A$2:AI$2000,B73,24),",",INDEX('LŠZ H'!A$2:AI$2000,B73,26)," ",INDEX('LŠZ H'!A$2:AI$2000,B73,25)))</f>
        <v>3, 33,6</v>
      </c>
      <c r="L73" s="900" t="str">
        <f>IF(A73="P",INDEX('LŠZ P'!A$2:AP$2000,B73,20),INDEX('LŠZ H'!A$2:AI$2000,B73,20))</f>
        <v>P</v>
      </c>
      <c r="M73" s="900" t="str">
        <f>IF(A73="P",CONCATENATE(INDEX('LŠZ P'!A$2:AP$2000,B73,3),"/",INDEX('LŠZ P'!A$2:AP$2000,B73,4)),CONCATENATE(INDEX('LŠZ H'!A$2:AI$2000,B73,3),"/",INDEX('LŠZ H'!A$2:AI$2000,B73,4)))</f>
        <v>LITESPEED 4 S/</v>
      </c>
      <c r="N73" s="900" t="e">
        <f>IF(A73="P",CONCATENATE(INDEX('LŠZ P'!A$2:AP$2000,B73,23),";",INDEX('LŠZ P'!A$2:AP$2000,B73,42)),CONCATENATE(INDEX('LŠZ H'!A$2:AI$2000,B73,23),";",INDEX('LŠZ H'!A$2:AI$2000,B73,39)))</f>
        <v>#REF!</v>
      </c>
      <c r="O73" s="902">
        <v>44950</v>
      </c>
      <c r="P73" s="608"/>
    </row>
    <row r="74" spans="1:16" s="293" customFormat="1" x14ac:dyDescent="0.2">
      <c r="A74" s="898" t="s">
        <v>991</v>
      </c>
      <c r="B74" s="899">
        <v>201</v>
      </c>
      <c r="C74" s="904">
        <v>71</v>
      </c>
      <c r="D74" s="900" t="str">
        <f>IF(A74="P",INDEX('LŠZ P'!A$2:AP$2000,B74,11),INDEX('LŠZ H'!A$2:AI$2000,B74,11))</f>
        <v>Paraglidingový klub X-air Žilina</v>
      </c>
      <c r="E74" s="900" t="str">
        <f>IF(A74="P",INDEX('LŠZ P'!A$2:AP$2000,B74,5),INDEX('LŠZ H'!A$2:AI$2000,B74,5))</f>
        <v>OM-P201</v>
      </c>
      <c r="F74" s="900">
        <f>IF(A74="P",INDEX('LŠZ P'!A$2:AP$2000,B74,6),INDEX('LŠZ H'!A$2:AI$2000,B74,6))</f>
        <v>0</v>
      </c>
      <c r="G74" s="899" t="str">
        <f>IF(A74="P",INDEX('LŠZ P'!A$2:AP$2000,B74,21),INDEX('LŠZ H'!A$2:AI$2000,B74,21))</f>
        <v>P</v>
      </c>
      <c r="H74" s="900">
        <f>IF(A74="P",INDEX('LŠZ P'!A$2:AP$2000,B74,17),INDEX('LŠZ H'!A$2:AI$2000,B74,17))</f>
        <v>21071</v>
      </c>
      <c r="I74" s="913">
        <v>44251</v>
      </c>
      <c r="J74" s="899" t="str">
        <f>IF(A74="P",INDEX('LŠZ P'!A$2:AP$2000,B74,2),INDEX('LŠZ H'!A$2:AI$2000,B74,2))</f>
        <v>PK</v>
      </c>
      <c r="K74" s="900" t="str">
        <f>IF(A74="P",CONCATENATE(INDEX('LŠZ P'!A$2:AP$2000,B74,24),",",INDEX('LŠZ P'!A$2:AP$2000,B74,26)," ",INDEX('LŠZ P'!A$2:AP$2000,B74,25)),CONCATENATE(INDEX('LŠZ H'!A$2:AI$2000,B74,24),",",INDEX('LŠZ H'!A$2:AI$2000,B74,26)," ",INDEX('LŠZ H'!A$2:AI$2000,B74,25)))</f>
        <v>Petzvalova 37,010 15 Žilina</v>
      </c>
      <c r="L74" s="900" t="str">
        <f>IF(A74="P",INDEX('LŠZ P'!A$2:AP$2000,B74,20),INDEX('LŠZ H'!A$2:AI$2000,B74,20))</f>
        <v>Vrabec</v>
      </c>
      <c r="M74" s="900" t="str">
        <f>IF(A74="P",CONCATENATE(INDEX('LŠZ P'!A$2:AP$2000,B74,3),"/",INDEX('LŠZ P'!A$2:AP$2000,B74,4)),CONCATENATE(INDEX('LŠZ H'!A$2:AI$2000,B74,3),"/",INDEX('LŠZ H'!A$2:AI$2000,B74,4)))</f>
        <v>VENUS SC-M/</v>
      </c>
      <c r="N74" s="900" t="str">
        <f>IF(A74="P",CONCATENATE(INDEX('LŠZ P'!A$2:AP$2000,B74,23),";",INDEX('LŠZ P'!A$2:AP$2000,B74,42)),CONCATENATE(INDEX('LŠZ H'!A$2:AI$2000,B74,23),";",INDEX('LŠZ H'!A$2:AI$2000,B74,39)))</f>
        <v>70;prevádzkovateľ: Peter Vrabec, M.Bela 59, 010 15 Žilina, nar. 25.12.1971</v>
      </c>
      <c r="O74" s="902">
        <v>44824</v>
      </c>
      <c r="P74" s="608"/>
    </row>
    <row r="75" spans="1:16" s="261" customFormat="1" x14ac:dyDescent="0.2">
      <c r="A75" s="898" t="s">
        <v>991</v>
      </c>
      <c r="B75" s="899">
        <v>20</v>
      </c>
      <c r="C75" s="904">
        <v>72</v>
      </c>
      <c r="D75" s="900" t="str">
        <f>IF(A75="P",INDEX('LŠZ P'!A$2:AP$2000,B75,11),INDEX('LŠZ H'!A$2:AI$2000,B75,11))</f>
        <v>Paraglidingový klub X-air Žilina</v>
      </c>
      <c r="E75" s="900" t="str">
        <f>IF(A75="P",INDEX('LŠZ P'!A$2:AP$2000,B75,5),INDEX('LŠZ H'!A$2:AI$2000,B75,5))</f>
        <v>OM-P020</v>
      </c>
      <c r="F75" s="900">
        <f>IF(A75="P",INDEX('LŠZ P'!A$2:AP$2000,B75,6),INDEX('LŠZ H'!A$2:AI$2000,B75,6))</f>
        <v>0</v>
      </c>
      <c r="G75" s="899" t="str">
        <f>IF(A75="P",INDEX('LŠZ P'!A$2:AP$2000,B75,21),INDEX('LŠZ H'!A$2:AI$2000,B75,21))</f>
        <v>V</v>
      </c>
      <c r="H75" s="900">
        <f>IF(A75="P",INDEX('LŠZ P'!A$2:AP$2000,B75,17),INDEX('LŠZ H'!A$2:AI$2000,B75,17))</f>
        <v>21072</v>
      </c>
      <c r="I75" s="913">
        <v>44251</v>
      </c>
      <c r="J75" s="899" t="str">
        <f>IF(A75="P",INDEX('LŠZ P'!A$2:AP$2000,B75,2),INDEX('LŠZ H'!A$2:AI$2000,B75,2))</f>
        <v>MPK</v>
      </c>
      <c r="K75" s="900" t="str">
        <f>IF(A75="P",CONCATENATE(INDEX('LŠZ P'!A$2:AP$2000,B75,24),",",INDEX('LŠZ P'!A$2:AP$2000,B75,26)," ",INDEX('LŠZ P'!A$2:AP$2000,B75,25)),CONCATENATE(INDEX('LŠZ H'!A$2:AI$2000,B75,24),",",INDEX('LŠZ H'!A$2:AI$2000,B75,26)," ",INDEX('LŠZ H'!A$2:AI$2000,B75,25)))</f>
        <v>Petzvalova 37,010 15 Žilina</v>
      </c>
      <c r="L75" s="900" t="str">
        <f>IF(A75="P",INDEX('LŠZ P'!A$2:AP$2000,B75,20),INDEX('LŠZ H'!A$2:AI$2000,B75,20))</f>
        <v>Vrabec</v>
      </c>
      <c r="M75" s="900" t="str">
        <f>IF(A75="P",CONCATENATE(INDEX('LŠZ P'!A$2:AP$2000,B75,3),"/",INDEX('LŠZ P'!A$2:AP$2000,B75,4)),CONCATENATE(INDEX('LŠZ H'!A$2:AI$2000,B75,3),"/",INDEX('LŠZ H'!A$2:AI$2000,B75,4)))</f>
        <v>PLUTO 4 L - MPG/ešte nemá motor</v>
      </c>
      <c r="N75" s="900" t="str">
        <f>IF(A75="P",CONCATENATE(INDEX('LŠZ P'!A$2:AP$2000,B75,23),";",INDEX('LŠZ P'!A$2:AP$2000,B75,42)),CONCATENATE(INDEX('LŠZ H'!A$2:AI$2000,B75,23),";",INDEX('LŠZ H'!A$2:AI$2000,B75,39)))</f>
        <v>0,15;prevádzkovateľ: Peter Vrabec, M.Bela 59, Žilina, nar. 25.12.1971</v>
      </c>
      <c r="O75" s="902">
        <v>44885</v>
      </c>
      <c r="P75" s="608"/>
    </row>
    <row r="76" spans="1:16" s="261" customFormat="1" x14ac:dyDescent="0.2">
      <c r="A76" s="898" t="s">
        <v>991</v>
      </c>
      <c r="B76" s="899">
        <v>1256</v>
      </c>
      <c r="C76" s="904">
        <v>73</v>
      </c>
      <c r="D76" s="900" t="str">
        <f>IF(A76="P",INDEX('LŠZ P'!A$2:AP$2000,B76,11),INDEX('LŠZ H'!A$2:AI$2000,B76,11))</f>
        <v>Peter VRABEC</v>
      </c>
      <c r="E76" s="900" t="str">
        <f>IF(A76="P",INDEX('LŠZ P'!A$2:AP$2000,B76,5),INDEX('LŠZ H'!A$2:AI$2000,B76,5))</f>
        <v>OM-L256</v>
      </c>
      <c r="F76" s="900">
        <f>IF(A76="P",INDEX('LŠZ P'!A$2:AP$2000,B76,6),INDEX('LŠZ H'!A$2:AI$2000,B76,6))</f>
        <v>0</v>
      </c>
      <c r="G76" s="899" t="str">
        <f>IF(A76="P",INDEX('LŠZ P'!A$2:AP$2000,B76,21),INDEX('LŠZ H'!A$2:AI$2000,B76,21))</f>
        <v>P</v>
      </c>
      <c r="H76" s="900">
        <f>IF(A76="P",INDEX('LŠZ P'!A$2:AP$2000,B76,17),INDEX('LŠZ H'!A$2:AI$2000,B76,17))</f>
        <v>16502</v>
      </c>
      <c r="I76" s="913">
        <v>44251</v>
      </c>
      <c r="J76" s="899" t="str">
        <f>IF(A76="P",INDEX('LŠZ P'!A$2:AP$2000,B76,2),INDEX('LŠZ H'!A$2:AI$2000,B76,2))</f>
        <v>PK</v>
      </c>
      <c r="K76" s="900" t="str">
        <f>IF(A76="P",CONCATENATE(INDEX('LŠZ P'!A$2:AP$2000,B76,24),",",INDEX('LŠZ P'!A$2:AP$2000,B76,26)," ",INDEX('LŠZ P'!A$2:AP$2000,B76,25)),CONCATENATE(INDEX('LŠZ H'!A$2:AI$2000,B76,24),",",INDEX('LŠZ H'!A$2:AI$2000,B76,26)," ",INDEX('LŠZ H'!A$2:AI$2000,B76,25)))</f>
        <v>M. Bela 59,010 15 Žilina</v>
      </c>
      <c r="L76" s="900" t="str">
        <f>IF(A76="P",INDEX('LŠZ P'!A$2:AP$2000,B76,20),INDEX('LŠZ H'!A$2:AI$2000,B76,20))</f>
        <v>Vrabec</v>
      </c>
      <c r="M76" s="900" t="str">
        <f>IF(A76="P",CONCATENATE(INDEX('LŠZ P'!A$2:AP$2000,B76,3),"/",INDEX('LŠZ P'!A$2:AP$2000,B76,4)),CONCATENATE(INDEX('LŠZ H'!A$2:AI$2000,B76,3),"/",INDEX('LŠZ H'!A$2:AI$2000,B76,4)))</f>
        <v>PLUTO M/</v>
      </c>
      <c r="N76" s="900" t="str">
        <f>IF(A76="P",CONCATENATE(INDEX('LŠZ P'!A$2:AP$2000,B76,23),";",INDEX('LŠZ P'!A$2:AP$2000,B76,42)),CONCATENATE(INDEX('LŠZ H'!A$2:AI$2000,B76,23),";",INDEX('LŠZ H'!A$2:AI$2000,B76,39)))</f>
        <v>60;</v>
      </c>
      <c r="O76" s="902">
        <v>44586</v>
      </c>
      <c r="P76" s="608"/>
    </row>
    <row r="77" spans="1:16" s="261" customFormat="1" x14ac:dyDescent="0.2">
      <c r="A77" s="898" t="s">
        <v>991</v>
      </c>
      <c r="B77" s="899">
        <v>43</v>
      </c>
      <c r="C77" s="904">
        <v>74</v>
      </c>
      <c r="D77" s="900" t="str">
        <f>IF(A77="P",INDEX('LŠZ P'!A$2:AP$2000,B77,11),INDEX('LŠZ H'!A$2:AI$2000,B77,11))</f>
        <v>Mgr. Tomáš KUNÍK</v>
      </c>
      <c r="E77" s="900" t="str">
        <f>IF(A77="P",INDEX('LŠZ P'!A$2:AP$2000,B77,5),INDEX('LŠZ H'!A$2:AI$2000,B77,5))</f>
        <v>OM-P043</v>
      </c>
      <c r="F77" s="900">
        <f>IF(A77="P",INDEX('LŠZ P'!A$2:AP$2000,B77,6),INDEX('LŠZ H'!A$2:AI$2000,B77,6))</f>
        <v>0</v>
      </c>
      <c r="G77" s="899" t="str">
        <f>IF(A77="P",INDEX('LŠZ P'!A$2:AP$2000,B77,21),INDEX('LŠZ H'!A$2:AI$2000,B77,21))</f>
        <v>V</v>
      </c>
      <c r="H77" s="900">
        <f>IF(A77="P",INDEX('LŠZ P'!A$2:AP$2000,B77,17),INDEX('LŠZ H'!A$2:AI$2000,B77,17))</f>
        <v>21074</v>
      </c>
      <c r="I77" s="913">
        <v>44252</v>
      </c>
      <c r="J77" s="899" t="str">
        <f>IF(A77="P",INDEX('LŠZ P'!A$2:AP$2000,B77,2),INDEX('LŠZ H'!A$2:AI$2000,B77,2))</f>
        <v>PK</v>
      </c>
      <c r="K77" s="900" t="str">
        <f>IF(A77="P",CONCATENATE(INDEX('LŠZ P'!A$2:AP$2000,B77,24),",",INDEX('LŠZ P'!A$2:AP$2000,B77,26)," ",INDEX('LŠZ P'!A$2:AP$2000,B77,25)),CONCATENATE(INDEX('LŠZ H'!A$2:AI$2000,B77,24),",",INDEX('LŠZ H'!A$2:AI$2000,B77,26)," ",INDEX('LŠZ H'!A$2:AI$2000,B77,25)))</f>
        <v>gen. Svobodu 852/15,958 01 Partizánske</v>
      </c>
      <c r="L77" s="900" t="str">
        <f>IF(A77="P",INDEX('LŠZ P'!A$2:AP$2000,B77,20),INDEX('LŠZ H'!A$2:AI$2000,B77,20))</f>
        <v>Vyparina</v>
      </c>
      <c r="M77" s="900" t="str">
        <f>IF(A77="P",CONCATENATE(INDEX('LŠZ P'!A$2:AP$2000,B77,3),"/",INDEX('LŠZ P'!A$2:AP$2000,B77,4)),CONCATENATE(INDEX('LŠZ H'!A$2:AI$2000,B77,3),"/",INDEX('LŠZ H'!A$2:AI$2000,B77,4)))</f>
        <v>DELTA 4 ML/</v>
      </c>
      <c r="N77" s="900" t="str">
        <f>IF(A77="P",CONCATENATE(INDEX('LŠZ P'!A$2:AP$2000,B77,23),";",INDEX('LŠZ P'!A$2:AP$2000,B77,42)),CONCATENATE(INDEX('LŠZ H'!A$2:AI$2000,B77,23),";",INDEX('LŠZ H'!A$2:AI$2000,B77,39)))</f>
        <v>0;</v>
      </c>
      <c r="O77" s="902">
        <v>44975</v>
      </c>
      <c r="P77" s="608"/>
    </row>
    <row r="78" spans="1:16" s="261" customFormat="1" x14ac:dyDescent="0.2">
      <c r="A78" s="898" t="s">
        <v>991</v>
      </c>
      <c r="B78" s="899">
        <v>495</v>
      </c>
      <c r="C78" s="904">
        <v>75</v>
      </c>
      <c r="D78" s="900" t="str">
        <f>IF(A78="P",INDEX('LŠZ P'!A$2:AP$2000,B78,11),INDEX('LŠZ H'!A$2:AI$2000,B78,11))</f>
        <v>Daniel ŠPANKO</v>
      </c>
      <c r="E78" s="900" t="str">
        <f>IF(A78="P",INDEX('LŠZ P'!A$2:AP$2000,B78,5),INDEX('LŠZ H'!A$2:AI$2000,B78,5))</f>
        <v>OM-P495</v>
      </c>
      <c r="F78" s="900" t="str">
        <f>IF(A78="P",INDEX('LŠZ P'!A$2:AP$2000,B78,6),INDEX('LŠZ H'!A$2:AI$2000,B78,6))</f>
        <v>P849</v>
      </c>
      <c r="G78" s="899" t="str">
        <f>IF(A78="P",INDEX('LŠZ P'!A$2:AP$2000,B78,21),INDEX('LŠZ H'!A$2:AI$2000,B78,21))</f>
        <v>P/P</v>
      </c>
      <c r="H78" s="900">
        <f>IF(A78="P",INDEX('LŠZ P'!A$2:AP$2000,B78,17),INDEX('LŠZ H'!A$2:AI$2000,B78,17))</f>
        <v>18669</v>
      </c>
      <c r="I78" s="913">
        <v>44252</v>
      </c>
      <c r="J78" s="899" t="str">
        <f>IF(A78="P",INDEX('LŠZ P'!A$2:AP$2000,B78,2),INDEX('LŠZ H'!A$2:AI$2000,B78,2))</f>
        <v>MPK</v>
      </c>
      <c r="K78" s="900" t="str">
        <f>IF(A78="P",CONCATENATE(INDEX('LŠZ P'!A$2:AP$2000,B78,24),",",INDEX('LŠZ P'!A$2:AP$2000,B78,26)," ",INDEX('LŠZ P'!A$2:AP$2000,B78,25)),CONCATENATE(INDEX('LŠZ H'!A$2:AI$2000,B78,24),",",INDEX('LŠZ H'!A$2:AI$2000,B78,26)," ",INDEX('LŠZ H'!A$2:AI$2000,B78,25)))</f>
        <v xml:space="preserve">Klátova Nová Ves 560,958 44 </v>
      </c>
      <c r="L78" s="900" t="str">
        <f>IF(A78="P",INDEX('LŠZ P'!A$2:AP$2000,B78,20),INDEX('LŠZ H'!A$2:AI$2000,B78,20))</f>
        <v>Horváth</v>
      </c>
      <c r="M78" s="900" t="str">
        <f>IF(A78="P",CONCATENATE(INDEX('LŠZ P'!A$2:AP$2000,B78,3),"/",INDEX('LŠZ P'!A$2:AP$2000,B78,4)),CONCATENATE(INDEX('LŠZ H'!A$2:AI$2000,B78,3),"/",INDEX('LŠZ H'!A$2:AI$2000,B78,4)))</f>
        <v>SNAKE XX 20/RODEO 125</v>
      </c>
      <c r="N78" s="900" t="str">
        <f>IF(A78="P",CONCATENATE(INDEX('LŠZ P'!A$2:AP$2000,B78,23),";",INDEX('LŠZ P'!A$2:AP$2000,B78,42)),CONCATENATE(INDEX('LŠZ H'!A$2:AI$2000,B78,23),";",INDEX('LŠZ H'!A$2:AI$2000,B78,39)))</f>
        <v>25,01//61,40;č. PLS para 17611/P</v>
      </c>
      <c r="O78" s="902">
        <v>44956</v>
      </c>
      <c r="P78" s="608">
        <v>80</v>
      </c>
    </row>
    <row r="79" spans="1:16" s="261" customFormat="1" x14ac:dyDescent="0.2">
      <c r="A79" s="898" t="s">
        <v>991</v>
      </c>
      <c r="B79" s="899">
        <v>1384</v>
      </c>
      <c r="C79" s="904">
        <v>76</v>
      </c>
      <c r="D79" s="900" t="str">
        <f>IF(A79="P",INDEX('LŠZ P'!A$2:AP$2000,B79,11),INDEX('LŠZ H'!A$2:AI$2000,B79,11))</f>
        <v>Fly SPANKOil s.r.o.</v>
      </c>
      <c r="E79" s="903" t="str">
        <f>IF(A79="P",INDEX('LŠZ P'!A$2:AP$2000,B79,5),INDEX('LŠZ H'!A$2:AI$2000,B79,5))</f>
        <v>OM-P183</v>
      </c>
      <c r="F79" s="901" t="str">
        <f>IF(A79="P",INDEX('LŠZ P'!A$2:AP$2000,B79,6),INDEX('LŠZ H'!A$2:AI$2000,B79,6))</f>
        <v>P495</v>
      </c>
      <c r="G79" s="899" t="str">
        <f>IF(A79="P",INDEX('LŠZ P'!A$2:AP$2000,B79,21),INDEX('LŠZ H'!A$2:AI$2000,B79,21))</f>
        <v>P,Z</v>
      </c>
      <c r="H79" s="901">
        <f>IF(A79="P",INDEX('LŠZ P'!A$2:AP$2000,B79,17),INDEX('LŠZ H'!A$2:AI$2000,B79,17))</f>
        <v>21076</v>
      </c>
      <c r="I79" s="902">
        <v>44252</v>
      </c>
      <c r="J79" s="899" t="str">
        <f>IF(A79="P",INDEX('LŠZ P'!A$2:AP$2000,B79,2),INDEX('LŠZ H'!A$2:AI$2000,B79,2))</f>
        <v>MPK</v>
      </c>
      <c r="K79" s="608" t="str">
        <f>IF(A79="P",CONCATENATE(INDEX('LŠZ P'!A$2:AP$2000,B79,24),",",INDEX('LŠZ P'!A$2:AP$2000,B79,26)," ",INDEX('LŠZ P'!A$2:AP$2000,B79,25)),CONCATENATE(INDEX('LŠZ H'!A$2:AI$2000,B79,24),",",INDEX('LŠZ H'!A$2:AI$2000,B79,26)," ",INDEX('LŠZ H'!A$2:AI$2000,B79,25)))</f>
        <v xml:space="preserve">Klátova Nová Ves 560,958 44 </v>
      </c>
      <c r="L79" s="608" t="str">
        <f>IF(A79="P",INDEX('LŠZ P'!A$2:AP$2000,B79,20),INDEX('LŠZ H'!A$2:AI$2000,B79,20))</f>
        <v>Horváth</v>
      </c>
      <c r="M79" s="608" t="str">
        <f>IF(A79="P",CONCATENATE(INDEX('LŠZ P'!A$2:AP$2000,B79,3),"/",INDEX('LŠZ P'!A$2:AP$2000,B79,4)),CONCATENATE(INDEX('LŠZ H'!A$2:AI$2000,B79,3),"/",INDEX('LŠZ H'!A$2:AI$2000,B79,4)))</f>
        <v xml:space="preserve">/PARAELEMENT THOR 250/NIMBUS DUO </v>
      </c>
      <c r="N79" s="608" t="str">
        <f>IF(A79="P",CONCATENATE(INDEX('LŠZ P'!A$2:AP$2000,B79,23),";",INDEX('LŠZ P'!A$2:AP$2000,B79,42)),CONCATENATE(INDEX('LŠZ H'!A$2:AI$2000,B79,23),";",INDEX('LŠZ H'!A$2:AI$2000,B79,39)))</f>
        <v>28,51/71;Lieta s OM-P183</v>
      </c>
      <c r="O79" s="902">
        <v>44956</v>
      </c>
      <c r="P79" s="608"/>
    </row>
    <row r="80" spans="1:16" s="261" customFormat="1" x14ac:dyDescent="0.2">
      <c r="A80" s="898" t="s">
        <v>991</v>
      </c>
      <c r="B80" s="899">
        <v>183</v>
      </c>
      <c r="C80" s="904">
        <v>77</v>
      </c>
      <c r="D80" s="900" t="str">
        <f>IF(A80="P",INDEX('LŠZ P'!A$2:AP$2000,B80,11),INDEX('LŠZ H'!A$2:AI$2000,B80,11))</f>
        <v>Daniel ŠPANKO</v>
      </c>
      <c r="E80" s="608" t="str">
        <f>IF(A80="P",INDEX('LŠZ P'!A$2:AP$2000,B80,5),INDEX('LŠZ H'!A$2:AI$2000,B80,5))</f>
        <v>OM-P183</v>
      </c>
      <c r="F80" s="908" t="str">
        <f>IF(A80="P",INDEX('LŠZ P'!A$2:AP$2000,B80,6),INDEX('LŠZ H'!A$2:AI$2000,B80,6))</f>
        <v>P495</v>
      </c>
      <c r="G80" s="899" t="str">
        <f>IF(A80="P",INDEX('LŠZ P'!A$2:AP$2000,B80,21),INDEX('LŠZ H'!A$2:AI$2000,B80,21))</f>
        <v>P</v>
      </c>
      <c r="H80" s="901">
        <f>IF(A80="P",INDEX('LŠZ P'!A$2:AP$2000,B80,17),INDEX('LŠZ H'!A$2:AI$2000,B80,17))</f>
        <v>18671</v>
      </c>
      <c r="I80" s="902">
        <v>44252</v>
      </c>
      <c r="J80" s="899" t="str">
        <f>IF(A80="P",INDEX('LŠZ P'!A$2:AP$2000,B80,2),INDEX('LŠZ H'!A$2:AI$2000,B80,2))</f>
        <v>MPK</v>
      </c>
      <c r="K80" s="608" t="str">
        <f>IF(A80="P",CONCATENATE(INDEX('LŠZ P'!A$2:AP$2000,B80,24),",",INDEX('LŠZ P'!A$2:AP$2000,B80,26)," ",INDEX('LŠZ P'!A$2:AP$2000,B80,25)),CONCATENATE(INDEX('LŠZ H'!A$2:AI$2000,B80,24),",",INDEX('LŠZ H'!A$2:AI$2000,B80,26)," ",INDEX('LŠZ H'!A$2:AI$2000,B80,25)))</f>
        <v xml:space="preserve">Klátova Nová Ves 560,958 44 </v>
      </c>
      <c r="L80" s="608" t="str">
        <f>IF(A80="P",INDEX('LŠZ P'!A$2:AP$2000,B80,20),INDEX('LŠZ H'!A$2:AI$2000,B80,20))</f>
        <v>Horváth</v>
      </c>
      <c r="M80" s="608" t="str">
        <f>IF(A80="P",CONCATENATE(INDEX('LŠZ P'!A$2:AP$2000,B80,3),"/",INDEX('LŠZ P'!A$2:AP$2000,B80,4)),CONCATENATE(INDEX('LŠZ H'!A$2:AI$2000,B80,3),"/",INDEX('LŠZ H'!A$2:AI$2000,B80,4)))</f>
        <v>PAŠA 4 42/</v>
      </c>
      <c r="N80" s="608" t="str">
        <f>IF(A80="P",CONCATENATE(INDEX('LŠZ P'!A$2:AP$2000,B80,23),";",INDEX('LŠZ P'!A$2:AP$2000,B80,42)),CONCATENATE(INDEX('LŠZ H'!A$2:AI$2000,B80,23),";",INDEX('LŠZ H'!A$2:AI$2000,B80,39)))</f>
        <v>79,20;</v>
      </c>
      <c r="O80" s="902">
        <v>44956</v>
      </c>
      <c r="P80" s="608"/>
    </row>
    <row r="81" spans="1:16" s="261" customFormat="1" x14ac:dyDescent="0.2">
      <c r="A81" s="898" t="s">
        <v>991</v>
      </c>
      <c r="B81" s="899">
        <v>873</v>
      </c>
      <c r="C81" s="904">
        <v>78</v>
      </c>
      <c r="D81" s="900" t="str">
        <f>IF(A81="P",INDEX('LŠZ P'!A$2:AP$2000,B81,11),INDEX('LŠZ H'!A$2:AI$2000,B81,11))</f>
        <v>Jozef BLAŽEJ</v>
      </c>
      <c r="E81" s="608" t="str">
        <f>IF(A81="P",INDEX('LŠZ P'!A$2:AP$2000,B81,5),INDEX('LŠZ H'!A$2:AI$2000,B81,5))</f>
        <v>OM-P873</v>
      </c>
      <c r="F81" s="901">
        <f>IF(A81="P",INDEX('LŠZ P'!A$2:AP$2000,B81,6),INDEX('LŠZ H'!A$2:AI$2000,B81,6))</f>
        <v>0</v>
      </c>
      <c r="G81" s="899" t="str">
        <f>IF(A81="P",INDEX('LŠZ P'!A$2:AP$2000,B81,21),INDEX('LŠZ H'!A$2:AI$2000,B81,21))</f>
        <v>P</v>
      </c>
      <c r="H81" s="901">
        <f>IF(A81="P",INDEX('LŠZ P'!A$2:AP$2000,B81,17),INDEX('LŠZ H'!A$2:AI$2000,B81,17))</f>
        <v>18602</v>
      </c>
      <c r="I81" s="902">
        <v>44253</v>
      </c>
      <c r="J81" s="899" t="str">
        <f>IF(A81="P",INDEX('LŠZ P'!A$2:AP$2000,B81,2),INDEX('LŠZ H'!A$2:AI$2000,B81,2))</f>
        <v>PK</v>
      </c>
      <c r="K81" s="608" t="str">
        <f>IF(A81="P",CONCATENATE(INDEX('LŠZ P'!A$2:AP$2000,B81,24),",",INDEX('LŠZ P'!A$2:AP$2000,B81,26)," ",INDEX('LŠZ P'!A$2:AP$2000,B81,25)),CONCATENATE(INDEX('LŠZ H'!A$2:AI$2000,B81,24),",",INDEX('LŠZ H'!A$2:AI$2000,B81,26)," ",INDEX('LŠZ H'!A$2:AI$2000,B81,25)))</f>
        <v>Chocholná 109,913 04 Velčice</v>
      </c>
      <c r="L81" s="608" t="str">
        <f>IF(A81="P",INDEX('LŠZ P'!A$2:AP$2000,B81,20),INDEX('LŠZ H'!A$2:AI$2000,B81,20))</f>
        <v>Čierny</v>
      </c>
      <c r="M81" s="608" t="str">
        <f>IF(A81="P",CONCATENATE(INDEX('LŠZ P'!A$2:AP$2000,B81,3),"/",INDEX('LŠZ P'!A$2:AP$2000,B81,4)),CONCATENATE(INDEX('LŠZ H'!A$2:AI$2000,B81,3),"/",INDEX('LŠZ H'!A$2:AI$2000,B81,4)))</f>
        <v>BASE L/</v>
      </c>
      <c r="N81" s="608" t="str">
        <f>IF(A81="P",CONCATENATE(INDEX('LŠZ P'!A$2:AP$2000,B81,23),";",INDEX('LŠZ P'!A$2:AP$2000,B81,42)),CONCATENATE(INDEX('LŠZ H'!A$2:AI$2000,B81,23),";",INDEX('LŠZ H'!A$2:AI$2000,B81,39)))</f>
        <v>144;</v>
      </c>
      <c r="O81" s="902">
        <v>44586</v>
      </c>
      <c r="P81" s="608"/>
    </row>
    <row r="82" spans="1:16" s="294" customFormat="1" x14ac:dyDescent="0.2">
      <c r="A82" s="898" t="s">
        <v>991</v>
      </c>
      <c r="B82" s="899">
        <v>66</v>
      </c>
      <c r="C82" s="904">
        <v>79</v>
      </c>
      <c r="D82" s="900" t="str">
        <f>IF(A82="P",INDEX('LŠZ P'!A$2:AP$2000,B82,11),INDEX('LŠZ H'!A$2:AI$2000,B82,11))</f>
        <v>Štefan KUNA</v>
      </c>
      <c r="E82" s="608" t="str">
        <f>IF(A82="P",INDEX('LŠZ P'!A$2:AP$2000,B82,5),INDEX('LŠZ H'!A$2:AI$2000,B82,5))</f>
        <v>OM-P066</v>
      </c>
      <c r="F82" s="901">
        <f>IF(A82="P",INDEX('LŠZ P'!A$2:AP$2000,B82,6),INDEX('LŠZ H'!A$2:AI$2000,B82,6))</f>
        <v>0</v>
      </c>
      <c r="G82" s="899" t="str">
        <f>IF(A82="P",INDEX('LŠZ P'!A$2:AP$2000,B82,21),INDEX('LŠZ H'!A$2:AI$2000,B82,21))</f>
        <v>V</v>
      </c>
      <c r="H82" s="901">
        <f>IF(A82="P",INDEX('LŠZ P'!A$2:AP$2000,B82,17),INDEX('LŠZ H'!A$2:AI$2000,B82,17))</f>
        <v>21079</v>
      </c>
      <c r="I82" s="902">
        <v>44257</v>
      </c>
      <c r="J82" s="899" t="str">
        <f>IF(A82="P",INDEX('LŠZ P'!A$2:AP$2000,B82,2),INDEX('LŠZ H'!A$2:AI$2000,B82,2))</f>
        <v>PK</v>
      </c>
      <c r="K82" s="608" t="str">
        <f>IF(A82="P",CONCATENATE(INDEX('LŠZ P'!A$2:AP$2000,B82,24),",",INDEX('LŠZ P'!A$2:AP$2000,B82,26)," ",INDEX('LŠZ P'!A$2:AP$2000,B82,25)),CONCATENATE(INDEX('LŠZ H'!A$2:AI$2000,B82,24),",",INDEX('LŠZ H'!A$2:AI$2000,B82,26)," ",INDEX('LŠZ H'!A$2:AI$2000,B82,25)))</f>
        <v xml:space="preserve">Lada 25,082 12 Kapušany </v>
      </c>
      <c r="L82" s="608" t="str">
        <f>IF(A82="P",INDEX('LŠZ P'!A$2:AP$2000,B82,20),INDEX('LŠZ H'!A$2:AI$2000,B82,20))</f>
        <v>Vyparina</v>
      </c>
      <c r="M82" s="608" t="str">
        <f>IF(A82="P",CONCATENATE(INDEX('LŠZ P'!A$2:AP$2000,B82,3),"/",INDEX('LŠZ P'!A$2:AP$2000,B82,4)),CONCATENATE(INDEX('LŠZ H'!A$2:AI$2000,B82,3),"/",INDEX('LŠZ H'!A$2:AI$2000,B82,4)))</f>
        <v>ALPINA 4 ML/</v>
      </c>
      <c r="N82" s="608" t="str">
        <f>IF(A82="P",CONCATENATE(INDEX('LŠZ P'!A$2:AP$2000,B82,23),";",INDEX('LŠZ P'!A$2:AP$2000,B82,42)),CONCATENATE(INDEX('LŠZ H'!A$2:AI$2000,B82,23),";",INDEX('LŠZ H'!A$2:AI$2000,B82,39)))</f>
        <v>0;</v>
      </c>
      <c r="O82" s="902">
        <v>44980</v>
      </c>
      <c r="P82" s="608"/>
    </row>
    <row r="83" spans="1:16" s="295" customFormat="1" x14ac:dyDescent="0.2">
      <c r="A83" s="898" t="s">
        <v>991</v>
      </c>
      <c r="B83" s="899">
        <v>72</v>
      </c>
      <c r="C83" s="904">
        <v>80</v>
      </c>
      <c r="D83" s="900" t="str">
        <f>IF(A83="P",INDEX('LŠZ P'!A$2:AP$2000,B83,11),INDEX('LŠZ H'!A$2:AI$2000,B83,11))</f>
        <v>Vladimír KRAJČA</v>
      </c>
      <c r="E83" s="608" t="str">
        <f>IF(A83="P",INDEX('LŠZ P'!A$2:AP$2000,B83,5),INDEX('LŠZ H'!A$2:AI$2000,B83,5))</f>
        <v>OM-P072</v>
      </c>
      <c r="F83" s="901">
        <f>IF(A83="P",INDEX('LŠZ P'!A$2:AP$2000,B83,6),INDEX('LŠZ H'!A$2:AI$2000,B83,6))</f>
        <v>0</v>
      </c>
      <c r="G83" s="899" t="str">
        <f>IF(A83="P",INDEX('LŠZ P'!A$2:AP$2000,B83,21),INDEX('LŠZ H'!A$2:AI$2000,B83,21))</f>
        <v>V</v>
      </c>
      <c r="H83" s="901">
        <f>IF(A83="P",INDEX('LŠZ P'!A$2:AP$2000,B83,17),INDEX('LŠZ H'!A$2:AI$2000,B83,17))</f>
        <v>21080</v>
      </c>
      <c r="I83" s="902">
        <v>44257</v>
      </c>
      <c r="J83" s="899" t="str">
        <f>IF(A83="P",INDEX('LŠZ P'!A$2:AP$2000,B83,2),INDEX('LŠZ H'!A$2:AI$2000,B83,2))</f>
        <v>PK</v>
      </c>
      <c r="K83" s="608" t="str">
        <f>IF(A83="P",CONCATENATE(INDEX('LŠZ P'!A$2:AP$2000,B83,24),",",INDEX('LŠZ P'!A$2:AP$2000,B83,26)," ",INDEX('LŠZ P'!A$2:AP$2000,B83,25)),CONCATENATE(INDEX('LŠZ H'!A$2:AI$2000,B83,24),",",INDEX('LŠZ H'!A$2:AI$2000,B83,26)," ",INDEX('LŠZ H'!A$2:AI$2000,B83,25)))</f>
        <v>Obežná 30,926 01 Sereď</v>
      </c>
      <c r="L83" s="608" t="str">
        <f>IF(A83="P",INDEX('LŠZ P'!A$2:AP$2000,B83,20),INDEX('LŠZ H'!A$2:AI$2000,B83,20))</f>
        <v>Vyparina</v>
      </c>
      <c r="M83" s="608" t="str">
        <f>IF(A83="P",CONCATENATE(INDEX('LŠZ P'!A$2:AP$2000,B83,3),"/",INDEX('LŠZ P'!A$2:AP$2000,B83,4)),CONCATENATE(INDEX('LŠZ H'!A$2:AI$2000,B83,3),"/",INDEX('LŠZ H'!A$2:AI$2000,B83,4)))</f>
        <v>DELTA 4 L/</v>
      </c>
      <c r="N83" s="608" t="str">
        <f>IF(A83="P",CONCATENATE(INDEX('LŠZ P'!A$2:AP$2000,B83,23),";",INDEX('LŠZ P'!A$2:AP$2000,B83,42)),CONCATENATE(INDEX('LŠZ H'!A$2:AI$2000,B83,23),";",INDEX('LŠZ H'!A$2:AI$2000,B83,39)))</f>
        <v>5;</v>
      </c>
      <c r="O83" s="902">
        <v>44980</v>
      </c>
      <c r="P83" s="608"/>
    </row>
    <row r="84" spans="1:16" s="295" customFormat="1" x14ac:dyDescent="0.2">
      <c r="A84" s="898" t="s">
        <v>991</v>
      </c>
      <c r="B84" s="899">
        <v>103</v>
      </c>
      <c r="C84" s="904">
        <v>81</v>
      </c>
      <c r="D84" s="900" t="str">
        <f>IF(A84="P",INDEX('LŠZ P'!A$2:AP$2000,B84,11),INDEX('LŠZ H'!A$2:AI$2000,B84,11))</f>
        <v>Róbert KAUČÁRIK</v>
      </c>
      <c r="E84" s="608" t="str">
        <f>IF(A84="P",INDEX('LŠZ P'!A$2:AP$2000,B84,5),INDEX('LŠZ H'!A$2:AI$2000,B84,5))</f>
        <v>OM-P103</v>
      </c>
      <c r="F84" s="901">
        <f>IF(A84="P",INDEX('LŠZ P'!A$2:AP$2000,B84,6),INDEX('LŠZ H'!A$2:AI$2000,B84,6))</f>
        <v>0</v>
      </c>
      <c r="G84" s="899" t="str">
        <f>IF(A84="P",INDEX('LŠZ P'!A$2:AP$2000,B84,21),INDEX('LŠZ H'!A$2:AI$2000,B84,21))</f>
        <v>V</v>
      </c>
      <c r="H84" s="901">
        <f>IF(A84="P",INDEX('LŠZ P'!A$2:AP$2000,B84,17),INDEX('LŠZ H'!A$2:AI$2000,B84,17))</f>
        <v>20081</v>
      </c>
      <c r="I84" s="902">
        <v>44257</v>
      </c>
      <c r="J84" s="899" t="str">
        <f>IF(A84="P",INDEX('LŠZ P'!A$2:AP$2000,B84,2),INDEX('LŠZ H'!A$2:AI$2000,B84,2))</f>
        <v>PK</v>
      </c>
      <c r="K84" s="608" t="str">
        <f>IF(A84="P",CONCATENATE(INDEX('LŠZ P'!A$2:AP$2000,B84,24),",",INDEX('LŠZ P'!A$2:AP$2000,B84,26)," ",INDEX('LŠZ P'!A$2:AP$2000,B84,25)),CONCATENATE(INDEX('LŠZ H'!A$2:AI$2000,B84,24),",",INDEX('LŠZ H'!A$2:AI$2000,B84,26)," ",INDEX('LŠZ H'!A$2:AI$2000,B84,25)))</f>
        <v>Jasenová 236,026 01 Jasenová</v>
      </c>
      <c r="L84" s="608" t="str">
        <f>IF(A84="P",INDEX('LŠZ P'!A$2:AP$2000,B84,20),INDEX('LŠZ H'!A$2:AI$2000,B84,20))</f>
        <v>Vyparina</v>
      </c>
      <c r="M84" s="608" t="str">
        <f>IF(A84="P",CONCATENATE(INDEX('LŠZ P'!A$2:AP$2000,B84,3),"/",INDEX('LŠZ P'!A$2:AP$2000,B84,4)),CONCATENATE(INDEX('LŠZ H'!A$2:AI$2000,B84,3),"/",INDEX('LŠZ H'!A$2:AI$2000,B84,4)))</f>
        <v>ICEPEAK 3 29/</v>
      </c>
      <c r="N84" s="608" t="str">
        <f>IF(A84="P",CONCATENATE(INDEX('LŠZ P'!A$2:AP$2000,B84,23),";",INDEX('LŠZ P'!A$2:AP$2000,B84,42)),CONCATENATE(INDEX('LŠZ H'!A$2:AI$2000,B84,23),";",INDEX('LŠZ H'!A$2:AI$2000,B84,39)))</f>
        <v>181;</v>
      </c>
      <c r="O84" s="902">
        <v>44960</v>
      </c>
      <c r="P84" s="608"/>
    </row>
    <row r="85" spans="1:16" s="295" customFormat="1" x14ac:dyDescent="0.2">
      <c r="A85" s="898" t="s">
        <v>991</v>
      </c>
      <c r="B85" s="899">
        <v>124</v>
      </c>
      <c r="C85" s="904">
        <v>82</v>
      </c>
      <c r="D85" s="900" t="str">
        <f>IF(A85="P",INDEX('LŠZ P'!A$2:AP$2000,B85,11),INDEX('LŠZ H'!A$2:AI$2000,B85,11))</f>
        <v>Róbert KAUČÁRIK</v>
      </c>
      <c r="E85" s="608" t="str">
        <f>IF(A85="P",INDEX('LŠZ P'!A$2:AP$2000,B85,5),INDEX('LŠZ H'!A$2:AI$2000,B85,5))</f>
        <v>OM-P124</v>
      </c>
      <c r="F85" s="900">
        <f>IF(A85="P",INDEX('LŠZ P'!A$2:AP$2000,B85,6),INDEX('LŠZ H'!A$2:AI$2000,B85,6))</f>
        <v>0</v>
      </c>
      <c r="G85" s="899" t="str">
        <f>IF(A85="P",INDEX('LŠZ P'!A$2:AP$2000,B85,21),INDEX('LŠZ H'!A$2:AI$2000,B85,21))</f>
        <v>V</v>
      </c>
      <c r="H85" s="901">
        <f>IF(A85="P",INDEX('LŠZ P'!A$2:AP$2000,B85,17),INDEX('LŠZ H'!A$2:AI$2000,B85,17))</f>
        <v>21082</v>
      </c>
      <c r="I85" s="902">
        <v>44257</v>
      </c>
      <c r="J85" s="899" t="str">
        <f>IF(A85="P",INDEX('LŠZ P'!A$2:AP$2000,B85,2),INDEX('LŠZ H'!A$2:AI$2000,B85,2))</f>
        <v>PK</v>
      </c>
      <c r="K85" s="608" t="str">
        <f>IF(A85="P",CONCATENATE(INDEX('LŠZ P'!A$2:AP$2000,B85,24),",",INDEX('LŠZ P'!A$2:AP$2000,B85,26)," ",INDEX('LŠZ P'!A$2:AP$2000,B85,25)),CONCATENATE(INDEX('LŠZ H'!A$2:AI$2000,B85,24),",",INDEX('LŠZ H'!A$2:AI$2000,B85,26)," ",INDEX('LŠZ H'!A$2:AI$2000,B85,25)))</f>
        <v>Jasenová 236,026 01 Jasenová</v>
      </c>
      <c r="L85" s="608" t="str">
        <f>IF(A85="P",INDEX('LŠZ P'!A$2:AP$2000,B85,20),INDEX('LŠZ H'!A$2:AI$2000,B85,20))</f>
        <v>Vyparina</v>
      </c>
      <c r="M85" s="608" t="str">
        <f>IF(A85="P",CONCATENATE(INDEX('LŠZ P'!A$2:AP$2000,B85,3),"/",INDEX('LŠZ P'!A$2:AP$2000,B85,4)),CONCATENATE(INDEX('LŠZ H'!A$2:AI$2000,B85,3),"/",INDEX('LŠZ H'!A$2:AI$2000,B85,4)))</f>
        <v>ARTIK 5 28/</v>
      </c>
      <c r="N85" s="608" t="str">
        <f>IF(A85="P",CONCATENATE(INDEX('LŠZ P'!A$2:AP$2000,B85,23),";",INDEX('LŠZ P'!A$2:AP$2000,B85,42)),CONCATENATE(INDEX('LŠZ H'!A$2:AI$2000,B85,23),";",INDEX('LŠZ H'!A$2:AI$2000,B85,39)))</f>
        <v>50;</v>
      </c>
      <c r="O85" s="902">
        <v>44960</v>
      </c>
      <c r="P85" s="608"/>
    </row>
    <row r="86" spans="1:16" s="295" customFormat="1" x14ac:dyDescent="0.2">
      <c r="A86" s="898" t="s">
        <v>991</v>
      </c>
      <c r="B86" s="899">
        <v>207</v>
      </c>
      <c r="C86" s="904">
        <v>83</v>
      </c>
      <c r="D86" s="900" t="str">
        <f>IF(A86="P",INDEX('LŠZ P'!A$2:AP$2000,B86,11),INDEX('LŠZ H'!A$2:AI$2000,B86,11))</f>
        <v>Pavol KADLEC</v>
      </c>
      <c r="E86" s="608" t="str">
        <f>IF(A86="P",INDEX('LŠZ P'!A$2:AP$2000,B86,5),INDEX('LŠZ H'!A$2:AI$2000,B86,5))</f>
        <v>OM-P207</v>
      </c>
      <c r="F86" s="901">
        <f>IF(A86="P",INDEX('LŠZ P'!A$2:AP$2000,B86,6),INDEX('LŠZ H'!A$2:AI$2000,B86,6))</f>
        <v>0</v>
      </c>
      <c r="G86" s="899" t="str">
        <f>IF(A86="P",INDEX('LŠZ P'!A$2:AP$2000,B86,21),INDEX('LŠZ H'!A$2:AI$2000,B86,21))</f>
        <v>V</v>
      </c>
      <c r="H86" s="901">
        <f>IF(A86="P",INDEX('LŠZ P'!A$2:AP$2000,B86,17),INDEX('LŠZ H'!A$2:AI$2000,B86,17))</f>
        <v>21083</v>
      </c>
      <c r="I86" s="902">
        <v>44257</v>
      </c>
      <c r="J86" s="899" t="str">
        <f>IF(A86="P",INDEX('LŠZ P'!A$2:AP$2000,B86,2),INDEX('LŠZ H'!A$2:AI$2000,B86,2))</f>
        <v>PK</v>
      </c>
      <c r="K86" s="608" t="str">
        <f>IF(A86="P",CONCATENATE(INDEX('LŠZ P'!A$2:AP$2000,B86,24),",",INDEX('LŠZ P'!A$2:AP$2000,B86,26)," ",INDEX('LŠZ P'!A$2:AP$2000,B86,25)),CONCATENATE(INDEX('LŠZ H'!A$2:AI$2000,B86,24),",",INDEX('LŠZ H'!A$2:AI$2000,B86,26)," ",INDEX('LŠZ H'!A$2:AI$2000,B86,25)))</f>
        <v>SNP 3265/5,916 01 Stará Turá</v>
      </c>
      <c r="L86" s="608" t="str">
        <f>IF(A86="P",INDEX('LŠZ P'!A$2:AP$2000,B86,20),INDEX('LŠZ H'!A$2:AI$2000,B86,20))</f>
        <v>Muhelyi</v>
      </c>
      <c r="M86" s="608" t="str">
        <f>IF(A86="P",CONCATENATE(INDEX('LŠZ P'!A$2:AP$2000,B86,3),"/",INDEX('LŠZ P'!A$2:AP$2000,B86,4)),CONCATENATE(INDEX('LŠZ H'!A$2:AI$2000,B86,3),"/",INDEX('LŠZ H'!A$2:AI$2000,B86,4)))</f>
        <v>EPSILON 9 28/</v>
      </c>
      <c r="N86" s="608" t="str">
        <f>IF(A86="P",CONCATENATE(INDEX('LŠZ P'!A$2:AP$2000,B86,23),";",INDEX('LŠZ P'!A$2:AP$2000,B86,42)),CONCATENATE(INDEX('LŠZ H'!A$2:AI$2000,B86,23),";",INDEX('LŠZ H'!A$2:AI$2000,B86,39)))</f>
        <v>65;</v>
      </c>
      <c r="O86" s="902">
        <v>44974</v>
      </c>
      <c r="P86" s="608"/>
    </row>
    <row r="87" spans="1:16" s="295" customFormat="1" x14ac:dyDescent="0.2">
      <c r="A87" s="898" t="s">
        <v>991</v>
      </c>
      <c r="B87" s="899">
        <v>109</v>
      </c>
      <c r="C87" s="904">
        <v>84</v>
      </c>
      <c r="D87" s="900" t="str">
        <f>IF(A87="P",INDEX('LŠZ P'!A$2:AP$2000,B87,11),INDEX('LŠZ H'!A$2:AI$2000,B87,11))</f>
        <v>Lukáš LETOVANEC</v>
      </c>
      <c r="E87" s="608" t="str">
        <f>IF(A87="P",INDEX('LŠZ P'!A$2:AP$2000,B87,5),INDEX('LŠZ H'!A$2:AI$2000,B87,5))</f>
        <v>OM-P109</v>
      </c>
      <c r="F87" s="901">
        <f>IF(A87="P",INDEX('LŠZ P'!A$2:AP$2000,B87,6),INDEX('LŠZ H'!A$2:AI$2000,B87,6))</f>
        <v>0</v>
      </c>
      <c r="G87" s="899" t="str">
        <f>IF(A87="P",INDEX('LŠZ P'!A$2:AP$2000,B87,21),INDEX('LŠZ H'!A$2:AI$2000,B87,21))</f>
        <v>V</v>
      </c>
      <c r="H87" s="901">
        <f>IF(A87="P",INDEX('LŠZ P'!A$2:AP$2000,B87,17),INDEX('LŠZ H'!A$2:AI$2000,B87,17))</f>
        <v>21211</v>
      </c>
      <c r="I87" s="902">
        <v>44258</v>
      </c>
      <c r="J87" s="899" t="str">
        <f>IF(A87="P",INDEX('LŠZ P'!A$2:AP$2000,B87,2),INDEX('LŠZ H'!A$2:AI$2000,B87,2))</f>
        <v>PK</v>
      </c>
      <c r="K87" s="608" t="str">
        <f>IF(A87="P",CONCATENATE(INDEX('LŠZ P'!A$2:AP$2000,B87,24),",",INDEX('LŠZ P'!A$2:AP$2000,B87,26)," ",INDEX('LŠZ P'!A$2:AP$2000,B87,25)),CONCATENATE(INDEX('LŠZ H'!A$2:AI$2000,B87,24),",",INDEX('LŠZ H'!A$2:AI$2000,B87,26)," ",INDEX('LŠZ H'!A$2:AI$2000,B87,25)))</f>
        <v>Nižná 197,922 06 Nižná</v>
      </c>
      <c r="L87" s="608" t="str">
        <f>IF(A87="P",INDEX('LŠZ P'!A$2:AP$2000,B87,20),INDEX('LŠZ H'!A$2:AI$2000,B87,20))</f>
        <v>Čierny</v>
      </c>
      <c r="M87" s="608" t="str">
        <f>IF(A87="P",CONCATENATE(INDEX('LŠZ P'!A$2:AP$2000,B87,3),"/",INDEX('LŠZ P'!A$2:AP$2000,B87,4)),CONCATENATE(INDEX('LŠZ H'!A$2:AI$2000,B87,3),"/",INDEX('LŠZ H'!A$2:AI$2000,B87,4)))</f>
        <v>COMET L/</v>
      </c>
      <c r="N87" s="608" t="str">
        <f>IF(A87="P",CONCATENATE(INDEX('LŠZ P'!A$2:AP$2000,B87,23),";",INDEX('LŠZ P'!A$2:AP$2000,B87,42)),CONCATENATE(INDEX('LŠZ H'!A$2:AI$2000,B87,23),";",INDEX('LŠZ H'!A$2:AI$2000,B87,39)))</f>
        <v>30;</v>
      </c>
      <c r="O87" s="902">
        <v>44986</v>
      </c>
      <c r="P87" s="608"/>
    </row>
    <row r="88" spans="1:16" s="295" customFormat="1" x14ac:dyDescent="0.2">
      <c r="A88" s="898" t="s">
        <v>991</v>
      </c>
      <c r="B88" s="899">
        <v>404</v>
      </c>
      <c r="C88" s="904">
        <v>85</v>
      </c>
      <c r="D88" s="900" t="str">
        <f>IF(A88="P",INDEX('LŠZ P'!A$2:AP$2000,B88,11),INDEX('LŠZ H'!A$2:AI$2000,B88,11))</f>
        <v>Ing. Igor PROVAZNÍK</v>
      </c>
      <c r="E88" s="608" t="str">
        <f>IF(A88="P",INDEX('LŠZ P'!A$2:AP$2000,B88,5),INDEX('LŠZ H'!A$2:AI$2000,B88,5))</f>
        <v>OM-P404</v>
      </c>
      <c r="F88" s="901">
        <f>IF(A88="P",INDEX('LŠZ P'!A$2:AP$2000,B88,6),INDEX('LŠZ H'!A$2:AI$2000,B88,6))</f>
        <v>0</v>
      </c>
      <c r="G88" s="899" t="str">
        <f>IF(A88="P",INDEX('LŠZ P'!A$2:AP$2000,B88,21),INDEX('LŠZ H'!A$2:AI$2000,B88,21))</f>
        <v>P,Z</v>
      </c>
      <c r="H88" s="901">
        <f>IF(A88="P",INDEX('LŠZ P'!A$2:AP$2000,B88,17),INDEX('LŠZ H'!A$2:AI$2000,B88,17))</f>
        <v>21085</v>
      </c>
      <c r="I88" s="902">
        <v>44258</v>
      </c>
      <c r="J88" s="899" t="str">
        <f>IF(A88="P",INDEX('LŠZ P'!A$2:AP$2000,B88,2),INDEX('LŠZ H'!A$2:AI$2000,B88,2))</f>
        <v>PK</v>
      </c>
      <c r="K88" s="608" t="str">
        <f>IF(A88="P",CONCATENATE(INDEX('LŠZ P'!A$2:AP$2000,B88,24),",",INDEX('LŠZ P'!A$2:AP$2000,B88,26)," ",INDEX('LŠZ P'!A$2:AP$2000,B88,25)),CONCATENATE(INDEX('LŠZ H'!A$2:AI$2000,B88,24),",",INDEX('LŠZ H'!A$2:AI$2000,B88,26)," ",INDEX('LŠZ H'!A$2:AI$2000,B88,25)))</f>
        <v>Jána Halašu 2660/9,911 08 Trenčín</v>
      </c>
      <c r="L88" s="608" t="str">
        <f>IF(A88="P",INDEX('LŠZ P'!A$2:AP$2000,B88,20),INDEX('LŠZ H'!A$2:AI$2000,B88,20))</f>
        <v>Čierny</v>
      </c>
      <c r="M88" s="608" t="str">
        <f>IF(A88="P",CONCATENATE(INDEX('LŠZ P'!A$2:AP$2000,B88,3),"/",INDEX('LŠZ P'!A$2:AP$2000,B88,4)),CONCATENATE(INDEX('LŠZ H'!A$2:AI$2000,B88,3),"/",INDEX('LŠZ H'!A$2:AI$2000,B88,4)))</f>
        <v>QUEEN M/</v>
      </c>
      <c r="N88" s="608" t="str">
        <f>IF(A88="P",CONCATENATE(INDEX('LŠZ P'!A$2:AP$2000,B88,23),";",INDEX('LŠZ P'!A$2:AP$2000,B88,42)),CONCATENATE(INDEX('LŠZ H'!A$2:AI$2000,B88,23),";",INDEX('LŠZ H'!A$2:AI$2000,B88,39)))</f>
        <v>94;</v>
      </c>
      <c r="O88" s="902">
        <v>44986</v>
      </c>
      <c r="P88" s="608">
        <v>90</v>
      </c>
    </row>
    <row r="89" spans="1:16" s="295" customFormat="1" x14ac:dyDescent="0.2">
      <c r="A89" s="898" t="s">
        <v>991</v>
      </c>
      <c r="B89" s="899">
        <v>167</v>
      </c>
      <c r="C89" s="904">
        <v>86</v>
      </c>
      <c r="D89" s="900" t="str">
        <f>IF(A89="P",INDEX('LŠZ P'!A$2:AP$2000,B89,11),INDEX('LŠZ H'!A$2:AI$2000,B89,11))</f>
        <v>Jozef KLINOVSKÝ</v>
      </c>
      <c r="E89" s="608" t="str">
        <f>IF(A89="P",INDEX('LŠZ P'!A$2:AP$2000,B89,5),INDEX('LŠZ H'!A$2:AI$2000,B89,5))</f>
        <v>OM-P167</v>
      </c>
      <c r="F89" s="901">
        <f>IF(A89="P",INDEX('LŠZ P'!A$2:AP$2000,B89,6),INDEX('LŠZ H'!A$2:AI$2000,B89,6))</f>
        <v>0</v>
      </c>
      <c r="G89" s="899" t="str">
        <f>IF(A89="P",INDEX('LŠZ P'!A$2:AP$2000,B89,21),INDEX('LŠZ H'!A$2:AI$2000,B89,21))</f>
        <v>P</v>
      </c>
      <c r="H89" s="901">
        <f>IF(A89="P",INDEX('LŠZ P'!A$2:AP$2000,B89,17),INDEX('LŠZ H'!A$2:AI$2000,B89,17))</f>
        <v>19117</v>
      </c>
      <c r="I89" s="902">
        <v>44258</v>
      </c>
      <c r="J89" s="899" t="str">
        <f>IF(A89="P",INDEX('LŠZ P'!A$2:AP$2000,B89,2),INDEX('LŠZ H'!A$2:AI$2000,B89,2))</f>
        <v>PK</v>
      </c>
      <c r="K89" s="608" t="str">
        <f>IF(A89="P",CONCATENATE(INDEX('LŠZ P'!A$2:AP$2000,B89,24),",",INDEX('LŠZ P'!A$2:AP$2000,B89,26)," ",INDEX('LŠZ P'!A$2:AP$2000,B89,25)),CONCATENATE(INDEX('LŠZ H'!A$2:AI$2000,B89,24),",",INDEX('LŠZ H'!A$2:AI$2000,B89,26)," ",INDEX('LŠZ H'!A$2:AI$2000,B89,25)))</f>
        <v>Omšenie 731,914 43 Omšenie</v>
      </c>
      <c r="L89" s="608" t="str">
        <f>IF(A89="P",INDEX('LŠZ P'!A$2:AP$2000,B89,20),INDEX('LŠZ H'!A$2:AI$2000,B89,20))</f>
        <v>Čierny</v>
      </c>
      <c r="M89" s="608" t="str">
        <f>IF(A89="P",CONCATENATE(INDEX('LŠZ P'!A$2:AP$2000,B89,3),"/",INDEX('LŠZ P'!A$2:AP$2000,B89,4)),CONCATENATE(INDEX('LŠZ H'!A$2:AI$2000,B89,3),"/",INDEX('LŠZ H'!A$2:AI$2000,B89,4)))</f>
        <v>GOLDEN 5 28/</v>
      </c>
      <c r="N89" s="608" t="str">
        <f>IF(A89="P",CONCATENATE(INDEX('LŠZ P'!A$2:AP$2000,B89,23),";",INDEX('LŠZ P'!A$2:AP$2000,B89,42)),CONCATENATE(INDEX('LŠZ H'!A$2:AI$2000,B89,23),";",INDEX('LŠZ H'!A$2:AI$2000,B89,39)))</f>
        <v>82;</v>
      </c>
      <c r="O89" s="902">
        <v>44986</v>
      </c>
      <c r="P89" s="608"/>
    </row>
    <row r="90" spans="1:16" s="295" customFormat="1" x14ac:dyDescent="0.2">
      <c r="A90" s="898" t="s">
        <v>991</v>
      </c>
      <c r="B90" s="899">
        <v>655</v>
      </c>
      <c r="C90" s="904">
        <v>87</v>
      </c>
      <c r="D90" s="900" t="str">
        <f>IF(A90="P",INDEX('LŠZ P'!A$2:AP$2000,B90,11),INDEX('LŠZ H'!A$2:AI$2000,B90,11))</f>
        <v>Ing. Ivo ČIERNY</v>
      </c>
      <c r="E90" s="608" t="str">
        <f>IF(A90="P",INDEX('LŠZ P'!A$2:AP$2000,B90,5),INDEX('LŠZ H'!A$2:AI$2000,B90,5))</f>
        <v>OM-P655</v>
      </c>
      <c r="F90" s="901">
        <f>IF(A90="P",INDEX('LŠZ P'!A$2:AP$2000,B90,6),INDEX('LŠZ H'!A$2:AI$2000,B90,6))</f>
        <v>0</v>
      </c>
      <c r="G90" s="899" t="str">
        <f>IF(A90="P",INDEX('LŠZ P'!A$2:AP$2000,B90,21),INDEX('LŠZ H'!A$2:AI$2000,B90,21))</f>
        <v>P</v>
      </c>
      <c r="H90" s="901">
        <f>IF(A90="P",INDEX('LŠZ P'!A$2:AP$2000,B90,17),INDEX('LŠZ H'!A$2:AI$2000,B90,17))</f>
        <v>20258</v>
      </c>
      <c r="I90" s="902">
        <v>44258</v>
      </c>
      <c r="J90" s="899" t="str">
        <f>IF(A90="P",INDEX('LŠZ P'!A$2:AP$2000,B90,2),INDEX('LŠZ H'!A$2:AI$2000,B90,2))</f>
        <v>PK</v>
      </c>
      <c r="K90" s="608" t="str">
        <f>IF(A90="P",CONCATENATE(INDEX('LŠZ P'!A$2:AP$2000,B90,24),",",INDEX('LŠZ P'!A$2:AP$2000,B90,26)," ",INDEX('LŠZ P'!A$2:AP$2000,B90,25)),CONCATENATE(INDEX('LŠZ H'!A$2:AI$2000,B90,24),",",INDEX('LŠZ H'!A$2:AI$2000,B90,26)," ",INDEX('LŠZ H'!A$2:AI$2000,B90,25)))</f>
        <v>Nálepkova 16,915 01 Nové Mesto nad Váhom</v>
      </c>
      <c r="L90" s="608" t="str">
        <f>IF(A90="P",INDEX('LŠZ P'!A$2:AP$2000,B90,20),INDEX('LŠZ H'!A$2:AI$2000,B90,20))</f>
        <v>Čierny</v>
      </c>
      <c r="M90" s="608" t="str">
        <f>IF(A90="P",CONCATENATE(INDEX('LŠZ P'!A$2:AP$2000,B90,3),"/",INDEX('LŠZ P'!A$2:AP$2000,B90,4)),CONCATENATE(INDEX('LŠZ H'!A$2:AI$2000,B90,3),"/",INDEX('LŠZ H'!A$2:AI$2000,B90,4)))</f>
        <v>VEGA Bi XXL/</v>
      </c>
      <c r="N90" s="608" t="str">
        <f>IF(A90="P",CONCATENATE(INDEX('LŠZ P'!A$2:AP$2000,B90,23),";",INDEX('LŠZ P'!A$2:AP$2000,B90,42)),CONCATENATE(INDEX('LŠZ H'!A$2:AI$2000,B90,23),";",INDEX('LŠZ H'!A$2:AI$2000,B90,39)))</f>
        <v>157,30;</v>
      </c>
      <c r="O90" s="902">
        <v>44621</v>
      </c>
      <c r="P90" s="608"/>
    </row>
    <row r="91" spans="1:16" s="295" customFormat="1" x14ac:dyDescent="0.2">
      <c r="A91" s="898" t="s">
        <v>991</v>
      </c>
      <c r="B91" s="899">
        <v>1282</v>
      </c>
      <c r="C91" s="904">
        <v>88</v>
      </c>
      <c r="D91" s="900" t="str">
        <f>IF(A91="P",INDEX('LŠZ P'!A$2:AP$2000,B91,11),INDEX('LŠZ H'!A$2:AI$2000,B91,11))</f>
        <v>Dušan KRNÁČ</v>
      </c>
      <c r="E91" s="608" t="str">
        <f>IF(A91="P",INDEX('LŠZ P'!A$2:AP$2000,B91,5),INDEX('LŠZ H'!A$2:AI$2000,B91,5))</f>
        <v>OM-L282</v>
      </c>
      <c r="F91" s="908" t="str">
        <f>IF(A91="P",INDEX('LŠZ P'!A$2:AP$2000,B91,6),INDEX('LŠZ H'!A$2:AI$2000,B91,6))</f>
        <v>P604</v>
      </c>
      <c r="G91" s="899" t="str">
        <f>IF(A91="P",INDEX('LŠZ P'!A$2:AP$2000,B91,21),INDEX('LŠZ H'!A$2:AI$2000,B91,21))</f>
        <v>P/Z</v>
      </c>
      <c r="H91" s="901">
        <f>IF(A91="P",INDEX('LŠZ P'!A$2:AP$2000,B91,17),INDEX('LŠZ H'!A$2:AI$2000,B91,17))</f>
        <v>18610</v>
      </c>
      <c r="I91" s="902">
        <v>44258</v>
      </c>
      <c r="J91" s="899" t="str">
        <f>IF(A91="P",INDEX('LŠZ P'!A$2:AP$2000,B91,2),INDEX('LŠZ H'!A$2:AI$2000,B91,2))</f>
        <v>PK</v>
      </c>
      <c r="K91" s="608" t="str">
        <f>IF(A91="P",CONCATENATE(INDEX('LŠZ P'!A$2:AP$2000,B91,24),",",INDEX('LŠZ P'!A$2:AP$2000,B91,26)," ",INDEX('LŠZ P'!A$2:AP$2000,B91,25)),CONCATENATE(INDEX('LŠZ H'!A$2:AI$2000,B91,24),",",INDEX('LŠZ H'!A$2:AI$2000,B91,26)," ",INDEX('LŠZ H'!A$2:AI$2000,B91,25)))</f>
        <v>Bečov 46,974 01 Sebedín</v>
      </c>
      <c r="L91" s="608" t="str">
        <f>IF(A91="P",INDEX('LŠZ P'!A$2:AP$2000,B91,20),INDEX('LŠZ H'!A$2:AI$2000,B91,20))</f>
        <v>Čierny/Bohuš</v>
      </c>
      <c r="M91" s="608" t="str">
        <f>IF(A91="P",CONCATENATE(INDEX('LŠZ P'!A$2:AP$2000,B91,3),"/",INDEX('LŠZ P'!A$2:AP$2000,B91,4)),CONCATENATE(INDEX('LŠZ H'!A$2:AI$2000,B91,3),"/",INDEX('LŠZ H'!A$2:AI$2000,B91,4)))</f>
        <v>BRIGHT 5 28/XC 200 EVO 125</v>
      </c>
      <c r="N91" s="608" t="str">
        <f>IF(A91="P",CONCATENATE(INDEX('LŠZ P'!A$2:AP$2000,B91,23),";",INDEX('LŠZ P'!A$2:AP$2000,B91,42)),CONCATENATE(INDEX('LŠZ H'!A$2:AI$2000,B91,23),";",INDEX('LŠZ H'!A$2:AI$2000,B91,39)))</f>
        <v>15//5/6;PARA PLS PLATNÝ DO 28.3.2021</v>
      </c>
      <c r="O91" s="902">
        <v>44979</v>
      </c>
      <c r="P91" s="608"/>
    </row>
    <row r="92" spans="1:16" s="295" customFormat="1" x14ac:dyDescent="0.2">
      <c r="A92" s="898" t="s">
        <v>991</v>
      </c>
      <c r="B92" s="899">
        <v>245</v>
      </c>
      <c r="C92" s="904">
        <v>89</v>
      </c>
      <c r="D92" s="900" t="str">
        <f>IF(A92="P",INDEX('LŠZ P'!A$2:AP$2000,B92,11),INDEX('LŠZ H'!A$2:AI$2000,B92,11))</f>
        <v>Dušan KRNÁČ</v>
      </c>
      <c r="E92" s="608" t="str">
        <f>IF(A92="P",INDEX('LŠZ P'!A$2:AP$2000,B92,5),INDEX('LŠZ H'!A$2:AI$2000,B92,5))</f>
        <v>OM-P245</v>
      </c>
      <c r="F92" s="901">
        <f>IF(A92="P",INDEX('LŠZ P'!A$2:AP$2000,B92,6),INDEX('LŠZ H'!A$2:AI$2000,B92,6))</f>
        <v>0</v>
      </c>
      <c r="G92" s="899" t="str">
        <f>IF(A92="P",INDEX('LŠZ P'!A$2:AP$2000,B92,21),INDEX('LŠZ H'!A$2:AI$2000,B92,21))</f>
        <v>V</v>
      </c>
      <c r="H92" s="901">
        <f>IF(A92="P",INDEX('LŠZ P'!A$2:AP$2000,B92,17),INDEX('LŠZ H'!A$2:AI$2000,B92,17))</f>
        <v>21089</v>
      </c>
      <c r="I92" s="902">
        <v>44258</v>
      </c>
      <c r="J92" s="899" t="str">
        <f>IF(A92="P",INDEX('LŠZ P'!A$2:AP$2000,B92,2),INDEX('LŠZ H'!A$2:AI$2000,B92,2))</f>
        <v>PK</v>
      </c>
      <c r="K92" s="608" t="str">
        <f>IF(A92="P",CONCATENATE(INDEX('LŠZ P'!A$2:AP$2000,B92,24),",",INDEX('LŠZ P'!A$2:AP$2000,B92,26)," ",INDEX('LŠZ P'!A$2:AP$2000,B92,25)),CONCATENATE(INDEX('LŠZ H'!A$2:AI$2000,B92,24),",",INDEX('LŠZ H'!A$2:AI$2000,B92,26)," ",INDEX('LŠZ H'!A$2:AI$2000,B92,25)))</f>
        <v>Bečov 46,974 01 Sebedín</v>
      </c>
      <c r="L92" s="608" t="str">
        <f>IF(A92="P",INDEX('LŠZ P'!A$2:AP$2000,B92,20),INDEX('LŠZ H'!A$2:AI$2000,B92,20))</f>
        <v>Čierny</v>
      </c>
      <c r="M92" s="608" t="str">
        <f>IF(A92="P",CONCATENATE(INDEX('LŠZ P'!A$2:AP$2000,B92,3),"/",INDEX('LŠZ P'!A$2:AP$2000,B92,4)),CONCATENATE(INDEX('LŠZ H'!A$2:AI$2000,B92,3),"/",INDEX('LŠZ H'!A$2:AI$2000,B92,4)))</f>
        <v>PLUTO 3 ML/</v>
      </c>
      <c r="N92" s="608" t="str">
        <f>IF(A92="P",CONCATENATE(INDEX('LŠZ P'!A$2:AP$2000,B92,23),";",INDEX('LŠZ P'!A$2:AP$2000,B92,42)),CONCATENATE(INDEX('LŠZ H'!A$2:AI$2000,B92,23),";",INDEX('LŠZ H'!A$2:AI$2000,B92,39)))</f>
        <v>0;</v>
      </c>
      <c r="O92" s="902">
        <v>44979</v>
      </c>
      <c r="P92" s="608"/>
    </row>
    <row r="93" spans="1:16" s="294" customFormat="1" x14ac:dyDescent="0.2">
      <c r="A93" s="898" t="s">
        <v>991</v>
      </c>
      <c r="B93" s="899">
        <v>284</v>
      </c>
      <c r="C93" s="904">
        <v>90</v>
      </c>
      <c r="D93" s="900" t="str">
        <f>IF(A93="P",INDEX('LŠZ P'!A$2:AP$2000,B93,11),INDEX('LŠZ H'!A$2:AI$2000,B93,11))</f>
        <v>Jozef BENKO</v>
      </c>
      <c r="E93" s="900" t="str">
        <f>IF(A93="P",INDEX('LŠZ P'!A$2:AP$2000,B93,5),INDEX('LŠZ H'!A$2:AI$2000,B93,5))</f>
        <v>OM-P284</v>
      </c>
      <c r="F93" s="900" t="str">
        <f>IF(A93="P",INDEX('LŠZ P'!A$2:AP$2000,B93,6),INDEX('LŠZ H'!A$2:AI$2000,B93,6))</f>
        <v>P284</v>
      </c>
      <c r="G93" s="899" t="str">
        <f>IF(A93="P",INDEX('LŠZ P'!A$2:AP$2000,B93,21),INDEX('LŠZ H'!A$2:AI$2000,B93,21))</f>
        <v>V/V</v>
      </c>
      <c r="H93" s="900">
        <f>IF(A93="P",INDEX('LŠZ P'!A$2:AP$2000,B93,17),INDEX('LŠZ H'!A$2:AI$2000,B93,17))</f>
        <v>21090</v>
      </c>
      <c r="I93" s="913">
        <v>44259</v>
      </c>
      <c r="J93" s="899" t="str">
        <f>IF(A93="P",INDEX('LŠZ P'!A$2:AP$2000,B93,2),INDEX('LŠZ H'!A$2:AI$2000,B93,2))</f>
        <v>MPK</v>
      </c>
      <c r="K93" s="900" t="str">
        <f>IF(A93="P",CONCATENATE(INDEX('LŠZ P'!A$2:AP$2000,B93,24),",",INDEX('LŠZ P'!A$2:AP$2000,B93,26)," ",INDEX('LŠZ P'!A$2:AP$2000,B93,25)),CONCATENATE(INDEX('LŠZ H'!A$2:AI$2000,B93,24),",",INDEX('LŠZ H'!A$2:AI$2000,B93,26)," ",INDEX('LŠZ H'!A$2:AI$2000,B93,25)))</f>
        <v xml:space="preserve">Trenčianske Bohuslavice 104,913 07 </v>
      </c>
      <c r="L93" s="900" t="str">
        <f>IF(A93="P",INDEX('LŠZ P'!A$2:AP$2000,B93,20),INDEX('LŠZ H'!A$2:AI$2000,B93,20))</f>
        <v>Ďurina</v>
      </c>
      <c r="M93" s="900" t="str">
        <f>IF(A93="P",CONCATENATE(INDEX('LŠZ P'!A$2:AP$2000,B93,3),"/",INDEX('LŠZ P'!A$2:AP$2000,B93,4)),CONCATENATE(INDEX('LŠZ H'!A$2:AI$2000,B93,3),"/",INDEX('LŠZ H'!A$2:AI$2000,B93,4)))</f>
        <v>E-MAX L/BULLIX 4 T</v>
      </c>
      <c r="N93" s="900" t="str">
        <f>IF(A93="P",CONCATENATE(INDEX('LŠZ P'!A$2:AP$2000,B93,23),";",INDEX('LŠZ P'!A$2:AP$2000,B93,42)),CONCATENATE(INDEX('LŠZ H'!A$2:AI$2000,B93,23),";",INDEX('LŠZ H'!A$2:AI$2000,B93,39)))</f>
        <v>8//8;</v>
      </c>
      <c r="O93" s="914">
        <v>44981</v>
      </c>
      <c r="P93" s="599"/>
    </row>
    <row r="94" spans="1:16" s="297" customFormat="1" x14ac:dyDescent="0.2">
      <c r="A94" s="898" t="s">
        <v>991</v>
      </c>
      <c r="B94" s="899">
        <v>419</v>
      </c>
      <c r="C94" s="904">
        <v>91</v>
      </c>
      <c r="D94" s="900" t="str">
        <f>IF(A94="P",INDEX('LŠZ P'!A$2:AP$2000,B94,11),INDEX('LŠZ H'!A$2:AI$2000,B94,11))</f>
        <v>Mgr. Marek VAŠKO</v>
      </c>
      <c r="E94" s="900" t="str">
        <f>IF(A94="P",INDEX('LŠZ P'!A$2:AP$2000,B94,5),INDEX('LŠZ H'!A$2:AI$2000,B94,5))</f>
        <v>OM-P419</v>
      </c>
      <c r="F94" s="900">
        <f>IF(A94="P",INDEX('LŠZ P'!A$2:AP$2000,B94,6),INDEX('LŠZ H'!A$2:AI$2000,B94,6))</f>
        <v>0</v>
      </c>
      <c r="G94" s="899" t="str">
        <f>IF(A94="P",INDEX('LŠZ P'!A$2:AP$2000,B94,21),INDEX('LŠZ H'!A$2:AI$2000,B94,21))</f>
        <v>P</v>
      </c>
      <c r="H94" s="900">
        <f>IF(A94="P",INDEX('LŠZ P'!A$2:AP$2000,B94,17),INDEX('LŠZ H'!A$2:AI$2000,B94,17))</f>
        <v>17082</v>
      </c>
      <c r="I94" s="913">
        <v>44259</v>
      </c>
      <c r="J94" s="899" t="str">
        <f>IF(A94="P",INDEX('LŠZ P'!A$2:AP$2000,B94,2),INDEX('LŠZ H'!A$2:AI$2000,B94,2))</f>
        <v>PK</v>
      </c>
      <c r="K94" s="900" t="str">
        <f>IF(A94="P",CONCATENATE(INDEX('LŠZ P'!A$2:AP$2000,B94,24),",",INDEX('LŠZ P'!A$2:AP$2000,B94,26)," ",INDEX('LŠZ P'!A$2:AP$2000,B94,25)),CONCATENATE(INDEX('LŠZ H'!A$2:AI$2000,B94,24),",",INDEX('LŠZ H'!A$2:AI$2000,B94,26)," ",INDEX('LŠZ H'!A$2:AI$2000,B94,25)))</f>
        <v>Poštová 43/35,076 15 Veľaty</v>
      </c>
      <c r="L94" s="900" t="str">
        <f>IF(A94="P",INDEX('LŠZ P'!A$2:AP$2000,B94,20),INDEX('LŠZ H'!A$2:AI$2000,B94,20))</f>
        <v>Šáriczki</v>
      </c>
      <c r="M94" s="900" t="str">
        <f>IF(A94="P",CONCATENATE(INDEX('LŠZ P'!A$2:AP$2000,B94,3),"/",INDEX('LŠZ P'!A$2:AP$2000,B94,4)),CONCATENATE(INDEX('LŠZ H'!A$2:AI$2000,B94,3),"/",INDEX('LŠZ H'!A$2:AI$2000,B94,4)))</f>
        <v>ELAN 28/</v>
      </c>
      <c r="N94" s="900" t="str">
        <f>IF(A94="P",CONCATENATE(INDEX('LŠZ P'!A$2:AP$2000,B94,23),";",INDEX('LŠZ P'!A$2:AP$2000,B94,42)),CONCATENATE(INDEX('LŠZ H'!A$2:AI$2000,B94,23),";",INDEX('LŠZ H'!A$2:AI$2000,B94,39)))</f>
        <v>136;</v>
      </c>
      <c r="O94" s="914">
        <v>44977</v>
      </c>
      <c r="P94" s="608"/>
    </row>
    <row r="95" spans="1:16" s="295" customFormat="1" x14ac:dyDescent="0.2">
      <c r="A95" s="898" t="s">
        <v>991</v>
      </c>
      <c r="B95" s="899">
        <v>196</v>
      </c>
      <c r="C95" s="904">
        <v>92</v>
      </c>
      <c r="D95" s="900" t="str">
        <f>IF(A95="P",INDEX('LŠZ P'!A$2:AP$2000,B95,11),INDEX('LŠZ H'!A$2:AI$2000,B95,11))</f>
        <v>Pavol SLIVA</v>
      </c>
      <c r="E95" s="900" t="str">
        <f>IF(A95="P",INDEX('LŠZ P'!A$2:AP$2000,B95,5),INDEX('LŠZ H'!A$2:AI$2000,B95,5))</f>
        <v>OM-P196</v>
      </c>
      <c r="F95" s="900">
        <f>IF(A95="P",INDEX('LŠZ P'!A$2:AP$2000,B95,6),INDEX('LŠZ H'!A$2:AI$2000,B95,6))</f>
        <v>0</v>
      </c>
      <c r="G95" s="899" t="str">
        <f>IF(A95="P",INDEX('LŠZ P'!A$2:AP$2000,B95,21),INDEX('LŠZ H'!A$2:AI$2000,B95,21))</f>
        <v>P,Z</v>
      </c>
      <c r="H95" s="900">
        <f>IF(A95="P",INDEX('LŠZ P'!A$2:AP$2000,B95,17),INDEX('LŠZ H'!A$2:AI$2000,B95,17))</f>
        <v>21092</v>
      </c>
      <c r="I95" s="913">
        <v>44260</v>
      </c>
      <c r="J95" s="899" t="str">
        <f>IF(A95="P",INDEX('LŠZ P'!A$2:AP$2000,B95,2),INDEX('LŠZ H'!A$2:AI$2000,B95,2))</f>
        <v>PK</v>
      </c>
      <c r="K95" s="900" t="str">
        <f>IF(A95="P",CONCATENATE(INDEX('LŠZ P'!A$2:AP$2000,B95,24),",",INDEX('LŠZ P'!A$2:AP$2000,B95,26)," ",INDEX('LŠZ P'!A$2:AP$2000,B95,25)),CONCATENATE(INDEX('LŠZ H'!A$2:AI$2000,B95,24),",",INDEX('LŠZ H'!A$2:AI$2000,B95,26)," ",INDEX('LŠZ H'!A$2:AI$2000,B95,25)))</f>
        <v>Ľudová 36,917 01 Trnava</v>
      </c>
      <c r="L95" s="900" t="str">
        <f>IF(A95="P",INDEX('LŠZ P'!A$2:AP$2000,B95,20),INDEX('LŠZ H'!A$2:AI$2000,B95,20))</f>
        <v>Matovič</v>
      </c>
      <c r="M95" s="900" t="str">
        <f>IF(A95="P",CONCATENATE(INDEX('LŠZ P'!A$2:AP$2000,B95,3),"/",INDEX('LŠZ P'!A$2:AP$2000,B95,4)),CONCATENATE(INDEX('LŠZ H'!A$2:AI$2000,B95,3),"/",INDEX('LŠZ H'!A$2:AI$2000,B95,4)))</f>
        <v>ALPINA 2 ML/</v>
      </c>
      <c r="N95" s="900" t="str">
        <f>IF(A95="P",CONCATENATE(INDEX('LŠZ P'!A$2:AP$2000,B95,23),";",INDEX('LŠZ P'!A$2:AP$2000,B95,42)),CONCATENATE(INDEX('LŠZ H'!A$2:AI$2000,B95,23),";",INDEX('LŠZ H'!A$2:AI$2000,B95,39)))</f>
        <v>95;</v>
      </c>
      <c r="O95" s="914">
        <v>44948</v>
      </c>
      <c r="P95" s="599"/>
    </row>
    <row r="96" spans="1:16" s="295" customFormat="1" x14ac:dyDescent="0.2">
      <c r="A96" s="898" t="s">
        <v>991</v>
      </c>
      <c r="B96" s="899">
        <v>298</v>
      </c>
      <c r="C96" s="904">
        <v>93</v>
      </c>
      <c r="D96" s="900" t="str">
        <f>IF(A96="P",INDEX('LŠZ P'!A$2:AP$2000,B96,11),INDEX('LŠZ H'!A$2:AI$2000,B96,11))</f>
        <v>Mário PECHÁČ</v>
      </c>
      <c r="E96" s="900" t="str">
        <f>IF(A96="P",INDEX('LŠZ P'!A$2:AP$2000,B96,5),INDEX('LŠZ H'!A$2:AI$2000,B96,5))</f>
        <v>OM-P298</v>
      </c>
      <c r="F96" s="900" t="str">
        <f>IF(A96="P",INDEX('LŠZ P'!A$2:AP$2000,B96,6),INDEX('LŠZ H'!A$2:AI$2000,B96,6))</f>
        <v>P298</v>
      </c>
      <c r="G96" s="899" t="str">
        <f>IF(A96="P",INDEX('LŠZ P'!A$2:AP$2000,B96,21),INDEX('LŠZ H'!A$2:AI$2000,B96,21))</f>
        <v>V/V</v>
      </c>
      <c r="H96" s="900">
        <f>IF(A96="P",INDEX('LŠZ P'!A$2:AP$2000,B96,17),INDEX('LŠZ H'!A$2:AI$2000,B96,17))</f>
        <v>21093</v>
      </c>
      <c r="I96" s="913">
        <v>44260</v>
      </c>
      <c r="J96" s="899" t="str">
        <f>IF(A96="P",INDEX('LŠZ P'!A$2:AP$2000,B96,2),INDEX('LŠZ H'!A$2:AI$2000,B96,2))</f>
        <v>MPK</v>
      </c>
      <c r="K96" s="900" t="str">
        <f>IF(A96="P",CONCATENATE(INDEX('LŠZ P'!A$2:AP$2000,B96,24),",",INDEX('LŠZ P'!A$2:AP$2000,B96,26)," ",INDEX('LŠZ P'!A$2:AP$2000,B96,25)),CONCATENATE(INDEX('LŠZ H'!A$2:AI$2000,B96,24),",",INDEX('LŠZ H'!A$2:AI$2000,B96,26)," ",INDEX('LŠZ H'!A$2:AI$2000,B96,25)))</f>
        <v>Kamanová 207,956 12 Preseľany</v>
      </c>
      <c r="L96" s="900" t="str">
        <f>IF(A96="P",INDEX('LŠZ P'!A$2:AP$2000,B96,20),INDEX('LŠZ H'!A$2:AI$2000,B96,20))</f>
        <v>Adame</v>
      </c>
      <c r="M96" s="900" t="str">
        <f>IF(A96="P",CONCATENATE(INDEX('LŠZ P'!A$2:AP$2000,B96,3),"/",INDEX('LŠZ P'!A$2:AP$2000,B96,4)),CONCATENATE(INDEX('LŠZ H'!A$2:AI$2000,B96,3),"/",INDEX('LŠZ H'!A$2:AI$2000,B96,4)))</f>
        <v>SNAKE XX 20/MINIPLANE SNAP 120</v>
      </c>
      <c r="N96" s="900" t="str">
        <f>IF(A96="P",CONCATENATE(INDEX('LŠZ P'!A$2:AP$2000,B96,23),";",INDEX('LŠZ P'!A$2:AP$2000,B96,42)),CONCATENATE(INDEX('LŠZ H'!A$2:AI$2000,B96,23),";",INDEX('LŠZ H'!A$2:AI$2000,B96,39)))</f>
        <v>150//150;</v>
      </c>
      <c r="O96" s="914">
        <v>44988</v>
      </c>
      <c r="P96" s="599">
        <v>100</v>
      </c>
    </row>
    <row r="97" spans="1:16" s="295" customFormat="1" x14ac:dyDescent="0.2">
      <c r="A97" s="898" t="s">
        <v>991</v>
      </c>
      <c r="B97" s="899">
        <v>1383</v>
      </c>
      <c r="C97" s="904">
        <v>94</v>
      </c>
      <c r="D97" s="900" t="str">
        <f>IF(A97="P",INDEX('LŠZ P'!A$2:AP$2000,B97,11),INDEX('LŠZ H'!A$2:AI$2000,B97,11))</f>
        <v>Štefan ŠTEFKE</v>
      </c>
      <c r="E97" s="900">
        <f>IF(A97="P",INDEX('LŠZ P'!A$2:AP$2000,B97,5),INDEX('LŠZ H'!A$2:AI$2000,B97,5))</f>
        <v>0</v>
      </c>
      <c r="F97" s="900" t="str">
        <f>IF(A97="P",INDEX('LŠZ P'!A$2:AP$2000,B97,6),INDEX('LŠZ H'!A$2:AI$2000,B97,6))</f>
        <v>L383</v>
      </c>
      <c r="G97" s="899" t="str">
        <f>IF(A97="P",INDEX('LŠZ P'!A$2:AP$2000,B97,21),INDEX('LŠZ H'!A$2:AI$2000,B97,21))</f>
        <v>V</v>
      </c>
      <c r="H97" s="900">
        <f>IF(A97="P",INDEX('LŠZ P'!A$2:AP$2000,B97,17),INDEX('LŠZ H'!A$2:AI$2000,B97,17))</f>
        <v>21094</v>
      </c>
      <c r="I97" s="913">
        <v>44260</v>
      </c>
      <c r="J97" s="899" t="str">
        <f>IF(A97="P",INDEX('LŠZ P'!A$2:AP$2000,B97,2),INDEX('LŠZ H'!A$2:AI$2000,B97,2))</f>
        <v>T</v>
      </c>
      <c r="K97" s="900" t="str">
        <f>IF(A97="P",CONCATENATE(INDEX('LŠZ P'!A$2:AP$2000,B97,24),",",INDEX('LŠZ P'!A$2:AP$2000,B97,26)," ",INDEX('LŠZ P'!A$2:AP$2000,B97,25)),CONCATENATE(INDEX('LŠZ H'!A$2:AI$2000,B97,24),",",INDEX('LŠZ H'!A$2:AI$2000,B97,26)," ",INDEX('LŠZ H'!A$2:AI$2000,B97,25)))</f>
        <v>Borovce 372,922 09 Borovce</v>
      </c>
      <c r="L97" s="900" t="str">
        <f>IF(A97="P",INDEX('LŠZ P'!A$2:AP$2000,B97,20),INDEX('LŠZ H'!A$2:AI$2000,B97,20))</f>
        <v>Adame</v>
      </c>
      <c r="M97" s="900" t="str">
        <f>IF(A97="P",CONCATENATE(INDEX('LŠZ P'!A$2:AP$2000,B97,3),"/",INDEX('LŠZ P'!A$2:AP$2000,B97,4)),CONCATENATE(INDEX('LŠZ H'!A$2:AI$2000,B97,3),"/",INDEX('LŠZ H'!A$2:AI$2000,B97,4)))</f>
        <v>/PARAELEMENT SNAP</v>
      </c>
      <c r="N97" s="900" t="str">
        <f>IF(A97="P",CONCATENATE(INDEX('LŠZ P'!A$2:AP$2000,B97,23),";",INDEX('LŠZ P'!A$2:AP$2000,B97,42)),CONCATENATE(INDEX('LŠZ H'!A$2:AI$2000,B97,23),";",INDEX('LŠZ H'!A$2:AI$2000,B97,39)))</f>
        <v>0;</v>
      </c>
      <c r="O97" s="914">
        <v>44988</v>
      </c>
      <c r="P97" s="599"/>
    </row>
    <row r="98" spans="1:16" s="295" customFormat="1" x14ac:dyDescent="0.2">
      <c r="A98" s="898" t="s">
        <v>991</v>
      </c>
      <c r="B98" s="899">
        <v>1126</v>
      </c>
      <c r="C98" s="904">
        <v>95</v>
      </c>
      <c r="D98" s="900" t="str">
        <f>IF(A98="P",INDEX('LŠZ P'!A$2:AP$2000,B98,11),INDEX('LŠZ H'!A$2:AI$2000,B98,11))</f>
        <v>Rastislav MUTNÝ</v>
      </c>
      <c r="E98" s="900" t="str">
        <f>IF(A98="P",INDEX('LŠZ P'!A$2:AP$2000,B98,5),INDEX('LŠZ H'!A$2:AI$2000,B98,5))</f>
        <v>OM-L126</v>
      </c>
      <c r="F98" s="900">
        <f>IF(A98="P",INDEX('LŠZ P'!A$2:AP$2000,B98,6),INDEX('LŠZ H'!A$2:AI$2000,B98,6))</f>
        <v>0</v>
      </c>
      <c r="G98" s="899" t="str">
        <f>IF(A98="P",INDEX('LŠZ P'!A$2:AP$2000,B98,21),INDEX('LŠZ H'!A$2:AI$2000,B98,21))</f>
        <v>P</v>
      </c>
      <c r="H98" s="900">
        <f>IF(A98="P",INDEX('LŠZ P'!A$2:AP$2000,B98,17),INDEX('LŠZ H'!A$2:AI$2000,B98,17))</f>
        <v>19124</v>
      </c>
      <c r="I98" s="913">
        <v>44263</v>
      </c>
      <c r="J98" s="899" t="str">
        <f>IF(A98="P",INDEX('LŠZ P'!A$2:AP$2000,B98,2),INDEX('LŠZ H'!A$2:AI$2000,B98,2))</f>
        <v>PK</v>
      </c>
      <c r="K98" s="900" t="str">
        <f>IF(A98="P",CONCATENATE(INDEX('LŠZ P'!A$2:AP$2000,B98,24),",",INDEX('LŠZ P'!A$2:AP$2000,B98,26)," ",INDEX('LŠZ P'!A$2:AP$2000,B98,25)),CONCATENATE(INDEX('LŠZ H'!A$2:AI$2000,B98,24),",",INDEX('LŠZ H'!A$2:AI$2000,B98,26)," ",INDEX('LŠZ H'!A$2:AI$2000,B98,25)))</f>
        <v>J. Slottu 38,917 01 Trnava</v>
      </c>
      <c r="L98" s="900" t="str">
        <f>IF(A98="P",INDEX('LŠZ P'!A$2:AP$2000,B98,20),INDEX('LŠZ H'!A$2:AI$2000,B98,20))</f>
        <v>Muhelyi</v>
      </c>
      <c r="M98" s="900" t="str">
        <f>IF(A98="P",CONCATENATE(INDEX('LŠZ P'!A$2:AP$2000,B98,3),"/",INDEX('LŠZ P'!A$2:AP$2000,B98,4)),CONCATENATE(INDEX('LŠZ H'!A$2:AI$2000,B98,3),"/",INDEX('LŠZ H'!A$2:AI$2000,B98,4)))</f>
        <v>IOTA 2 27/</v>
      </c>
      <c r="N98" s="900" t="str">
        <f>IF(A98="P",CONCATENATE(INDEX('LŠZ P'!A$2:AP$2000,B98,23),";",INDEX('LŠZ P'!A$2:AP$2000,B98,42)),CONCATENATE(INDEX('LŠZ H'!A$2:AI$2000,B98,23),";",INDEX('LŠZ H'!A$2:AI$2000,B98,39)))</f>
        <v>73;</v>
      </c>
      <c r="O98" s="914">
        <v>44972</v>
      </c>
      <c r="P98" s="599"/>
    </row>
    <row r="99" spans="1:16" s="295" customFormat="1" x14ac:dyDescent="0.2">
      <c r="A99" s="898" t="s">
        <v>991</v>
      </c>
      <c r="B99" s="899">
        <v>1123</v>
      </c>
      <c r="C99" s="904">
        <v>96</v>
      </c>
      <c r="D99" s="900" t="str">
        <f>IF(A99="P",INDEX('LŠZ P'!A$2:AP$2000,B99,11),INDEX('LŠZ H'!A$2:AI$2000,B99,11))</f>
        <v>Barbora BROSKOVÁ</v>
      </c>
      <c r="E99" s="900" t="str">
        <f>IF(A99="P",INDEX('LŠZ P'!A$2:AP$2000,B99,5),INDEX('LŠZ H'!A$2:AI$2000,B99,5))</f>
        <v>OM-L123</v>
      </c>
      <c r="F99" s="900">
        <f>IF(A99="P",INDEX('LŠZ P'!A$2:AP$2000,B99,6),INDEX('LŠZ H'!A$2:AI$2000,B99,6))</f>
        <v>0</v>
      </c>
      <c r="G99" s="899" t="str">
        <f>IF(A99="P",INDEX('LŠZ P'!A$2:AP$2000,B99,21),INDEX('LŠZ H'!A$2:AI$2000,B99,21))</f>
        <v>P</v>
      </c>
      <c r="H99" s="900">
        <f>IF(A99="P",INDEX('LŠZ P'!A$2:AP$2000,B99,17),INDEX('LŠZ H'!A$2:AI$2000,B99,17))</f>
        <v>19123</v>
      </c>
      <c r="I99" s="913">
        <v>44263</v>
      </c>
      <c r="J99" s="899" t="str">
        <f>IF(A99="P",INDEX('LŠZ P'!A$2:AP$2000,B99,2),INDEX('LŠZ H'!A$2:AI$2000,B99,2))</f>
        <v>PK</v>
      </c>
      <c r="K99" s="900" t="str">
        <f>IF(A99="P",CONCATENATE(INDEX('LŠZ P'!A$2:AP$2000,B99,24),",",INDEX('LŠZ P'!A$2:AP$2000,B99,26)," ",INDEX('LŠZ P'!A$2:AP$2000,B99,25)),CONCATENATE(INDEX('LŠZ H'!A$2:AI$2000,B99,24),",",INDEX('LŠZ H'!A$2:AI$2000,B99,26)," ",INDEX('LŠZ H'!A$2:AI$2000,B99,25)))</f>
        <v>Hlavná 21/1,032 02 Závažná Poruba</v>
      </c>
      <c r="L99" s="900" t="str">
        <f>IF(A99="P",INDEX('LŠZ P'!A$2:AP$2000,B99,20),INDEX('LŠZ H'!A$2:AI$2000,B99,20))</f>
        <v>Muhelyi</v>
      </c>
      <c r="M99" s="900" t="str">
        <f>IF(A99="P",CONCATENATE(INDEX('LŠZ P'!A$2:AP$2000,B99,3),"/",INDEX('LŠZ P'!A$2:AP$2000,B99,4)),CONCATENATE(INDEX('LŠZ H'!A$2:AI$2000,B99,3),"/",INDEX('LŠZ H'!A$2:AI$2000,B99,4)))</f>
        <v>EPSILON 9 22/</v>
      </c>
      <c r="N99" s="900" t="str">
        <f>IF(A99="P",CONCATENATE(INDEX('LŠZ P'!A$2:AP$2000,B99,23),";",INDEX('LŠZ P'!A$2:AP$2000,B99,42)),CONCATENATE(INDEX('LŠZ H'!A$2:AI$2000,B99,23),";",INDEX('LŠZ H'!A$2:AI$2000,B99,39)))</f>
        <v>59;</v>
      </c>
      <c r="O99" s="914">
        <v>44972</v>
      </c>
      <c r="P99" s="599"/>
    </row>
    <row r="100" spans="1:16" s="295" customFormat="1" x14ac:dyDescent="0.2">
      <c r="A100" s="898" t="s">
        <v>680</v>
      </c>
      <c r="B100" s="899">
        <v>67</v>
      </c>
      <c r="C100" s="904">
        <v>97</v>
      </c>
      <c r="D100" s="900" t="str">
        <f>IF(A100="P",INDEX('LŠZ P'!A$2:AP$2000,B100,11),INDEX('LŠZ H'!A$2:AI$2000,B100,11))</f>
        <v>Walter TÖPFER</v>
      </c>
      <c r="E100" s="900" t="str">
        <f>IF(A100="P",INDEX('LŠZ P'!A$2:AP$2000,B100,5),INDEX('LŠZ H'!A$2:AI$2000,B100,5))</f>
        <v>OM-H067</v>
      </c>
      <c r="F100" s="900">
        <f>IF(A100="P",INDEX('LŠZ P'!A$2:AP$2000,B100,6),INDEX('LŠZ H'!A$2:AI$2000,B100,6))</f>
        <v>0</v>
      </c>
      <c r="G100" s="899" t="str">
        <f>IF(A100="P",INDEX('LŠZ P'!A$2:AP$2000,B100,21),INDEX('LŠZ H'!A$2:AI$2000,B100,21))</f>
        <v>11,53/31</v>
      </c>
      <c r="H100" s="900">
        <f>IF(A100="P",INDEX('LŠZ P'!A$2:AP$2000,B100,17),INDEX('LŠZ H'!A$2:AI$2000,B100,17))</f>
        <v>2006</v>
      </c>
      <c r="I100" s="913">
        <v>44266</v>
      </c>
      <c r="J100" s="899" t="str">
        <f>IF(A100="P",INDEX('LŠZ P'!A$2:AP$2000,B100,2),INDEX('LŠZ H'!A$2:AI$2000,B100,2))</f>
        <v>MZK</v>
      </c>
      <c r="K100" s="900" t="str">
        <f>IF(A100="P",CONCATENATE(INDEX('LŠZ P'!A$2:AP$2000,B100,24),",",INDEX('LŠZ P'!A$2:AP$2000,B100,26)," ",INDEX('LŠZ P'!A$2:AP$2000,B100,25)),CONCATENATE(INDEX('LŠZ H'!A$2:AI$2000,B100,24),",",INDEX('LŠZ H'!A$2:AI$2000,B100,26)," ",INDEX('LŠZ H'!A$2:AI$2000,B100,25)))</f>
        <v>2, 160</v>
      </c>
      <c r="L100" s="900" t="str">
        <f>IF(A100="P",INDEX('LŠZ P'!A$2:AP$2000,B100,20),INDEX('LŠZ H'!A$2:AI$2000,B100,20))</f>
        <v>P</v>
      </c>
      <c r="M100" s="900" t="str">
        <f>IF(A100="P",CONCATENATE(INDEX('LŠZ P'!A$2:AP$2000,B100,3),"/",INDEX('LŠZ P'!A$2:AP$2000,B100,4)),CONCATENATE(INDEX('LŠZ H'!A$2:AI$2000,B100,3),"/",INDEX('LŠZ H'!A$2:AI$2000,B100,4)))</f>
        <v>APOLLO 17 TN/WALTER/</v>
      </c>
      <c r="N100" s="900" t="e">
        <f>IF(A100="P",CONCATENATE(INDEX('LŠZ P'!A$2:AP$2000,B100,23),";",INDEX('LŠZ P'!A$2:AP$2000,B100,42)),CONCATENATE(INDEX('LŠZ H'!A$2:AI$2000,B100,23),";",INDEX('LŠZ H'!A$2:AI$2000,B100,39)))</f>
        <v>#REF!</v>
      </c>
      <c r="O100" s="914">
        <v>44993</v>
      </c>
      <c r="P100" s="599"/>
    </row>
    <row r="101" spans="1:16" s="295" customFormat="1" x14ac:dyDescent="0.2">
      <c r="A101" s="898" t="s">
        <v>991</v>
      </c>
      <c r="B101" s="899">
        <v>1080</v>
      </c>
      <c r="C101" s="904">
        <v>98</v>
      </c>
      <c r="D101" s="900" t="str">
        <f>IF(A101="P",INDEX('LŠZ P'!A$2:AP$2000,B101,11),INDEX('LŠZ H'!A$2:AI$2000,B101,11))</f>
        <v>Peter WEIS</v>
      </c>
      <c r="E101" s="900" t="str">
        <f>IF(A101="P",INDEX('LŠZ P'!A$2:AP$2000,B101,5),INDEX('LŠZ H'!A$2:AI$2000,B101,5))</f>
        <v>OM-L080</v>
      </c>
      <c r="F101" s="900">
        <f>IF(A101="P",INDEX('LŠZ P'!A$2:AP$2000,B101,6),INDEX('LŠZ H'!A$2:AI$2000,B101,6))</f>
        <v>0</v>
      </c>
      <c r="G101" s="899" t="str">
        <f>IF(A101="P",INDEX('LŠZ P'!A$2:AP$2000,B101,21),INDEX('LŠZ H'!A$2:AI$2000,B101,21))</f>
        <v>P</v>
      </c>
      <c r="H101" s="900">
        <f>IF(A101="P",INDEX('LŠZ P'!A$2:AP$2000,B101,17),INDEX('LŠZ H'!A$2:AI$2000,B101,17))</f>
        <v>19114</v>
      </c>
      <c r="I101" s="913">
        <v>44266</v>
      </c>
      <c r="J101" s="899" t="str">
        <f>IF(A101="P",INDEX('LŠZ P'!A$2:AP$2000,B101,2),INDEX('LŠZ H'!A$2:AI$2000,B101,2))</f>
        <v>PK</v>
      </c>
      <c r="K101" s="900" t="str">
        <f>IF(A101="P",CONCATENATE(INDEX('LŠZ P'!A$2:AP$2000,B101,24),",",INDEX('LŠZ P'!A$2:AP$2000,B101,26)," ",INDEX('LŠZ P'!A$2:AP$2000,B101,25)),CONCATENATE(INDEX('LŠZ H'!A$2:AI$2000,B101,24),",",INDEX('LŠZ H'!A$2:AI$2000,B101,26)," ",INDEX('LŠZ H'!A$2:AI$2000,B101,25)))</f>
        <v>Klačno 19/7,034 01 Ružomberok</v>
      </c>
      <c r="L101" s="900" t="str">
        <f>IF(A101="P",INDEX('LŠZ P'!A$2:AP$2000,B101,20),INDEX('LŠZ H'!A$2:AI$2000,B101,20))</f>
        <v>Muhelyi</v>
      </c>
      <c r="M101" s="900" t="str">
        <f>IF(A101="P",CONCATENATE(INDEX('LŠZ P'!A$2:AP$2000,B101,3),"/",INDEX('LŠZ P'!A$2:AP$2000,B101,4)),CONCATENATE(INDEX('LŠZ H'!A$2:AI$2000,B101,3),"/",INDEX('LŠZ H'!A$2:AI$2000,B101,4)))</f>
        <v>COMET 2 M/</v>
      </c>
      <c r="N101" s="900" t="str">
        <f>IF(A101="P",CONCATENATE(INDEX('LŠZ P'!A$2:AP$2000,B101,23),";",INDEX('LŠZ P'!A$2:AP$2000,B101,42)),CONCATENATE(INDEX('LŠZ H'!A$2:AI$2000,B101,23),";",INDEX('LŠZ H'!A$2:AI$2000,B101,39)))</f>
        <v>151;</v>
      </c>
      <c r="O101" s="914">
        <v>44995</v>
      </c>
      <c r="P101" s="599"/>
    </row>
    <row r="102" spans="1:16" s="295" customFormat="1" x14ac:dyDescent="0.2">
      <c r="A102" s="898" t="s">
        <v>991</v>
      </c>
      <c r="B102" s="899">
        <v>360</v>
      </c>
      <c r="C102" s="904">
        <v>99</v>
      </c>
      <c r="D102" s="900" t="str">
        <f>IF(A102="P",INDEX('LŠZ P'!A$2:AP$2000,B102,11),INDEX('LŠZ H'!A$2:AI$2000,B102,11))</f>
        <v>Ing. Ivo ČIERNY</v>
      </c>
      <c r="E102" s="900" t="str">
        <f>IF(A102="P",INDEX('LŠZ P'!A$2:AP$2000,B102,5),INDEX('LŠZ H'!A$2:AI$2000,B102,5))</f>
        <v>OM-P360</v>
      </c>
      <c r="F102" s="900">
        <f>IF(A102="P",INDEX('LŠZ P'!A$2:AP$2000,B102,6),INDEX('LŠZ H'!A$2:AI$2000,B102,6))</f>
        <v>0</v>
      </c>
      <c r="G102" s="899" t="str">
        <f>IF(A102="P",INDEX('LŠZ P'!A$2:AP$2000,B102,21),INDEX('LŠZ H'!A$2:AI$2000,B102,21))</f>
        <v>P</v>
      </c>
      <c r="H102" s="900">
        <f>IF(A102="P",INDEX('LŠZ P'!A$2:AP$2000,B102,17),INDEX('LŠZ H'!A$2:AI$2000,B102,17))</f>
        <v>19110</v>
      </c>
      <c r="I102" s="913">
        <v>44266</v>
      </c>
      <c r="J102" s="899" t="str">
        <f>IF(A102="P",INDEX('LŠZ P'!A$2:AP$2000,B102,2),INDEX('LŠZ H'!A$2:AI$2000,B102,2))</f>
        <v>PK</v>
      </c>
      <c r="K102" s="900" t="str">
        <f>IF(A102="P",CONCATENATE(INDEX('LŠZ P'!A$2:AP$2000,B102,24),",",INDEX('LŠZ P'!A$2:AP$2000,B102,26)," ",INDEX('LŠZ P'!A$2:AP$2000,B102,25)),CONCATENATE(INDEX('LŠZ H'!A$2:AI$2000,B102,24),",",INDEX('LŠZ H'!A$2:AI$2000,B102,26)," ",INDEX('LŠZ H'!A$2:AI$2000,B102,25)))</f>
        <v>Kpt.Nálepku 16,915 01 Nové Mesto nad Váhom</v>
      </c>
      <c r="L102" s="900" t="str">
        <f>IF(A102="P",INDEX('LŠZ P'!A$2:AP$2000,B102,20),INDEX('LŠZ H'!A$2:AI$2000,B102,20))</f>
        <v>Čierny</v>
      </c>
      <c r="M102" s="900" t="str">
        <f>IF(A102="P",CONCATENATE(INDEX('LŠZ P'!A$2:AP$2000,B102,3),"/",INDEX('LŠZ P'!A$2:AP$2000,B102,4)),CONCATENATE(INDEX('LŠZ H'!A$2:AI$2000,B102,3),"/",INDEX('LŠZ H'!A$2:AI$2000,B102,4)))</f>
        <v>COMPACT 3 L/</v>
      </c>
      <c r="N102" s="900" t="str">
        <f>IF(A102="P",CONCATENATE(INDEX('LŠZ P'!A$2:AP$2000,B102,23),";",INDEX('LŠZ P'!A$2:AP$2000,B102,42)),CONCATENATE(INDEX('LŠZ H'!A$2:AI$2000,B102,23),";",INDEX('LŠZ H'!A$2:AI$2000,B102,39)))</f>
        <v>31,43;</v>
      </c>
      <c r="O102" s="914">
        <v>44994</v>
      </c>
      <c r="P102" s="599"/>
    </row>
    <row r="103" spans="1:16" s="295" customFormat="1" x14ac:dyDescent="0.2">
      <c r="A103" s="898" t="s">
        <v>991</v>
      </c>
      <c r="B103" s="899">
        <v>1293</v>
      </c>
      <c r="C103" s="904">
        <v>100</v>
      </c>
      <c r="D103" s="900" t="str">
        <f>IF(A103="P",INDEX('LŠZ P'!A$2:AP$2000,B103,11),INDEX('LŠZ H'!A$2:AI$2000,B103,11))</f>
        <v>Ing. Ivo ČIERNY</v>
      </c>
      <c r="E103" s="900" t="str">
        <f>IF(A103="P",INDEX('LŠZ P'!A$2:AP$2000,B103,5),INDEX('LŠZ H'!A$2:AI$2000,B103,5))</f>
        <v>OM-L293</v>
      </c>
      <c r="F103" s="900">
        <f>IF(A103="P",INDEX('LŠZ P'!A$2:AP$2000,B103,6),INDEX('LŠZ H'!A$2:AI$2000,B103,6))</f>
        <v>0</v>
      </c>
      <c r="G103" s="899" t="str">
        <f>IF(A103="P",INDEX('LŠZ P'!A$2:AP$2000,B103,21),INDEX('LŠZ H'!A$2:AI$2000,B103,21))</f>
        <v>P</v>
      </c>
      <c r="H103" s="900">
        <f>IF(A103="P",INDEX('LŠZ P'!A$2:AP$2000,B103,17),INDEX('LŠZ H'!A$2:AI$2000,B103,17))</f>
        <v>17338</v>
      </c>
      <c r="I103" s="913">
        <v>44266</v>
      </c>
      <c r="J103" s="899" t="str">
        <f>IF(A103="P",INDEX('LŠZ P'!A$2:AP$2000,B103,2),INDEX('LŠZ H'!A$2:AI$2000,B103,2))</f>
        <v>PK</v>
      </c>
      <c r="K103" s="900" t="str">
        <f>IF(A103="P",CONCATENATE(INDEX('LŠZ P'!A$2:AP$2000,B103,24),",",INDEX('LŠZ P'!A$2:AP$2000,B103,26)," ",INDEX('LŠZ P'!A$2:AP$2000,B103,25)),CONCATENATE(INDEX('LŠZ H'!A$2:AI$2000,B103,24),",",INDEX('LŠZ H'!A$2:AI$2000,B103,26)," ",INDEX('LŠZ H'!A$2:AI$2000,B103,25)))</f>
        <v>Nálepkova 16,915 01 Nové M. n/Váhom</v>
      </c>
      <c r="L103" s="900" t="str">
        <f>IF(A103="P",INDEX('LŠZ P'!A$2:AP$2000,B103,20),INDEX('LŠZ H'!A$2:AI$2000,B103,20))</f>
        <v>Čierny</v>
      </c>
      <c r="M103" s="900" t="str">
        <f>IF(A103="P",CONCATENATE(INDEX('LŠZ P'!A$2:AP$2000,B103,3),"/",INDEX('LŠZ P'!A$2:AP$2000,B103,4)),CONCATENATE(INDEX('LŠZ H'!A$2:AI$2000,B103,3),"/",INDEX('LŠZ H'!A$2:AI$2000,B103,4)))</f>
        <v>VEGA 4 ML/</v>
      </c>
      <c r="N103" s="900" t="str">
        <f>IF(A103="P",CONCATENATE(INDEX('LŠZ P'!A$2:AP$2000,B103,23),";",INDEX('LŠZ P'!A$2:AP$2000,B103,42)),CONCATENATE(INDEX('LŠZ H'!A$2:AI$2000,B103,23),";",INDEX('LŠZ H'!A$2:AI$2000,B103,39)))</f>
        <v>88,40;</v>
      </c>
      <c r="O103" s="914">
        <v>44629</v>
      </c>
      <c r="P103" s="599"/>
    </row>
    <row r="104" spans="1:16" s="295" customFormat="1" x14ac:dyDescent="0.2">
      <c r="A104" s="898" t="s">
        <v>991</v>
      </c>
      <c r="B104" s="899">
        <v>241</v>
      </c>
      <c r="C104" s="904">
        <v>101</v>
      </c>
      <c r="D104" s="900" t="str">
        <f>IF(A104="P",INDEX('LŠZ P'!A$2:AP$2000,B104,11),INDEX('LŠZ H'!A$2:AI$2000,B104,11))</f>
        <v>Michal JANDURA</v>
      </c>
      <c r="E104" s="900" t="str">
        <f>IF(A104="P",INDEX('LŠZ P'!A$2:AP$2000,B104,5),INDEX('LŠZ H'!A$2:AI$2000,B104,5))</f>
        <v>OM-P241</v>
      </c>
      <c r="F104" s="900">
        <f>IF(A104="P",INDEX('LŠZ P'!A$2:AP$2000,B104,6),INDEX('LŠZ H'!A$2:AI$2000,B104,6))</f>
        <v>0</v>
      </c>
      <c r="G104" s="899" t="str">
        <f>IF(A104="P",INDEX('LŠZ P'!A$2:AP$2000,B104,21),INDEX('LŠZ H'!A$2:AI$2000,B104,21))</f>
        <v>V</v>
      </c>
      <c r="H104" s="900">
        <f>IF(A104="P",INDEX('LŠZ P'!A$2:AP$2000,B104,17),INDEX('LŠZ H'!A$2:AI$2000,B104,17))</f>
        <v>21308</v>
      </c>
      <c r="I104" s="913">
        <v>44266</v>
      </c>
      <c r="J104" s="899" t="str">
        <f>IF(A104="P",INDEX('LŠZ P'!A$2:AP$2000,B104,2),INDEX('LŠZ H'!A$2:AI$2000,B104,2))</f>
        <v>PK</v>
      </c>
      <c r="K104" s="900" t="str">
        <f>IF(A104="P",CONCATENATE(INDEX('LŠZ P'!A$2:AP$2000,B104,24),",",INDEX('LŠZ P'!A$2:AP$2000,B104,26)," ",INDEX('LŠZ P'!A$2:AP$2000,B104,25)),CONCATENATE(INDEX('LŠZ H'!A$2:AI$2000,B104,24),",",INDEX('LŠZ H'!A$2:AI$2000,B104,26)," ",INDEX('LŠZ H'!A$2:AI$2000,B104,25)))</f>
        <v>Závodská cesta 2962/14,010 01 Žilina</v>
      </c>
      <c r="L104" s="900" t="str">
        <f>IF(A104="P",INDEX('LŠZ P'!A$2:AP$2000,B104,20),INDEX('LŠZ H'!A$2:AI$2000,B104,20))</f>
        <v>Kačmár</v>
      </c>
      <c r="M104" s="900" t="str">
        <f>IF(A104="P",CONCATENATE(INDEX('LŠZ P'!A$2:AP$2000,B104,3),"/",INDEX('LŠZ P'!A$2:AP$2000,B104,4)),CONCATENATE(INDEX('LŠZ H'!A$2:AI$2000,B104,3),"/",INDEX('LŠZ H'!A$2:AI$2000,B104,4)))</f>
        <v>MITO S/</v>
      </c>
      <c r="N104" s="900" t="str">
        <f>IF(A104="P",CONCATENATE(INDEX('LŠZ P'!A$2:AP$2000,B104,23),";",INDEX('LŠZ P'!A$2:AP$2000,B104,42)),CONCATENATE(INDEX('LŠZ H'!A$2:AI$2000,B104,23),";",INDEX('LŠZ H'!A$2:AI$2000,B104,39)))</f>
        <v>0;</v>
      </c>
      <c r="O104" s="914">
        <v>44994</v>
      </c>
      <c r="P104" s="599"/>
    </row>
    <row r="105" spans="1:16" s="295" customFormat="1" x14ac:dyDescent="0.2">
      <c r="A105" s="898" t="s">
        <v>991</v>
      </c>
      <c r="B105" s="899">
        <v>258</v>
      </c>
      <c r="C105" s="904">
        <v>102</v>
      </c>
      <c r="D105" s="900" t="str">
        <f>IF(A105="P",INDEX('LŠZ P'!A$2:AP$2000,B105,11),INDEX('LŠZ H'!A$2:AI$2000,B105,11))</f>
        <v>Ing. Bohumil BOHUNICKÝ</v>
      </c>
      <c r="E105" s="900" t="str">
        <f>IF(A105="P",INDEX('LŠZ P'!A$2:AP$2000,B105,5),INDEX('LŠZ H'!A$2:AI$2000,B105,5))</f>
        <v>OM-P258</v>
      </c>
      <c r="F105" s="900">
        <f>IF(A105="P",INDEX('LŠZ P'!A$2:AP$2000,B105,6),INDEX('LŠZ H'!A$2:AI$2000,B105,6))</f>
        <v>0</v>
      </c>
      <c r="G105" s="899" t="str">
        <f>IF(A105="P",INDEX('LŠZ P'!A$2:AP$2000,B105,21),INDEX('LŠZ H'!A$2:AI$2000,B105,21))</f>
        <v>P</v>
      </c>
      <c r="H105" s="900">
        <f>IF(A105="P",INDEX('LŠZ P'!A$2:AP$2000,B105,17),INDEX('LŠZ H'!A$2:AI$2000,B105,17))</f>
        <v>19147</v>
      </c>
      <c r="I105" s="913">
        <v>44266</v>
      </c>
      <c r="J105" s="899" t="str">
        <f>IF(A105="P",INDEX('LŠZ P'!A$2:AP$2000,B105,2),INDEX('LŠZ H'!A$2:AI$2000,B105,2))</f>
        <v>PK</v>
      </c>
      <c r="K105" s="900" t="str">
        <f>IF(A105="P",CONCATENATE(INDEX('LŠZ P'!A$2:AP$2000,B105,24),",",INDEX('LŠZ P'!A$2:AP$2000,B105,26)," ",INDEX('LŠZ P'!A$2:AP$2000,B105,25)),CONCATENATE(INDEX('LŠZ H'!A$2:AI$2000,B105,24),",",INDEX('LŠZ H'!A$2:AI$2000,B105,26)," ",INDEX('LŠZ H'!A$2:AI$2000,B105,25)))</f>
        <v>Pod Vinicami 24,811 02 Bratislava</v>
      </c>
      <c r="L105" s="900" t="str">
        <f>IF(A105="P",INDEX('LŠZ P'!A$2:AP$2000,B105,20),INDEX('LŠZ H'!A$2:AI$2000,B105,20))</f>
        <v>Čierny</v>
      </c>
      <c r="M105" s="900" t="str">
        <f>IF(A105="P",CONCATENATE(INDEX('LŠZ P'!A$2:AP$2000,B105,3),"/",INDEX('LŠZ P'!A$2:AP$2000,B105,4)),CONCATENATE(INDEX('LŠZ H'!A$2:AI$2000,B105,3),"/",INDEX('LŠZ H'!A$2:AI$2000,B105,4)))</f>
        <v>PLUTO 3 L/</v>
      </c>
      <c r="N105" s="900" t="str">
        <f>IF(A105="P",CONCATENATE(INDEX('LŠZ P'!A$2:AP$2000,B105,23),";",INDEX('LŠZ P'!A$2:AP$2000,B105,42)),CONCATENATE(INDEX('LŠZ H'!A$2:AI$2000,B105,23),";",INDEX('LŠZ H'!A$2:AI$2000,B105,39)))</f>
        <v>75,14;</v>
      </c>
      <c r="O105" s="914">
        <v>44628</v>
      </c>
      <c r="P105" s="599"/>
    </row>
    <row r="106" spans="1:16" s="295" customFormat="1" x14ac:dyDescent="0.2">
      <c r="A106" s="898" t="s">
        <v>991</v>
      </c>
      <c r="B106" s="899">
        <v>128</v>
      </c>
      <c r="C106" s="904">
        <v>103</v>
      </c>
      <c r="D106" s="900" t="str">
        <f>IF(A106="P",INDEX('LŠZ P'!A$2:AP$2000,B106,11),INDEX('LŠZ H'!A$2:AI$2000,B106,11))</f>
        <v>Peter KOVAROVIČ</v>
      </c>
      <c r="E106" s="900" t="str">
        <f>IF(A106="P",INDEX('LŠZ P'!A$2:AP$2000,B106,5),INDEX('LŠZ H'!A$2:AI$2000,B106,5))</f>
        <v>OM-P128</v>
      </c>
      <c r="F106" s="900">
        <f>IF(A106="P",INDEX('LŠZ P'!A$2:AP$2000,B106,6),INDEX('LŠZ H'!A$2:AI$2000,B106,6))</f>
        <v>0</v>
      </c>
      <c r="G106" s="899" t="str">
        <f>IF(A106="P",INDEX('LŠZ P'!A$2:AP$2000,B106,21),INDEX('LŠZ H'!A$2:AI$2000,B106,21))</f>
        <v>P</v>
      </c>
      <c r="H106" s="900">
        <f>IF(A106="P",INDEX('LŠZ P'!A$2:AP$2000,B106,17),INDEX('LŠZ H'!A$2:AI$2000,B106,17))</f>
        <v>19496</v>
      </c>
      <c r="I106" s="913">
        <v>44266</v>
      </c>
      <c r="J106" s="899" t="str">
        <f>IF(A106="P",INDEX('LŠZ P'!A$2:AP$2000,B106,2),INDEX('LŠZ H'!A$2:AI$2000,B106,2))</f>
        <v>PK</v>
      </c>
      <c r="K106" s="900" t="str">
        <f>IF(A106="P",CONCATENATE(INDEX('LŠZ P'!A$2:AP$2000,B106,24),",",INDEX('LŠZ P'!A$2:AP$2000,B106,26)," ",INDEX('LŠZ P'!A$2:AP$2000,B106,25)),CONCATENATE(INDEX('LŠZ H'!A$2:AI$2000,B106,24),",",INDEX('LŠZ H'!A$2:AI$2000,B106,26)," ",INDEX('LŠZ H'!A$2:AI$2000,B106,25)))</f>
        <v>Športová 1072,900 61 Gajary</v>
      </c>
      <c r="L106" s="900" t="str">
        <f>IF(A106="P",INDEX('LŠZ P'!A$2:AP$2000,B106,20),INDEX('LŠZ H'!A$2:AI$2000,B106,20))</f>
        <v>Čierny</v>
      </c>
      <c r="M106" s="900" t="str">
        <f>IF(A106="P",CONCATENATE(INDEX('LŠZ P'!A$2:AP$2000,B106,3),"/",INDEX('LŠZ P'!A$2:AP$2000,B106,4)),CONCATENATE(INDEX('LŠZ H'!A$2:AI$2000,B106,3),"/",INDEX('LŠZ H'!A$2:AI$2000,B106,4)))</f>
        <v>COMPACT 3 M/</v>
      </c>
      <c r="N106" s="900" t="str">
        <f>IF(A106="P",CONCATENATE(INDEX('LŠZ P'!A$2:AP$2000,B106,23),";",INDEX('LŠZ P'!A$2:AP$2000,B106,42)),CONCATENATE(INDEX('LŠZ H'!A$2:AI$2000,B106,23),";",INDEX('LŠZ H'!A$2:AI$2000,B106,39)))</f>
        <v>24;</v>
      </c>
      <c r="O106" s="914">
        <v>44994</v>
      </c>
      <c r="P106" s="599">
        <v>110</v>
      </c>
    </row>
    <row r="107" spans="1:16" s="294" customFormat="1" x14ac:dyDescent="0.2">
      <c r="A107" s="898" t="s">
        <v>991</v>
      </c>
      <c r="B107" s="899">
        <v>1203</v>
      </c>
      <c r="C107" s="904">
        <v>104</v>
      </c>
      <c r="D107" s="900" t="str">
        <f>IF(A107="P",INDEX('LŠZ P'!A$2:AP$2000,B107,11),INDEX('LŠZ H'!A$2:AI$2000,B107,11))</f>
        <v>Ján KALMAN</v>
      </c>
      <c r="E107" s="900" t="str">
        <f>IF(A107="P",INDEX('LŠZ P'!A$2:AP$2000,B107,5),INDEX('LŠZ H'!A$2:AI$2000,B107,5))</f>
        <v>OM-L203</v>
      </c>
      <c r="F107" s="915" t="str">
        <f>IF(A107="P",INDEX('LŠZ P'!A$2:AP$2000,B107,6),INDEX('LŠZ H'!A$2:AI$2000,B107,6))</f>
        <v>L202</v>
      </c>
      <c r="G107" s="899" t="str">
        <f>IF(A107="P",INDEX('LŠZ P'!A$2:AP$2000,B107,21),INDEX('LŠZ H'!A$2:AI$2000,B107,21))</f>
        <v>P/V</v>
      </c>
      <c r="H107" s="900">
        <f>IF(A107="P",INDEX('LŠZ P'!A$2:AP$2000,B107,17),INDEX('LŠZ H'!A$2:AI$2000,B107,17))</f>
        <v>21474</v>
      </c>
      <c r="I107" s="913">
        <v>44270</v>
      </c>
      <c r="J107" s="899" t="str">
        <f>IF(A107="P",INDEX('LŠZ P'!A$2:AP$2000,B107,2),INDEX('LŠZ H'!A$2:AI$2000,B107,2))</f>
        <v>MPK</v>
      </c>
      <c r="K107" s="900" t="str">
        <f>IF(A107="P",CONCATENATE(INDEX('LŠZ P'!A$2:AP$2000,B107,24),",",INDEX('LŠZ P'!A$2:AP$2000,B107,26)," ",INDEX('LŠZ P'!A$2:AP$2000,B107,25)),CONCATENATE(INDEX('LŠZ H'!A$2:AI$2000,B107,24),",",INDEX('LŠZ H'!A$2:AI$2000,B107,26)," ",INDEX('LŠZ H'!A$2:AI$2000,B107,25)))</f>
        <v>Hrabové 154,014 01 Bytča</v>
      </c>
      <c r="L107" s="900" t="str">
        <f>IF(A107="P",INDEX('LŠZ P'!A$2:AP$2000,B107,20),INDEX('LŠZ H'!A$2:AI$2000,B107,20))</f>
        <v>Vrabec/Ďurina</v>
      </c>
      <c r="M107" s="900" t="str">
        <f>IF(A107="P",CONCATENATE(INDEX('LŠZ P'!A$2:AP$2000,B107,3),"/",INDEX('LŠZ P'!A$2:AP$2000,B107,4)),CONCATENATE(INDEX('LŠZ H'!A$2:AI$2000,B107,3),"/",INDEX('LŠZ H'!A$2:AI$2000,B107,4)))</f>
        <v>BRIGHT 5 28/MINIPLANE THOR 130</v>
      </c>
      <c r="N107" s="900" t="str">
        <f>IF(A107="P",CONCATENATE(INDEX('LŠZ P'!A$2:AP$2000,B107,23),";",INDEX('LŠZ P'!A$2:AP$2000,B107,42)),CONCATENATE(INDEX('LŠZ H'!A$2:AI$2000,B107,23),";",INDEX('LŠZ H'!A$2:AI$2000,B107,39)))</f>
        <v>70,51//20/20;PARA PLS do 13.8.2023</v>
      </c>
      <c r="O107" s="914">
        <v>44997</v>
      </c>
      <c r="P107" s="599"/>
    </row>
    <row r="108" spans="1:16" s="295" customFormat="1" x14ac:dyDescent="0.2">
      <c r="A108" s="898" t="s">
        <v>991</v>
      </c>
      <c r="B108" s="899">
        <v>866</v>
      </c>
      <c r="C108" s="904">
        <v>105</v>
      </c>
      <c r="D108" s="900" t="str">
        <f>IF(A108="P",INDEX('LŠZ P'!A$2:AP$2000,B108,11),INDEX('LŠZ H'!A$2:AI$2000,B108,11))</f>
        <v>Rudolf BARANČÍK</v>
      </c>
      <c r="E108" s="900" t="str">
        <f>IF(A108="P",INDEX('LŠZ P'!A$2:AP$2000,B108,5),INDEX('LŠZ H'!A$2:AI$2000,B108,5))</f>
        <v>OM-P866</v>
      </c>
      <c r="F108" s="900">
        <f>IF(A108="P",INDEX('LŠZ P'!A$2:AP$2000,B108,6),INDEX('LŠZ H'!A$2:AI$2000,B108,6))</f>
        <v>0</v>
      </c>
      <c r="G108" s="899" t="str">
        <f>IF(A108="P",INDEX('LŠZ P'!A$2:AP$2000,B108,21),INDEX('LŠZ H'!A$2:AI$2000,B108,21))</f>
        <v>P</v>
      </c>
      <c r="H108" s="900">
        <f>IF(A108="P",INDEX('LŠZ P'!A$2:AP$2000,B108,17),INDEX('LŠZ H'!A$2:AI$2000,B108,17))</f>
        <v>17848</v>
      </c>
      <c r="I108" s="913">
        <v>44270</v>
      </c>
      <c r="J108" s="899" t="str">
        <f>IF(A108="P",INDEX('LŠZ P'!A$2:AP$2000,B108,2),INDEX('LŠZ H'!A$2:AI$2000,B108,2))</f>
        <v>PK</v>
      </c>
      <c r="K108" s="900" t="str">
        <f>IF(A108="P",CONCATENATE(INDEX('LŠZ P'!A$2:AP$2000,B108,24),",",INDEX('LŠZ P'!A$2:AP$2000,B108,26)," ",INDEX('LŠZ P'!A$2:AP$2000,B108,25)),CONCATENATE(INDEX('LŠZ H'!A$2:AI$2000,B108,24),",",INDEX('LŠZ H'!A$2:AI$2000,B108,26)," ",INDEX('LŠZ H'!A$2:AI$2000,B108,25)))</f>
        <v>Stupné 88,018 12 Pov. Bystrica</v>
      </c>
      <c r="L108" s="900" t="str">
        <f>IF(A108="P",INDEX('LŠZ P'!A$2:AP$2000,B108,20),INDEX('LŠZ H'!A$2:AI$2000,B108,20))</f>
        <v>Vrabec</v>
      </c>
      <c r="M108" s="900" t="str">
        <f>IF(A108="P",CONCATENATE(INDEX('LŠZ P'!A$2:AP$2000,B108,3),"/",INDEX('LŠZ P'!A$2:AP$2000,B108,4)),CONCATENATE(INDEX('LŠZ H'!A$2:AI$2000,B108,3),"/",INDEX('LŠZ H'!A$2:AI$2000,B108,4)))</f>
        <v>BRIGHT 5 24/</v>
      </c>
      <c r="N108" s="900" t="str">
        <f>IF(A108="P",CONCATENATE(INDEX('LŠZ P'!A$2:AP$2000,B108,23),";",INDEX('LŠZ P'!A$2:AP$2000,B108,42)),CONCATENATE(INDEX('LŠZ H'!A$2:AI$2000,B108,23),";",INDEX('LŠZ H'!A$2:AI$2000,B108,39)))</f>
        <v>53,10;</v>
      </c>
      <c r="O108" s="914">
        <v>44997</v>
      </c>
      <c r="P108" s="599"/>
    </row>
    <row r="109" spans="1:16" s="295" customFormat="1" x14ac:dyDescent="0.2">
      <c r="A109" s="898" t="s">
        <v>991</v>
      </c>
      <c r="B109" s="899">
        <v>1150</v>
      </c>
      <c r="C109" s="904">
        <v>106</v>
      </c>
      <c r="D109" s="900" t="str">
        <f>IF(A109="P",INDEX('LŠZ P'!A$2:AP$2000,B109,11),INDEX('LŠZ H'!A$2:AI$2000,B109,11))</f>
        <v>Ing. Branislav KUC</v>
      </c>
      <c r="E109" s="900" t="str">
        <f>IF(A109="P",INDEX('LŠZ P'!A$2:AP$2000,B109,5),INDEX('LŠZ H'!A$2:AI$2000,B109,5))</f>
        <v>OM-L150</v>
      </c>
      <c r="F109" s="900">
        <f>IF(A109="P",INDEX('LŠZ P'!A$2:AP$2000,B109,6),INDEX('LŠZ H'!A$2:AI$2000,B109,6))</f>
        <v>0</v>
      </c>
      <c r="G109" s="899" t="str">
        <f>IF(A109="P",INDEX('LŠZ P'!A$2:AP$2000,B109,21),INDEX('LŠZ H'!A$2:AI$2000,B109,21))</f>
        <v>P</v>
      </c>
      <c r="H109" s="900">
        <f>IF(A109="P",INDEX('LŠZ P'!A$2:AP$2000,B109,17),INDEX('LŠZ H'!A$2:AI$2000,B109,17))</f>
        <v>17087</v>
      </c>
      <c r="I109" s="913">
        <v>44270</v>
      </c>
      <c r="J109" s="899" t="str">
        <f>IF(A109="P",INDEX('LŠZ P'!A$2:AP$2000,B109,2),INDEX('LŠZ H'!A$2:AI$2000,B109,2))</f>
        <v>PK</v>
      </c>
      <c r="K109" s="900" t="str">
        <f>IF(A109="P",CONCATENATE(INDEX('LŠZ P'!A$2:AP$2000,B109,24),",",INDEX('LŠZ P'!A$2:AP$2000,B109,26)," ",INDEX('LŠZ P'!A$2:AP$2000,B109,25)),CONCATENATE(INDEX('LŠZ H'!A$2:AI$2000,B109,24),",",INDEX('LŠZ H'!A$2:AI$2000,B109,26)," ",INDEX('LŠZ H'!A$2:AI$2000,B109,25)))</f>
        <v>Rozvodná 19,831 01 Bratislava</v>
      </c>
      <c r="L109" s="900" t="str">
        <f>IF(A109="P",INDEX('LŠZ P'!A$2:AP$2000,B109,20),INDEX('LŠZ H'!A$2:AI$2000,B109,20))</f>
        <v>Matovič</v>
      </c>
      <c r="M109" s="900" t="str">
        <f>IF(A109="P",CONCATENATE(INDEX('LŠZ P'!A$2:AP$2000,B109,3),"/",INDEX('LŠZ P'!A$2:AP$2000,B109,4)),CONCATENATE(INDEX('LŠZ H'!A$2:AI$2000,B109,3),"/",INDEX('LŠZ H'!A$2:AI$2000,B109,4)))</f>
        <v>DELTA 2 ML/</v>
      </c>
      <c r="N109" s="900" t="str">
        <f>IF(A109="P",CONCATENATE(INDEX('LŠZ P'!A$2:AP$2000,B109,23),";",INDEX('LŠZ P'!A$2:AP$2000,B109,42)),CONCATENATE(INDEX('LŠZ H'!A$2:AI$2000,B109,23),";",INDEX('LŠZ H'!A$2:AI$2000,B109,39)))</f>
        <v>89;</v>
      </c>
      <c r="O109" s="914">
        <v>44988</v>
      </c>
      <c r="P109" s="599"/>
    </row>
    <row r="110" spans="1:16" s="295" customFormat="1" x14ac:dyDescent="0.2">
      <c r="A110" s="898" t="s">
        <v>991</v>
      </c>
      <c r="B110" s="899">
        <v>88</v>
      </c>
      <c r="C110" s="904">
        <v>107</v>
      </c>
      <c r="D110" s="900" t="str">
        <f>IF(A110="P",INDEX('LŠZ P'!A$2:AP$2000,B110,11),INDEX('LŠZ H'!A$2:AI$2000,B110,11))</f>
        <v>Mgr. Želmíra HABALOVÁ</v>
      </c>
      <c r="E110" s="900" t="str">
        <f>IF(A110="P",INDEX('LŠZ P'!A$2:AP$2000,B110,5),INDEX('LŠZ H'!A$2:AI$2000,B110,5))</f>
        <v>OM-P088</v>
      </c>
      <c r="F110" s="915" t="str">
        <f>IF(A110="P",INDEX('LŠZ P'!A$2:AP$2000,B110,6),INDEX('LŠZ H'!A$2:AI$2000,B110,6))</f>
        <v>P458</v>
      </c>
      <c r="G110" s="899" t="str">
        <f>IF(A110="P",INDEX('LŠZ P'!A$2:AP$2000,B110,21),INDEX('LŠZ H'!A$2:AI$2000,B110,21))</f>
        <v>P/P,Z</v>
      </c>
      <c r="H110" s="900">
        <f>IF(A110="P",INDEX('LŠZ P'!A$2:AP$2000,B110,17),INDEX('LŠZ H'!A$2:AI$2000,B110,17))</f>
        <v>16638</v>
      </c>
      <c r="I110" s="913">
        <v>44270</v>
      </c>
      <c r="J110" s="899" t="str">
        <f>IF(A110="P",INDEX('LŠZ P'!A$2:AP$2000,B110,2),INDEX('LŠZ H'!A$2:AI$2000,B110,2))</f>
        <v>MPK</v>
      </c>
      <c r="K110" s="900" t="str">
        <f>IF(A110="P",CONCATENATE(INDEX('LŠZ P'!A$2:AP$2000,B110,24),",",INDEX('LŠZ P'!A$2:AP$2000,B110,26)," ",INDEX('LŠZ P'!A$2:AP$2000,B110,25)),CONCATENATE(INDEX('LŠZ H'!A$2:AI$2000,B110,24),",",INDEX('LŠZ H'!A$2:AI$2000,B110,26)," ",INDEX('LŠZ H'!A$2:AI$2000,B110,25)))</f>
        <v>Tomášikova 31,821 01 Bratislava</v>
      </c>
      <c r="L110" s="900" t="str">
        <f>IF(A110="P",INDEX('LŠZ P'!A$2:AP$2000,B110,20),INDEX('LŠZ H'!A$2:AI$2000,B110,20))</f>
        <v>Matovič/Adame</v>
      </c>
      <c r="M110" s="900" t="str">
        <f>IF(A110="P",CONCATENATE(INDEX('LŠZ P'!A$2:AP$2000,B110,3),"/",INDEX('LŠZ P'!A$2:AP$2000,B110,4)),CONCATENATE(INDEX('LŠZ H'!A$2:AI$2000,B110,3),"/",INDEX('LŠZ H'!A$2:AI$2000,B110,4)))</f>
        <v>PLUTO 3 S/MINIPLANE TOP 80</v>
      </c>
      <c r="N110" s="900" t="str">
        <f>IF(A110="P",CONCATENATE(INDEX('LŠZ P'!A$2:AP$2000,B110,23),";",INDEX('LŠZ P'!A$2:AP$2000,B110,42)),CONCATENATE(INDEX('LŠZ H'!A$2:AI$2000,B110,23),";",INDEX('LŠZ H'!A$2:AI$2000,B110,39)))</f>
        <v>54//21,17;Para PLS do 3.10.2021</v>
      </c>
      <c r="O110" s="914">
        <v>44973</v>
      </c>
      <c r="P110" s="599"/>
    </row>
    <row r="111" spans="1:16" s="295" customFormat="1" x14ac:dyDescent="0.2">
      <c r="A111" s="898" t="s">
        <v>991</v>
      </c>
      <c r="B111" s="899">
        <v>300</v>
      </c>
      <c r="C111" s="904">
        <v>108</v>
      </c>
      <c r="D111" s="900" t="str">
        <f>IF(A111="P",INDEX('LŠZ P'!A$2:AP$2000,B111,11),INDEX('LŠZ H'!A$2:AI$2000,B111,11))</f>
        <v>Karol GLONČÁK</v>
      </c>
      <c r="E111" s="900" t="str">
        <f>IF(A111="P",INDEX('LŠZ P'!A$2:AP$2000,B111,5),INDEX('LŠZ H'!A$2:AI$2000,B111,5))</f>
        <v>OM-P300</v>
      </c>
      <c r="F111" s="900">
        <f>IF(A111="P",INDEX('LŠZ P'!A$2:AP$2000,B111,6),INDEX('LŠZ H'!A$2:AI$2000,B111,6))</f>
        <v>0</v>
      </c>
      <c r="G111" s="899" t="str">
        <f>IF(A111="P",INDEX('LŠZ P'!A$2:AP$2000,B111,21),INDEX('LŠZ H'!A$2:AI$2000,B111,21))</f>
        <v>V</v>
      </c>
      <c r="H111" s="900">
        <f>IF(A111="P",INDEX('LŠZ P'!A$2:AP$2000,B111,17),INDEX('LŠZ H'!A$2:AI$2000,B111,17))</f>
        <v>21108</v>
      </c>
      <c r="I111" s="913">
        <v>44270</v>
      </c>
      <c r="J111" s="899" t="str">
        <f>IF(A111="P",INDEX('LŠZ P'!A$2:AP$2000,B111,2),INDEX('LŠZ H'!A$2:AI$2000,B111,2))</f>
        <v>PK</v>
      </c>
      <c r="K111" s="900" t="str">
        <f>IF(A111="P",CONCATENATE(INDEX('LŠZ P'!A$2:AP$2000,B111,24),",",INDEX('LŠZ P'!A$2:AP$2000,B111,26)," ",INDEX('LŠZ P'!A$2:AP$2000,B111,25)),CONCATENATE(INDEX('LŠZ H'!A$2:AI$2000,B111,24),",",INDEX('LŠZ H'!A$2:AI$2000,B111,26)," ",INDEX('LŠZ H'!A$2:AI$2000,B111,25)))</f>
        <v>Lermontovova 4,811 05 Bratislava</v>
      </c>
      <c r="L111" s="900" t="str">
        <f>IF(A111="P",INDEX('LŠZ P'!A$2:AP$2000,B111,20),INDEX('LŠZ H'!A$2:AI$2000,B111,20))</f>
        <v>Matovič</v>
      </c>
      <c r="M111" s="900" t="str">
        <f>IF(A111="P",CONCATENATE(INDEX('LŠZ P'!A$2:AP$2000,B111,3),"/",INDEX('LŠZ P'!A$2:AP$2000,B111,4)),CONCATENATE(INDEX('LŠZ H'!A$2:AI$2000,B111,3),"/",INDEX('LŠZ H'!A$2:AI$2000,B111,4)))</f>
        <v>ASPEN 4 26/</v>
      </c>
      <c r="N111" s="900" t="str">
        <f>IF(A111="P",CONCATENATE(INDEX('LŠZ P'!A$2:AP$2000,B111,23),";",INDEX('LŠZ P'!A$2:AP$2000,B111,42)),CONCATENATE(INDEX('LŠZ H'!A$2:AI$2000,B111,23),";",INDEX('LŠZ H'!A$2:AI$2000,B111,39)))</f>
        <v>50;</v>
      </c>
      <c r="O111" s="914">
        <v>44996</v>
      </c>
      <c r="P111" s="599"/>
    </row>
    <row r="112" spans="1:16" s="295" customFormat="1" x14ac:dyDescent="0.2">
      <c r="A112" s="898" t="s">
        <v>991</v>
      </c>
      <c r="B112" s="899">
        <v>1176</v>
      </c>
      <c r="C112" s="904">
        <v>109</v>
      </c>
      <c r="D112" s="900" t="str">
        <f>IF(A112="P",INDEX('LŠZ P'!A$2:AP$2000,B112,11),INDEX('LŠZ H'!A$2:AI$2000,B112,11))</f>
        <v>Silvester KOVÁČ</v>
      </c>
      <c r="E112" s="900" t="str">
        <f>IF(A112="P",INDEX('LŠZ P'!A$2:AP$2000,B112,5),INDEX('LŠZ H'!A$2:AI$2000,B112,5))</f>
        <v>OM-L176</v>
      </c>
      <c r="F112" s="900">
        <f>IF(A112="P",INDEX('LŠZ P'!A$2:AP$2000,B112,6),INDEX('LŠZ H'!A$2:AI$2000,B112,6))</f>
        <v>0</v>
      </c>
      <c r="G112" s="899" t="str">
        <f>IF(A112="P",INDEX('LŠZ P'!A$2:AP$2000,B112,21),INDEX('LŠZ H'!A$2:AI$2000,B112,21))</f>
        <v>P</v>
      </c>
      <c r="H112" s="900">
        <f>IF(A112="P",INDEX('LŠZ P'!A$2:AP$2000,B112,17),INDEX('LŠZ H'!A$2:AI$2000,B112,17))</f>
        <v>20508</v>
      </c>
      <c r="I112" s="913">
        <v>44271</v>
      </c>
      <c r="J112" s="899" t="str">
        <f>IF(A112="P",INDEX('LŠZ P'!A$2:AP$2000,B112,2),INDEX('LŠZ H'!A$2:AI$2000,B112,2))</f>
        <v>PK</v>
      </c>
      <c r="K112" s="900" t="str">
        <f>IF(A112="P",CONCATENATE(INDEX('LŠZ P'!A$2:AP$2000,B112,24),",",INDEX('LŠZ P'!A$2:AP$2000,B112,26)," ",INDEX('LŠZ P'!A$2:AP$2000,B112,25)),CONCATENATE(INDEX('LŠZ H'!A$2:AI$2000,B112,24),",",INDEX('LŠZ H'!A$2:AI$2000,B112,26)," ",INDEX('LŠZ H'!A$2:AI$2000,B112,25)))</f>
        <v>Pod Plieškou 19,949 01 Nitra</v>
      </c>
      <c r="L112" s="900" t="str">
        <f>IF(A112="P",INDEX('LŠZ P'!A$2:AP$2000,B112,20),INDEX('LŠZ H'!A$2:AI$2000,B112,20))</f>
        <v>Matovič</v>
      </c>
      <c r="M112" s="900" t="str">
        <f>IF(A112="P",CONCATENATE(INDEX('LŠZ P'!A$2:AP$2000,B112,3),"/",INDEX('LŠZ P'!A$2:AP$2000,B112,4)),CONCATENATE(INDEX('LŠZ H'!A$2:AI$2000,B112,3),"/",INDEX('LŠZ H'!A$2:AI$2000,B112,4)))</f>
        <v>MENTOR 4 M/</v>
      </c>
      <c r="N112" s="900" t="str">
        <f>IF(A112="P",CONCATENATE(INDEX('LŠZ P'!A$2:AP$2000,B112,23),";",INDEX('LŠZ P'!A$2:AP$2000,B112,42)),CONCATENATE(INDEX('LŠZ H'!A$2:AI$2000,B112,23),";",INDEX('LŠZ H'!A$2:AI$2000,B112,39)))</f>
        <v>20;</v>
      </c>
      <c r="O112" s="914">
        <v>44996</v>
      </c>
      <c r="P112" s="599"/>
    </row>
    <row r="113" spans="1:16" s="295" customFormat="1" x14ac:dyDescent="0.2">
      <c r="A113" s="898" t="s">
        <v>991</v>
      </c>
      <c r="B113" s="899">
        <v>301</v>
      </c>
      <c r="C113" s="904">
        <v>110</v>
      </c>
      <c r="D113" s="900" t="str">
        <f>IF(A113="P",INDEX('LŠZ P'!A$2:AP$2000,B113,11),INDEX('LŠZ H'!A$2:AI$2000,B113,11))</f>
        <v>Silvester KOVÁČ</v>
      </c>
      <c r="E113" s="900" t="str">
        <f>IF(A113="P",INDEX('LŠZ P'!A$2:AP$2000,B113,5),INDEX('LŠZ H'!A$2:AI$2000,B113,5))</f>
        <v>OM-P301</v>
      </c>
      <c r="F113" s="900">
        <f>IF(A113="P",INDEX('LŠZ P'!A$2:AP$2000,B113,6),INDEX('LŠZ H'!A$2:AI$2000,B113,6))</f>
        <v>0</v>
      </c>
      <c r="G113" s="899" t="str">
        <f>IF(A113="P",INDEX('LŠZ P'!A$2:AP$2000,B113,21),INDEX('LŠZ H'!A$2:AI$2000,B113,21))</f>
        <v>V</v>
      </c>
      <c r="H113" s="900">
        <f>IF(A113="P",INDEX('LŠZ P'!A$2:AP$2000,B113,17),INDEX('LŠZ H'!A$2:AI$2000,B113,17))</f>
        <v>21110</v>
      </c>
      <c r="I113" s="913">
        <v>44271</v>
      </c>
      <c r="J113" s="899" t="str">
        <f>IF(A113="P",INDEX('LŠZ P'!A$2:AP$2000,B113,2),INDEX('LŠZ H'!A$2:AI$2000,B113,2))</f>
        <v>PK</v>
      </c>
      <c r="K113" s="900" t="str">
        <f>IF(A113="P",CONCATENATE(INDEX('LŠZ P'!A$2:AP$2000,B113,24),",",INDEX('LŠZ P'!A$2:AP$2000,B113,26)," ",INDEX('LŠZ P'!A$2:AP$2000,B113,25)),CONCATENATE(INDEX('LŠZ H'!A$2:AI$2000,B113,24),",",INDEX('LŠZ H'!A$2:AI$2000,B113,26)," ",INDEX('LŠZ H'!A$2:AI$2000,B113,25)))</f>
        <v>Pod Plieškou 19,949 01 Nitra</v>
      </c>
      <c r="L113" s="900" t="str">
        <f>IF(A113="P",INDEX('LŠZ P'!A$2:AP$2000,B113,20),INDEX('LŠZ H'!A$2:AI$2000,B113,20))</f>
        <v>Matovič</v>
      </c>
      <c r="M113" s="900" t="str">
        <f>IF(A113="P",CONCATENATE(INDEX('LŠZ P'!A$2:AP$2000,B113,3),"/",INDEX('LŠZ P'!A$2:AP$2000,B113,4)),CONCATENATE(INDEX('LŠZ H'!A$2:AI$2000,B113,3),"/",INDEX('LŠZ H'!A$2:AI$2000,B113,4)))</f>
        <v>K23 S/M/</v>
      </c>
      <c r="N113" s="900" t="str">
        <f>IF(A113="P",CONCATENATE(INDEX('LŠZ P'!A$2:AP$2000,B113,23),";",INDEX('LŠZ P'!A$2:AP$2000,B113,42)),CONCATENATE(INDEX('LŠZ H'!A$2:AI$2000,B113,23),";",INDEX('LŠZ H'!A$2:AI$2000,B113,39)))</f>
        <v>50;</v>
      </c>
      <c r="O113" s="914">
        <v>44996</v>
      </c>
      <c r="P113" s="599"/>
    </row>
    <row r="114" spans="1:16" s="295" customFormat="1" x14ac:dyDescent="0.2">
      <c r="A114" s="898" t="s">
        <v>991</v>
      </c>
      <c r="B114" s="899">
        <v>679</v>
      </c>
      <c r="C114" s="904">
        <v>111</v>
      </c>
      <c r="D114" s="900" t="str">
        <f>IF(A114="P",INDEX('LŠZ P'!A$2:AP$2000,B114,11),INDEX('LŠZ H'!A$2:AI$2000,B114,11))</f>
        <v>JUDr. Milan VRABEĽ</v>
      </c>
      <c r="E114" s="900" t="str">
        <f>IF(A114="P",INDEX('LŠZ P'!A$2:AP$2000,B114,5),INDEX('LŠZ H'!A$2:AI$2000,B114,5))</f>
        <v>OM-P679</v>
      </c>
      <c r="F114" s="900">
        <f>IF(A114="P",INDEX('LŠZ P'!A$2:AP$2000,B114,6),INDEX('LŠZ H'!A$2:AI$2000,B114,6))</f>
        <v>0</v>
      </c>
      <c r="G114" s="899" t="str">
        <f>IF(A114="P",INDEX('LŠZ P'!A$2:AP$2000,B114,21),INDEX('LŠZ H'!A$2:AI$2000,B114,21))</f>
        <v>P</v>
      </c>
      <c r="H114" s="900">
        <f>IF(A114="P",INDEX('LŠZ P'!A$2:AP$2000,B114,17),INDEX('LŠZ H'!A$2:AI$2000,B114,17))</f>
        <v>20461</v>
      </c>
      <c r="I114" s="913">
        <v>44271</v>
      </c>
      <c r="J114" s="899" t="str">
        <f>IF(A114="P",INDEX('LŠZ P'!A$2:AP$2000,B114,2),INDEX('LŠZ H'!A$2:AI$2000,B114,2))</f>
        <v>PK</v>
      </c>
      <c r="K114" s="900" t="str">
        <f>IF(A114="P",CONCATENATE(INDEX('LŠZ P'!A$2:AP$2000,B114,24),",",INDEX('LŠZ P'!A$2:AP$2000,B114,26)," ",INDEX('LŠZ P'!A$2:AP$2000,B114,25)),CONCATENATE(INDEX('LŠZ H'!A$2:AI$2000,B114,24),",",INDEX('LŠZ H'!A$2:AI$2000,B114,26)," ",INDEX('LŠZ H'!A$2:AI$2000,B114,25)))</f>
        <v>Tatranská 206,059 52 Veľká Lomnica</v>
      </c>
      <c r="L114" s="900" t="str">
        <f>IF(A114="P",INDEX('LŠZ P'!A$2:AP$2000,B114,20),INDEX('LŠZ H'!A$2:AI$2000,B114,20))</f>
        <v>Vyparina</v>
      </c>
      <c r="M114" s="900" t="str">
        <f>IF(A114="P",CONCATENATE(INDEX('LŠZ P'!A$2:AP$2000,B114,3),"/",INDEX('LŠZ P'!A$2:AP$2000,B114,4)),CONCATENATE(INDEX('LŠZ H'!A$2:AI$2000,B114,3),"/",INDEX('LŠZ H'!A$2:AI$2000,B114,4)))</f>
        <v>LUNA 27/</v>
      </c>
      <c r="N114" s="900" t="str">
        <f>IF(A114="P",CONCATENATE(INDEX('LŠZ P'!A$2:AP$2000,B114,23),";",INDEX('LŠZ P'!A$2:AP$2000,B114,42)),CONCATENATE(INDEX('LŠZ H'!A$2:AI$2000,B114,23),";",INDEX('LŠZ H'!A$2:AI$2000,B114,39)))</f>
        <v>42,09;</v>
      </c>
      <c r="O114" s="914">
        <v>44944</v>
      </c>
      <c r="P114" s="599"/>
    </row>
    <row r="115" spans="1:16" s="295" customFormat="1" x14ac:dyDescent="0.2">
      <c r="A115" s="898" t="s">
        <v>991</v>
      </c>
      <c r="B115" s="899">
        <v>327</v>
      </c>
      <c r="C115" s="904">
        <v>112</v>
      </c>
      <c r="D115" s="900" t="str">
        <f>IF(A115="P",INDEX('LŠZ P'!A$2:AP$2000,B115,11),INDEX('LŠZ H'!A$2:AI$2000,B115,11))</f>
        <v>Jakub HORNIČAK</v>
      </c>
      <c r="E115" s="900" t="str">
        <f>IF(A115="P",INDEX('LŠZ P'!A$2:AP$2000,B115,5),INDEX('LŠZ H'!A$2:AI$2000,B115,5))</f>
        <v>OM-P327</v>
      </c>
      <c r="F115" s="900">
        <f>IF(A115="P",INDEX('LŠZ P'!A$2:AP$2000,B115,6),INDEX('LŠZ H'!A$2:AI$2000,B115,6))</f>
        <v>0</v>
      </c>
      <c r="G115" s="899" t="str">
        <f>IF(A115="P",INDEX('LŠZ P'!A$2:AP$2000,B115,21),INDEX('LŠZ H'!A$2:AI$2000,B115,21))</f>
        <v>V</v>
      </c>
      <c r="H115" s="900">
        <f>IF(A115="P",INDEX('LŠZ P'!A$2:AP$2000,B115,17),INDEX('LŠZ H'!A$2:AI$2000,B115,17))</f>
        <v>21112</v>
      </c>
      <c r="I115" s="913">
        <v>44272</v>
      </c>
      <c r="J115" s="899" t="str">
        <f>IF(A115="P",INDEX('LŠZ P'!A$2:AP$2000,B115,2),INDEX('LŠZ H'!A$2:AI$2000,B115,2))</f>
        <v>PK</v>
      </c>
      <c r="K115" s="900" t="str">
        <f>IF(A115="P",CONCATENATE(INDEX('LŠZ P'!A$2:AP$2000,B115,24),",",INDEX('LŠZ P'!A$2:AP$2000,B115,26)," ",INDEX('LŠZ P'!A$2:AP$2000,B115,25)),CONCATENATE(INDEX('LŠZ H'!A$2:AI$2000,B115,24),",",INDEX('LŠZ H'!A$2:AI$2000,B115,26)," ",INDEX('LŠZ H'!A$2:AI$2000,B115,25)))</f>
        <v>Magurská 11,974 11 Banská Bystrica</v>
      </c>
      <c r="L115" s="900" t="str">
        <f>IF(A115="P",INDEX('LŠZ P'!A$2:AP$2000,B115,20),INDEX('LŠZ H'!A$2:AI$2000,B115,20))</f>
        <v>Vyparina</v>
      </c>
      <c r="M115" s="900" t="str">
        <f>IF(A115="P",CONCATENATE(INDEX('LŠZ P'!A$2:AP$2000,B115,3),"/",INDEX('LŠZ P'!A$2:AP$2000,B115,4)),CONCATENATE(INDEX('LŠZ H'!A$2:AI$2000,B115,3),"/",INDEX('LŠZ H'!A$2:AI$2000,B115,4)))</f>
        <v>SWIFT 4 S/</v>
      </c>
      <c r="N115" s="900" t="str">
        <f>IF(A115="P",CONCATENATE(INDEX('LŠZ P'!A$2:AP$2000,B115,23),";",INDEX('LŠZ P'!A$2:AP$2000,B115,42)),CONCATENATE(INDEX('LŠZ H'!A$2:AI$2000,B115,23),";",INDEX('LŠZ H'!A$2:AI$2000,B115,39)))</f>
        <v>160;</v>
      </c>
      <c r="O115" s="914">
        <v>44980</v>
      </c>
      <c r="P115" s="599"/>
    </row>
    <row r="116" spans="1:16" s="295" customFormat="1" x14ac:dyDescent="0.2">
      <c r="A116" s="898" t="s">
        <v>991</v>
      </c>
      <c r="B116" s="899">
        <v>331</v>
      </c>
      <c r="C116" s="904">
        <v>113</v>
      </c>
      <c r="D116" s="900" t="str">
        <f>IF(A116="P",INDEX('LŠZ P'!A$2:AP$2000,B116,11),INDEX('LŠZ H'!A$2:AI$2000,B116,11))</f>
        <v>Marcel MURÁRIK</v>
      </c>
      <c r="E116" s="900" t="str">
        <f>IF(A116="P",INDEX('LŠZ P'!A$2:AP$2000,B116,5),INDEX('LŠZ H'!A$2:AI$2000,B116,5))</f>
        <v>OM-P331</v>
      </c>
      <c r="F116" s="900">
        <f>IF(A116="P",INDEX('LŠZ P'!A$2:AP$2000,B116,6),INDEX('LŠZ H'!A$2:AI$2000,B116,6))</f>
        <v>0</v>
      </c>
      <c r="G116" s="899" t="str">
        <f>IF(A116="P",INDEX('LŠZ P'!A$2:AP$2000,B116,21),INDEX('LŠZ H'!A$2:AI$2000,B116,21))</f>
        <v>V</v>
      </c>
      <c r="H116" s="900">
        <f>IF(A116="P",INDEX('LŠZ P'!A$2:AP$2000,B116,17),INDEX('LŠZ H'!A$2:AI$2000,B116,17))</f>
        <v>21113</v>
      </c>
      <c r="I116" s="913">
        <v>44273</v>
      </c>
      <c r="J116" s="899" t="str">
        <f>IF(A116="P",INDEX('LŠZ P'!A$2:AP$2000,B116,2),INDEX('LŠZ H'!A$2:AI$2000,B116,2))</f>
        <v>PK</v>
      </c>
      <c r="K116" s="900" t="str">
        <f>IF(A116="P",CONCATENATE(INDEX('LŠZ P'!A$2:AP$2000,B116,24),",",INDEX('LŠZ P'!A$2:AP$2000,B116,26)," ",INDEX('LŠZ P'!A$2:AP$2000,B116,25)),CONCATENATE(INDEX('LŠZ H'!A$2:AI$2000,B116,24),",",INDEX('LŠZ H'!A$2:AI$2000,B116,26)," ",INDEX('LŠZ H'!A$2:AI$2000,B116,25)))</f>
        <v>Hanzlíkovská 18,911 05 Trenčín</v>
      </c>
      <c r="L116" s="900" t="str">
        <f>IF(A116="P",INDEX('LŠZ P'!A$2:AP$2000,B116,20),INDEX('LŠZ H'!A$2:AI$2000,B116,20))</f>
        <v>Vyparina</v>
      </c>
      <c r="M116" s="900" t="str">
        <f>IF(A116="P",CONCATENATE(INDEX('LŠZ P'!A$2:AP$2000,B116,3),"/",INDEX('LŠZ P'!A$2:AP$2000,B116,4)),CONCATENATE(INDEX('LŠZ H'!A$2:AI$2000,B116,3),"/",INDEX('LŠZ H'!A$2:AI$2000,B116,4)))</f>
        <v>DELTA 4 L/</v>
      </c>
      <c r="N116" s="900" t="str">
        <f>IF(A116="P",CONCATENATE(INDEX('LŠZ P'!A$2:AP$2000,B116,23),";",INDEX('LŠZ P'!A$2:AP$2000,B116,42)),CONCATENATE(INDEX('LŠZ H'!A$2:AI$2000,B116,23),";",INDEX('LŠZ H'!A$2:AI$2000,B116,39)))</f>
        <v>0;</v>
      </c>
      <c r="O116" s="914">
        <v>44997</v>
      </c>
      <c r="P116" s="599">
        <v>120</v>
      </c>
    </row>
    <row r="117" spans="1:16" s="295" customFormat="1" x14ac:dyDescent="0.2">
      <c r="A117" s="898" t="s">
        <v>991</v>
      </c>
      <c r="B117" s="899">
        <v>1064</v>
      </c>
      <c r="C117" s="904">
        <v>114</v>
      </c>
      <c r="D117" s="900" t="str">
        <f>IF(A117="P",INDEX('LŠZ P'!A$2:AP$2000,B117,11),INDEX('LŠZ H'!A$2:AI$2000,B117,11))</f>
        <v>Lucia GUROVÁ</v>
      </c>
      <c r="E117" s="900" t="str">
        <f>IF(A117="P",INDEX('LŠZ P'!A$2:AP$2000,B117,5),INDEX('LŠZ H'!A$2:AI$2000,B117,5))</f>
        <v>OM-L064</v>
      </c>
      <c r="F117" s="900">
        <f>IF(A117="P",INDEX('LŠZ P'!A$2:AP$2000,B117,6),INDEX('LŠZ H'!A$2:AI$2000,B117,6))</f>
        <v>0</v>
      </c>
      <c r="G117" s="899" t="str">
        <f>IF(A117="P",INDEX('LŠZ P'!A$2:AP$2000,B117,21),INDEX('LŠZ H'!A$2:AI$2000,B117,21))</f>
        <v>V</v>
      </c>
      <c r="H117" s="900">
        <f>IF(A117="P",INDEX('LŠZ P'!A$2:AP$2000,B117,17),INDEX('LŠZ H'!A$2:AI$2000,B117,17))</f>
        <v>21464</v>
      </c>
      <c r="I117" s="913">
        <v>44273</v>
      </c>
      <c r="J117" s="899" t="str">
        <f>IF(A117="P",INDEX('LŠZ P'!A$2:AP$2000,B117,2),INDEX('LŠZ H'!A$2:AI$2000,B117,2))</f>
        <v>PK</v>
      </c>
      <c r="K117" s="900" t="str">
        <f>IF(A117="P",CONCATENATE(INDEX('LŠZ P'!A$2:AP$2000,B117,24),",",INDEX('LŠZ P'!A$2:AP$2000,B117,26)," ",INDEX('LŠZ P'!A$2:AP$2000,B117,25)),CONCATENATE(INDEX('LŠZ H'!A$2:AI$2000,B117,24),",",INDEX('LŠZ H'!A$2:AI$2000,B117,26)," ",INDEX('LŠZ H'!A$2:AI$2000,B117,25)))</f>
        <v>Gaštanová 48,010 07 Žilina</v>
      </c>
      <c r="L117" s="900" t="str">
        <f>IF(A117="P",INDEX('LŠZ P'!A$2:AP$2000,B117,20),INDEX('LŠZ H'!A$2:AI$2000,B117,20))</f>
        <v>Vrabec</v>
      </c>
      <c r="M117" s="900" t="str">
        <f>IF(A117="P",CONCATENATE(INDEX('LŠZ P'!A$2:AP$2000,B117,3),"/",INDEX('LŠZ P'!A$2:AP$2000,B117,4)),CONCATENATE(INDEX('LŠZ H'!A$2:AI$2000,B117,3),"/",INDEX('LŠZ H'!A$2:AI$2000,B117,4)))</f>
        <v>VEGA 2 S/</v>
      </c>
      <c r="N117" s="900" t="str">
        <f>IF(A117="P",CONCATENATE(INDEX('LŠZ P'!A$2:AP$2000,B117,23),";",INDEX('LŠZ P'!A$2:AP$2000,B117,42)),CONCATENATE(INDEX('LŠZ H'!A$2:AI$2000,B117,23),";",INDEX('LŠZ H'!A$2:AI$2000,B117,39)))</f>
        <v>50;</v>
      </c>
      <c r="O117" s="914">
        <v>44445</v>
      </c>
      <c r="P117" s="599"/>
    </row>
    <row r="118" spans="1:16" s="295" customFormat="1" x14ac:dyDescent="0.2">
      <c r="A118" s="898" t="s">
        <v>991</v>
      </c>
      <c r="B118" s="899">
        <v>442</v>
      </c>
      <c r="C118" s="904">
        <v>115</v>
      </c>
      <c r="D118" s="900" t="str">
        <f>IF(A118="P",INDEX('LŠZ P'!A$2:AP$2000,B118,11),INDEX('LŠZ H'!A$2:AI$2000,B118,11))</f>
        <v>Ing. Martin MASNÝ</v>
      </c>
      <c r="E118" s="900" t="str">
        <f>IF(A118="P",INDEX('LŠZ P'!A$2:AP$2000,B118,5),INDEX('LŠZ H'!A$2:AI$2000,B118,5))</f>
        <v>OM-P442</v>
      </c>
      <c r="F118" s="915" t="str">
        <f>IF(A118="P",INDEX('LŠZ P'!A$2:AP$2000,B118,6),INDEX('LŠZ H'!A$2:AI$2000,B118,6))</f>
        <v>P416</v>
      </c>
      <c r="G118" s="899" t="str">
        <f>IF(A118="P",INDEX('LŠZ P'!A$2:AP$2000,B118,21),INDEX('LŠZ H'!A$2:AI$2000,B118,21))</f>
        <v>V</v>
      </c>
      <c r="H118" s="900">
        <f>IF(A118="P",INDEX('LŠZ P'!A$2:AP$2000,B118,17),INDEX('LŠZ H'!A$2:AI$2000,B118,17))</f>
        <v>21115</v>
      </c>
      <c r="I118" s="913">
        <v>44273</v>
      </c>
      <c r="J118" s="899" t="str">
        <f>IF(A118="P",INDEX('LŠZ P'!A$2:AP$2000,B118,2),INDEX('LŠZ H'!A$2:AI$2000,B118,2))</f>
        <v>MPK</v>
      </c>
      <c r="K118" s="900" t="str">
        <f>IF(A118="P",CONCATENATE(INDEX('LŠZ P'!A$2:AP$2000,B118,24),",",INDEX('LŠZ P'!A$2:AP$2000,B118,26)," ",INDEX('LŠZ P'!A$2:AP$2000,B118,25)),CONCATENATE(INDEX('LŠZ H'!A$2:AI$2000,B118,24),",",INDEX('LŠZ H'!A$2:AI$2000,B118,26)," ",INDEX('LŠZ H'!A$2:AI$2000,B118,25)))</f>
        <v>Fullova 936/4,015 01  Rajec</v>
      </c>
      <c r="L118" s="900" t="str">
        <f>IF(A118="P",INDEX('LŠZ P'!A$2:AP$2000,B118,20),INDEX('LŠZ H'!A$2:AI$2000,B118,20))</f>
        <v>Vrabec</v>
      </c>
      <c r="M118" s="900" t="str">
        <f>IF(A118="P",CONCATENATE(INDEX('LŠZ P'!A$2:AP$2000,B118,3),"/",INDEX('LŠZ P'!A$2:AP$2000,B118,4)),CONCATENATE(INDEX('LŠZ H'!A$2:AI$2000,B118,3),"/",INDEX('LŠZ H'!A$2:AI$2000,B118,4)))</f>
        <v>VEGA 3 M/</v>
      </c>
      <c r="N118" s="900" t="str">
        <f>IF(A118="P",CONCATENATE(INDEX('LŠZ P'!A$2:AP$2000,B118,23),";",INDEX('LŠZ P'!A$2:AP$2000,B118,42)),CONCATENATE(INDEX('LŠZ H'!A$2:AI$2000,B118,23),";",INDEX('LŠZ H'!A$2:AI$2000,B118,39)))</f>
        <v>15;</v>
      </c>
      <c r="O118" s="914">
        <v>45002</v>
      </c>
      <c r="P118" s="599"/>
    </row>
    <row r="119" spans="1:16" s="295" customFormat="1" x14ac:dyDescent="0.2">
      <c r="A119" s="898" t="s">
        <v>991</v>
      </c>
      <c r="B119" s="899">
        <v>514</v>
      </c>
      <c r="C119" s="904">
        <v>116</v>
      </c>
      <c r="D119" s="900" t="str">
        <f>IF(A119="P",INDEX('LŠZ P'!A$2:AP$2000,B119,11),INDEX('LŠZ H'!A$2:AI$2000,B119,11))</f>
        <v>Ing. Tomáš BERNÁT</v>
      </c>
      <c r="E119" s="900" t="str">
        <f>IF(A119="P",INDEX('LŠZ P'!A$2:AP$2000,B119,5),INDEX('LŠZ H'!A$2:AI$2000,B119,5))</f>
        <v>OM-P514</v>
      </c>
      <c r="F119" s="900">
        <f>IF(A119="P",INDEX('LŠZ P'!A$2:AP$2000,B119,6),INDEX('LŠZ H'!A$2:AI$2000,B119,6))</f>
        <v>0</v>
      </c>
      <c r="G119" s="899" t="str">
        <f>IF(A119="P",INDEX('LŠZ P'!A$2:AP$2000,B119,21),INDEX('LŠZ H'!A$2:AI$2000,B119,21))</f>
        <v>P</v>
      </c>
      <c r="H119" s="900">
        <f>IF(A119="P",INDEX('LŠZ P'!A$2:AP$2000,B119,17),INDEX('LŠZ H'!A$2:AI$2000,B119,17))</f>
        <v>19171</v>
      </c>
      <c r="I119" s="913">
        <v>44277</v>
      </c>
      <c r="J119" s="899" t="str">
        <f>IF(A119="P",INDEX('LŠZ P'!A$2:AP$2000,B119,2),INDEX('LŠZ H'!A$2:AI$2000,B119,2))</f>
        <v>PK</v>
      </c>
      <c r="K119" s="900" t="str">
        <f>IF(A119="P",CONCATENATE(INDEX('LŠZ P'!A$2:AP$2000,B119,24),",",INDEX('LŠZ P'!A$2:AP$2000,B119,26)," ",INDEX('LŠZ P'!A$2:AP$2000,B119,25)),CONCATENATE(INDEX('LŠZ H'!A$2:AI$2000,B119,24),",",INDEX('LŠZ H'!A$2:AI$2000,B119,26)," ",INDEX('LŠZ H'!A$2:AI$2000,B119,25)))</f>
        <v>Petzvalova 37,010 15 Žilina</v>
      </c>
      <c r="L119" s="900" t="str">
        <f>IF(A119="P",INDEX('LŠZ P'!A$2:AP$2000,B119,20),INDEX('LŠZ H'!A$2:AI$2000,B119,20))</f>
        <v>Bernát</v>
      </c>
      <c r="M119" s="900" t="str">
        <f>IF(A119="P",CONCATENATE(INDEX('LŠZ P'!A$2:AP$2000,B119,3),"/",INDEX('LŠZ P'!A$2:AP$2000,B119,4)),CONCATENATE(INDEX('LŠZ H'!A$2:AI$2000,B119,3),"/",INDEX('LŠZ H'!A$2:AI$2000,B119,4)))</f>
        <v xml:space="preserve"> MERCURY SPORT S/</v>
      </c>
      <c r="N119" s="900" t="str">
        <f>IF(A119="P",CONCATENATE(INDEX('LŠZ P'!A$2:AP$2000,B119,23),";",INDEX('LŠZ P'!A$2:AP$2000,B119,42)),CONCATENATE(INDEX('LŠZ H'!A$2:AI$2000,B119,23),";",INDEX('LŠZ H'!A$2:AI$2000,B119,39)))</f>
        <v>182;</v>
      </c>
      <c r="O119" s="914">
        <v>44635</v>
      </c>
      <c r="P119" s="599"/>
    </row>
    <row r="120" spans="1:16" s="295" customFormat="1" x14ac:dyDescent="0.2">
      <c r="A120" s="898" t="s">
        <v>991</v>
      </c>
      <c r="B120" s="899">
        <v>57</v>
      </c>
      <c r="C120" s="904">
        <v>117</v>
      </c>
      <c r="D120" s="900" t="str">
        <f>IF(A120="P",INDEX('LŠZ P'!A$2:AP$2000,B120,11),INDEX('LŠZ H'!A$2:AI$2000,B120,11))</f>
        <v>Branislav DRENGUBIAK</v>
      </c>
      <c r="E120" s="900" t="str">
        <f>IF(A120="P",INDEX('LŠZ P'!A$2:AP$2000,B120,5),INDEX('LŠZ H'!A$2:AI$2000,B120,5))</f>
        <v>OM-P057</v>
      </c>
      <c r="F120" s="900">
        <f>IF(A120="P",INDEX('LŠZ P'!A$2:AP$2000,B120,6),INDEX('LŠZ H'!A$2:AI$2000,B120,6))</f>
        <v>0</v>
      </c>
      <c r="G120" s="899" t="str">
        <f>IF(A120="P",INDEX('LŠZ P'!A$2:AP$2000,B120,21),INDEX('LŠZ H'!A$2:AI$2000,B120,21))</f>
        <v>P</v>
      </c>
      <c r="H120" s="900">
        <f>IF(A120="P",INDEX('LŠZ P'!A$2:AP$2000,B120,17),INDEX('LŠZ H'!A$2:AI$2000,B120,17))</f>
        <v>20728</v>
      </c>
      <c r="I120" s="913">
        <v>44277</v>
      </c>
      <c r="J120" s="899" t="str">
        <f>IF(A120="P",INDEX('LŠZ P'!A$2:AP$2000,B120,2),INDEX('LŠZ H'!A$2:AI$2000,B120,2))</f>
        <v>PK</v>
      </c>
      <c r="K120" s="900" t="str">
        <f>IF(A120="P",CONCATENATE(INDEX('LŠZ P'!A$2:AP$2000,B120,24),",",INDEX('LŠZ P'!A$2:AP$2000,B120,26)," ",INDEX('LŠZ P'!A$2:AP$2000,B120,25)),CONCATENATE(INDEX('LŠZ H'!A$2:AI$2000,B120,24),",",INDEX('LŠZ H'!A$2:AI$2000,B120,26)," ",INDEX('LŠZ H'!A$2:AI$2000,B120,25)))</f>
        <v>Sadová 5,031 04 Liptovský Mikuláš</v>
      </c>
      <c r="L120" s="900" t="str">
        <f>IF(A120="P",INDEX('LŠZ P'!A$2:AP$2000,B120,20),INDEX('LŠZ H'!A$2:AI$2000,B120,20))</f>
        <v>Adame</v>
      </c>
      <c r="M120" s="900" t="str">
        <f>IF(A120="P",CONCATENATE(INDEX('LŠZ P'!A$2:AP$2000,B120,3),"/",INDEX('LŠZ P'!A$2:AP$2000,B120,4)),CONCATENATE(INDEX('LŠZ H'!A$2:AI$2000,B120,3),"/",INDEX('LŠZ H'!A$2:AI$2000,B120,4)))</f>
        <v>PARADIS 28/</v>
      </c>
      <c r="N120" s="900" t="str">
        <f>IF(A120="P",CONCATENATE(INDEX('LŠZ P'!A$2:AP$2000,B120,23),";",INDEX('LŠZ P'!A$2:AP$2000,B120,42)),CONCATENATE(INDEX('LŠZ H'!A$2:AI$2000,B120,23),";",INDEX('LŠZ H'!A$2:AI$2000,B120,39)))</f>
        <v>118;</v>
      </c>
      <c r="O120" s="914">
        <v>45011</v>
      </c>
      <c r="P120" s="599"/>
    </row>
    <row r="121" spans="1:16" s="295" customFormat="1" x14ac:dyDescent="0.2">
      <c r="A121" s="898" t="s">
        <v>991</v>
      </c>
      <c r="B121" s="899">
        <v>8</v>
      </c>
      <c r="C121" s="904">
        <v>118</v>
      </c>
      <c r="D121" s="900" t="str">
        <f>IF(A121="P",INDEX('LŠZ P'!A$2:AP$2000,B121,11),INDEX('LŠZ H'!A$2:AI$2000,B121,11))</f>
        <v>Juraj KURIC</v>
      </c>
      <c r="E121" s="900" t="str">
        <f>IF(A121="P",INDEX('LŠZ P'!A$2:AP$2000,B121,5),INDEX('LŠZ H'!A$2:AI$2000,B121,5))</f>
        <v>OM-P008</v>
      </c>
      <c r="F121" s="900">
        <f>IF(A121="P",INDEX('LŠZ P'!A$2:AP$2000,B121,6),INDEX('LŠZ H'!A$2:AI$2000,B121,6))</f>
        <v>0</v>
      </c>
      <c r="G121" s="899" t="str">
        <f>IF(A121="P",INDEX('LŠZ P'!A$2:AP$2000,B121,21),INDEX('LŠZ H'!A$2:AI$2000,B121,21))</f>
        <v>V</v>
      </c>
      <c r="H121" s="900">
        <f>IF(A121="P",INDEX('LŠZ P'!A$2:AP$2000,B121,17),INDEX('LŠZ H'!A$2:AI$2000,B121,17))</f>
        <v>21118</v>
      </c>
      <c r="I121" s="913">
        <v>44277</v>
      </c>
      <c r="J121" s="899" t="str">
        <f>IF(A121="P",INDEX('LŠZ P'!A$2:AP$2000,B121,2),INDEX('LŠZ H'!A$2:AI$2000,B121,2))</f>
        <v>PK</v>
      </c>
      <c r="K121" s="900" t="str">
        <f>IF(A121="P",CONCATENATE(INDEX('LŠZ P'!A$2:AP$2000,B121,24),",",INDEX('LŠZ P'!A$2:AP$2000,B121,26)," ",INDEX('LŠZ P'!A$2:AP$2000,B121,25)),CONCATENATE(INDEX('LŠZ H'!A$2:AI$2000,B121,24),",",INDEX('LŠZ H'!A$2:AI$2000,B121,26)," ",INDEX('LŠZ H'!A$2:AI$2000,B121,25)))</f>
        <v>Športová 369,032 03  Liptovský Ján</v>
      </c>
      <c r="L121" s="900" t="str">
        <f>IF(A121="P",INDEX('LŠZ P'!A$2:AP$2000,B121,20),INDEX('LŠZ H'!A$2:AI$2000,B121,20))</f>
        <v>Adame</v>
      </c>
      <c r="M121" s="900" t="str">
        <f>IF(A121="P",CONCATENATE(INDEX('LŠZ P'!A$2:AP$2000,B121,3),"/",INDEX('LŠZ P'!A$2:AP$2000,B121,4)),CONCATENATE(INDEX('LŠZ H'!A$2:AI$2000,B121,3),"/",INDEX('LŠZ H'!A$2:AI$2000,B121,4)))</f>
        <v>VENUS SC L/</v>
      </c>
      <c r="N121" s="900" t="str">
        <f>IF(A121="P",CONCATENATE(INDEX('LŠZ P'!A$2:AP$2000,B121,23),";",INDEX('LŠZ P'!A$2:AP$2000,B121,42)),CONCATENATE(INDEX('LŠZ H'!A$2:AI$2000,B121,23),";",INDEX('LŠZ H'!A$2:AI$2000,B121,39)))</f>
        <v>200;</v>
      </c>
      <c r="O121" s="914">
        <v>45000</v>
      </c>
      <c r="P121" s="599"/>
    </row>
    <row r="122" spans="1:16" s="295" customFormat="1" x14ac:dyDescent="0.2">
      <c r="A122" s="898" t="s">
        <v>991</v>
      </c>
      <c r="B122" s="899">
        <v>445</v>
      </c>
      <c r="C122" s="904">
        <v>119</v>
      </c>
      <c r="D122" s="900" t="str">
        <f>IF(A122="P",INDEX('LŠZ P'!A$2:AP$2000,B122,11),INDEX('LŠZ H'!A$2:AI$2000,B122,11))</f>
        <v>Vladimír BOŽEK</v>
      </c>
      <c r="E122" s="900" t="str">
        <f>IF(A122="P",INDEX('LŠZ P'!A$2:AP$2000,B122,5),INDEX('LŠZ H'!A$2:AI$2000,B122,5))</f>
        <v>OM-P445</v>
      </c>
      <c r="F122" s="900">
        <f>IF(A122="P",INDEX('LŠZ P'!A$2:AP$2000,B122,6),INDEX('LŠZ H'!A$2:AI$2000,B122,6))</f>
        <v>0</v>
      </c>
      <c r="G122" s="899" t="str">
        <f>IF(A122="P",INDEX('LŠZ P'!A$2:AP$2000,B122,21),INDEX('LŠZ H'!A$2:AI$2000,B122,21))</f>
        <v>V</v>
      </c>
      <c r="H122" s="900">
        <f>IF(A122="P",INDEX('LŠZ P'!A$2:AP$2000,B122,17),INDEX('LŠZ H'!A$2:AI$2000,B122,17))</f>
        <v>21119</v>
      </c>
      <c r="I122" s="913">
        <v>44278</v>
      </c>
      <c r="J122" s="899" t="str">
        <f>IF(A122="P",INDEX('LŠZ P'!A$2:AP$2000,B122,2),INDEX('LŠZ H'!A$2:AI$2000,B122,2))</f>
        <v>PK</v>
      </c>
      <c r="K122" s="900" t="str">
        <f>IF(A122="P",CONCATENATE(INDEX('LŠZ P'!A$2:AP$2000,B122,24),",",INDEX('LŠZ P'!A$2:AP$2000,B122,26)," ",INDEX('LŠZ P'!A$2:AP$2000,B122,25)),CONCATENATE(INDEX('LŠZ H'!A$2:AI$2000,B122,24),",",INDEX('LŠZ H'!A$2:AI$2000,B122,26)," ",INDEX('LŠZ H'!A$2:AI$2000,B122,25)))</f>
        <v>Sv. Bystríka 1669/2,010 08 Žilina</v>
      </c>
      <c r="L122" s="900" t="str">
        <f>IF(A122="P",INDEX('LŠZ P'!A$2:AP$2000,B122,20),INDEX('LŠZ H'!A$2:AI$2000,B122,20))</f>
        <v>Vrabec</v>
      </c>
      <c r="M122" s="900" t="str">
        <f>IF(A122="P",CONCATENATE(INDEX('LŠZ P'!A$2:AP$2000,B122,3),"/",INDEX('LŠZ P'!A$2:AP$2000,B122,4)),CONCATENATE(INDEX('LŠZ H'!A$2:AI$2000,B122,3),"/",INDEX('LŠZ H'!A$2:AI$2000,B122,4)))</f>
        <v>COMET 2 S/</v>
      </c>
      <c r="N122" s="900" t="str">
        <f>IF(A122="P",CONCATENATE(INDEX('LŠZ P'!A$2:AP$2000,B122,23),";",INDEX('LŠZ P'!A$2:AP$2000,B122,42)),CONCATENATE(INDEX('LŠZ H'!A$2:AI$2000,B122,23),";",INDEX('LŠZ H'!A$2:AI$2000,B122,39)))</f>
        <v>50;</v>
      </c>
      <c r="O122" s="914">
        <v>44971</v>
      </c>
      <c r="P122" s="599"/>
    </row>
    <row r="123" spans="1:16" s="295" customFormat="1" x14ac:dyDescent="0.2">
      <c r="A123" s="898" t="s">
        <v>991</v>
      </c>
      <c r="B123" s="899">
        <v>1330</v>
      </c>
      <c r="C123" s="904">
        <v>120</v>
      </c>
      <c r="D123" s="900" t="str">
        <f>IF(A123="P",INDEX('LŠZ P'!A$2:AP$2000,B123,11),INDEX('LŠZ H'!A$2:AI$2000,B123,11))</f>
        <v>Jozef KOZÁRIK</v>
      </c>
      <c r="E123" s="900" t="str">
        <f>IF(A123="P",INDEX('LŠZ P'!A$2:AP$2000,B123,5),INDEX('LŠZ H'!A$2:AI$2000,B123,5))</f>
        <v>OM-L330</v>
      </c>
      <c r="F123" s="900">
        <f>IF(A123="P",INDEX('LŠZ P'!A$2:AP$2000,B123,6),INDEX('LŠZ H'!A$2:AI$2000,B123,6))</f>
        <v>0</v>
      </c>
      <c r="G123" s="899" t="str">
        <f>IF(A123="P",INDEX('LŠZ P'!A$2:AP$2000,B123,21),INDEX('LŠZ H'!A$2:AI$2000,B123,21))</f>
        <v>P</v>
      </c>
      <c r="H123" s="900">
        <f>IF(A123="P",INDEX('LŠZ P'!A$2:AP$2000,B123,17),INDEX('LŠZ H'!A$2:AI$2000,B123,17))</f>
        <v>19089</v>
      </c>
      <c r="I123" s="913">
        <v>44278</v>
      </c>
      <c r="J123" s="899" t="str">
        <f>IF(A123="P",INDEX('LŠZ P'!A$2:AP$2000,B123,2),INDEX('LŠZ H'!A$2:AI$2000,B123,2))</f>
        <v>PK</v>
      </c>
      <c r="K123" s="900" t="str">
        <f>IF(A123="P",CONCATENATE(INDEX('LŠZ P'!A$2:AP$2000,B123,24),",",INDEX('LŠZ P'!A$2:AP$2000,B123,26)," ",INDEX('LŠZ P'!A$2:AP$2000,B123,25)),CONCATENATE(INDEX('LŠZ H'!A$2:AI$2000,B123,24),",",INDEX('LŠZ H'!A$2:AI$2000,B123,26)," ",INDEX('LŠZ H'!A$2:AI$2000,B123,25)))</f>
        <v>Lipová 6,015 01 Rajec</v>
      </c>
      <c r="L123" s="900" t="str">
        <f>IF(A123="P",INDEX('LŠZ P'!A$2:AP$2000,B123,20),INDEX('LŠZ H'!A$2:AI$2000,B123,20))</f>
        <v>Vrabec</v>
      </c>
      <c r="M123" s="900" t="str">
        <f>IF(A123="P",CONCATENATE(INDEX('LŠZ P'!A$2:AP$2000,B123,3),"/",INDEX('LŠZ P'!A$2:AP$2000,B123,4)),CONCATENATE(INDEX('LŠZ H'!A$2:AI$2000,B123,3),"/",INDEX('LŠZ H'!A$2:AI$2000,B123,4)))</f>
        <v>COMET 3 M/</v>
      </c>
      <c r="N123" s="900" t="str">
        <f>IF(A123="P",CONCATENATE(INDEX('LŠZ P'!A$2:AP$2000,B123,23),";",INDEX('LŠZ P'!A$2:AP$2000,B123,42)),CONCATENATE(INDEX('LŠZ H'!A$2:AI$2000,B123,23),";",INDEX('LŠZ H'!A$2:AI$2000,B123,39)))</f>
        <v>50;</v>
      </c>
      <c r="O123" s="914">
        <v>45005</v>
      </c>
      <c r="P123" s="599"/>
    </row>
    <row r="124" spans="1:16" s="295" customFormat="1" x14ac:dyDescent="0.2">
      <c r="A124" s="898" t="s">
        <v>991</v>
      </c>
      <c r="B124" s="899">
        <v>720</v>
      </c>
      <c r="C124" s="904">
        <v>121</v>
      </c>
      <c r="D124" s="900" t="str">
        <f>IF(A124="P",INDEX('LŠZ P'!A$2:AP$2000,B124,11),INDEX('LŠZ H'!A$2:AI$2000,B124,11))</f>
        <v>Ing. Erich HULMAN</v>
      </c>
      <c r="E124" s="900" t="str">
        <f>IF(A124="P",INDEX('LŠZ P'!A$2:AP$2000,B124,5),INDEX('LŠZ H'!A$2:AI$2000,B124,5))</f>
        <v>OM-P720</v>
      </c>
      <c r="F124" s="900">
        <f>IF(A124="P",INDEX('LŠZ P'!A$2:AP$2000,B124,6),INDEX('LŠZ H'!A$2:AI$2000,B124,6))</f>
        <v>0</v>
      </c>
      <c r="G124" s="899" t="str">
        <f>IF(A124="P",INDEX('LŠZ P'!A$2:AP$2000,B124,21),INDEX('LŠZ H'!A$2:AI$2000,B124,21))</f>
        <v>P</v>
      </c>
      <c r="H124" s="900">
        <f>IF(A124="P",INDEX('LŠZ P'!A$2:AP$2000,B124,17),INDEX('LŠZ H'!A$2:AI$2000,B124,17))</f>
        <v>21121</v>
      </c>
      <c r="I124" s="913">
        <v>44278</v>
      </c>
      <c r="J124" s="899" t="str">
        <f>IF(A124="P",INDEX('LŠZ P'!A$2:AP$2000,B124,2),INDEX('LŠZ H'!A$2:AI$2000,B124,2))</f>
        <v>PK</v>
      </c>
      <c r="K124" s="900" t="str">
        <f>IF(A124="P",CONCATENATE(INDEX('LŠZ P'!A$2:AP$2000,B124,24),",",INDEX('LŠZ P'!A$2:AP$2000,B124,26)," ",INDEX('LŠZ P'!A$2:AP$2000,B124,25)),CONCATENATE(INDEX('LŠZ H'!A$2:AI$2000,B124,24),",",INDEX('LŠZ H'!A$2:AI$2000,B124,26)," ",INDEX('LŠZ H'!A$2:AI$2000,B124,25)))</f>
        <v>Tavárikova osada 7,841 02 Bratislava</v>
      </c>
      <c r="L124" s="900" t="str">
        <f>IF(A124="P",INDEX('LŠZ P'!A$2:AP$2000,B124,20),INDEX('LŠZ H'!A$2:AI$2000,B124,20))</f>
        <v>Vyparina</v>
      </c>
      <c r="M124" s="900" t="str">
        <f>IF(A124="P",CONCATENATE(INDEX('LŠZ P'!A$2:AP$2000,B124,3),"/",INDEX('LŠZ P'!A$2:AP$2000,B124,4)),CONCATENATE(INDEX('LŠZ H'!A$2:AI$2000,B124,3),"/",INDEX('LŠZ H'!A$2:AI$2000,B124,4)))</f>
        <v>BOLERO 5 S/</v>
      </c>
      <c r="N124" s="900" t="str">
        <f>IF(A124="P",CONCATENATE(INDEX('LŠZ P'!A$2:AP$2000,B124,23),";",INDEX('LŠZ P'!A$2:AP$2000,B124,42)),CONCATENATE(INDEX('LŠZ H'!A$2:AI$2000,B124,23),";",INDEX('LŠZ H'!A$2:AI$2000,B124,39)))</f>
        <v>69;</v>
      </c>
      <c r="O124" s="914">
        <v>45001</v>
      </c>
      <c r="P124" s="599"/>
    </row>
    <row r="125" spans="1:16" s="295" customFormat="1" x14ac:dyDescent="0.2">
      <c r="A125" s="898" t="s">
        <v>991</v>
      </c>
      <c r="B125" s="899">
        <v>669</v>
      </c>
      <c r="C125" s="904">
        <v>122</v>
      </c>
      <c r="D125" s="900" t="str">
        <f>IF(A125="P",INDEX('LŠZ P'!A$2:AP$2000,B125,11),INDEX('LŠZ H'!A$2:AI$2000,B125,11))</f>
        <v>Jaroslav ANDREJOVSKÝ</v>
      </c>
      <c r="E125" s="900" t="str">
        <f>IF(A125="P",INDEX('LŠZ P'!A$2:AP$2000,B125,5),INDEX('LŠZ H'!A$2:AI$2000,B125,5))</f>
        <v>OM-P669</v>
      </c>
      <c r="F125" s="900" t="str">
        <f>IF(A125="P",INDEX('LŠZ P'!A$2:AP$2000,B125,6),INDEX('LŠZ H'!A$2:AI$2000,B125,6))</f>
        <v>P609</v>
      </c>
      <c r="G125" s="899" t="str">
        <f>IF(A125="P",INDEX('LŠZ P'!A$2:AP$2000,B125,21),INDEX('LŠZ H'!A$2:AI$2000,B125,21))</f>
        <v>Z/V</v>
      </c>
      <c r="H125" s="900">
        <f>IF(A125="P",INDEX('LŠZ P'!A$2:AP$2000,B125,17),INDEX('LŠZ H'!A$2:AI$2000,B125,17))</f>
        <v>21122</v>
      </c>
      <c r="I125" s="913">
        <v>44279</v>
      </c>
      <c r="J125" s="899" t="str">
        <f>IF(A125="P",INDEX('LŠZ P'!A$2:AP$2000,B125,2),INDEX('LŠZ H'!A$2:AI$2000,B125,2))</f>
        <v>MPK</v>
      </c>
      <c r="K125" s="900" t="str">
        <f>IF(A125="P",CONCATENATE(INDEX('LŠZ P'!A$2:AP$2000,B125,24),",",INDEX('LŠZ P'!A$2:AP$2000,B125,26)," ",INDEX('LŠZ P'!A$2:AP$2000,B125,25)),CONCATENATE(INDEX('LŠZ H'!A$2:AI$2000,B125,24),",",INDEX('LŠZ H'!A$2:AI$2000,B125,26)," ",INDEX('LŠZ H'!A$2:AI$2000,B125,25)))</f>
        <v>Košická 2503/8,066 01 Humenné</v>
      </c>
      <c r="L125" s="900" t="str">
        <f>IF(A125="P",INDEX('LŠZ P'!A$2:AP$2000,B125,20),INDEX('LŠZ H'!A$2:AI$2000,B125,20))</f>
        <v>Šimko</v>
      </c>
      <c r="M125" s="900" t="str">
        <f>IF(A125="P",CONCATENATE(INDEX('LŠZ P'!A$2:AP$2000,B125,3),"/",INDEX('LŠZ P'!A$2:AP$2000,B125,4)),CONCATENATE(INDEX('LŠZ H'!A$2:AI$2000,B125,3),"/",INDEX('LŠZ H'!A$2:AI$2000,B125,4)))</f>
        <v>WASP L/THOR 202 - ANT</v>
      </c>
      <c r="N125" s="900" t="str">
        <f>IF(A125="P",CONCATENATE(INDEX('LŠZ P'!A$2:AP$2000,B125,23),";",INDEX('LŠZ P'!A$2:AP$2000,B125,42)),CONCATENATE(INDEX('LŠZ H'!A$2:AI$2000,B125,23),";",INDEX('LŠZ H'!A$2:AI$2000,B125,39)))</f>
        <v>8,18//0;PARA PLS platný do 13.6.2021</v>
      </c>
      <c r="O125" s="914">
        <v>44617</v>
      </c>
      <c r="P125" s="599"/>
    </row>
    <row r="126" spans="1:16" s="295" customFormat="1" x14ac:dyDescent="0.2">
      <c r="A126" s="898" t="s">
        <v>991</v>
      </c>
      <c r="B126" s="899">
        <v>172</v>
      </c>
      <c r="C126" s="904">
        <v>123</v>
      </c>
      <c r="D126" s="900" t="str">
        <f>IF(A126="P",INDEX('LŠZ P'!A$2:AP$2000,B126,11),INDEX('LŠZ H'!A$2:AI$2000,B126,11))</f>
        <v>Martin MASNÝ</v>
      </c>
      <c r="E126" s="900" t="str">
        <f>IF(A126="P",INDEX('LŠZ P'!A$2:AP$2000,B126,5),INDEX('LŠZ H'!A$2:AI$2000,B126,5))</f>
        <v>OM-P172</v>
      </c>
      <c r="F126" s="900">
        <f>IF(A126="P",INDEX('LŠZ P'!A$2:AP$2000,B126,6),INDEX('LŠZ H'!A$2:AI$2000,B126,6))</f>
        <v>0</v>
      </c>
      <c r="G126" s="899" t="str">
        <f>IF(A126="P",INDEX('LŠZ P'!A$2:AP$2000,B126,21),INDEX('LŠZ H'!A$2:AI$2000,B126,21))</f>
        <v>P</v>
      </c>
      <c r="H126" s="900">
        <f>IF(A126="P",INDEX('LŠZ P'!A$2:AP$2000,B126,17),INDEX('LŠZ H'!A$2:AI$2000,B126,17))</f>
        <v>19300</v>
      </c>
      <c r="I126" s="913">
        <v>44279</v>
      </c>
      <c r="J126" s="899" t="str">
        <f>IF(A126="P",INDEX('LŠZ P'!A$2:AP$2000,B126,2),INDEX('LŠZ H'!A$2:AI$2000,B126,2))</f>
        <v>PK</v>
      </c>
      <c r="K126" s="900" t="str">
        <f>IF(A126="P",CONCATENATE(INDEX('LŠZ P'!A$2:AP$2000,B126,24),",",INDEX('LŠZ P'!A$2:AP$2000,B126,26)," ",INDEX('LŠZ P'!A$2:AP$2000,B126,25)),CONCATENATE(INDEX('LŠZ H'!A$2:AI$2000,B126,24),",",INDEX('LŠZ H'!A$2:AI$2000,B126,26)," ",INDEX('LŠZ H'!A$2:AI$2000,B126,25)))</f>
        <v>Vysočany 60,956 35 Vysočany</v>
      </c>
      <c r="L126" s="900" t="str">
        <f>IF(A126="P",INDEX('LŠZ P'!A$2:AP$2000,B126,20),INDEX('LŠZ H'!A$2:AI$2000,B126,20))</f>
        <v>Čierny</v>
      </c>
      <c r="M126" s="900" t="str">
        <f>IF(A126="P",CONCATENATE(INDEX('LŠZ P'!A$2:AP$2000,B126,3),"/",INDEX('LŠZ P'!A$2:AP$2000,B126,4)),CONCATENATE(INDEX('LŠZ H'!A$2:AI$2000,B126,3),"/",INDEX('LŠZ H'!A$2:AI$2000,B126,4)))</f>
        <v>IOTA 26/</v>
      </c>
      <c r="N126" s="900" t="str">
        <f>IF(A126="P",CONCATENATE(INDEX('LŠZ P'!A$2:AP$2000,B126,23),";",INDEX('LŠZ P'!A$2:AP$2000,B126,42)),CONCATENATE(INDEX('LŠZ H'!A$2:AI$2000,B126,23),";",INDEX('LŠZ H'!A$2:AI$2000,B126,39)))</f>
        <v>374;</v>
      </c>
      <c r="O126" s="914">
        <v>44642</v>
      </c>
      <c r="P126" s="599">
        <v>130</v>
      </c>
    </row>
    <row r="127" spans="1:16" s="295" customFormat="1" x14ac:dyDescent="0.2">
      <c r="A127" s="898" t="s">
        <v>991</v>
      </c>
      <c r="B127" s="899">
        <v>513</v>
      </c>
      <c r="C127" s="904">
        <v>124</v>
      </c>
      <c r="D127" s="900" t="str">
        <f>IF(A127="P",INDEX('LŠZ P'!A$2:AP$2000,B127,11),INDEX('LŠZ H'!A$2:AI$2000,B127,11))</f>
        <v>Ing. Peter KALABUS, PhD.</v>
      </c>
      <c r="E127" s="900" t="str">
        <f>IF(A127="P",INDEX('LŠZ P'!A$2:AP$2000,B127,5),INDEX('LŠZ H'!A$2:AI$2000,B127,5))</f>
        <v>OM-P513</v>
      </c>
      <c r="F127" s="900">
        <f>IF(A127="P",INDEX('LŠZ P'!A$2:AP$2000,B127,6),INDEX('LŠZ H'!A$2:AI$2000,B127,6))</f>
        <v>0</v>
      </c>
      <c r="G127" s="899" t="str">
        <f>IF(A127="P",INDEX('LŠZ P'!A$2:AP$2000,B127,21),INDEX('LŠZ H'!A$2:AI$2000,B127,21))</f>
        <v>P</v>
      </c>
      <c r="H127" s="900">
        <f>IF(A127="P",INDEX('LŠZ P'!A$2:AP$2000,B127,17),INDEX('LŠZ H'!A$2:AI$2000,B127,17))</f>
        <v>20264</v>
      </c>
      <c r="I127" s="913">
        <v>44279</v>
      </c>
      <c r="J127" s="899" t="str">
        <f>IF(A127="P",INDEX('LŠZ P'!A$2:AP$2000,B127,2),INDEX('LŠZ H'!A$2:AI$2000,B127,2))</f>
        <v>PK</v>
      </c>
      <c r="K127" s="900" t="str">
        <f>IF(A127="P",CONCATENATE(INDEX('LŠZ P'!A$2:AP$2000,B127,24),",",INDEX('LŠZ P'!A$2:AP$2000,B127,26)," ",INDEX('LŠZ P'!A$2:AP$2000,B127,25)),CONCATENATE(INDEX('LŠZ H'!A$2:AI$2000,B127,24),",",INDEX('LŠZ H'!A$2:AI$2000,B127,26)," ",INDEX('LŠZ H'!A$2:AI$2000,B127,25)))</f>
        <v>Vrbovská cesta 4727/22,921 01 Piešťany</v>
      </c>
      <c r="L127" s="900" t="str">
        <f>IF(A127="P",INDEX('LŠZ P'!A$2:AP$2000,B127,20),INDEX('LŠZ H'!A$2:AI$2000,B127,20))</f>
        <v>Čierny</v>
      </c>
      <c r="M127" s="900" t="str">
        <f>IF(A127="P",CONCATENATE(INDEX('LŠZ P'!A$2:AP$2000,B127,3),"/",INDEX('LŠZ P'!A$2:AP$2000,B127,4)),CONCATENATE(INDEX('LŠZ H'!A$2:AI$2000,B127,3),"/",INDEX('LŠZ H'!A$2:AI$2000,B127,4)))</f>
        <v>VENUS 2 L/</v>
      </c>
      <c r="N127" s="900" t="str">
        <f>IF(A127="P",CONCATENATE(INDEX('LŠZ P'!A$2:AP$2000,B127,23),";",INDEX('LŠZ P'!A$2:AP$2000,B127,42)),CONCATENATE(INDEX('LŠZ H'!A$2:AI$2000,B127,23),";",INDEX('LŠZ H'!A$2:AI$2000,B127,39)))</f>
        <v>242;</v>
      </c>
      <c r="O127" s="914">
        <v>44632</v>
      </c>
      <c r="P127" s="599"/>
    </row>
    <row r="128" spans="1:16" s="295" customFormat="1" x14ac:dyDescent="0.2">
      <c r="A128" s="898" t="s">
        <v>991</v>
      </c>
      <c r="B128" s="899">
        <v>640</v>
      </c>
      <c r="C128" s="904">
        <v>125</v>
      </c>
      <c r="D128" s="900" t="str">
        <f>IF(A128="P",INDEX('LŠZ P'!A$2:AP$2000,B128,11),INDEX('LŠZ H'!A$2:AI$2000,B128,11))</f>
        <v>Ján KRÁLIK</v>
      </c>
      <c r="E128" s="900" t="str">
        <f>IF(A128="P",INDEX('LŠZ P'!A$2:AP$2000,B128,5),INDEX('LŠZ H'!A$2:AI$2000,B128,5))</f>
        <v>OM-P640</v>
      </c>
      <c r="F128" s="900">
        <f>IF(A128="P",INDEX('LŠZ P'!A$2:AP$2000,B128,6),INDEX('LŠZ H'!A$2:AI$2000,B128,6))</f>
        <v>0</v>
      </c>
      <c r="G128" s="899" t="str">
        <f>IF(A128="P",INDEX('LŠZ P'!A$2:AP$2000,B128,21),INDEX('LŠZ H'!A$2:AI$2000,B128,21))</f>
        <v>P</v>
      </c>
      <c r="H128" s="900">
        <f>IF(A128="P",INDEX('LŠZ P'!A$2:AP$2000,B128,17),INDEX('LŠZ H'!A$2:AI$2000,B128,17))</f>
        <v>19127</v>
      </c>
      <c r="I128" s="913">
        <v>44279</v>
      </c>
      <c r="J128" s="899" t="str">
        <f>IF(A128="P",INDEX('LŠZ P'!A$2:AP$2000,B128,2),INDEX('LŠZ H'!A$2:AI$2000,B128,2))</f>
        <v>PK</v>
      </c>
      <c r="K128" s="900" t="str">
        <f>IF(A128="P",CONCATENATE(INDEX('LŠZ P'!A$2:AP$2000,B128,24),",",INDEX('LŠZ P'!A$2:AP$2000,B128,26)," ",INDEX('LŠZ P'!A$2:AP$2000,B128,25)),CONCATENATE(INDEX('LŠZ H'!A$2:AI$2000,B128,24),",",INDEX('LŠZ H'!A$2:AI$2000,B128,26)," ",INDEX('LŠZ H'!A$2:AI$2000,B128,25)))</f>
        <v>Rúbanisko II 423/55,984 03 Lučenec 3</v>
      </c>
      <c r="L128" s="900" t="str">
        <f>IF(A128="P",INDEX('LŠZ P'!A$2:AP$2000,B128,20),INDEX('LŠZ H'!A$2:AI$2000,B128,20))</f>
        <v>Čierny</v>
      </c>
      <c r="M128" s="900" t="str">
        <f>IF(A128="P",CONCATENATE(INDEX('LŠZ P'!A$2:AP$2000,B128,3),"/",INDEX('LŠZ P'!A$2:AP$2000,B128,4)),CONCATENATE(INDEX('LŠZ H'!A$2:AI$2000,B128,3),"/",INDEX('LŠZ H'!A$2:AI$2000,B128,4)))</f>
        <v>ION 3 L LIGHT/</v>
      </c>
      <c r="N128" s="900" t="str">
        <f>IF(A128="P",CONCATENATE(INDEX('LŠZ P'!A$2:AP$2000,B128,23),";",INDEX('LŠZ P'!A$2:AP$2000,B128,42)),CONCATENATE(INDEX('LŠZ H'!A$2:AI$2000,B128,23),";",INDEX('LŠZ H'!A$2:AI$2000,B128,39)))</f>
        <v>4,30;</v>
      </c>
      <c r="O128" s="914">
        <v>45001</v>
      </c>
      <c r="P128" s="599"/>
    </row>
    <row r="129" spans="1:16" s="295" customFormat="1" x14ac:dyDescent="0.2">
      <c r="A129" s="898" t="s">
        <v>680</v>
      </c>
      <c r="B129" s="899">
        <v>500</v>
      </c>
      <c r="C129" s="904">
        <v>126</v>
      </c>
      <c r="D129" s="900" t="str">
        <f>IF(A129="P",INDEX('LŠZ P'!A$2:AP$2000,B129,11),INDEX('LŠZ H'!A$2:AI$2000,B129,11))</f>
        <v>Ing. Jaroslav SOJKA</v>
      </c>
      <c r="E129" s="900" t="str">
        <f>IF(A129="P",INDEX('LŠZ P'!A$2:AP$2000,B129,5),INDEX('LŠZ H'!A$2:AI$2000,B129,5))</f>
        <v>OM-H500</v>
      </c>
      <c r="F129" s="900">
        <f>IF(A129="P",INDEX('LŠZ P'!A$2:AP$2000,B129,6),INDEX('LŠZ H'!A$2:AI$2000,B129,6))</f>
        <v>0</v>
      </c>
      <c r="G129" s="899" t="str">
        <f>IF(A129="P",INDEX('LŠZ P'!A$2:AP$2000,B129,21),INDEX('LŠZ H'!A$2:AI$2000,B129,21))</f>
        <v>38,16</v>
      </c>
      <c r="H129" s="900">
        <f>IF(A129="P",INDEX('LŠZ P'!A$2:AP$2000,B129,17),INDEX('LŠZ H'!A$2:AI$2000,B129,17))</f>
        <v>2007</v>
      </c>
      <c r="I129" s="913">
        <v>44279</v>
      </c>
      <c r="J129" s="899" t="str">
        <f>IF(A129="P",INDEX('LŠZ P'!A$2:AP$2000,B129,2),INDEX('LŠZ H'!A$2:AI$2000,B129,2))</f>
        <v>ZK</v>
      </c>
      <c r="K129" s="900" t="str">
        <f>IF(A129="P",CONCATENATE(INDEX('LŠZ P'!A$2:AP$2000,B129,24),",",INDEX('LŠZ P'!A$2:AP$2000,B129,26)," ",INDEX('LŠZ P'!A$2:AP$2000,B129,25)),CONCATENATE(INDEX('LŠZ H'!A$2:AI$2000,B129,24),",",INDEX('LŠZ H'!A$2:AI$2000,B129,26)," ",INDEX('LŠZ H'!A$2:AI$2000,B129,25)))</f>
        <v>3, 35</v>
      </c>
      <c r="L129" s="900" t="str">
        <f>IF(A129="P",INDEX('LŠZ P'!A$2:AP$2000,B129,20),INDEX('LŠZ H'!A$2:AI$2000,B129,20))</f>
        <v>P</v>
      </c>
      <c r="M129" s="900" t="str">
        <f>IF(A129="P",CONCATENATE(INDEX('LŠZ P'!A$2:AP$2000,B129,3),"/",INDEX('LŠZ P'!A$2:AP$2000,B129,4)),CONCATENATE(INDEX('LŠZ H'!A$2:AI$2000,B129,3),"/",INDEX('LŠZ H'!A$2:AI$2000,B129,4)))</f>
        <v>LITESPEED RX 5 PRO/</v>
      </c>
      <c r="N129" s="900" t="e">
        <f>IF(A129="P",CONCATENATE(INDEX('LŠZ P'!A$2:AP$2000,B129,23),";",INDEX('LŠZ P'!A$2:AP$2000,B129,42)),CONCATENATE(INDEX('LŠZ H'!A$2:AI$2000,B129,23),";",INDEX('LŠZ H'!A$2:AI$2000,B129,39)))</f>
        <v>#REF!</v>
      </c>
      <c r="O129" s="914">
        <v>45005</v>
      </c>
      <c r="P129" s="599"/>
    </row>
    <row r="130" spans="1:16" s="295" customFormat="1" x14ac:dyDescent="0.2">
      <c r="A130" s="898" t="s">
        <v>680</v>
      </c>
      <c r="B130" s="899">
        <v>416</v>
      </c>
      <c r="C130" s="904">
        <v>127</v>
      </c>
      <c r="D130" s="900" t="str">
        <f>IF(A130="P",INDEX('LŠZ P'!A$2:AP$2000,B130,11),INDEX('LŠZ H'!A$2:AI$2000,B130,11))</f>
        <v>Ing. Jaroslav SOJKA</v>
      </c>
      <c r="E130" s="900" t="str">
        <f>IF(A130="P",INDEX('LŠZ P'!A$2:AP$2000,B130,5),INDEX('LŠZ H'!A$2:AI$2000,B130,5))</f>
        <v>OM-H416</v>
      </c>
      <c r="F130" s="900">
        <f>IF(A130="P",INDEX('LŠZ P'!A$2:AP$2000,B130,6),INDEX('LŠZ H'!A$2:AI$2000,B130,6))</f>
        <v>0</v>
      </c>
      <c r="G130" s="899" t="str">
        <f>IF(A130="P",INDEX('LŠZ P'!A$2:AP$2000,B130,21),INDEX('LŠZ H'!A$2:AI$2000,B130,21))</f>
        <v>1</v>
      </c>
      <c r="H130" s="900">
        <f>IF(A130="P",INDEX('LŠZ P'!A$2:AP$2000,B130,17),INDEX('LŠZ H'!A$2:AI$2000,B130,17))</f>
        <v>1998</v>
      </c>
      <c r="I130" s="913">
        <v>44279</v>
      </c>
      <c r="J130" s="899" t="str">
        <f>IF(A130="P",INDEX('LŠZ P'!A$2:AP$2000,B130,2),INDEX('LŠZ H'!A$2:AI$2000,B130,2))</f>
        <v>ZK</v>
      </c>
      <c r="K130" s="900" t="str">
        <f>IF(A130="P",CONCATENATE(INDEX('LŠZ P'!A$2:AP$2000,B130,24),",",INDEX('LŠZ P'!A$2:AP$2000,B130,26)," ",INDEX('LŠZ P'!A$2:AP$2000,B130,25)),CONCATENATE(INDEX('LŠZ H'!A$2:AI$2000,B130,24),",",INDEX('LŠZ H'!A$2:AI$2000,B130,26)," ",INDEX('LŠZ H'!A$2:AI$2000,B130,25)))</f>
        <v>3, 37</v>
      </c>
      <c r="L130" s="900" t="str">
        <f>IF(A130="P",INDEX('LŠZ P'!A$2:AP$2000,B130,20),INDEX('LŠZ H'!A$2:AI$2000,B130,20))</f>
        <v>P</v>
      </c>
      <c r="M130" s="900" t="str">
        <f>IF(A130="P",CONCATENATE(INDEX('LŠZ P'!A$2:AP$2000,B130,3),"/",INDEX('LŠZ P'!A$2:AP$2000,B130,4)),CONCATENATE(INDEX('LŠZ H'!A$2:AI$2000,B130,3),"/",INDEX('LŠZ H'!A$2:AI$2000,B130,4)))</f>
        <v>STEALTH KPL-3-14/</v>
      </c>
      <c r="N130" s="900" t="e">
        <f>IF(A130="P",CONCATENATE(INDEX('LŠZ P'!A$2:AP$2000,B130,23),";",INDEX('LŠZ P'!A$2:AP$2000,B130,42)),CONCATENATE(INDEX('LŠZ H'!A$2:AI$2000,B130,23),";",INDEX('LŠZ H'!A$2:AI$2000,B130,39)))</f>
        <v>#REF!</v>
      </c>
      <c r="O130" s="914">
        <v>45005</v>
      </c>
      <c r="P130" s="599"/>
    </row>
    <row r="131" spans="1:16" s="295" customFormat="1" x14ac:dyDescent="0.2">
      <c r="A131" s="898" t="s">
        <v>991</v>
      </c>
      <c r="B131" s="899">
        <v>1129</v>
      </c>
      <c r="C131" s="904">
        <v>128</v>
      </c>
      <c r="D131" s="900" t="str">
        <f>IF(A131="P",INDEX('LŠZ P'!A$2:AP$2000,B131,11),INDEX('LŠZ H'!A$2:AI$2000,B131,11))</f>
        <v>RNDr. Andrej HRAZDIL</v>
      </c>
      <c r="E131" s="900" t="str">
        <f>IF(A131="P",INDEX('LŠZ P'!A$2:AP$2000,B131,5),INDEX('LŠZ H'!A$2:AI$2000,B131,5))</f>
        <v>OM-L129</v>
      </c>
      <c r="F131" s="900">
        <f>IF(A131="P",INDEX('LŠZ P'!A$2:AP$2000,B131,6),INDEX('LŠZ H'!A$2:AI$2000,B131,6))</f>
        <v>0</v>
      </c>
      <c r="G131" s="899" t="str">
        <f>IF(A131="P",INDEX('LŠZ P'!A$2:AP$2000,B131,21),INDEX('LŠZ H'!A$2:AI$2000,B131,21))</f>
        <v>P</v>
      </c>
      <c r="H131" s="900">
        <f>IF(A131="P",INDEX('LŠZ P'!A$2:AP$2000,B131,17),INDEX('LŠZ H'!A$2:AI$2000,B131,17))</f>
        <v>21128</v>
      </c>
      <c r="I131" s="913">
        <v>44280</v>
      </c>
      <c r="J131" s="899" t="str">
        <f>IF(A131="P",INDEX('LŠZ P'!A$2:AP$2000,B131,2),INDEX('LŠZ H'!A$2:AI$2000,B131,2))</f>
        <v>PK</v>
      </c>
      <c r="K131" s="900" t="str">
        <f>IF(A131="P",CONCATENATE(INDEX('LŠZ P'!A$2:AP$2000,B131,24),",",INDEX('LŠZ P'!A$2:AP$2000,B131,26)," ",INDEX('LŠZ P'!A$2:AP$2000,B131,25)),CONCATENATE(INDEX('LŠZ H'!A$2:AI$2000,B131,24),",",INDEX('LŠZ H'!A$2:AI$2000,B131,26)," ",INDEX('LŠZ H'!A$2:AI$2000,B131,25)))</f>
        <v>Pod Rovnicami 67,841 04 Bratislava</v>
      </c>
      <c r="L131" s="900" t="str">
        <f>IF(A131="P",INDEX('LŠZ P'!A$2:AP$2000,B131,20),INDEX('LŠZ H'!A$2:AI$2000,B131,20))</f>
        <v>Muhelyi</v>
      </c>
      <c r="M131" s="900" t="str">
        <f>IF(A131="P",CONCATENATE(INDEX('LŠZ P'!A$2:AP$2000,B131,3),"/",INDEX('LŠZ P'!A$2:AP$2000,B131,4)),CONCATENATE(INDEX('LŠZ H'!A$2:AI$2000,B131,3),"/",INDEX('LŠZ H'!A$2:AI$2000,B131,4)))</f>
        <v>KUDOS L/</v>
      </c>
      <c r="N131" s="900" t="str">
        <f>IF(A131="P",CONCATENATE(INDEX('LŠZ P'!A$2:AP$2000,B131,23),";",INDEX('LŠZ P'!A$2:AP$2000,B131,42)),CONCATENATE(INDEX('LŠZ H'!A$2:AI$2000,B131,23),";",INDEX('LŠZ H'!A$2:AI$2000,B131,39)))</f>
        <v>49;</v>
      </c>
      <c r="O131" s="914">
        <v>45005</v>
      </c>
      <c r="P131" s="599"/>
    </row>
    <row r="132" spans="1:16" s="295" customFormat="1" x14ac:dyDescent="0.2">
      <c r="A132" s="898" t="s">
        <v>991</v>
      </c>
      <c r="B132" s="899">
        <v>1117</v>
      </c>
      <c r="C132" s="904">
        <v>129</v>
      </c>
      <c r="D132" s="900" t="str">
        <f>IF(A132="P",INDEX('LŠZ P'!A$2:AP$2000,B132,11),INDEX('LŠZ H'!A$2:AI$2000,B132,11))</f>
        <v>Ing. Mikuláš DUDÁŠ</v>
      </c>
      <c r="E132" s="900" t="str">
        <f>IF(A132="P",INDEX('LŠZ P'!A$2:AP$2000,B132,5),INDEX('LŠZ H'!A$2:AI$2000,B132,5))</f>
        <v>OM-L117</v>
      </c>
      <c r="F132" s="900">
        <f>IF(A132="P",INDEX('LŠZ P'!A$2:AP$2000,B132,6),INDEX('LŠZ H'!A$2:AI$2000,B132,6))</f>
        <v>0</v>
      </c>
      <c r="G132" s="899" t="str">
        <f>IF(A132="P",INDEX('LŠZ P'!A$2:AP$2000,B132,21),INDEX('LŠZ H'!A$2:AI$2000,B132,21))</f>
        <v>P</v>
      </c>
      <c r="H132" s="900">
        <f>IF(A132="P",INDEX('LŠZ P'!A$2:AP$2000,B132,17),INDEX('LŠZ H'!A$2:AI$2000,B132,17))</f>
        <v>19122</v>
      </c>
      <c r="I132" s="913">
        <v>44280</v>
      </c>
      <c r="J132" s="899" t="str">
        <f>IF(A132="P",INDEX('LŠZ P'!A$2:AP$2000,B132,2),INDEX('LŠZ H'!A$2:AI$2000,B132,2))</f>
        <v>PK</v>
      </c>
      <c r="K132" s="900" t="str">
        <f>IF(A132="P",CONCATENATE(INDEX('LŠZ P'!A$2:AP$2000,B132,24),",",INDEX('LŠZ P'!A$2:AP$2000,B132,26)," ",INDEX('LŠZ P'!A$2:AP$2000,B132,25)),CONCATENATE(INDEX('LŠZ H'!A$2:AI$2000,B132,24),",",INDEX('LŠZ H'!A$2:AI$2000,B132,26)," ",INDEX('LŠZ H'!A$2:AI$2000,B132,25)))</f>
        <v>Fadruszova 17,841 04 Bratislava</v>
      </c>
      <c r="L132" s="900" t="str">
        <f>IF(A132="P",INDEX('LŠZ P'!A$2:AP$2000,B132,20),INDEX('LŠZ H'!A$2:AI$2000,B132,20))</f>
        <v>Muhelyi</v>
      </c>
      <c r="M132" s="900" t="str">
        <f>IF(A132="P",CONCATENATE(INDEX('LŠZ P'!A$2:AP$2000,B132,3),"/",INDEX('LŠZ P'!A$2:AP$2000,B132,4)),CONCATENATE(INDEX('LŠZ H'!A$2:AI$2000,B132,3),"/",INDEX('LŠZ H'!A$2:AI$2000,B132,4)))</f>
        <v>KUDOS M/</v>
      </c>
      <c r="N132" s="900" t="str">
        <f>IF(A132="P",CONCATENATE(INDEX('LŠZ P'!A$2:AP$2000,B132,23),";",INDEX('LŠZ P'!A$2:AP$2000,B132,42)),CONCATENATE(INDEX('LŠZ H'!A$2:AI$2000,B132,23),";",INDEX('LŠZ H'!A$2:AI$2000,B132,39)))</f>
        <v>23;</v>
      </c>
      <c r="O132" s="914">
        <v>45005</v>
      </c>
      <c r="P132" s="599"/>
    </row>
    <row r="133" spans="1:16" s="295" customFormat="1" x14ac:dyDescent="0.2">
      <c r="A133" s="898" t="s">
        <v>991</v>
      </c>
      <c r="B133" s="899">
        <v>235</v>
      </c>
      <c r="C133" s="904">
        <v>130</v>
      </c>
      <c r="D133" s="900" t="str">
        <f>IF(A133="P",INDEX('LŠZ P'!A$2:AP$2000,B133,11),INDEX('LŠZ H'!A$2:AI$2000,B133,11))</f>
        <v>Pavol GÁL</v>
      </c>
      <c r="E133" s="900" t="str">
        <f>IF(A133="P",INDEX('LŠZ P'!A$2:AP$2000,B133,5),INDEX('LŠZ H'!A$2:AI$2000,B133,5))</f>
        <v>OM-P235</v>
      </c>
      <c r="F133" s="900">
        <f>IF(A133="P",INDEX('LŠZ P'!A$2:AP$2000,B133,6),INDEX('LŠZ H'!A$2:AI$2000,B133,6))</f>
        <v>0</v>
      </c>
      <c r="G133" s="899" t="str">
        <f>IF(A133="P",INDEX('LŠZ P'!A$2:AP$2000,B133,21),INDEX('LŠZ H'!A$2:AI$2000,B133,21))</f>
        <v>P</v>
      </c>
      <c r="H133" s="900">
        <f>IF(A133="P",INDEX('LŠZ P'!A$2:AP$2000,B133,17),INDEX('LŠZ H'!A$2:AI$2000,B133,17))</f>
        <v>20038</v>
      </c>
      <c r="I133" s="913">
        <v>44280</v>
      </c>
      <c r="J133" s="899" t="str">
        <f>IF(A133="P",INDEX('LŠZ P'!A$2:AP$2000,B133,2),INDEX('LŠZ H'!A$2:AI$2000,B133,2))</f>
        <v>PK</v>
      </c>
      <c r="K133" s="900" t="str">
        <f>IF(A133="P",CONCATENATE(INDEX('LŠZ P'!A$2:AP$2000,B133,24),",",INDEX('LŠZ P'!A$2:AP$2000,B133,26)," ",INDEX('LŠZ P'!A$2:AP$2000,B133,25)),CONCATENATE(INDEX('LŠZ H'!A$2:AI$2000,B133,24),",",INDEX('LŠZ H'!A$2:AI$2000,B133,26)," ",INDEX('LŠZ H'!A$2:AI$2000,B133,25)))</f>
        <v>Tabaková 1747/34,900 27 Bernolákovo</v>
      </c>
      <c r="L133" s="900" t="str">
        <f>IF(A133="P",INDEX('LŠZ P'!A$2:AP$2000,B133,20),INDEX('LŠZ H'!A$2:AI$2000,B133,20))</f>
        <v>Muhelyi</v>
      </c>
      <c r="M133" s="900" t="str">
        <f>IF(A133="P",CONCATENATE(INDEX('LŠZ P'!A$2:AP$2000,B133,3),"/",INDEX('LŠZ P'!A$2:AP$2000,B133,4)),CONCATENATE(INDEX('LŠZ H'!A$2:AI$2000,B133,3),"/",INDEX('LŠZ H'!A$2:AI$2000,B133,4)))</f>
        <v>ALPHA 6 26/</v>
      </c>
      <c r="N133" s="900" t="str">
        <f>IF(A133="P",CONCATENATE(INDEX('LŠZ P'!A$2:AP$2000,B133,23),";",INDEX('LŠZ P'!A$2:AP$2000,B133,42)),CONCATENATE(INDEX('LŠZ H'!A$2:AI$2000,B133,23),";",INDEX('LŠZ H'!A$2:AI$2000,B133,39)))</f>
        <v>40;</v>
      </c>
      <c r="O133" s="914">
        <v>45005</v>
      </c>
      <c r="P133" s="599"/>
    </row>
    <row r="134" spans="1:16" s="295" customFormat="1" x14ac:dyDescent="0.2">
      <c r="A134" s="898" t="s">
        <v>991</v>
      </c>
      <c r="B134" s="899">
        <v>508</v>
      </c>
      <c r="C134" s="904">
        <v>131</v>
      </c>
      <c r="D134" s="900" t="str">
        <f>IF(A134="P",INDEX('LŠZ P'!A$2:AP$2000,B134,11),INDEX('LŠZ H'!A$2:AI$2000,B134,11))</f>
        <v>Mgr. Peter GLASNÁK</v>
      </c>
      <c r="E134" s="900" t="str">
        <f>IF(A134="P",INDEX('LŠZ P'!A$2:AP$2000,B134,5),INDEX('LŠZ H'!A$2:AI$2000,B134,5))</f>
        <v>OM-P508</v>
      </c>
      <c r="F134" s="900">
        <f>IF(A134="P",INDEX('LŠZ P'!A$2:AP$2000,B134,6),INDEX('LŠZ H'!A$2:AI$2000,B134,6))</f>
        <v>0</v>
      </c>
      <c r="G134" s="899" t="str">
        <f>IF(A134="P",INDEX('LŠZ P'!A$2:AP$2000,B134,21),INDEX('LŠZ H'!A$2:AI$2000,B134,21))</f>
        <v>P</v>
      </c>
      <c r="H134" s="900">
        <f>IF(A134="P",INDEX('LŠZ P'!A$2:AP$2000,B134,17),INDEX('LŠZ H'!A$2:AI$2000,B134,17))</f>
        <v>21132</v>
      </c>
      <c r="I134" s="913">
        <v>44280</v>
      </c>
      <c r="J134" s="899" t="str">
        <f>IF(A134="P",INDEX('LŠZ P'!A$2:AP$2000,B134,2),INDEX('LŠZ H'!A$2:AI$2000,B134,2))</f>
        <v>PK</v>
      </c>
      <c r="K134" s="900" t="str">
        <f>IF(A134="P",CONCATENATE(INDEX('LŠZ P'!A$2:AP$2000,B134,24),",",INDEX('LŠZ P'!A$2:AP$2000,B134,26)," ",INDEX('LŠZ P'!A$2:AP$2000,B134,25)),CONCATENATE(INDEX('LŠZ H'!A$2:AI$2000,B134,24),",",INDEX('LŠZ H'!A$2:AI$2000,B134,26)," ",INDEX('LŠZ H'!A$2:AI$2000,B134,25)))</f>
        <v>J. Kráľa 2591,022 01 Čadca</v>
      </c>
      <c r="L134" s="900" t="str">
        <f>IF(A134="P",INDEX('LŠZ P'!A$2:AP$2000,B134,20),INDEX('LŠZ H'!A$2:AI$2000,B134,20))</f>
        <v>Muhelyi</v>
      </c>
      <c r="M134" s="900" t="str">
        <f>IF(A134="P",CONCATENATE(INDEX('LŠZ P'!A$2:AP$2000,B134,3),"/",INDEX('LŠZ P'!A$2:AP$2000,B134,4)),CONCATENATE(INDEX('LŠZ H'!A$2:AI$2000,B134,3),"/",INDEX('LŠZ H'!A$2:AI$2000,B134,4)))</f>
        <v>ASPEN 5 26/</v>
      </c>
      <c r="N134" s="900" t="str">
        <f>IF(A134="P",CONCATENATE(INDEX('LŠZ P'!A$2:AP$2000,B134,23),";",INDEX('LŠZ P'!A$2:AP$2000,B134,42)),CONCATENATE(INDEX('LŠZ H'!A$2:AI$2000,B134,23),";",INDEX('LŠZ H'!A$2:AI$2000,B134,39)))</f>
        <v>127;</v>
      </c>
      <c r="O134" s="914">
        <v>45003</v>
      </c>
      <c r="P134" s="599"/>
    </row>
    <row r="135" spans="1:16" s="295" customFormat="1" x14ac:dyDescent="0.2">
      <c r="A135" s="898" t="s">
        <v>680</v>
      </c>
      <c r="B135" s="899">
        <v>31</v>
      </c>
      <c r="C135" s="904">
        <v>132</v>
      </c>
      <c r="D135" s="900" t="str">
        <f>IF(A135="P",INDEX('LŠZ P'!A$2:AP$2000,B135,11),INDEX('LŠZ H'!A$2:AI$2000,B135,11))</f>
        <v>Andrej ĎURČO</v>
      </c>
      <c r="E135" s="900" t="str">
        <f>IF(A135="P",INDEX('LŠZ P'!A$2:AP$2000,B135,5),INDEX('LŠZ H'!A$2:AI$2000,B135,5))</f>
        <v>OM-H031</v>
      </c>
      <c r="F135" s="900">
        <f>IF(A135="P",INDEX('LŠZ P'!A$2:AP$2000,B135,6),INDEX('LŠZ H'!A$2:AI$2000,B135,6))</f>
        <v>0</v>
      </c>
      <c r="G135" s="899" t="str">
        <f>IF(A135="P",INDEX('LŠZ P'!A$2:AP$2000,B135,21),INDEX('LŠZ H'!A$2:AI$2000,B135,21))</f>
        <v>37,30/81</v>
      </c>
      <c r="H135" s="900">
        <f>IF(A135="P",INDEX('LŠZ P'!A$2:AP$2000,B135,17),INDEX('LŠZ H'!A$2:AI$2000,B135,17))</f>
        <v>1997</v>
      </c>
      <c r="I135" s="913">
        <v>44281</v>
      </c>
      <c r="J135" s="899" t="str">
        <f>IF(A135="P",INDEX('LŠZ P'!A$2:AP$2000,B135,2),INDEX('LŠZ H'!A$2:AI$2000,B135,2))</f>
        <v>MZK</v>
      </c>
      <c r="K135" s="900" t="str">
        <f>IF(A135="P",CONCATENATE(INDEX('LŠZ P'!A$2:AP$2000,B135,24),",",INDEX('LŠZ P'!A$2:AP$2000,B135,26)," ",INDEX('LŠZ P'!A$2:AP$2000,B135,25)),CONCATENATE(INDEX('LŠZ H'!A$2:AI$2000,B135,24),",",INDEX('LŠZ H'!A$2:AI$2000,B135,26)," ",INDEX('LŠZ H'!A$2:AI$2000,B135,25)))</f>
        <v>2, 175</v>
      </c>
      <c r="L135" s="900" t="str">
        <f>IF(A135="P",INDEX('LŠZ P'!A$2:AP$2000,B135,20),INDEX('LŠZ H'!A$2:AI$2000,B135,20))</f>
        <v>Z</v>
      </c>
      <c r="M135" s="900" t="str">
        <f>IF(A135="P",CONCATENATE(INDEX('LŠZ P'!A$2:AP$2000,B135,3),"/",INDEX('LŠZ P'!A$2:AP$2000,B135,4)),CONCATENATE(INDEX('LŠZ H'!A$2:AI$2000,B135,3),"/",INDEX('LŠZ H'!A$2:AI$2000,B135,4)))</f>
        <v>APOLLO C 15 A/RACER GT/</v>
      </c>
      <c r="N135" s="900" t="e">
        <f>IF(A135="P",CONCATENATE(INDEX('LŠZ P'!A$2:AP$2000,B135,23),";",INDEX('LŠZ P'!A$2:AP$2000,B135,42)),CONCATENATE(INDEX('LŠZ H'!A$2:AI$2000,B135,23),";",INDEX('LŠZ H'!A$2:AI$2000,B135,39)))</f>
        <v>#REF!</v>
      </c>
      <c r="O135" s="914">
        <v>44833</v>
      </c>
      <c r="P135" s="599"/>
    </row>
    <row r="136" spans="1:16" s="295" customFormat="1" x14ac:dyDescent="0.2">
      <c r="A136" s="898" t="s">
        <v>991</v>
      </c>
      <c r="B136" s="899">
        <v>883</v>
      </c>
      <c r="C136" s="904">
        <v>133</v>
      </c>
      <c r="D136" s="900" t="str">
        <f>IF(A136="P",INDEX('LŠZ P'!A$2:AP$2000,B136,11),INDEX('LŠZ H'!A$2:AI$2000,B136,11))</f>
        <v>Valerij HAPON</v>
      </c>
      <c r="E136" s="900" t="str">
        <f>IF(A136="P",INDEX('LŠZ P'!A$2:AP$2000,B136,5),INDEX('LŠZ H'!A$2:AI$2000,B136,5))</f>
        <v>OM-P883</v>
      </c>
      <c r="F136" s="915" t="str">
        <f>IF(A136="P",INDEX('LŠZ P'!A$2:AP$2000,B136,6),INDEX('LŠZ H'!A$2:AI$2000,B136,6))</f>
        <v>P511</v>
      </c>
      <c r="G136" s="899" t="str">
        <f>IF(A136="P",INDEX('LŠZ P'!A$2:AP$2000,B136,21),INDEX('LŠZ H'!A$2:AI$2000,B136,21))</f>
        <v>P,Z/P</v>
      </c>
      <c r="H136" s="900">
        <f>IF(A136="P",INDEX('LŠZ P'!A$2:AP$2000,B136,17),INDEX('LŠZ H'!A$2:AI$2000,B136,17))</f>
        <v>21133</v>
      </c>
      <c r="I136" s="913">
        <v>44281</v>
      </c>
      <c r="J136" s="899" t="str">
        <f>IF(A136="P",INDEX('LŠZ P'!A$2:AP$2000,B136,2),INDEX('LŠZ H'!A$2:AI$2000,B136,2))</f>
        <v>MPK</v>
      </c>
      <c r="K136" s="900" t="str">
        <f>IF(A136="P",CONCATENATE(INDEX('LŠZ P'!A$2:AP$2000,B136,24),",",INDEX('LŠZ P'!A$2:AP$2000,B136,26)," ",INDEX('LŠZ P'!A$2:AP$2000,B136,25)),CONCATENATE(INDEX('LŠZ H'!A$2:AI$2000,B136,24),",",INDEX('LŠZ H'!A$2:AI$2000,B136,26)," ",INDEX('LŠZ H'!A$2:AI$2000,B136,25)))</f>
        <v>Jamník 73,033 01 Liptovský Hrádok</v>
      </c>
      <c r="L136" s="900" t="str">
        <f>IF(A136="P",INDEX('LŠZ P'!A$2:AP$2000,B136,20),INDEX('LŠZ H'!A$2:AI$2000,B136,20))</f>
        <v>Adame</v>
      </c>
      <c r="M136" s="900" t="str">
        <f>IF(A136="P",CONCATENATE(INDEX('LŠZ P'!A$2:AP$2000,B136,3),"/",INDEX('LŠZ P'!A$2:AP$2000,B136,4)),CONCATENATE(INDEX('LŠZ H'!A$2:AI$2000,B136,3),"/",INDEX('LŠZ H'!A$2:AI$2000,B136,4)))</f>
        <v>CHARGER 25/MINIPLANE TOP 80</v>
      </c>
      <c r="N136" s="900" t="str">
        <f>IF(A136="P",CONCATENATE(INDEX('LŠZ P'!A$2:AP$2000,B136,23),";",INDEX('LŠZ P'!A$2:AP$2000,B136,42)),CONCATENATE(INDEX('LŠZ H'!A$2:AI$2000,B136,23),";",INDEX('LŠZ H'!A$2:AI$2000,B136,39)))</f>
        <v>86//98,05;Para PLS do 12.5.2023 PLS č.17516</v>
      </c>
      <c r="O136" s="914">
        <v>45006</v>
      </c>
      <c r="P136" s="599">
        <v>140</v>
      </c>
    </row>
    <row r="137" spans="1:16" s="295" customFormat="1" x14ac:dyDescent="0.2">
      <c r="A137" s="898" t="s">
        <v>991</v>
      </c>
      <c r="B137" s="899">
        <v>472</v>
      </c>
      <c r="C137" s="904">
        <v>134</v>
      </c>
      <c r="D137" s="900" t="str">
        <f>IF(A137="P",INDEX('LŠZ P'!A$2:AP$2000,B137,11),INDEX('LŠZ H'!A$2:AI$2000,B137,11))</f>
        <v>Tomáš KELLO</v>
      </c>
      <c r="E137" s="900" t="str">
        <f>IF(A137="P",INDEX('LŠZ P'!A$2:AP$2000,B137,5),INDEX('LŠZ H'!A$2:AI$2000,B137,5))</f>
        <v>OM-P472</v>
      </c>
      <c r="F137" s="900">
        <f>IF(A137="P",INDEX('LŠZ P'!A$2:AP$2000,B137,6),INDEX('LŠZ H'!A$2:AI$2000,B137,6))</f>
        <v>0</v>
      </c>
      <c r="G137" s="899" t="str">
        <f>IF(A137="P",INDEX('LŠZ P'!A$2:AP$2000,B137,21),INDEX('LŠZ H'!A$2:AI$2000,B137,21))</f>
        <v>V</v>
      </c>
      <c r="H137" s="900">
        <f>IF(A137="P",INDEX('LŠZ P'!A$2:AP$2000,B137,17),INDEX('LŠZ H'!A$2:AI$2000,B137,17))</f>
        <v>21134</v>
      </c>
      <c r="I137" s="913">
        <v>44284</v>
      </c>
      <c r="J137" s="899" t="str">
        <f>IF(A137="P",INDEX('LŠZ P'!A$2:AP$2000,B137,2),INDEX('LŠZ H'!A$2:AI$2000,B137,2))</f>
        <v>PK</v>
      </c>
      <c r="K137" s="900" t="str">
        <f>IF(A137="P",CONCATENATE(INDEX('LŠZ P'!A$2:AP$2000,B137,24),",",INDEX('LŠZ P'!A$2:AP$2000,B137,26)," ",INDEX('LŠZ P'!A$2:AP$2000,B137,25)),CONCATENATE(INDEX('LŠZ H'!A$2:AI$2000,B137,24),",",INDEX('LŠZ H'!A$2:AI$2000,B137,26)," ",INDEX('LŠZ H'!A$2:AI$2000,B137,25)))</f>
        <v>Roľnícka 474/26,031 05 Liptovský Mikuláš</v>
      </c>
      <c r="L137" s="900" t="str">
        <f>IF(A137="P",INDEX('LŠZ P'!A$2:AP$2000,B137,20),INDEX('LŠZ H'!A$2:AI$2000,B137,20))</f>
        <v>Jánošík</v>
      </c>
      <c r="M137" s="900" t="str">
        <f>IF(A137="P",CONCATENATE(INDEX('LŠZ P'!A$2:AP$2000,B137,3),"/",INDEX('LŠZ P'!A$2:AP$2000,B137,4)),CONCATENATE(INDEX('LŠZ H'!A$2:AI$2000,B137,3),"/",INDEX('LŠZ H'!A$2:AI$2000,B137,4)))</f>
        <v>IOTA 2 25/</v>
      </c>
      <c r="N137" s="900" t="str">
        <f>IF(A137="P",CONCATENATE(INDEX('LŠZ P'!A$2:AP$2000,B137,23),";",INDEX('LŠZ P'!A$2:AP$2000,B137,42)),CONCATENATE(INDEX('LŠZ H'!A$2:AI$2000,B137,23),";",INDEX('LŠZ H'!A$2:AI$2000,B137,39)))</f>
        <v>45;</v>
      </c>
      <c r="O137" s="914">
        <v>45005</v>
      </c>
      <c r="P137" s="599"/>
    </row>
    <row r="138" spans="1:16" s="295" customFormat="1" x14ac:dyDescent="0.2">
      <c r="A138" s="898" t="s">
        <v>991</v>
      </c>
      <c r="B138" s="899">
        <v>1313</v>
      </c>
      <c r="C138" s="904">
        <v>135</v>
      </c>
      <c r="D138" s="900" t="str">
        <f>IF(A138="P",INDEX('LŠZ P'!A$2:AP$2000,B138,11),INDEX('LŠZ H'!A$2:AI$2000,B138,11))</f>
        <v>Bronislav VICENA</v>
      </c>
      <c r="E138" s="900" t="str">
        <f>IF(A138="P",INDEX('LŠZ P'!A$2:AP$2000,B138,5),INDEX('LŠZ H'!A$2:AI$2000,B138,5))</f>
        <v>OM-L313</v>
      </c>
      <c r="F138" s="900">
        <f>IF(A138="P",INDEX('LŠZ P'!A$2:AP$2000,B138,6),INDEX('LŠZ H'!A$2:AI$2000,B138,6))</f>
        <v>0</v>
      </c>
      <c r="G138" s="899" t="str">
        <f>IF(A138="P",INDEX('LŠZ P'!A$2:AP$2000,B138,21),INDEX('LŠZ H'!A$2:AI$2000,B138,21))</f>
        <v>P</v>
      </c>
      <c r="H138" s="900">
        <f>IF(A138="P",INDEX('LŠZ P'!A$2:AP$2000,B138,17),INDEX('LŠZ H'!A$2:AI$2000,B138,17))</f>
        <v>17508</v>
      </c>
      <c r="I138" s="913">
        <v>44285</v>
      </c>
      <c r="J138" s="899" t="str">
        <f>IF(A138="P",INDEX('LŠZ P'!A$2:AP$2000,B138,2),INDEX('LŠZ H'!A$2:AI$2000,B138,2))</f>
        <v>PK</v>
      </c>
      <c r="K138" s="900" t="str">
        <f>IF(A138="P",CONCATENATE(INDEX('LŠZ P'!A$2:AP$2000,B138,24),",",INDEX('LŠZ P'!A$2:AP$2000,B138,26)," ",INDEX('LŠZ P'!A$2:AP$2000,B138,25)),CONCATENATE(INDEX('LŠZ H'!A$2:AI$2000,B138,24),",",INDEX('LŠZ H'!A$2:AI$2000,B138,26)," ",INDEX('LŠZ H'!A$2:AI$2000,B138,25)))</f>
        <v>Bernolákova 29,974 05 Ban. Bystrica</v>
      </c>
      <c r="L138" s="900" t="str">
        <f>IF(A138="P",INDEX('LŠZ P'!A$2:AP$2000,B138,20),INDEX('LŠZ H'!A$2:AI$2000,B138,20))</f>
        <v>Jančiar</v>
      </c>
      <c r="M138" s="900" t="str">
        <f>IF(A138="P",CONCATENATE(INDEX('LŠZ P'!A$2:AP$2000,B138,3),"/",INDEX('LŠZ P'!A$2:AP$2000,B138,4)),CONCATENATE(INDEX('LŠZ H'!A$2:AI$2000,B138,3),"/",INDEX('LŠZ H'!A$2:AI$2000,B138,4)))</f>
        <v>ROOK 2 ML/</v>
      </c>
      <c r="N138" s="900" t="str">
        <f>IF(A138="P",CONCATENATE(INDEX('LŠZ P'!A$2:AP$2000,B138,23),";",INDEX('LŠZ P'!A$2:AP$2000,B138,42)),CONCATENATE(INDEX('LŠZ H'!A$2:AI$2000,B138,23),";",INDEX('LŠZ H'!A$2:AI$2000,B138,39)))</f>
        <v>43,06;</v>
      </c>
      <c r="O138" s="914">
        <v>45009</v>
      </c>
      <c r="P138" s="599"/>
    </row>
    <row r="139" spans="1:16" s="295" customFormat="1" x14ac:dyDescent="0.2">
      <c r="A139" s="898" t="s">
        <v>991</v>
      </c>
      <c r="B139" s="899">
        <v>522</v>
      </c>
      <c r="C139" s="904">
        <v>136</v>
      </c>
      <c r="D139" s="900" t="str">
        <f>IF(A139="P",INDEX('LŠZ P'!A$2:AP$2000,B139,11),INDEX('LŠZ H'!A$2:AI$2000,B139,11))</f>
        <v>Ing. Marek GAŽI</v>
      </c>
      <c r="E139" s="900" t="str">
        <f>IF(A139="P",INDEX('LŠZ P'!A$2:AP$2000,B139,5),INDEX('LŠZ H'!A$2:AI$2000,B139,5))</f>
        <v>OM-P522</v>
      </c>
      <c r="F139" s="900">
        <f>IF(A139="P",INDEX('LŠZ P'!A$2:AP$2000,B139,6),INDEX('LŠZ H'!A$2:AI$2000,B139,6))</f>
        <v>0</v>
      </c>
      <c r="G139" s="899" t="str">
        <f>IF(A139="P",INDEX('LŠZ P'!A$2:AP$2000,B139,21),INDEX('LŠZ H'!A$2:AI$2000,B139,21))</f>
        <v>V</v>
      </c>
      <c r="H139" s="900">
        <f>IF(A139="P",INDEX('LŠZ P'!A$2:AP$2000,B139,17),INDEX('LŠZ H'!A$2:AI$2000,B139,17))</f>
        <v>21136</v>
      </c>
      <c r="I139" s="913">
        <v>44285</v>
      </c>
      <c r="J139" s="899" t="str">
        <f>IF(A139="P",INDEX('LŠZ P'!A$2:AP$2000,B139,2),INDEX('LŠZ H'!A$2:AI$2000,B139,2))</f>
        <v>PK</v>
      </c>
      <c r="K139" s="900" t="str">
        <f>IF(A139="P",CONCATENATE(INDEX('LŠZ P'!A$2:AP$2000,B139,24),",",INDEX('LŠZ P'!A$2:AP$2000,B139,26)," ",INDEX('LŠZ P'!A$2:AP$2000,B139,25)),CONCATENATE(INDEX('LŠZ H'!A$2:AI$2000,B139,24),",",INDEX('LŠZ H'!A$2:AI$2000,B139,26)," ",INDEX('LŠZ H'!A$2:AI$2000,B139,25)))</f>
        <v>Ladomerská Vieska 53,965 01 Ladomerská Vieska</v>
      </c>
      <c r="L139" s="900" t="str">
        <f>IF(A139="P",INDEX('LŠZ P'!A$2:AP$2000,B139,20),INDEX('LŠZ H'!A$2:AI$2000,B139,20))</f>
        <v>Vyparina</v>
      </c>
      <c r="M139" s="900" t="str">
        <f>IF(A139="P",CONCATENATE(INDEX('LŠZ P'!A$2:AP$2000,B139,3),"/",INDEX('LŠZ P'!A$2:AP$2000,B139,4)),CONCATENATE(INDEX('LŠZ H'!A$2:AI$2000,B139,3),"/",INDEX('LŠZ H'!A$2:AI$2000,B139,4)))</f>
        <v>RUSH 5 ML/</v>
      </c>
      <c r="N139" s="900" t="str">
        <f>IF(A139="P",CONCATENATE(INDEX('LŠZ P'!A$2:AP$2000,B139,23),";",INDEX('LŠZ P'!A$2:AP$2000,B139,42)),CONCATENATE(INDEX('LŠZ H'!A$2:AI$2000,B139,23),";",INDEX('LŠZ H'!A$2:AI$2000,B139,39)))</f>
        <v>0;</v>
      </c>
      <c r="O139" s="914">
        <v>44997</v>
      </c>
      <c r="P139" s="599"/>
    </row>
    <row r="140" spans="1:16" s="295" customFormat="1" x14ac:dyDescent="0.2">
      <c r="A140" s="898" t="s">
        <v>991</v>
      </c>
      <c r="B140" s="899">
        <v>504</v>
      </c>
      <c r="C140" s="904">
        <v>137</v>
      </c>
      <c r="D140" s="900" t="str">
        <f>IF(A140="P",INDEX('LŠZ P'!A$2:AP$2000,B140,11),INDEX('LŠZ H'!A$2:AI$2000,B140,11))</f>
        <v>Tomáš PODMANÍK</v>
      </c>
      <c r="E140" s="900" t="str">
        <f>IF(A140="P",INDEX('LŠZ P'!A$2:AP$2000,B140,5),INDEX('LŠZ H'!A$2:AI$2000,B140,5))</f>
        <v>OM-P504</v>
      </c>
      <c r="F140" s="900">
        <f>IF(A140="P",INDEX('LŠZ P'!A$2:AP$2000,B140,6),INDEX('LŠZ H'!A$2:AI$2000,B140,6))</f>
        <v>0</v>
      </c>
      <c r="G140" s="899" t="str">
        <f>IF(A140="P",INDEX('LŠZ P'!A$2:AP$2000,B140,21),INDEX('LŠZ H'!A$2:AI$2000,B140,21))</f>
        <v>P</v>
      </c>
      <c r="H140" s="900">
        <f>IF(A140="P",INDEX('LŠZ P'!A$2:AP$2000,B140,17),INDEX('LŠZ H'!A$2:AI$2000,B140,17))</f>
        <v>19121</v>
      </c>
      <c r="I140" s="913">
        <v>44285</v>
      </c>
      <c r="J140" s="899" t="str">
        <f>IF(A140="P",INDEX('LŠZ P'!A$2:AP$2000,B140,2),INDEX('LŠZ H'!A$2:AI$2000,B140,2))</f>
        <v>PK</v>
      </c>
      <c r="K140" s="900" t="str">
        <f>IF(A140="P",CONCATENATE(INDEX('LŠZ P'!A$2:AP$2000,B140,24),",",INDEX('LŠZ P'!A$2:AP$2000,B140,26)," ",INDEX('LŠZ P'!A$2:AP$2000,B140,25)),CONCATENATE(INDEX('LŠZ H'!A$2:AI$2000,B140,24),",",INDEX('LŠZ H'!A$2:AI$2000,B140,26)," ",INDEX('LŠZ H'!A$2:AI$2000,B140,25)))</f>
        <v>Veľké Kršteňany 110,958 03 Partizánske</v>
      </c>
      <c r="L140" s="900" t="str">
        <f>IF(A140="P",INDEX('LŠZ P'!A$2:AP$2000,B140,20),INDEX('LŠZ H'!A$2:AI$2000,B140,20))</f>
        <v>Podmaník</v>
      </c>
      <c r="M140" s="900" t="str">
        <f>IF(A140="P",CONCATENATE(INDEX('LŠZ P'!A$2:AP$2000,B140,3),"/",INDEX('LŠZ P'!A$2:AP$2000,B140,4)),CONCATENATE(INDEX('LŠZ H'!A$2:AI$2000,B140,3),"/",INDEX('LŠZ H'!A$2:AI$2000,B140,4)))</f>
        <v>SPECTRA M/</v>
      </c>
      <c r="N140" s="900" t="str">
        <f>IF(A140="P",CONCATENATE(INDEX('LŠZ P'!A$2:AP$2000,B140,23),";",INDEX('LŠZ P'!A$2:AP$2000,B140,42)),CONCATENATE(INDEX('LŠZ H'!A$2:AI$2000,B140,23),";",INDEX('LŠZ H'!A$2:AI$2000,B140,39)))</f>
        <v>185,34;</v>
      </c>
      <c r="O140" s="914">
        <v>45005</v>
      </c>
      <c r="P140" s="599"/>
    </row>
    <row r="141" spans="1:16" s="295" customFormat="1" x14ac:dyDescent="0.2">
      <c r="A141" s="898" t="s">
        <v>991</v>
      </c>
      <c r="B141" s="899">
        <v>541</v>
      </c>
      <c r="C141" s="904">
        <v>138</v>
      </c>
      <c r="D141" s="900" t="str">
        <f>IF(A141="P",INDEX('LŠZ P'!A$2:AP$2000,B141,11),INDEX('LŠZ H'!A$2:AI$2000,B141,11))</f>
        <v>Miroslav MATEJKA</v>
      </c>
      <c r="E141" s="900" t="str">
        <f>IF(A141="P",INDEX('LŠZ P'!A$2:AP$2000,B141,5),INDEX('LŠZ H'!A$2:AI$2000,B141,5))</f>
        <v>OM-P541</v>
      </c>
      <c r="F141" s="900">
        <f>IF(A141="P",INDEX('LŠZ P'!A$2:AP$2000,B141,6),INDEX('LŠZ H'!A$2:AI$2000,B141,6))</f>
        <v>0</v>
      </c>
      <c r="G141" s="899" t="str">
        <f>IF(A141="P",INDEX('LŠZ P'!A$2:AP$2000,B141,21),INDEX('LŠZ H'!A$2:AI$2000,B141,21))</f>
        <v>V</v>
      </c>
      <c r="H141" s="900">
        <f>IF(A141="P",INDEX('LŠZ P'!A$2:AP$2000,B141,17),INDEX('LŠZ H'!A$2:AI$2000,B141,17))</f>
        <v>21138</v>
      </c>
      <c r="I141" s="913">
        <v>44285</v>
      </c>
      <c r="J141" s="899" t="str">
        <f>IF(A141="P",INDEX('LŠZ P'!A$2:AP$2000,B141,2),INDEX('LŠZ H'!A$2:AI$2000,B141,2))</f>
        <v>PK</v>
      </c>
      <c r="K141" s="900" t="str">
        <f>IF(A141="P",CONCATENATE(INDEX('LŠZ P'!A$2:AP$2000,B141,24),",",INDEX('LŠZ P'!A$2:AP$2000,B141,26)," ",INDEX('LŠZ P'!A$2:AP$2000,B141,25)),CONCATENATE(INDEX('LŠZ H'!A$2:AI$2000,B141,24),",",INDEX('LŠZ H'!A$2:AI$2000,B141,26)," ",INDEX('LŠZ H'!A$2:AI$2000,B141,25)))</f>
        <v>Žiar 183,032 05 Smrečany</v>
      </c>
      <c r="L141" s="900" t="str">
        <f>IF(A141="P",INDEX('LŠZ P'!A$2:AP$2000,B141,20),INDEX('LŠZ H'!A$2:AI$2000,B141,20))</f>
        <v>Podmaník</v>
      </c>
      <c r="M141" s="900" t="str">
        <f>IF(A141="P",CONCATENATE(INDEX('LŠZ P'!A$2:AP$2000,B141,3),"/",INDEX('LŠZ P'!A$2:AP$2000,B141,4)),CONCATENATE(INDEX('LŠZ H'!A$2:AI$2000,B141,3),"/",INDEX('LŠZ H'!A$2:AI$2000,B141,4)))</f>
        <v>DELTA 3 L/</v>
      </c>
      <c r="N141" s="900" t="str">
        <f>IF(A141="P",CONCATENATE(INDEX('LŠZ P'!A$2:AP$2000,B141,23),";",INDEX('LŠZ P'!A$2:AP$2000,B141,42)),CONCATENATE(INDEX('LŠZ H'!A$2:AI$2000,B141,23),";",INDEX('LŠZ H'!A$2:AI$2000,B141,39)))</f>
        <v>160;</v>
      </c>
      <c r="O141" s="914">
        <v>44996</v>
      </c>
      <c r="P141" s="599"/>
    </row>
    <row r="142" spans="1:16" s="295" customFormat="1" x14ac:dyDescent="0.2">
      <c r="A142" s="898" t="s">
        <v>991</v>
      </c>
      <c r="B142" s="899">
        <v>1205</v>
      </c>
      <c r="C142" s="904">
        <v>139</v>
      </c>
      <c r="D142" s="900" t="str">
        <f>IF(A142="P",INDEX('LŠZ P'!A$2:AP$2000,B142,11),INDEX('LŠZ H'!A$2:AI$2000,B142,11))</f>
        <v>Ing. Zdenko KAČMÁR</v>
      </c>
      <c r="E142" s="900" t="str">
        <f>IF(A142="P",INDEX('LŠZ P'!A$2:AP$2000,B142,5),INDEX('LŠZ H'!A$2:AI$2000,B142,5))</f>
        <v>OM-L205</v>
      </c>
      <c r="F142" s="900">
        <f>IF(A142="P",INDEX('LŠZ P'!A$2:AP$2000,B142,6),INDEX('LŠZ H'!A$2:AI$2000,B142,6))</f>
        <v>0</v>
      </c>
      <c r="G142" s="899" t="str">
        <f>IF(A142="P",INDEX('LŠZ P'!A$2:AP$2000,B142,21),INDEX('LŠZ H'!A$2:AI$2000,B142,21))</f>
        <v>P</v>
      </c>
      <c r="H142" s="900">
        <f>IF(A142="P",INDEX('LŠZ P'!A$2:AP$2000,B142,17),INDEX('LŠZ H'!A$2:AI$2000,B142,17))</f>
        <v>16456</v>
      </c>
      <c r="I142" s="913">
        <v>44285</v>
      </c>
      <c r="J142" s="899" t="str">
        <f>IF(A142="P",INDEX('LŠZ P'!A$2:AP$2000,B142,2),INDEX('LŠZ H'!A$2:AI$2000,B142,2))</f>
        <v>PK</v>
      </c>
      <c r="K142" s="900" t="str">
        <f>IF(A142="P",CONCATENATE(INDEX('LŠZ P'!A$2:AP$2000,B142,24),",",INDEX('LŠZ P'!A$2:AP$2000,B142,26)," ",INDEX('LŠZ P'!A$2:AP$2000,B142,25)),CONCATENATE(INDEX('LŠZ H'!A$2:AI$2000,B142,24),",",INDEX('LŠZ H'!A$2:AI$2000,B142,26)," ",INDEX('LŠZ H'!A$2:AI$2000,B142,25)))</f>
        <v>Pod Vršky 1138/12,013 01 Teplička n/Váhom</v>
      </c>
      <c r="L142" s="900" t="str">
        <f>IF(A142="P",INDEX('LŠZ P'!A$2:AP$2000,B142,20),INDEX('LŠZ H'!A$2:AI$2000,B142,20))</f>
        <v>Kačmár</v>
      </c>
      <c r="M142" s="900" t="str">
        <f>IF(A142="P",CONCATENATE(INDEX('LŠZ P'!A$2:AP$2000,B142,3),"/",INDEX('LŠZ P'!A$2:AP$2000,B142,4)),CONCATENATE(INDEX('LŠZ H'!A$2:AI$2000,B142,3),"/",INDEX('LŠZ H'!A$2:AI$2000,B142,4)))</f>
        <v>BRIGHT 5 30/</v>
      </c>
      <c r="N142" s="900" t="str">
        <f>IF(A142="P",CONCATENATE(INDEX('LŠZ P'!A$2:AP$2000,B142,23),";",INDEX('LŠZ P'!A$2:AP$2000,B142,42)),CONCATENATE(INDEX('LŠZ H'!A$2:AI$2000,B142,23),";",INDEX('LŠZ H'!A$2:AI$2000,B142,39)))</f>
        <v>20;</v>
      </c>
      <c r="O142" s="914">
        <v>45033</v>
      </c>
      <c r="P142" s="599"/>
    </row>
    <row r="143" spans="1:16" s="295" customFormat="1" x14ac:dyDescent="0.2">
      <c r="A143" s="898" t="s">
        <v>991</v>
      </c>
      <c r="B143" s="899">
        <v>1231</v>
      </c>
      <c r="C143" s="904">
        <v>140</v>
      </c>
      <c r="D143" s="900" t="str">
        <f>IF(A143="P",INDEX('LŠZ P'!A$2:AP$2000,B143,11),INDEX('LŠZ H'!A$2:AI$2000,B143,11))</f>
        <v>Ing. Zdenko KAČMÁR</v>
      </c>
      <c r="E143" s="900" t="str">
        <f>IF(A143="P",INDEX('LŠZ P'!A$2:AP$2000,B143,5),INDEX('LŠZ H'!A$2:AI$2000,B143,5))</f>
        <v>OM-L231</v>
      </c>
      <c r="F143" s="900">
        <f>IF(A143="P",INDEX('LŠZ P'!A$2:AP$2000,B143,6),INDEX('LŠZ H'!A$2:AI$2000,B143,6))</f>
        <v>0</v>
      </c>
      <c r="G143" s="899" t="str">
        <f>IF(A143="P",INDEX('LŠZ P'!A$2:AP$2000,B143,21),INDEX('LŠZ H'!A$2:AI$2000,B143,21))</f>
        <v>P</v>
      </c>
      <c r="H143" s="900">
        <f>IF(A143="P",INDEX('LŠZ P'!A$2:AP$2000,B143,17),INDEX('LŠZ H'!A$2:AI$2000,B143,17))</f>
        <v>19199</v>
      </c>
      <c r="I143" s="913">
        <v>44285</v>
      </c>
      <c r="J143" s="899" t="str">
        <f>IF(A143="P",INDEX('LŠZ P'!A$2:AP$2000,B143,2),INDEX('LŠZ H'!A$2:AI$2000,B143,2))</f>
        <v>PK</v>
      </c>
      <c r="K143" s="900" t="str">
        <f>IF(A143="P",CONCATENATE(INDEX('LŠZ P'!A$2:AP$2000,B143,24),",",INDEX('LŠZ P'!A$2:AP$2000,B143,26)," ",INDEX('LŠZ P'!A$2:AP$2000,B143,25)),CONCATENATE(INDEX('LŠZ H'!A$2:AI$2000,B143,24),",",INDEX('LŠZ H'!A$2:AI$2000,B143,26)," ",INDEX('LŠZ H'!A$2:AI$2000,B143,25)))</f>
        <v>Pod Vršky 1138/12,013 01 Teplička nad Váhom</v>
      </c>
      <c r="L143" s="900" t="str">
        <f>IF(A143="P",INDEX('LŠZ P'!A$2:AP$2000,B143,20),INDEX('LŠZ H'!A$2:AI$2000,B143,20))</f>
        <v>Kačmár</v>
      </c>
      <c r="M143" s="900" t="str">
        <f>IF(A143="P",CONCATENATE(INDEX('LŠZ P'!A$2:AP$2000,B143,3),"/",INDEX('LŠZ P'!A$2:AP$2000,B143,4)),CONCATENATE(INDEX('LŠZ H'!A$2:AI$2000,B143,3),"/",INDEX('LŠZ H'!A$2:AI$2000,B143,4)))</f>
        <v>BRIGHT 5 24/</v>
      </c>
      <c r="N143" s="900" t="str">
        <f>IF(A143="P",CONCATENATE(INDEX('LŠZ P'!A$2:AP$2000,B143,23),";",INDEX('LŠZ P'!A$2:AP$2000,B143,42)),CONCATENATE(INDEX('LŠZ H'!A$2:AI$2000,B143,23),";",INDEX('LŠZ H'!A$2:AI$2000,B143,39)))</f>
        <v>10;</v>
      </c>
      <c r="O143" s="914">
        <v>45034</v>
      </c>
      <c r="P143" s="599"/>
    </row>
    <row r="144" spans="1:16" s="295" customFormat="1" x14ac:dyDescent="0.2">
      <c r="A144" s="898" t="s">
        <v>991</v>
      </c>
      <c r="B144" s="899">
        <v>1257</v>
      </c>
      <c r="C144" s="904">
        <v>141</v>
      </c>
      <c r="D144" s="900" t="str">
        <f>IF(A144="P",INDEX('LŠZ P'!A$2:AP$2000,B144,11),INDEX('LŠZ H'!A$2:AI$2000,B144,11))</f>
        <v>Ing. Zdenko KAČMÁR</v>
      </c>
      <c r="E144" s="900" t="str">
        <f>IF(A144="P",INDEX('LŠZ P'!A$2:AP$2000,B144,5),INDEX('LŠZ H'!A$2:AI$2000,B144,5))</f>
        <v>OM-L257</v>
      </c>
      <c r="F144" s="900">
        <f>IF(A144="P",INDEX('LŠZ P'!A$2:AP$2000,B144,6),INDEX('LŠZ H'!A$2:AI$2000,B144,6))</f>
        <v>0</v>
      </c>
      <c r="G144" s="899" t="str">
        <f>IF(A144="P",INDEX('LŠZ P'!A$2:AP$2000,B144,21),INDEX('LŠZ H'!A$2:AI$2000,B144,21))</f>
        <v>P</v>
      </c>
      <c r="H144" s="900">
        <f>IF(A144="P",INDEX('LŠZ P'!A$2:AP$2000,B144,17),INDEX('LŠZ H'!A$2:AI$2000,B144,17))</f>
        <v>19203</v>
      </c>
      <c r="I144" s="913">
        <v>44285</v>
      </c>
      <c r="J144" s="899" t="str">
        <f>IF(A144="P",INDEX('LŠZ P'!A$2:AP$2000,B144,2),INDEX('LŠZ H'!A$2:AI$2000,B144,2))</f>
        <v>PK</v>
      </c>
      <c r="K144" s="900" t="str">
        <f>IF(A144="P",CONCATENATE(INDEX('LŠZ P'!A$2:AP$2000,B144,24),",",INDEX('LŠZ P'!A$2:AP$2000,B144,26)," ",INDEX('LŠZ P'!A$2:AP$2000,B144,25)),CONCATENATE(INDEX('LŠZ H'!A$2:AI$2000,B144,24),",",INDEX('LŠZ H'!A$2:AI$2000,B144,26)," ",INDEX('LŠZ H'!A$2:AI$2000,B144,25)))</f>
        <v>Pod Vršky 1138/12,013 01 Teplička nad Váhom</v>
      </c>
      <c r="L144" s="900" t="str">
        <f>IF(A144="P",INDEX('LŠZ P'!A$2:AP$2000,B144,20),INDEX('LŠZ H'!A$2:AI$2000,B144,20))</f>
        <v>Kačmár</v>
      </c>
      <c r="M144" s="900" t="str">
        <f>IF(A144="P",CONCATENATE(INDEX('LŠZ P'!A$2:AP$2000,B144,3),"/",INDEX('LŠZ P'!A$2:AP$2000,B144,4)),CONCATENATE(INDEX('LŠZ H'!A$2:AI$2000,B144,3),"/",INDEX('LŠZ H'!A$2:AI$2000,B144,4)))</f>
        <v>BRIGHT 5 26/</v>
      </c>
      <c r="N144" s="900" t="str">
        <f>IF(A144="P",CONCATENATE(INDEX('LŠZ P'!A$2:AP$2000,B144,23),";",INDEX('LŠZ P'!A$2:AP$2000,B144,42)),CONCATENATE(INDEX('LŠZ H'!A$2:AI$2000,B144,23),";",INDEX('LŠZ H'!A$2:AI$2000,B144,39)))</f>
        <v>10;</v>
      </c>
      <c r="O144" s="914">
        <v>45034</v>
      </c>
      <c r="P144" s="599"/>
    </row>
    <row r="145" spans="1:16" s="295" customFormat="1" x14ac:dyDescent="0.2">
      <c r="A145" s="898" t="s">
        <v>991</v>
      </c>
      <c r="B145" s="899">
        <v>1248</v>
      </c>
      <c r="C145" s="904">
        <v>142</v>
      </c>
      <c r="D145" s="900" t="str">
        <f>IF(A145="P",INDEX('LŠZ P'!A$2:AP$2000,B145,11),INDEX('LŠZ H'!A$2:AI$2000,B145,11))</f>
        <v>Ing. Zdenko KAČMÁR</v>
      </c>
      <c r="E145" s="900" t="str">
        <f>IF(A145="P",INDEX('LŠZ P'!A$2:AP$2000,B145,5),INDEX('LŠZ H'!A$2:AI$2000,B145,5))</f>
        <v>OM-L248</v>
      </c>
      <c r="F145" s="900">
        <f>IF(A145="P",INDEX('LŠZ P'!A$2:AP$2000,B145,6),INDEX('LŠZ H'!A$2:AI$2000,B145,6))</f>
        <v>0</v>
      </c>
      <c r="G145" s="899" t="str">
        <f>IF(A145="P",INDEX('LŠZ P'!A$2:AP$2000,B145,21),INDEX('LŠZ H'!A$2:AI$2000,B145,21))</f>
        <v>P</v>
      </c>
      <c r="H145" s="900">
        <f>IF(A145="P",INDEX('LŠZ P'!A$2:AP$2000,B145,17),INDEX('LŠZ H'!A$2:AI$2000,B145,17))</f>
        <v>19201</v>
      </c>
      <c r="I145" s="913">
        <v>44285</v>
      </c>
      <c r="J145" s="899" t="str">
        <f>IF(A145="P",INDEX('LŠZ P'!A$2:AP$2000,B145,2),INDEX('LŠZ H'!A$2:AI$2000,B145,2))</f>
        <v>PK</v>
      </c>
      <c r="K145" s="900" t="str">
        <f>IF(A145="P",CONCATENATE(INDEX('LŠZ P'!A$2:AP$2000,B145,24),",",INDEX('LŠZ P'!A$2:AP$2000,B145,26)," ",INDEX('LŠZ P'!A$2:AP$2000,B145,25)),CONCATENATE(INDEX('LŠZ H'!A$2:AI$2000,B145,24),",",INDEX('LŠZ H'!A$2:AI$2000,B145,26)," ",INDEX('LŠZ H'!A$2:AI$2000,B145,25)))</f>
        <v>Pod Vršky 1138/12,013 01 Teplička nad Váhom</v>
      </c>
      <c r="L145" s="900" t="str">
        <f>IF(A145="P",INDEX('LŠZ P'!A$2:AP$2000,B145,20),INDEX('LŠZ H'!A$2:AI$2000,B145,20))</f>
        <v>Kačmár</v>
      </c>
      <c r="M145" s="900" t="str">
        <f>IF(A145="P",CONCATENATE(INDEX('LŠZ P'!A$2:AP$2000,B145,3),"/",INDEX('LŠZ P'!A$2:AP$2000,B145,4)),CONCATENATE(INDEX('LŠZ H'!A$2:AI$2000,B145,3),"/",INDEX('LŠZ H'!A$2:AI$2000,B145,4)))</f>
        <v>BRIGHT 5 26/</v>
      </c>
      <c r="N145" s="900" t="str">
        <f>IF(A145="P",CONCATENATE(INDEX('LŠZ P'!A$2:AP$2000,B145,23),";",INDEX('LŠZ P'!A$2:AP$2000,B145,42)),CONCATENATE(INDEX('LŠZ H'!A$2:AI$2000,B145,23),";",INDEX('LŠZ H'!A$2:AI$2000,B145,39)))</f>
        <v>10;</v>
      </c>
      <c r="O145" s="914">
        <v>45034</v>
      </c>
      <c r="P145" s="599"/>
    </row>
    <row r="146" spans="1:16" s="295" customFormat="1" x14ac:dyDescent="0.2">
      <c r="A146" s="898" t="s">
        <v>991</v>
      </c>
      <c r="B146" s="899">
        <v>1241</v>
      </c>
      <c r="C146" s="904">
        <v>143</v>
      </c>
      <c r="D146" s="900" t="str">
        <f>IF(A146="P",INDEX('LŠZ P'!A$2:AP$2000,B146,11),INDEX('LŠZ H'!A$2:AI$2000,B146,11))</f>
        <v>Ing. Zdenko KAČMÁR</v>
      </c>
      <c r="E146" s="900" t="str">
        <f>IF(A146="P",INDEX('LŠZ P'!A$2:AP$2000,B146,5),INDEX('LŠZ H'!A$2:AI$2000,B146,5))</f>
        <v>OM-L241</v>
      </c>
      <c r="F146" s="900">
        <f>IF(A146="P",INDEX('LŠZ P'!A$2:AP$2000,B146,6),INDEX('LŠZ H'!A$2:AI$2000,B146,6))</f>
        <v>0</v>
      </c>
      <c r="G146" s="899" t="str">
        <f>IF(A146="P",INDEX('LŠZ P'!A$2:AP$2000,B146,21),INDEX('LŠZ H'!A$2:AI$2000,B146,21))</f>
        <v>P</v>
      </c>
      <c r="H146" s="900">
        <f>IF(A146="P",INDEX('LŠZ P'!A$2:AP$2000,B146,17),INDEX('LŠZ H'!A$2:AI$2000,B146,17))</f>
        <v>19200</v>
      </c>
      <c r="I146" s="913">
        <v>44285</v>
      </c>
      <c r="J146" s="899" t="str">
        <f>IF(A146="P",INDEX('LŠZ P'!A$2:AP$2000,B146,2),INDEX('LŠZ H'!A$2:AI$2000,B146,2))</f>
        <v>PK</v>
      </c>
      <c r="K146" s="900" t="str">
        <f>IF(A146="P",CONCATENATE(INDEX('LŠZ P'!A$2:AP$2000,B146,24),",",INDEX('LŠZ P'!A$2:AP$2000,B146,26)," ",INDEX('LŠZ P'!A$2:AP$2000,B146,25)),CONCATENATE(INDEX('LŠZ H'!A$2:AI$2000,B146,24),",",INDEX('LŠZ H'!A$2:AI$2000,B146,26)," ",INDEX('LŠZ H'!A$2:AI$2000,B146,25)))</f>
        <v>Pod Vršky 1138/12,013 01 Teplička nad Váhom</v>
      </c>
      <c r="L146" s="900" t="str">
        <f>IF(A146="P",INDEX('LŠZ P'!A$2:AP$2000,B146,20),INDEX('LŠZ H'!A$2:AI$2000,B146,20))</f>
        <v>Kačmár</v>
      </c>
      <c r="M146" s="900" t="str">
        <f>IF(A146="P",CONCATENATE(INDEX('LŠZ P'!A$2:AP$2000,B146,3),"/",INDEX('LŠZ P'!A$2:AP$2000,B146,4)),CONCATENATE(INDEX('LŠZ H'!A$2:AI$2000,B146,3),"/",INDEX('LŠZ H'!A$2:AI$2000,B146,4)))</f>
        <v>BRIGHT 5 24/</v>
      </c>
      <c r="N146" s="900" t="str">
        <f>IF(A146="P",CONCATENATE(INDEX('LŠZ P'!A$2:AP$2000,B146,23),";",INDEX('LŠZ P'!A$2:AP$2000,B146,42)),CONCATENATE(INDEX('LŠZ H'!A$2:AI$2000,B146,23),";",INDEX('LŠZ H'!A$2:AI$2000,B146,39)))</f>
        <v>10;</v>
      </c>
      <c r="O146" s="914">
        <v>45034</v>
      </c>
      <c r="P146" s="599">
        <v>150</v>
      </c>
    </row>
    <row r="147" spans="1:16" s="295" customFormat="1" x14ac:dyDescent="0.2">
      <c r="A147" s="898" t="s">
        <v>991</v>
      </c>
      <c r="B147" s="899">
        <v>16</v>
      </c>
      <c r="C147" s="904">
        <v>144</v>
      </c>
      <c r="D147" s="900" t="str">
        <f>IF(A147="P",INDEX('LŠZ P'!A$2:AP$2000,B147,11),INDEX('LŠZ H'!A$2:AI$2000,B147,11))</f>
        <v>Ing. Zdenko KAČMÁR</v>
      </c>
      <c r="E147" s="900" t="str">
        <f>IF(A147="P",INDEX('LŠZ P'!A$2:AP$2000,B147,5),INDEX('LŠZ H'!A$2:AI$2000,B147,5))</f>
        <v>OM-P016</v>
      </c>
      <c r="F147" s="900">
        <f>IF(A147="P",INDEX('LŠZ P'!A$2:AP$2000,B147,6),INDEX('LŠZ H'!A$2:AI$2000,B147,6))</f>
        <v>0</v>
      </c>
      <c r="G147" s="899" t="str">
        <f>IF(A147="P",INDEX('LŠZ P'!A$2:AP$2000,B147,21),INDEX('LŠZ H'!A$2:AI$2000,B147,21))</f>
        <v>P</v>
      </c>
      <c r="H147" s="900">
        <f>IF(A147="P",INDEX('LŠZ P'!A$2:AP$2000,B147,17),INDEX('LŠZ H'!A$2:AI$2000,B147,17))</f>
        <v>19205</v>
      </c>
      <c r="I147" s="913">
        <v>44285</v>
      </c>
      <c r="J147" s="899" t="str">
        <f>IF(A147="P",INDEX('LŠZ P'!A$2:AP$2000,B147,2),INDEX('LŠZ H'!A$2:AI$2000,B147,2))</f>
        <v>PK</v>
      </c>
      <c r="K147" s="900" t="str">
        <f>IF(A147="P",CONCATENATE(INDEX('LŠZ P'!A$2:AP$2000,B147,24),",",INDEX('LŠZ P'!A$2:AP$2000,B147,26)," ",INDEX('LŠZ P'!A$2:AP$2000,B147,25)),CONCATENATE(INDEX('LŠZ H'!A$2:AI$2000,B147,24),",",INDEX('LŠZ H'!A$2:AI$2000,B147,26)," ",INDEX('LŠZ H'!A$2:AI$2000,B147,25)))</f>
        <v>Pod Vršky 1138/12,013 01 Teplička nad Váhom</v>
      </c>
      <c r="L147" s="900" t="str">
        <f>IF(A147="P",INDEX('LŠZ P'!A$2:AP$2000,B147,20),INDEX('LŠZ H'!A$2:AI$2000,B147,20))</f>
        <v>Kačmár</v>
      </c>
      <c r="M147" s="900" t="str">
        <f>IF(A147="P",CONCATENATE(INDEX('LŠZ P'!A$2:AP$2000,B147,3),"/",INDEX('LŠZ P'!A$2:AP$2000,B147,4)),CONCATENATE(INDEX('LŠZ H'!A$2:AI$2000,B147,3),"/",INDEX('LŠZ H'!A$2:AI$2000,B147,4)))</f>
        <v>BRIGHT 5 28/</v>
      </c>
      <c r="N147" s="900" t="str">
        <f>IF(A147="P",CONCATENATE(INDEX('LŠZ P'!A$2:AP$2000,B147,23),";",INDEX('LŠZ P'!A$2:AP$2000,B147,42)),CONCATENATE(INDEX('LŠZ H'!A$2:AI$2000,B147,23),";",INDEX('LŠZ H'!A$2:AI$2000,B147,39)))</f>
        <v>10;</v>
      </c>
      <c r="O147" s="914">
        <v>45034</v>
      </c>
      <c r="P147" s="599"/>
    </row>
    <row r="148" spans="1:16" s="295" customFormat="1" x14ac:dyDescent="0.2">
      <c r="A148" s="898" t="s">
        <v>991</v>
      </c>
      <c r="B148" s="899">
        <v>1151</v>
      </c>
      <c r="C148" s="904">
        <v>145</v>
      </c>
      <c r="D148" s="900" t="str">
        <f>IF(A148="P",INDEX('LŠZ P'!A$2:AP$2000,B148,11),INDEX('LŠZ H'!A$2:AI$2000,B148,11))</f>
        <v>Ing. Zdenko KAČMÁR</v>
      </c>
      <c r="E148" s="900" t="str">
        <f>IF(A148="P",INDEX('LŠZ P'!A$2:AP$2000,B148,5),INDEX('LŠZ H'!A$2:AI$2000,B148,5))</f>
        <v>OM-L151</v>
      </c>
      <c r="F148" s="900">
        <f>IF(A148="P",INDEX('LŠZ P'!A$2:AP$2000,B148,6),INDEX('LŠZ H'!A$2:AI$2000,B148,6))</f>
        <v>0</v>
      </c>
      <c r="G148" s="899" t="str">
        <f>IF(A148="P",INDEX('LŠZ P'!A$2:AP$2000,B148,21),INDEX('LŠZ H'!A$2:AI$2000,B148,21))</f>
        <v>P,Z</v>
      </c>
      <c r="H148" s="900">
        <f>IF(A148="P",INDEX('LŠZ P'!A$2:AP$2000,B148,17),INDEX('LŠZ H'!A$2:AI$2000,B148,17))</f>
        <v>21145</v>
      </c>
      <c r="I148" s="913">
        <v>44285</v>
      </c>
      <c r="J148" s="899" t="str">
        <f>IF(A148="P",INDEX('LŠZ P'!A$2:AP$2000,B148,2),INDEX('LŠZ H'!A$2:AI$2000,B148,2))</f>
        <v>PK</v>
      </c>
      <c r="K148" s="900" t="str">
        <f>IF(A148="P",CONCATENATE(INDEX('LŠZ P'!A$2:AP$2000,B148,24),",",INDEX('LŠZ P'!A$2:AP$2000,B148,26)," ",INDEX('LŠZ P'!A$2:AP$2000,B148,25)),CONCATENATE(INDEX('LŠZ H'!A$2:AI$2000,B148,24),",",INDEX('LŠZ H'!A$2:AI$2000,B148,26)," ",INDEX('LŠZ H'!A$2:AI$2000,B148,25)))</f>
        <v>Pod Vršky 1138/12,013 01 Teplička n/Váhom</v>
      </c>
      <c r="L148" s="900" t="str">
        <f>IF(A148="P",INDEX('LŠZ P'!A$2:AP$2000,B148,20),INDEX('LŠZ H'!A$2:AI$2000,B148,20))</f>
        <v>Kačmár</v>
      </c>
      <c r="M148" s="900" t="str">
        <f>IF(A148="P",CONCATENATE(INDEX('LŠZ P'!A$2:AP$2000,B148,3),"/",INDEX('LŠZ P'!A$2:AP$2000,B148,4)),CONCATENATE(INDEX('LŠZ H'!A$2:AI$2000,B148,3),"/",INDEX('LŠZ H'!A$2:AI$2000,B148,4)))</f>
        <v>BRIGHT 5 26/</v>
      </c>
      <c r="N148" s="900" t="str">
        <f>IF(A148="P",CONCATENATE(INDEX('LŠZ P'!A$2:AP$2000,B148,23),";",INDEX('LŠZ P'!A$2:AP$2000,B148,42)),CONCATENATE(INDEX('LŠZ H'!A$2:AI$2000,B148,23),";",INDEX('LŠZ H'!A$2:AI$2000,B148,39)))</f>
        <v>5;</v>
      </c>
      <c r="O148" s="914">
        <v>45034</v>
      </c>
      <c r="P148" s="599"/>
    </row>
    <row r="149" spans="1:16" s="295" customFormat="1" x14ac:dyDescent="0.2">
      <c r="A149" s="898" t="s">
        <v>991</v>
      </c>
      <c r="B149" s="899">
        <v>1283</v>
      </c>
      <c r="C149" s="904">
        <v>146</v>
      </c>
      <c r="D149" s="900" t="str">
        <f>IF(A149="P",INDEX('LŠZ P'!A$2:AP$2000,B149,11),INDEX('LŠZ H'!A$2:AI$2000,B149,11))</f>
        <v>Milan ŠIPOŠ</v>
      </c>
      <c r="E149" s="900" t="str">
        <f>IF(A149="P",INDEX('LŠZ P'!A$2:AP$2000,B149,5),INDEX('LŠZ H'!A$2:AI$2000,B149,5))</f>
        <v>OM-L283</v>
      </c>
      <c r="F149" s="900" t="str">
        <f>IF(A149="P",INDEX('LŠZ P'!A$2:AP$2000,B149,6),INDEX('LŠZ H'!A$2:AI$2000,B149,6))</f>
        <v>L283</v>
      </c>
      <c r="G149" s="899" t="str">
        <f>IF(A149="P",INDEX('LŠZ P'!A$2:AP$2000,B149,21),INDEX('LŠZ H'!A$2:AI$2000,B149,21))</f>
        <v>P,P</v>
      </c>
      <c r="H149" s="900">
        <f>IF(A149="P",INDEX('LŠZ P'!A$2:AP$2000,B149,17),INDEX('LŠZ H'!A$2:AI$2000,B149,17))</f>
        <v>17447</v>
      </c>
      <c r="I149" s="913">
        <v>44285</v>
      </c>
      <c r="J149" s="899" t="str">
        <f>IF(A149="P",INDEX('LŠZ P'!A$2:AP$2000,B149,2),INDEX('LŠZ H'!A$2:AI$2000,B149,2))</f>
        <v>MPK</v>
      </c>
      <c r="K149" s="900" t="str">
        <f>IF(A149="P",CONCATENATE(INDEX('LŠZ P'!A$2:AP$2000,B149,24),",",INDEX('LŠZ P'!A$2:AP$2000,B149,26)," ",INDEX('LŠZ P'!A$2:AP$2000,B149,25)),CONCATENATE(INDEX('LŠZ H'!A$2:AI$2000,B149,24),",",INDEX('LŠZ H'!A$2:AI$2000,B149,26)," ",INDEX('LŠZ H'!A$2:AI$2000,B149,25)))</f>
        <v>SNP 137/37,914 51 Tren. Teplice</v>
      </c>
      <c r="L149" s="900" t="str">
        <f>IF(A149="P",INDEX('LŠZ P'!A$2:AP$2000,B149,20),INDEX('LŠZ H'!A$2:AI$2000,B149,20))</f>
        <v>Kačmár</v>
      </c>
      <c r="M149" s="900" t="str">
        <f>IF(A149="P",CONCATENATE(INDEX('LŠZ P'!A$2:AP$2000,B149,3),"/",INDEX('LŠZ P'!A$2:AP$2000,B149,4)),CONCATENATE(INDEX('LŠZ H'!A$2:AI$2000,B149,3),"/",INDEX('LŠZ H'!A$2:AI$2000,B149,4)))</f>
        <v>GOLDEN 4 28/TOP 80</v>
      </c>
      <c r="N149" s="900" t="str">
        <f>IF(A149="P",CONCATENATE(INDEX('LŠZ P'!A$2:AP$2000,B149,23),";",INDEX('LŠZ P'!A$2:AP$2000,B149,42)),CONCATENATE(INDEX('LŠZ H'!A$2:AI$2000,B149,23),";",INDEX('LŠZ H'!A$2:AI$2000,B149,39)))</f>
        <v>96,56//38,07;</v>
      </c>
      <c r="O149" s="914">
        <v>45009</v>
      </c>
      <c r="P149" s="599"/>
    </row>
    <row r="150" spans="1:16" s="295" customFormat="1" x14ac:dyDescent="0.2">
      <c r="A150" s="898" t="s">
        <v>991</v>
      </c>
      <c r="B150" s="899">
        <v>547</v>
      </c>
      <c r="C150" s="904">
        <v>147</v>
      </c>
      <c r="D150" s="900" t="str">
        <f>IF(A150="P",INDEX('LŠZ P'!A$2:AP$2000,B150,11),INDEX('LŠZ H'!A$2:AI$2000,B150,11))</f>
        <v>NANOTRADING s.r.o.</v>
      </c>
      <c r="E150" s="900" t="str">
        <f>IF(A150="P",INDEX('LŠZ P'!A$2:AP$2000,B150,5),INDEX('LŠZ H'!A$2:AI$2000,B150,5))</f>
        <v>OM-P547</v>
      </c>
      <c r="F150" s="900">
        <f>IF(A150="P",INDEX('LŠZ P'!A$2:AP$2000,B150,6),INDEX('LŠZ H'!A$2:AI$2000,B150,6))</f>
        <v>0</v>
      </c>
      <c r="G150" s="899" t="str">
        <f>IF(A150="P",INDEX('LŠZ P'!A$2:AP$2000,B150,21),INDEX('LŠZ H'!A$2:AI$2000,B150,21))</f>
        <v>V</v>
      </c>
      <c r="H150" s="900">
        <f>IF(A150="P",INDEX('LŠZ P'!A$2:AP$2000,B150,17),INDEX('LŠZ H'!A$2:AI$2000,B150,17))</f>
        <v>21147</v>
      </c>
      <c r="I150" s="913">
        <v>44286</v>
      </c>
      <c r="J150" s="899" t="str">
        <f>IF(A150="P",INDEX('LŠZ P'!A$2:AP$2000,B150,2),INDEX('LŠZ H'!A$2:AI$2000,B150,2))</f>
        <v>PK</v>
      </c>
      <c r="K150" s="900" t="str">
        <f>IF(A150="P",CONCATENATE(INDEX('LŠZ P'!A$2:AP$2000,B150,24),",",INDEX('LŠZ P'!A$2:AP$2000,B150,26)," ",INDEX('LŠZ P'!A$2:AP$2000,B150,25)),CONCATENATE(INDEX('LŠZ H'!A$2:AI$2000,B150,24),",",INDEX('LŠZ H'!A$2:AI$2000,B150,26)," ",INDEX('LŠZ H'!A$2:AI$2000,B150,25)))</f>
        <v>Rosinská cesta 9,010 01 Žilina</v>
      </c>
      <c r="L150" s="900" t="str">
        <f>IF(A150="P",INDEX('LŠZ P'!A$2:AP$2000,B150,20),INDEX('LŠZ H'!A$2:AI$2000,B150,20))</f>
        <v>Vrabec</v>
      </c>
      <c r="M150" s="900" t="str">
        <f>IF(A150="P",CONCATENATE(INDEX('LŠZ P'!A$2:AP$2000,B150,3),"/",INDEX('LŠZ P'!A$2:AP$2000,B150,4)),CONCATENATE(INDEX('LŠZ H'!A$2:AI$2000,B150,3),"/",INDEX('LŠZ H'!A$2:AI$2000,B150,4)))</f>
        <v>PLUTO 4 L/</v>
      </c>
      <c r="N150" s="900" t="str">
        <f>IF(A150="P",CONCATENATE(INDEX('LŠZ P'!A$2:AP$2000,B150,23),";",INDEX('LŠZ P'!A$2:AP$2000,B150,42)),CONCATENATE(INDEX('LŠZ H'!A$2:AI$2000,B150,23),";",INDEX('LŠZ H'!A$2:AI$2000,B150,39)))</f>
        <v>0,15;</v>
      </c>
      <c r="O150" s="914">
        <v>45014</v>
      </c>
      <c r="P150" s="599"/>
    </row>
    <row r="151" spans="1:16" s="295" customFormat="1" x14ac:dyDescent="0.2">
      <c r="A151" s="898" t="s">
        <v>991</v>
      </c>
      <c r="B151" s="899">
        <v>38</v>
      </c>
      <c r="C151" s="904">
        <v>148</v>
      </c>
      <c r="D151" s="900" t="str">
        <f>IF(A151="P",INDEX('LŠZ P'!A$2:AP$2000,B151,11),INDEX('LŠZ H'!A$2:AI$2000,B151,11))</f>
        <v>Samuel SOMORA</v>
      </c>
      <c r="E151" s="900" t="str">
        <f>IF(A151="P",INDEX('LŠZ P'!A$2:AP$2000,B151,5),INDEX('LŠZ H'!A$2:AI$2000,B151,5))</f>
        <v>OM-P038</v>
      </c>
      <c r="F151" s="900">
        <f>IF(A151="P",INDEX('LŠZ P'!A$2:AP$2000,B151,6),INDEX('LŠZ H'!A$2:AI$2000,B151,6))</f>
        <v>0</v>
      </c>
      <c r="G151" s="899" t="str">
        <f>IF(A151="P",INDEX('LŠZ P'!A$2:AP$2000,B151,21),INDEX('LŠZ H'!A$2:AI$2000,B151,21))</f>
        <v>P</v>
      </c>
      <c r="H151" s="900">
        <f>IF(A151="P",INDEX('LŠZ P'!A$2:AP$2000,B151,17),INDEX('LŠZ H'!A$2:AI$2000,B151,17))</f>
        <v>19164</v>
      </c>
      <c r="I151" s="913">
        <v>44286</v>
      </c>
      <c r="J151" s="899" t="str">
        <f>IF(A151="P",INDEX('LŠZ P'!A$2:AP$2000,B151,2),INDEX('LŠZ H'!A$2:AI$2000,B151,2))</f>
        <v>PK</v>
      </c>
      <c r="K151" s="900" t="str">
        <f>IF(A151="P",CONCATENATE(INDEX('LŠZ P'!A$2:AP$2000,B151,24),",",INDEX('LŠZ P'!A$2:AP$2000,B151,26)," ",INDEX('LŠZ P'!A$2:AP$2000,B151,25)),CONCATENATE(INDEX('LŠZ H'!A$2:AI$2000,B151,24),",",INDEX('LŠZ H'!A$2:AI$2000,B151,26)," ",INDEX('LŠZ H'!A$2:AI$2000,B151,25)))</f>
        <v>Kordíky 163,976 34 Banská Bystrica</v>
      </c>
      <c r="L151" s="900" t="str">
        <f>IF(A151="P",INDEX('LŠZ P'!A$2:AP$2000,B151,20),INDEX('LŠZ H'!A$2:AI$2000,B151,20))</f>
        <v>Podmaník</v>
      </c>
      <c r="M151" s="900" t="str">
        <f>IF(A151="P",CONCATENATE(INDEX('LŠZ P'!A$2:AP$2000,B151,3),"/",INDEX('LŠZ P'!A$2:AP$2000,B151,4)),CONCATENATE(INDEX('LŠZ H'!A$2:AI$2000,B151,3),"/",INDEX('LŠZ H'!A$2:AI$2000,B151,4)))</f>
        <v>MENTOR 4 S/</v>
      </c>
      <c r="N151" s="900" t="str">
        <f>IF(A151="P",CONCATENATE(INDEX('LŠZ P'!A$2:AP$2000,B151,23),";",INDEX('LŠZ P'!A$2:AP$2000,B151,42)),CONCATENATE(INDEX('LŠZ H'!A$2:AI$2000,B151,23),";",INDEX('LŠZ H'!A$2:AI$2000,B151,39)))</f>
        <v>90;</v>
      </c>
      <c r="O151" s="914">
        <v>45007</v>
      </c>
      <c r="P151" s="599"/>
    </row>
    <row r="152" spans="1:16" s="295" customFormat="1" x14ac:dyDescent="0.2">
      <c r="A152" s="898" t="s">
        <v>991</v>
      </c>
      <c r="B152" s="899">
        <v>1058</v>
      </c>
      <c r="C152" s="904">
        <v>149</v>
      </c>
      <c r="D152" s="900" t="str">
        <f>IF(A152="P",INDEX('LŠZ P'!A$2:AP$2000,B152,11),INDEX('LŠZ H'!A$2:AI$2000,B152,11))</f>
        <v>Miroslav DROBNÝ</v>
      </c>
      <c r="E152" s="915" t="str">
        <f>IF(A152="P",INDEX('LŠZ P'!A$2:AP$2000,B152,5),INDEX('LŠZ H'!A$2:AI$2000,B152,5))</f>
        <v>OM-L058</v>
      </c>
      <c r="F152" s="900" t="str">
        <f>IF(A152="P",INDEX('LŠZ P'!A$2:AP$2000,B152,6),INDEX('LŠZ H'!A$2:AI$2000,B152,6))</f>
        <v>L058</v>
      </c>
      <c r="G152" s="899" t="str">
        <f>IF(A152="P",INDEX('LŠZ P'!A$2:AP$2000,B152,21),INDEX('LŠZ H'!A$2:AI$2000,B152,21))</f>
        <v>P/P</v>
      </c>
      <c r="H152" s="900">
        <f>IF(A152="P",INDEX('LŠZ P'!A$2:AP$2000,B152,17),INDEX('LŠZ H'!A$2:AI$2000,B152,17))</f>
        <v>19161</v>
      </c>
      <c r="I152" s="913">
        <v>44286</v>
      </c>
      <c r="J152" s="899" t="str">
        <f>IF(A152="P",INDEX('LŠZ P'!A$2:AP$2000,B152,2),INDEX('LŠZ H'!A$2:AI$2000,B152,2))</f>
        <v>MPK</v>
      </c>
      <c r="K152" s="900" t="str">
        <f>IF(A152="P",CONCATENATE(INDEX('LŠZ P'!A$2:AP$2000,B152,24),",",INDEX('LŠZ P'!A$2:AP$2000,B152,26)," ",INDEX('LŠZ P'!A$2:AP$2000,B152,25)),CONCATENATE(INDEX('LŠZ H'!A$2:AI$2000,B152,24),",",INDEX('LŠZ H'!A$2:AI$2000,B152,26)," ",INDEX('LŠZ H'!A$2:AI$2000,B152,25)))</f>
        <v>Cesta mládeže 42,901 01 Malacky</v>
      </c>
      <c r="L152" s="900" t="str">
        <f>IF(A152="P",INDEX('LŠZ P'!A$2:AP$2000,B152,20),INDEX('LŠZ H'!A$2:AI$2000,B152,20))</f>
        <v>Vrabec/Ďurina</v>
      </c>
      <c r="M152" s="900" t="str">
        <f>IF(A152="P",CONCATENATE(INDEX('LŠZ P'!A$2:AP$2000,B152,3),"/",INDEX('LŠZ P'!A$2:AP$2000,B152,4)),CONCATENATE(INDEX('LŠZ H'!A$2:AI$2000,B152,3),"/",INDEX('LŠZ H'!A$2:AI$2000,B152,4)))</f>
        <v>PLUTO 3 SM/JETFLY 200</v>
      </c>
      <c r="N152" s="900" t="str">
        <f>IF(A152="P",CONCATENATE(INDEX('LŠZ P'!A$2:AP$2000,B152,23),";",INDEX('LŠZ P'!A$2:AP$2000,B152,42)),CONCATENATE(INDEX('LŠZ H'!A$2:AI$2000,B152,23),";",INDEX('LŠZ H'!A$2:AI$2000,B152,39)))</f>
        <v>54,40//57,24/60;PARA PLS platný do 27.03.2023</v>
      </c>
      <c r="O152" s="914">
        <v>45012</v>
      </c>
      <c r="P152" s="599"/>
    </row>
    <row r="153" spans="1:16" s="295" customFormat="1" x14ac:dyDescent="0.2">
      <c r="A153" s="898" t="s">
        <v>991</v>
      </c>
      <c r="B153" s="899">
        <v>1110</v>
      </c>
      <c r="C153" s="904">
        <v>150</v>
      </c>
      <c r="D153" s="900" t="str">
        <f>IF(A153="P",INDEX('LŠZ P'!A$2:AP$2000,B153,11),INDEX('LŠZ H'!A$2:AI$2000,B153,11))</f>
        <v>Stanislav VOJTEK</v>
      </c>
      <c r="E153" s="900" t="str">
        <f>IF(A153="P",INDEX('LŠZ P'!A$2:AP$2000,B153,5),INDEX('LŠZ H'!A$2:AI$2000,B153,5))</f>
        <v>OM-L110</v>
      </c>
      <c r="F153" s="900">
        <f>IF(A153="P",INDEX('LŠZ P'!A$2:AP$2000,B153,6),INDEX('LŠZ H'!A$2:AI$2000,B153,6))</f>
        <v>0</v>
      </c>
      <c r="G153" s="899" t="str">
        <f>IF(A153="P",INDEX('LŠZ P'!A$2:AP$2000,B153,21),INDEX('LŠZ H'!A$2:AI$2000,B153,21))</f>
        <v>P</v>
      </c>
      <c r="H153" s="900">
        <f>IF(A153="P",INDEX('LŠZ P'!A$2:AP$2000,B153,17),INDEX('LŠZ H'!A$2:AI$2000,B153,17))</f>
        <v>19120</v>
      </c>
      <c r="I153" s="913">
        <v>44287</v>
      </c>
      <c r="J153" s="899" t="str">
        <f>IF(A153="P",INDEX('LŠZ P'!A$2:AP$2000,B153,2),INDEX('LŠZ H'!A$2:AI$2000,B153,2))</f>
        <v>PK</v>
      </c>
      <c r="K153" s="900" t="str">
        <f>IF(A153="P",CONCATENATE(INDEX('LŠZ P'!A$2:AP$2000,B153,24),",",INDEX('LŠZ P'!A$2:AP$2000,B153,26)," ",INDEX('LŠZ P'!A$2:AP$2000,B153,25)),CONCATENATE(INDEX('LŠZ H'!A$2:AI$2000,B153,24),",",INDEX('LŠZ H'!A$2:AI$2000,B153,26)," ",INDEX('LŠZ H'!A$2:AI$2000,B153,25)))</f>
        <v>Slovenská 36/399,082 12 Kapušany</v>
      </c>
      <c r="L153" s="900" t="str">
        <f>IF(A153="P",INDEX('LŠZ P'!A$2:AP$2000,B153,20),INDEX('LŠZ H'!A$2:AI$2000,B153,20))</f>
        <v>Vyparina</v>
      </c>
      <c r="M153" s="900" t="str">
        <f>IF(A153="P",CONCATENATE(INDEX('LŠZ P'!A$2:AP$2000,B153,3),"/",INDEX('LŠZ P'!A$2:AP$2000,B153,4)),CONCATENATE(INDEX('LŠZ H'!A$2:AI$2000,B153,3),"/",INDEX('LŠZ H'!A$2:AI$2000,B153,4)))</f>
        <v>ENZO 3 M/</v>
      </c>
      <c r="N153" s="900" t="str">
        <f>IF(A153="P",CONCATENATE(INDEX('LŠZ P'!A$2:AP$2000,B153,23),";",INDEX('LŠZ P'!A$2:AP$2000,B153,42)),CONCATENATE(INDEX('LŠZ H'!A$2:AI$2000,B153,23),";",INDEX('LŠZ H'!A$2:AI$2000,B153,39)))</f>
        <v>95;</v>
      </c>
      <c r="O153" s="914">
        <v>45006</v>
      </c>
      <c r="P153" s="599"/>
    </row>
    <row r="154" spans="1:16" s="295" customFormat="1" x14ac:dyDescent="0.2">
      <c r="A154" s="898" t="s">
        <v>991</v>
      </c>
      <c r="B154" s="899">
        <v>519</v>
      </c>
      <c r="C154" s="904">
        <v>151</v>
      </c>
      <c r="D154" s="900" t="str">
        <f>IF(A154="P",INDEX('LŠZ P'!A$2:AP$2000,B154,11),INDEX('LŠZ H'!A$2:AI$2000,B154,11))</f>
        <v>Mgr. Marek SIKULA</v>
      </c>
      <c r="E154" s="900" t="str">
        <f>IF(A154="P",INDEX('LŠZ P'!A$2:AP$2000,B154,5),INDEX('LŠZ H'!A$2:AI$2000,B154,5))</f>
        <v>OM-P519</v>
      </c>
      <c r="F154" s="900">
        <f>IF(A154="P",INDEX('LŠZ P'!A$2:AP$2000,B154,6),INDEX('LŠZ H'!A$2:AI$2000,B154,6))</f>
        <v>0</v>
      </c>
      <c r="G154" s="899" t="str">
        <f>IF(A154="P",INDEX('LŠZ P'!A$2:AP$2000,B154,21),INDEX('LŠZ H'!A$2:AI$2000,B154,21))</f>
        <v>V</v>
      </c>
      <c r="H154" s="900">
        <f>IF(A154="P",INDEX('LŠZ P'!A$2:AP$2000,B154,17),INDEX('LŠZ H'!A$2:AI$2000,B154,17))</f>
        <v>21151</v>
      </c>
      <c r="I154" s="913">
        <v>44287</v>
      </c>
      <c r="J154" s="899" t="str">
        <f>IF(A154="P",INDEX('LŠZ P'!A$2:AP$2000,B154,2),INDEX('LŠZ H'!A$2:AI$2000,B154,2))</f>
        <v>PK</v>
      </c>
      <c r="K154" s="900" t="str">
        <f>IF(A154="P",CONCATENATE(INDEX('LŠZ P'!A$2:AP$2000,B154,24),",",INDEX('LŠZ P'!A$2:AP$2000,B154,26)," ",INDEX('LŠZ P'!A$2:AP$2000,B154,25)),CONCATENATE(INDEX('LŠZ H'!A$2:AI$2000,B154,24),",",INDEX('LŠZ H'!A$2:AI$2000,B154,26)," ",INDEX('LŠZ H'!A$2:AI$2000,B154,25)))</f>
        <v>Telgárt 76,976 73 Telgárt</v>
      </c>
      <c r="L154" s="900" t="str">
        <f>IF(A154="P",INDEX('LŠZ P'!A$2:AP$2000,B154,20),INDEX('LŠZ H'!A$2:AI$2000,B154,20))</f>
        <v>Kišš</v>
      </c>
      <c r="M154" s="900" t="str">
        <f>IF(A154="P",CONCATENATE(INDEX('LŠZ P'!A$2:AP$2000,B154,3),"/",INDEX('LŠZ P'!A$2:AP$2000,B154,4)),CONCATENATE(INDEX('LŠZ H'!A$2:AI$2000,B154,3),"/",INDEX('LŠZ H'!A$2:AI$2000,B154,4)))</f>
        <v>RUSH 4 S/</v>
      </c>
      <c r="N154" s="900" t="str">
        <f>IF(A154="P",CONCATENATE(INDEX('LŠZ P'!A$2:AP$2000,B154,23),";",INDEX('LŠZ P'!A$2:AP$2000,B154,42)),CONCATENATE(INDEX('LŠZ H'!A$2:AI$2000,B154,23),";",INDEX('LŠZ H'!A$2:AI$2000,B154,39)))</f>
        <v>40;</v>
      </c>
      <c r="O154" s="914">
        <v>45006</v>
      </c>
      <c r="P154" s="599"/>
    </row>
    <row r="155" spans="1:16" s="295" customFormat="1" x14ac:dyDescent="0.2">
      <c r="A155" s="898" t="s">
        <v>991</v>
      </c>
      <c r="B155" s="899">
        <v>552</v>
      </c>
      <c r="C155" s="904">
        <v>152</v>
      </c>
      <c r="D155" s="900" t="str">
        <f>IF(A155="P",INDEX('LŠZ P'!A$2:AP$2000,B155,11),INDEX('LŠZ H'!A$2:AI$2000,B155,11))</f>
        <v>Gabriel GANYO</v>
      </c>
      <c r="E155" s="900" t="str">
        <f>IF(A155="P",INDEX('LŠZ P'!A$2:AP$2000,B155,5),INDEX('LŠZ H'!A$2:AI$2000,B155,5))</f>
        <v>OM-P552</v>
      </c>
      <c r="F155" s="900">
        <f>IF(A155="P",INDEX('LŠZ P'!A$2:AP$2000,B155,6),INDEX('LŠZ H'!A$2:AI$2000,B155,6))</f>
        <v>0</v>
      </c>
      <c r="G155" s="899" t="str">
        <f>IF(A155="P",INDEX('LŠZ P'!A$2:AP$2000,B155,21),INDEX('LŠZ H'!A$2:AI$2000,B155,21))</f>
        <v>V</v>
      </c>
      <c r="H155" s="900">
        <f>IF(A155="P",INDEX('LŠZ P'!A$2:AP$2000,B155,17),INDEX('LŠZ H'!A$2:AI$2000,B155,17))</f>
        <v>21152</v>
      </c>
      <c r="I155" s="913">
        <v>44287</v>
      </c>
      <c r="J155" s="899" t="str">
        <f>IF(A155="P",INDEX('LŠZ P'!A$2:AP$2000,B155,2),INDEX('LŠZ H'!A$2:AI$2000,B155,2))</f>
        <v>PK</v>
      </c>
      <c r="K155" s="900" t="str">
        <f>IF(A155="P",CONCATENATE(INDEX('LŠZ P'!A$2:AP$2000,B155,24),",",INDEX('LŠZ P'!A$2:AP$2000,B155,26)," ",INDEX('LŠZ P'!A$2:AP$2000,B155,25)),CONCATENATE(INDEX('LŠZ H'!A$2:AI$2000,B155,24),",",INDEX('LŠZ H'!A$2:AI$2000,B155,26)," ",INDEX('LŠZ H'!A$2:AI$2000,B155,25)))</f>
        <v>Vinohradnícka 398/12,991 22 Bušince</v>
      </c>
      <c r="L155" s="900" t="str">
        <f>IF(A155="P",INDEX('LŠZ P'!A$2:AP$2000,B155,20),INDEX('LŠZ H'!A$2:AI$2000,B155,20))</f>
        <v>Kišš</v>
      </c>
      <c r="M155" s="900" t="str">
        <f>IF(A155="P",CONCATENATE(INDEX('LŠZ P'!A$2:AP$2000,B155,3),"/",INDEX('LŠZ P'!A$2:AP$2000,B155,4)),CONCATENATE(INDEX('LŠZ H'!A$2:AI$2000,B155,3),"/",INDEX('LŠZ H'!A$2:AI$2000,B155,4)))</f>
        <v>EPIC S/</v>
      </c>
      <c r="N155" s="900" t="str">
        <f>IF(A155="P",CONCATENATE(INDEX('LŠZ P'!A$2:AP$2000,B155,23),";",INDEX('LŠZ P'!A$2:AP$2000,B155,42)),CONCATENATE(INDEX('LŠZ H'!A$2:AI$2000,B155,23),";",INDEX('LŠZ H'!A$2:AI$2000,B155,39)))</f>
        <v>10;</v>
      </c>
      <c r="O155" s="914">
        <v>44278</v>
      </c>
      <c r="P155" s="599"/>
    </row>
    <row r="156" spans="1:16" s="295" customFormat="1" x14ac:dyDescent="0.2">
      <c r="A156" s="898" t="s">
        <v>991</v>
      </c>
      <c r="B156" s="899">
        <v>1209</v>
      </c>
      <c r="C156" s="904">
        <v>153</v>
      </c>
      <c r="D156" s="900" t="str">
        <f>IF(A156="P",INDEX('LŠZ P'!A$2:AP$2000,B156,11),INDEX('LŠZ H'!A$2:AI$2000,B156,11))</f>
        <v>Martin BARIAK</v>
      </c>
      <c r="E156" s="900" t="str">
        <f>IF(A156="P",INDEX('LŠZ P'!A$2:AP$2000,B156,5),INDEX('LŠZ H'!A$2:AI$2000,B156,5))</f>
        <v>OM-L209</v>
      </c>
      <c r="F156" s="900">
        <f>IF(A156="P",INDEX('LŠZ P'!A$2:AP$2000,B156,6),INDEX('LŠZ H'!A$2:AI$2000,B156,6))</f>
        <v>0</v>
      </c>
      <c r="G156" s="899" t="str">
        <f>IF(A156="P",INDEX('LŠZ P'!A$2:AP$2000,B156,21),INDEX('LŠZ H'!A$2:AI$2000,B156,21))</f>
        <v>P</v>
      </c>
      <c r="H156" s="900">
        <f>IF(A156="P",INDEX('LŠZ P'!A$2:AP$2000,B156,17),INDEX('LŠZ H'!A$2:AI$2000,B156,17))</f>
        <v>18611</v>
      </c>
      <c r="I156" s="913">
        <v>44287</v>
      </c>
      <c r="J156" s="899" t="str">
        <f>IF(A156="P",INDEX('LŠZ P'!A$2:AP$2000,B156,2),INDEX('LŠZ H'!A$2:AI$2000,B156,2))</f>
        <v>PK</v>
      </c>
      <c r="K156" s="900" t="str">
        <f>IF(A156="P",CONCATENATE(INDEX('LŠZ P'!A$2:AP$2000,B156,24),",",INDEX('LŠZ P'!A$2:AP$2000,B156,26)," ",INDEX('LŠZ P'!A$2:AP$2000,B156,25)),CONCATENATE(INDEX('LŠZ H'!A$2:AI$2000,B156,24),",",INDEX('LŠZ H'!A$2:AI$2000,B156,26)," ",INDEX('LŠZ H'!A$2:AI$2000,B156,25)))</f>
        <v>Železničná 21,990 01 Veľký Krtíš</v>
      </c>
      <c r="L156" s="900" t="str">
        <f>IF(A156="P",INDEX('LŠZ P'!A$2:AP$2000,B156,20),INDEX('LŠZ H'!A$2:AI$2000,B156,20))</f>
        <v>Kišš</v>
      </c>
      <c r="M156" s="900" t="str">
        <f>IF(A156="P",CONCATENATE(INDEX('LŠZ P'!A$2:AP$2000,B156,3),"/",INDEX('LŠZ P'!A$2:AP$2000,B156,4)),CONCATENATE(INDEX('LŠZ H'!A$2:AI$2000,B156,3),"/",INDEX('LŠZ H'!A$2:AI$2000,B156,4)))</f>
        <v>BRIGHT 5 26/</v>
      </c>
      <c r="N156" s="900" t="str">
        <f>IF(A156="P",CONCATENATE(INDEX('LŠZ P'!A$2:AP$2000,B156,23),";",INDEX('LŠZ P'!A$2:AP$2000,B156,42)),CONCATENATE(INDEX('LŠZ H'!A$2:AI$2000,B156,23),";",INDEX('LŠZ H'!A$2:AI$2000,B156,39)))</f>
        <v>21;</v>
      </c>
      <c r="O156" s="914">
        <v>44277</v>
      </c>
      <c r="P156" s="599">
        <v>160</v>
      </c>
    </row>
    <row r="157" spans="1:16" s="295" customFormat="1" x14ac:dyDescent="0.2">
      <c r="A157" s="898" t="s">
        <v>991</v>
      </c>
      <c r="B157" s="899">
        <v>345</v>
      </c>
      <c r="C157" s="904">
        <v>154</v>
      </c>
      <c r="D157" s="900" t="str">
        <f>IF(A157="P",INDEX('LŠZ P'!A$2:AP$2000,B157,11),INDEX('LŠZ H'!A$2:AI$2000,B157,11))</f>
        <v>prebieha zmena vlastníka Martin BAČINSKÝ novému členovi</v>
      </c>
      <c r="E157" s="900" t="str">
        <f>IF(A157="P",INDEX('LŠZ P'!A$2:AP$2000,B157,5),INDEX('LŠZ H'!A$2:AI$2000,B157,5))</f>
        <v>OM-P345</v>
      </c>
      <c r="F157" s="900">
        <f>IF(A157="P",INDEX('LŠZ P'!A$2:AP$2000,B157,6),INDEX('LŠZ H'!A$2:AI$2000,B157,6))</f>
        <v>0</v>
      </c>
      <c r="G157" s="899" t="str">
        <f>IF(A157="P",INDEX('LŠZ P'!A$2:AP$2000,B157,21),INDEX('LŠZ H'!A$2:AI$2000,B157,21))</f>
        <v>P,Z</v>
      </c>
      <c r="H157" s="900">
        <f>IF(A157="P",INDEX('LŠZ P'!A$2:AP$2000,B157,17),INDEX('LŠZ H'!A$2:AI$2000,B157,17))</f>
        <v>21154</v>
      </c>
      <c r="I157" s="913">
        <v>44294</v>
      </c>
      <c r="J157" s="899" t="str">
        <f>IF(A157="P",INDEX('LŠZ P'!A$2:AP$2000,B157,2),INDEX('LŠZ H'!A$2:AI$2000,B157,2))</f>
        <v>PK</v>
      </c>
      <c r="K157" s="900" t="str">
        <f>IF(A157="P",CONCATENATE(INDEX('LŠZ P'!A$2:AP$2000,B157,24),",",INDEX('LŠZ P'!A$2:AP$2000,B157,26)," ",INDEX('LŠZ P'!A$2:AP$2000,B157,25)),CONCATENATE(INDEX('LŠZ H'!A$2:AI$2000,B157,24),",",INDEX('LŠZ H'!A$2:AI$2000,B157,26)," ",INDEX('LŠZ H'!A$2:AI$2000,B157,25)))</f>
        <v>Dolná Tižina 152,013 04 Dolná Tižina</v>
      </c>
      <c r="L157" s="900" t="str">
        <f>IF(A157="P",INDEX('LŠZ P'!A$2:AP$2000,B157,20),INDEX('LŠZ H'!A$2:AI$2000,B157,20))</f>
        <v>Vrabec</v>
      </c>
      <c r="M157" s="900" t="str">
        <f>IF(A157="P",CONCATENATE(INDEX('LŠZ P'!A$2:AP$2000,B157,3),"/",INDEX('LŠZ P'!A$2:AP$2000,B157,4)),CONCATENATE(INDEX('LŠZ H'!A$2:AI$2000,B157,3),"/",INDEX('LŠZ H'!A$2:AI$2000,B157,4)))</f>
        <v>ORBIT 3 28/</v>
      </c>
      <c r="N157" s="900" t="str">
        <f>IF(A157="P",CONCATENATE(INDEX('LŠZ P'!A$2:AP$2000,B157,23),";",INDEX('LŠZ P'!A$2:AP$2000,B157,42)),CONCATENATE(INDEX('LŠZ H'!A$2:AI$2000,B157,23),";",INDEX('LŠZ H'!A$2:AI$2000,B157,39)))</f>
        <v>210;</v>
      </c>
      <c r="O157" s="914" t="s">
        <v>9969</v>
      </c>
      <c r="P157" s="599"/>
    </row>
    <row r="158" spans="1:16" s="295" customFormat="1" x14ac:dyDescent="0.2">
      <c r="A158" s="898" t="s">
        <v>991</v>
      </c>
      <c r="B158" s="899">
        <v>470</v>
      </c>
      <c r="C158" s="904">
        <v>155</v>
      </c>
      <c r="D158" s="900" t="str">
        <f>IF(A158="P",INDEX('LŠZ P'!A$2:AP$2000,B158,11),INDEX('LŠZ H'!A$2:AI$2000,B158,11))</f>
        <v>Marek ŠIMUN</v>
      </c>
      <c r="E158" s="900" t="str">
        <f>IF(A158="P",INDEX('LŠZ P'!A$2:AP$2000,B158,5),INDEX('LŠZ H'!A$2:AI$2000,B158,5))</f>
        <v>OM-P470</v>
      </c>
      <c r="F158" s="900">
        <f>IF(A158="P",INDEX('LŠZ P'!A$2:AP$2000,B158,6),INDEX('LŠZ H'!A$2:AI$2000,B158,6))</f>
        <v>0</v>
      </c>
      <c r="G158" s="899" t="str">
        <f>IF(A158="P",INDEX('LŠZ P'!A$2:AP$2000,B158,21),INDEX('LŠZ H'!A$2:AI$2000,B158,21))</f>
        <v>P</v>
      </c>
      <c r="H158" s="900">
        <f>IF(A158="P",INDEX('LŠZ P'!A$2:AP$2000,B158,17),INDEX('LŠZ H'!A$2:AI$2000,B158,17))</f>
        <v>21155</v>
      </c>
      <c r="I158" s="913">
        <v>44294</v>
      </c>
      <c r="J158" s="899" t="str">
        <f>IF(A158="P",INDEX('LŠZ P'!A$2:AP$2000,B158,2),INDEX('LŠZ H'!A$2:AI$2000,B158,2))</f>
        <v>PK</v>
      </c>
      <c r="K158" s="900" t="str">
        <f>IF(A158="P",CONCATENATE(INDEX('LŠZ P'!A$2:AP$2000,B158,24),",",INDEX('LŠZ P'!A$2:AP$2000,B158,26)," ",INDEX('LŠZ P'!A$2:AP$2000,B158,25)),CONCATENATE(INDEX('LŠZ H'!A$2:AI$2000,B158,24),",",INDEX('LŠZ H'!A$2:AI$2000,B158,26)," ",INDEX('LŠZ H'!A$2:AI$2000,B158,25)))</f>
        <v>Novozámocká 16,960 01 Zvolen</v>
      </c>
      <c r="L158" s="900" t="str">
        <f>IF(A158="P",INDEX('LŠZ P'!A$2:AP$2000,B158,20),INDEX('LŠZ H'!A$2:AI$2000,B158,20))</f>
        <v>Kačmár</v>
      </c>
      <c r="M158" s="900" t="str">
        <f>IF(A158="P",CONCATENATE(INDEX('LŠZ P'!A$2:AP$2000,B158,3),"/",INDEX('LŠZ P'!A$2:AP$2000,B158,4)),CONCATENATE(INDEX('LŠZ H'!A$2:AI$2000,B158,3),"/",INDEX('LŠZ H'!A$2:AI$2000,B158,4)))</f>
        <v>BRIGHT 5 26/</v>
      </c>
      <c r="N158" s="900" t="str">
        <f>IF(A158="P",CONCATENATE(INDEX('LŠZ P'!A$2:AP$2000,B158,23),";",INDEX('LŠZ P'!A$2:AP$2000,B158,42)),CONCATENATE(INDEX('LŠZ H'!A$2:AI$2000,B158,23),";",INDEX('LŠZ H'!A$2:AI$2000,B158,39)))</f>
        <v>21;</v>
      </c>
      <c r="O158" s="914">
        <v>45022</v>
      </c>
      <c r="P158" s="599"/>
    </row>
    <row r="159" spans="1:16" s="295" customFormat="1" x14ac:dyDescent="0.2">
      <c r="A159" s="898" t="s">
        <v>991</v>
      </c>
      <c r="B159" s="899">
        <v>1025</v>
      </c>
      <c r="C159" s="904">
        <v>156</v>
      </c>
      <c r="D159" s="900" t="str">
        <f>IF(A159="P",INDEX('LŠZ P'!A$2:AP$2000,B159,11),INDEX('LŠZ H'!A$2:AI$2000,B159,11))</f>
        <v>Mgr. Juraj DUDÁŠ</v>
      </c>
      <c r="E159" s="915" t="str">
        <f>IF(A159="P",INDEX('LŠZ P'!A$2:AP$2000,B159,5),INDEX('LŠZ H'!A$2:AI$2000,B159,5))</f>
        <v>OM-L025</v>
      </c>
      <c r="F159" s="900" t="str">
        <f>IF(A159="P",INDEX('LŠZ P'!A$2:AP$2000,B159,6),INDEX('LŠZ H'!A$2:AI$2000,B159,6))</f>
        <v>P599</v>
      </c>
      <c r="G159" s="899" t="str">
        <f>IF(A159="P",INDEX('LŠZ P'!A$2:AP$2000,B159,21),INDEX('LŠZ H'!A$2:AI$2000,B159,21))</f>
        <v>Z</v>
      </c>
      <c r="H159" s="900">
        <f>IF(A159="P",INDEX('LŠZ P'!A$2:AP$2000,B159,17),INDEX('LŠZ H'!A$2:AI$2000,B159,17))</f>
        <v>21156</v>
      </c>
      <c r="I159" s="913">
        <v>44294</v>
      </c>
      <c r="J159" s="899" t="str">
        <f>IF(A159="P",INDEX('LŠZ P'!A$2:AP$2000,B159,2),INDEX('LŠZ H'!A$2:AI$2000,B159,2))</f>
        <v>T</v>
      </c>
      <c r="K159" s="900" t="str">
        <f>IF(A159="P",CONCATENATE(INDEX('LŠZ P'!A$2:AP$2000,B159,24),",",INDEX('LŠZ P'!A$2:AP$2000,B159,26)," ",INDEX('LŠZ P'!A$2:AP$2000,B159,25)),CONCATENATE(INDEX('LŠZ H'!A$2:AI$2000,B159,24),",",INDEX('LŠZ H'!A$2:AI$2000,B159,26)," ",INDEX('LŠZ H'!A$2:AI$2000,B159,25)))</f>
        <v>Budatínska 49,851 06 Bratislava</v>
      </c>
      <c r="L159" s="900" t="str">
        <f>IF(A159="P",INDEX('LŠZ P'!A$2:AP$2000,B159,20),INDEX('LŠZ H'!A$2:AI$2000,B159,20))</f>
        <v>Adame</v>
      </c>
      <c r="M159" s="900" t="str">
        <f>IF(A159="P",CONCATENATE(INDEX('LŠZ P'!A$2:AP$2000,B159,3),"/",INDEX('LŠZ P'!A$2:AP$2000,B159,4)),CONCATENATE(INDEX('LŠZ H'!A$2:AI$2000,B159,3),"/",INDEX('LŠZ H'!A$2:AI$2000,B159,4)))</f>
        <v>/ELECTRIC RR 200</v>
      </c>
      <c r="N159" s="900" t="str">
        <f>IF(A159="P",CONCATENATE(INDEX('LŠZ P'!A$2:AP$2000,B159,23),";",INDEX('LŠZ P'!A$2:AP$2000,B159,42)),CONCATENATE(INDEX('LŠZ H'!A$2:AI$2000,B159,23),";",INDEX('LŠZ H'!A$2:AI$2000,B159,39)))</f>
        <v>75,50;PLS do 1.6.2022</v>
      </c>
      <c r="O159" s="914">
        <v>44713</v>
      </c>
      <c r="P159" s="599"/>
    </row>
    <row r="160" spans="1:16" s="295" customFormat="1" x14ac:dyDescent="0.2">
      <c r="A160" s="898" t="s">
        <v>991</v>
      </c>
      <c r="B160" s="899">
        <v>458</v>
      </c>
      <c r="C160" s="904">
        <v>157</v>
      </c>
      <c r="D160" s="900" t="str">
        <f>IF(A160="P",INDEX('LŠZ P'!A$2:AP$2000,B160,11),INDEX('LŠZ H'!A$2:AI$2000,B160,11))</f>
        <v>Ján MATOUŠEK</v>
      </c>
      <c r="E160" s="900" t="str">
        <f>IF(A160="P",INDEX('LŠZ P'!A$2:AP$2000,B160,5),INDEX('LŠZ H'!A$2:AI$2000,B160,5))</f>
        <v>OM-P458</v>
      </c>
      <c r="F160" s="915" t="str">
        <f>IF(A160="P",INDEX('LŠZ P'!A$2:AP$2000,B160,6),INDEX('LŠZ H'!A$2:AI$2000,B160,6))</f>
        <v>P867</v>
      </c>
      <c r="G160" s="899" t="str">
        <f>IF(A160="P",INDEX('LŠZ P'!A$2:AP$2000,B160,21),INDEX('LŠZ H'!A$2:AI$2000,B160,21))</f>
        <v>P/V</v>
      </c>
      <c r="H160" s="900">
        <f>IF(A160="P",INDEX('LŠZ P'!A$2:AP$2000,B160,17),INDEX('LŠZ H'!A$2:AI$2000,B160,17))</f>
        <v>19189</v>
      </c>
      <c r="I160" s="913">
        <v>44295</v>
      </c>
      <c r="J160" s="899" t="str">
        <f>IF(A160="P",INDEX('LŠZ P'!A$2:AP$2000,B160,2),INDEX('LŠZ H'!A$2:AI$2000,B160,2))</f>
        <v>PK</v>
      </c>
      <c r="K160" s="900" t="str">
        <f>IF(A160="P",CONCATENATE(INDEX('LŠZ P'!A$2:AP$2000,B160,24),",",INDEX('LŠZ P'!A$2:AP$2000,B160,26)," ",INDEX('LŠZ P'!A$2:AP$2000,B160,25)),CONCATENATE(INDEX('LŠZ H'!A$2:AI$2000,B160,24),",",INDEX('LŠZ H'!A$2:AI$2000,B160,26)," ",INDEX('LŠZ H'!A$2:AI$2000,B160,25)))</f>
        <v>Na Dieloch 61,900 51 Zohor</v>
      </c>
      <c r="L160" s="900" t="str">
        <f>IF(A160="P",INDEX('LŠZ P'!A$2:AP$2000,B160,20),INDEX('LŠZ H'!A$2:AI$2000,B160,20))</f>
        <v>Matovič/Mitter</v>
      </c>
      <c r="M160" s="900" t="str">
        <f>IF(A160="P",CONCATENATE(INDEX('LŠZ P'!A$2:AP$2000,B160,3),"/",INDEX('LŠZ P'!A$2:AP$2000,B160,4)),CONCATENATE(INDEX('LŠZ H'!A$2:AI$2000,B160,3),"/",INDEX('LŠZ H'!A$2:AI$2000,B160,4)))</f>
        <v>CHARGER 28/SKY 110 S</v>
      </c>
      <c r="N160" s="900" t="str">
        <f>IF(A160="P",CONCATENATE(INDEX('LŠZ P'!A$2:AP$2000,B160,23),";",INDEX('LŠZ P'!A$2:AP$2000,B160,42)),CONCATENATE(INDEX('LŠZ H'!A$2:AI$2000,B160,23),";",INDEX('LŠZ H'!A$2:AI$2000,B160,39)))</f>
        <v>31//12,01/29;PARA PLS do 8.9.2022</v>
      </c>
      <c r="O160" s="914">
        <v>45024</v>
      </c>
      <c r="P160" s="599"/>
    </row>
    <row r="161" spans="1:16" s="295" customFormat="1" x14ac:dyDescent="0.2">
      <c r="A161" s="898" t="s">
        <v>991</v>
      </c>
      <c r="B161" s="899">
        <v>978</v>
      </c>
      <c r="C161" s="904">
        <v>158</v>
      </c>
      <c r="D161" s="900" t="str">
        <f>IF(A161="P",INDEX('LŠZ P'!A$2:AP$2000,B161,11),INDEX('LŠZ H'!A$2:AI$2000,B161,11))</f>
        <v>Peter SAGÁL</v>
      </c>
      <c r="E161" s="900" t="str">
        <f>IF(A161="P",INDEX('LŠZ P'!A$2:AP$2000,B161,5),INDEX('LŠZ H'!A$2:AI$2000,B161,5))</f>
        <v>OM-P978</v>
      </c>
      <c r="F161" s="900">
        <f>IF(A161="P",INDEX('LŠZ P'!A$2:AP$2000,B161,6),INDEX('LŠZ H'!A$2:AI$2000,B161,6))</f>
        <v>0</v>
      </c>
      <c r="G161" s="899" t="str">
        <f>IF(A161="P",INDEX('LŠZ P'!A$2:AP$2000,B161,21),INDEX('LŠZ H'!A$2:AI$2000,B161,21))</f>
        <v>P</v>
      </c>
      <c r="H161" s="900">
        <f>IF(A161="P",INDEX('LŠZ P'!A$2:AP$2000,B161,17),INDEX('LŠZ H'!A$2:AI$2000,B161,17))</f>
        <v>21158</v>
      </c>
      <c r="I161" s="913">
        <v>44295</v>
      </c>
      <c r="J161" s="899" t="str">
        <f>IF(A161="P",INDEX('LŠZ P'!A$2:AP$2000,B161,2),INDEX('LŠZ H'!A$2:AI$2000,B161,2))</f>
        <v>PK</v>
      </c>
      <c r="K161" s="900" t="str">
        <f>IF(A161="P",CONCATENATE(INDEX('LŠZ P'!A$2:AP$2000,B161,24),",",INDEX('LŠZ P'!A$2:AP$2000,B161,26)," ",INDEX('LŠZ P'!A$2:AP$2000,B161,25)),CONCATENATE(INDEX('LŠZ H'!A$2:AI$2000,B161,24),",",INDEX('LŠZ H'!A$2:AI$2000,B161,26)," ",INDEX('LŠZ H'!A$2:AI$2000,B161,25)))</f>
        <v>Komárnická 48,821 02 Bratislava</v>
      </c>
      <c r="L161" s="900" t="str">
        <f>IF(A161="P",INDEX('LŠZ P'!A$2:AP$2000,B161,20),INDEX('LŠZ H'!A$2:AI$2000,B161,20))</f>
        <v>Matovič</v>
      </c>
      <c r="M161" s="900" t="str">
        <f>IF(A161="P",CONCATENATE(INDEX('LŠZ P'!A$2:AP$2000,B161,3),"/",INDEX('LŠZ P'!A$2:AP$2000,B161,4)),CONCATENATE(INDEX('LŠZ H'!A$2:AI$2000,B161,3),"/",INDEX('LŠZ H'!A$2:AI$2000,B161,4)))</f>
        <v>VENUS SC L/</v>
      </c>
      <c r="N161" s="900" t="str">
        <f>IF(A161="P",CONCATENATE(INDEX('LŠZ P'!A$2:AP$2000,B161,23),";",INDEX('LŠZ P'!A$2:AP$2000,B161,42)),CONCATENATE(INDEX('LŠZ H'!A$2:AI$2000,B161,23),";",INDEX('LŠZ H'!A$2:AI$2000,B161,39)))</f>
        <v>114;</v>
      </c>
      <c r="O161" s="914">
        <v>44979</v>
      </c>
      <c r="P161" s="599"/>
    </row>
    <row r="162" spans="1:16" s="295" customFormat="1" x14ac:dyDescent="0.2">
      <c r="A162" s="898" t="s">
        <v>991</v>
      </c>
      <c r="B162" s="899">
        <v>666</v>
      </c>
      <c r="C162" s="904">
        <v>159</v>
      </c>
      <c r="D162" s="900" t="str">
        <f>IF(A162="P",INDEX('LŠZ P'!A$2:AP$2000,B162,11),INDEX('LŠZ H'!A$2:AI$2000,B162,11))</f>
        <v>Ivan RUSNÁK</v>
      </c>
      <c r="E162" s="900" t="str">
        <f>IF(A162="P",INDEX('LŠZ P'!A$2:AP$2000,B162,5),INDEX('LŠZ H'!A$2:AI$2000,B162,5))</f>
        <v>OM-P666</v>
      </c>
      <c r="F162" s="900">
        <f>IF(A162="P",INDEX('LŠZ P'!A$2:AP$2000,B162,6),INDEX('LŠZ H'!A$2:AI$2000,B162,6))</f>
        <v>0</v>
      </c>
      <c r="G162" s="899" t="str">
        <f>IF(A162="P",INDEX('LŠZ P'!A$2:AP$2000,B162,21),INDEX('LŠZ H'!A$2:AI$2000,B162,21))</f>
        <v>P</v>
      </c>
      <c r="H162" s="900">
        <f>IF(A162="P",INDEX('LŠZ P'!A$2:AP$2000,B162,17),INDEX('LŠZ H'!A$2:AI$2000,B162,17))</f>
        <v>21159</v>
      </c>
      <c r="I162" s="913">
        <v>44295</v>
      </c>
      <c r="J162" s="899" t="str">
        <f>IF(A162="P",INDEX('LŠZ P'!A$2:AP$2000,B162,2),INDEX('LŠZ H'!A$2:AI$2000,B162,2))</f>
        <v>PK</v>
      </c>
      <c r="K162" s="900" t="str">
        <f>IF(A162="P",CONCATENATE(INDEX('LŠZ P'!A$2:AP$2000,B162,24),",",INDEX('LŠZ P'!A$2:AP$2000,B162,26)," ",INDEX('LŠZ P'!A$2:AP$2000,B162,25)),CONCATENATE(INDEX('LŠZ H'!A$2:AI$2000,B162,24),",",INDEX('LŠZ H'!A$2:AI$2000,B162,26)," ",INDEX('LŠZ H'!A$2:AI$2000,B162,25)))</f>
        <v>Kanižská 202/50,922 07 Veľké Kostoľany</v>
      </c>
      <c r="L162" s="900" t="str">
        <f>IF(A162="P",INDEX('LŠZ P'!A$2:AP$2000,B162,20),INDEX('LŠZ H'!A$2:AI$2000,B162,20))</f>
        <v>Matovič</v>
      </c>
      <c r="M162" s="900" t="str">
        <f>IF(A162="P",CONCATENATE(INDEX('LŠZ P'!A$2:AP$2000,B162,3),"/",INDEX('LŠZ P'!A$2:AP$2000,B162,4)),CONCATENATE(INDEX('LŠZ H'!A$2:AI$2000,B162,3),"/",INDEX('LŠZ H'!A$2:AI$2000,B162,4)))</f>
        <v>PLUTO 2 L/</v>
      </c>
      <c r="N162" s="900" t="str">
        <f>IF(A162="P",CONCATENATE(INDEX('LŠZ P'!A$2:AP$2000,B162,23),";",INDEX('LŠZ P'!A$2:AP$2000,B162,42)),CONCATENATE(INDEX('LŠZ H'!A$2:AI$2000,B162,23),";",INDEX('LŠZ H'!A$2:AI$2000,B162,39)))</f>
        <v>40;</v>
      </c>
      <c r="O162" s="914">
        <v>45014</v>
      </c>
      <c r="P162" s="599"/>
    </row>
    <row r="163" spans="1:16" s="295" customFormat="1" x14ac:dyDescent="0.2">
      <c r="A163" s="898" t="s">
        <v>991</v>
      </c>
      <c r="B163" s="899">
        <v>35</v>
      </c>
      <c r="C163" s="904">
        <v>160</v>
      </c>
      <c r="D163" s="900" t="str">
        <f>IF(A163="P",INDEX('LŠZ P'!A$2:AP$2000,B163,11),INDEX('LŠZ H'!A$2:AI$2000,B163,11))</f>
        <v>Ján STEHLÍK</v>
      </c>
      <c r="E163" s="900" t="str">
        <f>IF(A163="P",INDEX('LŠZ P'!A$2:AP$2000,B163,5),INDEX('LŠZ H'!A$2:AI$2000,B163,5))</f>
        <v>OM-P035</v>
      </c>
      <c r="F163" s="900">
        <f>IF(A163="P",INDEX('LŠZ P'!A$2:AP$2000,B163,6),INDEX('LŠZ H'!A$2:AI$2000,B163,6))</f>
        <v>0</v>
      </c>
      <c r="G163" s="899" t="str">
        <f>IF(A163="P",INDEX('LŠZ P'!A$2:AP$2000,B163,21),INDEX('LŠZ H'!A$2:AI$2000,B163,21))</f>
        <v>P</v>
      </c>
      <c r="H163" s="900">
        <f>IF(A163="P",INDEX('LŠZ P'!A$2:AP$2000,B163,17),INDEX('LŠZ H'!A$2:AI$2000,B163,17))</f>
        <v>19131</v>
      </c>
      <c r="I163" s="913">
        <v>44295</v>
      </c>
      <c r="J163" s="899" t="str">
        <f>IF(A163="P",INDEX('LŠZ P'!A$2:AP$2000,B163,2),INDEX('LŠZ H'!A$2:AI$2000,B163,2))</f>
        <v>PK</v>
      </c>
      <c r="K163" s="900" t="str">
        <f>IF(A163="P",CONCATENATE(INDEX('LŠZ P'!A$2:AP$2000,B163,24),",",INDEX('LŠZ P'!A$2:AP$2000,B163,26)," ",INDEX('LŠZ P'!A$2:AP$2000,B163,25)),CONCATENATE(INDEX('LŠZ H'!A$2:AI$2000,B163,24),",",INDEX('LŠZ H'!A$2:AI$2000,B163,26)," ",INDEX('LŠZ H'!A$2:AI$2000,B163,25)))</f>
        <v>Nálepkova 46,977 01 Brezno</v>
      </c>
      <c r="L163" s="900" t="str">
        <f>IF(A163="P",INDEX('LŠZ P'!A$2:AP$2000,B163,20),INDEX('LŠZ H'!A$2:AI$2000,B163,20))</f>
        <v>Matovič</v>
      </c>
      <c r="M163" s="900" t="str">
        <f>IF(A163="P",CONCATENATE(INDEX('LŠZ P'!A$2:AP$2000,B163,3),"/",INDEX('LŠZ P'!A$2:AP$2000,B163,4)),CONCATENATE(INDEX('LŠZ H'!A$2:AI$2000,B163,3),"/",INDEX('LŠZ H'!A$2:AI$2000,B163,4)))</f>
        <v>EPSILON 7 23/</v>
      </c>
      <c r="N163" s="900" t="str">
        <f>IF(A163="P",CONCATENATE(INDEX('LŠZ P'!A$2:AP$2000,B163,23),";",INDEX('LŠZ P'!A$2:AP$2000,B163,42)),CONCATENATE(INDEX('LŠZ H'!A$2:AI$2000,B163,23),";",INDEX('LŠZ H'!A$2:AI$2000,B163,39)))</f>
        <v>70;</v>
      </c>
      <c r="O163" s="914">
        <v>45009</v>
      </c>
      <c r="P163" s="599"/>
    </row>
    <row r="164" spans="1:16" s="295" customFormat="1" x14ac:dyDescent="0.2">
      <c r="A164" s="898" t="s">
        <v>991</v>
      </c>
      <c r="B164" s="899">
        <v>721</v>
      </c>
      <c r="C164" s="904">
        <v>161</v>
      </c>
      <c r="D164" s="900" t="str">
        <f>IF(A164="P",INDEX('LŠZ P'!A$2:AP$2000,B164,11),INDEX('LŠZ H'!A$2:AI$2000,B164,11))</f>
        <v>Patrik MOSNÝ</v>
      </c>
      <c r="E164" s="900" t="str">
        <f>IF(A164="P",INDEX('LŠZ P'!A$2:AP$2000,B164,5),INDEX('LŠZ H'!A$2:AI$2000,B164,5))</f>
        <v>OM-P721</v>
      </c>
      <c r="F164" s="900">
        <f>IF(A164="P",INDEX('LŠZ P'!A$2:AP$2000,B164,6),INDEX('LŠZ H'!A$2:AI$2000,B164,6))</f>
        <v>0</v>
      </c>
      <c r="G164" s="899" t="str">
        <f>IF(A164="P",INDEX('LŠZ P'!A$2:AP$2000,B164,21),INDEX('LŠZ H'!A$2:AI$2000,B164,21))</f>
        <v>P</v>
      </c>
      <c r="H164" s="900">
        <f>IF(A164="P",INDEX('LŠZ P'!A$2:AP$2000,B164,17),INDEX('LŠZ H'!A$2:AI$2000,B164,17))</f>
        <v>21161</v>
      </c>
      <c r="I164" s="913">
        <v>44295</v>
      </c>
      <c r="J164" s="899" t="str">
        <f>IF(A164="P",INDEX('LŠZ P'!A$2:AP$2000,B164,2),INDEX('LŠZ H'!A$2:AI$2000,B164,2))</f>
        <v>PK</v>
      </c>
      <c r="K164" s="900" t="str">
        <f>IF(A164="P",CONCATENATE(INDEX('LŠZ P'!A$2:AP$2000,B164,24),",",INDEX('LŠZ P'!A$2:AP$2000,B164,26)," ",INDEX('LŠZ P'!A$2:AP$2000,B164,25)),CONCATENATE(INDEX('LŠZ H'!A$2:AI$2000,B164,24),",",INDEX('LŠZ H'!A$2:AI$2000,B164,26)," ",INDEX('LŠZ H'!A$2:AI$2000,B164,25)))</f>
        <v>Ľ.Štúra 424/28,922 07 Veľké Kostoľany</v>
      </c>
      <c r="L164" s="900" t="str">
        <f>IF(A164="P",INDEX('LŠZ P'!A$2:AP$2000,B164,20),INDEX('LŠZ H'!A$2:AI$2000,B164,20))</f>
        <v>Matovič</v>
      </c>
      <c r="M164" s="900" t="str">
        <f>IF(A164="P",CONCATENATE(INDEX('LŠZ P'!A$2:AP$2000,B164,3),"/",INDEX('LŠZ P'!A$2:AP$2000,B164,4)),CONCATENATE(INDEX('LŠZ H'!A$2:AI$2000,B164,3),"/",INDEX('LŠZ H'!A$2:AI$2000,B164,4)))</f>
        <v>PLUTO 2 M/</v>
      </c>
      <c r="N164" s="900" t="str">
        <f>IF(A164="P",CONCATENATE(INDEX('LŠZ P'!A$2:AP$2000,B164,23),";",INDEX('LŠZ P'!A$2:AP$2000,B164,42)),CONCATENATE(INDEX('LŠZ H'!A$2:AI$2000,B164,23),";",INDEX('LŠZ H'!A$2:AI$2000,B164,39)))</f>
        <v>32;</v>
      </c>
      <c r="O164" s="914">
        <v>45014</v>
      </c>
      <c r="P164" s="599"/>
    </row>
    <row r="165" spans="1:16" s="295" customFormat="1" x14ac:dyDescent="0.2">
      <c r="A165" s="898" t="s">
        <v>991</v>
      </c>
      <c r="B165" s="899">
        <v>1086</v>
      </c>
      <c r="C165" s="904">
        <v>162</v>
      </c>
      <c r="D165" s="900" t="str">
        <f>IF(A165="P",INDEX('LŠZ P'!A$2:AP$2000,B165,11),INDEX('LŠZ H'!A$2:AI$2000,B165,11))</f>
        <v>Peter FERANC</v>
      </c>
      <c r="E165" s="900" t="str">
        <f>IF(A165="P",INDEX('LŠZ P'!A$2:AP$2000,B165,5),INDEX('LŠZ H'!A$2:AI$2000,B165,5))</f>
        <v>OM-L086</v>
      </c>
      <c r="F165" s="900">
        <f>IF(A165="P",INDEX('LŠZ P'!A$2:AP$2000,B165,6),INDEX('LŠZ H'!A$2:AI$2000,B165,6))</f>
        <v>0</v>
      </c>
      <c r="G165" s="899" t="str">
        <f>IF(A165="P",INDEX('LŠZ P'!A$2:AP$2000,B165,21),INDEX('LŠZ H'!A$2:AI$2000,B165,21))</f>
        <v>P</v>
      </c>
      <c r="H165" s="900">
        <f>IF(A165="P",INDEX('LŠZ P'!A$2:AP$2000,B165,17),INDEX('LŠZ H'!A$2:AI$2000,B165,17))</f>
        <v>19119</v>
      </c>
      <c r="I165" s="913">
        <v>44295</v>
      </c>
      <c r="J165" s="899" t="str">
        <f>IF(A165="P",INDEX('LŠZ P'!A$2:AP$2000,B165,2),INDEX('LŠZ H'!A$2:AI$2000,B165,2))</f>
        <v>PK</v>
      </c>
      <c r="K165" s="900" t="str">
        <f>IF(A165="P",CONCATENATE(INDEX('LŠZ P'!A$2:AP$2000,B165,24),",",INDEX('LŠZ P'!A$2:AP$2000,B165,26)," ",INDEX('LŠZ P'!A$2:AP$2000,B165,25)),CONCATENATE(INDEX('LŠZ H'!A$2:AI$2000,B165,24),",",INDEX('LŠZ H'!A$2:AI$2000,B165,26)," ",INDEX('LŠZ H'!A$2:AI$2000,B165,25)))</f>
        <v>Sládkoviča 32,903 01 Senec</v>
      </c>
      <c r="L165" s="900" t="str">
        <f>IF(A165="P",INDEX('LŠZ P'!A$2:AP$2000,B165,20),INDEX('LŠZ H'!A$2:AI$2000,B165,20))</f>
        <v>Matovič</v>
      </c>
      <c r="M165" s="900" t="str">
        <f>IF(A165="P",CONCATENATE(INDEX('LŠZ P'!A$2:AP$2000,B165,3),"/",INDEX('LŠZ P'!A$2:AP$2000,B165,4)),CONCATENATE(INDEX('LŠZ H'!A$2:AI$2000,B165,3),"/",INDEX('LŠZ H'!A$2:AI$2000,B165,4)))</f>
        <v>COMET 3 L/</v>
      </c>
      <c r="N165" s="900" t="str">
        <f>IF(A165="P",CONCATENATE(INDEX('LŠZ P'!A$2:AP$2000,B165,23),";",INDEX('LŠZ P'!A$2:AP$2000,B165,42)),CONCATENATE(INDEX('LŠZ H'!A$2:AI$2000,B165,23),";",INDEX('LŠZ H'!A$2:AI$2000,B165,39)))</f>
        <v>54;</v>
      </c>
      <c r="O165" s="914">
        <v>45001</v>
      </c>
      <c r="P165" s="599">
        <v>170</v>
      </c>
    </row>
    <row r="166" spans="1:16" s="295" customFormat="1" x14ac:dyDescent="0.2">
      <c r="A166" s="898" t="s">
        <v>991</v>
      </c>
      <c r="B166" s="899">
        <v>199</v>
      </c>
      <c r="C166" s="904">
        <v>163</v>
      </c>
      <c r="D166" s="900" t="str">
        <f>IF(A166="P",INDEX('LŠZ P'!A$2:AP$2000,B166,11),INDEX('LŠZ H'!A$2:AI$2000,B166,11))</f>
        <v>Ing. Pavol PETRÁŠEK</v>
      </c>
      <c r="E166" s="900" t="str">
        <f>IF(A166="P",INDEX('LŠZ P'!A$2:AP$2000,B166,5),INDEX('LŠZ H'!A$2:AI$2000,B166,5))</f>
        <v>OM-P199</v>
      </c>
      <c r="F166" s="900">
        <f>IF(A166="P",INDEX('LŠZ P'!A$2:AP$2000,B166,6),INDEX('LŠZ H'!A$2:AI$2000,B166,6))</f>
        <v>0</v>
      </c>
      <c r="G166" s="899" t="str">
        <f>IF(A166="P",INDEX('LŠZ P'!A$2:AP$2000,B166,21),INDEX('LŠZ H'!A$2:AI$2000,B166,21))</f>
        <v>P</v>
      </c>
      <c r="H166" s="900">
        <f>IF(A166="P",INDEX('LŠZ P'!A$2:AP$2000,B166,17),INDEX('LŠZ H'!A$2:AI$2000,B166,17))</f>
        <v>21163</v>
      </c>
      <c r="I166" s="913">
        <v>44295</v>
      </c>
      <c r="J166" s="899" t="str">
        <f>IF(A166="P",INDEX('LŠZ P'!A$2:AP$2000,B166,2),INDEX('LŠZ H'!A$2:AI$2000,B166,2))</f>
        <v>PK</v>
      </c>
      <c r="K166" s="900" t="str">
        <f>IF(A166="P",CONCATENATE(INDEX('LŠZ P'!A$2:AP$2000,B166,24),",",INDEX('LŠZ P'!A$2:AP$2000,B166,26)," ",INDEX('LŠZ P'!A$2:AP$2000,B166,25)),CONCATENATE(INDEX('LŠZ H'!A$2:AI$2000,B166,24),",",INDEX('LŠZ H'!A$2:AI$2000,B166,26)," ",INDEX('LŠZ H'!A$2:AI$2000,B166,25)))</f>
        <v>Koceľova 28,917 01 Trnava</v>
      </c>
      <c r="L166" s="900" t="str">
        <f>IF(A166="P",INDEX('LŠZ P'!A$2:AP$2000,B166,20),INDEX('LŠZ H'!A$2:AI$2000,B166,20))</f>
        <v>Matovič</v>
      </c>
      <c r="M166" s="900" t="str">
        <f>IF(A166="P",CONCATENATE(INDEX('LŠZ P'!A$2:AP$2000,B166,3),"/",INDEX('LŠZ P'!A$2:AP$2000,B166,4)),CONCATENATE(INDEX('LŠZ H'!A$2:AI$2000,B166,3),"/",INDEX('LŠZ H'!A$2:AI$2000,B166,4)))</f>
        <v>CARRERA L/</v>
      </c>
      <c r="N166" s="900" t="str">
        <f>IF(A166="P",CONCATENATE(INDEX('LŠZ P'!A$2:AP$2000,B166,23),";",INDEX('LŠZ P'!A$2:AP$2000,B166,42)),CONCATENATE(INDEX('LŠZ H'!A$2:AI$2000,B166,23),";",INDEX('LŠZ H'!A$2:AI$2000,B166,39)))</f>
        <v>69;</v>
      </c>
      <c r="O166" s="914">
        <v>44986</v>
      </c>
      <c r="P166" s="599"/>
    </row>
    <row r="167" spans="1:16" s="295" customFormat="1" x14ac:dyDescent="0.2">
      <c r="A167" s="898" t="s">
        <v>991</v>
      </c>
      <c r="B167" s="899">
        <v>14</v>
      </c>
      <c r="C167" s="904">
        <v>164</v>
      </c>
      <c r="D167" s="900" t="str">
        <f>IF(A167="P",INDEX('LŠZ P'!A$2:AP$2000,B167,11),INDEX('LŠZ H'!A$2:AI$2000,B167,11))</f>
        <v>Matej OBUCH</v>
      </c>
      <c r="E167" s="900" t="str">
        <f>IF(A167="P",INDEX('LŠZ P'!A$2:AP$2000,B167,5),INDEX('LŠZ H'!A$2:AI$2000,B167,5))</f>
        <v>OM-P014</v>
      </c>
      <c r="F167" s="900">
        <f>IF(A167="P",INDEX('LŠZ P'!A$2:AP$2000,B167,6),INDEX('LŠZ H'!A$2:AI$2000,B167,6))</f>
        <v>0</v>
      </c>
      <c r="G167" s="899" t="str">
        <f>IF(A167="P",INDEX('LŠZ P'!A$2:AP$2000,B167,21),INDEX('LŠZ H'!A$2:AI$2000,B167,21))</f>
        <v>P</v>
      </c>
      <c r="H167" s="900">
        <f>IF(A167="P",INDEX('LŠZ P'!A$2:AP$2000,B167,17),INDEX('LŠZ H'!A$2:AI$2000,B167,17))</f>
        <v>17418</v>
      </c>
      <c r="I167" s="913">
        <v>44295</v>
      </c>
      <c r="J167" s="899" t="str">
        <f>IF(A167="P",INDEX('LŠZ P'!A$2:AP$2000,B167,2),INDEX('LŠZ H'!A$2:AI$2000,B167,2))</f>
        <v>PK</v>
      </c>
      <c r="K167" s="900" t="str">
        <f>IF(A167="P",CONCATENATE(INDEX('LŠZ P'!A$2:AP$2000,B167,24),",",INDEX('LŠZ P'!A$2:AP$2000,B167,26)," ",INDEX('LŠZ P'!A$2:AP$2000,B167,25)),CONCATENATE(INDEX('LŠZ H'!A$2:AI$2000,B167,24),",",INDEX('LŠZ H'!A$2:AI$2000,B167,26)," ",INDEX('LŠZ H'!A$2:AI$2000,B167,25)))</f>
        <v>Štúrova 868/4,962 12 Detva</v>
      </c>
      <c r="L167" s="900" t="str">
        <f>IF(A167="P",INDEX('LŠZ P'!A$2:AP$2000,B167,20),INDEX('LŠZ H'!A$2:AI$2000,B167,20))</f>
        <v>Bohuš</v>
      </c>
      <c r="M167" s="900" t="str">
        <f>IF(A167="P",CONCATENATE(INDEX('LŠZ P'!A$2:AP$2000,B167,3),"/",INDEX('LŠZ P'!A$2:AP$2000,B167,4)),CONCATENATE(INDEX('LŠZ H'!A$2:AI$2000,B167,3),"/",INDEX('LŠZ H'!A$2:AI$2000,B167,4)))</f>
        <v>MAKALU 4/</v>
      </c>
      <c r="N167" s="900" t="str">
        <f>IF(A167="P",CONCATENATE(INDEX('LŠZ P'!A$2:AP$2000,B167,23),";",INDEX('LŠZ P'!A$2:AP$2000,B167,42)),CONCATENATE(INDEX('LŠZ H'!A$2:AI$2000,B167,23),";",INDEX('LŠZ H'!A$2:AI$2000,B167,39)))</f>
        <v>11,39;</v>
      </c>
      <c r="O167" s="914">
        <v>45024</v>
      </c>
      <c r="P167" s="599"/>
    </row>
    <row r="168" spans="1:16" s="295" customFormat="1" x14ac:dyDescent="0.2">
      <c r="A168" s="898" t="s">
        <v>991</v>
      </c>
      <c r="B168" s="899">
        <v>279</v>
      </c>
      <c r="C168" s="904">
        <v>165</v>
      </c>
      <c r="D168" s="900" t="str">
        <f>IF(A168="P",INDEX('LŠZ P'!A$2:AP$2000,B168,11),INDEX('LŠZ H'!A$2:AI$2000,B168,11))</f>
        <v>Mgr. Vladislav ROKOŠNÝ</v>
      </c>
      <c r="E168" s="900" t="str">
        <f>IF(A168="P",INDEX('LŠZ P'!A$2:AP$2000,B168,5),INDEX('LŠZ H'!A$2:AI$2000,B168,5))</f>
        <v>OM-P279</v>
      </c>
      <c r="F168" s="900">
        <f>IF(A168="P",INDEX('LŠZ P'!A$2:AP$2000,B168,6),INDEX('LŠZ H'!A$2:AI$2000,B168,6))</f>
        <v>0</v>
      </c>
      <c r="G168" s="899" t="str">
        <f>IF(A168="P",INDEX('LŠZ P'!A$2:AP$2000,B168,21),INDEX('LŠZ H'!A$2:AI$2000,B168,21))</f>
        <v>P</v>
      </c>
      <c r="H168" s="900">
        <f>IF(A168="P",INDEX('LŠZ P'!A$2:AP$2000,B168,17),INDEX('LŠZ H'!A$2:AI$2000,B168,17))</f>
        <v>18517</v>
      </c>
      <c r="I168" s="913">
        <v>44295</v>
      </c>
      <c r="J168" s="899" t="str">
        <f>IF(A168="P",INDEX('LŠZ P'!A$2:AP$2000,B168,2),INDEX('LŠZ H'!A$2:AI$2000,B168,2))</f>
        <v>PK</v>
      </c>
      <c r="K168" s="900" t="str">
        <f>IF(A168="P",CONCATENATE(INDEX('LŠZ P'!A$2:AP$2000,B168,24),",",INDEX('LŠZ P'!A$2:AP$2000,B168,26)," ",INDEX('LŠZ P'!A$2:AP$2000,B168,25)),CONCATENATE(INDEX('LŠZ H'!A$2:AI$2000,B168,24),",",INDEX('LŠZ H'!A$2:AI$2000,B168,26)," ",INDEX('LŠZ H'!A$2:AI$2000,B168,25)))</f>
        <v>Soblahovská 1114/57,911 01 Trenčín</v>
      </c>
      <c r="L168" s="900" t="str">
        <f>IF(A168="P",INDEX('LŠZ P'!A$2:AP$2000,B168,20),INDEX('LŠZ H'!A$2:AI$2000,B168,20))</f>
        <v>Čierny</v>
      </c>
      <c r="M168" s="900" t="str">
        <f>IF(A168="P",CONCATENATE(INDEX('LŠZ P'!A$2:AP$2000,B168,3),"/",INDEX('LŠZ P'!A$2:AP$2000,B168,4)),CONCATENATE(INDEX('LŠZ H'!A$2:AI$2000,B168,3),"/",INDEX('LŠZ H'!A$2:AI$2000,B168,4)))</f>
        <v>MENTOR 3 L/</v>
      </c>
      <c r="N168" s="900" t="str">
        <f>IF(A168="P",CONCATENATE(INDEX('LŠZ P'!A$2:AP$2000,B168,23),";",INDEX('LŠZ P'!A$2:AP$2000,B168,42)),CONCATENATE(INDEX('LŠZ H'!A$2:AI$2000,B168,23),";",INDEX('LŠZ H'!A$2:AI$2000,B168,39)))</f>
        <v>143,53;</v>
      </c>
      <c r="O168" s="914">
        <v>44649</v>
      </c>
      <c r="P168" s="599"/>
    </row>
    <row r="169" spans="1:16" s="295" customFormat="1" x14ac:dyDescent="0.2">
      <c r="A169" s="898" t="s">
        <v>991</v>
      </c>
      <c r="B169" s="899">
        <v>577</v>
      </c>
      <c r="C169" s="904">
        <v>166</v>
      </c>
      <c r="D169" s="900" t="str">
        <f>IF(A169="P",INDEX('LŠZ P'!A$2:AP$2000,B169,11),INDEX('LŠZ H'!A$2:AI$2000,B169,11))</f>
        <v>Katarína PILKOVÁ</v>
      </c>
      <c r="E169" s="900" t="str">
        <f>IF(A169="P",INDEX('LŠZ P'!A$2:AP$2000,B169,5),INDEX('LŠZ H'!A$2:AI$2000,B169,5))</f>
        <v>OM-P577</v>
      </c>
      <c r="F169" s="900">
        <f>IF(A169="P",INDEX('LŠZ P'!A$2:AP$2000,B169,6),INDEX('LŠZ H'!A$2:AI$2000,B169,6))</f>
        <v>0</v>
      </c>
      <c r="G169" s="899" t="str">
        <f>IF(A169="P",INDEX('LŠZ P'!A$2:AP$2000,B169,21),INDEX('LŠZ H'!A$2:AI$2000,B169,21))</f>
        <v>V</v>
      </c>
      <c r="H169" s="900">
        <f>IF(A169="P",INDEX('LŠZ P'!A$2:AP$2000,B169,17),INDEX('LŠZ H'!A$2:AI$2000,B169,17))</f>
        <v>21166</v>
      </c>
      <c r="I169" s="913">
        <v>44295</v>
      </c>
      <c r="J169" s="899" t="str">
        <f>IF(A169="P",INDEX('LŠZ P'!A$2:AP$2000,B169,2),INDEX('LŠZ H'!A$2:AI$2000,B169,2))</f>
        <v>PK</v>
      </c>
      <c r="K169" s="900" t="str">
        <f>IF(A169="P",CONCATENATE(INDEX('LŠZ P'!A$2:AP$2000,B169,24),",",INDEX('LŠZ P'!A$2:AP$2000,B169,26)," ",INDEX('LŠZ P'!A$2:AP$2000,B169,25)),CONCATENATE(INDEX('LŠZ H'!A$2:AI$2000,B169,24),",",INDEX('LŠZ H'!A$2:AI$2000,B169,26)," ",INDEX('LŠZ H'!A$2:AI$2000,B169,25)))</f>
        <v>Špačínska cesta 64,917 01 Trnava</v>
      </c>
      <c r="L169" s="900" t="str">
        <f>IF(A169="P",INDEX('LŠZ P'!A$2:AP$2000,B169,20),INDEX('LŠZ H'!A$2:AI$2000,B169,20))</f>
        <v>Matovič</v>
      </c>
      <c r="M169" s="900" t="str">
        <f>IF(A169="P",CONCATENATE(INDEX('LŠZ P'!A$2:AP$2000,B169,3),"/",INDEX('LŠZ P'!A$2:AP$2000,B169,4)),CONCATENATE(INDEX('LŠZ H'!A$2:AI$2000,B169,3),"/",INDEX('LŠZ H'!A$2:AI$2000,B169,4)))</f>
        <v>PUNK XS/</v>
      </c>
      <c r="N169" s="900" t="str">
        <f>IF(A169="P",CONCATENATE(INDEX('LŠZ P'!A$2:AP$2000,B169,23),";",INDEX('LŠZ P'!A$2:AP$2000,B169,42)),CONCATENATE(INDEX('LŠZ H'!A$2:AI$2000,B169,23),";",INDEX('LŠZ H'!A$2:AI$2000,B169,39)))</f>
        <v>0;</v>
      </c>
      <c r="O169" s="914">
        <v>45017</v>
      </c>
      <c r="P169" s="599"/>
    </row>
    <row r="170" spans="1:16" s="295" customFormat="1" x14ac:dyDescent="0.2">
      <c r="A170" s="898" t="s">
        <v>991</v>
      </c>
      <c r="B170" s="899">
        <v>683</v>
      </c>
      <c r="C170" s="904">
        <v>167</v>
      </c>
      <c r="D170" s="900" t="str">
        <f>IF(A170="P",INDEX('LŠZ P'!A$2:AP$2000,B170,11),INDEX('LŠZ H'!A$2:AI$2000,B170,11))</f>
        <v>Ing. Pavol ŠKODA</v>
      </c>
      <c r="E170" s="900" t="str">
        <f>IF(A170="P",INDEX('LŠZ P'!A$2:AP$2000,B170,5),INDEX('LŠZ H'!A$2:AI$2000,B170,5))</f>
        <v>OM-P683</v>
      </c>
      <c r="F170" s="900">
        <f>IF(A170="P",INDEX('LŠZ P'!A$2:AP$2000,B170,6),INDEX('LŠZ H'!A$2:AI$2000,B170,6))</f>
        <v>0</v>
      </c>
      <c r="G170" s="899" t="str">
        <f>IF(A170="P",INDEX('LŠZ P'!A$2:AP$2000,B170,21),INDEX('LŠZ H'!A$2:AI$2000,B170,21))</f>
        <v>V</v>
      </c>
      <c r="H170" s="900">
        <f>IF(A170="P",INDEX('LŠZ P'!A$2:AP$2000,B170,17),INDEX('LŠZ H'!A$2:AI$2000,B170,17))</f>
        <v>21167</v>
      </c>
      <c r="I170" s="913">
        <v>44295</v>
      </c>
      <c r="J170" s="899" t="str">
        <f>IF(A170="P",INDEX('LŠZ P'!A$2:AP$2000,B170,2),INDEX('LŠZ H'!A$2:AI$2000,B170,2))</f>
        <v>PK</v>
      </c>
      <c r="K170" s="900" t="str">
        <f>IF(A170="P",CONCATENATE(INDEX('LŠZ P'!A$2:AP$2000,B170,24),",",INDEX('LŠZ P'!A$2:AP$2000,B170,26)," ",INDEX('LŠZ P'!A$2:AP$2000,B170,25)),CONCATENATE(INDEX('LŠZ H'!A$2:AI$2000,B170,24),",",INDEX('LŠZ H'!A$2:AI$2000,B170,26)," ",INDEX('LŠZ H'!A$2:AI$2000,B170,25)))</f>
        <v>Slobody 336/121,962 61 Dobrá Niva</v>
      </c>
      <c r="L170" s="900" t="str">
        <f>IF(A170="P",INDEX('LŠZ P'!A$2:AP$2000,B170,20),INDEX('LŠZ H'!A$2:AI$2000,B170,20))</f>
        <v>Bohuš</v>
      </c>
      <c r="M170" s="900" t="str">
        <f>IF(A170="P",CONCATENATE(INDEX('LŠZ P'!A$2:AP$2000,B170,3),"/",INDEX('LŠZ P'!A$2:AP$2000,B170,4)),CONCATENATE(INDEX('LŠZ H'!A$2:AI$2000,B170,3),"/",INDEX('LŠZ H'!A$2:AI$2000,B170,4)))</f>
        <v>LUCKY 3 28/</v>
      </c>
      <c r="N170" s="900" t="str">
        <f>IF(A170="P",CONCATENATE(INDEX('LŠZ P'!A$2:AP$2000,B170,23),";",INDEX('LŠZ P'!A$2:AP$2000,B170,42)),CONCATENATE(INDEX('LŠZ H'!A$2:AI$2000,B170,23),";",INDEX('LŠZ H'!A$2:AI$2000,B170,39)))</f>
        <v>NIL;</v>
      </c>
      <c r="O170" s="914">
        <v>45014</v>
      </c>
      <c r="P170" s="599"/>
    </row>
    <row r="171" spans="1:16" s="295" customFormat="1" x14ac:dyDescent="0.2">
      <c r="A171" s="898" t="s">
        <v>991</v>
      </c>
      <c r="B171" s="899">
        <v>719</v>
      </c>
      <c r="C171" s="904">
        <v>168</v>
      </c>
      <c r="D171" s="900" t="str">
        <f>IF(A171="P",INDEX('LŠZ P'!A$2:AP$2000,B171,11),INDEX('LŠZ H'!A$2:AI$2000,B171,11))</f>
        <v>Ing. Peter VYPARINA</v>
      </c>
      <c r="E171" s="900" t="str">
        <f>IF(A171="P",INDEX('LŠZ P'!A$2:AP$2000,B171,5),INDEX('LŠZ H'!A$2:AI$2000,B171,5))</f>
        <v>OM-P719</v>
      </c>
      <c r="F171" s="900">
        <f>IF(A171="P",INDEX('LŠZ P'!A$2:AP$2000,B171,6),INDEX('LŠZ H'!A$2:AI$2000,B171,6))</f>
        <v>0</v>
      </c>
      <c r="G171" s="899" t="str">
        <f>IF(A171="P",INDEX('LŠZ P'!A$2:AP$2000,B171,21),INDEX('LŠZ H'!A$2:AI$2000,B171,21))</f>
        <v>V</v>
      </c>
      <c r="H171" s="900">
        <f>IF(A171="P",INDEX('LŠZ P'!A$2:AP$2000,B171,17),INDEX('LŠZ H'!A$2:AI$2000,B171,17))</f>
        <v>21168</v>
      </c>
      <c r="I171" s="913">
        <v>44295</v>
      </c>
      <c r="J171" s="899" t="str">
        <f>IF(A171="P",INDEX('LŠZ P'!A$2:AP$2000,B171,2),INDEX('LŠZ H'!A$2:AI$2000,B171,2))</f>
        <v>PK</v>
      </c>
      <c r="K171" s="900" t="str">
        <f>IF(A171="P",CONCATENATE(INDEX('LŠZ P'!A$2:AP$2000,B171,24),",",INDEX('LŠZ P'!A$2:AP$2000,B171,26)," ",INDEX('LŠZ P'!A$2:AP$2000,B171,25)),CONCATENATE(INDEX('LŠZ H'!A$2:AI$2000,B171,24),",",INDEX('LŠZ H'!A$2:AI$2000,B171,26)," ",INDEX('LŠZ H'!A$2:AI$2000,B171,25)))</f>
        <v>Plavnica 430,065 45 Plavnica</v>
      </c>
      <c r="L171" s="900" t="str">
        <f>IF(A171="P",INDEX('LŠZ P'!A$2:AP$2000,B171,20),INDEX('LŠZ H'!A$2:AI$2000,B171,20))</f>
        <v>Vyparina</v>
      </c>
      <c r="M171" s="900" t="str">
        <f>IF(A171="P",CONCATENATE(INDEX('LŠZ P'!A$2:AP$2000,B171,3),"/",INDEX('LŠZ P'!A$2:AP$2000,B171,4)),CONCATENATE(INDEX('LŠZ H'!A$2:AI$2000,B171,3),"/",INDEX('LŠZ H'!A$2:AI$2000,B171,4)))</f>
        <v>XC RACER S/</v>
      </c>
      <c r="N171" s="900" t="str">
        <f>IF(A171="P",CONCATENATE(INDEX('LŠZ P'!A$2:AP$2000,B171,23),";",INDEX('LŠZ P'!A$2:AP$2000,B171,42)),CONCATENATE(INDEX('LŠZ H'!A$2:AI$2000,B171,23),";",INDEX('LŠZ H'!A$2:AI$2000,B171,39)))</f>
        <v>90;</v>
      </c>
      <c r="O171" s="914">
        <v>45022</v>
      </c>
      <c r="P171" s="599"/>
    </row>
    <row r="172" spans="1:16" s="295" customFormat="1" x14ac:dyDescent="0.2">
      <c r="A172" s="898" t="s">
        <v>991</v>
      </c>
      <c r="B172" s="899">
        <v>722</v>
      </c>
      <c r="C172" s="904">
        <v>169</v>
      </c>
      <c r="D172" s="900" t="str">
        <f>IF(A172="P",INDEX('LŠZ P'!A$2:AP$2000,B172,11),INDEX('LŠZ H'!A$2:AI$2000,B172,11))</f>
        <v>Ing. Peter VYPARINA</v>
      </c>
      <c r="E172" s="900" t="str">
        <f>IF(A172="P",INDEX('LŠZ P'!A$2:AP$2000,B172,5),INDEX('LŠZ H'!A$2:AI$2000,B172,5))</f>
        <v>OM-P722</v>
      </c>
      <c r="F172" s="900">
        <f>IF(A172="P",INDEX('LŠZ P'!A$2:AP$2000,B172,6),INDEX('LŠZ H'!A$2:AI$2000,B172,6))</f>
        <v>0</v>
      </c>
      <c r="G172" s="899" t="str">
        <f>IF(A172="P",INDEX('LŠZ P'!A$2:AP$2000,B172,21),INDEX('LŠZ H'!A$2:AI$2000,B172,21))</f>
        <v>V</v>
      </c>
      <c r="H172" s="900">
        <f>IF(A172="P",INDEX('LŠZ P'!A$2:AP$2000,B172,17),INDEX('LŠZ H'!A$2:AI$2000,B172,17))</f>
        <v>21169</v>
      </c>
      <c r="I172" s="913">
        <v>44295</v>
      </c>
      <c r="J172" s="899" t="str">
        <f>IF(A172="P",INDEX('LŠZ P'!A$2:AP$2000,B172,2),INDEX('LŠZ H'!A$2:AI$2000,B172,2))</f>
        <v>PK</v>
      </c>
      <c r="K172" s="900" t="str">
        <f>IF(A172="P",CONCATENATE(INDEX('LŠZ P'!A$2:AP$2000,B172,24),",",INDEX('LŠZ P'!A$2:AP$2000,B172,26)," ",INDEX('LŠZ P'!A$2:AP$2000,B172,25)),CONCATENATE(INDEX('LŠZ H'!A$2:AI$2000,B172,24),",",INDEX('LŠZ H'!A$2:AI$2000,B172,26)," ",INDEX('LŠZ H'!A$2:AI$2000,B172,25)))</f>
        <v>Plavnica 430,065 45 Plavnica</v>
      </c>
      <c r="L172" s="900" t="str">
        <f>IF(A172="P",INDEX('LŠZ P'!A$2:AP$2000,B172,20),INDEX('LŠZ H'!A$2:AI$2000,B172,20))</f>
        <v>Vyparina</v>
      </c>
      <c r="M172" s="900" t="str">
        <f>IF(A172="P",CONCATENATE(INDEX('LŠZ P'!A$2:AP$2000,B172,3),"/",INDEX('LŠZ P'!A$2:AP$2000,B172,4)),CONCATENATE(INDEX('LŠZ H'!A$2:AI$2000,B172,3),"/",INDEX('LŠZ H'!A$2:AI$2000,B172,4)))</f>
        <v>ENZO 3 M/</v>
      </c>
      <c r="N172" s="900" t="str">
        <f>IF(A172="P",CONCATENATE(INDEX('LŠZ P'!A$2:AP$2000,B172,23),";",INDEX('LŠZ P'!A$2:AP$2000,B172,42)),CONCATENATE(INDEX('LŠZ H'!A$2:AI$2000,B172,23),";",INDEX('LŠZ H'!A$2:AI$2000,B172,39)))</f>
        <v>0;</v>
      </c>
      <c r="O172" s="914">
        <v>45009</v>
      </c>
      <c r="P172" s="599"/>
    </row>
    <row r="173" spans="1:16" s="295" customFormat="1" x14ac:dyDescent="0.2">
      <c r="A173" s="898" t="s">
        <v>991</v>
      </c>
      <c r="B173" s="899">
        <v>364</v>
      </c>
      <c r="C173" s="904">
        <v>170</v>
      </c>
      <c r="D173" s="900" t="str">
        <f>IF(A173="P",INDEX('LŠZ P'!A$2:AP$2000,B173,11),INDEX('LŠZ H'!A$2:AI$2000,B173,11))</f>
        <v>Ivan CHOVANEC</v>
      </c>
      <c r="E173" s="900" t="str">
        <f>IF(A173="P",INDEX('LŠZ P'!A$2:AP$2000,B173,5),INDEX('LŠZ H'!A$2:AI$2000,B173,5))</f>
        <v>OM-P364</v>
      </c>
      <c r="F173" s="900" t="str">
        <f>IF(A173="P",INDEX('LŠZ P'!A$2:AP$2000,B173,6),INDEX('LŠZ H'!A$2:AI$2000,B173,6))</f>
        <v>P364</v>
      </c>
      <c r="G173" s="899" t="str">
        <f>IF(A173="P",INDEX('LŠZ P'!A$2:AP$2000,B173,21),INDEX('LŠZ H'!A$2:AI$2000,B173,21))</f>
        <v>P/P</v>
      </c>
      <c r="H173" s="900">
        <f>IF(A173="P",INDEX('LŠZ P'!A$2:AP$2000,B173,17),INDEX('LŠZ H'!A$2:AI$2000,B173,17))</f>
        <v>21170</v>
      </c>
      <c r="I173" s="913">
        <v>44298</v>
      </c>
      <c r="J173" s="899" t="str">
        <f>IF(A173="P",INDEX('LŠZ P'!A$2:AP$2000,B173,2),INDEX('LŠZ H'!A$2:AI$2000,B173,2))</f>
        <v>MPK</v>
      </c>
      <c r="K173" s="900" t="str">
        <f>IF(A173="P",CONCATENATE(INDEX('LŠZ P'!A$2:AP$2000,B173,24),",",INDEX('LŠZ P'!A$2:AP$2000,B173,26)," ",INDEX('LŠZ P'!A$2:AP$2000,B173,25)),CONCATENATE(INDEX('LŠZ H'!A$2:AI$2000,B173,24),",",INDEX('LŠZ H'!A$2:AI$2000,B173,26)," ",INDEX('LŠZ H'!A$2:AI$2000,B173,25)))</f>
        <v>Kamanová 262,956 12 Kamanová</v>
      </c>
      <c r="L173" s="900" t="str">
        <f>IF(A173="P",INDEX('LŠZ P'!A$2:AP$2000,B173,20),INDEX('LŠZ H'!A$2:AI$2000,B173,20))</f>
        <v>Adame</v>
      </c>
      <c r="M173" s="900" t="str">
        <f>IF(A173="P",CONCATENATE(INDEX('LŠZ P'!A$2:AP$2000,B173,3),"/",INDEX('LŠZ P'!A$2:AP$2000,B173,4)),CONCATENATE(INDEX('LŠZ H'!A$2:AI$2000,B173,3),"/",INDEX('LŠZ H'!A$2:AI$2000,B173,4)))</f>
        <v>FLUX XS/MINIPLANE L PSF TOP 80</v>
      </c>
      <c r="N173" s="900" t="str">
        <f>IF(A173="P",CONCATENATE(INDEX('LŠZ P'!A$2:AP$2000,B173,23),";",INDEX('LŠZ P'!A$2:AP$2000,B173,42)),CONCATENATE(INDEX('LŠZ H'!A$2:AI$2000,B173,23),";",INDEX('LŠZ H'!A$2:AI$2000,B173,39)))</f>
        <v>10//63;</v>
      </c>
      <c r="O173" s="914">
        <v>45021</v>
      </c>
      <c r="P173" s="599"/>
    </row>
    <row r="174" spans="1:16" s="295" customFormat="1" x14ac:dyDescent="0.2">
      <c r="A174" s="898" t="s">
        <v>991</v>
      </c>
      <c r="B174" s="899">
        <v>525</v>
      </c>
      <c r="C174" s="904">
        <v>171</v>
      </c>
      <c r="D174" s="900" t="str">
        <f>IF(A174="P",INDEX('LŠZ P'!A$2:AP$2000,B174,11),INDEX('LŠZ H'!A$2:AI$2000,B174,11))</f>
        <v>Marián ADAME</v>
      </c>
      <c r="E174" s="900" t="str">
        <f>IF(A174="P",INDEX('LŠZ P'!A$2:AP$2000,B174,5),INDEX('LŠZ H'!A$2:AI$2000,B174,5))</f>
        <v>OM-P525</v>
      </c>
      <c r="F174" s="915" t="str">
        <f>IF(A174="P",INDEX('LŠZ P'!A$2:AP$2000,B174,6),INDEX('LŠZ H'!A$2:AI$2000,B174,6))</f>
        <v>P525</v>
      </c>
      <c r="G174" s="899" t="str">
        <f>IF(A174="P",INDEX('LŠZ P'!A$2:AP$2000,B174,21),INDEX('LŠZ H'!A$2:AI$2000,B174,21))</f>
        <v>V/P</v>
      </c>
      <c r="H174" s="900">
        <f>IF(A174="P",INDEX('LŠZ P'!A$2:AP$2000,B174,17),INDEX('LŠZ H'!A$2:AI$2000,B174,17))</f>
        <v>21171</v>
      </c>
      <c r="I174" s="913">
        <v>44298</v>
      </c>
      <c r="J174" s="899" t="str">
        <f>IF(A174="P",INDEX('LŠZ P'!A$2:AP$2000,B174,2),INDEX('LŠZ H'!A$2:AI$2000,B174,2))</f>
        <v>MPK</v>
      </c>
      <c r="K174" s="900" t="str">
        <f>IF(A174="P",CONCATENATE(INDEX('LŠZ P'!A$2:AP$2000,B174,24),",",INDEX('LŠZ P'!A$2:AP$2000,B174,26)," ",INDEX('LŠZ P'!A$2:AP$2000,B174,25)),CONCATENATE(INDEX('LŠZ H'!A$2:AI$2000,B174,24),",",INDEX('LŠZ H'!A$2:AI$2000,B174,26)," ",INDEX('LŠZ H'!A$2:AI$2000,B174,25)))</f>
        <v>1.mája 1205/133,031 01 L. Mikuláš</v>
      </c>
      <c r="L174" s="900" t="str">
        <f>IF(A174="P",INDEX('LŠZ P'!A$2:AP$2000,B174,20),INDEX('LŠZ H'!A$2:AI$2000,B174,20))</f>
        <v>Adame</v>
      </c>
      <c r="M174" s="900" t="str">
        <f>IF(A174="P",CONCATENATE(INDEX('LŠZ P'!A$2:AP$2000,B174,3),"/",INDEX('LŠZ P'!A$2:AP$2000,B174,4)),CONCATENATE(INDEX('LŠZ H'!A$2:AI$2000,B174,3),"/",INDEX('LŠZ H'!A$2:AI$2000,B174,4)))</f>
        <v>CHARGER 2 43/LUNA</v>
      </c>
      <c r="N174" s="900" t="str">
        <f>IF(A174="P",CONCATENATE(INDEX('LŠZ P'!A$2:AP$2000,B174,23),";",INDEX('LŠZ P'!A$2:AP$2000,B174,42)),CONCATENATE(INDEX('LŠZ H'!A$2:AI$2000,B174,23),";",INDEX('LŠZ H'!A$2:AI$2000,B174,39)))</f>
        <v>0//220/450;PARA PLS č. 18402/P platný do 1.5.2022</v>
      </c>
      <c r="O174" s="914">
        <v>45021</v>
      </c>
      <c r="P174" s="599">
        <v>180</v>
      </c>
    </row>
    <row r="175" spans="1:16" s="294" customFormat="1" x14ac:dyDescent="0.2">
      <c r="A175" s="898" t="s">
        <v>991</v>
      </c>
      <c r="B175" s="899">
        <v>116</v>
      </c>
      <c r="C175" s="904">
        <v>172</v>
      </c>
      <c r="D175" s="900" t="str">
        <f>IF(A175="P",INDEX('LŠZ P'!A$2:AP$2000,B175,11),INDEX('LŠZ H'!A$2:AI$2000,B175,11))</f>
        <v>Mgr. Tomáš KUNÍK</v>
      </c>
      <c r="E175" s="900" t="str">
        <f>IF(A175="P",INDEX('LŠZ P'!A$2:AP$2000,B175,5),INDEX('LŠZ H'!A$2:AI$2000,B175,5))</f>
        <v>OM-P116</v>
      </c>
      <c r="F175" s="900">
        <f>IF(A175="P",INDEX('LŠZ P'!A$2:AP$2000,B175,6),INDEX('LŠZ H'!A$2:AI$2000,B175,6))</f>
        <v>0</v>
      </c>
      <c r="G175" s="899" t="str">
        <f>IF(A175="P",INDEX('LŠZ P'!A$2:AP$2000,B175,21),INDEX('LŠZ H'!A$2:AI$2000,B175,21))</f>
        <v>P</v>
      </c>
      <c r="H175" s="900">
        <f>IF(A175="P",INDEX('LŠZ P'!A$2:AP$2000,B175,17),INDEX('LŠZ H'!A$2:AI$2000,B175,17))</f>
        <v>19211</v>
      </c>
      <c r="I175" s="913">
        <v>44298</v>
      </c>
      <c r="J175" s="899" t="str">
        <f>IF(A175="P",INDEX('LŠZ P'!A$2:AP$2000,B175,2),INDEX('LŠZ H'!A$2:AI$2000,B175,2))</f>
        <v>PK</v>
      </c>
      <c r="K175" s="900" t="str">
        <f>IF(A175="P",CONCATENATE(INDEX('LŠZ P'!A$2:AP$2000,B175,24),",",INDEX('LŠZ P'!A$2:AP$2000,B175,26)," ",INDEX('LŠZ P'!A$2:AP$2000,B175,25)),CONCATENATE(INDEX('LŠZ H'!A$2:AI$2000,B175,24),",",INDEX('LŠZ H'!A$2:AI$2000,B175,26)," ",INDEX('LŠZ H'!A$2:AI$2000,B175,25)))</f>
        <v>gen. Svobodu 852/15,958 01 Partizánske</v>
      </c>
      <c r="L175" s="900" t="str">
        <f>IF(A175="P",INDEX('LŠZ P'!A$2:AP$2000,B175,20),INDEX('LŠZ H'!A$2:AI$2000,B175,20))</f>
        <v>Jančiar</v>
      </c>
      <c r="M175" s="900" t="str">
        <f>IF(A175="P",CONCATENATE(INDEX('LŠZ P'!A$2:AP$2000,B175,3),"/",INDEX('LŠZ P'!A$2:AP$2000,B175,4)),CONCATENATE(INDEX('LŠZ H'!A$2:AI$2000,B175,3),"/",INDEX('LŠZ H'!A$2:AI$2000,B175,4)))</f>
        <v>BiGOLDEN 4 42/</v>
      </c>
      <c r="N175" s="900" t="str">
        <f>IF(A175="P",CONCATENATE(INDEX('LŠZ P'!A$2:AP$2000,B175,23),";",INDEX('LŠZ P'!A$2:AP$2000,B175,42)),CONCATENATE(INDEX('LŠZ H'!A$2:AI$2000,B175,23),";",INDEX('LŠZ H'!A$2:AI$2000,B175,39)))</f>
        <v>116;</v>
      </c>
      <c r="O175" s="914">
        <v>45023</v>
      </c>
      <c r="P175" s="599"/>
    </row>
    <row r="176" spans="1:16" s="295" customFormat="1" x14ac:dyDescent="0.2">
      <c r="A176" s="898" t="s">
        <v>991</v>
      </c>
      <c r="B176" s="899">
        <v>974</v>
      </c>
      <c r="C176" s="904">
        <v>173</v>
      </c>
      <c r="D176" s="900" t="str">
        <f>IF(A176="P",INDEX('LŠZ P'!A$2:AP$2000,B176,11),INDEX('LŠZ H'!A$2:AI$2000,B176,11))</f>
        <v>Mgr. Tomáš KUNÍK</v>
      </c>
      <c r="E176" s="900" t="str">
        <f>IF(A176="P",INDEX('LŠZ P'!A$2:AP$2000,B176,5),INDEX('LŠZ H'!A$2:AI$2000,B176,5))</f>
        <v>OM-P974</v>
      </c>
      <c r="F176" s="900">
        <f>IF(A176="P",INDEX('LŠZ P'!A$2:AP$2000,B176,6),INDEX('LŠZ H'!A$2:AI$2000,B176,6))</f>
        <v>0</v>
      </c>
      <c r="G176" s="899" t="str">
        <f>IF(A176="P",INDEX('LŠZ P'!A$2:AP$2000,B176,21),INDEX('LŠZ H'!A$2:AI$2000,B176,21))</f>
        <v>P</v>
      </c>
      <c r="H176" s="900">
        <f>IF(A176="P",INDEX('LŠZ P'!A$2:AP$2000,B176,17),INDEX('LŠZ H'!A$2:AI$2000,B176,17))</f>
        <v>21173</v>
      </c>
      <c r="I176" s="913">
        <v>44298</v>
      </c>
      <c r="J176" s="899" t="str">
        <f>IF(A176="P",INDEX('LŠZ P'!A$2:AP$2000,B176,2),INDEX('LŠZ H'!A$2:AI$2000,B176,2))</f>
        <v>PK</v>
      </c>
      <c r="K176" s="900" t="str">
        <f>IF(A176="P",CONCATENATE(INDEX('LŠZ P'!A$2:AP$2000,B176,24),",",INDEX('LŠZ P'!A$2:AP$2000,B176,26)," ",INDEX('LŠZ P'!A$2:AP$2000,B176,25)),CONCATENATE(INDEX('LŠZ H'!A$2:AI$2000,B176,24),",",INDEX('LŠZ H'!A$2:AI$2000,B176,26)," ",INDEX('LŠZ H'!A$2:AI$2000,B176,25)))</f>
        <v>Svobodu 852/15,958 01 Partizánske</v>
      </c>
      <c r="L176" s="900" t="str">
        <f>IF(A176="P",INDEX('LŠZ P'!A$2:AP$2000,B176,20),INDEX('LŠZ H'!A$2:AI$2000,B176,20))</f>
        <v>Jančiar</v>
      </c>
      <c r="M176" s="900" t="str">
        <f>IF(A176="P",CONCATENATE(INDEX('LŠZ P'!A$2:AP$2000,B176,3),"/",INDEX('LŠZ P'!A$2:AP$2000,B176,4)),CONCATENATE(INDEX('LŠZ H'!A$2:AI$2000,B176,3),"/",INDEX('LŠZ H'!A$2:AI$2000,B176,4)))</f>
        <v>ASPEN 5 26/</v>
      </c>
      <c r="N176" s="900" t="str">
        <f>IF(A176="P",CONCATENATE(INDEX('LŠZ P'!A$2:AP$2000,B176,23),";",INDEX('LŠZ P'!A$2:AP$2000,B176,42)),CONCATENATE(INDEX('LŠZ H'!A$2:AI$2000,B176,23),";",INDEX('LŠZ H'!A$2:AI$2000,B176,39)))</f>
        <v>330;</v>
      </c>
      <c r="O176" s="914">
        <v>45023</v>
      </c>
      <c r="P176" s="599"/>
    </row>
    <row r="177" spans="1:16" s="295" customFormat="1" x14ac:dyDescent="0.2">
      <c r="A177" s="898" t="s">
        <v>991</v>
      </c>
      <c r="B177" s="899">
        <v>727</v>
      </c>
      <c r="C177" s="904">
        <v>174</v>
      </c>
      <c r="D177" s="900" t="str">
        <f>IF(A177="P",INDEX('LŠZ P'!A$2:AP$2000,B177,11),INDEX('LŠZ H'!A$2:AI$2000,B177,11))</f>
        <v>Ján KRNÁČ</v>
      </c>
      <c r="E177" s="900" t="str">
        <f>IF(A177="P",INDEX('LŠZ P'!A$2:AP$2000,B177,5),INDEX('LŠZ H'!A$2:AI$2000,B177,5))</f>
        <v>OM-P727</v>
      </c>
      <c r="F177" s="900">
        <f>IF(A177="P",INDEX('LŠZ P'!A$2:AP$2000,B177,6),INDEX('LŠZ H'!A$2:AI$2000,B177,6))</f>
        <v>0</v>
      </c>
      <c r="G177" s="899" t="str">
        <f>IF(A177="P",INDEX('LŠZ P'!A$2:AP$2000,B177,21),INDEX('LŠZ H'!A$2:AI$2000,B177,21))</f>
        <v>Z</v>
      </c>
      <c r="H177" s="900">
        <f>IF(A177="P",INDEX('LŠZ P'!A$2:AP$2000,B177,17),INDEX('LŠZ H'!A$2:AI$2000,B177,17))</f>
        <v>21205</v>
      </c>
      <c r="I177" s="913">
        <v>44299</v>
      </c>
      <c r="J177" s="899" t="str">
        <f>IF(A177="P",INDEX('LŠZ P'!A$2:AP$2000,B177,2),INDEX('LŠZ H'!A$2:AI$2000,B177,2))</f>
        <v>PK</v>
      </c>
      <c r="K177" s="900" t="str">
        <f>IF(A177="P",CONCATENATE(INDEX('LŠZ P'!A$2:AP$2000,B177,24),",",INDEX('LŠZ P'!A$2:AP$2000,B177,26)," ",INDEX('LŠZ P'!A$2:AP$2000,B177,25)),CONCATENATE(INDEX('LŠZ H'!A$2:AI$2000,B177,24),",",INDEX('LŠZ H'!A$2:AI$2000,B177,26)," ",INDEX('LŠZ H'!A$2:AI$2000,B177,25)))</f>
        <v>Balkán 1759/37,960 01 Zvolen</v>
      </c>
      <c r="L177" s="900" t="str">
        <f>IF(A177="P",INDEX('LŠZ P'!A$2:AP$2000,B177,20),INDEX('LŠZ H'!A$2:AI$2000,B177,20))</f>
        <v>Adame</v>
      </c>
      <c r="M177" s="900" t="str">
        <f>IF(A177="P",CONCATENATE(INDEX('LŠZ P'!A$2:AP$2000,B177,3),"/",INDEX('LŠZ P'!A$2:AP$2000,B177,4)),CONCATENATE(INDEX('LŠZ H'!A$2:AI$2000,B177,3),"/",INDEX('LŠZ H'!A$2:AI$2000,B177,4)))</f>
        <v>ANAKIS L/</v>
      </c>
      <c r="N177" s="900" t="str">
        <f>IF(A177="P",CONCATENATE(INDEX('LŠZ P'!A$2:AP$2000,B177,23),";",INDEX('LŠZ P'!A$2:AP$2000,B177,42)),CONCATENATE(INDEX('LŠZ H'!A$2:AI$2000,B177,23),";",INDEX('LŠZ H'!A$2:AI$2000,B177,39)))</f>
        <v>50;</v>
      </c>
      <c r="O177" s="914">
        <v>45015</v>
      </c>
      <c r="P177" s="599"/>
    </row>
    <row r="178" spans="1:16" s="295" customFormat="1" x14ac:dyDescent="0.2">
      <c r="A178" s="898" t="s">
        <v>991</v>
      </c>
      <c r="B178" s="899">
        <v>1223</v>
      </c>
      <c r="C178" s="904">
        <v>175</v>
      </c>
      <c r="D178" s="900" t="str">
        <f>IF(A178="P",INDEX('LŠZ P'!A$2:AP$2000,B178,11),INDEX('LŠZ H'!A$2:AI$2000,B178,11))</f>
        <v>Miroslav ANTOL</v>
      </c>
      <c r="E178" s="900" t="str">
        <f>IF(A178="P",INDEX('LŠZ P'!A$2:AP$2000,B178,5),INDEX('LŠZ H'!A$2:AI$2000,B178,5))</f>
        <v>OM-L223</v>
      </c>
      <c r="F178" s="900">
        <f>IF(A178="P",INDEX('LŠZ P'!A$2:AP$2000,B178,6),INDEX('LŠZ H'!A$2:AI$2000,B178,6))</f>
        <v>0</v>
      </c>
      <c r="G178" s="899" t="str">
        <f>IF(A178="P",INDEX('LŠZ P'!A$2:AP$2000,B178,21),INDEX('LŠZ H'!A$2:AI$2000,B178,21))</f>
        <v>P</v>
      </c>
      <c r="H178" s="900">
        <f>IF(A178="P",INDEX('LŠZ P'!A$2:AP$2000,B178,17),INDEX('LŠZ H'!A$2:AI$2000,B178,17))</f>
        <v>16480</v>
      </c>
      <c r="I178" s="913">
        <v>44299</v>
      </c>
      <c r="J178" s="899" t="str">
        <f>IF(A178="P",INDEX('LŠZ P'!A$2:AP$2000,B178,2),INDEX('LŠZ H'!A$2:AI$2000,B178,2))</f>
        <v>PK</v>
      </c>
      <c r="K178" s="900" t="str">
        <f>IF(A178="P",CONCATENATE(INDEX('LŠZ P'!A$2:AP$2000,B178,24),",",INDEX('LŠZ P'!A$2:AP$2000,B178,26)," ",INDEX('LŠZ P'!A$2:AP$2000,B178,25)),CONCATENATE(INDEX('LŠZ H'!A$2:AI$2000,B178,24),",",INDEX('LŠZ H'!A$2:AI$2000,B178,26)," ",INDEX('LŠZ H'!A$2:AI$2000,B178,25)))</f>
        <v>Devinská cesta 30 A,841 04 Bratislava</v>
      </c>
      <c r="L178" s="900" t="str">
        <f>IF(A178="P",INDEX('LŠZ P'!A$2:AP$2000,B178,20),INDEX('LŠZ H'!A$2:AI$2000,B178,20))</f>
        <v>Holuj</v>
      </c>
      <c r="M178" s="900" t="str">
        <f>IF(A178="P",CONCATENATE(INDEX('LŠZ P'!A$2:AP$2000,B178,3),"/",INDEX('LŠZ P'!A$2:AP$2000,B178,4)),CONCATENATE(INDEX('LŠZ H'!A$2:AI$2000,B178,3),"/",INDEX('LŠZ H'!A$2:AI$2000,B178,4)))</f>
        <v>APOLLO L/</v>
      </c>
      <c r="N178" s="900" t="str">
        <f>IF(A178="P",CONCATENATE(INDEX('LŠZ P'!A$2:AP$2000,B178,23),";",INDEX('LŠZ P'!A$2:AP$2000,B178,42)),CONCATENATE(INDEX('LŠZ H'!A$2:AI$2000,B178,23),";",INDEX('LŠZ H'!A$2:AI$2000,B178,39)))</f>
        <v>247/237;</v>
      </c>
      <c r="O178" s="914">
        <v>45016</v>
      </c>
      <c r="P178" s="599"/>
    </row>
    <row r="179" spans="1:16" s="295" customFormat="1" x14ac:dyDescent="0.2">
      <c r="A179" s="898" t="s">
        <v>991</v>
      </c>
      <c r="B179" s="899">
        <v>516</v>
      </c>
      <c r="C179" s="904">
        <v>176</v>
      </c>
      <c r="D179" s="900" t="str">
        <f>IF(A179="P",INDEX('LŠZ P'!A$2:AP$2000,B179,11),INDEX('LŠZ H'!A$2:AI$2000,B179,11))</f>
        <v>Martin KÖVESI</v>
      </c>
      <c r="E179" s="915" t="str">
        <f>IF(A179="P",INDEX('LŠZ P'!A$2:AP$2000,B179,5),INDEX('LŠZ H'!A$2:AI$2000,B179,5))</f>
        <v>OM-P516</v>
      </c>
      <c r="F179" s="900" t="str">
        <f>IF(A179="P",INDEX('LŠZ P'!A$2:AP$2000,B179,6),INDEX('LŠZ H'!A$2:AI$2000,B179,6))</f>
        <v>P516</v>
      </c>
      <c r="G179" s="899" t="str">
        <f>IF(A179="P",INDEX('LŠZ P'!A$2:AP$2000,B179,21),INDEX('LŠZ H'!A$2:AI$2000,B179,21))</f>
        <v>V/P</v>
      </c>
      <c r="H179" s="900">
        <f>IF(A179="P",INDEX('LŠZ P'!A$2:AP$2000,B179,17),INDEX('LŠZ H'!A$2:AI$2000,B179,17))</f>
        <v>20339</v>
      </c>
      <c r="I179" s="913">
        <v>44299</v>
      </c>
      <c r="J179" s="899" t="str">
        <f>IF(A179="P",INDEX('LŠZ P'!A$2:AP$2000,B179,2),INDEX('LŠZ H'!A$2:AI$2000,B179,2))</f>
        <v>MPK</v>
      </c>
      <c r="K179" s="900" t="str">
        <f>IF(A179="P",CONCATENATE(INDEX('LŠZ P'!A$2:AP$2000,B179,24),",",INDEX('LŠZ P'!A$2:AP$2000,B179,26)," ",INDEX('LŠZ P'!A$2:AP$2000,B179,25)),CONCATENATE(INDEX('LŠZ H'!A$2:AI$2000,B179,24),",",INDEX('LŠZ H'!A$2:AI$2000,B179,26)," ",INDEX('LŠZ H'!A$2:AI$2000,B179,25)))</f>
        <v>Poľná 16,900 27 Bernolákovo</v>
      </c>
      <c r="L179" s="900" t="str">
        <f>IF(A179="P",INDEX('LŠZ P'!A$2:AP$2000,B179,20),INDEX('LŠZ H'!A$2:AI$2000,B179,20))</f>
        <v>Kačmár/Holuj</v>
      </c>
      <c r="M179" s="900" t="str">
        <f>IF(A179="P",CONCATENATE(INDEX('LŠZ P'!A$2:AP$2000,B179,3),"/",INDEX('LŠZ P'!A$2:AP$2000,B179,4)),CONCATENATE(INDEX('LŠZ H'!A$2:AI$2000,B179,3),"/",INDEX('LŠZ H'!A$2:AI$2000,B179,4)))</f>
        <v>MITO XS/MINIPLANE ABM TOP 80</v>
      </c>
      <c r="N179" s="900" t="str">
        <f>IF(A179="P",CONCATENATE(INDEX('LŠZ P'!A$2:AP$2000,B179,23),";",INDEX('LŠZ P'!A$2:AP$2000,B179,42)),CONCATENATE(INDEX('LŠZ H'!A$2:AI$2000,B179,23),";",INDEX('LŠZ H'!A$2:AI$2000,B179,39)))</f>
        <v>0//0;PARA PLS do 31.3.2023</v>
      </c>
      <c r="O179" s="914">
        <v>45016</v>
      </c>
      <c r="P179" s="599"/>
    </row>
    <row r="180" spans="1:16" s="295" customFormat="1" x14ac:dyDescent="0.2">
      <c r="A180" s="898" t="s">
        <v>991</v>
      </c>
      <c r="B180" s="899">
        <v>891</v>
      </c>
      <c r="C180" s="904">
        <v>177</v>
      </c>
      <c r="D180" s="900" t="str">
        <f>IF(A180="P",INDEX('LŠZ P'!A$2:AP$2000,B180,11),INDEX('LŠZ H'!A$2:AI$2000,B180,11))</f>
        <v>Viktor SLANÝ</v>
      </c>
      <c r="E180" s="900" t="str">
        <f>IF(A180="P",INDEX('LŠZ P'!A$2:AP$2000,B180,5),INDEX('LŠZ H'!A$2:AI$2000,B180,5))</f>
        <v>OM-P891</v>
      </c>
      <c r="F180" s="900">
        <f>IF(A180="P",INDEX('LŠZ P'!A$2:AP$2000,B180,6),INDEX('LŠZ H'!A$2:AI$2000,B180,6))</f>
        <v>0</v>
      </c>
      <c r="G180" s="899" t="str">
        <f>IF(A180="P",INDEX('LŠZ P'!A$2:AP$2000,B180,21),INDEX('LŠZ H'!A$2:AI$2000,B180,21))</f>
        <v>Z</v>
      </c>
      <c r="H180" s="900">
        <f>IF(A180="P",INDEX('LŠZ P'!A$2:AP$2000,B180,17),INDEX('LŠZ H'!A$2:AI$2000,B180,17))</f>
        <v>21177</v>
      </c>
      <c r="I180" s="913">
        <v>44300</v>
      </c>
      <c r="J180" s="899" t="str">
        <f>IF(A180="P",INDEX('LŠZ P'!A$2:AP$2000,B180,2),INDEX('LŠZ H'!A$2:AI$2000,B180,2))</f>
        <v>PK</v>
      </c>
      <c r="K180" s="900" t="str">
        <f>IF(A180="P",CONCATENATE(INDEX('LŠZ P'!A$2:AP$2000,B180,24),",",INDEX('LŠZ P'!A$2:AP$2000,B180,26)," ",INDEX('LŠZ P'!A$2:AP$2000,B180,25)),CONCATENATE(INDEX('LŠZ H'!A$2:AI$2000,B180,24),",",INDEX('LŠZ H'!A$2:AI$2000,B180,26)," ",INDEX('LŠZ H'!A$2:AI$2000,B180,25)))</f>
        <v>Jána Chalupku 1097/27,974 01 Banská Bystrica</v>
      </c>
      <c r="L180" s="900" t="str">
        <f>IF(A180="P",INDEX('LŠZ P'!A$2:AP$2000,B180,20),INDEX('LŠZ H'!A$2:AI$2000,B180,20))</f>
        <v>Jánošík</v>
      </c>
      <c r="M180" s="900" t="str">
        <f>IF(A180="P",CONCATENATE(INDEX('LŠZ P'!A$2:AP$2000,B180,3),"/",INDEX('LŠZ P'!A$2:AP$2000,B180,4)),CONCATENATE(INDEX('LŠZ H'!A$2:AI$2000,B180,3),"/",INDEX('LŠZ H'!A$2:AI$2000,B180,4)))</f>
        <v>ALPHA 6 26/</v>
      </c>
      <c r="N180" s="900" t="str">
        <f>IF(A180="P",CONCATENATE(INDEX('LŠZ P'!A$2:AP$2000,B180,23),";",INDEX('LŠZ P'!A$2:AP$2000,B180,42)),CONCATENATE(INDEX('LŠZ H'!A$2:AI$2000,B180,23),";",INDEX('LŠZ H'!A$2:AI$2000,B180,39)))</f>
        <v>0;</v>
      </c>
      <c r="O180" s="914">
        <v>44631</v>
      </c>
      <c r="P180" s="599"/>
    </row>
    <row r="181" spans="1:16" s="295" customFormat="1" x14ac:dyDescent="0.2">
      <c r="A181" s="898" t="s">
        <v>991</v>
      </c>
      <c r="B181" s="899">
        <v>765</v>
      </c>
      <c r="C181" s="904">
        <v>178</v>
      </c>
      <c r="D181" s="900" t="str">
        <f>IF(A181="P",INDEX('LŠZ P'!A$2:AP$2000,B181,11),INDEX('LŠZ H'!A$2:AI$2000,B181,11))</f>
        <v>Andrej PECHA</v>
      </c>
      <c r="E181" s="900" t="str">
        <f>IF(A181="P",INDEX('LŠZ P'!A$2:AP$2000,B181,5),INDEX('LŠZ H'!A$2:AI$2000,B181,5))</f>
        <v>OM-P765</v>
      </c>
      <c r="F181" s="900">
        <f>IF(A181="P",INDEX('LŠZ P'!A$2:AP$2000,B181,6),INDEX('LŠZ H'!A$2:AI$2000,B181,6))</f>
        <v>0</v>
      </c>
      <c r="G181" s="899" t="str">
        <f>IF(A181="P",INDEX('LŠZ P'!A$2:AP$2000,B181,21),INDEX('LŠZ H'!A$2:AI$2000,B181,21))</f>
        <v>P</v>
      </c>
      <c r="H181" s="900">
        <f>IF(A181="P",INDEX('LŠZ P'!A$2:AP$2000,B181,17),INDEX('LŠZ H'!A$2:AI$2000,B181,17))</f>
        <v>18412</v>
      </c>
      <c r="I181" s="913">
        <v>44300</v>
      </c>
      <c r="J181" s="899" t="str">
        <f>IF(A181="P",INDEX('LŠZ P'!A$2:AP$2000,B181,2),INDEX('LŠZ H'!A$2:AI$2000,B181,2))</f>
        <v>PK</v>
      </c>
      <c r="K181" s="900" t="str">
        <f>IF(A181="P",CONCATENATE(INDEX('LŠZ P'!A$2:AP$2000,B181,24),",",INDEX('LŠZ P'!A$2:AP$2000,B181,26)," ",INDEX('LŠZ P'!A$2:AP$2000,B181,25)),CONCATENATE(INDEX('LŠZ H'!A$2:AI$2000,B181,24),",",INDEX('LŠZ H'!A$2:AI$2000,B181,26)," ",INDEX('LŠZ H'!A$2:AI$2000,B181,25)))</f>
        <v>Rudník 342,906 23 Rudník</v>
      </c>
      <c r="L181" s="900" t="str">
        <f>IF(A181="P",INDEX('LŠZ P'!A$2:AP$2000,B181,20),INDEX('LŠZ H'!A$2:AI$2000,B181,20))</f>
        <v>Čierny</v>
      </c>
      <c r="M181" s="900" t="str">
        <f>IF(A181="P",CONCATENATE(INDEX('LŠZ P'!A$2:AP$2000,B181,3),"/",INDEX('LŠZ P'!A$2:AP$2000,B181,4)),CONCATENATE(INDEX('LŠZ H'!A$2:AI$2000,B181,3),"/",INDEX('LŠZ H'!A$2:AI$2000,B181,4)))</f>
        <v>GOLDEN 4 28/</v>
      </c>
      <c r="N181" s="900" t="str">
        <f>IF(A181="P",CONCATENATE(INDEX('LŠZ P'!A$2:AP$2000,B181,23),";",INDEX('LŠZ P'!A$2:AP$2000,B181,42)),CONCATENATE(INDEX('LŠZ H'!A$2:AI$2000,B181,23),";",INDEX('LŠZ H'!A$2:AI$2000,B181,39)))</f>
        <v>124,15;</v>
      </c>
      <c r="O181" s="914">
        <v>44663</v>
      </c>
      <c r="P181" s="599"/>
    </row>
    <row r="182" spans="1:16" s="295" customFormat="1" x14ac:dyDescent="0.2">
      <c r="A182" s="898" t="s">
        <v>991</v>
      </c>
      <c r="B182" s="899">
        <v>734</v>
      </c>
      <c r="C182" s="904">
        <v>179</v>
      </c>
      <c r="D182" s="900" t="str">
        <f>IF(A182="P",INDEX('LŠZ P'!A$2:AP$2000,B182,11),INDEX('LŠZ H'!A$2:AI$2000,B182,11))</f>
        <v>Ing. Ivo ČIERNY</v>
      </c>
      <c r="E182" s="900" t="str">
        <f>IF(A182="P",INDEX('LŠZ P'!A$2:AP$2000,B182,5),INDEX('LŠZ H'!A$2:AI$2000,B182,5))</f>
        <v>OM-P734</v>
      </c>
      <c r="F182" s="900">
        <f>IF(A182="P",INDEX('LŠZ P'!A$2:AP$2000,B182,6),INDEX('LŠZ H'!A$2:AI$2000,B182,6))</f>
        <v>0</v>
      </c>
      <c r="G182" s="899" t="str">
        <f>IF(A182="P",INDEX('LŠZ P'!A$2:AP$2000,B182,21),INDEX('LŠZ H'!A$2:AI$2000,B182,21))</f>
        <v>V</v>
      </c>
      <c r="H182" s="900">
        <f>IF(A182="P",INDEX('LŠZ P'!A$2:AP$2000,B182,17),INDEX('LŠZ H'!A$2:AI$2000,B182,17))</f>
        <v>21179</v>
      </c>
      <c r="I182" s="913">
        <v>44301</v>
      </c>
      <c r="J182" s="899" t="str">
        <f>IF(A182="P",INDEX('LŠZ P'!A$2:AP$2000,B182,2),INDEX('LŠZ H'!A$2:AI$2000,B182,2))</f>
        <v>PK</v>
      </c>
      <c r="K182" s="900" t="str">
        <f>IF(A182="P",CONCATENATE(INDEX('LŠZ P'!A$2:AP$2000,B182,24),",",INDEX('LŠZ P'!A$2:AP$2000,B182,26)," ",INDEX('LŠZ P'!A$2:AP$2000,B182,25)),CONCATENATE(INDEX('LŠZ H'!A$2:AI$2000,B182,24),",",INDEX('LŠZ H'!A$2:AI$2000,B182,26)," ",INDEX('LŠZ H'!A$2:AI$2000,B182,25)))</f>
        <v>Nálepkova 16,915 01 Nové Mesto nad Váhom</v>
      </c>
      <c r="L182" s="900" t="str">
        <f>IF(A182="P",INDEX('LŠZ P'!A$2:AP$2000,B182,20),INDEX('LŠZ H'!A$2:AI$2000,B182,20))</f>
        <v>Čierny</v>
      </c>
      <c r="M182" s="900" t="str">
        <f>IF(A182="P",CONCATENATE(INDEX('LŠZ P'!A$2:AP$2000,B182,3),"/",INDEX('LŠZ P'!A$2:AP$2000,B182,4)),CONCATENATE(INDEX('LŠZ H'!A$2:AI$2000,B182,3),"/",INDEX('LŠZ H'!A$2:AI$2000,B182,4)))</f>
        <v>COMPACT 3 M/</v>
      </c>
      <c r="N182" s="900" t="str">
        <f>IF(A182="P",CONCATENATE(INDEX('LŠZ P'!A$2:AP$2000,B182,23),";",INDEX('LŠZ P'!A$2:AP$2000,B182,42)),CONCATENATE(INDEX('LŠZ H'!A$2:AI$2000,B182,23),";",INDEX('LŠZ H'!A$2:AI$2000,B182,39)))</f>
        <v>0;</v>
      </c>
      <c r="O182" s="914">
        <v>45028</v>
      </c>
      <c r="P182" s="599"/>
    </row>
    <row r="183" spans="1:16" s="295" customFormat="1" x14ac:dyDescent="0.2">
      <c r="A183" s="898" t="s">
        <v>991</v>
      </c>
      <c r="B183" s="899">
        <v>741</v>
      </c>
      <c r="C183" s="904">
        <v>180</v>
      </c>
      <c r="D183" s="900" t="str">
        <f>IF(A183="P",INDEX('LŠZ P'!A$2:AP$2000,B183,11),INDEX('LŠZ H'!A$2:AI$2000,B183,11))</f>
        <v>Ing. Ivo ČIERNY</v>
      </c>
      <c r="E183" s="900" t="str">
        <f>IF(A183="P",INDEX('LŠZ P'!A$2:AP$2000,B183,5),INDEX('LŠZ H'!A$2:AI$2000,B183,5))</f>
        <v>OM-P741</v>
      </c>
      <c r="F183" s="900">
        <f>IF(A183="P",INDEX('LŠZ P'!A$2:AP$2000,B183,6),INDEX('LŠZ H'!A$2:AI$2000,B183,6))</f>
        <v>0</v>
      </c>
      <c r="G183" s="899" t="str">
        <f>IF(A183="P",INDEX('LŠZ P'!A$2:AP$2000,B183,21),INDEX('LŠZ H'!A$2:AI$2000,B183,21))</f>
        <v>V</v>
      </c>
      <c r="H183" s="900">
        <f>IF(A183="P",INDEX('LŠZ P'!A$2:AP$2000,B183,17),INDEX('LŠZ H'!A$2:AI$2000,B183,17))</f>
        <v>21180</v>
      </c>
      <c r="I183" s="913">
        <v>44301</v>
      </c>
      <c r="J183" s="899" t="str">
        <f>IF(A183="P",INDEX('LŠZ P'!A$2:AP$2000,B183,2),INDEX('LŠZ H'!A$2:AI$2000,B183,2))</f>
        <v>PK</v>
      </c>
      <c r="K183" s="900" t="str">
        <f>IF(A183="P",CONCATENATE(INDEX('LŠZ P'!A$2:AP$2000,B183,24),",",INDEX('LŠZ P'!A$2:AP$2000,B183,26)," ",INDEX('LŠZ P'!A$2:AP$2000,B183,25)),CONCATENATE(INDEX('LŠZ H'!A$2:AI$2000,B183,24),",",INDEX('LŠZ H'!A$2:AI$2000,B183,26)," ",INDEX('LŠZ H'!A$2:AI$2000,B183,25)))</f>
        <v>Nálepkova 16,915 01  Nové Mesto nad Váhom</v>
      </c>
      <c r="L183" s="900" t="str">
        <f>IF(A183="P",INDEX('LŠZ P'!A$2:AP$2000,B183,20),INDEX('LŠZ H'!A$2:AI$2000,B183,20))</f>
        <v>Čierny</v>
      </c>
      <c r="M183" s="900" t="str">
        <f>IF(A183="P",CONCATENATE(INDEX('LŠZ P'!A$2:AP$2000,B183,3),"/",INDEX('LŠZ P'!A$2:AP$2000,B183,4)),CONCATENATE(INDEX('LŠZ H'!A$2:AI$2000,B183,3),"/",INDEX('LŠZ H'!A$2:AI$2000,B183,4)))</f>
        <v>COMPACT 3 S/</v>
      </c>
      <c r="N183" s="900" t="str">
        <f>IF(A183="P",CONCATENATE(INDEX('LŠZ P'!A$2:AP$2000,B183,23),";",INDEX('LŠZ P'!A$2:AP$2000,B183,42)),CONCATENATE(INDEX('LŠZ H'!A$2:AI$2000,B183,23),";",INDEX('LŠZ H'!A$2:AI$2000,B183,39)))</f>
        <v>0;</v>
      </c>
      <c r="O183" s="914">
        <v>45028</v>
      </c>
      <c r="P183" s="599"/>
    </row>
    <row r="184" spans="1:16" s="295" customFormat="1" x14ac:dyDescent="0.2">
      <c r="A184" s="898" t="s">
        <v>991</v>
      </c>
      <c r="B184" s="899">
        <v>782</v>
      </c>
      <c r="C184" s="904">
        <v>181</v>
      </c>
      <c r="D184" s="900" t="str">
        <f>IF(A184="P",INDEX('LŠZ P'!A$2:AP$2000,B184,11),INDEX('LŠZ H'!A$2:AI$2000,B184,11))</f>
        <v>Ing. Ivo ČIERNY</v>
      </c>
      <c r="E184" s="900" t="str">
        <f>IF(A184="P",INDEX('LŠZ P'!A$2:AP$2000,B184,5),INDEX('LŠZ H'!A$2:AI$2000,B184,5))</f>
        <v>OM-P782</v>
      </c>
      <c r="F184" s="900">
        <f>IF(A184="P",INDEX('LŠZ P'!A$2:AP$2000,B184,6),INDEX('LŠZ H'!A$2:AI$2000,B184,6))</f>
        <v>0</v>
      </c>
      <c r="G184" s="899" t="str">
        <f>IF(A184="P",INDEX('LŠZ P'!A$2:AP$2000,B184,21),INDEX('LŠZ H'!A$2:AI$2000,B184,21))</f>
        <v>V</v>
      </c>
      <c r="H184" s="900">
        <f>IF(A184="P",INDEX('LŠZ P'!A$2:AP$2000,B184,17),INDEX('LŠZ H'!A$2:AI$2000,B184,17))</f>
        <v>21181</v>
      </c>
      <c r="I184" s="913">
        <v>44301</v>
      </c>
      <c r="J184" s="899" t="str">
        <f>IF(A184="P",INDEX('LŠZ P'!A$2:AP$2000,B184,2),INDEX('LŠZ H'!A$2:AI$2000,B184,2))</f>
        <v>PK</v>
      </c>
      <c r="K184" s="900" t="str">
        <f>IF(A184="P",CONCATENATE(INDEX('LŠZ P'!A$2:AP$2000,B184,24),",",INDEX('LŠZ P'!A$2:AP$2000,B184,26)," ",INDEX('LŠZ P'!A$2:AP$2000,B184,25)),CONCATENATE(INDEX('LŠZ H'!A$2:AI$2000,B184,24),",",INDEX('LŠZ H'!A$2:AI$2000,B184,26)," ",INDEX('LŠZ H'!A$2:AI$2000,B184,25)))</f>
        <v>Nálepkova 16,915 01 Nové Mesto nad Váhom</v>
      </c>
      <c r="L184" s="900" t="str">
        <f>IF(A184="P",INDEX('LŠZ P'!A$2:AP$2000,B184,20),INDEX('LŠZ H'!A$2:AI$2000,B184,20))</f>
        <v>Čierny</v>
      </c>
      <c r="M184" s="900" t="str">
        <f>IF(A184="P",CONCATENATE(INDEX('LŠZ P'!A$2:AP$2000,B184,3),"/",INDEX('LŠZ P'!A$2:AP$2000,B184,4)),CONCATENATE(INDEX('LŠZ H'!A$2:AI$2000,B184,3),"/",INDEX('LŠZ H'!A$2:AI$2000,B184,4)))</f>
        <v>COMPACT 3 M/</v>
      </c>
      <c r="N184" s="900" t="str">
        <f>IF(A184="P",CONCATENATE(INDEX('LŠZ P'!A$2:AP$2000,B184,23),";",INDEX('LŠZ P'!A$2:AP$2000,B184,42)),CONCATENATE(INDEX('LŠZ H'!A$2:AI$2000,B184,23),";",INDEX('LŠZ H'!A$2:AI$2000,B184,39)))</f>
        <v>0;</v>
      </c>
      <c r="O184" s="914">
        <v>45028</v>
      </c>
      <c r="P184" s="599">
        <v>190</v>
      </c>
    </row>
    <row r="185" spans="1:16" s="295" customFormat="1" x14ac:dyDescent="0.2">
      <c r="A185" s="898" t="s">
        <v>680</v>
      </c>
      <c r="B185" s="899">
        <v>461</v>
      </c>
      <c r="C185" s="904">
        <v>182</v>
      </c>
      <c r="D185" s="900" t="str">
        <f>IF(A185="P",INDEX('LŠZ P'!A$2:AP$2000,B185,11),INDEX('LŠZ H'!A$2:AI$2000,B185,11))</f>
        <v>Milan LÁTEČKA</v>
      </c>
      <c r="E185" s="900" t="str">
        <f>IF(A185="P",INDEX('LŠZ P'!A$2:AP$2000,B185,5),INDEX('LŠZ H'!A$2:AI$2000,B185,5))</f>
        <v>OM-H461</v>
      </c>
      <c r="F185" s="900">
        <f>IF(A185="P",INDEX('LŠZ P'!A$2:AP$2000,B185,6),INDEX('LŠZ H'!A$2:AI$2000,B185,6))</f>
        <v>0</v>
      </c>
      <c r="G185" s="899" t="str">
        <f>IF(A185="P",INDEX('LŠZ P'!A$2:AP$2000,B185,21),INDEX('LŠZ H'!A$2:AI$2000,B185,21))</f>
        <v>27</v>
      </c>
      <c r="H185" s="900">
        <f>IF(A185="P",INDEX('LŠZ P'!A$2:AP$2000,B185,17),INDEX('LŠZ H'!A$2:AI$2000,B185,17))</f>
        <v>2014</v>
      </c>
      <c r="I185" s="913">
        <v>44302</v>
      </c>
      <c r="J185" s="899" t="str">
        <f>IF(A185="P",INDEX('LŠZ P'!A$2:AP$2000,B185,2),INDEX('LŠZ H'!A$2:AI$2000,B185,2))</f>
        <v>ZK</v>
      </c>
      <c r="K185" s="900" t="str">
        <f>IF(A185="P",CONCATENATE(INDEX('LŠZ P'!A$2:AP$2000,B185,24),",",INDEX('LŠZ P'!A$2:AP$2000,B185,26)," ",INDEX('LŠZ P'!A$2:AP$2000,B185,25)),CONCATENATE(INDEX('LŠZ H'!A$2:AI$2000,B185,24),",",INDEX('LŠZ H'!A$2:AI$2000,B185,26)," ",INDEX('LŠZ H'!A$2:AI$2000,B185,25)))</f>
        <v>3, 32</v>
      </c>
      <c r="L185" s="900" t="str">
        <f>IF(A185="P",INDEX('LŠZ P'!A$2:AP$2000,B185,20),INDEX('LŠZ H'!A$2:AI$2000,B185,20))</f>
        <v>P</v>
      </c>
      <c r="M185" s="900" t="str">
        <f>IF(A185="P",CONCATENATE(INDEX('LŠZ P'!A$2:AP$2000,B185,3),"/",INDEX('LŠZ P'!A$2:AP$2000,B185,4)),CONCATENATE(INDEX('LŠZ H'!A$2:AI$2000,B185,3),"/",INDEX('LŠZ H'!A$2:AI$2000,B185,4)))</f>
        <v>T2 C/</v>
      </c>
      <c r="N185" s="900" t="e">
        <f>IF(A185="P",CONCATENATE(INDEX('LŠZ P'!A$2:AP$2000,B185,23),";",INDEX('LŠZ P'!A$2:AP$2000,B185,42)),CONCATENATE(INDEX('LŠZ H'!A$2:AI$2000,B185,23),";",INDEX('LŠZ H'!A$2:AI$2000,B185,39)))</f>
        <v>#REF!</v>
      </c>
      <c r="O185" s="914">
        <v>45027</v>
      </c>
      <c r="P185" s="599"/>
    </row>
    <row r="186" spans="1:16" s="295" customFormat="1" x14ac:dyDescent="0.2">
      <c r="A186" s="898" t="s">
        <v>991</v>
      </c>
      <c r="B186" s="899">
        <v>828</v>
      </c>
      <c r="C186" s="904">
        <v>183</v>
      </c>
      <c r="D186" s="900" t="str">
        <f>IF(A186="P",INDEX('LŠZ P'!A$2:AP$2000,B186,11),INDEX('LŠZ H'!A$2:AI$2000,B186,11))</f>
        <v>Ing. Peter ŠIMEK</v>
      </c>
      <c r="E186" s="900" t="str">
        <f>IF(A186="P",INDEX('LŠZ P'!A$2:AP$2000,B186,5),INDEX('LŠZ H'!A$2:AI$2000,B186,5))</f>
        <v>OM-P828</v>
      </c>
      <c r="F186" s="900">
        <f>IF(A186="P",INDEX('LŠZ P'!A$2:AP$2000,B186,6),INDEX('LŠZ H'!A$2:AI$2000,B186,6))</f>
        <v>0</v>
      </c>
      <c r="G186" s="899" t="str">
        <f>IF(A186="P",INDEX('LŠZ P'!A$2:AP$2000,B186,21),INDEX('LŠZ H'!A$2:AI$2000,B186,21))</f>
        <v>V</v>
      </c>
      <c r="H186" s="900">
        <f>IF(A186="P",INDEX('LŠZ P'!A$2:AP$2000,B186,17),INDEX('LŠZ H'!A$2:AI$2000,B186,17))</f>
        <v>21183</v>
      </c>
      <c r="I186" s="913">
        <v>44305</v>
      </c>
      <c r="J186" s="899" t="str">
        <f>IF(A186="P",INDEX('LŠZ P'!A$2:AP$2000,B186,2),INDEX('LŠZ H'!A$2:AI$2000,B186,2))</f>
        <v>PK</v>
      </c>
      <c r="K186" s="900" t="str">
        <f>IF(A186="P",CONCATENATE(INDEX('LŠZ P'!A$2:AP$2000,B186,24),",",INDEX('LŠZ P'!A$2:AP$2000,B186,26)," ",INDEX('LŠZ P'!A$2:AP$2000,B186,25)),CONCATENATE(INDEX('LŠZ H'!A$2:AI$2000,B186,24),",",INDEX('LŠZ H'!A$2:AI$2000,B186,26)," ",INDEX('LŠZ H'!A$2:AI$2000,B186,25)))</f>
        <v>Špačinská cesta 633/13,917 01 Trnava</v>
      </c>
      <c r="L186" s="900" t="str">
        <f>IF(A186="P",INDEX('LŠZ P'!A$2:AP$2000,B186,20),INDEX('LŠZ H'!A$2:AI$2000,B186,20))</f>
        <v>Šimek</v>
      </c>
      <c r="M186" s="900" t="str">
        <f>IF(A186="P",CONCATENATE(INDEX('LŠZ P'!A$2:AP$2000,B186,3),"/",INDEX('LŠZ P'!A$2:AP$2000,B186,4)),CONCATENATE(INDEX('LŠZ H'!A$2:AI$2000,B186,3),"/",INDEX('LŠZ H'!A$2:AI$2000,B186,4)))</f>
        <v>Q-LIGTH MS/</v>
      </c>
      <c r="N186" s="900" t="str">
        <f>IF(A186="P",CONCATENATE(INDEX('LŠZ P'!A$2:AP$2000,B186,23),";",INDEX('LŠZ P'!A$2:AP$2000,B186,42)),CONCATENATE(INDEX('LŠZ H'!A$2:AI$2000,B186,23),";",INDEX('LŠZ H'!A$2:AI$2000,B186,39)))</f>
        <v>0;</v>
      </c>
      <c r="O186" s="914">
        <v>45022</v>
      </c>
      <c r="P186" s="599"/>
    </row>
    <row r="187" spans="1:16" s="295" customFormat="1" x14ac:dyDescent="0.2">
      <c r="A187" s="898" t="s">
        <v>991</v>
      </c>
      <c r="B187" s="899">
        <v>845</v>
      </c>
      <c r="C187" s="904">
        <v>184</v>
      </c>
      <c r="D187" s="900" t="str">
        <f>IF(A187="P",INDEX('LŠZ P'!A$2:AP$2000,B187,11),INDEX('LŠZ H'!A$2:AI$2000,B187,11))</f>
        <v>RNDr. Kristína MALINOVSKÁ, PhD.</v>
      </c>
      <c r="E187" s="900" t="str">
        <f>IF(A187="P",INDEX('LŠZ P'!A$2:AP$2000,B187,5),INDEX('LŠZ H'!A$2:AI$2000,B187,5))</f>
        <v>OM-P845</v>
      </c>
      <c r="F187" s="900">
        <f>IF(A187="P",INDEX('LŠZ P'!A$2:AP$2000,B187,6),INDEX('LŠZ H'!A$2:AI$2000,B187,6))</f>
        <v>0</v>
      </c>
      <c r="G187" s="899" t="str">
        <f>IF(A187="P",INDEX('LŠZ P'!A$2:AP$2000,B187,21),INDEX('LŠZ H'!A$2:AI$2000,B187,21))</f>
        <v>V</v>
      </c>
      <c r="H187" s="900">
        <f>IF(A187="P",INDEX('LŠZ P'!A$2:AP$2000,B187,17),INDEX('LŠZ H'!A$2:AI$2000,B187,17))</f>
        <v>21184</v>
      </c>
      <c r="I187" s="913">
        <v>44305</v>
      </c>
      <c r="J187" s="899" t="str">
        <f>IF(A187="P",INDEX('LŠZ P'!A$2:AP$2000,B187,2),INDEX('LŠZ H'!A$2:AI$2000,B187,2))</f>
        <v>PK</v>
      </c>
      <c r="K187" s="900" t="str">
        <f>IF(A187="P",CONCATENATE(INDEX('LŠZ P'!A$2:AP$2000,B187,24),",",INDEX('LŠZ P'!A$2:AP$2000,B187,26)," ",INDEX('LŠZ P'!A$2:AP$2000,B187,25)),CONCATENATE(INDEX('LŠZ H'!A$2:AI$2000,B187,24),",",INDEX('LŠZ H'!A$2:AI$2000,B187,26)," ",INDEX('LŠZ H'!A$2:AI$2000,B187,25)))</f>
        <v>Pri Kríži 2000/1,841 02 Bratislava</v>
      </c>
      <c r="L187" s="900" t="str">
        <f>IF(A187="P",INDEX('LŠZ P'!A$2:AP$2000,B187,20),INDEX('LŠZ H'!A$2:AI$2000,B187,20))</f>
        <v>Šimek</v>
      </c>
      <c r="M187" s="900" t="str">
        <f>IF(A187="P",CONCATENATE(INDEX('LŠZ P'!A$2:AP$2000,B187,3),"/",INDEX('LŠZ P'!A$2:AP$2000,B187,4)),CONCATENATE(INDEX('LŠZ H'!A$2:AI$2000,B187,3),"/",INDEX('LŠZ H'!A$2:AI$2000,B187,4)))</f>
        <v>KNIGHT S/</v>
      </c>
      <c r="N187" s="900" t="str">
        <f>IF(A187="P",CONCATENATE(INDEX('LŠZ P'!A$2:AP$2000,B187,23),";",INDEX('LŠZ P'!A$2:AP$2000,B187,42)),CONCATENATE(INDEX('LŠZ H'!A$2:AI$2000,B187,23),";",INDEX('LŠZ H'!A$2:AI$2000,B187,39)))</f>
        <v>45;</v>
      </c>
      <c r="O187" s="914">
        <v>45022</v>
      </c>
      <c r="P187" s="599"/>
    </row>
    <row r="188" spans="1:16" s="295" customFormat="1" x14ac:dyDescent="0.2">
      <c r="A188" s="898" t="s">
        <v>991</v>
      </c>
      <c r="B188" s="899">
        <v>1337</v>
      </c>
      <c r="C188" s="904">
        <v>185</v>
      </c>
      <c r="D188" s="900" t="str">
        <f>IF(A188="P",INDEX('LŠZ P'!A$2:AP$2000,B188,11),INDEX('LŠZ H'!A$2:AI$2000,B188,11))</f>
        <v>Štefan ŠTEFUNDA</v>
      </c>
      <c r="E188" s="900" t="str">
        <f>IF(A188="P",INDEX('LŠZ P'!A$2:AP$2000,B188,5),INDEX('LŠZ H'!A$2:AI$2000,B188,5))</f>
        <v>OM-L337</v>
      </c>
      <c r="F188" s="900">
        <f>IF(A188="P",INDEX('LŠZ P'!A$2:AP$2000,B188,6),INDEX('LŠZ H'!A$2:AI$2000,B188,6))</f>
        <v>0</v>
      </c>
      <c r="G188" s="899" t="str">
        <f>IF(A188="P",INDEX('LŠZ P'!A$2:AP$2000,B188,21),INDEX('LŠZ H'!A$2:AI$2000,B188,21))</f>
        <v>P</v>
      </c>
      <c r="H188" s="900">
        <f>IF(A188="P",INDEX('LŠZ P'!A$2:AP$2000,B188,17),INDEX('LŠZ H'!A$2:AI$2000,B188,17))</f>
        <v>19223</v>
      </c>
      <c r="I188" s="913">
        <v>44307</v>
      </c>
      <c r="J188" s="899" t="str">
        <f>IF(A188="P",INDEX('LŠZ P'!A$2:AP$2000,B188,2),INDEX('LŠZ H'!A$2:AI$2000,B188,2))</f>
        <v>PK</v>
      </c>
      <c r="K188" s="900" t="str">
        <f>IF(A188="P",CONCATENATE(INDEX('LŠZ P'!A$2:AP$2000,B188,24),",",INDEX('LŠZ P'!A$2:AP$2000,B188,26)," ",INDEX('LŠZ P'!A$2:AP$2000,B188,25)),CONCATENATE(INDEX('LŠZ H'!A$2:AI$2000,B188,24),",",INDEX('LŠZ H'!A$2:AI$2000,B188,26)," ",INDEX('LŠZ H'!A$2:AI$2000,B188,25)))</f>
        <v>Povina 140,023 33 Povina</v>
      </c>
      <c r="L188" s="900" t="str">
        <f>IF(A188="P",INDEX('LŠZ P'!A$2:AP$2000,B188,20),INDEX('LŠZ H'!A$2:AI$2000,B188,20))</f>
        <v>Vrabec</v>
      </c>
      <c r="M188" s="900" t="str">
        <f>IF(A188="P",CONCATENATE(INDEX('LŠZ P'!A$2:AP$2000,B188,3),"/",INDEX('LŠZ P'!A$2:AP$2000,B188,4)),CONCATENATE(INDEX('LŠZ H'!A$2:AI$2000,B188,3),"/",INDEX('LŠZ H'!A$2:AI$2000,B188,4)))</f>
        <v>ILLUSION 26/</v>
      </c>
      <c r="N188" s="900" t="str">
        <f>IF(A188="P",CONCATENATE(INDEX('LŠZ P'!A$2:AP$2000,B188,23),";",INDEX('LŠZ P'!A$2:AP$2000,B188,42)),CONCATENATE(INDEX('LŠZ H'!A$2:AI$2000,B188,23),";",INDEX('LŠZ H'!A$2:AI$2000,B188,39)))</f>
        <v>10,10;</v>
      </c>
      <c r="O188" s="914">
        <v>45033</v>
      </c>
      <c r="P188" s="599"/>
    </row>
    <row r="189" spans="1:16" s="295" customFormat="1" x14ac:dyDescent="0.2">
      <c r="A189" s="898" t="s">
        <v>680</v>
      </c>
      <c r="B189" s="899">
        <v>912</v>
      </c>
      <c r="C189" s="904">
        <v>186</v>
      </c>
      <c r="D189" s="900" t="str">
        <f>IF(A189="P",INDEX('LŠZ P'!A$2:AP$2000,B189,11),INDEX('LŠZ H'!A$2:AI$2000,B189,11))</f>
        <v>Ing. Kvetoslava KOPECKÁ</v>
      </c>
      <c r="E189" s="900" t="str">
        <f>IF(A189="P",INDEX('LŠZ P'!A$2:AP$2000,B189,5),INDEX('LŠZ H'!A$2:AI$2000,B189,5))</f>
        <v>OM-H 912</v>
      </c>
      <c r="F189" s="900">
        <f>IF(A189="P",INDEX('LŠZ P'!A$2:AP$2000,B189,6),INDEX('LŠZ H'!A$2:AI$2000,B189,6))</f>
        <v>0</v>
      </c>
      <c r="G189" s="899" t="str">
        <f>IF(A189="P",INDEX('LŠZ P'!A$2:AP$2000,B189,21),INDEX('LŠZ H'!A$2:AI$2000,B189,21))</f>
        <v>10/15</v>
      </c>
      <c r="H189" s="900">
        <f>IF(A189="P",INDEX('LŠZ P'!A$2:AP$2000,B189,17),INDEX('LŠZ H'!A$2:AI$2000,B189,17))</f>
        <v>2011</v>
      </c>
      <c r="I189" s="913">
        <v>44307</v>
      </c>
      <c r="J189" s="899" t="str">
        <f>IF(A189="P",INDEX('LŠZ P'!A$2:AP$2000,B189,2),INDEX('LŠZ H'!A$2:AI$2000,B189,2))</f>
        <v>MZK</v>
      </c>
      <c r="K189" s="900" t="str">
        <f>IF(A189="P",CONCATENATE(INDEX('LŠZ P'!A$2:AP$2000,B189,24),",",INDEX('LŠZ P'!A$2:AP$2000,B189,26)," ",INDEX('LŠZ P'!A$2:AP$2000,B189,25)),CONCATENATE(INDEX('LŠZ H'!A$2:AI$2000,B189,24),",",INDEX('LŠZ H'!A$2:AI$2000,B189,26)," ",INDEX('LŠZ H'!A$2:AI$2000,B189,25)))</f>
        <v>3, 187</v>
      </c>
      <c r="L189" s="900" t="str">
        <f>IF(A189="P",INDEX('LŠZ P'!A$2:AP$2000,B189,20),INDEX('LŠZ H'!A$2:AI$2000,B189,20))</f>
        <v>P</v>
      </c>
      <c r="M189" s="900" t="str">
        <f>IF(A189="P",CONCATENATE(INDEX('LŠZ P'!A$2:AP$2000,B189,3),"/",INDEX('LŠZ P'!A$2:AP$2000,B189,4)),CONCATENATE(INDEX('LŠZ H'!A$2:AI$2000,B189,3),"/",INDEX('LŠZ H'!A$2:AI$2000,B189,4)))</f>
        <v>PROFI TL 14/JOKER/</v>
      </c>
      <c r="N189" s="900" t="e">
        <f>IF(A189="P",CONCATENATE(INDEX('LŠZ P'!A$2:AP$2000,B189,23),";",INDEX('LŠZ P'!A$2:AP$2000,B189,42)),CONCATENATE(INDEX('LŠZ H'!A$2:AI$2000,B189,23),";",INDEX('LŠZ H'!A$2:AI$2000,B189,39)))</f>
        <v>#REF!</v>
      </c>
      <c r="O189" s="914">
        <v>44984</v>
      </c>
      <c r="P189" s="599"/>
    </row>
    <row r="190" spans="1:16" s="295" customFormat="1" x14ac:dyDescent="0.2">
      <c r="A190" s="898" t="s">
        <v>991</v>
      </c>
      <c r="B190" s="899">
        <v>918</v>
      </c>
      <c r="C190" s="904">
        <v>187</v>
      </c>
      <c r="D190" s="900" t="str">
        <f>IF(A190="P",INDEX('LŠZ P'!A$2:AP$2000,B190,11),INDEX('LŠZ H'!A$2:AI$2000,B190,11))</f>
        <v>Patrik ROSIPAJLA</v>
      </c>
      <c r="E190" s="900" t="str">
        <f>IF(A190="P",INDEX('LŠZ P'!A$2:AP$2000,B190,5),INDEX('LŠZ H'!A$2:AI$2000,B190,5))</f>
        <v>OM-P918</v>
      </c>
      <c r="F190" s="900">
        <f>IF(A190="P",INDEX('LŠZ P'!A$2:AP$2000,B190,6),INDEX('LŠZ H'!A$2:AI$2000,B190,6))</f>
        <v>0</v>
      </c>
      <c r="G190" s="899" t="str">
        <f>IF(A190="P",INDEX('LŠZ P'!A$2:AP$2000,B190,21),INDEX('LŠZ H'!A$2:AI$2000,B190,21))</f>
        <v>Z</v>
      </c>
      <c r="H190" s="900">
        <f>IF(A190="P",INDEX('LŠZ P'!A$2:AP$2000,B190,17),INDEX('LŠZ H'!A$2:AI$2000,B190,17))</f>
        <v>21375</v>
      </c>
      <c r="I190" s="913">
        <v>44307</v>
      </c>
      <c r="J190" s="899" t="str">
        <f>IF(A190="P",INDEX('LŠZ P'!A$2:AP$2000,B190,2),INDEX('LŠZ H'!A$2:AI$2000,B190,2))</f>
        <v>PK</v>
      </c>
      <c r="K190" s="900" t="str">
        <f>IF(A190="P",CONCATENATE(INDEX('LŠZ P'!A$2:AP$2000,B190,24),",",INDEX('LŠZ P'!A$2:AP$2000,B190,26)," ",INDEX('LŠZ P'!A$2:AP$2000,B190,25)),CONCATENATE(INDEX('LŠZ H'!A$2:AI$2000,B190,24),",",INDEX('LŠZ H'!A$2:AI$2000,B190,26)," ",INDEX('LŠZ H'!A$2:AI$2000,B190,25)))</f>
        <v>Ternavská 2247/26,075 01 Trebišov</v>
      </c>
      <c r="L190" s="900" t="str">
        <f>IF(A190="P",INDEX('LŠZ P'!A$2:AP$2000,B190,20),INDEX('LŠZ H'!A$2:AI$2000,B190,20))</f>
        <v>Čierny</v>
      </c>
      <c r="M190" s="900" t="str">
        <f>IF(A190="P",CONCATENATE(INDEX('LŠZ P'!A$2:AP$2000,B190,3),"/",INDEX('LŠZ P'!A$2:AP$2000,B190,4)),CONCATENATE(INDEX('LŠZ H'!A$2:AI$2000,B190,3),"/",INDEX('LŠZ H'!A$2:AI$2000,B190,4)))</f>
        <v>COMPACT 3 M/</v>
      </c>
      <c r="N190" s="900" t="str">
        <f>IF(A190="P",CONCATENATE(INDEX('LŠZ P'!A$2:AP$2000,B190,23),";",INDEX('LŠZ P'!A$2:AP$2000,B190,42)),CONCATENATE(INDEX('LŠZ H'!A$2:AI$2000,B190,23),";",INDEX('LŠZ H'!A$2:AI$2000,B190,39)))</f>
        <v>0;</v>
      </c>
      <c r="O190" s="914">
        <v>45035</v>
      </c>
      <c r="P190" s="599"/>
    </row>
    <row r="191" spans="1:16" s="295" customFormat="1" x14ac:dyDescent="0.2">
      <c r="A191" s="898" t="s">
        <v>991</v>
      </c>
      <c r="B191" s="899">
        <v>922</v>
      </c>
      <c r="C191" s="904">
        <v>188</v>
      </c>
      <c r="D191" s="900" t="str">
        <f>IF(A191="P",INDEX('LŠZ P'!A$2:AP$2000,B191,11),INDEX('LŠZ H'!A$2:AI$2000,B191,11))</f>
        <v>Matej KOVÁČ</v>
      </c>
      <c r="E191" s="900" t="str">
        <f>IF(A191="P",INDEX('LŠZ P'!A$2:AP$2000,B191,5),INDEX('LŠZ H'!A$2:AI$2000,B191,5))</f>
        <v>OM-P922</v>
      </c>
      <c r="F191" s="900">
        <f>IF(A191="P",INDEX('LŠZ P'!A$2:AP$2000,B191,6),INDEX('LŠZ H'!A$2:AI$2000,B191,6))</f>
        <v>0</v>
      </c>
      <c r="G191" s="899" t="str">
        <f>IF(A191="P",INDEX('LŠZ P'!A$2:AP$2000,B191,21),INDEX('LŠZ H'!A$2:AI$2000,B191,21))</f>
        <v>V</v>
      </c>
      <c r="H191" s="900">
        <f>IF(A191="P",INDEX('LŠZ P'!A$2:AP$2000,B191,17),INDEX('LŠZ H'!A$2:AI$2000,B191,17))</f>
        <v>21188</v>
      </c>
      <c r="I191" s="913">
        <v>44307</v>
      </c>
      <c r="J191" s="899" t="str">
        <f>IF(A191="P",INDEX('LŠZ P'!A$2:AP$2000,B191,2),INDEX('LŠZ H'!A$2:AI$2000,B191,2))</f>
        <v>PK</v>
      </c>
      <c r="K191" s="900" t="str">
        <f>IF(A191="P",CONCATENATE(INDEX('LŠZ P'!A$2:AP$2000,B191,24),",",INDEX('LŠZ P'!A$2:AP$2000,B191,26)," ",INDEX('LŠZ P'!A$2:AP$2000,B191,25)),CONCATENATE(INDEX('LŠZ H'!A$2:AI$2000,B191,24),",",INDEX('LŠZ H'!A$2:AI$2000,B191,26)," ",INDEX('LŠZ H'!A$2:AI$2000,B191,25)))</f>
        <v>Pod Plieškou 19,949 01 Nitra</v>
      </c>
      <c r="L191" s="900" t="str">
        <f>IF(A191="P",INDEX('LŠZ P'!A$2:AP$2000,B191,20),INDEX('LŠZ H'!A$2:AI$2000,B191,20))</f>
        <v>Čierny</v>
      </c>
      <c r="M191" s="900" t="str">
        <f>IF(A191="P",CONCATENATE(INDEX('LŠZ P'!A$2:AP$2000,B191,3),"/",INDEX('LŠZ P'!A$2:AP$2000,B191,4)),CONCATENATE(INDEX('LŠZ H'!A$2:AI$2000,B191,3),"/",INDEX('LŠZ H'!A$2:AI$2000,B191,4)))</f>
        <v>BUZZ Z5 ML/</v>
      </c>
      <c r="N191" s="900" t="str">
        <f>IF(A191="P",CONCATENATE(INDEX('LŠZ P'!A$2:AP$2000,B191,23),";",INDEX('LŠZ P'!A$2:AP$2000,B191,42)),CONCATENATE(INDEX('LŠZ H'!A$2:AI$2000,B191,23),";",INDEX('LŠZ H'!A$2:AI$2000,B191,39)))</f>
        <v>50;</v>
      </c>
      <c r="O191" s="914">
        <v>45030</v>
      </c>
      <c r="P191" s="599"/>
    </row>
    <row r="192" spans="1:16" s="304" customFormat="1" x14ac:dyDescent="0.2">
      <c r="A192" s="724" t="s">
        <v>991</v>
      </c>
      <c r="B192" s="725">
        <v>1328</v>
      </c>
      <c r="C192" s="897">
        <v>189</v>
      </c>
      <c r="D192" s="726" t="str">
        <f>IF(A192="P",INDEX('LŠZ P'!A$2:AP$2000,B192,11),INDEX('LŠZ H'!A$2:AI$2000,B192,11))</f>
        <v>Urban ŠKOTTA</v>
      </c>
      <c r="E192" s="726" t="str">
        <f>IF(A192="P",INDEX('LŠZ P'!A$2:AP$2000,B192,5),INDEX('LŠZ H'!A$2:AI$2000,B192,5))</f>
        <v>OM-L328</v>
      </c>
      <c r="F192" s="726" t="str">
        <f>IF(A192="P",INDEX('LŠZ P'!A$2:AP$2000,B192,6),INDEX('LŠZ H'!A$2:AI$2000,B192,6))</f>
        <v>P132</v>
      </c>
      <c r="G192" s="725" t="str">
        <f>IF(A192="P",INDEX('LŠZ P'!A$2:AP$2000,B192,21),INDEX('LŠZ H'!A$2:AI$2000,B192,21))</f>
        <v>P/P</v>
      </c>
      <c r="H192" s="726">
        <f>IF(A192="P",INDEX('LŠZ P'!A$2:AP$2000,B192,17),INDEX('LŠZ H'!A$2:AI$2000,B192,17))</f>
        <v>19193</v>
      </c>
      <c r="I192" s="910">
        <v>44308</v>
      </c>
      <c r="J192" s="725" t="str">
        <f>IF(A192="P",INDEX('LŠZ P'!A$2:AP$2000,B192,2),INDEX('LŠZ H'!A$2:AI$2000,B192,2))</f>
        <v>MPK</v>
      </c>
      <c r="K192" s="726" t="str">
        <f>IF(A192="P",CONCATENATE(INDEX('LŠZ P'!A$2:AP$2000,B192,24),",",INDEX('LŠZ P'!A$2:AP$2000,B192,26)," ",INDEX('LŠZ P'!A$2:AP$2000,B192,25)),CONCATENATE(INDEX('LŠZ H'!A$2:AI$2000,B192,24),",",INDEX('LŠZ H'!A$2:AI$2000,B192,26)," ",INDEX('LŠZ H'!A$2:AI$2000,B192,25)))</f>
        <v>Kovarce 318,956 15 Kovarce</v>
      </c>
      <c r="L192" s="726" t="str">
        <f>IF(A192="P",INDEX('LŠZ P'!A$2:AP$2000,B192,20),INDEX('LŠZ H'!A$2:AI$2000,B192,20))</f>
        <v>Adame</v>
      </c>
      <c r="M192" s="726" t="str">
        <f>IF(A192="P",CONCATENATE(INDEX('LŠZ P'!A$2:AP$2000,B192,3),"/",INDEX('LŠZ P'!A$2:AP$2000,B192,4)),CONCATENATE(INDEX('LŠZ H'!A$2:AI$2000,B192,3),"/",INDEX('LŠZ H'!A$2:AI$2000,B192,4)))</f>
        <v>REPORT AIR 22/MINIPLANE L PSF-TOP 80</v>
      </c>
      <c r="N192" s="726" t="str">
        <f>IF(A192="P",CONCATENATE(INDEX('LŠZ P'!A$2:AP$2000,B192,23),";",INDEX('LŠZ P'!A$2:AP$2000,B192,42)),CONCATENATE(INDEX('LŠZ H'!A$2:AI$2000,B192,23),";",INDEX('LŠZ H'!A$2:AI$2000,B192,39)))</f>
        <v>74,28//243,18/255;</v>
      </c>
      <c r="O192" s="911">
        <v>45034</v>
      </c>
      <c r="P192" s="616"/>
    </row>
    <row r="193" spans="1:16" s="304" customFormat="1" x14ac:dyDescent="0.2">
      <c r="A193" s="724" t="s">
        <v>680</v>
      </c>
      <c r="B193" s="725">
        <v>74</v>
      </c>
      <c r="C193" s="897">
        <v>190</v>
      </c>
      <c r="D193" s="726" t="str">
        <f>IF(A193="P",INDEX('LŠZ P'!A$2:AP$2000,B193,11),INDEX('LŠZ H'!A$2:AI$2000,B193,11))</f>
        <v>Erich VÉGH</v>
      </c>
      <c r="E193" s="726" t="str">
        <f>IF(A193="P",INDEX('LŠZ P'!A$2:AP$2000,B193,5),INDEX('LŠZ H'!A$2:AI$2000,B193,5))</f>
        <v>OM-H074</v>
      </c>
      <c r="F193" s="726">
        <f>IF(A193="P",INDEX('LŠZ P'!A$2:AP$2000,B193,6),INDEX('LŠZ H'!A$2:AI$2000,B193,6))</f>
        <v>0</v>
      </c>
      <c r="G193" s="725" t="str">
        <f>IF(A193="P",INDEX('LŠZ P'!A$2:AP$2000,B193,21),INDEX('LŠZ H'!A$2:AI$2000,B193,21))</f>
        <v>28,14/61</v>
      </c>
      <c r="H193" s="726">
        <f>IF(A193="P",INDEX('LŠZ P'!A$2:AP$2000,B193,17),INDEX('LŠZ H'!A$2:AI$2000,B193,17))</f>
        <v>2009</v>
      </c>
      <c r="I193" s="910">
        <v>44308</v>
      </c>
      <c r="J193" s="725" t="str">
        <f>IF(A193="P",INDEX('LŠZ P'!A$2:AP$2000,B193,2),INDEX('LŠZ H'!A$2:AI$2000,B193,2))</f>
        <v>MZK</v>
      </c>
      <c r="K193" s="726" t="str">
        <f>IF(A193="P",CONCATENATE(INDEX('LŠZ P'!A$2:AP$2000,B193,24),",",INDEX('LŠZ P'!A$2:AP$2000,B193,26)," ",INDEX('LŠZ P'!A$2:AP$2000,B193,25)),CONCATENATE(INDEX('LŠZ H'!A$2:AI$2000,B193,24),",",INDEX('LŠZ H'!A$2:AI$2000,B193,26)," ",INDEX('LŠZ H'!A$2:AI$2000,B193,25)))</f>
        <v>3, 243</v>
      </c>
      <c r="L193" s="726" t="str">
        <f>IF(A193="P",INDEX('LŠZ P'!A$2:AP$2000,B193,20),INDEX('LŠZ H'!A$2:AI$2000,B193,20))</f>
        <v>P</v>
      </c>
      <c r="M193" s="726" t="str">
        <f>IF(A193="P",CONCATENATE(INDEX('LŠZ P'!A$2:AP$2000,B193,3),"/",INDEX('LŠZ P'!A$2:AP$2000,B193,4)),CONCATENATE(INDEX('LŠZ H'!A$2:AI$2000,B193,3),"/",INDEX('LŠZ H'!A$2:AI$2000,B193,4)))</f>
        <v>APOLLO C 15DD/JET STAR/</v>
      </c>
      <c r="N193" s="726" t="e">
        <f>IF(A193="P",CONCATENATE(INDEX('LŠZ P'!A$2:AP$2000,B193,23),";",INDEX('LŠZ P'!A$2:AP$2000,B193,42)),CONCATENATE(INDEX('LŠZ H'!A$2:AI$2000,B193,23),";",INDEX('LŠZ H'!A$2:AI$2000,B193,39)))</f>
        <v>#REF!</v>
      </c>
      <c r="O193" s="911">
        <v>45036</v>
      </c>
      <c r="P193" s="616">
        <v>200</v>
      </c>
    </row>
    <row r="194" spans="1:16" s="304" customFormat="1" x14ac:dyDescent="0.2">
      <c r="A194" s="724" t="s">
        <v>680</v>
      </c>
      <c r="B194" s="725">
        <v>54</v>
      </c>
      <c r="C194" s="897">
        <v>191</v>
      </c>
      <c r="D194" s="726" t="str">
        <f>IF(A194="P",INDEX('LŠZ P'!A$2:AP$2000,B194,11),INDEX('LŠZ H'!A$2:AI$2000,B194,11))</f>
        <v>Marián CSONKA</v>
      </c>
      <c r="E194" s="726" t="str">
        <f>IF(A194="P",INDEX('LŠZ P'!A$2:AP$2000,B194,5),INDEX('LŠZ H'!A$2:AI$2000,B194,5))</f>
        <v>OM-H054</v>
      </c>
      <c r="F194" s="726">
        <f>IF(A194="P",INDEX('LŠZ P'!A$2:AP$2000,B194,6),INDEX('LŠZ H'!A$2:AI$2000,B194,6))</f>
        <v>0</v>
      </c>
      <c r="G194" s="725" t="str">
        <f>IF(A194="P",INDEX('LŠZ P'!A$2:AP$2000,B194,21),INDEX('LŠZ H'!A$2:AI$2000,B194,21))</f>
        <v>80/112</v>
      </c>
      <c r="H194" s="726">
        <f>IF(A194="P",INDEX('LŠZ P'!A$2:AP$2000,B194,17),INDEX('LŠZ H'!A$2:AI$2000,B194,17))</f>
        <v>2005</v>
      </c>
      <c r="I194" s="910">
        <v>44308</v>
      </c>
      <c r="J194" s="725" t="str">
        <f>IF(A194="P",INDEX('LŠZ P'!A$2:AP$2000,B194,2),INDEX('LŠZ H'!A$2:AI$2000,B194,2))</f>
        <v>MZK</v>
      </c>
      <c r="K194" s="726" t="str">
        <f>IF(A194="P",CONCATENATE(INDEX('LŠZ P'!A$2:AP$2000,B194,24),",",INDEX('LŠZ P'!A$2:AP$2000,B194,26)," ",INDEX('LŠZ P'!A$2:AP$2000,B194,25)),CONCATENATE(INDEX('LŠZ H'!A$2:AI$2000,B194,24),",",INDEX('LŠZ H'!A$2:AI$2000,B194,26)," ",INDEX('LŠZ H'!A$2:AI$2000,B194,25)))</f>
        <v>3, 192</v>
      </c>
      <c r="L194" s="726" t="str">
        <f>IF(A194="P",INDEX('LŠZ P'!A$2:AP$2000,B194,20),INDEX('LŠZ H'!A$2:AI$2000,B194,20))</f>
        <v>P</v>
      </c>
      <c r="M194" s="726" t="str">
        <f>IF(A194="P",CONCATENATE(INDEX('LŠZ P'!A$2:AP$2000,B194,3),"/",INDEX('LŠZ P'!A$2:AP$2000,B194,4)),CONCATENATE(INDEX('LŠZ H'!A$2:AI$2000,B194,3),"/",INDEX('LŠZ H'!A$2:AI$2000,B194,4)))</f>
        <v>GRADIENT DELFÍN/</v>
      </c>
      <c r="N194" s="726" t="e">
        <f>IF(A194="P",CONCATENATE(INDEX('LŠZ P'!A$2:AP$2000,B194,23),";",INDEX('LŠZ P'!A$2:AP$2000,B194,42)),CONCATENATE(INDEX('LŠZ H'!A$2:AI$2000,B194,23),";",INDEX('LŠZ H'!A$2:AI$2000,B194,39)))</f>
        <v>#REF!</v>
      </c>
      <c r="O194" s="911">
        <v>45025</v>
      </c>
      <c r="P194" s="616"/>
    </row>
    <row r="195" spans="1:16" s="295" customFormat="1" x14ac:dyDescent="0.2">
      <c r="A195" s="898" t="s">
        <v>680</v>
      </c>
      <c r="B195" s="899">
        <v>474</v>
      </c>
      <c r="C195" s="904">
        <v>192</v>
      </c>
      <c r="D195" s="900" t="str">
        <f>IF(A195="P",INDEX('LŠZ P'!A$2:AP$2000,B195,11),INDEX('LŠZ H'!A$2:AI$2000,B195,11))</f>
        <v>Marián CSONKA</v>
      </c>
      <c r="E195" s="900" t="str">
        <f>IF(A195="P",INDEX('LŠZ P'!A$2:AP$2000,B195,5),INDEX('LŠZ H'!A$2:AI$2000,B195,5))</f>
        <v>OM-H474</v>
      </c>
      <c r="F195" s="900">
        <f>IF(A195="P",INDEX('LŠZ P'!A$2:AP$2000,B195,6),INDEX('LŠZ H'!A$2:AI$2000,B195,6))</f>
        <v>0</v>
      </c>
      <c r="G195" s="899" t="str">
        <f>IF(A195="P",INDEX('LŠZ P'!A$2:AP$2000,B195,21),INDEX('LŠZ H'!A$2:AI$2000,B195,21))</f>
        <v>10</v>
      </c>
      <c r="H195" s="900">
        <f>IF(A195="P",INDEX('LŠZ P'!A$2:AP$2000,B195,17),INDEX('LŠZ H'!A$2:AI$2000,B195,17))</f>
        <v>2010</v>
      </c>
      <c r="I195" s="913">
        <v>44308</v>
      </c>
      <c r="J195" s="899" t="str">
        <f>IF(A195="P",INDEX('LŠZ P'!A$2:AP$2000,B195,2),INDEX('LŠZ H'!A$2:AI$2000,B195,2))</f>
        <v>ZK</v>
      </c>
      <c r="K195" s="900" t="str">
        <f>IF(A195="P",CONCATENATE(INDEX('LŠZ P'!A$2:AP$2000,B195,24),",",INDEX('LŠZ P'!A$2:AP$2000,B195,26)," ",INDEX('LŠZ P'!A$2:AP$2000,B195,25)),CONCATENATE(INDEX('LŠZ H'!A$2:AI$2000,B195,24),",",INDEX('LŠZ H'!A$2:AI$2000,B195,26)," ",INDEX('LŠZ H'!A$2:AI$2000,B195,25)))</f>
        <v>3, 32</v>
      </c>
      <c r="L195" s="900" t="str">
        <f>IF(A195="P",INDEX('LŠZ P'!A$2:AP$2000,B195,20),INDEX('LŠZ H'!A$2:AI$2000,B195,20))</f>
        <v>P</v>
      </c>
      <c r="M195" s="900" t="str">
        <f>IF(A195="P",CONCATENATE(INDEX('LŠZ P'!A$2:AP$2000,B195,3),"/",INDEX('LŠZ P'!A$2:AP$2000,B195,4)),CONCATENATE(INDEX('LŠZ H'!A$2:AI$2000,B195,3),"/",INDEX('LŠZ H'!A$2:AI$2000,B195,4)))</f>
        <v>T 2 C 144/</v>
      </c>
      <c r="N195" s="900" t="e">
        <f>IF(A195="P",CONCATENATE(INDEX('LŠZ P'!A$2:AP$2000,B195,23),";",INDEX('LŠZ P'!A$2:AP$2000,B195,42)),CONCATENATE(INDEX('LŠZ H'!A$2:AI$2000,B195,23),";",INDEX('LŠZ H'!A$2:AI$2000,B195,39)))</f>
        <v>#REF!</v>
      </c>
      <c r="O195" s="914">
        <v>45025</v>
      </c>
      <c r="P195" s="599"/>
    </row>
    <row r="196" spans="1:16" s="295" customFormat="1" x14ac:dyDescent="0.2">
      <c r="A196" s="898" t="s">
        <v>680</v>
      </c>
      <c r="B196" s="899">
        <v>95</v>
      </c>
      <c r="C196" s="904">
        <v>193</v>
      </c>
      <c r="D196" s="900" t="str">
        <f>IF(A196="P",INDEX('LŠZ P'!A$2:AP$2000,B196,11),INDEX('LŠZ H'!A$2:AI$2000,B196,11))</f>
        <v>Stanislav KMEŤ</v>
      </c>
      <c r="E196" s="900" t="str">
        <f>IF(A196="P",INDEX('LŠZ P'!A$2:AP$2000,B196,5),INDEX('LŠZ H'!A$2:AI$2000,B196,5))</f>
        <v>OM-H095</v>
      </c>
      <c r="F196" s="900">
        <f>IF(A196="P",INDEX('LŠZ P'!A$2:AP$2000,B196,6),INDEX('LŠZ H'!A$2:AI$2000,B196,6))</f>
        <v>0</v>
      </c>
      <c r="G196" s="899" t="str">
        <f>IF(A196="P",INDEX('LŠZ P'!A$2:AP$2000,B196,21),INDEX('LŠZ H'!A$2:AI$2000,B196,21))</f>
        <v>26,25/27</v>
      </c>
      <c r="H196" s="900" t="str">
        <f>IF(A196="P",INDEX('LŠZ P'!A$2:AP$2000,B196,17),INDEX('LŠZ H'!A$2:AI$2000,B196,17))</f>
        <v>1997/2012</v>
      </c>
      <c r="I196" s="913">
        <v>44308</v>
      </c>
      <c r="J196" s="899" t="str">
        <f>IF(A196="P",INDEX('LŠZ P'!A$2:AP$2000,B196,2),INDEX('LŠZ H'!A$2:AI$2000,B196,2))</f>
        <v>MZK</v>
      </c>
      <c r="K196" s="900" t="str">
        <f>IF(A196="P",CONCATENATE(INDEX('LŠZ P'!A$2:AP$2000,B196,24),",",INDEX('LŠZ P'!A$2:AP$2000,B196,26)," ",INDEX('LŠZ P'!A$2:AP$2000,B196,25)),CONCATENATE(INDEX('LŠZ H'!A$2:AI$2000,B196,24),",",INDEX('LŠZ H'!A$2:AI$2000,B196,26)," ",INDEX('LŠZ H'!A$2:AI$2000,B196,25)))</f>
        <v>3, 80</v>
      </c>
      <c r="L196" s="900" t="str">
        <f>IF(A196="P",INDEX('LŠZ P'!A$2:AP$2000,B196,20),INDEX('LŠZ H'!A$2:AI$2000,B196,20))</f>
        <v>P</v>
      </c>
      <c r="M196" s="900" t="str">
        <f>IF(A196="P",CONCATENATE(INDEX('LŠZ P'!A$2:AP$2000,B196,3),"/",INDEX('LŠZ P'!A$2:AP$2000,B196,4)),CONCATENATE(INDEX('LŠZ H'!A$2:AI$2000,B196,3),"/",INDEX('LŠZ H'!A$2:AI$2000,B196,4)))</f>
        <v>SPEED TL/DRAGON/</v>
      </c>
      <c r="N196" s="900" t="e">
        <f>IF(A196="P",CONCATENATE(INDEX('LŠZ P'!A$2:AP$2000,B196,23),";",INDEX('LŠZ P'!A$2:AP$2000,B196,42)),CONCATENATE(INDEX('LŠZ H'!A$2:AI$2000,B196,23),";",INDEX('LŠZ H'!A$2:AI$2000,B196,39)))</f>
        <v>#REF!</v>
      </c>
      <c r="O196" s="914">
        <v>45025</v>
      </c>
      <c r="P196" s="599"/>
    </row>
    <row r="197" spans="1:16" s="295" customFormat="1" x14ac:dyDescent="0.2">
      <c r="A197" s="898" t="s">
        <v>680</v>
      </c>
      <c r="B197" s="899">
        <v>407</v>
      </c>
      <c r="C197" s="904">
        <v>194</v>
      </c>
      <c r="D197" s="900" t="str">
        <f>IF(A197="P",INDEX('LŠZ P'!A$2:AP$2000,B197,11),INDEX('LŠZ H'!A$2:AI$2000,B197,11))</f>
        <v>Ing. Severín  TOMA</v>
      </c>
      <c r="E197" s="900" t="str">
        <f>IF(A197="P",INDEX('LŠZ P'!A$2:AP$2000,B197,5),INDEX('LŠZ H'!A$2:AI$2000,B197,5))</f>
        <v>OM-H407</v>
      </c>
      <c r="F197" s="900">
        <f>IF(A197="P",INDEX('LŠZ P'!A$2:AP$2000,B197,6),INDEX('LŠZ H'!A$2:AI$2000,B197,6))</f>
        <v>0</v>
      </c>
      <c r="G197" s="899" t="str">
        <f>IF(A197="P",INDEX('LŠZ P'!A$2:AP$2000,B197,21),INDEX('LŠZ H'!A$2:AI$2000,B197,21))</f>
        <v>13/9</v>
      </c>
      <c r="H197" s="900">
        <f>IF(A197="P",INDEX('LŠZ P'!A$2:AP$2000,B197,17),INDEX('LŠZ H'!A$2:AI$2000,B197,17))</f>
        <v>2002</v>
      </c>
      <c r="I197" s="913">
        <v>44308</v>
      </c>
      <c r="J197" s="899" t="str">
        <f>IF(A197="P",INDEX('LŠZ P'!A$2:AP$2000,B197,2),INDEX('LŠZ H'!A$2:AI$2000,B197,2))</f>
        <v>MZK</v>
      </c>
      <c r="K197" s="900" t="str">
        <f>IF(A197="P",CONCATENATE(INDEX('LŠZ P'!A$2:AP$2000,B197,24),",",INDEX('LŠZ P'!A$2:AP$2000,B197,26)," ",INDEX('LŠZ P'!A$2:AP$2000,B197,25)),CONCATENATE(INDEX('LŠZ H'!A$2:AI$2000,B197,24),",",INDEX('LŠZ H'!A$2:AI$2000,B197,26)," ",INDEX('LŠZ H'!A$2:AI$2000,B197,25)))</f>
        <v>3E, 38+33</v>
      </c>
      <c r="L197" s="900" t="str">
        <f>IF(A197="P",INDEX('LŠZ P'!A$2:AP$2000,B197,20),INDEX('LŠZ H'!A$2:AI$2000,B197,20))</f>
        <v>P</v>
      </c>
      <c r="M197" s="900" t="str">
        <f>IF(A197="P",CONCATENATE(INDEX('LŠZ P'!A$2:AP$2000,B197,3),"/",INDEX('LŠZ P'!A$2:AP$2000,B197,4)),CONCATENATE(INDEX('LŠZ H'!A$2:AI$2000,B197,3),"/",INDEX('LŠZ H'!A$2:AI$2000,B197,4)))</f>
        <v>EXXTACY Bi / TOMA/</v>
      </c>
      <c r="N197" s="900" t="e">
        <f>IF(A197="P",CONCATENATE(INDEX('LŠZ P'!A$2:AP$2000,B197,23),";",INDEX('LŠZ P'!A$2:AP$2000,B197,42)),CONCATENATE(INDEX('LŠZ H'!A$2:AI$2000,B197,23),";",INDEX('LŠZ H'!A$2:AI$2000,B197,39)))</f>
        <v>#REF!</v>
      </c>
      <c r="O197" s="914">
        <v>45025</v>
      </c>
      <c r="P197" s="599"/>
    </row>
    <row r="198" spans="1:16" s="295" customFormat="1" x14ac:dyDescent="0.2">
      <c r="A198" s="898" t="s">
        <v>991</v>
      </c>
      <c r="B198" s="899">
        <v>606</v>
      </c>
      <c r="C198" s="904">
        <v>195</v>
      </c>
      <c r="D198" s="900" t="str">
        <f>IF(A198="P",INDEX('LŠZ P'!A$2:AP$2000,B198,11),INDEX('LŠZ H'!A$2:AI$2000,B198,11))</f>
        <v>Valerij HAPON</v>
      </c>
      <c r="E198" s="900" t="str">
        <f>IF(A198="P",INDEX('LŠZ P'!A$2:AP$2000,B198,5),INDEX('LŠZ H'!A$2:AI$2000,B198,5))</f>
        <v>OM-P606</v>
      </c>
      <c r="F198" s="900">
        <f>IF(A198="P",INDEX('LŠZ P'!A$2:AP$2000,B198,6),INDEX('LŠZ H'!A$2:AI$2000,B198,6))</f>
        <v>0</v>
      </c>
      <c r="G198" s="899" t="str">
        <f>IF(A198="P",INDEX('LŠZ P'!A$2:AP$2000,B198,21),INDEX('LŠZ H'!A$2:AI$2000,B198,21))</f>
        <v>V</v>
      </c>
      <c r="H198" s="900">
        <f>IF(A198="P",INDEX('LŠZ P'!A$2:AP$2000,B198,17),INDEX('LŠZ H'!A$2:AI$2000,B198,17))</f>
        <v>21195</v>
      </c>
      <c r="I198" s="913">
        <v>44312</v>
      </c>
      <c r="J198" s="899" t="str">
        <f>IF(A198="P",INDEX('LŠZ P'!A$2:AP$2000,B198,2),INDEX('LŠZ H'!A$2:AI$2000,B198,2))</f>
        <v>PK</v>
      </c>
      <c r="K198" s="900" t="str">
        <f>IF(A198="P",CONCATENATE(INDEX('LŠZ P'!A$2:AP$2000,B198,24),",",INDEX('LŠZ P'!A$2:AP$2000,B198,26)," ",INDEX('LŠZ P'!A$2:AP$2000,B198,25)),CONCATENATE(INDEX('LŠZ H'!A$2:AI$2000,B198,24),",",INDEX('LŠZ H'!A$2:AI$2000,B198,26)," ",INDEX('LŠZ H'!A$2:AI$2000,B198,25)))</f>
        <v>Jamník 73,033 01 Liptovský Hrádok</v>
      </c>
      <c r="L198" s="900" t="str">
        <f>IF(A198="P",INDEX('LŠZ P'!A$2:AP$2000,B198,20),INDEX('LŠZ H'!A$2:AI$2000,B198,20))</f>
        <v>Adame</v>
      </c>
      <c r="M198" s="900" t="str">
        <f>IF(A198="P",CONCATENATE(INDEX('LŠZ P'!A$2:AP$2000,B198,3),"/",INDEX('LŠZ P'!A$2:AP$2000,B198,4)),CONCATENATE(INDEX('LŠZ H'!A$2:AI$2000,B198,3),"/",INDEX('LŠZ H'!A$2:AI$2000,B198,4)))</f>
        <v>CHARGER 2 23/</v>
      </c>
      <c r="N198" s="900" t="str">
        <f>IF(A198="P",CONCATENATE(INDEX('LŠZ P'!A$2:AP$2000,B198,23),";",INDEX('LŠZ P'!A$2:AP$2000,B198,42)),CONCATENATE(INDEX('LŠZ H'!A$2:AI$2000,B198,23),";",INDEX('LŠZ H'!A$2:AI$2000,B198,39)))</f>
        <v>0;</v>
      </c>
      <c r="O198" s="914">
        <v>45036</v>
      </c>
      <c r="P198" s="599"/>
    </row>
    <row r="199" spans="1:16" s="295" customFormat="1" x14ac:dyDescent="0.2">
      <c r="A199" s="898" t="s">
        <v>991</v>
      </c>
      <c r="B199" s="899">
        <v>927</v>
      </c>
      <c r="C199" s="904">
        <v>196</v>
      </c>
      <c r="D199" s="900" t="str">
        <f>IF(A199="P",INDEX('LŠZ P'!A$2:AP$2000,B199,11),INDEX('LŠZ H'!A$2:AI$2000,B199,11))</f>
        <v>Ing. Peter PONDUŠA</v>
      </c>
      <c r="E199" s="900" t="str">
        <f>IF(A199="P",INDEX('LŠZ P'!A$2:AP$2000,B199,5),INDEX('LŠZ H'!A$2:AI$2000,B199,5))</f>
        <v>OM-P927</v>
      </c>
      <c r="F199" s="900">
        <f>IF(A199="P",INDEX('LŠZ P'!A$2:AP$2000,B199,6),INDEX('LŠZ H'!A$2:AI$2000,B199,6))</f>
        <v>0</v>
      </c>
      <c r="G199" s="899" t="str">
        <f>IF(A199="P",INDEX('LŠZ P'!A$2:AP$2000,B199,21),INDEX('LŠZ H'!A$2:AI$2000,B199,21))</f>
        <v>V</v>
      </c>
      <c r="H199" s="900">
        <f>IF(A199="P",INDEX('LŠZ P'!A$2:AP$2000,B199,17),INDEX('LŠZ H'!A$2:AI$2000,B199,17))</f>
        <v>21196</v>
      </c>
      <c r="I199" s="913">
        <v>44312</v>
      </c>
      <c r="J199" s="899" t="str">
        <f>IF(A199="P",INDEX('LŠZ P'!A$2:AP$2000,B199,2),INDEX('LŠZ H'!A$2:AI$2000,B199,2))</f>
        <v>PK</v>
      </c>
      <c r="K199" s="900" t="str">
        <f>IF(A199="P",CONCATENATE(INDEX('LŠZ P'!A$2:AP$2000,B199,24),",",INDEX('LŠZ P'!A$2:AP$2000,B199,26)," ",INDEX('LŠZ P'!A$2:AP$2000,B199,25)),CONCATENATE(INDEX('LŠZ H'!A$2:AI$2000,B199,24),",",INDEX('LŠZ H'!A$2:AI$2000,B199,26)," ",INDEX('LŠZ H'!A$2:AI$2000,B199,25)))</f>
        <v>Popradskej brigády 746/24,058 01 Poprad</v>
      </c>
      <c r="L199" s="900" t="str">
        <f>IF(A199="P",INDEX('LŠZ P'!A$2:AP$2000,B199,20),INDEX('LŠZ H'!A$2:AI$2000,B199,20))</f>
        <v>Adame</v>
      </c>
      <c r="M199" s="900" t="str">
        <f>IF(A199="P",CONCATENATE(INDEX('LŠZ P'!A$2:AP$2000,B199,3),"/",INDEX('LŠZ P'!A$2:AP$2000,B199,4)),CONCATENATE(INDEX('LŠZ H'!A$2:AI$2000,B199,3),"/",INDEX('LŠZ H'!A$2:AI$2000,B199,4)))</f>
        <v>CHARGER 2 28/</v>
      </c>
      <c r="N199" s="900" t="str">
        <f>IF(A199="P",CONCATENATE(INDEX('LŠZ P'!A$2:AP$2000,B199,23),";",INDEX('LŠZ P'!A$2:AP$2000,B199,42)),CONCATENATE(INDEX('LŠZ H'!A$2:AI$2000,B199,23),";",INDEX('LŠZ H'!A$2:AI$2000,B199,39)))</f>
        <v>0;</v>
      </c>
      <c r="O199" s="914">
        <v>45036</v>
      </c>
      <c r="P199" s="599"/>
    </row>
    <row r="200" spans="1:16" s="295" customFormat="1" x14ac:dyDescent="0.2">
      <c r="A200" s="898" t="s">
        <v>991</v>
      </c>
      <c r="B200" s="899">
        <v>908</v>
      </c>
      <c r="C200" s="904">
        <v>197</v>
      </c>
      <c r="D200" s="900" t="str">
        <f>IF(A200="P",INDEX('LŠZ P'!A$2:AP$2000,B200,11),INDEX('LŠZ H'!A$2:AI$2000,B200,11))</f>
        <v>Ing. Juraj ČIERNIK</v>
      </c>
      <c r="E200" s="900" t="str">
        <f>IF(A200="P",INDEX('LŠZ P'!A$2:AP$2000,B200,5),INDEX('LŠZ H'!A$2:AI$2000,B200,5))</f>
        <v>OM-P908</v>
      </c>
      <c r="F200" s="900">
        <f>IF(A200="P",INDEX('LŠZ P'!A$2:AP$2000,B200,6),INDEX('LŠZ H'!A$2:AI$2000,B200,6))</f>
        <v>0</v>
      </c>
      <c r="G200" s="899" t="str">
        <f>IF(A200="P",INDEX('LŠZ P'!A$2:AP$2000,B200,21),INDEX('LŠZ H'!A$2:AI$2000,B200,21))</f>
        <v>V</v>
      </c>
      <c r="H200" s="900">
        <f>IF(A200="P",INDEX('LŠZ P'!A$2:AP$2000,B200,17),INDEX('LŠZ H'!A$2:AI$2000,B200,17))</f>
        <v>21197</v>
      </c>
      <c r="I200" s="913">
        <v>44312</v>
      </c>
      <c r="J200" s="899" t="str">
        <f>IF(A200="P",INDEX('LŠZ P'!A$2:AP$2000,B200,2),INDEX('LŠZ H'!A$2:AI$2000,B200,2))</f>
        <v>PK</v>
      </c>
      <c r="K200" s="900" t="str">
        <f>IF(A200="P",CONCATENATE(INDEX('LŠZ P'!A$2:AP$2000,B200,24),",",INDEX('LŠZ P'!A$2:AP$2000,B200,26)," ",INDEX('LŠZ P'!A$2:AP$2000,B200,25)),CONCATENATE(INDEX('LŠZ H'!A$2:AI$2000,B200,24),",",INDEX('LŠZ H'!A$2:AI$2000,B200,26)," ",INDEX('LŠZ H'!A$2:AI$2000,B200,25)))</f>
        <v>Podmanín 189,017 01 Považská Bystrica</v>
      </c>
      <c r="L200" s="900" t="str">
        <f>IF(A200="P",INDEX('LŠZ P'!A$2:AP$2000,B200,20),INDEX('LŠZ H'!A$2:AI$2000,B200,20))</f>
        <v>Vyparina</v>
      </c>
      <c r="M200" s="900" t="str">
        <f>IF(A200="P",CONCATENATE(INDEX('LŠZ P'!A$2:AP$2000,B200,3),"/",INDEX('LŠZ P'!A$2:AP$2000,B200,4)),CONCATENATE(INDEX('LŠZ H'!A$2:AI$2000,B200,3),"/",INDEX('LŠZ H'!A$2:AI$2000,B200,4)))</f>
        <v>ZEOLITE GT ML/</v>
      </c>
      <c r="N200" s="900" t="str">
        <f>IF(A200="P",CONCATENATE(INDEX('LŠZ P'!A$2:AP$2000,B200,23),";",INDEX('LŠZ P'!A$2:AP$2000,B200,42)),CONCATENATE(INDEX('LŠZ H'!A$2:AI$2000,B200,23),";",INDEX('LŠZ H'!A$2:AI$2000,B200,39)))</f>
        <v>0;</v>
      </c>
      <c r="O200" s="914">
        <v>45022</v>
      </c>
      <c r="P200" s="599"/>
    </row>
    <row r="201" spans="1:16" s="304" customFormat="1" x14ac:dyDescent="0.2">
      <c r="A201" s="724" t="s">
        <v>991</v>
      </c>
      <c r="B201" s="725">
        <v>796</v>
      </c>
      <c r="C201" s="897">
        <v>198</v>
      </c>
      <c r="D201" s="726" t="str">
        <f>IF(A201="P",INDEX('LŠZ P'!A$2:AP$2000,B201,11),INDEX('LŠZ H'!A$2:AI$2000,B201,11))</f>
        <v>Marek POLEŠENSKÝ</v>
      </c>
      <c r="E201" s="726" t="str">
        <f>IF(A201="P",INDEX('LŠZ P'!A$2:AP$2000,B201,5),INDEX('LŠZ H'!A$2:AI$2000,B201,5))</f>
        <v>OM-P796</v>
      </c>
      <c r="F201" s="726">
        <f>IF(A201="P",INDEX('LŠZ P'!A$2:AP$2000,B201,6),INDEX('LŠZ H'!A$2:AI$2000,B201,6))</f>
        <v>0</v>
      </c>
      <c r="G201" s="725" t="str">
        <f>IF(A201="P",INDEX('LŠZ P'!A$2:AP$2000,B201,21),INDEX('LŠZ H'!A$2:AI$2000,B201,21))</f>
        <v>V</v>
      </c>
      <c r="H201" s="726">
        <f>IF(A201="P",INDEX('LŠZ P'!A$2:AP$2000,B201,17),INDEX('LŠZ H'!A$2:AI$2000,B201,17))</f>
        <v>21255</v>
      </c>
      <c r="I201" s="910">
        <v>44315</v>
      </c>
      <c r="J201" s="725" t="str">
        <f>IF(A201="P",INDEX('LŠZ P'!A$2:AP$2000,B201,2),INDEX('LŠZ H'!A$2:AI$2000,B201,2))</f>
        <v>PK</v>
      </c>
      <c r="K201" s="726" t="str">
        <f>IF(A201="P",CONCATENATE(INDEX('LŠZ P'!A$2:AP$2000,B201,24),",",INDEX('LŠZ P'!A$2:AP$2000,B201,26)," ",INDEX('LŠZ P'!A$2:AP$2000,B201,25)),CONCATENATE(INDEX('LŠZ H'!A$2:AI$2000,B201,24),",",INDEX('LŠZ H'!A$2:AI$2000,B201,26)," ",INDEX('LŠZ H'!A$2:AI$2000,B201,25)))</f>
        <v>Severná 17,974 01 Banská Bystrica</v>
      </c>
      <c r="L201" s="726" t="str">
        <f>IF(A201="P",INDEX('LŠZ P'!A$2:AP$2000,B201,20),INDEX('LŠZ H'!A$2:AI$2000,B201,20))</f>
        <v>Muhelyi</v>
      </c>
      <c r="M201" s="726" t="str">
        <f>IF(A201="P",CONCATENATE(INDEX('LŠZ P'!A$2:AP$2000,B201,3),"/",INDEX('LŠZ P'!A$2:AP$2000,B201,4)),CONCATENATE(INDEX('LŠZ H'!A$2:AI$2000,B201,3),"/",INDEX('LŠZ H'!A$2:AI$2000,B201,4)))</f>
        <v>RUSH 3 S/</v>
      </c>
      <c r="N201" s="726" t="str">
        <f>IF(A201="P",CONCATENATE(INDEX('LŠZ P'!A$2:AP$2000,B201,23),";",INDEX('LŠZ P'!A$2:AP$2000,B201,42)),CONCATENATE(INDEX('LŠZ H'!A$2:AI$2000,B201,23),";",INDEX('LŠZ H'!A$2:AI$2000,B201,39)))</f>
        <v>83;</v>
      </c>
      <c r="O201" s="911">
        <v>45039</v>
      </c>
      <c r="P201" s="616"/>
    </row>
    <row r="202" spans="1:16" s="304" customFormat="1" x14ac:dyDescent="0.2">
      <c r="A202" s="724" t="s">
        <v>991</v>
      </c>
      <c r="B202" s="725">
        <v>875</v>
      </c>
      <c r="C202" s="897">
        <v>199</v>
      </c>
      <c r="D202" s="726" t="str">
        <f>IF(A202="P",INDEX('LŠZ P'!A$2:AP$2000,B202,11),INDEX('LŠZ H'!A$2:AI$2000,B202,11))</f>
        <v>Boris HLOBEŇ</v>
      </c>
      <c r="E202" s="726" t="str">
        <f>IF(A202="P",INDEX('LŠZ P'!A$2:AP$2000,B202,5),INDEX('LŠZ H'!A$2:AI$2000,B202,5))</f>
        <v>OM-P875</v>
      </c>
      <c r="F202" s="726">
        <f>IF(A202="P",INDEX('LŠZ P'!A$2:AP$2000,B202,6),INDEX('LŠZ H'!A$2:AI$2000,B202,6))</f>
        <v>0</v>
      </c>
      <c r="G202" s="725" t="str">
        <f>IF(A202="P",INDEX('LŠZ P'!A$2:AP$2000,B202,21),INDEX('LŠZ H'!A$2:AI$2000,B202,21))</f>
        <v>V</v>
      </c>
      <c r="H202" s="726">
        <f>IF(A202="P",INDEX('LŠZ P'!A$2:AP$2000,B202,17),INDEX('LŠZ H'!A$2:AI$2000,B202,17))</f>
        <v>21199</v>
      </c>
      <c r="I202" s="910">
        <v>44315</v>
      </c>
      <c r="J202" s="725" t="str">
        <f>IF(A202="P",INDEX('LŠZ P'!A$2:AP$2000,B202,2),INDEX('LŠZ H'!A$2:AI$2000,B202,2))</f>
        <v>PK</v>
      </c>
      <c r="K202" s="726" t="str">
        <f>IF(A202="P",CONCATENATE(INDEX('LŠZ P'!A$2:AP$2000,B202,24),",",INDEX('LŠZ P'!A$2:AP$2000,B202,26)," ",INDEX('LŠZ P'!A$2:AP$2000,B202,25)),CONCATENATE(INDEX('LŠZ H'!A$2:AI$2000,B202,24),",",INDEX('LŠZ H'!A$2:AI$2000,B202,26)," ",INDEX('LŠZ H'!A$2:AI$2000,B202,25)))</f>
        <v>Prusy 239,957 03 Prusy</v>
      </c>
      <c r="L202" s="726" t="str">
        <f>IF(A202="P",INDEX('LŠZ P'!A$2:AP$2000,B202,20),INDEX('LŠZ H'!A$2:AI$2000,B202,20))</f>
        <v>Ďurina</v>
      </c>
      <c r="M202" s="726" t="str">
        <f>IF(A202="P",CONCATENATE(INDEX('LŠZ P'!A$2:AP$2000,B202,3),"/",INDEX('LŠZ P'!A$2:AP$2000,B202,4)),CONCATENATE(INDEX('LŠZ H'!A$2:AI$2000,B202,3),"/",INDEX('LŠZ H'!A$2:AI$2000,B202,4)))</f>
        <v>HADRON 3 22/</v>
      </c>
      <c r="N202" s="726" t="str">
        <f>IF(A202="P",CONCATENATE(INDEX('LŠZ P'!A$2:AP$2000,B202,23),";",INDEX('LŠZ P'!A$2:AP$2000,B202,42)),CONCATENATE(INDEX('LŠZ H'!A$2:AI$2000,B202,23),";",INDEX('LŠZ H'!A$2:AI$2000,B202,39)))</f>
        <v>0;PLS krosny do 2.4.2019</v>
      </c>
      <c r="O202" s="911">
        <v>45037</v>
      </c>
      <c r="P202" s="616"/>
    </row>
    <row r="203" spans="1:16" s="304" customFormat="1" x14ac:dyDescent="0.2">
      <c r="A203" s="724" t="s">
        <v>991</v>
      </c>
      <c r="B203" s="725">
        <v>1009</v>
      </c>
      <c r="C203" s="897">
        <v>200</v>
      </c>
      <c r="D203" s="726" t="str">
        <f>IF(A203="P",INDEX('LŠZ P'!A$2:AP$2000,B203,11),INDEX('LŠZ H'!A$2:AI$2000,B203,11))</f>
        <v>Branislav CHOVANEC</v>
      </c>
      <c r="E203" s="726" t="str">
        <f>IF(A203="P",INDEX('LŠZ P'!A$2:AP$2000,B203,5),INDEX('LŠZ H'!A$2:AI$2000,B203,5))</f>
        <v>OM-L009</v>
      </c>
      <c r="F203" s="726">
        <f>IF(A203="P",INDEX('LŠZ P'!A$2:AP$2000,B203,6),INDEX('LŠZ H'!A$2:AI$2000,B203,6))</f>
        <v>0</v>
      </c>
      <c r="G203" s="725" t="str">
        <f>IF(A203="P",INDEX('LŠZ P'!A$2:AP$2000,B203,21),INDEX('LŠZ H'!A$2:AI$2000,B203,21))</f>
        <v>P</v>
      </c>
      <c r="H203" s="726">
        <f>IF(A203="P",INDEX('LŠZ P'!A$2:AP$2000,B203,17),INDEX('LŠZ H'!A$2:AI$2000,B203,17))</f>
        <v>19067</v>
      </c>
      <c r="I203" s="910">
        <v>44315</v>
      </c>
      <c r="J203" s="725" t="str">
        <f>IF(A203="P",INDEX('LŠZ P'!A$2:AP$2000,B203,2),INDEX('LŠZ H'!A$2:AI$2000,B203,2))</f>
        <v>PK</v>
      </c>
      <c r="K203" s="726" t="str">
        <f>IF(A203="P",CONCATENATE(INDEX('LŠZ P'!A$2:AP$2000,B203,24),",",INDEX('LŠZ P'!A$2:AP$2000,B203,26)," ",INDEX('LŠZ P'!A$2:AP$2000,B203,25)),CONCATENATE(INDEX('LŠZ H'!A$2:AI$2000,B203,24),",",INDEX('LŠZ H'!A$2:AI$2000,B203,26)," ",INDEX('LŠZ H'!A$2:AI$2000,B203,25)))</f>
        <v>Pod Šibeňou horou 32,085 01 Bardejov</v>
      </c>
      <c r="L203" s="726" t="str">
        <f>IF(A203="P",INDEX('LŠZ P'!A$2:AP$2000,B203,20),INDEX('LŠZ H'!A$2:AI$2000,B203,20))</f>
        <v>Fignár</v>
      </c>
      <c r="M203" s="726" t="str">
        <f>IF(A203="P",CONCATENATE(INDEX('LŠZ P'!A$2:AP$2000,B203,3),"/",INDEX('LŠZ P'!A$2:AP$2000,B203,4)),CONCATENATE(INDEX('LŠZ H'!A$2:AI$2000,B203,3),"/",INDEX('LŠZ H'!A$2:AI$2000,B203,4)))</f>
        <v>EPIC WINTER/</v>
      </c>
      <c r="N203" s="726" t="str">
        <f>IF(A203="P",CONCATENATE(INDEX('LŠZ P'!A$2:AP$2000,B203,23),";",INDEX('LŠZ P'!A$2:AP$2000,B203,42)),CONCATENATE(INDEX('LŠZ H'!A$2:AI$2000,B203,23),";",INDEX('LŠZ H'!A$2:AI$2000,B203,39)))</f>
        <v>17;</v>
      </c>
      <c r="O203" s="911">
        <v>45044</v>
      </c>
      <c r="P203" s="616">
        <v>210</v>
      </c>
    </row>
    <row r="204" spans="1:16" s="304" customFormat="1" x14ac:dyDescent="0.2">
      <c r="A204" s="724" t="s">
        <v>991</v>
      </c>
      <c r="B204" s="725">
        <v>1011</v>
      </c>
      <c r="C204" s="897">
        <v>201</v>
      </c>
      <c r="D204" s="726" t="str">
        <f>IF(A204="P",INDEX('LŠZ P'!A$2:AP$2000,B204,11),INDEX('LŠZ H'!A$2:AI$2000,B204,11))</f>
        <v>Kamil KOSMAČ</v>
      </c>
      <c r="E204" s="726" t="str">
        <f>IF(A204="P",INDEX('LŠZ P'!A$2:AP$2000,B204,5),INDEX('LŠZ H'!A$2:AI$2000,B204,5))</f>
        <v>OM-L011</v>
      </c>
      <c r="F204" s="726">
        <f>IF(A204="P",INDEX('LŠZ P'!A$2:AP$2000,B204,6),INDEX('LŠZ H'!A$2:AI$2000,B204,6))</f>
        <v>0</v>
      </c>
      <c r="G204" s="725" t="str">
        <f>IF(A204="P",INDEX('LŠZ P'!A$2:AP$2000,B204,21),INDEX('LŠZ H'!A$2:AI$2000,B204,21))</f>
        <v>P</v>
      </c>
      <c r="H204" s="726">
        <f>IF(A204="P",INDEX('LŠZ P'!A$2:AP$2000,B204,17),INDEX('LŠZ H'!A$2:AI$2000,B204,17))</f>
        <v>19068</v>
      </c>
      <c r="I204" s="910">
        <v>44315</v>
      </c>
      <c r="J204" s="725" t="str">
        <f>IF(A204="P",INDEX('LŠZ P'!A$2:AP$2000,B204,2),INDEX('LŠZ H'!A$2:AI$2000,B204,2))</f>
        <v>PK</v>
      </c>
      <c r="K204" s="726" t="str">
        <f>IF(A204="P",CONCATENATE(INDEX('LŠZ P'!A$2:AP$2000,B204,24),",",INDEX('LŠZ P'!A$2:AP$2000,B204,26)," ",INDEX('LŠZ P'!A$2:AP$2000,B204,25)),CONCATENATE(INDEX('LŠZ H'!A$2:AI$2000,B204,24),",",INDEX('LŠZ H'!A$2:AI$2000,B204,26)," ",INDEX('LŠZ H'!A$2:AI$2000,B204,25)))</f>
        <v>Pod Lipkou 2650/79,085 01 Bardejov</v>
      </c>
      <c r="L204" s="726" t="str">
        <f>IF(A204="P",INDEX('LŠZ P'!A$2:AP$2000,B204,20),INDEX('LŠZ H'!A$2:AI$2000,B204,20))</f>
        <v>Fignár</v>
      </c>
      <c r="M204" s="726" t="str">
        <f>IF(A204="P",CONCATENATE(INDEX('LŠZ P'!A$2:AP$2000,B204,3),"/",INDEX('LŠZ P'!A$2:AP$2000,B204,4)),CONCATENATE(INDEX('LŠZ H'!A$2:AI$2000,B204,3),"/",INDEX('LŠZ H'!A$2:AI$2000,B204,4)))</f>
        <v>EPIC SUMMER/</v>
      </c>
      <c r="N204" s="726" t="str">
        <f>IF(A204="P",CONCATENATE(INDEX('LŠZ P'!A$2:AP$2000,B204,23),";",INDEX('LŠZ P'!A$2:AP$2000,B204,42)),CONCATENATE(INDEX('LŠZ H'!A$2:AI$2000,B204,23),";",INDEX('LŠZ H'!A$2:AI$2000,B204,39)))</f>
        <v>4;</v>
      </c>
      <c r="O204" s="911">
        <v>44607</v>
      </c>
      <c r="P204" s="616"/>
    </row>
    <row r="205" spans="1:16" s="304" customFormat="1" x14ac:dyDescent="0.2">
      <c r="A205" s="724" t="s">
        <v>991</v>
      </c>
      <c r="B205" s="725">
        <v>104</v>
      </c>
      <c r="C205" s="897">
        <v>202</v>
      </c>
      <c r="D205" s="726" t="str">
        <f>IF(A205="P",INDEX('LŠZ P'!A$2:AP$2000,B205,11),INDEX('LŠZ H'!A$2:AI$2000,B205,11))</f>
        <v>Peter KOVAROVIČ</v>
      </c>
      <c r="E205" s="726" t="str">
        <f>IF(A205="P",INDEX('LŠZ P'!A$2:AP$2000,B205,5),INDEX('LŠZ H'!A$2:AI$2000,B205,5))</f>
        <v>OM-P104</v>
      </c>
      <c r="F205" s="726">
        <f>IF(A205="P",INDEX('LŠZ P'!A$2:AP$2000,B205,6),INDEX('LŠZ H'!A$2:AI$2000,B205,6))</f>
        <v>0</v>
      </c>
      <c r="G205" s="725" t="str">
        <f>IF(A205="P",INDEX('LŠZ P'!A$2:AP$2000,B205,21),INDEX('LŠZ H'!A$2:AI$2000,B205,21))</f>
        <v>P</v>
      </c>
      <c r="H205" s="726">
        <f>IF(A205="P",INDEX('LŠZ P'!A$2:AP$2000,B205,17),INDEX('LŠZ H'!A$2:AI$2000,B205,17))</f>
        <v>21202</v>
      </c>
      <c r="I205" s="910">
        <v>44315</v>
      </c>
      <c r="J205" s="725" t="str">
        <f>IF(A205="P",INDEX('LŠZ P'!A$2:AP$2000,B205,2),INDEX('LŠZ H'!A$2:AI$2000,B205,2))</f>
        <v>PK</v>
      </c>
      <c r="K205" s="726" t="str">
        <f>IF(A205="P",CONCATENATE(INDEX('LŠZ P'!A$2:AP$2000,B205,24),",",INDEX('LŠZ P'!A$2:AP$2000,B205,26)," ",INDEX('LŠZ P'!A$2:AP$2000,B205,25)),CONCATENATE(INDEX('LŠZ H'!A$2:AI$2000,B205,24),",",INDEX('LŠZ H'!A$2:AI$2000,B205,26)," ",INDEX('LŠZ H'!A$2:AI$2000,B205,25)))</f>
        <v>Športová 1072,900 61 Gajary</v>
      </c>
      <c r="L205" s="726" t="str">
        <f>IF(A205="P",INDEX('LŠZ P'!A$2:AP$2000,B205,20),INDEX('LŠZ H'!A$2:AI$2000,B205,20))</f>
        <v>Čierny</v>
      </c>
      <c r="M205" s="726" t="str">
        <f>IF(A205="P",CONCATENATE(INDEX('LŠZ P'!A$2:AP$2000,B205,3),"/",INDEX('LŠZ P'!A$2:AP$2000,B205,4)),CONCATENATE(INDEX('LŠZ H'!A$2:AI$2000,B205,3),"/",INDEX('LŠZ H'!A$2:AI$2000,B205,4)))</f>
        <v>MENTOR 4 M/</v>
      </c>
      <c r="N205" s="726" t="str">
        <f>IF(A205="P",CONCATENATE(INDEX('LŠZ P'!A$2:AP$2000,B205,23),";",INDEX('LŠZ P'!A$2:AP$2000,B205,42)),CONCATENATE(INDEX('LŠZ H'!A$2:AI$2000,B205,23),";",INDEX('LŠZ H'!A$2:AI$2000,B205,39)))</f>
        <v>305,05;</v>
      </c>
      <c r="O205" s="911">
        <v>44429</v>
      </c>
      <c r="P205" s="616"/>
    </row>
    <row r="206" spans="1:16" s="295" customFormat="1" x14ac:dyDescent="0.2">
      <c r="A206" s="898" t="s">
        <v>991</v>
      </c>
      <c r="B206" s="899">
        <v>604</v>
      </c>
      <c r="C206" s="904">
        <v>203</v>
      </c>
      <c r="D206" s="900" t="str">
        <f>IF(A206="P",INDEX('LŠZ P'!A$2:AP$2000,B206,11),INDEX('LŠZ H'!A$2:AI$2000,B206,11))</f>
        <v>Ing. Michal KIŠOŇ</v>
      </c>
      <c r="E206" s="900" t="str">
        <f>IF(A206="P",INDEX('LŠZ P'!A$2:AP$2000,B206,5),INDEX('LŠZ H'!A$2:AI$2000,B206,5))</f>
        <v>OM-P604</v>
      </c>
      <c r="F206" s="900" t="str">
        <f>IF(A206="P",INDEX('LŠZ P'!A$2:AP$2000,B206,6),INDEX('LŠZ H'!A$2:AI$2000,B206,6))</f>
        <v>P717</v>
      </c>
      <c r="G206" s="899" t="str">
        <f>IF(A206="P",INDEX('LŠZ P'!A$2:AP$2000,B206,21),INDEX('LŠZ H'!A$2:AI$2000,B206,21))</f>
        <v>P/P</v>
      </c>
      <c r="H206" s="900">
        <f>IF(A206="P",INDEX('LŠZ P'!A$2:AP$2000,B206,17),INDEX('LŠZ H'!A$2:AI$2000,B206,17))</f>
        <v>21203</v>
      </c>
      <c r="I206" s="913">
        <v>44316</v>
      </c>
      <c r="J206" s="899" t="str">
        <f>IF(A206="P",INDEX('LŠZ P'!A$2:AP$2000,B206,2),INDEX('LŠZ H'!A$2:AI$2000,B206,2))</f>
        <v>PK</v>
      </c>
      <c r="K206" s="900" t="str">
        <f>IF(A206="P",CONCATENATE(INDEX('LŠZ P'!A$2:AP$2000,B206,24),",",INDEX('LŠZ P'!A$2:AP$2000,B206,26)," ",INDEX('LŠZ P'!A$2:AP$2000,B206,25)),CONCATENATE(INDEX('LŠZ H'!A$2:AI$2000,B206,24),",",INDEX('LŠZ H'!A$2:AI$2000,B206,26)," ",INDEX('LŠZ H'!A$2:AI$2000,B206,25)))</f>
        <v>Beniakova 2,841 05 Bratislava</v>
      </c>
      <c r="L206" s="900" t="str">
        <f>IF(A206="P",INDEX('LŠZ P'!A$2:AP$2000,B206,20),INDEX('LŠZ H'!A$2:AI$2000,B206,20))</f>
        <v>Mitter</v>
      </c>
      <c r="M206" s="900" t="str">
        <f>IF(A206="P",CONCATENATE(INDEX('LŠZ P'!A$2:AP$2000,B206,3),"/",INDEX('LŠZ P'!A$2:AP$2000,B206,4)),CONCATENATE(INDEX('LŠZ H'!A$2:AI$2000,B206,3),"/",INDEX('LŠZ H'!A$2:AI$2000,B206,4)))</f>
        <v>PLUTO 2 L/JESSICA F 200</v>
      </c>
      <c r="N206" s="900" t="str">
        <f>IF(A206="P",CONCATENATE(INDEX('LŠZ P'!A$2:AP$2000,B206,23),";",INDEX('LŠZ P'!A$2:AP$2000,B206,42)),CONCATENATE(INDEX('LŠZ H'!A$2:AI$2000,B206,23),";",INDEX('LŠZ H'!A$2:AI$2000,B206,39)))</f>
        <v>87//72/85;</v>
      </c>
      <c r="O206" s="914">
        <v>45045</v>
      </c>
      <c r="P206" s="599"/>
    </row>
    <row r="207" spans="1:16" s="295" customFormat="1" x14ac:dyDescent="0.2">
      <c r="A207" s="898" t="s">
        <v>991</v>
      </c>
      <c r="B207" s="899">
        <v>776</v>
      </c>
      <c r="C207" s="904">
        <v>204</v>
      </c>
      <c r="D207" s="900" t="str">
        <f>IF(A207="P",INDEX('LŠZ P'!A$2:AP$2000,B207,11),INDEX('LŠZ H'!A$2:AI$2000,B207,11))</f>
        <v>Eduard ŠTIBRAVÝ</v>
      </c>
      <c r="E207" s="900" t="str">
        <f>IF(A207="P",INDEX('LŠZ P'!A$2:AP$2000,B207,5),INDEX('LŠZ H'!A$2:AI$2000,B207,5))</f>
        <v>OM-P776</v>
      </c>
      <c r="F207" s="900">
        <f>IF(A207="P",INDEX('LŠZ P'!A$2:AP$2000,B207,6),INDEX('LŠZ H'!A$2:AI$2000,B207,6))</f>
        <v>0</v>
      </c>
      <c r="G207" s="899" t="str">
        <f>IF(A207="P",INDEX('LŠZ P'!A$2:AP$2000,B207,21),INDEX('LŠZ H'!A$2:AI$2000,B207,21))</f>
        <v>P</v>
      </c>
      <c r="H207" s="900">
        <f>IF(A207="P",INDEX('LŠZ P'!A$2:AP$2000,B207,17),INDEX('LŠZ H'!A$2:AI$2000,B207,17))</f>
        <v>19175</v>
      </c>
      <c r="I207" s="913">
        <v>44316</v>
      </c>
      <c r="J207" s="899" t="str">
        <f>IF(A207="P",INDEX('LŠZ P'!A$2:AP$2000,B207,2),INDEX('LŠZ H'!A$2:AI$2000,B207,2))</f>
        <v>PK</v>
      </c>
      <c r="K207" s="900" t="str">
        <f>IF(A207="P",CONCATENATE(INDEX('LŠZ P'!A$2:AP$2000,B207,24),",",INDEX('LŠZ P'!A$2:AP$2000,B207,26)," ",INDEX('LŠZ P'!A$2:AP$2000,B207,25)),CONCATENATE(INDEX('LŠZ H'!A$2:AI$2000,B207,24),",",INDEX('LŠZ H'!A$2:AI$2000,B207,26)," ",INDEX('LŠZ H'!A$2:AI$2000,B207,25)))</f>
        <v>Botanická 25,917 08 Trnava</v>
      </c>
      <c r="L207" s="900" t="str">
        <f>IF(A207="P",INDEX('LŠZ P'!A$2:AP$2000,B207,20),INDEX('LŠZ H'!A$2:AI$2000,B207,20))</f>
        <v>Matovič</v>
      </c>
      <c r="M207" s="900" t="str">
        <f>IF(A207="P",CONCATENATE(INDEX('LŠZ P'!A$2:AP$2000,B207,3),"/",INDEX('LŠZ P'!A$2:AP$2000,B207,4)),CONCATENATE(INDEX('LŠZ H'!A$2:AI$2000,B207,3),"/",INDEX('LŠZ H'!A$2:AI$2000,B207,4)))</f>
        <v>ARTIK 5 26/</v>
      </c>
      <c r="N207" s="900" t="str">
        <f>IF(A207="P",CONCATENATE(INDEX('LŠZ P'!A$2:AP$2000,B207,23),";",INDEX('LŠZ P'!A$2:AP$2000,B207,42)),CONCATENATE(INDEX('LŠZ H'!A$2:AI$2000,B207,23),";",INDEX('LŠZ H'!A$2:AI$2000,B207,39)))</f>
        <v>76;</v>
      </c>
      <c r="O207" s="914">
        <v>45018</v>
      </c>
      <c r="P207" s="599"/>
    </row>
    <row r="208" spans="1:16" s="295" customFormat="1" x14ac:dyDescent="0.2">
      <c r="A208" s="898" t="s">
        <v>991</v>
      </c>
      <c r="B208" s="899">
        <v>727</v>
      </c>
      <c r="C208" s="904">
        <v>205</v>
      </c>
      <c r="D208" s="900" t="str">
        <f>IF(A208="P",INDEX('LŠZ P'!A$2:AP$2000,B208,11),INDEX('LŠZ H'!A$2:AI$2000,B208,11))</f>
        <v>Ján KRNÁČ</v>
      </c>
      <c r="E208" s="900" t="str">
        <f>IF(A208="P",INDEX('LŠZ P'!A$2:AP$2000,B208,5),INDEX('LŠZ H'!A$2:AI$2000,B208,5))</f>
        <v>OM-P727</v>
      </c>
      <c r="F208" s="900">
        <f>IF(A208="P",INDEX('LŠZ P'!A$2:AP$2000,B208,6),INDEX('LŠZ H'!A$2:AI$2000,B208,6))</f>
        <v>0</v>
      </c>
      <c r="G208" s="899" t="str">
        <f>IF(A208="P",INDEX('LŠZ P'!A$2:AP$2000,B208,21),INDEX('LŠZ H'!A$2:AI$2000,B208,21))</f>
        <v>Z</v>
      </c>
      <c r="H208" s="900">
        <f>IF(A208="P",INDEX('LŠZ P'!A$2:AP$2000,B208,17),INDEX('LŠZ H'!A$2:AI$2000,B208,17))</f>
        <v>21205</v>
      </c>
      <c r="I208" s="913">
        <v>44316</v>
      </c>
      <c r="J208" s="899" t="str">
        <f>IF(A208="P",INDEX('LŠZ P'!A$2:AP$2000,B208,2),INDEX('LŠZ H'!A$2:AI$2000,B208,2))</f>
        <v>PK</v>
      </c>
      <c r="K208" s="900" t="str">
        <f>IF(A208="P",CONCATENATE(INDEX('LŠZ P'!A$2:AP$2000,B208,24),",",INDEX('LŠZ P'!A$2:AP$2000,B208,26)," ",INDEX('LŠZ P'!A$2:AP$2000,B208,25)),CONCATENATE(INDEX('LŠZ H'!A$2:AI$2000,B208,24),",",INDEX('LŠZ H'!A$2:AI$2000,B208,26)," ",INDEX('LŠZ H'!A$2:AI$2000,B208,25)))</f>
        <v>Balkán 1759/37,960 01 Zvolen</v>
      </c>
      <c r="L208" s="900" t="str">
        <f>IF(A208="P",INDEX('LŠZ P'!A$2:AP$2000,B208,20),INDEX('LŠZ H'!A$2:AI$2000,B208,20))</f>
        <v>Adame</v>
      </c>
      <c r="M208" s="900" t="str">
        <f>IF(A208="P",CONCATENATE(INDEX('LŠZ P'!A$2:AP$2000,B208,3),"/",INDEX('LŠZ P'!A$2:AP$2000,B208,4)),CONCATENATE(INDEX('LŠZ H'!A$2:AI$2000,B208,3),"/",INDEX('LŠZ H'!A$2:AI$2000,B208,4)))</f>
        <v>ANAKIS L/</v>
      </c>
      <c r="N208" s="900" t="str">
        <f>IF(A208="P",CONCATENATE(INDEX('LŠZ P'!A$2:AP$2000,B208,23),";",INDEX('LŠZ P'!A$2:AP$2000,B208,42)),CONCATENATE(INDEX('LŠZ H'!A$2:AI$2000,B208,23),";",INDEX('LŠZ H'!A$2:AI$2000,B208,39)))</f>
        <v>50;</v>
      </c>
      <c r="O208" s="914">
        <v>45015</v>
      </c>
      <c r="P208" s="599"/>
    </row>
    <row r="209" spans="1:16" s="295" customFormat="1" x14ac:dyDescent="0.2">
      <c r="A209" s="898" t="s">
        <v>991</v>
      </c>
      <c r="B209" s="899">
        <v>1186</v>
      </c>
      <c r="C209" s="904">
        <v>206</v>
      </c>
      <c r="D209" s="900" t="str">
        <f>IF(A209="P",INDEX('LŠZ P'!A$2:AP$2000,B209,11),INDEX('LŠZ H'!A$2:AI$2000,B209,11))</f>
        <v>Štefan VYPARINA</v>
      </c>
      <c r="E209" s="900" t="str">
        <f>IF(A209="P",INDEX('LŠZ P'!A$2:AP$2000,B209,5),INDEX('LŠZ H'!A$2:AI$2000,B209,5))</f>
        <v>OM-L186</v>
      </c>
      <c r="F209" s="900">
        <f>IF(A209="P",INDEX('LŠZ P'!A$2:AP$2000,B209,6),INDEX('LŠZ H'!A$2:AI$2000,B209,6))</f>
        <v>0</v>
      </c>
      <c r="G209" s="899" t="str">
        <f>IF(A209="P",INDEX('LŠZ P'!A$2:AP$2000,B209,21),INDEX('LŠZ H'!A$2:AI$2000,B209,21))</f>
        <v>V</v>
      </c>
      <c r="H209" s="900">
        <f>IF(A209="P",INDEX('LŠZ P'!A$2:AP$2000,B209,17),INDEX('LŠZ H'!A$2:AI$2000,B209,17))</f>
        <v>21206</v>
      </c>
      <c r="I209" s="913">
        <v>44316</v>
      </c>
      <c r="J209" s="899" t="str">
        <f>IF(A209="P",INDEX('LŠZ P'!A$2:AP$2000,B209,2),INDEX('LŠZ H'!A$2:AI$2000,B209,2))</f>
        <v>PK</v>
      </c>
      <c r="K209" s="900" t="str">
        <f>IF(A209="P",CONCATENATE(INDEX('LŠZ P'!A$2:AP$2000,B209,24),",",INDEX('LŠZ P'!A$2:AP$2000,B209,26)," ",INDEX('LŠZ P'!A$2:AP$2000,B209,25)),CONCATENATE(INDEX('LŠZ H'!A$2:AI$2000,B209,24),",",INDEX('LŠZ H'!A$2:AI$2000,B209,26)," ",INDEX('LŠZ H'!A$2:AI$2000,B209,25)))</f>
        <v>Plavnica 428,065 45 Plavnica</v>
      </c>
      <c r="L209" s="900" t="str">
        <f>IF(A209="P",INDEX('LŠZ P'!A$2:AP$2000,B209,20),INDEX('LŠZ H'!A$2:AI$2000,B209,20))</f>
        <v>Vyparina</v>
      </c>
      <c r="M209" s="900" t="str">
        <f>IF(A209="P",CONCATENATE(INDEX('LŠZ P'!A$2:AP$2000,B209,3),"/",INDEX('LŠZ P'!A$2:AP$2000,B209,4)),CONCATENATE(INDEX('LŠZ H'!A$2:AI$2000,B209,3),"/",INDEX('LŠZ H'!A$2:AI$2000,B209,4)))</f>
        <v>ARTIK 6 25 /</v>
      </c>
      <c r="N209" s="900" t="str">
        <f>IF(A209="P",CONCATENATE(INDEX('LŠZ P'!A$2:AP$2000,B209,23),";",INDEX('LŠZ P'!A$2:AP$2000,B209,42)),CONCATENATE(INDEX('LŠZ H'!A$2:AI$2000,B209,23),";",INDEX('LŠZ H'!A$2:AI$2000,B209,39)))</f>
        <v>0;</v>
      </c>
      <c r="O209" s="914">
        <v>45039</v>
      </c>
      <c r="P209" s="599"/>
    </row>
    <row r="210" spans="1:16" s="295" customFormat="1" x14ac:dyDescent="0.2">
      <c r="A210" s="898" t="s">
        <v>991</v>
      </c>
      <c r="B210" s="899">
        <v>1222</v>
      </c>
      <c r="C210" s="904">
        <v>207</v>
      </c>
      <c r="D210" s="900" t="str">
        <f>IF(A210="P",INDEX('LŠZ P'!A$2:AP$2000,B210,11),INDEX('LŠZ H'!A$2:AI$2000,B210,11))</f>
        <v>Marián VELAS</v>
      </c>
      <c r="E210" s="900" t="str">
        <f>IF(A210="P",INDEX('LŠZ P'!A$2:AP$2000,B210,5),INDEX('LŠZ H'!A$2:AI$2000,B210,5))</f>
        <v>OM-L222</v>
      </c>
      <c r="F210" s="900">
        <f>IF(A210="P",INDEX('LŠZ P'!A$2:AP$2000,B210,6),INDEX('LŠZ H'!A$2:AI$2000,B210,6))</f>
        <v>0</v>
      </c>
      <c r="G210" s="899" t="str">
        <f>IF(A210="P",INDEX('LŠZ P'!A$2:AP$2000,B210,21),INDEX('LŠZ H'!A$2:AI$2000,B210,21))</f>
        <v>V</v>
      </c>
      <c r="H210" s="900">
        <f>IF(A210="P",INDEX('LŠZ P'!A$2:AP$2000,B210,17),INDEX('LŠZ H'!A$2:AI$2000,B210,17))</f>
        <v>21207</v>
      </c>
      <c r="I210" s="913">
        <v>44319</v>
      </c>
      <c r="J210" s="899" t="str">
        <f>IF(A210="P",INDEX('LŠZ P'!A$2:AP$2000,B210,2),INDEX('LŠZ H'!A$2:AI$2000,B210,2))</f>
        <v>PK</v>
      </c>
      <c r="K210" s="900" t="str">
        <f>IF(A210="P",CONCATENATE(INDEX('LŠZ P'!A$2:AP$2000,B210,24),",",INDEX('LŠZ P'!A$2:AP$2000,B210,26)," ",INDEX('LŠZ P'!A$2:AP$2000,B210,25)),CONCATENATE(INDEX('LŠZ H'!A$2:AI$2000,B210,24),",",INDEX('LŠZ H'!A$2:AI$2000,B210,26)," ",INDEX('LŠZ H'!A$2:AI$2000,B210,25)))</f>
        <v>Horovce 95,020 62 Horovce</v>
      </c>
      <c r="L210" s="900" t="str">
        <f>IF(A210="P",INDEX('LŠZ P'!A$2:AP$2000,B210,20),INDEX('LŠZ H'!A$2:AI$2000,B210,20))</f>
        <v>Vyparina</v>
      </c>
      <c r="M210" s="900" t="str">
        <f>IF(A210="P",CONCATENATE(INDEX('LŠZ P'!A$2:AP$2000,B210,3),"/",INDEX('LŠZ P'!A$2:AP$2000,B210,4)),CONCATENATE(INDEX('LŠZ H'!A$2:AI$2000,B210,3),"/",INDEX('LŠZ H'!A$2:AI$2000,B210,4)))</f>
        <v>EPSILON 8 29/</v>
      </c>
      <c r="N210" s="900" t="str">
        <f>IF(A210="P",CONCATENATE(INDEX('LŠZ P'!A$2:AP$2000,B210,23),";",INDEX('LŠZ P'!A$2:AP$2000,B210,42)),CONCATENATE(INDEX('LŠZ H'!A$2:AI$2000,B210,23),";",INDEX('LŠZ H'!A$2:AI$2000,B210,39)))</f>
        <v>125;</v>
      </c>
      <c r="O210" s="914">
        <v>45039</v>
      </c>
      <c r="P210" s="599"/>
    </row>
    <row r="211" spans="1:16" s="295" customFormat="1" x14ac:dyDescent="0.2">
      <c r="A211" s="898" t="s">
        <v>991</v>
      </c>
      <c r="B211" s="899">
        <v>1297</v>
      </c>
      <c r="C211" s="904">
        <v>208</v>
      </c>
      <c r="D211" s="900" t="str">
        <f>IF(A211="P",INDEX('LŠZ P'!A$2:AP$2000,B211,11),INDEX('LŠZ H'!A$2:AI$2000,B211,11))</f>
        <v>Martin BAČINSKÝ</v>
      </c>
      <c r="E211" s="900" t="str">
        <f>IF(A211="P",INDEX('LŠZ P'!A$2:AP$2000,B211,5),INDEX('LŠZ H'!A$2:AI$2000,B211,5))</f>
        <v>OM-L297</v>
      </c>
      <c r="F211" s="915" t="str">
        <f>IF(A211="P",INDEX('LŠZ P'!A$2:AP$2000,B211,6),INDEX('LŠZ H'!A$2:AI$2000,B211,6))</f>
        <v>P607</v>
      </c>
      <c r="G211" s="899" t="str">
        <f>IF(A211="P",INDEX('LŠZ P'!A$2:AP$2000,B211,21),INDEX('LŠZ H'!A$2:AI$2000,B211,21))</f>
        <v>V/Z</v>
      </c>
      <c r="H211" s="900">
        <f>IF(A211="P",INDEX('LŠZ P'!A$2:AP$2000,B211,17),INDEX('LŠZ H'!A$2:AI$2000,B211,17))</f>
        <v>21208</v>
      </c>
      <c r="I211" s="913">
        <v>44320</v>
      </c>
      <c r="J211" s="899" t="str">
        <f>IF(A211="P",INDEX('LŠZ P'!A$2:AP$2000,B211,2),INDEX('LŠZ H'!A$2:AI$2000,B211,2))</f>
        <v>PK</v>
      </c>
      <c r="K211" s="900" t="str">
        <f>IF(A211="P",CONCATENATE(INDEX('LŠZ P'!A$2:AP$2000,B211,24),",",INDEX('LŠZ P'!A$2:AP$2000,B211,26)," ",INDEX('LŠZ P'!A$2:AP$2000,B211,25)),CONCATENATE(INDEX('LŠZ H'!A$2:AI$2000,B211,24),",",INDEX('LŠZ H'!A$2:AI$2000,B211,26)," ",INDEX('LŠZ H'!A$2:AI$2000,B211,25)))</f>
        <v>Dolná Tižina 152,013 04 Dolná Tižina</v>
      </c>
      <c r="L211" s="900" t="str">
        <f>IF(A211="P",INDEX('LŠZ P'!A$2:AP$2000,B211,20),INDEX('LŠZ H'!A$2:AI$2000,B211,20))</f>
        <v>Adame/Mitter</v>
      </c>
      <c r="M211" s="900" t="str">
        <f>IF(A211="P",CONCATENATE(INDEX('LŠZ P'!A$2:AP$2000,B211,3),"/",INDEX('LŠZ P'!A$2:AP$2000,B211,4)),CONCATENATE(INDEX('LŠZ H'!A$2:AI$2000,B211,3),"/",INDEX('LŠZ H'!A$2:AI$2000,B211,4)))</f>
        <v>CHARGER 2 28/ELECTRIC RR 200</v>
      </c>
      <c r="N211" s="900" t="str">
        <f>IF(A211="P",CONCATENATE(INDEX('LŠZ P'!A$2:AP$2000,B211,23),";",INDEX('LŠZ P'!A$2:AP$2000,B211,42)),CONCATENATE(INDEX('LŠZ H'!A$2:AI$2000,B211,23),";",INDEX('LŠZ H'!A$2:AI$2000,B211,39)))</f>
        <v>0//203,15/203;TP platná do 11.3.2022</v>
      </c>
      <c r="O211" s="914">
        <v>45036</v>
      </c>
      <c r="P211" s="599"/>
    </row>
    <row r="212" spans="1:16" s="295" customFormat="1" x14ac:dyDescent="0.2">
      <c r="A212" s="898" t="s">
        <v>680</v>
      </c>
      <c r="B212" s="899">
        <v>202</v>
      </c>
      <c r="C212" s="904">
        <v>209</v>
      </c>
      <c r="D212" s="900" t="str">
        <f>IF(A212="P",INDEX('LŠZ P'!A$2:AP$2000,B212,11),INDEX('LŠZ H'!A$2:AI$2000,B212,11))</f>
        <v>Štefan MARKUŠ</v>
      </c>
      <c r="E212" s="900" t="str">
        <f>IF(A212="P",INDEX('LŠZ P'!A$2:AP$2000,B212,5),INDEX('LŠZ H'!A$2:AI$2000,B212,5))</f>
        <v>OM-H202</v>
      </c>
      <c r="F212" s="900">
        <f>IF(A212="P",INDEX('LŠZ P'!A$2:AP$2000,B212,6),INDEX('LŠZ H'!A$2:AI$2000,B212,6))</f>
        <v>0</v>
      </c>
      <c r="G212" s="899" t="str">
        <f>IF(A212="P",INDEX('LŠZ P'!A$2:AP$2000,B212,21),INDEX('LŠZ H'!A$2:AI$2000,B212,21))</f>
        <v>342/339</v>
      </c>
      <c r="H212" s="900">
        <f>IF(A212="P",INDEX('LŠZ P'!A$2:AP$2000,B212,17),INDEX('LŠZ H'!A$2:AI$2000,B212,17))</f>
        <v>2017</v>
      </c>
      <c r="I212" s="913">
        <v>44320</v>
      </c>
      <c r="J212" s="899" t="str">
        <f>IF(A212="P",INDEX('LŠZ P'!A$2:AP$2000,B212,2),INDEX('LŠZ H'!A$2:AI$2000,B212,2))</f>
        <v>MZK</v>
      </c>
      <c r="K212" s="900" t="str">
        <f>IF(A212="P",CONCATENATE(INDEX('LŠZ P'!A$2:AP$2000,B212,24),",",INDEX('LŠZ P'!A$2:AP$2000,B212,26)," ",INDEX('LŠZ P'!A$2:AP$2000,B212,25)),CONCATENATE(INDEX('LŠZ H'!A$2:AI$2000,B212,24),",",INDEX('LŠZ H'!A$2:AI$2000,B212,26)," ",INDEX('LŠZ H'!A$2:AI$2000,B212,25)))</f>
        <v>3, 235</v>
      </c>
      <c r="L212" s="900" t="str">
        <f>IF(A212="P",INDEX('LŠZ P'!A$2:AP$2000,B212,20),INDEX('LŠZ H'!A$2:AI$2000,B212,20))</f>
        <v>P</v>
      </c>
      <c r="M212" s="900" t="str">
        <f>IF(A212="P",CONCATENATE(INDEX('LŠZ P'!A$2:AP$2000,B212,3),"/",INDEX('LŠZ P'!A$2:AP$2000,B212,4)),CONCATENATE(INDEX('LŠZ H'!A$2:AI$2000,B212,3),"/",INDEX('LŠZ H'!A$2:AI$2000,B212,4)))</f>
        <v>APOLLO C15 DD/DELTA JET 2/</v>
      </c>
      <c r="N212" s="900" t="e">
        <f>IF(A212="P",CONCATENATE(INDEX('LŠZ P'!A$2:AP$2000,B212,23),";",INDEX('LŠZ P'!A$2:AP$2000,B212,42)),CONCATENATE(INDEX('LŠZ H'!A$2:AI$2000,B212,23),";",INDEX('LŠZ H'!A$2:AI$2000,B212,39)))</f>
        <v>#REF!</v>
      </c>
      <c r="O212" s="914">
        <v>45031</v>
      </c>
      <c r="P212" s="599"/>
    </row>
    <row r="213" spans="1:16" s="295" customFormat="1" x14ac:dyDescent="0.2">
      <c r="A213" s="898" t="s">
        <v>991</v>
      </c>
      <c r="B213" s="899">
        <v>534</v>
      </c>
      <c r="C213" s="904">
        <v>210</v>
      </c>
      <c r="D213" s="900" t="str">
        <f>IF(A213="P",INDEX('LŠZ P'!A$2:AP$2000,B213,11),INDEX('LŠZ H'!A$2:AI$2000,B213,11))</f>
        <v>Ladislav ČERVEŇANSKÝ</v>
      </c>
      <c r="E213" s="900" t="str">
        <f>IF(A213="P",INDEX('LŠZ P'!A$2:AP$2000,B213,5),INDEX('LŠZ H'!A$2:AI$2000,B213,5))</f>
        <v>OM-P534</v>
      </c>
      <c r="F213" s="900">
        <f>IF(A213="P",INDEX('LŠZ P'!A$2:AP$2000,B213,6),INDEX('LŠZ H'!A$2:AI$2000,B213,6))</f>
        <v>0</v>
      </c>
      <c r="G213" s="899" t="str">
        <f>IF(A213="P",INDEX('LŠZ P'!A$2:AP$2000,B213,21),INDEX('LŠZ H'!A$2:AI$2000,B213,21))</f>
        <v>P</v>
      </c>
      <c r="H213" s="900">
        <f>IF(A213="P",INDEX('LŠZ P'!A$2:AP$2000,B213,17),INDEX('LŠZ H'!A$2:AI$2000,B213,17))</f>
        <v>21210</v>
      </c>
      <c r="I213" s="913">
        <v>44320</v>
      </c>
      <c r="J213" s="899" t="str">
        <f>IF(A213="P",INDEX('LŠZ P'!A$2:AP$2000,B213,2),INDEX('LŠZ H'!A$2:AI$2000,B213,2))</f>
        <v>PK</v>
      </c>
      <c r="K213" s="900" t="str">
        <f>IF(A213="P",CONCATENATE(INDEX('LŠZ P'!A$2:AP$2000,B213,24),",",INDEX('LŠZ P'!A$2:AP$2000,B213,26)," ",INDEX('LŠZ P'!A$2:AP$2000,B213,25)),CONCATENATE(INDEX('LŠZ H'!A$2:AI$2000,B213,24),",",INDEX('LŠZ H'!A$2:AI$2000,B213,26)," ",INDEX('LŠZ H'!A$2:AI$2000,B213,25)))</f>
        <v>Ľ.Štúra 516,916 22 Podolie</v>
      </c>
      <c r="L213" s="900" t="str">
        <f>IF(A213="P",INDEX('LŠZ P'!A$2:AP$2000,B213,20),INDEX('LŠZ H'!A$2:AI$2000,B213,20))</f>
        <v>Čierny</v>
      </c>
      <c r="M213" s="900" t="str">
        <f>IF(A213="P",CONCATENATE(INDEX('LŠZ P'!A$2:AP$2000,B213,3),"/",INDEX('LŠZ P'!A$2:AP$2000,B213,4)),CONCATENATE(INDEX('LŠZ H'!A$2:AI$2000,B213,3),"/",INDEX('LŠZ H'!A$2:AI$2000,B213,4)))</f>
        <v>PLUTO L/</v>
      </c>
      <c r="N213" s="900" t="str">
        <f>IF(A213="P",CONCATENATE(INDEX('LŠZ P'!A$2:AP$2000,B213,23),";",INDEX('LŠZ P'!A$2:AP$2000,B213,42)),CONCATENATE(INDEX('LŠZ H'!A$2:AI$2000,B213,23),";",INDEX('LŠZ H'!A$2:AI$2000,B213,39)))</f>
        <v>231,40;</v>
      </c>
      <c r="O213" s="914">
        <v>44678</v>
      </c>
      <c r="P213" s="599"/>
    </row>
    <row r="214" spans="1:16" s="295" customFormat="1" x14ac:dyDescent="0.2">
      <c r="A214" s="898" t="s">
        <v>991</v>
      </c>
      <c r="B214" s="899">
        <v>109</v>
      </c>
      <c r="C214" s="904">
        <v>211</v>
      </c>
      <c r="D214" s="900" t="str">
        <f>IF(A214="P",INDEX('LŠZ P'!A$2:AP$2000,B214,11),INDEX('LŠZ H'!A$2:AI$2000,B214,11))</f>
        <v>Lukáš LETOVANEC</v>
      </c>
      <c r="E214" s="900" t="str">
        <f>IF(A214="P",INDEX('LŠZ P'!A$2:AP$2000,B214,5),INDEX('LŠZ H'!A$2:AI$2000,B214,5))</f>
        <v>OM-P109</v>
      </c>
      <c r="F214" s="900">
        <f>IF(A214="P",INDEX('LŠZ P'!A$2:AP$2000,B214,6),INDEX('LŠZ H'!A$2:AI$2000,B214,6))</f>
        <v>0</v>
      </c>
      <c r="G214" s="899" t="str">
        <f>IF(A214="P",INDEX('LŠZ P'!A$2:AP$2000,B214,21),INDEX('LŠZ H'!A$2:AI$2000,B214,21))</f>
        <v>V</v>
      </c>
      <c r="H214" s="900">
        <f>IF(A214="P",INDEX('LŠZ P'!A$2:AP$2000,B214,17),INDEX('LŠZ H'!A$2:AI$2000,B214,17))</f>
        <v>21211</v>
      </c>
      <c r="I214" s="913">
        <v>44320</v>
      </c>
      <c r="J214" s="899" t="str">
        <f>IF(A214="P",INDEX('LŠZ P'!A$2:AP$2000,B214,2),INDEX('LŠZ H'!A$2:AI$2000,B214,2))</f>
        <v>PK</v>
      </c>
      <c r="K214" s="900" t="str">
        <f>IF(A214="P",CONCATENATE(INDEX('LŠZ P'!A$2:AP$2000,B214,24),",",INDEX('LŠZ P'!A$2:AP$2000,B214,26)," ",INDEX('LŠZ P'!A$2:AP$2000,B214,25)),CONCATENATE(INDEX('LŠZ H'!A$2:AI$2000,B214,24),",",INDEX('LŠZ H'!A$2:AI$2000,B214,26)," ",INDEX('LŠZ H'!A$2:AI$2000,B214,25)))</f>
        <v>Nižná 197,922 06 Nižná</v>
      </c>
      <c r="L214" s="900" t="str">
        <f>IF(A214="P",INDEX('LŠZ P'!A$2:AP$2000,B214,20),INDEX('LŠZ H'!A$2:AI$2000,B214,20))</f>
        <v>Čierny</v>
      </c>
      <c r="M214" s="900" t="str">
        <f>IF(A214="P",CONCATENATE(INDEX('LŠZ P'!A$2:AP$2000,B214,3),"/",INDEX('LŠZ P'!A$2:AP$2000,B214,4)),CONCATENATE(INDEX('LŠZ H'!A$2:AI$2000,B214,3),"/",INDEX('LŠZ H'!A$2:AI$2000,B214,4)))</f>
        <v>COMET L/</v>
      </c>
      <c r="N214" s="900" t="str">
        <f>IF(A214="P",CONCATENATE(INDEX('LŠZ P'!A$2:AP$2000,B214,23),";",INDEX('LŠZ P'!A$2:AP$2000,B214,42)),CONCATENATE(INDEX('LŠZ H'!A$2:AI$2000,B214,23),";",INDEX('LŠZ H'!A$2:AI$2000,B214,39)))</f>
        <v>30;</v>
      </c>
      <c r="O214" s="914">
        <v>44678</v>
      </c>
      <c r="P214" s="599"/>
    </row>
    <row r="215" spans="1:16" s="295" customFormat="1" x14ac:dyDescent="0.2">
      <c r="A215" s="898" t="s">
        <v>991</v>
      </c>
      <c r="B215" s="899">
        <v>868</v>
      </c>
      <c r="C215" s="904">
        <v>212</v>
      </c>
      <c r="D215" s="900" t="str">
        <f>IF(A215="P",INDEX('LŠZ P'!A$2:AP$2000,B215,11),INDEX('LŠZ H'!A$2:AI$2000,B215,11))</f>
        <v>Ondrej ŠULIK</v>
      </c>
      <c r="E215" s="900" t="str">
        <f>IF(A215="P",INDEX('LŠZ P'!A$2:AP$2000,B215,5),INDEX('LŠZ H'!A$2:AI$2000,B215,5))</f>
        <v>OM-P868</v>
      </c>
      <c r="F215" s="900">
        <f>IF(A215="P",INDEX('LŠZ P'!A$2:AP$2000,B215,6),INDEX('LŠZ H'!A$2:AI$2000,B215,6))</f>
        <v>0</v>
      </c>
      <c r="G215" s="899" t="str">
        <f>IF(A215="P",INDEX('LŠZ P'!A$2:AP$2000,B215,21),INDEX('LŠZ H'!A$2:AI$2000,B215,21))</f>
        <v>P</v>
      </c>
      <c r="H215" s="900">
        <f>IF(A215="P",INDEX('LŠZ P'!A$2:AP$2000,B215,17),INDEX('LŠZ H'!A$2:AI$2000,B215,17))</f>
        <v>21212</v>
      </c>
      <c r="I215" s="913">
        <v>44321</v>
      </c>
      <c r="J215" s="899" t="str">
        <f>IF(A215="P",INDEX('LŠZ P'!A$2:AP$2000,B215,2),INDEX('LŠZ H'!A$2:AI$2000,B215,2))</f>
        <v>PK</v>
      </c>
      <c r="K215" s="900" t="str">
        <f>IF(A215="P",CONCATENATE(INDEX('LŠZ P'!A$2:AP$2000,B215,24),",",INDEX('LŠZ P'!A$2:AP$2000,B215,26)," ",INDEX('LŠZ P'!A$2:AP$2000,B215,25)),CONCATENATE(INDEX('LŠZ H'!A$2:AI$2000,B215,24),",",INDEX('LŠZ H'!A$2:AI$2000,B215,26)," ",INDEX('LŠZ H'!A$2:AI$2000,B215,25)))</f>
        <v>Hrišovce 29,053 51 Hrišovce</v>
      </c>
      <c r="L215" s="900" t="str">
        <f>IF(A215="P",INDEX('LŠZ P'!A$2:AP$2000,B215,20),INDEX('LŠZ H'!A$2:AI$2000,B215,20))</f>
        <v>Vyparina</v>
      </c>
      <c r="M215" s="900" t="str">
        <f>IF(A215="P",CONCATENATE(INDEX('LŠZ P'!A$2:AP$2000,B215,3),"/",INDEX('LŠZ P'!A$2:AP$2000,B215,4)),CONCATENATE(INDEX('LŠZ H'!A$2:AI$2000,B215,3),"/",INDEX('LŠZ H'!A$2:AI$2000,B215,4)))</f>
        <v>EPSILON 7 30/</v>
      </c>
      <c r="N215" s="900" t="str">
        <f>IF(A215="P",CONCATENATE(INDEX('LŠZ P'!A$2:AP$2000,B215,23),";",INDEX('LŠZ P'!A$2:AP$2000,B215,42)),CONCATENATE(INDEX('LŠZ H'!A$2:AI$2000,B215,23),";",INDEX('LŠZ H'!A$2:AI$2000,B215,39)))</f>
        <v>120;</v>
      </c>
      <c r="O215" s="914">
        <v>45039</v>
      </c>
      <c r="P215" s="599"/>
    </row>
    <row r="216" spans="1:16" s="295" customFormat="1" x14ac:dyDescent="0.2">
      <c r="A216" s="898" t="s">
        <v>991</v>
      </c>
      <c r="B216" s="899">
        <v>485</v>
      </c>
      <c r="C216" s="904">
        <v>213</v>
      </c>
      <c r="D216" s="900" t="str">
        <f>IF(A216="P",INDEX('LŠZ P'!A$2:AP$2000,B216,11),INDEX('LŠZ H'!A$2:AI$2000,B216,11))</f>
        <v>Štefan VYPARINA</v>
      </c>
      <c r="E216" s="900" t="str">
        <f>IF(A216="P",INDEX('LŠZ P'!A$2:AP$2000,B216,5),INDEX('LŠZ H'!A$2:AI$2000,B216,5))</f>
        <v>OM-P485</v>
      </c>
      <c r="F216" s="900">
        <f>IF(A216="P",INDEX('LŠZ P'!A$2:AP$2000,B216,6),INDEX('LŠZ H'!A$2:AI$2000,B216,6))</f>
        <v>0</v>
      </c>
      <c r="G216" s="899" t="str">
        <f>IF(A216="P",INDEX('LŠZ P'!A$2:AP$2000,B216,21),INDEX('LŠZ H'!A$2:AI$2000,B216,21))</f>
        <v>V</v>
      </c>
      <c r="H216" s="900">
        <f>IF(A216="P",INDEX('LŠZ P'!A$2:AP$2000,B216,17),INDEX('LŠZ H'!A$2:AI$2000,B216,17))</f>
        <v>21213</v>
      </c>
      <c r="I216" s="913">
        <v>44321</v>
      </c>
      <c r="J216" s="899" t="str">
        <f>IF(A216="P",INDEX('LŠZ P'!A$2:AP$2000,B216,2),INDEX('LŠZ H'!A$2:AI$2000,B216,2))</f>
        <v>PK</v>
      </c>
      <c r="K216" s="900" t="str">
        <f>IF(A216="P",CONCATENATE(INDEX('LŠZ P'!A$2:AP$2000,B216,24),",",INDEX('LŠZ P'!A$2:AP$2000,B216,26)," ",INDEX('LŠZ P'!A$2:AP$2000,B216,25)),CONCATENATE(INDEX('LŠZ H'!A$2:AI$2000,B216,24),",",INDEX('LŠZ H'!A$2:AI$2000,B216,26)," ",INDEX('LŠZ H'!A$2:AI$2000,B216,25)))</f>
        <v>Plavnica 428,065 45 Plavnica</v>
      </c>
      <c r="L216" s="900" t="str">
        <f>IF(A216="P",INDEX('LŠZ P'!A$2:AP$2000,B216,20),INDEX('LŠZ H'!A$2:AI$2000,B216,20))</f>
        <v>Vyparina</v>
      </c>
      <c r="M216" s="900" t="str">
        <f>IF(A216="P",CONCATENATE(INDEX('LŠZ P'!A$2:AP$2000,B216,3),"/",INDEX('LŠZ P'!A$2:AP$2000,B216,4)),CONCATENATE(INDEX('LŠZ H'!A$2:AI$2000,B216,3),"/",INDEX('LŠZ H'!A$2:AI$2000,B216,4)))</f>
        <v>BRIGHT 3 28/</v>
      </c>
      <c r="N216" s="900" t="str">
        <f>IF(A216="P",CONCATENATE(INDEX('LŠZ P'!A$2:AP$2000,B216,23),";",INDEX('LŠZ P'!A$2:AP$2000,B216,42)),CONCATENATE(INDEX('LŠZ H'!A$2:AI$2000,B216,23),";",INDEX('LŠZ H'!A$2:AI$2000,B216,39)))</f>
        <v>85;</v>
      </c>
      <c r="O216" s="914">
        <v>45047</v>
      </c>
      <c r="P216" s="599"/>
    </row>
    <row r="217" spans="1:16" s="295" customFormat="1" x14ac:dyDescent="0.2">
      <c r="A217" s="898" t="s">
        <v>991</v>
      </c>
      <c r="B217" s="899">
        <v>59</v>
      </c>
      <c r="C217" s="904">
        <v>214</v>
      </c>
      <c r="D217" s="900" t="str">
        <f>IF(A217="P",INDEX('LŠZ P'!A$2:AP$2000,B217,11),INDEX('LŠZ H'!A$2:AI$2000,B217,11))</f>
        <v>Ing. Maroš PILCH</v>
      </c>
      <c r="E217" s="900" t="str">
        <f>IF(A217="P",INDEX('LŠZ P'!A$2:AP$2000,B217,5),INDEX('LŠZ H'!A$2:AI$2000,B217,5))</f>
        <v>OM-P059</v>
      </c>
      <c r="F217" s="915" t="str">
        <f>IF(A217="P",INDEX('LŠZ P'!A$2:AP$2000,B217,6),INDEX('LŠZ H'!A$2:AI$2000,B217,6))</f>
        <v>P441</v>
      </c>
      <c r="G217" s="899" t="str">
        <f>IF(A217="P",INDEX('LŠZ P'!A$2:AP$2000,B217,21),INDEX('LŠZ H'!A$2:AI$2000,B217,21))</f>
        <v>P</v>
      </c>
      <c r="H217" s="900">
        <f>IF(A217="P",INDEX('LŠZ P'!A$2:AP$2000,B217,17),INDEX('LŠZ H'!A$2:AI$2000,B217,17))</f>
        <v>19237</v>
      </c>
      <c r="I217" s="913">
        <v>44322</v>
      </c>
      <c r="J217" s="899" t="str">
        <f>IF(A217="P",INDEX('LŠZ P'!A$2:AP$2000,B217,2),INDEX('LŠZ H'!A$2:AI$2000,B217,2))</f>
        <v>MPK</v>
      </c>
      <c r="K217" s="900" t="str">
        <f>IF(A217="P",CONCATENATE(INDEX('LŠZ P'!A$2:AP$2000,B217,24),",",INDEX('LŠZ P'!A$2:AP$2000,B217,26)," ",INDEX('LŠZ P'!A$2:AP$2000,B217,25)),CONCATENATE(INDEX('LŠZ H'!A$2:AI$2000,B217,24),",",INDEX('LŠZ H'!A$2:AI$2000,B217,26)," ",INDEX('LŠZ H'!A$2:AI$2000,B217,25)))</f>
        <v>Horné Ozorovce 30,957 03 Bánovce nad Bebravou</v>
      </c>
      <c r="L217" s="900" t="str">
        <f>IF(A217="P",INDEX('LŠZ P'!A$2:AP$2000,B217,20),INDEX('LŠZ H'!A$2:AI$2000,B217,20))</f>
        <v>Ďurina</v>
      </c>
      <c r="M217" s="900" t="str">
        <f>IF(A217="P",CONCATENATE(INDEX('LŠZ P'!A$2:AP$2000,B217,3),"/",INDEX('LŠZ P'!A$2:AP$2000,B217,4)),CONCATENATE(INDEX('LŠZ H'!A$2:AI$2000,B217,3),"/",INDEX('LŠZ H'!A$2:AI$2000,B217,4)))</f>
        <v>SNAKE XX 20/</v>
      </c>
      <c r="N217" s="900" t="str">
        <f>IF(A217="P",CONCATENATE(INDEX('LŠZ P'!A$2:AP$2000,B217,23),";",INDEX('LŠZ P'!A$2:AP$2000,B217,42)),CONCATENATE(INDEX('LŠZ H'!A$2:AI$2000,B217,23),";",INDEX('LŠZ H'!A$2:AI$2000,B217,39)))</f>
        <v>13;</v>
      </c>
      <c r="O217" s="914">
        <v>45047</v>
      </c>
      <c r="P217" s="599"/>
    </row>
    <row r="218" spans="1:16" s="295" customFormat="1" x14ac:dyDescent="0.2">
      <c r="A218" s="898" t="s">
        <v>991</v>
      </c>
      <c r="B218" s="899">
        <v>883</v>
      </c>
      <c r="C218" s="904">
        <v>215</v>
      </c>
      <c r="D218" s="900" t="str">
        <f>IF(A218="P",INDEX('LŠZ P'!A$2:AP$2000,B218,11),INDEX('LŠZ H'!A$2:AI$2000,B218,11))</f>
        <v>Valerij HAPON</v>
      </c>
      <c r="E218" s="900" t="str">
        <f>IF(A218="P",INDEX('LŠZ P'!A$2:AP$2000,B218,5),INDEX('LŠZ H'!A$2:AI$2000,B218,5))</f>
        <v>OM-P883</v>
      </c>
      <c r="F218" s="915" t="str">
        <f>IF(A218="P",INDEX('LŠZ P'!A$2:AP$2000,B218,6),INDEX('LŠZ H'!A$2:AI$2000,B218,6))</f>
        <v>P511</v>
      </c>
      <c r="G218" s="899" t="str">
        <f>IF(A218="P",INDEX('LŠZ P'!A$2:AP$2000,B218,21),INDEX('LŠZ H'!A$2:AI$2000,B218,21))</f>
        <v>P,Z/P</v>
      </c>
      <c r="H218" s="900">
        <f>IF(A218="P",INDEX('LŠZ P'!A$2:AP$2000,B218,17),INDEX('LŠZ H'!A$2:AI$2000,B218,17))</f>
        <v>21133</v>
      </c>
      <c r="I218" s="913">
        <v>44323</v>
      </c>
      <c r="J218" s="899" t="str">
        <f>IF(A218="P",INDEX('LŠZ P'!A$2:AP$2000,B218,2),INDEX('LŠZ H'!A$2:AI$2000,B218,2))</f>
        <v>MPK</v>
      </c>
      <c r="K218" s="900" t="str">
        <f>IF(A218="P",CONCATENATE(INDEX('LŠZ P'!A$2:AP$2000,B218,24),",",INDEX('LŠZ P'!A$2:AP$2000,B218,26)," ",INDEX('LŠZ P'!A$2:AP$2000,B218,25)),CONCATENATE(INDEX('LŠZ H'!A$2:AI$2000,B218,24),",",INDEX('LŠZ H'!A$2:AI$2000,B218,26)," ",INDEX('LŠZ H'!A$2:AI$2000,B218,25)))</f>
        <v>Jamník 73,033 01 Liptovský Hrádok</v>
      </c>
      <c r="L218" s="900" t="str">
        <f>IF(A218="P",INDEX('LŠZ P'!A$2:AP$2000,B218,20),INDEX('LŠZ H'!A$2:AI$2000,B218,20))</f>
        <v>Adame</v>
      </c>
      <c r="M218" s="900" t="str">
        <f>IF(A218="P",CONCATENATE(INDEX('LŠZ P'!A$2:AP$2000,B218,3),"/",INDEX('LŠZ P'!A$2:AP$2000,B218,4)),CONCATENATE(INDEX('LŠZ H'!A$2:AI$2000,B218,3),"/",INDEX('LŠZ H'!A$2:AI$2000,B218,4)))</f>
        <v>CHARGER 25/MINIPLANE TOP 80</v>
      </c>
      <c r="N218" s="900" t="str">
        <f>IF(A218="P",CONCATENATE(INDEX('LŠZ P'!A$2:AP$2000,B218,23),";",INDEX('LŠZ P'!A$2:AP$2000,B218,42)),CONCATENATE(INDEX('LŠZ H'!A$2:AI$2000,B218,23),";",INDEX('LŠZ H'!A$2:AI$2000,B218,39)))</f>
        <v>86//98,05;Para PLS do 12.5.2023 PLS č.17516</v>
      </c>
      <c r="O218" s="914">
        <v>45058</v>
      </c>
      <c r="P218" s="599"/>
    </row>
    <row r="219" spans="1:16" s="295" customFormat="1" x14ac:dyDescent="0.2">
      <c r="A219" s="898" t="s">
        <v>991</v>
      </c>
      <c r="B219" s="899">
        <v>1061</v>
      </c>
      <c r="C219" s="904">
        <v>216</v>
      </c>
      <c r="D219" s="900" t="str">
        <f>IF(A219="P",INDEX('LŠZ P'!A$2:AP$2000,B219,11),INDEX('LŠZ H'!A$2:AI$2000,B219,11))</f>
        <v>Ing. Zdeněk HAVLICE</v>
      </c>
      <c r="E219" s="900" t="str">
        <f>IF(A219="P",INDEX('LŠZ P'!A$2:AP$2000,B219,5),INDEX('LŠZ H'!A$2:AI$2000,B219,5))</f>
        <v>OM-L061</v>
      </c>
      <c r="F219" s="900">
        <f>IF(A219="P",INDEX('LŠZ P'!A$2:AP$2000,B219,6),INDEX('LŠZ H'!A$2:AI$2000,B219,6))</f>
        <v>0</v>
      </c>
      <c r="G219" s="899" t="str">
        <f>IF(A219="P",INDEX('LŠZ P'!A$2:AP$2000,B219,21),INDEX('LŠZ H'!A$2:AI$2000,B219,21))</f>
        <v>V</v>
      </c>
      <c r="H219" s="900">
        <f>IF(A219="P",INDEX('LŠZ P'!A$2:AP$2000,B219,17),INDEX('LŠZ H'!A$2:AI$2000,B219,17))</f>
        <v>15559</v>
      </c>
      <c r="I219" s="913">
        <v>44323</v>
      </c>
      <c r="J219" s="899" t="str">
        <f>IF(A219="P",INDEX('LŠZ P'!A$2:AP$2000,B219,2),INDEX('LŠZ H'!A$2:AI$2000,B219,2))</f>
        <v>PK</v>
      </c>
      <c r="K219" s="900" t="str">
        <f>IF(A219="P",CONCATENATE(INDEX('LŠZ P'!A$2:AP$2000,B219,24),",",INDEX('LŠZ P'!A$2:AP$2000,B219,26)," ",INDEX('LŠZ P'!A$2:AP$2000,B219,25)),CONCATENATE(INDEX('LŠZ H'!A$2:AI$2000,B219,24),",",INDEX('LŠZ H'!A$2:AI$2000,B219,26)," ",INDEX('LŠZ H'!A$2:AI$2000,B219,25)))</f>
        <v>Tomášikova 147/1 ,040 01 Košice</v>
      </c>
      <c r="L219" s="900" t="str">
        <f>IF(A219="P",INDEX('LŠZ P'!A$2:AP$2000,B219,20),INDEX('LŠZ H'!A$2:AI$2000,B219,20))</f>
        <v>Kolibár</v>
      </c>
      <c r="M219" s="900" t="str">
        <f>IF(A219="P",CONCATENATE(INDEX('LŠZ P'!A$2:AP$2000,B219,3),"/",INDEX('LŠZ P'!A$2:AP$2000,B219,4)),CONCATENATE(INDEX('LŠZ H'!A$2:AI$2000,B219,3),"/",INDEX('LŠZ H'!A$2:AI$2000,B219,4)))</f>
        <v>RUSH 4 ML/</v>
      </c>
      <c r="N219" s="900" t="str">
        <f>IF(A219="P",CONCATENATE(INDEX('LŠZ P'!A$2:AP$2000,B219,23),";",INDEX('LŠZ P'!A$2:AP$2000,B219,42)),CONCATENATE(INDEX('LŠZ H'!A$2:AI$2000,B219,23),";",INDEX('LŠZ H'!A$2:AI$2000,B219,39)))</f>
        <v>231;</v>
      </c>
      <c r="O219" s="914">
        <v>45051</v>
      </c>
      <c r="P219" s="617"/>
    </row>
    <row r="220" spans="1:16" s="295" customFormat="1" x14ac:dyDescent="0.2">
      <c r="A220" s="898" t="s">
        <v>991</v>
      </c>
      <c r="B220" s="899">
        <v>1059</v>
      </c>
      <c r="C220" s="904">
        <v>217</v>
      </c>
      <c r="D220" s="900" t="str">
        <f>IF(A220="P",INDEX('LŠZ P'!A$2:AP$2000,B220,11),INDEX('LŠZ H'!A$2:AI$2000,B220,11))</f>
        <v>Juraj KALMAN</v>
      </c>
      <c r="E220" s="900" t="str">
        <f>IF(A220="P",INDEX('LŠZ P'!A$2:AP$2000,B220,5),INDEX('LŠZ H'!A$2:AI$2000,B220,5))</f>
        <v>OM-L059</v>
      </c>
      <c r="F220" s="900">
        <f>IF(A220="P",INDEX('LŠZ P'!A$2:AP$2000,B220,6),INDEX('LŠZ H'!A$2:AI$2000,B220,6))</f>
        <v>0</v>
      </c>
      <c r="G220" s="899" t="str">
        <f>IF(A220="P",INDEX('LŠZ P'!A$2:AP$2000,B220,21),INDEX('LŠZ H'!A$2:AI$2000,B220,21))</f>
        <v>V</v>
      </c>
      <c r="H220" s="900">
        <f>IF(A220="P",INDEX('LŠZ P'!A$2:AP$2000,B220,17),INDEX('LŠZ H'!A$2:AI$2000,B220,17))</f>
        <v>21217</v>
      </c>
      <c r="I220" s="913">
        <v>44326</v>
      </c>
      <c r="J220" s="899" t="str">
        <f>IF(A220="P",INDEX('LŠZ P'!A$2:AP$2000,B220,2),INDEX('LŠZ H'!A$2:AI$2000,B220,2))</f>
        <v>PK</v>
      </c>
      <c r="K220" s="900" t="str">
        <f>IF(A220="P",CONCATENATE(INDEX('LŠZ P'!A$2:AP$2000,B220,24),",",INDEX('LŠZ P'!A$2:AP$2000,B220,26)," ",INDEX('LŠZ P'!A$2:AP$2000,B220,25)),CONCATENATE(INDEX('LŠZ H'!A$2:AI$2000,B220,24),",",INDEX('LŠZ H'!A$2:AI$2000,B220,26)," ",INDEX('LŠZ H'!A$2:AI$2000,B220,25)))</f>
        <v>Dolnobarská cesta 469,930 13 Trhová Hradská</v>
      </c>
      <c r="L220" s="900" t="str">
        <f>IF(A220="P",INDEX('LŠZ P'!A$2:AP$2000,B220,20),INDEX('LŠZ H'!A$2:AI$2000,B220,20))</f>
        <v>Šimko</v>
      </c>
      <c r="M220" s="900" t="str">
        <f>IF(A220="P",CONCATENATE(INDEX('LŠZ P'!A$2:AP$2000,B220,3),"/",INDEX('LŠZ P'!A$2:AP$2000,B220,4)),CONCATENATE(INDEX('LŠZ H'!A$2:AI$2000,B220,3),"/",INDEX('LŠZ H'!A$2:AI$2000,B220,4)))</f>
        <v>NUCLEON CABRIO 42/</v>
      </c>
      <c r="N220" s="900" t="str">
        <f>IF(A220="P",CONCATENATE(INDEX('LŠZ P'!A$2:AP$2000,B220,23),";",INDEX('LŠZ P'!A$2:AP$2000,B220,42)),CONCATENATE(INDEX('LŠZ H'!A$2:AI$2000,B220,23),";",INDEX('LŠZ H'!A$2:AI$2000,B220,39)))</f>
        <v>6;</v>
      </c>
      <c r="O220" s="914">
        <v>45050</v>
      </c>
      <c r="P220" s="632"/>
    </row>
    <row r="221" spans="1:16" s="304" customFormat="1" x14ac:dyDescent="0.2">
      <c r="A221" s="724" t="s">
        <v>991</v>
      </c>
      <c r="B221" s="725">
        <v>1381</v>
      </c>
      <c r="C221" s="897">
        <v>218</v>
      </c>
      <c r="D221" s="726" t="str">
        <f>IF(A221="P",INDEX('LŠZ P'!A$2:AP$2000,B221,11),INDEX('LŠZ H'!A$2:AI$2000,B221,11))</f>
        <v>Mgr. Marek VAŠKO</v>
      </c>
      <c r="E221" s="912">
        <f>IF(A221="P",INDEX('LŠZ P'!A$2:AP$2000,B221,5),INDEX('LŠZ H'!A$2:AI$2000,B221,5))</f>
        <v>0</v>
      </c>
      <c r="F221" s="726" t="str">
        <f>IF(A221="P",INDEX('LŠZ P'!A$2:AP$2000,B221,6),INDEX('LŠZ H'!A$2:AI$2000,B221,6))</f>
        <v>P090</v>
      </c>
      <c r="G221" s="725" t="str">
        <f>IF(A221="P",INDEX('LŠZ P'!A$2:AP$2000,B221,21),INDEX('LŠZ H'!A$2:AI$2000,B221,21))</f>
        <v>Z</v>
      </c>
      <c r="H221" s="726">
        <f>IF(A221="P",INDEX('LŠZ P'!A$2:AP$2000,B221,17),INDEX('LŠZ H'!A$2:AI$2000,B221,17))</f>
        <v>21260</v>
      </c>
      <c r="I221" s="735">
        <v>44327</v>
      </c>
      <c r="J221" s="725" t="str">
        <f>IF(A221="P",INDEX('LŠZ P'!A$2:AP$2000,B221,2),INDEX('LŠZ H'!A$2:AI$2000,B221,2))</f>
        <v>T</v>
      </c>
      <c r="K221" s="726" t="str">
        <f>IF(A221="P",CONCATENATE(INDEX('LŠZ P'!A$2:AP$2000,B221,24),",",INDEX('LŠZ P'!A$2:AP$2000,B221,26)," ",INDEX('LŠZ P'!A$2:AP$2000,B221,25)),CONCATENATE(INDEX('LŠZ H'!A$2:AI$2000,B221,24),",",INDEX('LŠZ H'!A$2:AI$2000,B221,26)," ",INDEX('LŠZ H'!A$2:AI$2000,B221,25)))</f>
        <v>Poštová 43/35,076 15 Veľaty</v>
      </c>
      <c r="L221" s="726" t="str">
        <f>IF(A221="P",INDEX('LŠZ P'!A$2:AP$2000,B221,20),INDEX('LŠZ H'!A$2:AI$2000,B221,20))</f>
        <v>Šimko</v>
      </c>
      <c r="M221" s="726" t="str">
        <f>IF(A221="P",CONCATENATE(INDEX('LŠZ P'!A$2:AP$2000,B221,3),"/",INDEX('LŠZ P'!A$2:AP$2000,B221,4)),CONCATENATE(INDEX('LŠZ H'!A$2:AI$2000,B221,3),"/",INDEX('LŠZ H'!A$2:AI$2000,B221,4)))</f>
        <v>/SIMPLIFY X3</v>
      </c>
      <c r="N221" s="726" t="str">
        <f>IF(A221="P",CONCATENATE(INDEX('LŠZ P'!A$2:AP$2000,B221,23),";",INDEX('LŠZ P'!A$2:AP$2000,B221,42)),CONCATENATE(INDEX('LŠZ H'!A$2:AI$2000,B221,23),";",INDEX('LŠZ H'!A$2:AI$2000,B221,39)))</f>
        <v>0//82/100;para PLS č. 21260</v>
      </c>
      <c r="O221" s="911">
        <v>45056</v>
      </c>
      <c r="P221" s="948"/>
    </row>
    <row r="222" spans="1:16" s="304" customFormat="1" x14ac:dyDescent="0.2">
      <c r="A222" s="724" t="s">
        <v>991</v>
      </c>
      <c r="B222" s="725">
        <v>1202</v>
      </c>
      <c r="C222" s="897">
        <v>219</v>
      </c>
      <c r="D222" s="726" t="str">
        <f>IF(A222="P",INDEX('LŠZ P'!A$2:AP$2000,B222,11),INDEX('LŠZ H'!A$2:AI$2000,B222,11))</f>
        <v>Martin NEVEDEL</v>
      </c>
      <c r="E222" s="726" t="str">
        <f>IF(A222="P",INDEX('LŠZ P'!A$2:AP$2000,B222,5),INDEX('LŠZ H'!A$2:AI$2000,B222,5))</f>
        <v>OM-L202</v>
      </c>
      <c r="F222" s="726">
        <f>IF(A222="P",INDEX('LŠZ P'!A$2:AP$2000,B222,6),INDEX('LŠZ H'!A$2:AI$2000,B222,6))</f>
        <v>0</v>
      </c>
      <c r="G222" s="725" t="str">
        <f>IF(A222="P",INDEX('LŠZ P'!A$2:AP$2000,B222,21),INDEX('LŠZ H'!A$2:AI$2000,B222,21))</f>
        <v>P</v>
      </c>
      <c r="H222" s="726">
        <f>IF(A222="P",INDEX('LŠZ P'!A$2:AP$2000,B222,17),INDEX('LŠZ H'!A$2:AI$2000,B222,17))</f>
        <v>19376</v>
      </c>
      <c r="I222" s="910">
        <v>44327</v>
      </c>
      <c r="J222" s="725" t="str">
        <f>IF(A222="P",INDEX('LŠZ P'!A$2:AP$2000,B222,2),INDEX('LŠZ H'!A$2:AI$2000,B222,2))</f>
        <v>PK</v>
      </c>
      <c r="K222" s="726" t="str">
        <f>IF(A222="P",CONCATENATE(INDEX('LŠZ P'!A$2:AP$2000,B222,24),",",INDEX('LŠZ P'!A$2:AP$2000,B222,26)," ",INDEX('LŠZ P'!A$2:AP$2000,B222,25)),CONCATENATE(INDEX('LŠZ H'!A$2:AI$2000,B222,24),",",INDEX('LŠZ H'!A$2:AI$2000,B222,26)," ",INDEX('LŠZ H'!A$2:AI$2000,B222,25)))</f>
        <v>Zákysučie 907,023 02 Krásno nad Kysucou</v>
      </c>
      <c r="L222" s="726" t="str">
        <f>IF(A222="P",INDEX('LŠZ P'!A$2:AP$2000,B222,20),INDEX('LŠZ H'!A$2:AI$2000,B222,20))</f>
        <v>Muhelyi</v>
      </c>
      <c r="M222" s="726" t="str">
        <f>IF(A222="P",CONCATENATE(INDEX('LŠZ P'!A$2:AP$2000,B222,3),"/",INDEX('LŠZ P'!A$2:AP$2000,B222,4)),CONCATENATE(INDEX('LŠZ H'!A$2:AI$2000,B222,3),"/",INDEX('LŠZ H'!A$2:AI$2000,B222,4)))</f>
        <v>BRIGHT 5 28/</v>
      </c>
      <c r="N222" s="726" t="str">
        <f>IF(A222="P",CONCATENATE(INDEX('LŠZ P'!A$2:AP$2000,B222,23),";",INDEX('LŠZ P'!A$2:AP$2000,B222,42)),CONCATENATE(INDEX('LŠZ H'!A$2:AI$2000,B222,23),";",INDEX('LŠZ H'!A$2:AI$2000,B222,39)))</f>
        <v>21;</v>
      </c>
      <c r="O222" s="911">
        <v>45054</v>
      </c>
      <c r="P222" s="949"/>
    </row>
    <row r="223" spans="1:16" s="304" customFormat="1" x14ac:dyDescent="0.2">
      <c r="A223" s="724" t="s">
        <v>991</v>
      </c>
      <c r="B223" s="725">
        <v>1192</v>
      </c>
      <c r="C223" s="897">
        <v>220</v>
      </c>
      <c r="D223" s="726" t="str">
        <f>IF(A223="P",INDEX('LŠZ P'!A$2:AP$2000,B223,11),INDEX('LŠZ H'!A$2:AI$2000,B223,11))</f>
        <v>Richard BÉREŠ</v>
      </c>
      <c r="E223" s="726" t="str">
        <f>IF(A223="P",INDEX('LŠZ P'!A$2:AP$2000,B223,5),INDEX('LŠZ H'!A$2:AI$2000,B223,5))</f>
        <v>OM-L192</v>
      </c>
      <c r="F223" s="726">
        <f>IF(A223="P",INDEX('LŠZ P'!A$2:AP$2000,B223,6),INDEX('LŠZ H'!A$2:AI$2000,B223,6))</f>
        <v>0</v>
      </c>
      <c r="G223" s="725" t="str">
        <f>IF(A223="P",INDEX('LŠZ P'!A$2:AP$2000,B223,21),INDEX('LŠZ H'!A$2:AI$2000,B223,21))</f>
        <v>V</v>
      </c>
      <c r="H223" s="726">
        <f>IF(A223="P",INDEX('LŠZ P'!A$2:AP$2000,B223,17),INDEX('LŠZ H'!A$2:AI$2000,B223,17))</f>
        <v>21220</v>
      </c>
      <c r="I223" s="910">
        <v>44327</v>
      </c>
      <c r="J223" s="725" t="str">
        <f>IF(A223="P",INDEX('LŠZ P'!A$2:AP$2000,B223,2),INDEX('LŠZ H'!A$2:AI$2000,B223,2))</f>
        <v>PK</v>
      </c>
      <c r="K223" s="726" t="str">
        <f>IF(A223="P",CONCATENATE(INDEX('LŠZ P'!A$2:AP$2000,B223,24),",",INDEX('LŠZ P'!A$2:AP$2000,B223,26)," ",INDEX('LŠZ P'!A$2:AP$2000,B223,25)),CONCATENATE(INDEX('LŠZ H'!A$2:AI$2000,B223,24),",",INDEX('LŠZ H'!A$2:AI$2000,B223,26)," ",INDEX('LŠZ H'!A$2:AI$2000,B223,25)))</f>
        <v>Hlinská 2590/18,010 01 Žilina</v>
      </c>
      <c r="L223" s="726" t="str">
        <f>IF(A223="P",INDEX('LŠZ P'!A$2:AP$2000,B223,20),INDEX('LŠZ H'!A$2:AI$2000,B223,20))</f>
        <v>Muhelyi</v>
      </c>
      <c r="M223" s="726" t="str">
        <f>IF(A223="P",CONCATENATE(INDEX('LŠZ P'!A$2:AP$2000,B223,3),"/",INDEX('LŠZ P'!A$2:AP$2000,B223,4)),CONCATENATE(INDEX('LŠZ H'!A$2:AI$2000,B223,3),"/",INDEX('LŠZ H'!A$2:AI$2000,B223,4)))</f>
        <v>SUSI 3 23/</v>
      </c>
      <c r="N223" s="726" t="str">
        <f>IF(A223="P",CONCATENATE(INDEX('LŠZ P'!A$2:AP$2000,B223,23),";",INDEX('LŠZ P'!A$2:AP$2000,B223,42)),CONCATENATE(INDEX('LŠZ H'!A$2:AI$2000,B223,23),";",INDEX('LŠZ H'!A$2:AI$2000,B223,39)))</f>
        <v>0;</v>
      </c>
      <c r="O223" s="911">
        <v>45057</v>
      </c>
      <c r="P223" s="948"/>
    </row>
    <row r="224" spans="1:16" s="295" customFormat="1" x14ac:dyDescent="0.2">
      <c r="A224" s="898" t="s">
        <v>991</v>
      </c>
      <c r="B224" s="899">
        <v>1048</v>
      </c>
      <c r="C224" s="904">
        <v>221</v>
      </c>
      <c r="D224" s="900" t="str">
        <f>IF(A224="P",INDEX('LŠZ P'!A$2:AP$2000,B224,11),INDEX('LŠZ H'!A$2:AI$2000,B224,11))</f>
        <v>Peter KUTIŠ</v>
      </c>
      <c r="E224" s="915" t="str">
        <f>IF(A224="P",INDEX('LŠZ P'!A$2:AP$2000,B224,5),INDEX('LŠZ H'!A$2:AI$2000,B224,5))</f>
        <v>OM-L048</v>
      </c>
      <c r="F224" s="900" t="str">
        <f>IF(A224="P",INDEX('LŠZ P'!A$2:AP$2000,B224,6),INDEX('LŠZ H'!A$2:AI$2000,B224,6))</f>
        <v>L048</v>
      </c>
      <c r="G224" s="899" t="str">
        <f>IF(A224="P",INDEX('LŠZ P'!A$2:AP$2000,B224,21),INDEX('LŠZ H'!A$2:AI$2000,B224,21))</f>
        <v>V/P</v>
      </c>
      <c r="H224" s="900">
        <f>IF(A224="P",INDEX('LŠZ P'!A$2:AP$2000,B224,17),INDEX('LŠZ H'!A$2:AI$2000,B224,17))</f>
        <v>19521</v>
      </c>
      <c r="I224" s="913">
        <v>44328</v>
      </c>
      <c r="J224" s="899" t="str">
        <f>IF(A224="P",INDEX('LŠZ P'!A$2:AP$2000,B224,2),INDEX('LŠZ H'!A$2:AI$2000,B224,2))</f>
        <v>MPK</v>
      </c>
      <c r="K224" s="900" t="str">
        <f>IF(A224="P",CONCATENATE(INDEX('LŠZ P'!A$2:AP$2000,B224,24),",",INDEX('LŠZ P'!A$2:AP$2000,B224,26)," ",INDEX('LŠZ P'!A$2:AP$2000,B224,25)),CONCATENATE(INDEX('LŠZ H'!A$2:AI$2000,B224,24),",",INDEX('LŠZ H'!A$2:AI$2000,B224,26)," ",INDEX('LŠZ H'!A$2:AI$2000,B224,25)))</f>
        <v>Gorazdova 1312/1,957 04 Bánovce nad Bebravou</v>
      </c>
      <c r="L224" s="900" t="str">
        <f>IF(A224="P",INDEX('LŠZ P'!A$2:AP$2000,B224,20),INDEX('LŠZ H'!A$2:AI$2000,B224,20))</f>
        <v>Ďurina</v>
      </c>
      <c r="M224" s="900" t="str">
        <f>IF(A224="P",CONCATENATE(INDEX('LŠZ P'!A$2:AP$2000,B224,3),"/",INDEX('LŠZ P'!A$2:AP$2000,B224,4)),CONCATENATE(INDEX('LŠZ H'!A$2:AI$2000,B224,3),"/",INDEX('LŠZ H'!A$2:AI$2000,B224,4)))</f>
        <v>SNAKE XX 20/MINIPLANE POLINI THOR 130</v>
      </c>
      <c r="N224" s="900" t="str">
        <f>IF(A224="P",CONCATENATE(INDEX('LŠZ P'!A$2:AP$2000,B224,23),";",INDEX('LŠZ P'!A$2:AP$2000,B224,42)),CONCATENATE(INDEX('LŠZ H'!A$2:AI$2000,B224,23),";",INDEX('LŠZ H'!A$2:AI$2000,B224,39)))</f>
        <v>0//77,45/78;para PLS do 07.05.2023</v>
      </c>
      <c r="O224" s="914">
        <v>45053</v>
      </c>
      <c r="P224" s="741"/>
    </row>
    <row r="225" spans="1:16" s="295" customFormat="1" x14ac:dyDescent="0.2">
      <c r="A225" s="898" t="s">
        <v>991</v>
      </c>
      <c r="B225" s="899">
        <v>334</v>
      </c>
      <c r="C225" s="904">
        <v>222</v>
      </c>
      <c r="D225" s="900" t="str">
        <f>IF(A225="P",INDEX('LŠZ P'!A$2:AP$2000,B225,11),INDEX('LŠZ H'!A$2:AI$2000,B225,11))</f>
        <v>Stanislav PUNA</v>
      </c>
      <c r="E225" s="915" t="str">
        <f>IF(A225="P",INDEX('LŠZ P'!A$2:AP$2000,B225,5),INDEX('LŠZ H'!A$2:AI$2000,B225,5))</f>
        <v>OM-P334</v>
      </c>
      <c r="F225" s="900" t="str">
        <f>IF(A225="P",INDEX('LŠZ P'!A$2:AP$2000,B225,6),INDEX('LŠZ H'!A$2:AI$2000,B225,6))</f>
        <v>P334</v>
      </c>
      <c r="G225" s="899" t="str">
        <f>IF(A225="P",INDEX('LŠZ P'!A$2:AP$2000,B225,21),INDEX('LŠZ H'!A$2:AI$2000,B225,21))</f>
        <v>V/V</v>
      </c>
      <c r="H225" s="900">
        <f>IF(A225="P",INDEX('LŠZ P'!A$2:AP$2000,B225,17),INDEX('LŠZ H'!A$2:AI$2000,B225,17))</f>
        <v>20755</v>
      </c>
      <c r="I225" s="913">
        <v>44328</v>
      </c>
      <c r="J225" s="899" t="str">
        <f>IF(A225="P",INDEX('LŠZ P'!A$2:AP$2000,B225,2),INDEX('LŠZ H'!A$2:AI$2000,B225,2))</f>
        <v>PK</v>
      </c>
      <c r="K225" s="900" t="str">
        <f>IF(A225="P",CONCATENATE(INDEX('LŠZ P'!A$2:AP$2000,B225,24),",",INDEX('LŠZ P'!A$2:AP$2000,B225,26)," ",INDEX('LŠZ P'!A$2:AP$2000,B225,25)),CONCATENATE(INDEX('LŠZ H'!A$2:AI$2000,B225,24),",",INDEX('LŠZ H'!A$2:AI$2000,B225,26)," ",INDEX('LŠZ H'!A$2:AI$2000,B225,25)))</f>
        <v>Selec 301,913 36 Selec</v>
      </c>
      <c r="L225" s="900" t="str">
        <f>IF(A225="P",INDEX('LŠZ P'!A$2:AP$2000,B225,20),INDEX('LŠZ H'!A$2:AI$2000,B225,20))</f>
        <v>Čierny/Ďurina</v>
      </c>
      <c r="M225" s="900" t="str">
        <f>IF(A225="P",CONCATENATE(INDEX('LŠZ P'!A$2:AP$2000,B225,3),"/",INDEX('LŠZ P'!A$2:AP$2000,B225,4)),CONCATENATE(INDEX('LŠZ H'!A$2:AI$2000,B225,3),"/",INDEX('LŠZ H'!A$2:AI$2000,B225,4)))</f>
        <v>PLUTO 3 SM/MINIPLANE TOP 80</v>
      </c>
      <c r="N225" s="900" t="str">
        <f>IF(A225="P",CONCATENATE(INDEX('LŠZ P'!A$2:AP$2000,B225,23),";",INDEX('LŠZ P'!A$2:AP$2000,B225,42)),CONCATENATE(INDEX('LŠZ H'!A$2:AI$2000,B225,23),";",INDEX('LŠZ H'!A$2:AI$2000,B225,39)))</f>
        <v>0//20/25;</v>
      </c>
      <c r="O225" s="914">
        <v>45053</v>
      </c>
      <c r="P225" s="632"/>
    </row>
    <row r="226" spans="1:16" s="295" customFormat="1" x14ac:dyDescent="0.2">
      <c r="A226" s="898" t="s">
        <v>991</v>
      </c>
      <c r="B226" s="899">
        <v>936</v>
      </c>
      <c r="C226" s="904">
        <v>223</v>
      </c>
      <c r="D226" s="900" t="str">
        <f>IF(A226="P",INDEX('LŠZ P'!A$2:AP$2000,B226,11),INDEX('LŠZ H'!A$2:AI$2000,B226,11))</f>
        <v>Marián MIKUNDA</v>
      </c>
      <c r="E226" s="900" t="str">
        <f>IF(A226="P",INDEX('LŠZ P'!A$2:AP$2000,B226,5),INDEX('LŠZ H'!A$2:AI$2000,B226,5))</f>
        <v>OM-P936</v>
      </c>
      <c r="F226" s="900">
        <f>IF(A226="P",INDEX('LŠZ P'!A$2:AP$2000,B226,6),INDEX('LŠZ H'!A$2:AI$2000,B226,6))</f>
        <v>0</v>
      </c>
      <c r="G226" s="899" t="str">
        <f>IF(A226="P",INDEX('LŠZ P'!A$2:AP$2000,B226,21),INDEX('LŠZ H'!A$2:AI$2000,B226,21))</f>
        <v>P</v>
      </c>
      <c r="H226" s="900">
        <f>IF(A226="P",INDEX('LŠZ P'!A$2:AP$2000,B226,17),INDEX('LŠZ H'!A$2:AI$2000,B226,17))</f>
        <v>17131</v>
      </c>
      <c r="I226" s="913">
        <v>44329</v>
      </c>
      <c r="J226" s="899" t="str">
        <f>IF(A226="P",INDEX('LŠZ P'!A$2:AP$2000,B226,2),INDEX('LŠZ H'!A$2:AI$2000,B226,2))</f>
        <v>PK</v>
      </c>
      <c r="K226" s="900" t="str">
        <f>IF(A226="P",CONCATENATE(INDEX('LŠZ P'!A$2:AP$2000,B226,24),",",INDEX('LŠZ P'!A$2:AP$2000,B226,26)," ",INDEX('LŠZ P'!A$2:AP$2000,B226,25)),CONCATENATE(INDEX('LŠZ H'!A$2:AI$2000,B226,24),",",INDEX('LŠZ H'!A$2:AI$2000,B226,26)," ",INDEX('LŠZ H'!A$2:AI$2000,B226,25)))</f>
        <v>Porúbka 181,013 11 Žilina</v>
      </c>
      <c r="L226" s="900" t="str">
        <f>IF(A226="P",INDEX('LŠZ P'!A$2:AP$2000,B226,20),INDEX('LŠZ H'!A$2:AI$2000,B226,20))</f>
        <v>Vrabec</v>
      </c>
      <c r="M226" s="900" t="str">
        <f>IF(A226="P",CONCATENATE(INDEX('LŠZ P'!A$2:AP$2000,B226,3),"/",INDEX('LŠZ P'!A$2:AP$2000,B226,4)),CONCATENATE(INDEX('LŠZ H'!A$2:AI$2000,B226,3),"/",INDEX('LŠZ H'!A$2:AI$2000,B226,4)))</f>
        <v xml:space="preserve">PLUTO 2 M/ </v>
      </c>
      <c r="N226" s="900" t="str">
        <f>IF(A226="P",CONCATENATE(INDEX('LŠZ P'!A$2:AP$2000,B226,23),";",INDEX('LŠZ P'!A$2:AP$2000,B226,42)),CONCATENATE(INDEX('LŠZ H'!A$2:AI$2000,B226,23),";",INDEX('LŠZ H'!A$2:AI$2000,B226,39)))</f>
        <v>54;</v>
      </c>
      <c r="O226" s="914">
        <v>44997</v>
      </c>
      <c r="P226" s="617"/>
    </row>
    <row r="227" spans="1:16" s="297" customFormat="1" x14ac:dyDescent="0.2">
      <c r="A227" s="898" t="s">
        <v>991</v>
      </c>
      <c r="B227" s="899">
        <v>484</v>
      </c>
      <c r="C227" s="904">
        <v>224</v>
      </c>
      <c r="D227" s="900" t="str">
        <f>IF(A227="P",INDEX('LŠZ P'!A$2:AP$2000,B227,11),INDEX('LŠZ H'!A$2:AI$2000,B227,11))</f>
        <v>Ing. Andrea KISKA</v>
      </c>
      <c r="E227" s="900" t="str">
        <f>IF(A227="P",INDEX('LŠZ P'!A$2:AP$2000,B227,5),INDEX('LŠZ H'!A$2:AI$2000,B227,5))</f>
        <v>OM-P484</v>
      </c>
      <c r="F227" s="900">
        <f>IF(A227="P",INDEX('LŠZ P'!A$2:AP$2000,B227,6),INDEX('LŠZ H'!A$2:AI$2000,B227,6))</f>
        <v>0</v>
      </c>
      <c r="G227" s="899" t="str">
        <f>IF(A227="P",INDEX('LŠZ P'!A$2:AP$2000,B227,21),INDEX('LŠZ H'!A$2:AI$2000,B227,21))</f>
        <v>P</v>
      </c>
      <c r="H227" s="900">
        <f>IF(A227="P",INDEX('LŠZ P'!A$2:AP$2000,B227,17),INDEX('LŠZ H'!A$2:AI$2000,B227,17))</f>
        <v>21224</v>
      </c>
      <c r="I227" s="913">
        <v>44329</v>
      </c>
      <c r="J227" s="899" t="str">
        <f>IF(A227="P",INDEX('LŠZ P'!A$2:AP$2000,B227,2),INDEX('LŠZ H'!A$2:AI$2000,B227,2))</f>
        <v>PK</v>
      </c>
      <c r="K227" s="900" t="str">
        <f>IF(A227="P",CONCATENATE(INDEX('LŠZ P'!A$2:AP$2000,B227,24),",",INDEX('LŠZ P'!A$2:AP$2000,B227,26)," ",INDEX('LŠZ P'!A$2:AP$2000,B227,25)),CONCATENATE(INDEX('LŠZ H'!A$2:AI$2000,B227,24),",",INDEX('LŠZ H'!A$2:AI$2000,B227,26)," ",INDEX('LŠZ H'!A$2:AI$2000,B227,25)))</f>
        <v>Crossboy, Ballintogher,F9ITY7N Co.Sligo, Irsko</v>
      </c>
      <c r="L227" s="900" t="str">
        <f>IF(A227="P",INDEX('LŠZ P'!A$2:AP$2000,B227,20),INDEX('LŠZ H'!A$2:AI$2000,B227,20))</f>
        <v>Čierny</v>
      </c>
      <c r="M227" s="900" t="str">
        <f>IF(A227="P",CONCATENATE(INDEX('LŠZ P'!A$2:AP$2000,B227,3),"/",INDEX('LŠZ P'!A$2:AP$2000,B227,4)),CONCATENATE(INDEX('LŠZ H'!A$2:AI$2000,B227,3),"/",INDEX('LŠZ H'!A$2:AI$2000,B227,4)))</f>
        <v>PLUTO 2 XS/</v>
      </c>
      <c r="N227" s="900" t="str">
        <f>IF(A227="P",CONCATENATE(INDEX('LŠZ P'!A$2:AP$2000,B227,23),";",INDEX('LŠZ P'!A$2:AP$2000,B227,42)),CONCATENATE(INDEX('LŠZ H'!A$2:AI$2000,B227,23),";",INDEX('LŠZ H'!A$2:AI$2000,B227,39)))</f>
        <v>57;</v>
      </c>
      <c r="O227" s="914">
        <v>44691</v>
      </c>
      <c r="P227" s="599"/>
    </row>
    <row r="228" spans="1:16" s="295" customFormat="1" x14ac:dyDescent="0.2">
      <c r="A228" s="898" t="s">
        <v>991</v>
      </c>
      <c r="B228" s="899">
        <v>498</v>
      </c>
      <c r="C228" s="904">
        <v>225</v>
      </c>
      <c r="D228" s="900" t="str">
        <f>IF(A228="P",INDEX('LŠZ P'!A$2:AP$2000,B228,11),INDEX('LŠZ H'!A$2:AI$2000,B228,11))</f>
        <v>Ing. Peter KISKA</v>
      </c>
      <c r="E228" s="900" t="str">
        <f>IF(A228="P",INDEX('LŠZ P'!A$2:AP$2000,B228,5),INDEX('LŠZ H'!A$2:AI$2000,B228,5))</f>
        <v>OM-P498</v>
      </c>
      <c r="F228" s="900">
        <f>IF(A228="P",INDEX('LŠZ P'!A$2:AP$2000,B228,6),INDEX('LŠZ H'!A$2:AI$2000,B228,6))</f>
        <v>0</v>
      </c>
      <c r="G228" s="899" t="str">
        <f>IF(A228="P",INDEX('LŠZ P'!A$2:AP$2000,B228,21),INDEX('LŠZ H'!A$2:AI$2000,B228,21))</f>
        <v>P</v>
      </c>
      <c r="H228" s="900">
        <f>IF(A228="P",INDEX('LŠZ P'!A$2:AP$2000,B228,17),INDEX('LŠZ H'!A$2:AI$2000,B228,17))</f>
        <v>21225</v>
      </c>
      <c r="I228" s="913">
        <v>44329</v>
      </c>
      <c r="J228" s="899" t="str">
        <f>IF(A228="P",INDEX('LŠZ P'!A$2:AP$2000,B228,2),INDEX('LŠZ H'!A$2:AI$2000,B228,2))</f>
        <v>PK</v>
      </c>
      <c r="K228" s="900" t="str">
        <f>IF(A228="P",CONCATENATE(INDEX('LŠZ P'!A$2:AP$2000,B228,24),",",INDEX('LŠZ P'!A$2:AP$2000,B228,26)," ",INDEX('LŠZ P'!A$2:AP$2000,B228,25)),CONCATENATE(INDEX('LŠZ H'!A$2:AI$2000,B228,24),",",INDEX('LŠZ H'!A$2:AI$2000,B228,26)," ",INDEX('LŠZ H'!A$2:AI$2000,B228,25)))</f>
        <v>Crossboy, Ballintogher,F9ITY7N Co.Sligo, Írsko</v>
      </c>
      <c r="L228" s="900" t="str">
        <f>IF(A228="P",INDEX('LŠZ P'!A$2:AP$2000,B228,20),INDEX('LŠZ H'!A$2:AI$2000,B228,20))</f>
        <v>Čierny</v>
      </c>
      <c r="M228" s="900" t="str">
        <f>IF(A228="P",CONCATENATE(INDEX('LŠZ P'!A$2:AP$2000,B228,3),"/",INDEX('LŠZ P'!A$2:AP$2000,B228,4)),CONCATENATE(INDEX('LŠZ H'!A$2:AI$2000,B228,3),"/",INDEX('LŠZ H'!A$2:AI$2000,B228,4)))</f>
        <v>ENVY 27/</v>
      </c>
      <c r="N228" s="900" t="str">
        <f>IF(A228="P",CONCATENATE(INDEX('LŠZ P'!A$2:AP$2000,B228,23),";",INDEX('LŠZ P'!A$2:AP$2000,B228,42)),CONCATENATE(INDEX('LŠZ H'!A$2:AI$2000,B228,23),";",INDEX('LŠZ H'!A$2:AI$2000,B228,39)))</f>
        <v>185;</v>
      </c>
      <c r="O228" s="914">
        <v>44691</v>
      </c>
      <c r="P228" s="599"/>
    </row>
    <row r="229" spans="1:16" s="295" customFormat="1" x14ac:dyDescent="0.2">
      <c r="A229" s="898" t="s">
        <v>991</v>
      </c>
      <c r="B229" s="899">
        <v>1049</v>
      </c>
      <c r="C229" s="904">
        <v>226</v>
      </c>
      <c r="D229" s="900" t="str">
        <f>IF(A229="P",INDEX('LŠZ P'!A$2:AP$2000,B229,11),INDEX('LŠZ H'!A$2:AI$2000,B229,11))</f>
        <v>Mgr. Miroslav JASO</v>
      </c>
      <c r="E229" s="900" t="str">
        <f>IF(A229="P",INDEX('LŠZ P'!A$2:AP$2000,B229,5),INDEX('LŠZ H'!A$2:AI$2000,B229,5))</f>
        <v>OM-L049</v>
      </c>
      <c r="F229" s="900">
        <f>IF(A229="P",INDEX('LŠZ P'!A$2:AP$2000,B229,6),INDEX('LŠZ H'!A$2:AI$2000,B229,6))</f>
        <v>0</v>
      </c>
      <c r="G229" s="899" t="str">
        <f>IF(A229="P",INDEX('LŠZ P'!A$2:AP$2000,B229,21),INDEX('LŠZ H'!A$2:AI$2000,B229,21))</f>
        <v>P</v>
      </c>
      <c r="H229" s="900">
        <f>IF(A229="P",INDEX('LŠZ P'!A$2:AP$2000,B229,17),INDEX('LŠZ H'!A$2:AI$2000,B229,17))</f>
        <v>19191</v>
      </c>
      <c r="I229" s="913">
        <v>44329</v>
      </c>
      <c r="J229" s="899" t="str">
        <f>IF(A229="P",INDEX('LŠZ P'!A$2:AP$2000,B229,2),INDEX('LŠZ H'!A$2:AI$2000,B229,2))</f>
        <v>PK</v>
      </c>
      <c r="K229" s="900" t="str">
        <f>IF(A229="P",CONCATENATE(INDEX('LŠZ P'!A$2:AP$2000,B229,24),",",INDEX('LŠZ P'!A$2:AP$2000,B229,26)," ",INDEX('LŠZ P'!A$2:AP$2000,B229,25)),CONCATENATE(INDEX('LŠZ H'!A$2:AI$2000,B229,24),",",INDEX('LŠZ H'!A$2:AI$2000,B229,26)," ",INDEX('LŠZ H'!A$2:AI$2000,B229,25)))</f>
        <v>Tr. Hradca Králové 10,974 04 Banská Bystrica</v>
      </c>
      <c r="L229" s="900" t="str">
        <f>IF(A229="P",INDEX('LŠZ P'!A$2:AP$2000,B229,20),INDEX('LŠZ H'!A$2:AI$2000,B229,20))</f>
        <v>Vrabec</v>
      </c>
      <c r="M229" s="900" t="str">
        <f>IF(A229="P",CONCATENATE(INDEX('LŠZ P'!A$2:AP$2000,B229,3),"/",INDEX('LŠZ P'!A$2:AP$2000,B229,4)),CONCATENATE(INDEX('LŠZ H'!A$2:AI$2000,B229,3),"/",INDEX('LŠZ H'!A$2:AI$2000,B229,4)))</f>
        <v>PLUTO 2 M/</v>
      </c>
      <c r="N229" s="900" t="str">
        <f>IF(A229="P",CONCATENATE(INDEX('LŠZ P'!A$2:AP$2000,B229,23),";",INDEX('LŠZ P'!A$2:AP$2000,B229,42)),CONCATENATE(INDEX('LŠZ H'!A$2:AI$2000,B229,23),";",INDEX('LŠZ H'!A$2:AI$2000,B229,39)))</f>
        <v>72,30;</v>
      </c>
      <c r="O229" s="914">
        <v>45038</v>
      </c>
      <c r="P229" s="599"/>
    </row>
    <row r="230" spans="1:16" s="295" customFormat="1" x14ac:dyDescent="0.2">
      <c r="A230" s="898" t="s">
        <v>991</v>
      </c>
      <c r="B230" s="899">
        <v>157</v>
      </c>
      <c r="C230" s="904">
        <v>227</v>
      </c>
      <c r="D230" s="900" t="str">
        <f>IF(A230="P",INDEX('LŠZ P'!A$2:AP$2000,B230,11),INDEX('LŠZ H'!A$2:AI$2000,B230,11))</f>
        <v>Rudolf BARANČÍK</v>
      </c>
      <c r="E230" s="900" t="str">
        <f>IF(A230="P",INDEX('LŠZ P'!A$2:AP$2000,B230,5),INDEX('LŠZ H'!A$2:AI$2000,B230,5))</f>
        <v>OM-P157</v>
      </c>
      <c r="F230" s="900">
        <f>IF(A230="P",INDEX('LŠZ P'!A$2:AP$2000,B230,6),INDEX('LŠZ H'!A$2:AI$2000,B230,6))</f>
        <v>0</v>
      </c>
      <c r="G230" s="899" t="str">
        <f>IF(A230="P",INDEX('LŠZ P'!A$2:AP$2000,B230,21),INDEX('LŠZ H'!A$2:AI$2000,B230,21))</f>
        <v>P</v>
      </c>
      <c r="H230" s="900">
        <f>IF(A230="P",INDEX('LŠZ P'!A$2:AP$2000,B230,17),INDEX('LŠZ H'!A$2:AI$2000,B230,17))</f>
        <v>19228</v>
      </c>
      <c r="I230" s="913">
        <v>44329</v>
      </c>
      <c r="J230" s="899" t="str">
        <f>IF(A230="P",INDEX('LŠZ P'!A$2:AP$2000,B230,2),INDEX('LŠZ H'!A$2:AI$2000,B230,2))</f>
        <v>PK</v>
      </c>
      <c r="K230" s="900" t="str">
        <f>IF(A230="P",CONCATENATE(INDEX('LŠZ P'!A$2:AP$2000,B230,24),",",INDEX('LŠZ P'!A$2:AP$2000,B230,26)," ",INDEX('LŠZ P'!A$2:AP$2000,B230,25)),CONCATENATE(INDEX('LŠZ H'!A$2:AI$2000,B230,24),",",INDEX('LŠZ H'!A$2:AI$2000,B230,26)," ",INDEX('LŠZ H'!A$2:AI$2000,B230,25)))</f>
        <v xml:space="preserve">Dolná Mariková 780,018 02 </v>
      </c>
      <c r="L230" s="900" t="str">
        <f>IF(A230="P",INDEX('LŠZ P'!A$2:AP$2000,B230,20),INDEX('LŠZ H'!A$2:AI$2000,B230,20))</f>
        <v>Čierny</v>
      </c>
      <c r="M230" s="900" t="str">
        <f>IF(A230="P",CONCATENATE(INDEX('LŠZ P'!A$2:AP$2000,B230,3),"/",INDEX('LŠZ P'!A$2:AP$2000,B230,4)),CONCATENATE(INDEX('LŠZ H'!A$2:AI$2000,B230,3),"/",INDEX('LŠZ H'!A$2:AI$2000,B230,4)))</f>
        <v>COMPACT M/</v>
      </c>
      <c r="N230" s="900" t="str">
        <f>IF(A230="P",CONCATENATE(INDEX('LŠZ P'!A$2:AP$2000,B230,23),";",INDEX('LŠZ P'!A$2:AP$2000,B230,42)),CONCATENATE(INDEX('LŠZ H'!A$2:AI$2000,B230,23),";",INDEX('LŠZ H'!A$2:AI$2000,B230,39)))</f>
        <v>84,40;</v>
      </c>
      <c r="O230" s="914">
        <v>44686</v>
      </c>
      <c r="P230" s="599"/>
    </row>
    <row r="231" spans="1:16" s="295" customFormat="1" x14ac:dyDescent="0.2">
      <c r="A231" s="898" t="s">
        <v>991</v>
      </c>
      <c r="B231" s="899">
        <v>1157</v>
      </c>
      <c r="C231" s="904">
        <v>228</v>
      </c>
      <c r="D231" s="900" t="str">
        <f>IF(A231="P",INDEX('LŠZ P'!A$2:AP$2000,B231,11),INDEX('LŠZ H'!A$2:AI$2000,B231,11))</f>
        <v>René GAŽO</v>
      </c>
      <c r="E231" s="900" t="str">
        <f>IF(A231="P",INDEX('LŠZ P'!A$2:AP$2000,B231,5),INDEX('LŠZ H'!A$2:AI$2000,B231,5))</f>
        <v>OM-L157</v>
      </c>
      <c r="F231" s="900">
        <f>IF(A231="P",INDEX('LŠZ P'!A$2:AP$2000,B231,6),INDEX('LŠZ H'!A$2:AI$2000,B231,6))</f>
        <v>0</v>
      </c>
      <c r="G231" s="899" t="str">
        <f>IF(A231="P",INDEX('LŠZ P'!A$2:AP$2000,B231,21),INDEX('LŠZ H'!A$2:AI$2000,B231,21))</f>
        <v>P</v>
      </c>
      <c r="H231" s="900">
        <f>IF(A231="P",INDEX('LŠZ P'!A$2:AP$2000,B231,17),INDEX('LŠZ H'!A$2:AI$2000,B231,17))</f>
        <v>18388</v>
      </c>
      <c r="I231" s="913">
        <v>44329</v>
      </c>
      <c r="J231" s="899" t="str">
        <f>IF(A231="P",INDEX('LŠZ P'!A$2:AP$2000,B231,2),INDEX('LŠZ H'!A$2:AI$2000,B231,2))</f>
        <v>PK</v>
      </c>
      <c r="K231" s="900" t="str">
        <f>IF(A231="P",CONCATENATE(INDEX('LŠZ P'!A$2:AP$2000,B231,24),",",INDEX('LŠZ P'!A$2:AP$2000,B231,26)," ",INDEX('LŠZ P'!A$2:AP$2000,B231,25)),CONCATENATE(INDEX('LŠZ H'!A$2:AI$2000,B231,24),",",INDEX('LŠZ H'!A$2:AI$2000,B231,26)," ",INDEX('LŠZ H'!A$2:AI$2000,B231,25)))</f>
        <v xml:space="preserve">Rumanová 326,951 37 </v>
      </c>
      <c r="L231" s="900" t="str">
        <f>IF(A231="P",INDEX('LŠZ P'!A$2:AP$2000,B231,20),INDEX('LŠZ H'!A$2:AI$2000,B231,20))</f>
        <v>Čierny</v>
      </c>
      <c r="M231" s="900" t="str">
        <f>IF(A231="P",CONCATENATE(INDEX('LŠZ P'!A$2:AP$2000,B231,3),"/",INDEX('LŠZ P'!A$2:AP$2000,B231,4)),CONCATENATE(INDEX('LŠZ H'!A$2:AI$2000,B231,3),"/",INDEX('LŠZ H'!A$2:AI$2000,B231,4)))</f>
        <v>ATIS 3 S/</v>
      </c>
      <c r="N231" s="900" t="str">
        <f>IF(A231="P",CONCATENATE(INDEX('LŠZ P'!A$2:AP$2000,B231,23),";",INDEX('LŠZ P'!A$2:AP$2000,B231,42)),CONCATENATE(INDEX('LŠZ H'!A$2:AI$2000,B231,23),";",INDEX('LŠZ H'!A$2:AI$2000,B231,39)))</f>
        <v>121;</v>
      </c>
      <c r="O231" s="914">
        <v>44691</v>
      </c>
      <c r="P231" s="599"/>
    </row>
    <row r="232" spans="1:16" s="295" customFormat="1" x14ac:dyDescent="0.2">
      <c r="A232" s="898" t="s">
        <v>991</v>
      </c>
      <c r="B232" s="899">
        <v>1060</v>
      </c>
      <c r="C232" s="904">
        <v>229</v>
      </c>
      <c r="D232" s="900" t="str">
        <f>IF(A232="P",INDEX('LŠZ P'!A$2:AP$2000,B232,11),INDEX('LŠZ H'!A$2:AI$2000,B232,11))</f>
        <v>Mgr. Róbert VOKÁL</v>
      </c>
      <c r="E232" s="900" t="str">
        <f>IF(A232="P",INDEX('LŠZ P'!A$2:AP$2000,B232,5),INDEX('LŠZ H'!A$2:AI$2000,B232,5))</f>
        <v>OM-L060</v>
      </c>
      <c r="F232" s="900">
        <f>IF(A232="P",INDEX('LŠZ P'!A$2:AP$2000,B232,6),INDEX('LŠZ H'!A$2:AI$2000,B232,6))</f>
        <v>0</v>
      </c>
      <c r="G232" s="899" t="str">
        <f>IF(A232="P",INDEX('LŠZ P'!A$2:AP$2000,B232,21),INDEX('LŠZ H'!A$2:AI$2000,B232,21))</f>
        <v>V</v>
      </c>
      <c r="H232" s="900">
        <f>IF(A232="P",INDEX('LŠZ P'!A$2:AP$2000,B232,17),INDEX('LŠZ H'!A$2:AI$2000,B232,17))</f>
        <v>21229</v>
      </c>
      <c r="I232" s="913">
        <v>44329</v>
      </c>
      <c r="J232" s="899" t="str">
        <f>IF(A232="P",INDEX('LŠZ P'!A$2:AP$2000,B232,2),INDEX('LŠZ H'!A$2:AI$2000,B232,2))</f>
        <v>PK</v>
      </c>
      <c r="K232" s="900" t="str">
        <f>IF(A232="P",CONCATENATE(INDEX('LŠZ P'!A$2:AP$2000,B232,24),",",INDEX('LŠZ P'!A$2:AP$2000,B232,26)," ",INDEX('LŠZ P'!A$2:AP$2000,B232,25)),CONCATENATE(INDEX('LŠZ H'!A$2:AI$2000,B232,24),",",INDEX('LŠZ H'!A$2:AI$2000,B232,26)," ",INDEX('LŠZ H'!A$2:AI$2000,B232,25)))</f>
        <v>Šustekova 8,851 04 Bratislava</v>
      </c>
      <c r="L232" s="900" t="str">
        <f>IF(A232="P",INDEX('LŠZ P'!A$2:AP$2000,B232,20),INDEX('LŠZ H'!A$2:AI$2000,B232,20))</f>
        <v>Čierny</v>
      </c>
      <c r="M232" s="900" t="str">
        <f>IF(A232="P",CONCATENATE(INDEX('LŠZ P'!A$2:AP$2000,B232,3),"/",INDEX('LŠZ P'!A$2:AP$2000,B232,4)),CONCATENATE(INDEX('LŠZ H'!A$2:AI$2000,B232,3),"/",INDEX('LŠZ H'!A$2:AI$2000,B232,4)))</f>
        <v>COMET S/</v>
      </c>
      <c r="N232" s="900" t="str">
        <f>IF(A232="P",CONCATENATE(INDEX('LŠZ P'!A$2:AP$2000,B232,23),";",INDEX('LŠZ P'!A$2:AP$2000,B232,42)),CONCATENATE(INDEX('LŠZ H'!A$2:AI$2000,B232,23),";",INDEX('LŠZ H'!A$2:AI$2000,B232,39)))</f>
        <v>30;</v>
      </c>
      <c r="O232" s="914">
        <v>44684</v>
      </c>
      <c r="P232" s="599"/>
    </row>
    <row r="233" spans="1:16" s="295" customFormat="1" x14ac:dyDescent="0.2">
      <c r="A233" s="898" t="s">
        <v>991</v>
      </c>
      <c r="B233" s="899">
        <v>1127</v>
      </c>
      <c r="C233" s="904">
        <v>230</v>
      </c>
      <c r="D233" s="900" t="str">
        <f>IF(A233="P",INDEX('LŠZ P'!A$2:AP$2000,B233,11),INDEX('LŠZ H'!A$2:AI$2000,B233,11))</f>
        <v>Mgr. Ivan STRAČIAK</v>
      </c>
      <c r="E233" s="900" t="str">
        <f>IF(A233="P",INDEX('LŠZ P'!A$2:AP$2000,B233,5),INDEX('LŠZ H'!A$2:AI$2000,B233,5))</f>
        <v>OM-L127</v>
      </c>
      <c r="F233" s="900">
        <f>IF(A233="P",INDEX('LŠZ P'!A$2:AP$2000,B233,6),INDEX('LŠZ H'!A$2:AI$2000,B233,6))</f>
        <v>0</v>
      </c>
      <c r="G233" s="899" t="str">
        <f>IF(A233="P",INDEX('LŠZ P'!A$2:AP$2000,B233,21),INDEX('LŠZ H'!A$2:AI$2000,B233,21))</f>
        <v>V</v>
      </c>
      <c r="H233" s="900">
        <f>IF(A233="P",INDEX('LŠZ P'!A$2:AP$2000,B233,17),INDEX('LŠZ H'!A$2:AI$2000,B233,17))</f>
        <v>21230</v>
      </c>
      <c r="I233" s="913">
        <v>44329</v>
      </c>
      <c r="J233" s="899" t="str">
        <f>IF(A233="P",INDEX('LŠZ P'!A$2:AP$2000,B233,2),INDEX('LŠZ H'!A$2:AI$2000,B233,2))</f>
        <v>PK</v>
      </c>
      <c r="K233" s="900" t="str">
        <f>IF(A233="P",CONCATENATE(INDEX('LŠZ P'!A$2:AP$2000,B233,24),",",INDEX('LŠZ P'!A$2:AP$2000,B233,26)," ",INDEX('LŠZ P'!A$2:AP$2000,B233,25)),CONCATENATE(INDEX('LŠZ H'!A$2:AI$2000,B233,24),",",INDEX('LŠZ H'!A$2:AI$2000,B233,26)," ",INDEX('LŠZ H'!A$2:AI$2000,B233,25)))</f>
        <v>Muchovo námestie 4,851 01  Bratislava</v>
      </c>
      <c r="L233" s="900" t="str">
        <f>IF(A233="P",INDEX('LŠZ P'!A$2:AP$2000,B233,20),INDEX('LŠZ H'!A$2:AI$2000,B233,20))</f>
        <v>Čierny</v>
      </c>
      <c r="M233" s="900" t="str">
        <f>IF(A233="P",CONCATENATE(INDEX('LŠZ P'!A$2:AP$2000,B233,3),"/",INDEX('LŠZ P'!A$2:AP$2000,B233,4)),CONCATENATE(INDEX('LŠZ H'!A$2:AI$2000,B233,3),"/",INDEX('LŠZ H'!A$2:AI$2000,B233,4)))</f>
        <v>TEQUILA 5 L/</v>
      </c>
      <c r="N233" s="900" t="str">
        <f>IF(A233="P",CONCATENATE(INDEX('LŠZ P'!A$2:AP$2000,B233,23),";",INDEX('LŠZ P'!A$2:AP$2000,B233,42)),CONCATENATE(INDEX('LŠZ H'!A$2:AI$2000,B233,23),";",INDEX('LŠZ H'!A$2:AI$2000,B233,39)))</f>
        <v>0;</v>
      </c>
      <c r="O233" s="914">
        <v>45049</v>
      </c>
      <c r="P233" s="599"/>
    </row>
    <row r="234" spans="1:16" s="295" customFormat="1" x14ac:dyDescent="0.2">
      <c r="A234" s="898" t="s">
        <v>991</v>
      </c>
      <c r="B234" s="899">
        <v>1276</v>
      </c>
      <c r="C234" s="904">
        <v>231</v>
      </c>
      <c r="D234" s="900" t="str">
        <f>IF(A234="P",INDEX('LŠZ P'!A$2:AP$2000,B234,11),INDEX('LŠZ H'!A$2:AI$2000,B234,11))</f>
        <v>Patrik MIKULA</v>
      </c>
      <c r="E234" s="900" t="str">
        <f>IF(A234="P",INDEX('LŠZ P'!A$2:AP$2000,B234,5),INDEX('LŠZ H'!A$2:AI$2000,B234,5))</f>
        <v>OM-L276</v>
      </c>
      <c r="F234" s="900">
        <f>IF(A234="P",INDEX('LŠZ P'!A$2:AP$2000,B234,6),INDEX('LŠZ H'!A$2:AI$2000,B234,6))</f>
        <v>0</v>
      </c>
      <c r="G234" s="899" t="str">
        <f>IF(A234="P",INDEX('LŠZ P'!A$2:AP$2000,B234,21),INDEX('LŠZ H'!A$2:AI$2000,B234,21))</f>
        <v>P</v>
      </c>
      <c r="H234" s="900">
        <f>IF(A234="P",INDEX('LŠZ P'!A$2:AP$2000,B234,17),INDEX('LŠZ H'!A$2:AI$2000,B234,17))</f>
        <v>18198</v>
      </c>
      <c r="I234" s="913">
        <v>44330</v>
      </c>
      <c r="J234" s="899" t="str">
        <f>IF(A234="P",INDEX('LŠZ P'!A$2:AP$2000,B234,2),INDEX('LŠZ H'!A$2:AI$2000,B234,2))</f>
        <v>PK</v>
      </c>
      <c r="K234" s="900" t="str">
        <f>IF(A234="P",CONCATENATE(INDEX('LŠZ P'!A$2:AP$2000,B234,24),",",INDEX('LŠZ P'!A$2:AP$2000,B234,26)," ",INDEX('LŠZ P'!A$2:AP$2000,B234,25)),CONCATENATE(INDEX('LŠZ H'!A$2:AI$2000,B234,24),",",INDEX('LŠZ H'!A$2:AI$2000,B234,26)," ",INDEX('LŠZ H'!A$2:AI$2000,B234,25)))</f>
        <v>Pod Párovcami 51,921 01 Piešťany</v>
      </c>
      <c r="L234" s="900" t="str">
        <f>IF(A234="P",INDEX('LŠZ P'!A$2:AP$2000,B234,20),INDEX('LŠZ H'!A$2:AI$2000,B234,20))</f>
        <v>Mitter</v>
      </c>
      <c r="M234" s="900" t="str">
        <f>IF(A234="P",CONCATENATE(INDEX('LŠZ P'!A$2:AP$2000,B234,3),"/",INDEX('LŠZ P'!A$2:AP$2000,B234,4)),CONCATENATE(INDEX('LŠZ H'!A$2:AI$2000,B234,3),"/",INDEX('LŠZ H'!A$2:AI$2000,B234,4)))</f>
        <v>VEGA DUO/</v>
      </c>
      <c r="N234" s="900" t="str">
        <f>IF(A234="P",CONCATENATE(INDEX('LŠZ P'!A$2:AP$2000,B234,23),";",INDEX('LŠZ P'!A$2:AP$2000,B234,42)),CONCATENATE(INDEX('LŠZ H'!A$2:AI$2000,B234,23),";",INDEX('LŠZ H'!A$2:AI$2000,B234,39)))</f>
        <v>12,55;</v>
      </c>
      <c r="O234" s="914">
        <v>45052</v>
      </c>
      <c r="P234" s="599"/>
    </row>
    <row r="235" spans="1:16" s="295" customFormat="1" x14ac:dyDescent="0.2">
      <c r="A235" s="898" t="s">
        <v>991</v>
      </c>
      <c r="B235" s="899">
        <v>304</v>
      </c>
      <c r="C235" s="904">
        <v>232</v>
      </c>
      <c r="D235" s="900" t="str">
        <f>IF(A235="P",INDEX('LŠZ P'!A$2:AP$2000,B235,11),INDEX('LŠZ H'!A$2:AI$2000,B235,11))</f>
        <v>Juraj LEDNICKÝ</v>
      </c>
      <c r="E235" s="900" t="str">
        <f>IF(A235="P",INDEX('LŠZ P'!A$2:AP$2000,B235,5),INDEX('LŠZ H'!A$2:AI$2000,B235,5))</f>
        <v>OM-P304</v>
      </c>
      <c r="F235" s="915" t="str">
        <f>IF(A235="P",INDEX('LŠZ P'!A$2:AP$2000,B235,6),INDEX('LŠZ H'!A$2:AI$2000,B235,6))</f>
        <v>P304</v>
      </c>
      <c r="G235" s="899" t="str">
        <f>IF(A235="P",INDEX('LŠZ P'!A$2:AP$2000,B235,21),INDEX('LŠZ H'!A$2:AI$2000,B235,21))</f>
        <v>Z/V</v>
      </c>
      <c r="H235" s="900">
        <f>IF(A235="P",INDEX('LŠZ P'!A$2:AP$2000,B235,17),INDEX('LŠZ H'!A$2:AI$2000,B235,17))</f>
        <v>21218</v>
      </c>
      <c r="I235" s="913">
        <v>44330</v>
      </c>
      <c r="J235" s="899" t="str">
        <f>IF(A235="P",INDEX('LŠZ P'!A$2:AP$2000,B235,2),INDEX('LŠZ H'!A$2:AI$2000,B235,2))</f>
        <v>MPK</v>
      </c>
      <c r="K235" s="900" t="str">
        <f>IF(A235="P",CONCATENATE(INDEX('LŠZ P'!A$2:AP$2000,B235,24),",",INDEX('LŠZ P'!A$2:AP$2000,B235,26)," ",INDEX('LŠZ P'!A$2:AP$2000,B235,25)),CONCATENATE(INDEX('LŠZ H'!A$2:AI$2000,B235,24),",",INDEX('LŠZ H'!A$2:AI$2000,B235,26)," ",INDEX('LŠZ H'!A$2:AI$2000,B235,25)))</f>
        <v>Malé Lednice 201,018 16 Domaniža</v>
      </c>
      <c r="L235" s="900" t="str">
        <f>IF(A235="P",INDEX('LŠZ P'!A$2:AP$2000,B235,20),INDEX('LŠZ H'!A$2:AI$2000,B235,20))</f>
        <v>Vrabec</v>
      </c>
      <c r="M235" s="900" t="str">
        <f>IF(A235="P",CONCATENATE(INDEX('LŠZ P'!A$2:AP$2000,B235,3),"/",INDEX('LŠZ P'!A$2:AP$2000,B235,4)),CONCATENATE(INDEX('LŠZ H'!A$2:AI$2000,B235,3),"/",INDEX('LŠZ H'!A$2:AI$2000,B235,4)))</f>
        <v>PLUTO 2 M/RR 200</v>
      </c>
      <c r="N235" s="900" t="str">
        <f>IF(A235="P",CONCATENATE(INDEX('LŠZ P'!A$2:AP$2000,B235,23),";",INDEX('LŠZ P'!A$2:AP$2000,B235,42)),CONCATENATE(INDEX('LŠZ H'!A$2:AI$2000,B235,23),";",INDEX('LŠZ H'!A$2:AI$2000,B235,39)))</f>
        <v>125//30;Platnosť PARA PLS LŠZ do 10.05.2023</v>
      </c>
      <c r="O235" s="914">
        <v>44924</v>
      </c>
      <c r="P235" s="599"/>
    </row>
    <row r="236" spans="1:16" s="295" customFormat="1" x14ac:dyDescent="0.2">
      <c r="A236" s="898" t="s">
        <v>991</v>
      </c>
      <c r="B236" s="899">
        <v>1128</v>
      </c>
      <c r="C236" s="904">
        <v>233</v>
      </c>
      <c r="D236" s="900" t="str">
        <f>IF(A236="P",INDEX('LŠZ P'!A$2:AP$2000,B236,11),INDEX('LŠZ H'!A$2:AI$2000,B236,11))</f>
        <v>Michal MÁJ</v>
      </c>
      <c r="E236" s="900" t="str">
        <f>IF(A236="P",INDEX('LŠZ P'!A$2:AP$2000,B236,5),INDEX('LŠZ H'!A$2:AI$2000,B236,5))</f>
        <v>OM-L128</v>
      </c>
      <c r="F236" s="900">
        <f>IF(A236="P",INDEX('LŠZ P'!A$2:AP$2000,B236,6),INDEX('LŠZ H'!A$2:AI$2000,B236,6))</f>
        <v>0</v>
      </c>
      <c r="G236" s="899" t="str">
        <f>IF(A236="P",INDEX('LŠZ P'!A$2:AP$2000,B236,21),INDEX('LŠZ H'!A$2:AI$2000,B236,21))</f>
        <v>V</v>
      </c>
      <c r="H236" s="900">
        <f>IF(A236="P",INDEX('LŠZ P'!A$2:AP$2000,B236,17),INDEX('LŠZ H'!A$2:AI$2000,B236,17))</f>
        <v>21232</v>
      </c>
      <c r="I236" s="913">
        <v>44333</v>
      </c>
      <c r="J236" s="899" t="str">
        <f>IF(A236="P",INDEX('LŠZ P'!A$2:AP$2000,B236,2),INDEX('LŠZ H'!A$2:AI$2000,B236,2))</f>
        <v>PK</v>
      </c>
      <c r="K236" s="900" t="str">
        <f>IF(A236="P",CONCATENATE(INDEX('LŠZ P'!A$2:AP$2000,B236,24),",",INDEX('LŠZ P'!A$2:AP$2000,B236,26)," ",INDEX('LŠZ P'!A$2:AP$2000,B236,25)),CONCATENATE(INDEX('LŠZ H'!A$2:AI$2000,B236,24),",",INDEX('LŠZ H'!A$2:AI$2000,B236,26)," ",INDEX('LŠZ H'!A$2:AI$2000,B236,25)))</f>
        <v>Zhorínska 1,841 03 Bratislava</v>
      </c>
      <c r="L236" s="900" t="str">
        <f>IF(A236="P",INDEX('LŠZ P'!A$2:AP$2000,B236,20),INDEX('LŠZ H'!A$2:AI$2000,B236,20))</f>
        <v>Matovič</v>
      </c>
      <c r="M236" s="900" t="str">
        <f>IF(A236="P",CONCATENATE(INDEX('LŠZ P'!A$2:AP$2000,B236,3),"/",INDEX('LŠZ P'!A$2:AP$2000,B236,4)),CONCATENATE(INDEX('LŠZ H'!A$2:AI$2000,B236,3),"/",INDEX('LŠZ H'!A$2:AI$2000,B236,4)))</f>
        <v>CARANCHO L/</v>
      </c>
      <c r="N236" s="900" t="str">
        <f>IF(A236="P",CONCATENATE(INDEX('LŠZ P'!A$2:AP$2000,B236,23),";",INDEX('LŠZ P'!A$2:AP$2000,B236,42)),CONCATENATE(INDEX('LŠZ H'!A$2:AI$2000,B236,23),";",INDEX('LŠZ H'!A$2:AI$2000,B236,39)))</f>
        <v>0;</v>
      </c>
      <c r="O236" s="914">
        <v>45059</v>
      </c>
      <c r="P236" s="599"/>
    </row>
    <row r="237" spans="1:16" s="295" customFormat="1" x14ac:dyDescent="0.2">
      <c r="A237" s="898" t="s">
        <v>991</v>
      </c>
      <c r="B237" s="899">
        <v>1161</v>
      </c>
      <c r="C237" s="904">
        <v>234</v>
      </c>
      <c r="D237" s="900" t="str">
        <f>IF(A237="P",INDEX('LŠZ P'!A$2:AP$2000,B237,11),INDEX('LŠZ H'!A$2:AI$2000,B237,11))</f>
        <v>Róbert KAUČÁRIK</v>
      </c>
      <c r="E237" s="900" t="str">
        <f>IF(A237="P",INDEX('LŠZ P'!A$2:AP$2000,B237,5),INDEX('LŠZ H'!A$2:AI$2000,B237,5))</f>
        <v>OM-L161</v>
      </c>
      <c r="F237" s="900">
        <f>IF(A237="P",INDEX('LŠZ P'!A$2:AP$2000,B237,6),INDEX('LŠZ H'!A$2:AI$2000,B237,6))</f>
        <v>0</v>
      </c>
      <c r="G237" s="899" t="str">
        <f>IF(A237="P",INDEX('LŠZ P'!A$2:AP$2000,B237,21),INDEX('LŠZ H'!A$2:AI$2000,B237,21))</f>
        <v>V</v>
      </c>
      <c r="H237" s="900">
        <f>IF(A237="P",INDEX('LŠZ P'!A$2:AP$2000,B237,17),INDEX('LŠZ H'!A$2:AI$2000,B237,17))</f>
        <v>21234</v>
      </c>
      <c r="I237" s="913">
        <v>44333</v>
      </c>
      <c r="J237" s="899" t="str">
        <f>IF(A237="P",INDEX('LŠZ P'!A$2:AP$2000,B237,2),INDEX('LŠZ H'!A$2:AI$2000,B237,2))</f>
        <v>PK</v>
      </c>
      <c r="K237" s="900" t="str">
        <f>IF(A237="P",CONCATENATE(INDEX('LŠZ P'!A$2:AP$2000,B237,24),",",INDEX('LŠZ P'!A$2:AP$2000,B237,26)," ",INDEX('LŠZ P'!A$2:AP$2000,B237,25)),CONCATENATE(INDEX('LŠZ H'!A$2:AI$2000,B237,24),",",INDEX('LŠZ H'!A$2:AI$2000,B237,26)," ",INDEX('LŠZ H'!A$2:AI$2000,B237,25)))</f>
        <v>Jasenová 236,026 01 Dolný Kubín</v>
      </c>
      <c r="L237" s="900" t="str">
        <f>IF(A237="P",INDEX('LŠZ P'!A$2:AP$2000,B237,20),INDEX('LŠZ H'!A$2:AI$2000,B237,20))</f>
        <v>Vyparina</v>
      </c>
      <c r="M237" s="900" t="str">
        <f>IF(A237="P",CONCATENATE(INDEX('LŠZ P'!A$2:AP$2000,B237,3),"/",INDEX('LŠZ P'!A$2:AP$2000,B237,4)),CONCATENATE(INDEX('LŠZ H'!A$2:AI$2000,B237,3),"/",INDEX('LŠZ H'!A$2:AI$2000,B237,4)))</f>
        <v>IP X-ONE 26/</v>
      </c>
      <c r="N237" s="900" t="str">
        <f>IF(A237="P",CONCATENATE(INDEX('LŠZ P'!A$2:AP$2000,B237,23),";",INDEX('LŠZ P'!A$2:AP$2000,B237,42)),CONCATENATE(INDEX('LŠZ H'!A$2:AI$2000,B237,23),";",INDEX('LŠZ H'!A$2:AI$2000,B237,39)))</f>
        <v>0;</v>
      </c>
      <c r="O237" s="914">
        <v>45057</v>
      </c>
      <c r="P237" s="599"/>
    </row>
    <row r="238" spans="1:16" s="295" customFormat="1" x14ac:dyDescent="0.2">
      <c r="A238" s="898" t="s">
        <v>991</v>
      </c>
      <c r="B238" s="899">
        <v>297</v>
      </c>
      <c r="C238" s="904">
        <v>235</v>
      </c>
      <c r="D238" s="900" t="str">
        <f>IF(A238="P",INDEX('LŠZ P'!A$2:AP$2000,B238,11),INDEX('LŠZ H'!A$2:AI$2000,B238,11))</f>
        <v>Michal ŠKROVÁNEK</v>
      </c>
      <c r="E238" s="900" t="str">
        <f>IF(A238="P",INDEX('LŠZ P'!A$2:AP$2000,B238,5),INDEX('LŠZ H'!A$2:AI$2000,B238,5))</f>
        <v>OM-P297</v>
      </c>
      <c r="F238" s="900">
        <f>IF(A238="P",INDEX('LŠZ P'!A$2:AP$2000,B238,6),INDEX('LŠZ H'!A$2:AI$2000,B238,6))</f>
        <v>0</v>
      </c>
      <c r="G238" s="899" t="str">
        <f>IF(A238="P",INDEX('LŠZ P'!A$2:AP$2000,B238,21),INDEX('LŠZ H'!A$2:AI$2000,B238,21))</f>
        <v>Z</v>
      </c>
      <c r="H238" s="900">
        <f>IF(A238="P",INDEX('LŠZ P'!A$2:AP$2000,B238,17),INDEX('LŠZ H'!A$2:AI$2000,B238,17))</f>
        <v>21235</v>
      </c>
      <c r="I238" s="913">
        <v>44333</v>
      </c>
      <c r="J238" s="899" t="str">
        <f>IF(A238="P",INDEX('LŠZ P'!A$2:AP$2000,B238,2),INDEX('LŠZ H'!A$2:AI$2000,B238,2))</f>
        <v>PK</v>
      </c>
      <c r="K238" s="900" t="str">
        <f>IF(A238="P",CONCATENATE(INDEX('LŠZ P'!A$2:AP$2000,B238,24),",",INDEX('LŠZ P'!A$2:AP$2000,B238,26)," ",INDEX('LŠZ P'!A$2:AP$2000,B238,25)),CONCATENATE(INDEX('LŠZ H'!A$2:AI$2000,B238,24),",",INDEX('LŠZ H'!A$2:AI$2000,B238,26)," ",INDEX('LŠZ H'!A$2:AI$2000,B238,25)))</f>
        <v>Jelenec 234,951 73 Jelenec</v>
      </c>
      <c r="L238" s="900" t="str">
        <f>IF(A238="P",INDEX('LŠZ P'!A$2:AP$2000,B238,20),INDEX('LŠZ H'!A$2:AI$2000,B238,20))</f>
        <v>Čierny</v>
      </c>
      <c r="M238" s="900" t="str">
        <f>IF(A238="P",CONCATENATE(INDEX('LŠZ P'!A$2:AP$2000,B238,3),"/",INDEX('LŠZ P'!A$2:AP$2000,B238,4)),CONCATENATE(INDEX('LŠZ H'!A$2:AI$2000,B238,3),"/",INDEX('LŠZ H'!A$2:AI$2000,B238,4)))</f>
        <v>COMPACT 3 M/</v>
      </c>
      <c r="N238" s="900" t="str">
        <f>IF(A238="P",CONCATENATE(INDEX('LŠZ P'!A$2:AP$2000,B238,23),";",INDEX('LŠZ P'!A$2:AP$2000,B238,42)),CONCATENATE(INDEX('LŠZ H'!A$2:AI$2000,B238,23),";",INDEX('LŠZ H'!A$2:AI$2000,B238,39)))</f>
        <v>5,55;</v>
      </c>
      <c r="O238" s="914">
        <v>44626</v>
      </c>
      <c r="P238" s="599"/>
    </row>
    <row r="239" spans="1:16" s="295" customFormat="1" x14ac:dyDescent="0.2">
      <c r="A239" s="898" t="s">
        <v>991</v>
      </c>
      <c r="B239" s="899">
        <v>96</v>
      </c>
      <c r="C239" s="904">
        <v>236</v>
      </c>
      <c r="D239" s="900" t="str">
        <f>IF(A239="P",INDEX('LŠZ P'!A$2:AP$2000,B239,11),INDEX('LŠZ H'!A$2:AI$2000,B239,11))</f>
        <v>Miroslav KOMOLÍK</v>
      </c>
      <c r="E239" s="900" t="str">
        <f>IF(A239="P",INDEX('LŠZ P'!A$2:AP$2000,B239,5),INDEX('LŠZ H'!A$2:AI$2000,B239,5))</f>
        <v>OM-P096</v>
      </c>
      <c r="F239" s="900" t="str">
        <f>IF(A239="P",INDEX('LŠZ P'!A$2:AP$2000,B239,6),INDEX('LŠZ H'!A$2:AI$2000,B239,6))</f>
        <v>P096</v>
      </c>
      <c r="G239" s="899" t="str">
        <f>IF(A239="P",INDEX('LŠZ P'!A$2:AP$2000,B239,21),INDEX('LŠZ H'!A$2:AI$2000,B239,21))</f>
        <v>P,P</v>
      </c>
      <c r="H239" s="900">
        <f>IF(A239="P",INDEX('LŠZ P'!A$2:AP$2000,B239,17),INDEX('LŠZ H'!A$2:AI$2000,B239,17))</f>
        <v>21236</v>
      </c>
      <c r="I239" s="913">
        <v>44334</v>
      </c>
      <c r="J239" s="899" t="str">
        <f>IF(A239="P",INDEX('LŠZ P'!A$2:AP$2000,B239,2),INDEX('LŠZ H'!A$2:AI$2000,B239,2))</f>
        <v>MPK</v>
      </c>
      <c r="K239" s="900" t="str">
        <f>IF(A239="P",CONCATENATE(INDEX('LŠZ P'!A$2:AP$2000,B239,24),",",INDEX('LŠZ P'!A$2:AP$2000,B239,26)," ",INDEX('LŠZ P'!A$2:AP$2000,B239,25)),CONCATENATE(INDEX('LŠZ H'!A$2:AI$2000,B239,24),",",INDEX('LŠZ H'!A$2:AI$2000,B239,26)," ",INDEX('LŠZ H'!A$2:AI$2000,B239,25)))</f>
        <v>Záhradky 168/4,038 43 Kláštor pod Znievom</v>
      </c>
      <c r="L239" s="900" t="str">
        <f>IF(A239="P",INDEX('LŠZ P'!A$2:AP$2000,B239,20),INDEX('LŠZ H'!A$2:AI$2000,B239,20))</f>
        <v>Kačmár</v>
      </c>
      <c r="M239" s="900" t="str">
        <f>IF(A239="P",CONCATENATE(INDEX('LŠZ P'!A$2:AP$2000,B239,3),"/",INDEX('LŠZ P'!A$2:AP$2000,B239,4)),CONCATENATE(INDEX('LŠZ H'!A$2:AI$2000,B239,3),"/",INDEX('LŠZ H'!A$2:AI$2000,B239,4)))</f>
        <v>GOLDEN 4 24/MINIPLANE TOP 80</v>
      </c>
      <c r="N239" s="900" t="str">
        <f>IF(A239="P",CONCATENATE(INDEX('LŠZ P'!A$2:AP$2000,B239,23),";",INDEX('LŠZ P'!A$2:AP$2000,B239,42)),CONCATENATE(INDEX('LŠZ H'!A$2:AI$2000,B239,23),";",INDEX('LŠZ H'!A$2:AI$2000,B239,39)))</f>
        <v>46//35,15;</v>
      </c>
      <c r="O239" s="902">
        <v>45061</v>
      </c>
      <c r="P239" s="599"/>
    </row>
    <row r="240" spans="1:16" s="295" customFormat="1" x14ac:dyDescent="0.2">
      <c r="A240" s="898" t="s">
        <v>991</v>
      </c>
      <c r="B240" s="899">
        <v>320</v>
      </c>
      <c r="C240" s="904">
        <v>237</v>
      </c>
      <c r="D240" s="900" t="str">
        <f>IF(A240="P",INDEX('LŠZ P'!A$2:AP$2000,B240,11),INDEX('LŠZ H'!A$2:AI$2000,B240,11))</f>
        <v>Jozef ZIMA</v>
      </c>
      <c r="E240" s="900" t="str">
        <f>IF(A240="P",INDEX('LŠZ P'!A$2:AP$2000,B240,5),INDEX('LŠZ H'!A$2:AI$2000,B240,5))</f>
        <v>OM-P320</v>
      </c>
      <c r="F240" s="900">
        <f>IF(A240="P",INDEX('LŠZ P'!A$2:AP$2000,B240,6),INDEX('LŠZ H'!A$2:AI$2000,B240,6))</f>
        <v>0</v>
      </c>
      <c r="G240" s="899" t="str">
        <f>IF(A240="P",INDEX('LŠZ P'!A$2:AP$2000,B240,21),INDEX('LŠZ H'!A$2:AI$2000,B240,21))</f>
        <v>V</v>
      </c>
      <c r="H240" s="900">
        <f>IF(A240="P",INDEX('LŠZ P'!A$2:AP$2000,B240,17),INDEX('LŠZ H'!A$2:AI$2000,B240,17))</f>
        <v>21237</v>
      </c>
      <c r="I240" s="913">
        <v>44334</v>
      </c>
      <c r="J240" s="899" t="str">
        <f>IF(A240="P",INDEX('LŠZ P'!A$2:AP$2000,B240,2),INDEX('LŠZ H'!A$2:AI$2000,B240,2))</f>
        <v>PK</v>
      </c>
      <c r="K240" s="900" t="str">
        <f>IF(A240="P",CONCATENATE(INDEX('LŠZ P'!A$2:AP$2000,B240,24),",",INDEX('LŠZ P'!A$2:AP$2000,B240,26)," ",INDEX('LŠZ P'!A$2:AP$2000,B240,25)),CONCATENATE(INDEX('LŠZ H'!A$2:AI$2000,B240,24),",",INDEX('LŠZ H'!A$2:AI$2000,B240,26)," ",INDEX('LŠZ H'!A$2:AI$2000,B240,25)))</f>
        <v>Gerlachovská 20,040 01 Košice</v>
      </c>
      <c r="L240" s="900" t="str">
        <f>IF(A240="P",INDEX('LŠZ P'!A$2:AP$2000,B240,20),INDEX('LŠZ H'!A$2:AI$2000,B240,20))</f>
        <v>Kačmár</v>
      </c>
      <c r="M240" s="900" t="str">
        <f>IF(A240="P",CONCATENATE(INDEX('LŠZ P'!A$2:AP$2000,B240,3),"/",INDEX('LŠZ P'!A$2:AP$2000,B240,4)),CONCATENATE(INDEX('LŠZ H'!A$2:AI$2000,B240,3),"/",INDEX('LŠZ H'!A$2:AI$2000,B240,4)))</f>
        <v>MITO S/</v>
      </c>
      <c r="N240" s="900" t="str">
        <f>IF(A240="P",CONCATENATE(INDEX('LŠZ P'!A$2:AP$2000,B240,23),";",INDEX('LŠZ P'!A$2:AP$2000,B240,42)),CONCATENATE(INDEX('LŠZ H'!A$2:AI$2000,B240,23),";",INDEX('LŠZ H'!A$2:AI$2000,B240,39)))</f>
        <v>0;</v>
      </c>
      <c r="O240" s="914">
        <v>45059</v>
      </c>
      <c r="P240" s="599"/>
    </row>
    <row r="241" spans="1:16" s="295" customFormat="1" x14ac:dyDescent="0.2">
      <c r="A241" s="898" t="s">
        <v>991</v>
      </c>
      <c r="B241" s="899">
        <v>492</v>
      </c>
      <c r="C241" s="904">
        <v>238</v>
      </c>
      <c r="D241" s="900" t="str">
        <f>IF(A241="P",INDEX('LŠZ P'!A$2:AP$2000,B241,11),INDEX('LŠZ H'!A$2:AI$2000,B241,11))</f>
        <v>Jaroslav GOLODŽEJ</v>
      </c>
      <c r="E241" s="900" t="str">
        <f>IF(A241="P",INDEX('LŠZ P'!A$2:AP$2000,B241,5),INDEX('LŠZ H'!A$2:AI$2000,B241,5))</f>
        <v>OM-P492</v>
      </c>
      <c r="F241" s="900">
        <f>IF(A241="P",INDEX('LŠZ P'!A$2:AP$2000,B241,6),INDEX('LŠZ H'!A$2:AI$2000,B241,6))</f>
        <v>0</v>
      </c>
      <c r="G241" s="899" t="str">
        <f>IF(A241="P",INDEX('LŠZ P'!A$2:AP$2000,B241,21),INDEX('LŠZ H'!A$2:AI$2000,B241,21))</f>
        <v>V</v>
      </c>
      <c r="H241" s="900">
        <f>IF(A241="P",INDEX('LŠZ P'!A$2:AP$2000,B241,17),INDEX('LŠZ H'!A$2:AI$2000,B241,17))</f>
        <v>21238</v>
      </c>
      <c r="I241" s="913">
        <v>44334</v>
      </c>
      <c r="J241" s="899" t="str">
        <f>IF(A241="P",INDEX('LŠZ P'!A$2:AP$2000,B241,2),INDEX('LŠZ H'!A$2:AI$2000,B241,2))</f>
        <v>PK</v>
      </c>
      <c r="K241" s="900" t="str">
        <f>IF(A241="P",CONCATENATE(INDEX('LŠZ P'!A$2:AP$2000,B241,24),",",INDEX('LŠZ P'!A$2:AP$2000,B241,26)," ",INDEX('LŠZ P'!A$2:AP$2000,B241,25)),CONCATENATE(INDEX('LŠZ H'!A$2:AI$2000,B241,24),",",INDEX('LŠZ H'!A$2:AI$2000,B241,26)," ",INDEX('LŠZ H'!A$2:AI$2000,B241,25)))</f>
        <v>Uzovce 184,082 66 Uzovce</v>
      </c>
      <c r="L241" s="900" t="str">
        <f>IF(A241="P",INDEX('LŠZ P'!A$2:AP$2000,B241,20),INDEX('LŠZ H'!A$2:AI$2000,B241,20))</f>
        <v>Kačmár</v>
      </c>
      <c r="M241" s="900" t="str">
        <f>IF(A241="P",CONCATENATE(INDEX('LŠZ P'!A$2:AP$2000,B241,3),"/",INDEX('LŠZ P'!A$2:AP$2000,B241,4)),CONCATENATE(INDEX('LŠZ H'!A$2:AI$2000,B241,3),"/",INDEX('LŠZ H'!A$2:AI$2000,B241,4)))</f>
        <v>MITO S/</v>
      </c>
      <c r="N241" s="900" t="str">
        <f>IF(A241="P",CONCATENATE(INDEX('LŠZ P'!A$2:AP$2000,B241,23),";",INDEX('LŠZ P'!A$2:AP$2000,B241,42)),CONCATENATE(INDEX('LŠZ H'!A$2:AI$2000,B241,23),";",INDEX('LŠZ H'!A$2:AI$2000,B241,39)))</f>
        <v>0;</v>
      </c>
      <c r="O241" s="902">
        <v>45059</v>
      </c>
      <c r="P241" s="599"/>
    </row>
    <row r="242" spans="1:16" s="295" customFormat="1" x14ac:dyDescent="0.2">
      <c r="A242" s="898" t="s">
        <v>991</v>
      </c>
      <c r="B242" s="899">
        <v>565</v>
      </c>
      <c r="C242" s="904">
        <v>239</v>
      </c>
      <c r="D242" s="900" t="str">
        <f>IF(A242="P",INDEX('LŠZ P'!A$2:AP$2000,B242,11),INDEX('LŠZ H'!A$2:AI$2000,B242,11))</f>
        <v>Matej PACIGA</v>
      </c>
      <c r="E242" s="900" t="str">
        <f>IF(A242="P",INDEX('LŠZ P'!A$2:AP$2000,B242,5),INDEX('LŠZ H'!A$2:AI$2000,B242,5))</f>
        <v>OM-P565</v>
      </c>
      <c r="F242" s="900">
        <f>IF(A242="P",INDEX('LŠZ P'!A$2:AP$2000,B242,6),INDEX('LŠZ H'!A$2:AI$2000,B242,6))</f>
        <v>0</v>
      </c>
      <c r="G242" s="899" t="str">
        <f>IF(A242="P",INDEX('LŠZ P'!A$2:AP$2000,B242,21),INDEX('LŠZ H'!A$2:AI$2000,B242,21))</f>
        <v>V</v>
      </c>
      <c r="H242" s="900">
        <f>IF(A242="P",INDEX('LŠZ P'!A$2:AP$2000,B242,17),INDEX('LŠZ H'!A$2:AI$2000,B242,17))</f>
        <v>21239</v>
      </c>
      <c r="I242" s="913">
        <v>44334</v>
      </c>
      <c r="J242" s="899" t="str">
        <f>IF(A242="P",INDEX('LŠZ P'!A$2:AP$2000,B242,2),INDEX('LŠZ H'!A$2:AI$2000,B242,2))</f>
        <v>PK</v>
      </c>
      <c r="K242" s="900" t="str">
        <f>IF(A242="P",CONCATENATE(INDEX('LŠZ P'!A$2:AP$2000,B242,24),",",INDEX('LŠZ P'!A$2:AP$2000,B242,26)," ",INDEX('LŠZ P'!A$2:AP$2000,B242,25)),CONCATENATE(INDEX('LŠZ H'!A$2:AI$2000,B242,24),",",INDEX('LŠZ H'!A$2:AI$2000,B242,26)," ",INDEX('LŠZ H'!A$2:AI$2000,B242,25)))</f>
        <v>Komjatná 315,034 96 Komjatná</v>
      </c>
      <c r="L242" s="900" t="str">
        <f>IF(A242="P",INDEX('LŠZ P'!A$2:AP$2000,B242,20),INDEX('LŠZ H'!A$2:AI$2000,B242,20))</f>
        <v>Kačmár</v>
      </c>
      <c r="M242" s="900" t="str">
        <f>IF(A242="P",CONCATENATE(INDEX('LŠZ P'!A$2:AP$2000,B242,3),"/",INDEX('LŠZ P'!A$2:AP$2000,B242,4)),CONCATENATE(INDEX('LŠZ H'!A$2:AI$2000,B242,3),"/",INDEX('LŠZ H'!A$2:AI$2000,B242,4)))</f>
        <v>MITO M/</v>
      </c>
      <c r="N242" s="900" t="str">
        <f>IF(A242="P",CONCATENATE(INDEX('LŠZ P'!A$2:AP$2000,B242,23),";",INDEX('LŠZ P'!A$2:AP$2000,B242,42)),CONCATENATE(INDEX('LŠZ H'!A$2:AI$2000,B242,23),";",INDEX('LŠZ H'!A$2:AI$2000,B242,39)))</f>
        <v>0;</v>
      </c>
      <c r="O242" s="914">
        <v>45059</v>
      </c>
      <c r="P242" s="599"/>
    </row>
    <row r="243" spans="1:16" s="295" customFormat="1" x14ac:dyDescent="0.2">
      <c r="A243" s="898" t="s">
        <v>991</v>
      </c>
      <c r="B243" s="899">
        <v>1043</v>
      </c>
      <c r="C243" s="904">
        <v>240</v>
      </c>
      <c r="D243" s="900" t="str">
        <f>IF(A243="P",INDEX('LŠZ P'!A$2:AP$2000,B243,11),INDEX('LŠZ H'!A$2:AI$2000,B243,11))</f>
        <v>Ing. Bohuslav PÚČEK</v>
      </c>
      <c r="E243" s="900" t="str">
        <f>IF(A243="P",INDEX('LŠZ P'!A$2:AP$2000,B243,5),INDEX('LŠZ H'!A$2:AI$2000,B243,5))</f>
        <v>OM-L043</v>
      </c>
      <c r="F243" s="900">
        <f>IF(A243="P",INDEX('LŠZ P'!A$2:AP$2000,B243,6),INDEX('LŠZ H'!A$2:AI$2000,B243,6))</f>
        <v>0</v>
      </c>
      <c r="G243" s="899" t="str">
        <f>IF(A243="P",INDEX('LŠZ P'!A$2:AP$2000,B243,21),INDEX('LŠZ H'!A$2:AI$2000,B243,21))</f>
        <v>Z</v>
      </c>
      <c r="H243" s="900">
        <f>IF(A243="P",INDEX('LŠZ P'!A$2:AP$2000,B243,17),INDEX('LŠZ H'!A$2:AI$2000,B243,17))</f>
        <v>21240</v>
      </c>
      <c r="I243" s="913">
        <v>44334</v>
      </c>
      <c r="J243" s="899" t="str">
        <f>IF(A243="P",INDEX('LŠZ P'!A$2:AP$2000,B243,2),INDEX('LŠZ H'!A$2:AI$2000,B243,2))</f>
        <v>PK</v>
      </c>
      <c r="K243" s="900" t="str">
        <f>IF(A243="P",CONCATENATE(INDEX('LŠZ P'!A$2:AP$2000,B243,24),",",INDEX('LŠZ P'!A$2:AP$2000,B243,26)," ",INDEX('LŠZ P'!A$2:AP$2000,B243,25)),CONCATENATE(INDEX('LŠZ H'!A$2:AI$2000,B243,24),",",INDEX('LŠZ H'!A$2:AI$2000,B243,26)," ",INDEX('LŠZ H'!A$2:AI$2000,B243,25)))</f>
        <v>Prejtská 214,018 41 Dubnica nad Váhom</v>
      </c>
      <c r="L243" s="900" t="str">
        <f>IF(A243="P",INDEX('LŠZ P'!A$2:AP$2000,B243,20),INDEX('LŠZ H'!A$2:AI$2000,B243,20))</f>
        <v>Kišš</v>
      </c>
      <c r="M243" s="900" t="str">
        <f>IF(A243="P",CONCATENATE(INDEX('LŠZ P'!A$2:AP$2000,B243,3),"/",INDEX('LŠZ P'!A$2:AP$2000,B243,4)),CONCATENATE(INDEX('LŠZ H'!A$2:AI$2000,B243,3),"/",INDEX('LŠZ H'!A$2:AI$2000,B243,4)))</f>
        <v>MENTOR 4 XS/</v>
      </c>
      <c r="N243" s="900" t="str">
        <f>IF(A243="P",CONCATENATE(INDEX('LŠZ P'!A$2:AP$2000,B243,23),";",INDEX('LŠZ P'!A$2:AP$2000,B243,42)),CONCATENATE(INDEX('LŠZ H'!A$2:AI$2000,B243,23),";",INDEX('LŠZ H'!A$2:AI$2000,B243,39)))</f>
        <v>40;</v>
      </c>
      <c r="O243" s="902">
        <v>44651</v>
      </c>
      <c r="P243" s="599"/>
    </row>
    <row r="244" spans="1:16" s="295" customFormat="1" x14ac:dyDescent="0.2">
      <c r="A244" s="898" t="s">
        <v>991</v>
      </c>
      <c r="B244" s="899">
        <v>759</v>
      </c>
      <c r="C244" s="904">
        <v>241</v>
      </c>
      <c r="D244" s="900" t="str">
        <f>IF(A244="P",INDEX('LŠZ P'!A$2:AP$2000,B244,11),INDEX('LŠZ H'!A$2:AI$2000,B244,11))</f>
        <v>Ernest  HALÁSZ</v>
      </c>
      <c r="E244" s="900" t="str">
        <f>IF(A244="P",INDEX('LŠZ P'!A$2:AP$2000,B244,5),INDEX('LŠZ H'!A$2:AI$2000,B244,5))</f>
        <v>OM-P759</v>
      </c>
      <c r="F244" s="900" t="str">
        <f>IF(A244="P",INDEX('LŠZ P'!A$2:AP$2000,B244,6),INDEX('LŠZ H'!A$2:AI$2000,B244,6))</f>
        <v>P739</v>
      </c>
      <c r="G244" s="899" t="str">
        <f>IF(A244="P",INDEX('LŠZ P'!A$2:AP$2000,B244,21),INDEX('LŠZ H'!A$2:AI$2000,B244,21))</f>
        <v>P,P</v>
      </c>
      <c r="H244" s="900">
        <f>IF(A244="P",INDEX('LŠZ P'!A$2:AP$2000,B244,17),INDEX('LŠZ H'!A$2:AI$2000,B244,17))</f>
        <v>19273</v>
      </c>
      <c r="I244" s="913">
        <v>44335</v>
      </c>
      <c r="J244" s="899" t="str">
        <f>IF(A244="P",INDEX('LŠZ P'!A$2:AP$2000,B244,2),INDEX('LŠZ H'!A$2:AI$2000,B244,2))</f>
        <v>MPK</v>
      </c>
      <c r="K244" s="900" t="str">
        <f>IF(A244="P",CONCATENATE(INDEX('LŠZ P'!A$2:AP$2000,B244,24),",",INDEX('LŠZ P'!A$2:AP$2000,B244,26)," ",INDEX('LŠZ P'!A$2:AP$2000,B244,25)),CONCATENATE(INDEX('LŠZ H'!A$2:AI$2000,B244,24),",",INDEX('LŠZ H'!A$2:AI$2000,B244,26)," ",INDEX('LŠZ H'!A$2:AI$2000,B244,25)))</f>
        <v>Jarková 16,044 71 Čečejovce</v>
      </c>
      <c r="L244" s="900" t="str">
        <f>IF(A244="P",INDEX('LŠZ P'!A$2:AP$2000,B244,20),INDEX('LŠZ H'!A$2:AI$2000,B244,20))</f>
        <v>Adame</v>
      </c>
      <c r="M244" s="900" t="str">
        <f>IF(A244="P",CONCATENATE(INDEX('LŠZ P'!A$2:AP$2000,B244,3),"/",INDEX('LŠZ P'!A$2:AP$2000,B244,4)),CONCATENATE(INDEX('LŠZ H'!A$2:AI$2000,B244,3),"/",INDEX('LŠZ H'!A$2:AI$2000,B244,4)))</f>
        <v>PLAY 42 UL/COSMOS 2 PARA</v>
      </c>
      <c r="N244" s="900" t="str">
        <f>IF(A244="P",CONCATENATE(INDEX('LŠZ P'!A$2:AP$2000,B244,23),";",INDEX('LŠZ P'!A$2:AP$2000,B244,42)),CONCATENATE(INDEX('LŠZ H'!A$2:AI$2000,B244,23),";",INDEX('LŠZ H'!A$2:AI$2000,B244,39)))</f>
        <v>178//178/315;</v>
      </c>
      <c r="O244" s="914">
        <v>45052</v>
      </c>
      <c r="P244" s="599"/>
    </row>
    <row r="245" spans="1:16" s="295" customFormat="1" x14ac:dyDescent="0.2">
      <c r="A245" s="898" t="s">
        <v>991</v>
      </c>
      <c r="B245" s="899">
        <v>757</v>
      </c>
      <c r="C245" s="904">
        <v>242</v>
      </c>
      <c r="D245" s="900" t="str">
        <f>IF(A245="P",INDEX('LŠZ P'!A$2:AP$2000,B245,11),INDEX('LŠZ H'!A$2:AI$2000,B245,11))</f>
        <v>Ernest  HALÁSZ</v>
      </c>
      <c r="E245" s="915" t="str">
        <f>IF(A245="P",INDEX('LŠZ P'!A$2:AP$2000,B245,5),INDEX('LŠZ H'!A$2:AI$2000,B245,5))</f>
        <v>OM-P757</v>
      </c>
      <c r="F245" s="900" t="str">
        <f>IF(A245="P",INDEX('LŠZ P'!A$2:AP$2000,B245,6),INDEX('LŠZ H'!A$2:AI$2000,B245,6))</f>
        <v>P757</v>
      </c>
      <c r="G245" s="899" t="str">
        <f>IF(A245="P",INDEX('LŠZ P'!A$2:AP$2000,B245,21),INDEX('LŠZ H'!A$2:AI$2000,B245,21))</f>
        <v>P,P</v>
      </c>
      <c r="H245" s="900">
        <f>IF(A245="P",INDEX('LŠZ P'!A$2:AP$2000,B245,17),INDEX('LŠZ H'!A$2:AI$2000,B245,17))</f>
        <v>18545</v>
      </c>
      <c r="I245" s="913">
        <v>44335</v>
      </c>
      <c r="J245" s="899" t="str">
        <f>IF(A245="P",INDEX('LŠZ P'!A$2:AP$2000,B245,2),INDEX('LŠZ H'!A$2:AI$2000,B245,2))</f>
        <v>MPK</v>
      </c>
      <c r="K245" s="900" t="str">
        <f>IF(A245="P",CONCATENATE(INDEX('LŠZ P'!A$2:AP$2000,B245,24),",",INDEX('LŠZ P'!A$2:AP$2000,B245,26)," ",INDEX('LŠZ P'!A$2:AP$2000,B245,25)),CONCATENATE(INDEX('LŠZ H'!A$2:AI$2000,B245,24),",",INDEX('LŠZ H'!A$2:AI$2000,B245,26)," ",INDEX('LŠZ H'!A$2:AI$2000,B245,25)))</f>
        <v>Jarková 16,044 71 Čečejovce</v>
      </c>
      <c r="L245" s="900" t="str">
        <f>IF(A245="P",INDEX('LŠZ P'!A$2:AP$2000,B245,20),INDEX('LŠZ H'!A$2:AI$2000,B245,20))</f>
        <v>Adame</v>
      </c>
      <c r="M245" s="900" t="str">
        <f>IF(A245="P",CONCATENATE(INDEX('LŠZ P'!A$2:AP$2000,B245,3),"/",INDEX('LŠZ P'!A$2:AP$2000,B245,4)),CONCATENATE(INDEX('LŠZ H'!A$2:AI$2000,B245,3),"/",INDEX('LŠZ H'!A$2:AI$2000,B245,4)))</f>
        <v>ANTEA XL/WJ-F200</v>
      </c>
      <c r="N245" s="900" t="str">
        <f>IF(A245="P",CONCATENATE(INDEX('LŠZ P'!A$2:AP$2000,B245,23),";",INDEX('LŠZ P'!A$2:AP$2000,B245,42)),CONCATENATE(INDEX('LŠZ H'!A$2:AI$2000,B245,23),";",INDEX('LŠZ H'!A$2:AI$2000,B245,39)))</f>
        <v>123,25//378,30/316;para PLS do 16.5.2021 PLS č.19274</v>
      </c>
      <c r="O245" s="914">
        <v>45052</v>
      </c>
      <c r="P245" s="599"/>
    </row>
    <row r="246" spans="1:16" s="295" customFormat="1" x14ac:dyDescent="0.2">
      <c r="A246" s="898" t="s">
        <v>991</v>
      </c>
      <c r="B246" s="899">
        <v>159</v>
      </c>
      <c r="C246" s="904">
        <v>243</v>
      </c>
      <c r="D246" s="900" t="str">
        <f>IF(A246="P",INDEX('LŠZ P'!A$2:AP$2000,B246,11),INDEX('LŠZ H'!A$2:AI$2000,B246,11))</f>
        <v>Bc. Rastislav NAVRÁTIL</v>
      </c>
      <c r="E246" s="915" t="str">
        <f>IF(A246="P",INDEX('LŠZ P'!A$2:AP$2000,B246,5),INDEX('LŠZ H'!A$2:AI$2000,B246,5))</f>
        <v>OM-P159</v>
      </c>
      <c r="F246" s="900" t="str">
        <f>IF(A246="P",INDEX('LŠZ P'!A$2:AP$2000,B246,6),INDEX('LŠZ H'!A$2:AI$2000,B246,6))</f>
        <v>P159</v>
      </c>
      <c r="G246" s="899" t="str">
        <f>IF(A246="P",INDEX('LŠZ P'!A$2:AP$2000,B246,21),INDEX('LŠZ H'!A$2:AI$2000,B246,21))</f>
        <v>P,P</v>
      </c>
      <c r="H246" s="900">
        <f>IF(A246="P",INDEX('LŠZ P'!A$2:AP$2000,B246,17),INDEX('LŠZ H'!A$2:AI$2000,B246,17))</f>
        <v>18413</v>
      </c>
      <c r="I246" s="913">
        <v>44335</v>
      </c>
      <c r="J246" s="899" t="str">
        <f>IF(A246="P",INDEX('LŠZ P'!A$2:AP$2000,B246,2),INDEX('LŠZ H'!A$2:AI$2000,B246,2))</f>
        <v>MPK</v>
      </c>
      <c r="K246" s="900" t="str">
        <f>IF(A246="P",CONCATENATE(INDEX('LŠZ P'!A$2:AP$2000,B246,24),",",INDEX('LŠZ P'!A$2:AP$2000,B246,26)," ",INDEX('LŠZ P'!A$2:AP$2000,B246,25)),CONCATENATE(INDEX('LŠZ H'!A$2:AI$2000,B246,24),",",INDEX('LŠZ H'!A$2:AI$2000,B246,26)," ",INDEX('LŠZ H'!A$2:AI$2000,B246,25)))</f>
        <v>Istebnická 456/38A,911 05 Trenčín</v>
      </c>
      <c r="L246" s="900" t="str">
        <f>IF(A246="P",INDEX('LŠZ P'!A$2:AP$2000,B246,20),INDEX('LŠZ H'!A$2:AI$2000,B246,20))</f>
        <v>Mitter</v>
      </c>
      <c r="M246" s="900" t="str">
        <f>IF(A246="P",CONCATENATE(INDEX('LŠZ P'!A$2:AP$2000,B246,3),"/",INDEX('LŠZ P'!A$2:AP$2000,B246,4)),CONCATENATE(INDEX('LŠZ H'!A$2:AI$2000,B246,3),"/",INDEX('LŠZ H'!A$2:AI$2000,B246,4)))</f>
        <v>AVAX XC 2 28/JENIFER F 200/TRIKE</v>
      </c>
      <c r="N246" s="900" t="str">
        <f>IF(A246="P",CONCATENATE(INDEX('LŠZ P'!A$2:AP$2000,B246,23),";",INDEX('LŠZ P'!A$2:AP$2000,B246,42)),CONCATENATE(INDEX('LŠZ H'!A$2:AI$2000,B246,23),";",INDEX('LŠZ H'!A$2:AI$2000,B246,39)))</f>
        <v>102,18//28,40/55;Krosna PLS č. 14421/P, do 18.5.2023</v>
      </c>
      <c r="O246" s="914">
        <v>45064</v>
      </c>
      <c r="P246" s="599"/>
    </row>
    <row r="247" spans="1:16" s="295" customFormat="1" x14ac:dyDescent="0.2">
      <c r="A247" s="898" t="s">
        <v>991</v>
      </c>
      <c r="B247" s="899">
        <v>370</v>
      </c>
      <c r="C247" s="904">
        <v>244</v>
      </c>
      <c r="D247" s="900" t="str">
        <f>IF(A247="P",INDEX('LŠZ P'!A$2:AP$2000,B247,11),INDEX('LŠZ H'!A$2:AI$2000,B247,11))</f>
        <v>Bc. Rastislav NAVRÁTIL</v>
      </c>
      <c r="E247" s="900" t="str">
        <f>IF(A247="P",INDEX('LŠZ P'!A$2:AP$2000,B247,5),INDEX('LŠZ H'!A$2:AI$2000,B247,5))</f>
        <v>OM-P370</v>
      </c>
      <c r="F247" s="900">
        <f>IF(A247="P",INDEX('LŠZ P'!A$2:AP$2000,B247,6),INDEX('LŠZ H'!A$2:AI$2000,B247,6))</f>
        <v>0</v>
      </c>
      <c r="G247" s="899" t="str">
        <f>IF(A247="P",INDEX('LŠZ P'!A$2:AP$2000,B247,21),INDEX('LŠZ H'!A$2:AI$2000,B247,21))</f>
        <v>P</v>
      </c>
      <c r="H247" s="900">
        <f>IF(A247="P",INDEX('LŠZ P'!A$2:AP$2000,B247,17),INDEX('LŠZ H'!A$2:AI$2000,B247,17))</f>
        <v>16488</v>
      </c>
      <c r="I247" s="913">
        <v>44335</v>
      </c>
      <c r="J247" s="899" t="str">
        <f>IF(A247="P",INDEX('LŠZ P'!A$2:AP$2000,B247,2),INDEX('LŠZ H'!A$2:AI$2000,B247,2))</f>
        <v>PK</v>
      </c>
      <c r="K247" s="900" t="str">
        <f>IF(A247="P",CONCATENATE(INDEX('LŠZ P'!A$2:AP$2000,B247,24),",",INDEX('LŠZ P'!A$2:AP$2000,B247,26)," ",INDEX('LŠZ P'!A$2:AP$2000,B247,25)),CONCATENATE(INDEX('LŠZ H'!A$2:AI$2000,B247,24),",",INDEX('LŠZ H'!A$2:AI$2000,B247,26)," ",INDEX('LŠZ H'!A$2:AI$2000,B247,25)))</f>
        <v>Istebnická 456/38A,911 05 Trenčín</v>
      </c>
      <c r="L247" s="900" t="str">
        <f>IF(A247="P",INDEX('LŠZ P'!A$2:AP$2000,B247,20),INDEX('LŠZ H'!A$2:AI$2000,B247,20))</f>
        <v>Mitter</v>
      </c>
      <c r="M247" s="900" t="str">
        <f>IF(A247="P",CONCATENATE(INDEX('LŠZ P'!A$2:AP$2000,B247,3),"/",INDEX('LŠZ P'!A$2:AP$2000,B247,4)),CONCATENATE(INDEX('LŠZ H'!A$2:AI$2000,B247,3),"/",INDEX('LŠZ H'!A$2:AI$2000,B247,4)))</f>
        <v>AVAX XC 5 28/</v>
      </c>
      <c r="N247" s="900" t="str">
        <f>IF(A247="P",CONCATENATE(INDEX('LŠZ P'!A$2:AP$2000,B247,23),";",INDEX('LŠZ P'!A$2:AP$2000,B247,42)),CONCATENATE(INDEX('LŠZ H'!A$2:AI$2000,B247,23),";",INDEX('LŠZ H'!A$2:AI$2000,B247,39)))</f>
        <v>42,42;</v>
      </c>
      <c r="O247" s="914">
        <v>45064</v>
      </c>
      <c r="P247" s="599"/>
    </row>
    <row r="248" spans="1:16" s="295" customFormat="1" x14ac:dyDescent="0.2">
      <c r="A248" s="898" t="s">
        <v>991</v>
      </c>
      <c r="B248" s="899">
        <v>986</v>
      </c>
      <c r="C248" s="904">
        <v>245</v>
      </c>
      <c r="D248" s="900" t="str">
        <f>IF(A248="P",INDEX('LŠZ P'!A$2:AP$2000,B248,11),INDEX('LŠZ H'!A$2:AI$2000,B248,11))</f>
        <v>Bc.Rastislav NAVRÁTIL</v>
      </c>
      <c r="E248" s="915" t="str">
        <f>IF(A248="P",INDEX('LŠZ P'!A$2:AP$2000,B248,5),INDEX('LŠZ H'!A$2:AI$2000,B248,5))</f>
        <v>OM-P986</v>
      </c>
      <c r="F248" s="900" t="str">
        <f>IF(A248="P",INDEX('LŠZ P'!A$2:AP$2000,B248,6),INDEX('LŠZ H'!A$2:AI$2000,B248,6))</f>
        <v>P845</v>
      </c>
      <c r="G248" s="899" t="str">
        <f>IF(A248="P",INDEX('LŠZ P'!A$2:AP$2000,B248,21),INDEX('LŠZ H'!A$2:AI$2000,B248,21))</f>
        <v>P,P</v>
      </c>
      <c r="H248" s="900">
        <f>IF(A248="P",INDEX('LŠZ P'!A$2:AP$2000,B248,17),INDEX('LŠZ H'!A$2:AI$2000,B248,17))</f>
        <v>18416</v>
      </c>
      <c r="I248" s="913">
        <v>44335</v>
      </c>
      <c r="J248" s="899" t="str">
        <f>IF(A248="P",INDEX('LŠZ P'!A$2:AP$2000,B248,2),INDEX('LŠZ H'!A$2:AI$2000,B248,2))</f>
        <v>MPK</v>
      </c>
      <c r="K248" s="900" t="str">
        <f>IF(A248="P",CONCATENATE(INDEX('LŠZ P'!A$2:AP$2000,B248,24),",",INDEX('LŠZ P'!A$2:AP$2000,B248,26)," ",INDEX('LŠZ P'!A$2:AP$2000,B248,25)),CONCATENATE(INDEX('LŠZ H'!A$2:AI$2000,B248,24),",",INDEX('LŠZ H'!A$2:AI$2000,B248,26)," ",INDEX('LŠZ H'!A$2:AI$2000,B248,25)))</f>
        <v>Istebnícka 456/38A,911 05 Trenčín</v>
      </c>
      <c r="L248" s="900" t="str">
        <f>IF(A248="P",INDEX('LŠZ P'!A$2:AP$2000,B248,20),INDEX('LŠZ H'!A$2:AI$2000,B248,20))</f>
        <v>Mitter</v>
      </c>
      <c r="M248" s="900" t="str">
        <f>IF(A248="P",CONCATENATE(INDEX('LŠZ P'!A$2:AP$2000,B248,3),"/",INDEX('LŠZ P'!A$2:AP$2000,B248,4)),CONCATENATE(INDEX('LŠZ H'!A$2:AI$2000,B248,3),"/",INDEX('LŠZ H'!A$2:AI$2000,B248,4)))</f>
        <v>VEGA 2 L/M 120 E 7 URAGAN/TRIKE DR 1</v>
      </c>
      <c r="N248" s="900" t="str">
        <f>IF(A248="P",CONCATENATE(INDEX('LŠZ P'!A$2:AP$2000,B248,23),";",INDEX('LŠZ P'!A$2:AP$2000,B248,42)),CONCATENATE(INDEX('LŠZ H'!A$2:AI$2000,B248,23),";",INDEX('LŠZ H'!A$2:AI$2000,B248,39)))</f>
        <v>59,53//45,35/87;2015+pomocný podvozok, do 18.05.2023, č 18416</v>
      </c>
      <c r="O248" s="914">
        <v>45064</v>
      </c>
      <c r="P248" s="599"/>
    </row>
    <row r="249" spans="1:16" s="295" customFormat="1" x14ac:dyDescent="0.2">
      <c r="A249" s="898" t="s">
        <v>991</v>
      </c>
      <c r="B249" s="899">
        <v>143</v>
      </c>
      <c r="C249" s="904">
        <v>246</v>
      </c>
      <c r="D249" s="900" t="str">
        <f>IF(A249="P",INDEX('LŠZ P'!A$2:AP$2000,B249,11),INDEX('LŠZ H'!A$2:AI$2000,B249,11))</f>
        <v>Ľubomír MAGÁL</v>
      </c>
      <c r="E249" s="900" t="str">
        <f>IF(A249="P",INDEX('LŠZ P'!A$2:AP$2000,B249,5),INDEX('LŠZ H'!A$2:AI$2000,B249,5))</f>
        <v>OM-P143</v>
      </c>
      <c r="F249" s="900" t="str">
        <f>IF(A249="P",INDEX('LŠZ P'!A$2:AP$2000,B249,6),INDEX('LŠZ H'!A$2:AI$2000,B249,6))</f>
        <v>P143</v>
      </c>
      <c r="G249" s="899" t="str">
        <f>IF(A249="P",INDEX('LŠZ P'!A$2:AP$2000,B249,21),INDEX('LŠZ H'!A$2:AI$2000,B249,21))</f>
        <v>P,P</v>
      </c>
      <c r="H249" s="900">
        <f>IF(A249="P",INDEX('LŠZ P'!A$2:AP$2000,B249,17),INDEX('LŠZ H'!A$2:AI$2000,B249,17))</f>
        <v>14562</v>
      </c>
      <c r="I249" s="913">
        <v>44335</v>
      </c>
      <c r="J249" s="899" t="str">
        <f>IF(A249="P",INDEX('LŠZ P'!A$2:AP$2000,B249,2),INDEX('LŠZ H'!A$2:AI$2000,B249,2))</f>
        <v>MPK</v>
      </c>
      <c r="K249" s="900" t="str">
        <f>IF(A249="P",CONCATENATE(INDEX('LŠZ P'!A$2:AP$2000,B249,24),",",INDEX('LŠZ P'!A$2:AP$2000,B249,26)," ",INDEX('LŠZ P'!A$2:AP$2000,B249,25)),CONCATENATE(INDEX('LŠZ H'!A$2:AI$2000,B249,24),",",INDEX('LŠZ H'!A$2:AI$2000,B249,26)," ",INDEX('LŠZ H'!A$2:AI$2000,B249,25)))</f>
        <v>Furdekova 12/1616,851 03 Bratislava</v>
      </c>
      <c r="L249" s="900" t="str">
        <f>IF(A249="P",INDEX('LŠZ P'!A$2:AP$2000,B249,20),INDEX('LŠZ H'!A$2:AI$2000,B249,20))</f>
        <v>Mitter</v>
      </c>
      <c r="M249" s="900" t="str">
        <f>IF(A249="P",CONCATENATE(INDEX('LŠZ P'!A$2:AP$2000,B249,3),"/",INDEX('LŠZ P'!A$2:AP$2000,B249,4)),CONCATENATE(INDEX('LŠZ H'!A$2:AI$2000,B249,3),"/",INDEX('LŠZ H'!A$2:AI$2000,B249,4)))</f>
        <v>SIRIUS POWER/TT310L</v>
      </c>
      <c r="N249" s="900" t="str">
        <f>IF(A249="P",CONCATENATE(INDEX('LŠZ P'!A$2:AP$2000,B249,23),";",INDEX('LŠZ P'!A$2:AP$2000,B249,42)),CONCATENATE(INDEX('LŠZ H'!A$2:AI$2000,B249,23),";",INDEX('LŠZ H'!A$2:AI$2000,B249,39)))</f>
        <v>10,22//11,07/28;</v>
      </c>
      <c r="O249" s="914">
        <v>45064</v>
      </c>
      <c r="P249" s="599"/>
    </row>
    <row r="250" spans="1:16" s="295" customFormat="1" x14ac:dyDescent="0.2">
      <c r="A250" s="898" t="s">
        <v>991</v>
      </c>
      <c r="B250" s="899">
        <v>293</v>
      </c>
      <c r="C250" s="904">
        <v>247</v>
      </c>
      <c r="D250" s="900" t="str">
        <f>IF(A250="P",INDEX('LŠZ P'!A$2:AP$2000,B250,11),INDEX('LŠZ H'!A$2:AI$2000,B250,11))</f>
        <v>Matej MÜHELYI</v>
      </c>
      <c r="E250" s="900" t="str">
        <f>IF(A250="P",INDEX('LŠZ P'!A$2:AP$2000,B250,5),INDEX('LŠZ H'!A$2:AI$2000,B250,5))</f>
        <v>OM-P293</v>
      </c>
      <c r="F250" s="900">
        <f>IF(A250="P",INDEX('LŠZ P'!A$2:AP$2000,B250,6),INDEX('LŠZ H'!A$2:AI$2000,B250,6))</f>
        <v>0</v>
      </c>
      <c r="G250" s="899" t="str">
        <f>IF(A250="P",INDEX('LŠZ P'!A$2:AP$2000,B250,21),INDEX('LŠZ H'!A$2:AI$2000,B250,21))</f>
        <v>P</v>
      </c>
      <c r="H250" s="900">
        <f>IF(A250="P",INDEX('LŠZ P'!A$2:AP$2000,B250,17),INDEX('LŠZ H'!A$2:AI$2000,B250,17))</f>
        <v>19261</v>
      </c>
      <c r="I250" s="913">
        <v>44336</v>
      </c>
      <c r="J250" s="899" t="str">
        <f>IF(A250="P",INDEX('LŠZ P'!A$2:AP$2000,B250,2),INDEX('LŠZ H'!A$2:AI$2000,B250,2))</f>
        <v>PK</v>
      </c>
      <c r="K250" s="900" t="str">
        <f>IF(A250="P",CONCATENATE(INDEX('LŠZ P'!A$2:AP$2000,B250,24),",",INDEX('LŠZ P'!A$2:AP$2000,B250,26)," ",INDEX('LŠZ P'!A$2:AP$2000,B250,25)),CONCATENATE(INDEX('LŠZ H'!A$2:AI$2000,B250,24),",",INDEX('LŠZ H'!A$2:AI$2000,B250,26)," ",INDEX('LŠZ H'!A$2:AI$2000,B250,25)))</f>
        <v>Gemerská 1776/6,010 08 Žilina</v>
      </c>
      <c r="L250" s="900" t="str">
        <f>IF(A250="P",INDEX('LŠZ P'!A$2:AP$2000,B250,20),INDEX('LŠZ H'!A$2:AI$2000,B250,20))</f>
        <v>Muhelyi</v>
      </c>
      <c r="M250" s="900" t="str">
        <f>IF(A250="P",CONCATENATE(INDEX('LŠZ P'!A$2:AP$2000,B250,3),"/",INDEX('LŠZ P'!A$2:AP$2000,B250,4)),CONCATENATE(INDEX('LŠZ H'!A$2:AI$2000,B250,3),"/",INDEX('LŠZ H'!A$2:AI$2000,B250,4)))</f>
        <v>PiBi 37/</v>
      </c>
      <c r="N250" s="900" t="str">
        <f>IF(A250="P",CONCATENATE(INDEX('LŠZ P'!A$2:AP$2000,B250,23),";",INDEX('LŠZ P'!A$2:AP$2000,B250,42)),CONCATENATE(INDEX('LŠZ H'!A$2:AI$2000,B250,23),";",INDEX('LŠZ H'!A$2:AI$2000,B250,39)))</f>
        <v>3;</v>
      </c>
      <c r="O250" s="914">
        <v>45065</v>
      </c>
      <c r="P250" s="599"/>
    </row>
    <row r="251" spans="1:16" s="295" customFormat="1" x14ac:dyDescent="0.2">
      <c r="A251" s="898" t="s">
        <v>680</v>
      </c>
      <c r="B251" s="899">
        <v>100</v>
      </c>
      <c r="C251" s="904">
        <v>248</v>
      </c>
      <c r="D251" s="900" t="str">
        <f>IF(A251="P",INDEX('LŠZ P'!A$2:AP$2000,B251,11),INDEX('LŠZ H'!A$2:AI$2000,B251,11))</f>
        <v>Branislav DRÁBIK</v>
      </c>
      <c r="E251" s="900" t="str">
        <f>IF(A251="P",INDEX('LŠZ P'!A$2:AP$2000,B251,5),INDEX('LŠZ H'!A$2:AI$2000,B251,5))</f>
        <v>OM-H100</v>
      </c>
      <c r="F251" s="900">
        <f>IF(A251="P",INDEX('LŠZ P'!A$2:AP$2000,B251,6),INDEX('LŠZ H'!A$2:AI$2000,B251,6))</f>
        <v>0</v>
      </c>
      <c r="G251" s="899" t="str">
        <f>IF(A251="P",INDEX('LŠZ P'!A$2:AP$2000,B251,21),INDEX('LŠZ H'!A$2:AI$2000,B251,21))</f>
        <v>176/213</v>
      </c>
      <c r="H251" s="900" t="str">
        <f>IF(A251="P",INDEX('LŠZ P'!A$2:AP$2000,B251,17),INDEX('LŠZ H'!A$2:AI$2000,B251,17))</f>
        <v>1996/2009</v>
      </c>
      <c r="I251" s="913">
        <v>44336</v>
      </c>
      <c r="J251" s="899" t="str">
        <f>IF(A251="P",INDEX('LŠZ P'!A$2:AP$2000,B251,2),INDEX('LŠZ H'!A$2:AI$2000,B251,2))</f>
        <v>MZK</v>
      </c>
      <c r="K251" s="900" t="str">
        <f>IF(A251="P",CONCATENATE(INDEX('LŠZ P'!A$2:AP$2000,B251,24),",",INDEX('LŠZ P'!A$2:AP$2000,B251,26)," ",INDEX('LŠZ P'!A$2:AP$2000,B251,25)),CONCATENATE(INDEX('LŠZ H'!A$2:AI$2000,B251,24),",",INDEX('LŠZ H'!A$2:AI$2000,B251,26)," ",INDEX('LŠZ H'!A$2:AI$2000,B251,25)))</f>
        <v>2-3, 200</v>
      </c>
      <c r="L251" s="900" t="str">
        <f>IF(A251="P",INDEX('LŠZ P'!A$2:AP$2000,B251,20),INDEX('LŠZ H'!A$2:AI$2000,B251,20))</f>
        <v>P</v>
      </c>
      <c r="M251" s="900" t="str">
        <f>IF(A251="P",CONCATENATE(INDEX('LŠZ P'!A$2:AP$2000,B251,3),"/",INDEX('LŠZ P'!A$2:AP$2000,B251,4)),CONCATENATE(INDEX('LŠZ H'!A$2:AI$2000,B251,3),"/",INDEX('LŠZ H'!A$2:AI$2000,B251,4)))</f>
        <v>MW 155 /CROSS 5/</v>
      </c>
      <c r="N251" s="900" t="e">
        <f>IF(A251="P",CONCATENATE(INDEX('LŠZ P'!A$2:AP$2000,B251,23),";",INDEX('LŠZ P'!A$2:AP$2000,B251,42)),CONCATENATE(INDEX('LŠZ H'!A$2:AI$2000,B251,23),";",INDEX('LŠZ H'!A$2:AI$2000,B251,39)))</f>
        <v>#REF!</v>
      </c>
      <c r="O251" s="914">
        <v>45066</v>
      </c>
      <c r="P251" s="599"/>
    </row>
    <row r="252" spans="1:16" s="295" customFormat="1" x14ac:dyDescent="0.2">
      <c r="A252" s="898" t="s">
        <v>991</v>
      </c>
      <c r="B252" s="899">
        <v>303</v>
      </c>
      <c r="C252" s="904">
        <v>249</v>
      </c>
      <c r="D252" s="900" t="str">
        <f>IF(A252="P",INDEX('LŠZ P'!A$2:AP$2000,B252,11),INDEX('LŠZ H'!A$2:AI$2000,B252,11))</f>
        <v>Matej MÜHELYI</v>
      </c>
      <c r="E252" s="900" t="str">
        <f>IF(A252="P",INDEX('LŠZ P'!A$2:AP$2000,B252,5),INDEX('LŠZ H'!A$2:AI$2000,B252,5))</f>
        <v>OM-P303</v>
      </c>
      <c r="F252" s="900">
        <f>IF(A252="P",INDEX('LŠZ P'!A$2:AP$2000,B252,6),INDEX('LŠZ H'!A$2:AI$2000,B252,6))</f>
        <v>0</v>
      </c>
      <c r="G252" s="899" t="str">
        <f>IF(A252="P",INDEX('LŠZ P'!A$2:AP$2000,B252,21),INDEX('LŠZ H'!A$2:AI$2000,B252,21))</f>
        <v>P</v>
      </c>
      <c r="H252" s="900">
        <f>IF(A252="P",INDEX('LŠZ P'!A$2:AP$2000,B252,17),INDEX('LŠZ H'!A$2:AI$2000,B252,17))</f>
        <v>19263</v>
      </c>
      <c r="I252" s="913">
        <v>44336</v>
      </c>
      <c r="J252" s="899" t="str">
        <f>IF(A252="P",INDEX('LŠZ P'!A$2:AP$2000,B252,2),INDEX('LŠZ H'!A$2:AI$2000,B252,2))</f>
        <v>PK</v>
      </c>
      <c r="K252" s="900" t="str">
        <f>IF(A252="P",CONCATENATE(INDEX('LŠZ P'!A$2:AP$2000,B252,24),",",INDEX('LŠZ P'!A$2:AP$2000,B252,26)," ",INDEX('LŠZ P'!A$2:AP$2000,B252,25)),CONCATENATE(INDEX('LŠZ H'!A$2:AI$2000,B252,24),",",INDEX('LŠZ H'!A$2:AI$2000,B252,26)," ",INDEX('LŠZ H'!A$2:AI$2000,B252,25)))</f>
        <v>Gemerská 1776/6,010 08 Žilina</v>
      </c>
      <c r="L252" s="900" t="str">
        <f>IF(A252="P",INDEX('LŠZ P'!A$2:AP$2000,B252,20),INDEX('LŠZ H'!A$2:AI$2000,B252,20))</f>
        <v>Muhelyi</v>
      </c>
      <c r="M252" s="900" t="str">
        <f>IF(A252="P",CONCATENATE(INDEX('LŠZ P'!A$2:AP$2000,B252,3),"/",INDEX('LŠZ P'!A$2:AP$2000,B252,4)),CONCATENATE(INDEX('LŠZ H'!A$2:AI$2000,B252,3),"/",INDEX('LŠZ H'!A$2:AI$2000,B252,4)))</f>
        <v>BIBETA 6 38/</v>
      </c>
      <c r="N252" s="900" t="str">
        <f>IF(A252="P",CONCATENATE(INDEX('LŠZ P'!A$2:AP$2000,B252,23),";",INDEX('LŠZ P'!A$2:AP$2000,B252,42)),CONCATENATE(INDEX('LŠZ H'!A$2:AI$2000,B252,23),";",INDEX('LŠZ H'!A$2:AI$2000,B252,39)))</f>
        <v>32;</v>
      </c>
      <c r="O252" s="914">
        <v>45065</v>
      </c>
      <c r="P252" s="599"/>
    </row>
    <row r="253" spans="1:16" s="295" customFormat="1" x14ac:dyDescent="0.2">
      <c r="A253" s="898" t="s">
        <v>991</v>
      </c>
      <c r="B253" s="899">
        <v>229</v>
      </c>
      <c r="C253" s="904">
        <v>250</v>
      </c>
      <c r="D253" s="900" t="str">
        <f>IF(A253="P",INDEX('LŠZ P'!A$2:AP$2000,B253,11),INDEX('LŠZ H'!A$2:AI$2000,B253,11))</f>
        <v>Bc. Lukáš BELLA</v>
      </c>
      <c r="E253" s="900" t="str">
        <f>IF(A253="P",INDEX('LŠZ P'!A$2:AP$2000,B253,5),INDEX('LŠZ H'!A$2:AI$2000,B253,5))</f>
        <v>OM-P229</v>
      </c>
      <c r="F253" s="900">
        <f>IF(A253="P",INDEX('LŠZ P'!A$2:AP$2000,B253,6),INDEX('LŠZ H'!A$2:AI$2000,B253,6))</f>
        <v>0</v>
      </c>
      <c r="G253" s="899" t="str">
        <f>IF(A253="P",INDEX('LŠZ P'!A$2:AP$2000,B253,21),INDEX('LŠZ H'!A$2:AI$2000,B253,21))</f>
        <v>P</v>
      </c>
      <c r="H253" s="900">
        <f>IF(A253="P",INDEX('LŠZ P'!A$2:AP$2000,B253,17),INDEX('LŠZ H'!A$2:AI$2000,B253,17))</f>
        <v>20097</v>
      </c>
      <c r="I253" s="913">
        <v>44336</v>
      </c>
      <c r="J253" s="899" t="str">
        <f>IF(A253="P",INDEX('LŠZ P'!A$2:AP$2000,B253,2),INDEX('LŠZ H'!A$2:AI$2000,B253,2))</f>
        <v>PK</v>
      </c>
      <c r="K253" s="900" t="str">
        <f>IF(A253="P",CONCATENATE(INDEX('LŠZ P'!A$2:AP$2000,B253,24),",",INDEX('LŠZ P'!A$2:AP$2000,B253,26)," ",INDEX('LŠZ P'!A$2:AP$2000,B253,25)),CONCATENATE(INDEX('LŠZ H'!A$2:AI$2000,B253,24),",",INDEX('LŠZ H'!A$2:AI$2000,B253,26)," ",INDEX('LŠZ H'!A$2:AI$2000,B253,25)))</f>
        <v>Rohozná 8A,977 01 Brezno</v>
      </c>
      <c r="L253" s="900" t="str">
        <f>IF(A253="P",INDEX('LŠZ P'!A$2:AP$2000,B253,20),INDEX('LŠZ H'!A$2:AI$2000,B253,20))</f>
        <v>Muhelyi</v>
      </c>
      <c r="M253" s="900" t="str">
        <f>IF(A253="P",CONCATENATE(INDEX('LŠZ P'!A$2:AP$2000,B253,3),"/",INDEX('LŠZ P'!A$2:AP$2000,B253,4)),CONCATENATE(INDEX('LŠZ H'!A$2:AI$2000,B253,3),"/",INDEX('LŠZ H'!A$2:AI$2000,B253,4)))</f>
        <v>ALPHA 6 28/</v>
      </c>
      <c r="N253" s="900" t="str">
        <f>IF(A253="P",CONCATENATE(INDEX('LŠZ P'!A$2:AP$2000,B253,23),";",INDEX('LŠZ P'!A$2:AP$2000,B253,42)),CONCATENATE(INDEX('LŠZ H'!A$2:AI$2000,B253,23),";",INDEX('LŠZ H'!A$2:AI$2000,B253,39)))</f>
        <v>80;</v>
      </c>
      <c r="O253" s="914">
        <v>45065</v>
      </c>
      <c r="P253" s="599"/>
    </row>
    <row r="254" spans="1:16" s="295" customFormat="1" x14ac:dyDescent="0.2">
      <c r="A254" s="898" t="s">
        <v>991</v>
      </c>
      <c r="B254" s="899">
        <v>290</v>
      </c>
      <c r="C254" s="904">
        <v>251</v>
      </c>
      <c r="D254" s="900" t="str">
        <f>IF(A254="P",INDEX('LŠZ P'!A$2:AP$2000,B254,11),INDEX('LŠZ H'!A$2:AI$2000,B254,11))</f>
        <v>Martina MARČANOVÁ</v>
      </c>
      <c r="E254" s="900" t="str">
        <f>IF(A254="P",INDEX('LŠZ P'!A$2:AP$2000,B254,5),INDEX('LŠZ H'!A$2:AI$2000,B254,5))</f>
        <v>OM-P290</v>
      </c>
      <c r="F254" s="900">
        <f>IF(A254="P",INDEX('LŠZ P'!A$2:AP$2000,B254,6),INDEX('LŠZ H'!A$2:AI$2000,B254,6))</f>
        <v>0</v>
      </c>
      <c r="G254" s="899" t="str">
        <f>IF(A254="P",INDEX('LŠZ P'!A$2:AP$2000,B254,21),INDEX('LŠZ H'!A$2:AI$2000,B254,21))</f>
        <v>P</v>
      </c>
      <c r="H254" s="900">
        <f>IF(A254="P",INDEX('LŠZ P'!A$2:AP$2000,B254,17),INDEX('LŠZ H'!A$2:AI$2000,B254,17))</f>
        <v>21251</v>
      </c>
      <c r="I254" s="913">
        <v>44336</v>
      </c>
      <c r="J254" s="899" t="str">
        <f>IF(A254="P",INDEX('LŠZ P'!A$2:AP$2000,B254,2),INDEX('LŠZ H'!A$2:AI$2000,B254,2))</f>
        <v>PK</v>
      </c>
      <c r="K254" s="900" t="str">
        <f>IF(A254="P",CONCATENATE(INDEX('LŠZ P'!A$2:AP$2000,B254,24),",",INDEX('LŠZ P'!A$2:AP$2000,B254,26)," ",INDEX('LŠZ P'!A$2:AP$2000,B254,25)),CONCATENATE(INDEX('LŠZ H'!A$2:AI$2000,B254,24),",",INDEX('LŠZ H'!A$2:AI$2000,B254,26)," ",INDEX('LŠZ H'!A$2:AI$2000,B254,25)))</f>
        <v>Rišňovce 131,951 21 Rišňovce</v>
      </c>
      <c r="L254" s="900" t="str">
        <f>IF(A254="P",INDEX('LŠZ P'!A$2:AP$2000,B254,20),INDEX('LŠZ H'!A$2:AI$2000,B254,20))</f>
        <v>Muhelyi</v>
      </c>
      <c r="M254" s="900" t="str">
        <f>IF(A254="P",CONCATENATE(INDEX('LŠZ P'!A$2:AP$2000,B254,3),"/",INDEX('LŠZ P'!A$2:AP$2000,B254,4)),CONCATENATE(INDEX('LŠZ H'!A$2:AI$2000,B254,3),"/",INDEX('LŠZ H'!A$2:AI$2000,B254,4)))</f>
        <v>EAZY SL XS/</v>
      </c>
      <c r="N254" s="900" t="str">
        <f>IF(A254="P",CONCATENATE(INDEX('LŠZ P'!A$2:AP$2000,B254,23),";",INDEX('LŠZ P'!A$2:AP$2000,B254,42)),CONCATENATE(INDEX('LŠZ H'!A$2:AI$2000,B254,23),";",INDEX('LŠZ H'!A$2:AI$2000,B254,39)))</f>
        <v>22;</v>
      </c>
      <c r="O254" s="914">
        <v>45065</v>
      </c>
      <c r="P254" s="599"/>
    </row>
    <row r="255" spans="1:16" s="295" customFormat="1" x14ac:dyDescent="0.2">
      <c r="A255" s="898" t="s">
        <v>991</v>
      </c>
      <c r="B255" s="899">
        <v>1183</v>
      </c>
      <c r="C255" s="904">
        <v>252</v>
      </c>
      <c r="D255" s="900" t="str">
        <f>IF(A255="P",INDEX('LŠZ P'!A$2:AP$2000,B255,11),INDEX('LŠZ H'!A$2:AI$2000,B255,11))</f>
        <v>Juraj KOREŇ</v>
      </c>
      <c r="E255" s="900" t="str">
        <f>IF(A255="P",INDEX('LŠZ P'!A$2:AP$2000,B255,5),INDEX('LŠZ H'!A$2:AI$2000,B255,5))</f>
        <v>OM-L183</v>
      </c>
      <c r="F255" s="900">
        <f>IF(A255="P",INDEX('LŠZ P'!A$2:AP$2000,B255,6),INDEX('LŠZ H'!A$2:AI$2000,B255,6))</f>
        <v>0</v>
      </c>
      <c r="G255" s="899" t="str">
        <f>IF(A255="P",INDEX('LŠZ P'!A$2:AP$2000,B255,21),INDEX('LŠZ H'!A$2:AI$2000,B255,21))</f>
        <v>P</v>
      </c>
      <c r="H255" s="900">
        <f>IF(A255="P",INDEX('LŠZ P'!A$2:AP$2000,B255,17),INDEX('LŠZ H'!A$2:AI$2000,B255,17))</f>
        <v>19027</v>
      </c>
      <c r="I255" s="913">
        <v>44336</v>
      </c>
      <c r="J255" s="899" t="str">
        <f>IF(A255="P",INDEX('LŠZ P'!A$2:AP$2000,B255,2),INDEX('LŠZ H'!A$2:AI$2000,B255,2))</f>
        <v>PK</v>
      </c>
      <c r="K255" s="900" t="str">
        <f>IF(A255="P",CONCATENATE(INDEX('LŠZ P'!A$2:AP$2000,B255,24),",",INDEX('LŠZ P'!A$2:AP$2000,B255,26)," ",INDEX('LŠZ P'!A$2:AP$2000,B255,25)),CONCATENATE(INDEX('LŠZ H'!A$2:AI$2000,B255,24),",",INDEX('LŠZ H'!A$2:AI$2000,B255,26)," ",INDEX('LŠZ H'!A$2:AI$2000,B255,25)))</f>
        <v>Horná Ves 44/F,967 01 Kremnica</v>
      </c>
      <c r="L255" s="900" t="str">
        <f>IF(A255="P",INDEX('LŠZ P'!A$2:AP$2000,B255,20),INDEX('LŠZ H'!A$2:AI$2000,B255,20))</f>
        <v>Muhelyi</v>
      </c>
      <c r="M255" s="900" t="str">
        <f>IF(A255="P",CONCATENATE(INDEX('LŠZ P'!A$2:AP$2000,B255,3),"/",INDEX('LŠZ P'!A$2:AP$2000,B255,4)),CONCATENATE(INDEX('LŠZ H'!A$2:AI$2000,B255,3),"/",INDEX('LŠZ H'!A$2:AI$2000,B255,4)))</f>
        <v>BIGOLDEN 3 42/</v>
      </c>
      <c r="N255" s="900" t="str">
        <f>IF(A255="P",CONCATENATE(INDEX('LŠZ P'!A$2:AP$2000,B255,23),";",INDEX('LŠZ P'!A$2:AP$2000,B255,42)),CONCATENATE(INDEX('LŠZ H'!A$2:AI$2000,B255,23),";",INDEX('LŠZ H'!A$2:AI$2000,B255,39)))</f>
        <v>220;</v>
      </c>
      <c r="O255" s="914">
        <v>45061</v>
      </c>
      <c r="P255" s="599"/>
    </row>
    <row r="256" spans="1:16" s="295" customFormat="1" x14ac:dyDescent="0.2">
      <c r="A256" s="898" t="s">
        <v>991</v>
      </c>
      <c r="B256" s="899">
        <v>675</v>
      </c>
      <c r="C256" s="904">
        <v>253</v>
      </c>
      <c r="D256" s="900" t="str">
        <f>IF(A256="P",INDEX('LŠZ P'!A$2:AP$2000,B256,11),INDEX('LŠZ H'!A$2:AI$2000,B256,11))</f>
        <v>Juraj KOREŇ</v>
      </c>
      <c r="E256" s="900" t="str">
        <f>IF(A256="P",INDEX('LŠZ P'!A$2:AP$2000,B256,5),INDEX('LŠZ H'!A$2:AI$2000,B256,5))</f>
        <v>OM-P675</v>
      </c>
      <c r="F256" s="900">
        <f>IF(A256="P",INDEX('LŠZ P'!A$2:AP$2000,B256,6),INDEX('LŠZ H'!A$2:AI$2000,B256,6))</f>
        <v>0</v>
      </c>
      <c r="G256" s="899" t="str">
        <f>IF(A256="P",INDEX('LŠZ P'!A$2:AP$2000,B256,21),INDEX('LŠZ H'!A$2:AI$2000,B256,21))</f>
        <v>V</v>
      </c>
      <c r="H256" s="900">
        <f>IF(A256="P",INDEX('LŠZ P'!A$2:AP$2000,B256,17),INDEX('LŠZ H'!A$2:AI$2000,B256,17))</f>
        <v>21253</v>
      </c>
      <c r="I256" s="913">
        <v>44336</v>
      </c>
      <c r="J256" s="899" t="str">
        <f>IF(A256="P",INDEX('LŠZ P'!A$2:AP$2000,B256,2),INDEX('LŠZ H'!A$2:AI$2000,B256,2))</f>
        <v>PK</v>
      </c>
      <c r="K256" s="900" t="str">
        <f>IF(A256="P",CONCATENATE(INDEX('LŠZ P'!A$2:AP$2000,B256,24),",",INDEX('LŠZ P'!A$2:AP$2000,B256,26)," ",INDEX('LŠZ P'!A$2:AP$2000,B256,25)),CONCATENATE(INDEX('LŠZ H'!A$2:AI$2000,B256,24),",",INDEX('LŠZ H'!A$2:AI$2000,B256,26)," ",INDEX('LŠZ H'!A$2:AI$2000,B256,25)))</f>
        <v>Horná Ves 44/F,967 01 Kremnica</v>
      </c>
      <c r="L256" s="900" t="str">
        <f>IF(A256="P",INDEX('LŠZ P'!A$2:AP$2000,B256,20),INDEX('LŠZ H'!A$2:AI$2000,B256,20))</f>
        <v>Muhelyi</v>
      </c>
      <c r="M256" s="900" t="str">
        <f>IF(A256="P",CONCATENATE(INDEX('LŠZ P'!A$2:AP$2000,B256,3),"/",INDEX('LŠZ P'!A$2:AP$2000,B256,4)),CONCATENATE(INDEX('LŠZ H'!A$2:AI$2000,B256,3),"/",INDEX('LŠZ H'!A$2:AI$2000,B256,4)))</f>
        <v>ZEOLITE GT MS/</v>
      </c>
      <c r="N256" s="900" t="str">
        <f>IF(A256="P",CONCATENATE(INDEX('LŠZ P'!A$2:AP$2000,B256,23),";",INDEX('LŠZ P'!A$2:AP$2000,B256,42)),CONCATENATE(INDEX('LŠZ H'!A$2:AI$2000,B256,23),";",INDEX('LŠZ H'!A$2:AI$2000,B256,39)))</f>
        <v>15;</v>
      </c>
      <c r="O256" s="914">
        <v>45061</v>
      </c>
      <c r="P256" s="599"/>
    </row>
    <row r="257" spans="1:16" s="295" customFormat="1" x14ac:dyDescent="0.2">
      <c r="A257" s="898" t="s">
        <v>991</v>
      </c>
      <c r="B257" s="899">
        <v>717</v>
      </c>
      <c r="C257" s="904">
        <v>254</v>
      </c>
      <c r="D257" s="900" t="str">
        <f>IF(A257="P",INDEX('LŠZ P'!A$2:AP$2000,B257,11),INDEX('LŠZ H'!A$2:AI$2000,B257,11))</f>
        <v>Jakub SOMORA</v>
      </c>
      <c r="E257" s="900" t="str">
        <f>IF(A257="P",INDEX('LŠZ P'!A$2:AP$2000,B257,5),INDEX('LŠZ H'!A$2:AI$2000,B257,5))</f>
        <v>OM-P717</v>
      </c>
      <c r="F257" s="900">
        <f>IF(A257="P",INDEX('LŠZ P'!A$2:AP$2000,B257,6),INDEX('LŠZ H'!A$2:AI$2000,B257,6))</f>
        <v>0</v>
      </c>
      <c r="G257" s="899" t="str">
        <f>IF(A257="P",INDEX('LŠZ P'!A$2:AP$2000,B257,21),INDEX('LŠZ H'!A$2:AI$2000,B257,21))</f>
        <v>V</v>
      </c>
      <c r="H257" s="900">
        <f>IF(A257="P",INDEX('LŠZ P'!A$2:AP$2000,B257,17),INDEX('LŠZ H'!A$2:AI$2000,B257,17))</f>
        <v>21254</v>
      </c>
      <c r="I257" s="913">
        <v>44336</v>
      </c>
      <c r="J257" s="899" t="str">
        <f>IF(A257="P",INDEX('LŠZ P'!A$2:AP$2000,B257,2),INDEX('LŠZ H'!A$2:AI$2000,B257,2))</f>
        <v>PK</v>
      </c>
      <c r="K257" s="900" t="str">
        <f>IF(A257="P",CONCATENATE(INDEX('LŠZ P'!A$2:AP$2000,B257,24),",",INDEX('LŠZ P'!A$2:AP$2000,B257,26)," ",INDEX('LŠZ P'!A$2:AP$2000,B257,25)),CONCATENATE(INDEX('LŠZ H'!A$2:AI$2000,B257,24),",",INDEX('LŠZ H'!A$2:AI$2000,B257,26)," ",INDEX('LŠZ H'!A$2:AI$2000,B257,25)))</f>
        <v>Kordíky 163,976 34 Tajov</v>
      </c>
      <c r="L257" s="900" t="str">
        <f>IF(A257="P",INDEX('LŠZ P'!A$2:AP$2000,B257,20),INDEX('LŠZ H'!A$2:AI$2000,B257,20))</f>
        <v>Muhelyi</v>
      </c>
      <c r="M257" s="900" t="str">
        <f>IF(A257="P",CONCATENATE(INDEX('LŠZ P'!A$2:AP$2000,B257,3),"/",INDEX('LŠZ P'!A$2:AP$2000,B257,4)),CONCATENATE(INDEX('LŠZ H'!A$2:AI$2000,B257,3),"/",INDEX('LŠZ H'!A$2:AI$2000,B257,4)))</f>
        <v>QUEEN 2 MS/</v>
      </c>
      <c r="N257" s="900" t="str">
        <f>IF(A257="P",CONCATENATE(INDEX('LŠZ P'!A$2:AP$2000,B257,23),";",INDEX('LŠZ P'!A$2:AP$2000,B257,42)),CONCATENATE(INDEX('LŠZ H'!A$2:AI$2000,B257,23),";",INDEX('LŠZ H'!A$2:AI$2000,B257,39)))</f>
        <v>145;</v>
      </c>
      <c r="O257" s="914">
        <v>45061</v>
      </c>
      <c r="P257" s="599"/>
    </row>
    <row r="258" spans="1:16" s="295" customFormat="1" x14ac:dyDescent="0.2">
      <c r="A258" s="898" t="s">
        <v>991</v>
      </c>
      <c r="B258" s="899">
        <v>796</v>
      </c>
      <c r="C258" s="904">
        <v>255</v>
      </c>
      <c r="D258" s="900" t="str">
        <f>IF(A258="P",INDEX('LŠZ P'!A$2:AP$2000,B258,11),INDEX('LŠZ H'!A$2:AI$2000,B258,11))</f>
        <v>Marek POLEŠENSKÝ</v>
      </c>
      <c r="E258" s="900" t="str">
        <f>IF(A258="P",INDEX('LŠZ P'!A$2:AP$2000,B258,5),INDEX('LŠZ H'!A$2:AI$2000,B258,5))</f>
        <v>OM-P796</v>
      </c>
      <c r="F258" s="900">
        <f>IF(A258="P",INDEX('LŠZ P'!A$2:AP$2000,B258,6),INDEX('LŠZ H'!A$2:AI$2000,B258,6))</f>
        <v>0</v>
      </c>
      <c r="G258" s="899" t="str">
        <f>IF(A258="P",INDEX('LŠZ P'!A$2:AP$2000,B258,21),INDEX('LŠZ H'!A$2:AI$2000,B258,21))</f>
        <v>V</v>
      </c>
      <c r="H258" s="900">
        <f>IF(A258="P",INDEX('LŠZ P'!A$2:AP$2000,B258,17),INDEX('LŠZ H'!A$2:AI$2000,B258,17))</f>
        <v>21255</v>
      </c>
      <c r="I258" s="913">
        <v>44336</v>
      </c>
      <c r="J258" s="899" t="str">
        <f>IF(A258="P",INDEX('LŠZ P'!A$2:AP$2000,B258,2),INDEX('LŠZ H'!A$2:AI$2000,B258,2))</f>
        <v>PK</v>
      </c>
      <c r="K258" s="900" t="str">
        <f>IF(A258="P",CONCATENATE(INDEX('LŠZ P'!A$2:AP$2000,B258,24),",",INDEX('LŠZ P'!A$2:AP$2000,B258,26)," ",INDEX('LŠZ P'!A$2:AP$2000,B258,25)),CONCATENATE(INDEX('LŠZ H'!A$2:AI$2000,B258,24),",",INDEX('LŠZ H'!A$2:AI$2000,B258,26)," ",INDEX('LŠZ H'!A$2:AI$2000,B258,25)))</f>
        <v>Severná 17,974 01 Banská Bystrica</v>
      </c>
      <c r="L258" s="900" t="str">
        <f>IF(A258="P",INDEX('LŠZ P'!A$2:AP$2000,B258,20),INDEX('LŠZ H'!A$2:AI$2000,B258,20))</f>
        <v>Muhelyi</v>
      </c>
      <c r="M258" s="900" t="str">
        <f>IF(A258="P",CONCATENATE(INDEX('LŠZ P'!A$2:AP$2000,B258,3),"/",INDEX('LŠZ P'!A$2:AP$2000,B258,4)),CONCATENATE(INDEX('LŠZ H'!A$2:AI$2000,B258,3),"/",INDEX('LŠZ H'!A$2:AI$2000,B258,4)))</f>
        <v>RUSH 3 S/</v>
      </c>
      <c r="N258" s="900" t="str">
        <f>IF(A258="P",CONCATENATE(INDEX('LŠZ P'!A$2:AP$2000,B258,23),";",INDEX('LŠZ P'!A$2:AP$2000,B258,42)),CONCATENATE(INDEX('LŠZ H'!A$2:AI$2000,B258,23),";",INDEX('LŠZ H'!A$2:AI$2000,B258,39)))</f>
        <v>83;</v>
      </c>
      <c r="O258" s="914">
        <v>45064</v>
      </c>
      <c r="P258" s="599"/>
    </row>
    <row r="259" spans="1:16" s="295" customFormat="1" x14ac:dyDescent="0.2">
      <c r="A259" s="898" t="s">
        <v>991</v>
      </c>
      <c r="B259" s="899">
        <v>827</v>
      </c>
      <c r="C259" s="904">
        <v>256</v>
      </c>
      <c r="D259" s="900" t="str">
        <f>IF(A259="P",INDEX('LŠZ P'!A$2:AP$2000,B259,11),INDEX('LŠZ H'!A$2:AI$2000,B259,11))</f>
        <v>Ján MAKOVNÍK</v>
      </c>
      <c r="E259" s="900" t="str">
        <f>IF(A259="P",INDEX('LŠZ P'!A$2:AP$2000,B259,5),INDEX('LŠZ H'!A$2:AI$2000,B259,5))</f>
        <v>OM-P827</v>
      </c>
      <c r="F259" s="900">
        <f>IF(A259="P",INDEX('LŠZ P'!A$2:AP$2000,B259,6),INDEX('LŠZ H'!A$2:AI$2000,B259,6))</f>
        <v>0</v>
      </c>
      <c r="G259" s="899" t="str">
        <f>IF(A259="P",INDEX('LŠZ P'!A$2:AP$2000,B259,21),INDEX('LŠZ H'!A$2:AI$2000,B259,21))</f>
        <v>V</v>
      </c>
      <c r="H259" s="900">
        <f>IF(A259="P",INDEX('LŠZ P'!A$2:AP$2000,B259,17),INDEX('LŠZ H'!A$2:AI$2000,B259,17))</f>
        <v>21256</v>
      </c>
      <c r="I259" s="913">
        <v>44336</v>
      </c>
      <c r="J259" s="899" t="str">
        <f>IF(A259="P",INDEX('LŠZ P'!A$2:AP$2000,B259,2),INDEX('LŠZ H'!A$2:AI$2000,B259,2))</f>
        <v>PK</v>
      </c>
      <c r="K259" s="900" t="str">
        <f>IF(A259="P",CONCATENATE(INDEX('LŠZ P'!A$2:AP$2000,B259,24),",",INDEX('LŠZ P'!A$2:AP$2000,B259,26)," ",INDEX('LŠZ P'!A$2:AP$2000,B259,25)),CONCATENATE(INDEX('LŠZ H'!A$2:AI$2000,B259,24),",",INDEX('LŠZ H'!A$2:AI$2000,B259,26)," ",INDEX('LŠZ H'!A$2:AI$2000,B259,25)))</f>
        <v>Petra Jilemnického 9,960 01 Zvolen</v>
      </c>
      <c r="L259" s="900" t="str">
        <f>IF(A259="P",INDEX('LŠZ P'!A$2:AP$2000,B259,20),INDEX('LŠZ H'!A$2:AI$2000,B259,20))</f>
        <v>Muhelyi</v>
      </c>
      <c r="M259" s="900" t="str">
        <f>IF(A259="P",CONCATENATE(INDEX('LŠZ P'!A$2:AP$2000,B259,3),"/",INDEX('LŠZ P'!A$2:AP$2000,B259,4)),CONCATENATE(INDEX('LŠZ H'!A$2:AI$2000,B259,3),"/",INDEX('LŠZ H'!A$2:AI$2000,B259,4)))</f>
        <v>ALPHA 6 26/</v>
      </c>
      <c r="N259" s="900" t="str">
        <f>IF(A259="P",CONCATENATE(INDEX('LŠZ P'!A$2:AP$2000,B259,23),";",INDEX('LŠZ P'!A$2:AP$2000,B259,42)),CONCATENATE(INDEX('LŠZ H'!A$2:AI$2000,B259,23),";",INDEX('LŠZ H'!A$2:AI$2000,B259,39)))</f>
        <v>55;</v>
      </c>
      <c r="O259" s="914">
        <v>45066</v>
      </c>
      <c r="P259" s="599"/>
    </row>
    <row r="260" spans="1:16" s="295" customFormat="1" x14ac:dyDescent="0.2">
      <c r="A260" s="898" t="s">
        <v>991</v>
      </c>
      <c r="B260" s="899">
        <v>1114</v>
      </c>
      <c r="C260" s="904">
        <v>257</v>
      </c>
      <c r="D260" s="900" t="str">
        <f>IF(A260="P",INDEX('LŠZ P'!A$2:AP$2000,B260,11),INDEX('LŠZ H'!A$2:AI$2000,B260,11))</f>
        <v>Róbert LABURDA</v>
      </c>
      <c r="E260" s="900" t="str">
        <f>IF(A260="P",INDEX('LŠZ P'!A$2:AP$2000,B260,5),INDEX('LŠZ H'!A$2:AI$2000,B260,5))</f>
        <v>OM-L114</v>
      </c>
      <c r="F260" s="915" t="str">
        <f>IF(A260="P",INDEX('LŠZ P'!A$2:AP$2000,B260,6),INDEX('LŠZ H'!A$2:AI$2000,B260,6))</f>
        <v>P871, P259</v>
      </c>
      <c r="G260" s="899" t="str">
        <f>IF(A260="P",INDEX('LŠZ P'!A$2:AP$2000,B260,21),INDEX('LŠZ H'!A$2:AI$2000,B260,21))</f>
        <v>P</v>
      </c>
      <c r="H260" s="900">
        <f>IF(A260="P",INDEX('LŠZ P'!A$2:AP$2000,B260,17),INDEX('LŠZ H'!A$2:AI$2000,B260,17))</f>
        <v>17761</v>
      </c>
      <c r="I260" s="913">
        <v>44336</v>
      </c>
      <c r="J260" s="899" t="str">
        <f>IF(A260="P",INDEX('LŠZ P'!A$2:AP$2000,B260,2),INDEX('LŠZ H'!A$2:AI$2000,B260,2))</f>
        <v>PK</v>
      </c>
      <c r="K260" s="900" t="str">
        <f>IF(A260="P",CONCATENATE(INDEX('LŠZ P'!A$2:AP$2000,B260,24),",",INDEX('LŠZ P'!A$2:AP$2000,B260,26)," ",INDEX('LŠZ P'!A$2:AP$2000,B260,25)),CONCATENATE(INDEX('LŠZ H'!A$2:AI$2000,B260,24),",",INDEX('LŠZ H'!A$2:AI$2000,B260,26)," ",INDEX('LŠZ H'!A$2:AI$2000,B260,25)))</f>
        <v>Líščie údolie 126,841 04 Bratislava</v>
      </c>
      <c r="L260" s="900" t="str">
        <f>IF(A260="P",INDEX('LŠZ P'!A$2:AP$2000,B260,20),INDEX('LŠZ H'!A$2:AI$2000,B260,20))</f>
        <v>Šimek</v>
      </c>
      <c r="M260" s="900" t="str">
        <f>IF(A260="P",CONCATENATE(INDEX('LŠZ P'!A$2:AP$2000,B260,3),"/",INDEX('LŠZ P'!A$2:AP$2000,B260,4)),CONCATENATE(INDEX('LŠZ H'!A$2:AI$2000,B260,3),"/",INDEX('LŠZ H'!A$2:AI$2000,B260,4)))</f>
        <v>NUCLEON XX 20/</v>
      </c>
      <c r="N260" s="900" t="str">
        <f>IF(A260="P",CONCATENATE(INDEX('LŠZ P'!A$2:AP$2000,B260,23),";",INDEX('LŠZ P'!A$2:AP$2000,B260,42)),CONCATENATE(INDEX('LŠZ H'!A$2:AI$2000,B260,23),";",INDEX('LŠZ H'!A$2:AI$2000,B260,39)))</f>
        <v>108;</v>
      </c>
      <c r="O260" s="914">
        <v>45063</v>
      </c>
      <c r="P260" s="599"/>
    </row>
    <row r="261" spans="1:16" s="295" customFormat="1" x14ac:dyDescent="0.2">
      <c r="A261" s="898" t="s">
        <v>991</v>
      </c>
      <c r="B261" s="899">
        <v>575</v>
      </c>
      <c r="C261" s="904">
        <v>258</v>
      </c>
      <c r="D261" s="900" t="str">
        <f>IF(A261="P",INDEX('LŠZ P'!A$2:AP$2000,B261,11),INDEX('LŠZ H'!A$2:AI$2000,B261,11))</f>
        <v>Július PÁNIK</v>
      </c>
      <c r="E261" s="900" t="str">
        <f>IF(A261="P",INDEX('LŠZ P'!A$2:AP$2000,B261,5),INDEX('LŠZ H'!A$2:AI$2000,B261,5))</f>
        <v>OM-P575</v>
      </c>
      <c r="F261" s="900" t="str">
        <f>IF(A261="P",INDEX('LŠZ P'!A$2:AP$2000,B261,6),INDEX('LŠZ H'!A$2:AI$2000,B261,6))</f>
        <v>P575</v>
      </c>
      <c r="G261" s="899" t="str">
        <f>IF(A261="P",INDEX('LŠZ P'!A$2:AP$2000,B261,21),INDEX('LŠZ H'!A$2:AI$2000,B261,21))</f>
        <v>P,P</v>
      </c>
      <c r="H261" s="900">
        <f>IF(A261="P",INDEX('LŠZ P'!A$2:AP$2000,B261,17),INDEX('LŠZ H'!A$2:AI$2000,B261,17))</f>
        <v>19265</v>
      </c>
      <c r="I261" s="913">
        <v>44336</v>
      </c>
      <c r="J261" s="899" t="str">
        <f>IF(A261="P",INDEX('LŠZ P'!A$2:AP$2000,B261,2),INDEX('LŠZ H'!A$2:AI$2000,B261,2))</f>
        <v>MPK</v>
      </c>
      <c r="K261" s="900" t="str">
        <f>IF(A261="P",CONCATENATE(INDEX('LŠZ P'!A$2:AP$2000,B261,24),",",INDEX('LŠZ P'!A$2:AP$2000,B261,26)," ",INDEX('LŠZ P'!A$2:AP$2000,B261,25)),CONCATENATE(INDEX('LŠZ H'!A$2:AI$2000,B261,24),",",INDEX('LŠZ H'!A$2:AI$2000,B261,26)," ",INDEX('LŠZ H'!A$2:AI$2000,B261,25)))</f>
        <v>Makovického 16/28,036 01 Martin</v>
      </c>
      <c r="L261" s="900" t="str">
        <f>IF(A261="P",INDEX('LŠZ P'!A$2:AP$2000,B261,20),INDEX('LŠZ H'!A$2:AI$2000,B261,20))</f>
        <v>Mitter</v>
      </c>
      <c r="M261" s="900" t="str">
        <f>IF(A261="P",CONCATENATE(INDEX('LŠZ P'!A$2:AP$2000,B261,3),"/",INDEX('LŠZ P'!A$2:AP$2000,B261,4)),CONCATENATE(INDEX('LŠZ H'!A$2:AI$2000,B261,3),"/",INDEX('LŠZ H'!A$2:AI$2000,B261,4)))</f>
        <v>ORBIT 3 28/JENIFER F 200/TRIKE</v>
      </c>
      <c r="N261" s="900" t="str">
        <f>IF(A261="P",CONCATENATE(INDEX('LŠZ P'!A$2:AP$2000,B261,23),";",INDEX('LŠZ P'!A$2:AP$2000,B261,42)),CONCATENATE(INDEX('LŠZ H'!A$2:AI$2000,B261,23),";",INDEX('LŠZ H'!A$2:AI$2000,B261,39)))</f>
        <v>95//59/47;</v>
      </c>
      <c r="O261" s="914">
        <v>45065</v>
      </c>
      <c r="P261" s="599"/>
    </row>
    <row r="262" spans="1:16" s="295" customFormat="1" x14ac:dyDescent="0.2">
      <c r="A262" s="898" t="s">
        <v>991</v>
      </c>
      <c r="B262" s="899">
        <v>296</v>
      </c>
      <c r="C262" s="904">
        <v>259</v>
      </c>
      <c r="D262" s="900" t="str">
        <f>IF(A262="P",INDEX('LŠZ P'!A$2:AP$2000,B262,11),INDEX('LŠZ H'!A$2:AI$2000,B262,11))</f>
        <v>Ing. Peter ŠIMEK</v>
      </c>
      <c r="E262" s="900" t="str">
        <f>IF(A262="P",INDEX('LŠZ P'!A$2:AP$2000,B262,5),INDEX('LŠZ H'!A$2:AI$2000,B262,5))</f>
        <v>OM-P296</v>
      </c>
      <c r="F262" s="900">
        <f>IF(A262="P",INDEX('LŠZ P'!A$2:AP$2000,B262,6),INDEX('LŠZ H'!A$2:AI$2000,B262,6))</f>
        <v>0</v>
      </c>
      <c r="G262" s="899" t="str">
        <f>IF(A262="P",INDEX('LŠZ P'!A$2:AP$2000,B262,21),INDEX('LŠZ H'!A$2:AI$2000,B262,21))</f>
        <v>P</v>
      </c>
      <c r="H262" s="900">
        <f>IF(A262="P",INDEX('LŠZ P'!A$2:AP$2000,B262,17),INDEX('LŠZ H'!A$2:AI$2000,B262,17))</f>
        <v>20405</v>
      </c>
      <c r="I262" s="913">
        <v>44336</v>
      </c>
      <c r="J262" s="899" t="str">
        <f>IF(A262="P",INDEX('LŠZ P'!A$2:AP$2000,B262,2),INDEX('LŠZ H'!A$2:AI$2000,B262,2))</f>
        <v>PK</v>
      </c>
      <c r="K262" s="900" t="str">
        <f>IF(A262="P",CONCATENATE(INDEX('LŠZ P'!A$2:AP$2000,B262,24),",",INDEX('LŠZ P'!A$2:AP$2000,B262,26)," ",INDEX('LŠZ P'!A$2:AP$2000,B262,25)),CONCATENATE(INDEX('LŠZ H'!A$2:AI$2000,B262,24),",",INDEX('LŠZ H'!A$2:AI$2000,B262,26)," ",INDEX('LŠZ H'!A$2:AI$2000,B262,25)))</f>
        <v>Špačinská cesta 633/13,917 01 Trnava</v>
      </c>
      <c r="L262" s="900" t="str">
        <f>IF(A262="P",INDEX('LŠZ P'!A$2:AP$2000,B262,20),INDEX('LŠZ H'!A$2:AI$2000,B262,20))</f>
        <v>Muhelyi</v>
      </c>
      <c r="M262" s="900" t="str">
        <f>IF(A262="P",CONCATENATE(INDEX('LŠZ P'!A$2:AP$2000,B262,3),"/",INDEX('LŠZ P'!A$2:AP$2000,B262,4)),CONCATENATE(INDEX('LŠZ H'!A$2:AI$2000,B262,3),"/",INDEX('LŠZ H'!A$2:AI$2000,B262,4)))</f>
        <v>BIBETA 6 41/</v>
      </c>
      <c r="N262" s="900" t="str">
        <f>IF(A262="P",CONCATENATE(INDEX('LŠZ P'!A$2:AP$2000,B262,23),";",INDEX('LŠZ P'!A$2:AP$2000,B262,42)),CONCATENATE(INDEX('LŠZ H'!A$2:AI$2000,B262,23),";",INDEX('LŠZ H'!A$2:AI$2000,B262,39)))</f>
        <v>100;</v>
      </c>
      <c r="O262" s="914">
        <v>45063</v>
      </c>
      <c r="P262" s="599"/>
    </row>
    <row r="263" spans="1:16" s="295" customFormat="1" x14ac:dyDescent="0.2">
      <c r="A263" s="898" t="s">
        <v>991</v>
      </c>
      <c r="B263" s="899">
        <v>1381</v>
      </c>
      <c r="C263" s="904">
        <v>260</v>
      </c>
      <c r="D263" s="900" t="str">
        <f>IF(A263="P",INDEX('LŠZ P'!A$2:AP$2000,B263,11),INDEX('LŠZ H'!A$2:AI$2000,B263,11))</f>
        <v>Mgr. Marek VAŠKO</v>
      </c>
      <c r="E263" s="900">
        <f>IF(A263="P",INDEX('LŠZ P'!A$2:AP$2000,B263,5),INDEX('LŠZ H'!A$2:AI$2000,B263,5))</f>
        <v>0</v>
      </c>
      <c r="F263" s="900" t="str">
        <f>IF(A263="P",INDEX('LŠZ P'!A$2:AP$2000,B263,6),INDEX('LŠZ H'!A$2:AI$2000,B263,6))</f>
        <v>P090</v>
      </c>
      <c r="G263" s="899" t="str">
        <f>IF(A263="P",INDEX('LŠZ P'!A$2:AP$2000,B263,21),INDEX('LŠZ H'!A$2:AI$2000,B263,21))</f>
        <v>Z</v>
      </c>
      <c r="H263" s="900">
        <f>IF(A263="P",INDEX('LŠZ P'!A$2:AP$2000,B263,17),INDEX('LŠZ H'!A$2:AI$2000,B263,17))</f>
        <v>21260</v>
      </c>
      <c r="I263" s="913">
        <v>44337</v>
      </c>
      <c r="J263" s="899" t="str">
        <f>IF(A263="P",INDEX('LŠZ P'!A$2:AP$2000,B263,2),INDEX('LŠZ H'!A$2:AI$2000,B263,2))</f>
        <v>T</v>
      </c>
      <c r="K263" s="900" t="str">
        <f>IF(A263="P",CONCATENATE(INDEX('LŠZ P'!A$2:AP$2000,B263,24),",",INDEX('LŠZ P'!A$2:AP$2000,B263,26)," ",INDEX('LŠZ P'!A$2:AP$2000,B263,25)),CONCATENATE(INDEX('LŠZ H'!A$2:AI$2000,B263,24),",",INDEX('LŠZ H'!A$2:AI$2000,B263,26)," ",INDEX('LŠZ H'!A$2:AI$2000,B263,25)))</f>
        <v>Poštová 43/35,076 15 Veľaty</v>
      </c>
      <c r="L263" s="900" t="str">
        <f>IF(A263="P",INDEX('LŠZ P'!A$2:AP$2000,B263,20),INDEX('LŠZ H'!A$2:AI$2000,B263,20))</f>
        <v>Šimko</v>
      </c>
      <c r="M263" s="900" t="str">
        <f>IF(A263="P",CONCATENATE(INDEX('LŠZ P'!A$2:AP$2000,B263,3),"/",INDEX('LŠZ P'!A$2:AP$2000,B263,4)),CONCATENATE(INDEX('LŠZ H'!A$2:AI$2000,B263,3),"/",INDEX('LŠZ H'!A$2:AI$2000,B263,4)))</f>
        <v>/SIMPLIFY X3</v>
      </c>
      <c r="N263" s="900" t="str">
        <f>IF(A263="P",CONCATENATE(INDEX('LŠZ P'!A$2:AP$2000,B263,23),";",INDEX('LŠZ P'!A$2:AP$2000,B263,42)),CONCATENATE(INDEX('LŠZ H'!A$2:AI$2000,B263,23),";",INDEX('LŠZ H'!A$2:AI$2000,B263,39)))</f>
        <v>0//82/100;para PLS č. 21260</v>
      </c>
      <c r="O263" s="914">
        <v>44456</v>
      </c>
      <c r="P263" s="599"/>
    </row>
    <row r="264" spans="1:16" s="295" customFormat="1" x14ac:dyDescent="0.2">
      <c r="A264" s="898" t="s">
        <v>991</v>
      </c>
      <c r="B264" s="899">
        <v>748</v>
      </c>
      <c r="C264" s="904">
        <v>261</v>
      </c>
      <c r="D264" s="900" t="str">
        <f>IF(A264="P",INDEX('LŠZ P'!A$2:AP$2000,B264,11),INDEX('LŠZ H'!A$2:AI$2000,B264,11))</f>
        <v>Ing. Milan BOHUŠ</v>
      </c>
      <c r="E264" s="900" t="str">
        <f>IF(A264="P",INDEX('LŠZ P'!A$2:AP$2000,B264,5),INDEX('LŠZ H'!A$2:AI$2000,B264,5))</f>
        <v>OM-P748</v>
      </c>
      <c r="F264" s="900" t="str">
        <f>IF(A264="P",INDEX('LŠZ P'!A$2:AP$2000,B264,6),INDEX('LŠZ H'!A$2:AI$2000,B264,6))</f>
        <v>P748</v>
      </c>
      <c r="G264" s="899" t="str">
        <f>IF(A264="P",INDEX('LŠZ P'!A$2:AP$2000,B264,21),INDEX('LŠZ H'!A$2:AI$2000,B264,21))</f>
        <v>P,P</v>
      </c>
      <c r="H264" s="900">
        <f>IF(A264="P",INDEX('LŠZ P'!A$2:AP$2000,B264,17),INDEX('LŠZ H'!A$2:AI$2000,B264,17))</f>
        <v>21261</v>
      </c>
      <c r="I264" s="913">
        <v>44337</v>
      </c>
      <c r="J264" s="899" t="str">
        <f>IF(A264="P",INDEX('LŠZ P'!A$2:AP$2000,B264,2),INDEX('LŠZ H'!A$2:AI$2000,B264,2))</f>
        <v>MPK</v>
      </c>
      <c r="K264" s="900" t="str">
        <f>IF(A264="P",CONCATENATE(INDEX('LŠZ P'!A$2:AP$2000,B264,24),",",INDEX('LŠZ P'!A$2:AP$2000,B264,26)," ",INDEX('LŠZ P'!A$2:AP$2000,B264,25)),CONCATENATE(INDEX('LŠZ H'!A$2:AI$2000,B264,24),",",INDEX('LŠZ H'!A$2:AI$2000,B264,26)," ",INDEX('LŠZ H'!A$2:AI$2000,B264,25)))</f>
        <v>Stražská cesta 47,960 01 Zvolen</v>
      </c>
      <c r="L264" s="900" t="str">
        <f>IF(A264="P",INDEX('LŠZ P'!A$2:AP$2000,B264,20),INDEX('LŠZ H'!A$2:AI$2000,B264,20))</f>
        <v>Bohuš</v>
      </c>
      <c r="M264" s="900" t="str">
        <f>IF(A264="P",CONCATENATE(INDEX('LŠZ P'!A$2:AP$2000,B264,3),"/",INDEX('LŠZ P'!A$2:AP$2000,B264,4)),CONCATENATE(INDEX('LŠZ H'!A$2:AI$2000,B264,3),"/",INDEX('LŠZ H'!A$2:AI$2000,B264,4)))</f>
        <v>CRUISER/H0RNET 503</v>
      </c>
      <c r="N264" s="900" t="str">
        <f>IF(A264="P",CONCATENATE(INDEX('LŠZ P'!A$2:AP$2000,B264,23),";",INDEX('LŠZ P'!A$2:AP$2000,B264,42)),CONCATENATE(INDEX('LŠZ H'!A$2:AI$2000,B264,23),";",INDEX('LŠZ H'!A$2:AI$2000,B264,39)))</f>
        <v>163//600/1580;</v>
      </c>
      <c r="O264" s="914">
        <v>45064</v>
      </c>
      <c r="P264" s="599"/>
    </row>
    <row r="265" spans="1:16" s="295" customFormat="1" x14ac:dyDescent="0.2">
      <c r="A265" s="898" t="s">
        <v>991</v>
      </c>
      <c r="B265" s="899">
        <v>1174</v>
      </c>
      <c r="C265" s="904">
        <v>262</v>
      </c>
      <c r="D265" s="900" t="str">
        <f>IF(A265="P",INDEX('LŠZ P'!A$2:AP$2000,B265,11),INDEX('LŠZ H'!A$2:AI$2000,B265,11))</f>
        <v>Ing. Milan BOHUŠ</v>
      </c>
      <c r="E265" s="900" t="str">
        <f>IF(A265="P",INDEX('LŠZ P'!A$2:AP$2000,B265,5),INDEX('LŠZ H'!A$2:AI$2000,B265,5))</f>
        <v>OM-L174</v>
      </c>
      <c r="F265" s="915" t="str">
        <f>IF(A265="P",INDEX('LŠZ P'!A$2:AP$2000,B265,6),INDEX('LŠZ H'!A$2:AI$2000,B265,6))</f>
        <v>P748</v>
      </c>
      <c r="G265" s="899" t="str">
        <f>IF(A265="P",INDEX('LŠZ P'!A$2:AP$2000,B265,21),INDEX('LŠZ H'!A$2:AI$2000,B265,21))</f>
        <v>P,P</v>
      </c>
      <c r="H265" s="900">
        <f>IF(A265="P",INDEX('LŠZ P'!A$2:AP$2000,B265,17),INDEX('LŠZ H'!A$2:AI$2000,B265,17))</f>
        <v>21261</v>
      </c>
      <c r="I265" s="913">
        <v>44337</v>
      </c>
      <c r="J265" s="899" t="str">
        <f>IF(A265="P",INDEX('LŠZ P'!A$2:AP$2000,B265,2),INDEX('LŠZ H'!A$2:AI$2000,B265,2))</f>
        <v>MPK</v>
      </c>
      <c r="K265" s="900" t="str">
        <f>IF(A265="P",CONCATENATE(INDEX('LŠZ P'!A$2:AP$2000,B265,24),",",INDEX('LŠZ P'!A$2:AP$2000,B265,26)," ",INDEX('LŠZ P'!A$2:AP$2000,B265,25)),CONCATENATE(INDEX('LŠZ H'!A$2:AI$2000,B265,24),",",INDEX('LŠZ H'!A$2:AI$2000,B265,26)," ",INDEX('LŠZ H'!A$2:AI$2000,B265,25)))</f>
        <v>Stražská cesta 47,960 01 Zvolen</v>
      </c>
      <c r="L265" s="900" t="str">
        <f>IF(A265="P",INDEX('LŠZ P'!A$2:AP$2000,B265,20),INDEX('LŠZ H'!A$2:AI$2000,B265,20))</f>
        <v>Bohuš</v>
      </c>
      <c r="M265" s="900" t="str">
        <f>IF(A265="P",CONCATENATE(INDEX('LŠZ P'!A$2:AP$2000,B265,3),"/",INDEX('LŠZ P'!A$2:AP$2000,B265,4)),CONCATENATE(INDEX('LŠZ H'!A$2:AI$2000,B265,3),"/",INDEX('LŠZ H'!A$2:AI$2000,B265,4)))</f>
        <v>CHIRON 340/</v>
      </c>
      <c r="N265" s="900" t="str">
        <f>IF(A265="P",CONCATENATE(INDEX('LŠZ P'!A$2:AP$2000,B265,23),";",INDEX('LŠZ P'!A$2:AP$2000,B265,42)),CONCATENATE(INDEX('LŠZ H'!A$2:AI$2000,B265,23),";",INDEX('LŠZ H'!A$2:AI$2000,B265,39)))</f>
        <v>452;</v>
      </c>
      <c r="O265" s="914">
        <v>45064</v>
      </c>
      <c r="P265" s="599"/>
    </row>
    <row r="266" spans="1:16" s="295" customFormat="1" x14ac:dyDescent="0.2">
      <c r="A266" s="898" t="s">
        <v>991</v>
      </c>
      <c r="B266" s="899">
        <v>611</v>
      </c>
      <c r="C266" s="904">
        <v>263</v>
      </c>
      <c r="D266" s="900" t="str">
        <f>IF(A266="P",INDEX('LŠZ P'!A$2:AP$2000,B266,11),INDEX('LŠZ H'!A$2:AI$2000,B266,11))</f>
        <v>Ing. Martin ŠIMKO</v>
      </c>
      <c r="E266" s="900" t="str">
        <f>IF(A266="P",INDEX('LŠZ P'!A$2:AP$2000,B266,5),INDEX('LŠZ H'!A$2:AI$2000,B266,5))</f>
        <v>OM-P611</v>
      </c>
      <c r="F266" s="900">
        <f>IF(A266="P",INDEX('LŠZ P'!A$2:AP$2000,B266,6),INDEX('LŠZ H'!A$2:AI$2000,B266,6))</f>
        <v>0</v>
      </c>
      <c r="G266" s="899" t="str">
        <f>IF(A266="P",INDEX('LŠZ P'!A$2:AP$2000,B266,21),INDEX('LŠZ H'!A$2:AI$2000,B266,21))</f>
        <v>P</v>
      </c>
      <c r="H266" s="900">
        <f>IF(A266="P",INDEX('LŠZ P'!A$2:AP$2000,B266,17),INDEX('LŠZ H'!A$2:AI$2000,B266,17))</f>
        <v>19267</v>
      </c>
      <c r="I266" s="913">
        <v>44340</v>
      </c>
      <c r="J266" s="899" t="str">
        <f>IF(A266="P",INDEX('LŠZ P'!A$2:AP$2000,B266,2),INDEX('LŠZ H'!A$2:AI$2000,B266,2))</f>
        <v>PK</v>
      </c>
      <c r="K266" s="900" t="str">
        <f>IF(A266="P",CONCATENATE(INDEX('LŠZ P'!A$2:AP$2000,B266,24),",",INDEX('LŠZ P'!A$2:AP$2000,B266,26)," ",INDEX('LŠZ P'!A$2:AP$2000,B266,25)),CONCATENATE(INDEX('LŠZ H'!A$2:AI$2000,B266,24),",",INDEX('LŠZ H'!A$2:AI$2000,B266,26)," ",INDEX('LŠZ H'!A$2:AI$2000,B266,25)))</f>
        <v>Na Rúrkach 39,080 01 Prešov</v>
      </c>
      <c r="L266" s="900" t="str">
        <f>IF(A266="P",INDEX('LŠZ P'!A$2:AP$2000,B266,20),INDEX('LŠZ H'!A$2:AI$2000,B266,20))</f>
        <v>Šimko</v>
      </c>
      <c r="M266" s="900" t="str">
        <f>IF(A266="P",CONCATENATE(INDEX('LŠZ P'!A$2:AP$2000,B266,3),"/",INDEX('LŠZ P'!A$2:AP$2000,B266,4)),CONCATENATE(INDEX('LŠZ H'!A$2:AI$2000,B266,3),"/",INDEX('LŠZ H'!A$2:AI$2000,B266,4)))</f>
        <v>VEGA 2 S
/</v>
      </c>
      <c r="N266" s="900" t="str">
        <f>IF(A266="P",CONCATENATE(INDEX('LŠZ P'!A$2:AP$2000,B266,23),";",INDEX('LŠZ P'!A$2:AP$2000,B266,42)),CONCATENATE(INDEX('LŠZ H'!A$2:AI$2000,B266,23),";",INDEX('LŠZ H'!A$2:AI$2000,B266,39)))</f>
        <v>102;</v>
      </c>
      <c r="O266" s="914">
        <v>45065</v>
      </c>
      <c r="P266" s="599"/>
    </row>
    <row r="267" spans="1:16" s="295" customFormat="1" x14ac:dyDescent="0.2">
      <c r="A267" s="898" t="s">
        <v>991</v>
      </c>
      <c r="B267" s="899">
        <v>686</v>
      </c>
      <c r="C267" s="904">
        <v>264</v>
      </c>
      <c r="D267" s="900" t="str">
        <f>IF(A267="P",INDEX('LŠZ P'!A$2:AP$2000,B267,11),INDEX('LŠZ H'!A$2:AI$2000,B267,11))</f>
        <v>Ing. Martin ŠIMKO</v>
      </c>
      <c r="E267" s="900" t="str">
        <f>IF(A267="P",INDEX('LŠZ P'!A$2:AP$2000,B267,5),INDEX('LŠZ H'!A$2:AI$2000,B267,5))</f>
        <v>OM-P686</v>
      </c>
      <c r="F267" s="900" t="str">
        <f>IF(A267="P",INDEX('LŠZ P'!A$2:AP$2000,B267,6),INDEX('LŠZ H'!A$2:AI$2000,B267,6))</f>
        <v>P686</v>
      </c>
      <c r="G267" s="899" t="str">
        <f>IF(A267="P",INDEX('LŠZ P'!A$2:AP$2000,B267,21),INDEX('LŠZ H'!A$2:AI$2000,B267,21))</f>
        <v>P,P</v>
      </c>
      <c r="H267" s="900">
        <f>IF(A267="P",INDEX('LŠZ P'!A$2:AP$2000,B267,17),INDEX('LŠZ H'!A$2:AI$2000,B267,17))</f>
        <v>17520</v>
      </c>
      <c r="I267" s="913">
        <v>44340</v>
      </c>
      <c r="J267" s="899" t="str">
        <f>IF(A267="P",INDEX('LŠZ P'!A$2:AP$2000,B267,2),INDEX('LŠZ H'!A$2:AI$2000,B267,2))</f>
        <v>MPK</v>
      </c>
      <c r="K267" s="900" t="str">
        <f>IF(A267="P",CONCATENATE(INDEX('LŠZ P'!A$2:AP$2000,B267,24),",",INDEX('LŠZ P'!A$2:AP$2000,B267,26)," ",INDEX('LŠZ P'!A$2:AP$2000,B267,25)),CONCATENATE(INDEX('LŠZ H'!A$2:AI$2000,B267,24),",",INDEX('LŠZ H'!A$2:AI$2000,B267,26)," ",INDEX('LŠZ H'!A$2:AI$2000,B267,25)))</f>
        <v>Na Rúrkach 39,080 01 Prešov</v>
      </c>
      <c r="L267" s="900" t="str">
        <f>IF(A267="P",INDEX('LŠZ P'!A$2:AP$2000,B267,20),INDEX('LŠZ H'!A$2:AI$2000,B267,20))</f>
        <v>Šimko</v>
      </c>
      <c r="M267" s="900" t="str">
        <f>IF(A267="P",CONCATENATE(INDEX('LŠZ P'!A$2:AP$2000,B267,3),"/",INDEX('LŠZ P'!A$2:AP$2000,B267,4)),CONCATENATE(INDEX('LŠZ H'!A$2:AI$2000,B267,3),"/",INDEX('LŠZ H'!A$2:AI$2000,B267,4)))</f>
        <v>X-WING EVO/XCITOR XC 378</v>
      </c>
      <c r="N267" s="900" t="str">
        <f>IF(A267="P",CONCATENATE(INDEX('LŠZ P'!A$2:AP$2000,B267,23),";",INDEX('LŠZ P'!A$2:AP$2000,B267,42)),CONCATENATE(INDEX('LŠZ H'!A$2:AI$2000,B267,23),";",INDEX('LŠZ H'!A$2:AI$2000,B267,39)))</f>
        <v>53//53/168;</v>
      </c>
      <c r="O267" s="914">
        <v>45065</v>
      </c>
      <c r="P267" s="599"/>
    </row>
    <row r="268" spans="1:16" s="295" customFormat="1" x14ac:dyDescent="0.2">
      <c r="A268" s="898" t="s">
        <v>680</v>
      </c>
      <c r="B268" s="899">
        <v>85</v>
      </c>
      <c r="C268" s="904">
        <v>265</v>
      </c>
      <c r="D268" s="900" t="str">
        <f>IF(A268="P",INDEX('LŠZ P'!A$2:AP$2000,B268,11),INDEX('LŠZ H'!A$2:AI$2000,B268,11))</f>
        <v>Ing. Eduard HANÁK</v>
      </c>
      <c r="E268" s="900" t="str">
        <f>IF(A268="P",INDEX('LŠZ P'!A$2:AP$2000,B268,5),INDEX('LŠZ H'!A$2:AI$2000,B268,5))</f>
        <v>OM-H085</v>
      </c>
      <c r="F268" s="900">
        <f>IF(A268="P",INDEX('LŠZ P'!A$2:AP$2000,B268,6),INDEX('LŠZ H'!A$2:AI$2000,B268,6))</f>
        <v>0</v>
      </c>
      <c r="G268" s="899" t="str">
        <f>IF(A268="P",INDEX('LŠZ P'!A$2:AP$2000,B268,21),INDEX('LŠZ H'!A$2:AI$2000,B268,21))</f>
        <v>14/18</v>
      </c>
      <c r="H268" s="900">
        <f>IF(A268="P",INDEX('LŠZ P'!A$2:AP$2000,B268,17),INDEX('LŠZ H'!A$2:AI$2000,B268,17))</f>
        <v>2013</v>
      </c>
      <c r="I268" s="913">
        <v>44340</v>
      </c>
      <c r="J268" s="899" t="str">
        <f>IF(A268="P",INDEX('LŠZ P'!A$2:AP$2000,B268,2),INDEX('LŠZ H'!A$2:AI$2000,B268,2))</f>
        <v>MZK</v>
      </c>
      <c r="K268" s="900" t="str">
        <f>IF(A268="P",CONCATENATE(INDEX('LŠZ P'!A$2:AP$2000,B268,24),",",INDEX('LŠZ P'!A$2:AP$2000,B268,26)," ",INDEX('LŠZ P'!A$2:AP$2000,B268,25)),CONCATENATE(INDEX('LŠZ H'!A$2:AI$2000,B268,24),",",INDEX('LŠZ H'!A$2:AI$2000,B268,26)," ",INDEX('LŠZ H'!A$2:AI$2000,B268,25)))</f>
        <v>2, 71</v>
      </c>
      <c r="L268" s="900" t="str">
        <f>IF(A268="P",INDEX('LŠZ P'!A$2:AP$2000,B268,20),INDEX('LŠZ H'!A$2:AI$2000,B268,20))</f>
        <v>P</v>
      </c>
      <c r="M268" s="900" t="str">
        <f>IF(A268="P",CONCATENATE(INDEX('LŠZ P'!A$2:AP$2000,B268,3),"/",INDEX('LŠZ P'!A$2:AP$2000,B268,4)),CONCATENATE(INDEX('LŠZ H'!A$2:AI$2000,B268,3),"/",INDEX('LŠZ H'!A$2:AI$2000,B268,4)))</f>
        <v>FOX-16T/ANT/</v>
      </c>
      <c r="N268" s="900" t="e">
        <f>IF(A268="P",CONCATENATE(INDEX('LŠZ P'!A$2:AP$2000,B268,23),";",INDEX('LŠZ P'!A$2:AP$2000,B268,42)),CONCATENATE(INDEX('LŠZ H'!A$2:AI$2000,B268,23),";",INDEX('LŠZ H'!A$2:AI$2000,B268,39)))</f>
        <v>#REF!</v>
      </c>
      <c r="O268" s="914">
        <v>45061</v>
      </c>
      <c r="P268" s="599"/>
    </row>
    <row r="269" spans="1:16" s="295" customFormat="1" x14ac:dyDescent="0.2">
      <c r="A269" s="898" t="s">
        <v>991</v>
      </c>
      <c r="B269" s="899">
        <v>732</v>
      </c>
      <c r="C269" s="904">
        <v>266</v>
      </c>
      <c r="D269" s="900" t="str">
        <f>IF(A269="P",INDEX('LŠZ P'!A$2:AP$2000,B269,11),INDEX('LŠZ H'!A$2:AI$2000,B269,11))</f>
        <v>Ing. Pavel GOLIAN</v>
      </c>
      <c r="E269" s="900" t="str">
        <f>IF(A269="P",INDEX('LŠZ P'!A$2:AP$2000,B269,5),INDEX('LŠZ H'!A$2:AI$2000,B269,5))</f>
        <v>OM-P732</v>
      </c>
      <c r="F269" s="900">
        <f>IF(A269="P",INDEX('LŠZ P'!A$2:AP$2000,B269,6),INDEX('LŠZ H'!A$2:AI$2000,B269,6))</f>
        <v>0</v>
      </c>
      <c r="G269" s="899" t="str">
        <f>IF(A269="P",INDEX('LŠZ P'!A$2:AP$2000,B269,21),INDEX('LŠZ H'!A$2:AI$2000,B269,21))</f>
        <v>V</v>
      </c>
      <c r="H269" s="900">
        <f>IF(A269="P",INDEX('LŠZ P'!A$2:AP$2000,B269,17),INDEX('LŠZ H'!A$2:AI$2000,B269,17))</f>
        <v>21266</v>
      </c>
      <c r="I269" s="913">
        <v>44342</v>
      </c>
      <c r="J269" s="899" t="str">
        <f>IF(A269="P",INDEX('LŠZ P'!A$2:AP$2000,B269,2),INDEX('LŠZ H'!A$2:AI$2000,B269,2))</f>
        <v>PK</v>
      </c>
      <c r="K269" s="900" t="str">
        <f>IF(A269="P",CONCATENATE(INDEX('LŠZ P'!A$2:AP$2000,B269,24),",",INDEX('LŠZ P'!A$2:AP$2000,B269,26)," ",INDEX('LŠZ P'!A$2:AP$2000,B269,25)),CONCATENATE(INDEX('LŠZ H'!A$2:AI$2000,B269,24),",",INDEX('LŠZ H'!A$2:AI$2000,B269,26)," ",INDEX('LŠZ H'!A$2:AI$2000,B269,25)))</f>
        <v>Hrádza79/ 63,976 57 Michalová</v>
      </c>
      <c r="L269" s="900" t="str">
        <f>IF(A269="P",INDEX('LŠZ P'!A$2:AP$2000,B269,20),INDEX('LŠZ H'!A$2:AI$2000,B269,20))</f>
        <v>Muhelyi</v>
      </c>
      <c r="M269" s="900" t="str">
        <f>IF(A269="P",CONCATENATE(INDEX('LŠZ P'!A$2:AP$2000,B269,3),"/",INDEX('LŠZ P'!A$2:AP$2000,B269,4)),CONCATENATE(INDEX('LŠZ H'!A$2:AI$2000,B269,3),"/",INDEX('LŠZ H'!A$2:AI$2000,B269,4)))</f>
        <v>EPSILON 9 30/</v>
      </c>
      <c r="N269" s="900" t="str">
        <f>IF(A269="P",CONCATENATE(INDEX('LŠZ P'!A$2:AP$2000,B269,23),";",INDEX('LŠZ P'!A$2:AP$2000,B269,42)),CONCATENATE(INDEX('LŠZ H'!A$2:AI$2000,B269,23),";",INDEX('LŠZ H'!A$2:AI$2000,B269,39)))</f>
        <v>2;</v>
      </c>
      <c r="O269" s="914">
        <v>45061</v>
      </c>
      <c r="P269" s="599"/>
    </row>
    <row r="270" spans="1:16" s="295" customFormat="1" x14ac:dyDescent="0.2">
      <c r="A270" s="898" t="s">
        <v>991</v>
      </c>
      <c r="B270" s="899">
        <v>1023</v>
      </c>
      <c r="C270" s="904">
        <v>267</v>
      </c>
      <c r="D270" s="900" t="str">
        <f>IF(A270="P",INDEX('LŠZ P'!A$2:AP$2000,B270,11),INDEX('LŠZ H'!A$2:AI$2000,B270,11))</f>
        <v>Ing. Pavel GOLIAN</v>
      </c>
      <c r="E270" s="900" t="str">
        <f>IF(A270="P",INDEX('LŠZ P'!A$2:AP$2000,B270,5),INDEX('LŠZ H'!A$2:AI$2000,B270,5))</f>
        <v>OM-L023</v>
      </c>
      <c r="F270" s="900">
        <f>IF(A270="P",INDEX('LŠZ P'!A$2:AP$2000,B270,6),INDEX('LŠZ H'!A$2:AI$2000,B270,6))</f>
        <v>0</v>
      </c>
      <c r="G270" s="899" t="str">
        <f>IF(A270="P",INDEX('LŠZ P'!A$2:AP$2000,B270,21),INDEX('LŠZ H'!A$2:AI$2000,B270,21))</f>
        <v>V</v>
      </c>
      <c r="H270" s="900">
        <f>IF(A270="P",INDEX('LŠZ P'!A$2:AP$2000,B270,17),INDEX('LŠZ H'!A$2:AI$2000,B270,17))</f>
        <v>21267</v>
      </c>
      <c r="I270" s="913">
        <v>44342</v>
      </c>
      <c r="J270" s="899" t="str">
        <f>IF(A270="P",INDEX('LŠZ P'!A$2:AP$2000,B270,2),INDEX('LŠZ H'!A$2:AI$2000,B270,2))</f>
        <v>PK</v>
      </c>
      <c r="K270" s="900" t="str">
        <f>IF(A270="P",CONCATENATE(INDEX('LŠZ P'!A$2:AP$2000,B270,24),",",INDEX('LŠZ P'!A$2:AP$2000,B270,26)," ",INDEX('LŠZ P'!A$2:AP$2000,B270,25)),CONCATENATE(INDEX('LŠZ H'!A$2:AI$2000,B270,24),",",INDEX('LŠZ H'!A$2:AI$2000,B270,26)," ",INDEX('LŠZ H'!A$2:AI$2000,B270,25)))</f>
        <v>Hrádza 79/63,976 57 Michalová</v>
      </c>
      <c r="L270" s="900" t="str">
        <f>IF(A270="P",INDEX('LŠZ P'!A$2:AP$2000,B270,20),INDEX('LŠZ H'!A$2:AI$2000,B270,20))</f>
        <v>Muhelyi</v>
      </c>
      <c r="M270" s="900" t="str">
        <f>IF(A270="P",CONCATENATE(INDEX('LŠZ P'!A$2:AP$2000,B270,3),"/",INDEX('LŠZ P'!A$2:AP$2000,B270,4)),CONCATENATE(INDEX('LŠZ H'!A$2:AI$2000,B270,3),"/",INDEX('LŠZ H'!A$2:AI$2000,B270,4)))</f>
        <v>ORBIT 3 30/</v>
      </c>
      <c r="N270" s="900" t="str">
        <f>IF(A270="P",CONCATENATE(INDEX('LŠZ P'!A$2:AP$2000,B270,23),";",INDEX('LŠZ P'!A$2:AP$2000,B270,42)),CONCATENATE(INDEX('LŠZ H'!A$2:AI$2000,B270,23),";",INDEX('LŠZ H'!A$2:AI$2000,B270,39)))</f>
        <v>115;</v>
      </c>
      <c r="O270" s="914">
        <v>45061</v>
      </c>
      <c r="P270" s="599"/>
    </row>
    <row r="271" spans="1:16" s="295" customFormat="1" x14ac:dyDescent="0.2">
      <c r="A271" s="898" t="s">
        <v>680</v>
      </c>
      <c r="B271" s="899">
        <v>29</v>
      </c>
      <c r="C271" s="904">
        <v>268</v>
      </c>
      <c r="D271" s="900" t="str">
        <f>IF(A271="P",INDEX('LŠZ P'!A$2:AP$2000,B271,11),INDEX('LŠZ H'!A$2:AI$2000,B271,11))</f>
        <v>Stanislav JANČI</v>
      </c>
      <c r="E271" s="900" t="str">
        <f>IF(A271="P",INDEX('LŠZ P'!A$2:AP$2000,B271,5),INDEX('LŠZ H'!A$2:AI$2000,B271,5))</f>
        <v>OM-H029</v>
      </c>
      <c r="F271" s="900">
        <f>IF(A271="P",INDEX('LŠZ P'!A$2:AP$2000,B271,6),INDEX('LŠZ H'!A$2:AI$2000,B271,6))</f>
        <v>0</v>
      </c>
      <c r="G271" s="899">
        <f>IF(A271="P",INDEX('LŠZ P'!A$2:AP$2000,B271,21),INDEX('LŠZ H'!A$2:AI$2000,B271,21))</f>
        <v>19</v>
      </c>
      <c r="H271" s="900">
        <f>IF(A271="P",INDEX('LŠZ P'!A$2:AP$2000,B271,17),INDEX('LŠZ H'!A$2:AI$2000,B271,17))</f>
        <v>2012</v>
      </c>
      <c r="I271" s="913">
        <v>44343</v>
      </c>
      <c r="J271" s="899" t="str">
        <f>IF(A271="P",INDEX('LŠZ P'!A$2:AP$2000,B271,2),INDEX('LŠZ H'!A$2:AI$2000,B271,2))</f>
        <v>ZK</v>
      </c>
      <c r="K271" s="900" t="str">
        <f>IF(A271="P",CONCATENATE(INDEX('LŠZ P'!A$2:AP$2000,B271,24),",",INDEX('LŠZ P'!A$2:AP$2000,B271,26)," ",INDEX('LŠZ P'!A$2:AP$2000,B271,25)),CONCATENATE(INDEX('LŠZ H'!A$2:AI$2000,B271,24),",",INDEX('LŠZ H'!A$2:AI$2000,B271,26)," ",INDEX('LŠZ H'!A$2:AI$2000,B271,25)))</f>
        <v>3, 31</v>
      </c>
      <c r="L271" s="900" t="str">
        <f>IF(A271="P",INDEX('LŠZ P'!A$2:AP$2000,B271,20),INDEX('LŠZ H'!A$2:AI$2000,B271,20))</f>
        <v>P</v>
      </c>
      <c r="M271" s="900" t="str">
        <f>IF(A271="P",CONCATENATE(INDEX('LŠZ P'!A$2:AP$2000,B271,3),"/",INDEX('LŠZ P'!A$2:AP$2000,B271,4)),CONCATENATE(INDEX('LŠZ H'!A$2:AI$2000,B271,3),"/",INDEX('LŠZ H'!A$2:AI$2000,B271,4)))</f>
        <v>DISCUS 14 BC/</v>
      </c>
      <c r="N271" s="900" t="e">
        <f>IF(A271="P",CONCATENATE(INDEX('LŠZ P'!A$2:AP$2000,B271,23),";",INDEX('LŠZ P'!A$2:AP$2000,B271,42)),CONCATENATE(INDEX('LŠZ H'!A$2:AI$2000,B271,23),";",INDEX('LŠZ H'!A$2:AI$2000,B271,39)))</f>
        <v>#REF!</v>
      </c>
      <c r="O271" s="914">
        <v>45067</v>
      </c>
      <c r="P271" s="599"/>
    </row>
    <row r="272" spans="1:16" s="295" customFormat="1" x14ac:dyDescent="0.2">
      <c r="A272" s="898" t="s">
        <v>991</v>
      </c>
      <c r="B272" s="899">
        <v>563</v>
      </c>
      <c r="C272" s="904">
        <v>269</v>
      </c>
      <c r="D272" s="900" t="str">
        <f>IF(A272="P",INDEX('LŠZ P'!A$2:AP$2000,B272,11),INDEX('LŠZ H'!A$2:AI$2000,B272,11))</f>
        <v>Ivan REVIĽAK</v>
      </c>
      <c r="E272" s="900" t="str">
        <f>IF(A272="P",INDEX('LŠZ P'!A$2:AP$2000,B272,5),INDEX('LŠZ H'!A$2:AI$2000,B272,5))</f>
        <v>OM-P563</v>
      </c>
      <c r="F272" s="900">
        <f>IF(A272="P",INDEX('LŠZ P'!A$2:AP$2000,B272,6),INDEX('LŠZ H'!A$2:AI$2000,B272,6))</f>
        <v>0</v>
      </c>
      <c r="G272" s="899" t="str">
        <f>IF(A272="P",INDEX('LŠZ P'!A$2:AP$2000,B272,21),INDEX('LŠZ H'!A$2:AI$2000,B272,21))</f>
        <v>P,Z</v>
      </c>
      <c r="H272" s="900">
        <f>IF(A272="P",INDEX('LŠZ P'!A$2:AP$2000,B272,17),INDEX('LŠZ H'!A$2:AI$2000,B272,17))</f>
        <v>21269</v>
      </c>
      <c r="I272" s="913">
        <v>44343</v>
      </c>
      <c r="J272" s="899" t="str">
        <f>IF(A272="P",INDEX('LŠZ P'!A$2:AP$2000,B272,2),INDEX('LŠZ H'!A$2:AI$2000,B272,2))</f>
        <v>PK</v>
      </c>
      <c r="K272" s="900" t="str">
        <f>IF(A272="P",CONCATENATE(INDEX('LŠZ P'!A$2:AP$2000,B272,24),",",INDEX('LŠZ P'!A$2:AP$2000,B272,26)," ",INDEX('LŠZ P'!A$2:AP$2000,B272,25)),CONCATENATE(INDEX('LŠZ H'!A$2:AI$2000,B272,24),",",INDEX('LŠZ H'!A$2:AI$2000,B272,26)," ",INDEX('LŠZ H'!A$2:AI$2000,B272,25)))</f>
        <v>Komenského 25,085 01 Bardejov</v>
      </c>
      <c r="L272" s="900" t="str">
        <f>IF(A272="P",INDEX('LŠZ P'!A$2:AP$2000,B272,20),INDEX('LŠZ H'!A$2:AI$2000,B272,20))</f>
        <v>Šimko</v>
      </c>
      <c r="M272" s="900" t="str">
        <f>IF(A272="P",CONCATENATE(INDEX('LŠZ P'!A$2:AP$2000,B272,3),"/",INDEX('LŠZ P'!A$2:AP$2000,B272,4)),CONCATENATE(INDEX('LŠZ H'!A$2:AI$2000,B272,3),"/",INDEX('LŠZ H'!A$2:AI$2000,B272,4)))</f>
        <v>STING 160/</v>
      </c>
      <c r="N272" s="900" t="str">
        <f>IF(A272="P",CONCATENATE(INDEX('LŠZ P'!A$2:AP$2000,B272,23),";",INDEX('LŠZ P'!A$2:AP$2000,B272,42)),CONCATENATE(INDEX('LŠZ H'!A$2:AI$2000,B272,23),";",INDEX('LŠZ H'!A$2:AI$2000,B272,39)))</f>
        <v>107,59;</v>
      </c>
      <c r="O272" s="914">
        <v>45067</v>
      </c>
      <c r="P272" s="599"/>
    </row>
    <row r="273" spans="1:16" s="295" customFormat="1" x14ac:dyDescent="0.2">
      <c r="A273" s="898" t="s">
        <v>991</v>
      </c>
      <c r="B273" s="899">
        <v>1018</v>
      </c>
      <c r="C273" s="904">
        <v>270</v>
      </c>
      <c r="D273" s="900" t="str">
        <f>IF(A273="P",INDEX('LŠZ P'!A$2:AP$2000,B273,11),INDEX('LŠZ H'!A$2:AI$2000,B273,11))</f>
        <v>Pavol KONEK</v>
      </c>
      <c r="E273" s="900" t="str">
        <f>IF(A273="P",INDEX('LŠZ P'!A$2:AP$2000,B273,5),INDEX('LŠZ H'!A$2:AI$2000,B273,5))</f>
        <v>OM-L018</v>
      </c>
      <c r="F273" s="900">
        <f>IF(A273="P",INDEX('LŠZ P'!A$2:AP$2000,B273,6),INDEX('LŠZ H'!A$2:AI$2000,B273,6))</f>
        <v>0</v>
      </c>
      <c r="G273" s="899" t="str">
        <f>IF(A273="P",INDEX('LŠZ P'!A$2:AP$2000,B273,21),INDEX('LŠZ H'!A$2:AI$2000,B273,21))</f>
        <v>V</v>
      </c>
      <c r="H273" s="900">
        <f>IF(A273="P",INDEX('LŠZ P'!A$2:AP$2000,B273,17),INDEX('LŠZ H'!A$2:AI$2000,B273,17))</f>
        <v>21270</v>
      </c>
      <c r="I273" s="913">
        <v>44343</v>
      </c>
      <c r="J273" s="899" t="str">
        <f>IF(A273="P",INDEX('LŠZ P'!A$2:AP$2000,B273,2),INDEX('LŠZ H'!A$2:AI$2000,B273,2))</f>
        <v>PK</v>
      </c>
      <c r="K273" s="900" t="str">
        <f>IF(A273="P",CONCATENATE(INDEX('LŠZ P'!A$2:AP$2000,B273,24),",",INDEX('LŠZ P'!A$2:AP$2000,B273,26)," ",INDEX('LŠZ P'!A$2:AP$2000,B273,25)),CONCATENATE(INDEX('LŠZ H'!A$2:AI$2000,B273,24),",",INDEX('LŠZ H'!A$2:AI$2000,B273,26)," ",INDEX('LŠZ H'!A$2:AI$2000,B273,25)))</f>
        <v>Na Skotni 137/1,013 12 Nededza</v>
      </c>
      <c r="L273" s="900" t="str">
        <f>IF(A273="P",INDEX('LŠZ P'!A$2:AP$2000,B273,20),INDEX('LŠZ H'!A$2:AI$2000,B273,20))</f>
        <v>Vrabec</v>
      </c>
      <c r="M273" s="900" t="str">
        <f>IF(A273="P",CONCATENATE(INDEX('LŠZ P'!A$2:AP$2000,B273,3),"/",INDEX('LŠZ P'!A$2:AP$2000,B273,4)),CONCATENATE(INDEX('LŠZ H'!A$2:AI$2000,B273,3),"/",INDEX('LŠZ H'!A$2:AI$2000,B273,4)))</f>
        <v>VEGA 2 L/</v>
      </c>
      <c r="N273" s="900" t="str">
        <f>IF(A273="P",CONCATENATE(INDEX('LŠZ P'!A$2:AP$2000,B273,23),";",INDEX('LŠZ P'!A$2:AP$2000,B273,42)),CONCATENATE(INDEX('LŠZ H'!A$2:AI$2000,B273,23),";",INDEX('LŠZ H'!A$2:AI$2000,B273,39)))</f>
        <v>15;</v>
      </c>
      <c r="O273" s="914">
        <v>45066</v>
      </c>
      <c r="P273" s="599"/>
    </row>
    <row r="274" spans="1:16" s="295" customFormat="1" x14ac:dyDescent="0.2">
      <c r="A274" s="898" t="s">
        <v>991</v>
      </c>
      <c r="B274" s="899">
        <v>252</v>
      </c>
      <c r="C274" s="904">
        <v>271</v>
      </c>
      <c r="D274" s="900" t="str">
        <f>IF(A274="P",INDEX('LŠZ P'!A$2:AP$2000,B274,11),INDEX('LŠZ H'!A$2:AI$2000,B274,11))</f>
        <v>Ing. Miroslav MINARČÍK</v>
      </c>
      <c r="E274" s="900" t="str">
        <f>IF(A274="P",INDEX('LŠZ P'!A$2:AP$2000,B274,5),INDEX('LŠZ H'!A$2:AI$2000,B274,5))</f>
        <v>OM-P252</v>
      </c>
      <c r="F274" s="900" t="str">
        <f>IF(A274="P",INDEX('LŠZ P'!A$2:AP$2000,B274,6),INDEX('LŠZ H'!A$2:AI$2000,B274,6))</f>
        <v>P252</v>
      </c>
      <c r="G274" s="899" t="str">
        <f>IF(A274="P",INDEX('LŠZ P'!A$2:AP$2000,B274,21),INDEX('LŠZ H'!A$2:AI$2000,B274,21))</f>
        <v>V/V</v>
      </c>
      <c r="H274" s="900">
        <f>IF(A274="P",INDEX('LŠZ P'!A$2:AP$2000,B274,17),INDEX('LŠZ H'!A$2:AI$2000,B274,17))</f>
        <v>21271</v>
      </c>
      <c r="I274" s="913">
        <v>44343</v>
      </c>
      <c r="J274" s="899" t="str">
        <f>IF(A274="P",INDEX('LŠZ P'!A$2:AP$2000,B274,2),INDEX('LŠZ H'!A$2:AI$2000,B274,2))</f>
        <v>PK</v>
      </c>
      <c r="K274" s="900" t="str">
        <f>IF(A274="P",CONCATENATE(INDEX('LŠZ P'!A$2:AP$2000,B274,24),",",INDEX('LŠZ P'!A$2:AP$2000,B274,26)," ",INDEX('LŠZ P'!A$2:AP$2000,B274,25)),CONCATENATE(INDEX('LŠZ H'!A$2:AI$2000,B274,24),",",INDEX('LŠZ H'!A$2:AI$2000,B274,26)," ",INDEX('LŠZ H'!A$2:AI$2000,B274,25)))</f>
        <v>Plzeňská 113,040 11 Košice</v>
      </c>
      <c r="L274" s="900" t="str">
        <f>IF(A274="P",INDEX('LŠZ P'!A$2:AP$2000,B274,20),INDEX('LŠZ H'!A$2:AI$2000,B274,20))</f>
        <v>Šimko</v>
      </c>
      <c r="M274" s="900" t="str">
        <f>IF(A274="P",CONCATENATE(INDEX('LŠZ P'!A$2:AP$2000,B274,3),"/",INDEX('LŠZ P'!A$2:AP$2000,B274,4)),CONCATENATE(INDEX('LŠZ H'!A$2:AI$2000,B274,3),"/",INDEX('LŠZ H'!A$2:AI$2000,B274,4)))</f>
        <v>RELAX 25/BULLIX 4 T</v>
      </c>
      <c r="N274" s="900" t="str">
        <f>IF(A274="P",CONCATENATE(INDEX('LŠZ P'!A$2:AP$2000,B274,23),";",INDEX('LŠZ P'!A$2:AP$2000,B274,42)),CONCATENATE(INDEX('LŠZ H'!A$2:AI$2000,B274,23),";",INDEX('LŠZ H'!A$2:AI$2000,B274,39)))</f>
        <v>66//66;</v>
      </c>
      <c r="O274" s="914">
        <v>45069</v>
      </c>
      <c r="P274" s="599"/>
    </row>
    <row r="275" spans="1:16" s="295" customFormat="1" x14ac:dyDescent="0.2">
      <c r="A275" s="898" t="s">
        <v>991</v>
      </c>
      <c r="B275" s="899">
        <v>704</v>
      </c>
      <c r="C275" s="904">
        <v>272</v>
      </c>
      <c r="D275" s="900" t="str">
        <f>IF(A275="P",INDEX('LŠZ P'!A$2:AP$2000,B275,11),INDEX('LŠZ H'!A$2:AI$2000,B275,11))</f>
        <v>Peter CHUDOVSKÝ</v>
      </c>
      <c r="E275" s="900" t="str">
        <f>IF(A275="P",INDEX('LŠZ P'!A$2:AP$2000,B275,5),INDEX('LŠZ H'!A$2:AI$2000,B275,5))</f>
        <v>OM-P704</v>
      </c>
      <c r="F275" s="900">
        <f>IF(A275="P",INDEX('LŠZ P'!A$2:AP$2000,B275,6),INDEX('LŠZ H'!A$2:AI$2000,B275,6))</f>
        <v>0</v>
      </c>
      <c r="G275" s="899" t="str">
        <f>IF(A275="P",INDEX('LŠZ P'!A$2:AP$2000,B275,21),INDEX('LŠZ H'!A$2:AI$2000,B275,21))</f>
        <v>V</v>
      </c>
      <c r="H275" s="900">
        <f>IF(A275="P",INDEX('LŠZ P'!A$2:AP$2000,B275,17),INDEX('LŠZ H'!A$2:AI$2000,B275,17))</f>
        <v>21272</v>
      </c>
      <c r="I275" s="913">
        <v>44343</v>
      </c>
      <c r="J275" s="899" t="str">
        <f>IF(A275="P",INDEX('LŠZ P'!A$2:AP$2000,B275,2),INDEX('LŠZ H'!A$2:AI$2000,B275,2))</f>
        <v>PK</v>
      </c>
      <c r="K275" s="900" t="str">
        <f>IF(A275="P",CONCATENATE(INDEX('LŠZ P'!A$2:AP$2000,B275,24),",",INDEX('LŠZ P'!A$2:AP$2000,B275,26)," ",INDEX('LŠZ P'!A$2:AP$2000,B275,25)),CONCATENATE(INDEX('LŠZ H'!A$2:AI$2000,B275,24),",",INDEX('LŠZ H'!A$2:AI$2000,B275,26)," ",INDEX('LŠZ H'!A$2:AI$2000,B275,25)))</f>
        <v>Udiča 17,018 01 Považská Bystrica</v>
      </c>
      <c r="L275" s="900" t="str">
        <f>IF(A275="P",INDEX('LŠZ P'!A$2:AP$2000,B275,20),INDEX('LŠZ H'!A$2:AI$2000,B275,20))</f>
        <v>Matovič</v>
      </c>
      <c r="M275" s="900" t="str">
        <f>IF(A275="P",CONCATENATE(INDEX('LŠZ P'!A$2:AP$2000,B275,3),"/",INDEX('LŠZ P'!A$2:AP$2000,B275,4)),CONCATENATE(INDEX('LŠZ H'!A$2:AI$2000,B275,3),"/",INDEX('LŠZ H'!A$2:AI$2000,B275,4)))</f>
        <v>PLUTO 4 M/</v>
      </c>
      <c r="N275" s="900" t="str">
        <f>IF(A275="P",CONCATENATE(INDEX('LŠZ P'!A$2:AP$2000,B275,23),";",INDEX('LŠZ P'!A$2:AP$2000,B275,42)),CONCATENATE(INDEX('LŠZ H'!A$2:AI$2000,B275,23),";",INDEX('LŠZ H'!A$2:AI$2000,B275,39)))</f>
        <v>0;</v>
      </c>
      <c r="O275" s="914">
        <v>45058</v>
      </c>
      <c r="P275" s="599"/>
    </row>
    <row r="276" spans="1:16" s="295" customFormat="1" x14ac:dyDescent="0.2">
      <c r="A276" s="898" t="s">
        <v>991</v>
      </c>
      <c r="B276" s="899">
        <v>1227</v>
      </c>
      <c r="C276" s="904">
        <v>273</v>
      </c>
      <c r="D276" s="900" t="str">
        <f>IF(A276="P",INDEX('LŠZ P'!A$2:AP$2000,B276,11),INDEX('LŠZ H'!A$2:AI$2000,B276,11))</f>
        <v>MUDr. Martin DVULIT</v>
      </c>
      <c r="E276" s="900" t="str">
        <f>IF(A276="P",INDEX('LŠZ P'!A$2:AP$2000,B276,5),INDEX('LŠZ H'!A$2:AI$2000,B276,5))</f>
        <v>OM-L227</v>
      </c>
      <c r="F276" s="900">
        <f>IF(A276="P",INDEX('LŠZ P'!A$2:AP$2000,B276,6),INDEX('LŠZ H'!A$2:AI$2000,B276,6))</f>
        <v>0</v>
      </c>
      <c r="G276" s="899" t="str">
        <f>IF(A276="P",INDEX('LŠZ P'!A$2:AP$2000,B276,21),INDEX('LŠZ H'!A$2:AI$2000,B276,21))</f>
        <v>P</v>
      </c>
      <c r="H276" s="900">
        <f>IF(A276="P",INDEX('LŠZ P'!A$2:AP$2000,B276,17),INDEX('LŠZ H'!A$2:AI$2000,B276,17))</f>
        <v>16608</v>
      </c>
      <c r="I276" s="913">
        <v>44344</v>
      </c>
      <c r="J276" s="899" t="str">
        <f>IF(A276="P",INDEX('LŠZ P'!A$2:AP$2000,B276,2),INDEX('LŠZ H'!A$2:AI$2000,B276,2))</f>
        <v>PK</v>
      </c>
      <c r="K276" s="900" t="str">
        <f>IF(A276="P",CONCATENATE(INDEX('LŠZ P'!A$2:AP$2000,B276,24),",",INDEX('LŠZ P'!A$2:AP$2000,B276,26)," ",INDEX('LŠZ P'!A$2:AP$2000,B276,25)),CONCATENATE(INDEX('LŠZ H'!A$2:AI$2000,B276,24),",",INDEX('LŠZ H'!A$2:AI$2000,B276,26)," ",INDEX('LŠZ H'!A$2:AI$2000,B276,25)))</f>
        <v>Trhovište 150,072 04 Trhovište</v>
      </c>
      <c r="L276" s="900" t="str">
        <f>IF(A276="P",INDEX('LŠZ P'!A$2:AP$2000,B276,20),INDEX('LŠZ H'!A$2:AI$2000,B276,20))</f>
        <v>Šáriczki</v>
      </c>
      <c r="M276" s="900" t="str">
        <f>IF(A276="P",CONCATENATE(INDEX('LŠZ P'!A$2:AP$2000,B276,3),"/",INDEX('LŠZ P'!A$2:AP$2000,B276,4)),CONCATENATE(INDEX('LŠZ H'!A$2:AI$2000,B276,3),"/",INDEX('LŠZ H'!A$2:AI$2000,B276,4)))</f>
        <v>ALPINA 2 L/</v>
      </c>
      <c r="N276" s="900" t="str">
        <f>IF(A276="P",CONCATENATE(INDEX('LŠZ P'!A$2:AP$2000,B276,23),";",INDEX('LŠZ P'!A$2:AP$2000,B276,42)),CONCATENATE(INDEX('LŠZ H'!A$2:AI$2000,B276,23),";",INDEX('LŠZ H'!A$2:AI$2000,B276,39)))</f>
        <v>131;</v>
      </c>
      <c r="O276" s="914">
        <v>45072</v>
      </c>
      <c r="P276" s="599"/>
    </row>
    <row r="277" spans="1:16" s="295" customFormat="1" x14ac:dyDescent="0.2">
      <c r="A277" s="898" t="s">
        <v>991</v>
      </c>
      <c r="B277" s="899">
        <v>728</v>
      </c>
      <c r="C277" s="904">
        <v>274</v>
      </c>
      <c r="D277" s="900" t="str">
        <f>IF(A277="P",INDEX('LŠZ P'!A$2:AP$2000,B277,11),INDEX('LŠZ H'!A$2:AI$2000,B277,11))</f>
        <v>Miroslav REŠUTÍK</v>
      </c>
      <c r="E277" s="900" t="str">
        <f>IF(A277="P",INDEX('LŠZ P'!A$2:AP$2000,B277,5),INDEX('LŠZ H'!A$2:AI$2000,B277,5))</f>
        <v>OM-P728</v>
      </c>
      <c r="F277" s="900">
        <f>IF(A277="P",INDEX('LŠZ P'!A$2:AP$2000,B277,6),INDEX('LŠZ H'!A$2:AI$2000,B277,6))</f>
        <v>0</v>
      </c>
      <c r="G277" s="899" t="str">
        <f>IF(A277="P",INDEX('LŠZ P'!A$2:AP$2000,B277,21),INDEX('LŠZ H'!A$2:AI$2000,B277,21))</f>
        <v>P</v>
      </c>
      <c r="H277" s="900">
        <f>IF(A277="P",INDEX('LŠZ P'!A$2:AP$2000,B277,17),INDEX('LŠZ H'!A$2:AI$2000,B277,17))</f>
        <v>16747</v>
      </c>
      <c r="I277" s="913">
        <v>44344</v>
      </c>
      <c r="J277" s="899" t="str">
        <f>IF(A277="P",INDEX('LŠZ P'!A$2:AP$2000,B277,2),INDEX('LŠZ H'!A$2:AI$2000,B277,2))</f>
        <v>PK</v>
      </c>
      <c r="K277" s="900" t="str">
        <f>IF(A277="P",CONCATENATE(INDEX('LŠZ P'!A$2:AP$2000,B277,24),",",INDEX('LŠZ P'!A$2:AP$2000,B277,26)," ",INDEX('LŠZ P'!A$2:AP$2000,B277,25)),CONCATENATE(INDEX('LŠZ H'!A$2:AI$2000,B277,24),",",INDEX('LŠZ H'!A$2:AI$2000,B277,26)," ",INDEX('LŠZ H'!A$2:AI$2000,B277,25)))</f>
        <v>Bystrá 337/11,029 44 Rabča</v>
      </c>
      <c r="L277" s="900" t="str">
        <f>IF(A277="P",INDEX('LŠZ P'!A$2:AP$2000,B277,20),INDEX('LŠZ H'!A$2:AI$2000,B277,20))</f>
        <v>Čierny</v>
      </c>
      <c r="M277" s="900" t="str">
        <f>IF(A277="P",CONCATENATE(INDEX('LŠZ P'!A$2:AP$2000,B277,3),"/",INDEX('LŠZ P'!A$2:AP$2000,B277,4)),CONCATENATE(INDEX('LŠZ H'!A$2:AI$2000,B277,3),"/",INDEX('LŠZ H'!A$2:AI$2000,B277,4)))</f>
        <v>NEMO L-27/</v>
      </c>
      <c r="N277" s="900" t="str">
        <f>IF(A277="P",CONCATENATE(INDEX('LŠZ P'!A$2:AP$2000,B277,23),";",INDEX('LŠZ P'!A$2:AP$2000,B277,42)),CONCATENATE(INDEX('LŠZ H'!A$2:AI$2000,B277,23),";",INDEX('LŠZ H'!A$2:AI$2000,B277,39)))</f>
        <v>26,46;</v>
      </c>
      <c r="O277" s="914">
        <v>44698</v>
      </c>
      <c r="P277" s="599"/>
    </row>
    <row r="278" spans="1:16" s="295" customFormat="1" x14ac:dyDescent="0.2">
      <c r="A278" s="898" t="s">
        <v>991</v>
      </c>
      <c r="B278" s="899">
        <v>1263</v>
      </c>
      <c r="C278" s="904">
        <v>275</v>
      </c>
      <c r="D278" s="900" t="str">
        <f>IF(A278="P",INDEX('LŠZ P'!A$2:AP$2000,B278,11),INDEX('LŠZ H'!A$2:AI$2000,B278,11))</f>
        <v>Miloš HLINKA</v>
      </c>
      <c r="E278" s="900" t="str">
        <f>IF(A278="P",INDEX('LŠZ P'!A$2:AP$2000,B278,5),INDEX('LŠZ H'!A$2:AI$2000,B278,5))</f>
        <v>OM-L263</v>
      </c>
      <c r="F278" s="900">
        <f>IF(A278="P",INDEX('LŠZ P'!A$2:AP$2000,B278,6),INDEX('LŠZ H'!A$2:AI$2000,B278,6))</f>
        <v>0</v>
      </c>
      <c r="G278" s="899" t="str">
        <f>IF(A278="P",INDEX('LŠZ P'!A$2:AP$2000,B278,21),INDEX('LŠZ H'!A$2:AI$2000,B278,21))</f>
        <v>P</v>
      </c>
      <c r="H278" s="900">
        <f>IF(A278="P",INDEX('LŠZ P'!A$2:AP$2000,B278,17),INDEX('LŠZ H'!A$2:AI$2000,B278,17))</f>
        <v>17497</v>
      </c>
      <c r="I278" s="913">
        <v>44344</v>
      </c>
      <c r="J278" s="899" t="str">
        <f>IF(A278="P",INDEX('LŠZ P'!A$2:AP$2000,B278,2),INDEX('LŠZ H'!A$2:AI$2000,B278,2))</f>
        <v>PK</v>
      </c>
      <c r="K278" s="900" t="str">
        <f>IF(A278="P",CONCATENATE(INDEX('LŠZ P'!A$2:AP$2000,B278,24),",",INDEX('LŠZ P'!A$2:AP$2000,B278,26)," ",INDEX('LŠZ P'!A$2:AP$2000,B278,25)),CONCATENATE(INDEX('LŠZ H'!A$2:AI$2000,B278,24),",",INDEX('LŠZ H'!A$2:AI$2000,B278,26)," ",INDEX('LŠZ H'!A$2:AI$2000,B278,25)))</f>
        <v>gen. Svobodu 828/61,958 03 Partizánske</v>
      </c>
      <c r="L278" s="900" t="str">
        <f>IF(A278="P",INDEX('LŠZ P'!A$2:AP$2000,B278,20),INDEX('LŠZ H'!A$2:AI$2000,B278,20))</f>
        <v>Čierny</v>
      </c>
      <c r="M278" s="900" t="str">
        <f>IF(A278="P",CONCATENATE(INDEX('LŠZ P'!A$2:AP$2000,B278,3),"/",INDEX('LŠZ P'!A$2:AP$2000,B278,4)),CONCATENATE(INDEX('LŠZ H'!A$2:AI$2000,B278,3),"/",INDEX('LŠZ H'!A$2:AI$2000,B278,4)))</f>
        <v>COMET 3 M/</v>
      </c>
      <c r="N278" s="900" t="str">
        <f>IF(A278="P",CONCATENATE(INDEX('LŠZ P'!A$2:AP$2000,B278,23),";",INDEX('LŠZ P'!A$2:AP$2000,B278,42)),CONCATENATE(INDEX('LŠZ H'!A$2:AI$2000,B278,23),";",INDEX('LŠZ H'!A$2:AI$2000,B278,39)))</f>
        <v>200,06;</v>
      </c>
      <c r="O278" s="914">
        <v>45066</v>
      </c>
      <c r="P278" s="599"/>
    </row>
    <row r="279" spans="1:16" s="295" customFormat="1" x14ac:dyDescent="0.2">
      <c r="A279" s="898" t="s">
        <v>991</v>
      </c>
      <c r="B279" s="899">
        <v>98</v>
      </c>
      <c r="C279" s="904">
        <v>276</v>
      </c>
      <c r="D279" s="900" t="str">
        <f>IF(A279="P",INDEX('LŠZ P'!A$2:AP$2000,B279,11),INDEX('LŠZ H'!A$2:AI$2000,B279,11))</f>
        <v>Ing. Miroslava BABNIČOVÁ</v>
      </c>
      <c r="E279" s="900" t="str">
        <f>IF(A279="P",INDEX('LŠZ P'!A$2:AP$2000,B279,5),INDEX('LŠZ H'!A$2:AI$2000,B279,5))</f>
        <v>OM-P098</v>
      </c>
      <c r="F279" s="900">
        <f>IF(A279="P",INDEX('LŠZ P'!A$2:AP$2000,B279,6),INDEX('LŠZ H'!A$2:AI$2000,B279,6))</f>
        <v>0</v>
      </c>
      <c r="G279" s="899" t="str">
        <f>IF(A279="P",INDEX('LŠZ P'!A$2:AP$2000,B279,21),INDEX('LŠZ H'!A$2:AI$2000,B279,21))</f>
        <v>P</v>
      </c>
      <c r="H279" s="900">
        <f>IF(A279="P",INDEX('LŠZ P'!A$2:AP$2000,B279,17),INDEX('LŠZ H'!A$2:AI$2000,B279,17))</f>
        <v>21276</v>
      </c>
      <c r="I279" s="913">
        <v>44344</v>
      </c>
      <c r="J279" s="899" t="str">
        <f>IF(A279="P",INDEX('LŠZ P'!A$2:AP$2000,B279,2),INDEX('LŠZ H'!A$2:AI$2000,B279,2))</f>
        <v>PK</v>
      </c>
      <c r="K279" s="900" t="str">
        <f>IF(A279="P",CONCATENATE(INDEX('LŠZ P'!A$2:AP$2000,B279,24),",",INDEX('LŠZ P'!A$2:AP$2000,B279,26)," ",INDEX('LŠZ P'!A$2:AP$2000,B279,25)),CONCATENATE(INDEX('LŠZ H'!A$2:AI$2000,B279,24),",",INDEX('LŠZ H'!A$2:AI$2000,B279,26)," ",INDEX('LŠZ H'!A$2:AI$2000,B279,25)))</f>
        <v>Sedličná 496,913 11 Trenčianske Stankovce</v>
      </c>
      <c r="L279" s="900" t="str">
        <f>IF(A279="P",INDEX('LŠZ P'!A$2:AP$2000,B279,20),INDEX('LŠZ H'!A$2:AI$2000,B279,20))</f>
        <v>Čierny</v>
      </c>
      <c r="M279" s="900" t="str">
        <f>IF(A279="P",CONCATENATE(INDEX('LŠZ P'!A$2:AP$2000,B279,3),"/",INDEX('LŠZ P'!A$2:AP$2000,B279,4)),CONCATENATE(INDEX('LŠZ H'!A$2:AI$2000,B279,3),"/",INDEX('LŠZ H'!A$2:AI$2000,B279,4)))</f>
        <v>PLUTO 3 XS/</v>
      </c>
      <c r="N279" s="900" t="str">
        <f>IF(A279="P",CONCATENATE(INDEX('LŠZ P'!A$2:AP$2000,B279,23),";",INDEX('LŠZ P'!A$2:AP$2000,B279,42)),CONCATENATE(INDEX('LŠZ H'!A$2:AI$2000,B279,23),";",INDEX('LŠZ H'!A$2:AI$2000,B279,39)))</f>
        <v>12;</v>
      </c>
      <c r="O279" s="914">
        <v>45070</v>
      </c>
      <c r="P279" s="599"/>
    </row>
    <row r="280" spans="1:16" s="295" customFormat="1" x14ac:dyDescent="0.2">
      <c r="A280" s="898" t="s">
        <v>991</v>
      </c>
      <c r="B280" s="899">
        <v>658</v>
      </c>
      <c r="C280" s="904">
        <v>277</v>
      </c>
      <c r="D280" s="900" t="str">
        <f>IF(A280="P",INDEX('LŠZ P'!A$2:AP$2000,B280,11),INDEX('LŠZ H'!A$2:AI$2000,B280,11))</f>
        <v>Jaroslav GÁBIK</v>
      </c>
      <c r="E280" s="900" t="str">
        <f>IF(A280="P",INDEX('LŠZ P'!A$2:AP$2000,B280,5),INDEX('LŠZ H'!A$2:AI$2000,B280,5))</f>
        <v>OM-P658</v>
      </c>
      <c r="F280" s="900">
        <f>IF(A280="P",INDEX('LŠZ P'!A$2:AP$2000,B280,6),INDEX('LŠZ H'!A$2:AI$2000,B280,6))</f>
        <v>0</v>
      </c>
      <c r="G280" s="899" t="str">
        <f>IF(A280="P",INDEX('LŠZ P'!A$2:AP$2000,B280,21),INDEX('LŠZ H'!A$2:AI$2000,B280,21))</f>
        <v>P</v>
      </c>
      <c r="H280" s="900">
        <f>IF(A280="P",INDEX('LŠZ P'!A$2:AP$2000,B280,17),INDEX('LŠZ H'!A$2:AI$2000,B280,17))</f>
        <v>21277</v>
      </c>
      <c r="I280" s="913">
        <v>44344</v>
      </c>
      <c r="J280" s="899" t="str">
        <f>IF(A280="P",INDEX('LŠZ P'!A$2:AP$2000,B280,2),INDEX('LŠZ H'!A$2:AI$2000,B280,2))</f>
        <v>PK</v>
      </c>
      <c r="K280" s="900" t="str">
        <f>IF(A280="P",CONCATENATE(INDEX('LŠZ P'!A$2:AP$2000,B280,24),",",INDEX('LŠZ P'!A$2:AP$2000,B280,26)," ",INDEX('LŠZ P'!A$2:AP$2000,B280,25)),CONCATENATE(INDEX('LŠZ H'!A$2:AI$2000,B280,24),",",INDEX('LŠZ H'!A$2:AI$2000,B280,26)," ",INDEX('LŠZ H'!A$2:AI$2000,B280,25)))</f>
        <v>Moravská 1634/21,020 01 Púchov</v>
      </c>
      <c r="L280" s="900" t="str">
        <f>IF(A280="P",INDEX('LŠZ P'!A$2:AP$2000,B280,20),INDEX('LŠZ H'!A$2:AI$2000,B280,20))</f>
        <v>Čierny</v>
      </c>
      <c r="M280" s="900" t="str">
        <f>IF(A280="P",CONCATENATE(INDEX('LŠZ P'!A$2:AP$2000,B280,3),"/",INDEX('LŠZ P'!A$2:AP$2000,B280,4)),CONCATENATE(INDEX('LŠZ H'!A$2:AI$2000,B280,3),"/",INDEX('LŠZ H'!A$2:AI$2000,B280,4)))</f>
        <v>MESCAL 2 S/</v>
      </c>
      <c r="N280" s="900" t="str">
        <f>IF(A280="P",CONCATENATE(INDEX('LŠZ P'!A$2:AP$2000,B280,23),";",INDEX('LŠZ P'!A$2:AP$2000,B280,42)),CONCATENATE(INDEX('LŠZ H'!A$2:AI$2000,B280,23),";",INDEX('LŠZ H'!A$2:AI$2000,B280,39)))</f>
        <v>102;</v>
      </c>
      <c r="O280" s="914">
        <v>44707</v>
      </c>
      <c r="P280" s="599"/>
    </row>
    <row r="281" spans="1:16" s="295" customFormat="1" x14ac:dyDescent="0.2">
      <c r="A281" s="898" t="s">
        <v>991</v>
      </c>
      <c r="B281" s="899">
        <v>313</v>
      </c>
      <c r="C281" s="904">
        <v>278</v>
      </c>
      <c r="D281" s="900" t="str">
        <f>IF(A281="P",INDEX('LŠZ P'!A$2:AP$2000,B281,11),INDEX('LŠZ H'!A$2:AI$2000,B281,11))</f>
        <v>Ing. Miroslav KONÍČEK</v>
      </c>
      <c r="E281" s="900" t="str">
        <f>IF(A281="P",INDEX('LŠZ P'!A$2:AP$2000,B281,5),INDEX('LŠZ H'!A$2:AI$2000,B281,5))</f>
        <v>OM-P313</v>
      </c>
      <c r="F281" s="900">
        <f>IF(A281="P",INDEX('LŠZ P'!A$2:AP$2000,B281,6),INDEX('LŠZ H'!A$2:AI$2000,B281,6))</f>
        <v>0</v>
      </c>
      <c r="G281" s="899" t="str">
        <f>IF(A281="P",INDEX('LŠZ P'!A$2:AP$2000,B281,21),INDEX('LŠZ H'!A$2:AI$2000,B281,21))</f>
        <v>P,Z</v>
      </c>
      <c r="H281" s="900">
        <f>IF(A281="P",INDEX('LŠZ P'!A$2:AP$2000,B281,17),INDEX('LŠZ H'!A$2:AI$2000,B281,17))</f>
        <v>21278</v>
      </c>
      <c r="I281" s="913">
        <v>44344</v>
      </c>
      <c r="J281" s="899" t="str">
        <f>IF(A281="P",INDEX('LŠZ P'!A$2:AP$2000,B281,2),INDEX('LŠZ H'!A$2:AI$2000,B281,2))</f>
        <v>PK</v>
      </c>
      <c r="K281" s="900" t="str">
        <f>IF(A281="P",CONCATENATE(INDEX('LŠZ P'!A$2:AP$2000,B281,24),",",INDEX('LŠZ P'!A$2:AP$2000,B281,26)," ",INDEX('LŠZ P'!A$2:AP$2000,B281,25)),CONCATENATE(INDEX('LŠZ H'!A$2:AI$2000,B281,24),",",INDEX('LŠZ H'!A$2:AI$2000,B281,26)," ",INDEX('LŠZ H'!A$2:AI$2000,B281,25)))</f>
        <v>Sibírska 692/4,911 01 Trenčín</v>
      </c>
      <c r="L281" s="900" t="str">
        <f>IF(A281="P",INDEX('LŠZ P'!A$2:AP$2000,B281,20),INDEX('LŠZ H'!A$2:AI$2000,B281,20))</f>
        <v>Jánošík</v>
      </c>
      <c r="M281" s="900" t="str">
        <f>IF(A281="P",CONCATENATE(INDEX('LŠZ P'!A$2:AP$2000,B281,3),"/",INDEX('LŠZ P'!A$2:AP$2000,B281,4)),CONCATENATE(INDEX('LŠZ H'!A$2:AI$2000,B281,3),"/",INDEX('LŠZ H'!A$2:AI$2000,B281,4)))</f>
        <v>SUMMIT XC4 M/</v>
      </c>
      <c r="N281" s="900" t="str">
        <f>IF(A281="P",CONCATENATE(INDEX('LŠZ P'!A$2:AP$2000,B281,23),";",INDEX('LŠZ P'!A$2:AP$2000,B281,42)),CONCATENATE(INDEX('LŠZ H'!A$2:AI$2000,B281,23),";",INDEX('LŠZ H'!A$2:AI$2000,B281,39)))</f>
        <v>15;</v>
      </c>
      <c r="O281" s="914">
        <v>45074</v>
      </c>
      <c r="P281" s="599"/>
    </row>
    <row r="282" spans="1:16" s="295" customFormat="1" x14ac:dyDescent="0.2">
      <c r="A282" s="898" t="s">
        <v>991</v>
      </c>
      <c r="B282" s="899">
        <v>713</v>
      </c>
      <c r="C282" s="904">
        <v>279</v>
      </c>
      <c r="D282" s="900" t="str">
        <f>IF(A282="P",INDEX('LŠZ P'!A$2:AP$2000,B282,11),INDEX('LŠZ H'!A$2:AI$2000,B282,11))</f>
        <v>Ing. Ivan MACKO</v>
      </c>
      <c r="E282" s="900" t="str">
        <f>IF(A282="P",INDEX('LŠZ P'!A$2:AP$2000,B282,5),INDEX('LŠZ H'!A$2:AI$2000,B282,5))</f>
        <v>OM-P713</v>
      </c>
      <c r="F282" s="900" t="str">
        <f>IF(A282="P",INDEX('LŠZ P'!A$2:AP$2000,B282,6),INDEX('LŠZ H'!A$2:AI$2000,B282,6))</f>
        <v>P713</v>
      </c>
      <c r="G282" s="899" t="str">
        <f>IF(A282="P",INDEX('LŠZ P'!A$2:AP$2000,B282,21),INDEX('LŠZ H'!A$2:AI$2000,B282,21))</f>
        <v>V/V</v>
      </c>
      <c r="H282" s="900">
        <f>IF(A282="P",INDEX('LŠZ P'!A$2:AP$2000,B282,17),INDEX('LŠZ H'!A$2:AI$2000,B282,17))</f>
        <v>21279</v>
      </c>
      <c r="I282" s="913">
        <v>44344</v>
      </c>
      <c r="J282" s="899" t="str">
        <f>IF(A282="P",INDEX('LŠZ P'!A$2:AP$2000,B282,2),INDEX('LŠZ H'!A$2:AI$2000,B282,2))</f>
        <v>MPK</v>
      </c>
      <c r="K282" s="900" t="str">
        <f>IF(A282="P",CONCATENATE(INDEX('LŠZ P'!A$2:AP$2000,B282,24),",",INDEX('LŠZ P'!A$2:AP$2000,B282,26)," ",INDEX('LŠZ P'!A$2:AP$2000,B282,25)),CONCATENATE(INDEX('LŠZ H'!A$2:AI$2000,B282,24),",",INDEX('LŠZ H'!A$2:AI$2000,B282,26)," ",INDEX('LŠZ H'!A$2:AI$2000,B282,25)))</f>
        <v>Podlužie 3029,913 21 Trenčianska Turná</v>
      </c>
      <c r="L282" s="900" t="str">
        <f>IF(A282="P",INDEX('LŠZ P'!A$2:AP$2000,B282,20),INDEX('LŠZ H'!A$2:AI$2000,B282,20))</f>
        <v>Čierny</v>
      </c>
      <c r="M282" s="900" t="str">
        <f>IF(A282="P",CONCATENATE(INDEX('LŠZ P'!A$2:AP$2000,B282,3),"/",INDEX('LŠZ P'!A$2:AP$2000,B282,4)),CONCATENATE(INDEX('LŠZ H'!A$2:AI$2000,B282,3),"/",INDEX('LŠZ H'!A$2:AI$2000,B282,4)))</f>
        <v>PLUTO 3 SM/AVIONA</v>
      </c>
      <c r="N282" s="900" t="str">
        <f>IF(A282="P",CONCATENATE(INDEX('LŠZ P'!A$2:AP$2000,B282,23),";",INDEX('LŠZ P'!A$2:AP$2000,B282,42)),CONCATENATE(INDEX('LŠZ H'!A$2:AI$2000,B282,23),";",INDEX('LŠZ H'!A$2:AI$2000,B282,39)))</f>
        <v>0//5;PARA PLS platný do 12.6.2023</v>
      </c>
      <c r="O282" s="914">
        <v>45072</v>
      </c>
      <c r="P282" s="599"/>
    </row>
    <row r="283" spans="1:16" s="295" customFormat="1" x14ac:dyDescent="0.2">
      <c r="A283" s="898" t="s">
        <v>680</v>
      </c>
      <c r="B283" s="899">
        <v>496</v>
      </c>
      <c r="C283" s="904">
        <v>280</v>
      </c>
      <c r="D283" s="900" t="str">
        <f>IF(A283="P",INDEX('LŠZ P'!A$2:AP$2000,B283,11),INDEX('LŠZ H'!A$2:AI$2000,B283,11))</f>
        <v>Ing. Juraj SLADKÝ</v>
      </c>
      <c r="E283" s="900" t="str">
        <f>IF(A283="P",INDEX('LŠZ P'!A$2:AP$2000,B283,5),INDEX('LŠZ H'!A$2:AI$2000,B283,5))</f>
        <v>OM-H496</v>
      </c>
      <c r="F283" s="900">
        <f>IF(A283="P",INDEX('LŠZ P'!A$2:AP$2000,B283,6),INDEX('LŠZ H'!A$2:AI$2000,B283,6))</f>
        <v>0</v>
      </c>
      <c r="G283" s="899" t="str">
        <f>IF(A283="P",INDEX('LŠZ P'!A$2:AP$2000,B283,21),INDEX('LŠZ H'!A$2:AI$2000,B283,21))</f>
        <v>28</v>
      </c>
      <c r="H283" s="900">
        <f>IF(A283="P",INDEX('LŠZ P'!A$2:AP$2000,B283,17),INDEX('LŠZ H'!A$2:AI$2000,B283,17))</f>
        <v>1984</v>
      </c>
      <c r="I283" s="913">
        <v>44347</v>
      </c>
      <c r="J283" s="899" t="str">
        <f>IF(A283="P",INDEX('LŠZ P'!A$2:AP$2000,B283,2),INDEX('LŠZ H'!A$2:AI$2000,B283,2))</f>
        <v>ZK</v>
      </c>
      <c r="K283" s="900" t="str">
        <f>IF(A283="P",CONCATENATE(INDEX('LŠZ P'!A$2:AP$2000,B283,24),",",INDEX('LŠZ P'!A$2:AP$2000,B283,26)," ",INDEX('LŠZ P'!A$2:AP$2000,B283,25)),CONCATENATE(INDEX('LŠZ H'!A$2:AI$2000,B283,24),",",INDEX('LŠZ H'!A$2:AI$2000,B283,26)," ",INDEX('LŠZ H'!A$2:AI$2000,B283,25)))</f>
        <v>1, 24</v>
      </c>
      <c r="L283" s="900" t="str">
        <f>IF(A283="P",INDEX('LŠZ P'!A$2:AP$2000,B283,20),INDEX('LŠZ H'!A$2:AI$2000,B283,20))</f>
        <v>P</v>
      </c>
      <c r="M283" s="900" t="str">
        <f>IF(A283="P",CONCATENATE(INDEX('LŠZ P'!A$2:AP$2000,B283,3),"/",INDEX('LŠZ P'!A$2:AP$2000,B283,4)),CONCATENATE(INDEX('LŠZ H'!A$2:AI$2000,B283,3),"/",INDEX('LŠZ H'!A$2:AI$2000,B283,4)))</f>
        <v>ZK – 1 B/</v>
      </c>
      <c r="N283" s="900" t="e">
        <f>IF(A283="P",CONCATENATE(INDEX('LŠZ P'!A$2:AP$2000,B283,23),";",INDEX('LŠZ P'!A$2:AP$2000,B283,42)),CONCATENATE(INDEX('LŠZ H'!A$2:AI$2000,B283,23),";",INDEX('LŠZ H'!A$2:AI$2000,B283,39)))</f>
        <v>#REF!</v>
      </c>
      <c r="O283" s="914">
        <v>45055</v>
      </c>
      <c r="P283" s="599"/>
    </row>
    <row r="284" spans="1:16" s="295" customFormat="1" x14ac:dyDescent="0.2">
      <c r="A284" s="898" t="s">
        <v>680</v>
      </c>
      <c r="B284" s="899">
        <v>497</v>
      </c>
      <c r="C284" s="904">
        <v>281</v>
      </c>
      <c r="D284" s="900" t="str">
        <f>IF(A284="P",INDEX('LŠZ P'!A$2:AP$2000,B284,11),INDEX('LŠZ H'!A$2:AI$2000,B284,11))</f>
        <v>Ing. Juraj SLADKÝ</v>
      </c>
      <c r="E284" s="900" t="str">
        <f>IF(A284="P",INDEX('LŠZ P'!A$2:AP$2000,B284,5),INDEX('LŠZ H'!A$2:AI$2000,B284,5))</f>
        <v>OM-H497</v>
      </c>
      <c r="F284" s="900">
        <f>IF(A284="P",INDEX('LŠZ P'!A$2:AP$2000,B284,6),INDEX('LŠZ H'!A$2:AI$2000,B284,6))</f>
        <v>0</v>
      </c>
      <c r="G284" s="899" t="str">
        <f>IF(A284="P",INDEX('LŠZ P'!A$2:AP$2000,B284,21),INDEX('LŠZ H'!A$2:AI$2000,B284,21))</f>
        <v>0,5</v>
      </c>
      <c r="H284" s="900">
        <f>IF(A284="P",INDEX('LŠZ P'!A$2:AP$2000,B284,17),INDEX('LŠZ H'!A$2:AI$2000,B284,17))</f>
        <v>1986</v>
      </c>
      <c r="I284" s="913">
        <v>44347</v>
      </c>
      <c r="J284" s="899" t="str">
        <f>IF(A284="P",INDEX('LŠZ P'!A$2:AP$2000,B284,2),INDEX('LŠZ H'!A$2:AI$2000,B284,2))</f>
        <v>ZK</v>
      </c>
      <c r="K284" s="900" t="str">
        <f>IF(A284="P",CONCATENATE(INDEX('LŠZ P'!A$2:AP$2000,B284,24),",",INDEX('LŠZ P'!A$2:AP$2000,B284,26)," ",INDEX('LŠZ P'!A$2:AP$2000,B284,25)),CONCATENATE(INDEX('LŠZ H'!A$2:AI$2000,B284,24),",",INDEX('LŠZ H'!A$2:AI$2000,B284,26)," ",INDEX('LŠZ H'!A$2:AI$2000,B284,25)))</f>
        <v>1, 24</v>
      </c>
      <c r="L284" s="900" t="str">
        <f>IF(A284="P",INDEX('LŠZ P'!A$2:AP$2000,B284,20),INDEX('LŠZ H'!A$2:AI$2000,B284,20))</f>
        <v>P</v>
      </c>
      <c r="M284" s="900" t="str">
        <f>IF(A284="P",CONCATENATE(INDEX('LŠZ P'!A$2:AP$2000,B284,3),"/",INDEX('LŠZ P'!A$2:AP$2000,B284,4)),CONCATENATE(INDEX('LŠZ H'!A$2:AI$2000,B284,3),"/",INDEX('LŠZ H'!A$2:AI$2000,B284,4)))</f>
        <v>ZK – 1 B/</v>
      </c>
      <c r="N284" s="900" t="e">
        <f>IF(A284="P",CONCATENATE(INDEX('LŠZ P'!A$2:AP$2000,B284,23),";",INDEX('LŠZ P'!A$2:AP$2000,B284,42)),CONCATENATE(INDEX('LŠZ H'!A$2:AI$2000,B284,23),";",INDEX('LŠZ H'!A$2:AI$2000,B284,39)))</f>
        <v>#REF!</v>
      </c>
      <c r="O284" s="914">
        <v>45055</v>
      </c>
      <c r="P284" s="599"/>
    </row>
    <row r="285" spans="1:16" s="295" customFormat="1" x14ac:dyDescent="0.2">
      <c r="A285" s="898" t="s">
        <v>680</v>
      </c>
      <c r="B285" s="899">
        <v>501</v>
      </c>
      <c r="C285" s="904">
        <v>282</v>
      </c>
      <c r="D285" s="900" t="str">
        <f>IF(A285="P",INDEX('LŠZ P'!A$2:AP$2000,B285,11),INDEX('LŠZ H'!A$2:AI$2000,B285,11))</f>
        <v>Ing. Juraj SLADKÝ</v>
      </c>
      <c r="E285" s="900" t="str">
        <f>IF(A285="P",INDEX('LŠZ P'!A$2:AP$2000,B285,5),INDEX('LŠZ H'!A$2:AI$2000,B285,5))</f>
        <v>OM-H501</v>
      </c>
      <c r="F285" s="900">
        <f>IF(A285="P",INDEX('LŠZ P'!A$2:AP$2000,B285,6),INDEX('LŠZ H'!A$2:AI$2000,B285,6))</f>
        <v>0</v>
      </c>
      <c r="G285" s="899" t="str">
        <f>IF(A285="P",INDEX('LŠZ P'!A$2:AP$2000,B285,21),INDEX('LŠZ H'!A$2:AI$2000,B285,21))</f>
        <v>30,1</v>
      </c>
      <c r="H285" s="900">
        <f>IF(A285="P",INDEX('LŠZ P'!A$2:AP$2000,B285,17),INDEX('LŠZ H'!A$2:AI$2000,B285,17))</f>
        <v>1983</v>
      </c>
      <c r="I285" s="913">
        <v>44347</v>
      </c>
      <c r="J285" s="899" t="str">
        <f>IF(A285="P",INDEX('LŠZ P'!A$2:AP$2000,B285,2),INDEX('LŠZ H'!A$2:AI$2000,B285,2))</f>
        <v>ZK</v>
      </c>
      <c r="K285" s="900" t="str">
        <f>IF(A285="P",CONCATENATE(INDEX('LŠZ P'!A$2:AP$2000,B285,24),",",INDEX('LŠZ P'!A$2:AP$2000,B285,26)," ",INDEX('LŠZ P'!A$2:AP$2000,B285,25)),CONCATENATE(INDEX('LŠZ H'!A$2:AI$2000,B285,24),",",INDEX('LŠZ H'!A$2:AI$2000,B285,26)," ",INDEX('LŠZ H'!A$2:AI$2000,B285,25)))</f>
        <v>1, 20</v>
      </c>
      <c r="L285" s="900" t="str">
        <f>IF(A285="P",INDEX('LŠZ P'!A$2:AP$2000,B285,20),INDEX('LŠZ H'!A$2:AI$2000,B285,20))</f>
        <v>P</v>
      </c>
      <c r="M285" s="900" t="str">
        <f>IF(A285="P",CONCATENATE(INDEX('LŠZ P'!A$2:AP$2000,B285,3),"/",INDEX('LŠZ P'!A$2:AP$2000,B285,4)),CONCATENATE(INDEX('LŠZ H'!A$2:AI$2000,B285,3),"/",INDEX('LŠZ H'!A$2:AI$2000,B285,4)))</f>
        <v>WORLD CUP/</v>
      </c>
      <c r="N285" s="900" t="e">
        <f>IF(A285="P",CONCATENATE(INDEX('LŠZ P'!A$2:AP$2000,B285,23),";",INDEX('LŠZ P'!A$2:AP$2000,B285,42)),CONCATENATE(INDEX('LŠZ H'!A$2:AI$2000,B285,23),";",INDEX('LŠZ H'!A$2:AI$2000,B285,39)))</f>
        <v>#REF!</v>
      </c>
      <c r="O285" s="914">
        <v>45055</v>
      </c>
      <c r="P285" s="599"/>
    </row>
    <row r="286" spans="1:16" s="295" customFormat="1" x14ac:dyDescent="0.2">
      <c r="A286" s="898" t="s">
        <v>680</v>
      </c>
      <c r="B286" s="899">
        <v>505</v>
      </c>
      <c r="C286" s="904">
        <v>283</v>
      </c>
      <c r="D286" s="900" t="str">
        <f>IF(A286="P",INDEX('LŠZ P'!A$2:AP$2000,B286,11),INDEX('LŠZ H'!A$2:AI$2000,B286,11))</f>
        <v>Ing. Juraj SLADKÝ</v>
      </c>
      <c r="E286" s="900" t="str">
        <f>IF(A286="P",INDEX('LŠZ P'!A$2:AP$2000,B286,5),INDEX('LŠZ H'!A$2:AI$2000,B286,5))</f>
        <v>OM-H505</v>
      </c>
      <c r="F286" s="900">
        <f>IF(A286="P",INDEX('LŠZ P'!A$2:AP$2000,B286,6),INDEX('LŠZ H'!A$2:AI$2000,B286,6))</f>
        <v>0</v>
      </c>
      <c r="G286" s="899" t="str">
        <f>IF(A286="P",INDEX('LŠZ P'!A$2:AP$2000,B286,21),INDEX('LŠZ H'!A$2:AI$2000,B286,21))</f>
        <v>76,5</v>
      </c>
      <c r="H286" s="900">
        <f>IF(A286="P",INDEX('LŠZ P'!A$2:AP$2000,B286,17),INDEX('LŠZ H'!A$2:AI$2000,B286,17))</f>
        <v>1988</v>
      </c>
      <c r="I286" s="913">
        <v>44347</v>
      </c>
      <c r="J286" s="899" t="str">
        <f>IF(A286="P",INDEX('LŠZ P'!A$2:AP$2000,B286,2),INDEX('LŠZ H'!A$2:AI$2000,B286,2))</f>
        <v>ZK</v>
      </c>
      <c r="K286" s="900" t="str">
        <f>IF(A286="P",CONCATENATE(INDEX('LŠZ P'!A$2:AP$2000,B286,24),",",INDEX('LŠZ P'!A$2:AP$2000,B286,26)," ",INDEX('LŠZ P'!A$2:AP$2000,B286,25)),CONCATENATE(INDEX('LŠZ H'!A$2:AI$2000,B286,24),",",INDEX('LŠZ H'!A$2:AI$2000,B286,26)," ",INDEX('LŠZ H'!A$2:AI$2000,B286,25)))</f>
        <v>2, 25</v>
      </c>
      <c r="L286" s="900" t="str">
        <f>IF(A286="P",INDEX('LŠZ P'!A$2:AP$2000,B286,20),INDEX('LŠZ H'!A$2:AI$2000,B286,20))</f>
        <v>P</v>
      </c>
      <c r="M286" s="900" t="str">
        <f>IF(A286="P",CONCATENATE(INDEX('LŠZ P'!A$2:AP$2000,B286,3),"/",INDEX('LŠZ P'!A$2:AP$2000,B286,4)),CONCATENATE(INDEX('LŠZ H'!A$2:AI$2000,B286,3),"/",INDEX('LŠZ H'!A$2:AI$2000,B286,4)))</f>
        <v>SPORT 167/</v>
      </c>
      <c r="N286" s="900" t="e">
        <f>IF(A286="P",CONCATENATE(INDEX('LŠZ P'!A$2:AP$2000,B286,23),";",INDEX('LŠZ P'!A$2:AP$2000,B286,42)),CONCATENATE(INDEX('LŠZ H'!A$2:AI$2000,B286,23),";",INDEX('LŠZ H'!A$2:AI$2000,B286,39)))</f>
        <v>#REF!</v>
      </c>
      <c r="O286" s="914">
        <v>45055</v>
      </c>
      <c r="P286" s="599"/>
    </row>
    <row r="287" spans="1:16" s="295" customFormat="1" x14ac:dyDescent="0.2">
      <c r="A287" s="898" t="s">
        <v>680</v>
      </c>
      <c r="B287" s="899">
        <v>431</v>
      </c>
      <c r="C287" s="904">
        <v>284</v>
      </c>
      <c r="D287" s="900" t="str">
        <f>IF(A287="P",INDEX('LŠZ P'!A$2:AP$2000,B287,11),INDEX('LŠZ H'!A$2:AI$2000,B287,11))</f>
        <v>Ing. Juraj SLADKÝ</v>
      </c>
      <c r="E287" s="900" t="str">
        <f>IF(A287="P",INDEX('LŠZ P'!A$2:AP$2000,B287,5),INDEX('LŠZ H'!A$2:AI$2000,B287,5))</f>
        <v>OM-H431</v>
      </c>
      <c r="F287" s="900">
        <f>IF(A287="P",INDEX('LŠZ P'!A$2:AP$2000,B287,6),INDEX('LŠZ H'!A$2:AI$2000,B287,6))</f>
        <v>0</v>
      </c>
      <c r="G287" s="899" t="str">
        <f>IF(A287="P",INDEX('LŠZ P'!A$2:AP$2000,B287,21),INDEX('LŠZ H'!A$2:AI$2000,B287,21))</f>
        <v>1</v>
      </c>
      <c r="H287" s="900">
        <f>IF(A287="P",INDEX('LŠZ P'!A$2:AP$2000,B287,17),INDEX('LŠZ H'!A$2:AI$2000,B287,17))</f>
        <v>1984</v>
      </c>
      <c r="I287" s="913">
        <v>44347</v>
      </c>
      <c r="J287" s="899" t="str">
        <f>IF(A287="P",INDEX('LŠZ P'!A$2:AP$2000,B287,2),INDEX('LŠZ H'!A$2:AI$2000,B287,2))</f>
        <v>ZK</v>
      </c>
      <c r="K287" s="900" t="str">
        <f>IF(A287="P",CONCATENATE(INDEX('LŠZ P'!A$2:AP$2000,B287,24),",",INDEX('LŠZ P'!A$2:AP$2000,B287,26)," ",INDEX('LŠZ P'!A$2:AP$2000,B287,25)),CONCATENATE(INDEX('LŠZ H'!A$2:AI$2000,B287,24),",",INDEX('LŠZ H'!A$2:AI$2000,B287,26)," ",INDEX('LŠZ H'!A$2:AI$2000,B287,25)))</f>
        <v>2, 27</v>
      </c>
      <c r="L287" s="900" t="str">
        <f>IF(A287="P",INDEX('LŠZ P'!A$2:AP$2000,B287,20),INDEX('LŠZ H'!A$2:AI$2000,B287,20))</f>
        <v>P</v>
      </c>
      <c r="M287" s="900" t="str">
        <f>IF(A287="P",CONCATENATE(INDEX('LŠZ P'!A$2:AP$2000,B287,3),"/",INDEX('LŠZ P'!A$2:AP$2000,B287,4)),CONCATENATE(INDEX('LŠZ H'!A$2:AI$2000,B287,3),"/",INDEX('LŠZ H'!A$2:AI$2000,B287,4)))</f>
        <v>DELTA 16/</v>
      </c>
      <c r="N287" s="900" t="e">
        <f>IF(A287="P",CONCATENATE(INDEX('LŠZ P'!A$2:AP$2000,B287,23),";",INDEX('LŠZ P'!A$2:AP$2000,B287,42)),CONCATENATE(INDEX('LŠZ H'!A$2:AI$2000,B287,23),";",INDEX('LŠZ H'!A$2:AI$2000,B287,39)))</f>
        <v>#REF!</v>
      </c>
      <c r="O287" s="914">
        <v>45055</v>
      </c>
      <c r="P287" s="599"/>
    </row>
    <row r="288" spans="1:16" s="295" customFormat="1" x14ac:dyDescent="0.2">
      <c r="A288" s="898" t="s">
        <v>680</v>
      </c>
      <c r="B288" s="899">
        <v>476</v>
      </c>
      <c r="C288" s="904">
        <v>285</v>
      </c>
      <c r="D288" s="900" t="str">
        <f>IF(A288="P",INDEX('LŠZ P'!A$2:AP$2000,B288,11),INDEX('LŠZ H'!A$2:AI$2000,B288,11))</f>
        <v>Ing. Juraj SLADKÝ</v>
      </c>
      <c r="E288" s="900" t="str">
        <f>IF(A288="P",INDEX('LŠZ P'!A$2:AP$2000,B288,5),INDEX('LŠZ H'!A$2:AI$2000,B288,5))</f>
        <v>OM-H476</v>
      </c>
      <c r="F288" s="900">
        <f>IF(A288="P",INDEX('LŠZ P'!A$2:AP$2000,B288,6),INDEX('LŠZ H'!A$2:AI$2000,B288,6))</f>
        <v>0</v>
      </c>
      <c r="G288" s="899" t="str">
        <f>IF(A288="P",INDEX('LŠZ P'!A$2:AP$2000,B288,21),INDEX('LŠZ H'!A$2:AI$2000,B288,21))</f>
        <v>22</v>
      </c>
      <c r="H288" s="900">
        <f>IF(A288="P",INDEX('LŠZ P'!A$2:AP$2000,B288,17),INDEX('LŠZ H'!A$2:AI$2000,B288,17))</f>
        <v>2006</v>
      </c>
      <c r="I288" s="913">
        <v>44347</v>
      </c>
      <c r="J288" s="899" t="str">
        <f>IF(A288="P",INDEX('LŠZ P'!A$2:AP$2000,B288,2),INDEX('LŠZ H'!A$2:AI$2000,B288,2))</f>
        <v>ZK</v>
      </c>
      <c r="K288" s="900" t="str">
        <f>IF(A288="P",CONCATENATE(INDEX('LŠZ P'!A$2:AP$2000,B288,24),",",INDEX('LŠZ P'!A$2:AP$2000,B288,26)," ",INDEX('LŠZ P'!A$2:AP$2000,B288,25)),CONCATENATE(INDEX('LŠZ H'!A$2:AI$2000,B288,24),",",INDEX('LŠZ H'!A$2:AI$2000,B288,26)," ",INDEX('LŠZ H'!A$2:AI$2000,B288,25)))</f>
        <v>3, 34,5</v>
      </c>
      <c r="L288" s="900" t="str">
        <f>IF(A288="P",INDEX('LŠZ P'!A$2:AP$2000,B288,20),INDEX('LŠZ H'!A$2:AI$2000,B288,20))</f>
        <v>P</v>
      </c>
      <c r="M288" s="900" t="str">
        <f>IF(A288="P",CONCATENATE(INDEX('LŠZ P'!A$2:AP$2000,B288,3),"/",INDEX('LŠZ P'!A$2:AP$2000,B288,4)),CONCATENATE(INDEX('LŠZ H'!A$2:AI$2000,B288,3),"/",INDEX('LŠZ H'!A$2:AI$2000,B288,4)))</f>
        <v>COMBAT L 13/</v>
      </c>
      <c r="N288" s="900" t="e">
        <f>IF(A288="P",CONCATENATE(INDEX('LŠZ P'!A$2:AP$2000,B288,23),";",INDEX('LŠZ P'!A$2:AP$2000,B288,42)),CONCATENATE(INDEX('LŠZ H'!A$2:AI$2000,B288,23),";",INDEX('LŠZ H'!A$2:AI$2000,B288,39)))</f>
        <v>#REF!</v>
      </c>
      <c r="O288" s="914">
        <v>45055</v>
      </c>
      <c r="P288" s="599"/>
    </row>
    <row r="289" spans="1:16" s="295" customFormat="1" x14ac:dyDescent="0.2">
      <c r="A289" s="898" t="s">
        <v>680</v>
      </c>
      <c r="B289" s="899">
        <v>426</v>
      </c>
      <c r="C289" s="904">
        <v>286</v>
      </c>
      <c r="D289" s="900" t="str">
        <f>IF(A289="P",INDEX('LŠZ P'!A$2:AP$2000,B289,11),INDEX('LŠZ H'!A$2:AI$2000,B289,11))</f>
        <v>Ing. Juraj SLADKÝ</v>
      </c>
      <c r="E289" s="900" t="str">
        <f>IF(A289="P",INDEX('LŠZ P'!A$2:AP$2000,B289,5),INDEX('LŠZ H'!A$2:AI$2000,B289,5))</f>
        <v>OM-H426</v>
      </c>
      <c r="F289" s="900">
        <f>IF(A289="P",INDEX('LŠZ P'!A$2:AP$2000,B289,6),INDEX('LŠZ H'!A$2:AI$2000,B289,6))</f>
        <v>0</v>
      </c>
      <c r="G289" s="899" t="str">
        <f>IF(A289="P",INDEX('LŠZ P'!A$2:AP$2000,B289,21),INDEX('LŠZ H'!A$2:AI$2000,B289,21))</f>
        <v>2,15</v>
      </c>
      <c r="H289" s="900">
        <f>IF(A289="P",INDEX('LŠZ P'!A$2:AP$2000,B289,17),INDEX('LŠZ H'!A$2:AI$2000,B289,17))</f>
        <v>1992</v>
      </c>
      <c r="I289" s="913">
        <v>44347</v>
      </c>
      <c r="J289" s="899" t="str">
        <f>IF(A289="P",INDEX('LŠZ P'!A$2:AP$2000,B289,2),INDEX('LŠZ H'!A$2:AI$2000,B289,2))</f>
        <v>ZK</v>
      </c>
      <c r="K289" s="900" t="str">
        <f>IF(A289="P",CONCATENATE(INDEX('LŠZ P'!A$2:AP$2000,B289,24),",",INDEX('LŠZ P'!A$2:AP$2000,B289,26)," ",INDEX('LŠZ P'!A$2:AP$2000,B289,25)),CONCATENATE(INDEX('LŠZ H'!A$2:AI$2000,B289,24),",",INDEX('LŠZ H'!A$2:AI$2000,B289,26)," ",INDEX('LŠZ H'!A$2:AI$2000,B289,25)))</f>
        <v>1, 28</v>
      </c>
      <c r="L289" s="900" t="str">
        <f>IF(A289="P",INDEX('LŠZ P'!A$2:AP$2000,B289,20),INDEX('LŠZ H'!A$2:AI$2000,B289,20))</f>
        <v>P,Z</v>
      </c>
      <c r="M289" s="900" t="str">
        <f>IF(A289="P",CONCATENATE(INDEX('LŠZ P'!A$2:AP$2000,B289,3),"/",INDEX('LŠZ P'!A$2:AP$2000,B289,4)),CONCATENATE(INDEX('LŠZ H'!A$2:AI$2000,B289,3),"/",INDEX('LŠZ H'!A$2:AI$2000,B289,4)))</f>
        <v>SUPER SPORT 153/</v>
      </c>
      <c r="N289" s="900" t="e">
        <f>IF(A289="P",CONCATENATE(INDEX('LŠZ P'!A$2:AP$2000,B289,23),";",INDEX('LŠZ P'!A$2:AP$2000,B289,42)),CONCATENATE(INDEX('LŠZ H'!A$2:AI$2000,B289,23),";",INDEX('LŠZ H'!A$2:AI$2000,B289,39)))</f>
        <v>#REF!</v>
      </c>
      <c r="O289" s="914">
        <v>45055</v>
      </c>
      <c r="P289" s="599"/>
    </row>
    <row r="290" spans="1:16" s="295" customFormat="1" x14ac:dyDescent="0.2">
      <c r="A290" s="898" t="s">
        <v>680</v>
      </c>
      <c r="B290" s="899">
        <v>508</v>
      </c>
      <c r="C290" s="904">
        <v>287</v>
      </c>
      <c r="D290" s="900" t="str">
        <f>IF(A290="P",INDEX('LŠZ P'!A$2:AP$2000,B290,11),INDEX('LŠZ H'!A$2:AI$2000,B290,11))</f>
        <v>Ing. Juraj SLADKÝ</v>
      </c>
      <c r="E290" s="900" t="str">
        <f>IF(A290="P",INDEX('LŠZ P'!A$2:AP$2000,B290,5),INDEX('LŠZ H'!A$2:AI$2000,B290,5))</f>
        <v>OM-H508</v>
      </c>
      <c r="F290" s="900">
        <f>IF(A290="P",INDEX('LŠZ P'!A$2:AP$2000,B290,6),INDEX('LŠZ H'!A$2:AI$2000,B290,6))</f>
        <v>0</v>
      </c>
      <c r="G290" s="899" t="str">
        <f>IF(A290="P",INDEX('LŠZ P'!A$2:AP$2000,B290,21),INDEX('LŠZ H'!A$2:AI$2000,B290,21))</f>
        <v>5</v>
      </c>
      <c r="H290" s="900">
        <f>IF(A290="P",INDEX('LŠZ P'!A$2:AP$2000,B290,17),INDEX('LŠZ H'!A$2:AI$2000,B290,17))</f>
        <v>1987</v>
      </c>
      <c r="I290" s="913">
        <v>44347</v>
      </c>
      <c r="J290" s="899" t="str">
        <f>IF(A290="P",INDEX('LŠZ P'!A$2:AP$2000,B290,2),INDEX('LŠZ H'!A$2:AI$2000,B290,2))</f>
        <v>ZK</v>
      </c>
      <c r="K290" s="900" t="str">
        <f>IF(A290="P",CONCATENATE(INDEX('LŠZ P'!A$2:AP$2000,B290,24),",",INDEX('LŠZ P'!A$2:AP$2000,B290,26)," ",INDEX('LŠZ P'!A$2:AP$2000,B290,25)),CONCATENATE(INDEX('LŠZ H'!A$2:AI$2000,B290,24),",",INDEX('LŠZ H'!A$2:AI$2000,B290,26)," ",INDEX('LŠZ H'!A$2:AI$2000,B290,25)))</f>
        <v>2, 26</v>
      </c>
      <c r="L290" s="900" t="str">
        <f>IF(A290="P",INDEX('LŠZ P'!A$2:AP$2000,B290,20),INDEX('LŠZ H'!A$2:AI$2000,B290,20))</f>
        <v>P</v>
      </c>
      <c r="M290" s="900" t="str">
        <f>IF(A290="P",CONCATENATE(INDEX('LŠZ P'!A$2:AP$2000,B290,3),"/",INDEX('LŠZ P'!A$2:AP$2000,B290,4)),CONCATENATE(INDEX('LŠZ H'!A$2:AI$2000,B290,3),"/",INDEX('LŠZ H'!A$2:AI$2000,B290,4)))</f>
        <v>DELTA SUPER/</v>
      </c>
      <c r="N290" s="900" t="e">
        <f>IF(A290="P",CONCATENATE(INDEX('LŠZ P'!A$2:AP$2000,B290,23),";",INDEX('LŠZ P'!A$2:AP$2000,B290,42)),CONCATENATE(INDEX('LŠZ H'!A$2:AI$2000,B290,23),";",INDEX('LŠZ H'!A$2:AI$2000,B290,39)))</f>
        <v>#REF!</v>
      </c>
      <c r="O290" s="914">
        <v>45055</v>
      </c>
      <c r="P290" s="599"/>
    </row>
    <row r="291" spans="1:16" s="295" customFormat="1" x14ac:dyDescent="0.2">
      <c r="A291" s="898" t="s">
        <v>680</v>
      </c>
      <c r="B291" s="899">
        <v>66</v>
      </c>
      <c r="C291" s="904">
        <v>288</v>
      </c>
      <c r="D291" s="900" t="str">
        <f>IF(A291="P",INDEX('LŠZ P'!A$2:AP$2000,B291,11),INDEX('LŠZ H'!A$2:AI$2000,B291,11))</f>
        <v>Ing. Peter MACH</v>
      </c>
      <c r="E291" s="900" t="str">
        <f>IF(A291="P",INDEX('LŠZ P'!A$2:AP$2000,B291,5),INDEX('LŠZ H'!A$2:AI$2000,B291,5))</f>
        <v>OM-H066</v>
      </c>
      <c r="F291" s="900">
        <f>IF(A291="P",INDEX('LŠZ P'!A$2:AP$2000,B291,6),INDEX('LŠZ H'!A$2:AI$2000,B291,6))</f>
        <v>0</v>
      </c>
      <c r="G291" s="899" t="str">
        <f>IF(A291="P",INDEX('LŠZ P'!A$2:AP$2000,B291,21),INDEX('LŠZ H'!A$2:AI$2000,B291,21))</f>
        <v>4,05/16</v>
      </c>
      <c r="H291" s="900" t="str">
        <f>IF(A291="P",INDEX('LŠZ P'!A$2:AP$2000,B291,17),INDEX('LŠZ H'!A$2:AI$2000,B291,17))</f>
        <v>2007/2004</v>
      </c>
      <c r="I291" s="913">
        <v>44348</v>
      </c>
      <c r="J291" s="899" t="str">
        <f>IF(A291="P",INDEX('LŠZ P'!A$2:AP$2000,B291,2),INDEX('LŠZ H'!A$2:AI$2000,B291,2))</f>
        <v>MZK</v>
      </c>
      <c r="K291" s="900" t="str">
        <f>IF(A291="P",CONCATENATE(INDEX('LŠZ P'!A$2:AP$2000,B291,24),",",INDEX('LŠZ P'!A$2:AP$2000,B291,26)," ",INDEX('LŠZ P'!A$2:AP$2000,B291,25)),CONCATENATE(INDEX('LŠZ H'!A$2:AI$2000,B291,24),",",INDEX('LŠZ H'!A$2:AI$2000,B291,26)," ",INDEX('LŠZ H'!A$2:AI$2000,B291,25)))</f>
        <v>3, 258</v>
      </c>
      <c r="L291" s="900" t="str">
        <f>IF(A291="P",INDEX('LŠZ P'!A$2:AP$2000,B291,20),INDEX('LŠZ H'!A$2:AI$2000,B291,20))</f>
        <v>P</v>
      </c>
      <c r="M291" s="900" t="str">
        <f>IF(A291="P",CONCATENATE(INDEX('LŠZ P'!A$2:AP$2000,B291,3),"/",INDEX('LŠZ P'!A$2:AP$2000,B291,4)),CONCATENATE(INDEX('LŠZ H'!A$2:AI$2000,B291,3),"/",INDEX('LŠZ H'!A$2:AI$2000,B291,4)))</f>
        <v>STREAM/TOMI CROSS/</v>
      </c>
      <c r="N291" s="900" t="e">
        <f>IF(A291="P",CONCATENATE(INDEX('LŠZ P'!A$2:AP$2000,B291,23),";",INDEX('LŠZ P'!A$2:AP$2000,B291,42)),CONCATENATE(INDEX('LŠZ H'!A$2:AI$2000,B291,23),";",INDEX('LŠZ H'!A$2:AI$2000,B291,39)))</f>
        <v>#REF!</v>
      </c>
      <c r="O291" s="914">
        <v>45072</v>
      </c>
      <c r="P291" s="599"/>
    </row>
    <row r="292" spans="1:16" s="295" customFormat="1" x14ac:dyDescent="0.2">
      <c r="A292" s="898" t="s">
        <v>680</v>
      </c>
      <c r="B292" s="899">
        <v>491</v>
      </c>
      <c r="C292" s="904">
        <v>289</v>
      </c>
      <c r="D292" s="900" t="str">
        <f>IF(A292="P",INDEX('LŠZ P'!A$2:AP$2000,B292,11),INDEX('LŠZ H'!A$2:AI$2000,B292,11))</f>
        <v>Martin GREŠ</v>
      </c>
      <c r="E292" s="900" t="str">
        <f>IF(A292="P",INDEX('LŠZ P'!A$2:AP$2000,B292,5),INDEX('LŠZ H'!A$2:AI$2000,B292,5))</f>
        <v>OM-H491</v>
      </c>
      <c r="F292" s="900">
        <f>IF(A292="P",INDEX('LŠZ P'!A$2:AP$2000,B292,6),INDEX('LŠZ H'!A$2:AI$2000,B292,6))</f>
        <v>0</v>
      </c>
      <c r="G292" s="899" t="str">
        <f>IF(A292="P",INDEX('LŠZ P'!A$2:AP$2000,B292,21),INDEX('LŠZ H'!A$2:AI$2000,B292,21))</f>
        <v>1</v>
      </c>
      <c r="H292" s="900">
        <f>IF(A292="P",INDEX('LŠZ P'!A$2:AP$2000,B292,17),INDEX('LŠZ H'!A$2:AI$2000,B292,17))</f>
        <v>1986</v>
      </c>
      <c r="I292" s="913">
        <v>44358</v>
      </c>
      <c r="J292" s="899" t="str">
        <f>IF(A292="P",INDEX('LŠZ P'!A$2:AP$2000,B292,2),INDEX('LŠZ H'!A$2:AI$2000,B292,2))</f>
        <v>ZK</v>
      </c>
      <c r="K292" s="900" t="str">
        <f>IF(A292="P",CONCATENATE(INDEX('LŠZ P'!A$2:AP$2000,B292,24),",",INDEX('LŠZ P'!A$2:AP$2000,B292,26)," ",INDEX('LŠZ P'!A$2:AP$2000,B292,25)),CONCATENATE(INDEX('LŠZ H'!A$2:AI$2000,B292,24),",",INDEX('LŠZ H'!A$2:AI$2000,B292,26)," ",INDEX('LŠZ H'!A$2:AI$2000,B292,25)))</f>
        <v>1, 24,5</v>
      </c>
      <c r="L292" s="900" t="str">
        <f>IF(A292="P",INDEX('LŠZ P'!A$2:AP$2000,B292,20),INDEX('LŠZ H'!A$2:AI$2000,B292,20))</f>
        <v>P</v>
      </c>
      <c r="M292" s="900" t="str">
        <f>IF(A292="P",CONCATENATE(INDEX('LŠZ P'!A$2:AP$2000,B292,3),"/",INDEX('LŠZ P'!A$2:AP$2000,B292,4)),CONCATENATE(INDEX('LŠZ H'!A$2:AI$2000,B292,3),"/",INDEX('LŠZ H'!A$2:AI$2000,B292,4)))</f>
        <v>UNO/</v>
      </c>
      <c r="N292" s="900" t="e">
        <f>IF(A292="P",CONCATENATE(INDEX('LŠZ P'!A$2:AP$2000,B292,23),";",INDEX('LŠZ P'!A$2:AP$2000,B292,42)),CONCATENATE(INDEX('LŠZ H'!A$2:AI$2000,B292,23),";",INDEX('LŠZ H'!A$2:AI$2000,B292,39)))</f>
        <v>#REF!</v>
      </c>
      <c r="O292" s="914">
        <v>45061</v>
      </c>
      <c r="P292" s="599"/>
    </row>
    <row r="293" spans="1:16" s="295" customFormat="1" x14ac:dyDescent="0.2">
      <c r="A293" s="898" t="s">
        <v>991</v>
      </c>
      <c r="B293" s="899">
        <v>1172</v>
      </c>
      <c r="C293" s="904">
        <v>290</v>
      </c>
      <c r="D293" s="900" t="str">
        <f>IF(A293="P",INDEX('LŠZ P'!A$2:AP$2000,B293,11),INDEX('LŠZ H'!A$2:AI$2000,B293,11))</f>
        <v>Dušan KALAKAJ</v>
      </c>
      <c r="E293" s="900" t="str">
        <f>IF(A293="P",INDEX('LŠZ P'!A$2:AP$2000,B293,5),INDEX('LŠZ H'!A$2:AI$2000,B293,5))</f>
        <v>OM-L172</v>
      </c>
      <c r="F293" s="900">
        <f>IF(A293="P",INDEX('LŠZ P'!A$2:AP$2000,B293,6),INDEX('LŠZ H'!A$2:AI$2000,B293,6))</f>
        <v>0</v>
      </c>
      <c r="G293" s="899" t="str">
        <f>IF(A293="P",INDEX('LŠZ P'!A$2:AP$2000,B293,21),INDEX('LŠZ H'!A$2:AI$2000,B293,21))</f>
        <v>P</v>
      </c>
      <c r="H293" s="900">
        <f>IF(A293="P",INDEX('LŠZ P'!A$2:AP$2000,B293,17),INDEX('LŠZ H'!A$2:AI$2000,B293,17))</f>
        <v>19399</v>
      </c>
      <c r="I293" s="913">
        <v>44349</v>
      </c>
      <c r="J293" s="899" t="str">
        <f>IF(A293="P",INDEX('LŠZ P'!A$2:AP$2000,B293,2),INDEX('LŠZ H'!A$2:AI$2000,B293,2))</f>
        <v>PK</v>
      </c>
      <c r="K293" s="900" t="str">
        <f>IF(A293="P",CONCATENATE(INDEX('LŠZ P'!A$2:AP$2000,B293,24),",",INDEX('LŠZ P'!A$2:AP$2000,B293,26)," ",INDEX('LŠZ P'!A$2:AP$2000,B293,25)),CONCATENATE(INDEX('LŠZ H'!A$2:AI$2000,B293,24),",",INDEX('LŠZ H'!A$2:AI$2000,B293,26)," ",INDEX('LŠZ H'!A$2:AI$2000,B293,25)))</f>
        <v>Letná 3369/19,058 01 Poprad</v>
      </c>
      <c r="L293" s="900" t="str">
        <f>IF(A293="P",INDEX('LŠZ P'!A$2:AP$2000,B293,20),INDEX('LŠZ H'!A$2:AI$2000,B293,20))</f>
        <v>Vyparina</v>
      </c>
      <c r="M293" s="900" t="str">
        <f>IF(A293="P",CONCATENATE(INDEX('LŠZ P'!A$2:AP$2000,B293,3),"/",INDEX('LŠZ P'!A$2:AP$2000,B293,4)),CONCATENATE(INDEX('LŠZ H'!A$2:AI$2000,B293,3),"/",INDEX('LŠZ H'!A$2:AI$2000,B293,4)))</f>
        <v>MENTOR 4 L/</v>
      </c>
      <c r="N293" s="900" t="str">
        <f>IF(A293="P",CONCATENATE(INDEX('LŠZ P'!A$2:AP$2000,B293,23),";",INDEX('LŠZ P'!A$2:AP$2000,B293,42)),CONCATENATE(INDEX('LŠZ H'!A$2:AI$2000,B293,23),";",INDEX('LŠZ H'!A$2:AI$2000,B293,39)))</f>
        <v>52;</v>
      </c>
      <c r="O293" s="914">
        <v>45047</v>
      </c>
      <c r="P293" s="599"/>
    </row>
    <row r="294" spans="1:16" s="295" customFormat="1" x14ac:dyDescent="0.2">
      <c r="A294" s="898" t="s">
        <v>991</v>
      </c>
      <c r="B294" s="899">
        <v>1195</v>
      </c>
      <c r="C294" s="904">
        <v>291</v>
      </c>
      <c r="D294" s="900" t="str">
        <f>IF(A294="P",INDEX('LŠZ P'!A$2:AP$2000,B294,11),INDEX('LŠZ H'!A$2:AI$2000,B294,11))</f>
        <v>Marián ADAME</v>
      </c>
      <c r="E294" s="900" t="str">
        <f>IF(A294="P",INDEX('LŠZ P'!A$2:AP$2000,B294,5),INDEX('LŠZ H'!A$2:AI$2000,B294,5))</f>
        <v>OM-L195</v>
      </c>
      <c r="F294" s="900">
        <f>IF(A294="P",INDEX('LŠZ P'!A$2:AP$2000,B294,6),INDEX('LŠZ H'!A$2:AI$2000,B294,6))</f>
        <v>0</v>
      </c>
      <c r="G294" s="899" t="str">
        <f>IF(A294="P",INDEX('LŠZ P'!A$2:AP$2000,B294,21),INDEX('LŠZ H'!A$2:AI$2000,B294,21))</f>
        <v>P</v>
      </c>
      <c r="H294" s="900">
        <f>IF(A294="P",INDEX('LŠZ P'!A$2:AP$2000,B294,17),INDEX('LŠZ H'!A$2:AI$2000,B294,17))</f>
        <v>17450</v>
      </c>
      <c r="I294" s="913">
        <v>44350</v>
      </c>
      <c r="J294" s="899" t="str">
        <f>IF(A294="P",INDEX('LŠZ P'!A$2:AP$2000,B294,2),INDEX('LŠZ H'!A$2:AI$2000,B294,2))</f>
        <v>PK</v>
      </c>
      <c r="K294" s="900" t="str">
        <f>IF(A294="P",CONCATENATE(INDEX('LŠZ P'!A$2:AP$2000,B294,24),",",INDEX('LŠZ P'!A$2:AP$2000,B294,26)," ",INDEX('LŠZ P'!A$2:AP$2000,B294,25)),CONCATENATE(INDEX('LŠZ H'!A$2:AI$2000,B294,24),",",INDEX('LŠZ H'!A$2:AI$2000,B294,26)," ",INDEX('LŠZ H'!A$2:AI$2000,B294,25)))</f>
        <v>1.mája 1205/133,031 01 L. Mikuláš</v>
      </c>
      <c r="L294" s="900" t="str">
        <f>IF(A294="P",INDEX('LŠZ P'!A$2:AP$2000,B294,20),INDEX('LŠZ H'!A$2:AI$2000,B294,20))</f>
        <v>Adame</v>
      </c>
      <c r="M294" s="900" t="str">
        <f>IF(A294="P",CONCATENATE(INDEX('LŠZ P'!A$2:AP$2000,B294,3),"/",INDEX('LŠZ P'!A$2:AP$2000,B294,4)),CONCATENATE(INDEX('LŠZ H'!A$2:AI$2000,B294,3),"/",INDEX('LŠZ H'!A$2:AI$2000,B294,4)))</f>
        <v>EDEN 6 28/</v>
      </c>
      <c r="N294" s="900" t="str">
        <f>IF(A294="P",CONCATENATE(INDEX('LŠZ P'!A$2:AP$2000,B294,23),";",INDEX('LŠZ P'!A$2:AP$2000,B294,42)),CONCATENATE(INDEX('LŠZ H'!A$2:AI$2000,B294,23),";",INDEX('LŠZ H'!A$2:AI$2000,B294,39)))</f>
        <v>206;</v>
      </c>
      <c r="O294" s="914">
        <v>45077</v>
      </c>
      <c r="P294" s="599"/>
    </row>
    <row r="295" spans="1:16" s="295" customFormat="1" x14ac:dyDescent="0.2">
      <c r="A295" s="898" t="s">
        <v>991</v>
      </c>
      <c r="B295" s="899">
        <v>192</v>
      </c>
      <c r="C295" s="904">
        <v>292</v>
      </c>
      <c r="D295" s="900" t="str">
        <f>IF(A295="P",INDEX('LŠZ P'!A$2:AP$2000,B295,11),INDEX('LŠZ H'!A$2:AI$2000,B295,11))</f>
        <v>Marián VELAS</v>
      </c>
      <c r="E295" s="900" t="str">
        <f>IF(A295="P",INDEX('LŠZ P'!A$2:AP$2000,B295,5),INDEX('LŠZ H'!A$2:AI$2000,B295,5))</f>
        <v>OM-P192</v>
      </c>
      <c r="F295" s="900">
        <f>IF(A295="P",INDEX('LŠZ P'!A$2:AP$2000,B295,6),INDEX('LŠZ H'!A$2:AI$2000,B295,6))</f>
        <v>0</v>
      </c>
      <c r="G295" s="899" t="str">
        <f>IF(A295="P",INDEX('LŠZ P'!A$2:AP$2000,B295,21),INDEX('LŠZ H'!A$2:AI$2000,B295,21))</f>
        <v>V</v>
      </c>
      <c r="H295" s="900">
        <f>IF(A295="P",INDEX('LŠZ P'!A$2:AP$2000,B295,17),INDEX('LŠZ H'!A$2:AI$2000,B295,17))</f>
        <v>21292</v>
      </c>
      <c r="I295" s="913">
        <v>44351</v>
      </c>
      <c r="J295" s="899" t="str">
        <f>IF(A295="P",INDEX('LŠZ P'!A$2:AP$2000,B295,2),INDEX('LŠZ H'!A$2:AI$2000,B295,2))</f>
        <v>PK</v>
      </c>
      <c r="K295" s="900" t="str">
        <f>IF(A295="P",CONCATENATE(INDEX('LŠZ P'!A$2:AP$2000,B295,24),",",INDEX('LŠZ P'!A$2:AP$2000,B295,26)," ",INDEX('LŠZ P'!A$2:AP$2000,B295,25)),CONCATENATE(INDEX('LŠZ H'!A$2:AI$2000,B295,24),",",INDEX('LŠZ H'!A$2:AI$2000,B295,26)," ",INDEX('LŠZ H'!A$2:AI$2000,B295,25)))</f>
        <v>Horovce 95,020 62 Horovce</v>
      </c>
      <c r="L295" s="900" t="str">
        <f>IF(A295="P",INDEX('LŠZ P'!A$2:AP$2000,B295,20),INDEX('LŠZ H'!A$2:AI$2000,B295,20))</f>
        <v>Adame</v>
      </c>
      <c r="M295" s="900" t="str">
        <f>IF(A295="P",CONCATENATE(INDEX('LŠZ P'!A$2:AP$2000,B295,3),"/",INDEX('LŠZ P'!A$2:AP$2000,B295,4)),CONCATENATE(INDEX('LŠZ H'!A$2:AI$2000,B295,3),"/",INDEX('LŠZ H'!A$2:AI$2000,B295,4)))</f>
        <v>EDEN 7 33/</v>
      </c>
      <c r="N295" s="900" t="str">
        <f>IF(A295="P",CONCATENATE(INDEX('LŠZ P'!A$2:AP$2000,B295,23),";",INDEX('LŠZ P'!A$2:AP$2000,B295,42)),CONCATENATE(INDEX('LŠZ H'!A$2:AI$2000,B295,23),";",INDEX('LŠZ H'!A$2:AI$2000,B295,39)))</f>
        <v>0;</v>
      </c>
      <c r="O295" s="914">
        <v>45067</v>
      </c>
      <c r="P295" s="599"/>
    </row>
    <row r="296" spans="1:16" s="295" customFormat="1" x14ac:dyDescent="0.2">
      <c r="A296" s="898" t="s">
        <v>991</v>
      </c>
      <c r="B296" s="899">
        <v>844</v>
      </c>
      <c r="C296" s="904">
        <v>293</v>
      </c>
      <c r="D296" s="900" t="str">
        <f>IF(A296="P",INDEX('LŠZ P'!A$2:AP$2000,B296,11),INDEX('LŠZ H'!A$2:AI$2000,B296,11))</f>
        <v>Alfa Para s.r.o.</v>
      </c>
      <c r="E296" s="900" t="str">
        <f>IF(A296="P",INDEX('LŠZ P'!A$2:AP$2000,B296,5),INDEX('LŠZ H'!A$2:AI$2000,B296,5))</f>
        <v>OM-P844</v>
      </c>
      <c r="F296" s="900">
        <f>IF(A296="P",INDEX('LŠZ P'!A$2:AP$2000,B296,6),INDEX('LŠZ H'!A$2:AI$2000,B296,6))</f>
        <v>0</v>
      </c>
      <c r="G296" s="899" t="str">
        <f>IF(A296="P",INDEX('LŠZ P'!A$2:AP$2000,B296,21),INDEX('LŠZ H'!A$2:AI$2000,B296,21))</f>
        <v>P</v>
      </c>
      <c r="H296" s="900">
        <f>IF(A296="P",INDEX('LŠZ P'!A$2:AP$2000,B296,17),INDEX('LŠZ H'!A$2:AI$2000,B296,17))</f>
        <v>19061</v>
      </c>
      <c r="I296" s="913">
        <v>44351</v>
      </c>
      <c r="J296" s="899" t="str">
        <f>IF(A296="P",INDEX('LŠZ P'!A$2:AP$2000,B296,2),INDEX('LŠZ H'!A$2:AI$2000,B296,2))</f>
        <v>PK</v>
      </c>
      <c r="K296" s="900" t="str">
        <f>IF(A296="P",CONCATENATE(INDEX('LŠZ P'!A$2:AP$2000,B296,24),",",INDEX('LŠZ P'!A$2:AP$2000,B296,26)," ",INDEX('LŠZ P'!A$2:AP$2000,B296,25)),CONCATENATE(INDEX('LŠZ H'!A$2:AI$2000,B296,24),",",INDEX('LŠZ H'!A$2:AI$2000,B296,26)," ",INDEX('LŠZ H'!A$2:AI$2000,B296,25)))</f>
        <v>Kaštieľská 12,900 24 Veľký Biel</v>
      </c>
      <c r="L296" s="900" t="str">
        <f>IF(A296="P",INDEX('LŠZ P'!A$2:AP$2000,B296,20),INDEX('LŠZ H'!A$2:AI$2000,B296,20))</f>
        <v>Matovič</v>
      </c>
      <c r="M296" s="900" t="str">
        <f>IF(A296="P",CONCATENATE(INDEX('LŠZ P'!A$2:AP$2000,B296,3),"/",INDEX('LŠZ P'!A$2:AP$2000,B296,4)),CONCATENATE(INDEX('LŠZ H'!A$2:AI$2000,B296,3),"/",INDEX('LŠZ H'!A$2:AI$2000,B296,4)))</f>
        <v>BI 42/</v>
      </c>
      <c r="N296" s="900" t="str">
        <f>IF(A296="P",CONCATENATE(INDEX('LŠZ P'!A$2:AP$2000,B296,23),";",INDEX('LŠZ P'!A$2:AP$2000,B296,42)),CONCATENATE(INDEX('LŠZ H'!A$2:AI$2000,B296,23),";",INDEX('LŠZ H'!A$2:AI$2000,B296,39)))</f>
        <v>13;</v>
      </c>
      <c r="O296" s="902">
        <v>44988</v>
      </c>
      <c r="P296" s="599"/>
    </row>
    <row r="297" spans="1:16" s="295" customFormat="1" x14ac:dyDescent="0.2">
      <c r="A297" s="898" t="s">
        <v>991</v>
      </c>
      <c r="B297" s="899">
        <v>2</v>
      </c>
      <c r="C297" s="904">
        <v>294</v>
      </c>
      <c r="D297" s="900" t="str">
        <f>IF(A297="P",INDEX('LŠZ P'!A$2:AP$2000,B297,11),INDEX('LŠZ H'!A$2:AI$2000,B297,11))</f>
        <v>Alfa Para s.r.o.</v>
      </c>
      <c r="E297" s="900" t="str">
        <f>IF(A297="P",INDEX('LŠZ P'!A$2:AP$2000,B297,5),INDEX('LŠZ H'!A$2:AI$2000,B297,5))</f>
        <v>OM-P002</v>
      </c>
      <c r="F297" s="900">
        <f>IF(A297="P",INDEX('LŠZ P'!A$2:AP$2000,B297,6),INDEX('LŠZ H'!A$2:AI$2000,B297,6))</f>
        <v>0</v>
      </c>
      <c r="G297" s="899" t="str">
        <f>IF(A297="P",INDEX('LŠZ P'!A$2:AP$2000,B297,21),INDEX('LŠZ H'!A$2:AI$2000,B297,21))</f>
        <v>P</v>
      </c>
      <c r="H297" s="900">
        <f>IF(A297="P",INDEX('LŠZ P'!A$2:AP$2000,B297,17),INDEX('LŠZ H'!A$2:AI$2000,B297,17))</f>
        <v>19059</v>
      </c>
      <c r="I297" s="913">
        <v>44351</v>
      </c>
      <c r="J297" s="899" t="str">
        <f>IF(A297="P",INDEX('LŠZ P'!A$2:AP$2000,B297,2),INDEX('LŠZ H'!A$2:AI$2000,B297,2))</f>
        <v>PK</v>
      </c>
      <c r="K297" s="900" t="str">
        <f>IF(A297="P",CONCATENATE(INDEX('LŠZ P'!A$2:AP$2000,B297,24),",",INDEX('LŠZ P'!A$2:AP$2000,B297,26)," ",INDEX('LŠZ P'!A$2:AP$2000,B297,25)),CONCATENATE(INDEX('LŠZ H'!A$2:AI$2000,B297,24),",",INDEX('LŠZ H'!A$2:AI$2000,B297,26)," ",INDEX('LŠZ H'!A$2:AI$2000,B297,25)))</f>
        <v>Kaštieľská 12,900 24 Veľký Biel</v>
      </c>
      <c r="L297" s="900" t="str">
        <f>IF(A297="P",INDEX('LŠZ P'!A$2:AP$2000,B297,20),INDEX('LŠZ H'!A$2:AI$2000,B297,20))</f>
        <v>Matovič</v>
      </c>
      <c r="M297" s="900" t="str">
        <f>IF(A297="P",CONCATENATE(INDEX('LŠZ P'!A$2:AP$2000,B297,3),"/",INDEX('LŠZ P'!A$2:AP$2000,B297,4)),CONCATENATE(INDEX('LŠZ H'!A$2:AI$2000,B297,3),"/",INDEX('LŠZ H'!A$2:AI$2000,B297,4)))</f>
        <v>KEA 2 L/</v>
      </c>
      <c r="N297" s="900" t="str">
        <f>IF(A297="P",CONCATENATE(INDEX('LŠZ P'!A$2:AP$2000,B297,23),";",INDEX('LŠZ P'!A$2:AP$2000,B297,42)),CONCATENATE(INDEX('LŠZ H'!A$2:AI$2000,B297,23),";",INDEX('LŠZ H'!A$2:AI$2000,B297,39)))</f>
        <v>34;</v>
      </c>
      <c r="O297" s="914">
        <v>44988</v>
      </c>
      <c r="P297" s="599"/>
    </row>
    <row r="298" spans="1:16" s="295" customFormat="1" x14ac:dyDescent="0.2">
      <c r="A298" s="898" t="s">
        <v>991</v>
      </c>
      <c r="B298" s="899">
        <v>794</v>
      </c>
      <c r="C298" s="904">
        <v>295</v>
      </c>
      <c r="D298" s="900" t="str">
        <f>IF(A298="P",INDEX('LŠZ P'!A$2:AP$2000,B298,11),INDEX('LŠZ H'!A$2:AI$2000,B298,11))</f>
        <v>Alfa Para s.r.o.</v>
      </c>
      <c r="E298" s="900" t="str">
        <f>IF(A298="P",INDEX('LŠZ P'!A$2:AP$2000,B298,5),INDEX('LŠZ H'!A$2:AI$2000,B298,5))</f>
        <v>OM-P794</v>
      </c>
      <c r="F298" s="900">
        <f>IF(A298="P",INDEX('LŠZ P'!A$2:AP$2000,B298,6),INDEX('LŠZ H'!A$2:AI$2000,B298,6))</f>
        <v>0</v>
      </c>
      <c r="G298" s="899" t="str">
        <f>IF(A298="P",INDEX('LŠZ P'!A$2:AP$2000,B298,21),INDEX('LŠZ H'!A$2:AI$2000,B298,21))</f>
        <v>P</v>
      </c>
      <c r="H298" s="900">
        <f>IF(A298="P",INDEX('LŠZ P'!A$2:AP$2000,B298,17),INDEX('LŠZ H'!A$2:AI$2000,B298,17))</f>
        <v>19060</v>
      </c>
      <c r="I298" s="913">
        <v>44351</v>
      </c>
      <c r="J298" s="899" t="str">
        <f>IF(A298="P",INDEX('LŠZ P'!A$2:AP$2000,B298,2),INDEX('LŠZ H'!A$2:AI$2000,B298,2))</f>
        <v>PK</v>
      </c>
      <c r="K298" s="900" t="str">
        <f>IF(A298="P",CONCATENATE(INDEX('LŠZ P'!A$2:AP$2000,B298,24),",",INDEX('LŠZ P'!A$2:AP$2000,B298,26)," ",INDEX('LŠZ P'!A$2:AP$2000,B298,25)),CONCATENATE(INDEX('LŠZ H'!A$2:AI$2000,B298,24),",",INDEX('LŠZ H'!A$2:AI$2000,B298,26)," ",INDEX('LŠZ H'!A$2:AI$2000,B298,25)))</f>
        <v>Kaštieľská 12,900 24 Veľký Biel</v>
      </c>
      <c r="L298" s="900" t="str">
        <f>IF(A298="P",INDEX('LŠZ P'!A$2:AP$2000,B298,20),INDEX('LŠZ H'!A$2:AI$2000,B298,20))</f>
        <v>Matovič</v>
      </c>
      <c r="M298" s="900" t="str">
        <f>IF(A298="P",CONCATENATE(INDEX('LŠZ P'!A$2:AP$2000,B298,3),"/",INDEX('LŠZ P'!A$2:AP$2000,B298,4)),CONCATENATE(INDEX('LŠZ H'!A$2:AI$2000,B298,3),"/",INDEX('LŠZ H'!A$2:AI$2000,B298,4)))</f>
        <v>APOLLO 2 L/</v>
      </c>
      <c r="N298" s="900" t="str">
        <f>IF(A298="P",CONCATENATE(INDEX('LŠZ P'!A$2:AP$2000,B298,23),";",INDEX('LŠZ P'!A$2:AP$2000,B298,42)),CONCATENATE(INDEX('LŠZ H'!A$2:AI$2000,B298,23),";",INDEX('LŠZ H'!A$2:AI$2000,B298,39)))</f>
        <v>40;</v>
      </c>
      <c r="O298" s="914">
        <v>44988</v>
      </c>
      <c r="P298" s="599"/>
    </row>
    <row r="299" spans="1:16" s="295" customFormat="1" x14ac:dyDescent="0.2">
      <c r="A299" s="898" t="s">
        <v>991</v>
      </c>
      <c r="B299" s="899">
        <v>764</v>
      </c>
      <c r="C299" s="904">
        <v>296</v>
      </c>
      <c r="D299" s="900" t="str">
        <f>IF(A299="P",INDEX('LŠZ P'!A$2:AP$2000,B299,11),INDEX('LŠZ H'!A$2:AI$2000,B299,11))</f>
        <v>Rebeka PÁNČIOVÁ</v>
      </c>
      <c r="E299" s="900" t="str">
        <f>IF(A299="P",INDEX('LŠZ P'!A$2:AP$2000,B299,5),INDEX('LŠZ H'!A$2:AI$2000,B299,5))</f>
        <v>OM-P764</v>
      </c>
      <c r="F299" s="900">
        <f>IF(A299="P",INDEX('LŠZ P'!A$2:AP$2000,B299,6),INDEX('LŠZ H'!A$2:AI$2000,B299,6))</f>
        <v>0</v>
      </c>
      <c r="G299" s="899" t="str">
        <f>IF(A299="P",INDEX('LŠZ P'!A$2:AP$2000,B299,21),INDEX('LŠZ H'!A$2:AI$2000,B299,21))</f>
        <v>P</v>
      </c>
      <c r="H299" s="900">
        <f>IF(A299="P",INDEX('LŠZ P'!A$2:AP$2000,B299,17),INDEX('LŠZ H'!A$2:AI$2000,B299,17))</f>
        <v>19103</v>
      </c>
      <c r="I299" s="913">
        <v>44351</v>
      </c>
      <c r="J299" s="899" t="str">
        <f>IF(A299="P",INDEX('LŠZ P'!A$2:AP$2000,B299,2),INDEX('LŠZ H'!A$2:AI$2000,B299,2))</f>
        <v>PK</v>
      </c>
      <c r="K299" s="900" t="str">
        <f>IF(A299="P",CONCATENATE(INDEX('LŠZ P'!A$2:AP$2000,B299,24),",",INDEX('LŠZ P'!A$2:AP$2000,B299,26)," ",INDEX('LŠZ P'!A$2:AP$2000,B299,25)),CONCATENATE(INDEX('LŠZ H'!A$2:AI$2000,B299,24),",",INDEX('LŠZ H'!A$2:AI$2000,B299,26)," ",INDEX('LŠZ H'!A$2:AI$2000,B299,25)))</f>
        <v>Hattalova 1020/4,027 43 Nižná</v>
      </c>
      <c r="L299" s="900" t="str">
        <f>IF(A299="P",INDEX('LŠZ P'!A$2:AP$2000,B299,20),INDEX('LŠZ H'!A$2:AI$2000,B299,20))</f>
        <v>Podmaník</v>
      </c>
      <c r="M299" s="900" t="str">
        <f>IF(A299="P",CONCATENATE(INDEX('LŠZ P'!A$2:AP$2000,B299,3),"/",INDEX('LŠZ P'!A$2:AP$2000,B299,4)),CONCATENATE(INDEX('LŠZ H'!A$2:AI$2000,B299,3),"/",INDEX('LŠZ H'!A$2:AI$2000,B299,4)))</f>
        <v>PLUTO 3 S/</v>
      </c>
      <c r="N299" s="900" t="str">
        <f>IF(A299="P",CONCATENATE(INDEX('LŠZ P'!A$2:AP$2000,B299,23),";",INDEX('LŠZ P'!A$2:AP$2000,B299,42)),CONCATENATE(INDEX('LŠZ H'!A$2:AI$2000,B299,23),";",INDEX('LŠZ H'!A$2:AI$2000,B299,39)))</f>
        <v>40;</v>
      </c>
      <c r="O299" s="914">
        <v>45077</v>
      </c>
      <c r="P299" s="599"/>
    </row>
    <row r="300" spans="1:16" s="295" customFormat="1" x14ac:dyDescent="0.2">
      <c r="A300" s="898" t="s">
        <v>991</v>
      </c>
      <c r="B300" s="899">
        <v>1057</v>
      </c>
      <c r="C300" s="904">
        <v>297</v>
      </c>
      <c r="D300" s="900" t="str">
        <f>IF(A300="P",INDEX('LŠZ P'!A$2:AP$2000,B300,11),INDEX('LŠZ H'!A$2:AI$2000,B300,11))</f>
        <v>Jozef POLÁK</v>
      </c>
      <c r="E300" s="900" t="str">
        <f>IF(A300="P",INDEX('LŠZ P'!A$2:AP$2000,B300,5),INDEX('LŠZ H'!A$2:AI$2000,B300,5))</f>
        <v>OM-L057</v>
      </c>
      <c r="F300" s="900" t="str">
        <f>IF(A300="P",INDEX('LŠZ P'!A$2:AP$2000,B300,6),INDEX('LŠZ H'!A$2:AI$2000,B300,6))</f>
        <v>L007</v>
      </c>
      <c r="G300" s="899" t="str">
        <f>IF(A300="P",INDEX('LŠZ P'!A$2:AP$2000,B300,21),INDEX('LŠZ H'!A$2:AI$2000,B300,21))</f>
        <v>Z/V</v>
      </c>
      <c r="H300" s="900">
        <f>IF(A300="P",INDEX('LŠZ P'!A$2:AP$2000,B300,17),INDEX('LŠZ H'!A$2:AI$2000,B300,17))</f>
        <v>21297</v>
      </c>
      <c r="I300" s="913">
        <v>44351</v>
      </c>
      <c r="J300" s="899" t="str">
        <f>IF(A300="P",INDEX('LŠZ P'!A$2:AP$2000,B300,2),INDEX('LŠZ H'!A$2:AI$2000,B300,2))</f>
        <v>MPK</v>
      </c>
      <c r="K300" s="900" t="str">
        <f>IF(A300="P",CONCATENATE(INDEX('LŠZ P'!A$2:AP$2000,B300,24),",",INDEX('LŠZ P'!A$2:AP$2000,B300,26)," ",INDEX('LŠZ P'!A$2:AP$2000,B300,25)),CONCATENATE(INDEX('LŠZ H'!A$2:AI$2000,B300,24),",",INDEX('LŠZ H'!A$2:AI$2000,B300,26)," ",INDEX('LŠZ H'!A$2:AI$2000,B300,25)))</f>
        <v>Na Výhone 730/90,908 77 Borský Mikuláš</v>
      </c>
      <c r="L300" s="900" t="str">
        <f>IF(A300="P",INDEX('LŠZ P'!A$2:AP$2000,B300,20),INDEX('LŠZ H'!A$2:AI$2000,B300,20))</f>
        <v>Mitter</v>
      </c>
      <c r="M300" s="900" t="str">
        <f>IF(A300="P",CONCATENATE(INDEX('LŠZ P'!A$2:AP$2000,B300,3),"/",INDEX('LŠZ P'!A$2:AP$2000,B300,4)),CONCATENATE(INDEX('LŠZ H'!A$2:AI$2000,B300,3),"/",INDEX('LŠZ H'!A$2:AI$2000,B300,4)))</f>
        <v>ANTEA L/XC 200</v>
      </c>
      <c r="N300" s="900" t="str">
        <f>IF(A300="P",CONCATENATE(INDEX('LŠZ P'!A$2:AP$2000,B300,23),";",INDEX('LŠZ P'!A$2:AP$2000,B300,42)),CONCATENATE(INDEX('LŠZ H'!A$2:AI$2000,B300,23),";",INDEX('LŠZ H'!A$2:AI$2000,B300,39)))</f>
        <v>226,30//150/180;PARA PLS LŠZ platný do 2.6.2023</v>
      </c>
      <c r="O300" s="914" t="s">
        <v>10306</v>
      </c>
      <c r="P300" s="599"/>
    </row>
    <row r="301" spans="1:16" s="295" customFormat="1" x14ac:dyDescent="0.2">
      <c r="A301" s="898" t="s">
        <v>991</v>
      </c>
      <c r="B301" s="899">
        <v>1357</v>
      </c>
      <c r="C301" s="904">
        <v>298</v>
      </c>
      <c r="D301" s="900" t="str">
        <f>IF(A301="P",INDEX('LŠZ P'!A$2:AP$2000,B301,11),INDEX('LŠZ H'!A$2:AI$2000,B301,11))</f>
        <v>Mgr. Miroslav JASO</v>
      </c>
      <c r="E301" s="915" t="str">
        <f>IF(A301="P",INDEX('LŠZ P'!A$2:AP$2000,B301,5),INDEX('LŠZ H'!A$2:AI$2000,B301,5))</f>
        <v>OM-L357</v>
      </c>
      <c r="F301" s="900" t="str">
        <f>IF(A301="P",INDEX('LŠZ P'!A$2:AP$2000,B301,6),INDEX('LŠZ H'!A$2:AI$2000,B301,6))</f>
        <v>L357</v>
      </c>
      <c r="G301" s="899" t="str">
        <f>IF(A301="P",INDEX('LŠZ P'!A$2:AP$2000,B301,21),INDEX('LŠZ H'!A$2:AI$2000,B301,21))</f>
        <v>P/V</v>
      </c>
      <c r="H301" s="900">
        <f>IF(A301="P",INDEX('LŠZ P'!A$2:AP$2000,B301,17),INDEX('LŠZ H'!A$2:AI$2000,B301,17))</f>
        <v>21371</v>
      </c>
      <c r="I301" s="913">
        <v>44351</v>
      </c>
      <c r="J301" s="899" t="str">
        <f>IF(A301="P",INDEX('LŠZ P'!A$2:AP$2000,B301,2),INDEX('LŠZ H'!A$2:AI$2000,B301,2))</f>
        <v>MPK</v>
      </c>
      <c r="K301" s="900" t="str">
        <f>IF(A301="P",CONCATENATE(INDEX('LŠZ P'!A$2:AP$2000,B301,24),",",INDEX('LŠZ P'!A$2:AP$2000,B301,26)," ",INDEX('LŠZ P'!A$2:AP$2000,B301,25)),CONCATENATE(INDEX('LŠZ H'!A$2:AI$2000,B301,24),",",INDEX('LŠZ H'!A$2:AI$2000,B301,26)," ",INDEX('LŠZ H'!A$2:AI$2000,B301,25)))</f>
        <v>Tr.Hradca Králové 3949/10,974 04 Banská Bystrica</v>
      </c>
      <c r="L301" s="900" t="str">
        <f>IF(A301="P",INDEX('LŠZ P'!A$2:AP$2000,B301,20),INDEX('LŠZ H'!A$2:AI$2000,B301,20))</f>
        <v>Čierny/Bohuš</v>
      </c>
      <c r="M301" s="900" t="str">
        <f>IF(A301="P",CONCATENATE(INDEX('LŠZ P'!A$2:AP$2000,B301,3),"/",INDEX('LŠZ P'!A$2:AP$2000,B301,4)),CONCATENATE(INDEX('LŠZ H'!A$2:AI$2000,B301,3),"/",INDEX('LŠZ H'!A$2:AI$2000,B301,4)))</f>
        <v>PLUTO 3 ML/SPIN 180 E</v>
      </c>
      <c r="N301" s="900" t="str">
        <f>IF(A301="P",CONCATENATE(INDEX('LŠZ P'!A$2:AP$2000,B301,23),";",INDEX('LŠZ P'!A$2:AP$2000,B301,42)),CONCATENATE(INDEX('LŠZ H'!A$2:AI$2000,B301,23),";",INDEX('LŠZ H'!A$2:AI$2000,B301,39)))</f>
        <v>35,30//60;PARA PLS do 28.5.2023</v>
      </c>
      <c r="O301" s="914">
        <v>45074</v>
      </c>
      <c r="P301" s="599"/>
    </row>
    <row r="302" spans="1:16" s="295" customFormat="1" x14ac:dyDescent="0.2">
      <c r="A302" s="898" t="s">
        <v>680</v>
      </c>
      <c r="B302" s="899">
        <v>19</v>
      </c>
      <c r="C302" s="904">
        <v>299</v>
      </c>
      <c r="D302" s="900" t="str">
        <f>IF(A302="P",INDEX('LŠZ P'!A$2:AP$2000,B302,11),INDEX('LŠZ H'!A$2:AI$2000,B302,11))</f>
        <v>Ing. Ján VIŠŇOVEC</v>
      </c>
      <c r="E302" s="900" t="str">
        <f>IF(A302="P",INDEX('LŠZ P'!A$2:AP$2000,B302,5),INDEX('LŠZ H'!A$2:AI$2000,B302,5))</f>
        <v>OM-H019</v>
      </c>
      <c r="F302" s="900">
        <f>IF(A302="P",INDEX('LŠZ P'!A$2:AP$2000,B302,6),INDEX('LŠZ H'!A$2:AI$2000,B302,6))</f>
        <v>0</v>
      </c>
      <c r="G302" s="899" t="str">
        <f>IF(A302="P",INDEX('LŠZ P'!A$2:AP$2000,B302,21),INDEX('LŠZ H'!A$2:AI$2000,B302,21))</f>
        <v>105,10/79</v>
      </c>
      <c r="H302" s="900" t="str">
        <f>IF(A302="P",INDEX('LŠZ P'!A$2:AP$2000,B302,17),INDEX('LŠZ H'!A$2:AI$2000,B302,17))</f>
        <v>2018/1998</v>
      </c>
      <c r="I302" s="913">
        <v>44354</v>
      </c>
      <c r="J302" s="899" t="str">
        <f>IF(A302="P",INDEX('LŠZ P'!A$2:AP$2000,B302,2),INDEX('LŠZ H'!A$2:AI$2000,B302,2))</f>
        <v>MZK</v>
      </c>
      <c r="K302" s="900" t="str">
        <f>IF(A302="P",CONCATENATE(INDEX('LŠZ P'!A$2:AP$2000,B302,24),",",INDEX('LŠZ P'!A$2:AP$2000,B302,26)," ",INDEX('LŠZ P'!A$2:AP$2000,B302,25)),CONCATENATE(INDEX('LŠZ H'!A$2:AI$2000,B302,24),",",INDEX('LŠZ H'!A$2:AI$2000,B302,26)," ",INDEX('LŠZ H'!A$2:AI$2000,B302,25)))</f>
        <v>1-2, 208</v>
      </c>
      <c r="L302" s="900" t="str">
        <f>IF(A302="P",INDEX('LŠZ P'!A$2:AP$2000,B302,20),INDEX('LŠZ H'!A$2:AI$2000,B302,20))</f>
        <v>P</v>
      </c>
      <c r="M302" s="900" t="str">
        <f>IF(A302="P",CONCATENATE(INDEX('LŠZ P'!A$2:AP$2000,B302,3),"/",INDEX('LŠZ P'!A$2:AP$2000,B302,4)),CONCATENATE(INDEX('LŠZ H'!A$2:AI$2000,B302,3),"/",INDEX('LŠZ H'!A$2:AI$2000,B302,4)))</f>
        <v>APOLLO C 15 DD/DELTA JET/</v>
      </c>
      <c r="N302" s="900" t="e">
        <f>IF(A302="P",CONCATENATE(INDEX('LŠZ P'!A$2:AP$2000,B302,23),";",INDEX('LŠZ P'!A$2:AP$2000,B302,42)),CONCATENATE(INDEX('LŠZ H'!A$2:AI$2000,B302,23),";",INDEX('LŠZ H'!A$2:AI$2000,B302,39)))</f>
        <v>#REF!</v>
      </c>
      <c r="O302" s="914">
        <v>45080</v>
      </c>
      <c r="P302" s="599"/>
    </row>
    <row r="303" spans="1:16" s="295" customFormat="1" x14ac:dyDescent="0.2">
      <c r="A303" s="898" t="s">
        <v>991</v>
      </c>
      <c r="B303" s="899">
        <v>249</v>
      </c>
      <c r="C303" s="904">
        <v>300</v>
      </c>
      <c r="D303" s="900" t="str">
        <f>IF(A303="P",INDEX('LŠZ P'!A$2:AP$2000,B303,11),INDEX('LŠZ H'!A$2:AI$2000,B303,11))</f>
        <v>Jozef KLINOVSKÝ</v>
      </c>
      <c r="E303" s="900" t="str">
        <f>IF(A303="P",INDEX('LŠZ P'!A$2:AP$2000,B303,5),INDEX('LŠZ H'!A$2:AI$2000,B303,5))</f>
        <v>OM-P249</v>
      </c>
      <c r="F303" s="900">
        <f>IF(A303="P",INDEX('LŠZ P'!A$2:AP$2000,B303,6),INDEX('LŠZ H'!A$2:AI$2000,B303,6))</f>
        <v>0</v>
      </c>
      <c r="G303" s="899" t="str">
        <f>IF(A303="P",INDEX('LŠZ P'!A$2:AP$2000,B303,21),INDEX('LŠZ H'!A$2:AI$2000,B303,21))</f>
        <v>V</v>
      </c>
      <c r="H303" s="900">
        <f>IF(A303="P",INDEX('LŠZ P'!A$2:AP$2000,B303,17),INDEX('LŠZ H'!A$2:AI$2000,B303,17))</f>
        <v>21300</v>
      </c>
      <c r="I303" s="913">
        <v>44354</v>
      </c>
      <c r="J303" s="899" t="str">
        <f>IF(A303="P",INDEX('LŠZ P'!A$2:AP$2000,B303,2),INDEX('LŠZ H'!A$2:AI$2000,B303,2))</f>
        <v>PK</v>
      </c>
      <c r="K303" s="900" t="str">
        <f>IF(A303="P",CONCATENATE(INDEX('LŠZ P'!A$2:AP$2000,B303,24),",",INDEX('LŠZ P'!A$2:AP$2000,B303,26)," ",INDEX('LŠZ P'!A$2:AP$2000,B303,25)),CONCATENATE(INDEX('LŠZ H'!A$2:AI$2000,B303,24),",",INDEX('LŠZ H'!A$2:AI$2000,B303,26)," ",INDEX('LŠZ H'!A$2:AI$2000,B303,25)))</f>
        <v>Omšenie 731,914 43 Omšenie</v>
      </c>
      <c r="L303" s="900" t="str">
        <f>IF(A303="P",INDEX('LŠZ P'!A$2:AP$2000,B303,20),INDEX('LŠZ H'!A$2:AI$2000,B303,20))</f>
        <v>Čierny</v>
      </c>
      <c r="M303" s="900" t="str">
        <f>IF(A303="P",CONCATENATE(INDEX('LŠZ P'!A$2:AP$2000,B303,3),"/",INDEX('LŠZ P'!A$2:AP$2000,B303,4)),CONCATENATE(INDEX('LŠZ H'!A$2:AI$2000,B303,3),"/",INDEX('LŠZ H'!A$2:AI$2000,B303,4)))</f>
        <v>RUSH 5 L/</v>
      </c>
      <c r="N303" s="900" t="str">
        <f>IF(A303="P",CONCATENATE(INDEX('LŠZ P'!A$2:AP$2000,B303,23),";",INDEX('LŠZ P'!A$2:AP$2000,B303,42)),CONCATENATE(INDEX('LŠZ H'!A$2:AI$2000,B303,23),";",INDEX('LŠZ H'!A$2:AI$2000,B303,39)))</f>
        <v>0;</v>
      </c>
      <c r="O303" s="914">
        <v>45079</v>
      </c>
      <c r="P303" s="599"/>
    </row>
    <row r="304" spans="1:16" s="295" customFormat="1" x14ac:dyDescent="0.2">
      <c r="A304" s="898" t="s">
        <v>991</v>
      </c>
      <c r="B304" s="899">
        <v>259</v>
      </c>
      <c r="C304" s="904">
        <v>301</v>
      </c>
      <c r="D304" s="900" t="str">
        <f>IF(A304="P",INDEX('LŠZ P'!A$2:AP$2000,B304,11),INDEX('LŠZ H'!A$2:AI$2000,B304,11))</f>
        <v>Patrik GROSINGER</v>
      </c>
      <c r="E304" s="900" t="str">
        <f>IF(A304="P",INDEX('LŠZ P'!A$2:AP$2000,B304,5),INDEX('LŠZ H'!A$2:AI$2000,B304,5))</f>
        <v>OM-P259</v>
      </c>
      <c r="F304" s="900">
        <f>IF(A304="P",INDEX('LŠZ P'!A$2:AP$2000,B304,6),INDEX('LŠZ H'!A$2:AI$2000,B304,6))</f>
        <v>0</v>
      </c>
      <c r="G304" s="899" t="str">
        <f>IF(A304="P",INDEX('LŠZ P'!A$2:AP$2000,B304,21),INDEX('LŠZ H'!A$2:AI$2000,B304,21))</f>
        <v>P,Z</v>
      </c>
      <c r="H304" s="900">
        <f>IF(A304="P",INDEX('LŠZ P'!A$2:AP$2000,B304,17),INDEX('LŠZ H'!A$2:AI$2000,B304,17))</f>
        <v>21301</v>
      </c>
      <c r="I304" s="913">
        <v>44354</v>
      </c>
      <c r="J304" s="899" t="str">
        <f>IF(A304="P",INDEX('LŠZ P'!A$2:AP$2000,B304,2),INDEX('LŠZ H'!A$2:AI$2000,B304,2))</f>
        <v>PK</v>
      </c>
      <c r="K304" s="900" t="str">
        <f>IF(A304="P",CONCATENATE(INDEX('LŠZ P'!A$2:AP$2000,B304,24),",",INDEX('LŠZ P'!A$2:AP$2000,B304,26)," ",INDEX('LŠZ P'!A$2:AP$2000,B304,25)),CONCATENATE(INDEX('LŠZ H'!A$2:AI$2000,B304,24),",",INDEX('LŠZ H'!A$2:AI$2000,B304,26)," ",INDEX('LŠZ H'!A$2:AI$2000,B304,25)))</f>
        <v>Brestová 5,919 27 Brestovany</v>
      </c>
      <c r="L304" s="900" t="str">
        <f>IF(A304="P",INDEX('LŠZ P'!A$2:AP$2000,B304,20),INDEX('LŠZ H'!A$2:AI$2000,B304,20))</f>
        <v>Čierny</v>
      </c>
      <c r="M304" s="900" t="str">
        <f>IF(A304="P",CONCATENATE(INDEX('LŠZ P'!A$2:AP$2000,B304,3),"/",INDEX('LŠZ P'!A$2:AP$2000,B304,4)),CONCATENATE(INDEX('LŠZ H'!A$2:AI$2000,B304,3),"/",INDEX('LŠZ H'!A$2:AI$2000,B304,4)))</f>
        <v>PLUTO 2 L/</v>
      </c>
      <c r="N304" s="900" t="str">
        <f>IF(A304="P",CONCATENATE(INDEX('LŠZ P'!A$2:AP$2000,B304,23),";",INDEX('LŠZ P'!A$2:AP$2000,B304,42)),CONCATENATE(INDEX('LŠZ H'!A$2:AI$2000,B304,23),";",INDEX('LŠZ H'!A$2:AI$2000,B304,39)))</f>
        <v>54;</v>
      </c>
      <c r="O304" s="914">
        <v>44709</v>
      </c>
      <c r="P304" s="599"/>
    </row>
    <row r="305" spans="1:16" s="295" customFormat="1" x14ac:dyDescent="0.2">
      <c r="A305" s="898" t="s">
        <v>991</v>
      </c>
      <c r="B305" s="899">
        <v>1379</v>
      </c>
      <c r="C305" s="904">
        <v>302</v>
      </c>
      <c r="D305" s="900" t="str">
        <f>IF(A305="P",INDEX('LŠZ P'!A$2:AP$2000,B305,11),INDEX('LŠZ H'!A$2:AI$2000,B305,11))</f>
        <v>Juraj KLAČANSKÝ</v>
      </c>
      <c r="E305" s="900">
        <f>IF(A305="P",INDEX('LŠZ P'!A$2:AP$2000,B305,5),INDEX('LŠZ H'!A$2:AI$2000,B305,5))</f>
        <v>0</v>
      </c>
      <c r="F305" s="900" t="str">
        <f>IF(A305="P",INDEX('LŠZ P'!A$2:AP$2000,B305,6),INDEX('LŠZ H'!A$2:AI$2000,B305,6))</f>
        <v>L182</v>
      </c>
      <c r="G305" s="899" t="str">
        <f>IF(A305="P",INDEX('LŠZ P'!A$2:AP$2000,B305,21),INDEX('LŠZ H'!A$2:AI$2000,B305,21))</f>
        <v>V</v>
      </c>
      <c r="H305" s="900">
        <f>IF(A305="P",INDEX('LŠZ P'!A$2:AP$2000,B305,17),INDEX('LŠZ H'!A$2:AI$2000,B305,17))</f>
        <v>21302</v>
      </c>
      <c r="I305" s="913">
        <v>44355</v>
      </c>
      <c r="J305" s="899" t="str">
        <f>IF(A305="P",INDEX('LŠZ P'!A$2:AP$2000,B305,2),INDEX('LŠZ H'!A$2:AI$2000,B305,2))</f>
        <v>T</v>
      </c>
      <c r="K305" s="900" t="str">
        <f>IF(A305="P",CONCATENATE(INDEX('LŠZ P'!A$2:AP$2000,B305,24),",",INDEX('LŠZ P'!A$2:AP$2000,B305,26)," ",INDEX('LŠZ P'!A$2:AP$2000,B305,25)),CONCATENATE(INDEX('LŠZ H'!A$2:AI$2000,B305,24),",",INDEX('LŠZ H'!A$2:AI$2000,B305,26)," ",INDEX('LŠZ H'!A$2:AI$2000,B305,25)))</f>
        <v>Farský briežok 997/2,029 56 Zákamenné</v>
      </c>
      <c r="L305" s="900" t="str">
        <f>IF(A305="P",INDEX('LŠZ P'!A$2:AP$2000,B305,20),INDEX('LŠZ H'!A$2:AI$2000,B305,20))</f>
        <v>Adame</v>
      </c>
      <c r="M305" s="900" t="str">
        <f>IF(A305="P",CONCATENATE(INDEX('LŠZ P'!A$2:AP$2000,B305,3),"/",INDEX('LŠZ P'!A$2:AP$2000,B305,4)),CONCATENATE(INDEX('LŠZ H'!A$2:AI$2000,B305,3),"/",INDEX('LŠZ H'!A$2:AI$2000,B305,4)))</f>
        <v>/NIMBUS + EOS 100</v>
      </c>
      <c r="N305" s="900" t="str">
        <f>IF(A305="P",CONCATENATE(INDEX('LŠZ P'!A$2:AP$2000,B305,23),";",INDEX('LŠZ P'!A$2:AP$2000,B305,42)),CONCATENATE(INDEX('LŠZ H'!A$2:AI$2000,B305,23),";",INDEX('LŠZ H'!A$2:AI$2000,B305,39)))</f>
        <v>0;</v>
      </c>
      <c r="O305" s="914">
        <v>45078</v>
      </c>
      <c r="P305" s="599"/>
    </row>
    <row r="306" spans="1:16" s="297" customFormat="1" x14ac:dyDescent="0.2">
      <c r="A306" s="898" t="s">
        <v>991</v>
      </c>
      <c r="B306" s="899">
        <v>268</v>
      </c>
      <c r="C306" s="904">
        <v>303</v>
      </c>
      <c r="D306" s="900" t="str">
        <f>IF(A306="P",INDEX('LŠZ P'!A$2:AP$2000,B306,11),INDEX('LŠZ H'!A$2:AI$2000,B306,11))</f>
        <v>PhDr. Ján PRAMUKA, PhD.</v>
      </c>
      <c r="E306" s="900" t="str">
        <f>IF(A306="P",INDEX('LŠZ P'!A$2:AP$2000,B306,5),INDEX('LŠZ H'!A$2:AI$2000,B306,5))</f>
        <v>OM-P268</v>
      </c>
      <c r="F306" s="900">
        <f>IF(A306="P",INDEX('LŠZ P'!A$2:AP$2000,B306,6),INDEX('LŠZ H'!A$2:AI$2000,B306,6))</f>
        <v>0</v>
      </c>
      <c r="G306" s="899" t="str">
        <f>IF(A306="P",INDEX('LŠZ P'!A$2:AP$2000,B306,21),INDEX('LŠZ H'!A$2:AI$2000,B306,21))</f>
        <v>V</v>
      </c>
      <c r="H306" s="900">
        <f>IF(A306="P",INDEX('LŠZ P'!A$2:AP$2000,B306,17),INDEX('LŠZ H'!A$2:AI$2000,B306,17))</f>
        <v>21303</v>
      </c>
      <c r="I306" s="913">
        <v>44355</v>
      </c>
      <c r="J306" s="899" t="str">
        <f>IF(A306="P",INDEX('LŠZ P'!A$2:AP$2000,B306,2),INDEX('LŠZ H'!A$2:AI$2000,B306,2))</f>
        <v>PK</v>
      </c>
      <c r="K306" s="900" t="str">
        <f>IF(A306="P",CONCATENATE(INDEX('LŠZ P'!A$2:AP$2000,B306,24),",",INDEX('LŠZ P'!A$2:AP$2000,B306,26)," ",INDEX('LŠZ P'!A$2:AP$2000,B306,25)),CONCATENATE(INDEX('LŠZ H'!A$2:AI$2000,B306,24),",",INDEX('LŠZ H'!A$2:AI$2000,B306,26)," ",INDEX('LŠZ H'!A$2:AI$2000,B306,25)))</f>
        <v>Tolstého 16,052 01 Spišská Nová Ves</v>
      </c>
      <c r="L306" s="900" t="str">
        <f>IF(A306="P",INDEX('LŠZ P'!A$2:AP$2000,B306,20),INDEX('LŠZ H'!A$2:AI$2000,B306,20))</f>
        <v>Šleboda</v>
      </c>
      <c r="M306" s="900" t="str">
        <f>IF(A306="P",CONCATENATE(INDEX('LŠZ P'!A$2:AP$2000,B306,3),"/",INDEX('LŠZ P'!A$2:AP$2000,B306,4)),CONCATENATE(INDEX('LŠZ H'!A$2:AI$2000,B306,3),"/",INDEX('LŠZ H'!A$2:AI$2000,B306,4)))</f>
        <v>BUZZ Z6 XL/</v>
      </c>
      <c r="N306" s="900" t="str">
        <f>IF(A306="P",CONCATENATE(INDEX('LŠZ P'!A$2:AP$2000,B306,23),";",INDEX('LŠZ P'!A$2:AP$2000,B306,42)),CONCATENATE(INDEX('LŠZ H'!A$2:AI$2000,B306,23),";",INDEX('LŠZ H'!A$2:AI$2000,B306,39)))</f>
        <v>0;</v>
      </c>
      <c r="O306" s="914">
        <v>45084</v>
      </c>
      <c r="P306" s="608"/>
    </row>
    <row r="307" spans="1:16" s="295" customFormat="1" x14ac:dyDescent="0.2">
      <c r="A307" s="898" t="s">
        <v>991</v>
      </c>
      <c r="B307" s="899">
        <v>917</v>
      </c>
      <c r="C307" s="904">
        <v>304</v>
      </c>
      <c r="D307" s="900" t="str">
        <f>IF(A307="P",INDEX('LŠZ P'!A$2:AP$2000,B307,11),INDEX('LŠZ H'!A$2:AI$2000,B307,11))</f>
        <v>Rastislav KOSCELNÍK</v>
      </c>
      <c r="E307" s="900" t="str">
        <f>IF(A307="P",INDEX('LŠZ P'!A$2:AP$2000,B307,5),INDEX('LŠZ H'!A$2:AI$2000,B307,5))</f>
        <v>OM-P917</v>
      </c>
      <c r="F307" s="900">
        <f>IF(A307="P",INDEX('LŠZ P'!A$2:AP$2000,B307,6),INDEX('LŠZ H'!A$2:AI$2000,B307,6))</f>
        <v>0</v>
      </c>
      <c r="G307" s="899" t="str">
        <f>IF(A307="P",INDEX('LŠZ P'!A$2:AP$2000,B307,21),INDEX('LŠZ H'!A$2:AI$2000,B307,21))</f>
        <v>P</v>
      </c>
      <c r="H307" s="900">
        <f>IF(A307="P",INDEX('LŠZ P'!A$2:AP$2000,B307,17),INDEX('LŠZ H'!A$2:AI$2000,B307,17))</f>
        <v>19303</v>
      </c>
      <c r="I307" s="913">
        <v>44356</v>
      </c>
      <c r="J307" s="899" t="str">
        <f>IF(A307="P",INDEX('LŠZ P'!A$2:AP$2000,B307,2),INDEX('LŠZ H'!A$2:AI$2000,B307,2))</f>
        <v>PK</v>
      </c>
      <c r="K307" s="900" t="str">
        <f>IF(A307="P",CONCATENATE(INDEX('LŠZ P'!A$2:AP$2000,B307,24),",",INDEX('LŠZ P'!A$2:AP$2000,B307,26)," ",INDEX('LŠZ P'!A$2:AP$2000,B307,25)),CONCATENATE(INDEX('LŠZ H'!A$2:AI$2000,B307,24),",",INDEX('LŠZ H'!A$2:AI$2000,B307,26)," ",INDEX('LŠZ H'!A$2:AI$2000,B307,25)))</f>
        <v>Šrobárova 6565/8,080 01 Prešov</v>
      </c>
      <c r="L307" s="900" t="str">
        <f>IF(A307="P",INDEX('LŠZ P'!A$2:AP$2000,B307,20),INDEX('LŠZ H'!A$2:AI$2000,B307,20))</f>
        <v>Vyparina</v>
      </c>
      <c r="M307" s="900" t="str">
        <f>IF(A307="P",CONCATENATE(INDEX('LŠZ P'!A$2:AP$2000,B307,3),"/",INDEX('LŠZ P'!A$2:AP$2000,B307,4)),CONCATENATE(INDEX('LŠZ H'!A$2:AI$2000,B307,3),"/",INDEX('LŠZ H'!A$2:AI$2000,B307,4)))</f>
        <v>KUDOS M/</v>
      </c>
      <c r="N307" s="900" t="str">
        <f>IF(A307="P",CONCATENATE(INDEX('LŠZ P'!A$2:AP$2000,B307,23),";",INDEX('LŠZ P'!A$2:AP$2000,B307,42)),CONCATENATE(INDEX('LŠZ H'!A$2:AI$2000,B307,23),";",INDEX('LŠZ H'!A$2:AI$2000,B307,39)))</f>
        <v>6,15;</v>
      </c>
      <c r="O307" s="914">
        <v>45081</v>
      </c>
      <c r="P307" s="599"/>
    </row>
    <row r="308" spans="1:16" s="295" customFormat="1" x14ac:dyDescent="0.2">
      <c r="A308" s="898" t="s">
        <v>991</v>
      </c>
      <c r="B308" s="899">
        <v>1336</v>
      </c>
      <c r="C308" s="904">
        <v>305</v>
      </c>
      <c r="D308" s="900" t="str">
        <f>IF(A308="P",INDEX('LŠZ P'!A$2:AP$2000,B308,11),INDEX('LŠZ H'!A$2:AI$2000,B308,11))</f>
        <v>Jozef ORIEŠČIK</v>
      </c>
      <c r="E308" s="900" t="str">
        <f>IF(A308="P",INDEX('LŠZ P'!A$2:AP$2000,B308,5),INDEX('LŠZ H'!A$2:AI$2000,B308,5))</f>
        <v>OM-L336</v>
      </c>
      <c r="F308" s="900">
        <f>IF(A308="P",INDEX('LŠZ P'!A$2:AP$2000,B308,6),INDEX('LŠZ H'!A$2:AI$2000,B308,6))</f>
        <v>0</v>
      </c>
      <c r="G308" s="899" t="str">
        <f>IF(A308="P",INDEX('LŠZ P'!A$2:AP$2000,B308,21),INDEX('LŠZ H'!A$2:AI$2000,B308,21))</f>
        <v>P</v>
      </c>
      <c r="H308" s="900">
        <f>IF(A308="P",INDEX('LŠZ P'!A$2:AP$2000,B308,17),INDEX('LŠZ H'!A$2:AI$2000,B308,17))</f>
        <v>19150</v>
      </c>
      <c r="I308" s="913">
        <v>44356</v>
      </c>
      <c r="J308" s="899" t="str">
        <f>IF(A308="P",INDEX('LŠZ P'!A$2:AP$2000,B308,2),INDEX('LŠZ H'!A$2:AI$2000,B308,2))</f>
        <v>PK</v>
      </c>
      <c r="K308" s="900" t="str">
        <f>IF(A308="P",CONCATENATE(INDEX('LŠZ P'!A$2:AP$2000,B308,24),",",INDEX('LŠZ P'!A$2:AP$2000,B308,26)," ",INDEX('LŠZ P'!A$2:AP$2000,B308,25)),CONCATENATE(INDEX('LŠZ H'!A$2:AI$2000,B308,24),",",INDEX('LŠZ H'!A$2:AI$2000,B308,26)," ",INDEX('LŠZ H'!A$2:AI$2000,B308,25)))</f>
        <v>Dolný dvor 7,038 61 Vrútky</v>
      </c>
      <c r="L308" s="900" t="str">
        <f>IF(A308="P",INDEX('LŠZ P'!A$2:AP$2000,B308,20),INDEX('LŠZ H'!A$2:AI$2000,B308,20))</f>
        <v>Vrabec</v>
      </c>
      <c r="M308" s="900" t="str">
        <f>IF(A308="P",CONCATENATE(INDEX('LŠZ P'!A$2:AP$2000,B308,3),"/",INDEX('LŠZ P'!A$2:AP$2000,B308,4)),CONCATENATE(INDEX('LŠZ H'!A$2:AI$2000,B308,3),"/",INDEX('LŠZ H'!A$2:AI$2000,B308,4)))</f>
        <v>MENTOR 4 L/</v>
      </c>
      <c r="N308" s="900" t="str">
        <f>IF(A308="P",CONCATENATE(INDEX('LŠZ P'!A$2:AP$2000,B308,23),";",INDEX('LŠZ P'!A$2:AP$2000,B308,42)),CONCATENATE(INDEX('LŠZ H'!A$2:AI$2000,B308,23),";",INDEX('LŠZ H'!A$2:AI$2000,B308,39)))</f>
        <v>22;</v>
      </c>
      <c r="O308" s="914">
        <v>45005</v>
      </c>
      <c r="P308" s="599"/>
    </row>
    <row r="309" spans="1:16" s="295" customFormat="1" x14ac:dyDescent="0.2">
      <c r="A309" s="898" t="s">
        <v>991</v>
      </c>
      <c r="B309" s="899">
        <v>213</v>
      </c>
      <c r="C309" s="904">
        <v>306</v>
      </c>
      <c r="D309" s="900" t="str">
        <f>IF(A309="P",INDEX('LŠZ P'!A$2:AP$2000,B309,11),INDEX('LŠZ H'!A$2:AI$2000,B309,11))</f>
        <v>Ing. Róbert GONDA</v>
      </c>
      <c r="E309" s="900" t="str">
        <f>IF(A309="P",INDEX('LŠZ P'!A$2:AP$2000,B309,5),INDEX('LŠZ H'!A$2:AI$2000,B309,5))</f>
        <v>OM-P213</v>
      </c>
      <c r="F309" s="900">
        <f>IF(A309="P",INDEX('LŠZ P'!A$2:AP$2000,B309,6),INDEX('LŠZ H'!A$2:AI$2000,B309,6))</f>
        <v>0</v>
      </c>
      <c r="G309" s="899" t="str">
        <f>IF(A309="P",INDEX('LŠZ P'!A$2:AP$2000,B309,21),INDEX('LŠZ H'!A$2:AI$2000,B309,21))</f>
        <v>P</v>
      </c>
      <c r="H309" s="900">
        <f>IF(A309="P",INDEX('LŠZ P'!A$2:AP$2000,B309,17),INDEX('LŠZ H'!A$2:AI$2000,B309,17))</f>
        <v>19319</v>
      </c>
      <c r="I309" s="913">
        <v>44356</v>
      </c>
      <c r="J309" s="899" t="str">
        <f>IF(A309="P",INDEX('LŠZ P'!A$2:AP$2000,B309,2),INDEX('LŠZ H'!A$2:AI$2000,B309,2))</f>
        <v>PK</v>
      </c>
      <c r="K309" s="900" t="str">
        <f>IF(A309="P",CONCATENATE(INDEX('LŠZ P'!A$2:AP$2000,B309,24),",",INDEX('LŠZ P'!A$2:AP$2000,B309,26)," ",INDEX('LŠZ P'!A$2:AP$2000,B309,25)),CONCATENATE(INDEX('LŠZ H'!A$2:AI$2000,B309,24),",",INDEX('LŠZ H'!A$2:AI$2000,B309,26)," ",INDEX('LŠZ H'!A$2:AI$2000,B309,25)))</f>
        <v>Novomestského 247/21,979 01 Rimavská Sobota</v>
      </c>
      <c r="L309" s="900" t="str">
        <f>IF(A309="P",INDEX('LŠZ P'!A$2:AP$2000,B309,20),INDEX('LŠZ H'!A$2:AI$2000,B309,20))</f>
        <v>Kišš</v>
      </c>
      <c r="M309" s="900" t="str">
        <f>IF(A309="P",CONCATENATE(INDEX('LŠZ P'!A$2:AP$2000,B309,3),"/",INDEX('LŠZ P'!A$2:AP$2000,B309,4)),CONCATENATE(INDEX('LŠZ H'!A$2:AI$2000,B309,3),"/",INDEX('LŠZ H'!A$2:AI$2000,B309,4)))</f>
        <v>IOTA 26/</v>
      </c>
      <c r="N309" s="900" t="str">
        <f>IF(A309="P",CONCATENATE(INDEX('LŠZ P'!A$2:AP$2000,B309,23),";",INDEX('LŠZ P'!A$2:AP$2000,B309,42)),CONCATENATE(INDEX('LŠZ H'!A$2:AI$2000,B309,23),";",INDEX('LŠZ H'!A$2:AI$2000,B309,39)))</f>
        <v>110;</v>
      </c>
      <c r="O309" s="914">
        <v>45079</v>
      </c>
      <c r="P309" s="599"/>
    </row>
    <row r="310" spans="1:16" s="295" customFormat="1" x14ac:dyDescent="0.2">
      <c r="A310" s="898" t="s">
        <v>991</v>
      </c>
      <c r="B310" s="899">
        <v>233</v>
      </c>
      <c r="C310" s="904">
        <v>307</v>
      </c>
      <c r="D310" s="900" t="str">
        <f>IF(A310="P",INDEX('LŠZ P'!A$2:AP$2000,B310,11),INDEX('LŠZ H'!A$2:AI$2000,B310,11))</f>
        <v>Lukáš PRAMUKA</v>
      </c>
      <c r="E310" s="900" t="str">
        <f>IF(A310="P",INDEX('LŠZ P'!A$2:AP$2000,B310,5),INDEX('LŠZ H'!A$2:AI$2000,B310,5))</f>
        <v>OM-P233</v>
      </c>
      <c r="F310" s="900">
        <f>IF(A310="P",INDEX('LŠZ P'!A$2:AP$2000,B310,6),INDEX('LŠZ H'!A$2:AI$2000,B310,6))</f>
        <v>0</v>
      </c>
      <c r="G310" s="899" t="str">
        <f>IF(A310="P",INDEX('LŠZ P'!A$2:AP$2000,B310,21),INDEX('LŠZ H'!A$2:AI$2000,B310,21))</f>
        <v>V</v>
      </c>
      <c r="H310" s="900">
        <f>IF(A310="P",INDEX('LŠZ P'!A$2:AP$2000,B310,17),INDEX('LŠZ H'!A$2:AI$2000,B310,17))</f>
        <v>21307</v>
      </c>
      <c r="I310" s="913">
        <v>44356</v>
      </c>
      <c r="J310" s="899" t="str">
        <f>IF(A310="P",INDEX('LŠZ P'!A$2:AP$2000,B310,2),INDEX('LŠZ H'!A$2:AI$2000,B310,2))</f>
        <v>PK</v>
      </c>
      <c r="K310" s="900" t="str">
        <f>IF(A310="P",CONCATENATE(INDEX('LŠZ P'!A$2:AP$2000,B310,24),",",INDEX('LŠZ P'!A$2:AP$2000,B310,26)," ",INDEX('LŠZ P'!A$2:AP$2000,B310,25)),CONCATENATE(INDEX('LŠZ H'!A$2:AI$2000,B310,24),",",INDEX('LŠZ H'!A$2:AI$2000,B310,26)," ",INDEX('LŠZ H'!A$2:AI$2000,B310,25)))</f>
        <v>Hviezdoslavova 1268/21,053 11 Smižany</v>
      </c>
      <c r="L310" s="900" t="str">
        <f>IF(A310="P",INDEX('LŠZ P'!A$2:AP$2000,B310,20),INDEX('LŠZ H'!A$2:AI$2000,B310,20))</f>
        <v>Kačmár</v>
      </c>
      <c r="M310" s="900" t="str">
        <f>IF(A310="P",CONCATENATE(INDEX('LŠZ P'!A$2:AP$2000,B310,3),"/",INDEX('LŠZ P'!A$2:AP$2000,B310,4)),CONCATENATE(INDEX('LŠZ H'!A$2:AI$2000,B310,3),"/",INDEX('LŠZ H'!A$2:AI$2000,B310,4)))</f>
        <v>MITO M/</v>
      </c>
      <c r="N310" s="900" t="str">
        <f>IF(A310="P",CONCATENATE(INDEX('LŠZ P'!A$2:AP$2000,B310,23),";",INDEX('LŠZ P'!A$2:AP$2000,B310,42)),CONCATENATE(INDEX('LŠZ H'!A$2:AI$2000,B310,23),";",INDEX('LŠZ H'!A$2:AI$2000,B310,39)))</f>
        <v>0;</v>
      </c>
      <c r="O310" s="914">
        <v>45085</v>
      </c>
      <c r="P310" s="599"/>
    </row>
    <row r="311" spans="1:16" s="295" customFormat="1" x14ac:dyDescent="0.2">
      <c r="A311" s="898" t="s">
        <v>991</v>
      </c>
      <c r="B311" s="899">
        <v>241</v>
      </c>
      <c r="C311" s="904">
        <v>308</v>
      </c>
      <c r="D311" s="900" t="str">
        <f>IF(A311="P",INDEX('LŠZ P'!A$2:AP$2000,B311,11),INDEX('LŠZ H'!A$2:AI$2000,B311,11))</f>
        <v>Michal JANDURA</v>
      </c>
      <c r="E311" s="900" t="str">
        <f>IF(A311="P",INDEX('LŠZ P'!A$2:AP$2000,B311,5),INDEX('LŠZ H'!A$2:AI$2000,B311,5))</f>
        <v>OM-P241</v>
      </c>
      <c r="F311" s="900">
        <f>IF(A311="P",INDEX('LŠZ P'!A$2:AP$2000,B311,6),INDEX('LŠZ H'!A$2:AI$2000,B311,6))</f>
        <v>0</v>
      </c>
      <c r="G311" s="899" t="str">
        <f>IF(A311="P",INDEX('LŠZ P'!A$2:AP$2000,B311,21),INDEX('LŠZ H'!A$2:AI$2000,B311,21))</f>
        <v>V</v>
      </c>
      <c r="H311" s="900">
        <f>IF(A311="P",INDEX('LŠZ P'!A$2:AP$2000,B311,17),INDEX('LŠZ H'!A$2:AI$2000,B311,17))</f>
        <v>21308</v>
      </c>
      <c r="I311" s="913">
        <v>44356</v>
      </c>
      <c r="J311" s="899" t="str">
        <f>IF(A311="P",INDEX('LŠZ P'!A$2:AP$2000,B311,2),INDEX('LŠZ H'!A$2:AI$2000,B311,2))</f>
        <v>PK</v>
      </c>
      <c r="K311" s="900" t="str">
        <f>IF(A311="P",CONCATENATE(INDEX('LŠZ P'!A$2:AP$2000,B311,24),",",INDEX('LŠZ P'!A$2:AP$2000,B311,26)," ",INDEX('LŠZ P'!A$2:AP$2000,B311,25)),CONCATENATE(INDEX('LŠZ H'!A$2:AI$2000,B311,24),",",INDEX('LŠZ H'!A$2:AI$2000,B311,26)," ",INDEX('LŠZ H'!A$2:AI$2000,B311,25)))</f>
        <v>Závodská cesta 2962/14,010 01 Žilina</v>
      </c>
      <c r="L311" s="900" t="str">
        <f>IF(A311="P",INDEX('LŠZ P'!A$2:AP$2000,B311,20),INDEX('LŠZ H'!A$2:AI$2000,B311,20))</f>
        <v>Kačmár</v>
      </c>
      <c r="M311" s="900" t="str">
        <f>IF(A311="P",CONCATENATE(INDEX('LŠZ P'!A$2:AP$2000,B311,3),"/",INDEX('LŠZ P'!A$2:AP$2000,B311,4)),CONCATENATE(INDEX('LŠZ H'!A$2:AI$2000,B311,3),"/",INDEX('LŠZ H'!A$2:AI$2000,B311,4)))</f>
        <v>MITO S/</v>
      </c>
      <c r="N311" s="900" t="str">
        <f>IF(A311="P",CONCATENATE(INDEX('LŠZ P'!A$2:AP$2000,B311,23),";",INDEX('LŠZ P'!A$2:AP$2000,B311,42)),CONCATENATE(INDEX('LŠZ H'!A$2:AI$2000,B311,23),";",INDEX('LŠZ H'!A$2:AI$2000,B311,39)))</f>
        <v>0;</v>
      </c>
      <c r="O311" s="914">
        <v>45085</v>
      </c>
      <c r="P311" s="599"/>
    </row>
    <row r="312" spans="1:16" s="295" customFormat="1" x14ac:dyDescent="0.2">
      <c r="A312" s="898" t="s">
        <v>991</v>
      </c>
      <c r="B312" s="899">
        <v>423</v>
      </c>
      <c r="C312" s="904">
        <v>309</v>
      </c>
      <c r="D312" s="900" t="str">
        <f>IF(A312="P",INDEX('LŠZ P'!A$2:AP$2000,B312,11),INDEX('LŠZ H'!A$2:AI$2000,B312,11))</f>
        <v>Peter RYBANIČ</v>
      </c>
      <c r="E312" s="900" t="str">
        <f>IF(A312="P",INDEX('LŠZ P'!A$2:AP$2000,B312,5),INDEX('LŠZ H'!A$2:AI$2000,B312,5))</f>
        <v>OM-P423</v>
      </c>
      <c r="F312" s="900">
        <f>IF(A312="P",INDEX('LŠZ P'!A$2:AP$2000,B312,6),INDEX('LŠZ H'!A$2:AI$2000,B312,6))</f>
        <v>0</v>
      </c>
      <c r="G312" s="899" t="str">
        <f>IF(A312="P",INDEX('LŠZ P'!A$2:AP$2000,B312,21),INDEX('LŠZ H'!A$2:AI$2000,B312,21))</f>
        <v>P,Z</v>
      </c>
      <c r="H312" s="900">
        <f>IF(A312="P",INDEX('LŠZ P'!A$2:AP$2000,B312,17),INDEX('LŠZ H'!A$2:AI$2000,B312,17))</f>
        <v>21309</v>
      </c>
      <c r="I312" s="913">
        <v>44356</v>
      </c>
      <c r="J312" s="899" t="str">
        <f>IF(A312="P",INDEX('LŠZ P'!A$2:AP$2000,B312,2),INDEX('LŠZ H'!A$2:AI$2000,B312,2))</f>
        <v>PK</v>
      </c>
      <c r="K312" s="900" t="str">
        <f>IF(A312="P",CONCATENATE(INDEX('LŠZ P'!A$2:AP$2000,B312,24),",",INDEX('LŠZ P'!A$2:AP$2000,B312,26)," ",INDEX('LŠZ P'!A$2:AP$2000,B312,25)),CONCATENATE(INDEX('LŠZ H'!A$2:AI$2000,B312,24),",",INDEX('LŠZ H'!A$2:AI$2000,B312,26)," ",INDEX('LŠZ H'!A$2:AI$2000,B312,25)))</f>
        <v>Furdekova 2,851 03 Bratislava</v>
      </c>
      <c r="L312" s="900" t="str">
        <f>IF(A312="P",INDEX('LŠZ P'!A$2:AP$2000,B312,20),INDEX('LŠZ H'!A$2:AI$2000,B312,20))</f>
        <v>Kačmár</v>
      </c>
      <c r="M312" s="900" t="str">
        <f>IF(A312="P",CONCATENATE(INDEX('LŠZ P'!A$2:AP$2000,B312,3),"/",INDEX('LŠZ P'!A$2:AP$2000,B312,4)),CONCATENATE(INDEX('LŠZ H'!A$2:AI$2000,B312,3),"/",INDEX('LŠZ H'!A$2:AI$2000,B312,4)))</f>
        <v>BRIGHT 5 28/</v>
      </c>
      <c r="N312" s="900" t="str">
        <f>IF(A312="P",CONCATENATE(INDEX('LŠZ P'!A$2:AP$2000,B312,23),";",INDEX('LŠZ P'!A$2:AP$2000,B312,42)),CONCATENATE(INDEX('LŠZ H'!A$2:AI$2000,B312,23),";",INDEX('LŠZ H'!A$2:AI$2000,B312,39)))</f>
        <v>7,30;</v>
      </c>
      <c r="O312" s="914">
        <v>45085</v>
      </c>
      <c r="P312" s="599"/>
    </row>
    <row r="313" spans="1:16" s="295" customFormat="1" x14ac:dyDescent="0.2">
      <c r="A313" s="898" t="s">
        <v>991</v>
      </c>
      <c r="B313" s="899">
        <v>983</v>
      </c>
      <c r="C313" s="904">
        <v>310</v>
      </c>
      <c r="D313" s="900" t="str">
        <f>IF(A313="P",INDEX('LŠZ P'!A$2:AP$2000,B313,11),INDEX('LŠZ H'!A$2:AI$2000,B313,11))</f>
        <v>Jakub HATNANČÍK</v>
      </c>
      <c r="E313" s="900" t="str">
        <f>IF(A313="P",INDEX('LŠZ P'!A$2:AP$2000,B313,5),INDEX('LŠZ H'!A$2:AI$2000,B313,5))</f>
        <v>OM-P983</v>
      </c>
      <c r="F313" s="900" t="str">
        <f>IF(A313="P",INDEX('LŠZ P'!A$2:AP$2000,B313,6),INDEX('LŠZ H'!A$2:AI$2000,B313,6))</f>
        <v>P983</v>
      </c>
      <c r="G313" s="899" t="str">
        <f>IF(A313="P",INDEX('LŠZ P'!A$2:AP$2000,B313,21),INDEX('LŠZ H'!A$2:AI$2000,B313,21))</f>
        <v>P,Z/V</v>
      </c>
      <c r="H313" s="900">
        <f>IF(A313="P",INDEX('LŠZ P'!A$2:AP$2000,B313,17),INDEX('LŠZ H'!A$2:AI$2000,B313,17))</f>
        <v>21310</v>
      </c>
      <c r="I313" s="913">
        <v>44356</v>
      </c>
      <c r="J313" s="899" t="str">
        <f>IF(A313="P",INDEX('LŠZ P'!A$2:AP$2000,B313,2),INDEX('LŠZ H'!A$2:AI$2000,B313,2))</f>
        <v>MPK</v>
      </c>
      <c r="K313" s="900" t="str">
        <f>IF(A313="P",CONCATENATE(INDEX('LŠZ P'!A$2:AP$2000,B313,24),",",INDEX('LŠZ P'!A$2:AP$2000,B313,26)," ",INDEX('LŠZ P'!A$2:AP$2000,B313,25)),CONCATENATE(INDEX('LŠZ H'!A$2:AI$2000,B313,24),",",INDEX('LŠZ H'!A$2:AI$2000,B313,26)," ",INDEX('LŠZ H'!A$2:AI$2000,B313,25)))</f>
        <v>Horná Súča 348,913 33 Horná Súča</v>
      </c>
      <c r="L313" s="900" t="str">
        <f>IF(A313="P",INDEX('LŠZ P'!A$2:AP$2000,B313,20),INDEX('LŠZ H'!A$2:AI$2000,B313,20))</f>
        <v>Mitter</v>
      </c>
      <c r="M313" s="900" t="str">
        <f>IF(A313="P",CONCATENATE(INDEX('LŠZ P'!A$2:AP$2000,B313,3),"/",INDEX('LŠZ P'!A$2:AP$2000,B313,4)),CONCATENATE(INDEX('LŠZ H'!A$2:AI$2000,B313,3),"/",INDEX('LŠZ H'!A$2:AI$2000,B313,4)))</f>
        <v>TREND 5 28/SPIN 180 E</v>
      </c>
      <c r="N313" s="900" t="str">
        <f>IF(A313="P",CONCATENATE(INDEX('LŠZ P'!A$2:AP$2000,B313,23),";",INDEX('LŠZ P'!A$2:AP$2000,B313,42)),CONCATENATE(INDEX('LŠZ H'!A$2:AI$2000,B313,23),";",INDEX('LŠZ H'!A$2:AI$2000,B313,39)))</f>
        <v>63//0;</v>
      </c>
      <c r="O313" s="914">
        <v>45070</v>
      </c>
      <c r="P313" s="599"/>
    </row>
    <row r="314" spans="1:16" s="295" customFormat="1" x14ac:dyDescent="0.2">
      <c r="A314" s="898" t="s">
        <v>991</v>
      </c>
      <c r="B314" s="899">
        <v>436</v>
      </c>
      <c r="C314" s="904">
        <v>311</v>
      </c>
      <c r="D314" s="900" t="str">
        <f>IF(A314="P",INDEX('LŠZ P'!A$2:AP$2000,B314,11),INDEX('LŠZ H'!A$2:AI$2000,B314,11))</f>
        <v>Zuzana DINDOVÁ</v>
      </c>
      <c r="E314" s="900" t="str">
        <f>IF(A314="P",INDEX('LŠZ P'!A$2:AP$2000,B314,5),INDEX('LŠZ H'!A$2:AI$2000,B314,5))</f>
        <v>OM-P436</v>
      </c>
      <c r="F314" s="900">
        <f>IF(A314="P",INDEX('LŠZ P'!A$2:AP$2000,B314,6),INDEX('LŠZ H'!A$2:AI$2000,B314,6))</f>
        <v>0</v>
      </c>
      <c r="G314" s="899" t="str">
        <f>IF(A314="P",INDEX('LŠZ P'!A$2:AP$2000,B314,21),INDEX('LŠZ H'!A$2:AI$2000,B314,21))</f>
        <v>P,Z</v>
      </c>
      <c r="H314" s="900">
        <f>IF(A314="P",INDEX('LŠZ P'!A$2:AP$2000,B314,17),INDEX('LŠZ H'!A$2:AI$2000,B314,17))</f>
        <v>21311</v>
      </c>
      <c r="I314" s="913">
        <v>44357</v>
      </c>
      <c r="J314" s="899" t="str">
        <f>IF(A314="P",INDEX('LŠZ P'!A$2:AP$2000,B314,2),INDEX('LŠZ H'!A$2:AI$2000,B314,2))</f>
        <v>PK</v>
      </c>
      <c r="K314" s="900" t="str">
        <f>IF(A314="P",CONCATENATE(INDEX('LŠZ P'!A$2:AP$2000,B314,24),",",INDEX('LŠZ P'!A$2:AP$2000,B314,26)," ",INDEX('LŠZ P'!A$2:AP$2000,B314,25)),CONCATENATE(INDEX('LŠZ H'!A$2:AI$2000,B314,24),",",INDEX('LŠZ H'!A$2:AI$2000,B314,26)," ",INDEX('LŠZ H'!A$2:AI$2000,B314,25)))</f>
        <v>Levočská 2,060 01 Kežmarok</v>
      </c>
      <c r="L314" s="900" t="str">
        <f>IF(A314="P",INDEX('LŠZ P'!A$2:AP$2000,B314,20),INDEX('LŠZ H'!A$2:AI$2000,B314,20))</f>
        <v>Šleboda</v>
      </c>
      <c r="M314" s="900" t="str">
        <f>IF(A314="P",CONCATENATE(INDEX('LŠZ P'!A$2:AP$2000,B314,3),"/",INDEX('LŠZ P'!A$2:AP$2000,B314,4)),CONCATENATE(INDEX('LŠZ H'!A$2:AI$2000,B314,3),"/",INDEX('LŠZ H'!A$2:AI$2000,B314,4)))</f>
        <v>AXIS 5 22/</v>
      </c>
      <c r="N314" s="900" t="str">
        <f>IF(A314="P",CONCATENATE(INDEX('LŠZ P'!A$2:AP$2000,B314,23),";",INDEX('LŠZ P'!A$2:AP$2000,B314,42)),CONCATENATE(INDEX('LŠZ H'!A$2:AI$2000,B314,23),";",INDEX('LŠZ H'!A$2:AI$2000,B314,39)))</f>
        <v>140;</v>
      </c>
      <c r="O314" s="914">
        <v>45085</v>
      </c>
      <c r="P314" s="599"/>
    </row>
    <row r="315" spans="1:16" s="295" customFormat="1" x14ac:dyDescent="0.2">
      <c r="A315" s="898" t="s">
        <v>991</v>
      </c>
      <c r="B315" s="899">
        <v>880</v>
      </c>
      <c r="C315" s="904">
        <v>312</v>
      </c>
      <c r="D315" s="900" t="str">
        <f>IF(A315="P",INDEX('LŠZ P'!A$2:AP$2000,B315,11),INDEX('LŠZ H'!A$2:AI$2000,B315,11))</f>
        <v>Pavol ŠTANCEL</v>
      </c>
      <c r="E315" s="900" t="str">
        <f>IF(A315="P",INDEX('LŠZ P'!A$2:AP$2000,B315,5),INDEX('LŠZ H'!A$2:AI$2000,B315,5))</f>
        <v>OM-P880</v>
      </c>
      <c r="F315" s="900">
        <f>IF(A315="P",INDEX('LŠZ P'!A$2:AP$2000,B315,6),INDEX('LŠZ H'!A$2:AI$2000,B315,6))</f>
        <v>0</v>
      </c>
      <c r="G315" s="899" t="str">
        <f>IF(A315="P",INDEX('LŠZ P'!A$2:AP$2000,B315,21),INDEX('LŠZ H'!A$2:AI$2000,B315,21))</f>
        <v>P</v>
      </c>
      <c r="H315" s="900">
        <f>IF(A315="P",INDEX('LŠZ P'!A$2:AP$2000,B315,17),INDEX('LŠZ H'!A$2:AI$2000,B315,17))</f>
        <v>21312</v>
      </c>
      <c r="I315" s="913">
        <v>44358</v>
      </c>
      <c r="J315" s="899" t="str">
        <f>IF(A315="P",INDEX('LŠZ P'!A$2:AP$2000,B315,2),INDEX('LŠZ H'!A$2:AI$2000,B315,2))</f>
        <v>PK</v>
      </c>
      <c r="K315" s="900" t="str">
        <f>IF(A315="P",CONCATENATE(INDEX('LŠZ P'!A$2:AP$2000,B315,24),",",INDEX('LŠZ P'!A$2:AP$2000,B315,26)," ",INDEX('LŠZ P'!A$2:AP$2000,B315,25)),CONCATENATE(INDEX('LŠZ H'!A$2:AI$2000,B315,24),",",INDEX('LŠZ H'!A$2:AI$2000,B315,26)," ",INDEX('LŠZ H'!A$2:AI$2000,B315,25)))</f>
        <v>Hviezdoslavova 277,972 17 Kanianka</v>
      </c>
      <c r="L315" s="900" t="str">
        <f>IF(A315="P",INDEX('LŠZ P'!A$2:AP$2000,B315,20),INDEX('LŠZ H'!A$2:AI$2000,B315,20))</f>
        <v>Čierny</v>
      </c>
      <c r="M315" s="900" t="str">
        <f>IF(A315="P",CONCATENATE(INDEX('LŠZ P'!A$2:AP$2000,B315,3),"/",INDEX('LŠZ P'!A$2:AP$2000,B315,4)),CONCATENATE(INDEX('LŠZ H'!A$2:AI$2000,B315,3),"/",INDEX('LŠZ H'!A$2:AI$2000,B315,4)))</f>
        <v>PLUTO 2 L/</v>
      </c>
      <c r="N315" s="900" t="str">
        <f>IF(A315="P",CONCATENATE(INDEX('LŠZ P'!A$2:AP$2000,B315,23),";",INDEX('LŠZ P'!A$2:AP$2000,B315,42)),CONCATENATE(INDEX('LŠZ H'!A$2:AI$2000,B315,23),";",INDEX('LŠZ H'!A$2:AI$2000,B315,39)))</f>
        <v>46,25;</v>
      </c>
      <c r="O315" s="914">
        <v>45085</v>
      </c>
      <c r="P315" s="599"/>
    </row>
    <row r="316" spans="1:16" s="295" customFormat="1" x14ac:dyDescent="0.2">
      <c r="A316" s="898" t="s">
        <v>991</v>
      </c>
      <c r="B316" s="899">
        <v>483</v>
      </c>
      <c r="C316" s="904">
        <v>313</v>
      </c>
      <c r="D316" s="900" t="str">
        <f>IF(A316="P",INDEX('LŠZ P'!A$2:AP$2000,B316,11),INDEX('LŠZ H'!A$2:AI$2000,B316,11))</f>
        <v>Pavol ŠTANCEL</v>
      </c>
      <c r="E316" s="900" t="str">
        <f>IF(A316="P",INDEX('LŠZ P'!A$2:AP$2000,B316,5),INDEX('LŠZ H'!A$2:AI$2000,B316,5))</f>
        <v>OM-P483</v>
      </c>
      <c r="F316" s="900">
        <f>IF(A316="P",INDEX('LŠZ P'!A$2:AP$2000,B316,6),INDEX('LŠZ H'!A$2:AI$2000,B316,6))</f>
        <v>0</v>
      </c>
      <c r="G316" s="899" t="str">
        <f>IF(A316="P",INDEX('LŠZ P'!A$2:AP$2000,B316,21),INDEX('LŠZ H'!A$2:AI$2000,B316,21))</f>
        <v>P</v>
      </c>
      <c r="H316" s="900">
        <f>IF(A316="P",INDEX('LŠZ P'!A$2:AP$2000,B316,17),INDEX('LŠZ H'!A$2:AI$2000,B316,17))</f>
        <v>16988</v>
      </c>
      <c r="I316" s="913">
        <v>44358</v>
      </c>
      <c r="J316" s="899" t="str">
        <f>IF(A316="P",INDEX('LŠZ P'!A$2:AP$2000,B316,2),INDEX('LŠZ H'!A$2:AI$2000,B316,2))</f>
        <v>PK</v>
      </c>
      <c r="K316" s="900" t="str">
        <f>IF(A316="P",CONCATENATE(INDEX('LŠZ P'!A$2:AP$2000,B316,24),",",INDEX('LŠZ P'!A$2:AP$2000,B316,26)," ",INDEX('LŠZ P'!A$2:AP$2000,B316,25)),CONCATENATE(INDEX('LŠZ H'!A$2:AI$2000,B316,24),",",INDEX('LŠZ H'!A$2:AI$2000,B316,26)," ",INDEX('LŠZ H'!A$2:AI$2000,B316,25)))</f>
        <v>Hviezdoslavova 277,972 17 Kanianka</v>
      </c>
      <c r="L316" s="900" t="str">
        <f>IF(A316="P",INDEX('LŠZ P'!A$2:AP$2000,B316,20),INDEX('LŠZ H'!A$2:AI$2000,B316,20))</f>
        <v>Čierny</v>
      </c>
      <c r="M316" s="900" t="str">
        <f>IF(A316="P",CONCATENATE(INDEX('LŠZ P'!A$2:AP$2000,B316,3),"/",INDEX('LŠZ P'!A$2:AP$2000,B316,4)),CONCATENATE(INDEX('LŠZ H'!A$2:AI$2000,B316,3),"/",INDEX('LŠZ H'!A$2:AI$2000,B316,4)))</f>
        <v>COMET 2 L/</v>
      </c>
      <c r="N316" s="900" t="str">
        <f>IF(A316="P",CONCATENATE(INDEX('LŠZ P'!A$2:AP$2000,B316,23),";",INDEX('LŠZ P'!A$2:AP$2000,B316,42)),CONCATENATE(INDEX('LŠZ H'!A$2:AI$2000,B316,23),";",INDEX('LŠZ H'!A$2:AI$2000,B316,39)))</f>
        <v>15,55;</v>
      </c>
      <c r="O316" s="914">
        <v>45085</v>
      </c>
      <c r="P316" s="599"/>
    </row>
    <row r="317" spans="1:16" s="295" customFormat="1" x14ac:dyDescent="0.2">
      <c r="A317" s="898" t="s">
        <v>991</v>
      </c>
      <c r="B317" s="899">
        <v>657</v>
      </c>
      <c r="C317" s="904">
        <v>314</v>
      </c>
      <c r="D317" s="900" t="str">
        <f>IF(A317="P",INDEX('LŠZ P'!A$2:AP$2000,B317,11),INDEX('LŠZ H'!A$2:AI$2000,B317,11))</f>
        <v>René PETRÁŠ</v>
      </c>
      <c r="E317" s="900" t="str">
        <f>IF(A317="P",INDEX('LŠZ P'!A$2:AP$2000,B317,5),INDEX('LŠZ H'!A$2:AI$2000,B317,5))</f>
        <v>OM-P657</v>
      </c>
      <c r="F317" s="915" t="str">
        <f>IF(A317="P",INDEX('LŠZ P'!A$2:AP$2000,B317,6),INDEX('LŠZ H'!A$2:AI$2000,B317,6))</f>
        <v>P794</v>
      </c>
      <c r="G317" s="899" t="str">
        <f>IF(A317="P",INDEX('LŠZ P'!A$2:AP$2000,B317,21),INDEX('LŠZ H'!A$2:AI$2000,B317,21))</f>
        <v>P,P</v>
      </c>
      <c r="H317" s="900">
        <f>IF(A317="P",INDEX('LŠZ P'!A$2:AP$2000,B317,17),INDEX('LŠZ H'!A$2:AI$2000,B317,17))</f>
        <v>19106</v>
      </c>
      <c r="I317" s="913">
        <v>44358</v>
      </c>
      <c r="J317" s="899" t="str">
        <f>IF(A317="P",INDEX('LŠZ P'!A$2:AP$2000,B317,2),INDEX('LŠZ H'!A$2:AI$2000,B317,2))</f>
        <v>MPK</v>
      </c>
      <c r="K317" s="900" t="str">
        <f>IF(A317="P",CONCATENATE(INDEX('LŠZ P'!A$2:AP$2000,B317,24),",",INDEX('LŠZ P'!A$2:AP$2000,B317,26)," ",INDEX('LŠZ P'!A$2:AP$2000,B317,25)),CONCATENATE(INDEX('LŠZ H'!A$2:AI$2000,B317,24),",",INDEX('LŠZ H'!A$2:AI$2000,B317,26)," ",INDEX('LŠZ H'!A$2:AI$2000,B317,25)))</f>
        <v>Mochovská 2993/4,934 05 Levice</v>
      </c>
      <c r="L317" s="900" t="str">
        <f>IF(A317="P",INDEX('LŠZ P'!A$2:AP$2000,B317,20),INDEX('LŠZ H'!A$2:AI$2000,B317,20))</f>
        <v>Čierny/Mitter</v>
      </c>
      <c r="M317" s="900" t="str">
        <f>IF(A317="P",CONCATENATE(INDEX('LŠZ P'!A$2:AP$2000,B317,3),"/",INDEX('LŠZ P'!A$2:AP$2000,B317,4)),CONCATENATE(INDEX('LŠZ H'!A$2:AI$2000,B317,3),"/",INDEX('LŠZ H'!A$2:AI$2000,B317,4)))</f>
        <v>PLUTO L/SPIN F 180 E</v>
      </c>
      <c r="N317" s="900" t="str">
        <f>IF(A317="P",CONCATENATE(INDEX('LŠZ P'!A$2:AP$2000,B317,23),";",INDEX('LŠZ P'!A$2:AP$2000,B317,42)),CONCATENATE(INDEX('LŠZ H'!A$2:AI$2000,B317,23),";",INDEX('LŠZ H'!A$2:AI$2000,B317,39)))</f>
        <v>110,25//71,55/144;Para PLS č.16371/P do 9.4.2021</v>
      </c>
      <c r="O317" s="914">
        <v>44720</v>
      </c>
      <c r="P317" s="599"/>
    </row>
    <row r="318" spans="1:16" s="295" customFormat="1" x14ac:dyDescent="0.2">
      <c r="A318" s="898" t="s">
        <v>991</v>
      </c>
      <c r="B318" s="899">
        <v>568</v>
      </c>
      <c r="C318" s="904">
        <v>315</v>
      </c>
      <c r="D318" s="900" t="str">
        <f>IF(A318="P",INDEX('LŠZ P'!A$2:AP$2000,B318,11),INDEX('LŠZ H'!A$2:AI$2000,B318,11))</f>
        <v>Ing. Šimon UKROPEC</v>
      </c>
      <c r="E318" s="900" t="str">
        <f>IF(A318="P",INDEX('LŠZ P'!A$2:AP$2000,B318,5),INDEX('LŠZ H'!A$2:AI$2000,B318,5))</f>
        <v>OM-P568</v>
      </c>
      <c r="F318" s="900">
        <f>IF(A318="P",INDEX('LŠZ P'!A$2:AP$2000,B318,6),INDEX('LŠZ H'!A$2:AI$2000,B318,6))</f>
        <v>0</v>
      </c>
      <c r="G318" s="899" t="str">
        <f>IF(A318="P",INDEX('LŠZ P'!A$2:AP$2000,B318,21),INDEX('LŠZ H'!A$2:AI$2000,B318,21))</f>
        <v>P</v>
      </c>
      <c r="H318" s="900">
        <f>IF(A318="P",INDEX('LŠZ P'!A$2:AP$2000,B318,17),INDEX('LŠZ H'!A$2:AI$2000,B318,17))</f>
        <v>18466</v>
      </c>
      <c r="I318" s="913">
        <v>44358</v>
      </c>
      <c r="J318" s="899" t="str">
        <f>IF(A318="P",INDEX('LŠZ P'!A$2:AP$2000,B318,2),INDEX('LŠZ H'!A$2:AI$2000,B318,2))</f>
        <v>PK</v>
      </c>
      <c r="K318" s="900" t="str">
        <f>IF(A318="P",CONCATENATE(INDEX('LŠZ P'!A$2:AP$2000,B318,24),",",INDEX('LŠZ P'!A$2:AP$2000,B318,26)," ",INDEX('LŠZ P'!A$2:AP$2000,B318,25)),CONCATENATE(INDEX('LŠZ H'!A$2:AI$2000,B318,24),",",INDEX('LŠZ H'!A$2:AI$2000,B318,26)," ",INDEX('LŠZ H'!A$2:AI$2000,B318,25)))</f>
        <v>Soblahovská 1108/21-11,911 01 Trenčín</v>
      </c>
      <c r="L318" s="900" t="str">
        <f>IF(A318="P",INDEX('LŠZ P'!A$2:AP$2000,B318,20),INDEX('LŠZ H'!A$2:AI$2000,B318,20))</f>
        <v>Čierny</v>
      </c>
      <c r="M318" s="900" t="str">
        <f>IF(A318="P",CONCATENATE(INDEX('LŠZ P'!A$2:AP$2000,B318,3),"/",INDEX('LŠZ P'!A$2:AP$2000,B318,4)),CONCATENATE(INDEX('LŠZ H'!A$2:AI$2000,B318,3),"/",INDEX('LŠZ H'!A$2:AI$2000,B318,4)))</f>
        <v>VEGA M/</v>
      </c>
      <c r="N318" s="900" t="str">
        <f>IF(A318="P",CONCATENATE(INDEX('LŠZ P'!A$2:AP$2000,B318,23),";",INDEX('LŠZ P'!A$2:AP$2000,B318,42)),CONCATENATE(INDEX('LŠZ H'!A$2:AI$2000,B318,23),";",INDEX('LŠZ H'!A$2:AI$2000,B318,39)))</f>
        <v>150;</v>
      </c>
      <c r="O318" s="914">
        <v>44720</v>
      </c>
      <c r="P318" s="599"/>
    </row>
    <row r="319" spans="1:16" s="295" customFormat="1" x14ac:dyDescent="0.2">
      <c r="A319" s="898" t="s">
        <v>991</v>
      </c>
      <c r="B319" s="899">
        <v>354</v>
      </c>
      <c r="C319" s="904">
        <v>316</v>
      </c>
      <c r="D319" s="900" t="str">
        <f>IF(A319="P",INDEX('LŠZ P'!A$2:AP$2000,B319,11),INDEX('LŠZ H'!A$2:AI$2000,B319,11))</f>
        <v>Ing. Šimon UKROPEC</v>
      </c>
      <c r="E319" s="900" t="str">
        <f>IF(A319="P",INDEX('LŠZ P'!A$2:AP$2000,B319,5),INDEX('LŠZ H'!A$2:AI$2000,B319,5))</f>
        <v>OM-P354</v>
      </c>
      <c r="F319" s="915" t="str">
        <f>IF(A319="P",INDEX('LŠZ P'!A$2:AP$2000,B319,6),INDEX('LŠZ H'!A$2:AI$2000,B319,6))</f>
        <v>P354</v>
      </c>
      <c r="G319" s="899" t="str">
        <f>IF(A319="P",INDEX('LŠZ P'!A$2:AP$2000,B319,21),INDEX('LŠZ H'!A$2:AI$2000,B319,21))</f>
        <v>P,P</v>
      </c>
      <c r="H319" s="900">
        <f>IF(A319="P",INDEX('LŠZ P'!A$2:AP$2000,B319,17),INDEX('LŠZ H'!A$2:AI$2000,B319,17))</f>
        <v>18465</v>
      </c>
      <c r="I319" s="913">
        <v>44358</v>
      </c>
      <c r="J319" s="899" t="str">
        <f>IF(A319="P",INDEX('LŠZ P'!A$2:AP$2000,B319,2),INDEX('LŠZ H'!A$2:AI$2000,B319,2))</f>
        <v>MPK</v>
      </c>
      <c r="K319" s="900" t="str">
        <f>IF(A319="P",CONCATENATE(INDEX('LŠZ P'!A$2:AP$2000,B319,24),",",INDEX('LŠZ P'!A$2:AP$2000,B319,26)," ",INDEX('LŠZ P'!A$2:AP$2000,B319,25)),CONCATENATE(INDEX('LŠZ H'!A$2:AI$2000,B319,24),",",INDEX('LŠZ H'!A$2:AI$2000,B319,26)," ",INDEX('LŠZ H'!A$2:AI$2000,B319,25)))</f>
        <v>Soblahovská 1108/21-11,911 01 Trenčín</v>
      </c>
      <c r="L319" s="900" t="str">
        <f>IF(A319="P",INDEX('LŠZ P'!A$2:AP$2000,B319,20),INDEX('LŠZ H'!A$2:AI$2000,B319,20))</f>
        <v>Čierny/Hloušek</v>
      </c>
      <c r="M319" s="900" t="str">
        <f>IF(A319="P",CONCATENATE(INDEX('LŠZ P'!A$2:AP$2000,B319,3),"/",INDEX('LŠZ P'!A$2:AP$2000,B319,4)),CONCATENATE(INDEX('LŠZ H'!A$2:AI$2000,B319,3),"/",INDEX('LŠZ H'!A$2:AI$2000,B319,4)))</f>
        <v>PLUTO 2 L/MINIPLANE TOP 80</v>
      </c>
      <c r="N319" s="900" t="str">
        <f>IF(A319="P",CONCATENATE(INDEX('LŠZ P'!A$2:AP$2000,B319,23),";",INDEX('LŠZ P'!A$2:AP$2000,B319,42)),CONCATENATE(INDEX('LŠZ H'!A$2:AI$2000,B319,23),";",INDEX('LŠZ H'!A$2:AI$2000,B319,39)))</f>
        <v>130//70;para PLS do 24.06.2023</v>
      </c>
      <c r="O319" s="914">
        <v>44720</v>
      </c>
      <c r="P319" s="599"/>
    </row>
    <row r="320" spans="1:16" s="295" customFormat="1" x14ac:dyDescent="0.2">
      <c r="A320" s="898" t="s">
        <v>991</v>
      </c>
      <c r="B320" s="899">
        <v>117</v>
      </c>
      <c r="C320" s="904">
        <v>317</v>
      </c>
      <c r="D320" s="900" t="str">
        <f>IF(A320="P",INDEX('LŠZ P'!A$2:AP$2000,B320,11),INDEX('LŠZ H'!A$2:AI$2000,B320,11))</f>
        <v>Stanislav KRAJČOVIČ</v>
      </c>
      <c r="E320" s="900" t="str">
        <f>IF(A320="P",INDEX('LŠZ P'!A$2:AP$2000,B320,5),INDEX('LŠZ H'!A$2:AI$2000,B320,5))</f>
        <v>OM-P117</v>
      </c>
      <c r="F320" s="900">
        <f>IF(A320="P",INDEX('LŠZ P'!A$2:AP$2000,B320,6),INDEX('LŠZ H'!A$2:AI$2000,B320,6))</f>
        <v>0</v>
      </c>
      <c r="G320" s="899" t="str">
        <f>IF(A320="P",INDEX('LŠZ P'!A$2:AP$2000,B320,21),INDEX('LŠZ H'!A$2:AI$2000,B320,21))</f>
        <v>P</v>
      </c>
      <c r="H320" s="900">
        <f>IF(A320="P",INDEX('LŠZ P'!A$2:AP$2000,B320,17),INDEX('LŠZ H'!A$2:AI$2000,B320,17))</f>
        <v>20646</v>
      </c>
      <c r="I320" s="913">
        <v>44358</v>
      </c>
      <c r="J320" s="899" t="str">
        <f>IF(A320="P",INDEX('LŠZ P'!A$2:AP$2000,B320,2),INDEX('LŠZ H'!A$2:AI$2000,B320,2))</f>
        <v>PK</v>
      </c>
      <c r="K320" s="900" t="str">
        <f>IF(A320="P",CONCATENATE(INDEX('LŠZ P'!A$2:AP$2000,B320,24),",",INDEX('LŠZ P'!A$2:AP$2000,B320,26)," ",INDEX('LŠZ P'!A$2:AP$2000,B320,25)),CONCATENATE(INDEX('LŠZ H'!A$2:AI$2000,B320,24),",",INDEX('LŠZ H'!A$2:AI$2000,B320,26)," ",INDEX('LŠZ H'!A$2:AI$2000,B320,25)))</f>
        <v>Nová Doba 592/7,922 05 Chtelnica</v>
      </c>
      <c r="L320" s="900" t="str">
        <f>IF(A320="P",INDEX('LŠZ P'!A$2:AP$2000,B320,20),INDEX('LŠZ H'!A$2:AI$2000,B320,20))</f>
        <v>Matovič</v>
      </c>
      <c r="M320" s="900" t="str">
        <f>IF(A320="P",CONCATENATE(INDEX('LŠZ P'!A$2:AP$2000,B320,3),"/",INDEX('LŠZ P'!A$2:AP$2000,B320,4)),CONCATENATE(INDEX('LŠZ H'!A$2:AI$2000,B320,3),"/",INDEX('LŠZ H'!A$2:AI$2000,B320,4)))</f>
        <v>DISCOVERY 5 L/</v>
      </c>
      <c r="N320" s="900" t="str">
        <f>IF(A320="P",CONCATENATE(INDEX('LŠZ P'!A$2:AP$2000,B320,23),";",INDEX('LŠZ P'!A$2:AP$2000,B320,42)),CONCATENATE(INDEX('LŠZ H'!A$2:AI$2000,B320,23),";",INDEX('LŠZ H'!A$2:AI$2000,B320,39)))</f>
        <v>19;</v>
      </c>
      <c r="O320" s="914">
        <v>45081</v>
      </c>
      <c r="P320" s="599"/>
    </row>
    <row r="321" spans="1:16" s="295" customFormat="1" x14ac:dyDescent="0.2">
      <c r="A321" s="898" t="s">
        <v>991</v>
      </c>
      <c r="B321" s="899">
        <v>751</v>
      </c>
      <c r="C321" s="904">
        <v>318</v>
      </c>
      <c r="D321" s="900" t="str">
        <f>IF(A321="P",INDEX('LŠZ P'!A$2:AP$2000,B321,11),INDEX('LŠZ H'!A$2:AI$2000,B321,11))</f>
        <v>František BUCHEL</v>
      </c>
      <c r="E321" s="900" t="str">
        <f>IF(A321="P",INDEX('LŠZ P'!A$2:AP$2000,B321,5),INDEX('LŠZ H'!A$2:AI$2000,B321,5))</f>
        <v>OM-P751</v>
      </c>
      <c r="F321" s="915" t="str">
        <f>IF(A321="P",INDEX('LŠZ P'!A$2:AP$2000,B321,6),INDEX('LŠZ H'!A$2:AI$2000,B321,6))</f>
        <v>P076</v>
      </c>
      <c r="G321" s="899" t="str">
        <f>IF(A321="P",INDEX('LŠZ P'!A$2:AP$2000,B321,21),INDEX('LŠZ H'!A$2:AI$2000,B321,21))</f>
        <v>P,P</v>
      </c>
      <c r="H321" s="900">
        <f>IF(A321="P",INDEX('LŠZ P'!A$2:AP$2000,B321,17),INDEX('LŠZ H'!A$2:AI$2000,B321,17))</f>
        <v>19345</v>
      </c>
      <c r="I321" s="913">
        <v>44358</v>
      </c>
      <c r="J321" s="899" t="str">
        <f>IF(A321="P",INDEX('LŠZ P'!A$2:AP$2000,B321,2),INDEX('LŠZ H'!A$2:AI$2000,B321,2))</f>
        <v>MPK</v>
      </c>
      <c r="K321" s="900" t="str">
        <f>IF(A321="P",CONCATENATE(INDEX('LŠZ P'!A$2:AP$2000,B321,24),",",INDEX('LŠZ P'!A$2:AP$2000,B321,26)," ",INDEX('LŠZ P'!A$2:AP$2000,B321,25)),CONCATENATE(INDEX('LŠZ H'!A$2:AI$2000,B321,24),",",INDEX('LŠZ H'!A$2:AI$2000,B321,26)," ",INDEX('LŠZ H'!A$2:AI$2000,B321,25)))</f>
        <v>Dolný Lopašov 347,922 04 Dolný Lopašov</v>
      </c>
      <c r="L321" s="900" t="str">
        <f>IF(A321="P",INDEX('LŠZ P'!A$2:AP$2000,B321,20),INDEX('LŠZ H'!A$2:AI$2000,B321,20))</f>
        <v>Matovič/Jančiar</v>
      </c>
      <c r="M321" s="900" t="str">
        <f>IF(A321="P",CONCATENATE(INDEX('LŠZ P'!A$2:AP$2000,B321,3),"/",INDEX('LŠZ P'!A$2:AP$2000,B321,4)),CONCATENATE(INDEX('LŠZ H'!A$2:AI$2000,B321,3),"/",INDEX('LŠZ H'!A$2:AI$2000,B321,4)))</f>
        <v>INSTINCT M/RODEO 125</v>
      </c>
      <c r="N321" s="900" t="str">
        <f>IF(A321="P",CONCATENATE(INDEX('LŠZ P'!A$2:AP$2000,B321,23),";",INDEX('LŠZ P'!A$2:AP$2000,B321,42)),CONCATENATE(INDEX('LŠZ H'!A$2:AI$2000,B321,23),";",INDEX('LŠZ H'!A$2:AI$2000,B321,39)))</f>
        <v>100//118/141;krosna PLS č.14420/P PLS platný do 10.7.2023</v>
      </c>
      <c r="O321" s="914">
        <v>45085</v>
      </c>
      <c r="P321" s="599"/>
    </row>
    <row r="322" spans="1:16" s="295" customFormat="1" x14ac:dyDescent="0.2">
      <c r="A322" s="898" t="s">
        <v>991</v>
      </c>
      <c r="B322" s="899">
        <v>684</v>
      </c>
      <c r="C322" s="904">
        <v>319</v>
      </c>
      <c r="D322" s="900" t="str">
        <f>IF(A322="P",INDEX('LŠZ P'!A$2:AP$2000,B322,11),INDEX('LŠZ H'!A$2:AI$2000,B322,11))</f>
        <v>Miloš JURIŠIČ</v>
      </c>
      <c r="E322" s="900" t="str">
        <f>IF(A322="P",INDEX('LŠZ P'!A$2:AP$2000,B322,5),INDEX('LŠZ H'!A$2:AI$2000,B322,5))</f>
        <v>OM-P684</v>
      </c>
      <c r="F322" s="915" t="str">
        <f>IF(A322="P",INDEX('LŠZ P'!A$2:AP$2000,B322,6),INDEX('LŠZ H'!A$2:AI$2000,B322,6))</f>
        <v>P831</v>
      </c>
      <c r="G322" s="899" t="str">
        <f>IF(A322="P",INDEX('LŠZ P'!A$2:AP$2000,B322,21),INDEX('LŠZ H'!A$2:AI$2000,B322,21))</f>
        <v>P,P</v>
      </c>
      <c r="H322" s="900">
        <f>IF(A322="P",INDEX('LŠZ P'!A$2:AP$2000,B322,17),INDEX('LŠZ H'!A$2:AI$2000,B322,17))</f>
        <v>21319</v>
      </c>
      <c r="I322" s="913">
        <v>44358</v>
      </c>
      <c r="J322" s="899" t="str">
        <f>IF(A322="P",INDEX('LŠZ P'!A$2:AP$2000,B322,2),INDEX('LŠZ H'!A$2:AI$2000,B322,2))</f>
        <v>MPK</v>
      </c>
      <c r="K322" s="900" t="str">
        <f>IF(A322="P",CONCATENATE(INDEX('LŠZ P'!A$2:AP$2000,B322,24),",",INDEX('LŠZ P'!A$2:AP$2000,B322,26)," ",INDEX('LŠZ P'!A$2:AP$2000,B322,25)),CONCATENATE(INDEX('LŠZ H'!A$2:AI$2000,B322,24),",",INDEX('LŠZ H'!A$2:AI$2000,B322,26)," ",INDEX('LŠZ H'!A$2:AI$2000,B322,25)))</f>
        <v>Nezábudková 780/8,919 21 Zeleneč</v>
      </c>
      <c r="L322" s="900" t="str">
        <f>IF(A322="P",INDEX('LŠZ P'!A$2:AP$2000,B322,20),INDEX('LŠZ H'!A$2:AI$2000,B322,20))</f>
        <v>Matovič/Jančiar</v>
      </c>
      <c r="M322" s="900" t="str">
        <f>IF(A322="P",CONCATENATE(INDEX('LŠZ P'!A$2:AP$2000,B322,3),"/",INDEX('LŠZ P'!A$2:AP$2000,B322,4)),CONCATENATE(INDEX('LŠZ H'!A$2:AI$2000,B322,3),"/",INDEX('LŠZ H'!A$2:AI$2000,B322,4)))</f>
        <v>PLUTO 2 L/XC 200 EVO</v>
      </c>
      <c r="N322" s="900" t="str">
        <f>IF(A322="P",CONCATENATE(INDEX('LŠZ P'!A$2:AP$2000,B322,23),";",INDEX('LŠZ P'!A$2:AP$2000,B322,42)),CONCATENATE(INDEX('LŠZ H'!A$2:AI$2000,B322,23),";",INDEX('LŠZ H'!A$2:AI$2000,B322,39)))</f>
        <v>182//398/404;Para PLS do 10.06.2023</v>
      </c>
      <c r="O322" s="914">
        <v>45081</v>
      </c>
      <c r="P322" s="599"/>
    </row>
    <row r="323" spans="1:16" s="295" customFormat="1" x14ac:dyDescent="0.2">
      <c r="A323" s="898" t="s">
        <v>991</v>
      </c>
      <c r="B323" s="899">
        <v>287</v>
      </c>
      <c r="C323" s="904">
        <v>320</v>
      </c>
      <c r="D323" s="900" t="str">
        <f>IF(A323="P",INDEX('LŠZ P'!A$2:AP$2000,B323,11),INDEX('LŠZ H'!A$2:AI$2000,B323,11))</f>
        <v>Attila KARÁCSONY</v>
      </c>
      <c r="E323" s="900" t="str">
        <f>IF(A323="P",INDEX('LŠZ P'!A$2:AP$2000,B323,5),INDEX('LŠZ H'!A$2:AI$2000,B323,5))</f>
        <v>OM-P287</v>
      </c>
      <c r="F323" s="900">
        <f>IF(A323="P",INDEX('LŠZ P'!A$2:AP$2000,B323,6),INDEX('LŠZ H'!A$2:AI$2000,B323,6))</f>
        <v>0</v>
      </c>
      <c r="G323" s="899" t="str">
        <f>IF(A323="P",INDEX('LŠZ P'!A$2:AP$2000,B323,21),INDEX('LŠZ H'!A$2:AI$2000,B323,21))</f>
        <v>P,Z</v>
      </c>
      <c r="H323" s="900">
        <f>IF(A323="P",INDEX('LŠZ P'!A$2:AP$2000,B323,17),INDEX('LŠZ H'!A$2:AI$2000,B323,17))</f>
        <v>21320</v>
      </c>
      <c r="I323" s="913">
        <v>44358</v>
      </c>
      <c r="J323" s="899" t="str">
        <f>IF(A323="P",INDEX('LŠZ P'!A$2:AP$2000,B323,2),INDEX('LŠZ H'!A$2:AI$2000,B323,2))</f>
        <v>PK</v>
      </c>
      <c r="K323" s="900" t="str">
        <f>IF(A323="P",CONCATENATE(INDEX('LŠZ P'!A$2:AP$2000,B323,24),",",INDEX('LŠZ P'!A$2:AP$2000,B323,26)," ",INDEX('LŠZ P'!A$2:AP$2000,B323,25)),CONCATENATE(INDEX('LŠZ H'!A$2:AI$2000,B323,24),",",INDEX('LŠZ H'!A$2:AI$2000,B323,26)," ",INDEX('LŠZ H'!A$2:AI$2000,B323,25)))</f>
        <v>Váhovce 69,925 62 Váhovce</v>
      </c>
      <c r="L323" s="900" t="str">
        <f>IF(A323="P",INDEX('LŠZ P'!A$2:AP$2000,B323,20),INDEX('LŠZ H'!A$2:AI$2000,B323,20))</f>
        <v>Matovič</v>
      </c>
      <c r="M323" s="900" t="str">
        <f>IF(A323="P",CONCATENATE(INDEX('LŠZ P'!A$2:AP$2000,B323,3),"/",INDEX('LŠZ P'!A$2:AP$2000,B323,4)),CONCATENATE(INDEX('LŠZ H'!A$2:AI$2000,B323,3),"/",INDEX('LŠZ H'!A$2:AI$2000,B323,4)))</f>
        <v>BRIGHT 5 28/</v>
      </c>
      <c r="N323" s="900" t="str">
        <f>IF(A323="P",CONCATENATE(INDEX('LŠZ P'!A$2:AP$2000,B323,23),";",INDEX('LŠZ P'!A$2:AP$2000,B323,42)),CONCATENATE(INDEX('LŠZ H'!A$2:AI$2000,B323,23),";",INDEX('LŠZ H'!A$2:AI$2000,B323,39)))</f>
        <v>21;</v>
      </c>
      <c r="O323" s="914">
        <v>45085</v>
      </c>
      <c r="P323" s="599"/>
    </row>
    <row r="324" spans="1:16" s="295" customFormat="1" x14ac:dyDescent="0.2">
      <c r="A324" s="898" t="s">
        <v>991</v>
      </c>
      <c r="B324" s="899">
        <v>531</v>
      </c>
      <c r="C324" s="904">
        <v>321</v>
      </c>
      <c r="D324" s="900" t="str">
        <f>IF(A324="P",INDEX('LŠZ P'!A$2:AP$2000,B324,11),INDEX('LŠZ H'!A$2:AI$2000,B324,11))</f>
        <v>Ing. Tomáš KAŇUCH</v>
      </c>
      <c r="E324" s="900" t="str">
        <f>IF(A324="P",INDEX('LŠZ P'!A$2:AP$2000,B324,5),INDEX('LŠZ H'!A$2:AI$2000,B324,5))</f>
        <v>OM-P531</v>
      </c>
      <c r="F324" s="900">
        <f>IF(A324="P",INDEX('LŠZ P'!A$2:AP$2000,B324,6),INDEX('LŠZ H'!A$2:AI$2000,B324,6))</f>
        <v>0</v>
      </c>
      <c r="G324" s="899" t="str">
        <f>IF(A324="P",INDEX('LŠZ P'!A$2:AP$2000,B324,21),INDEX('LŠZ H'!A$2:AI$2000,B324,21))</f>
        <v>V</v>
      </c>
      <c r="H324" s="900">
        <f>IF(A324="P",INDEX('LŠZ P'!A$2:AP$2000,B324,17),INDEX('LŠZ H'!A$2:AI$2000,B324,17))</f>
        <v>21321</v>
      </c>
      <c r="I324" s="913">
        <v>44358</v>
      </c>
      <c r="J324" s="899" t="str">
        <f>IF(A324="P",INDEX('LŠZ P'!A$2:AP$2000,B324,2),INDEX('LŠZ H'!A$2:AI$2000,B324,2))</f>
        <v>PK</v>
      </c>
      <c r="K324" s="900" t="str">
        <f>IF(A324="P",CONCATENATE(INDEX('LŠZ P'!A$2:AP$2000,B324,24),",",INDEX('LŠZ P'!A$2:AP$2000,B324,26)," ",INDEX('LŠZ P'!A$2:AP$2000,B324,25)),CONCATENATE(INDEX('LŠZ H'!A$2:AI$2000,B324,24),",",INDEX('LŠZ H'!A$2:AI$2000,B324,26)," ",INDEX('LŠZ H'!A$2:AI$2000,B324,25)))</f>
        <v xml:space="preserve">Dukelská 60/67,087 01 Giraltovce </v>
      </c>
      <c r="L324" s="900" t="str">
        <f>IF(A324="P",INDEX('LŠZ P'!A$2:AP$2000,B324,20),INDEX('LŠZ H'!A$2:AI$2000,B324,20))</f>
        <v>Matovič</v>
      </c>
      <c r="M324" s="900" t="str">
        <f>IF(A324="P",CONCATENATE(INDEX('LŠZ P'!A$2:AP$2000,B324,3),"/",INDEX('LŠZ P'!A$2:AP$2000,B324,4)),CONCATENATE(INDEX('LŠZ H'!A$2:AI$2000,B324,3),"/",INDEX('LŠZ H'!A$2:AI$2000,B324,4)))</f>
        <v>BUZZ Z6 L/</v>
      </c>
      <c r="N324" s="900" t="str">
        <f>IF(A324="P",CONCATENATE(INDEX('LŠZ P'!A$2:AP$2000,B324,23),";",INDEX('LŠZ P'!A$2:AP$2000,B324,42)),CONCATENATE(INDEX('LŠZ H'!A$2:AI$2000,B324,23),";",INDEX('LŠZ H'!A$2:AI$2000,B324,39)))</f>
        <v>0;</v>
      </c>
      <c r="O324" s="914">
        <v>45083</v>
      </c>
      <c r="P324" s="599"/>
    </row>
    <row r="325" spans="1:16" s="295" customFormat="1" x14ac:dyDescent="0.2">
      <c r="A325" s="898" t="s">
        <v>991</v>
      </c>
      <c r="B325" s="899">
        <v>170</v>
      </c>
      <c r="C325" s="904">
        <v>322</v>
      </c>
      <c r="D325" s="900" t="str">
        <f>IF(A325="P",INDEX('LŠZ P'!A$2:AP$2000,B325,11),INDEX('LŠZ H'!A$2:AI$2000,B325,11))</f>
        <v>René PETRÁŠ</v>
      </c>
      <c r="E325" s="900" t="str">
        <f>IF(A325="P",INDEX('LŠZ P'!A$2:AP$2000,B325,5),INDEX('LŠZ H'!A$2:AI$2000,B325,5))</f>
        <v>OM-P170</v>
      </c>
      <c r="F325" s="900" t="str">
        <f>IF(A325="P",INDEX('LŠZ P'!A$2:AP$2000,B325,6),INDEX('LŠZ H'!A$2:AI$2000,B325,6))</f>
        <v>P762</v>
      </c>
      <c r="G325" s="899" t="str">
        <f>IF(A325="P",INDEX('LŠZ P'!A$2:AP$2000,B325,21),INDEX('LŠZ H'!A$2:AI$2000,B325,21))</f>
        <v>Z/Z</v>
      </c>
      <c r="H325" s="900">
        <f>IF(A325="P",INDEX('LŠZ P'!A$2:AP$2000,B325,17),INDEX('LŠZ H'!A$2:AI$2000,B325,17))</f>
        <v>21322</v>
      </c>
      <c r="I325" s="913">
        <v>44361</v>
      </c>
      <c r="J325" s="899" t="str">
        <f>IF(A325="P",INDEX('LŠZ P'!A$2:AP$2000,B325,2),INDEX('LŠZ H'!A$2:AI$2000,B325,2))</f>
        <v>MPK</v>
      </c>
      <c r="K325" s="900" t="str">
        <f>IF(A325="P",CONCATENATE(INDEX('LŠZ P'!A$2:AP$2000,B325,24),",",INDEX('LŠZ P'!A$2:AP$2000,B325,26)," ",INDEX('LŠZ P'!A$2:AP$2000,B325,25)),CONCATENATE(INDEX('LŠZ H'!A$2:AI$2000,B325,24),",",INDEX('LŠZ H'!A$2:AI$2000,B325,26)," ",INDEX('LŠZ H'!A$2:AI$2000,B325,25)))</f>
        <v>Mochovská 2993/4,934 01 Levice</v>
      </c>
      <c r="L325" s="900" t="str">
        <f>IF(A325="P",INDEX('LŠZ P'!A$2:AP$2000,B325,20),INDEX('LŠZ H'!A$2:AI$2000,B325,20))</f>
        <v>Čierny/Mitter</v>
      </c>
      <c r="M325" s="900" t="str">
        <f>IF(A325="P",CONCATENATE(INDEX('LŠZ P'!A$2:AP$2000,B325,3),"/",INDEX('LŠZ P'!A$2:AP$2000,B325,4)),CONCATENATE(INDEX('LŠZ H'!A$2:AI$2000,B325,3),"/",INDEX('LŠZ H'!A$2:AI$2000,B325,4)))</f>
        <v>CHRONOS 25/RODEO 125</v>
      </c>
      <c r="N325" s="900" t="str">
        <f>IF(A325="P",CONCATENATE(INDEX('LŠZ P'!A$2:AP$2000,B325,23),";",INDEX('LŠZ P'!A$2:AP$2000,B325,42)),CONCATENATE(INDEX('LŠZ H'!A$2:AI$2000,B325,23),";",INDEX('LŠZ H'!A$2:AI$2000,B325,39)))</f>
        <v>232//408,22/540;Para PLS do 23.09.2021</v>
      </c>
      <c r="O325" s="914" t="s">
        <v>10372</v>
      </c>
      <c r="P325" s="599"/>
    </row>
    <row r="326" spans="1:16" s="295" customFormat="1" x14ac:dyDescent="0.2">
      <c r="A326" s="898" t="s">
        <v>991</v>
      </c>
      <c r="B326" s="899">
        <v>324</v>
      </c>
      <c r="C326" s="904">
        <v>323</v>
      </c>
      <c r="D326" s="900" t="str">
        <f>IF(A326="P",INDEX('LŠZ P'!A$2:AP$2000,B326,11),INDEX('LŠZ H'!A$2:AI$2000,B326,11))</f>
        <v>Tomáš PITÁK</v>
      </c>
      <c r="E326" s="900" t="str">
        <f>IF(A326="P",INDEX('LŠZ P'!A$2:AP$2000,B326,5),INDEX('LŠZ H'!A$2:AI$2000,B326,5))</f>
        <v>OM-P324</v>
      </c>
      <c r="F326" s="900">
        <f>IF(A326="P",INDEX('LŠZ P'!A$2:AP$2000,B326,6),INDEX('LŠZ H'!A$2:AI$2000,B326,6))</f>
        <v>0</v>
      </c>
      <c r="G326" s="899" t="str">
        <f>IF(A326="P",INDEX('LŠZ P'!A$2:AP$2000,B326,21),INDEX('LŠZ H'!A$2:AI$2000,B326,21))</f>
        <v>P</v>
      </c>
      <c r="H326" s="900">
        <f>IF(A326="P",INDEX('LŠZ P'!A$2:AP$2000,B326,17),INDEX('LŠZ H'!A$2:AI$2000,B326,17))</f>
        <v>19465</v>
      </c>
      <c r="I326" s="913">
        <v>44361</v>
      </c>
      <c r="J326" s="899" t="str">
        <f>IF(A326="P",INDEX('LŠZ P'!A$2:AP$2000,B326,2),INDEX('LŠZ H'!A$2:AI$2000,B326,2))</f>
        <v>PK</v>
      </c>
      <c r="K326" s="900" t="str">
        <f>IF(A326="P",CONCATENATE(INDEX('LŠZ P'!A$2:AP$2000,B326,24),",",INDEX('LŠZ P'!A$2:AP$2000,B326,26)," ",INDEX('LŠZ P'!A$2:AP$2000,B326,25)),CONCATENATE(INDEX('LŠZ H'!A$2:AI$2000,B326,24),",",INDEX('LŠZ H'!A$2:AI$2000,B326,26)," ",INDEX('LŠZ H'!A$2:AI$2000,B326,25)))</f>
        <v>Okružná 930/4,029 01 Námestovo</v>
      </c>
      <c r="L326" s="900" t="str">
        <f>IF(A326="P",INDEX('LŠZ P'!A$2:AP$2000,B326,20),INDEX('LŠZ H'!A$2:AI$2000,B326,20))</f>
        <v>Vrabec</v>
      </c>
      <c r="M326" s="900" t="str">
        <f>IF(A326="P",CONCATENATE(INDEX('LŠZ P'!A$2:AP$2000,B326,3),"/",INDEX('LŠZ P'!A$2:AP$2000,B326,4)),CONCATENATE(INDEX('LŠZ H'!A$2:AI$2000,B326,3),"/",INDEX('LŠZ H'!A$2:AI$2000,B326,4)))</f>
        <v>GOLDEN 5 26/</v>
      </c>
      <c r="N326" s="900" t="str">
        <f>IF(A326="P",CONCATENATE(INDEX('LŠZ P'!A$2:AP$2000,B326,23),";",INDEX('LŠZ P'!A$2:AP$2000,B326,42)),CONCATENATE(INDEX('LŠZ H'!A$2:AI$2000,B326,23),";",INDEX('LŠZ H'!A$2:AI$2000,B326,39)))</f>
        <v>40,50;</v>
      </c>
      <c r="O326" s="914">
        <v>45086</v>
      </c>
      <c r="P326" s="599"/>
    </row>
    <row r="327" spans="1:16" s="295" customFormat="1" x14ac:dyDescent="0.2">
      <c r="A327" s="898" t="s">
        <v>991</v>
      </c>
      <c r="B327" s="899">
        <v>610</v>
      </c>
      <c r="C327" s="904">
        <v>324</v>
      </c>
      <c r="D327" s="900" t="str">
        <f>IF(A327="P",INDEX('LŠZ P'!A$2:AP$2000,B327,11),INDEX('LŠZ H'!A$2:AI$2000,B327,11))</f>
        <v>Júlia ŠVECOVÁ</v>
      </c>
      <c r="E327" s="900" t="str">
        <f>IF(A327="P",INDEX('LŠZ P'!A$2:AP$2000,B327,5),INDEX('LŠZ H'!A$2:AI$2000,B327,5))</f>
        <v>OM-P610</v>
      </c>
      <c r="F327" s="900">
        <f>IF(A327="P",INDEX('LŠZ P'!A$2:AP$2000,B327,6),INDEX('LŠZ H'!A$2:AI$2000,B327,6))</f>
        <v>0</v>
      </c>
      <c r="G327" s="899" t="str">
        <f>IF(A327="P",INDEX('LŠZ P'!A$2:AP$2000,B327,21),INDEX('LŠZ H'!A$2:AI$2000,B327,21))</f>
        <v>V</v>
      </c>
      <c r="H327" s="900">
        <f>IF(A327="P",INDEX('LŠZ P'!A$2:AP$2000,B327,17),INDEX('LŠZ H'!A$2:AI$2000,B327,17))</f>
        <v>21324</v>
      </c>
      <c r="I327" s="913">
        <v>44361</v>
      </c>
      <c r="J327" s="899" t="str">
        <f>IF(A327="P",INDEX('LŠZ P'!A$2:AP$2000,B327,2),INDEX('LŠZ H'!A$2:AI$2000,B327,2))</f>
        <v>PK</v>
      </c>
      <c r="K327" s="900" t="str">
        <f>IF(A327="P",CONCATENATE(INDEX('LŠZ P'!A$2:AP$2000,B327,24),",",INDEX('LŠZ P'!A$2:AP$2000,B327,26)," ",INDEX('LŠZ P'!A$2:AP$2000,B327,25)),CONCATENATE(INDEX('LŠZ H'!A$2:AI$2000,B327,24),",",INDEX('LŠZ H'!A$2:AI$2000,B327,26)," ",INDEX('LŠZ H'!A$2:AI$2000,B327,25)))</f>
        <v>Poľná 57,971 01 Prievidza</v>
      </c>
      <c r="L327" s="900" t="str">
        <f>IF(A327="P",INDEX('LŠZ P'!A$2:AP$2000,B327,20),INDEX('LŠZ H'!A$2:AI$2000,B327,20))</f>
        <v>Vrabec</v>
      </c>
      <c r="M327" s="900" t="str">
        <f>IF(A327="P",CONCATENATE(INDEX('LŠZ P'!A$2:AP$2000,B327,3),"/",INDEX('LŠZ P'!A$2:AP$2000,B327,4)),CONCATENATE(INDEX('LŠZ H'!A$2:AI$2000,B327,3),"/",INDEX('LŠZ H'!A$2:AI$2000,B327,4)))</f>
        <v>PLUTO 4 XS/</v>
      </c>
      <c r="N327" s="900" t="str">
        <f>IF(A327="P",CONCATENATE(INDEX('LŠZ P'!A$2:AP$2000,B327,23),";",INDEX('LŠZ P'!A$2:AP$2000,B327,42)),CONCATENATE(INDEX('LŠZ H'!A$2:AI$2000,B327,23),";",INDEX('LŠZ H'!A$2:AI$2000,B327,39)))</f>
        <v>0,15;</v>
      </c>
      <c r="O327" s="914">
        <v>45091</v>
      </c>
      <c r="P327" s="599"/>
    </row>
    <row r="328" spans="1:16" s="295" customFormat="1" x14ac:dyDescent="0.2">
      <c r="A328" s="898" t="s">
        <v>991</v>
      </c>
      <c r="B328" s="899">
        <v>591</v>
      </c>
      <c r="C328" s="904">
        <v>325</v>
      </c>
      <c r="D328" s="900" t="str">
        <f>IF(A328="P",INDEX('LŠZ P'!A$2:AP$2000,B328,11),INDEX('LŠZ H'!A$2:AI$2000,B328,11))</f>
        <v>Mgr. Monika KOZLÍKOVÁ</v>
      </c>
      <c r="E328" s="900" t="str">
        <f>IF(A328="P",INDEX('LŠZ P'!A$2:AP$2000,B328,5),INDEX('LŠZ H'!A$2:AI$2000,B328,5))</f>
        <v>OM-P591</v>
      </c>
      <c r="F328" s="900">
        <f>IF(A328="P",INDEX('LŠZ P'!A$2:AP$2000,B328,6),INDEX('LŠZ H'!A$2:AI$2000,B328,6))</f>
        <v>0</v>
      </c>
      <c r="G328" s="899" t="str">
        <f>IF(A328="P",INDEX('LŠZ P'!A$2:AP$2000,B328,21),INDEX('LŠZ H'!A$2:AI$2000,B328,21))</f>
        <v>V</v>
      </c>
      <c r="H328" s="900">
        <f>IF(A328="P",INDEX('LŠZ P'!A$2:AP$2000,B328,17),INDEX('LŠZ H'!A$2:AI$2000,B328,17))</f>
        <v>21325</v>
      </c>
      <c r="I328" s="913">
        <v>44361</v>
      </c>
      <c r="J328" s="899" t="str">
        <f>IF(A328="P",INDEX('LŠZ P'!A$2:AP$2000,B328,2),INDEX('LŠZ H'!A$2:AI$2000,B328,2))</f>
        <v>PK</v>
      </c>
      <c r="K328" s="900" t="str">
        <f>IF(A328="P",CONCATENATE(INDEX('LŠZ P'!A$2:AP$2000,B328,24),",",INDEX('LŠZ P'!A$2:AP$2000,B328,26)," ",INDEX('LŠZ P'!A$2:AP$2000,B328,25)),CONCATENATE(INDEX('LŠZ H'!A$2:AI$2000,B328,24),",",INDEX('LŠZ H'!A$2:AI$2000,B328,26)," ",INDEX('LŠZ H'!A$2:AI$2000,B328,25)))</f>
        <v>Námestie hraničiarov 35,851 03 Bratislava</v>
      </c>
      <c r="L328" s="900" t="str">
        <f>IF(A328="P",INDEX('LŠZ P'!A$2:AP$2000,B328,20),INDEX('LŠZ H'!A$2:AI$2000,B328,20))</f>
        <v>Čierny</v>
      </c>
      <c r="M328" s="900" t="str">
        <f>IF(A328="P",CONCATENATE(INDEX('LŠZ P'!A$2:AP$2000,B328,3),"/",INDEX('LŠZ P'!A$2:AP$2000,B328,4)),CONCATENATE(INDEX('LŠZ H'!A$2:AI$2000,B328,3),"/",INDEX('LŠZ H'!A$2:AI$2000,B328,4)))</f>
        <v>DISCOVERY 5 XS/</v>
      </c>
      <c r="N328" s="900" t="str">
        <f>IF(A328="P",CONCATENATE(INDEX('LŠZ P'!A$2:AP$2000,B328,23),";",INDEX('LŠZ P'!A$2:AP$2000,B328,42)),CONCATENATE(INDEX('LŠZ H'!A$2:AI$2000,B328,23),";",INDEX('LŠZ H'!A$2:AI$2000,B328,39)))</f>
        <v>0;</v>
      </c>
      <c r="O328" s="914">
        <v>45085</v>
      </c>
      <c r="P328" s="599"/>
    </row>
    <row r="329" spans="1:16" s="295" customFormat="1" x14ac:dyDescent="0.2">
      <c r="A329" s="898" t="s">
        <v>991</v>
      </c>
      <c r="B329" s="899">
        <v>614</v>
      </c>
      <c r="C329" s="904">
        <v>326</v>
      </c>
      <c r="D329" s="900" t="str">
        <f>IF(A329="P",INDEX('LŠZ P'!A$2:AP$2000,B329,11),INDEX('LŠZ H'!A$2:AI$2000,B329,11))</f>
        <v>Ing. Lukáš HARVILA</v>
      </c>
      <c r="E329" s="900" t="str">
        <f>IF(A329="P",INDEX('LŠZ P'!A$2:AP$2000,B329,5),INDEX('LŠZ H'!A$2:AI$2000,B329,5))</f>
        <v>OM-P614</v>
      </c>
      <c r="F329" s="900">
        <f>IF(A329="P",INDEX('LŠZ P'!A$2:AP$2000,B329,6),INDEX('LŠZ H'!A$2:AI$2000,B329,6))</f>
        <v>0</v>
      </c>
      <c r="G329" s="899" t="str">
        <f>IF(A329="P",INDEX('LŠZ P'!A$2:AP$2000,B329,21),INDEX('LŠZ H'!A$2:AI$2000,B329,21))</f>
        <v>V</v>
      </c>
      <c r="H329" s="900">
        <f>IF(A329="P",INDEX('LŠZ P'!A$2:AP$2000,B329,17),INDEX('LŠZ H'!A$2:AI$2000,B329,17))</f>
        <v>21326</v>
      </c>
      <c r="I329" s="913">
        <v>44361</v>
      </c>
      <c r="J329" s="899" t="str">
        <f>IF(A329="P",INDEX('LŠZ P'!A$2:AP$2000,B329,2),INDEX('LŠZ H'!A$2:AI$2000,B329,2))</f>
        <v>PK</v>
      </c>
      <c r="K329" s="900" t="str">
        <f>IF(A329="P",CONCATENATE(INDEX('LŠZ P'!A$2:AP$2000,B329,24),",",INDEX('LŠZ P'!A$2:AP$2000,B329,26)," ",INDEX('LŠZ P'!A$2:AP$2000,B329,25)),CONCATENATE(INDEX('LŠZ H'!A$2:AI$2000,B329,24),",",INDEX('LŠZ H'!A$2:AI$2000,B329,26)," ",INDEX('LŠZ H'!A$2:AI$2000,B329,25)))</f>
        <v>Námestie hraničiarov 35,851 03 Bratislava</v>
      </c>
      <c r="L329" s="900" t="str">
        <f>IF(A329="P",INDEX('LŠZ P'!A$2:AP$2000,B329,20),INDEX('LŠZ H'!A$2:AI$2000,B329,20))</f>
        <v>Čierny</v>
      </c>
      <c r="M329" s="900" t="str">
        <f>IF(A329="P",CONCATENATE(INDEX('LŠZ P'!A$2:AP$2000,B329,3),"/",INDEX('LŠZ P'!A$2:AP$2000,B329,4)),CONCATENATE(INDEX('LŠZ H'!A$2:AI$2000,B329,3),"/",INDEX('LŠZ H'!A$2:AI$2000,B329,4)))</f>
        <v>DISCOVERY 5 M/</v>
      </c>
      <c r="N329" s="900" t="str">
        <f>IF(A329="P",CONCATENATE(INDEX('LŠZ P'!A$2:AP$2000,B329,23),";",INDEX('LŠZ P'!A$2:AP$2000,B329,42)),CONCATENATE(INDEX('LŠZ H'!A$2:AI$2000,B329,23),";",INDEX('LŠZ H'!A$2:AI$2000,B329,39)))</f>
        <v>0;</v>
      </c>
      <c r="O329" s="914">
        <v>45085</v>
      </c>
      <c r="P329" s="599"/>
    </row>
    <row r="330" spans="1:16" s="295" customFormat="1" x14ac:dyDescent="0.2">
      <c r="A330" s="898" t="s">
        <v>991</v>
      </c>
      <c r="B330" s="899">
        <v>661</v>
      </c>
      <c r="C330" s="904">
        <v>327</v>
      </c>
      <c r="D330" s="900" t="str">
        <f>IF(A330="P",INDEX('LŠZ P'!A$2:AP$2000,B330,11),INDEX('LŠZ H'!A$2:AI$2000,B330,11))</f>
        <v>Bc. Peter JONIS</v>
      </c>
      <c r="E330" s="900" t="str">
        <f>IF(A330="P",INDEX('LŠZ P'!A$2:AP$2000,B330,5),INDEX('LŠZ H'!A$2:AI$2000,B330,5))</f>
        <v>OM-P661</v>
      </c>
      <c r="F330" s="900">
        <f>IF(A330="P",INDEX('LŠZ P'!A$2:AP$2000,B330,6),INDEX('LŠZ H'!A$2:AI$2000,B330,6))</f>
        <v>0</v>
      </c>
      <c r="G330" s="899" t="str">
        <f>IF(A330="P",INDEX('LŠZ P'!A$2:AP$2000,B330,21),INDEX('LŠZ H'!A$2:AI$2000,B330,21))</f>
        <v>V</v>
      </c>
      <c r="H330" s="900">
        <f>IF(A330="P",INDEX('LŠZ P'!A$2:AP$2000,B330,17),INDEX('LŠZ H'!A$2:AI$2000,B330,17))</f>
        <v>21327</v>
      </c>
      <c r="I330" s="913">
        <v>44361</v>
      </c>
      <c r="J330" s="899" t="str">
        <f>IF(A330="P",INDEX('LŠZ P'!A$2:AP$2000,B330,2),INDEX('LŠZ H'!A$2:AI$2000,B330,2))</f>
        <v>PK</v>
      </c>
      <c r="K330" s="900" t="str">
        <f>IF(A330="P",CONCATENATE(INDEX('LŠZ P'!A$2:AP$2000,B330,24),",",INDEX('LŠZ P'!A$2:AP$2000,B330,26)," ",INDEX('LŠZ P'!A$2:AP$2000,B330,25)),CONCATENATE(INDEX('LŠZ H'!A$2:AI$2000,B330,24),",",INDEX('LŠZ H'!A$2:AI$2000,B330,26)," ",INDEX('LŠZ H'!A$2:AI$2000,B330,25)))</f>
        <v>Žnatínska 208/32,972 46 Čereňany</v>
      </c>
      <c r="L330" s="900" t="str">
        <f>IF(A330="P",INDEX('LŠZ P'!A$2:AP$2000,B330,20),INDEX('LŠZ H'!A$2:AI$2000,B330,20))</f>
        <v>Čierny</v>
      </c>
      <c r="M330" s="900" t="str">
        <f>IF(A330="P",CONCATENATE(INDEX('LŠZ P'!A$2:AP$2000,B330,3),"/",INDEX('LŠZ P'!A$2:AP$2000,B330,4)),CONCATENATE(INDEX('LŠZ H'!A$2:AI$2000,B330,3),"/",INDEX('LŠZ H'!A$2:AI$2000,B330,4)))</f>
        <v>PLUTO 2 M/</v>
      </c>
      <c r="N330" s="900" t="str">
        <f>IF(A330="P",CONCATENATE(INDEX('LŠZ P'!A$2:AP$2000,B330,23),";",INDEX('LŠZ P'!A$2:AP$2000,B330,42)),CONCATENATE(INDEX('LŠZ H'!A$2:AI$2000,B330,23),";",INDEX('LŠZ H'!A$2:AI$2000,B330,39)))</f>
        <v>20;</v>
      </c>
      <c r="O330" s="914">
        <v>44722</v>
      </c>
      <c r="P330" s="599"/>
    </row>
    <row r="331" spans="1:16" s="295" customFormat="1" x14ac:dyDescent="0.2">
      <c r="A331" s="898" t="s">
        <v>991</v>
      </c>
      <c r="B331" s="899">
        <v>797</v>
      </c>
      <c r="C331" s="904">
        <v>328</v>
      </c>
      <c r="D331" s="900" t="str">
        <f>IF(A331="P",INDEX('LŠZ P'!A$2:AP$2000,B331,11),INDEX('LŠZ H'!A$2:AI$2000,B331,11))</f>
        <v>Roman BLAŽEK</v>
      </c>
      <c r="E331" s="900" t="str">
        <f>IF(A331="P",INDEX('LŠZ P'!A$2:AP$2000,B331,5),INDEX('LŠZ H'!A$2:AI$2000,B331,5))</f>
        <v>OM-P797</v>
      </c>
      <c r="F331" s="900">
        <f>IF(A331="P",INDEX('LŠZ P'!A$2:AP$2000,B331,6),INDEX('LŠZ H'!A$2:AI$2000,B331,6))</f>
        <v>0</v>
      </c>
      <c r="G331" s="899" t="str">
        <f>IF(A331="P",INDEX('LŠZ P'!A$2:AP$2000,B331,21),INDEX('LŠZ H'!A$2:AI$2000,B331,21))</f>
        <v>P</v>
      </c>
      <c r="H331" s="900">
        <f>IF(A331="P",INDEX('LŠZ P'!A$2:AP$2000,B331,17),INDEX('LŠZ H'!A$2:AI$2000,B331,17))</f>
        <v>20509</v>
      </c>
      <c r="I331" s="913">
        <v>44363</v>
      </c>
      <c r="J331" s="899" t="str">
        <f>IF(A331="P",INDEX('LŠZ P'!A$2:AP$2000,B331,2),INDEX('LŠZ H'!A$2:AI$2000,B331,2))</f>
        <v>PK</v>
      </c>
      <c r="K331" s="900" t="str">
        <f>IF(A331="P",CONCATENATE(INDEX('LŠZ P'!A$2:AP$2000,B331,24),",",INDEX('LŠZ P'!A$2:AP$2000,B331,26)," ",INDEX('LŠZ P'!A$2:AP$2000,B331,25)),CONCATENATE(INDEX('LŠZ H'!A$2:AI$2000,B331,24),",",INDEX('LŠZ H'!A$2:AI$2000,B331,26)," ",INDEX('LŠZ H'!A$2:AI$2000,B331,25)))</f>
        <v>Gen.Goliána 35,917 02 Trnava</v>
      </c>
      <c r="L331" s="900" t="str">
        <f>IF(A331="P",INDEX('LŠZ P'!A$2:AP$2000,B331,20),INDEX('LŠZ H'!A$2:AI$2000,B331,20))</f>
        <v>Šimek</v>
      </c>
      <c r="M331" s="900" t="str">
        <f>IF(A331="P",CONCATENATE(INDEX('LŠZ P'!A$2:AP$2000,B331,3),"/",INDEX('LŠZ P'!A$2:AP$2000,B331,4)),CONCATENATE(INDEX('LŠZ H'!A$2:AI$2000,B331,3),"/",INDEX('LŠZ H'!A$2:AI$2000,B331,4)))</f>
        <v>PLUTO 2  M/</v>
      </c>
      <c r="N331" s="900" t="str">
        <f>IF(A331="P",CONCATENATE(INDEX('LŠZ P'!A$2:AP$2000,B331,23),";",INDEX('LŠZ P'!A$2:AP$2000,B331,42)),CONCATENATE(INDEX('LŠZ H'!A$2:AI$2000,B331,23),";",INDEX('LŠZ H'!A$2:AI$2000,B331,39)))</f>
        <v>158;</v>
      </c>
      <c r="O331" s="914">
        <v>45087</v>
      </c>
      <c r="P331" s="599"/>
    </row>
    <row r="332" spans="1:16" s="295" customFormat="1" x14ac:dyDescent="0.2">
      <c r="A332" s="898" t="s">
        <v>991</v>
      </c>
      <c r="B332" s="899">
        <v>203</v>
      </c>
      <c r="C332" s="904">
        <v>329</v>
      </c>
      <c r="D332" s="900" t="str">
        <f>IF(A332="P",INDEX('LŠZ P'!A$2:AP$2000,B332,11),INDEX('LŠZ H'!A$2:AI$2000,B332,11))</f>
        <v>Ing. Dušan  ČÍČEL</v>
      </c>
      <c r="E332" s="900" t="str">
        <f>IF(A332="P",INDEX('LŠZ P'!A$2:AP$2000,B332,5),INDEX('LŠZ H'!A$2:AI$2000,B332,5))</f>
        <v>OM-P203</v>
      </c>
      <c r="F332" s="900">
        <f>IF(A332="P",INDEX('LŠZ P'!A$2:AP$2000,B332,6),INDEX('LŠZ H'!A$2:AI$2000,B332,6))</f>
        <v>0</v>
      </c>
      <c r="G332" s="899" t="str">
        <f>IF(A332="P",INDEX('LŠZ P'!A$2:AP$2000,B332,21),INDEX('LŠZ H'!A$2:AI$2000,B332,21))</f>
        <v>P</v>
      </c>
      <c r="H332" s="900">
        <f>IF(A332="P",INDEX('LŠZ P'!A$2:AP$2000,B332,17),INDEX('LŠZ H'!A$2:AI$2000,B332,17))</f>
        <v>21329</v>
      </c>
      <c r="I332" s="913">
        <v>44363</v>
      </c>
      <c r="J332" s="899" t="str">
        <f>IF(A332="P",INDEX('LŠZ P'!A$2:AP$2000,B332,2),INDEX('LŠZ H'!A$2:AI$2000,B332,2))</f>
        <v>PK</v>
      </c>
      <c r="K332" s="900" t="str">
        <f>IF(A332="P",CONCATENATE(INDEX('LŠZ P'!A$2:AP$2000,B332,24),",",INDEX('LŠZ P'!A$2:AP$2000,B332,26)," ",INDEX('LŠZ P'!A$2:AP$2000,B332,25)),CONCATENATE(INDEX('LŠZ H'!A$2:AI$2000,B332,24),",",INDEX('LŠZ H'!A$2:AI$2000,B332,26)," ",INDEX('LŠZ H'!A$2:AI$2000,B332,25)))</f>
        <v>Pod záhradami 46,841 01 Bratislava</v>
      </c>
      <c r="L332" s="900" t="str">
        <f>IF(A332="P",INDEX('LŠZ P'!A$2:AP$2000,B332,20),INDEX('LŠZ H'!A$2:AI$2000,B332,20))</f>
        <v>Kišš</v>
      </c>
      <c r="M332" s="900" t="str">
        <f>IF(A332="P",CONCATENATE(INDEX('LŠZ P'!A$2:AP$2000,B332,3),"/",INDEX('LŠZ P'!A$2:AP$2000,B332,4)),CONCATENATE(INDEX('LŠZ H'!A$2:AI$2000,B332,3),"/",INDEX('LŠZ H'!A$2:AI$2000,B332,4)))</f>
        <v>TREND 2 28/</v>
      </c>
      <c r="N332" s="900" t="str">
        <f>IF(A332="P",CONCATENATE(INDEX('LŠZ P'!A$2:AP$2000,B332,23),";",INDEX('LŠZ P'!A$2:AP$2000,B332,42)),CONCATENATE(INDEX('LŠZ H'!A$2:AI$2000,B332,23),";",INDEX('LŠZ H'!A$2:AI$2000,B332,39)))</f>
        <v>71,5;</v>
      </c>
      <c r="O332" s="914">
        <v>45089</v>
      </c>
      <c r="P332" s="599"/>
    </row>
    <row r="333" spans="1:16" s="295" customFormat="1" x14ac:dyDescent="0.2">
      <c r="A333" s="898" t="s">
        <v>991</v>
      </c>
      <c r="B333" s="899">
        <v>1021</v>
      </c>
      <c r="C333" s="904">
        <v>330</v>
      </c>
      <c r="D333" s="900" t="str">
        <f>IF(A333="P",INDEX('LŠZ P'!A$2:AP$2000,B333,11),INDEX('LŠZ H'!A$2:AI$2000,B333,11))</f>
        <v>Pavol BENČ</v>
      </c>
      <c r="E333" s="900" t="str">
        <f>IF(A333="P",INDEX('LŠZ P'!A$2:AP$2000,B333,5),INDEX('LŠZ H'!A$2:AI$2000,B333,5))</f>
        <v>OM-L021</v>
      </c>
      <c r="F333" s="900">
        <f>IF(A333="P",INDEX('LŠZ P'!A$2:AP$2000,B333,6),INDEX('LŠZ H'!A$2:AI$2000,B333,6))</f>
        <v>0</v>
      </c>
      <c r="G333" s="899" t="str">
        <f>IF(A333="P",INDEX('LŠZ P'!A$2:AP$2000,B333,21),INDEX('LŠZ H'!A$2:AI$2000,B333,21))</f>
        <v>P</v>
      </c>
      <c r="H333" s="900">
        <f>IF(A333="P",INDEX('LŠZ P'!A$2:AP$2000,B333,17),INDEX('LŠZ H'!A$2:AI$2000,B333,17))</f>
        <v>19372</v>
      </c>
      <c r="I333" s="913">
        <v>44363</v>
      </c>
      <c r="J333" s="899" t="str">
        <f>IF(A333="P",INDEX('LŠZ P'!A$2:AP$2000,B333,2),INDEX('LŠZ H'!A$2:AI$2000,B333,2))</f>
        <v>PK</v>
      </c>
      <c r="K333" s="900" t="str">
        <f>IF(A333="P",CONCATENATE(INDEX('LŠZ P'!A$2:AP$2000,B333,24),",",INDEX('LŠZ P'!A$2:AP$2000,B333,26)," ",INDEX('LŠZ P'!A$2:AP$2000,B333,25)),CONCATENATE(INDEX('LŠZ H'!A$2:AI$2000,B333,24),",",INDEX('LŠZ H'!A$2:AI$2000,B333,26)," ",INDEX('LŠZ H'!A$2:AI$2000,B333,25)))</f>
        <v>Horná 91,976 75 Jasenie</v>
      </c>
      <c r="L333" s="900" t="str">
        <f>IF(A333="P",INDEX('LŠZ P'!A$2:AP$2000,B333,20),INDEX('LŠZ H'!A$2:AI$2000,B333,20))</f>
        <v>Jančiar</v>
      </c>
      <c r="M333" s="900" t="str">
        <f>IF(A333="P",CONCATENATE(INDEX('LŠZ P'!A$2:AP$2000,B333,3),"/",INDEX('LŠZ P'!A$2:AP$2000,B333,4)),CONCATENATE(INDEX('LŠZ H'!A$2:AI$2000,B333,3),"/",INDEX('LŠZ H'!A$2:AI$2000,B333,4)))</f>
        <v>RUSH 5 MS/</v>
      </c>
      <c r="N333" s="900" t="str">
        <f>IF(A333="P",CONCATENATE(INDEX('LŠZ P'!A$2:AP$2000,B333,23),";",INDEX('LŠZ P'!A$2:AP$2000,B333,42)),CONCATENATE(INDEX('LŠZ H'!A$2:AI$2000,B333,23),";",INDEX('LŠZ H'!A$2:AI$2000,B333,39)))</f>
        <v>29,35;</v>
      </c>
      <c r="O333" s="914">
        <v>45092</v>
      </c>
      <c r="P333" s="599"/>
    </row>
    <row r="334" spans="1:16" s="295" customFormat="1" x14ac:dyDescent="0.2">
      <c r="A334" s="898" t="s">
        <v>991</v>
      </c>
      <c r="B334" s="899">
        <v>377</v>
      </c>
      <c r="C334" s="904">
        <v>331</v>
      </c>
      <c r="D334" s="900" t="str">
        <f>IF(A334="P",INDEX('LŠZ P'!A$2:AP$2000,B334,11),INDEX('LŠZ H'!A$2:AI$2000,B334,11))</f>
        <v>Ľuboslav NOSÁĽ</v>
      </c>
      <c r="E334" s="900" t="str">
        <f>IF(A334="P",INDEX('LŠZ P'!A$2:AP$2000,B334,5),INDEX('LŠZ H'!A$2:AI$2000,B334,5))</f>
        <v>OM-P377</v>
      </c>
      <c r="F334" s="900">
        <f>IF(A334="P",INDEX('LŠZ P'!A$2:AP$2000,B334,6),INDEX('LŠZ H'!A$2:AI$2000,B334,6))</f>
        <v>0</v>
      </c>
      <c r="G334" s="899" t="str">
        <f>IF(A334="P",INDEX('LŠZ P'!A$2:AP$2000,B334,21),INDEX('LŠZ H'!A$2:AI$2000,B334,21))</f>
        <v>P</v>
      </c>
      <c r="H334" s="900">
        <f>IF(A334="P",INDEX('LŠZ P'!A$2:AP$2000,B334,17),INDEX('LŠZ H'!A$2:AI$2000,B334,17))</f>
        <v>19320</v>
      </c>
      <c r="I334" s="913">
        <v>44363</v>
      </c>
      <c r="J334" s="899" t="str">
        <f>IF(A334="P",INDEX('LŠZ P'!A$2:AP$2000,B334,2),INDEX('LŠZ H'!A$2:AI$2000,B334,2))</f>
        <v>PK</v>
      </c>
      <c r="K334" s="900" t="str">
        <f>IF(A334="P",CONCATENATE(INDEX('LŠZ P'!A$2:AP$2000,B334,24),",",INDEX('LŠZ P'!A$2:AP$2000,B334,26)," ",INDEX('LŠZ P'!A$2:AP$2000,B334,25)),CONCATENATE(INDEX('LŠZ H'!A$2:AI$2000,B334,24),",",INDEX('LŠZ H'!A$2:AI$2000,B334,26)," ",INDEX('LŠZ H'!A$2:AI$2000,B334,25)))</f>
        <v>Dr. V. Clementisa 376/4,979 01 Rimavská Sobota</v>
      </c>
      <c r="L334" s="900" t="str">
        <f>IF(A334="P",INDEX('LŠZ P'!A$2:AP$2000,B334,20),INDEX('LŠZ H'!A$2:AI$2000,B334,20))</f>
        <v>Kišš</v>
      </c>
      <c r="M334" s="900" t="str">
        <f>IF(A334="P",CONCATENATE(INDEX('LŠZ P'!A$2:AP$2000,B334,3),"/",INDEX('LŠZ P'!A$2:AP$2000,B334,4)),CONCATENATE(INDEX('LŠZ H'!A$2:AI$2000,B334,3),"/",INDEX('LŠZ H'!A$2:AI$2000,B334,4)))</f>
        <v>RUSH 5 ML/</v>
      </c>
      <c r="N334" s="900" t="str">
        <f>IF(A334="P",CONCATENATE(INDEX('LŠZ P'!A$2:AP$2000,B334,23),";",INDEX('LŠZ P'!A$2:AP$2000,B334,42)),CONCATENATE(INDEX('LŠZ H'!A$2:AI$2000,B334,23),";",INDEX('LŠZ H'!A$2:AI$2000,B334,39)))</f>
        <v>44;</v>
      </c>
      <c r="O334" s="914">
        <v>45089</v>
      </c>
      <c r="P334" s="599"/>
    </row>
    <row r="335" spans="1:16" s="295" customFormat="1" x14ac:dyDescent="0.2">
      <c r="A335" s="898" t="s">
        <v>991</v>
      </c>
      <c r="B335" s="899">
        <v>950</v>
      </c>
      <c r="C335" s="904">
        <v>332</v>
      </c>
      <c r="D335" s="900" t="str">
        <f>IF(A335="P",INDEX('LŠZ P'!A$2:AP$2000,B335,11),INDEX('LŠZ H'!A$2:AI$2000,B335,11))</f>
        <v>Peter GREGOR</v>
      </c>
      <c r="E335" s="900" t="str">
        <f>IF(A335="P",INDEX('LŠZ P'!A$2:AP$2000,B335,5),INDEX('LŠZ H'!A$2:AI$2000,B335,5))</f>
        <v>OM-P950</v>
      </c>
      <c r="F335" s="900">
        <f>IF(A335="P",INDEX('LŠZ P'!A$2:AP$2000,B335,6),INDEX('LŠZ H'!A$2:AI$2000,B335,6))</f>
        <v>0</v>
      </c>
      <c r="G335" s="899" t="str">
        <f>IF(A335="P",INDEX('LŠZ P'!A$2:AP$2000,B335,21),INDEX('LŠZ H'!A$2:AI$2000,B335,21))</f>
        <v>P</v>
      </c>
      <c r="H335" s="900">
        <f>IF(A335="P",INDEX('LŠZ P'!A$2:AP$2000,B335,17),INDEX('LŠZ H'!A$2:AI$2000,B335,17))</f>
        <v>20499</v>
      </c>
      <c r="I335" s="913">
        <v>44363</v>
      </c>
      <c r="J335" s="899" t="str">
        <f>IF(A335="P",INDEX('LŠZ P'!A$2:AP$2000,B335,2),INDEX('LŠZ H'!A$2:AI$2000,B335,2))</f>
        <v>PK</v>
      </c>
      <c r="K335" s="900" t="str">
        <f>IF(A335="P",CONCATENATE(INDEX('LŠZ P'!A$2:AP$2000,B335,24),",",INDEX('LŠZ P'!A$2:AP$2000,B335,26)," ",INDEX('LŠZ P'!A$2:AP$2000,B335,25)),CONCATENATE(INDEX('LŠZ H'!A$2:AI$2000,B335,24),",",INDEX('LŠZ H'!A$2:AI$2000,B335,26)," ",INDEX('LŠZ H'!A$2:AI$2000,B335,25)))</f>
        <v>Sedličná 496,913 11 Trenčianske Stankovce</v>
      </c>
      <c r="L335" s="900" t="str">
        <f>IF(A335="P",INDEX('LŠZ P'!A$2:AP$2000,B335,20),INDEX('LŠZ H'!A$2:AI$2000,B335,20))</f>
        <v>Provazník</v>
      </c>
      <c r="M335" s="900" t="str">
        <f>IF(A335="P",CONCATENATE(INDEX('LŠZ P'!A$2:AP$2000,B335,3),"/",INDEX('LŠZ P'!A$2:AP$2000,B335,4)),CONCATENATE(INDEX('LŠZ H'!A$2:AI$2000,B335,3),"/",INDEX('LŠZ H'!A$2:AI$2000,B335,4)))</f>
        <v>ORBIT 3 28/</v>
      </c>
      <c r="N335" s="900" t="str">
        <f>IF(A335="P",CONCATENATE(INDEX('LŠZ P'!A$2:AP$2000,B335,23),";",INDEX('LŠZ P'!A$2:AP$2000,B335,42)),CONCATENATE(INDEX('LŠZ H'!A$2:AI$2000,B335,23),";",INDEX('LŠZ H'!A$2:AI$2000,B335,39)))</f>
        <v>117;</v>
      </c>
      <c r="O335" s="914">
        <v>44726</v>
      </c>
      <c r="P335" s="599"/>
    </row>
    <row r="336" spans="1:16" s="295" customFormat="1" x14ac:dyDescent="0.2">
      <c r="A336" s="898" t="s">
        <v>680</v>
      </c>
      <c r="B336" s="899">
        <v>52</v>
      </c>
      <c r="C336" s="904">
        <v>333</v>
      </c>
      <c r="D336" s="900" t="str">
        <f>IF(A336="P",INDEX('LŠZ P'!A$2:AP$2000,B336,11),INDEX('LŠZ H'!A$2:AI$2000,B336,11))</f>
        <v>Jozef  ČERMÁK</v>
      </c>
      <c r="E336" s="900" t="str">
        <f>IF(A336="P",INDEX('LŠZ P'!A$2:AP$2000,B336,5),INDEX('LŠZ H'!A$2:AI$2000,B336,5))</f>
        <v>OM-H052</v>
      </c>
      <c r="F336" s="900">
        <f>IF(A336="P",INDEX('LŠZ P'!A$2:AP$2000,B336,6),INDEX('LŠZ H'!A$2:AI$2000,B336,6))</f>
        <v>0</v>
      </c>
      <c r="G336" s="899" t="str">
        <f>IF(A336="P",INDEX('LŠZ P'!A$2:AP$2000,B336,21),INDEX('LŠZ H'!A$2:AI$2000,B336,21))</f>
        <v>86,45/216</v>
      </c>
      <c r="H336" s="900">
        <f>IF(A336="P",INDEX('LŠZ P'!A$2:AP$2000,B336,17),INDEX('LŠZ H'!A$2:AI$2000,B336,17))</f>
        <v>2004</v>
      </c>
      <c r="I336" s="913">
        <v>44363</v>
      </c>
      <c r="J336" s="899" t="str">
        <f>IF(A336="P",INDEX('LŠZ P'!A$2:AP$2000,B336,2),INDEX('LŠZ H'!A$2:AI$2000,B336,2))</f>
        <v>MZK</v>
      </c>
      <c r="K336" s="900" t="str">
        <f>IF(A336="P",CONCATENATE(INDEX('LŠZ P'!A$2:AP$2000,B336,24),",",INDEX('LŠZ P'!A$2:AP$2000,B336,26)," ",INDEX('LŠZ P'!A$2:AP$2000,B336,25)),CONCATENATE(INDEX('LŠZ H'!A$2:AI$2000,B336,24),",",INDEX('LŠZ H'!A$2:AI$2000,B336,26)," ",INDEX('LŠZ H'!A$2:AI$2000,B336,25)))</f>
        <v>2, 145</v>
      </c>
      <c r="L336" s="900" t="str">
        <f>IF(A336="P",INDEX('LŠZ P'!A$2:AP$2000,B336,20),INDEX('LŠZ H'!A$2:AI$2000,B336,20))</f>
        <v>P</v>
      </c>
      <c r="M336" s="900" t="str">
        <f>IF(A336="P",CONCATENATE(INDEX('LŠZ P'!A$2:AP$2000,B336,3),"/",INDEX('LŠZ P'!A$2:AP$2000,B336,4)),CONCATENATE(INDEX('LŠZ H'!A$2:AI$2000,B336,3),"/",INDEX('LŠZ H'!A$2:AI$2000,B336,4)))</f>
        <v>SKY GLIDER/TOMICROS/</v>
      </c>
      <c r="N336" s="900" t="e">
        <f>IF(A336="P",CONCATENATE(INDEX('LŠZ P'!A$2:AP$2000,B336,23),";",INDEX('LŠZ P'!A$2:AP$2000,B336,42)),CONCATENATE(INDEX('LŠZ H'!A$2:AI$2000,B336,23),";",INDEX('LŠZ H'!A$2:AI$2000,B336,39)))</f>
        <v>#REF!</v>
      </c>
      <c r="O336" s="914">
        <v>45092</v>
      </c>
      <c r="P336" s="599"/>
    </row>
    <row r="337" spans="1:16" s="295" customFormat="1" x14ac:dyDescent="0.2">
      <c r="A337" s="898" t="s">
        <v>991</v>
      </c>
      <c r="B337" s="899">
        <v>684</v>
      </c>
      <c r="C337" s="904">
        <v>334</v>
      </c>
      <c r="D337" s="900" t="str">
        <f>IF(A337="P",INDEX('LŠZ P'!A$2:AP$2000,B337,11),INDEX('LŠZ H'!A$2:AI$2000,B337,11))</f>
        <v>Miloš JURIŠIČ</v>
      </c>
      <c r="E337" s="915" t="str">
        <f>IF(A337="P",INDEX('LŠZ P'!A$2:AP$2000,B337,5),INDEX('LŠZ H'!A$2:AI$2000,B337,5))</f>
        <v>OM-P684</v>
      </c>
      <c r="F337" s="900" t="str">
        <f>IF(A337="P",INDEX('LŠZ P'!A$2:AP$2000,B337,6),INDEX('LŠZ H'!A$2:AI$2000,B337,6))</f>
        <v>P831</v>
      </c>
      <c r="G337" s="899" t="str">
        <f>IF(A337="P",INDEX('LŠZ P'!A$2:AP$2000,B337,21),INDEX('LŠZ H'!A$2:AI$2000,B337,21))</f>
        <v>P,P</v>
      </c>
      <c r="H337" s="900">
        <f>IF(A337="P",INDEX('LŠZ P'!A$2:AP$2000,B337,17),INDEX('LŠZ H'!A$2:AI$2000,B337,17))</f>
        <v>21319</v>
      </c>
      <c r="I337" s="913">
        <v>44363</v>
      </c>
      <c r="J337" s="899" t="str">
        <f>IF(A337="P",INDEX('LŠZ P'!A$2:AP$2000,B337,2),INDEX('LŠZ H'!A$2:AI$2000,B337,2))</f>
        <v>MPK</v>
      </c>
      <c r="K337" s="900" t="str">
        <f>IF(A337="P",CONCATENATE(INDEX('LŠZ P'!A$2:AP$2000,B337,24),",",INDEX('LŠZ P'!A$2:AP$2000,B337,26)," ",INDEX('LŠZ P'!A$2:AP$2000,B337,25)),CONCATENATE(INDEX('LŠZ H'!A$2:AI$2000,B337,24),",",INDEX('LŠZ H'!A$2:AI$2000,B337,26)," ",INDEX('LŠZ H'!A$2:AI$2000,B337,25)))</f>
        <v>Nezábudková 780/8,919 21 Zeleneč</v>
      </c>
      <c r="L337" s="900" t="str">
        <f>IF(A337="P",INDEX('LŠZ P'!A$2:AP$2000,B337,20),INDEX('LŠZ H'!A$2:AI$2000,B337,20))</f>
        <v>Matovič/Jančiar</v>
      </c>
      <c r="M337" s="900" t="str">
        <f>IF(A337="P",CONCATENATE(INDEX('LŠZ P'!A$2:AP$2000,B337,3),"/",INDEX('LŠZ P'!A$2:AP$2000,B337,4)),CONCATENATE(INDEX('LŠZ H'!A$2:AI$2000,B337,3),"/",INDEX('LŠZ H'!A$2:AI$2000,B337,4)))</f>
        <v>PLUTO 2 L/XC 200 EVO</v>
      </c>
      <c r="N337" s="900" t="str">
        <f>IF(A337="P",CONCATENATE(INDEX('LŠZ P'!A$2:AP$2000,B337,23),";",INDEX('LŠZ P'!A$2:AP$2000,B337,42)),CONCATENATE(INDEX('LŠZ H'!A$2:AI$2000,B337,23),";",INDEX('LŠZ H'!A$2:AI$2000,B337,39)))</f>
        <v>182//398/404;Para PLS do 10.06.2023</v>
      </c>
      <c r="O337" s="914">
        <v>45087</v>
      </c>
      <c r="P337" s="599"/>
    </row>
    <row r="338" spans="1:16" s="295" customFormat="1" x14ac:dyDescent="0.2">
      <c r="A338" s="898" t="s">
        <v>991</v>
      </c>
      <c r="B338" s="899">
        <v>687</v>
      </c>
      <c r="C338" s="904">
        <v>335</v>
      </c>
      <c r="D338" s="900" t="str">
        <f>IF(A338="P",INDEX('LŠZ P'!A$2:AP$2000,B338,11),INDEX('LŠZ H'!A$2:AI$2000,B338,11))</f>
        <v>Štefan CHLEPKO</v>
      </c>
      <c r="E338" s="900" t="str">
        <f>IF(A338="P",INDEX('LŠZ P'!A$2:AP$2000,B338,5),INDEX('LŠZ H'!A$2:AI$2000,B338,5))</f>
        <v>OM-P687</v>
      </c>
      <c r="F338" s="900">
        <f>IF(A338="P",INDEX('LŠZ P'!A$2:AP$2000,B338,6),INDEX('LŠZ H'!A$2:AI$2000,B338,6))</f>
        <v>0</v>
      </c>
      <c r="G338" s="899" t="str">
        <f>IF(A338="P",INDEX('LŠZ P'!A$2:AP$2000,B338,21),INDEX('LŠZ H'!A$2:AI$2000,B338,21))</f>
        <v>V</v>
      </c>
      <c r="H338" s="900">
        <f>IF(A338="P",INDEX('LŠZ P'!A$2:AP$2000,B338,17),INDEX('LŠZ H'!A$2:AI$2000,B338,17))</f>
        <v>21335</v>
      </c>
      <c r="I338" s="913">
        <v>44363</v>
      </c>
      <c r="J338" s="899" t="str">
        <f>IF(A338="P",INDEX('LŠZ P'!A$2:AP$2000,B338,2),INDEX('LŠZ H'!A$2:AI$2000,B338,2))</f>
        <v>PK</v>
      </c>
      <c r="K338" s="900" t="str">
        <f>IF(A338="P",CONCATENATE(INDEX('LŠZ P'!A$2:AP$2000,B338,24),",",INDEX('LŠZ P'!A$2:AP$2000,B338,26)," ",INDEX('LŠZ P'!A$2:AP$2000,B338,25)),CONCATENATE(INDEX('LŠZ H'!A$2:AI$2000,B338,24),",",INDEX('LŠZ H'!A$2:AI$2000,B338,26)," ",INDEX('LŠZ H'!A$2:AI$2000,B338,25)))</f>
        <v>Liptovská Lúžna 1021,034 72 Liptovská Lúžna</v>
      </c>
      <c r="L338" s="900" t="str">
        <f>IF(A338="P",INDEX('LŠZ P'!A$2:AP$2000,B338,20),INDEX('LŠZ H'!A$2:AI$2000,B338,20))</f>
        <v>Jančiar</v>
      </c>
      <c r="M338" s="900" t="str">
        <f>IF(A338="P",CONCATENATE(INDEX('LŠZ P'!A$2:AP$2000,B338,3),"/",INDEX('LŠZ P'!A$2:AP$2000,B338,4)),CONCATENATE(INDEX('LŠZ H'!A$2:AI$2000,B338,3),"/",INDEX('LŠZ H'!A$2:AI$2000,B338,4)))</f>
        <v>IKUMA 25/</v>
      </c>
      <c r="N338" s="900" t="str">
        <f>IF(A338="P",CONCATENATE(INDEX('LŠZ P'!A$2:AP$2000,B338,23),";",INDEX('LŠZ P'!A$2:AP$2000,B338,42)),CONCATENATE(INDEX('LŠZ H'!A$2:AI$2000,B338,23),";",INDEX('LŠZ H'!A$2:AI$2000,B338,39)))</f>
        <v>320;</v>
      </c>
      <c r="O338" s="914">
        <v>45090</v>
      </c>
      <c r="P338" s="599"/>
    </row>
    <row r="339" spans="1:16" s="295" customFormat="1" x14ac:dyDescent="0.2">
      <c r="A339" s="898" t="s">
        <v>991</v>
      </c>
      <c r="B339" s="899">
        <v>85</v>
      </c>
      <c r="C339" s="904">
        <v>336</v>
      </c>
      <c r="D339" s="900" t="str">
        <f>IF(A339="P",INDEX('LŠZ P'!A$2:AP$2000,B339,11),INDEX('LŠZ H'!A$2:AI$2000,B339,11))</f>
        <v>Erik KRIŠŠÁK</v>
      </c>
      <c r="E339" s="900" t="str">
        <f>IF(A339="P",INDEX('LŠZ P'!A$2:AP$2000,B339,5),INDEX('LŠZ H'!A$2:AI$2000,B339,5))</f>
        <v>OM-P085</v>
      </c>
      <c r="F339" s="900">
        <f>IF(A339="P",INDEX('LŠZ P'!A$2:AP$2000,B339,6),INDEX('LŠZ H'!A$2:AI$2000,B339,6))</f>
        <v>0</v>
      </c>
      <c r="G339" s="899" t="str">
        <f>IF(A339="P",INDEX('LŠZ P'!A$2:AP$2000,B339,21),INDEX('LŠZ H'!A$2:AI$2000,B339,21))</f>
        <v>P,Z</v>
      </c>
      <c r="H339" s="900">
        <f>IF(A339="P",INDEX('LŠZ P'!A$2:AP$2000,B339,17),INDEX('LŠZ H'!A$2:AI$2000,B339,17))</f>
        <v>21336</v>
      </c>
      <c r="I339" s="913">
        <v>44368</v>
      </c>
      <c r="J339" s="899" t="str">
        <f>IF(A339="P",INDEX('LŠZ P'!A$2:AP$2000,B339,2),INDEX('LŠZ H'!A$2:AI$2000,B339,2))</f>
        <v>PK</v>
      </c>
      <c r="K339" s="900" t="str">
        <f>IF(A339="P",CONCATENATE(INDEX('LŠZ P'!A$2:AP$2000,B339,24),",",INDEX('LŠZ P'!A$2:AP$2000,B339,26)," ",INDEX('LŠZ P'!A$2:AP$2000,B339,25)),CONCATENATE(INDEX('LŠZ H'!A$2:AI$2000,B339,24),",",INDEX('LŠZ H'!A$2:AI$2000,B339,26)," ",INDEX('LŠZ H'!A$2:AI$2000,B339,25)))</f>
        <v>Južný prameň 65,949 01 Nitra</v>
      </c>
      <c r="L339" s="900" t="str">
        <f>IF(A339="P",INDEX('LŠZ P'!A$2:AP$2000,B339,20),INDEX('LŠZ H'!A$2:AI$2000,B339,20))</f>
        <v>Vrabec</v>
      </c>
      <c r="M339" s="900" t="str">
        <f>IF(A339="P",CONCATENATE(INDEX('LŠZ P'!A$2:AP$2000,B339,3),"/",INDEX('LŠZ P'!A$2:AP$2000,B339,4)),CONCATENATE(INDEX('LŠZ H'!A$2:AI$2000,B339,3),"/",INDEX('LŠZ H'!A$2:AI$2000,B339,4)))</f>
        <v>BRIGHT 5 28/</v>
      </c>
      <c r="N339" s="900" t="str">
        <f>IF(A339="P",CONCATENATE(INDEX('LŠZ P'!A$2:AP$2000,B339,23),";",INDEX('LŠZ P'!A$2:AP$2000,B339,42)),CONCATENATE(INDEX('LŠZ H'!A$2:AI$2000,B339,23),";",INDEX('LŠZ H'!A$2:AI$2000,B339,39)))</f>
        <v>20;</v>
      </c>
      <c r="O339" s="914">
        <v>45086</v>
      </c>
      <c r="P339" s="599"/>
    </row>
    <row r="340" spans="1:16" s="295" customFormat="1" x14ac:dyDescent="0.2">
      <c r="A340" s="898" t="s">
        <v>991</v>
      </c>
      <c r="B340" s="899">
        <v>944</v>
      </c>
      <c r="C340" s="904">
        <v>337</v>
      </c>
      <c r="D340" s="900" t="str">
        <f>IF(A340="P",INDEX('LŠZ P'!A$2:AP$2000,B340,11),INDEX('LŠZ H'!A$2:AI$2000,B340,11))</f>
        <v>Milan ŠRÁMEK</v>
      </c>
      <c r="E340" s="900" t="str">
        <f>IF(A340="P",INDEX('LŠZ P'!A$2:AP$2000,B340,5),INDEX('LŠZ H'!A$2:AI$2000,B340,5))</f>
        <v>OM-P944</v>
      </c>
      <c r="F340" s="900">
        <f>IF(A340="P",INDEX('LŠZ P'!A$2:AP$2000,B340,6),INDEX('LŠZ H'!A$2:AI$2000,B340,6))</f>
        <v>0</v>
      </c>
      <c r="G340" s="899" t="str">
        <f>IF(A340="P",INDEX('LŠZ P'!A$2:AP$2000,B340,21),INDEX('LŠZ H'!A$2:AI$2000,B340,21))</f>
        <v>V</v>
      </c>
      <c r="H340" s="900">
        <f>IF(A340="P",INDEX('LŠZ P'!A$2:AP$2000,B340,17),INDEX('LŠZ H'!A$2:AI$2000,B340,17))</f>
        <v>21337</v>
      </c>
      <c r="I340" s="913">
        <v>44368</v>
      </c>
      <c r="J340" s="899" t="str">
        <f>IF(A340="P",INDEX('LŠZ P'!A$2:AP$2000,B340,2),INDEX('LŠZ H'!A$2:AI$2000,B340,2))</f>
        <v>PK</v>
      </c>
      <c r="K340" s="900" t="str">
        <f>IF(A340="P",CONCATENATE(INDEX('LŠZ P'!A$2:AP$2000,B340,24),",",INDEX('LŠZ P'!A$2:AP$2000,B340,26)," ",INDEX('LŠZ P'!A$2:AP$2000,B340,25)),CONCATENATE(INDEX('LŠZ H'!A$2:AI$2000,B340,24),",",INDEX('LŠZ H'!A$2:AI$2000,B340,26)," ",INDEX('LŠZ H'!A$2:AI$2000,B340,25)))</f>
        <v>Železničiarov 293/37,028 01 Trstená</v>
      </c>
      <c r="L340" s="900" t="str">
        <f>IF(A340="P",INDEX('LŠZ P'!A$2:AP$2000,B340,20),INDEX('LŠZ H'!A$2:AI$2000,B340,20))</f>
        <v>Vrabec</v>
      </c>
      <c r="M340" s="900" t="str">
        <f>IF(A340="P",CONCATENATE(INDEX('LŠZ P'!A$2:AP$2000,B340,3),"/",INDEX('LŠZ P'!A$2:AP$2000,B340,4)),CONCATENATE(INDEX('LŠZ H'!A$2:AI$2000,B340,3),"/",INDEX('LŠZ H'!A$2:AI$2000,B340,4)))</f>
        <v>ORBIT 3 28/</v>
      </c>
      <c r="N340" s="900" t="str">
        <f>IF(A340="P",CONCATENATE(INDEX('LŠZ P'!A$2:AP$2000,B340,23),";",INDEX('LŠZ P'!A$2:AP$2000,B340,42)),CONCATENATE(INDEX('LŠZ H'!A$2:AI$2000,B340,23),";",INDEX('LŠZ H'!A$2:AI$2000,B340,39)))</f>
        <v>70;</v>
      </c>
      <c r="O340" s="914">
        <v>45086</v>
      </c>
      <c r="P340" s="599"/>
    </row>
    <row r="341" spans="1:16" s="295" customFormat="1" x14ac:dyDescent="0.2">
      <c r="A341" s="898" t="s">
        <v>991</v>
      </c>
      <c r="B341" s="899">
        <v>456</v>
      </c>
      <c r="C341" s="904">
        <v>338</v>
      </c>
      <c r="D341" s="900" t="str">
        <f>IF(A341="P",INDEX('LŠZ P'!A$2:AP$2000,B341,11),INDEX('LŠZ H'!A$2:AI$2000,B341,11))</f>
        <v xml:space="preserve">Mgr. Michal DRUGA, PhD. </v>
      </c>
      <c r="E341" s="900" t="str">
        <f>IF(A341="P",INDEX('LŠZ P'!A$2:AP$2000,B341,5),INDEX('LŠZ H'!A$2:AI$2000,B341,5))</f>
        <v>OM-P456</v>
      </c>
      <c r="F341" s="900">
        <f>IF(A341="P",INDEX('LŠZ P'!A$2:AP$2000,B341,6),INDEX('LŠZ H'!A$2:AI$2000,B341,6))</f>
        <v>0</v>
      </c>
      <c r="G341" s="899" t="str">
        <f>IF(A341="P",INDEX('LŠZ P'!A$2:AP$2000,B341,21),INDEX('LŠZ H'!A$2:AI$2000,B341,21))</f>
        <v>P,Z</v>
      </c>
      <c r="H341" s="900">
        <f>IF(A341="P",INDEX('LŠZ P'!A$2:AP$2000,B341,17),INDEX('LŠZ H'!A$2:AI$2000,B341,17))</f>
        <v>21338</v>
      </c>
      <c r="I341" s="913">
        <v>44368</v>
      </c>
      <c r="J341" s="899" t="str">
        <f>IF(A341="P",INDEX('LŠZ P'!A$2:AP$2000,B341,2),INDEX('LŠZ H'!A$2:AI$2000,B341,2))</f>
        <v>PK</v>
      </c>
      <c r="K341" s="900" t="str">
        <f>IF(A341="P",CONCATENATE(INDEX('LŠZ P'!A$2:AP$2000,B341,24),",",INDEX('LŠZ P'!A$2:AP$2000,B341,26)," ",INDEX('LŠZ P'!A$2:AP$2000,B341,25)),CONCATENATE(INDEX('LŠZ H'!A$2:AI$2000,B341,24),",",INDEX('LŠZ H'!A$2:AI$2000,B341,26)," ",INDEX('LŠZ H'!A$2:AI$2000,B341,25)))</f>
        <v>Banícka 18,974 05 Malachov</v>
      </c>
      <c r="L341" s="900" t="str">
        <f>IF(A341="P",INDEX('LŠZ P'!A$2:AP$2000,B341,20),INDEX('LŠZ H'!A$2:AI$2000,B341,20))</f>
        <v>Čierny</v>
      </c>
      <c r="M341" s="900" t="str">
        <f>IF(A341="P",CONCATENATE(INDEX('LŠZ P'!A$2:AP$2000,B341,3),"/",INDEX('LŠZ P'!A$2:AP$2000,B341,4)),CONCATENATE(INDEX('LŠZ H'!A$2:AI$2000,B341,3),"/",INDEX('LŠZ H'!A$2:AI$2000,B341,4)))</f>
        <v>PLUTO M/</v>
      </c>
      <c r="N341" s="900" t="str">
        <f>IF(A341="P",CONCATENATE(INDEX('LŠZ P'!A$2:AP$2000,B341,23),";",INDEX('LŠZ P'!A$2:AP$2000,B341,42)),CONCATENATE(INDEX('LŠZ H'!A$2:AI$2000,B341,23),";",INDEX('LŠZ H'!A$2:AI$2000,B341,39)))</f>
        <v>212,15;</v>
      </c>
      <c r="O341" s="914">
        <v>44720</v>
      </c>
      <c r="P341" s="599"/>
    </row>
    <row r="342" spans="1:16" s="295" customFormat="1" x14ac:dyDescent="0.2">
      <c r="A342" s="898" t="s">
        <v>991</v>
      </c>
      <c r="B342" s="899">
        <v>669</v>
      </c>
      <c r="C342" s="904">
        <v>339</v>
      </c>
      <c r="D342" s="900" t="str">
        <f>IF(A342="P",INDEX('LŠZ P'!A$2:AP$2000,B342,11),INDEX('LŠZ H'!A$2:AI$2000,B342,11))</f>
        <v>Jaroslav ANDREJOVSKÝ</v>
      </c>
      <c r="E342" s="915" t="str">
        <f>IF(A342="P",INDEX('LŠZ P'!A$2:AP$2000,B342,5),INDEX('LŠZ H'!A$2:AI$2000,B342,5))</f>
        <v>OM-P669</v>
      </c>
      <c r="F342" s="900" t="str">
        <f>IF(A342="P",INDEX('LŠZ P'!A$2:AP$2000,B342,6),INDEX('LŠZ H'!A$2:AI$2000,B342,6))</f>
        <v>P609</v>
      </c>
      <c r="G342" s="899" t="str">
        <f>IF(A342="P",INDEX('LŠZ P'!A$2:AP$2000,B342,21),INDEX('LŠZ H'!A$2:AI$2000,B342,21))</f>
        <v>Z/V</v>
      </c>
      <c r="H342" s="900">
        <f>IF(A342="P",INDEX('LŠZ P'!A$2:AP$2000,B342,17),INDEX('LŠZ H'!A$2:AI$2000,B342,17))</f>
        <v>21122</v>
      </c>
      <c r="I342" s="913">
        <v>44368</v>
      </c>
      <c r="J342" s="899" t="str">
        <f>IF(A342="P",INDEX('LŠZ P'!A$2:AP$2000,B342,2),INDEX('LŠZ H'!A$2:AI$2000,B342,2))</f>
        <v>MPK</v>
      </c>
      <c r="K342" s="900" t="str">
        <f>IF(A342="P",CONCATENATE(INDEX('LŠZ P'!A$2:AP$2000,B342,24),",",INDEX('LŠZ P'!A$2:AP$2000,B342,26)," ",INDEX('LŠZ P'!A$2:AP$2000,B342,25)),CONCATENATE(INDEX('LŠZ H'!A$2:AI$2000,B342,24),",",INDEX('LŠZ H'!A$2:AI$2000,B342,26)," ",INDEX('LŠZ H'!A$2:AI$2000,B342,25)))</f>
        <v>Košická 2503/8,066 01 Humenné</v>
      </c>
      <c r="L342" s="900" t="str">
        <f>IF(A342="P",INDEX('LŠZ P'!A$2:AP$2000,B342,20),INDEX('LŠZ H'!A$2:AI$2000,B342,20))</f>
        <v>Šimko</v>
      </c>
      <c r="M342" s="900" t="str">
        <f>IF(A342="P",CONCATENATE(INDEX('LŠZ P'!A$2:AP$2000,B342,3),"/",INDEX('LŠZ P'!A$2:AP$2000,B342,4)),CONCATENATE(INDEX('LŠZ H'!A$2:AI$2000,B342,3),"/",INDEX('LŠZ H'!A$2:AI$2000,B342,4)))</f>
        <v>WASP L/THOR 202 - ANT</v>
      </c>
      <c r="N342" s="900" t="str">
        <f>IF(A342="P",CONCATENATE(INDEX('LŠZ P'!A$2:AP$2000,B342,23),";",INDEX('LŠZ P'!A$2:AP$2000,B342,42)),CONCATENATE(INDEX('LŠZ H'!A$2:AI$2000,B342,23),";",INDEX('LŠZ H'!A$2:AI$2000,B342,39)))</f>
        <v>8,18//0;PARA PLS platný do 13.6.2021</v>
      </c>
      <c r="O342" s="914">
        <v>45090</v>
      </c>
      <c r="P342" s="599"/>
    </row>
    <row r="343" spans="1:16" s="295" customFormat="1" x14ac:dyDescent="0.2">
      <c r="A343" s="898" t="s">
        <v>991</v>
      </c>
      <c r="B343" s="899">
        <v>957</v>
      </c>
      <c r="C343" s="904">
        <v>340</v>
      </c>
      <c r="D343" s="900" t="str">
        <f>IF(A343="P",INDEX('LŠZ P'!A$2:AP$2000,B343,11),INDEX('LŠZ H'!A$2:AI$2000,B343,11))</f>
        <v>ORPEL, s.r.o.</v>
      </c>
      <c r="E343" s="900" t="str">
        <f>IF(A343="P",INDEX('LŠZ P'!A$2:AP$2000,B343,5),INDEX('LŠZ H'!A$2:AI$2000,B343,5))</f>
        <v>OM-P957</v>
      </c>
      <c r="F343" s="900">
        <f>IF(A343="P",INDEX('LŠZ P'!A$2:AP$2000,B343,6),INDEX('LŠZ H'!A$2:AI$2000,B343,6))</f>
        <v>0</v>
      </c>
      <c r="G343" s="899" t="str">
        <f>IF(A343="P",INDEX('LŠZ P'!A$2:AP$2000,B343,21),INDEX('LŠZ H'!A$2:AI$2000,B343,21))</f>
        <v>V</v>
      </c>
      <c r="H343" s="900">
        <f>IF(A343="P",INDEX('LŠZ P'!A$2:AP$2000,B343,17),INDEX('LŠZ H'!A$2:AI$2000,B343,17))</f>
        <v>21340</v>
      </c>
      <c r="I343" s="913">
        <v>44369</v>
      </c>
      <c r="J343" s="899" t="str">
        <f>IF(A343="P",INDEX('LŠZ P'!A$2:AP$2000,B343,2),INDEX('LŠZ H'!A$2:AI$2000,B343,2))</f>
        <v>PK</v>
      </c>
      <c r="K343" s="900" t="str">
        <f>IF(A343="P",CONCATENATE(INDEX('LŠZ P'!A$2:AP$2000,B343,24),",",INDEX('LŠZ P'!A$2:AP$2000,B343,26)," ",INDEX('LŠZ P'!A$2:AP$2000,B343,25)),CONCATENATE(INDEX('LŠZ H'!A$2:AI$2000,B343,24),",",INDEX('LŠZ H'!A$2:AI$2000,B343,26)," ",INDEX('LŠZ H'!A$2:AI$2000,B343,25)))</f>
        <v>SNP 149/12,028 01 Trstená</v>
      </c>
      <c r="L343" s="900" t="str">
        <f>IF(A343="P",INDEX('LŠZ P'!A$2:AP$2000,B343,20),INDEX('LŠZ H'!A$2:AI$2000,B343,20))</f>
        <v>Vrabec</v>
      </c>
      <c r="M343" s="900" t="str">
        <f>IF(A343="P",CONCATENATE(INDEX('LŠZ P'!A$2:AP$2000,B343,3),"/",INDEX('LŠZ P'!A$2:AP$2000,B343,4)),CONCATENATE(INDEX('LŠZ H'!A$2:AI$2000,B343,3),"/",INDEX('LŠZ H'!A$2:AI$2000,B343,4)))</f>
        <v>PLUTO 4 M/</v>
      </c>
      <c r="N343" s="900" t="str">
        <f>IF(A343="P",CONCATENATE(INDEX('LŠZ P'!A$2:AP$2000,B343,23),";",INDEX('LŠZ P'!A$2:AP$2000,B343,42)),CONCATENATE(INDEX('LŠZ H'!A$2:AI$2000,B343,23),";",INDEX('LŠZ H'!A$2:AI$2000,B343,39)))</f>
        <v>0,15;Prevázdkovateľ: Mário Daňko</v>
      </c>
      <c r="O343" s="914">
        <v>45083</v>
      </c>
      <c r="P343" s="599"/>
    </row>
    <row r="344" spans="1:16" s="295" customFormat="1" x14ac:dyDescent="0.2">
      <c r="A344" s="898" t="s">
        <v>991</v>
      </c>
      <c r="B344" s="899">
        <v>967</v>
      </c>
      <c r="C344" s="904">
        <v>341</v>
      </c>
      <c r="D344" s="900" t="str">
        <f>IF(A344="P",INDEX('LŠZ P'!A$2:AP$2000,B344,11),INDEX('LŠZ H'!A$2:AI$2000,B344,11))</f>
        <v>Bc. Martin MARKO</v>
      </c>
      <c r="E344" s="900" t="str">
        <f>IF(A344="P",INDEX('LŠZ P'!A$2:AP$2000,B344,5),INDEX('LŠZ H'!A$2:AI$2000,B344,5))</f>
        <v>OM-P967</v>
      </c>
      <c r="F344" s="900">
        <f>IF(A344="P",INDEX('LŠZ P'!A$2:AP$2000,B344,6),INDEX('LŠZ H'!A$2:AI$2000,B344,6))</f>
        <v>0</v>
      </c>
      <c r="G344" s="899" t="str">
        <f>IF(A344="P",INDEX('LŠZ P'!A$2:AP$2000,B344,21),INDEX('LŠZ H'!A$2:AI$2000,B344,21))</f>
        <v>V</v>
      </c>
      <c r="H344" s="900">
        <f>IF(A344="P",INDEX('LŠZ P'!A$2:AP$2000,B344,17),INDEX('LŠZ H'!A$2:AI$2000,B344,17))</f>
        <v>21341</v>
      </c>
      <c r="I344" s="913">
        <v>44371</v>
      </c>
      <c r="J344" s="899" t="str">
        <f>IF(A344="P",INDEX('LŠZ P'!A$2:AP$2000,B344,2),INDEX('LŠZ H'!A$2:AI$2000,B344,2))</f>
        <v>PK</v>
      </c>
      <c r="K344" s="900" t="str">
        <f>IF(A344="P",CONCATENATE(INDEX('LŠZ P'!A$2:AP$2000,B344,24),",",INDEX('LŠZ P'!A$2:AP$2000,B344,26)," ",INDEX('LŠZ P'!A$2:AP$2000,B344,25)),CONCATENATE(INDEX('LŠZ H'!A$2:AI$2000,B344,24),",",INDEX('LŠZ H'!A$2:AI$2000,B344,26)," ",INDEX('LŠZ H'!A$2:AI$2000,B344,25)))</f>
        <v>Pod Vinicou 366/6,972 17 Kanianka</v>
      </c>
      <c r="L344" s="900" t="str">
        <f>IF(A344="P",INDEX('LŠZ P'!A$2:AP$2000,B344,20),INDEX('LŠZ H'!A$2:AI$2000,B344,20))</f>
        <v>Vyparina</v>
      </c>
      <c r="M344" s="900" t="str">
        <f>IF(A344="P",CONCATENATE(INDEX('LŠZ P'!A$2:AP$2000,B344,3),"/",INDEX('LŠZ P'!A$2:AP$2000,B344,4)),CONCATENATE(INDEX('LŠZ H'!A$2:AI$2000,B344,3),"/",INDEX('LŠZ H'!A$2:AI$2000,B344,4)))</f>
        <v>ION 5 M/</v>
      </c>
      <c r="N344" s="900" t="str">
        <f>IF(A344="P",CONCATENATE(INDEX('LŠZ P'!A$2:AP$2000,B344,23),";",INDEX('LŠZ P'!A$2:AP$2000,B344,42)),CONCATENATE(INDEX('LŠZ H'!A$2:AI$2000,B344,23),";",INDEX('LŠZ H'!A$2:AI$2000,B344,39)))</f>
        <v>0;</v>
      </c>
      <c r="O344" s="914">
        <v>45053</v>
      </c>
      <c r="P344" s="599"/>
    </row>
    <row r="345" spans="1:16" s="304" customFormat="1" x14ac:dyDescent="0.2">
      <c r="A345" s="724" t="s">
        <v>991</v>
      </c>
      <c r="B345" s="725">
        <v>842</v>
      </c>
      <c r="C345" s="897">
        <v>342</v>
      </c>
      <c r="D345" s="726" t="str">
        <f>IF(A345="P",INDEX('LŠZ P'!A$2:AP$2000,B345,11),INDEX('LŠZ H'!A$2:AI$2000,B345,11))</f>
        <v>Martina ČURAJOVÁ</v>
      </c>
      <c r="E345" s="726" t="str">
        <f>IF(A345="P",INDEX('LŠZ P'!A$2:AP$2000,B345,5),INDEX('LŠZ H'!A$2:AI$2000,B345,5))</f>
        <v>OM-P842</v>
      </c>
      <c r="F345" s="726">
        <f>IF(A345="P",INDEX('LŠZ P'!A$2:AP$2000,B345,6),INDEX('LŠZ H'!A$2:AI$2000,B345,6))</f>
        <v>0</v>
      </c>
      <c r="G345" s="725" t="str">
        <f>IF(A345="P",INDEX('LŠZ P'!A$2:AP$2000,B345,21),INDEX('LŠZ H'!A$2:AI$2000,B345,21))</f>
        <v>P</v>
      </c>
      <c r="H345" s="726">
        <f>IF(A345="P",INDEX('LŠZ P'!A$2:AP$2000,B345,17),INDEX('LŠZ H'!A$2:AI$2000,B345,17))</f>
        <v>19381</v>
      </c>
      <c r="I345" s="910">
        <v>44371</v>
      </c>
      <c r="J345" s="725" t="str">
        <f>IF(A345="P",INDEX('LŠZ P'!A$2:AP$2000,B345,2),INDEX('LŠZ H'!A$2:AI$2000,B345,2))</f>
        <v>PK</v>
      </c>
      <c r="K345" s="726" t="str">
        <f>IF(A345="P",CONCATENATE(INDEX('LŠZ P'!A$2:AP$2000,B345,24),",",INDEX('LŠZ P'!A$2:AP$2000,B345,26)," ",INDEX('LŠZ P'!A$2:AP$2000,B345,25)),CONCATENATE(INDEX('LŠZ H'!A$2:AI$2000,B345,24),",",INDEX('LŠZ H'!A$2:AI$2000,B345,26)," ",INDEX('LŠZ H'!A$2:AI$2000,B345,25)))</f>
        <v>Kornica 852,023 22 Klokočov</v>
      </c>
      <c r="L345" s="726" t="str">
        <f>IF(A345="P",INDEX('LŠZ P'!A$2:AP$2000,B345,20),INDEX('LŠZ H'!A$2:AI$2000,B345,20))</f>
        <v>Čierny</v>
      </c>
      <c r="M345" s="726" t="str">
        <f>IF(A345="P",CONCATENATE(INDEX('LŠZ P'!A$2:AP$2000,B345,3),"/",INDEX('LŠZ P'!A$2:AP$2000,B345,4)),CONCATENATE(INDEX('LŠZ H'!A$2:AI$2000,B345,3),"/",INDEX('LŠZ H'!A$2:AI$2000,B345,4)))</f>
        <v>ORYX XS/</v>
      </c>
      <c r="N345" s="726" t="str">
        <f>IF(A345="P",CONCATENATE(INDEX('LŠZ P'!A$2:AP$2000,B345,23),";",INDEX('LŠZ P'!A$2:AP$2000,B345,42)),CONCATENATE(INDEX('LŠZ H'!A$2:AI$2000,B345,23),";",INDEX('LŠZ H'!A$2:AI$2000,B345,39)))</f>
        <v>83;</v>
      </c>
      <c r="O345" s="911">
        <v>44733</v>
      </c>
      <c r="P345" s="616"/>
    </row>
    <row r="346" spans="1:16" s="304" customFormat="1" x14ac:dyDescent="0.2">
      <c r="A346" s="724" t="s">
        <v>991</v>
      </c>
      <c r="B346" s="725">
        <v>125</v>
      </c>
      <c r="C346" s="897">
        <v>343</v>
      </c>
      <c r="D346" s="726" t="str">
        <f>IF(A346="P",INDEX('LŠZ P'!A$2:AP$2000,B346,11),INDEX('LŠZ H'!A$2:AI$2000,B346,11))</f>
        <v>Vladimír JURKOVIČ</v>
      </c>
      <c r="E346" s="726" t="str">
        <f>IF(A346="P",INDEX('LŠZ P'!A$2:AP$2000,B346,5),INDEX('LŠZ H'!A$2:AI$2000,B346,5))</f>
        <v>OM-P125</v>
      </c>
      <c r="F346" s="726">
        <f>IF(A346="P",INDEX('LŠZ P'!A$2:AP$2000,B346,6),INDEX('LŠZ H'!A$2:AI$2000,B346,6))</f>
        <v>0</v>
      </c>
      <c r="G346" s="725" t="str">
        <f>IF(A346="P",INDEX('LŠZ P'!A$2:AP$2000,B346,21),INDEX('LŠZ H'!A$2:AI$2000,B346,21))</f>
        <v>P</v>
      </c>
      <c r="H346" s="726">
        <f>IF(A346="P",INDEX('LŠZ P'!A$2:AP$2000,B346,17),INDEX('LŠZ H'!A$2:AI$2000,B346,17))</f>
        <v>21343</v>
      </c>
      <c r="I346" s="910">
        <v>44371</v>
      </c>
      <c r="J346" s="725" t="str">
        <f>IF(A346="P",INDEX('LŠZ P'!A$2:AP$2000,B346,2),INDEX('LŠZ H'!A$2:AI$2000,B346,2))</f>
        <v>PK</v>
      </c>
      <c r="K346" s="726" t="str">
        <f>IF(A346="P",CONCATENATE(INDEX('LŠZ P'!A$2:AP$2000,B346,24),",",INDEX('LŠZ P'!A$2:AP$2000,B346,26)," ",INDEX('LŠZ P'!A$2:AP$2000,B346,25)),CONCATENATE(INDEX('LŠZ H'!A$2:AI$2000,B346,24),",",INDEX('LŠZ H'!A$2:AI$2000,B346,26)," ",INDEX('LŠZ H'!A$2:AI$2000,B346,25)))</f>
        <v>Mládeže 635/50,908 45 Gbely</v>
      </c>
      <c r="L346" s="726" t="str">
        <f>IF(A346="P",INDEX('LŠZ P'!A$2:AP$2000,B346,20),INDEX('LŠZ H'!A$2:AI$2000,B346,20))</f>
        <v>Čierny</v>
      </c>
      <c r="M346" s="726" t="str">
        <f>IF(A346="P",CONCATENATE(INDEX('LŠZ P'!A$2:AP$2000,B346,3),"/",INDEX('LŠZ P'!A$2:AP$2000,B346,4)),CONCATENATE(INDEX('LŠZ H'!A$2:AI$2000,B346,3),"/",INDEX('LŠZ H'!A$2:AI$2000,B346,4)))</f>
        <v>GEO 3 MS/</v>
      </c>
      <c r="N346" s="726" t="str">
        <f>IF(A346="P",CONCATENATE(INDEX('LŠZ P'!A$2:AP$2000,B346,23),";",INDEX('LŠZ P'!A$2:AP$2000,B346,42)),CONCATENATE(INDEX('LŠZ H'!A$2:AI$2000,B346,23),";",INDEX('LŠZ H'!A$2:AI$2000,B346,39)))</f>
        <v>143,30;</v>
      </c>
      <c r="O346" s="911">
        <v>44733</v>
      </c>
      <c r="P346" s="616"/>
    </row>
    <row r="347" spans="1:16" s="295" customFormat="1" x14ac:dyDescent="0.2">
      <c r="A347" s="898" t="s">
        <v>991</v>
      </c>
      <c r="B347" s="899">
        <v>1166</v>
      </c>
      <c r="C347" s="904">
        <v>344</v>
      </c>
      <c r="D347" s="900" t="str">
        <f>IF(A347="P",INDEX('LŠZ P'!A$2:AP$2000,B347,11),INDEX('LŠZ H'!A$2:AI$2000,B347,11))</f>
        <v>Gabriela KARAFOVÁ</v>
      </c>
      <c r="E347" s="900" t="str">
        <f>IF(A347="P",INDEX('LŠZ P'!A$2:AP$2000,B347,5),INDEX('LŠZ H'!A$2:AI$2000,B347,5))</f>
        <v>OM-L166</v>
      </c>
      <c r="F347" s="900">
        <f>IF(A347="P",INDEX('LŠZ P'!A$2:AP$2000,B347,6),INDEX('LŠZ H'!A$2:AI$2000,B347,6))</f>
        <v>0</v>
      </c>
      <c r="G347" s="899" t="str">
        <f>IF(A347="P",INDEX('LŠZ P'!A$2:AP$2000,B347,21),INDEX('LŠZ H'!A$2:AI$2000,B347,21))</f>
        <v>P</v>
      </c>
      <c r="H347" s="900">
        <f>IF(A347="P",INDEX('LŠZ P'!A$2:AP$2000,B347,17),INDEX('LŠZ H'!A$2:AI$2000,B347,17))</f>
        <v>19392</v>
      </c>
      <c r="I347" s="913">
        <v>44375</v>
      </c>
      <c r="J347" s="899" t="str">
        <f>IF(A347="P",INDEX('LŠZ P'!A$2:AP$2000,B347,2),INDEX('LŠZ H'!A$2:AI$2000,B347,2))</f>
        <v>PK</v>
      </c>
      <c r="K347" s="900" t="str">
        <f>IF(A347="P",CONCATENATE(INDEX('LŠZ P'!A$2:AP$2000,B347,24),",",INDEX('LŠZ P'!A$2:AP$2000,B347,26)," ",INDEX('LŠZ P'!A$2:AP$2000,B347,25)),CONCATENATE(INDEX('LŠZ H'!A$2:AI$2000,B347,24),",",INDEX('LŠZ H'!A$2:AI$2000,B347,26)," ",INDEX('LŠZ H'!A$2:AI$2000,B347,25)))</f>
        <v>Úzka 14,044 11 Trstené pri Hornáde</v>
      </c>
      <c r="L347" s="900" t="str">
        <f>IF(A347="P",INDEX('LŠZ P'!A$2:AP$2000,B347,20),INDEX('LŠZ H'!A$2:AI$2000,B347,20))</f>
        <v>Kačmár</v>
      </c>
      <c r="M347" s="900" t="str">
        <f>IF(A347="P",CONCATENATE(INDEX('LŠZ P'!A$2:AP$2000,B347,3),"/",INDEX('LŠZ P'!A$2:AP$2000,B347,4)),CONCATENATE(INDEX('LŠZ H'!A$2:AI$2000,B347,3),"/",INDEX('LŠZ H'!A$2:AI$2000,B347,4)))</f>
        <v>BRIGHT 5 24/</v>
      </c>
      <c r="N347" s="900" t="str">
        <f>IF(A347="P",CONCATENATE(INDEX('LŠZ P'!A$2:AP$2000,B347,23),";",INDEX('LŠZ P'!A$2:AP$2000,B347,42)),CONCATENATE(INDEX('LŠZ H'!A$2:AI$2000,B347,23),";",INDEX('LŠZ H'!A$2:AI$2000,B347,39)))</f>
        <v>5,20;</v>
      </c>
      <c r="O347" s="914">
        <v>45102</v>
      </c>
      <c r="P347" s="599"/>
    </row>
    <row r="348" spans="1:16" s="295" customFormat="1" x14ac:dyDescent="0.2">
      <c r="A348" s="898" t="s">
        <v>991</v>
      </c>
      <c r="B348" s="899">
        <v>1167</v>
      </c>
      <c r="C348" s="904">
        <v>345</v>
      </c>
      <c r="D348" s="900" t="str">
        <f>IF(A348="P",INDEX('LŠZ P'!A$2:AP$2000,B348,11),INDEX('LŠZ H'!A$2:AI$2000,B348,11))</f>
        <v>Vladimír SEMAN</v>
      </c>
      <c r="E348" s="900" t="str">
        <f>IF(A348="P",INDEX('LŠZ P'!A$2:AP$2000,B348,5),INDEX('LŠZ H'!A$2:AI$2000,B348,5))</f>
        <v>OM-L167</v>
      </c>
      <c r="F348" s="900">
        <f>IF(A348="P",INDEX('LŠZ P'!A$2:AP$2000,B348,6),INDEX('LŠZ H'!A$2:AI$2000,B348,6))</f>
        <v>0</v>
      </c>
      <c r="G348" s="899" t="str">
        <f>IF(A348="P",INDEX('LŠZ P'!A$2:AP$2000,B348,21),INDEX('LŠZ H'!A$2:AI$2000,B348,21))</f>
        <v>P</v>
      </c>
      <c r="H348" s="900">
        <f>IF(A348="P",INDEX('LŠZ P'!A$2:AP$2000,B348,17),INDEX('LŠZ H'!A$2:AI$2000,B348,17))</f>
        <v>19393</v>
      </c>
      <c r="I348" s="913">
        <v>44375</v>
      </c>
      <c r="J348" s="899" t="str">
        <f>IF(A348="P",INDEX('LŠZ P'!A$2:AP$2000,B348,2),INDEX('LŠZ H'!A$2:AI$2000,B348,2))</f>
        <v>PK</v>
      </c>
      <c r="K348" s="900" t="str">
        <f>IF(A348="P",CONCATENATE(INDEX('LŠZ P'!A$2:AP$2000,B348,24),",",INDEX('LŠZ P'!A$2:AP$2000,B348,26)," ",INDEX('LŠZ P'!A$2:AP$2000,B348,25)),CONCATENATE(INDEX('LŠZ H'!A$2:AI$2000,B348,24),",",INDEX('LŠZ H'!A$2:AI$2000,B348,26)," ",INDEX('LŠZ H'!A$2:AI$2000,B348,25)))</f>
        <v>Pod Horou 65,040 16 Košice</v>
      </c>
      <c r="L348" s="900" t="str">
        <f>IF(A348="P",INDEX('LŠZ P'!A$2:AP$2000,B348,20),INDEX('LŠZ H'!A$2:AI$2000,B348,20))</f>
        <v>Kačmár</v>
      </c>
      <c r="M348" s="900" t="str">
        <f>IF(A348="P",CONCATENATE(INDEX('LŠZ P'!A$2:AP$2000,B348,3),"/",INDEX('LŠZ P'!A$2:AP$2000,B348,4)),CONCATENATE(INDEX('LŠZ H'!A$2:AI$2000,B348,3),"/",INDEX('LŠZ H'!A$2:AI$2000,B348,4)))</f>
        <v>GOLDEN 4 28/</v>
      </c>
      <c r="N348" s="900" t="str">
        <f>IF(A348="P",CONCATENATE(INDEX('LŠZ P'!A$2:AP$2000,B348,23),";",INDEX('LŠZ P'!A$2:AP$2000,B348,42)),CONCATENATE(INDEX('LŠZ H'!A$2:AI$2000,B348,23),";",INDEX('LŠZ H'!A$2:AI$2000,B348,39)))</f>
        <v>13,40;</v>
      </c>
      <c r="O348" s="914">
        <v>45102</v>
      </c>
      <c r="P348" s="599"/>
    </row>
    <row r="349" spans="1:16" s="295" customFormat="1" x14ac:dyDescent="0.2">
      <c r="A349" s="898" t="s">
        <v>991</v>
      </c>
      <c r="B349" s="899">
        <v>909</v>
      </c>
      <c r="C349" s="904">
        <v>346</v>
      </c>
      <c r="D349" s="900" t="str">
        <f>IF(A349="P",INDEX('LŠZ P'!A$2:AP$2000,B349,11),INDEX('LŠZ H'!A$2:AI$2000,B349,11))</f>
        <v>Ing. Marek HRABČÁK</v>
      </c>
      <c r="E349" s="900" t="str">
        <f>IF(A349="P",INDEX('LŠZ P'!A$2:AP$2000,B349,5),INDEX('LŠZ H'!A$2:AI$2000,B349,5))</f>
        <v>OM-P909</v>
      </c>
      <c r="F349" s="900">
        <f>IF(A349="P",INDEX('LŠZ P'!A$2:AP$2000,B349,6),INDEX('LŠZ H'!A$2:AI$2000,B349,6))</f>
        <v>0</v>
      </c>
      <c r="G349" s="899" t="str">
        <f>IF(A349="P",INDEX('LŠZ P'!A$2:AP$2000,B349,21),INDEX('LŠZ H'!A$2:AI$2000,B349,21))</f>
        <v>P</v>
      </c>
      <c r="H349" s="900">
        <f>IF(A349="P",INDEX('LŠZ P'!A$2:AP$2000,B349,17),INDEX('LŠZ H'!A$2:AI$2000,B349,17))</f>
        <v>18572</v>
      </c>
      <c r="I349" s="913">
        <v>44375</v>
      </c>
      <c r="J349" s="899" t="str">
        <f>IF(A349="P",INDEX('LŠZ P'!A$2:AP$2000,B349,2),INDEX('LŠZ H'!A$2:AI$2000,B349,2))</f>
        <v>PK</v>
      </c>
      <c r="K349" s="900" t="str">
        <f>IF(A349="P",CONCATENATE(INDEX('LŠZ P'!A$2:AP$2000,B349,24),",",INDEX('LŠZ P'!A$2:AP$2000,B349,26)," ",INDEX('LŠZ P'!A$2:AP$2000,B349,25)),CONCATENATE(INDEX('LŠZ H'!A$2:AI$2000,B349,24),",",INDEX('LŠZ H'!A$2:AI$2000,B349,26)," ",INDEX('LŠZ H'!A$2:AI$2000,B349,25)))</f>
        <v>Čirč 277,065 42 Čirč</v>
      </c>
      <c r="L349" s="900" t="str">
        <f>IF(A349="P",INDEX('LŠZ P'!A$2:AP$2000,B349,20),INDEX('LŠZ H'!A$2:AI$2000,B349,20))</f>
        <v>Kačmár</v>
      </c>
      <c r="M349" s="900" t="str">
        <f>IF(A349="P",CONCATENATE(INDEX('LŠZ P'!A$2:AP$2000,B349,3),"/",INDEX('LŠZ P'!A$2:AP$2000,B349,4)),CONCATENATE(INDEX('LŠZ H'!A$2:AI$2000,B349,3),"/",INDEX('LŠZ H'!A$2:AI$2000,B349,4)))</f>
        <v>BRIGHT 5 28/</v>
      </c>
      <c r="N349" s="900" t="str">
        <f>IF(A349="P",CONCATENATE(INDEX('LŠZ P'!A$2:AP$2000,B349,23),";",INDEX('LŠZ P'!A$2:AP$2000,B349,42)),CONCATENATE(INDEX('LŠZ H'!A$2:AI$2000,B349,23),";",INDEX('LŠZ H'!A$2:AI$2000,B349,39)))</f>
        <v>37;</v>
      </c>
      <c r="O349" s="914">
        <v>45102</v>
      </c>
      <c r="P349" s="599"/>
    </row>
    <row r="350" spans="1:16" s="295" customFormat="1" x14ac:dyDescent="0.2">
      <c r="A350" s="898" t="s">
        <v>991</v>
      </c>
      <c r="B350" s="899">
        <v>970</v>
      </c>
      <c r="C350" s="904">
        <v>347</v>
      </c>
      <c r="D350" s="900" t="str">
        <f>IF(A350="P",INDEX('LŠZ P'!A$2:AP$2000,B350,11),INDEX('LŠZ H'!A$2:AI$2000,B350,11))</f>
        <v>František FIGNÁR</v>
      </c>
      <c r="E350" s="900" t="str">
        <f>IF(A350="P",INDEX('LŠZ P'!A$2:AP$2000,B350,5),INDEX('LŠZ H'!A$2:AI$2000,B350,5))</f>
        <v>OM-P970</v>
      </c>
      <c r="F350" s="900" t="str">
        <f>IF(A350="P",INDEX('LŠZ P'!A$2:AP$2000,B350,6),INDEX('LŠZ H'!A$2:AI$2000,B350,6))</f>
        <v>P311</v>
      </c>
      <c r="G350" s="899" t="str">
        <f>IF(A350="P",INDEX('LŠZ P'!A$2:AP$2000,B350,21),INDEX('LŠZ H'!A$2:AI$2000,B350,21))</f>
        <v>V/P</v>
      </c>
      <c r="H350" s="900">
        <f>IF(A350="P",INDEX('LŠZ P'!A$2:AP$2000,B350,17),INDEX('LŠZ H'!A$2:AI$2000,B350,17))</f>
        <v>21910</v>
      </c>
      <c r="I350" s="913">
        <v>44376</v>
      </c>
      <c r="J350" s="899" t="str">
        <f>IF(A350="P",INDEX('LŠZ P'!A$2:AP$2000,B350,2),INDEX('LŠZ H'!A$2:AI$2000,B350,2))</f>
        <v>MPK</v>
      </c>
      <c r="K350" s="900" t="str">
        <f>IF(A350="P",CONCATENATE(INDEX('LŠZ P'!A$2:AP$2000,B350,24),",",INDEX('LŠZ P'!A$2:AP$2000,B350,26)," ",INDEX('LŠZ P'!A$2:AP$2000,B350,25)),CONCATENATE(INDEX('LŠZ H'!A$2:AI$2000,B350,24),",",INDEX('LŠZ H'!A$2:AI$2000,B350,26)," ",INDEX('LŠZ H'!A$2:AI$2000,B350,25)))</f>
        <v>Nižná Voľa 44,086 21 Lukavica</v>
      </c>
      <c r="L350" s="900" t="str">
        <f>IF(A350="P",INDEX('LŠZ P'!A$2:AP$2000,B350,20),INDEX('LŠZ H'!A$2:AI$2000,B350,20))</f>
        <v>Fignár</v>
      </c>
      <c r="M350" s="900" t="str">
        <f>IF(A350="P",CONCATENATE(INDEX('LŠZ P'!A$2:AP$2000,B350,3),"/",INDEX('LŠZ P'!A$2:AP$2000,B350,4)),CONCATENATE(INDEX('LŠZ H'!A$2:AI$2000,B350,3),"/",INDEX('LŠZ H'!A$2:AI$2000,B350,4)))</f>
        <v>SOLO 27/NITRO 200</v>
      </c>
      <c r="N350" s="900" t="str">
        <f>IF(A350="P",CONCATENATE(INDEX('LŠZ P'!A$2:AP$2000,B350,23),";",INDEX('LŠZ P'!A$2:AP$2000,B350,42)),CONCATENATE(INDEX('LŠZ H'!A$2:AI$2000,B350,23),";",INDEX('LŠZ H'!A$2:AI$2000,B350,39)))</f>
        <v>0//60/70;PARA PLS 17690</v>
      </c>
      <c r="O350" s="914">
        <v>45106</v>
      </c>
      <c r="P350" s="599"/>
    </row>
    <row r="351" spans="1:16" s="295" customFormat="1" x14ac:dyDescent="0.2">
      <c r="A351" s="898" t="s">
        <v>680</v>
      </c>
      <c r="B351" s="899">
        <v>102</v>
      </c>
      <c r="C351" s="904">
        <v>348</v>
      </c>
      <c r="D351" s="900" t="str">
        <f>IF(A351="P",INDEX('LŠZ P'!A$2:AP$2000,B351,11),INDEX('LŠZ H'!A$2:AI$2000,B351,11))</f>
        <v>MVDr. Juraj VESELÝ</v>
      </c>
      <c r="E351" s="900" t="str">
        <f>IF(A351="P",INDEX('LŠZ P'!A$2:AP$2000,B351,5),INDEX('LŠZ H'!A$2:AI$2000,B351,5))</f>
        <v>OM-H102</v>
      </c>
      <c r="F351" s="900">
        <f>IF(A351="P",INDEX('LŠZ P'!A$2:AP$2000,B351,6),INDEX('LŠZ H'!A$2:AI$2000,B351,6))</f>
        <v>0</v>
      </c>
      <c r="G351" s="899" t="str">
        <f>IF(A351="P",INDEX('LŠZ P'!A$2:AP$2000,B351,21),INDEX('LŠZ H'!A$2:AI$2000,B351,21))</f>
        <v>101/148</v>
      </c>
      <c r="H351" s="900" t="str">
        <f>IF(A351="P",INDEX('LŠZ P'!A$2:AP$2000,B351,17),INDEX('LŠZ H'!A$2:AI$2000,B351,17))</f>
        <v>2019/2012</v>
      </c>
      <c r="I351" s="913">
        <v>44378</v>
      </c>
      <c r="J351" s="899" t="str">
        <f>IF(A351="P",INDEX('LŠZ P'!A$2:AP$2000,B351,2),INDEX('LŠZ H'!A$2:AI$2000,B351,2))</f>
        <v>MZK</v>
      </c>
      <c r="K351" s="900" t="str">
        <f>IF(A351="P",CONCATENATE(INDEX('LŠZ P'!A$2:AP$2000,B351,24),",",INDEX('LŠZ P'!A$2:AP$2000,B351,26)," ",INDEX('LŠZ P'!A$2:AP$2000,B351,25)),CONCATENATE(INDEX('LŠZ H'!A$2:AI$2000,B351,24),",",INDEX('LŠZ H'!A$2:AI$2000,B351,26)," ",INDEX('LŠZ H'!A$2:AI$2000,B351,25)))</f>
        <v>3, 203,6</v>
      </c>
      <c r="L351" s="900" t="str">
        <f>IF(A351="P",INDEX('LŠZ P'!A$2:AP$2000,B351,20),INDEX('LŠZ H'!A$2:AI$2000,B351,20))</f>
        <v>P</v>
      </c>
      <c r="M351" s="900" t="str">
        <f>IF(A351="P",CONCATENATE(INDEX('LŠZ P'!A$2:AP$2000,B351,3),"/",INDEX('LŠZ P'!A$2:AP$2000,B351,4)),CONCATENATE(INDEX('LŠZ H'!A$2:AI$2000,B351,3),"/",INDEX('LŠZ H'!A$2:AI$2000,B351,4)))</f>
        <v>STING RAY/CROSS 5 SPORT/</v>
      </c>
      <c r="N351" s="900" t="e">
        <f>IF(A351="P",CONCATENATE(INDEX('LŠZ P'!A$2:AP$2000,B351,23),";",INDEX('LŠZ P'!A$2:AP$2000,B351,42)),CONCATENATE(INDEX('LŠZ H'!A$2:AI$2000,B351,23),";",INDEX('LŠZ H'!A$2:AI$2000,B351,39)))</f>
        <v>#REF!</v>
      </c>
      <c r="O351" s="914">
        <v>45103</v>
      </c>
      <c r="P351" s="599"/>
    </row>
    <row r="352" spans="1:16" s="295" customFormat="1" x14ac:dyDescent="0.2">
      <c r="A352" s="898" t="s">
        <v>991</v>
      </c>
      <c r="B352" s="899">
        <v>1083</v>
      </c>
      <c r="C352" s="904">
        <v>349</v>
      </c>
      <c r="D352" s="900" t="str">
        <f>IF(A352="P",INDEX('LŠZ P'!A$2:AP$2000,B352,11),INDEX('LŠZ H'!A$2:AI$2000,B352,11))</f>
        <v>Ing. Maroš GERMAN</v>
      </c>
      <c r="E352" s="900" t="str">
        <f>IF(A352="P",INDEX('LŠZ P'!A$2:AP$2000,B352,5),INDEX('LŠZ H'!A$2:AI$2000,B352,5))</f>
        <v>OM-L083</v>
      </c>
      <c r="F352" s="900" t="str">
        <f>IF(A352="P",INDEX('LŠZ P'!A$2:AP$2000,B352,6),INDEX('LŠZ H'!A$2:AI$2000,B352,6))</f>
        <v>P720</v>
      </c>
      <c r="G352" s="899" t="str">
        <f>IF(A352="P",INDEX('LŠZ P'!A$2:AP$2000,B352,21),INDEX('LŠZ H'!A$2:AI$2000,B352,21))</f>
        <v>P/P</v>
      </c>
      <c r="H352" s="900">
        <f>IF(A352="P",INDEX('LŠZ P'!A$2:AP$2000,B352,17),INDEX('LŠZ H'!A$2:AI$2000,B352,17))</f>
        <v>19346</v>
      </c>
      <c r="I352" s="913">
        <v>44378</v>
      </c>
      <c r="J352" s="899" t="str">
        <f>IF(A352="P",INDEX('LŠZ P'!A$2:AP$2000,B352,2),INDEX('LŠZ H'!A$2:AI$2000,B352,2))</f>
        <v>MPK</v>
      </c>
      <c r="K352" s="900" t="str">
        <f>IF(A352="P",CONCATENATE(INDEX('LŠZ P'!A$2:AP$2000,B352,24),",",INDEX('LŠZ P'!A$2:AP$2000,B352,26)," ",INDEX('LŠZ P'!A$2:AP$2000,B352,25)),CONCATENATE(INDEX('LŠZ H'!A$2:AI$2000,B352,24),",",INDEX('LŠZ H'!A$2:AI$2000,B352,26)," ",INDEX('LŠZ H'!A$2:AI$2000,B352,25)))</f>
        <v>Richvald 231,085 01 Bardejov</v>
      </c>
      <c r="L352" s="900" t="str">
        <f>IF(A352="P",INDEX('LŠZ P'!A$2:AP$2000,B352,20),INDEX('LŠZ H'!A$2:AI$2000,B352,20))</f>
        <v>Šimko</v>
      </c>
      <c r="M352" s="900" t="str">
        <f>IF(A352="P",CONCATENATE(INDEX('LŠZ P'!A$2:AP$2000,B352,3),"/",INDEX('LŠZ P'!A$2:AP$2000,B352,4)),CONCATENATE(INDEX('LŠZ H'!A$2:AI$2000,B352,3),"/",INDEX('LŠZ H'!A$2:AI$2000,B352,4)))</f>
        <v>WASP M/RR 200</v>
      </c>
      <c r="N352" s="900" t="str">
        <f>IF(A352="P",CONCATENATE(INDEX('LŠZ P'!A$2:AP$2000,B352,23),";",INDEX('LŠZ P'!A$2:AP$2000,B352,42)),CONCATENATE(INDEX('LŠZ H'!A$2:AI$2000,B352,23),";",INDEX('LŠZ H'!A$2:AI$2000,B352,39)))</f>
        <v>40//47/69;</v>
      </c>
      <c r="O352" s="914">
        <v>45104</v>
      </c>
      <c r="P352" s="599"/>
    </row>
    <row r="353" spans="1:16" s="295" customFormat="1" x14ac:dyDescent="0.2">
      <c r="A353" s="898" t="s">
        <v>991</v>
      </c>
      <c r="B353" s="899">
        <v>1141</v>
      </c>
      <c r="C353" s="904">
        <v>350</v>
      </c>
      <c r="D353" s="900" t="str">
        <f>IF(A353="P",INDEX('LŠZ P'!A$2:AP$2000,B353,11),INDEX('LŠZ H'!A$2:AI$2000,B353,11))</f>
        <v>Ing. Jozef KOLIBÁR</v>
      </c>
      <c r="E353" s="900" t="str">
        <f>IF(A353="P",INDEX('LŠZ P'!A$2:AP$2000,B353,5),INDEX('LŠZ H'!A$2:AI$2000,B353,5))</f>
        <v>OM-L141</v>
      </c>
      <c r="F353" s="900">
        <f>IF(A353="P",INDEX('LŠZ P'!A$2:AP$2000,B353,6),INDEX('LŠZ H'!A$2:AI$2000,B353,6))</f>
        <v>0</v>
      </c>
      <c r="G353" s="899" t="str">
        <f>IF(A353="P",INDEX('LŠZ P'!A$2:AP$2000,B353,21),INDEX('LŠZ H'!A$2:AI$2000,B353,21))</f>
        <v>P</v>
      </c>
      <c r="H353" s="900">
        <f>IF(A353="P",INDEX('LŠZ P'!A$2:AP$2000,B353,17),INDEX('LŠZ H'!A$2:AI$2000,B353,17))</f>
        <v>19375</v>
      </c>
      <c r="I353" s="913">
        <v>44379</v>
      </c>
      <c r="J353" s="899" t="str">
        <f>IF(A353="P",INDEX('LŠZ P'!A$2:AP$2000,B353,2),INDEX('LŠZ H'!A$2:AI$2000,B353,2))</f>
        <v>PK</v>
      </c>
      <c r="K353" s="900" t="str">
        <f>IF(A353="P",CONCATENATE(INDEX('LŠZ P'!A$2:AP$2000,B353,24),",",INDEX('LŠZ P'!A$2:AP$2000,B353,26)," ",INDEX('LŠZ P'!A$2:AP$2000,B353,25)),CONCATENATE(INDEX('LŠZ H'!A$2:AI$2000,B353,24),",",INDEX('LŠZ H'!A$2:AI$2000,B353,26)," ",INDEX('LŠZ H'!A$2:AI$2000,B353,25)))</f>
        <v>Humenská 16,040 11 Košice</v>
      </c>
      <c r="L353" s="900" t="str">
        <f>IF(A353="P",INDEX('LŠZ P'!A$2:AP$2000,B353,20),INDEX('LŠZ H'!A$2:AI$2000,B353,20))</f>
        <v>Kolibár</v>
      </c>
      <c r="M353" s="900" t="str">
        <f>IF(A353="P",CONCATENATE(INDEX('LŠZ P'!A$2:AP$2000,B353,3),"/",INDEX('LŠZ P'!A$2:AP$2000,B353,4)),CONCATENATE(INDEX('LŠZ H'!A$2:AI$2000,B353,3),"/",INDEX('LŠZ H'!A$2:AI$2000,B353,4)))</f>
        <v>MENTOR 4 M/</v>
      </c>
      <c r="N353" s="900" t="str">
        <f>IF(A353="P",CONCATENATE(INDEX('LŠZ P'!A$2:AP$2000,B353,23),";",INDEX('LŠZ P'!A$2:AP$2000,B353,42)),CONCATENATE(INDEX('LŠZ H'!A$2:AI$2000,B353,23),";",INDEX('LŠZ H'!A$2:AI$2000,B353,39)))</f>
        <v>113;</v>
      </c>
      <c r="O353" s="914">
        <v>45108</v>
      </c>
      <c r="P353" s="599"/>
    </row>
    <row r="354" spans="1:16" s="295" customFormat="1" x14ac:dyDescent="0.2">
      <c r="A354" s="898" t="s">
        <v>680</v>
      </c>
      <c r="B354" s="899">
        <v>456</v>
      </c>
      <c r="C354" s="904">
        <v>351</v>
      </c>
      <c r="D354" s="900" t="str">
        <f>IF(A354="P",INDEX('LŠZ P'!A$2:AP$2000,B354,11),INDEX('LŠZ H'!A$2:AI$2000,B354,11))</f>
        <v>Ing. Miroslav PAVELKA</v>
      </c>
      <c r="E354" s="900" t="str">
        <f>IF(A354="P",INDEX('LŠZ P'!A$2:AP$2000,B354,5),INDEX('LŠZ H'!A$2:AI$2000,B354,5))</f>
        <v>OM-H456</v>
      </c>
      <c r="F354" s="900">
        <f>IF(A354="P",INDEX('LŠZ P'!A$2:AP$2000,B354,6),INDEX('LŠZ H'!A$2:AI$2000,B354,6))</f>
        <v>0</v>
      </c>
      <c r="G354" s="899" t="str">
        <f>IF(A354="P",INDEX('LŠZ P'!A$2:AP$2000,B354,21),INDEX('LŠZ H'!A$2:AI$2000,B354,21))</f>
        <v>12</v>
      </c>
      <c r="H354" s="900">
        <f>IF(A354="P",INDEX('LŠZ P'!A$2:AP$2000,B354,17),INDEX('LŠZ H'!A$2:AI$2000,B354,17))</f>
        <v>2005</v>
      </c>
      <c r="I354" s="913">
        <v>44384</v>
      </c>
      <c r="J354" s="899" t="str">
        <f>IF(A354="P",INDEX('LŠZ P'!A$2:AP$2000,B354,2),INDEX('LŠZ H'!A$2:AI$2000,B354,2))</f>
        <v>ZK</v>
      </c>
      <c r="K354" s="900" t="str">
        <f>IF(A354="P",CONCATENATE(INDEX('LŠZ P'!A$2:AP$2000,B354,24),",",INDEX('LŠZ P'!A$2:AP$2000,B354,26)," ",INDEX('LŠZ P'!A$2:AP$2000,B354,25)),CONCATENATE(INDEX('LŠZ H'!A$2:AI$2000,B354,24),",",INDEX('LŠZ H'!A$2:AI$2000,B354,26)," ",INDEX('LŠZ H'!A$2:AI$2000,B354,25)))</f>
        <v>3, 34</v>
      </c>
      <c r="L354" s="900" t="str">
        <f>IF(A354="P",INDEX('LŠZ P'!A$2:AP$2000,B354,20),INDEX('LŠZ H'!A$2:AI$2000,B354,20))</f>
        <v>P</v>
      </c>
      <c r="M354" s="900" t="str">
        <f>IF(A354="P",CONCATENATE(INDEX('LŠZ P'!A$2:AP$2000,B354,3),"/",INDEX('LŠZ P'!A$2:AP$2000,B354,4)),CONCATENATE(INDEX('LŠZ H'!A$2:AI$2000,B354,3),"/",INDEX('LŠZ H'!A$2:AI$2000,B354,4)))</f>
        <v>RELIEF 214 S/</v>
      </c>
      <c r="N354" s="900" t="e">
        <f>IF(A354="P",CONCATENATE(INDEX('LŠZ P'!A$2:AP$2000,B354,23),";",INDEX('LŠZ P'!A$2:AP$2000,B354,42)),CONCATENATE(INDEX('LŠZ H'!A$2:AI$2000,B354,23),";",INDEX('LŠZ H'!A$2:AI$2000,B354,39)))</f>
        <v>#REF!</v>
      </c>
      <c r="O354" s="914">
        <v>45092</v>
      </c>
      <c r="P354" s="599"/>
    </row>
    <row r="355" spans="1:16" s="295" customFormat="1" x14ac:dyDescent="0.2">
      <c r="A355" s="898" t="s">
        <v>991</v>
      </c>
      <c r="B355" s="899">
        <v>847</v>
      </c>
      <c r="C355" s="904">
        <v>352</v>
      </c>
      <c r="D355" s="900" t="str">
        <f>IF(A355="P",INDEX('LŠZ P'!A$2:AP$2000,B355,11),INDEX('LŠZ H'!A$2:AI$2000,B355,11))</f>
        <v>Ján DUĽA</v>
      </c>
      <c r="E355" s="900" t="str">
        <f>IF(A355="P",INDEX('LŠZ P'!A$2:AP$2000,B355,5),INDEX('LŠZ H'!A$2:AI$2000,B355,5))</f>
        <v>OM-P847</v>
      </c>
      <c r="F355" s="900">
        <f>IF(A355="P",INDEX('LŠZ P'!A$2:AP$2000,B355,6),INDEX('LŠZ H'!A$2:AI$2000,B355,6))</f>
        <v>0</v>
      </c>
      <c r="G355" s="899" t="str">
        <f>IF(A355="P",INDEX('LŠZ P'!A$2:AP$2000,B355,21),INDEX('LŠZ H'!A$2:AI$2000,B355,21))</f>
        <v>P</v>
      </c>
      <c r="H355" s="900">
        <f>IF(A355="P",INDEX('LŠZ P'!A$2:AP$2000,B355,17),INDEX('LŠZ H'!A$2:AI$2000,B355,17))</f>
        <v>21352</v>
      </c>
      <c r="I355" s="913">
        <v>44384</v>
      </c>
      <c r="J355" s="899" t="str">
        <f>IF(A355="P",INDEX('LŠZ P'!A$2:AP$2000,B355,2),INDEX('LŠZ H'!A$2:AI$2000,B355,2))</f>
        <v>PK</v>
      </c>
      <c r="K355" s="900" t="str">
        <f>IF(A355="P",CONCATENATE(INDEX('LŠZ P'!A$2:AP$2000,B355,24),",",INDEX('LŠZ P'!A$2:AP$2000,B355,26)," ",INDEX('LŠZ P'!A$2:AP$2000,B355,25)),CONCATENATE(INDEX('LŠZ H'!A$2:AI$2000,B355,24),",",INDEX('LŠZ H'!A$2:AI$2000,B355,26)," ",INDEX('LŠZ H'!A$2:AI$2000,B355,25)))</f>
        <v>Rožkovany 116,082 71 Lipany nad Torysou</v>
      </c>
      <c r="L355" s="900" t="str">
        <f>IF(A355="P",INDEX('LŠZ P'!A$2:AP$2000,B355,20),INDEX('LŠZ H'!A$2:AI$2000,B355,20))</f>
        <v>Vyparina</v>
      </c>
      <c r="M355" s="900" t="str">
        <f>IF(A355="P",CONCATENATE(INDEX('LŠZ P'!A$2:AP$2000,B355,3),"/",INDEX('LŠZ P'!A$2:AP$2000,B355,4)),CONCATENATE(INDEX('LŠZ H'!A$2:AI$2000,B355,3),"/",INDEX('LŠZ H'!A$2:AI$2000,B355,4)))</f>
        <v>RUSH 4 S/</v>
      </c>
      <c r="N355" s="900" t="str">
        <f>IF(A355="P",CONCATENATE(INDEX('LŠZ P'!A$2:AP$2000,B355,23),";",INDEX('LŠZ P'!A$2:AP$2000,B355,42)),CONCATENATE(INDEX('LŠZ H'!A$2:AI$2000,B355,23),";",INDEX('LŠZ H'!A$2:AI$2000,B355,39)))</f>
        <v>188;</v>
      </c>
      <c r="O355" s="914">
        <v>45112</v>
      </c>
      <c r="P355" s="599"/>
    </row>
    <row r="356" spans="1:16" s="295" customFormat="1" x14ac:dyDescent="0.2">
      <c r="A356" s="898" t="s">
        <v>991</v>
      </c>
      <c r="B356" s="899">
        <v>543</v>
      </c>
      <c r="C356" s="904">
        <v>353</v>
      </c>
      <c r="D356" s="900" t="str">
        <f>IF(A356="P",INDEX('LŠZ P'!A$2:AP$2000,B356,11),INDEX('LŠZ H'!A$2:AI$2000,B356,11))</f>
        <v>Dušan KALAKAJ</v>
      </c>
      <c r="E356" s="900" t="str">
        <f>IF(A356="P",INDEX('LŠZ P'!A$2:AP$2000,B356,5),INDEX('LŠZ H'!A$2:AI$2000,B356,5))</f>
        <v>OM-P543</v>
      </c>
      <c r="F356" s="900">
        <f>IF(A356="P",INDEX('LŠZ P'!A$2:AP$2000,B356,6),INDEX('LŠZ H'!A$2:AI$2000,B356,6))</f>
        <v>0</v>
      </c>
      <c r="G356" s="899" t="str">
        <f>IF(A356="P",INDEX('LŠZ P'!A$2:AP$2000,B356,21),INDEX('LŠZ H'!A$2:AI$2000,B356,21))</f>
        <v>P</v>
      </c>
      <c r="H356" s="900">
        <f>IF(A356="P",INDEX('LŠZ P'!A$2:AP$2000,B356,17),INDEX('LŠZ H'!A$2:AI$2000,B356,17))</f>
        <v>19424</v>
      </c>
      <c r="I356" s="913">
        <v>44384</v>
      </c>
      <c r="J356" s="899" t="str">
        <f>IF(A356="P",INDEX('LŠZ P'!A$2:AP$2000,B356,2),INDEX('LŠZ H'!A$2:AI$2000,B356,2))</f>
        <v>PK</v>
      </c>
      <c r="K356" s="900" t="str">
        <f>IF(A356="P",CONCATENATE(INDEX('LŠZ P'!A$2:AP$2000,B356,24),",",INDEX('LŠZ P'!A$2:AP$2000,B356,26)," ",INDEX('LŠZ P'!A$2:AP$2000,B356,25)),CONCATENATE(INDEX('LŠZ H'!A$2:AI$2000,B356,24),",",INDEX('LŠZ H'!A$2:AI$2000,B356,26)," ",INDEX('LŠZ H'!A$2:AI$2000,B356,25)))</f>
        <v>Letná 3369/19,058 01 Poprad</v>
      </c>
      <c r="L356" s="900" t="str">
        <f>IF(A356="P",INDEX('LŠZ P'!A$2:AP$2000,B356,20),INDEX('LŠZ H'!A$2:AI$2000,B356,20))</f>
        <v>Vyparina</v>
      </c>
      <c r="M356" s="900" t="str">
        <f>IF(A356="P",CONCATENATE(INDEX('LŠZ P'!A$2:AP$2000,B356,3),"/",INDEX('LŠZ P'!A$2:AP$2000,B356,4)),CONCATENATE(INDEX('LŠZ H'!A$2:AI$2000,B356,3),"/",INDEX('LŠZ H'!A$2:AI$2000,B356,4)))</f>
        <v>MENTOR 2 L/</v>
      </c>
      <c r="N356" s="900" t="str">
        <f>IF(A356="P",CONCATENATE(INDEX('LŠZ P'!A$2:AP$2000,B356,23),";",INDEX('LŠZ P'!A$2:AP$2000,B356,42)),CONCATENATE(INDEX('LŠZ H'!A$2:AI$2000,B356,23),";",INDEX('LŠZ H'!A$2:AI$2000,B356,39)))</f>
        <v>248,33;</v>
      </c>
      <c r="O356" s="914">
        <v>44678</v>
      </c>
      <c r="P356" s="599"/>
    </row>
    <row r="357" spans="1:16" s="295" customFormat="1" x14ac:dyDescent="0.2">
      <c r="A357" s="898" t="s">
        <v>680</v>
      </c>
      <c r="B357" s="899">
        <v>69</v>
      </c>
      <c r="C357" s="904">
        <v>354</v>
      </c>
      <c r="D357" s="900" t="str">
        <f>IF(A357="P",INDEX('LŠZ P'!A$2:AP$2000,B357,11),INDEX('LŠZ H'!A$2:AI$2000,B357,11))</f>
        <v>Marián VRŠKOVÝ</v>
      </c>
      <c r="E357" s="900" t="str">
        <f>IF(A357="P",INDEX('LŠZ P'!A$2:AP$2000,B357,5),INDEX('LŠZ H'!A$2:AI$2000,B357,5))</f>
        <v>OM-H069</v>
      </c>
      <c r="F357" s="900">
        <f>IF(A357="P",INDEX('LŠZ P'!A$2:AP$2000,B357,6),INDEX('LŠZ H'!A$2:AI$2000,B357,6))</f>
        <v>0</v>
      </c>
      <c r="G357" s="899" t="str">
        <f>IF(A357="P",INDEX('LŠZ P'!A$2:AP$2000,B357,21),INDEX('LŠZ H'!A$2:AI$2000,B357,21))</f>
        <v>0/0</v>
      </c>
      <c r="H357" s="900" t="str">
        <f>IF(A357="P",INDEX('LŠZ P'!A$2:AP$2000,B357,17),INDEX('LŠZ H'!A$2:AI$2000,B357,17))</f>
        <v>2017/2010</v>
      </c>
      <c r="I357" s="913">
        <v>44385</v>
      </c>
      <c r="J357" s="899" t="str">
        <f>IF(A357="P",INDEX('LŠZ P'!A$2:AP$2000,B357,2),INDEX('LŠZ H'!A$2:AI$2000,B357,2))</f>
        <v>MZK</v>
      </c>
      <c r="K357" s="900" t="str">
        <f>IF(A357="P",CONCATENATE(INDEX('LŠZ P'!A$2:AP$2000,B357,24),",",INDEX('LŠZ P'!A$2:AP$2000,B357,26)," ",INDEX('LŠZ P'!A$2:AP$2000,B357,25)),CONCATENATE(INDEX('LŠZ H'!A$2:AI$2000,B357,24),",",INDEX('LŠZ H'!A$2:AI$2000,B357,26)," ",INDEX('LŠZ H'!A$2:AI$2000,B357,25)))</f>
        <v>2, 245</v>
      </c>
      <c r="L357" s="900" t="str">
        <f>IF(A357="P",INDEX('LŠZ P'!A$2:AP$2000,B357,20),INDEX('LŠZ H'!A$2:AI$2000,B357,20))</f>
        <v>V</v>
      </c>
      <c r="M357" s="900" t="str">
        <f>IF(A357="P",CONCATENATE(INDEX('LŠZ P'!A$2:AP$2000,B357,3),"/",INDEX('LŠZ P'!A$2:AP$2000,B357,4)),CONCATENATE(INDEX('LŠZ H'!A$2:AI$2000,B357,3),"/",INDEX('LŠZ H'!A$2:AI$2000,B357,4)))</f>
        <v>QUASAR CZ 15,4/FM 301/</v>
      </c>
      <c r="N357" s="900" t="e">
        <f>IF(A357="P",CONCATENATE(INDEX('LŠZ P'!A$2:AP$2000,B357,23),";",INDEX('LŠZ P'!A$2:AP$2000,B357,42)),CONCATENATE(INDEX('LŠZ H'!A$2:AI$2000,B357,23),";",INDEX('LŠZ H'!A$2:AI$2000,B357,39)))</f>
        <v>#REF!</v>
      </c>
      <c r="O357" s="914">
        <v>45111</v>
      </c>
      <c r="P357" s="599"/>
    </row>
    <row r="358" spans="1:16" s="295" customFormat="1" x14ac:dyDescent="0.2">
      <c r="A358" s="898" t="s">
        <v>991</v>
      </c>
      <c r="B358" s="899">
        <v>1092</v>
      </c>
      <c r="C358" s="904">
        <v>355</v>
      </c>
      <c r="D358" s="900" t="str">
        <f>IF(A358="P",INDEX('LŠZ P'!A$2:AP$2000,B358,11),INDEX('LŠZ H'!A$2:AI$2000,B358,11))</f>
        <v>Štefan MARCINČÁK</v>
      </c>
      <c r="E358" s="900" t="str">
        <f>IF(A358="P",INDEX('LŠZ P'!A$2:AP$2000,B358,5),INDEX('LŠZ H'!A$2:AI$2000,B358,5))</f>
        <v>OM-L092</v>
      </c>
      <c r="F358" s="915" t="str">
        <f>IF(A358="P",INDEX('LŠZ P'!A$2:AP$2000,B358,6),INDEX('LŠZ H'!A$2:AI$2000,B358,6))</f>
        <v>L123</v>
      </c>
      <c r="G358" s="899" t="str">
        <f>IF(A358="P",INDEX('LŠZ P'!A$2:AP$2000,B358,21),INDEX('LŠZ H'!A$2:AI$2000,B358,21))</f>
        <v>P/P</v>
      </c>
      <c r="H358" s="900">
        <f>IF(A358="P",INDEX('LŠZ P'!A$2:AP$2000,B358,17),INDEX('LŠZ H'!A$2:AI$2000,B358,17))</f>
        <v>16702</v>
      </c>
      <c r="I358" s="913">
        <v>44385</v>
      </c>
      <c r="J358" s="899" t="str">
        <f>IF(A358="P",INDEX('LŠZ P'!A$2:AP$2000,B358,2),INDEX('LŠZ H'!A$2:AI$2000,B358,2))</f>
        <v>MPK</v>
      </c>
      <c r="K358" s="900" t="str">
        <f>IF(A358="P",CONCATENATE(INDEX('LŠZ P'!A$2:AP$2000,B358,24),",",INDEX('LŠZ P'!A$2:AP$2000,B358,26)," ",INDEX('LŠZ P'!A$2:AP$2000,B358,25)),CONCATENATE(INDEX('LŠZ H'!A$2:AI$2000,B358,24),",",INDEX('LŠZ H'!A$2:AI$2000,B358,26)," ",INDEX('LŠZ H'!A$2:AI$2000,B358,25)))</f>
        <v>Topoľovka 212,067 45 Topoľovka</v>
      </c>
      <c r="L358" s="900" t="str">
        <f>IF(A358="P",INDEX('LŠZ P'!A$2:AP$2000,B358,20),INDEX('LŠZ H'!A$2:AI$2000,B358,20))</f>
        <v>Krempaský/Kačmár</v>
      </c>
      <c r="M358" s="900" t="str">
        <f>IF(A358="P",CONCATENATE(INDEX('LŠZ P'!A$2:AP$2000,B358,3),"/",INDEX('LŠZ P'!A$2:AP$2000,B358,4)),CONCATENATE(INDEX('LŠZ H'!A$2:AI$2000,B358,3),"/",INDEX('LŠZ H'!A$2:AI$2000,B358,4)))</f>
        <v>LIFT EZ M/F-LIGHT 160</v>
      </c>
      <c r="N358" s="900" t="str">
        <f>IF(A358="P",CONCATENATE(INDEX('LŠZ P'!A$2:AP$2000,B358,23),";",INDEX('LŠZ P'!A$2:AP$2000,B358,42)),CONCATENATE(INDEX('LŠZ H'!A$2:AI$2000,B358,23),";",INDEX('LŠZ H'!A$2:AI$2000,B358,39)))</f>
        <v>74,10//35,10/27;PARA PLS č. 19080/P, PLS platný do 2.2.2023</v>
      </c>
      <c r="O358" s="914">
        <v>45105</v>
      </c>
      <c r="P358" s="599"/>
    </row>
    <row r="359" spans="1:16" s="295" customFormat="1" x14ac:dyDescent="0.2">
      <c r="A359" s="898" t="s">
        <v>991</v>
      </c>
      <c r="B359" s="899">
        <v>1349</v>
      </c>
      <c r="C359" s="904">
        <v>356</v>
      </c>
      <c r="D359" s="900" t="str">
        <f>IF(A359="P",INDEX('LŠZ P'!A$2:AP$2000,B359,11),INDEX('LŠZ H'!A$2:AI$2000,B359,11))</f>
        <v>Jozef BENKO</v>
      </c>
      <c r="E359" s="900" t="str">
        <f>IF(A359="P",INDEX('LŠZ P'!A$2:AP$2000,B359,5),INDEX('LŠZ H'!A$2:AI$2000,B359,5))</f>
        <v>OM-L349</v>
      </c>
      <c r="F359" s="915" t="str">
        <f>IF(A359="P",INDEX('LŠZ P'!A$2:AP$2000,B359,6),INDEX('LŠZ H'!A$2:AI$2000,B359,6))</f>
        <v>L349</v>
      </c>
      <c r="G359" s="899" t="str">
        <f>IF(A359="P",INDEX('LŠZ P'!A$2:AP$2000,B359,21),INDEX('LŠZ H'!A$2:AI$2000,B359,21))</f>
        <v>P/V</v>
      </c>
      <c r="H359" s="900">
        <f>IF(A359="P",INDEX('LŠZ P'!A$2:AP$2000,B359,17),INDEX('LŠZ H'!A$2:AI$2000,B359,17))</f>
        <v>20713</v>
      </c>
      <c r="I359" s="913">
        <v>44385</v>
      </c>
      <c r="J359" s="899" t="str">
        <f>IF(A359="P",INDEX('LŠZ P'!A$2:AP$2000,B359,2),INDEX('LŠZ H'!A$2:AI$2000,B359,2))</f>
        <v>MPK</v>
      </c>
      <c r="K359" s="900" t="str">
        <f>IF(A359="P",CONCATENATE(INDEX('LŠZ P'!A$2:AP$2000,B359,24),",",INDEX('LŠZ P'!A$2:AP$2000,B359,26)," ",INDEX('LŠZ P'!A$2:AP$2000,B359,25)),CONCATENATE(INDEX('LŠZ H'!A$2:AI$2000,B359,24),",",INDEX('LŠZ H'!A$2:AI$2000,B359,26)," ",INDEX('LŠZ H'!A$2:AI$2000,B359,25)))</f>
        <v xml:space="preserve">Trenčianske Bohuslavice 104,913 07 </v>
      </c>
      <c r="L359" s="900" t="str">
        <f>IF(A359="P",INDEX('LŠZ P'!A$2:AP$2000,B359,20),INDEX('LŠZ H'!A$2:AI$2000,B359,20))</f>
        <v>Čierny/Jančiar</v>
      </c>
      <c r="M359" s="900" t="str">
        <f>IF(A359="P",CONCATENATE(INDEX('LŠZ P'!A$2:AP$2000,B359,3),"/",INDEX('LŠZ P'!A$2:AP$2000,B359,4)),CONCATENATE(INDEX('LŠZ H'!A$2:AI$2000,B359,3),"/",INDEX('LŠZ H'!A$2:AI$2000,B359,4)))</f>
        <v>PLUTO 3 ML/TALON</v>
      </c>
      <c r="N359" s="900" t="str">
        <f>IF(A359="P",CONCATENATE(INDEX('LŠZ P'!A$2:AP$2000,B359,23),";",INDEX('LŠZ P'!A$2:AP$2000,B359,42)),CONCATENATE(INDEX('LŠZ H'!A$2:AI$2000,B359,23),";",INDEX('LŠZ H'!A$2:AI$2000,B359,39)))</f>
        <v>5//8;platnosť PLS do 17.10.2022</v>
      </c>
      <c r="O359" s="914">
        <v>45102</v>
      </c>
      <c r="P359" s="599"/>
    </row>
    <row r="360" spans="1:16" s="295" customFormat="1" x14ac:dyDescent="0.2">
      <c r="A360" s="898" t="s">
        <v>991</v>
      </c>
      <c r="B360" s="899">
        <v>996</v>
      </c>
      <c r="C360" s="904">
        <v>357</v>
      </c>
      <c r="D360" s="900" t="str">
        <f>IF(A360="P",INDEX('LŠZ P'!A$2:AP$2000,B360,11),INDEX('LŠZ H'!A$2:AI$2000,B360,11))</f>
        <v>Michal HRAŠNA</v>
      </c>
      <c r="E360" s="900" t="str">
        <f>IF(A360="P",INDEX('LŠZ P'!A$2:AP$2000,B360,5),INDEX('LŠZ H'!A$2:AI$2000,B360,5))</f>
        <v>OM-P996</v>
      </c>
      <c r="F360" s="900">
        <f>IF(A360="P",INDEX('LŠZ P'!A$2:AP$2000,B360,6),INDEX('LŠZ H'!A$2:AI$2000,B360,6))</f>
        <v>0</v>
      </c>
      <c r="G360" s="899" t="str">
        <f>IF(A360="P",INDEX('LŠZ P'!A$2:AP$2000,B360,21),INDEX('LŠZ H'!A$2:AI$2000,B360,21))</f>
        <v>V</v>
      </c>
      <c r="H360" s="900">
        <f>IF(A360="P",INDEX('LŠZ P'!A$2:AP$2000,B360,17),INDEX('LŠZ H'!A$2:AI$2000,B360,17))</f>
        <v>21357</v>
      </c>
      <c r="I360" s="913">
        <v>44385</v>
      </c>
      <c r="J360" s="899" t="str">
        <f>IF(A360="P",INDEX('LŠZ P'!A$2:AP$2000,B360,2),INDEX('LŠZ H'!A$2:AI$2000,B360,2))</f>
        <v>PK</v>
      </c>
      <c r="K360" s="900" t="str">
        <f>IF(A360="P",CONCATENATE(INDEX('LŠZ P'!A$2:AP$2000,B360,24),",",INDEX('LŠZ P'!A$2:AP$2000,B360,26)," ",INDEX('LŠZ P'!A$2:AP$2000,B360,25)),CONCATENATE(INDEX('LŠZ H'!A$2:AI$2000,B360,24),",",INDEX('LŠZ H'!A$2:AI$2000,B360,26)," ",INDEX('LŠZ H'!A$2:AI$2000,B360,25)))</f>
        <v>Na hlinách 26,917 01 Trnava</v>
      </c>
      <c r="L360" s="900" t="str">
        <f>IF(A360="P",INDEX('LŠZ P'!A$2:AP$2000,B360,20),INDEX('LŠZ H'!A$2:AI$2000,B360,20))</f>
        <v>Čierny</v>
      </c>
      <c r="M360" s="900" t="str">
        <f>IF(A360="P",CONCATENATE(INDEX('LŠZ P'!A$2:AP$2000,B360,3),"/",INDEX('LŠZ P'!A$2:AP$2000,B360,4)),CONCATENATE(INDEX('LŠZ H'!A$2:AI$2000,B360,3),"/",INDEX('LŠZ H'!A$2:AI$2000,B360,4)))</f>
        <v>COMPACT 3 M/</v>
      </c>
      <c r="N360" s="900" t="str">
        <f>IF(A360="P",CONCATENATE(INDEX('LŠZ P'!A$2:AP$2000,B360,23),";",INDEX('LŠZ P'!A$2:AP$2000,B360,42)),CONCATENATE(INDEX('LŠZ H'!A$2:AI$2000,B360,23),";",INDEX('LŠZ H'!A$2:AI$2000,B360,39)))</f>
        <v>10;</v>
      </c>
      <c r="O360" s="914">
        <v>45109</v>
      </c>
      <c r="P360" s="599"/>
    </row>
    <row r="361" spans="1:16" s="295" customFormat="1" x14ac:dyDescent="0.2">
      <c r="A361" s="898" t="s">
        <v>991</v>
      </c>
      <c r="B361" s="899">
        <v>1033</v>
      </c>
      <c r="C361" s="904">
        <v>358</v>
      </c>
      <c r="D361" s="900" t="str">
        <f>IF(A361="P",INDEX('LŠZ P'!A$2:AP$2000,B361,11),INDEX('LŠZ H'!A$2:AI$2000,B361,11))</f>
        <v>Ing. Igor PROVAZNÍK</v>
      </c>
      <c r="E361" s="900" t="str">
        <f>IF(A361="P",INDEX('LŠZ P'!A$2:AP$2000,B361,5),INDEX('LŠZ H'!A$2:AI$2000,B361,5))</f>
        <v>OM-L033</v>
      </c>
      <c r="F361" s="900">
        <f>IF(A361="P",INDEX('LŠZ P'!A$2:AP$2000,B361,6),INDEX('LŠZ H'!A$2:AI$2000,B361,6))</f>
        <v>0</v>
      </c>
      <c r="G361" s="899" t="str">
        <f>IF(A361="P",INDEX('LŠZ P'!A$2:AP$2000,B361,21),INDEX('LŠZ H'!A$2:AI$2000,B361,21))</f>
        <v>V</v>
      </c>
      <c r="H361" s="900">
        <f>IF(A361="P",INDEX('LŠZ P'!A$2:AP$2000,B361,17),INDEX('LŠZ H'!A$2:AI$2000,B361,17))</f>
        <v>21356</v>
      </c>
      <c r="I361" s="913">
        <v>44386</v>
      </c>
      <c r="J361" s="899" t="str">
        <f>IF(A361="P",INDEX('LŠZ P'!A$2:AP$2000,B361,2),INDEX('LŠZ H'!A$2:AI$2000,B361,2))</f>
        <v>PK</v>
      </c>
      <c r="K361" s="900" t="str">
        <f>IF(A361="P",CONCATENATE(INDEX('LŠZ P'!A$2:AP$2000,B361,24),",",INDEX('LŠZ P'!A$2:AP$2000,B361,26)," ",INDEX('LŠZ P'!A$2:AP$2000,B361,25)),CONCATENATE(INDEX('LŠZ H'!A$2:AI$2000,B361,24),",",INDEX('LŠZ H'!A$2:AI$2000,B361,26)," ",INDEX('LŠZ H'!A$2:AI$2000,B361,25)))</f>
        <v>Jána Halašu 2660/9,911 08 Trenčín</v>
      </c>
      <c r="L361" s="900" t="str">
        <f>IF(A361="P",INDEX('LŠZ P'!A$2:AP$2000,B361,20),INDEX('LŠZ H'!A$2:AI$2000,B361,20))</f>
        <v>Provazník</v>
      </c>
      <c r="M361" s="900" t="str">
        <f>IF(A361="P",CONCATENATE(INDEX('LŠZ P'!A$2:AP$2000,B361,3),"/",INDEX('LŠZ P'!A$2:AP$2000,B361,4)),CONCATENATE(INDEX('LŠZ H'!A$2:AI$2000,B361,3),"/",INDEX('LŠZ H'!A$2:AI$2000,B361,4)))</f>
        <v>SIRIUS 2 /</v>
      </c>
      <c r="N361" s="900" t="str">
        <f>IF(A361="P",CONCATENATE(INDEX('LŠZ P'!A$2:AP$2000,B361,23),";",INDEX('LŠZ P'!A$2:AP$2000,B361,42)),CONCATENATE(INDEX('LŠZ H'!A$2:AI$2000,B361,23),";",INDEX('LŠZ H'!A$2:AI$2000,B361,39)))</f>
        <v>102;</v>
      </c>
      <c r="O361" s="914">
        <v>44748</v>
      </c>
      <c r="P361" s="599"/>
    </row>
    <row r="362" spans="1:16" s="295" customFormat="1" x14ac:dyDescent="0.2">
      <c r="A362" s="898" t="s">
        <v>680</v>
      </c>
      <c r="B362" s="899">
        <v>117</v>
      </c>
      <c r="C362" s="904">
        <v>359</v>
      </c>
      <c r="D362" s="900" t="str">
        <f>IF(A362="P",INDEX('LŠZ P'!A$2:AP$2000,B362,11),INDEX('LŠZ H'!A$2:AI$2000,B362,11))</f>
        <v>Ing. Vladimír KREMPASKÝ</v>
      </c>
      <c r="E362" s="900" t="str">
        <f>IF(A362="P",INDEX('LŠZ P'!A$2:AP$2000,B362,5),INDEX('LŠZ H'!A$2:AI$2000,B362,5))</f>
        <v>OM-H117</v>
      </c>
      <c r="F362" s="900">
        <f>IF(A362="P",INDEX('LŠZ P'!A$2:AP$2000,B362,6),INDEX('LŠZ H'!A$2:AI$2000,B362,6))</f>
        <v>0</v>
      </c>
      <c r="G362" s="899" t="str">
        <f>IF(A362="P",INDEX('LŠZ P'!A$2:AP$2000,B362,21),INDEX('LŠZ H'!A$2:AI$2000,B362,21))</f>
        <v>41,40/64</v>
      </c>
      <c r="H362" s="900">
        <f>IF(A362="P",INDEX('LŠZ P'!A$2:AP$2000,B362,17),INDEX('LŠZ H'!A$2:AI$2000,B362,17))</f>
        <v>2015</v>
      </c>
      <c r="I362" s="913">
        <v>44386</v>
      </c>
      <c r="J362" s="899" t="str">
        <f>IF(A362="P",INDEX('LŠZ P'!A$2:AP$2000,B362,2),INDEX('LŠZ H'!A$2:AI$2000,B362,2))</f>
        <v>MZK</v>
      </c>
      <c r="K362" s="900" t="str">
        <f>IF(A362="P",CONCATENATE(INDEX('LŠZ P'!A$2:AP$2000,B362,24),",",INDEX('LŠZ P'!A$2:AP$2000,B362,26)," ",INDEX('LŠZ P'!A$2:AP$2000,B362,25)),CONCATENATE(INDEX('LŠZ H'!A$2:AI$2000,B362,24),",",INDEX('LŠZ H'!A$2:AI$2000,B362,26)," ",INDEX('LŠZ H'!A$2:AI$2000,B362,25)))</f>
        <v>3, 240</v>
      </c>
      <c r="L362" s="900" t="str">
        <f>IF(A362="P",INDEX('LŠZ P'!A$2:AP$2000,B362,20),INDEX('LŠZ H'!A$2:AI$2000,B362,20))</f>
        <v>P</v>
      </c>
      <c r="M362" s="900" t="str">
        <f>IF(A362="P",CONCATENATE(INDEX('LŠZ P'!A$2:AP$2000,B362,3),"/",INDEX('LŠZ P'!A$2:AP$2000,B362,4)),CONCATENATE(INDEX('LŠZ H'!A$2:AI$2000,B362,3),"/",INDEX('LŠZ H'!A$2:AI$2000,B362,4)))</f>
        <v>APOLLO C 15 DD/DELTA JET 2/</v>
      </c>
      <c r="N362" s="900" t="e">
        <f>IF(A362="P",CONCATENATE(INDEX('LŠZ P'!A$2:AP$2000,B362,23),";",INDEX('LŠZ P'!A$2:AP$2000,B362,42)),CONCATENATE(INDEX('LŠZ H'!A$2:AI$2000,B362,23),";",INDEX('LŠZ H'!A$2:AI$2000,B362,39)))</f>
        <v>#REF!</v>
      </c>
      <c r="O362" s="914">
        <v>45115</v>
      </c>
      <c r="P362" s="599"/>
    </row>
    <row r="363" spans="1:16" s="295" customFormat="1" x14ac:dyDescent="0.2">
      <c r="A363" s="898" t="s">
        <v>991</v>
      </c>
      <c r="B363" s="899">
        <v>701</v>
      </c>
      <c r="C363" s="904">
        <v>360</v>
      </c>
      <c r="D363" s="900" t="str">
        <f>IF(A363="P",INDEX('LŠZ P'!A$2:AP$2000,B363,11),INDEX('LŠZ H'!A$2:AI$2000,B363,11))</f>
        <v>Michal MAČÁK</v>
      </c>
      <c r="E363" s="900" t="str">
        <f>IF(A363="P",INDEX('LŠZ P'!A$2:AP$2000,B363,5),INDEX('LŠZ H'!A$2:AI$2000,B363,5))</f>
        <v>OM-P701</v>
      </c>
      <c r="F363" s="900" t="str">
        <f>IF(A363="P",INDEX('LŠZ P'!A$2:AP$2000,B363,6),INDEX('LŠZ H'!A$2:AI$2000,B363,6))</f>
        <v>P701</v>
      </c>
      <c r="G363" s="899" t="str">
        <f>IF(A363="P",INDEX('LŠZ P'!A$2:AP$2000,B363,21),INDEX('LŠZ H'!A$2:AI$2000,B363,21))</f>
        <v>P,P</v>
      </c>
      <c r="H363" s="900">
        <f>IF(A363="P",INDEX('LŠZ P'!A$2:AP$2000,B363,17),INDEX('LŠZ H'!A$2:AI$2000,B363,17))</f>
        <v>19371</v>
      </c>
      <c r="I363" s="913">
        <v>44386</v>
      </c>
      <c r="J363" s="899" t="str">
        <f>IF(A363="P",INDEX('LŠZ P'!A$2:AP$2000,B363,2),INDEX('LŠZ H'!A$2:AI$2000,B363,2))</f>
        <v>MPK</v>
      </c>
      <c r="K363" s="900" t="str">
        <f>IF(A363="P",CONCATENATE(INDEX('LŠZ P'!A$2:AP$2000,B363,24),",",INDEX('LŠZ P'!A$2:AP$2000,B363,26)," ",INDEX('LŠZ P'!A$2:AP$2000,B363,25)),CONCATENATE(INDEX('LŠZ H'!A$2:AI$2000,B363,24),",",INDEX('LŠZ H'!A$2:AI$2000,B363,26)," ",INDEX('LŠZ H'!A$2:AI$2000,B363,25)))</f>
        <v>Nemešany 111,053 02 Spišský Hrhov</v>
      </c>
      <c r="L363" s="900" t="str">
        <f>IF(A363="P",INDEX('LŠZ P'!A$2:AP$2000,B363,20),INDEX('LŠZ H'!A$2:AI$2000,B363,20))</f>
        <v>Krempaský</v>
      </c>
      <c r="M363" s="900" t="str">
        <f>IF(A363="P",CONCATENATE(INDEX('LŠZ P'!A$2:AP$2000,B363,3),"/",INDEX('LŠZ P'!A$2:AP$2000,B363,4)),CONCATENATE(INDEX('LŠZ H'!A$2:AI$2000,B363,3),"/",INDEX('LŠZ H'!A$2:AI$2000,B363,4)))</f>
        <v>UNIVERSAL 28/F-200/MAČÁK</v>
      </c>
      <c r="N363" s="900" t="str">
        <f>IF(A363="P",CONCATENATE(INDEX('LŠZ P'!A$2:AP$2000,B363,23),";",INDEX('LŠZ P'!A$2:AP$2000,B363,42)),CONCATENATE(INDEX('LŠZ H'!A$2:AI$2000,B363,23),";",INDEX('LŠZ H'!A$2:AI$2000,B363,39)))</f>
        <v>73//265,32/423;</v>
      </c>
      <c r="O363" s="914">
        <v>45110</v>
      </c>
      <c r="P363" s="599"/>
    </row>
    <row r="364" spans="1:16" s="295" customFormat="1" x14ac:dyDescent="0.2">
      <c r="A364" s="898" t="s">
        <v>991</v>
      </c>
      <c r="B364" s="899">
        <v>1352</v>
      </c>
      <c r="C364" s="904">
        <v>361</v>
      </c>
      <c r="D364" s="900" t="str">
        <f>IF(A364="P",INDEX('LŠZ P'!A$2:AP$2000,B364,11),INDEX('LŠZ H'!A$2:AI$2000,B364,11))</f>
        <v>Peter PIŠČEK</v>
      </c>
      <c r="E364" s="900" t="str">
        <f>IF(A364="P",INDEX('LŠZ P'!A$2:AP$2000,B364,5),INDEX('LŠZ H'!A$2:AI$2000,B364,5))</f>
        <v>OM-L352</v>
      </c>
      <c r="F364" s="900">
        <f>IF(A364="P",INDEX('LŠZ P'!A$2:AP$2000,B364,6),INDEX('LŠZ H'!A$2:AI$2000,B364,6))</f>
        <v>0</v>
      </c>
      <c r="G364" s="899" t="str">
        <f>IF(A364="P",INDEX('LŠZ P'!A$2:AP$2000,B364,21),INDEX('LŠZ H'!A$2:AI$2000,B364,21))</f>
        <v>P</v>
      </c>
      <c r="H364" s="900">
        <f>IF(A364="P",INDEX('LŠZ P'!A$2:AP$2000,B364,17),INDEX('LŠZ H'!A$2:AI$2000,B364,17))</f>
        <v>19418</v>
      </c>
      <c r="I364" s="913">
        <v>44389</v>
      </c>
      <c r="J364" s="899" t="str">
        <f>IF(A364="P",INDEX('LŠZ P'!A$2:AP$2000,B364,2),INDEX('LŠZ H'!A$2:AI$2000,B364,2))</f>
        <v>PK</v>
      </c>
      <c r="K364" s="900" t="str">
        <f>IF(A364="P",CONCATENATE(INDEX('LŠZ P'!A$2:AP$2000,B364,24),",",INDEX('LŠZ P'!A$2:AP$2000,B364,26)," ",INDEX('LŠZ P'!A$2:AP$2000,B364,25)),CONCATENATE(INDEX('LŠZ H'!A$2:AI$2000,B364,24),",",INDEX('LŠZ H'!A$2:AI$2000,B364,26)," ",INDEX('LŠZ H'!A$2:AI$2000,B364,25)))</f>
        <v>Hurbanova 1751/8,022 01 Čadca</v>
      </c>
      <c r="L364" s="900" t="str">
        <f>IF(A364="P",INDEX('LŠZ P'!A$2:AP$2000,B364,20),INDEX('LŠZ H'!A$2:AI$2000,B364,20))</f>
        <v>Vrabec</v>
      </c>
      <c r="M364" s="900" t="str">
        <f>IF(A364="P",CONCATENATE(INDEX('LŠZ P'!A$2:AP$2000,B364,3),"/",INDEX('LŠZ P'!A$2:AP$2000,B364,4)),CONCATENATE(INDEX('LŠZ H'!A$2:AI$2000,B364,3),"/",INDEX('LŠZ H'!A$2:AI$2000,B364,4)))</f>
        <v>MITO S/</v>
      </c>
      <c r="N364" s="900" t="str">
        <f>IF(A364="P",CONCATENATE(INDEX('LŠZ P'!A$2:AP$2000,B364,23),";",INDEX('LŠZ P'!A$2:AP$2000,B364,42)),CONCATENATE(INDEX('LŠZ H'!A$2:AI$2000,B364,23),";",INDEX('LŠZ H'!A$2:AI$2000,B364,39)))</f>
        <v>5,30;</v>
      </c>
      <c r="O364" s="914">
        <v>45118</v>
      </c>
      <c r="P364" s="599"/>
    </row>
    <row r="365" spans="1:16" s="295" customFormat="1" x14ac:dyDescent="0.2">
      <c r="A365" s="898" t="s">
        <v>991</v>
      </c>
      <c r="B365" s="899">
        <v>1079</v>
      </c>
      <c r="C365" s="904">
        <v>362</v>
      </c>
      <c r="D365" s="900" t="str">
        <f>IF(A365="P",INDEX('LŠZ P'!A$2:AP$2000,B365,11),INDEX('LŠZ H'!A$2:AI$2000,B365,11))</f>
        <v>Bc. Marek KĽOC</v>
      </c>
      <c r="E365" s="900" t="str">
        <f>IF(A365="P",INDEX('LŠZ P'!A$2:AP$2000,B365,5),INDEX('LŠZ H'!A$2:AI$2000,B365,5))</f>
        <v>OM-L079</v>
      </c>
      <c r="F365" s="900">
        <f>IF(A365="P",INDEX('LŠZ P'!A$2:AP$2000,B365,6),INDEX('LŠZ H'!A$2:AI$2000,B365,6))</f>
        <v>0</v>
      </c>
      <c r="G365" s="899" t="str">
        <f>IF(A365="P",INDEX('LŠZ P'!A$2:AP$2000,B365,21),INDEX('LŠZ H'!A$2:AI$2000,B365,21))</f>
        <v>V</v>
      </c>
      <c r="H365" s="900">
        <f>IF(A365="P",INDEX('LŠZ P'!A$2:AP$2000,B365,17),INDEX('LŠZ H'!A$2:AI$2000,B365,17))</f>
        <v>21362</v>
      </c>
      <c r="I365" s="913">
        <v>44396</v>
      </c>
      <c r="J365" s="899" t="str">
        <f>IF(A365="P",INDEX('LŠZ P'!A$2:AP$2000,B365,2),INDEX('LŠZ H'!A$2:AI$2000,B365,2))</f>
        <v>PK</v>
      </c>
      <c r="K365" s="900" t="str">
        <f>IF(A365="P",CONCATENATE(INDEX('LŠZ P'!A$2:AP$2000,B365,24),",",INDEX('LŠZ P'!A$2:AP$2000,B365,26)," ",INDEX('LŠZ P'!A$2:AP$2000,B365,25)),CONCATENATE(INDEX('LŠZ H'!A$2:AI$2000,B365,24),",",INDEX('LŠZ H'!A$2:AI$2000,B365,26)," ",INDEX('LŠZ H'!A$2:AI$2000,B365,25)))</f>
        <v>Trebišovská 3,040 11 Košice</v>
      </c>
      <c r="L365" s="900" t="str">
        <f>IF(A365="P",INDEX('LŠZ P'!A$2:AP$2000,B365,20),INDEX('LŠZ H'!A$2:AI$2000,B365,20))</f>
        <v>Vyparina</v>
      </c>
      <c r="M365" s="900" t="str">
        <f>IF(A365="P",CONCATENATE(INDEX('LŠZ P'!A$2:AP$2000,B365,3),"/",INDEX('LŠZ P'!A$2:AP$2000,B365,4)),CONCATENATE(INDEX('LŠZ H'!A$2:AI$2000,B365,3),"/",INDEX('LŠZ H'!A$2:AI$2000,B365,4)))</f>
        <v>TAKOO 5 39/</v>
      </c>
      <c r="N365" s="900" t="str">
        <f>IF(A365="P",CONCATENATE(INDEX('LŠZ P'!A$2:AP$2000,B365,23),";",INDEX('LŠZ P'!A$2:AP$2000,B365,42)),CONCATENATE(INDEX('LŠZ H'!A$2:AI$2000,B365,23),";",INDEX('LŠZ H'!A$2:AI$2000,B365,39)))</f>
        <v>0;</v>
      </c>
      <c r="O365" s="914">
        <v>45112</v>
      </c>
      <c r="P365" s="599"/>
    </row>
    <row r="366" spans="1:16" s="295" customFormat="1" x14ac:dyDescent="0.2">
      <c r="A366" s="898" t="s">
        <v>991</v>
      </c>
      <c r="B366" s="899">
        <v>1145</v>
      </c>
      <c r="C366" s="904">
        <v>363</v>
      </c>
      <c r="D366" s="900" t="str">
        <f>IF(A366="P",INDEX('LŠZ P'!A$2:AP$2000,B366,11),INDEX('LŠZ H'!A$2:AI$2000,B366,11))</f>
        <v>Pavol KRAJČÍROVIČ</v>
      </c>
      <c r="E366" s="900" t="str">
        <f>IF(A366="P",INDEX('LŠZ P'!A$2:AP$2000,B366,5),INDEX('LŠZ H'!A$2:AI$2000,B366,5))</f>
        <v>OM-L145</v>
      </c>
      <c r="F366" s="900">
        <f>IF(A366="P",INDEX('LŠZ P'!A$2:AP$2000,B366,6),INDEX('LŠZ H'!A$2:AI$2000,B366,6))</f>
        <v>0</v>
      </c>
      <c r="G366" s="899" t="str">
        <f>IF(A366="P",INDEX('LŠZ P'!A$2:AP$2000,B366,21),INDEX('LŠZ H'!A$2:AI$2000,B366,21))</f>
        <v>V</v>
      </c>
      <c r="H366" s="900">
        <f>IF(A366="P",INDEX('LŠZ P'!A$2:AP$2000,B366,17),INDEX('LŠZ H'!A$2:AI$2000,B366,17))</f>
        <v>21363</v>
      </c>
      <c r="I366" s="913">
        <v>44389</v>
      </c>
      <c r="J366" s="899" t="str">
        <f>IF(A366="P",INDEX('LŠZ P'!A$2:AP$2000,B366,2),INDEX('LŠZ H'!A$2:AI$2000,B366,2))</f>
        <v>PK</v>
      </c>
      <c r="K366" s="900" t="str">
        <f>IF(A366="P",CONCATENATE(INDEX('LŠZ P'!A$2:AP$2000,B366,24),",",INDEX('LŠZ P'!A$2:AP$2000,B366,26)," ",INDEX('LŠZ P'!A$2:AP$2000,B366,25)),CONCATENATE(INDEX('LŠZ H'!A$2:AI$2000,B366,24),",",INDEX('LŠZ H'!A$2:AI$2000,B366,26)," ",INDEX('LŠZ H'!A$2:AI$2000,B366,25)))</f>
        <v>Štefana Baniča 20,919 04 Smolenice</v>
      </c>
      <c r="L366" s="900" t="str">
        <f>IF(A366="P",INDEX('LŠZ P'!A$2:AP$2000,B366,20),INDEX('LŠZ H'!A$2:AI$2000,B366,20))</f>
        <v>Matovič</v>
      </c>
      <c r="M366" s="900" t="str">
        <f>IF(A366="P",CONCATENATE(INDEX('LŠZ P'!A$2:AP$2000,B366,3),"/",INDEX('LŠZ P'!A$2:AP$2000,B366,4)),CONCATENATE(INDEX('LŠZ H'!A$2:AI$2000,B366,3),"/",INDEX('LŠZ H'!A$2:AI$2000,B366,4)))</f>
        <v>COMET 3 M/</v>
      </c>
      <c r="N366" s="900" t="str">
        <f>IF(A366="P",CONCATENATE(INDEX('LŠZ P'!A$2:AP$2000,B366,23),";",INDEX('LŠZ P'!A$2:AP$2000,B366,42)),CONCATENATE(INDEX('LŠZ H'!A$2:AI$2000,B366,23),";",INDEX('LŠZ H'!A$2:AI$2000,B366,39)))</f>
        <v>20;</v>
      </c>
      <c r="O366" s="914">
        <v>45115</v>
      </c>
      <c r="P366" s="599"/>
    </row>
    <row r="367" spans="1:16" s="295" customFormat="1" x14ac:dyDescent="0.2">
      <c r="A367" s="898" t="s">
        <v>991</v>
      </c>
      <c r="B367" s="899">
        <v>1112</v>
      </c>
      <c r="C367" s="904">
        <v>364</v>
      </c>
      <c r="D367" s="900" t="str">
        <f>IF(A367="P",INDEX('LŠZ P'!A$2:AP$2000,B367,11),INDEX('LŠZ H'!A$2:AI$2000,B367,11))</f>
        <v>Mgr. Ing. Ľubomír KRCHNÁK</v>
      </c>
      <c r="E367" s="900" t="str">
        <f>IF(A367="P",INDEX('LŠZ P'!A$2:AP$2000,B367,5),INDEX('LŠZ H'!A$2:AI$2000,B367,5))</f>
        <v>OM-L112</v>
      </c>
      <c r="F367" s="915" t="str">
        <f>IF(A367="P",INDEX('LŠZ P'!A$2:AP$2000,B367,6),INDEX('LŠZ H'!A$2:AI$2000,B367,6))</f>
        <v>L112</v>
      </c>
      <c r="G367" s="899" t="str">
        <f>IF(A367="P",INDEX('LŠZ P'!A$2:AP$2000,B367,21),INDEX('LŠZ H'!A$2:AI$2000,B367,21))</f>
        <v>P/P</v>
      </c>
      <c r="H367" s="900">
        <f>IF(A367="P",INDEX('LŠZ P'!A$2:AP$2000,B367,17),INDEX('LŠZ H'!A$2:AI$2000,B367,17))</f>
        <v>19488</v>
      </c>
      <c r="I367" s="913">
        <v>44389</v>
      </c>
      <c r="J367" s="899" t="str">
        <f>IF(A367="P",INDEX('LŠZ P'!A$2:AP$2000,B367,2),INDEX('LŠZ H'!A$2:AI$2000,B367,2))</f>
        <v>MPK</v>
      </c>
      <c r="K367" s="900" t="str">
        <f>IF(A367="P",CONCATENATE(INDEX('LŠZ P'!A$2:AP$2000,B367,24),",",INDEX('LŠZ P'!A$2:AP$2000,B367,26)," ",INDEX('LŠZ P'!A$2:AP$2000,B367,25)),CONCATENATE(INDEX('LŠZ H'!A$2:AI$2000,B367,24),",",INDEX('LŠZ H'!A$2:AI$2000,B367,26)," ",INDEX('LŠZ H'!A$2:AI$2000,B367,25)))</f>
        <v>Ľ. Podjavorinskej 22,917 01 Trnava</v>
      </c>
      <c r="L367" s="900" t="str">
        <f>IF(A367="P",INDEX('LŠZ P'!A$2:AP$2000,B367,20),INDEX('LŠZ H'!A$2:AI$2000,B367,20))</f>
        <v>Matovič/Jančiar</v>
      </c>
      <c r="M367" s="900" t="str">
        <f>IF(A367="P",CONCATENATE(INDEX('LŠZ P'!A$2:AP$2000,B367,3),"/",INDEX('LŠZ P'!A$2:AP$2000,B367,4)),CONCATENATE(INDEX('LŠZ H'!A$2:AI$2000,B367,3),"/",INDEX('LŠZ H'!A$2:AI$2000,B367,4)))</f>
        <v>PLUTO BIPLACE/VTR-601</v>
      </c>
      <c r="N367" s="900" t="str">
        <f>IF(A367="P",CONCATENATE(INDEX('LŠZ P'!A$2:AP$2000,B367,23),";",INDEX('LŠZ P'!A$2:AP$2000,B367,42)),CONCATENATE(INDEX('LŠZ H'!A$2:AI$2000,B367,23),";",INDEX('LŠZ H'!A$2:AI$2000,B367,39)))</f>
        <v>114//98/100;PARA platný do 10.7.2023</v>
      </c>
      <c r="O367" s="914">
        <v>45117</v>
      </c>
      <c r="P367" s="599"/>
    </row>
    <row r="368" spans="1:16" s="295" customFormat="1" x14ac:dyDescent="0.2">
      <c r="A368" s="898" t="s">
        <v>991</v>
      </c>
      <c r="B368" s="899">
        <v>993</v>
      </c>
      <c r="C368" s="904">
        <v>365</v>
      </c>
      <c r="D368" s="900" t="str">
        <f>IF(A368="P",INDEX('LŠZ P'!A$2:AP$2000,B368,11),INDEX('LŠZ H'!A$2:AI$2000,B368,11))</f>
        <v>Ing. Peter MOLDA</v>
      </c>
      <c r="E368" s="900" t="str">
        <f>IF(A368="P",INDEX('LŠZ P'!A$2:AP$2000,B368,5),INDEX('LŠZ H'!A$2:AI$2000,B368,5))</f>
        <v>OM-P993</v>
      </c>
      <c r="F368" s="900">
        <f>IF(A368="P",INDEX('LŠZ P'!A$2:AP$2000,B368,6),INDEX('LŠZ H'!A$2:AI$2000,B368,6))</f>
        <v>0</v>
      </c>
      <c r="G368" s="899" t="str">
        <f>IF(A368="P",INDEX('LŠZ P'!A$2:AP$2000,B368,21),INDEX('LŠZ H'!A$2:AI$2000,B368,21))</f>
        <v>P</v>
      </c>
      <c r="H368" s="900">
        <f>IF(A368="P",INDEX('LŠZ P'!A$2:AP$2000,B368,17),INDEX('LŠZ H'!A$2:AI$2000,B368,17))</f>
        <v>19355</v>
      </c>
      <c r="I368" s="913">
        <v>44389</v>
      </c>
      <c r="J368" s="899" t="str">
        <f>IF(A368="P",INDEX('LŠZ P'!A$2:AP$2000,B368,2),INDEX('LŠZ H'!A$2:AI$2000,B368,2))</f>
        <v>PK</v>
      </c>
      <c r="K368" s="900" t="str">
        <f>IF(A368="P",CONCATENATE(INDEX('LŠZ P'!A$2:AP$2000,B368,24),",",INDEX('LŠZ P'!A$2:AP$2000,B368,26)," ",INDEX('LŠZ P'!A$2:AP$2000,B368,25)),CONCATENATE(INDEX('LŠZ H'!A$2:AI$2000,B368,24),",",INDEX('LŠZ H'!A$2:AI$2000,B368,26)," ",INDEX('LŠZ H'!A$2:AI$2000,B368,25)))</f>
        <v>Š. Baniča 10,919 04 Smolenice</v>
      </c>
      <c r="L368" s="900" t="str">
        <f>IF(A368="P",INDEX('LŠZ P'!A$2:AP$2000,B368,20),INDEX('LŠZ H'!A$2:AI$2000,B368,20))</f>
        <v>Matovič</v>
      </c>
      <c r="M368" s="900" t="str">
        <f>IF(A368="P",CONCATENATE(INDEX('LŠZ P'!A$2:AP$2000,B368,3),"/",INDEX('LŠZ P'!A$2:AP$2000,B368,4)),CONCATENATE(INDEX('LŠZ H'!A$2:AI$2000,B368,3),"/",INDEX('LŠZ H'!A$2:AI$2000,B368,4)))</f>
        <v>EPSILON 9 28/</v>
      </c>
      <c r="N368" s="900" t="str">
        <f>IF(A368="P",CONCATENATE(INDEX('LŠZ P'!A$2:AP$2000,B368,23),";",INDEX('LŠZ P'!A$2:AP$2000,B368,42)),CONCATENATE(INDEX('LŠZ H'!A$2:AI$2000,B368,23),";",INDEX('LŠZ H'!A$2:AI$2000,B368,39)))</f>
        <v>43;</v>
      </c>
      <c r="O368" s="914">
        <v>45102</v>
      </c>
      <c r="P368" s="599"/>
    </row>
    <row r="369" spans="1:16" s="295" customFormat="1" x14ac:dyDescent="0.2">
      <c r="A369" s="898" t="s">
        <v>991</v>
      </c>
      <c r="B369" s="899">
        <v>487</v>
      </c>
      <c r="C369" s="904">
        <v>366</v>
      </c>
      <c r="D369" s="900" t="str">
        <f>IF(A369="P",INDEX('LŠZ P'!A$2:AP$2000,B369,11),INDEX('LŠZ H'!A$2:AI$2000,B369,11))</f>
        <v>Bc. Štefan PAP</v>
      </c>
      <c r="E369" s="900" t="str">
        <f>IF(A369="P",INDEX('LŠZ P'!A$2:AP$2000,B369,5),INDEX('LŠZ H'!A$2:AI$2000,B369,5))</f>
        <v>OM-P487</v>
      </c>
      <c r="F369" s="900">
        <f>IF(A369="P",INDEX('LŠZ P'!A$2:AP$2000,B369,6),INDEX('LŠZ H'!A$2:AI$2000,B369,6))</f>
        <v>0</v>
      </c>
      <c r="G369" s="899" t="str">
        <f>IF(A369="P",INDEX('LŠZ P'!A$2:AP$2000,B369,21),INDEX('LŠZ H'!A$2:AI$2000,B369,21))</f>
        <v>P</v>
      </c>
      <c r="H369" s="900">
        <f>IF(A369="P",INDEX('LŠZ P'!A$2:AP$2000,B369,17),INDEX('LŠZ H'!A$2:AI$2000,B369,17))</f>
        <v>21367</v>
      </c>
      <c r="I369" s="913">
        <v>44389</v>
      </c>
      <c r="J369" s="899" t="str">
        <f>IF(A369="P",INDEX('LŠZ P'!A$2:AP$2000,B369,2),INDEX('LŠZ H'!A$2:AI$2000,B369,2))</f>
        <v>PK</v>
      </c>
      <c r="K369" s="900" t="str">
        <f>IF(A369="P",CONCATENATE(INDEX('LŠZ P'!A$2:AP$2000,B369,24),",",INDEX('LŠZ P'!A$2:AP$2000,B369,26)," ",INDEX('LŠZ P'!A$2:AP$2000,B369,25)),CONCATENATE(INDEX('LŠZ H'!A$2:AI$2000,B369,24),",",INDEX('LŠZ H'!A$2:AI$2000,B369,26)," ",INDEX('LŠZ H'!A$2:AI$2000,B369,25)))</f>
        <v>Chalupkova 3/A,903 01 Senec</v>
      </c>
      <c r="L369" s="900" t="str">
        <f>IF(A369="P",INDEX('LŠZ P'!A$2:AP$2000,B369,20),INDEX('LŠZ H'!A$2:AI$2000,B369,20))</f>
        <v>Matovič</v>
      </c>
      <c r="M369" s="900" t="str">
        <f>IF(A369="P",CONCATENATE(INDEX('LŠZ P'!A$2:AP$2000,B369,3),"/",INDEX('LŠZ P'!A$2:AP$2000,B369,4)),CONCATENATE(INDEX('LŠZ H'!A$2:AI$2000,B369,3),"/",INDEX('LŠZ H'!A$2:AI$2000,B369,4)))</f>
        <v>ASPEN 5 24/</v>
      </c>
      <c r="N369" s="900" t="str">
        <f>IF(A369="P",CONCATENATE(INDEX('LŠZ P'!A$2:AP$2000,B369,23),";",INDEX('LŠZ P'!A$2:AP$2000,B369,42)),CONCATENATE(INDEX('LŠZ H'!A$2:AI$2000,B369,23),";",INDEX('LŠZ H'!A$2:AI$2000,B369,39)))</f>
        <v>138;</v>
      </c>
      <c r="O369" s="914">
        <v>45098</v>
      </c>
      <c r="P369" s="599"/>
    </row>
    <row r="370" spans="1:16" s="295" customFormat="1" x14ac:dyDescent="0.2">
      <c r="A370" s="898" t="s">
        <v>991</v>
      </c>
      <c r="B370" s="899">
        <v>459</v>
      </c>
      <c r="C370" s="904">
        <v>367</v>
      </c>
      <c r="D370" s="900" t="str">
        <f>IF(A370="P",INDEX('LŠZ P'!A$2:AP$2000,B370,11),INDEX('LŠZ H'!A$2:AI$2000,B370,11))</f>
        <v>Bc. Štefan PAP</v>
      </c>
      <c r="E370" s="900" t="str">
        <f>IF(A370="P",INDEX('LŠZ P'!A$2:AP$2000,B370,5),INDEX('LŠZ H'!A$2:AI$2000,B370,5))</f>
        <v>OM-P459</v>
      </c>
      <c r="F370" s="900">
        <f>IF(A370="P",INDEX('LŠZ P'!A$2:AP$2000,B370,6),INDEX('LŠZ H'!A$2:AI$2000,B370,6))</f>
        <v>0</v>
      </c>
      <c r="G370" s="899" t="str">
        <f>IF(A370="P",INDEX('LŠZ P'!A$2:AP$2000,B370,21),INDEX('LŠZ H'!A$2:AI$2000,B370,21))</f>
        <v>P</v>
      </c>
      <c r="H370" s="900">
        <f>IF(A370="P",INDEX('LŠZ P'!A$2:AP$2000,B370,17),INDEX('LŠZ H'!A$2:AI$2000,B370,17))</f>
        <v>19328</v>
      </c>
      <c r="I370" s="913">
        <v>44389</v>
      </c>
      <c r="J370" s="899" t="str">
        <f>IF(A370="P",INDEX('LŠZ P'!A$2:AP$2000,B370,2),INDEX('LŠZ H'!A$2:AI$2000,B370,2))</f>
        <v>PK</v>
      </c>
      <c r="K370" s="900" t="str">
        <f>IF(A370="P",CONCATENATE(INDEX('LŠZ P'!A$2:AP$2000,B370,24),",",INDEX('LŠZ P'!A$2:AP$2000,B370,26)," ",INDEX('LŠZ P'!A$2:AP$2000,B370,25)),CONCATENATE(INDEX('LŠZ H'!A$2:AI$2000,B370,24),",",INDEX('LŠZ H'!A$2:AI$2000,B370,26)," ",INDEX('LŠZ H'!A$2:AI$2000,B370,25)))</f>
        <v>Chalupkova 3/A,903 01 Senec</v>
      </c>
      <c r="L370" s="900" t="str">
        <f>IF(A370="P",INDEX('LŠZ P'!A$2:AP$2000,B370,20),INDEX('LŠZ H'!A$2:AI$2000,B370,20))</f>
        <v>Matovič</v>
      </c>
      <c r="M370" s="900" t="str">
        <f>IF(A370="P",CONCATENATE(INDEX('LŠZ P'!A$2:AP$2000,B370,3),"/",INDEX('LŠZ P'!A$2:AP$2000,B370,4)),CONCATENATE(INDEX('LŠZ H'!A$2:AI$2000,B370,3),"/",INDEX('LŠZ H'!A$2:AI$2000,B370,4)))</f>
        <v>VECTOR 2 42/</v>
      </c>
      <c r="N370" s="900" t="str">
        <f>IF(A370="P",CONCATENATE(INDEX('LŠZ P'!A$2:AP$2000,B370,23),";",INDEX('LŠZ P'!A$2:AP$2000,B370,42)),CONCATENATE(INDEX('LŠZ H'!A$2:AI$2000,B370,23),";",INDEX('LŠZ H'!A$2:AI$2000,B370,39)))</f>
        <v>91;</v>
      </c>
      <c r="O370" s="914">
        <v>45098</v>
      </c>
      <c r="P370" s="599"/>
    </row>
    <row r="371" spans="1:16" s="295" customFormat="1" x14ac:dyDescent="0.2">
      <c r="A371" s="898" t="s">
        <v>991</v>
      </c>
      <c r="B371" s="899">
        <v>368</v>
      </c>
      <c r="C371" s="904">
        <v>368</v>
      </c>
      <c r="D371" s="900" t="str">
        <f>IF(A371="P",INDEX('LŠZ P'!A$2:AP$2000,B371,11),INDEX('LŠZ H'!A$2:AI$2000,B371,11))</f>
        <v>Bc. Štefan PAP</v>
      </c>
      <c r="E371" s="900" t="str">
        <f>IF(A371="P",INDEX('LŠZ P'!A$2:AP$2000,B371,5),INDEX('LŠZ H'!A$2:AI$2000,B371,5))</f>
        <v>OM-P368</v>
      </c>
      <c r="F371" s="900">
        <f>IF(A371="P",INDEX('LŠZ P'!A$2:AP$2000,B371,6),INDEX('LŠZ H'!A$2:AI$2000,B371,6))</f>
        <v>0</v>
      </c>
      <c r="G371" s="899" t="str">
        <f>IF(A371="P",INDEX('LŠZ P'!A$2:AP$2000,B371,21),INDEX('LŠZ H'!A$2:AI$2000,B371,21))</f>
        <v>P</v>
      </c>
      <c r="H371" s="900">
        <f>IF(A371="P",INDEX('LŠZ P'!A$2:AP$2000,B371,17),INDEX('LŠZ H'!A$2:AI$2000,B371,17))</f>
        <v>14137</v>
      </c>
      <c r="I371" s="913">
        <v>44389</v>
      </c>
      <c r="J371" s="899" t="str">
        <f>IF(A371="P",INDEX('LŠZ P'!A$2:AP$2000,B371,2),INDEX('LŠZ H'!A$2:AI$2000,B371,2))</f>
        <v>PK</v>
      </c>
      <c r="K371" s="900" t="str">
        <f>IF(A371="P",CONCATENATE(INDEX('LŠZ P'!A$2:AP$2000,B371,24),",",INDEX('LŠZ P'!A$2:AP$2000,B371,26)," ",INDEX('LŠZ P'!A$2:AP$2000,B371,25)),CONCATENATE(INDEX('LŠZ H'!A$2:AI$2000,B371,24),",",INDEX('LŠZ H'!A$2:AI$2000,B371,26)," ",INDEX('LŠZ H'!A$2:AI$2000,B371,25)))</f>
        <v>Chalupkova 3/A,903 01 Senec</v>
      </c>
      <c r="L371" s="900" t="str">
        <f>IF(A371="P",INDEX('LŠZ P'!A$2:AP$2000,B371,20),INDEX('LŠZ H'!A$2:AI$2000,B371,20))</f>
        <v>Matovič</v>
      </c>
      <c r="M371" s="900" t="str">
        <f>IF(A371="P",CONCATENATE(INDEX('LŠZ P'!A$2:AP$2000,B371,3),"/",INDEX('LŠZ P'!A$2:AP$2000,B371,4)),CONCATENATE(INDEX('LŠZ H'!A$2:AI$2000,B371,3),"/",INDEX('LŠZ H'!A$2:AI$2000,B371,4)))</f>
        <v>SYNERGY 4 M/</v>
      </c>
      <c r="N371" s="900" t="str">
        <f>IF(A371="P",CONCATENATE(INDEX('LŠZ P'!A$2:AP$2000,B371,23),";",INDEX('LŠZ P'!A$2:AP$2000,B371,42)),CONCATENATE(INDEX('LŠZ H'!A$2:AI$2000,B371,23),";",INDEX('LŠZ H'!A$2:AI$2000,B371,39)))</f>
        <v>113;</v>
      </c>
      <c r="O371" s="914">
        <v>45082</v>
      </c>
      <c r="P371" s="599"/>
    </row>
    <row r="372" spans="1:16" s="295" customFormat="1" x14ac:dyDescent="0.2">
      <c r="A372" s="898" t="s">
        <v>991</v>
      </c>
      <c r="B372" s="899">
        <v>811</v>
      </c>
      <c r="C372" s="904">
        <v>369</v>
      </c>
      <c r="D372" s="900" t="str">
        <f>IF(A372="P",INDEX('LŠZ P'!A$2:AP$2000,B372,11),INDEX('LŠZ H'!A$2:AI$2000,B372,11))</f>
        <v>Pavol BRIATKA</v>
      </c>
      <c r="E372" s="900" t="str">
        <f>IF(A372="P",INDEX('LŠZ P'!A$2:AP$2000,B372,5),INDEX('LŠZ H'!A$2:AI$2000,B372,5))</f>
        <v>OM-P811</v>
      </c>
      <c r="F372" s="915" t="str">
        <f>IF(A372="P",INDEX('LŠZ P'!A$2:AP$2000,B372,6),INDEX('LŠZ H'!A$2:AI$2000,B372,6))</f>
        <v>P811</v>
      </c>
      <c r="G372" s="899" t="str">
        <f>IF(A372="P",INDEX('LŠZ P'!A$2:AP$2000,B372,21),INDEX('LŠZ H'!A$2:AI$2000,B372,21))</f>
        <v>P,P</v>
      </c>
      <c r="H372" s="900">
        <f>IF(A372="P",INDEX('LŠZ P'!A$2:AP$2000,B372,17),INDEX('LŠZ H'!A$2:AI$2000,B372,17))</f>
        <v>19314</v>
      </c>
      <c r="I372" s="913">
        <v>44389</v>
      </c>
      <c r="J372" s="899" t="str">
        <f>IF(A372="P",INDEX('LŠZ P'!A$2:AP$2000,B372,2),INDEX('LŠZ H'!A$2:AI$2000,B372,2))</f>
        <v>MPK</v>
      </c>
      <c r="K372" s="900" t="str">
        <f>IF(A372="P",CONCATENATE(INDEX('LŠZ P'!A$2:AP$2000,B372,24),",",INDEX('LŠZ P'!A$2:AP$2000,B372,26)," ",INDEX('LŠZ P'!A$2:AP$2000,B372,25)),CONCATENATE(INDEX('LŠZ H'!A$2:AI$2000,B372,24),",",INDEX('LŠZ H'!A$2:AI$2000,B372,26)," ",INDEX('LŠZ H'!A$2:AI$2000,B372,25)))</f>
        <v>Bosniacka 50,917 05 Trnava</v>
      </c>
      <c r="L372" s="900" t="str">
        <f>IF(A372="P",INDEX('LŠZ P'!A$2:AP$2000,B372,20),INDEX('LŠZ H'!A$2:AI$2000,B372,20))</f>
        <v>Matovič/Jančiar</v>
      </c>
      <c r="M372" s="900" t="str">
        <f>IF(A372="P",CONCATENATE(INDEX('LŠZ P'!A$2:AP$2000,B372,3),"/",INDEX('LŠZ P'!A$2:AP$2000,B372,4)),CONCATENATE(INDEX('LŠZ H'!A$2:AI$2000,B372,3),"/",INDEX('LŠZ H'!A$2:AI$2000,B372,4)))</f>
        <v>UNIVERZAL 28/RR 200</v>
      </c>
      <c r="N372" s="900" t="str">
        <f>IF(A372="P",CONCATENATE(INDEX('LŠZ P'!A$2:AP$2000,B372,23),";",INDEX('LŠZ P'!A$2:AP$2000,B372,42)),CONCATENATE(INDEX('LŠZ H'!A$2:AI$2000,B372,23),";",INDEX('LŠZ H'!A$2:AI$2000,B372,39)))</f>
        <v>170//251,50/344;PARA platnosť do 10.7.2023, PLS č. 19314/P</v>
      </c>
      <c r="O372" s="914">
        <v>45116</v>
      </c>
      <c r="P372" s="599"/>
    </row>
    <row r="373" spans="1:16" s="295" customFormat="1" x14ac:dyDescent="0.2">
      <c r="A373" s="898" t="s">
        <v>991</v>
      </c>
      <c r="B373" s="899">
        <v>266</v>
      </c>
      <c r="C373" s="904">
        <v>370</v>
      </c>
      <c r="D373" s="900" t="str">
        <f>IF(A373="P",INDEX('LŠZ P'!A$2:AP$2000,B373,11),INDEX('LŠZ H'!A$2:AI$2000,B373,11))</f>
        <v>Pavel BEDNARČÍK</v>
      </c>
      <c r="E373" s="900" t="str">
        <f>IF(A373="P",INDEX('LŠZ P'!A$2:AP$2000,B373,5),INDEX('LŠZ H'!A$2:AI$2000,B373,5))</f>
        <v>OM-P266</v>
      </c>
      <c r="F373" s="915" t="str">
        <f>IF(A373="P",INDEX('LŠZ P'!A$2:AP$2000,B373,6),INDEX('LŠZ H'!A$2:AI$2000,B373,6))</f>
        <v>P266</v>
      </c>
      <c r="G373" s="899" t="str">
        <f>IF(A373="P",INDEX('LŠZ P'!A$2:AP$2000,B373,21),INDEX('LŠZ H'!A$2:AI$2000,B373,21))</f>
        <v>P,P</v>
      </c>
      <c r="H373" s="900">
        <f>IF(A373="P",INDEX('LŠZ P'!A$2:AP$2000,B373,17),INDEX('LŠZ H'!A$2:AI$2000,B373,17))</f>
        <v>21370</v>
      </c>
      <c r="I373" s="913">
        <v>44389</v>
      </c>
      <c r="J373" s="899" t="str">
        <f>IF(A373="P",INDEX('LŠZ P'!A$2:AP$2000,B373,2),INDEX('LŠZ H'!A$2:AI$2000,B373,2))</f>
        <v>MPK</v>
      </c>
      <c r="K373" s="900" t="str">
        <f>IF(A373="P",CONCATENATE(INDEX('LŠZ P'!A$2:AP$2000,B373,24),",",INDEX('LŠZ P'!A$2:AP$2000,B373,26)," ",INDEX('LŠZ P'!A$2:AP$2000,B373,25)),CONCATENATE(INDEX('LŠZ H'!A$2:AI$2000,B373,24),",",INDEX('LŠZ H'!A$2:AI$2000,B373,26)," ",INDEX('LŠZ H'!A$2:AI$2000,B373,25)))</f>
        <v>Koperníkova 6,917 01 Trnava</v>
      </c>
      <c r="L373" s="900" t="str">
        <f>IF(A373="P",INDEX('LŠZ P'!A$2:AP$2000,B373,20),INDEX('LŠZ H'!A$2:AI$2000,B373,20))</f>
        <v>Matovič/Jančiar</v>
      </c>
      <c r="M373" s="900" t="str">
        <f>IF(A373="P",CONCATENATE(INDEX('LŠZ P'!A$2:AP$2000,B373,3),"/",INDEX('LŠZ P'!A$2:AP$2000,B373,4)),CONCATENATE(INDEX('LŠZ H'!A$2:AI$2000,B373,3),"/",INDEX('LŠZ H'!A$2:AI$2000,B373,4)))</f>
        <v>ORBIT 3 28/JENIFER R220E</v>
      </c>
      <c r="N373" s="900" t="str">
        <f>IF(A373="P",CONCATENATE(INDEX('LŠZ P'!A$2:AP$2000,B373,23),";",INDEX('LŠZ P'!A$2:AP$2000,B373,42)),CONCATENATE(INDEX('LŠZ H'!A$2:AI$2000,B373,23),";",INDEX('LŠZ H'!A$2:AI$2000,B373,39)))</f>
        <v>287//?;PARA PLS do 10.7.2023</v>
      </c>
      <c r="O373" s="914">
        <v>45116</v>
      </c>
      <c r="P373" s="599"/>
    </row>
    <row r="374" spans="1:16" s="295" customFormat="1" x14ac:dyDescent="0.2">
      <c r="A374" s="898" t="s">
        <v>991</v>
      </c>
      <c r="B374" s="899">
        <v>1357</v>
      </c>
      <c r="C374" s="904">
        <v>371</v>
      </c>
      <c r="D374" s="900" t="str">
        <f>IF(A374="P",INDEX('LŠZ P'!A$2:AP$2000,B374,11),INDEX('LŠZ H'!A$2:AI$2000,B374,11))</f>
        <v>Mgr. Miroslav JASO</v>
      </c>
      <c r="E374" s="900" t="str">
        <f>IF(A374="P",INDEX('LŠZ P'!A$2:AP$2000,B374,5),INDEX('LŠZ H'!A$2:AI$2000,B374,5))</f>
        <v>OM-L357</v>
      </c>
      <c r="F374" s="915" t="str">
        <f>IF(A374="P",INDEX('LŠZ P'!A$2:AP$2000,B374,6),INDEX('LŠZ H'!A$2:AI$2000,B374,6))</f>
        <v>L357</v>
      </c>
      <c r="G374" s="899" t="str">
        <f>IF(A374="P",INDEX('LŠZ P'!A$2:AP$2000,B374,21),INDEX('LŠZ H'!A$2:AI$2000,B374,21))</f>
        <v>P/V</v>
      </c>
      <c r="H374" s="900">
        <f>IF(A374="P",INDEX('LŠZ P'!A$2:AP$2000,B374,17),INDEX('LŠZ H'!A$2:AI$2000,B374,17))</f>
        <v>21371</v>
      </c>
      <c r="I374" s="913">
        <v>44389</v>
      </c>
      <c r="J374" s="899" t="str">
        <f>IF(A374="P",INDEX('LŠZ P'!A$2:AP$2000,B374,2),INDEX('LŠZ H'!A$2:AI$2000,B374,2))</f>
        <v>MPK</v>
      </c>
      <c r="K374" s="900" t="str">
        <f>IF(A374="P",CONCATENATE(INDEX('LŠZ P'!A$2:AP$2000,B374,24),",",INDEX('LŠZ P'!A$2:AP$2000,B374,26)," ",INDEX('LŠZ P'!A$2:AP$2000,B374,25)),CONCATENATE(INDEX('LŠZ H'!A$2:AI$2000,B374,24),",",INDEX('LŠZ H'!A$2:AI$2000,B374,26)," ",INDEX('LŠZ H'!A$2:AI$2000,B374,25)))</f>
        <v>Tr.Hradca Králové 3949/10,974 04 Banská Bystrica</v>
      </c>
      <c r="L374" s="900" t="str">
        <f>IF(A374="P",INDEX('LŠZ P'!A$2:AP$2000,B374,20),INDEX('LŠZ H'!A$2:AI$2000,B374,20))</f>
        <v>Čierny/Bohuš</v>
      </c>
      <c r="M374" s="900" t="str">
        <f>IF(A374="P",CONCATENATE(INDEX('LŠZ P'!A$2:AP$2000,B374,3),"/",INDEX('LŠZ P'!A$2:AP$2000,B374,4)),CONCATENATE(INDEX('LŠZ H'!A$2:AI$2000,B374,3),"/",INDEX('LŠZ H'!A$2:AI$2000,B374,4)))</f>
        <v>PLUTO 3 ML/SPIN 180 E</v>
      </c>
      <c r="N374" s="900" t="str">
        <f>IF(A374="P",CONCATENATE(INDEX('LŠZ P'!A$2:AP$2000,B374,23),";",INDEX('LŠZ P'!A$2:AP$2000,B374,42)),CONCATENATE(INDEX('LŠZ H'!A$2:AI$2000,B374,23),";",INDEX('LŠZ H'!A$2:AI$2000,B374,39)))</f>
        <v>35,30//60;PARA PLS do 28.5.2023</v>
      </c>
      <c r="O374" s="914">
        <v>45116</v>
      </c>
      <c r="P374" s="599"/>
    </row>
    <row r="375" spans="1:16" s="295" customFormat="1" x14ac:dyDescent="0.2">
      <c r="A375" s="898" t="s">
        <v>991</v>
      </c>
      <c r="B375" s="899">
        <v>1094</v>
      </c>
      <c r="C375" s="904">
        <v>372</v>
      </c>
      <c r="D375" s="900" t="str">
        <f>IF(A375="P",INDEX('LŠZ P'!A$2:AP$2000,B375,11),INDEX('LŠZ H'!A$2:AI$2000,B375,11))</f>
        <v>Mgr. Ivan BOBOCKÝ</v>
      </c>
      <c r="E375" s="900" t="str">
        <f>IF(A375="P",INDEX('LŠZ P'!A$2:AP$2000,B375,5),INDEX('LŠZ H'!A$2:AI$2000,B375,5))</f>
        <v>OM-L094</v>
      </c>
      <c r="F375" s="900">
        <f>IF(A375="P",INDEX('LŠZ P'!A$2:AP$2000,B375,6),INDEX('LŠZ H'!A$2:AI$2000,B375,6))</f>
        <v>0</v>
      </c>
      <c r="G375" s="899" t="str">
        <f>IF(A375="P",INDEX('LŠZ P'!A$2:AP$2000,B375,21),INDEX('LŠZ H'!A$2:AI$2000,B375,21))</f>
        <v>P</v>
      </c>
      <c r="H375" s="900">
        <f>IF(A375="P",INDEX('LŠZ P'!A$2:AP$2000,B375,17),INDEX('LŠZ H'!A$2:AI$2000,B375,17))</f>
        <v>20324</v>
      </c>
      <c r="I375" s="913">
        <v>44389</v>
      </c>
      <c r="J375" s="899" t="str">
        <f>IF(A375="P",INDEX('LŠZ P'!A$2:AP$2000,B375,2),INDEX('LŠZ H'!A$2:AI$2000,B375,2))</f>
        <v>PK</v>
      </c>
      <c r="K375" s="900" t="str">
        <f>IF(A375="P",CONCATENATE(INDEX('LŠZ P'!A$2:AP$2000,B375,24),",",INDEX('LŠZ P'!A$2:AP$2000,B375,26)," ",INDEX('LŠZ P'!A$2:AP$2000,B375,25)),CONCATENATE(INDEX('LŠZ H'!A$2:AI$2000,B375,24),",",INDEX('LŠZ H'!A$2:AI$2000,B375,26)," ",INDEX('LŠZ H'!A$2:AI$2000,B375,25)))</f>
        <v>Podolie 283,916 22 Podolie</v>
      </c>
      <c r="L375" s="900" t="str">
        <f>IF(A375="P",INDEX('LŠZ P'!A$2:AP$2000,B375,20),INDEX('LŠZ H'!A$2:AI$2000,B375,20))</f>
        <v>Čierny</v>
      </c>
      <c r="M375" s="900" t="str">
        <f>IF(A375="P",CONCATENATE(INDEX('LŠZ P'!A$2:AP$2000,B375,3),"/",INDEX('LŠZ P'!A$2:AP$2000,B375,4)),CONCATENATE(INDEX('LŠZ H'!A$2:AI$2000,B375,3),"/",INDEX('LŠZ H'!A$2:AI$2000,B375,4)))</f>
        <v>RUSH 3 M/</v>
      </c>
      <c r="N375" s="900" t="str">
        <f>IF(A375="P",CONCATENATE(INDEX('LŠZ P'!A$2:AP$2000,B375,23),";",INDEX('LŠZ P'!A$2:AP$2000,B375,42)),CONCATENATE(INDEX('LŠZ H'!A$2:AI$2000,B375,23),";",INDEX('LŠZ H'!A$2:AI$2000,B375,39)))</f>
        <v>125,20;</v>
      </c>
      <c r="O375" s="914">
        <v>44751</v>
      </c>
      <c r="P375" s="599"/>
    </row>
    <row r="376" spans="1:16" s="295" customFormat="1" x14ac:dyDescent="0.2">
      <c r="A376" s="898" t="s">
        <v>991</v>
      </c>
      <c r="B376" s="899">
        <v>261</v>
      </c>
      <c r="C376" s="904">
        <v>373</v>
      </c>
      <c r="D376" s="900" t="str">
        <f>IF(A376="P",INDEX('LŠZ P'!A$2:AP$2000,B376,11),INDEX('LŠZ H'!A$2:AI$2000,B376,11))</f>
        <v>Norbert CSIZMADIA</v>
      </c>
      <c r="E376" s="900" t="str">
        <f>IF(A376="P",INDEX('LŠZ P'!A$2:AP$2000,B376,5),INDEX('LŠZ H'!A$2:AI$2000,B376,5))</f>
        <v>OM-P261</v>
      </c>
      <c r="F376" s="900">
        <f>IF(A376="P",INDEX('LŠZ P'!A$2:AP$2000,B376,6),INDEX('LŠZ H'!A$2:AI$2000,B376,6))</f>
        <v>0</v>
      </c>
      <c r="G376" s="899" t="str">
        <f>IF(A376="P",INDEX('LŠZ P'!A$2:AP$2000,B376,21),INDEX('LŠZ H'!A$2:AI$2000,B376,21))</f>
        <v>P</v>
      </c>
      <c r="H376" s="900">
        <f>IF(A376="P",INDEX('LŠZ P'!A$2:AP$2000,B376,17),INDEX('LŠZ H'!A$2:AI$2000,B376,17))</f>
        <v>17748</v>
      </c>
      <c r="I376" s="913">
        <v>44389</v>
      </c>
      <c r="J376" s="899" t="str">
        <f>IF(A376="P",INDEX('LŠZ P'!A$2:AP$2000,B376,2),INDEX('LŠZ H'!A$2:AI$2000,B376,2))</f>
        <v>PK</v>
      </c>
      <c r="K376" s="900" t="str">
        <f>IF(A376="P",CONCATENATE(INDEX('LŠZ P'!A$2:AP$2000,B376,24),",",INDEX('LŠZ P'!A$2:AP$2000,B376,26)," ",INDEX('LŠZ P'!A$2:AP$2000,B376,25)),CONCATENATE(INDEX('LŠZ H'!A$2:AI$2000,B376,24),",",INDEX('LŠZ H'!A$2:AI$2000,B376,26)," ",INDEX('LŠZ H'!A$2:AI$2000,B376,25)))</f>
        <v>Nábrežná 79,940 02 Nové Zámky</v>
      </c>
      <c r="L376" s="900" t="str">
        <f>IF(A376="P",INDEX('LŠZ P'!A$2:AP$2000,B376,20),INDEX('LŠZ H'!A$2:AI$2000,B376,20))</f>
        <v>Čierny</v>
      </c>
      <c r="M376" s="900" t="str">
        <f>IF(A376="P",CONCATENATE(INDEX('LŠZ P'!A$2:AP$2000,B376,3),"/",INDEX('LŠZ P'!A$2:AP$2000,B376,4)),CONCATENATE(INDEX('LŠZ H'!A$2:AI$2000,B376,3),"/",INDEX('LŠZ H'!A$2:AI$2000,B376,4)))</f>
        <v>BASE ML/</v>
      </c>
      <c r="N376" s="900" t="str">
        <f>IF(A376="P",CONCATENATE(INDEX('LŠZ P'!A$2:AP$2000,B376,23),";",INDEX('LŠZ P'!A$2:AP$2000,B376,42)),CONCATENATE(INDEX('LŠZ H'!A$2:AI$2000,B376,23),";",INDEX('LŠZ H'!A$2:AI$2000,B376,39)))</f>
        <v>66;</v>
      </c>
      <c r="O376" s="914">
        <v>45116</v>
      </c>
      <c r="P376" s="599"/>
    </row>
    <row r="377" spans="1:16" s="295" customFormat="1" x14ac:dyDescent="0.2">
      <c r="A377" s="898" t="s">
        <v>991</v>
      </c>
      <c r="B377" s="899">
        <v>1133</v>
      </c>
      <c r="C377" s="904">
        <v>374</v>
      </c>
      <c r="D377" s="900" t="str">
        <f>IF(A377="P",INDEX('LŠZ P'!A$2:AP$2000,B377,11),INDEX('LŠZ H'!A$2:AI$2000,B377,11))</f>
        <v>Cyril MESÍK</v>
      </c>
      <c r="E377" s="900" t="str">
        <f>IF(A377="P",INDEX('LŠZ P'!A$2:AP$2000,B377,5),INDEX('LŠZ H'!A$2:AI$2000,B377,5))</f>
        <v>OM-L133</v>
      </c>
      <c r="F377" s="900">
        <f>IF(A377="P",INDEX('LŠZ P'!A$2:AP$2000,B377,6),INDEX('LŠZ H'!A$2:AI$2000,B377,6))</f>
        <v>0</v>
      </c>
      <c r="G377" s="899" t="str">
        <f>IF(A377="P",INDEX('LŠZ P'!A$2:AP$2000,B377,21),INDEX('LŠZ H'!A$2:AI$2000,B377,21))</f>
        <v>P</v>
      </c>
      <c r="H377" s="900">
        <f>IF(A377="P",INDEX('LŠZ P'!A$2:AP$2000,B377,17),INDEX('LŠZ H'!A$2:AI$2000,B377,17))</f>
        <v>19374</v>
      </c>
      <c r="I377" s="913">
        <v>44389</v>
      </c>
      <c r="J377" s="899" t="str">
        <f>IF(A377="P",INDEX('LŠZ P'!A$2:AP$2000,B377,2),INDEX('LŠZ H'!A$2:AI$2000,B377,2))</f>
        <v>PK</v>
      </c>
      <c r="K377" s="900" t="str">
        <f>IF(A377="P",CONCATENATE(INDEX('LŠZ P'!A$2:AP$2000,B377,24),",",INDEX('LŠZ P'!A$2:AP$2000,B377,26)," ",INDEX('LŠZ P'!A$2:AP$2000,B377,25)),CONCATENATE(INDEX('LŠZ H'!A$2:AI$2000,B377,24),",",INDEX('LŠZ H'!A$2:AI$2000,B377,26)," ",INDEX('LŠZ H'!A$2:AI$2000,B377,25)))</f>
        <v>Armádna 778/6,911 03 Trenčín</v>
      </c>
      <c r="L377" s="900" t="str">
        <f>IF(A377="P",INDEX('LŠZ P'!A$2:AP$2000,B377,20),INDEX('LŠZ H'!A$2:AI$2000,B377,20))</f>
        <v>Čierny</v>
      </c>
      <c r="M377" s="900" t="str">
        <f>IF(A377="P",CONCATENATE(INDEX('LŠZ P'!A$2:AP$2000,B377,3),"/",INDEX('LŠZ P'!A$2:AP$2000,B377,4)),CONCATENATE(INDEX('LŠZ H'!A$2:AI$2000,B377,3),"/",INDEX('LŠZ H'!A$2:AI$2000,B377,4)))</f>
        <v>GOLDEN 5 28/</v>
      </c>
      <c r="N377" s="900" t="str">
        <f>IF(A377="P",CONCATENATE(INDEX('LŠZ P'!A$2:AP$2000,B377,23),";",INDEX('LŠZ P'!A$2:AP$2000,B377,42)),CONCATENATE(INDEX('LŠZ H'!A$2:AI$2000,B377,23),";",INDEX('LŠZ H'!A$2:AI$2000,B377,39)))</f>
        <v>10,15;</v>
      </c>
      <c r="O377" s="914">
        <v>45116</v>
      </c>
      <c r="P377" s="599"/>
    </row>
    <row r="378" spans="1:16" s="295" customFormat="1" x14ac:dyDescent="0.2">
      <c r="A378" s="898" t="s">
        <v>991</v>
      </c>
      <c r="B378" s="899">
        <v>918</v>
      </c>
      <c r="C378" s="904">
        <v>375</v>
      </c>
      <c r="D378" s="900" t="str">
        <f>IF(A378="P",INDEX('LŠZ P'!A$2:AP$2000,B378,11),INDEX('LŠZ H'!A$2:AI$2000,B378,11))</f>
        <v>Patrik ROSIPAJLA</v>
      </c>
      <c r="E378" s="900" t="str">
        <f>IF(A378="P",INDEX('LŠZ P'!A$2:AP$2000,B378,5),INDEX('LŠZ H'!A$2:AI$2000,B378,5))</f>
        <v>OM-P918</v>
      </c>
      <c r="F378" s="900">
        <f>IF(A378="P",INDEX('LŠZ P'!A$2:AP$2000,B378,6),INDEX('LŠZ H'!A$2:AI$2000,B378,6))</f>
        <v>0</v>
      </c>
      <c r="G378" s="899" t="str">
        <f>IF(A378="P",INDEX('LŠZ P'!A$2:AP$2000,B378,21),INDEX('LŠZ H'!A$2:AI$2000,B378,21))</f>
        <v>Z</v>
      </c>
      <c r="H378" s="900">
        <f>IF(A378="P",INDEX('LŠZ P'!A$2:AP$2000,B378,17),INDEX('LŠZ H'!A$2:AI$2000,B378,17))</f>
        <v>21375</v>
      </c>
      <c r="I378" s="913">
        <v>44389</v>
      </c>
      <c r="J378" s="899" t="str">
        <f>IF(A378="P",INDEX('LŠZ P'!A$2:AP$2000,B378,2),INDEX('LŠZ H'!A$2:AI$2000,B378,2))</f>
        <v>PK</v>
      </c>
      <c r="K378" s="900" t="str">
        <f>IF(A378="P",CONCATENATE(INDEX('LŠZ P'!A$2:AP$2000,B378,24),",",INDEX('LŠZ P'!A$2:AP$2000,B378,26)," ",INDEX('LŠZ P'!A$2:AP$2000,B378,25)),CONCATENATE(INDEX('LŠZ H'!A$2:AI$2000,B378,24),",",INDEX('LŠZ H'!A$2:AI$2000,B378,26)," ",INDEX('LŠZ H'!A$2:AI$2000,B378,25)))</f>
        <v>Ternavská 2247/26,075 01 Trebišov</v>
      </c>
      <c r="L378" s="900" t="str">
        <f>IF(A378="P",INDEX('LŠZ P'!A$2:AP$2000,B378,20),INDEX('LŠZ H'!A$2:AI$2000,B378,20))</f>
        <v>Čierny</v>
      </c>
      <c r="M378" s="900" t="str">
        <f>IF(A378="P",CONCATENATE(INDEX('LŠZ P'!A$2:AP$2000,B378,3),"/",INDEX('LŠZ P'!A$2:AP$2000,B378,4)),CONCATENATE(INDEX('LŠZ H'!A$2:AI$2000,B378,3),"/",INDEX('LŠZ H'!A$2:AI$2000,B378,4)))</f>
        <v>COMPACT 3 M/</v>
      </c>
      <c r="N378" s="900" t="str">
        <f>IF(A378="P",CONCATENATE(INDEX('LŠZ P'!A$2:AP$2000,B378,23),";",INDEX('LŠZ P'!A$2:AP$2000,B378,42)),CONCATENATE(INDEX('LŠZ H'!A$2:AI$2000,B378,23),";",INDEX('LŠZ H'!A$2:AI$2000,B378,39)))</f>
        <v>0;</v>
      </c>
      <c r="O378" s="914">
        <v>45035</v>
      </c>
      <c r="P378" s="599"/>
    </row>
    <row r="379" spans="1:16" s="295" customFormat="1" x14ac:dyDescent="0.2">
      <c r="A379" s="898" t="s">
        <v>991</v>
      </c>
      <c r="B379" s="899">
        <v>1152</v>
      </c>
      <c r="C379" s="904">
        <v>376</v>
      </c>
      <c r="D379" s="900" t="str">
        <f>IF(A379="P",INDEX('LŠZ P'!A$2:AP$2000,B379,11),INDEX('LŠZ H'!A$2:AI$2000,B379,11))</f>
        <v>Štefan CHLEPKO</v>
      </c>
      <c r="E379" s="900" t="str">
        <f>IF(A379="P",INDEX('LŠZ P'!A$2:AP$2000,B379,5),INDEX('LŠZ H'!A$2:AI$2000,B379,5))</f>
        <v>OM-L152</v>
      </c>
      <c r="F379" s="900">
        <f>IF(A379="P",INDEX('LŠZ P'!A$2:AP$2000,B379,6),INDEX('LŠZ H'!A$2:AI$2000,B379,6))</f>
        <v>0</v>
      </c>
      <c r="G379" s="899" t="str">
        <f>IF(A379="P",INDEX('LŠZ P'!A$2:AP$2000,B379,21),INDEX('LŠZ H'!A$2:AI$2000,B379,21))</f>
        <v>P</v>
      </c>
      <c r="H379" s="900">
        <f>IF(A379="P",INDEX('LŠZ P'!A$2:AP$2000,B379,17),INDEX('LŠZ H'!A$2:AI$2000,B379,17))</f>
        <v>21376</v>
      </c>
      <c r="I379" s="913">
        <v>44389</v>
      </c>
      <c r="J379" s="899" t="str">
        <f>IF(A379="P",INDEX('LŠZ P'!A$2:AP$2000,B379,2),INDEX('LŠZ H'!A$2:AI$2000,B379,2))</f>
        <v>PK</v>
      </c>
      <c r="K379" s="900" t="str">
        <f>IF(A379="P",CONCATENATE(INDEX('LŠZ P'!A$2:AP$2000,B379,24),",",INDEX('LŠZ P'!A$2:AP$2000,B379,26)," ",INDEX('LŠZ P'!A$2:AP$2000,B379,25)),CONCATENATE(INDEX('LŠZ H'!A$2:AI$2000,B379,24),",",INDEX('LŠZ H'!A$2:AI$2000,B379,26)," ",INDEX('LŠZ H'!A$2:AI$2000,B379,25)))</f>
        <v>Liptovská Lúžna 1021,034 72 Liptovská Lúžna</v>
      </c>
      <c r="L379" s="900" t="str">
        <f>IF(A379="P",INDEX('LŠZ P'!A$2:AP$2000,B379,20),INDEX('LŠZ H'!A$2:AI$2000,B379,20))</f>
        <v>Jančiar</v>
      </c>
      <c r="M379" s="900" t="str">
        <f>IF(A379="P",CONCATENATE(INDEX('LŠZ P'!A$2:AP$2000,B379,3),"/",INDEX('LŠZ P'!A$2:AP$2000,B379,4)),CONCATENATE(INDEX('LŠZ H'!A$2:AI$2000,B379,3),"/",INDEX('LŠZ H'!A$2:AI$2000,B379,4)))</f>
        <v>TAKOO 2 42/</v>
      </c>
      <c r="N379" s="900" t="str">
        <f>IF(A379="P",CONCATENATE(INDEX('LŠZ P'!A$2:AP$2000,B379,23),";",INDEX('LŠZ P'!A$2:AP$2000,B379,42)),CONCATENATE(INDEX('LŠZ H'!A$2:AI$2000,B379,23),";",INDEX('LŠZ H'!A$2:AI$2000,B379,39)))</f>
        <v>93;</v>
      </c>
      <c r="O379" s="914">
        <v>45104</v>
      </c>
      <c r="P379" s="599"/>
    </row>
    <row r="380" spans="1:16" s="295" customFormat="1" x14ac:dyDescent="0.2">
      <c r="A380" s="898" t="s">
        <v>991</v>
      </c>
      <c r="B380" s="899">
        <v>1153</v>
      </c>
      <c r="C380" s="904">
        <v>377</v>
      </c>
      <c r="D380" s="900" t="str">
        <f>IF(A380="P",INDEX('LŠZ P'!A$2:AP$2000,B380,11),INDEX('LŠZ H'!A$2:AI$2000,B380,11))</f>
        <v>Andrej KUBRANSKÝ</v>
      </c>
      <c r="E380" s="900" t="str">
        <f>IF(A380="P",INDEX('LŠZ P'!A$2:AP$2000,B380,5),INDEX('LŠZ H'!A$2:AI$2000,B380,5))</f>
        <v>OM-L153</v>
      </c>
      <c r="F380" s="900">
        <f>IF(A380="P",INDEX('LŠZ P'!A$2:AP$2000,B380,6),INDEX('LŠZ H'!A$2:AI$2000,B380,6))</f>
        <v>0</v>
      </c>
      <c r="G380" s="899" t="str">
        <f>IF(A380="P",INDEX('LŠZ P'!A$2:AP$2000,B380,21),INDEX('LŠZ H'!A$2:AI$2000,B380,21))</f>
        <v>V</v>
      </c>
      <c r="H380" s="900">
        <f>IF(A380="P",INDEX('LŠZ P'!A$2:AP$2000,B380,17),INDEX('LŠZ H'!A$2:AI$2000,B380,17))</f>
        <v>21377</v>
      </c>
      <c r="I380" s="913">
        <v>44390</v>
      </c>
      <c r="J380" s="899" t="str">
        <f>IF(A380="P",INDEX('LŠZ P'!A$2:AP$2000,B380,2),INDEX('LŠZ H'!A$2:AI$2000,B380,2))</f>
        <v>PK</v>
      </c>
      <c r="K380" s="900" t="str">
        <f>IF(A380="P",CONCATENATE(INDEX('LŠZ P'!A$2:AP$2000,B380,24),",",INDEX('LŠZ P'!A$2:AP$2000,B380,26)," ",INDEX('LŠZ P'!A$2:AP$2000,B380,25)),CONCATENATE(INDEX('LŠZ H'!A$2:AI$2000,B380,24),",",INDEX('LŠZ H'!A$2:AI$2000,B380,26)," ",INDEX('LŠZ H'!A$2:AI$2000,B380,25)))</f>
        <v>Lánska 962/72,017 01 Považská Bystrica</v>
      </c>
      <c r="L380" s="900" t="str">
        <f>IF(A380="P",INDEX('LŠZ P'!A$2:AP$2000,B380,20),INDEX('LŠZ H'!A$2:AI$2000,B380,20))</f>
        <v>Vrabec</v>
      </c>
      <c r="M380" s="900" t="str">
        <f>IF(A380="P",CONCATENATE(INDEX('LŠZ P'!A$2:AP$2000,B380,3),"/",INDEX('LŠZ P'!A$2:AP$2000,B380,4)),CONCATENATE(INDEX('LŠZ H'!A$2:AI$2000,B380,3),"/",INDEX('LŠZ H'!A$2:AI$2000,B380,4)))</f>
        <v>PLUTO 4 L/</v>
      </c>
      <c r="N380" s="900" t="str">
        <f>IF(A380="P",CONCATENATE(INDEX('LŠZ P'!A$2:AP$2000,B380,23),";",INDEX('LŠZ P'!A$2:AP$2000,B380,42)),CONCATENATE(INDEX('LŠZ H'!A$2:AI$2000,B380,23),";",INDEX('LŠZ H'!A$2:AI$2000,B380,39)))</f>
        <v>0,15;</v>
      </c>
      <c r="O380" s="914">
        <v>45118</v>
      </c>
      <c r="P380" s="599"/>
    </row>
    <row r="381" spans="1:16" s="295" customFormat="1" x14ac:dyDescent="0.2">
      <c r="A381" s="898" t="s">
        <v>991</v>
      </c>
      <c r="B381" s="899">
        <v>713</v>
      </c>
      <c r="C381" s="904">
        <v>378</v>
      </c>
      <c r="D381" s="900" t="str">
        <f>IF(A381="P",INDEX('LŠZ P'!A$2:AP$2000,B381,11),INDEX('LŠZ H'!A$2:AI$2000,B381,11))</f>
        <v>Ing. Ivan MACKO</v>
      </c>
      <c r="E381" s="900" t="str">
        <f>IF(A381="P",INDEX('LŠZ P'!A$2:AP$2000,B381,5),INDEX('LŠZ H'!A$2:AI$2000,B381,5))</f>
        <v>OM-P713</v>
      </c>
      <c r="F381" s="900" t="str">
        <f>IF(A381="P",INDEX('LŠZ P'!A$2:AP$2000,B381,6),INDEX('LŠZ H'!A$2:AI$2000,B381,6))</f>
        <v>P713</v>
      </c>
      <c r="G381" s="899" t="str">
        <f>IF(A381="P",INDEX('LŠZ P'!A$2:AP$2000,B381,21),INDEX('LŠZ H'!A$2:AI$2000,B381,21))</f>
        <v>V/V</v>
      </c>
      <c r="H381" s="900">
        <f>IF(A381="P",INDEX('LŠZ P'!A$2:AP$2000,B381,17),INDEX('LŠZ H'!A$2:AI$2000,B381,17))</f>
        <v>21279</v>
      </c>
      <c r="I381" s="913">
        <v>44390</v>
      </c>
      <c r="J381" s="899" t="str">
        <f>IF(A381="P",INDEX('LŠZ P'!A$2:AP$2000,B381,2),INDEX('LŠZ H'!A$2:AI$2000,B381,2))</f>
        <v>MPK</v>
      </c>
      <c r="K381" s="900" t="str">
        <f>IF(A381="P",CONCATENATE(INDEX('LŠZ P'!A$2:AP$2000,B381,24),",",INDEX('LŠZ P'!A$2:AP$2000,B381,26)," ",INDEX('LŠZ P'!A$2:AP$2000,B381,25)),CONCATENATE(INDEX('LŠZ H'!A$2:AI$2000,B381,24),",",INDEX('LŠZ H'!A$2:AI$2000,B381,26)," ",INDEX('LŠZ H'!A$2:AI$2000,B381,25)))</f>
        <v>Podlužie 3029,913 21 Trenčianska Turná</v>
      </c>
      <c r="L381" s="900" t="str">
        <f>IF(A381="P",INDEX('LŠZ P'!A$2:AP$2000,B381,20),INDEX('LŠZ H'!A$2:AI$2000,B381,20))</f>
        <v>Čierny</v>
      </c>
      <c r="M381" s="900" t="str">
        <f>IF(A381="P",CONCATENATE(INDEX('LŠZ P'!A$2:AP$2000,B381,3),"/",INDEX('LŠZ P'!A$2:AP$2000,B381,4)),CONCATENATE(INDEX('LŠZ H'!A$2:AI$2000,B381,3),"/",INDEX('LŠZ H'!A$2:AI$2000,B381,4)))</f>
        <v>PLUTO 3 SM/AVIONA</v>
      </c>
      <c r="N381" s="900" t="str">
        <f>IF(A381="P",CONCATENATE(INDEX('LŠZ P'!A$2:AP$2000,B381,23),";",INDEX('LŠZ P'!A$2:AP$2000,B381,42)),CONCATENATE(INDEX('LŠZ H'!A$2:AI$2000,B381,23),";",INDEX('LŠZ H'!A$2:AI$2000,B381,39)))</f>
        <v>0//5;PARA PLS platný do 12.6.2023</v>
      </c>
      <c r="O381" s="914" t="s">
        <v>10508</v>
      </c>
      <c r="P381" s="599"/>
    </row>
    <row r="382" spans="1:16" s="295" customFormat="1" x14ac:dyDescent="0.2">
      <c r="A382" s="898" t="s">
        <v>991</v>
      </c>
      <c r="B382" s="899">
        <v>1177</v>
      </c>
      <c r="C382" s="904">
        <v>379</v>
      </c>
      <c r="D382" s="900" t="str">
        <f>IF(A382="P",INDEX('LŠZ P'!A$2:AP$2000,B382,11),INDEX('LŠZ H'!A$2:AI$2000,B382,11))</f>
        <v>Daniel ZVALO</v>
      </c>
      <c r="E382" s="900" t="str">
        <f>IF(A382="P",INDEX('LŠZ P'!A$2:AP$2000,B382,5),INDEX('LŠZ H'!A$2:AI$2000,B382,5))</f>
        <v>OM-L177</v>
      </c>
      <c r="F382" s="900" t="str">
        <f>IF(A382="P",INDEX('LŠZ P'!A$2:AP$2000,B382,6),INDEX('LŠZ H'!A$2:AI$2000,B382,6))</f>
        <v>L177</v>
      </c>
      <c r="G382" s="899" t="str">
        <f>IF(A382="P",INDEX('LŠZ P'!A$2:AP$2000,B382,21),INDEX('LŠZ H'!A$2:AI$2000,B382,21))</f>
        <v>V/V</v>
      </c>
      <c r="H382" s="900">
        <f>IF(A382="P",INDEX('LŠZ P'!A$2:AP$2000,B382,17),INDEX('LŠZ H'!A$2:AI$2000,B382,17))</f>
        <v>21379</v>
      </c>
      <c r="I382" s="913">
        <v>44390</v>
      </c>
      <c r="J382" s="899" t="str">
        <f>IF(A382="P",INDEX('LŠZ P'!A$2:AP$2000,B382,2),INDEX('LŠZ H'!A$2:AI$2000,B382,2))</f>
        <v>PK</v>
      </c>
      <c r="K382" s="900" t="str">
        <f>IF(A382="P",CONCATENATE(INDEX('LŠZ P'!A$2:AP$2000,B382,24),",",INDEX('LŠZ P'!A$2:AP$2000,B382,26)," ",INDEX('LŠZ P'!A$2:AP$2000,B382,25)),CONCATENATE(INDEX('LŠZ H'!A$2:AI$2000,B382,24),",",INDEX('LŠZ H'!A$2:AI$2000,B382,26)," ",INDEX('LŠZ H'!A$2:AI$2000,B382,25)))</f>
        <v>Pod Žibricou 337/25,951 01 Štitáre</v>
      </c>
      <c r="L382" s="900" t="str">
        <f>IF(A382="P",INDEX('LŠZ P'!A$2:AP$2000,B382,20),INDEX('LŠZ H'!A$2:AI$2000,B382,20))</f>
        <v>Jančiar</v>
      </c>
      <c r="M382" s="900" t="str">
        <f>IF(A382="P",CONCATENATE(INDEX('LŠZ P'!A$2:AP$2000,B382,3),"/",INDEX('LŠZ P'!A$2:AP$2000,B382,4)),CONCATENATE(INDEX('LŠZ H'!A$2:AI$2000,B382,3),"/",INDEX('LŠZ H'!A$2:AI$2000,B382,4)))</f>
        <v>PLUTO 2 L/NIMBUS 1</v>
      </c>
      <c r="N382" s="900" t="str">
        <f>IF(A382="P",CONCATENATE(INDEX('LŠZ P'!A$2:AP$2000,B382,23),";",INDEX('LŠZ P'!A$2:AP$2000,B382,42)),CONCATENATE(INDEX('LŠZ H'!A$2:AI$2000,B382,23),";",INDEX('LŠZ H'!A$2:AI$2000,B382,39)))</f>
        <v>18//18;</v>
      </c>
      <c r="O382" s="914">
        <v>45103</v>
      </c>
      <c r="P382" s="599"/>
    </row>
    <row r="383" spans="1:16" s="295" customFormat="1" x14ac:dyDescent="0.2">
      <c r="A383" s="898" t="s">
        <v>991</v>
      </c>
      <c r="B383" s="899">
        <v>1214</v>
      </c>
      <c r="C383" s="904">
        <v>380</v>
      </c>
      <c r="D383" s="900" t="str">
        <f>IF(A383="P",INDEX('LŠZ P'!A$2:AP$2000,B383,11),INDEX('LŠZ H'!A$2:AI$2000,B383,11))</f>
        <v>Michal TRUDIČ</v>
      </c>
      <c r="E383" s="900" t="str">
        <f>IF(A383="P",INDEX('LŠZ P'!A$2:AP$2000,B383,5),INDEX('LŠZ H'!A$2:AI$2000,B383,5))</f>
        <v>OM-L214</v>
      </c>
      <c r="F383" s="915" t="str">
        <f>IF(A383="P",INDEX('LŠZ P'!A$2:AP$2000,B383,6),INDEX('LŠZ H'!A$2:AI$2000,B383,6))</f>
        <v>P806</v>
      </c>
      <c r="G383" s="899" t="str">
        <f>IF(A383="P",INDEX('LŠZ P'!A$2:AP$2000,B383,21),INDEX('LŠZ H'!A$2:AI$2000,B383,21))</f>
        <v>V</v>
      </c>
      <c r="H383" s="900">
        <f>IF(A383="P",INDEX('LŠZ P'!A$2:AP$2000,B383,17),INDEX('LŠZ H'!A$2:AI$2000,B383,17))</f>
        <v>21380</v>
      </c>
      <c r="I383" s="913">
        <v>44390</v>
      </c>
      <c r="J383" s="899" t="str">
        <f>IF(A383="P",INDEX('LŠZ P'!A$2:AP$2000,B383,2),INDEX('LŠZ H'!A$2:AI$2000,B383,2))</f>
        <v>MPK</v>
      </c>
      <c r="K383" s="900" t="str">
        <f>IF(A383="P",CONCATENATE(INDEX('LŠZ P'!A$2:AP$2000,B383,24),",",INDEX('LŠZ P'!A$2:AP$2000,B383,26)," ",INDEX('LŠZ P'!A$2:AP$2000,B383,25)),CONCATENATE(INDEX('LŠZ H'!A$2:AI$2000,B383,24),",",INDEX('LŠZ H'!A$2:AI$2000,B383,26)," ",INDEX('LŠZ H'!A$2:AI$2000,B383,25)))</f>
        <v>Andreja Svianteka 14,085 01  Bardejov</v>
      </c>
      <c r="L383" s="900" t="str">
        <f>IF(A383="P",INDEX('LŠZ P'!A$2:AP$2000,B383,20),INDEX('LŠZ H'!A$2:AI$2000,B383,20))</f>
        <v>Šimko</v>
      </c>
      <c r="M383" s="900" t="str">
        <f>IF(A383="P",CONCATENATE(INDEX('LŠZ P'!A$2:AP$2000,B383,3),"/",INDEX('LŠZ P'!A$2:AP$2000,B383,4)),CONCATENATE(INDEX('LŠZ H'!A$2:AI$2000,B383,3),"/",INDEX('LŠZ H'!A$2:AI$2000,B383,4)))</f>
        <v>LIFT EZ M/</v>
      </c>
      <c r="N383" s="900" t="str">
        <f>IF(A383="P",CONCATENATE(INDEX('LŠZ P'!A$2:AP$2000,B383,23),";",INDEX('LŠZ P'!A$2:AP$2000,B383,42)),CONCATENATE(INDEX('LŠZ H'!A$2:AI$2000,B383,23),";",INDEX('LŠZ H'!A$2:AI$2000,B383,39)))</f>
        <v>0;</v>
      </c>
      <c r="O383" s="914">
        <v>45117</v>
      </c>
      <c r="P383" s="599"/>
    </row>
    <row r="384" spans="1:16" s="295" customFormat="1" x14ac:dyDescent="0.2">
      <c r="A384" s="898" t="s">
        <v>991</v>
      </c>
      <c r="B384" s="899">
        <v>527</v>
      </c>
      <c r="C384" s="904">
        <v>381</v>
      </c>
      <c r="D384" s="900" t="str">
        <f>IF(A384="P",INDEX('LŠZ P'!A$2:AP$2000,B384,11),INDEX('LŠZ H'!A$2:AI$2000,B384,11))</f>
        <v>JUDr. Andrej GMITTER</v>
      </c>
      <c r="E384" s="900" t="str">
        <f>IF(A384="P",INDEX('LŠZ P'!A$2:AP$2000,B384,5),INDEX('LŠZ H'!A$2:AI$2000,B384,5))</f>
        <v>OM-P527</v>
      </c>
      <c r="F384" s="900" t="str">
        <f>IF(A384="P",INDEX('LŠZ P'!A$2:AP$2000,B384,6),INDEX('LŠZ H'!A$2:AI$2000,B384,6))</f>
        <v>P527</v>
      </c>
      <c r="G384" s="899" t="str">
        <f>IF(A384="P",INDEX('LŠZ P'!A$2:AP$2000,B384,21),INDEX('LŠZ H'!A$2:AI$2000,B384,21))</f>
        <v>P,P</v>
      </c>
      <c r="H384" s="900">
        <f>IF(A384="P",INDEX('LŠZ P'!A$2:AP$2000,B384,17),INDEX('LŠZ H'!A$2:AI$2000,B384,17))</f>
        <v>21381</v>
      </c>
      <c r="I384" s="913">
        <v>44390</v>
      </c>
      <c r="J384" s="899" t="str">
        <f>IF(A384="P",INDEX('LŠZ P'!A$2:AP$2000,B384,2),INDEX('LŠZ H'!A$2:AI$2000,B384,2))</f>
        <v>MPK</v>
      </c>
      <c r="K384" s="900" t="str">
        <f>IF(A384="P",CONCATENATE(INDEX('LŠZ P'!A$2:AP$2000,B384,24),",",INDEX('LŠZ P'!A$2:AP$2000,B384,26)," ",INDEX('LŠZ P'!A$2:AP$2000,B384,25)),CONCATENATE(INDEX('LŠZ H'!A$2:AI$2000,B384,24),",",INDEX('LŠZ H'!A$2:AI$2000,B384,26)," ",INDEX('LŠZ H'!A$2:AI$2000,B384,25)))</f>
        <v>Slovenská 6,085 01 Bardejov</v>
      </c>
      <c r="L384" s="900" t="str">
        <f>IF(A384="P",INDEX('LŠZ P'!A$2:AP$2000,B384,20),INDEX('LŠZ H'!A$2:AI$2000,B384,20))</f>
        <v>Šimko</v>
      </c>
      <c r="M384" s="900" t="str">
        <f>IF(A384="P",CONCATENATE(INDEX('LŠZ P'!A$2:AP$2000,B384,3),"/",INDEX('LŠZ P'!A$2:AP$2000,B384,4)),CONCATENATE(INDEX('LŠZ H'!A$2:AI$2000,B384,3),"/",INDEX('LŠZ H'!A$2:AI$2000,B384,4)))</f>
        <v xml:space="preserve">LIFT L/LACOAIR L 1 </v>
      </c>
      <c r="N384" s="900" t="str">
        <f>IF(A384="P",CONCATENATE(INDEX('LŠZ P'!A$2:AP$2000,B384,23),";",INDEX('LŠZ P'!A$2:AP$2000,B384,42)),CONCATENATE(INDEX('LŠZ H'!A$2:AI$2000,B384,23),";",INDEX('LŠZ H'!A$2:AI$2000,B384,39)))</f>
        <v>26,30//37;</v>
      </c>
      <c r="O384" s="914">
        <v>45117</v>
      </c>
      <c r="P384" s="599"/>
    </row>
    <row r="385" spans="1:16" s="295" customFormat="1" x14ac:dyDescent="0.2">
      <c r="A385" s="898" t="s">
        <v>680</v>
      </c>
      <c r="B385" s="899">
        <v>64</v>
      </c>
      <c r="C385" s="904">
        <v>382</v>
      </c>
      <c r="D385" s="900" t="str">
        <f>IF(A385="P",INDEX('LŠZ P'!A$2:AP$2000,B385,11),INDEX('LŠZ H'!A$2:AI$2000,B385,11))</f>
        <v>Miloš PALIATKA</v>
      </c>
      <c r="E385" s="900" t="str">
        <f>IF(A385="P",INDEX('LŠZ P'!A$2:AP$2000,B385,5),INDEX('LŠZ H'!A$2:AI$2000,B385,5))</f>
        <v>OM-H064</v>
      </c>
      <c r="F385" s="900">
        <f>IF(A385="P",INDEX('LŠZ P'!A$2:AP$2000,B385,6),INDEX('LŠZ H'!A$2:AI$2000,B385,6))</f>
        <v>0</v>
      </c>
      <c r="G385" s="899" t="str">
        <f>IF(A385="P",INDEX('LŠZ P'!A$2:AP$2000,B385,21),INDEX('LŠZ H'!A$2:AI$2000,B385,21))</f>
        <v>190/480</v>
      </c>
      <c r="H385" s="900">
        <f>IF(A385="P",INDEX('LŠZ P'!A$2:AP$2000,B385,17),INDEX('LŠZ H'!A$2:AI$2000,B385,17))</f>
        <v>2007</v>
      </c>
      <c r="I385" s="913">
        <v>44390</v>
      </c>
      <c r="J385" s="899" t="str">
        <f>IF(A385="P",INDEX('LŠZ P'!A$2:AP$2000,B385,2),INDEX('LŠZ H'!A$2:AI$2000,B385,2))</f>
        <v>MZK</v>
      </c>
      <c r="K385" s="900" t="str">
        <f>IF(A385="P",CONCATENATE(INDEX('LŠZ P'!A$2:AP$2000,B385,24),",",INDEX('LŠZ P'!A$2:AP$2000,B385,26)," ",INDEX('LŠZ P'!A$2:AP$2000,B385,25)),CONCATENATE(INDEX('LŠZ H'!A$2:AI$2000,B385,24),",",INDEX('LŠZ H'!A$2:AI$2000,B385,26)," ",INDEX('LŠZ H'!A$2:AI$2000,B385,25)))</f>
        <v>3, 216</v>
      </c>
      <c r="L385" s="900" t="str">
        <f>IF(A385="P",INDEX('LŠZ P'!A$2:AP$2000,B385,20),INDEX('LŠZ H'!A$2:AI$2000,B385,20))</f>
        <v>P</v>
      </c>
      <c r="M385" s="900" t="str">
        <f>IF(A385="P",CONCATENATE(INDEX('LŠZ P'!A$2:AP$2000,B385,3),"/",INDEX('LŠZ P'!A$2:AP$2000,B385,4)),CONCATENATE(INDEX('LŠZ H'!A$2:AI$2000,B385,3),"/",INDEX('LŠZ H'!A$2:AI$2000,B385,4)))</f>
        <v>STRANGER/CARBONE/</v>
      </c>
      <c r="N385" s="900" t="e">
        <f>IF(A385="P",CONCATENATE(INDEX('LŠZ P'!A$2:AP$2000,B385,23),";",INDEX('LŠZ P'!A$2:AP$2000,B385,42)),CONCATENATE(INDEX('LŠZ H'!A$2:AI$2000,B385,23),";",INDEX('LŠZ H'!A$2:AI$2000,B385,39)))</f>
        <v>#REF!</v>
      </c>
      <c r="O385" s="914">
        <v>45113</v>
      </c>
      <c r="P385" s="599"/>
    </row>
    <row r="386" spans="1:16" s="295" customFormat="1" x14ac:dyDescent="0.2">
      <c r="A386" s="898" t="s">
        <v>991</v>
      </c>
      <c r="B386" s="899">
        <v>1028</v>
      </c>
      <c r="C386" s="904">
        <v>383</v>
      </c>
      <c r="D386" s="900" t="str">
        <f>IF(A386="P",INDEX('LŠZ P'!A$2:AP$2000,B386,11),INDEX('LŠZ H'!A$2:AI$2000,B386,11))</f>
        <v>Pavel BRIATKA</v>
      </c>
      <c r="E386" s="915" t="str">
        <f>IF(A386="P",INDEX('LŠZ P'!A$2:AP$2000,B386,5),INDEX('LŠZ H'!A$2:AI$2000,B386,5))</f>
        <v>OM-L028</v>
      </c>
      <c r="F386" s="900" t="str">
        <f>IF(A386="P",INDEX('LŠZ P'!A$2:AP$2000,B386,6),INDEX('LŠZ H'!A$2:AI$2000,B386,6))</f>
        <v>L028</v>
      </c>
      <c r="G386" s="899" t="str">
        <f>IF(A386="P",INDEX('LŠZ P'!A$2:AP$2000,B386,21),INDEX('LŠZ H'!A$2:AI$2000,B386,21))</f>
        <v>P/P</v>
      </c>
      <c r="H386" s="900">
        <f>IF(A386="P",INDEX('LŠZ P'!A$2:AP$2000,B386,17),INDEX('LŠZ H'!A$2:AI$2000,B386,17))</f>
        <v>18406</v>
      </c>
      <c r="I386" s="913">
        <v>44390</v>
      </c>
      <c r="J386" s="899" t="str">
        <f>IF(A386="P",INDEX('LŠZ P'!A$2:AP$2000,B386,2),INDEX('LŠZ H'!A$2:AI$2000,B386,2))</f>
        <v>MPK</v>
      </c>
      <c r="K386" s="900" t="str">
        <f>IF(A386="P",CONCATENATE(INDEX('LŠZ P'!A$2:AP$2000,B386,24),",",INDEX('LŠZ P'!A$2:AP$2000,B386,26)," ",INDEX('LŠZ P'!A$2:AP$2000,B386,25)),CONCATENATE(INDEX('LŠZ H'!A$2:AI$2000,B386,24),",",INDEX('LŠZ H'!A$2:AI$2000,B386,26)," ",INDEX('LŠZ H'!A$2:AI$2000,B386,25)))</f>
        <v>Bosniacka 50,917 05 Trnava</v>
      </c>
      <c r="L386" s="900" t="str">
        <f>IF(A386="P",INDEX('LŠZ P'!A$2:AP$2000,B386,20),INDEX('LŠZ H'!A$2:AI$2000,B386,20))</f>
        <v>Matovič/Jančiar</v>
      </c>
      <c r="M386" s="900" t="str">
        <f>IF(A386="P",CONCATENATE(INDEX('LŠZ P'!A$2:AP$2000,B386,3),"/",INDEX('LŠZ P'!A$2:AP$2000,B386,4)),CONCATENATE(INDEX('LŠZ H'!A$2:AI$2000,B386,3),"/",INDEX('LŠZ H'!A$2:AI$2000,B386,4)))</f>
        <v>REPORT´AIR 26/INSTINCT NS 230</v>
      </c>
      <c r="N386" s="900" t="str">
        <f>IF(A386="P",CONCATENATE(INDEX('LŠZ P'!A$2:AP$2000,B386,23),";",INDEX('LŠZ P'!A$2:AP$2000,B386,42)),CONCATENATE(INDEX('LŠZ H'!A$2:AI$2000,B386,23),";",INDEX('LŠZ H'!A$2:AI$2000,B386,39)))</f>
        <v>127//298/306;Para do 10.7.2023, PLS č.16947</v>
      </c>
      <c r="O386" s="914">
        <v>45117</v>
      </c>
      <c r="P386" s="599"/>
    </row>
    <row r="387" spans="1:16" s="295" customFormat="1" x14ac:dyDescent="0.2">
      <c r="A387" s="898" t="s">
        <v>991</v>
      </c>
      <c r="B387" s="899">
        <v>1112</v>
      </c>
      <c r="C387" s="904">
        <v>384</v>
      </c>
      <c r="D387" s="900" t="str">
        <f>IF(A387="P",INDEX('LŠZ P'!A$2:AP$2000,B387,11),INDEX('LŠZ H'!A$2:AI$2000,B387,11))</f>
        <v>Mgr. Ing. Ľubomír KRCHNÁK</v>
      </c>
      <c r="E387" s="915" t="str">
        <f>IF(A387="P",INDEX('LŠZ P'!A$2:AP$2000,B387,5),INDEX('LŠZ H'!A$2:AI$2000,B387,5))</f>
        <v>OM-L112</v>
      </c>
      <c r="F387" s="900" t="str">
        <f>IF(A387="P",INDEX('LŠZ P'!A$2:AP$2000,B387,6),INDEX('LŠZ H'!A$2:AI$2000,B387,6))</f>
        <v>L112</v>
      </c>
      <c r="G387" s="899" t="str">
        <f>IF(A387="P",INDEX('LŠZ P'!A$2:AP$2000,B387,21),INDEX('LŠZ H'!A$2:AI$2000,B387,21))</f>
        <v>P/P</v>
      </c>
      <c r="H387" s="900">
        <f>IF(A387="P",INDEX('LŠZ P'!A$2:AP$2000,B387,17),INDEX('LŠZ H'!A$2:AI$2000,B387,17))</f>
        <v>19488</v>
      </c>
      <c r="I387" s="913">
        <v>44390</v>
      </c>
      <c r="J387" s="899" t="str">
        <f>IF(A387="P",INDEX('LŠZ P'!A$2:AP$2000,B387,2),INDEX('LŠZ H'!A$2:AI$2000,B387,2))</f>
        <v>MPK</v>
      </c>
      <c r="K387" s="900" t="str">
        <f>IF(A387="P",CONCATENATE(INDEX('LŠZ P'!A$2:AP$2000,B387,24),",",INDEX('LŠZ P'!A$2:AP$2000,B387,26)," ",INDEX('LŠZ P'!A$2:AP$2000,B387,25)),CONCATENATE(INDEX('LŠZ H'!A$2:AI$2000,B387,24),",",INDEX('LŠZ H'!A$2:AI$2000,B387,26)," ",INDEX('LŠZ H'!A$2:AI$2000,B387,25)))</f>
        <v>Ľ. Podjavorinskej 22,917 01 Trnava</v>
      </c>
      <c r="L387" s="900" t="str">
        <f>IF(A387="P",INDEX('LŠZ P'!A$2:AP$2000,B387,20),INDEX('LŠZ H'!A$2:AI$2000,B387,20))</f>
        <v>Matovič/Jančiar</v>
      </c>
      <c r="M387" s="900" t="str">
        <f>IF(A387="P",CONCATENATE(INDEX('LŠZ P'!A$2:AP$2000,B387,3),"/",INDEX('LŠZ P'!A$2:AP$2000,B387,4)),CONCATENATE(INDEX('LŠZ H'!A$2:AI$2000,B387,3),"/",INDEX('LŠZ H'!A$2:AI$2000,B387,4)))</f>
        <v>PLUTO BIPLACE/VTR-601</v>
      </c>
      <c r="N387" s="900" t="str">
        <f>IF(A387="P",CONCATENATE(INDEX('LŠZ P'!A$2:AP$2000,B387,23),";",INDEX('LŠZ P'!A$2:AP$2000,B387,42)),CONCATENATE(INDEX('LŠZ H'!A$2:AI$2000,B387,23),";",INDEX('LŠZ H'!A$2:AI$2000,B387,39)))</f>
        <v>114//98/100;PARA platný do 10.7.2023</v>
      </c>
      <c r="O387" s="914">
        <v>45117</v>
      </c>
      <c r="P387" s="599"/>
    </row>
    <row r="388" spans="1:16" s="295" customFormat="1" x14ac:dyDescent="0.2">
      <c r="A388" s="898" t="s">
        <v>991</v>
      </c>
      <c r="B388" s="899">
        <v>1103</v>
      </c>
      <c r="C388" s="904">
        <v>385</v>
      </c>
      <c r="D388" s="900" t="str">
        <f>IF(A388="P",INDEX('LŠZ P'!A$2:AP$2000,B388,11),INDEX('LŠZ H'!A$2:AI$2000,B388,11))</f>
        <v>Csaba NEZNÁNSKY</v>
      </c>
      <c r="E388" s="900" t="str">
        <f>IF(A388="P",INDEX('LŠZ P'!A$2:AP$2000,B388,5),INDEX('LŠZ H'!A$2:AI$2000,B388,5))</f>
        <v>OM-L103</v>
      </c>
      <c r="F388" s="900" t="str">
        <f>IF(A388="P",INDEX('LŠZ P'!A$2:AP$2000,B388,6),INDEX('LŠZ H'!A$2:AI$2000,B388,6))</f>
        <v>L103</v>
      </c>
      <c r="G388" s="899" t="str">
        <f>IF(A388="P",INDEX('LŠZ P'!A$2:AP$2000,B388,21),INDEX('LŠZ H'!A$2:AI$2000,B388,21))</f>
        <v>V</v>
      </c>
      <c r="H388" s="900">
        <f>IF(A388="P",INDEX('LŠZ P'!A$2:AP$2000,B388,17),INDEX('LŠZ H'!A$2:AI$2000,B388,17))</f>
        <v>21385</v>
      </c>
      <c r="I388" s="913">
        <v>44391</v>
      </c>
      <c r="J388" s="899" t="str">
        <f>IF(A388="P",INDEX('LŠZ P'!A$2:AP$2000,B388,2),INDEX('LŠZ H'!A$2:AI$2000,B388,2))</f>
        <v>MPK</v>
      </c>
      <c r="K388" s="900" t="str">
        <f>IF(A388="P",CONCATENATE(INDEX('LŠZ P'!A$2:AP$2000,B388,24),",",INDEX('LŠZ P'!A$2:AP$2000,B388,26)," ",INDEX('LŠZ P'!A$2:AP$2000,B388,25)),CONCATENATE(INDEX('LŠZ H'!A$2:AI$2000,B388,24),",",INDEX('LŠZ H'!A$2:AI$2000,B388,26)," ",INDEX('LŠZ H'!A$2:AI$2000,B388,25)))</f>
        <v>Kamenný Most 540,943 58 Kamenný Most</v>
      </c>
      <c r="L388" s="900" t="str">
        <f>IF(A388="P",INDEX('LŠZ P'!A$2:AP$2000,B388,20),INDEX('LŠZ H'!A$2:AI$2000,B388,20))</f>
        <v>Jančiar</v>
      </c>
      <c r="M388" s="900" t="str">
        <f>IF(A388="P",CONCATENATE(INDEX('LŠZ P'!A$2:AP$2000,B388,3),"/",INDEX('LŠZ P'!A$2:AP$2000,B388,4)),CONCATENATE(INDEX('LŠZ H'!A$2:AI$2000,B388,3),"/",INDEX('LŠZ H'!A$2:AI$2000,B388,4)))</f>
        <v>BLAZE GT 23/THOR 190 LIGHT</v>
      </c>
      <c r="N388" s="900" t="str">
        <f>IF(A388="P",CONCATENATE(INDEX('LŠZ P'!A$2:AP$2000,B388,23),";",INDEX('LŠZ P'!A$2:AP$2000,B388,42)),CONCATENATE(INDEX('LŠZ H'!A$2:AI$2000,B388,23),";",INDEX('LŠZ H'!A$2:AI$2000,B388,39)))</f>
        <v>16,30//7,20;</v>
      </c>
      <c r="O388" s="914">
        <v>45103</v>
      </c>
      <c r="P388" s="599"/>
    </row>
    <row r="389" spans="1:16" s="295" customFormat="1" x14ac:dyDescent="0.2">
      <c r="A389" s="898" t="s">
        <v>991</v>
      </c>
      <c r="B389" s="899">
        <v>251</v>
      </c>
      <c r="C389" s="904">
        <v>386</v>
      </c>
      <c r="D389" s="900" t="str">
        <f>IF(A389="P",INDEX('LŠZ P'!A$2:AP$2000,B389,11),INDEX('LŠZ H'!A$2:AI$2000,B389,11))</f>
        <v>Peter KUZIEL</v>
      </c>
      <c r="E389" s="900" t="str">
        <f>IF(A389="P",INDEX('LŠZ P'!A$2:AP$2000,B389,5),INDEX('LŠZ H'!A$2:AI$2000,B389,5))</f>
        <v>OM-P251</v>
      </c>
      <c r="F389" s="900">
        <f>IF(A389="P",INDEX('LŠZ P'!A$2:AP$2000,B389,6),INDEX('LŠZ H'!A$2:AI$2000,B389,6))</f>
        <v>0</v>
      </c>
      <c r="G389" s="899" t="str">
        <f>IF(A389="P",INDEX('LŠZ P'!A$2:AP$2000,B389,21),INDEX('LŠZ H'!A$2:AI$2000,B389,21))</f>
        <v>P</v>
      </c>
      <c r="H389" s="900">
        <f>IF(A389="P",INDEX('LŠZ P'!A$2:AP$2000,B389,17),INDEX('LŠZ H'!A$2:AI$2000,B389,17))</f>
        <v>17926</v>
      </c>
      <c r="I389" s="913">
        <v>44391</v>
      </c>
      <c r="J389" s="899" t="str">
        <f>IF(A389="P",INDEX('LŠZ P'!A$2:AP$2000,B389,2),INDEX('LŠZ H'!A$2:AI$2000,B389,2))</f>
        <v>PK</v>
      </c>
      <c r="K389" s="900" t="str">
        <f>IF(A389="P",CONCATENATE(INDEX('LŠZ P'!A$2:AP$2000,B389,24),",",INDEX('LŠZ P'!A$2:AP$2000,B389,26)," ",INDEX('LŠZ P'!A$2:AP$2000,B389,25)),CONCATENATE(INDEX('LŠZ H'!A$2:AI$2000,B389,24),",",INDEX('LŠZ H'!A$2:AI$2000,B389,26)," ",INDEX('LŠZ H'!A$2:AI$2000,B389,25)))</f>
        <v>Smetanova 1495/7,059 51 Matejovce</v>
      </c>
      <c r="L389" s="900" t="str">
        <f>IF(A389="P",INDEX('LŠZ P'!A$2:AP$2000,B389,20),INDEX('LŠZ H'!A$2:AI$2000,B389,20))</f>
        <v>Vyparina</v>
      </c>
      <c r="M389" s="900" t="str">
        <f>IF(A389="P",CONCATENATE(INDEX('LŠZ P'!A$2:AP$2000,B389,3),"/",INDEX('LŠZ P'!A$2:AP$2000,B389,4)),CONCATENATE(INDEX('LŠZ H'!A$2:AI$2000,B389,3),"/",INDEX('LŠZ H'!A$2:AI$2000,B389,4)))</f>
        <v>ALPINA 2 L/</v>
      </c>
      <c r="N389" s="900" t="str">
        <f>IF(A389="P",CONCATENATE(INDEX('LŠZ P'!A$2:AP$2000,B389,23),";",INDEX('LŠZ P'!A$2:AP$2000,B389,42)),CONCATENATE(INDEX('LŠZ H'!A$2:AI$2000,B389,23),";",INDEX('LŠZ H'!A$2:AI$2000,B389,39)))</f>
        <v>140;</v>
      </c>
      <c r="O389" s="914">
        <v>45119</v>
      </c>
      <c r="P389" s="599"/>
    </row>
    <row r="390" spans="1:16" s="295" customFormat="1" x14ac:dyDescent="0.2">
      <c r="A390" s="898" t="s">
        <v>680</v>
      </c>
      <c r="B390" s="899">
        <v>805</v>
      </c>
      <c r="C390" s="904">
        <v>387</v>
      </c>
      <c r="D390" s="900" t="str">
        <f>IF(A390="P",INDEX('LŠZ P'!A$2:AP$2000,B390,11),INDEX('LŠZ H'!A$2:AI$2000,B390,11))</f>
        <v>Branislav TURAN</v>
      </c>
      <c r="E390" s="900" t="str">
        <f>IF(A390="P",INDEX('LŠZ P'!A$2:AP$2000,B390,5),INDEX('LŠZ H'!A$2:AI$2000,B390,5))</f>
        <v>OM-H805</v>
      </c>
      <c r="F390" s="900">
        <f>IF(A390="P",INDEX('LŠZ P'!A$2:AP$2000,B390,6),INDEX('LŠZ H'!A$2:AI$2000,B390,6))</f>
        <v>0</v>
      </c>
      <c r="G390" s="899" t="str">
        <f>IF(A390="P",INDEX('LŠZ P'!A$2:AP$2000,B390,21),INDEX('LŠZ H'!A$2:AI$2000,B390,21))</f>
        <v>57,27/406</v>
      </c>
      <c r="H390" s="900">
        <f>IF(A390="P",INDEX('LŠZ P'!A$2:AP$2000,B390,17),INDEX('LŠZ H'!A$2:AI$2000,B390,17))</f>
        <v>1993</v>
      </c>
      <c r="I390" s="913">
        <v>44391</v>
      </c>
      <c r="J390" s="899" t="str">
        <f>IF(A390="P",INDEX('LŠZ P'!A$2:AP$2000,B390,2),INDEX('LŠZ H'!A$2:AI$2000,B390,2))</f>
        <v>MZK</v>
      </c>
      <c r="K390" s="900" t="str">
        <f>IF(A390="P",CONCATENATE(INDEX('LŠZ P'!A$2:AP$2000,B390,24),",",INDEX('LŠZ P'!A$2:AP$2000,B390,26)," ",INDEX('LŠZ P'!A$2:AP$2000,B390,25)),CONCATENATE(INDEX('LŠZ H'!A$2:AI$2000,B390,24),",",INDEX('LŠZ H'!A$2:AI$2000,B390,26)," ",INDEX('LŠZ H'!A$2:AI$2000,B390,25)))</f>
        <v>2, 62+trike</v>
      </c>
      <c r="L390" s="900" t="str">
        <f>IF(A390="P",INDEX('LŠZ P'!A$2:AP$2000,B390,20),INDEX('LŠZ H'!A$2:AI$2000,B390,20))</f>
        <v>P</v>
      </c>
      <c r="M390" s="900" t="str">
        <f>IF(A390="P",CONCATENATE(INDEX('LŠZ P'!A$2:AP$2000,B390,3),"/",INDEX('LŠZ P'!A$2:AP$2000,B390,4)),CONCATENATE(INDEX('LŠZ H'!A$2:AI$2000,B390,3),"/",INDEX('LŠZ H'!A$2:AI$2000,B390,4)))</f>
        <v>MW 197/</v>
      </c>
      <c r="N390" s="900" t="e">
        <f>IF(A390="P",CONCATENATE(INDEX('LŠZ P'!A$2:AP$2000,B390,23),";",INDEX('LŠZ P'!A$2:AP$2000,B390,42)),CONCATENATE(INDEX('LŠZ H'!A$2:AI$2000,B390,23),";",INDEX('LŠZ H'!A$2:AI$2000,B390,39)))</f>
        <v>#REF!</v>
      </c>
      <c r="O390" s="914">
        <v>45121</v>
      </c>
      <c r="P390" s="599"/>
    </row>
    <row r="391" spans="1:16" s="295" customFormat="1" x14ac:dyDescent="0.2">
      <c r="A391" s="898" t="s">
        <v>680</v>
      </c>
      <c r="B391" s="899">
        <v>62</v>
      </c>
      <c r="C391" s="904">
        <v>388</v>
      </c>
      <c r="D391" s="900" t="str">
        <f>IF(A391="P",INDEX('LŠZ P'!A$2:AP$2000,B391,11),INDEX('LŠZ H'!A$2:AI$2000,B391,11))</f>
        <v>Branislav TURAN</v>
      </c>
      <c r="E391" s="900" t="str">
        <f>IF(A391="P",INDEX('LŠZ P'!A$2:AP$2000,B391,5),INDEX('LŠZ H'!A$2:AI$2000,B391,5))</f>
        <v>H062</v>
      </c>
      <c r="F391" s="900">
        <f>IF(A391="P",INDEX('LŠZ P'!A$2:AP$2000,B391,6),INDEX('LŠZ H'!A$2:AI$2000,B391,6))</f>
        <v>0</v>
      </c>
      <c r="G391" s="899" t="str">
        <f>IF(A391="P",INDEX('LŠZ P'!A$2:AP$2000,B391,21),INDEX('LŠZ H'!A$2:AI$2000,B391,21))</f>
        <v>57,27/406</v>
      </c>
      <c r="H391" s="900">
        <f>IF(A391="P",INDEX('LŠZ P'!A$2:AP$2000,B391,17),INDEX('LŠZ H'!A$2:AI$2000,B391,17))</f>
        <v>2013</v>
      </c>
      <c r="I391" s="913">
        <v>44391</v>
      </c>
      <c r="J391" s="899" t="str">
        <f>IF(A391="P",INDEX('LŠZ P'!A$2:AP$2000,B391,2),INDEX('LŠZ H'!A$2:AI$2000,B391,2))</f>
        <v>T</v>
      </c>
      <c r="K391" s="900" t="str">
        <f>IF(A391="P",CONCATENATE(INDEX('LŠZ P'!A$2:AP$2000,B391,24),",",INDEX('LŠZ P'!A$2:AP$2000,B391,26)," ",INDEX('LŠZ P'!A$2:AP$2000,B391,25)),CONCATENATE(INDEX('LŠZ H'!A$2:AI$2000,B391,24),",",INDEX('LŠZ H'!A$2:AI$2000,B391,26)," ",INDEX('LŠZ H'!A$2:AI$2000,B391,25)))</f>
        <v>NIL, 141+ZK</v>
      </c>
      <c r="L391" s="900" t="str">
        <f>IF(A391="P",INDEX('LŠZ P'!A$2:AP$2000,B391,20),INDEX('LŠZ H'!A$2:AI$2000,B391,20))</f>
        <v>P</v>
      </c>
      <c r="M391" s="900" t="str">
        <f>IF(A391="P",CONCATENATE(INDEX('LŠZ P'!A$2:AP$2000,B391,3),"/",INDEX('LŠZ P'!A$2:AP$2000,B391,4)),CONCATENATE(INDEX('LŠZ H'!A$2:AI$2000,B391,3),"/",INDEX('LŠZ H'!A$2:AI$2000,B391,4)))</f>
        <v>TL 2/</v>
      </c>
      <c r="N391" s="900" t="e">
        <f>IF(A391="P",CONCATENATE(INDEX('LŠZ P'!A$2:AP$2000,B391,23),";",INDEX('LŠZ P'!A$2:AP$2000,B391,42)),CONCATENATE(INDEX('LŠZ H'!A$2:AI$2000,B391,23),";",INDEX('LŠZ H'!A$2:AI$2000,B391,39)))</f>
        <v>#REF!</v>
      </c>
      <c r="O391" s="914">
        <v>45121</v>
      </c>
      <c r="P391" s="599"/>
    </row>
    <row r="392" spans="1:16" s="295" customFormat="1" x14ac:dyDescent="0.2">
      <c r="A392" s="898" t="s">
        <v>680</v>
      </c>
      <c r="B392" s="899">
        <v>105</v>
      </c>
      <c r="C392" s="904">
        <v>389</v>
      </c>
      <c r="D392" s="900" t="str">
        <f>IF(A392="P",INDEX('LŠZ P'!A$2:AP$2000,B392,11),INDEX('LŠZ H'!A$2:AI$2000,B392,11))</f>
        <v>Igor JENČO</v>
      </c>
      <c r="E392" s="900" t="str">
        <f>IF(A392="P",INDEX('LŠZ P'!A$2:AP$2000,B392,5),INDEX('LŠZ H'!A$2:AI$2000,B392,5))</f>
        <v>OM-H105</v>
      </c>
      <c r="F392" s="900">
        <f>IF(A392="P",INDEX('LŠZ P'!A$2:AP$2000,B392,6),INDEX('LŠZ H'!A$2:AI$2000,B392,6))</f>
        <v>0</v>
      </c>
      <c r="G392" s="899" t="str">
        <f>IF(A392="P",INDEX('LŠZ P'!A$2:AP$2000,B392,21),INDEX('LŠZ H'!A$2:AI$2000,B392,21))</f>
        <v>37,40/69</v>
      </c>
      <c r="H392" s="900">
        <f>IF(A392="P",INDEX('LŠZ P'!A$2:AP$2000,B392,17),INDEX('LŠZ H'!A$2:AI$2000,B392,17))</f>
        <v>2005</v>
      </c>
      <c r="I392" s="913">
        <v>44391</v>
      </c>
      <c r="J392" s="899" t="str">
        <f>IF(A392="P",INDEX('LŠZ P'!A$2:AP$2000,B392,2),INDEX('LŠZ H'!A$2:AI$2000,B392,2))</f>
        <v>MZK</v>
      </c>
      <c r="K392" s="900" t="str">
        <f>IF(A392="P",CONCATENATE(INDEX('LŠZ P'!A$2:AP$2000,B392,24),",",INDEX('LŠZ P'!A$2:AP$2000,B392,26)," ",INDEX('LŠZ P'!A$2:AP$2000,B392,25)),CONCATENATE(INDEX('LŠZ H'!A$2:AI$2000,B392,24),",",INDEX('LŠZ H'!A$2:AI$2000,B392,26)," ",INDEX('LŠZ H'!A$2:AI$2000,B392,25)))</f>
        <v>2, 205</v>
      </c>
      <c r="L392" s="900" t="str">
        <f>IF(A392="P",INDEX('LŠZ P'!A$2:AP$2000,B392,20),INDEX('LŠZ H'!A$2:AI$2000,B392,20))</f>
        <v>P</v>
      </c>
      <c r="M392" s="900" t="str">
        <f>IF(A392="P",CONCATENATE(INDEX('LŠZ P'!A$2:AP$2000,B392,3),"/",INDEX('LŠZ P'!A$2:AP$2000,B392,4)),CONCATENATE(INDEX('LŠZ H'!A$2:AI$2000,B392,3),"/",INDEX('LŠZ H'!A$2:AI$2000,B392,4)))</f>
        <v>APOLLO C 15 DD/JET STAR/</v>
      </c>
      <c r="N392" s="900" t="e">
        <f>IF(A392="P",CONCATENATE(INDEX('LŠZ P'!A$2:AP$2000,B392,23),";",INDEX('LŠZ P'!A$2:AP$2000,B392,42)),CONCATENATE(INDEX('LŠZ H'!A$2:AI$2000,B392,23),";",INDEX('LŠZ H'!A$2:AI$2000,B392,39)))</f>
        <v>#REF!</v>
      </c>
      <c r="O392" s="914">
        <v>45119</v>
      </c>
      <c r="P392" s="599"/>
    </row>
    <row r="393" spans="1:16" s="295" customFormat="1" x14ac:dyDescent="0.2">
      <c r="A393" s="898" t="s">
        <v>680</v>
      </c>
      <c r="B393" s="899">
        <v>104</v>
      </c>
      <c r="C393" s="904">
        <v>390</v>
      </c>
      <c r="D393" s="900" t="str">
        <f>IF(A393="P",INDEX('LŠZ P'!A$2:AP$2000,B393,11),INDEX('LŠZ H'!A$2:AI$2000,B393,11))</f>
        <v>Mgr. Jozef SAJAN</v>
      </c>
      <c r="E393" s="900" t="str">
        <f>IF(A393="P",INDEX('LŠZ P'!A$2:AP$2000,B393,5),INDEX('LŠZ H'!A$2:AI$2000,B393,5))</f>
        <v>OM-H104</v>
      </c>
      <c r="F393" s="900">
        <f>IF(A393="P",INDEX('LŠZ P'!A$2:AP$2000,B393,6),INDEX('LŠZ H'!A$2:AI$2000,B393,6))</f>
        <v>0</v>
      </c>
      <c r="G393" s="899" t="str">
        <f>IF(A393="P",INDEX('LŠZ P'!A$2:AP$2000,B393,21),INDEX('LŠZ H'!A$2:AI$2000,B393,21))</f>
        <v>120/505</v>
      </c>
      <c r="H393" s="900" t="str">
        <f>IF(A393="P",INDEX('LŠZ P'!A$2:AP$2000,B393,17),INDEX('LŠZ H'!A$2:AI$2000,B393,17))</f>
        <v>2011/2013</v>
      </c>
      <c r="I393" s="913">
        <v>44391</v>
      </c>
      <c r="J393" s="899" t="str">
        <f>IF(A393="P",INDEX('LŠZ P'!A$2:AP$2000,B393,2),INDEX('LŠZ H'!A$2:AI$2000,B393,2))</f>
        <v>MZK</v>
      </c>
      <c r="K393" s="900" t="str">
        <f>IF(A393="P",CONCATENATE(INDEX('LŠZ P'!A$2:AP$2000,B393,24),",",INDEX('LŠZ P'!A$2:AP$2000,B393,26)," ",INDEX('LŠZ P'!A$2:AP$2000,B393,25)),CONCATENATE(INDEX('LŠZ H'!A$2:AI$2000,B393,24),",",INDEX('LŠZ H'!A$2:AI$2000,B393,26)," ",INDEX('LŠZ H'!A$2:AI$2000,B393,25)))</f>
        <v>2, 195</v>
      </c>
      <c r="L393" s="900" t="str">
        <f>IF(A393="P",INDEX('LŠZ P'!A$2:AP$2000,B393,20),INDEX('LŠZ H'!A$2:AI$2000,B393,20))</f>
        <v>P</v>
      </c>
      <c r="M393" s="900" t="str">
        <f>IF(A393="P",CONCATENATE(INDEX('LŠZ P'!A$2:AP$2000,B393,3),"/",INDEX('LŠZ P'!A$2:AP$2000,B393,4)),CONCATENATE(INDEX('LŠZ H'!A$2:AI$2000,B393,3),"/",INDEX('LŠZ H'!A$2:AI$2000,B393,4)))</f>
        <v>CZ 15,4/CROSS 5 SPORT/</v>
      </c>
      <c r="N393" s="900" t="e">
        <f>IF(A393="P",CONCATENATE(INDEX('LŠZ P'!A$2:AP$2000,B393,23),";",INDEX('LŠZ P'!A$2:AP$2000,B393,42)),CONCATENATE(INDEX('LŠZ H'!A$2:AI$2000,B393,23),";",INDEX('LŠZ H'!A$2:AI$2000,B393,39)))</f>
        <v>#REF!</v>
      </c>
      <c r="O393" s="914">
        <v>45121</v>
      </c>
      <c r="P393" s="599"/>
    </row>
    <row r="394" spans="1:16" s="295" customFormat="1" x14ac:dyDescent="0.2">
      <c r="A394" s="898" t="s">
        <v>991</v>
      </c>
      <c r="B394" s="899">
        <v>1294</v>
      </c>
      <c r="C394" s="904">
        <v>391</v>
      </c>
      <c r="D394" s="900" t="str">
        <f>IF(A394="P",INDEX('LŠZ P'!A$2:AP$2000,B394,11),INDEX('LŠZ H'!A$2:AI$2000,B394,11))</f>
        <v>Juraj LEDNICKÝ</v>
      </c>
      <c r="E394" s="900" t="str">
        <f>IF(A394="P",INDEX('LŠZ P'!A$2:AP$2000,B394,5),INDEX('LŠZ H'!A$2:AI$2000,B394,5))</f>
        <v>OM-L294</v>
      </c>
      <c r="F394" s="900">
        <f>IF(A394="P",INDEX('LŠZ P'!A$2:AP$2000,B394,6),INDEX('LŠZ H'!A$2:AI$2000,B394,6))</f>
        <v>0</v>
      </c>
      <c r="G394" s="899" t="str">
        <f>IF(A394="P",INDEX('LŠZ P'!A$2:AP$2000,B394,21),INDEX('LŠZ H'!A$2:AI$2000,B394,21))</f>
        <v>V</v>
      </c>
      <c r="H394" s="900">
        <f>IF(A394="P",INDEX('LŠZ P'!A$2:AP$2000,B394,17),INDEX('LŠZ H'!A$2:AI$2000,B394,17))</f>
        <v>21391</v>
      </c>
      <c r="I394" s="913">
        <v>44392</v>
      </c>
      <c r="J394" s="899" t="str">
        <f>IF(A394="P",INDEX('LŠZ P'!A$2:AP$2000,B394,2),INDEX('LŠZ H'!A$2:AI$2000,B394,2))</f>
        <v>PK</v>
      </c>
      <c r="K394" s="900" t="str">
        <f>IF(A394="P",CONCATENATE(INDEX('LŠZ P'!A$2:AP$2000,B394,24),",",INDEX('LŠZ P'!A$2:AP$2000,B394,26)," ",INDEX('LŠZ P'!A$2:AP$2000,B394,25)),CONCATENATE(INDEX('LŠZ H'!A$2:AI$2000,B394,24),",",INDEX('LŠZ H'!A$2:AI$2000,B394,26)," ",INDEX('LŠZ H'!A$2:AI$2000,B394,25)))</f>
        <v>Malé Lednice 201,018 16 Domaniža</v>
      </c>
      <c r="L394" s="900" t="str">
        <f>IF(A394="P",INDEX('LŠZ P'!A$2:AP$2000,B394,20),INDEX('LŠZ H'!A$2:AI$2000,B394,20))</f>
        <v>Vrabec</v>
      </c>
      <c r="M394" s="900" t="str">
        <f>IF(A394="P",CONCATENATE(INDEX('LŠZ P'!A$2:AP$2000,B394,3),"/",INDEX('LŠZ P'!A$2:AP$2000,B394,4)),CONCATENATE(INDEX('LŠZ H'!A$2:AI$2000,B394,3),"/",INDEX('LŠZ H'!A$2:AI$2000,B394,4)))</f>
        <v>COMET 3 S/</v>
      </c>
      <c r="N394" s="900" t="str">
        <f>IF(A394="P",CONCATENATE(INDEX('LŠZ P'!A$2:AP$2000,B394,23),";",INDEX('LŠZ P'!A$2:AP$2000,B394,42)),CONCATENATE(INDEX('LŠZ H'!A$2:AI$2000,B394,23),";",INDEX('LŠZ H'!A$2:AI$2000,B394,39)))</f>
        <v>0,15;</v>
      </c>
      <c r="O394" s="914">
        <v>45119</v>
      </c>
      <c r="P394" s="599"/>
    </row>
    <row r="395" spans="1:16" s="295" customFormat="1" x14ac:dyDescent="0.2">
      <c r="A395" s="898" t="s">
        <v>991</v>
      </c>
      <c r="B395" s="899">
        <v>787</v>
      </c>
      <c r="C395" s="904">
        <v>392</v>
      </c>
      <c r="D395" s="900" t="str">
        <f>IF(A395="P",INDEX('LŠZ P'!A$2:AP$2000,B395,11),INDEX('LŠZ H'!A$2:AI$2000,B395,11))</f>
        <v>Ing. Matúš ŠKVARKA</v>
      </c>
      <c r="E395" s="900" t="str">
        <f>IF(A395="P",INDEX('LŠZ P'!A$2:AP$2000,B395,5),INDEX('LŠZ H'!A$2:AI$2000,B395,5))</f>
        <v>OM-P787</v>
      </c>
      <c r="F395" s="900">
        <f>IF(A395="P",INDEX('LŠZ P'!A$2:AP$2000,B395,6),INDEX('LŠZ H'!A$2:AI$2000,B395,6))</f>
        <v>0</v>
      </c>
      <c r="G395" s="899" t="str">
        <f>IF(A395="P",INDEX('LŠZ P'!A$2:AP$2000,B395,21),INDEX('LŠZ H'!A$2:AI$2000,B395,21))</f>
        <v>P</v>
      </c>
      <c r="H395" s="900">
        <f>IF(A395="P",INDEX('LŠZ P'!A$2:AP$2000,B395,17),INDEX('LŠZ H'!A$2:AI$2000,B395,17))</f>
        <v>19324</v>
      </c>
      <c r="I395" s="913">
        <v>44392</v>
      </c>
      <c r="J395" s="899" t="str">
        <f>IF(A395="P",INDEX('LŠZ P'!A$2:AP$2000,B395,2),INDEX('LŠZ H'!A$2:AI$2000,B395,2))</f>
        <v>PK</v>
      </c>
      <c r="K395" s="900" t="str">
        <f>IF(A395="P",CONCATENATE(INDEX('LŠZ P'!A$2:AP$2000,B395,24),",",INDEX('LŠZ P'!A$2:AP$2000,B395,26)," ",INDEX('LŠZ P'!A$2:AP$2000,B395,25)),CONCATENATE(INDEX('LŠZ H'!A$2:AI$2000,B395,24),",",INDEX('LŠZ H'!A$2:AI$2000,B395,26)," ",INDEX('LŠZ H'!A$2:AI$2000,B395,25)))</f>
        <v>Vlčkova 20,811 04 Bratislava</v>
      </c>
      <c r="L395" s="900" t="str">
        <f>IF(A395="P",INDEX('LŠZ P'!A$2:AP$2000,B395,20),INDEX('LŠZ H'!A$2:AI$2000,B395,20))</f>
        <v>Vrabec</v>
      </c>
      <c r="M395" s="900" t="str">
        <f>IF(A395="P",CONCATENATE(INDEX('LŠZ P'!A$2:AP$2000,B395,3),"/",INDEX('LŠZ P'!A$2:AP$2000,B395,4)),CONCATENATE(INDEX('LŠZ H'!A$2:AI$2000,B395,3),"/",INDEX('LŠZ H'!A$2:AI$2000,B395,4)))</f>
        <v>ELAN 2 28/</v>
      </c>
      <c r="N395" s="900" t="str">
        <f>IF(A395="P",CONCATENATE(INDEX('LŠZ P'!A$2:AP$2000,B395,23),";",INDEX('LŠZ P'!A$2:AP$2000,B395,42)),CONCATENATE(INDEX('LŠZ H'!A$2:AI$2000,B395,23),";",INDEX('LŠZ H'!A$2:AI$2000,B395,39)))</f>
        <v>44;</v>
      </c>
      <c r="O395" s="914">
        <v>45095</v>
      </c>
      <c r="P395" s="965"/>
    </row>
    <row r="396" spans="1:16" s="295" customFormat="1" x14ac:dyDescent="0.2">
      <c r="A396" s="898" t="s">
        <v>991</v>
      </c>
      <c r="B396" s="899">
        <v>141</v>
      </c>
      <c r="C396" s="904">
        <v>393</v>
      </c>
      <c r="D396" s="900" t="str">
        <f>IF(A396="P",INDEX('LŠZ P'!A$2:AP$2000,B396,11),INDEX('LŠZ H'!A$2:AI$2000,B396,11))</f>
        <v>Ing. Matúš ŠKVARKA</v>
      </c>
      <c r="E396" s="900" t="str">
        <f>IF(A396="P",INDEX('LŠZ P'!A$2:AP$2000,B396,5),INDEX('LŠZ H'!A$2:AI$2000,B396,5))</f>
        <v>OM-P141</v>
      </c>
      <c r="F396" s="900">
        <f>IF(A396="P",INDEX('LŠZ P'!A$2:AP$2000,B396,6),INDEX('LŠZ H'!A$2:AI$2000,B396,6))</f>
        <v>0</v>
      </c>
      <c r="G396" s="899" t="str">
        <f>IF(A396="P",INDEX('LŠZ P'!A$2:AP$2000,B396,21),INDEX('LŠZ H'!A$2:AI$2000,B396,21))</f>
        <v>P</v>
      </c>
      <c r="H396" s="900">
        <f>IF(A396="P",INDEX('LŠZ P'!A$2:AP$2000,B396,17),INDEX('LŠZ H'!A$2:AI$2000,B396,17))</f>
        <v>19326</v>
      </c>
      <c r="I396" s="913">
        <v>44392</v>
      </c>
      <c r="J396" s="899" t="str">
        <f>IF(A396="P",INDEX('LŠZ P'!A$2:AP$2000,B396,2),INDEX('LŠZ H'!A$2:AI$2000,B396,2))</f>
        <v>PK</v>
      </c>
      <c r="K396" s="900" t="str">
        <f>IF(A396="P",CONCATENATE(INDEX('LŠZ P'!A$2:AP$2000,B396,24),",",INDEX('LŠZ P'!A$2:AP$2000,B396,26)," ",INDEX('LŠZ P'!A$2:AP$2000,B396,25)),CONCATENATE(INDEX('LŠZ H'!A$2:AI$2000,B396,24),",",INDEX('LŠZ H'!A$2:AI$2000,B396,26)," ",INDEX('LŠZ H'!A$2:AI$2000,B396,25)))</f>
        <v>Vlčkova 20,811 04 Bratislava</v>
      </c>
      <c r="L396" s="900" t="str">
        <f>IF(A396="P",INDEX('LŠZ P'!A$2:AP$2000,B396,20),INDEX('LŠZ H'!A$2:AI$2000,B396,20))</f>
        <v>Vrabec</v>
      </c>
      <c r="M396" s="900" t="str">
        <f>IF(A396="P",CONCATENATE(INDEX('LŠZ P'!A$2:AP$2000,B396,3),"/",INDEX('LŠZ P'!A$2:AP$2000,B396,4)),CONCATENATE(INDEX('LŠZ H'!A$2:AI$2000,B396,3),"/",INDEX('LŠZ H'!A$2:AI$2000,B396,4)))</f>
        <v>PAŠA 40/</v>
      </c>
      <c r="N396" s="900" t="str">
        <f>IF(A396="P",CONCATENATE(INDEX('LŠZ P'!A$2:AP$2000,B396,23),";",INDEX('LŠZ P'!A$2:AP$2000,B396,42)),CONCATENATE(INDEX('LŠZ H'!A$2:AI$2000,B396,23),";",INDEX('LŠZ H'!A$2:AI$2000,B396,39)))</f>
        <v>96;</v>
      </c>
      <c r="O396" s="914">
        <v>45095</v>
      </c>
      <c r="P396" s="599"/>
    </row>
    <row r="397" spans="1:16" s="295" customFormat="1" x14ac:dyDescent="0.2">
      <c r="A397" s="898" t="s">
        <v>991</v>
      </c>
      <c r="B397" s="899">
        <v>238</v>
      </c>
      <c r="C397" s="904">
        <v>394</v>
      </c>
      <c r="D397" s="900" t="str">
        <f>IF(A397="P",INDEX('LŠZ P'!A$2:AP$2000,B397,11),INDEX('LŠZ H'!A$2:AI$2000,B397,11))</f>
        <v>Jozef OBERHAUSER</v>
      </c>
      <c r="E397" s="900" t="str">
        <f>IF(A397="P",INDEX('LŠZ P'!A$2:AP$2000,B397,5),INDEX('LŠZ H'!A$2:AI$2000,B397,5))</f>
        <v>OM-P238</v>
      </c>
      <c r="F397" s="900">
        <f>IF(A397="P",INDEX('LŠZ P'!A$2:AP$2000,B397,6),INDEX('LŠZ H'!A$2:AI$2000,B397,6))</f>
        <v>0</v>
      </c>
      <c r="G397" s="899" t="str">
        <f>IF(A397="P",INDEX('LŠZ P'!A$2:AP$2000,B397,21),INDEX('LŠZ H'!A$2:AI$2000,B397,21))</f>
        <v>P</v>
      </c>
      <c r="H397" s="900">
        <f>IF(A397="P",INDEX('LŠZ P'!A$2:AP$2000,B397,17),INDEX('LŠZ H'!A$2:AI$2000,B397,17))</f>
        <v>19301</v>
      </c>
      <c r="I397" s="913">
        <v>44392</v>
      </c>
      <c r="J397" s="899" t="str">
        <f>IF(A397="P",INDEX('LŠZ P'!A$2:AP$2000,B397,2),INDEX('LŠZ H'!A$2:AI$2000,B397,2))</f>
        <v>PK</v>
      </c>
      <c r="K397" s="900" t="str">
        <f>IF(A397="P",CONCATENATE(INDEX('LŠZ P'!A$2:AP$2000,B397,24),",",INDEX('LŠZ P'!A$2:AP$2000,B397,26)," ",INDEX('LŠZ P'!A$2:AP$2000,B397,25)),CONCATENATE(INDEX('LŠZ H'!A$2:AI$2000,B397,24),",",INDEX('LŠZ H'!A$2:AI$2000,B397,26)," ",INDEX('LŠZ H'!A$2:AI$2000,B397,25)))</f>
        <v>Bystrá 355/22,055 01 Margecany</v>
      </c>
      <c r="L397" s="900" t="str">
        <f>IF(A397="P",INDEX('LŠZ P'!A$2:AP$2000,B397,20),INDEX('LŠZ H'!A$2:AI$2000,B397,20))</f>
        <v>Vyparina</v>
      </c>
      <c r="M397" s="900" t="str">
        <f>IF(A397="P",CONCATENATE(INDEX('LŠZ P'!A$2:AP$2000,B397,3),"/",INDEX('LŠZ P'!A$2:AP$2000,B397,4)),CONCATENATE(INDEX('LŠZ H'!A$2:AI$2000,B397,3),"/",INDEX('LŠZ H'!A$2:AI$2000,B397,4)))</f>
        <v>MOJO 5 M/</v>
      </c>
      <c r="N397" s="900" t="str">
        <f>IF(A397="P",CONCATENATE(INDEX('LŠZ P'!A$2:AP$2000,B397,23),";",INDEX('LŠZ P'!A$2:AP$2000,B397,42)),CONCATENATE(INDEX('LŠZ H'!A$2:AI$2000,B397,23),";",INDEX('LŠZ H'!A$2:AI$2000,B397,39)))</f>
        <v>20;</v>
      </c>
      <c r="O397" s="914">
        <v>45080</v>
      </c>
      <c r="P397" s="599"/>
    </row>
    <row r="398" spans="1:16" s="295" customFormat="1" x14ac:dyDescent="0.2">
      <c r="A398" s="898" t="s">
        <v>991</v>
      </c>
      <c r="B398" s="899">
        <v>1296</v>
      </c>
      <c r="C398" s="904">
        <v>395</v>
      </c>
      <c r="D398" s="900" t="str">
        <f>IF(A398="P",INDEX('LŠZ P'!A$2:AP$2000,B398,11),INDEX('LŠZ H'!A$2:AI$2000,B398,11))</f>
        <v>Ing. Jozef OBERHAUSER</v>
      </c>
      <c r="E398" s="900" t="str">
        <f>IF(A398="P",INDEX('LŠZ P'!A$2:AP$2000,B398,5),INDEX('LŠZ H'!A$2:AI$2000,B398,5))</f>
        <v>OM-L296</v>
      </c>
      <c r="F398" s="900">
        <f>IF(A398="P",INDEX('LŠZ P'!A$2:AP$2000,B398,6),INDEX('LŠZ H'!A$2:AI$2000,B398,6))</f>
        <v>0</v>
      </c>
      <c r="G398" s="899" t="str">
        <f>IF(A398="P",INDEX('LŠZ P'!A$2:AP$2000,B398,21),INDEX('LŠZ H'!A$2:AI$2000,B398,21))</f>
        <v>V</v>
      </c>
      <c r="H398" s="900">
        <f>IF(A398="P",INDEX('LŠZ P'!A$2:AP$2000,B398,17),INDEX('LŠZ H'!A$2:AI$2000,B398,17))</f>
        <v>21395</v>
      </c>
      <c r="I398" s="913">
        <v>44392</v>
      </c>
      <c r="J398" s="899" t="str">
        <f>IF(A398="P",INDEX('LŠZ P'!A$2:AP$2000,B398,2),INDEX('LŠZ H'!A$2:AI$2000,B398,2))</f>
        <v>PK</v>
      </c>
      <c r="K398" s="900" t="str">
        <f>IF(A398="P",CONCATENATE(INDEX('LŠZ P'!A$2:AP$2000,B398,24),",",INDEX('LŠZ P'!A$2:AP$2000,B398,26)," ",INDEX('LŠZ P'!A$2:AP$2000,B398,25)),CONCATENATE(INDEX('LŠZ H'!A$2:AI$2000,B398,24),",",INDEX('LŠZ H'!A$2:AI$2000,B398,26)," ",INDEX('LŠZ H'!A$2:AI$2000,B398,25)))</f>
        <v>Bystrá 355/22,055 01 Margecany</v>
      </c>
      <c r="L398" s="900" t="str">
        <f>IF(A398="P",INDEX('LŠZ P'!A$2:AP$2000,B398,20),INDEX('LŠZ H'!A$2:AI$2000,B398,20))</f>
        <v>Vyparina</v>
      </c>
      <c r="M398" s="900" t="str">
        <f>IF(A398="P",CONCATENATE(INDEX('LŠZ P'!A$2:AP$2000,B398,3),"/",INDEX('LŠZ P'!A$2:AP$2000,B398,4)),CONCATENATE(INDEX('LŠZ H'!A$2:AI$2000,B398,3),"/",INDEX('LŠZ H'!A$2:AI$2000,B398,4)))</f>
        <v>ALPINA 3 ML/</v>
      </c>
      <c r="N398" s="900" t="str">
        <f>IF(A398="P",CONCATENATE(INDEX('LŠZ P'!A$2:AP$2000,B398,23),";",INDEX('LŠZ P'!A$2:AP$2000,B398,42)),CONCATENATE(INDEX('LŠZ H'!A$2:AI$2000,B398,23),";",INDEX('LŠZ H'!A$2:AI$2000,B398,39)))</f>
        <v>140;</v>
      </c>
      <c r="O398" s="914">
        <v>45115</v>
      </c>
      <c r="P398" s="599"/>
    </row>
    <row r="399" spans="1:16" s="295" customFormat="1" x14ac:dyDescent="0.2">
      <c r="A399" s="898" t="s">
        <v>991</v>
      </c>
      <c r="B399" s="899">
        <v>1308</v>
      </c>
      <c r="C399" s="904">
        <v>396</v>
      </c>
      <c r="D399" s="900" t="str">
        <f>IF(A399="P",INDEX('LŠZ P'!A$2:AP$2000,B399,11),INDEX('LŠZ H'!A$2:AI$2000,B399,11))</f>
        <v>Miroslav MATEJKA</v>
      </c>
      <c r="E399" s="900" t="str">
        <f>IF(A399="P",INDEX('LŠZ P'!A$2:AP$2000,B399,5),INDEX('LŠZ H'!A$2:AI$2000,B399,5))</f>
        <v>OM-L308</v>
      </c>
      <c r="F399" s="900">
        <f>IF(A399="P",INDEX('LŠZ P'!A$2:AP$2000,B399,6),INDEX('LŠZ H'!A$2:AI$2000,B399,6))</f>
        <v>0</v>
      </c>
      <c r="G399" s="899" t="str">
        <f>IF(A399="P",INDEX('LŠZ P'!A$2:AP$2000,B399,21),INDEX('LŠZ H'!A$2:AI$2000,B399,21))</f>
        <v>V</v>
      </c>
      <c r="H399" s="900">
        <f>IF(A399="P",INDEX('LŠZ P'!A$2:AP$2000,B399,17),INDEX('LŠZ H'!A$2:AI$2000,B399,17))</f>
        <v>21396</v>
      </c>
      <c r="I399" s="913">
        <v>44392</v>
      </c>
      <c r="J399" s="899" t="str">
        <f>IF(A399="P",INDEX('LŠZ P'!A$2:AP$2000,B399,2),INDEX('LŠZ H'!A$2:AI$2000,B399,2))</f>
        <v>PK</v>
      </c>
      <c r="K399" s="900" t="str">
        <f>IF(A399="P",CONCATENATE(INDEX('LŠZ P'!A$2:AP$2000,B399,24),",",INDEX('LŠZ P'!A$2:AP$2000,B399,26)," ",INDEX('LŠZ P'!A$2:AP$2000,B399,25)),CONCATENATE(INDEX('LŠZ H'!A$2:AI$2000,B399,24),",",INDEX('LŠZ H'!A$2:AI$2000,B399,26)," ",INDEX('LŠZ H'!A$2:AI$2000,B399,25)))</f>
        <v>Žiar 183,032 05 Smrečany</v>
      </c>
      <c r="L399" s="900" t="str">
        <f>IF(A399="P",INDEX('LŠZ P'!A$2:AP$2000,B399,20),INDEX('LŠZ H'!A$2:AI$2000,B399,20))</f>
        <v>Vyparina</v>
      </c>
      <c r="M399" s="900" t="str">
        <f>IF(A399="P",CONCATENATE(INDEX('LŠZ P'!A$2:AP$2000,B399,3),"/",INDEX('LŠZ P'!A$2:AP$2000,B399,4)),CONCATENATE(INDEX('LŠZ H'!A$2:AI$2000,B399,3),"/",INDEX('LŠZ H'!A$2:AI$2000,B399,4)))</f>
        <v>ARTIK 6 27/</v>
      </c>
      <c r="N399" s="900" t="str">
        <f>IF(A399="P",CONCATENATE(INDEX('LŠZ P'!A$2:AP$2000,B399,23),";",INDEX('LŠZ P'!A$2:AP$2000,B399,42)),CONCATENATE(INDEX('LŠZ H'!A$2:AI$2000,B399,23),";",INDEX('LŠZ H'!A$2:AI$2000,B399,39)))</f>
        <v>0;</v>
      </c>
      <c r="O399" s="914">
        <v>45119</v>
      </c>
      <c r="P399" s="599"/>
    </row>
    <row r="400" spans="1:16" s="295" customFormat="1" x14ac:dyDescent="0.2">
      <c r="A400" s="898" t="s">
        <v>991</v>
      </c>
      <c r="B400" s="899">
        <v>1105</v>
      </c>
      <c r="C400" s="904">
        <v>397</v>
      </c>
      <c r="D400" s="900" t="str">
        <f>IF(A400="P",INDEX('LŠZ P'!A$2:AP$2000,B400,11),INDEX('LŠZ H'!A$2:AI$2000,B400,11))</f>
        <v>Ľuboš GAŽO</v>
      </c>
      <c r="E400" s="900" t="str">
        <f>IF(A400="P",INDEX('LŠZ P'!A$2:AP$2000,B400,5),INDEX('LŠZ H'!A$2:AI$2000,B400,5))</f>
        <v>OM-L105</v>
      </c>
      <c r="F400" s="900">
        <f>IF(A400="P",INDEX('LŠZ P'!A$2:AP$2000,B400,6),INDEX('LŠZ H'!A$2:AI$2000,B400,6))</f>
        <v>0</v>
      </c>
      <c r="G400" s="899" t="str">
        <f>IF(A400="P",INDEX('LŠZ P'!A$2:AP$2000,B400,21),INDEX('LŠZ H'!A$2:AI$2000,B400,21))</f>
        <v>Z</v>
      </c>
      <c r="H400" s="900">
        <f>IF(A400="P",INDEX('LŠZ P'!A$2:AP$2000,B400,17),INDEX('LŠZ H'!A$2:AI$2000,B400,17))</f>
        <v>21397</v>
      </c>
      <c r="I400" s="913">
        <v>44392</v>
      </c>
      <c r="J400" s="899" t="str">
        <f>IF(A400="P",INDEX('LŠZ P'!A$2:AP$2000,B400,2),INDEX('LŠZ H'!A$2:AI$2000,B400,2))</f>
        <v>PK</v>
      </c>
      <c r="K400" s="900" t="str">
        <f>IF(A400="P",CONCATENATE(INDEX('LŠZ P'!A$2:AP$2000,B400,24),",",INDEX('LŠZ P'!A$2:AP$2000,B400,26)," ",INDEX('LŠZ P'!A$2:AP$2000,B400,25)),CONCATENATE(INDEX('LŠZ H'!A$2:AI$2000,B400,24),",",INDEX('LŠZ H'!A$2:AI$2000,B400,26)," ",INDEX('LŠZ H'!A$2:AI$2000,B400,25)))</f>
        <v>Rumanová 326,951 37 Rumanová</v>
      </c>
      <c r="L400" s="900" t="str">
        <f>IF(A400="P",INDEX('LŠZ P'!A$2:AP$2000,B400,20),INDEX('LŠZ H'!A$2:AI$2000,B400,20))</f>
        <v>Čierny</v>
      </c>
      <c r="M400" s="900" t="str">
        <f>IF(A400="P",CONCATENATE(INDEX('LŠZ P'!A$2:AP$2000,B400,3),"/",INDEX('LŠZ P'!A$2:AP$2000,B400,4)),CONCATENATE(INDEX('LŠZ H'!A$2:AI$2000,B400,3),"/",INDEX('LŠZ H'!A$2:AI$2000,B400,4)))</f>
        <v>PLUTO 3 SM/</v>
      </c>
      <c r="N400" s="900" t="str">
        <f>IF(A400="P",CONCATENATE(INDEX('LŠZ P'!A$2:AP$2000,B400,23),";",INDEX('LŠZ P'!A$2:AP$2000,B400,42)),CONCATENATE(INDEX('LŠZ H'!A$2:AI$2000,B400,23),";",INDEX('LŠZ H'!A$2:AI$2000,B400,39)))</f>
        <v>37,55;</v>
      </c>
      <c r="O400" s="914">
        <v>44692</v>
      </c>
      <c r="P400" s="599"/>
    </row>
    <row r="401" spans="1:16" s="295" customFormat="1" x14ac:dyDescent="0.2">
      <c r="A401" s="914" t="s">
        <v>680</v>
      </c>
      <c r="B401" s="899">
        <v>15</v>
      </c>
      <c r="C401" s="904">
        <v>398</v>
      </c>
      <c r="D401" s="900" t="str">
        <f>IF(A401="P",INDEX('LŠZ P'!A$2:AP$2000,B401,11),INDEX('LŠZ H'!A$2:AI$2000,B401,11))</f>
        <v>Ján TÓTH</v>
      </c>
      <c r="E401" s="900" t="str">
        <f>IF(A401="P",INDEX('LŠZ P'!A$2:AP$2000,B401,5),INDEX('LŠZ H'!A$2:AI$2000,B401,5))</f>
        <v>OM-H015</v>
      </c>
      <c r="F401" s="900">
        <f>IF(A401="P",INDEX('LŠZ P'!A$2:AP$2000,B401,6),INDEX('LŠZ H'!A$2:AI$2000,B401,6))</f>
        <v>0</v>
      </c>
      <c r="G401" s="899" t="str">
        <f>IF(A401="P",INDEX('LŠZ P'!A$2:AP$2000,B401,21),INDEX('LŠZ H'!A$2:AI$2000,B401,21))</f>
        <v>3,15/6</v>
      </c>
      <c r="H401" s="900">
        <f>IF(A401="P",INDEX('LŠZ P'!A$2:AP$2000,B401,17),INDEX('LŠZ H'!A$2:AI$2000,B401,17))</f>
        <v>2013</v>
      </c>
      <c r="I401" s="913">
        <v>44393</v>
      </c>
      <c r="J401" s="899" t="str">
        <f>IF(A401="P",INDEX('LŠZ P'!A$2:AP$2000,B401,2),INDEX('LŠZ H'!A$2:AI$2000,B401,2))</f>
        <v>MZK</v>
      </c>
      <c r="K401" s="900" t="str">
        <f>IF(A401="P",CONCATENATE(INDEX('LŠZ P'!A$2:AP$2000,B401,24),",",INDEX('LŠZ P'!A$2:AP$2000,B401,26)," ",INDEX('LŠZ P'!A$2:AP$2000,B401,25)),CONCATENATE(INDEX('LŠZ H'!A$2:AI$2000,B401,24),",",INDEX('LŠZ H'!A$2:AI$2000,B401,26)," ",INDEX('LŠZ H'!A$2:AI$2000,B401,25)))</f>
        <v>3, 260</v>
      </c>
      <c r="L401" s="900" t="str">
        <f>IF(A401="P",INDEX('LŠZ P'!A$2:AP$2000,B401,20),INDEX('LŠZ H'!A$2:AI$2000,B401,20))</f>
        <v>P</v>
      </c>
      <c r="M401" s="900" t="str">
        <f>IF(A401="P",CONCATENATE(INDEX('LŠZ P'!A$2:AP$2000,B401,3),"/",INDEX('LŠZ P'!A$2:AP$2000,B401,4)),CONCATENATE(INDEX('LŠZ H'!A$2:AI$2000,B401,3),"/",INDEX('LŠZ H'!A$2:AI$2000,B401,4)))</f>
        <v>APOLLO C15 DD/DELTA JET 2/</v>
      </c>
      <c r="N401" s="900" t="e">
        <f>IF(A401="P",CONCATENATE(INDEX('LŠZ P'!A$2:AP$2000,B401,23),";",INDEX('LŠZ P'!A$2:AP$2000,B401,42)),CONCATENATE(INDEX('LŠZ H'!A$2:AI$2000,B401,23),";",INDEX('LŠZ H'!A$2:AI$2000,B401,39)))</f>
        <v>#REF!</v>
      </c>
      <c r="O401" s="914">
        <v>45120</v>
      </c>
      <c r="P401" s="599"/>
    </row>
    <row r="402" spans="1:16" s="295" customFormat="1" x14ac:dyDescent="0.2">
      <c r="A402" s="898" t="s">
        <v>680</v>
      </c>
      <c r="B402" s="899">
        <v>103</v>
      </c>
      <c r="C402" s="904">
        <v>399</v>
      </c>
      <c r="D402" s="900" t="str">
        <f>IF(A402="P",INDEX('LŠZ P'!A$2:AP$2000,B402,11),INDEX('LŠZ H'!A$2:AI$2000,B402,11))</f>
        <v>Ján TÓTH</v>
      </c>
      <c r="E402" s="900" t="str">
        <f>IF(A402="P",INDEX('LŠZ P'!A$2:AP$2000,B402,5),INDEX('LŠZ H'!A$2:AI$2000,B402,5))</f>
        <v>OM-H103</v>
      </c>
      <c r="F402" s="900">
        <f>IF(A402="P",INDEX('LŠZ P'!A$2:AP$2000,B402,6),INDEX('LŠZ H'!A$2:AI$2000,B402,6))</f>
        <v>0</v>
      </c>
      <c r="G402" s="899" t="str">
        <f>IF(A402="P",INDEX('LŠZ P'!A$2:AP$2000,B402,21),INDEX('LŠZ H'!A$2:AI$2000,B402,21))</f>
        <v>38,20/72</v>
      </c>
      <c r="H402" s="900">
        <f>IF(A402="P",INDEX('LŠZ P'!A$2:AP$2000,B402,17),INDEX('LŠZ H'!A$2:AI$2000,B402,17))</f>
        <v>2015</v>
      </c>
      <c r="I402" s="913">
        <v>44393</v>
      </c>
      <c r="J402" s="899" t="str">
        <f>IF(A402="P",INDEX('LŠZ P'!A$2:AP$2000,B402,2),INDEX('LŠZ H'!A$2:AI$2000,B402,2))</f>
        <v>MZK</v>
      </c>
      <c r="K402" s="900" t="str">
        <f>IF(A402="P",CONCATENATE(INDEX('LŠZ P'!A$2:AP$2000,B402,24),",",INDEX('LŠZ P'!A$2:AP$2000,B402,26)," ",INDEX('LŠZ P'!A$2:AP$2000,B402,25)),CONCATENATE(INDEX('LŠZ H'!A$2:AI$2000,B402,24),",",INDEX('LŠZ H'!A$2:AI$2000,B402,26)," ",INDEX('LŠZ H'!A$2:AI$2000,B402,25)))</f>
        <v>2, 197</v>
      </c>
      <c r="L402" s="900" t="str">
        <f>IF(A402="P",INDEX('LŠZ P'!A$2:AP$2000,B402,20),INDEX('LŠZ H'!A$2:AI$2000,B402,20))</f>
        <v>P</v>
      </c>
      <c r="M402" s="900" t="str">
        <f>IF(A402="P",CONCATENATE(INDEX('LŠZ P'!A$2:AP$2000,B402,3),"/",INDEX('LŠZ P'!A$2:AP$2000,B402,4)),CONCATENATE(INDEX('LŠZ H'!A$2:AI$2000,B402,3),"/",INDEX('LŠZ H'!A$2:AI$2000,B402,4)))</f>
        <v>APOLLO C 15 DD/DELTA JET 2/</v>
      </c>
      <c r="N402" s="900" t="e">
        <f>IF(A402="P",CONCATENATE(INDEX('LŠZ P'!A$2:AP$2000,B402,23),";",INDEX('LŠZ P'!A$2:AP$2000,B402,42)),CONCATENATE(INDEX('LŠZ H'!A$2:AI$2000,B402,23),";",INDEX('LŠZ H'!A$2:AI$2000,B402,39)))</f>
        <v>#REF!</v>
      </c>
      <c r="O402" s="914">
        <v>45120</v>
      </c>
      <c r="P402" s="599"/>
    </row>
    <row r="403" spans="1:16" s="295" customFormat="1" x14ac:dyDescent="0.2">
      <c r="A403" s="898" t="s">
        <v>991</v>
      </c>
      <c r="B403" s="899">
        <v>354</v>
      </c>
      <c r="C403" s="904">
        <v>400</v>
      </c>
      <c r="D403" s="900" t="str">
        <f>IF(A403="P",INDEX('LŠZ P'!A$2:AP$2000,B403,11),INDEX('LŠZ H'!A$2:AI$2000,B403,11))</f>
        <v>Ing. Šimon UKROPEC</v>
      </c>
      <c r="E403" s="915" t="str">
        <f>IF(A403="P",INDEX('LŠZ P'!A$2:AP$2000,B403,5),INDEX('LŠZ H'!A$2:AI$2000,B403,5))</f>
        <v>OM-P354</v>
      </c>
      <c r="F403" s="900" t="str">
        <f>IF(A403="P",INDEX('LŠZ P'!A$2:AP$2000,B403,6),INDEX('LŠZ H'!A$2:AI$2000,B403,6))</f>
        <v>P354</v>
      </c>
      <c r="G403" s="899" t="str">
        <f>IF(A403="P",INDEX('LŠZ P'!A$2:AP$2000,B403,21),INDEX('LŠZ H'!A$2:AI$2000,B403,21))</f>
        <v>P,P</v>
      </c>
      <c r="H403" s="900">
        <f>IF(A403="P",INDEX('LŠZ P'!A$2:AP$2000,B403,17),INDEX('LŠZ H'!A$2:AI$2000,B403,17))</f>
        <v>18465</v>
      </c>
      <c r="I403" s="913">
        <v>44396</v>
      </c>
      <c r="J403" s="899" t="str">
        <f>IF(A403="P",INDEX('LŠZ P'!A$2:AP$2000,B403,2),INDEX('LŠZ H'!A$2:AI$2000,B403,2))</f>
        <v>MPK</v>
      </c>
      <c r="K403" s="900" t="str">
        <f>IF(A403="P",CONCATENATE(INDEX('LŠZ P'!A$2:AP$2000,B403,24),",",INDEX('LŠZ P'!A$2:AP$2000,B403,26)," ",INDEX('LŠZ P'!A$2:AP$2000,B403,25)),CONCATENATE(INDEX('LŠZ H'!A$2:AI$2000,B403,24),",",INDEX('LŠZ H'!A$2:AI$2000,B403,26)," ",INDEX('LŠZ H'!A$2:AI$2000,B403,25)))</f>
        <v>Soblahovská 1108/21-11,911 01 Trenčín</v>
      </c>
      <c r="L403" s="900" t="str">
        <f>IF(A403="P",INDEX('LŠZ P'!A$2:AP$2000,B403,20),INDEX('LŠZ H'!A$2:AI$2000,B403,20))</f>
        <v>Čierny/Hloušek</v>
      </c>
      <c r="M403" s="900" t="str">
        <f>IF(A403="P",CONCATENATE(INDEX('LŠZ P'!A$2:AP$2000,B403,3),"/",INDEX('LŠZ P'!A$2:AP$2000,B403,4)),CONCATENATE(INDEX('LŠZ H'!A$2:AI$2000,B403,3),"/",INDEX('LŠZ H'!A$2:AI$2000,B403,4)))</f>
        <v>PLUTO 2 L/MINIPLANE TOP 80</v>
      </c>
      <c r="N403" s="900" t="str">
        <f>IF(A403="P",CONCATENATE(INDEX('LŠZ P'!A$2:AP$2000,B403,23),";",INDEX('LŠZ P'!A$2:AP$2000,B403,42)),CONCATENATE(INDEX('LŠZ H'!A$2:AI$2000,B403,23),";",INDEX('LŠZ H'!A$2:AI$2000,B403,39)))</f>
        <v>130//70;para PLS do 24.06.2023</v>
      </c>
      <c r="O403" s="914">
        <v>45101</v>
      </c>
      <c r="P403" s="599"/>
    </row>
    <row r="404" spans="1:16" s="295" customFormat="1" x14ac:dyDescent="0.2">
      <c r="A404" s="898" t="s">
        <v>991</v>
      </c>
      <c r="B404" s="899">
        <v>1309</v>
      </c>
      <c r="C404" s="904">
        <v>401</v>
      </c>
      <c r="D404" s="900" t="str">
        <f>IF(A404="P",INDEX('LŠZ P'!A$2:AP$2000,B404,11),INDEX('LŠZ H'!A$2:AI$2000,B404,11))</f>
        <v>Tomáš JÁGRIK</v>
      </c>
      <c r="E404" s="900" t="str">
        <f>IF(A404="P",INDEX('LŠZ P'!A$2:AP$2000,B404,5),INDEX('LŠZ H'!A$2:AI$2000,B404,5))</f>
        <v>OM-L309</v>
      </c>
      <c r="F404" s="900">
        <f>IF(A404="P",INDEX('LŠZ P'!A$2:AP$2000,B404,6),INDEX('LŠZ H'!A$2:AI$2000,B404,6))</f>
        <v>0</v>
      </c>
      <c r="G404" s="899" t="str">
        <f>IF(A404="P",INDEX('LŠZ P'!A$2:AP$2000,B404,21),INDEX('LŠZ H'!A$2:AI$2000,B404,21))</f>
        <v>V</v>
      </c>
      <c r="H404" s="900">
        <f>IF(A404="P",INDEX('LŠZ P'!A$2:AP$2000,B404,17),INDEX('LŠZ H'!A$2:AI$2000,B404,17))</f>
        <v>21401</v>
      </c>
      <c r="I404" s="913">
        <v>44396</v>
      </c>
      <c r="J404" s="899" t="str">
        <f>IF(A404="P",INDEX('LŠZ P'!A$2:AP$2000,B404,2),INDEX('LŠZ H'!A$2:AI$2000,B404,2))</f>
        <v>PK</v>
      </c>
      <c r="K404" s="900" t="str">
        <f>IF(A404="P",CONCATENATE(INDEX('LŠZ P'!A$2:AP$2000,B404,24),",",INDEX('LŠZ P'!A$2:AP$2000,B404,26)," ",INDEX('LŠZ P'!A$2:AP$2000,B404,25)),CONCATENATE(INDEX('LŠZ H'!A$2:AI$2000,B404,24),",",INDEX('LŠZ H'!A$2:AI$2000,B404,26)," ",INDEX('LŠZ H'!A$2:AI$2000,B404,25)))</f>
        <v>Nosice 2,020 01 Púchov</v>
      </c>
      <c r="L404" s="900" t="str">
        <f>IF(A404="P",INDEX('LŠZ P'!A$2:AP$2000,B404,20),INDEX('LŠZ H'!A$2:AI$2000,B404,20))</f>
        <v>Kačmár</v>
      </c>
      <c r="M404" s="900" t="str">
        <f>IF(A404="P",CONCATENATE(INDEX('LŠZ P'!A$2:AP$2000,B404,3),"/",INDEX('LŠZ P'!A$2:AP$2000,B404,4)),CONCATENATE(INDEX('LŠZ H'!A$2:AI$2000,B404,3),"/",INDEX('LŠZ H'!A$2:AI$2000,B404,4)))</f>
        <v>MIURA RS L/</v>
      </c>
      <c r="N404" s="900" t="str">
        <f>IF(A404="P",CONCATENATE(INDEX('LŠZ P'!A$2:AP$2000,B404,23),";",INDEX('LŠZ P'!A$2:AP$2000,B404,42)),CONCATENATE(INDEX('LŠZ H'!A$2:AI$2000,B404,23),";",INDEX('LŠZ H'!A$2:AI$2000,B404,39)))</f>
        <v>0;</v>
      </c>
      <c r="O404" s="914">
        <v>45124</v>
      </c>
      <c r="P404" s="599"/>
    </row>
    <row r="405" spans="1:16" s="295" customFormat="1" x14ac:dyDescent="0.2">
      <c r="A405" s="898" t="s">
        <v>991</v>
      </c>
      <c r="B405" s="899">
        <v>1311</v>
      </c>
      <c r="C405" s="904">
        <v>402</v>
      </c>
      <c r="D405" s="900" t="str">
        <f>IF(A405="P",INDEX('LŠZ P'!A$2:AP$2000,B405,11),INDEX('LŠZ H'!A$2:AI$2000,B405,11))</f>
        <v>Peter SZEKERA</v>
      </c>
      <c r="E405" s="900" t="str">
        <f>IF(A405="P",INDEX('LŠZ P'!A$2:AP$2000,B405,5),INDEX('LŠZ H'!A$2:AI$2000,B405,5))</f>
        <v>OM-L311</v>
      </c>
      <c r="F405" s="900">
        <f>IF(A405="P",INDEX('LŠZ P'!A$2:AP$2000,B405,6),INDEX('LŠZ H'!A$2:AI$2000,B405,6))</f>
        <v>0</v>
      </c>
      <c r="G405" s="899" t="str">
        <f>IF(A405="P",INDEX('LŠZ P'!A$2:AP$2000,B405,21),INDEX('LŠZ H'!A$2:AI$2000,B405,21))</f>
        <v>V</v>
      </c>
      <c r="H405" s="900">
        <f>IF(A405="P",INDEX('LŠZ P'!A$2:AP$2000,B405,17),INDEX('LŠZ H'!A$2:AI$2000,B405,17))</f>
        <v>21402</v>
      </c>
      <c r="I405" s="913">
        <v>44396</v>
      </c>
      <c r="J405" s="899" t="str">
        <f>IF(A405="P",INDEX('LŠZ P'!A$2:AP$2000,B405,2),INDEX('LŠZ H'!A$2:AI$2000,B405,2))</f>
        <v>PK</v>
      </c>
      <c r="K405" s="900" t="str">
        <f>IF(A405="P",CONCATENATE(INDEX('LŠZ P'!A$2:AP$2000,B405,24),",",INDEX('LŠZ P'!A$2:AP$2000,B405,26)," ",INDEX('LŠZ P'!A$2:AP$2000,B405,25)),CONCATENATE(INDEX('LŠZ H'!A$2:AI$2000,B405,24),",",INDEX('LŠZ H'!A$2:AI$2000,B405,26)," ",INDEX('LŠZ H'!A$2:AI$2000,B405,25)))</f>
        <v>T.B.Hulvínska 22,935 41 Tekovské Lužany</v>
      </c>
      <c r="L405" s="900" t="str">
        <f>IF(A405="P",INDEX('LŠZ P'!A$2:AP$2000,B405,20),INDEX('LŠZ H'!A$2:AI$2000,B405,20))</f>
        <v>Kačmár</v>
      </c>
      <c r="M405" s="900" t="str">
        <f>IF(A405="P",CONCATENATE(INDEX('LŠZ P'!A$2:AP$2000,B405,3),"/",INDEX('LŠZ P'!A$2:AP$2000,B405,4)),CONCATENATE(INDEX('LŠZ H'!A$2:AI$2000,B405,3),"/",INDEX('LŠZ H'!A$2:AI$2000,B405,4)))</f>
        <v>MIURA RS L/</v>
      </c>
      <c r="N405" s="900" t="str">
        <f>IF(A405="P",CONCATENATE(INDEX('LŠZ P'!A$2:AP$2000,B405,23),";",INDEX('LŠZ P'!A$2:AP$2000,B405,42)),CONCATENATE(INDEX('LŠZ H'!A$2:AI$2000,B405,23),";",INDEX('LŠZ H'!A$2:AI$2000,B405,39)))</f>
        <v>0;</v>
      </c>
      <c r="O405" s="914">
        <v>45124</v>
      </c>
      <c r="P405" s="599"/>
    </row>
    <row r="406" spans="1:16" s="295" customFormat="1" x14ac:dyDescent="0.2">
      <c r="A406" s="898" t="s">
        <v>991</v>
      </c>
      <c r="B406" s="899">
        <v>1351</v>
      </c>
      <c r="C406" s="904">
        <v>403</v>
      </c>
      <c r="D406" s="900" t="str">
        <f>IF(A406="P",INDEX('LŠZ P'!A$2:AP$2000,B406,11),INDEX('LŠZ H'!A$2:AI$2000,B406,11))</f>
        <v>Andrej KRIŽANOVIČ</v>
      </c>
      <c r="E406" s="900" t="str">
        <f>IF(A406="P",INDEX('LŠZ P'!A$2:AP$2000,B406,5),INDEX('LŠZ H'!A$2:AI$2000,B406,5))</f>
        <v>OM-L351</v>
      </c>
      <c r="F406" s="900">
        <f>IF(A406="P",INDEX('LŠZ P'!A$2:AP$2000,B406,6),INDEX('LŠZ H'!A$2:AI$2000,B406,6))</f>
        <v>0</v>
      </c>
      <c r="G406" s="899" t="str">
        <f>IF(A406="P",INDEX('LŠZ P'!A$2:AP$2000,B406,21),INDEX('LŠZ H'!A$2:AI$2000,B406,21))</f>
        <v>V</v>
      </c>
      <c r="H406" s="900">
        <f>IF(A406="P",INDEX('LŠZ P'!A$2:AP$2000,B406,17),INDEX('LŠZ H'!A$2:AI$2000,B406,17))</f>
        <v>21403</v>
      </c>
      <c r="I406" s="913">
        <v>44396</v>
      </c>
      <c r="J406" s="899" t="str">
        <f>IF(A406="P",INDEX('LŠZ P'!A$2:AP$2000,B406,2),INDEX('LŠZ H'!A$2:AI$2000,B406,2))</f>
        <v>PK</v>
      </c>
      <c r="K406" s="900" t="str">
        <f>IF(A406="P",CONCATENATE(INDEX('LŠZ P'!A$2:AP$2000,B406,24),",",INDEX('LŠZ P'!A$2:AP$2000,B406,26)," ",INDEX('LŠZ P'!A$2:AP$2000,B406,25)),CONCATENATE(INDEX('LŠZ H'!A$2:AI$2000,B406,24),",",INDEX('LŠZ H'!A$2:AI$2000,B406,26)," ",INDEX('LŠZ H'!A$2:AI$2000,B406,25)))</f>
        <v>A.Kmeťa 229,020 01 Dolné Kočkovce</v>
      </c>
      <c r="L406" s="900" t="str">
        <f>IF(A406="P",INDEX('LŠZ P'!A$2:AP$2000,B406,20),INDEX('LŠZ H'!A$2:AI$2000,B406,20))</f>
        <v>Kačmár</v>
      </c>
      <c r="M406" s="900" t="str">
        <f>IF(A406="P",CONCATENATE(INDEX('LŠZ P'!A$2:AP$2000,B406,3),"/",INDEX('LŠZ P'!A$2:AP$2000,B406,4)),CONCATENATE(INDEX('LŠZ H'!A$2:AI$2000,B406,3),"/",INDEX('LŠZ H'!A$2:AI$2000,B406,4)))</f>
        <v>MIURA RS ML/</v>
      </c>
      <c r="N406" s="900" t="str">
        <f>IF(A406="P",CONCATENATE(INDEX('LŠZ P'!A$2:AP$2000,B406,23),";",INDEX('LŠZ P'!A$2:AP$2000,B406,42)),CONCATENATE(INDEX('LŠZ H'!A$2:AI$2000,B406,23),";",INDEX('LŠZ H'!A$2:AI$2000,B406,39)))</f>
        <v>0;</v>
      </c>
      <c r="O406" s="914">
        <v>45124</v>
      </c>
      <c r="P406" s="599"/>
    </row>
    <row r="407" spans="1:16" s="295" customFormat="1" x14ac:dyDescent="0.2">
      <c r="A407" s="898" t="s">
        <v>991</v>
      </c>
      <c r="B407" s="899">
        <v>1370</v>
      </c>
      <c r="C407" s="904">
        <v>404</v>
      </c>
      <c r="D407" s="900" t="str">
        <f>IF(A407="P",INDEX('LŠZ P'!A$2:AP$2000,B407,11),INDEX('LŠZ H'!A$2:AI$2000,B407,11))</f>
        <v>Pavel ZBORAN</v>
      </c>
      <c r="E407" s="900" t="str">
        <f>IF(A407="P",INDEX('LŠZ P'!A$2:AP$2000,B407,5),INDEX('LŠZ H'!A$2:AI$2000,B407,5))</f>
        <v>OM-L370</v>
      </c>
      <c r="F407" s="900">
        <f>IF(A407="P",INDEX('LŠZ P'!A$2:AP$2000,B407,6),INDEX('LŠZ H'!A$2:AI$2000,B407,6))</f>
        <v>0</v>
      </c>
      <c r="G407" s="899" t="str">
        <f>IF(A407="P",INDEX('LŠZ P'!A$2:AP$2000,B407,21),INDEX('LŠZ H'!A$2:AI$2000,B407,21))</f>
        <v>V</v>
      </c>
      <c r="H407" s="900">
        <f>IF(A407="P",INDEX('LŠZ P'!A$2:AP$2000,B407,17),INDEX('LŠZ H'!A$2:AI$2000,B407,17))</f>
        <v>21404</v>
      </c>
      <c r="I407" s="913">
        <v>44396</v>
      </c>
      <c r="J407" s="899" t="str">
        <f>IF(A407="P",INDEX('LŠZ P'!A$2:AP$2000,B407,2),INDEX('LŠZ H'!A$2:AI$2000,B407,2))</f>
        <v>PK</v>
      </c>
      <c r="K407" s="900" t="str">
        <f>IF(A407="P",CONCATENATE(INDEX('LŠZ P'!A$2:AP$2000,B407,24),",",INDEX('LŠZ P'!A$2:AP$2000,B407,26)," ",INDEX('LŠZ P'!A$2:AP$2000,B407,25)),CONCATENATE(INDEX('LŠZ H'!A$2:AI$2000,B407,24),",",INDEX('LŠZ H'!A$2:AI$2000,B407,26)," ",INDEX('LŠZ H'!A$2:AI$2000,B407,25)))</f>
        <v>Za cintorínom 1253/13,020 01 Púchov</v>
      </c>
      <c r="L407" s="900" t="str">
        <f>IF(A407="P",INDEX('LŠZ P'!A$2:AP$2000,B407,20),INDEX('LŠZ H'!A$2:AI$2000,B407,20))</f>
        <v>Kačmár</v>
      </c>
      <c r="M407" s="900" t="str">
        <f>IF(A407="P",CONCATENATE(INDEX('LŠZ P'!A$2:AP$2000,B407,3),"/",INDEX('LŠZ P'!A$2:AP$2000,B407,4)),CONCATENATE(INDEX('LŠZ H'!A$2:AI$2000,B407,3),"/",INDEX('LŠZ H'!A$2:AI$2000,B407,4)))</f>
        <v>MITO M/</v>
      </c>
      <c r="N407" s="900" t="str">
        <f>IF(A407="P",CONCATENATE(INDEX('LŠZ P'!A$2:AP$2000,B407,23),";",INDEX('LŠZ P'!A$2:AP$2000,B407,42)),CONCATENATE(INDEX('LŠZ H'!A$2:AI$2000,B407,23),";",INDEX('LŠZ H'!A$2:AI$2000,B407,39)))</f>
        <v>0;</v>
      </c>
      <c r="O407" s="914">
        <v>45124</v>
      </c>
      <c r="P407" s="599"/>
    </row>
    <row r="408" spans="1:16" s="295" customFormat="1" x14ac:dyDescent="0.2">
      <c r="A408" s="898" t="s">
        <v>991</v>
      </c>
      <c r="B408" s="899">
        <v>61</v>
      </c>
      <c r="C408" s="904">
        <v>405</v>
      </c>
      <c r="D408" s="900" t="str">
        <f>IF(A408="P",INDEX('LŠZ P'!A$2:AP$2000,B408,11),INDEX('LŠZ H'!A$2:AI$2000,B408,11))</f>
        <v>Marcel BUDIAČ</v>
      </c>
      <c r="E408" s="900" t="str">
        <f>IF(A408="P",INDEX('LŠZ P'!A$2:AP$2000,B408,5),INDEX('LŠZ H'!A$2:AI$2000,B408,5))</f>
        <v>OM-P061</v>
      </c>
      <c r="F408" s="900">
        <f>IF(A408="P",INDEX('LŠZ P'!A$2:AP$2000,B408,6),INDEX('LŠZ H'!A$2:AI$2000,B408,6))</f>
        <v>0</v>
      </c>
      <c r="G408" s="899" t="str">
        <f>IF(A408="P",INDEX('LŠZ P'!A$2:AP$2000,B408,21),INDEX('LŠZ H'!A$2:AI$2000,B408,21))</f>
        <v>V</v>
      </c>
      <c r="H408" s="900">
        <f>IF(A408="P",INDEX('LŠZ P'!A$2:AP$2000,B408,17),INDEX('LŠZ H'!A$2:AI$2000,B408,17))</f>
        <v>21405</v>
      </c>
      <c r="I408" s="913">
        <v>44396</v>
      </c>
      <c r="J408" s="899" t="str">
        <f>IF(A408="P",INDEX('LŠZ P'!A$2:AP$2000,B408,2),INDEX('LŠZ H'!A$2:AI$2000,B408,2))</f>
        <v>PK</v>
      </c>
      <c r="K408" s="900" t="str">
        <f>IF(A408="P",CONCATENATE(INDEX('LŠZ P'!A$2:AP$2000,B408,24),",",INDEX('LŠZ P'!A$2:AP$2000,B408,26)," ",INDEX('LŠZ P'!A$2:AP$2000,B408,25)),CONCATENATE(INDEX('LŠZ H'!A$2:AI$2000,B408,24),",",INDEX('LŠZ H'!A$2:AI$2000,B408,26)," ",INDEX('LŠZ H'!A$2:AI$2000,B408,25)))</f>
        <v>Zubák 295,020 64 Zubák</v>
      </c>
      <c r="L408" s="900" t="str">
        <f>IF(A408="P",INDEX('LŠZ P'!A$2:AP$2000,B408,20),INDEX('LŠZ H'!A$2:AI$2000,B408,20))</f>
        <v>Kačmár</v>
      </c>
      <c r="M408" s="900" t="str">
        <f>IF(A408="P",CONCATENATE(INDEX('LŠZ P'!A$2:AP$2000,B408,3),"/",INDEX('LŠZ P'!A$2:AP$2000,B408,4)),CONCATENATE(INDEX('LŠZ H'!A$2:AI$2000,B408,3),"/",INDEX('LŠZ H'!A$2:AI$2000,B408,4)))</f>
        <v>MITO S /</v>
      </c>
      <c r="N408" s="900" t="str">
        <f>IF(A408="P",CONCATENATE(INDEX('LŠZ P'!A$2:AP$2000,B408,23),";",INDEX('LŠZ P'!A$2:AP$2000,B408,42)),CONCATENATE(INDEX('LŠZ H'!A$2:AI$2000,B408,23),";",INDEX('LŠZ H'!A$2:AI$2000,B408,39)))</f>
        <v>0;</v>
      </c>
      <c r="O408" s="914">
        <v>45124</v>
      </c>
      <c r="P408" s="599"/>
    </row>
    <row r="409" spans="1:16" s="295" customFormat="1" x14ac:dyDescent="0.2">
      <c r="A409" s="898" t="s">
        <v>991</v>
      </c>
      <c r="B409" s="899">
        <v>83</v>
      </c>
      <c r="C409" s="904">
        <v>406</v>
      </c>
      <c r="D409" s="900" t="str">
        <f>IF(A409="P",INDEX('LŠZ P'!A$2:AP$2000,B409,11),INDEX('LŠZ H'!A$2:AI$2000,B409,11))</f>
        <v>Ing. Martin PACÚCH</v>
      </c>
      <c r="E409" s="900" t="str">
        <f>IF(A409="P",INDEX('LŠZ P'!A$2:AP$2000,B409,5),INDEX('LŠZ H'!A$2:AI$2000,B409,5))</f>
        <v>OM-P083</v>
      </c>
      <c r="F409" s="900">
        <f>IF(A409="P",INDEX('LŠZ P'!A$2:AP$2000,B409,6),INDEX('LŠZ H'!A$2:AI$2000,B409,6))</f>
        <v>0</v>
      </c>
      <c r="G409" s="899" t="str">
        <f>IF(A409="P",INDEX('LŠZ P'!A$2:AP$2000,B409,21),INDEX('LŠZ H'!A$2:AI$2000,B409,21))</f>
        <v>V</v>
      </c>
      <c r="H409" s="900">
        <f>IF(A409="P",INDEX('LŠZ P'!A$2:AP$2000,B409,17),INDEX('LŠZ H'!A$2:AI$2000,B409,17))</f>
        <v>21406</v>
      </c>
      <c r="I409" s="913">
        <v>44396</v>
      </c>
      <c r="J409" s="899" t="str">
        <f>IF(A409="P",INDEX('LŠZ P'!A$2:AP$2000,B409,2),INDEX('LŠZ H'!A$2:AI$2000,B409,2))</f>
        <v>PK</v>
      </c>
      <c r="K409" s="900" t="str">
        <f>IF(A409="P",CONCATENATE(INDEX('LŠZ P'!A$2:AP$2000,B409,24),",",INDEX('LŠZ P'!A$2:AP$2000,B409,26)," ",INDEX('LŠZ P'!A$2:AP$2000,B409,25)),CONCATENATE(INDEX('LŠZ H'!A$2:AI$2000,B409,24),",",INDEX('LŠZ H'!A$2:AI$2000,B409,26)," ",INDEX('LŠZ H'!A$2:AI$2000,B409,25)))</f>
        <v>Hliny 1943,017 07 Považská Bystrica</v>
      </c>
      <c r="L409" s="900" t="str">
        <f>IF(A409="P",INDEX('LŠZ P'!A$2:AP$2000,B409,20),INDEX('LŠZ H'!A$2:AI$2000,B409,20))</f>
        <v>Kačmár</v>
      </c>
      <c r="M409" s="900" t="str">
        <f>IF(A409="P",CONCATENATE(INDEX('LŠZ P'!A$2:AP$2000,B409,3),"/",INDEX('LŠZ P'!A$2:AP$2000,B409,4)),CONCATENATE(INDEX('LŠZ H'!A$2:AI$2000,B409,3),"/",INDEX('LŠZ H'!A$2:AI$2000,B409,4)))</f>
        <v>MITO S /</v>
      </c>
      <c r="N409" s="900" t="str">
        <f>IF(A409="P",CONCATENATE(INDEX('LŠZ P'!A$2:AP$2000,B409,23),";",INDEX('LŠZ P'!A$2:AP$2000,B409,42)),CONCATENATE(INDEX('LŠZ H'!A$2:AI$2000,B409,23),";",INDEX('LŠZ H'!A$2:AI$2000,B409,39)))</f>
        <v>0;</v>
      </c>
      <c r="O409" s="914">
        <v>45124</v>
      </c>
      <c r="P409" s="599"/>
    </row>
    <row r="410" spans="1:16" s="295" customFormat="1" x14ac:dyDescent="0.2">
      <c r="A410" s="898" t="s">
        <v>991</v>
      </c>
      <c r="B410" s="899">
        <v>262</v>
      </c>
      <c r="C410" s="904">
        <v>407</v>
      </c>
      <c r="D410" s="900" t="str">
        <f>IF(A410="P",INDEX('LŠZ P'!A$2:AP$2000,B410,11),INDEX('LŠZ H'!A$2:AI$2000,B410,11))</f>
        <v>Erik ALEXY</v>
      </c>
      <c r="E410" s="900" t="str">
        <f>IF(A410="P",INDEX('LŠZ P'!A$2:AP$2000,B410,5),INDEX('LŠZ H'!A$2:AI$2000,B410,5))</f>
        <v>OM-P262</v>
      </c>
      <c r="F410" s="900">
        <f>IF(A410="P",INDEX('LŠZ P'!A$2:AP$2000,B410,6),INDEX('LŠZ H'!A$2:AI$2000,B410,6))</f>
        <v>0</v>
      </c>
      <c r="G410" s="899" t="str">
        <f>IF(A410="P",INDEX('LŠZ P'!A$2:AP$2000,B410,21),INDEX('LŠZ H'!A$2:AI$2000,B410,21))</f>
        <v>V</v>
      </c>
      <c r="H410" s="900">
        <f>IF(A410="P",INDEX('LŠZ P'!A$2:AP$2000,B410,17),INDEX('LŠZ H'!A$2:AI$2000,B410,17))</f>
        <v>21407</v>
      </c>
      <c r="I410" s="913">
        <v>44397</v>
      </c>
      <c r="J410" s="899" t="str">
        <f>IF(A410="P",INDEX('LŠZ P'!A$2:AP$2000,B410,2),INDEX('LŠZ H'!A$2:AI$2000,B410,2))</f>
        <v>PK</v>
      </c>
      <c r="K410" s="900" t="str">
        <f>IF(A410="P",CONCATENATE(INDEX('LŠZ P'!A$2:AP$2000,B410,24),",",INDEX('LŠZ P'!A$2:AP$2000,B410,26)," ",INDEX('LŠZ P'!A$2:AP$2000,B410,25)),CONCATENATE(INDEX('LŠZ H'!A$2:AI$2000,B410,24),",",INDEX('LŠZ H'!A$2:AI$2000,B410,26)," ",INDEX('LŠZ H'!A$2:AI$2000,B410,25)))</f>
        <v>Pribinova 1174/76,053 11 Smižany</v>
      </c>
      <c r="L410" s="900" t="str">
        <f>IF(A410="P",INDEX('LŠZ P'!A$2:AP$2000,B410,20),INDEX('LŠZ H'!A$2:AI$2000,B410,20))</f>
        <v>Muhelyi</v>
      </c>
      <c r="M410" s="900" t="str">
        <f>IF(A410="P",CONCATENATE(INDEX('LŠZ P'!A$2:AP$2000,B410,3),"/",INDEX('LŠZ P'!A$2:AP$2000,B410,4)),CONCATENATE(INDEX('LŠZ H'!A$2:AI$2000,B410,3),"/",INDEX('LŠZ H'!A$2:AI$2000,B410,4)))</f>
        <v>ALPHA 7 26/</v>
      </c>
      <c r="N410" s="900" t="str">
        <f>IF(A410="P",CONCATENATE(INDEX('LŠZ P'!A$2:AP$2000,B410,23),";",INDEX('LŠZ P'!A$2:AP$2000,B410,42)),CONCATENATE(INDEX('LŠZ H'!A$2:AI$2000,B410,23),";",INDEX('LŠZ H'!A$2:AI$2000,B410,39)))</f>
        <v>5;</v>
      </c>
      <c r="O410" s="914">
        <v>45127</v>
      </c>
      <c r="P410" s="599"/>
    </row>
    <row r="411" spans="1:16" s="295" customFormat="1" x14ac:dyDescent="0.2">
      <c r="A411" s="898" t="s">
        <v>991</v>
      </c>
      <c r="B411" s="899">
        <v>396</v>
      </c>
      <c r="C411" s="904">
        <v>408</v>
      </c>
      <c r="D411" s="900" t="str">
        <f>IF(A411="P",INDEX('LŠZ P'!A$2:AP$2000,B411,11),INDEX('LŠZ H'!A$2:AI$2000,B411,11))</f>
        <v>Peter LENÁRT</v>
      </c>
      <c r="E411" s="900" t="str">
        <f>IF(A411="P",INDEX('LŠZ P'!A$2:AP$2000,B411,5),INDEX('LŠZ H'!A$2:AI$2000,B411,5))</f>
        <v>OM-P396</v>
      </c>
      <c r="F411" s="900">
        <f>IF(A411="P",INDEX('LŠZ P'!A$2:AP$2000,B411,6),INDEX('LŠZ H'!A$2:AI$2000,B411,6))</f>
        <v>0</v>
      </c>
      <c r="G411" s="899" t="str">
        <f>IF(A411="P",INDEX('LŠZ P'!A$2:AP$2000,B411,21),INDEX('LŠZ H'!A$2:AI$2000,B411,21))</f>
        <v>V</v>
      </c>
      <c r="H411" s="900">
        <f>IF(A411="P",INDEX('LŠZ P'!A$2:AP$2000,B411,17),INDEX('LŠZ H'!A$2:AI$2000,B411,17))</f>
        <v>21408</v>
      </c>
      <c r="I411" s="913">
        <v>44397</v>
      </c>
      <c r="J411" s="899" t="str">
        <f>IF(A411="P",INDEX('LŠZ P'!A$2:AP$2000,B411,2),INDEX('LŠZ H'!A$2:AI$2000,B411,2))</f>
        <v>PK</v>
      </c>
      <c r="K411" s="900" t="str">
        <f>IF(A411="P",CONCATENATE(INDEX('LŠZ P'!A$2:AP$2000,B411,24),",",INDEX('LŠZ P'!A$2:AP$2000,B411,26)," ",INDEX('LŠZ P'!A$2:AP$2000,B411,25)),CONCATENATE(INDEX('LŠZ H'!A$2:AI$2000,B411,24),",",INDEX('LŠZ H'!A$2:AI$2000,B411,26)," ",INDEX('LŠZ H'!A$2:AI$2000,B411,25)))</f>
        <v>Remeniny 37,094 31 Remeniny</v>
      </c>
      <c r="L411" s="900" t="str">
        <f>IF(A411="P",INDEX('LŠZ P'!A$2:AP$2000,B411,20),INDEX('LŠZ H'!A$2:AI$2000,B411,20))</f>
        <v>Vyparina</v>
      </c>
      <c r="M411" s="900" t="str">
        <f>IF(A411="P",CONCATENATE(INDEX('LŠZ P'!A$2:AP$2000,B411,3),"/",INDEX('LŠZ P'!A$2:AP$2000,B411,4)),CONCATENATE(INDEX('LŠZ H'!A$2:AI$2000,B411,3),"/",INDEX('LŠZ H'!A$2:AI$2000,B411,4)))</f>
        <v>ION 6 M/</v>
      </c>
      <c r="N411" s="900" t="str">
        <f>IF(A411="P",CONCATENATE(INDEX('LŠZ P'!A$2:AP$2000,B411,23),";",INDEX('LŠZ P'!A$2:AP$2000,B411,42)),CONCATENATE(INDEX('LŠZ H'!A$2:AI$2000,B411,23),";",INDEX('LŠZ H'!A$2:AI$2000,B411,39)))</f>
        <v>0;</v>
      </c>
      <c r="O411" s="914">
        <v>45122</v>
      </c>
      <c r="P411" s="599"/>
    </row>
    <row r="412" spans="1:16" s="295" customFormat="1" x14ac:dyDescent="0.2">
      <c r="A412" s="898" t="s">
        <v>991</v>
      </c>
      <c r="B412" s="899">
        <v>1013</v>
      </c>
      <c r="C412" s="904">
        <v>409</v>
      </c>
      <c r="D412" s="900" t="str">
        <f>IF(A412="P",INDEX('LŠZ P'!A$2:AP$2000,B412,11),INDEX('LŠZ H'!A$2:AI$2000,B412,11))</f>
        <v>Marek POLEŠENSKÝ</v>
      </c>
      <c r="E412" s="900" t="str">
        <f>IF(A412="P",INDEX('LŠZ P'!A$2:AP$2000,B412,5),INDEX('LŠZ H'!A$2:AI$2000,B412,5))</f>
        <v>OM-L013</v>
      </c>
      <c r="F412" s="900">
        <f>IF(A412="P",INDEX('LŠZ P'!A$2:AP$2000,B412,6),INDEX('LŠZ H'!A$2:AI$2000,B412,6))</f>
        <v>0</v>
      </c>
      <c r="G412" s="899" t="str">
        <f>IF(A412="P",INDEX('LŠZ P'!A$2:AP$2000,B412,21),INDEX('LŠZ H'!A$2:AI$2000,B412,21))</f>
        <v>P</v>
      </c>
      <c r="H412" s="900">
        <f>IF(A412="P",INDEX('LŠZ P'!A$2:AP$2000,B412,17),INDEX('LŠZ H'!A$2:AI$2000,B412,17))</f>
        <v>19078</v>
      </c>
      <c r="I412" s="913">
        <v>44397</v>
      </c>
      <c r="J412" s="899" t="str">
        <f>IF(A412="P",INDEX('LŠZ P'!A$2:AP$2000,B412,2),INDEX('LŠZ H'!A$2:AI$2000,B412,2))</f>
        <v>PK</v>
      </c>
      <c r="K412" s="900" t="str">
        <f>IF(A412="P",CONCATENATE(INDEX('LŠZ P'!A$2:AP$2000,B412,24),",",INDEX('LŠZ P'!A$2:AP$2000,B412,26)," ",INDEX('LŠZ P'!A$2:AP$2000,B412,25)),CONCATENATE(INDEX('LŠZ H'!A$2:AI$2000,B412,24),",",INDEX('LŠZ H'!A$2:AI$2000,B412,26)," ",INDEX('LŠZ H'!A$2:AI$2000,B412,25)))</f>
        <v>Severná 17,974 01 Banská Bystrica</v>
      </c>
      <c r="L412" s="900" t="str">
        <f>IF(A412="P",INDEX('LŠZ P'!A$2:AP$2000,B412,20),INDEX('LŠZ H'!A$2:AI$2000,B412,20))</f>
        <v>Muhelyi</v>
      </c>
      <c r="M412" s="900" t="str">
        <f>IF(A412="P",CONCATENATE(INDEX('LŠZ P'!A$2:AP$2000,B412,3),"/",INDEX('LŠZ P'!A$2:AP$2000,B412,4)),CONCATENATE(INDEX('LŠZ H'!A$2:AI$2000,B412,3),"/",INDEX('LŠZ H'!A$2:AI$2000,B412,4)))</f>
        <v>BIBETA 6 41/</v>
      </c>
      <c r="N412" s="900" t="str">
        <f>IF(A412="P",CONCATENATE(INDEX('LŠZ P'!A$2:AP$2000,B412,23),";",INDEX('LŠZ P'!A$2:AP$2000,B412,42)),CONCATENATE(INDEX('LŠZ H'!A$2:AI$2000,B412,23),";",INDEX('LŠZ H'!A$2:AI$2000,B412,39)))</f>
        <v>500;</v>
      </c>
      <c r="O412" s="914">
        <v>45108</v>
      </c>
      <c r="P412" s="599"/>
    </row>
    <row r="413" spans="1:16" s="295" customFormat="1" x14ac:dyDescent="0.2">
      <c r="A413" s="898" t="s">
        <v>991</v>
      </c>
      <c r="B413" s="899">
        <v>780</v>
      </c>
      <c r="C413" s="904">
        <v>410</v>
      </c>
      <c r="D413" s="900" t="str">
        <f>IF(A413="P",INDEX('LŠZ P'!A$2:AP$2000,B413,11),INDEX('LŠZ H'!A$2:AI$2000,B413,11))</f>
        <v>Mgr. Peter SENICKÝ</v>
      </c>
      <c r="E413" s="900" t="str">
        <f>IF(A413="P",INDEX('LŠZ P'!A$2:AP$2000,B413,5),INDEX('LŠZ H'!A$2:AI$2000,B413,5))</f>
        <v>OM-P780</v>
      </c>
      <c r="F413" s="900">
        <f>IF(A413="P",INDEX('LŠZ P'!A$2:AP$2000,B413,6),INDEX('LŠZ H'!A$2:AI$2000,B413,6))</f>
        <v>0</v>
      </c>
      <c r="G413" s="899" t="str">
        <f>IF(A413="P",INDEX('LŠZ P'!A$2:AP$2000,B413,21),INDEX('LŠZ H'!A$2:AI$2000,B413,21))</f>
        <v>V</v>
      </c>
      <c r="H413" s="900">
        <f>IF(A413="P",INDEX('LŠZ P'!A$2:AP$2000,B413,17),INDEX('LŠZ H'!A$2:AI$2000,B413,17))</f>
        <v>21410</v>
      </c>
      <c r="I413" s="913">
        <v>44397</v>
      </c>
      <c r="J413" s="899" t="str">
        <f>IF(A413="P",INDEX('LŠZ P'!A$2:AP$2000,B413,2),INDEX('LŠZ H'!A$2:AI$2000,B413,2))</f>
        <v>PK</v>
      </c>
      <c r="K413" s="900" t="str">
        <f>IF(A413="P",CONCATENATE(INDEX('LŠZ P'!A$2:AP$2000,B413,24),",",INDEX('LŠZ P'!A$2:AP$2000,B413,26)," ",INDEX('LŠZ P'!A$2:AP$2000,B413,25)),CONCATENATE(INDEX('LŠZ H'!A$2:AI$2000,B413,24),",",INDEX('LŠZ H'!A$2:AI$2000,B413,26)," ",INDEX('LŠZ H'!A$2:AI$2000,B413,25)))</f>
        <v>Medzi cesty 1,900 81 Šenkvice</v>
      </c>
      <c r="L413" s="900" t="str">
        <f>IF(A413="P",INDEX('LŠZ P'!A$2:AP$2000,B413,20),INDEX('LŠZ H'!A$2:AI$2000,B413,20))</f>
        <v>Muhelyi</v>
      </c>
      <c r="M413" s="900" t="str">
        <f>IF(A413="P",CONCATENATE(INDEX('LŠZ P'!A$2:AP$2000,B413,3),"/",INDEX('LŠZ P'!A$2:AP$2000,B413,4)),CONCATENATE(INDEX('LŠZ H'!A$2:AI$2000,B413,3),"/",INDEX('LŠZ H'!A$2:AI$2000,B413,4)))</f>
        <v>BEAT 23/</v>
      </c>
      <c r="N413" s="900" t="str">
        <f>IF(A413="P",CONCATENATE(INDEX('LŠZ P'!A$2:AP$2000,B413,23),";",INDEX('LŠZ P'!A$2:AP$2000,B413,42)),CONCATENATE(INDEX('LŠZ H'!A$2:AI$2000,B413,23),";",INDEX('LŠZ H'!A$2:AI$2000,B413,39)))</f>
        <v>4;</v>
      </c>
      <c r="O413" s="914">
        <v>45065</v>
      </c>
      <c r="P413" s="599"/>
    </row>
    <row r="414" spans="1:16" s="295" customFormat="1" x14ac:dyDescent="0.2">
      <c r="A414" s="898" t="s">
        <v>991</v>
      </c>
      <c r="B414" s="899">
        <v>914</v>
      </c>
      <c r="C414" s="904">
        <v>411</v>
      </c>
      <c r="D414" s="900" t="str">
        <f>IF(A414="P",INDEX('LŠZ P'!A$2:AP$2000,B414,11),INDEX('LŠZ H'!A$2:AI$2000,B414,11))</f>
        <v>Bc. Filip VESELOVSKÝ</v>
      </c>
      <c r="E414" s="900" t="str">
        <f>IF(A414="P",INDEX('LŠZ P'!A$2:AP$2000,B414,5),INDEX('LŠZ H'!A$2:AI$2000,B414,5))</f>
        <v>OM-P914</v>
      </c>
      <c r="F414" s="900">
        <f>IF(A414="P",INDEX('LŠZ P'!A$2:AP$2000,B414,6),INDEX('LŠZ H'!A$2:AI$2000,B414,6))</f>
        <v>0</v>
      </c>
      <c r="G414" s="899" t="str">
        <f>IF(A414="P",INDEX('LŠZ P'!A$2:AP$2000,B414,21),INDEX('LŠZ H'!A$2:AI$2000,B414,21))</f>
        <v>V</v>
      </c>
      <c r="H414" s="900">
        <f>IF(A414="P",INDEX('LŠZ P'!A$2:AP$2000,B414,17),INDEX('LŠZ H'!A$2:AI$2000,B414,17))</f>
        <v>21411</v>
      </c>
      <c r="I414" s="913">
        <v>44397</v>
      </c>
      <c r="J414" s="899" t="str">
        <f>IF(A414="P",INDEX('LŠZ P'!A$2:AP$2000,B414,2),INDEX('LŠZ H'!A$2:AI$2000,B414,2))</f>
        <v>PK</v>
      </c>
      <c r="K414" s="900" t="str">
        <f>IF(A414="P",CONCATENATE(INDEX('LŠZ P'!A$2:AP$2000,B414,24),",",INDEX('LŠZ P'!A$2:AP$2000,B414,26)," ",INDEX('LŠZ P'!A$2:AP$2000,B414,25)),CONCATENATE(INDEX('LŠZ H'!A$2:AI$2000,B414,24),",",INDEX('LŠZ H'!A$2:AI$2000,B414,26)," ",INDEX('LŠZ H'!A$2:AI$2000,B414,25)))</f>
        <v>Liptovská Lúžna 729,034 72 Liptovská Lúžna</v>
      </c>
      <c r="L414" s="900" t="str">
        <f>IF(A414="P",INDEX('LŠZ P'!A$2:AP$2000,B414,20),INDEX('LŠZ H'!A$2:AI$2000,B414,20))</f>
        <v>Muhelyi</v>
      </c>
      <c r="M414" s="900" t="str">
        <f>IF(A414="P",CONCATENATE(INDEX('LŠZ P'!A$2:AP$2000,B414,3),"/",INDEX('LŠZ P'!A$2:AP$2000,B414,4)),CONCATENATE(INDEX('LŠZ H'!A$2:AI$2000,B414,3),"/",INDEX('LŠZ H'!A$2:AI$2000,B414,4)))</f>
        <v>BIBETA 6 41/</v>
      </c>
      <c r="N414" s="900" t="str">
        <f>IF(A414="P",CONCATENATE(INDEX('LŠZ P'!A$2:AP$2000,B414,23),";",INDEX('LŠZ P'!A$2:AP$2000,B414,42)),CONCATENATE(INDEX('LŠZ H'!A$2:AI$2000,B414,23),";",INDEX('LŠZ H'!A$2:AI$2000,B414,39)))</f>
        <v>80;</v>
      </c>
      <c r="O414" s="914">
        <v>45108</v>
      </c>
      <c r="P414" s="599"/>
    </row>
    <row r="415" spans="1:16" s="295" customFormat="1" x14ac:dyDescent="0.2">
      <c r="A415" s="898" t="s">
        <v>991</v>
      </c>
      <c r="B415" s="899">
        <v>1040</v>
      </c>
      <c r="C415" s="904">
        <v>412</v>
      </c>
      <c r="D415" s="900" t="str">
        <f>IF(A415="P",INDEX('LŠZ P'!A$2:AP$2000,B415,11),INDEX('LŠZ H'!A$2:AI$2000,B415,11))</f>
        <v>Pavol LÁŠTIC</v>
      </c>
      <c r="E415" s="900" t="str">
        <f>IF(A415="P",INDEX('LŠZ P'!A$2:AP$2000,B415,5),INDEX('LŠZ H'!A$2:AI$2000,B415,5))</f>
        <v>OM-L040</v>
      </c>
      <c r="F415" s="900">
        <f>IF(A415="P",INDEX('LŠZ P'!A$2:AP$2000,B415,6),INDEX('LŠZ H'!A$2:AI$2000,B415,6))</f>
        <v>0</v>
      </c>
      <c r="G415" s="899" t="str">
        <f>IF(A415="P",INDEX('LŠZ P'!A$2:AP$2000,B415,21),INDEX('LŠZ H'!A$2:AI$2000,B415,21))</f>
        <v>V</v>
      </c>
      <c r="H415" s="900">
        <f>IF(A415="P",INDEX('LŠZ P'!A$2:AP$2000,B415,17),INDEX('LŠZ H'!A$2:AI$2000,B415,17))</f>
        <v>21412</v>
      </c>
      <c r="I415" s="913">
        <v>44397</v>
      </c>
      <c r="J415" s="899" t="str">
        <f>IF(A415="P",INDEX('LŠZ P'!A$2:AP$2000,B415,2),INDEX('LŠZ H'!A$2:AI$2000,B415,2))</f>
        <v>PK</v>
      </c>
      <c r="K415" s="900" t="str">
        <f>IF(A415="P",CONCATENATE(INDEX('LŠZ P'!A$2:AP$2000,B415,24),",",INDEX('LŠZ P'!A$2:AP$2000,B415,26)," ",INDEX('LŠZ P'!A$2:AP$2000,B415,25)),CONCATENATE(INDEX('LŠZ H'!A$2:AI$2000,B415,24),",",INDEX('LŠZ H'!A$2:AI$2000,B415,26)," ",INDEX('LŠZ H'!A$2:AI$2000,B415,25)))</f>
        <v>Stred 389,027 05 Zázrivá</v>
      </c>
      <c r="L415" s="900" t="str">
        <f>IF(A415="P",INDEX('LŠZ P'!A$2:AP$2000,B415,20),INDEX('LŠZ H'!A$2:AI$2000,B415,20))</f>
        <v>Muhelyi</v>
      </c>
      <c r="M415" s="900" t="str">
        <f>IF(A415="P",CONCATENATE(INDEX('LŠZ P'!A$2:AP$2000,B415,3),"/",INDEX('LŠZ P'!A$2:AP$2000,B415,4)),CONCATENATE(INDEX('LŠZ H'!A$2:AI$2000,B415,3),"/",INDEX('LŠZ H'!A$2:AI$2000,B415,4)))</f>
        <v>SIGMA 10 23/</v>
      </c>
      <c r="N415" s="900" t="str">
        <f>IF(A415="P",CONCATENATE(INDEX('LŠZ P'!A$2:AP$2000,B415,23),";",INDEX('LŠZ P'!A$2:AP$2000,B415,42)),CONCATENATE(INDEX('LŠZ H'!A$2:AI$2000,B415,23),";",INDEX('LŠZ H'!A$2:AI$2000,B415,39)))</f>
        <v>NIL;</v>
      </c>
      <c r="O415" s="914">
        <v>45108</v>
      </c>
      <c r="P415" s="599"/>
    </row>
    <row r="416" spans="1:16" s="297" customFormat="1" x14ac:dyDescent="0.2">
      <c r="A416" s="898" t="s">
        <v>991</v>
      </c>
      <c r="B416" s="899">
        <v>266</v>
      </c>
      <c r="C416" s="904">
        <v>413</v>
      </c>
      <c r="D416" s="900" t="str">
        <f>IF(A416="P",INDEX('LŠZ P'!A$2:AP$2000,B416,11),INDEX('LŠZ H'!A$2:AI$2000,B416,11))</f>
        <v>Pavel BEDNARČÍK</v>
      </c>
      <c r="E416" s="915" t="str">
        <f>IF(A416="P",INDEX('LŠZ P'!A$2:AP$2000,B416,5),INDEX('LŠZ H'!A$2:AI$2000,B416,5))</f>
        <v>OM-P266</v>
      </c>
      <c r="F416" s="900" t="str">
        <f>IF(A416="P",INDEX('LŠZ P'!A$2:AP$2000,B416,6),INDEX('LŠZ H'!A$2:AI$2000,B416,6))</f>
        <v>P266</v>
      </c>
      <c r="G416" s="899" t="str">
        <f>IF(A416="P",INDEX('LŠZ P'!A$2:AP$2000,B416,21),INDEX('LŠZ H'!A$2:AI$2000,B416,21))</f>
        <v>P,P</v>
      </c>
      <c r="H416" s="900">
        <f>IF(A416="P",INDEX('LŠZ P'!A$2:AP$2000,B416,17),INDEX('LŠZ H'!A$2:AI$2000,B416,17))</f>
        <v>21370</v>
      </c>
      <c r="I416" s="913">
        <v>44398</v>
      </c>
      <c r="J416" s="899" t="str">
        <f>IF(A416="P",INDEX('LŠZ P'!A$2:AP$2000,B416,2),INDEX('LŠZ H'!A$2:AI$2000,B416,2))</f>
        <v>MPK</v>
      </c>
      <c r="K416" s="900" t="str">
        <f>IF(A416="P",CONCATENATE(INDEX('LŠZ P'!A$2:AP$2000,B416,24),",",INDEX('LŠZ P'!A$2:AP$2000,B416,26)," ",INDEX('LŠZ P'!A$2:AP$2000,B416,25)),CONCATENATE(INDEX('LŠZ H'!A$2:AI$2000,B416,24),",",INDEX('LŠZ H'!A$2:AI$2000,B416,26)," ",INDEX('LŠZ H'!A$2:AI$2000,B416,25)))</f>
        <v>Koperníkova 6,917 01 Trnava</v>
      </c>
      <c r="L416" s="900" t="str">
        <f>IF(A416="P",INDEX('LŠZ P'!A$2:AP$2000,B416,20),INDEX('LŠZ H'!A$2:AI$2000,B416,20))</f>
        <v>Matovič/Jančiar</v>
      </c>
      <c r="M416" s="900" t="str">
        <f>IF(A416="P",CONCATENATE(INDEX('LŠZ P'!A$2:AP$2000,B416,3),"/",INDEX('LŠZ P'!A$2:AP$2000,B416,4)),CONCATENATE(INDEX('LŠZ H'!A$2:AI$2000,B416,3),"/",INDEX('LŠZ H'!A$2:AI$2000,B416,4)))</f>
        <v>ORBIT 3 28/JENIFER R220E</v>
      </c>
      <c r="N416" s="900" t="str">
        <f>IF(A416="P",CONCATENATE(INDEX('LŠZ P'!A$2:AP$2000,B416,23),";",INDEX('LŠZ P'!A$2:AP$2000,B416,42)),CONCATENATE(INDEX('LŠZ H'!A$2:AI$2000,B416,23),";",INDEX('LŠZ H'!A$2:AI$2000,B416,39)))</f>
        <v>287//?;PARA PLS do 10.7.2023</v>
      </c>
      <c r="O416" s="914">
        <v>45117</v>
      </c>
      <c r="P416" s="608"/>
    </row>
    <row r="417" spans="1:16" s="295" customFormat="1" x14ac:dyDescent="0.2">
      <c r="A417" s="898" t="s">
        <v>991</v>
      </c>
      <c r="B417" s="899">
        <v>811</v>
      </c>
      <c r="C417" s="904">
        <v>414</v>
      </c>
      <c r="D417" s="900" t="str">
        <f>IF(A417="P",INDEX('LŠZ P'!A$2:AP$2000,B417,11),INDEX('LŠZ H'!A$2:AI$2000,B417,11))</f>
        <v>Pavol BRIATKA</v>
      </c>
      <c r="E417" s="915" t="str">
        <f>IF(A417="P",INDEX('LŠZ P'!A$2:AP$2000,B417,5),INDEX('LŠZ H'!A$2:AI$2000,B417,5))</f>
        <v>OM-P811</v>
      </c>
      <c r="F417" s="900" t="str">
        <f>IF(A417="P",INDEX('LŠZ P'!A$2:AP$2000,B417,6),INDEX('LŠZ H'!A$2:AI$2000,B417,6))</f>
        <v>P811</v>
      </c>
      <c r="G417" s="899" t="str">
        <f>IF(A417="P",INDEX('LŠZ P'!A$2:AP$2000,B417,21),INDEX('LŠZ H'!A$2:AI$2000,B417,21))</f>
        <v>P,P</v>
      </c>
      <c r="H417" s="900">
        <f>IF(A417="P",INDEX('LŠZ P'!A$2:AP$2000,B417,17),INDEX('LŠZ H'!A$2:AI$2000,B417,17))</f>
        <v>19314</v>
      </c>
      <c r="I417" s="913">
        <v>44398</v>
      </c>
      <c r="J417" s="899" t="str">
        <f>IF(A417="P",INDEX('LŠZ P'!A$2:AP$2000,B417,2),INDEX('LŠZ H'!A$2:AI$2000,B417,2))</f>
        <v>MPK</v>
      </c>
      <c r="K417" s="900" t="str">
        <f>IF(A417="P",CONCATENATE(INDEX('LŠZ P'!A$2:AP$2000,B417,24),",",INDEX('LŠZ P'!A$2:AP$2000,B417,26)," ",INDEX('LŠZ P'!A$2:AP$2000,B417,25)),CONCATENATE(INDEX('LŠZ H'!A$2:AI$2000,B417,24),",",INDEX('LŠZ H'!A$2:AI$2000,B417,26)," ",INDEX('LŠZ H'!A$2:AI$2000,B417,25)))</f>
        <v>Bosniacka 50,917 05 Trnava</v>
      </c>
      <c r="L417" s="900" t="str">
        <f>IF(A417="P",INDEX('LŠZ P'!A$2:AP$2000,B417,20),INDEX('LŠZ H'!A$2:AI$2000,B417,20))</f>
        <v>Matovič/Jančiar</v>
      </c>
      <c r="M417" s="900" t="str">
        <f>IF(A417="P",CONCATENATE(INDEX('LŠZ P'!A$2:AP$2000,B417,3),"/",INDEX('LŠZ P'!A$2:AP$2000,B417,4)),CONCATENATE(INDEX('LŠZ H'!A$2:AI$2000,B417,3),"/",INDEX('LŠZ H'!A$2:AI$2000,B417,4)))</f>
        <v>UNIVERZAL 28/RR 200</v>
      </c>
      <c r="N417" s="900" t="str">
        <f>IF(A417="P",CONCATENATE(INDEX('LŠZ P'!A$2:AP$2000,B417,23),";",INDEX('LŠZ P'!A$2:AP$2000,B417,42)),CONCATENATE(INDEX('LŠZ H'!A$2:AI$2000,B417,23),";",INDEX('LŠZ H'!A$2:AI$2000,B417,39)))</f>
        <v>170//251,50/344;PARA platnosť do 10.7.2023, PLS č. 19314/P</v>
      </c>
      <c r="O417" s="914">
        <v>45117</v>
      </c>
      <c r="P417" s="599"/>
    </row>
    <row r="418" spans="1:16" s="295" customFormat="1" x14ac:dyDescent="0.2">
      <c r="A418" s="898" t="s">
        <v>991</v>
      </c>
      <c r="B418" s="899">
        <v>751</v>
      </c>
      <c r="C418" s="904">
        <v>415</v>
      </c>
      <c r="D418" s="900" t="str">
        <f>IF(A418="P",INDEX('LŠZ P'!A$2:AP$2000,B418,11),INDEX('LŠZ H'!A$2:AI$2000,B418,11))</f>
        <v>František BUCHEL</v>
      </c>
      <c r="E418" s="915" t="str">
        <f>IF(A418="P",INDEX('LŠZ P'!A$2:AP$2000,B418,5),INDEX('LŠZ H'!A$2:AI$2000,B418,5))</f>
        <v>OM-P751</v>
      </c>
      <c r="F418" s="900" t="str">
        <f>IF(A418="P",INDEX('LŠZ P'!A$2:AP$2000,B418,6),INDEX('LŠZ H'!A$2:AI$2000,B418,6))</f>
        <v>P076</v>
      </c>
      <c r="G418" s="899" t="str">
        <f>IF(A418="P",INDEX('LŠZ P'!A$2:AP$2000,B418,21),INDEX('LŠZ H'!A$2:AI$2000,B418,21))</f>
        <v>P,P</v>
      </c>
      <c r="H418" s="900">
        <f>IF(A418="P",INDEX('LŠZ P'!A$2:AP$2000,B418,17),INDEX('LŠZ H'!A$2:AI$2000,B418,17))</f>
        <v>19345</v>
      </c>
      <c r="I418" s="913">
        <v>44398</v>
      </c>
      <c r="J418" s="899" t="str">
        <f>IF(A418="P",INDEX('LŠZ P'!A$2:AP$2000,B418,2),INDEX('LŠZ H'!A$2:AI$2000,B418,2))</f>
        <v>MPK</v>
      </c>
      <c r="K418" s="900" t="str">
        <f>IF(A418="P",CONCATENATE(INDEX('LŠZ P'!A$2:AP$2000,B418,24),",",INDEX('LŠZ P'!A$2:AP$2000,B418,26)," ",INDEX('LŠZ P'!A$2:AP$2000,B418,25)),CONCATENATE(INDEX('LŠZ H'!A$2:AI$2000,B418,24),",",INDEX('LŠZ H'!A$2:AI$2000,B418,26)," ",INDEX('LŠZ H'!A$2:AI$2000,B418,25)))</f>
        <v>Dolný Lopašov 347,922 04 Dolný Lopašov</v>
      </c>
      <c r="L418" s="900" t="str">
        <f>IF(A418="P",INDEX('LŠZ P'!A$2:AP$2000,B418,20),INDEX('LŠZ H'!A$2:AI$2000,B418,20))</f>
        <v>Matovič/Jančiar</v>
      </c>
      <c r="M418" s="900" t="str">
        <f>IF(A418="P",CONCATENATE(INDEX('LŠZ P'!A$2:AP$2000,B418,3),"/",INDEX('LŠZ P'!A$2:AP$2000,B418,4)),CONCATENATE(INDEX('LŠZ H'!A$2:AI$2000,B418,3),"/",INDEX('LŠZ H'!A$2:AI$2000,B418,4)))</f>
        <v>INSTINCT M/RODEO 125</v>
      </c>
      <c r="N418" s="900" t="str">
        <f>IF(A418="P",CONCATENATE(INDEX('LŠZ P'!A$2:AP$2000,B418,23),";",INDEX('LŠZ P'!A$2:AP$2000,B418,42)),CONCATENATE(INDEX('LŠZ H'!A$2:AI$2000,B418,23),";",INDEX('LŠZ H'!A$2:AI$2000,B418,39)))</f>
        <v>100//118/141;krosna PLS č.14420/P PLS platný do 10.7.2023</v>
      </c>
      <c r="O418" s="914">
        <v>45117</v>
      </c>
      <c r="P418" s="599"/>
    </row>
    <row r="419" spans="1:16" s="295" customFormat="1" x14ac:dyDescent="0.2">
      <c r="A419" s="898" t="s">
        <v>991</v>
      </c>
      <c r="B419" s="899">
        <v>613</v>
      </c>
      <c r="C419" s="904">
        <v>416</v>
      </c>
      <c r="D419" s="900" t="str">
        <f>IF(A419="P",INDEX('LŠZ P'!A$2:AP$2000,B419,11),INDEX('LŠZ H'!A$2:AI$2000,B419,11))</f>
        <v>Peter SEMAN</v>
      </c>
      <c r="E419" s="900" t="str">
        <f>IF(A419="P",INDEX('LŠZ P'!A$2:AP$2000,B419,5),INDEX('LŠZ H'!A$2:AI$2000,B419,5))</f>
        <v>OM-P613</v>
      </c>
      <c r="F419" s="915" t="str">
        <f>IF(A419="P",INDEX('LŠZ P'!A$2:AP$2000,B419,6),INDEX('LŠZ H'!A$2:AI$2000,B419,6))</f>
        <v>P476</v>
      </c>
      <c r="G419" s="899" t="str">
        <f>IF(A419="P",INDEX('LŠZ P'!A$2:AP$2000,B419,21),INDEX('LŠZ H'!A$2:AI$2000,B419,21))</f>
        <v>P,Z</v>
      </c>
      <c r="H419" s="900">
        <f>IF(A419="P",INDEX('LŠZ P'!A$2:AP$2000,B419,17),INDEX('LŠZ H'!A$2:AI$2000,B419,17))</f>
        <v>21416</v>
      </c>
      <c r="I419" s="913">
        <v>44399</v>
      </c>
      <c r="J419" s="899" t="str">
        <f>IF(A419="P",INDEX('LŠZ P'!A$2:AP$2000,B419,2),INDEX('LŠZ H'!A$2:AI$2000,B419,2))</f>
        <v>MPK</v>
      </c>
      <c r="K419" s="900" t="str">
        <f>IF(A419="P",CONCATENATE(INDEX('LŠZ P'!A$2:AP$2000,B419,24),",",INDEX('LŠZ P'!A$2:AP$2000,B419,26)," ",INDEX('LŠZ P'!A$2:AP$2000,B419,25)),CONCATENATE(INDEX('LŠZ H'!A$2:AI$2000,B419,24),",",INDEX('LŠZ H'!A$2:AI$2000,B419,26)," ",INDEX('LŠZ H'!A$2:AI$2000,B419,25)))</f>
        <v>Školská 289,044 57 Haniska</v>
      </c>
      <c r="L419" s="900" t="str">
        <f>IF(A419="P",INDEX('LŠZ P'!A$2:AP$2000,B419,20),INDEX('LŠZ H'!A$2:AI$2000,B419,20))</f>
        <v>Šimko</v>
      </c>
      <c r="M419" s="900" t="str">
        <f>IF(A419="P",CONCATENATE(INDEX('LŠZ P'!A$2:AP$2000,B419,3),"/",INDEX('LŠZ P'!A$2:AP$2000,B419,4)),CONCATENATE(INDEX('LŠZ H'!A$2:AI$2000,B419,3),"/",INDEX('LŠZ H'!A$2:AI$2000,B419,4)))</f>
        <v>FORCE SP TOURING M/</v>
      </c>
      <c r="N419" s="900" t="str">
        <f>IF(A419="P",CONCATENATE(INDEX('LŠZ P'!A$2:AP$2000,B419,23),";",INDEX('LŠZ P'!A$2:AP$2000,B419,42)),CONCATENATE(INDEX('LŠZ H'!A$2:AI$2000,B419,23),";",INDEX('LŠZ H'!A$2:AI$2000,B419,39)))</f>
        <v>122;</v>
      </c>
      <c r="O419" s="914">
        <v>45117</v>
      </c>
      <c r="P419" s="599"/>
    </row>
    <row r="420" spans="1:16" s="295" customFormat="1" x14ac:dyDescent="0.2">
      <c r="A420" s="898" t="s">
        <v>991</v>
      </c>
      <c r="B420" s="899">
        <v>1016</v>
      </c>
      <c r="C420" s="904">
        <v>417</v>
      </c>
      <c r="D420" s="900" t="str">
        <f>IF(A420="P",INDEX('LŠZ P'!A$2:AP$2000,B420,11),INDEX('LŠZ H'!A$2:AI$2000,B420,11))</f>
        <v>Róbert GAZDARICA</v>
      </c>
      <c r="E420" s="900" t="str">
        <f>IF(A420="P",INDEX('LŠZ P'!A$2:AP$2000,B420,5),INDEX('LŠZ H'!A$2:AI$2000,B420,5))</f>
        <v>OM-L016</v>
      </c>
      <c r="F420" s="900">
        <f>IF(A420="P",INDEX('LŠZ P'!A$2:AP$2000,B420,6),INDEX('LŠZ H'!A$2:AI$2000,B420,6))</f>
        <v>0</v>
      </c>
      <c r="G420" s="899" t="str">
        <f>IF(A420="P",INDEX('LŠZ P'!A$2:AP$2000,B420,21),INDEX('LŠZ H'!A$2:AI$2000,B420,21))</f>
        <v>P</v>
      </c>
      <c r="H420" s="900">
        <f>IF(A420="P",INDEX('LŠZ P'!A$2:AP$2000,B420,17),INDEX('LŠZ H'!A$2:AI$2000,B420,17))</f>
        <v>19411</v>
      </c>
      <c r="I420" s="913">
        <v>44399</v>
      </c>
      <c r="J420" s="899" t="str">
        <f>IF(A420="P",INDEX('LŠZ P'!A$2:AP$2000,B420,2),INDEX('LŠZ H'!A$2:AI$2000,B420,2))</f>
        <v>PK</v>
      </c>
      <c r="K420" s="900" t="str">
        <f>IF(A420="P",CONCATENATE(INDEX('LŠZ P'!A$2:AP$2000,B420,24),",",INDEX('LŠZ P'!A$2:AP$2000,B420,26)," ",INDEX('LŠZ P'!A$2:AP$2000,B420,25)),CONCATENATE(INDEX('LŠZ H'!A$2:AI$2000,B420,24),",",INDEX('LŠZ H'!A$2:AI$2000,B420,26)," ",INDEX('LŠZ H'!A$2:AI$2000,B420,25)))</f>
        <v xml:space="preserve">Liptovské Revúce 744,034 74 </v>
      </c>
      <c r="L420" s="900" t="str">
        <f>IF(A420="P",INDEX('LŠZ P'!A$2:AP$2000,B420,20),INDEX('LŠZ H'!A$2:AI$2000,B420,20))</f>
        <v>Jančiar</v>
      </c>
      <c r="M420" s="900" t="str">
        <f>IF(A420="P",CONCATENATE(INDEX('LŠZ P'!A$2:AP$2000,B420,3),"/",INDEX('LŠZ P'!A$2:AP$2000,B420,4)),CONCATENATE(INDEX('LŠZ H'!A$2:AI$2000,B420,3),"/",INDEX('LŠZ H'!A$2:AI$2000,B420,4)))</f>
        <v>XI 23/</v>
      </c>
      <c r="N420" s="900" t="str">
        <f>IF(A420="P",CONCATENATE(INDEX('LŠZ P'!A$2:AP$2000,B420,23),";",INDEX('LŠZ P'!A$2:AP$2000,B420,42)),CONCATENATE(INDEX('LŠZ H'!A$2:AI$2000,B420,23),";",INDEX('LŠZ H'!A$2:AI$2000,B420,39)))</f>
        <v>20;</v>
      </c>
      <c r="O420" s="914">
        <v>45126</v>
      </c>
      <c r="P420" s="599"/>
    </row>
    <row r="421" spans="1:16" s="295" customFormat="1" x14ac:dyDescent="0.2">
      <c r="A421" s="898" t="s">
        <v>991</v>
      </c>
      <c r="B421" s="899">
        <v>45</v>
      </c>
      <c r="C421" s="904">
        <v>418</v>
      </c>
      <c r="D421" s="900" t="str">
        <f>IF(A421="P",INDEX('LŠZ P'!A$2:AP$2000,B421,11),INDEX('LŠZ H'!A$2:AI$2000,B421,11))</f>
        <v>Ing. Ivan PESTÚN</v>
      </c>
      <c r="E421" s="900" t="str">
        <f>IF(A421="P",INDEX('LŠZ P'!A$2:AP$2000,B421,5),INDEX('LŠZ H'!A$2:AI$2000,B421,5))</f>
        <v>OM-P045</v>
      </c>
      <c r="F421" s="900" t="str">
        <f>IF(A421="P",INDEX('LŠZ P'!A$2:AP$2000,B421,6),INDEX('LŠZ H'!A$2:AI$2000,B421,6))</f>
        <v>L046</v>
      </c>
      <c r="G421" s="899" t="str">
        <f>IF(A421="P",INDEX('LŠZ P'!A$2:AP$2000,B421,21),INDEX('LŠZ H'!A$2:AI$2000,B421,21))</f>
        <v>P</v>
      </c>
      <c r="H421" s="900">
        <f>IF(A421="P",INDEX('LŠZ P'!A$2:AP$2000,B421,17),INDEX('LŠZ H'!A$2:AI$2000,B421,17))</f>
        <v>19490</v>
      </c>
      <c r="I421" s="913">
        <v>44399</v>
      </c>
      <c r="J421" s="899" t="str">
        <f>IF(A421="P",INDEX('LŠZ P'!A$2:AP$2000,B421,2),INDEX('LŠZ H'!A$2:AI$2000,B421,2))</f>
        <v>MPK</v>
      </c>
      <c r="K421" s="900" t="str">
        <f>IF(A421="P",CONCATENATE(INDEX('LŠZ P'!A$2:AP$2000,B421,24),",",INDEX('LŠZ P'!A$2:AP$2000,B421,26)," ",INDEX('LŠZ P'!A$2:AP$2000,B421,25)),CONCATENATE(INDEX('LŠZ H'!A$2:AI$2000,B421,24),",",INDEX('LŠZ H'!A$2:AI$2000,B421,26)," ",INDEX('LŠZ H'!A$2:AI$2000,B421,25)))</f>
        <v>Kľačany 292,920 64 Kľačany</v>
      </c>
      <c r="L421" s="900" t="str">
        <f>IF(A421="P",INDEX('LŠZ P'!A$2:AP$2000,B421,20),INDEX('LŠZ H'!A$2:AI$2000,B421,20))</f>
        <v>Šimek</v>
      </c>
      <c r="M421" s="900" t="str">
        <f>IF(A421="P",CONCATENATE(INDEX('LŠZ P'!A$2:AP$2000,B421,3),"/",INDEX('LŠZ P'!A$2:AP$2000,B421,4)),CONCATENATE(INDEX('LŠZ H'!A$2:AI$2000,B421,3),"/",INDEX('LŠZ H'!A$2:AI$2000,B421,4)))</f>
        <v>VECTOR 38/</v>
      </c>
      <c r="N421" s="900" t="str">
        <f>IF(A421="P",CONCATENATE(INDEX('LŠZ P'!A$2:AP$2000,B421,23),";",INDEX('LŠZ P'!A$2:AP$2000,B421,42)),CONCATENATE(INDEX('LŠZ H'!A$2:AI$2000,B421,23),";",INDEX('LŠZ H'!A$2:AI$2000,B421,39)))</f>
        <v>98,3;</v>
      </c>
      <c r="O421" s="914">
        <v>45126</v>
      </c>
      <c r="P421" s="599"/>
    </row>
    <row r="422" spans="1:16" s="295" customFormat="1" x14ac:dyDescent="0.2">
      <c r="A422" s="898" t="s">
        <v>991</v>
      </c>
      <c r="B422" s="899">
        <v>1179</v>
      </c>
      <c r="C422" s="904">
        <v>419</v>
      </c>
      <c r="D422" s="900" t="str">
        <f>IF(A422="P",INDEX('LŠZ P'!A$2:AP$2000,B422,11),INDEX('LŠZ H'!A$2:AI$2000,B422,11))</f>
        <v>Jozef OBERHAUSER</v>
      </c>
      <c r="E422" s="900" t="str">
        <f>IF(A422="P",INDEX('LŠZ P'!A$2:AP$2000,B422,5),INDEX('LŠZ H'!A$2:AI$2000,B422,5))</f>
        <v>OM-L179</v>
      </c>
      <c r="F422" s="900">
        <f>IF(A422="P",INDEX('LŠZ P'!A$2:AP$2000,B422,6),INDEX('LŠZ H'!A$2:AI$2000,B422,6))</f>
        <v>0</v>
      </c>
      <c r="G422" s="899" t="str">
        <f>IF(A422="P",INDEX('LŠZ P'!A$2:AP$2000,B422,21),INDEX('LŠZ H'!A$2:AI$2000,B422,21))</f>
        <v>P</v>
      </c>
      <c r="H422" s="900">
        <f>IF(A422="P",INDEX('LŠZ P'!A$2:AP$2000,B422,17),INDEX('LŠZ H'!A$2:AI$2000,B422,17))</f>
        <v>19404</v>
      </c>
      <c r="I422" s="913">
        <v>44399</v>
      </c>
      <c r="J422" s="899" t="str">
        <f>IF(A422="P",INDEX('LŠZ P'!A$2:AP$2000,B422,2),INDEX('LŠZ H'!A$2:AI$2000,B422,2))</f>
        <v>PK</v>
      </c>
      <c r="K422" s="900" t="str">
        <f>IF(A422="P",CONCATENATE(INDEX('LŠZ P'!A$2:AP$2000,B422,24),",",INDEX('LŠZ P'!A$2:AP$2000,B422,26)," ",INDEX('LŠZ P'!A$2:AP$2000,B422,25)),CONCATENATE(INDEX('LŠZ H'!A$2:AI$2000,B422,24),",",INDEX('LŠZ H'!A$2:AI$2000,B422,26)," ",INDEX('LŠZ H'!A$2:AI$2000,B422,25)))</f>
        <v>Bystrá 355/22,055 01 Margecany</v>
      </c>
      <c r="L422" s="900" t="str">
        <f>IF(A422="P",INDEX('LŠZ P'!A$2:AP$2000,B422,20),INDEX('LŠZ H'!A$2:AI$2000,B422,20))</f>
        <v>Vyparina</v>
      </c>
      <c r="M422" s="900" t="str">
        <f>IF(A422="P",CONCATENATE(INDEX('LŠZ P'!A$2:AP$2000,B422,3),"/",INDEX('LŠZ P'!A$2:AP$2000,B422,4)),CONCATENATE(INDEX('LŠZ H'!A$2:AI$2000,B422,3),"/",INDEX('LŠZ H'!A$2:AI$2000,B422,4)))</f>
        <v>PRION 4 S/</v>
      </c>
      <c r="N422" s="900" t="str">
        <f>IF(A422="P",CONCATENATE(INDEX('LŠZ P'!A$2:AP$2000,B422,23),";",INDEX('LŠZ P'!A$2:AP$2000,B422,42)),CONCATENATE(INDEX('LŠZ H'!A$2:AI$2000,B422,23),";",INDEX('LŠZ H'!A$2:AI$2000,B422,39)))</f>
        <v>2;</v>
      </c>
      <c r="O422" s="914">
        <v>45126</v>
      </c>
      <c r="P422" s="599"/>
    </row>
    <row r="423" spans="1:16" s="304" customFormat="1" x14ac:dyDescent="0.2">
      <c r="A423" s="724" t="s">
        <v>991</v>
      </c>
      <c r="B423" s="725">
        <v>502</v>
      </c>
      <c r="C423" s="897">
        <v>420</v>
      </c>
      <c r="D423" s="726" t="str">
        <f>IF(A423="P",INDEX('LŠZ P'!A$2:AP$2000,B423,11),INDEX('LŠZ H'!A$2:AI$2000,B423,11))</f>
        <v>Ing. Patrik ZELENÝ</v>
      </c>
      <c r="E423" s="726" t="str">
        <f>IF(A423="P",INDEX('LŠZ P'!A$2:AP$2000,B423,5),INDEX('LŠZ H'!A$2:AI$2000,B423,5))</f>
        <v>OM-P502</v>
      </c>
      <c r="F423" s="726">
        <f>IF(A423="P",INDEX('LŠZ P'!A$2:AP$2000,B423,6),INDEX('LŠZ H'!A$2:AI$2000,B423,6))</f>
        <v>0</v>
      </c>
      <c r="G423" s="725" t="str">
        <f>IF(A423="P",INDEX('LŠZ P'!A$2:AP$2000,B423,21),INDEX('LŠZ H'!A$2:AI$2000,B423,21))</f>
        <v>P</v>
      </c>
      <c r="H423" s="726">
        <f>IF(A423="P",INDEX('LŠZ P'!A$2:AP$2000,B423,17),INDEX('LŠZ H'!A$2:AI$2000,B423,17))</f>
        <v>19402</v>
      </c>
      <c r="I423" s="910">
        <v>44400</v>
      </c>
      <c r="J423" s="725" t="str">
        <f>IF(A423="P",INDEX('LŠZ P'!A$2:AP$2000,B423,2),INDEX('LŠZ H'!A$2:AI$2000,B423,2))</f>
        <v>PK</v>
      </c>
      <c r="K423" s="726" t="str">
        <f>IF(A423="P",CONCATENATE(INDEX('LŠZ P'!A$2:AP$2000,B423,24),",",INDEX('LŠZ P'!A$2:AP$2000,B423,26)," ",INDEX('LŠZ P'!A$2:AP$2000,B423,25)),CONCATENATE(INDEX('LŠZ H'!A$2:AI$2000,B423,24),",",INDEX('LŠZ H'!A$2:AI$2000,B423,26)," ",INDEX('LŠZ H'!A$2:AI$2000,B423,25)))</f>
        <v>Tatranská 67,974 11 Banská Bystrica</v>
      </c>
      <c r="L423" s="726" t="str">
        <f>IF(A423="P",INDEX('LŠZ P'!A$2:AP$2000,B423,20),INDEX('LŠZ H'!A$2:AI$2000,B423,20))</f>
        <v>Jančiar</v>
      </c>
      <c r="M423" s="726" t="str">
        <f>IF(A423="P",CONCATENATE(INDEX('LŠZ P'!A$2:AP$2000,B423,3),"/",INDEX('LŠZ P'!A$2:AP$2000,B423,4)),CONCATENATE(INDEX('LŠZ H'!A$2:AI$2000,B423,3),"/",INDEX('LŠZ H'!A$2:AI$2000,B423,4)))</f>
        <v>FENIX  2 26/</v>
      </c>
      <c r="N423" s="726" t="str">
        <f>IF(A423="P",CONCATENATE(INDEX('LŠZ P'!A$2:AP$2000,B423,23),";",INDEX('LŠZ P'!A$2:AP$2000,B423,42)),CONCATENATE(INDEX('LŠZ H'!A$2:AI$2000,B423,23),";",INDEX('LŠZ H'!A$2:AI$2000,B423,39)))</f>
        <v>71,5;</v>
      </c>
      <c r="O423" s="911">
        <v>45128</v>
      </c>
      <c r="P423" s="616"/>
    </row>
    <row r="424" spans="1:16" s="304" customFormat="1" x14ac:dyDescent="0.2">
      <c r="A424" s="724" t="s">
        <v>991</v>
      </c>
      <c r="B424" s="725">
        <v>1347</v>
      </c>
      <c r="C424" s="897">
        <v>421</v>
      </c>
      <c r="D424" s="726" t="str">
        <f>IF(A424="P",INDEX('LŠZ P'!A$2:AP$2000,B424,11),INDEX('LŠZ H'!A$2:AI$2000,B424,11))</f>
        <v>Michael GÁBRIŠ</v>
      </c>
      <c r="E424" s="726" t="str">
        <f>IF(A424="P",INDEX('LŠZ P'!A$2:AP$2000,B424,5),INDEX('LŠZ H'!A$2:AI$2000,B424,5))</f>
        <v>OM-L347</v>
      </c>
      <c r="F424" s="726">
        <f>IF(A424="P",INDEX('LŠZ P'!A$2:AP$2000,B424,6),INDEX('LŠZ H'!A$2:AI$2000,B424,6))</f>
        <v>0</v>
      </c>
      <c r="G424" s="725" t="str">
        <f>IF(A424="P",INDEX('LŠZ P'!A$2:AP$2000,B424,21),INDEX('LŠZ H'!A$2:AI$2000,B424,21))</f>
        <v>P</v>
      </c>
      <c r="H424" s="726">
        <f>IF(A424="P",INDEX('LŠZ P'!A$2:AP$2000,B424,17),INDEX('LŠZ H'!A$2:AI$2000,B424,17))</f>
        <v>19219</v>
      </c>
      <c r="I424" s="910">
        <v>44400</v>
      </c>
      <c r="J424" s="725" t="str">
        <f>IF(A424="P",INDEX('LŠZ P'!A$2:AP$2000,B424,2),INDEX('LŠZ H'!A$2:AI$2000,B424,2))</f>
        <v>PK</v>
      </c>
      <c r="K424" s="726" t="str">
        <f>IF(A424="P",CONCATENATE(INDEX('LŠZ P'!A$2:AP$2000,B424,24),",",INDEX('LŠZ P'!A$2:AP$2000,B424,26)," ",INDEX('LŠZ P'!A$2:AP$2000,B424,25)),CONCATENATE(INDEX('LŠZ H'!A$2:AI$2000,B424,24),",",INDEX('LŠZ H'!A$2:AI$2000,B424,26)," ",INDEX('LŠZ H'!A$2:AI$2000,B424,25)))</f>
        <v>Pod Hájkom 28,909 01 Skalica</v>
      </c>
      <c r="L424" s="726" t="str">
        <f>IF(A424="P",INDEX('LŠZ P'!A$2:AP$2000,B424,20),INDEX('LŠZ H'!A$2:AI$2000,B424,20))</f>
        <v>Čierny</v>
      </c>
      <c r="M424" s="726" t="str">
        <f>IF(A424="P",CONCATENATE(INDEX('LŠZ P'!A$2:AP$2000,B424,3),"/",INDEX('LŠZ P'!A$2:AP$2000,B424,4)),CONCATENATE(INDEX('LŠZ H'!A$2:AI$2000,B424,3),"/",INDEX('LŠZ H'!A$2:AI$2000,B424,4)))</f>
        <v>RUSH 5 L/</v>
      </c>
      <c r="N424" s="726" t="str">
        <f>IF(A424="P",CONCATENATE(INDEX('LŠZ P'!A$2:AP$2000,B424,23),";",INDEX('LŠZ P'!A$2:AP$2000,B424,42)),CONCATENATE(INDEX('LŠZ H'!A$2:AI$2000,B424,23),";",INDEX('LŠZ H'!A$2:AI$2000,B424,39)))</f>
        <v>16,30;</v>
      </c>
      <c r="O424" s="911">
        <v>45126</v>
      </c>
      <c r="P424" s="616"/>
    </row>
    <row r="425" spans="1:16" s="304" customFormat="1" x14ac:dyDescent="0.2">
      <c r="A425" s="724" t="s">
        <v>991</v>
      </c>
      <c r="B425" s="725">
        <v>197</v>
      </c>
      <c r="C425" s="897">
        <v>422</v>
      </c>
      <c r="D425" s="726" t="str">
        <f>IF(A425="P",INDEX('LŠZ P'!A$2:AP$2000,B425,11),INDEX('LŠZ H'!A$2:AI$2000,B425,11))</f>
        <v>Rastislav DRÁBIK</v>
      </c>
      <c r="E425" s="726" t="str">
        <f>IF(A425="P",INDEX('LŠZ P'!A$2:AP$2000,B425,5),INDEX('LŠZ H'!A$2:AI$2000,B425,5))</f>
        <v>OM-P197</v>
      </c>
      <c r="F425" s="726">
        <f>IF(A425="P",INDEX('LŠZ P'!A$2:AP$2000,B425,6),INDEX('LŠZ H'!A$2:AI$2000,B425,6))</f>
        <v>0</v>
      </c>
      <c r="G425" s="725" t="str">
        <f>IF(A425="P",INDEX('LŠZ P'!A$2:AP$2000,B425,21),INDEX('LŠZ H'!A$2:AI$2000,B425,21))</f>
        <v>P</v>
      </c>
      <c r="H425" s="726">
        <f>IF(A425="P",INDEX('LŠZ P'!A$2:AP$2000,B425,17),INDEX('LŠZ H'!A$2:AI$2000,B425,17))</f>
        <v>20522</v>
      </c>
      <c r="I425" s="910">
        <v>44400</v>
      </c>
      <c r="J425" s="725" t="str">
        <f>IF(A425="P",INDEX('LŠZ P'!A$2:AP$2000,B425,2),INDEX('LŠZ H'!A$2:AI$2000,B425,2))</f>
        <v>PK</v>
      </c>
      <c r="K425" s="726" t="str">
        <f>IF(A425="P",CONCATENATE(INDEX('LŠZ P'!A$2:AP$2000,B425,24),",",INDEX('LŠZ P'!A$2:AP$2000,B425,26)," ",INDEX('LŠZ P'!A$2:AP$2000,B425,25)),CONCATENATE(INDEX('LŠZ H'!A$2:AI$2000,B425,24),",",INDEX('LŠZ H'!A$2:AI$2000,B425,26)," ",INDEX('LŠZ H'!A$2:AI$2000,B425,25)))</f>
        <v>Pribinova 1639/18,020 01 Púchov</v>
      </c>
      <c r="L425" s="726" t="str">
        <f>IF(A425="P",INDEX('LŠZ P'!A$2:AP$2000,B425,20),INDEX('LŠZ H'!A$2:AI$2000,B425,20))</f>
        <v>Čierny</v>
      </c>
      <c r="M425" s="726" t="str">
        <f>IF(A425="P",CONCATENATE(INDEX('LŠZ P'!A$2:AP$2000,B425,3),"/",INDEX('LŠZ P'!A$2:AP$2000,B425,4)),CONCATENATE(INDEX('LŠZ H'!A$2:AI$2000,B425,3),"/",INDEX('LŠZ H'!A$2:AI$2000,B425,4)))</f>
        <v>PLUTO M/</v>
      </c>
      <c r="N425" s="726" t="str">
        <f>IF(A425="P",CONCATENATE(INDEX('LŠZ P'!A$2:AP$2000,B425,23),";",INDEX('LŠZ P'!A$2:AP$2000,B425,42)),CONCATENATE(INDEX('LŠZ H'!A$2:AI$2000,B425,23),";",INDEX('LŠZ H'!A$2:AI$2000,B425,39)))</f>
        <v>94;</v>
      </c>
      <c r="O425" s="911">
        <v>44757</v>
      </c>
      <c r="P425" s="616"/>
    </row>
    <row r="426" spans="1:16" s="304" customFormat="1" x14ac:dyDescent="0.2">
      <c r="A426" s="724" t="s">
        <v>991</v>
      </c>
      <c r="B426" s="725">
        <v>1163</v>
      </c>
      <c r="C426" s="897">
        <v>423</v>
      </c>
      <c r="D426" s="726" t="str">
        <f>IF(A426="P",INDEX('LŠZ P'!A$2:AP$2000,B426,11),INDEX('LŠZ H'!A$2:AI$2000,B426,11))</f>
        <v>Peter MOŽUCHA</v>
      </c>
      <c r="E426" s="726" t="str">
        <f>IF(A426="P",INDEX('LŠZ P'!A$2:AP$2000,B426,5),INDEX('LŠZ H'!A$2:AI$2000,B426,5))</f>
        <v>OM-L163</v>
      </c>
      <c r="F426" s="726">
        <f>IF(A426="P",INDEX('LŠZ P'!A$2:AP$2000,B426,6),INDEX('LŠZ H'!A$2:AI$2000,B426,6))</f>
        <v>0</v>
      </c>
      <c r="G426" s="725" t="str">
        <f>IF(A426="P",INDEX('LŠZ P'!A$2:AP$2000,B426,21),INDEX('LŠZ H'!A$2:AI$2000,B426,21))</f>
        <v>V</v>
      </c>
      <c r="H426" s="726">
        <f>IF(A426="P",INDEX('LŠZ P'!A$2:AP$2000,B426,17),INDEX('LŠZ H'!A$2:AI$2000,B426,17))</f>
        <v>21423</v>
      </c>
      <c r="I426" s="910">
        <v>44400</v>
      </c>
      <c r="J426" s="725" t="str">
        <f>IF(A426="P",INDEX('LŠZ P'!A$2:AP$2000,B426,2),INDEX('LŠZ H'!A$2:AI$2000,B426,2))</f>
        <v>PK</v>
      </c>
      <c r="K426" s="726" t="str">
        <f>IF(A426="P",CONCATENATE(INDEX('LŠZ P'!A$2:AP$2000,B426,24),",",INDEX('LŠZ P'!A$2:AP$2000,B426,26)," ",INDEX('LŠZ P'!A$2:AP$2000,B426,25)),CONCATENATE(INDEX('LŠZ H'!A$2:AI$2000,B426,24),",",INDEX('LŠZ H'!A$2:AI$2000,B426,26)," ",INDEX('LŠZ H'!A$2:AI$2000,B426,25)))</f>
        <v>Nová 224/78,919 25 Šúrovce</v>
      </c>
      <c r="L426" s="726" t="str">
        <f>IF(A426="P",INDEX('LŠZ P'!A$2:AP$2000,B426,20),INDEX('LŠZ H'!A$2:AI$2000,B426,20))</f>
        <v>Čierny</v>
      </c>
      <c r="M426" s="726" t="str">
        <f>IF(A426="P",CONCATENATE(INDEX('LŠZ P'!A$2:AP$2000,B426,3),"/",INDEX('LŠZ P'!A$2:AP$2000,B426,4)),CONCATENATE(INDEX('LŠZ H'!A$2:AI$2000,B426,3),"/",INDEX('LŠZ H'!A$2:AI$2000,B426,4)))</f>
        <v>PLUTO 3 SM/</v>
      </c>
      <c r="N426" s="726" t="str">
        <f>IF(A426="P",CONCATENATE(INDEX('LŠZ P'!A$2:AP$2000,B426,23),";",INDEX('LŠZ P'!A$2:AP$2000,B426,42)),CONCATENATE(INDEX('LŠZ H'!A$2:AI$2000,B426,23),";",INDEX('LŠZ H'!A$2:AI$2000,B426,39)))</f>
        <v>0;</v>
      </c>
      <c r="O426" s="911">
        <v>45122</v>
      </c>
      <c r="P426" s="616"/>
    </row>
    <row r="427" spans="1:16" s="304" customFormat="1" x14ac:dyDescent="0.2">
      <c r="A427" s="724" t="s">
        <v>991</v>
      </c>
      <c r="B427" s="725">
        <v>1191</v>
      </c>
      <c r="C427" s="897">
        <v>424</v>
      </c>
      <c r="D427" s="726" t="str">
        <f>IF(A427="P",INDEX('LŠZ P'!A$2:AP$2000,B427,11),INDEX('LŠZ H'!A$2:AI$2000,B427,11))</f>
        <v>Jozef KUDLA</v>
      </c>
      <c r="E427" s="726" t="str">
        <f>IF(A427="P",INDEX('LŠZ P'!A$2:AP$2000,B427,5),INDEX('LŠZ H'!A$2:AI$2000,B427,5))</f>
        <v>OM-L191</v>
      </c>
      <c r="F427" s="726">
        <f>IF(A427="P",INDEX('LŠZ P'!A$2:AP$2000,B427,6),INDEX('LŠZ H'!A$2:AI$2000,B427,6))</f>
        <v>0</v>
      </c>
      <c r="G427" s="725" t="str">
        <f>IF(A427="P",INDEX('LŠZ P'!A$2:AP$2000,B427,21),INDEX('LŠZ H'!A$2:AI$2000,B427,21))</f>
        <v>V</v>
      </c>
      <c r="H427" s="726">
        <f>IF(A427="P",INDEX('LŠZ P'!A$2:AP$2000,B427,17),INDEX('LŠZ H'!A$2:AI$2000,B427,17))</f>
        <v>21424</v>
      </c>
      <c r="I427" s="910">
        <v>44400</v>
      </c>
      <c r="J427" s="725" t="str">
        <f>IF(A427="P",INDEX('LŠZ P'!A$2:AP$2000,B427,2),INDEX('LŠZ H'!A$2:AI$2000,B427,2))</f>
        <v>PK</v>
      </c>
      <c r="K427" s="726" t="str">
        <f>IF(A427="P",CONCATENATE(INDEX('LŠZ P'!A$2:AP$2000,B427,24),",",INDEX('LŠZ P'!A$2:AP$2000,B427,26)," ",INDEX('LŠZ P'!A$2:AP$2000,B427,25)),CONCATENATE(INDEX('LŠZ H'!A$2:AI$2000,B427,24),",",INDEX('LŠZ H'!A$2:AI$2000,B427,26)," ",INDEX('LŠZ H'!A$2:AI$2000,B427,25)))</f>
        <v>Sv. Vincenta 1,821 03  Bratislava</v>
      </c>
      <c r="L427" s="726" t="str">
        <f>IF(A427="P",INDEX('LŠZ P'!A$2:AP$2000,B427,20),INDEX('LŠZ H'!A$2:AI$2000,B427,20))</f>
        <v>Čierny</v>
      </c>
      <c r="M427" s="726" t="str">
        <f>IF(A427="P",CONCATENATE(INDEX('LŠZ P'!A$2:AP$2000,B427,3),"/",INDEX('LŠZ P'!A$2:AP$2000,B427,4)),CONCATENATE(INDEX('LŠZ H'!A$2:AI$2000,B427,3),"/",INDEX('LŠZ H'!A$2:AI$2000,B427,4)))</f>
        <v>PLUTO 3 L/</v>
      </c>
      <c r="N427" s="726" t="str">
        <f>IF(A427="P",CONCATENATE(INDEX('LŠZ P'!A$2:AP$2000,B427,23),";",INDEX('LŠZ P'!A$2:AP$2000,B427,42)),CONCATENATE(INDEX('LŠZ H'!A$2:AI$2000,B427,23),";",INDEX('LŠZ H'!A$2:AI$2000,B427,39)))</f>
        <v>11;</v>
      </c>
      <c r="O427" s="911">
        <v>45122</v>
      </c>
      <c r="P427" s="616"/>
    </row>
    <row r="428" spans="1:16" s="295" customFormat="1" x14ac:dyDescent="0.2">
      <c r="A428" s="898" t="s">
        <v>991</v>
      </c>
      <c r="B428" s="899">
        <v>310</v>
      </c>
      <c r="C428" s="904">
        <v>425</v>
      </c>
      <c r="D428" s="900" t="str">
        <f>IF(A428="P",INDEX('LŠZ P'!A$2:AP$2000,B428,11),INDEX('LŠZ H'!A$2:AI$2000,B428,11))</f>
        <v>Mgr. Michal ŠVEC</v>
      </c>
      <c r="E428" s="900" t="str">
        <f>IF(A428="P",INDEX('LŠZ P'!A$2:AP$2000,B428,5),INDEX('LŠZ H'!A$2:AI$2000,B428,5))</f>
        <v>OM-P310</v>
      </c>
      <c r="F428" s="900">
        <f>IF(A428="P",INDEX('LŠZ P'!A$2:AP$2000,B428,6),INDEX('LŠZ H'!A$2:AI$2000,B428,6))</f>
        <v>0</v>
      </c>
      <c r="G428" s="899" t="str">
        <f>IF(A428="P",INDEX('LŠZ P'!A$2:AP$2000,B428,21),INDEX('LŠZ H'!A$2:AI$2000,B428,21))</f>
        <v>V</v>
      </c>
      <c r="H428" s="900">
        <f>IF(A428="P",INDEX('LŠZ P'!A$2:AP$2000,B428,17),INDEX('LŠZ H'!A$2:AI$2000,B428,17))</f>
        <v>20285</v>
      </c>
      <c r="I428" s="913">
        <v>44404</v>
      </c>
      <c r="J428" s="899" t="str">
        <f>IF(A428="P",INDEX('LŠZ P'!A$2:AP$2000,B428,2),INDEX('LŠZ H'!A$2:AI$2000,B428,2))</f>
        <v>PK</v>
      </c>
      <c r="K428" s="900" t="str">
        <f>IF(A428="P",CONCATENATE(INDEX('LŠZ P'!A$2:AP$2000,B428,24),",",INDEX('LŠZ P'!A$2:AP$2000,B428,26)," ",INDEX('LŠZ P'!A$2:AP$2000,B428,25)),CONCATENATE(INDEX('LŠZ H'!A$2:AI$2000,B428,24),",",INDEX('LŠZ H'!A$2:AI$2000,B428,26)," ",INDEX('LŠZ H'!A$2:AI$2000,B428,25)))</f>
        <v>Poľná 57,971 01 Prievidza</v>
      </c>
      <c r="L428" s="900" t="str">
        <f>IF(A428="P",INDEX('LŠZ P'!A$2:AP$2000,B428,20),INDEX('LŠZ H'!A$2:AI$2000,B428,20))</f>
        <v>Vyparina</v>
      </c>
      <c r="M428" s="900" t="str">
        <f>IF(A428="P",CONCATENATE(INDEX('LŠZ P'!A$2:AP$2000,B428,3),"/",INDEX('LŠZ P'!A$2:AP$2000,B428,4)),CONCATENATE(INDEX('LŠZ H'!A$2:AI$2000,B428,3),"/",INDEX('LŠZ H'!A$2:AI$2000,B428,4)))</f>
        <v>GOLDEN 4 26/</v>
      </c>
      <c r="N428" s="900" t="str">
        <f>IF(A428="P",CONCATENATE(INDEX('LŠZ P'!A$2:AP$2000,B428,23),";",INDEX('LŠZ P'!A$2:AP$2000,B428,42)),CONCATENATE(INDEX('LŠZ H'!A$2:AI$2000,B428,23),";",INDEX('LŠZ H'!A$2:AI$2000,B428,39)))</f>
        <v>24,5;</v>
      </c>
      <c r="O428" s="914">
        <v>45128</v>
      </c>
      <c r="P428" s="599"/>
    </row>
    <row r="429" spans="1:16" s="295" customFormat="1" x14ac:dyDescent="0.2">
      <c r="A429" s="898" t="s">
        <v>991</v>
      </c>
      <c r="B429" s="899">
        <v>424</v>
      </c>
      <c r="C429" s="904">
        <v>426</v>
      </c>
      <c r="D429" s="900" t="str">
        <f>IF(A429="P",INDEX('LŠZ P'!A$2:AP$2000,B429,11),INDEX('LŠZ H'!A$2:AI$2000,B429,11))</f>
        <v>Martin MIKUŠKA</v>
      </c>
      <c r="E429" s="900" t="str">
        <f>IF(A429="P",INDEX('LŠZ P'!A$2:AP$2000,B429,5),INDEX('LŠZ H'!A$2:AI$2000,B429,5))</f>
        <v>OM-P424</v>
      </c>
      <c r="F429" s="900">
        <f>IF(A429="P",INDEX('LŠZ P'!A$2:AP$2000,B429,6),INDEX('LŠZ H'!A$2:AI$2000,B429,6))</f>
        <v>0</v>
      </c>
      <c r="G429" s="899" t="str">
        <f>IF(A429="P",INDEX('LŠZ P'!A$2:AP$2000,B429,21),INDEX('LŠZ H'!A$2:AI$2000,B429,21))</f>
        <v>P</v>
      </c>
      <c r="H429" s="900">
        <f>IF(A429="P",INDEX('LŠZ P'!A$2:AP$2000,B429,17),INDEX('LŠZ H'!A$2:AI$2000,B429,17))</f>
        <v>16646</v>
      </c>
      <c r="I429" s="913">
        <v>44406</v>
      </c>
      <c r="J429" s="899" t="str">
        <f>IF(A429="P",INDEX('LŠZ P'!A$2:AP$2000,B429,2),INDEX('LŠZ H'!A$2:AI$2000,B429,2))</f>
        <v>PK</v>
      </c>
      <c r="K429" s="900" t="str">
        <f>IF(A429="P",CONCATENATE(INDEX('LŠZ P'!A$2:AP$2000,B429,24),",",INDEX('LŠZ P'!A$2:AP$2000,B429,26)," ",INDEX('LŠZ P'!A$2:AP$2000,B429,25)),CONCATENATE(INDEX('LŠZ H'!A$2:AI$2000,B429,24),",",INDEX('LŠZ H'!A$2:AI$2000,B429,26)," ",INDEX('LŠZ H'!A$2:AI$2000,B429,25)))</f>
        <v>Záhradná 745/16,935 05 Pukanec</v>
      </c>
      <c r="L429" s="900" t="str">
        <f>IF(A429="P",INDEX('LŠZ P'!A$2:AP$2000,B429,20),INDEX('LŠZ H'!A$2:AI$2000,B429,20))</f>
        <v>Jančiar</v>
      </c>
      <c r="M429" s="900" t="str">
        <f>IF(A429="P",CONCATENATE(INDEX('LŠZ P'!A$2:AP$2000,B429,3),"/",INDEX('LŠZ P'!A$2:AP$2000,B429,4)),CONCATENATE(INDEX('LŠZ H'!A$2:AI$2000,B429,3),"/",INDEX('LŠZ H'!A$2:AI$2000,B429,4)))</f>
        <v>CARRERA XL/</v>
      </c>
      <c r="N429" s="900" t="str">
        <f>IF(A429="P",CONCATENATE(INDEX('LŠZ P'!A$2:AP$2000,B429,23),";",INDEX('LŠZ P'!A$2:AP$2000,B429,42)),CONCATENATE(INDEX('LŠZ H'!A$2:AI$2000,B429,23),";",INDEX('LŠZ H'!A$2:AI$2000,B429,39)))</f>
        <v>195;</v>
      </c>
      <c r="O429" s="914">
        <v>45124</v>
      </c>
      <c r="P429" s="599"/>
    </row>
    <row r="430" spans="1:16" s="295" customFormat="1" x14ac:dyDescent="0.2">
      <c r="A430" s="898" t="s">
        <v>991</v>
      </c>
      <c r="B430" s="899">
        <v>725</v>
      </c>
      <c r="C430" s="904">
        <v>427</v>
      </c>
      <c r="D430" s="900" t="str">
        <f>IF(A430="P",INDEX('LŠZ P'!A$2:AP$2000,B430,11),INDEX('LŠZ H'!A$2:AI$2000,B430,11))</f>
        <v>Martin MIKUŠKA</v>
      </c>
      <c r="E430" s="900" t="str">
        <f>IF(A430="P",INDEX('LŠZ P'!A$2:AP$2000,B430,5),INDEX('LŠZ H'!A$2:AI$2000,B430,5))</f>
        <v>OM-P725</v>
      </c>
      <c r="F430" s="900" t="str">
        <f>IF(A430="P",INDEX('LŠZ P'!A$2:AP$2000,B430,6),INDEX('LŠZ H'!A$2:AI$2000,B430,6))</f>
        <v>P799</v>
      </c>
      <c r="G430" s="899" t="str">
        <f>IF(A430="P",INDEX('LŠZ P'!A$2:AP$2000,B430,21),INDEX('LŠZ H'!A$2:AI$2000,B430,21))</f>
        <v>P,P</v>
      </c>
      <c r="H430" s="900">
        <f>IF(A430="P",INDEX('LŠZ P'!A$2:AP$2000,B430,17),INDEX('LŠZ H'!A$2:AI$2000,B430,17))</f>
        <v>16293</v>
      </c>
      <c r="I430" s="913">
        <v>44406</v>
      </c>
      <c r="J430" s="899" t="str">
        <f>IF(A430="P",INDEX('LŠZ P'!A$2:AP$2000,B430,2),INDEX('LŠZ H'!A$2:AI$2000,B430,2))</f>
        <v>MPK</v>
      </c>
      <c r="K430" s="900" t="str">
        <f>IF(A430="P",CONCATENATE(INDEX('LŠZ P'!A$2:AP$2000,B430,24),",",INDEX('LŠZ P'!A$2:AP$2000,B430,26)," ",INDEX('LŠZ P'!A$2:AP$2000,B430,25)),CONCATENATE(INDEX('LŠZ H'!A$2:AI$2000,B430,24),",",INDEX('LŠZ H'!A$2:AI$2000,B430,26)," ",INDEX('LŠZ H'!A$2:AI$2000,B430,25)))</f>
        <v>Záhradná 745/16,935 05 Pukanec</v>
      </c>
      <c r="L430" s="900" t="str">
        <f>IF(A430="P",INDEX('LŠZ P'!A$2:AP$2000,B430,20),INDEX('LŠZ H'!A$2:AI$2000,B430,20))</f>
        <v>Jančiar</v>
      </c>
      <c r="M430" s="900" t="str">
        <f>IF(A430="P",CONCATENATE(INDEX('LŠZ P'!A$2:AP$2000,B430,3),"/",INDEX('LŠZ P'!A$2:AP$2000,B430,4)),CONCATENATE(INDEX('LŠZ H'!A$2:AI$2000,B430,3),"/",INDEX('LŠZ H'!A$2:AI$2000,B430,4)))</f>
        <v>KOMAKA XS /SPIN F 180 E</v>
      </c>
      <c r="N430" s="900" t="str">
        <f>IF(A430="P",CONCATENATE(INDEX('LŠZ P'!A$2:AP$2000,B430,23),";",INDEX('LŠZ P'!A$2:AP$2000,B430,42)),CONCATENATE(INDEX('LŠZ H'!A$2:AI$2000,B430,23),";",INDEX('LŠZ H'!A$2:AI$2000,B430,39)))</f>
        <v>105//105;</v>
      </c>
      <c r="O430" s="914">
        <v>45124</v>
      </c>
      <c r="P430" s="599"/>
    </row>
    <row r="431" spans="1:16" s="295" customFormat="1" x14ac:dyDescent="0.2">
      <c r="A431" s="898" t="s">
        <v>680</v>
      </c>
      <c r="B431" s="899">
        <v>68</v>
      </c>
      <c r="C431" s="904">
        <v>428</v>
      </c>
      <c r="D431" s="900" t="str">
        <f>IF(A431="P",INDEX('LŠZ P'!A$2:AP$2000,B431,11),INDEX('LŠZ H'!A$2:AI$2000,B431,11))</f>
        <v>Mikuláš KOŠŤÁL</v>
      </c>
      <c r="E431" s="900" t="str">
        <f>IF(A431="P",INDEX('LŠZ P'!A$2:AP$2000,B431,5),INDEX('LŠZ H'!A$2:AI$2000,B431,5))</f>
        <v>OM-H068</v>
      </c>
      <c r="F431" s="900">
        <f>IF(A431="P",INDEX('LŠZ P'!A$2:AP$2000,B431,6),INDEX('LŠZ H'!A$2:AI$2000,B431,6))</f>
        <v>0</v>
      </c>
      <c r="G431" s="899" t="str">
        <f>IF(A431="P",INDEX('LŠZ P'!A$2:AP$2000,B431,21),INDEX('LŠZ H'!A$2:AI$2000,B431,21))</f>
        <v>210/550</v>
      </c>
      <c r="H431" s="900">
        <f>IF(A431="P",INDEX('LŠZ P'!A$2:AP$2000,B431,17),INDEX('LŠZ H'!A$2:AI$2000,B431,17))</f>
        <v>2008</v>
      </c>
      <c r="I431" s="913">
        <v>44406</v>
      </c>
      <c r="J431" s="899" t="str">
        <f>IF(A431="P",INDEX('LŠZ P'!A$2:AP$2000,B431,2),INDEX('LŠZ H'!A$2:AI$2000,B431,2))</f>
        <v>MZK</v>
      </c>
      <c r="K431" s="900" t="str">
        <f>IF(A431="P",CONCATENATE(INDEX('LŠZ P'!A$2:AP$2000,B431,24),",",INDEX('LŠZ P'!A$2:AP$2000,B431,26)," ",INDEX('LŠZ P'!A$2:AP$2000,B431,25)),CONCATENATE(INDEX('LŠZ H'!A$2:AI$2000,B431,24),",",INDEX('LŠZ H'!A$2:AI$2000,B431,26)," ",INDEX('LŠZ H'!A$2:AI$2000,B431,25)))</f>
        <v>2, 190</v>
      </c>
      <c r="L431" s="900" t="str">
        <f>IF(A431="P",INDEX('LŠZ P'!A$2:AP$2000,B431,20),INDEX('LŠZ H'!A$2:AI$2000,B431,20))</f>
        <v>P</v>
      </c>
      <c r="M431" s="900" t="str">
        <f>IF(A431="P",CONCATENATE(INDEX('LŠZ P'!A$2:AP$2000,B431,3),"/",INDEX('LŠZ P'!A$2:AP$2000,B431,4)),CONCATENATE(INDEX('LŠZ H'!A$2:AI$2000,B431,3),"/",INDEX('LŠZ H'!A$2:AI$2000,B431,4)))</f>
        <v>STILL 17/CROSS 5/</v>
      </c>
      <c r="N431" s="900" t="e">
        <f>IF(A431="P",CONCATENATE(INDEX('LŠZ P'!A$2:AP$2000,B431,23),";",INDEX('LŠZ P'!A$2:AP$2000,B431,42)),CONCATENATE(INDEX('LŠZ H'!A$2:AI$2000,B431,23),";",INDEX('LŠZ H'!A$2:AI$2000,B431,39)))</f>
        <v>#REF!</v>
      </c>
      <c r="O431" s="914">
        <v>45128</v>
      </c>
      <c r="P431" s="599"/>
    </row>
    <row r="432" spans="1:16" s="295" customFormat="1" x14ac:dyDescent="0.2">
      <c r="A432" s="898" t="s">
        <v>991</v>
      </c>
      <c r="B432" s="899">
        <v>311</v>
      </c>
      <c r="C432" s="904">
        <v>429</v>
      </c>
      <c r="D432" s="900" t="str">
        <f>IF(A432="P",INDEX('LŠZ P'!A$2:AP$2000,B432,11),INDEX('LŠZ H'!A$2:AI$2000,B432,11))</f>
        <v>Ľuboš JURISTA</v>
      </c>
      <c r="E432" s="900" t="str">
        <f>IF(A432="P",INDEX('LŠZ P'!A$2:AP$2000,B432,5),INDEX('LŠZ H'!A$2:AI$2000,B432,5))</f>
        <v>OM-P311</v>
      </c>
      <c r="F432" s="900">
        <f>IF(A432="P",INDEX('LŠZ P'!A$2:AP$2000,B432,6),INDEX('LŠZ H'!A$2:AI$2000,B432,6))</f>
        <v>0</v>
      </c>
      <c r="G432" s="899" t="str">
        <f>IF(A432="P",INDEX('LŠZ P'!A$2:AP$2000,B432,21),INDEX('LŠZ H'!A$2:AI$2000,B432,21))</f>
        <v>P</v>
      </c>
      <c r="H432" s="900">
        <f>IF(A432="P",INDEX('LŠZ P'!A$2:AP$2000,B432,17),INDEX('LŠZ H'!A$2:AI$2000,B432,17))</f>
        <v>20478</v>
      </c>
      <c r="I432" s="913">
        <v>44406</v>
      </c>
      <c r="J432" s="899" t="str">
        <f>IF(A432="P",INDEX('LŠZ P'!A$2:AP$2000,B432,2),INDEX('LŠZ H'!A$2:AI$2000,B432,2))</f>
        <v>PK</v>
      </c>
      <c r="K432" s="900" t="str">
        <f>IF(A432="P",CONCATENATE(INDEX('LŠZ P'!A$2:AP$2000,B432,24),",",INDEX('LŠZ P'!A$2:AP$2000,B432,26)," ",INDEX('LŠZ P'!A$2:AP$2000,B432,25)),CONCATENATE(INDEX('LŠZ H'!A$2:AI$2000,B432,24),",",INDEX('LŠZ H'!A$2:AI$2000,B432,26)," ",INDEX('LŠZ H'!A$2:AI$2000,B432,25)))</f>
        <v>Stebník 48,086 33 Zborov</v>
      </c>
      <c r="L432" s="900" t="str">
        <f>IF(A432="P",INDEX('LŠZ P'!A$2:AP$2000,B432,20),INDEX('LŠZ H'!A$2:AI$2000,B432,20))</f>
        <v>Fignár</v>
      </c>
      <c r="M432" s="900" t="str">
        <f>IF(A432="P",CONCATENATE(INDEX('LŠZ P'!A$2:AP$2000,B432,3),"/",INDEX('LŠZ P'!A$2:AP$2000,B432,4)),CONCATENATE(INDEX('LŠZ H'!A$2:AI$2000,B432,3),"/",INDEX('LŠZ H'!A$2:AI$2000,B432,4)))</f>
        <v>EDEN 5 26/</v>
      </c>
      <c r="N432" s="900" t="str">
        <f>IF(A432="P",CONCATENATE(INDEX('LŠZ P'!A$2:AP$2000,B432,23),";",INDEX('LŠZ P'!A$2:AP$2000,B432,42)),CONCATENATE(INDEX('LŠZ H'!A$2:AI$2000,B432,23),";",INDEX('LŠZ H'!A$2:AI$2000,B432,39)))</f>
        <v>55;</v>
      </c>
      <c r="O432" s="914">
        <v>45131</v>
      </c>
      <c r="P432" s="599"/>
    </row>
    <row r="433" spans="1:16" s="295" customFormat="1" x14ac:dyDescent="0.2">
      <c r="A433" s="898" t="s">
        <v>991</v>
      </c>
      <c r="B433" s="899">
        <v>1193</v>
      </c>
      <c r="C433" s="904">
        <v>430</v>
      </c>
      <c r="D433" s="900" t="str">
        <f>IF(A433="P",INDEX('LŠZ P'!A$2:AP$2000,B433,11),INDEX('LŠZ H'!A$2:AI$2000,B433,11))</f>
        <v>Ľuboš JURISTA</v>
      </c>
      <c r="E433" s="900" t="str">
        <f>IF(A433="P",INDEX('LŠZ P'!A$2:AP$2000,B433,5),INDEX('LŠZ H'!A$2:AI$2000,B433,5))</f>
        <v>OM-L193</v>
      </c>
      <c r="F433" s="900">
        <f>IF(A433="P",INDEX('LŠZ P'!A$2:AP$2000,B433,6),INDEX('LŠZ H'!A$2:AI$2000,B433,6))</f>
        <v>0</v>
      </c>
      <c r="G433" s="899" t="str">
        <f>IF(A433="P",INDEX('LŠZ P'!A$2:AP$2000,B433,21),INDEX('LŠZ H'!A$2:AI$2000,B433,21))</f>
        <v>V</v>
      </c>
      <c r="H433" s="900">
        <f>IF(A433="P",INDEX('LŠZ P'!A$2:AP$2000,B433,17),INDEX('LŠZ H'!A$2:AI$2000,B433,17))</f>
        <v>21430</v>
      </c>
      <c r="I433" s="913">
        <v>44406</v>
      </c>
      <c r="J433" s="899" t="str">
        <f>IF(A433="P",INDEX('LŠZ P'!A$2:AP$2000,B433,2),INDEX('LŠZ H'!A$2:AI$2000,B433,2))</f>
        <v>PK</v>
      </c>
      <c r="K433" s="900" t="str">
        <f>IF(A433="P",CONCATENATE(INDEX('LŠZ P'!A$2:AP$2000,B433,24),",",INDEX('LŠZ P'!A$2:AP$2000,B433,26)," ",INDEX('LŠZ P'!A$2:AP$2000,B433,25)),CONCATENATE(INDEX('LŠZ H'!A$2:AI$2000,B433,24),",",INDEX('LŠZ H'!A$2:AI$2000,B433,26)," ",INDEX('LŠZ H'!A$2:AI$2000,B433,25)))</f>
        <v>Stebník 48,086 33 Zborov</v>
      </c>
      <c r="L433" s="900" t="str">
        <f>IF(A433="P",INDEX('LŠZ P'!A$2:AP$2000,B433,20),INDEX('LŠZ H'!A$2:AI$2000,B433,20))</f>
        <v>Fignár</v>
      </c>
      <c r="M433" s="900" t="str">
        <f>IF(A433="P",CONCATENATE(INDEX('LŠZ P'!A$2:AP$2000,B433,3),"/",INDEX('LŠZ P'!A$2:AP$2000,B433,4)),CONCATENATE(INDEX('LŠZ H'!A$2:AI$2000,B433,3),"/",INDEX('LŠZ H'!A$2:AI$2000,B433,4)))</f>
        <v>ARAK S/</v>
      </c>
      <c r="N433" s="900" t="str">
        <f>IF(A433="P",CONCATENATE(INDEX('LŠZ P'!A$2:AP$2000,B433,23),";",INDEX('LŠZ P'!A$2:AP$2000,B433,42)),CONCATENATE(INDEX('LŠZ H'!A$2:AI$2000,B433,23),";",INDEX('LŠZ H'!A$2:AI$2000,B433,39)))</f>
        <v>0;</v>
      </c>
      <c r="O433" s="914">
        <v>45131</v>
      </c>
      <c r="P433" s="599"/>
    </row>
    <row r="434" spans="1:16" s="295" customFormat="1" x14ac:dyDescent="0.2">
      <c r="A434" s="898" t="s">
        <v>991</v>
      </c>
      <c r="B434" s="899">
        <v>1361</v>
      </c>
      <c r="C434" s="904">
        <v>431</v>
      </c>
      <c r="D434" s="900" t="str">
        <f>IF(A434="P",INDEX('LŠZ P'!A$2:AP$2000,B434,11),INDEX('LŠZ H'!A$2:AI$2000,B434,11))</f>
        <v>Miroslav SMOLINSKÝ</v>
      </c>
      <c r="E434" s="900" t="str">
        <f>IF(A434="P",INDEX('LŠZ P'!A$2:AP$2000,B434,5),INDEX('LŠZ H'!A$2:AI$2000,B434,5))</f>
        <v>OM-L361</v>
      </c>
      <c r="F434" s="900" t="str">
        <f>IF(A434="P",INDEX('LŠZ P'!A$2:AP$2000,B434,6),INDEX('LŠZ H'!A$2:AI$2000,B434,6))</f>
        <v>L361</v>
      </c>
      <c r="G434" s="899" t="str">
        <f>IF(A434="P",INDEX('LŠZ P'!A$2:AP$2000,B434,21),INDEX('LŠZ H'!A$2:AI$2000,B434,21))</f>
        <v>P,P</v>
      </c>
      <c r="H434" s="900">
        <f>IF(A434="P",INDEX('LŠZ P'!A$2:AP$2000,B434,17),INDEX('LŠZ H'!A$2:AI$2000,B434,17))</f>
        <v>19487</v>
      </c>
      <c r="I434" s="913">
        <v>44410</v>
      </c>
      <c r="J434" s="899" t="str">
        <f>IF(A434="P",INDEX('LŠZ P'!A$2:AP$2000,B434,2),INDEX('LŠZ H'!A$2:AI$2000,B434,2))</f>
        <v>MPK</v>
      </c>
      <c r="K434" s="900" t="str">
        <f>IF(A434="P",CONCATENATE(INDEX('LŠZ P'!A$2:AP$2000,B434,24),",",INDEX('LŠZ P'!A$2:AP$2000,B434,26)," ",INDEX('LŠZ P'!A$2:AP$2000,B434,25)),CONCATENATE(INDEX('LŠZ H'!A$2:AI$2000,B434,24),",",INDEX('LŠZ H'!A$2:AI$2000,B434,26)," ",INDEX('LŠZ H'!A$2:AI$2000,B434,25)))</f>
        <v xml:space="preserve">Lakšárska Nová Ves 396,908 76 </v>
      </c>
      <c r="L434" s="900" t="str">
        <f>IF(A434="P",INDEX('LŠZ P'!A$2:AP$2000,B434,20),INDEX('LŠZ H'!A$2:AI$2000,B434,20))</f>
        <v>Mitter</v>
      </c>
      <c r="M434" s="900" t="str">
        <f>IF(A434="P",CONCATENATE(INDEX('LŠZ P'!A$2:AP$2000,B434,3),"/",INDEX('LŠZ P'!A$2:AP$2000,B434,4)),CONCATENATE(INDEX('LŠZ H'!A$2:AI$2000,B434,3),"/",INDEX('LŠZ H'!A$2:AI$2000,B434,4)))</f>
        <v>CABRIO 38/MS-TRIKE</v>
      </c>
      <c r="N434" s="900" t="str">
        <f>IF(A434="P",CONCATENATE(INDEX('LŠZ P'!A$2:AP$2000,B434,23),";",INDEX('LŠZ P'!A$2:AP$2000,B434,42)),CONCATENATE(INDEX('LŠZ H'!A$2:AI$2000,B434,23),";",INDEX('LŠZ H'!A$2:AI$2000,B434,39)))</f>
        <v>12,15//12,15/19;</v>
      </c>
      <c r="O434" s="914">
        <v>45135</v>
      </c>
      <c r="P434" s="599"/>
    </row>
    <row r="435" spans="1:16" s="295" customFormat="1" x14ac:dyDescent="0.2">
      <c r="A435" s="898" t="s">
        <v>991</v>
      </c>
      <c r="B435" s="899">
        <v>1184</v>
      </c>
      <c r="C435" s="904">
        <v>432</v>
      </c>
      <c r="D435" s="900" t="str">
        <f>IF(A435="P",INDEX('LŠZ P'!A$2:AP$2000,B435,11),INDEX('LŠZ H'!A$2:AI$2000,B435,11))</f>
        <v>Miroslav SMOLINSKÝ</v>
      </c>
      <c r="E435" s="900" t="str">
        <f>IF(A435="P",INDEX('LŠZ P'!A$2:AP$2000,B435,5),INDEX('LŠZ H'!A$2:AI$2000,B435,5))</f>
        <v>OM-L184</v>
      </c>
      <c r="F435" s="900">
        <f>IF(A435="P",INDEX('LŠZ P'!A$2:AP$2000,B435,6),INDEX('LŠZ H'!A$2:AI$2000,B435,6))</f>
        <v>0</v>
      </c>
      <c r="G435" s="899" t="str">
        <f>IF(A435="P",INDEX('LŠZ P'!A$2:AP$2000,B435,21),INDEX('LŠZ H'!A$2:AI$2000,B435,21))</f>
        <v>P</v>
      </c>
      <c r="H435" s="900">
        <f>IF(A435="P",INDEX('LŠZ P'!A$2:AP$2000,B435,17),INDEX('LŠZ H'!A$2:AI$2000,B435,17))</f>
        <v>16641</v>
      </c>
      <c r="I435" s="913">
        <v>44410</v>
      </c>
      <c r="J435" s="899" t="str">
        <f>IF(A435="P",INDEX('LŠZ P'!A$2:AP$2000,B435,2),INDEX('LŠZ H'!A$2:AI$2000,B435,2))</f>
        <v>PK</v>
      </c>
      <c r="K435" s="900" t="str">
        <f>IF(A435="P",CONCATENATE(INDEX('LŠZ P'!A$2:AP$2000,B435,24),",",INDEX('LŠZ P'!A$2:AP$2000,B435,26)," ",INDEX('LŠZ P'!A$2:AP$2000,B435,25)),CONCATENATE(INDEX('LŠZ H'!A$2:AI$2000,B435,24),",",INDEX('LŠZ H'!A$2:AI$2000,B435,26)," ",INDEX('LŠZ H'!A$2:AI$2000,B435,25)))</f>
        <v xml:space="preserve">Lakšárska Nová Ves 396,908 76 </v>
      </c>
      <c r="L435" s="900" t="str">
        <f>IF(A435="P",INDEX('LŠZ P'!A$2:AP$2000,B435,20),INDEX('LŠZ H'!A$2:AI$2000,B435,20))</f>
        <v>Mitter</v>
      </c>
      <c r="M435" s="900" t="str">
        <f>IF(A435="P",CONCATENATE(INDEX('LŠZ P'!A$2:AP$2000,B435,3),"/",INDEX('LŠZ P'!A$2:AP$2000,B435,4)),CONCATENATE(INDEX('LŠZ H'!A$2:AI$2000,B435,3),"/",INDEX('LŠZ H'!A$2:AI$2000,B435,4)))</f>
        <v>COMET 2 S/</v>
      </c>
      <c r="N435" s="900" t="str">
        <f>IF(A435="P",CONCATENATE(INDEX('LŠZ P'!A$2:AP$2000,B435,23),";",INDEX('LŠZ P'!A$2:AP$2000,B435,42)),CONCATENATE(INDEX('LŠZ H'!A$2:AI$2000,B435,23),";",INDEX('LŠZ H'!A$2:AI$2000,B435,39)))</f>
        <v>50,45;</v>
      </c>
      <c r="O435" s="914">
        <v>45135</v>
      </c>
      <c r="P435" s="599"/>
    </row>
    <row r="436" spans="1:16" s="295" customFormat="1" x14ac:dyDescent="0.2">
      <c r="A436" s="898" t="s">
        <v>680</v>
      </c>
      <c r="B436" s="899">
        <v>512</v>
      </c>
      <c r="C436" s="904">
        <v>433</v>
      </c>
      <c r="D436" s="900" t="str">
        <f>IF(A436="P",INDEX('LŠZ P'!A$2:AP$2000,B436,11),INDEX('LŠZ H'!A$2:AI$2000,B436,11))</f>
        <v>Pavel HOLUŠA</v>
      </c>
      <c r="E436" s="900" t="str">
        <f>IF(A436="P",INDEX('LŠZ P'!A$2:AP$2000,B436,5),INDEX('LŠZ H'!A$2:AI$2000,B436,5))</f>
        <v>OM-H512</v>
      </c>
      <c r="F436" s="900">
        <f>IF(A436="P",INDEX('LŠZ P'!A$2:AP$2000,B436,6),INDEX('LŠZ H'!A$2:AI$2000,B436,6))</f>
        <v>0</v>
      </c>
      <c r="G436" s="899" t="str">
        <f>IF(A436="P",INDEX('LŠZ P'!A$2:AP$2000,B436,21),INDEX('LŠZ H'!A$2:AI$2000,B436,21))</f>
        <v>1,45</v>
      </c>
      <c r="H436" s="900">
        <f>IF(A436="P",INDEX('LŠZ P'!A$2:AP$2000,B436,17),INDEX('LŠZ H'!A$2:AI$2000,B436,17))</f>
        <v>2019</v>
      </c>
      <c r="I436" s="913">
        <v>44410</v>
      </c>
      <c r="J436" s="899" t="str">
        <f>IF(A436="P",INDEX('LŠZ P'!A$2:AP$2000,B436,2),INDEX('LŠZ H'!A$2:AI$2000,B436,2))</f>
        <v>ZK</v>
      </c>
      <c r="K436" s="900" t="str">
        <f>IF(A436="P",CONCATENATE(INDEX('LŠZ P'!A$2:AP$2000,B436,24),",",INDEX('LŠZ P'!A$2:AP$2000,B436,26)," ",INDEX('LŠZ P'!A$2:AP$2000,B436,25)),CONCATENATE(INDEX('LŠZ H'!A$2:AI$2000,B436,24),",",INDEX('LŠZ H'!A$2:AI$2000,B436,26)," ",INDEX('LŠZ H'!A$2:AI$2000,B436,25)))</f>
        <v>2, 30,4</v>
      </c>
      <c r="L436" s="900" t="str">
        <f>IF(A436="P",INDEX('LŠZ P'!A$2:AP$2000,B436,20),INDEX('LŠZ H'!A$2:AI$2000,B436,20))</f>
        <v>P</v>
      </c>
      <c r="M436" s="900" t="str">
        <f>IF(A436="P",CONCATENATE(INDEX('LŠZ P'!A$2:AP$2000,B436,3),"/",INDEX('LŠZ P'!A$2:AP$2000,B436,4)),CONCATENATE(INDEX('LŠZ H'!A$2:AI$2000,B436,3),"/",INDEX('LŠZ H'!A$2:AI$2000,B436,4)))</f>
        <v>KITE/</v>
      </c>
      <c r="N436" s="900" t="e">
        <f>IF(A436="P",CONCATENATE(INDEX('LŠZ P'!A$2:AP$2000,B436,23),";",INDEX('LŠZ P'!A$2:AP$2000,B436,42)),CONCATENATE(INDEX('LŠZ H'!A$2:AI$2000,B436,23),";",INDEX('LŠZ H'!A$2:AI$2000,B436,39)))</f>
        <v>#REF!</v>
      </c>
      <c r="O436" s="914">
        <v>45131</v>
      </c>
      <c r="P436" s="599"/>
    </row>
    <row r="437" spans="1:16" s="295" customFormat="1" x14ac:dyDescent="0.2">
      <c r="A437" s="898" t="s">
        <v>680</v>
      </c>
      <c r="B437" s="899">
        <v>437</v>
      </c>
      <c r="C437" s="904">
        <v>434</v>
      </c>
      <c r="D437" s="900" t="str">
        <f>IF(A437="P",INDEX('LŠZ P'!A$2:AP$2000,B437,11),INDEX('LŠZ H'!A$2:AI$2000,B437,11))</f>
        <v>Pavel HOLUŠA</v>
      </c>
      <c r="E437" s="900" t="str">
        <f>IF(A437="P",INDEX('LŠZ P'!A$2:AP$2000,B437,5),INDEX('LŠZ H'!A$2:AI$2000,B437,5))</f>
        <v>OM-H437</v>
      </c>
      <c r="F437" s="900">
        <f>IF(A437="P",INDEX('LŠZ P'!A$2:AP$2000,B437,6),INDEX('LŠZ H'!A$2:AI$2000,B437,6))</f>
        <v>0</v>
      </c>
      <c r="G437" s="899" t="str">
        <f>IF(A437="P",INDEX('LŠZ P'!A$2:AP$2000,B437,21),INDEX('LŠZ H'!A$2:AI$2000,B437,21))</f>
        <v>20,07</v>
      </c>
      <c r="H437" s="900">
        <f>IF(A437="P",INDEX('LŠZ P'!A$2:AP$2000,B437,17),INDEX('LŠZ H'!A$2:AI$2000,B437,17))</f>
        <v>1991</v>
      </c>
      <c r="I437" s="913">
        <v>44410</v>
      </c>
      <c r="J437" s="899" t="str">
        <f>IF(A437="P",INDEX('LŠZ P'!A$2:AP$2000,B437,2),INDEX('LŠZ H'!A$2:AI$2000,B437,2))</f>
        <v>ZK</v>
      </c>
      <c r="K437" s="900" t="str">
        <f>IF(A437="P",CONCATENATE(INDEX('LŠZ P'!A$2:AP$2000,B437,24),",",INDEX('LŠZ P'!A$2:AP$2000,B437,26)," ",INDEX('LŠZ P'!A$2:AP$2000,B437,25)),CONCATENATE(INDEX('LŠZ H'!A$2:AI$2000,B437,24),",",INDEX('LŠZ H'!A$2:AI$2000,B437,26)," ",INDEX('LŠZ H'!A$2:AI$2000,B437,25)))</f>
        <v>1-2, 24,5</v>
      </c>
      <c r="L437" s="900" t="str">
        <f>IF(A437="P",INDEX('LŠZ P'!A$2:AP$2000,B437,20),INDEX('LŠZ H'!A$2:AI$2000,B437,20))</f>
        <v>P</v>
      </c>
      <c r="M437" s="900" t="str">
        <f>IF(A437="P",CONCATENATE(INDEX('LŠZ P'!A$2:AP$2000,B437,3),"/",INDEX('LŠZ P'!A$2:AP$2000,B437,4)),CONCATENATE(INDEX('LŠZ H'!A$2:AI$2000,B437,3),"/",INDEX('LŠZ H'!A$2:AI$2000,B437,4)))</f>
        <v>UNO - FIREBIRD/</v>
      </c>
      <c r="N437" s="900" t="e">
        <f>IF(A437="P",CONCATENATE(INDEX('LŠZ P'!A$2:AP$2000,B437,23),";",INDEX('LŠZ P'!A$2:AP$2000,B437,42)),CONCATENATE(INDEX('LŠZ H'!A$2:AI$2000,B437,23),";",INDEX('LŠZ H'!A$2:AI$2000,B437,39)))</f>
        <v>#REF!</v>
      </c>
      <c r="O437" s="914">
        <v>45131</v>
      </c>
      <c r="P437" s="599"/>
    </row>
    <row r="438" spans="1:16" s="295" customFormat="1" x14ac:dyDescent="0.2">
      <c r="A438" s="898" t="s">
        <v>991</v>
      </c>
      <c r="B438" s="899">
        <v>1194</v>
      </c>
      <c r="C438" s="904">
        <v>435</v>
      </c>
      <c r="D438" s="900" t="str">
        <f>IF(A438="P",INDEX('LŠZ P'!A$2:AP$2000,B438,11),INDEX('LŠZ H'!A$2:AI$2000,B438,11))</f>
        <v>Juraj TARABA</v>
      </c>
      <c r="E438" s="900" t="str">
        <f>IF(A438="P",INDEX('LŠZ P'!A$2:AP$2000,B438,5),INDEX('LŠZ H'!A$2:AI$2000,B438,5))</f>
        <v>OM-L194</v>
      </c>
      <c r="F438" s="900" t="str">
        <f>IF(A438="P",INDEX('LŠZ P'!A$2:AP$2000,B438,6),INDEX('LŠZ H'!A$2:AI$2000,B438,6))</f>
        <v>L194</v>
      </c>
      <c r="G438" s="899" t="str">
        <f>IF(A438="P",INDEX('LŠZ P'!A$2:AP$2000,B438,21),INDEX('LŠZ H'!A$2:AI$2000,B438,21))</f>
        <v>V,V</v>
      </c>
      <c r="H438" s="900">
        <f>IF(A438="P",INDEX('LŠZ P'!A$2:AP$2000,B438,17),INDEX('LŠZ H'!A$2:AI$2000,B438,17))</f>
        <v>21435</v>
      </c>
      <c r="I438" s="913">
        <v>44410</v>
      </c>
      <c r="J438" s="899" t="str">
        <f>IF(A438="P",INDEX('LŠZ P'!A$2:AP$2000,B438,2),INDEX('LŠZ H'!A$2:AI$2000,B438,2))</f>
        <v>MPK</v>
      </c>
      <c r="K438" s="900" t="str">
        <f>IF(A438="P",CONCATENATE(INDEX('LŠZ P'!A$2:AP$2000,B438,24),",",INDEX('LŠZ P'!A$2:AP$2000,B438,26)," ",INDEX('LŠZ P'!A$2:AP$2000,B438,25)),CONCATENATE(INDEX('LŠZ H'!A$2:AI$2000,B438,24),",",INDEX('LŠZ H'!A$2:AI$2000,B438,26)," ",INDEX('LŠZ H'!A$2:AI$2000,B438,25)))</f>
        <v>Pochabany 115,956 38 Šišov</v>
      </c>
      <c r="L438" s="900" t="str">
        <f>IF(A438="P",INDEX('LŠZ P'!A$2:AP$2000,B438,20),INDEX('LŠZ H'!A$2:AI$2000,B438,20))</f>
        <v>Ďurina</v>
      </c>
      <c r="M438" s="900" t="str">
        <f>IF(A438="P",CONCATENATE(INDEX('LŠZ P'!A$2:AP$2000,B438,3),"/",INDEX('LŠZ P'!A$2:AP$2000,B438,4)),CONCATENATE(INDEX('LŠZ H'!A$2:AI$2000,B438,3),"/",INDEX('LŠZ H'!A$2:AI$2000,B438,4)))</f>
        <v>REPORT AIR 24 /THOR 130</v>
      </c>
      <c r="N438" s="900" t="str">
        <f>IF(A438="P",CONCATENATE(INDEX('LŠZ P'!A$2:AP$2000,B438,23),";",INDEX('LŠZ P'!A$2:AP$2000,B438,42)),CONCATENATE(INDEX('LŠZ H'!A$2:AI$2000,B438,23),";",INDEX('LŠZ H'!A$2:AI$2000,B438,39)))</f>
        <v>80//100;</v>
      </c>
      <c r="O438" s="914">
        <v>45133</v>
      </c>
      <c r="P438" s="599"/>
    </row>
    <row r="439" spans="1:16" s="295" customFormat="1" x14ac:dyDescent="0.2">
      <c r="A439" s="898" t="s">
        <v>991</v>
      </c>
      <c r="B439" s="899">
        <v>1289</v>
      </c>
      <c r="C439" s="904">
        <v>436</v>
      </c>
      <c r="D439" s="900" t="str">
        <f>IF(A439="P",INDEX('LŠZ P'!A$2:AP$2000,B439,11),INDEX('LŠZ H'!A$2:AI$2000,B439,11))</f>
        <v>Igor ČIŽMARIK</v>
      </c>
      <c r="E439" s="900" t="str">
        <f>IF(A439="P",INDEX('LŠZ P'!A$2:AP$2000,B439,5),INDEX('LŠZ H'!A$2:AI$2000,B439,5))</f>
        <v>OM-L289</v>
      </c>
      <c r="F439" s="900">
        <f>IF(A439="P",INDEX('LŠZ P'!A$2:AP$2000,B439,6),INDEX('LŠZ H'!A$2:AI$2000,B439,6))</f>
        <v>0</v>
      </c>
      <c r="G439" s="899" t="str">
        <f>IF(A439="P",INDEX('LŠZ P'!A$2:AP$2000,B439,21),INDEX('LŠZ H'!A$2:AI$2000,B439,21))</f>
        <v>V</v>
      </c>
      <c r="H439" s="900">
        <f>IF(A439="P",INDEX('LŠZ P'!A$2:AP$2000,B439,17),INDEX('LŠZ H'!A$2:AI$2000,B439,17))</f>
        <v>21436</v>
      </c>
      <c r="I439" s="913">
        <v>44411</v>
      </c>
      <c r="J439" s="899" t="str">
        <f>IF(A439="P",INDEX('LŠZ P'!A$2:AP$2000,B439,2),INDEX('LŠZ H'!A$2:AI$2000,B439,2))</f>
        <v>PK</v>
      </c>
      <c r="K439" s="900" t="str">
        <f>IF(A439="P",CONCATENATE(INDEX('LŠZ P'!A$2:AP$2000,B439,24),",",INDEX('LŠZ P'!A$2:AP$2000,B439,26)," ",INDEX('LŠZ P'!A$2:AP$2000,B439,25)),CONCATENATE(INDEX('LŠZ H'!A$2:AI$2000,B439,24),",",INDEX('LŠZ H'!A$2:AI$2000,B439,26)," ",INDEX('LŠZ H'!A$2:AI$2000,B439,25)))</f>
        <v>Jarná 3040/12,058 01 Poprad</v>
      </c>
      <c r="L439" s="900" t="str">
        <f>IF(A439="P",INDEX('LŠZ P'!A$2:AP$2000,B439,20),INDEX('LŠZ H'!A$2:AI$2000,B439,20))</f>
        <v>Vrabec</v>
      </c>
      <c r="M439" s="900" t="str">
        <f>IF(A439="P",CONCATENATE(INDEX('LŠZ P'!A$2:AP$2000,B439,3),"/",INDEX('LŠZ P'!A$2:AP$2000,B439,4)),CONCATENATE(INDEX('LŠZ H'!A$2:AI$2000,B439,3),"/",INDEX('LŠZ H'!A$2:AI$2000,B439,4)))</f>
        <v>PLUTO 3 SM/</v>
      </c>
      <c r="N439" s="900" t="str">
        <f>IF(A439="P",CONCATENATE(INDEX('LŠZ P'!A$2:AP$2000,B439,23),";",INDEX('LŠZ P'!A$2:AP$2000,B439,42)),CONCATENATE(INDEX('LŠZ H'!A$2:AI$2000,B439,23),";",INDEX('LŠZ H'!A$2:AI$2000,B439,39)))</f>
        <v>10;</v>
      </c>
      <c r="O439" s="914">
        <v>45139</v>
      </c>
      <c r="P439" s="599"/>
    </row>
    <row r="440" spans="1:16" s="295" customFormat="1" x14ac:dyDescent="0.2">
      <c r="A440" s="898" t="s">
        <v>991</v>
      </c>
      <c r="B440" s="899">
        <v>153</v>
      </c>
      <c r="C440" s="904">
        <v>437</v>
      </c>
      <c r="D440" s="900" t="str">
        <f>IF(A440="P",INDEX('LŠZ P'!A$2:AP$2000,B440,11),INDEX('LŠZ H'!A$2:AI$2000,B440,11))</f>
        <v>Peter BELCÁK</v>
      </c>
      <c r="E440" s="900" t="str">
        <f>IF(A440="P",INDEX('LŠZ P'!A$2:AP$2000,B440,5),INDEX('LŠZ H'!A$2:AI$2000,B440,5))</f>
        <v>OM-P153</v>
      </c>
      <c r="F440" s="900">
        <f>IF(A440="P",INDEX('LŠZ P'!A$2:AP$2000,B440,6),INDEX('LŠZ H'!A$2:AI$2000,B440,6))</f>
        <v>0</v>
      </c>
      <c r="G440" s="899" t="str">
        <f>IF(A440="P",INDEX('LŠZ P'!A$2:AP$2000,B440,21),INDEX('LŠZ H'!A$2:AI$2000,B440,21))</f>
        <v>V</v>
      </c>
      <c r="H440" s="900">
        <f>IF(A440="P",INDEX('LŠZ P'!A$2:AP$2000,B440,17),INDEX('LŠZ H'!A$2:AI$2000,B440,17))</f>
        <v>21437</v>
      </c>
      <c r="I440" s="913">
        <v>44411</v>
      </c>
      <c r="J440" s="899" t="str">
        <f>IF(A440="P",INDEX('LŠZ P'!A$2:AP$2000,B440,2),INDEX('LŠZ H'!A$2:AI$2000,B440,2))</f>
        <v>PK</v>
      </c>
      <c r="K440" s="900" t="str">
        <f>IF(A440="P",CONCATENATE(INDEX('LŠZ P'!A$2:AP$2000,B440,24),",",INDEX('LŠZ P'!A$2:AP$2000,B440,26)," ",INDEX('LŠZ P'!A$2:AP$2000,B440,25)),CONCATENATE(INDEX('LŠZ H'!A$2:AI$2000,B440,24),",",INDEX('LŠZ H'!A$2:AI$2000,B440,26)," ",INDEX('LŠZ H'!A$2:AI$2000,B440,25)))</f>
        <v>Pod lesom 10,066 01 Humenné</v>
      </c>
      <c r="L440" s="900" t="str">
        <f>IF(A440="P",INDEX('LŠZ P'!A$2:AP$2000,B440,20),INDEX('LŠZ H'!A$2:AI$2000,B440,20))</f>
        <v>Vrabec</v>
      </c>
      <c r="M440" s="900" t="str">
        <f>IF(A440="P",CONCATENATE(INDEX('LŠZ P'!A$2:AP$2000,B440,3),"/",INDEX('LŠZ P'!A$2:AP$2000,B440,4)),CONCATENATE(INDEX('LŠZ H'!A$2:AI$2000,B440,3),"/",INDEX('LŠZ H'!A$2:AI$2000,B440,4)))</f>
        <v>CARANCHO L/</v>
      </c>
      <c r="N440" s="900" t="str">
        <f>IF(A440="P",CONCATENATE(INDEX('LŠZ P'!A$2:AP$2000,B440,23),";",INDEX('LŠZ P'!A$2:AP$2000,B440,42)),CONCATENATE(INDEX('LŠZ H'!A$2:AI$2000,B440,23),";",INDEX('LŠZ H'!A$2:AI$2000,B440,39)))</f>
        <v>0,15;</v>
      </c>
      <c r="O440" s="914">
        <v>45139</v>
      </c>
      <c r="P440" s="599"/>
    </row>
    <row r="441" spans="1:16" s="295" customFormat="1" x14ac:dyDescent="0.2">
      <c r="A441" s="898" t="s">
        <v>991</v>
      </c>
      <c r="B441" s="899">
        <v>189</v>
      </c>
      <c r="C441" s="904">
        <v>438</v>
      </c>
      <c r="D441" s="900" t="str">
        <f>IF(A441="P",INDEX('LŠZ P'!A$2:AP$2000,B441,11),INDEX('LŠZ H'!A$2:AI$2000,B441,11))</f>
        <v>Dušan ŠURINA</v>
      </c>
      <c r="E441" s="900" t="str">
        <f>IF(A441="P",INDEX('LŠZ P'!A$2:AP$2000,B441,5),INDEX('LŠZ H'!A$2:AI$2000,B441,5))</f>
        <v>OM-P189</v>
      </c>
      <c r="F441" s="900">
        <f>IF(A441="P",INDEX('LŠZ P'!A$2:AP$2000,B441,6),INDEX('LŠZ H'!A$2:AI$2000,B441,6))</f>
        <v>0</v>
      </c>
      <c r="G441" s="899" t="str">
        <f>IF(A441="P",INDEX('LŠZ P'!A$2:AP$2000,B441,21),INDEX('LŠZ H'!A$2:AI$2000,B441,21))</f>
        <v>P</v>
      </c>
      <c r="H441" s="900">
        <f>IF(A441="P",INDEX('LŠZ P'!A$2:AP$2000,B441,17),INDEX('LŠZ H'!A$2:AI$2000,B441,17))</f>
        <v>18504</v>
      </c>
      <c r="I441" s="913">
        <v>44411</v>
      </c>
      <c r="J441" s="899" t="str">
        <f>IF(A441="P",INDEX('LŠZ P'!A$2:AP$2000,B441,2),INDEX('LŠZ H'!A$2:AI$2000,B441,2))</f>
        <v>PK</v>
      </c>
      <c r="K441" s="900" t="str">
        <f>IF(A441="P",CONCATENATE(INDEX('LŠZ P'!A$2:AP$2000,B441,24),",",INDEX('LŠZ P'!A$2:AP$2000,B441,26)," ",INDEX('LŠZ P'!A$2:AP$2000,B441,25)),CONCATENATE(INDEX('LŠZ H'!A$2:AI$2000,B441,24),",",INDEX('LŠZ H'!A$2:AI$2000,B441,26)," ",INDEX('LŠZ H'!A$2:AI$2000,B441,25)))</f>
        <v>Košická 43,048 01 Rožňava</v>
      </c>
      <c r="L441" s="900" t="str">
        <f>IF(A441="P",INDEX('LŠZ P'!A$2:AP$2000,B441,20),INDEX('LŠZ H'!A$2:AI$2000,B441,20))</f>
        <v>Vyparina</v>
      </c>
      <c r="M441" s="900" t="str">
        <f>IF(A441="P",CONCATENATE(INDEX('LŠZ P'!A$2:AP$2000,B441,3),"/",INDEX('LŠZ P'!A$2:AP$2000,B441,4)),CONCATENATE(INDEX('LŠZ H'!A$2:AI$2000,B441,3),"/",INDEX('LŠZ H'!A$2:AI$2000,B441,4)))</f>
        <v>ENZO 3 M/</v>
      </c>
      <c r="N441" s="900" t="str">
        <f>IF(A441="P",CONCATENATE(INDEX('LŠZ P'!A$2:AP$2000,B441,23),";",INDEX('LŠZ P'!A$2:AP$2000,B441,42)),CONCATENATE(INDEX('LŠZ H'!A$2:AI$2000,B441,23),";",INDEX('LŠZ H'!A$2:AI$2000,B441,39)))</f>
        <v>77;</v>
      </c>
      <c r="O441" s="914">
        <v>45138</v>
      </c>
      <c r="P441" s="599"/>
    </row>
    <row r="442" spans="1:16" s="295" customFormat="1" x14ac:dyDescent="0.2">
      <c r="A442" s="898" t="s">
        <v>991</v>
      </c>
      <c r="B442" s="899">
        <v>453</v>
      </c>
      <c r="C442" s="904">
        <v>439</v>
      </c>
      <c r="D442" s="900" t="str">
        <f>IF(A442="P",INDEX('LŠZ P'!A$2:AP$2000,B442,11),INDEX('LŠZ H'!A$2:AI$2000,B442,11))</f>
        <v>Dušan ŠURINA</v>
      </c>
      <c r="E442" s="900" t="str">
        <f>IF(A442="P",INDEX('LŠZ P'!A$2:AP$2000,B442,5),INDEX('LŠZ H'!A$2:AI$2000,B442,5))</f>
        <v>OM-P453</v>
      </c>
      <c r="F442" s="900">
        <f>IF(A442="P",INDEX('LŠZ P'!A$2:AP$2000,B442,6),INDEX('LŠZ H'!A$2:AI$2000,B442,6))</f>
        <v>0</v>
      </c>
      <c r="G442" s="899" t="str">
        <f>IF(A442="P",INDEX('LŠZ P'!A$2:AP$2000,B442,21),INDEX('LŠZ H'!A$2:AI$2000,B442,21))</f>
        <v>P</v>
      </c>
      <c r="H442" s="900">
        <f>IF(A442="P",INDEX('LŠZ P'!A$2:AP$2000,B442,17),INDEX('LŠZ H'!A$2:AI$2000,B442,17))</f>
        <v>18459</v>
      </c>
      <c r="I442" s="913">
        <v>44411</v>
      </c>
      <c r="J442" s="899" t="str">
        <f>IF(A442="P",INDEX('LŠZ P'!A$2:AP$2000,B442,2),INDEX('LŠZ H'!A$2:AI$2000,B442,2))</f>
        <v>PK</v>
      </c>
      <c r="K442" s="900" t="str">
        <f>IF(A442="P",CONCATENATE(INDEX('LŠZ P'!A$2:AP$2000,B442,24),",",INDEX('LŠZ P'!A$2:AP$2000,B442,26)," ",INDEX('LŠZ P'!A$2:AP$2000,B442,25)),CONCATENATE(INDEX('LŠZ H'!A$2:AI$2000,B442,24),",",INDEX('LŠZ H'!A$2:AI$2000,B442,26)," ",INDEX('LŠZ H'!A$2:AI$2000,B442,25)))</f>
        <v>Košická 43,048 01 Rožňava</v>
      </c>
      <c r="L442" s="900" t="str">
        <f>IF(A442="P",INDEX('LŠZ P'!A$2:AP$2000,B442,20),INDEX('LŠZ H'!A$2:AI$2000,B442,20))</f>
        <v>Vyparina</v>
      </c>
      <c r="M442" s="900" t="str">
        <f>IF(A442="P",CONCATENATE(INDEX('LŠZ P'!A$2:AP$2000,B442,3),"/",INDEX('LŠZ P'!A$2:AP$2000,B442,4)),CONCATENATE(INDEX('LŠZ H'!A$2:AI$2000,B442,3),"/",INDEX('LŠZ H'!A$2:AI$2000,B442,4)))</f>
        <v>ENZO 2 M/</v>
      </c>
      <c r="N442" s="900" t="str">
        <f>IF(A442="P",CONCATENATE(INDEX('LŠZ P'!A$2:AP$2000,B442,23),";",INDEX('LŠZ P'!A$2:AP$2000,B442,42)),CONCATENATE(INDEX('LŠZ H'!A$2:AI$2000,B442,23),";",INDEX('LŠZ H'!A$2:AI$2000,B442,39)))</f>
        <v>240;</v>
      </c>
      <c r="O442" s="914">
        <v>45138</v>
      </c>
      <c r="P442" s="599"/>
    </row>
    <row r="443" spans="1:16" s="295" customFormat="1" x14ac:dyDescent="0.2">
      <c r="A443" s="898" t="s">
        <v>991</v>
      </c>
      <c r="B443" s="899">
        <v>989</v>
      </c>
      <c r="C443" s="904">
        <v>440</v>
      </c>
      <c r="D443" s="900" t="str">
        <f>IF(A443="P",INDEX('LŠZ P'!A$2:AP$2000,B443,11),INDEX('LŠZ H'!A$2:AI$2000,B443,11))</f>
        <v>Dušan ŠURINA</v>
      </c>
      <c r="E443" s="900" t="str">
        <f>IF(A443="P",INDEX('LŠZ P'!A$2:AP$2000,B443,5),INDEX('LŠZ H'!A$2:AI$2000,B443,5))</f>
        <v>OM-P989</v>
      </c>
      <c r="F443" s="900">
        <f>IF(A443="P",INDEX('LŠZ P'!A$2:AP$2000,B443,6),INDEX('LŠZ H'!A$2:AI$2000,B443,6))</f>
        <v>0</v>
      </c>
      <c r="G443" s="899" t="str">
        <f>IF(A443="P",INDEX('LŠZ P'!A$2:AP$2000,B443,21),INDEX('LŠZ H'!A$2:AI$2000,B443,21))</f>
        <v>P</v>
      </c>
      <c r="H443" s="900">
        <f>IF(A443="P",INDEX('LŠZ P'!A$2:AP$2000,B443,17),INDEX('LŠZ H'!A$2:AI$2000,B443,17))</f>
        <v>19220</v>
      </c>
      <c r="I443" s="913">
        <v>44411</v>
      </c>
      <c r="J443" s="899" t="str">
        <f>IF(A443="P",INDEX('LŠZ P'!A$2:AP$2000,B443,2),INDEX('LŠZ H'!A$2:AI$2000,B443,2))</f>
        <v>PK</v>
      </c>
      <c r="K443" s="900" t="str">
        <f>IF(A443="P",CONCATENATE(INDEX('LŠZ P'!A$2:AP$2000,B443,24),",",INDEX('LŠZ P'!A$2:AP$2000,B443,26)," ",INDEX('LŠZ P'!A$2:AP$2000,B443,25)),CONCATENATE(INDEX('LŠZ H'!A$2:AI$2000,B443,24),",",INDEX('LŠZ H'!A$2:AI$2000,B443,26)," ",INDEX('LŠZ H'!A$2:AI$2000,B443,25)))</f>
        <v>Košická 43,048 01 Rožňava</v>
      </c>
      <c r="L443" s="900" t="str">
        <f>IF(A443="P",INDEX('LŠZ P'!A$2:AP$2000,B443,20),INDEX('LŠZ H'!A$2:AI$2000,B443,20))</f>
        <v>Vyparina</v>
      </c>
      <c r="M443" s="900" t="str">
        <f>IF(A443="P",CONCATENATE(INDEX('LŠZ P'!A$2:AP$2000,B443,3),"/",INDEX('LŠZ P'!A$2:AP$2000,B443,4)),CONCATENATE(INDEX('LŠZ H'!A$2:AI$2000,B443,3),"/",INDEX('LŠZ H'!A$2:AI$2000,B443,4)))</f>
        <v>MANTRA M7 ML/</v>
      </c>
      <c r="N443" s="900" t="str">
        <f>IF(A443="P",CONCATENATE(INDEX('LŠZ P'!A$2:AP$2000,B443,23),";",INDEX('LŠZ P'!A$2:AP$2000,B443,42)),CONCATENATE(INDEX('LŠZ H'!A$2:AI$2000,B443,23),";",INDEX('LŠZ H'!A$2:AI$2000,B443,39)))</f>
        <v>75;</v>
      </c>
      <c r="O443" s="914">
        <v>45040</v>
      </c>
      <c r="P443" s="599"/>
    </row>
    <row r="444" spans="1:16" s="295" customFormat="1" x14ac:dyDescent="0.2">
      <c r="A444" s="898" t="s">
        <v>991</v>
      </c>
      <c r="B444" s="899">
        <v>447</v>
      </c>
      <c r="C444" s="904">
        <v>441</v>
      </c>
      <c r="D444" s="900" t="str">
        <f>IF(A444="P",INDEX('LŠZ P'!A$2:AP$2000,B444,11),INDEX('LŠZ H'!A$2:AI$2000,B444,11))</f>
        <v>Marián STRAKA</v>
      </c>
      <c r="E444" s="900" t="str">
        <f>IF(A444="P",INDEX('LŠZ P'!A$2:AP$2000,B444,5),INDEX('LŠZ H'!A$2:AI$2000,B444,5))</f>
        <v>OM-P447</v>
      </c>
      <c r="F444" s="915" t="str">
        <f>IF(A444="P",INDEX('LŠZ P'!A$2:AP$2000,B444,6),INDEX('LŠZ H'!A$2:AI$2000,B444,6))</f>
        <v>P795</v>
      </c>
      <c r="G444" s="899" t="str">
        <f>IF(A444="P",INDEX('LŠZ P'!A$2:AP$2000,B444,21),INDEX('LŠZ H'!A$2:AI$2000,B444,21))</f>
        <v>P//P</v>
      </c>
      <c r="H444" s="900">
        <f>IF(A444="P",INDEX('LŠZ P'!A$2:AP$2000,B444,17),INDEX('LŠZ H'!A$2:AI$2000,B444,17))</f>
        <v>17771</v>
      </c>
      <c r="I444" s="913">
        <v>44411</v>
      </c>
      <c r="J444" s="899" t="str">
        <f>IF(A444="P",INDEX('LŠZ P'!A$2:AP$2000,B444,2),INDEX('LŠZ H'!A$2:AI$2000,B444,2))</f>
        <v>MPK</v>
      </c>
      <c r="K444" s="900" t="str">
        <f>IF(A444="P",CONCATENATE(INDEX('LŠZ P'!A$2:AP$2000,B444,24),",",INDEX('LŠZ P'!A$2:AP$2000,B444,26)," ",INDEX('LŠZ P'!A$2:AP$2000,B444,25)),CONCATENATE(INDEX('LŠZ H'!A$2:AI$2000,B444,24),",",INDEX('LŠZ H'!A$2:AI$2000,B444,26)," ",INDEX('LŠZ H'!A$2:AI$2000,B444,25)))</f>
        <v>Kysak 363,044 81 Kysak</v>
      </c>
      <c r="L444" s="900" t="str">
        <f>IF(A444="P",INDEX('LŠZ P'!A$2:AP$2000,B444,20),INDEX('LŠZ H'!A$2:AI$2000,B444,20))</f>
        <v>Vyparina/Šimko</v>
      </c>
      <c r="M444" s="900" t="str">
        <f>IF(A444="P",CONCATENATE(INDEX('LŠZ P'!A$2:AP$2000,B444,3),"/",INDEX('LŠZ P'!A$2:AP$2000,B444,4)),CONCATENATE(INDEX('LŠZ H'!A$2:AI$2000,B444,3),"/",INDEX('LŠZ H'!A$2:AI$2000,B444,4)))</f>
        <v>ION 3 L /RR ELECTRIC F 200</v>
      </c>
      <c r="N444" s="900" t="str">
        <f>IF(A444="P",CONCATENATE(INDEX('LŠZ P'!A$2:AP$2000,B444,23),";",INDEX('LŠZ P'!A$2:AP$2000,B444,42)),CONCATENATE(INDEX('LŠZ H'!A$2:AI$2000,B444,23),";",INDEX('LŠZ H'!A$2:AI$2000,B444,39)))</f>
        <v>181,58//199,20;PLS para do 20.1.2022, PLS č.17798/P</v>
      </c>
      <c r="O444" s="914">
        <v>45137</v>
      </c>
      <c r="P444" s="599"/>
    </row>
    <row r="445" spans="1:16" s="295" customFormat="1" x14ac:dyDescent="0.2">
      <c r="A445" s="898" t="s">
        <v>991</v>
      </c>
      <c r="B445" s="899">
        <v>276</v>
      </c>
      <c r="C445" s="904">
        <v>442</v>
      </c>
      <c r="D445" s="900" t="str">
        <f>IF(A445="P",INDEX('LŠZ P'!A$2:AP$2000,B445,11),INDEX('LŠZ H'!A$2:AI$2000,B445,11))</f>
        <v>Ing. Róbert SETNIČKA</v>
      </c>
      <c r="E445" s="900" t="str">
        <f>IF(A445="P",INDEX('LŠZ P'!A$2:AP$2000,B445,5),INDEX('LŠZ H'!A$2:AI$2000,B445,5))</f>
        <v>OM-P276</v>
      </c>
      <c r="F445" s="900">
        <f>IF(A445="P",INDEX('LŠZ P'!A$2:AP$2000,B445,6),INDEX('LŠZ H'!A$2:AI$2000,B445,6))</f>
        <v>0</v>
      </c>
      <c r="G445" s="899" t="str">
        <f>IF(A445="P",INDEX('LŠZ P'!A$2:AP$2000,B445,21),INDEX('LŠZ H'!A$2:AI$2000,B445,21))</f>
        <v>V</v>
      </c>
      <c r="H445" s="900">
        <f>IF(A445="P",INDEX('LŠZ P'!A$2:AP$2000,B445,17),INDEX('LŠZ H'!A$2:AI$2000,B445,17))</f>
        <v>21442</v>
      </c>
      <c r="I445" s="913">
        <v>44411</v>
      </c>
      <c r="J445" s="899" t="str">
        <f>IF(A445="P",INDEX('LŠZ P'!A$2:AP$2000,B445,2),INDEX('LŠZ H'!A$2:AI$2000,B445,2))</f>
        <v>PK</v>
      </c>
      <c r="K445" s="900" t="str">
        <f>IF(A445="P",CONCATENATE(INDEX('LŠZ P'!A$2:AP$2000,B445,24),",",INDEX('LŠZ P'!A$2:AP$2000,B445,26)," ",INDEX('LŠZ P'!A$2:AP$2000,B445,25)),CONCATENATE(INDEX('LŠZ H'!A$2:AI$2000,B445,24),",",INDEX('LŠZ H'!A$2:AI$2000,B445,26)," ",INDEX('LŠZ H'!A$2:AI$2000,B445,25)))</f>
        <v>Sibírska 60,831 02 Bratislava</v>
      </c>
      <c r="L445" s="900" t="str">
        <f>IF(A445="P",INDEX('LŠZ P'!A$2:AP$2000,B445,20),INDEX('LŠZ H'!A$2:AI$2000,B445,20))</f>
        <v>Vyparina</v>
      </c>
      <c r="M445" s="900" t="str">
        <f>IF(A445="P",CONCATENATE(INDEX('LŠZ P'!A$2:AP$2000,B445,3),"/",INDEX('LŠZ P'!A$2:AP$2000,B445,4)),CONCATENATE(INDEX('LŠZ H'!A$2:AI$2000,B445,3),"/",INDEX('LŠZ H'!A$2:AI$2000,B445,4)))</f>
        <v>DELTA 4 XL/</v>
      </c>
      <c r="N445" s="900" t="str">
        <f>IF(A445="P",CONCATENATE(INDEX('LŠZ P'!A$2:AP$2000,B445,23),";",INDEX('LŠZ P'!A$2:AP$2000,B445,42)),CONCATENATE(INDEX('LŠZ H'!A$2:AI$2000,B445,23),";",INDEX('LŠZ H'!A$2:AI$2000,B445,39)))</f>
        <v>70;</v>
      </c>
      <c r="O445" s="914">
        <v>45138</v>
      </c>
      <c r="P445" s="599"/>
    </row>
    <row r="446" spans="1:16" s="295" customFormat="1" x14ac:dyDescent="0.2">
      <c r="A446" s="898" t="s">
        <v>991</v>
      </c>
      <c r="B446" s="899">
        <v>923</v>
      </c>
      <c r="C446" s="904">
        <v>443</v>
      </c>
      <c r="D446" s="900" t="str">
        <f>IF(A446="P",INDEX('LŠZ P'!A$2:AP$2000,B446,11),INDEX('LŠZ H'!A$2:AI$2000,B446,11))</f>
        <v>Igor GARSTKA</v>
      </c>
      <c r="E446" s="900" t="str">
        <f>IF(A446="P",INDEX('LŠZ P'!A$2:AP$2000,B446,5),INDEX('LŠZ H'!A$2:AI$2000,B446,5))</f>
        <v>OM-P923</v>
      </c>
      <c r="F446" s="900">
        <f>IF(A446="P",INDEX('LŠZ P'!A$2:AP$2000,B446,6),INDEX('LŠZ H'!A$2:AI$2000,B446,6))</f>
        <v>0</v>
      </c>
      <c r="G446" s="899" t="str">
        <f>IF(A446="P",INDEX('LŠZ P'!A$2:AP$2000,B446,21),INDEX('LŠZ H'!A$2:AI$2000,B446,21))</f>
        <v>V</v>
      </c>
      <c r="H446" s="900">
        <f>IF(A446="P",INDEX('LŠZ P'!A$2:AP$2000,B446,17),INDEX('LŠZ H'!A$2:AI$2000,B446,17))</f>
        <v>21443</v>
      </c>
      <c r="I446" s="913">
        <v>44411</v>
      </c>
      <c r="J446" s="899" t="str">
        <f>IF(A446="P",INDEX('LŠZ P'!A$2:AP$2000,B446,2),INDEX('LŠZ H'!A$2:AI$2000,B446,2))</f>
        <v>PK</v>
      </c>
      <c r="K446" s="900" t="str">
        <f>IF(A446="P",CONCATENATE(INDEX('LŠZ P'!A$2:AP$2000,B446,24),",",INDEX('LŠZ P'!A$2:AP$2000,B446,26)," ",INDEX('LŠZ P'!A$2:AP$2000,B446,25)),CONCATENATE(INDEX('LŠZ H'!A$2:AI$2000,B446,24),",",INDEX('LŠZ H'!A$2:AI$2000,B446,26)," ",INDEX('LŠZ H'!A$2:AI$2000,B446,25)))</f>
        <v>Vrbovská 85,059 71 Ľubica</v>
      </c>
      <c r="L446" s="900" t="str">
        <f>IF(A446="P",INDEX('LŠZ P'!A$2:AP$2000,B446,20),INDEX('LŠZ H'!A$2:AI$2000,B446,20))</f>
        <v>Šleboda</v>
      </c>
      <c r="M446" s="900" t="str">
        <f>IF(A446="P",CONCATENATE(INDEX('LŠZ P'!A$2:AP$2000,B446,3),"/",INDEX('LŠZ P'!A$2:AP$2000,B446,4)),CONCATENATE(INDEX('LŠZ H'!A$2:AI$2000,B446,3),"/",INDEX('LŠZ H'!A$2:AI$2000,B446,4)))</f>
        <v>ARTIK 6 27/</v>
      </c>
      <c r="N446" s="900" t="str">
        <f>IF(A446="P",CONCATENATE(INDEX('LŠZ P'!A$2:AP$2000,B446,23),";",INDEX('LŠZ P'!A$2:AP$2000,B446,42)),CONCATENATE(INDEX('LŠZ H'!A$2:AI$2000,B446,23),";",INDEX('LŠZ H'!A$2:AI$2000,B446,39)))</f>
        <v>0;</v>
      </c>
      <c r="O446" s="914">
        <v>45136</v>
      </c>
      <c r="P446" s="599"/>
    </row>
    <row r="447" spans="1:16" s="295" customFormat="1" x14ac:dyDescent="0.2">
      <c r="A447" s="898" t="s">
        <v>991</v>
      </c>
      <c r="B447" s="899">
        <v>1373</v>
      </c>
      <c r="C447" s="904">
        <v>444</v>
      </c>
      <c r="D447" s="900" t="str">
        <f>IF(A447="P",INDEX('LŠZ P'!A$2:AP$2000,B447,11),INDEX('LŠZ H'!A$2:AI$2000,B447,11))</f>
        <v>Ing. Dušan MINÁR</v>
      </c>
      <c r="E447" s="900" t="str">
        <f>IF(A447="P",INDEX('LŠZ P'!A$2:AP$2000,B447,5),INDEX('LŠZ H'!A$2:AI$2000,B447,5))</f>
        <v>OM-L373</v>
      </c>
      <c r="F447" s="900">
        <f>IF(A447="P",INDEX('LŠZ P'!A$2:AP$2000,B447,6),INDEX('LŠZ H'!A$2:AI$2000,B447,6))</f>
        <v>0</v>
      </c>
      <c r="G447" s="899" t="str">
        <f>IF(A447="P",INDEX('LŠZ P'!A$2:AP$2000,B447,21),INDEX('LŠZ H'!A$2:AI$2000,B447,21))</f>
        <v>V</v>
      </c>
      <c r="H447" s="900">
        <f>IF(A447="P",INDEX('LŠZ P'!A$2:AP$2000,B447,17),INDEX('LŠZ H'!A$2:AI$2000,B447,17))</f>
        <v>21444</v>
      </c>
      <c r="I447" s="913">
        <v>44412</v>
      </c>
      <c r="J447" s="899" t="str">
        <f>IF(A447="P",INDEX('LŠZ P'!A$2:AP$2000,B447,2),INDEX('LŠZ H'!A$2:AI$2000,B447,2))</f>
        <v>PK</v>
      </c>
      <c r="K447" s="900" t="str">
        <f>IF(A447="P",CONCATENATE(INDEX('LŠZ P'!A$2:AP$2000,B447,24),",",INDEX('LŠZ P'!A$2:AP$2000,B447,26)," ",INDEX('LŠZ P'!A$2:AP$2000,B447,25)),CONCATENATE(INDEX('LŠZ H'!A$2:AI$2000,B447,24),",",INDEX('LŠZ H'!A$2:AI$2000,B447,26)," ",INDEX('LŠZ H'!A$2:AI$2000,B447,25)))</f>
        <v>Levická 122/241,935 34 Veľký Ďur</v>
      </c>
      <c r="L447" s="900" t="str">
        <f>IF(A447="P",INDEX('LŠZ P'!A$2:AP$2000,B447,20),INDEX('LŠZ H'!A$2:AI$2000,B447,20))</f>
        <v>Vrabec</v>
      </c>
      <c r="M447" s="900" t="str">
        <f>IF(A447="P",CONCATENATE(INDEX('LŠZ P'!A$2:AP$2000,B447,3),"/",INDEX('LŠZ P'!A$2:AP$2000,B447,4)),CONCATENATE(INDEX('LŠZ H'!A$2:AI$2000,B447,3),"/",INDEX('LŠZ H'!A$2:AI$2000,B447,4)))</f>
        <v>PLUTO 3 ML/</v>
      </c>
      <c r="N447" s="900" t="str">
        <f>IF(A447="P",CONCATENATE(INDEX('LŠZ P'!A$2:AP$2000,B447,23),";",INDEX('LŠZ P'!A$2:AP$2000,B447,42)),CONCATENATE(INDEX('LŠZ H'!A$2:AI$2000,B447,23),";",INDEX('LŠZ H'!A$2:AI$2000,B447,39)))</f>
        <v>2;</v>
      </c>
      <c r="O447" s="914">
        <v>45139</v>
      </c>
      <c r="P447" s="599"/>
    </row>
    <row r="448" spans="1:16" s="295" customFormat="1" x14ac:dyDescent="0.2">
      <c r="A448" s="898" t="s">
        <v>991</v>
      </c>
      <c r="B448" s="899">
        <v>1182</v>
      </c>
      <c r="C448" s="904">
        <v>445</v>
      </c>
      <c r="D448" s="900" t="str">
        <f>IF(A448="P",INDEX('LŠZ P'!A$2:AP$2000,B448,11),INDEX('LŠZ H'!A$2:AI$2000,B448,11))</f>
        <v>Juraj KLAČANSKÝ</v>
      </c>
      <c r="E448" s="900" t="str">
        <f>IF(A448="P",INDEX('LŠZ P'!A$2:AP$2000,B448,5),INDEX('LŠZ H'!A$2:AI$2000,B448,5))</f>
        <v>OM-L182</v>
      </c>
      <c r="F448" s="900">
        <f>IF(A448="P",INDEX('LŠZ P'!A$2:AP$2000,B448,6),INDEX('LŠZ H'!A$2:AI$2000,B448,6))</f>
        <v>0</v>
      </c>
      <c r="G448" s="899" t="str">
        <f>IF(A448="P",INDEX('LŠZ P'!A$2:AP$2000,B448,21),INDEX('LŠZ H'!A$2:AI$2000,B448,21))</f>
        <v>P</v>
      </c>
      <c r="H448" s="900">
        <f>IF(A448="P",INDEX('LŠZ P'!A$2:AP$2000,B448,17),INDEX('LŠZ H'!A$2:AI$2000,B448,17))</f>
        <v>19417</v>
      </c>
      <c r="I448" s="913">
        <v>44412</v>
      </c>
      <c r="J448" s="899" t="str">
        <f>IF(A448="P",INDEX('LŠZ P'!A$2:AP$2000,B448,2),INDEX('LŠZ H'!A$2:AI$2000,B448,2))</f>
        <v>PK</v>
      </c>
      <c r="K448" s="900" t="str">
        <f>IF(A448="P",CONCATENATE(INDEX('LŠZ P'!A$2:AP$2000,B448,24),",",INDEX('LŠZ P'!A$2:AP$2000,B448,26)," ",INDEX('LŠZ P'!A$2:AP$2000,B448,25)),CONCATENATE(INDEX('LŠZ H'!A$2:AI$2000,B448,24),",",INDEX('LŠZ H'!A$2:AI$2000,B448,26)," ",INDEX('LŠZ H'!A$2:AI$2000,B448,25)))</f>
        <v>Farský Briežok 997/2,029 56 Zákamenné</v>
      </c>
      <c r="L448" s="900" t="str">
        <f>IF(A448="P",INDEX('LŠZ P'!A$2:AP$2000,B448,20),INDEX('LŠZ H'!A$2:AI$2000,B448,20))</f>
        <v>Kačmár</v>
      </c>
      <c r="M448" s="900" t="str">
        <f>IF(A448="P",CONCATENATE(INDEX('LŠZ P'!A$2:AP$2000,B448,3),"/",INDEX('LŠZ P'!A$2:AP$2000,B448,4)),CONCATENATE(INDEX('LŠZ H'!A$2:AI$2000,B448,3),"/",INDEX('LŠZ H'!A$2:AI$2000,B448,4)))</f>
        <v>GOLDEN 5 24/</v>
      </c>
      <c r="N448" s="900" t="str">
        <f>IF(A448="P",CONCATENATE(INDEX('LŠZ P'!A$2:AP$2000,B448,23),";",INDEX('LŠZ P'!A$2:AP$2000,B448,42)),CONCATENATE(INDEX('LŠZ H'!A$2:AI$2000,B448,23),";",INDEX('LŠZ H'!A$2:AI$2000,B448,39)))</f>
        <v>10,02;</v>
      </c>
      <c r="O448" s="914">
        <v>45138</v>
      </c>
      <c r="P448" s="599"/>
    </row>
    <row r="449" spans="1:16" s="295" customFormat="1" x14ac:dyDescent="0.2">
      <c r="A449" s="898" t="s">
        <v>991</v>
      </c>
      <c r="B449" s="899">
        <v>1374</v>
      </c>
      <c r="C449" s="904">
        <v>446</v>
      </c>
      <c r="D449" s="900" t="str">
        <f>IF(A449="P",INDEX('LŠZ P'!A$2:AP$2000,B449,11),INDEX('LŠZ H'!A$2:AI$2000,B449,11))</f>
        <v>Martin MASNÝ</v>
      </c>
      <c r="E449" s="900" t="str">
        <f>IF(A449="P",INDEX('LŠZ P'!A$2:AP$2000,B449,5),INDEX('LŠZ H'!A$2:AI$2000,B449,5))</f>
        <v>OM-L374</v>
      </c>
      <c r="F449" s="900">
        <f>IF(A449="P",INDEX('LŠZ P'!A$2:AP$2000,B449,6),INDEX('LŠZ H'!A$2:AI$2000,B449,6))</f>
        <v>0</v>
      </c>
      <c r="G449" s="899" t="str">
        <f>IF(A449="P",INDEX('LŠZ P'!A$2:AP$2000,B449,21),INDEX('LŠZ H'!A$2:AI$2000,B449,21))</f>
        <v>V</v>
      </c>
      <c r="H449" s="900">
        <f>IF(A449="P",INDEX('LŠZ P'!A$2:AP$2000,B449,17),INDEX('LŠZ H'!A$2:AI$2000,B449,17))</f>
        <v>21446</v>
      </c>
      <c r="I449" s="913">
        <v>44412</v>
      </c>
      <c r="J449" s="899" t="str">
        <f>IF(A449="P",INDEX('LŠZ P'!A$2:AP$2000,B449,2),INDEX('LŠZ H'!A$2:AI$2000,B449,2))</f>
        <v>PK</v>
      </c>
      <c r="K449" s="900" t="str">
        <f>IF(A449="P",CONCATENATE(INDEX('LŠZ P'!A$2:AP$2000,B449,24),",",INDEX('LŠZ P'!A$2:AP$2000,B449,26)," ",INDEX('LŠZ P'!A$2:AP$2000,B449,25)),CONCATENATE(INDEX('LŠZ H'!A$2:AI$2000,B449,24),",",INDEX('LŠZ H'!A$2:AI$2000,B449,26)," ",INDEX('LŠZ H'!A$2:AI$2000,B449,25)))</f>
        <v>Vysočany 60,956 35 Vysočany</v>
      </c>
      <c r="L449" s="900" t="str">
        <f>IF(A449="P",INDEX('LŠZ P'!A$2:AP$2000,B449,20),INDEX('LŠZ H'!A$2:AI$2000,B449,20))</f>
        <v>Čierny</v>
      </c>
      <c r="M449" s="900" t="str">
        <f>IF(A449="P",CONCATENATE(INDEX('LŠZ P'!A$2:AP$2000,B449,3),"/",INDEX('LŠZ P'!A$2:AP$2000,B449,4)),CONCATENATE(INDEX('LŠZ H'!A$2:AI$2000,B449,3),"/",INDEX('LŠZ H'!A$2:AI$2000,B449,4)))</f>
        <v>ROOK 3 ML/</v>
      </c>
      <c r="N449" s="900" t="str">
        <f>IF(A449="P",CONCATENATE(INDEX('LŠZ P'!A$2:AP$2000,B449,23),";",INDEX('LŠZ P'!A$2:AP$2000,B449,42)),CONCATENATE(INDEX('LŠZ H'!A$2:AI$2000,B449,23),";",INDEX('LŠZ H'!A$2:AI$2000,B449,39)))</f>
        <v>50;</v>
      </c>
      <c r="O449" s="914">
        <v>45128</v>
      </c>
      <c r="P449" s="599"/>
    </row>
    <row r="450" spans="1:16" s="295" customFormat="1" x14ac:dyDescent="0.2">
      <c r="A450" s="898" t="s">
        <v>680</v>
      </c>
      <c r="B450" s="899">
        <v>71</v>
      </c>
      <c r="C450" s="904">
        <v>447</v>
      </c>
      <c r="D450" s="900" t="str">
        <f>IF(A450="P",INDEX('LŠZ P'!A$2:AP$2000,B450,11),INDEX('LŠZ H'!A$2:AI$2000,B450,11))</f>
        <v>Jozef GARAŽIA</v>
      </c>
      <c r="E450" s="900" t="str">
        <f>IF(A450="P",INDEX('LŠZ P'!A$2:AP$2000,B450,5),INDEX('LŠZ H'!A$2:AI$2000,B450,5))</f>
        <v>OM-H071</v>
      </c>
      <c r="F450" s="900">
        <f>IF(A450="P",INDEX('LŠZ P'!A$2:AP$2000,B450,6),INDEX('LŠZ H'!A$2:AI$2000,B450,6))</f>
        <v>0</v>
      </c>
      <c r="G450" s="899" t="str">
        <f>IF(A450="P",INDEX('LŠZ P'!A$2:AP$2000,B450,21),INDEX('LŠZ H'!A$2:AI$2000,B450,21))</f>
        <v>0</v>
      </c>
      <c r="H450" s="900" t="str">
        <f>IF(A450="P",INDEX('LŠZ P'!A$2:AP$2000,B450,17),INDEX('LŠZ H'!A$2:AI$2000,B450,17))</f>
        <v>2000/1982</v>
      </c>
      <c r="I450" s="913">
        <v>44413</v>
      </c>
      <c r="J450" s="899" t="str">
        <f>IF(A450="P",INDEX('LŠZ P'!A$2:AP$2000,B450,2),INDEX('LŠZ H'!A$2:AI$2000,B450,2))</f>
        <v>MZK</v>
      </c>
      <c r="K450" s="900" t="str">
        <f>IF(A450="P",CONCATENATE(INDEX('LŠZ P'!A$2:AP$2000,B450,24),",",INDEX('LŠZ P'!A$2:AP$2000,B450,26)," ",INDEX('LŠZ P'!A$2:AP$2000,B450,25)),CONCATENATE(INDEX('LŠZ H'!A$2:AI$2000,B450,24),",",INDEX('LŠZ H'!A$2:AI$2000,B450,26)," ",INDEX('LŠZ H'!A$2:AI$2000,B450,25)))</f>
        <v>2, 200</v>
      </c>
      <c r="L450" s="900" t="str">
        <f>IF(A450="P",INDEX('LŠZ P'!A$2:AP$2000,B450,20),INDEX('LŠZ H'!A$2:AI$2000,B450,20))</f>
        <v>V</v>
      </c>
      <c r="M450" s="900" t="str">
        <f>IF(A450="P",CONCATENATE(INDEX('LŠZ P'!A$2:AP$2000,B450,3),"/",INDEX('LŠZ P'!A$2:AP$2000,B450,4)),CONCATENATE(INDEX('LŠZ H'!A$2:AI$2000,B450,3),"/",INDEX('LŠZ H'!A$2:AI$2000,B450,4)))</f>
        <v>ESO 14/FAŠUNG/</v>
      </c>
      <c r="N450" s="900" t="e">
        <f>IF(A450="P",CONCATENATE(INDEX('LŠZ P'!A$2:AP$2000,B450,23),";",INDEX('LŠZ P'!A$2:AP$2000,B450,42)),CONCATENATE(INDEX('LŠZ H'!A$2:AI$2000,B450,23),";",INDEX('LŠZ H'!A$2:AI$2000,B450,39)))</f>
        <v>#REF!</v>
      </c>
      <c r="O450" s="914">
        <v>45125</v>
      </c>
      <c r="P450" s="599"/>
    </row>
    <row r="451" spans="1:16" s="295" customFormat="1" x14ac:dyDescent="0.2">
      <c r="A451" s="898" t="s">
        <v>991</v>
      </c>
      <c r="B451" s="899">
        <v>1375</v>
      </c>
      <c r="C451" s="904">
        <v>448</v>
      </c>
      <c r="D451" s="900" t="str">
        <f>IF(A451="P",INDEX('LŠZ P'!A$2:AP$2000,B451,11),INDEX('LŠZ H'!A$2:AI$2000,B451,11))</f>
        <v>Szabolcs KÖTELES</v>
      </c>
      <c r="E451" s="900" t="str">
        <f>IF(A451="P",INDEX('LŠZ P'!A$2:AP$2000,B451,5),INDEX('LŠZ H'!A$2:AI$2000,B451,5))</f>
        <v>OM-L375</v>
      </c>
      <c r="F451" s="900">
        <f>IF(A451="P",INDEX('LŠZ P'!A$2:AP$2000,B451,6),INDEX('LŠZ H'!A$2:AI$2000,B451,6))</f>
        <v>0</v>
      </c>
      <c r="G451" s="899" t="str">
        <f>IF(A451="P",INDEX('LŠZ P'!A$2:AP$2000,B451,21),INDEX('LŠZ H'!A$2:AI$2000,B451,21))</f>
        <v>P,Z</v>
      </c>
      <c r="H451" s="900">
        <f>IF(A451="P",INDEX('LŠZ P'!A$2:AP$2000,B451,17),INDEX('LŠZ H'!A$2:AI$2000,B451,17))</f>
        <v>21448</v>
      </c>
      <c r="I451" s="913">
        <v>44413</v>
      </c>
      <c r="J451" s="899" t="str">
        <f>IF(A451="P",INDEX('LŠZ P'!A$2:AP$2000,B451,2),INDEX('LŠZ H'!A$2:AI$2000,B451,2))</f>
        <v>PK</v>
      </c>
      <c r="K451" s="900" t="str">
        <f>IF(A451="P",CONCATENATE(INDEX('LŠZ P'!A$2:AP$2000,B451,24),",",INDEX('LŠZ P'!A$2:AP$2000,B451,26)," ",INDEX('LŠZ P'!A$2:AP$2000,B451,25)),CONCATENATE(INDEX('LŠZ H'!A$2:AI$2000,B451,24),",",INDEX('LŠZ H'!A$2:AI$2000,B451,26)," ",INDEX('LŠZ H'!A$2:AI$2000,B451,25)))</f>
        <v>Spojovacia 11,943 60 Nána</v>
      </c>
      <c r="L451" s="900" t="str">
        <f>IF(A451="P",INDEX('LŠZ P'!A$2:AP$2000,B451,20),INDEX('LŠZ H'!A$2:AI$2000,B451,20))</f>
        <v>Podmaník</v>
      </c>
      <c r="M451" s="900" t="str">
        <f>IF(A451="P",CONCATENATE(INDEX('LŠZ P'!A$2:AP$2000,B451,3),"/",INDEX('LŠZ P'!A$2:AP$2000,B451,4)),CONCATENATE(INDEX('LŠZ H'!A$2:AI$2000,B451,3),"/",INDEX('LŠZ H'!A$2:AI$2000,B451,4)))</f>
        <v>BiGOLDEN 3 42/</v>
      </c>
      <c r="N451" s="900" t="str">
        <f>IF(A451="P",CONCATENATE(INDEX('LŠZ P'!A$2:AP$2000,B451,23),";",INDEX('LŠZ P'!A$2:AP$2000,B451,42)),CONCATENATE(INDEX('LŠZ H'!A$2:AI$2000,B451,23),";",INDEX('LŠZ H'!A$2:AI$2000,B451,39)))</f>
        <v>23;</v>
      </c>
      <c r="O451" s="914">
        <v>45126</v>
      </c>
      <c r="P451" s="599"/>
    </row>
    <row r="452" spans="1:16" s="295" customFormat="1" x14ac:dyDescent="0.2">
      <c r="A452" s="898" t="s">
        <v>991</v>
      </c>
      <c r="B452" s="899">
        <v>1376</v>
      </c>
      <c r="C452" s="904">
        <v>449</v>
      </c>
      <c r="D452" s="900" t="str">
        <f>IF(A452="P",INDEX('LŠZ P'!A$2:AP$2000,B452,11),INDEX('LŠZ H'!A$2:AI$2000,B452,11))</f>
        <v>Mgr. Miloš GORELKA</v>
      </c>
      <c r="E452" s="900" t="str">
        <f>IF(A452="P",INDEX('LŠZ P'!A$2:AP$2000,B452,5),INDEX('LŠZ H'!A$2:AI$2000,B452,5))</f>
        <v>OM-L376</v>
      </c>
      <c r="F452" s="900">
        <f>IF(A452="P",INDEX('LŠZ P'!A$2:AP$2000,B452,6),INDEX('LŠZ H'!A$2:AI$2000,B452,6))</f>
        <v>0</v>
      </c>
      <c r="G452" s="899" t="str">
        <f>IF(A452="P",INDEX('LŠZ P'!A$2:AP$2000,B452,21),INDEX('LŠZ H'!A$2:AI$2000,B452,21))</f>
        <v>V</v>
      </c>
      <c r="H452" s="900">
        <f>IF(A452="P",INDEX('LŠZ P'!A$2:AP$2000,B452,17),INDEX('LŠZ H'!A$2:AI$2000,B452,17))</f>
        <v>21449</v>
      </c>
      <c r="I452" s="913">
        <v>44413</v>
      </c>
      <c r="J452" s="899" t="str">
        <f>IF(A452="P",INDEX('LŠZ P'!A$2:AP$2000,B452,2),INDEX('LŠZ H'!A$2:AI$2000,B452,2))</f>
        <v>PK</v>
      </c>
      <c r="K452" s="900" t="str">
        <f>IF(A452="P",CONCATENATE(INDEX('LŠZ P'!A$2:AP$2000,B452,24),",",INDEX('LŠZ P'!A$2:AP$2000,B452,26)," ",INDEX('LŠZ P'!A$2:AP$2000,B452,25)),CONCATENATE(INDEX('LŠZ H'!A$2:AI$2000,B452,24),",",INDEX('LŠZ H'!A$2:AI$2000,B452,26)," ",INDEX('LŠZ H'!A$2:AI$2000,B452,25)))</f>
        <v>Melčice 580,913 05 Melčice-Lieskové</v>
      </c>
      <c r="L452" s="900" t="str">
        <f>IF(A452="P",INDEX('LŠZ P'!A$2:AP$2000,B452,20),INDEX('LŠZ H'!A$2:AI$2000,B452,20))</f>
        <v>Provazník</v>
      </c>
      <c r="M452" s="900" t="str">
        <f>IF(A452="P",CONCATENATE(INDEX('LŠZ P'!A$2:AP$2000,B452,3),"/",INDEX('LŠZ P'!A$2:AP$2000,B452,4)),CONCATENATE(INDEX('LŠZ H'!A$2:AI$2000,B452,3),"/",INDEX('LŠZ H'!A$2:AI$2000,B452,4)))</f>
        <v>DELTA 4 ML/</v>
      </c>
      <c r="N452" s="900" t="str">
        <f>IF(A452="P",CONCATENATE(INDEX('LŠZ P'!A$2:AP$2000,B452,23),";",INDEX('LŠZ P'!A$2:AP$2000,B452,42)),CONCATENATE(INDEX('LŠZ H'!A$2:AI$2000,B452,23),";",INDEX('LŠZ H'!A$2:AI$2000,B452,39)))</f>
        <v>50;</v>
      </c>
      <c r="O452" s="914">
        <v>45134</v>
      </c>
      <c r="P452" s="599"/>
    </row>
    <row r="453" spans="1:16" s="295" customFormat="1" x14ac:dyDescent="0.2">
      <c r="A453" s="898" t="s">
        <v>991</v>
      </c>
      <c r="B453" s="899">
        <v>1113</v>
      </c>
      <c r="C453" s="904">
        <v>450</v>
      </c>
      <c r="D453" s="900" t="str">
        <f>IF(A453="P",INDEX('LŠZ P'!A$2:AP$2000,B453,11),INDEX('LŠZ H'!A$2:AI$2000,B453,11))</f>
        <v>Radoslav ROUBAL</v>
      </c>
      <c r="E453" s="900" t="str">
        <f>IF(A453="P",INDEX('LŠZ P'!A$2:AP$2000,B453,5),INDEX('LŠZ H'!A$2:AI$2000,B453,5))</f>
        <v>OM-L113</v>
      </c>
      <c r="F453" s="900" t="str">
        <f>IF(A453="P",INDEX('LŠZ P'!A$2:AP$2000,B453,6),INDEX('LŠZ H'!A$2:AI$2000,B453,6))</f>
        <v>P221</v>
      </c>
      <c r="G453" s="899" t="str">
        <f>IF(A453="P",INDEX('LŠZ P'!A$2:AP$2000,B453,21),INDEX('LŠZ H'!A$2:AI$2000,B453,21))</f>
        <v>P/P</v>
      </c>
      <c r="H453" s="900">
        <f>IF(A453="P",INDEX('LŠZ P'!A$2:AP$2000,B453,17),INDEX('LŠZ H'!A$2:AI$2000,B453,17))</f>
        <v>19448</v>
      </c>
      <c r="I453" s="913">
        <v>44414</v>
      </c>
      <c r="J453" s="899" t="str">
        <f>IF(A453="P",INDEX('LŠZ P'!A$2:AP$2000,B453,2),INDEX('LŠZ H'!A$2:AI$2000,B453,2))</f>
        <v>MPK</v>
      </c>
      <c r="K453" s="900" t="str">
        <f>IF(A453="P",CONCATENATE(INDEX('LŠZ P'!A$2:AP$2000,B453,24),",",INDEX('LŠZ P'!A$2:AP$2000,B453,26)," ",INDEX('LŠZ P'!A$2:AP$2000,B453,25)),CONCATENATE(INDEX('LŠZ H'!A$2:AI$2000,B453,24),",",INDEX('LŠZ H'!A$2:AI$2000,B453,26)," ",INDEX('LŠZ H'!A$2:AI$2000,B453,25)))</f>
        <v>Rovné 1766,023 01 Oščadnica</v>
      </c>
      <c r="L453" s="900" t="str">
        <f>IF(A453="P",INDEX('LŠZ P'!A$2:AP$2000,B453,20),INDEX('LŠZ H'!A$2:AI$2000,B453,20))</f>
        <v>Muhelyi</v>
      </c>
      <c r="M453" s="900" t="str">
        <f>IF(A453="P",CONCATENATE(INDEX('LŠZ P'!A$2:AP$2000,B453,3),"/",INDEX('LŠZ P'!A$2:AP$2000,B453,4)),CONCATENATE(INDEX('LŠZ H'!A$2:AI$2000,B453,3),"/",INDEX('LŠZ H'!A$2:AI$2000,B453,4)))</f>
        <v>BLAZE 19/MINIPLANE PSF TOP 80</v>
      </c>
      <c r="N453" s="900" t="str">
        <f>IF(A453="P",CONCATENATE(INDEX('LŠZ P'!A$2:AP$2000,B453,23),";",INDEX('LŠZ P'!A$2:AP$2000,B453,42)),CONCATENATE(INDEX('LŠZ H'!A$2:AI$2000,B453,23),";",INDEX('LŠZ H'!A$2:AI$2000,B453,39)))</f>
        <v>40//53;PLS PARA do 6.11.2022, PLS č.18655</v>
      </c>
      <c r="O453" s="914">
        <v>45139</v>
      </c>
      <c r="P453" s="599"/>
    </row>
    <row r="454" spans="1:16" s="295" customFormat="1" x14ac:dyDescent="0.2">
      <c r="A454" s="898" t="s">
        <v>991</v>
      </c>
      <c r="B454" s="899">
        <v>1342</v>
      </c>
      <c r="C454" s="904">
        <v>451</v>
      </c>
      <c r="D454" s="900" t="str">
        <f>IF(A454="P",INDEX('LŠZ P'!A$2:AP$2000,B454,11),INDEX('LŠZ H'!A$2:AI$2000,B454,11))</f>
        <v>Oliver SUROVIAK</v>
      </c>
      <c r="E454" s="900" t="str">
        <f>IF(A454="P",INDEX('LŠZ P'!A$2:AP$2000,B454,5),INDEX('LŠZ H'!A$2:AI$2000,B454,5))</f>
        <v>OM-L342</v>
      </c>
      <c r="F454" s="900">
        <f>IF(A454="P",INDEX('LŠZ P'!A$2:AP$2000,B454,6),INDEX('LŠZ H'!A$2:AI$2000,B454,6))</f>
        <v>0</v>
      </c>
      <c r="G454" s="899" t="str">
        <f>IF(A454="P",INDEX('LŠZ P'!A$2:AP$2000,B454,21),INDEX('LŠZ H'!A$2:AI$2000,B454,21))</f>
        <v>V</v>
      </c>
      <c r="H454" s="900">
        <f>IF(A454="P",INDEX('LŠZ P'!A$2:AP$2000,B454,17),INDEX('LŠZ H'!A$2:AI$2000,B454,17))</f>
        <v>21451</v>
      </c>
      <c r="I454" s="913">
        <v>44414</v>
      </c>
      <c r="J454" s="899" t="str">
        <f>IF(A454="P",INDEX('LŠZ P'!A$2:AP$2000,B454,2),INDEX('LŠZ H'!A$2:AI$2000,B454,2))</f>
        <v>PK</v>
      </c>
      <c r="K454" s="900" t="str">
        <f>IF(A454="P",CONCATENATE(INDEX('LŠZ P'!A$2:AP$2000,B454,24),",",INDEX('LŠZ P'!A$2:AP$2000,B454,26)," ",INDEX('LŠZ P'!A$2:AP$2000,B454,25)),CONCATENATE(INDEX('LŠZ H'!A$2:AI$2000,B454,24),",",INDEX('LŠZ H'!A$2:AI$2000,B454,26)," ",INDEX('LŠZ H'!A$2:AI$2000,B454,25)))</f>
        <v>Športovcov 1180/14,026 01 Dolný Kubín</v>
      </c>
      <c r="L454" s="900" t="str">
        <f>IF(A454="P",INDEX('LŠZ P'!A$2:AP$2000,B454,20),INDEX('LŠZ H'!A$2:AI$2000,B454,20))</f>
        <v>Muhelyi</v>
      </c>
      <c r="M454" s="900" t="str">
        <f>IF(A454="P",CONCATENATE(INDEX('LŠZ P'!A$2:AP$2000,B454,3),"/",INDEX('LŠZ P'!A$2:AP$2000,B454,4)),CONCATENATE(INDEX('LŠZ H'!A$2:AI$2000,B454,3),"/",INDEX('LŠZ H'!A$2:AI$2000,B454,4)))</f>
        <v>DELTA 3 MS/</v>
      </c>
      <c r="N454" s="900" t="str">
        <f>IF(A454="P",CONCATENATE(INDEX('LŠZ P'!A$2:AP$2000,B454,23),";",INDEX('LŠZ P'!A$2:AP$2000,B454,42)),CONCATENATE(INDEX('LŠZ H'!A$2:AI$2000,B454,23),";",INDEX('LŠZ H'!A$2:AI$2000,B454,39)))</f>
        <v>196;</v>
      </c>
      <c r="O454" s="914">
        <v>45139</v>
      </c>
      <c r="P454" s="599"/>
    </row>
    <row r="455" spans="1:16" s="295" customFormat="1" x14ac:dyDescent="0.2">
      <c r="A455" s="898" t="s">
        <v>991</v>
      </c>
      <c r="B455" s="899">
        <v>491</v>
      </c>
      <c r="C455" s="904">
        <v>452</v>
      </c>
      <c r="D455" s="900" t="str">
        <f>IF(A455="P",INDEX('LŠZ P'!A$2:AP$2000,B455,11),INDEX('LŠZ H'!A$2:AI$2000,B455,11))</f>
        <v>Ing. Marcel ŠELIGA</v>
      </c>
      <c r="E455" s="900" t="str">
        <f>IF(A455="P",INDEX('LŠZ P'!A$2:AP$2000,B455,5),INDEX('LŠZ H'!A$2:AI$2000,B455,5))</f>
        <v>OM-P491</v>
      </c>
      <c r="F455" s="900">
        <f>IF(A455="P",INDEX('LŠZ P'!A$2:AP$2000,B455,6),INDEX('LŠZ H'!A$2:AI$2000,B455,6))</f>
        <v>0</v>
      </c>
      <c r="G455" s="899" t="str">
        <f>IF(A455="P",INDEX('LŠZ P'!A$2:AP$2000,B455,21),INDEX('LŠZ H'!A$2:AI$2000,B455,21))</f>
        <v>V</v>
      </c>
      <c r="H455" s="900">
        <f>IF(A455="P",INDEX('LŠZ P'!A$2:AP$2000,B455,17),INDEX('LŠZ H'!A$2:AI$2000,B455,17))</f>
        <v>21452</v>
      </c>
      <c r="I455" s="913">
        <v>44417</v>
      </c>
      <c r="J455" s="899" t="str">
        <f>IF(A455="P",INDEX('LŠZ P'!A$2:AP$2000,B455,2),INDEX('LŠZ H'!A$2:AI$2000,B455,2))</f>
        <v>PK</v>
      </c>
      <c r="K455" s="900" t="str">
        <f>IF(A455="P",CONCATENATE(INDEX('LŠZ P'!A$2:AP$2000,B455,24),",",INDEX('LŠZ P'!A$2:AP$2000,B455,26)," ",INDEX('LŠZ P'!A$2:AP$2000,B455,25)),CONCATENATE(INDEX('LŠZ H'!A$2:AI$2000,B455,24),",",INDEX('LŠZ H'!A$2:AI$2000,B455,26)," ",INDEX('LŠZ H'!A$2:AI$2000,B455,25)))</f>
        <v>Plavecký Mikuláš 406,906 35  Plavecký Mikuláš</v>
      </c>
      <c r="L455" s="900" t="str">
        <f>IF(A455="P",INDEX('LŠZ P'!A$2:AP$2000,B455,20),INDEX('LŠZ H'!A$2:AI$2000,B455,20))</f>
        <v>Vyparina</v>
      </c>
      <c r="M455" s="900" t="str">
        <f>IF(A455="P",CONCATENATE(INDEX('LŠZ P'!A$2:AP$2000,B455,3),"/",INDEX('LŠZ P'!A$2:AP$2000,B455,4)),CONCATENATE(INDEX('LŠZ H'!A$2:AI$2000,B455,3),"/",INDEX('LŠZ H'!A$2:AI$2000,B455,4)))</f>
        <v>ARTIK 6 25 /</v>
      </c>
      <c r="N455" s="900" t="str">
        <f>IF(A455="P",CONCATENATE(INDEX('LŠZ P'!A$2:AP$2000,B455,23),";",INDEX('LŠZ P'!A$2:AP$2000,B455,42)),CONCATENATE(INDEX('LŠZ H'!A$2:AI$2000,B455,23),";",INDEX('LŠZ H'!A$2:AI$2000,B455,39)))</f>
        <v>0;</v>
      </c>
      <c r="O455" s="914">
        <v>45133</v>
      </c>
      <c r="P455" s="599"/>
    </row>
    <row r="456" spans="1:16" s="295" customFormat="1" x14ac:dyDescent="0.2">
      <c r="A456" s="898" t="s">
        <v>991</v>
      </c>
      <c r="B456" s="899">
        <v>1350</v>
      </c>
      <c r="C456" s="904">
        <v>453</v>
      </c>
      <c r="D456" s="900" t="str">
        <f>IF(A456="P",INDEX('LŠZ P'!A$2:AP$2000,B456,11),INDEX('LŠZ H'!A$2:AI$2000,B456,11))</f>
        <v>Mgr. Stanislav BESEDA</v>
      </c>
      <c r="E456" s="900" t="str">
        <f>IF(A456="P",INDEX('LŠZ P'!A$2:AP$2000,B456,5),INDEX('LŠZ H'!A$2:AI$2000,B456,5))</f>
        <v>OM-L350</v>
      </c>
      <c r="F456" s="900">
        <f>IF(A456="P",INDEX('LŠZ P'!A$2:AP$2000,B456,6),INDEX('LŠZ H'!A$2:AI$2000,B456,6))</f>
        <v>0</v>
      </c>
      <c r="G456" s="899" t="str">
        <f>IF(A456="P",INDEX('LŠZ P'!A$2:AP$2000,B456,21),INDEX('LŠZ H'!A$2:AI$2000,B456,21))</f>
        <v>P,Z</v>
      </c>
      <c r="H456" s="900">
        <f>IF(A456="P",INDEX('LŠZ P'!A$2:AP$2000,B456,17),INDEX('LŠZ H'!A$2:AI$2000,B456,17))</f>
        <v>21492</v>
      </c>
      <c r="I456" s="913">
        <v>44439</v>
      </c>
      <c r="J456" s="899" t="str">
        <f>IF(A456="P",INDEX('LŠZ P'!A$2:AP$2000,B456,2),INDEX('LŠZ H'!A$2:AI$2000,B456,2))</f>
        <v>PK</v>
      </c>
      <c r="K456" s="900" t="str">
        <f>IF(A456="P",CONCATENATE(INDEX('LŠZ P'!A$2:AP$2000,B456,24),",",INDEX('LŠZ P'!A$2:AP$2000,B456,26)," ",INDEX('LŠZ P'!A$2:AP$2000,B456,25)),CONCATENATE(INDEX('LŠZ H'!A$2:AI$2000,B456,24),",",INDEX('LŠZ H'!A$2:AI$2000,B456,26)," ",INDEX('LŠZ H'!A$2:AI$2000,B456,25)))</f>
        <v>Vrbany 441,972 24 Diviacka Nová Ves</v>
      </c>
      <c r="L456" s="900" t="str">
        <f>IF(A456="P",INDEX('LŠZ P'!A$2:AP$2000,B456,20),INDEX('LŠZ H'!A$2:AI$2000,B456,20))</f>
        <v>Jančiar</v>
      </c>
      <c r="M456" s="900" t="str">
        <f>IF(A456="P",CONCATENATE(INDEX('LŠZ P'!A$2:AP$2000,B456,3),"/",INDEX('LŠZ P'!A$2:AP$2000,B456,4)),CONCATENATE(INDEX('LŠZ H'!A$2:AI$2000,B456,3),"/",INDEX('LŠZ H'!A$2:AI$2000,B456,4)))</f>
        <v>VEGA 4 ML/</v>
      </c>
      <c r="N456" s="900" t="str">
        <f>IF(A456="P",CONCATENATE(INDEX('LŠZ P'!A$2:AP$2000,B456,23),";",INDEX('LŠZ P'!A$2:AP$2000,B456,42)),CONCATENATE(INDEX('LŠZ H'!A$2:AI$2000,B456,23),";",INDEX('LŠZ H'!A$2:AI$2000,B456,39)))</f>
        <v>100;</v>
      </c>
      <c r="O456" s="914">
        <v>45148</v>
      </c>
      <c r="P456" s="599"/>
    </row>
    <row r="457" spans="1:16" s="295" customFormat="1" x14ac:dyDescent="0.2">
      <c r="A457" s="898" t="s">
        <v>991</v>
      </c>
      <c r="B457" s="899">
        <v>694</v>
      </c>
      <c r="C457" s="904">
        <v>454</v>
      </c>
      <c r="D457" s="900" t="str">
        <f>IF(A457="P",INDEX('LŠZ P'!A$2:AP$2000,B457,11),INDEX('LŠZ H'!A$2:AI$2000,B457,11))</f>
        <v>Mgr. Stanislav BESEDA</v>
      </c>
      <c r="E457" s="900" t="str">
        <f>IF(A457="P",INDEX('LŠZ P'!A$2:AP$2000,B457,5),INDEX('LŠZ H'!A$2:AI$2000,B457,5))</f>
        <v>OM-P694</v>
      </c>
      <c r="F457" s="900" t="str">
        <f>IF(A457="P",INDEX('LŠZ P'!A$2:AP$2000,B457,6),INDEX('LŠZ H'!A$2:AI$2000,B457,6))</f>
        <v>P694</v>
      </c>
      <c r="G457" s="899" t="str">
        <f>IF(A457="P",INDEX('LŠZ P'!A$2:AP$2000,B457,21),INDEX('LŠZ H'!A$2:AI$2000,B457,21))</f>
        <v>P,P</v>
      </c>
      <c r="H457" s="900">
        <f>IF(A457="P",INDEX('LŠZ P'!A$2:AP$2000,B457,17),INDEX('LŠZ H'!A$2:AI$2000,B457,17))</f>
        <v>16735</v>
      </c>
      <c r="I457" s="913">
        <v>44439</v>
      </c>
      <c r="J457" s="899" t="str">
        <f>IF(A457="P",INDEX('LŠZ P'!A$2:AP$2000,B457,2),INDEX('LŠZ H'!A$2:AI$2000,B457,2))</f>
        <v>MPK</v>
      </c>
      <c r="K457" s="900" t="str">
        <f>IF(A457="P",CONCATENATE(INDEX('LŠZ P'!A$2:AP$2000,B457,24),",",INDEX('LŠZ P'!A$2:AP$2000,B457,26)," ",INDEX('LŠZ P'!A$2:AP$2000,B457,25)),CONCATENATE(INDEX('LŠZ H'!A$2:AI$2000,B457,24),",",INDEX('LŠZ H'!A$2:AI$2000,B457,26)," ",INDEX('LŠZ H'!A$2:AI$2000,B457,25)))</f>
        <v>Vrbany 441,972 24 Diviacka N. Ves</v>
      </c>
      <c r="L457" s="900" t="str">
        <f>IF(A457="P",INDEX('LŠZ P'!A$2:AP$2000,B457,20),INDEX('LŠZ H'!A$2:AI$2000,B457,20))</f>
        <v>Jančiar</v>
      </c>
      <c r="M457" s="900" t="str">
        <f>IF(A457="P",CONCATENATE(INDEX('LŠZ P'!A$2:AP$2000,B457,3),"/",INDEX('LŠZ P'!A$2:AP$2000,B457,4)),CONCATENATE(INDEX('LŠZ H'!A$2:AI$2000,B457,3),"/",INDEX('LŠZ H'!A$2:AI$2000,B457,4)))</f>
        <v>VEGA 3 L/RR</v>
      </c>
      <c r="N457" s="900" t="str">
        <f>IF(A457="P",CONCATENATE(INDEX('LŠZ P'!A$2:AP$2000,B457,23),";",INDEX('LŠZ P'!A$2:AP$2000,B457,42)),CONCATENATE(INDEX('LŠZ H'!A$2:AI$2000,B457,23),";",INDEX('LŠZ H'!A$2:AI$2000,B457,39)))</f>
        <v>112//127;</v>
      </c>
      <c r="O457" s="914">
        <v>45148</v>
      </c>
      <c r="P457" s="599"/>
    </row>
    <row r="458" spans="1:16" s="295" customFormat="1" x14ac:dyDescent="0.2">
      <c r="A458" s="898" t="s">
        <v>680</v>
      </c>
      <c r="B458" s="899">
        <v>777</v>
      </c>
      <c r="C458" s="904">
        <v>455</v>
      </c>
      <c r="D458" s="900" t="str">
        <f>IF(A458="P",INDEX('LŠZ P'!A$2:AP$2000,B458,11),INDEX('LŠZ H'!A$2:AI$2000,B458,11))</f>
        <v>Jaroslav BREZINA</v>
      </c>
      <c r="E458" s="900" t="str">
        <f>IF(A458="P",INDEX('LŠZ P'!A$2:AP$2000,B458,5),INDEX('LŠZ H'!A$2:AI$2000,B458,5))</f>
        <v>OM–H777</v>
      </c>
      <c r="F458" s="900">
        <f>IF(A458="P",INDEX('LŠZ P'!A$2:AP$2000,B458,6),INDEX('LŠZ H'!A$2:AI$2000,B458,6))</f>
        <v>0</v>
      </c>
      <c r="G458" s="899" t="str">
        <f>IF(A458="P",INDEX('LŠZ P'!A$2:AP$2000,B458,21),INDEX('LŠZ H'!A$2:AI$2000,B458,21))</f>
        <v>6/13</v>
      </c>
      <c r="H458" s="900" t="str">
        <f>IF(A458="P",INDEX('LŠZ P'!A$2:AP$2000,B458,17),INDEX('LŠZ H'!A$2:AI$2000,B458,17))</f>
        <v>2010/2011</v>
      </c>
      <c r="I458" s="913">
        <v>44424</v>
      </c>
      <c r="J458" s="899" t="str">
        <f>IF(A458="P",INDEX('LŠZ P'!A$2:AP$2000,B458,2),INDEX('LŠZ H'!A$2:AI$2000,B458,2))</f>
        <v>MZK</v>
      </c>
      <c r="K458" s="900" t="str">
        <f>IF(A458="P",CONCATENATE(INDEX('LŠZ P'!A$2:AP$2000,B458,24),",",INDEX('LŠZ P'!A$2:AP$2000,B458,26)," ",INDEX('LŠZ P'!A$2:AP$2000,B458,25)),CONCATENATE(INDEX('LŠZ H'!A$2:AI$2000,B458,24),",",INDEX('LŠZ H'!A$2:AI$2000,B458,26)," ",INDEX('LŠZ H'!A$2:AI$2000,B458,25)))</f>
        <v>3, 225</v>
      </c>
      <c r="L458" s="900" t="str">
        <f>IF(A458="P",INDEX('LŠZ P'!A$2:AP$2000,B458,20),INDEX('LŠZ H'!A$2:AI$2000,B458,20))</f>
        <v>P</v>
      </c>
      <c r="M458" s="900" t="str">
        <f>IF(A458="P",CONCATENATE(INDEX('LŠZ P'!A$2:AP$2000,B458,3),"/",INDEX('LŠZ P'!A$2:AP$2000,B458,4)),CONCATENATE(INDEX('LŠZ H'!A$2:AI$2000,B458,3),"/",INDEX('LŠZ H'!A$2:AI$2000,B458,4)))</f>
        <v>PROFI  / BREZINA 1/</v>
      </c>
      <c r="N458" s="900" t="e">
        <f>IF(A458="P",CONCATENATE(INDEX('LŠZ P'!A$2:AP$2000,B458,23),";",INDEX('LŠZ P'!A$2:AP$2000,B458,42)),CONCATENATE(INDEX('LŠZ H'!A$2:AI$2000,B458,23),";",INDEX('LŠZ H'!A$2:AI$2000,B458,39)))</f>
        <v>#REF!</v>
      </c>
      <c r="O458" s="914">
        <v>45148</v>
      </c>
      <c r="P458" s="599"/>
    </row>
    <row r="459" spans="1:16" s="295" customFormat="1" x14ac:dyDescent="0.2">
      <c r="A459" s="898" t="s">
        <v>991</v>
      </c>
      <c r="B459" s="899">
        <v>1047</v>
      </c>
      <c r="C459" s="904">
        <v>456</v>
      </c>
      <c r="D459" s="900" t="str">
        <f>IF(A459="P",INDEX('LŠZ P'!A$2:AP$2000,B459,11),INDEX('LŠZ H'!A$2:AI$2000,B459,11))</f>
        <v>Boris HLOBEŇ</v>
      </c>
      <c r="E459" s="915" t="str">
        <f>IF(A459="P",INDEX('LŠZ P'!A$2:AP$2000,B459,5),INDEX('LŠZ H'!A$2:AI$2000,B459,5))</f>
        <v>OM-L047</v>
      </c>
      <c r="F459" s="900" t="str">
        <f>IF(A459="P",INDEX('LŠZ P'!A$2:AP$2000,B459,6),INDEX('LŠZ H'!A$2:AI$2000,B459,6))</f>
        <v>L047</v>
      </c>
      <c r="G459" s="899" t="str">
        <f>IF(A459="P",INDEX('LŠZ P'!A$2:AP$2000,B459,21),INDEX('LŠZ H'!A$2:AI$2000,B459,21))</f>
        <v>P,P</v>
      </c>
      <c r="H459" s="900">
        <f>IF(A459="P",INDEX('LŠZ P'!A$2:AP$2000,B459,17),INDEX('LŠZ H'!A$2:AI$2000,B459,17))</f>
        <v>16836</v>
      </c>
      <c r="I459" s="913">
        <v>44424</v>
      </c>
      <c r="J459" s="899" t="str">
        <f>IF(A459="P",INDEX('LŠZ P'!A$2:AP$2000,B459,2),INDEX('LŠZ H'!A$2:AI$2000,B459,2))</f>
        <v>MPK</v>
      </c>
      <c r="K459" s="900" t="str">
        <f>IF(A459="P",CONCATENATE(INDEX('LŠZ P'!A$2:AP$2000,B459,24),",",INDEX('LŠZ P'!A$2:AP$2000,B459,26)," ",INDEX('LŠZ P'!A$2:AP$2000,B459,25)),CONCATENATE(INDEX('LŠZ H'!A$2:AI$2000,B459,24),",",INDEX('LŠZ H'!A$2:AI$2000,B459,26)," ",INDEX('LŠZ H'!A$2:AI$2000,B459,25)))</f>
        <v xml:space="preserve">Prusy 239,957 03 </v>
      </c>
      <c r="L459" s="900" t="str">
        <f>IF(A459="P",INDEX('LŠZ P'!A$2:AP$2000,B459,20),INDEX('LŠZ H'!A$2:AI$2000,B459,20))</f>
        <v>Ďurina/Ďurina</v>
      </c>
      <c r="M459" s="900" t="str">
        <f>IF(A459="P",CONCATENATE(INDEX('LŠZ P'!A$2:AP$2000,B459,3),"/",INDEX('LŠZ P'!A$2:AP$2000,B459,4)),CONCATENATE(INDEX('LŠZ H'!A$2:AI$2000,B459,3),"/",INDEX('LŠZ H'!A$2:AI$2000,B459,4)))</f>
        <v>SNAKE XX 20/MINIPLANE PSF</v>
      </c>
      <c r="N459" s="900" t="str">
        <f>IF(A459="P",CONCATENATE(INDEX('LŠZ P'!A$2:AP$2000,B459,23),";",INDEX('LŠZ P'!A$2:AP$2000,B459,42)),CONCATENATE(INDEX('LŠZ H'!A$2:AI$2000,B459,23),";",INDEX('LŠZ H'!A$2:AI$2000,B459,39)))</f>
        <v>76,26//68,29/73;PLS krosny do 16.08.2023, PLS č.17647</v>
      </c>
      <c r="O459" s="914">
        <v>45154</v>
      </c>
      <c r="P459" s="599"/>
    </row>
    <row r="460" spans="1:16" s="295" customFormat="1" x14ac:dyDescent="0.2">
      <c r="A460" s="898" t="s">
        <v>991</v>
      </c>
      <c r="B460" s="899">
        <v>733</v>
      </c>
      <c r="C460" s="904">
        <v>457</v>
      </c>
      <c r="D460" s="900" t="str">
        <f>IF(A460="P",INDEX('LŠZ P'!A$2:AP$2000,B460,11),INDEX('LŠZ H'!A$2:AI$2000,B460,11))</f>
        <v>Martin ĎURINA</v>
      </c>
      <c r="E460" s="900" t="str">
        <f>IF(A460="P",INDEX('LŠZ P'!A$2:AP$2000,B460,5),INDEX('LŠZ H'!A$2:AI$2000,B460,5))</f>
        <v xml:space="preserve">OM-P733 </v>
      </c>
      <c r="F460" s="900" t="str">
        <f>IF(A460="P",INDEX('LŠZ P'!A$2:AP$2000,B460,6),INDEX('LŠZ H'!A$2:AI$2000,B460,6))</f>
        <v>P733</v>
      </c>
      <c r="G460" s="899" t="str">
        <f>IF(A460="P",INDEX('LŠZ P'!A$2:AP$2000,B460,21),INDEX('LŠZ H'!A$2:AI$2000,B460,21))</f>
        <v>P,P</v>
      </c>
      <c r="H460" s="900">
        <f>IF(A460="P",INDEX('LŠZ P'!A$2:AP$2000,B460,17),INDEX('LŠZ H'!A$2:AI$2000,B460,17))</f>
        <v>19444</v>
      </c>
      <c r="I460" s="913">
        <v>44424</v>
      </c>
      <c r="J460" s="899" t="str">
        <f>IF(A460="P",INDEX('LŠZ P'!A$2:AP$2000,B460,2),INDEX('LŠZ H'!A$2:AI$2000,B460,2))</f>
        <v>MPK</v>
      </c>
      <c r="K460" s="900" t="str">
        <f>IF(A460="P",CONCATENATE(INDEX('LŠZ P'!A$2:AP$2000,B460,24),",",INDEX('LŠZ P'!A$2:AP$2000,B460,26)," ",INDEX('LŠZ P'!A$2:AP$2000,B460,25)),CONCATENATE(INDEX('LŠZ H'!A$2:AI$2000,B460,24),",",INDEX('LŠZ H'!A$2:AI$2000,B460,26)," ",INDEX('LŠZ H'!A$2:AI$2000,B460,25)))</f>
        <v>Jégeho 2/11,971 01 Prievidza</v>
      </c>
      <c r="L460" s="900" t="str">
        <f>IF(A460="P",INDEX('LŠZ P'!A$2:AP$2000,B460,20),INDEX('LŠZ H'!A$2:AI$2000,B460,20))</f>
        <v>Ďurina</v>
      </c>
      <c r="M460" s="900" t="str">
        <f>IF(A460="P",CONCATENATE(INDEX('LŠZ P'!A$2:AP$2000,B460,3),"/",INDEX('LŠZ P'!A$2:AP$2000,B460,4)),CONCATENATE(INDEX('LŠZ H'!A$2:AI$2000,B460,3),"/",INDEX('LŠZ H'!A$2:AI$2000,B460,4)))</f>
        <v>DESIRE M/WALKERJET/MD 1</v>
      </c>
      <c r="N460" s="900" t="str">
        <f>IF(A460="P",CONCATENATE(INDEX('LŠZ P'!A$2:AP$2000,B460,23),";",INDEX('LŠZ P'!A$2:AP$2000,B460,42)),CONCATENATE(INDEX('LŠZ H'!A$2:AI$2000,B460,23),";",INDEX('LŠZ H'!A$2:AI$2000,B460,39)))</f>
        <v>492,30//492,30/500;</v>
      </c>
      <c r="O460" s="914">
        <v>45154</v>
      </c>
      <c r="P460" s="599"/>
    </row>
    <row r="461" spans="1:16" s="295" customFormat="1" x14ac:dyDescent="0.2">
      <c r="A461" s="898" t="s">
        <v>991</v>
      </c>
      <c r="B461" s="899">
        <v>628</v>
      </c>
      <c r="C461" s="904">
        <v>458</v>
      </c>
      <c r="D461" s="900" t="str">
        <f>IF(A461="P",INDEX('LŠZ P'!A$2:AP$2000,B461,11),INDEX('LŠZ H'!A$2:AI$2000,B461,11))</f>
        <v>Ing. Vladimír TRANŽÍK</v>
      </c>
      <c r="E461" s="915" t="str">
        <f>IF(A461="P",INDEX('LŠZ P'!A$2:AP$2000,B461,5),INDEX('LŠZ H'!A$2:AI$2000,B461,5))</f>
        <v>OM-P628</v>
      </c>
      <c r="F461" s="900" t="str">
        <f>IF(A461="P",INDEX('LŠZ P'!A$2:AP$2000,B461,6),INDEX('LŠZ H'!A$2:AI$2000,B461,6))</f>
        <v>P279</v>
      </c>
      <c r="G461" s="899" t="str">
        <f>IF(A461="P",INDEX('LŠZ P'!A$2:AP$2000,B461,21),INDEX('LŠZ H'!A$2:AI$2000,B461,21))</f>
        <v>P,Z/P</v>
      </c>
      <c r="H461" s="900">
        <f>IF(A461="P",INDEX('LŠZ P'!A$2:AP$2000,B461,17),INDEX('LŠZ H'!A$2:AI$2000,B461,17))</f>
        <v>21472</v>
      </c>
      <c r="I461" s="913">
        <v>44424</v>
      </c>
      <c r="J461" s="899" t="str">
        <f>IF(A461="P",INDEX('LŠZ P'!A$2:AP$2000,B461,2),INDEX('LŠZ H'!A$2:AI$2000,B461,2))</f>
        <v>MPK</v>
      </c>
      <c r="K461" s="900" t="str">
        <f>IF(A461="P",CONCATENATE(INDEX('LŠZ P'!A$2:AP$2000,B461,24),",",INDEX('LŠZ P'!A$2:AP$2000,B461,26)," ",INDEX('LŠZ P'!A$2:AP$2000,B461,25)),CONCATENATE(INDEX('LŠZ H'!A$2:AI$2000,B461,24),",",INDEX('LŠZ H'!A$2:AI$2000,B461,26)," ",INDEX('LŠZ H'!A$2:AI$2000,B461,25)))</f>
        <v xml:space="preserve">Suchá nad Parnou 745,919 01 </v>
      </c>
      <c r="L461" s="900" t="str">
        <f>IF(A461="P",INDEX('LŠZ P'!A$2:AP$2000,B461,20),INDEX('LŠZ H'!A$2:AI$2000,B461,20))</f>
        <v>Ďurina</v>
      </c>
      <c r="M461" s="900" t="str">
        <f>IF(A461="P",CONCATENATE(INDEX('LŠZ P'!A$2:AP$2000,B461,3),"/",INDEX('LŠZ P'!A$2:AP$2000,B461,4)),CONCATENATE(INDEX('LŠZ H'!A$2:AI$2000,B461,3),"/",INDEX('LŠZ H'!A$2:AI$2000,B461,4)))</f>
        <v>PLUTO BI XXL/VTR 2</v>
      </c>
      <c r="N461" s="900" t="str">
        <f>IF(A461="P",CONCATENATE(INDEX('LŠZ P'!A$2:AP$2000,B461,23),";",INDEX('LŠZ P'!A$2:AP$2000,B461,42)),CONCATENATE(INDEX('LŠZ H'!A$2:AI$2000,B461,23),";",INDEX('LŠZ H'!A$2:AI$2000,B461,39)))</f>
        <v>167,30//80/120;PARA PLS do 14.09.2022</v>
      </c>
      <c r="O461" s="914">
        <v>45154</v>
      </c>
      <c r="P461" s="599"/>
    </row>
    <row r="462" spans="1:16" s="295" customFormat="1" x14ac:dyDescent="0.2">
      <c r="A462" s="898" t="s">
        <v>991</v>
      </c>
      <c r="B462" s="899">
        <v>833</v>
      </c>
      <c r="C462" s="904">
        <v>459</v>
      </c>
      <c r="D462" s="900" t="str">
        <f>IF(A462="P",INDEX('LŠZ P'!A$2:AP$2000,B462,11),INDEX('LŠZ H'!A$2:AI$2000,B462,11))</f>
        <v>Peter KUCEJ</v>
      </c>
      <c r="E462" s="900" t="str">
        <f>IF(A462="P",INDEX('LŠZ P'!A$2:AP$2000,B462,5),INDEX('LŠZ H'!A$2:AI$2000,B462,5))</f>
        <v>OM-P833</v>
      </c>
      <c r="F462" s="900" t="str">
        <f>IF(A462="P",INDEX('LŠZ P'!A$2:AP$2000,B462,6),INDEX('LŠZ H'!A$2:AI$2000,B462,6))</f>
        <v>P833</v>
      </c>
      <c r="G462" s="899" t="str">
        <f>IF(A462="P",INDEX('LŠZ P'!A$2:AP$2000,B462,21),INDEX('LŠZ H'!A$2:AI$2000,B462,21))</f>
        <v>P,P</v>
      </c>
      <c r="H462" s="900">
        <f>IF(A462="P",INDEX('LŠZ P'!A$2:AP$2000,B462,17),INDEX('LŠZ H'!A$2:AI$2000,B462,17))</f>
        <v>21459</v>
      </c>
      <c r="I462" s="913">
        <v>44424</v>
      </c>
      <c r="J462" s="899" t="str">
        <f>IF(A462="P",INDEX('LŠZ P'!A$2:AP$2000,B462,2),INDEX('LŠZ H'!A$2:AI$2000,B462,2))</f>
        <v>MPK</v>
      </c>
      <c r="K462" s="900" t="str">
        <f>IF(A462="P",CONCATENATE(INDEX('LŠZ P'!A$2:AP$2000,B462,24),",",INDEX('LŠZ P'!A$2:AP$2000,B462,26)," ",INDEX('LŠZ P'!A$2:AP$2000,B462,25)),CONCATENATE(INDEX('LŠZ H'!A$2:AI$2000,B462,24),",",INDEX('LŠZ H'!A$2:AI$2000,B462,26)," ",INDEX('LŠZ H'!A$2:AI$2000,B462,25)))</f>
        <v>Vrbany 409,972 24 Diviacka N. Ves</v>
      </c>
      <c r="L462" s="900" t="str">
        <f>IF(A462="P",INDEX('LŠZ P'!A$2:AP$2000,B462,20),INDEX('LŠZ H'!A$2:AI$2000,B462,20))</f>
        <v>Jančiar</v>
      </c>
      <c r="M462" s="900" t="str">
        <f>IF(A462="P",CONCATENATE(INDEX('LŠZ P'!A$2:AP$2000,B462,3),"/",INDEX('LŠZ P'!A$2:AP$2000,B462,4)),CONCATENATE(INDEX('LŠZ H'!A$2:AI$2000,B462,3),"/",INDEX('LŠZ H'!A$2:AI$2000,B462,4)))</f>
        <v>NUCLEON 31/PARAMONT</v>
      </c>
      <c r="N462" s="900" t="str">
        <f>IF(A462="P",CONCATENATE(INDEX('LŠZ P'!A$2:AP$2000,B462,23),";",INDEX('LŠZ P'!A$2:AP$2000,B462,42)),CONCATENATE(INDEX('LŠZ H'!A$2:AI$2000,B462,23),";",INDEX('LŠZ H'!A$2:AI$2000,B462,39)))</f>
        <v>51//201;</v>
      </c>
      <c r="O462" s="914">
        <v>45148</v>
      </c>
      <c r="P462" s="599"/>
    </row>
    <row r="463" spans="1:16" s="295" customFormat="1" x14ac:dyDescent="0.2">
      <c r="A463" s="898" t="s">
        <v>991</v>
      </c>
      <c r="B463" s="899">
        <v>994</v>
      </c>
      <c r="C463" s="904">
        <v>460</v>
      </c>
      <c r="D463" s="900" t="str">
        <f>IF(A463="P",INDEX('LŠZ P'!A$2:AP$2000,B463,11),INDEX('LŠZ H'!A$2:AI$2000,B463,11))</f>
        <v>Peter KUCEJ</v>
      </c>
      <c r="E463" s="900" t="str">
        <f>IF(A463="P",INDEX('LŠZ P'!A$2:AP$2000,B463,5),INDEX('LŠZ H'!A$2:AI$2000,B463,5))</f>
        <v>OM-P994</v>
      </c>
      <c r="F463" s="900">
        <f>IF(A463="P",INDEX('LŠZ P'!A$2:AP$2000,B463,6),INDEX('LŠZ H'!A$2:AI$2000,B463,6))</f>
        <v>0</v>
      </c>
      <c r="G463" s="899" t="str">
        <f>IF(A463="P",INDEX('LŠZ P'!A$2:AP$2000,B463,21),INDEX('LŠZ H'!A$2:AI$2000,B463,21))</f>
        <v>P</v>
      </c>
      <c r="H463" s="900">
        <f>IF(A463="P",INDEX('LŠZ P'!A$2:AP$2000,B463,17),INDEX('LŠZ H'!A$2:AI$2000,B463,17))</f>
        <v>21460</v>
      </c>
      <c r="I463" s="913">
        <v>44424</v>
      </c>
      <c r="J463" s="899" t="str">
        <f>IF(A463="P",INDEX('LŠZ P'!A$2:AP$2000,B463,2),INDEX('LŠZ H'!A$2:AI$2000,B463,2))</f>
        <v>PK</v>
      </c>
      <c r="K463" s="900" t="str">
        <f>IF(A463="P",CONCATENATE(INDEX('LŠZ P'!A$2:AP$2000,B463,24),",",INDEX('LŠZ P'!A$2:AP$2000,B463,26)," ",INDEX('LŠZ P'!A$2:AP$2000,B463,25)),CONCATENATE(INDEX('LŠZ H'!A$2:AI$2000,B463,24),",",INDEX('LŠZ H'!A$2:AI$2000,B463,26)," ",INDEX('LŠZ H'!A$2:AI$2000,B463,25)))</f>
        <v>Vrbany 409,972 24 Diviacka N. Ves</v>
      </c>
      <c r="L463" s="900" t="str">
        <f>IF(A463="P",INDEX('LŠZ P'!A$2:AP$2000,B463,20),INDEX('LŠZ H'!A$2:AI$2000,B463,20))</f>
        <v>Jančiar</v>
      </c>
      <c r="M463" s="900" t="str">
        <f>IF(A463="P",CONCATENATE(INDEX('LŠZ P'!A$2:AP$2000,B463,3),"/",INDEX('LŠZ P'!A$2:AP$2000,B463,4)),CONCATENATE(INDEX('LŠZ H'!A$2:AI$2000,B463,3),"/",INDEX('LŠZ H'!A$2:AI$2000,B463,4)))</f>
        <v>VENUS 4 XL/</v>
      </c>
      <c r="N463" s="900" t="str">
        <f>IF(A463="P",CONCATENATE(INDEX('LŠZ P'!A$2:AP$2000,B463,23),";",INDEX('LŠZ P'!A$2:AP$2000,B463,42)),CONCATENATE(INDEX('LŠZ H'!A$2:AI$2000,B463,23),";",INDEX('LŠZ H'!A$2:AI$2000,B463,39)))</f>
        <v>45;</v>
      </c>
      <c r="O463" s="914">
        <v>45148</v>
      </c>
      <c r="P463" s="599"/>
    </row>
    <row r="464" spans="1:16" s="295" customFormat="1" x14ac:dyDescent="0.2">
      <c r="A464" s="898" t="s">
        <v>991</v>
      </c>
      <c r="B464" s="899">
        <v>1203</v>
      </c>
      <c r="C464" s="904">
        <v>461</v>
      </c>
      <c r="D464" s="900" t="str">
        <f>IF(A464="P",INDEX('LŠZ P'!A$2:AP$2000,B464,11),INDEX('LŠZ H'!A$2:AI$2000,B464,11))</f>
        <v>Ján KALMAN</v>
      </c>
      <c r="E464" s="915" t="str">
        <f>IF(A464="P",INDEX('LŠZ P'!A$2:AP$2000,B464,5),INDEX('LŠZ H'!A$2:AI$2000,B464,5))</f>
        <v>OM-L203</v>
      </c>
      <c r="F464" s="900" t="str">
        <f>IF(A464="P",INDEX('LŠZ P'!A$2:AP$2000,B464,6),INDEX('LŠZ H'!A$2:AI$2000,B464,6))</f>
        <v>L202</v>
      </c>
      <c r="G464" s="899" t="str">
        <f>IF(A464="P",INDEX('LŠZ P'!A$2:AP$2000,B464,21),INDEX('LŠZ H'!A$2:AI$2000,B464,21))</f>
        <v>P/V</v>
      </c>
      <c r="H464" s="900">
        <f>IF(A464="P",INDEX('LŠZ P'!A$2:AP$2000,B464,17),INDEX('LŠZ H'!A$2:AI$2000,B464,17))</f>
        <v>21474</v>
      </c>
      <c r="I464" s="913">
        <v>44424</v>
      </c>
      <c r="J464" s="899" t="str">
        <f>IF(A464="P",INDEX('LŠZ P'!A$2:AP$2000,B464,2),INDEX('LŠZ H'!A$2:AI$2000,B464,2))</f>
        <v>MPK</v>
      </c>
      <c r="K464" s="900" t="str">
        <f>IF(A464="P",CONCATENATE(INDEX('LŠZ P'!A$2:AP$2000,B464,24),",",INDEX('LŠZ P'!A$2:AP$2000,B464,26)," ",INDEX('LŠZ P'!A$2:AP$2000,B464,25)),CONCATENATE(INDEX('LŠZ H'!A$2:AI$2000,B464,24),",",INDEX('LŠZ H'!A$2:AI$2000,B464,26)," ",INDEX('LŠZ H'!A$2:AI$2000,B464,25)))</f>
        <v>Hrabové 154,014 01 Bytča</v>
      </c>
      <c r="L464" s="900" t="str">
        <f>IF(A464="P",INDEX('LŠZ P'!A$2:AP$2000,B464,20),INDEX('LŠZ H'!A$2:AI$2000,B464,20))</f>
        <v>Vrabec/Ďurina</v>
      </c>
      <c r="M464" s="900" t="str">
        <f>IF(A464="P",CONCATENATE(INDEX('LŠZ P'!A$2:AP$2000,B464,3),"/",INDEX('LŠZ P'!A$2:AP$2000,B464,4)),CONCATENATE(INDEX('LŠZ H'!A$2:AI$2000,B464,3),"/",INDEX('LŠZ H'!A$2:AI$2000,B464,4)))</f>
        <v>BRIGHT 5 28/MINIPLANE THOR 130</v>
      </c>
      <c r="N464" s="900" t="str">
        <f>IF(A464="P",CONCATENATE(INDEX('LŠZ P'!A$2:AP$2000,B464,23),";",INDEX('LŠZ P'!A$2:AP$2000,B464,42)),CONCATENATE(INDEX('LŠZ H'!A$2:AI$2000,B464,23),";",INDEX('LŠZ H'!A$2:AI$2000,B464,39)))</f>
        <v>70,51//20/20;PARA PLS do 13.8.2023</v>
      </c>
      <c r="O464" s="914">
        <v>45135</v>
      </c>
      <c r="P464" s="599"/>
    </row>
    <row r="465" spans="1:16" s="295" customFormat="1" x14ac:dyDescent="0.2">
      <c r="A465" s="898" t="s">
        <v>991</v>
      </c>
      <c r="B465" s="899">
        <v>945</v>
      </c>
      <c r="C465" s="904">
        <v>462</v>
      </c>
      <c r="D465" s="900" t="str">
        <f>IF(A465="P",INDEX('LŠZ P'!A$2:AP$2000,B465,11),INDEX('LŠZ H'!A$2:AI$2000,B465,11))</f>
        <v>Miroslav BAŽÁNY</v>
      </c>
      <c r="E465" s="900" t="str">
        <f>IF(A465="P",INDEX('LŠZ P'!A$2:AP$2000,B465,5),INDEX('LŠZ H'!A$2:AI$2000,B465,5))</f>
        <v>OM-P945</v>
      </c>
      <c r="F465" s="900">
        <f>IF(A465="P",INDEX('LŠZ P'!A$2:AP$2000,B465,6),INDEX('LŠZ H'!A$2:AI$2000,B465,6))</f>
        <v>0</v>
      </c>
      <c r="G465" s="899" t="str">
        <f>IF(A465="P",INDEX('LŠZ P'!A$2:AP$2000,B465,21),INDEX('LŠZ H'!A$2:AI$2000,B465,21))</f>
        <v>P,Z</v>
      </c>
      <c r="H465" s="900">
        <f>IF(A465="P",INDEX('LŠZ P'!A$2:AP$2000,B465,17),INDEX('LŠZ H'!A$2:AI$2000,B465,17))</f>
        <v>21462</v>
      </c>
      <c r="I465" s="913">
        <v>44424</v>
      </c>
      <c r="J465" s="899" t="str">
        <f>IF(A465="P",INDEX('LŠZ P'!A$2:AP$2000,B465,2),INDEX('LŠZ H'!A$2:AI$2000,B465,2))</f>
        <v>PK</v>
      </c>
      <c r="K465" s="900" t="str">
        <f>IF(A465="P",CONCATENATE(INDEX('LŠZ P'!A$2:AP$2000,B465,24),",",INDEX('LŠZ P'!A$2:AP$2000,B465,26)," ",INDEX('LŠZ P'!A$2:AP$2000,B465,25)),CONCATENATE(INDEX('LŠZ H'!A$2:AI$2000,B465,24),",",INDEX('LŠZ H'!A$2:AI$2000,B465,26)," ",INDEX('LŠZ H'!A$2:AI$2000,B465,25)))</f>
        <v>Modranská 149,902 01 Vinosady</v>
      </c>
      <c r="L465" s="900" t="str">
        <f>IF(A465="P",INDEX('LŠZ P'!A$2:AP$2000,B465,20),INDEX('LŠZ H'!A$2:AI$2000,B465,20))</f>
        <v>Čierny</v>
      </c>
      <c r="M465" s="900" t="str">
        <f>IF(A465="P",CONCATENATE(INDEX('LŠZ P'!A$2:AP$2000,B465,3),"/",INDEX('LŠZ P'!A$2:AP$2000,B465,4)),CONCATENATE(INDEX('LŠZ H'!A$2:AI$2000,B465,3),"/",INDEX('LŠZ H'!A$2:AI$2000,B465,4)))</f>
        <v>TREND 4 30/</v>
      </c>
      <c r="N465" s="900" t="str">
        <f>IF(A465="P",CONCATENATE(INDEX('LŠZ P'!A$2:AP$2000,B465,23),";",INDEX('LŠZ P'!A$2:AP$2000,B465,42)),CONCATENATE(INDEX('LŠZ H'!A$2:AI$2000,B465,23),";",INDEX('LŠZ H'!A$2:AI$2000,B465,39)))</f>
        <v>11;</v>
      </c>
      <c r="O465" s="914">
        <v>44763</v>
      </c>
      <c r="P465" s="599"/>
    </row>
    <row r="466" spans="1:16" s="295" customFormat="1" x14ac:dyDescent="0.2">
      <c r="A466" s="898" t="s">
        <v>680</v>
      </c>
      <c r="B466" s="899">
        <v>438</v>
      </c>
      <c r="C466" s="904">
        <v>463</v>
      </c>
      <c r="D466" s="900" t="str">
        <f>IF(A466="P",INDEX('LŠZ P'!A$2:AP$2000,B466,11),INDEX('LŠZ H'!A$2:AI$2000,B466,11))</f>
        <v>Ondrej KNOTEK</v>
      </c>
      <c r="E466" s="900" t="str">
        <f>IF(A466="P",INDEX('LŠZ P'!A$2:AP$2000,B466,5),INDEX('LŠZ H'!A$2:AI$2000,B466,5))</f>
        <v>OM-H438</v>
      </c>
      <c r="F466" s="900">
        <f>IF(A466="P",INDEX('LŠZ P'!A$2:AP$2000,B466,6),INDEX('LŠZ H'!A$2:AI$2000,B466,6))</f>
        <v>0</v>
      </c>
      <c r="G466" s="899" t="str">
        <f>IF(A466="P",INDEX('LŠZ P'!A$2:AP$2000,B466,21),INDEX('LŠZ H'!A$2:AI$2000,B466,21))</f>
        <v>5,21</v>
      </c>
      <c r="H466" s="900">
        <f>IF(A466="P",INDEX('LŠZ P'!A$2:AP$2000,B466,17),INDEX('LŠZ H'!A$2:AI$2000,B466,17))</f>
        <v>1996</v>
      </c>
      <c r="I466" s="913">
        <v>44424</v>
      </c>
      <c r="J466" s="899" t="str">
        <f>IF(A466="P",INDEX('LŠZ P'!A$2:AP$2000,B466,2),INDEX('LŠZ H'!A$2:AI$2000,B466,2))</f>
        <v>ZK</v>
      </c>
      <c r="K466" s="900" t="str">
        <f>IF(A466="P",CONCATENATE(INDEX('LŠZ P'!A$2:AP$2000,B466,24),",",INDEX('LŠZ P'!A$2:AP$2000,B466,26)," ",INDEX('LŠZ P'!A$2:AP$2000,B466,25)),CONCATENATE(INDEX('LŠZ H'!A$2:AI$2000,B466,24),",",INDEX('LŠZ H'!A$2:AI$2000,B466,26)," ",INDEX('LŠZ H'!A$2:AI$2000,B466,25)))</f>
        <v>2, 27</v>
      </c>
      <c r="L466" s="900" t="str">
        <f>IF(A466="P",INDEX('LŠZ P'!A$2:AP$2000,B466,20),INDEX('LŠZ H'!A$2:AI$2000,B466,20))</f>
        <v>P</v>
      </c>
      <c r="M466" s="900" t="str">
        <f>IF(A466="P",CONCATENATE(INDEX('LŠZ P'!A$2:AP$2000,B466,3),"/",INDEX('LŠZ P'!A$2:AP$2000,B466,4)),CONCATENATE(INDEX('LŠZ H'!A$2:AI$2000,B466,3),"/",INDEX('LŠZ H'!A$2:AI$2000,B466,4)))</f>
        <v>IMPULS 17/</v>
      </c>
      <c r="N466" s="900" t="e">
        <f>IF(A466="P",CONCATENATE(INDEX('LŠZ P'!A$2:AP$2000,B466,23),";",INDEX('LŠZ P'!A$2:AP$2000,B466,42)),CONCATENATE(INDEX('LŠZ H'!A$2:AI$2000,B466,23),";",INDEX('LŠZ H'!A$2:AI$2000,B466,39)))</f>
        <v>#REF!</v>
      </c>
      <c r="O466" s="914">
        <v>45147</v>
      </c>
      <c r="P466" s="599"/>
    </row>
    <row r="467" spans="1:16" s="295" customFormat="1" x14ac:dyDescent="0.2">
      <c r="A467" s="898" t="s">
        <v>991</v>
      </c>
      <c r="B467" s="899">
        <v>1064</v>
      </c>
      <c r="C467" s="904">
        <v>464</v>
      </c>
      <c r="D467" s="900" t="str">
        <f>IF(A467="P",INDEX('LŠZ P'!A$2:AP$2000,B467,11),INDEX('LŠZ H'!A$2:AI$2000,B467,11))</f>
        <v>Lucia GUROVÁ</v>
      </c>
      <c r="E467" s="900" t="str">
        <f>IF(A467="P",INDEX('LŠZ P'!A$2:AP$2000,B467,5),INDEX('LŠZ H'!A$2:AI$2000,B467,5))</f>
        <v>OM-L064</v>
      </c>
      <c r="F467" s="900">
        <f>IF(A467="P",INDEX('LŠZ P'!A$2:AP$2000,B467,6),INDEX('LŠZ H'!A$2:AI$2000,B467,6))</f>
        <v>0</v>
      </c>
      <c r="G467" s="899" t="str">
        <f>IF(A467="P",INDEX('LŠZ P'!A$2:AP$2000,B467,21),INDEX('LŠZ H'!A$2:AI$2000,B467,21))</f>
        <v>V</v>
      </c>
      <c r="H467" s="900">
        <f>IF(A467="P",INDEX('LŠZ P'!A$2:AP$2000,B467,17),INDEX('LŠZ H'!A$2:AI$2000,B467,17))</f>
        <v>21464</v>
      </c>
      <c r="I467" s="913">
        <v>44424</v>
      </c>
      <c r="J467" s="899" t="str">
        <f>IF(A467="P",INDEX('LŠZ P'!A$2:AP$2000,B467,2),INDEX('LŠZ H'!A$2:AI$2000,B467,2))</f>
        <v>PK</v>
      </c>
      <c r="K467" s="900" t="str">
        <f>IF(A467="P",CONCATENATE(INDEX('LŠZ P'!A$2:AP$2000,B467,24),",",INDEX('LŠZ P'!A$2:AP$2000,B467,26)," ",INDEX('LŠZ P'!A$2:AP$2000,B467,25)),CONCATENATE(INDEX('LŠZ H'!A$2:AI$2000,B467,24),",",INDEX('LŠZ H'!A$2:AI$2000,B467,26)," ",INDEX('LŠZ H'!A$2:AI$2000,B467,25)))</f>
        <v>Gaštanová 48,010 07 Žilina</v>
      </c>
      <c r="L467" s="900" t="str">
        <f>IF(A467="P",INDEX('LŠZ P'!A$2:AP$2000,B467,20),INDEX('LŠZ H'!A$2:AI$2000,B467,20))</f>
        <v>Vrabec</v>
      </c>
      <c r="M467" s="900" t="str">
        <f>IF(A467="P",CONCATENATE(INDEX('LŠZ P'!A$2:AP$2000,B467,3),"/",INDEX('LŠZ P'!A$2:AP$2000,B467,4)),CONCATENATE(INDEX('LŠZ H'!A$2:AI$2000,B467,3),"/",INDEX('LŠZ H'!A$2:AI$2000,B467,4)))</f>
        <v>VEGA 2 S/</v>
      </c>
      <c r="N467" s="900" t="str">
        <f>IF(A467="P",CONCATENATE(INDEX('LŠZ P'!A$2:AP$2000,B467,23),";",INDEX('LŠZ P'!A$2:AP$2000,B467,42)),CONCATENATE(INDEX('LŠZ H'!A$2:AI$2000,B467,23),";",INDEX('LŠZ H'!A$2:AI$2000,B467,39)))</f>
        <v>50;</v>
      </c>
      <c r="O467" s="914">
        <v>45148</v>
      </c>
      <c r="P467" s="599"/>
    </row>
    <row r="468" spans="1:16" s="295" customFormat="1" x14ac:dyDescent="0.2">
      <c r="A468" s="898" t="s">
        <v>991</v>
      </c>
      <c r="B468" s="899">
        <v>32</v>
      </c>
      <c r="C468" s="904">
        <v>465</v>
      </c>
      <c r="D468" s="900" t="str">
        <f>IF(A468="P",INDEX('LŠZ P'!A$2:AP$2000,B468,11),INDEX('LŠZ H'!A$2:AI$2000,B468,11))</f>
        <v>Slavomír BADÁR</v>
      </c>
      <c r="E468" s="900" t="str">
        <f>IF(A468="P",INDEX('LŠZ P'!A$2:AP$2000,B468,5),INDEX('LŠZ H'!A$2:AI$2000,B468,5))</f>
        <v>OM-P032</v>
      </c>
      <c r="F468" s="900">
        <f>IF(A468="P",INDEX('LŠZ P'!A$2:AP$2000,B468,6),INDEX('LŠZ H'!A$2:AI$2000,B468,6))</f>
        <v>0</v>
      </c>
      <c r="G468" s="899" t="str">
        <f>IF(A468="P",INDEX('LŠZ P'!A$2:AP$2000,B468,21),INDEX('LŠZ H'!A$2:AI$2000,B468,21))</f>
        <v>V</v>
      </c>
      <c r="H468" s="900">
        <f>IF(A468="P",INDEX('LŠZ P'!A$2:AP$2000,B468,17),INDEX('LŠZ H'!A$2:AI$2000,B468,17))</f>
        <v>21465</v>
      </c>
      <c r="I468" s="913">
        <v>44424</v>
      </c>
      <c r="J468" s="899" t="str">
        <f>IF(A468="P",INDEX('LŠZ P'!A$2:AP$2000,B468,2),INDEX('LŠZ H'!A$2:AI$2000,B468,2))</f>
        <v>PK</v>
      </c>
      <c r="K468" s="900" t="str">
        <f>IF(A468="P",CONCATENATE(INDEX('LŠZ P'!A$2:AP$2000,B468,24),",",INDEX('LŠZ P'!A$2:AP$2000,B468,26)," ",INDEX('LŠZ P'!A$2:AP$2000,B468,25)),CONCATENATE(INDEX('LŠZ H'!A$2:AI$2000,B468,24),",",INDEX('LŠZ H'!A$2:AI$2000,B468,26)," ",INDEX('LŠZ H'!A$2:AI$2000,B468,25)))</f>
        <v>M. Galandu 1212/6,013 01 Teplička nad Váhom</v>
      </c>
      <c r="L468" s="900" t="str">
        <f>IF(A468="P",INDEX('LŠZ P'!A$2:AP$2000,B468,20),INDEX('LŠZ H'!A$2:AI$2000,B468,20))</f>
        <v>Vrabec</v>
      </c>
      <c r="M468" s="900" t="str">
        <f>IF(A468="P",CONCATENATE(INDEX('LŠZ P'!A$2:AP$2000,B468,3),"/",INDEX('LŠZ P'!A$2:AP$2000,B468,4)),CONCATENATE(INDEX('LŠZ H'!A$2:AI$2000,B468,3),"/",INDEX('LŠZ H'!A$2:AI$2000,B468,4)))</f>
        <v>COMET 3 L/</v>
      </c>
      <c r="N468" s="900" t="str">
        <f>IF(A468="P",CONCATENATE(INDEX('LŠZ P'!A$2:AP$2000,B468,23),";",INDEX('LŠZ P'!A$2:AP$2000,B468,42)),CONCATENATE(INDEX('LŠZ H'!A$2:AI$2000,B468,23),";",INDEX('LŠZ H'!A$2:AI$2000,B468,39)))</f>
        <v>0,15;</v>
      </c>
      <c r="O468" s="914">
        <v>45122</v>
      </c>
      <c r="P468" s="599"/>
    </row>
    <row r="469" spans="1:16" s="295" customFormat="1" x14ac:dyDescent="0.2">
      <c r="A469" s="898" t="s">
        <v>991</v>
      </c>
      <c r="B469" s="899">
        <v>53</v>
      </c>
      <c r="C469" s="904">
        <v>466</v>
      </c>
      <c r="D469" s="900" t="str">
        <f>IF(A469="P",INDEX('LŠZ P'!A$2:AP$2000,B469,11),INDEX('LŠZ H'!A$2:AI$2000,B469,11))</f>
        <v>Patrik ČAPKA</v>
      </c>
      <c r="E469" s="900" t="str">
        <f>IF(A469="P",INDEX('LŠZ P'!A$2:AP$2000,B469,5),INDEX('LŠZ H'!A$2:AI$2000,B469,5))</f>
        <v>OM-P053</v>
      </c>
      <c r="F469" s="900">
        <f>IF(A469="P",INDEX('LŠZ P'!A$2:AP$2000,B469,6),INDEX('LŠZ H'!A$2:AI$2000,B469,6))</f>
        <v>0</v>
      </c>
      <c r="G469" s="899" t="str">
        <f>IF(A469="P",INDEX('LŠZ P'!A$2:AP$2000,B469,21),INDEX('LŠZ H'!A$2:AI$2000,B469,21))</f>
        <v>V</v>
      </c>
      <c r="H469" s="900">
        <f>IF(A469="P",INDEX('LŠZ P'!A$2:AP$2000,B469,17),INDEX('LŠZ H'!A$2:AI$2000,B469,17))</f>
        <v>21466</v>
      </c>
      <c r="I469" s="913">
        <v>44425</v>
      </c>
      <c r="J469" s="899" t="str">
        <f>IF(A469="P",INDEX('LŠZ P'!A$2:AP$2000,B469,2),INDEX('LŠZ H'!A$2:AI$2000,B469,2))</f>
        <v>PK</v>
      </c>
      <c r="K469" s="900" t="str">
        <f>IF(A469="P",CONCATENATE(INDEX('LŠZ P'!A$2:AP$2000,B469,24),",",INDEX('LŠZ P'!A$2:AP$2000,B469,26)," ",INDEX('LŠZ P'!A$2:AP$2000,B469,25)),CONCATENATE(INDEX('LŠZ H'!A$2:AI$2000,B469,24),",",INDEX('LŠZ H'!A$2:AI$2000,B469,26)," ",INDEX('LŠZ H'!A$2:AI$2000,B469,25)))</f>
        <v>Na Hlinách 6925/15,917 01 Trnava</v>
      </c>
      <c r="L469" s="900" t="str">
        <f>IF(A469="P",INDEX('LŠZ P'!A$2:AP$2000,B469,20),INDEX('LŠZ H'!A$2:AI$2000,B469,20))</f>
        <v>Čierny</v>
      </c>
      <c r="M469" s="900" t="str">
        <f>IF(A469="P",CONCATENATE(INDEX('LŠZ P'!A$2:AP$2000,B469,3),"/",INDEX('LŠZ P'!A$2:AP$2000,B469,4)),CONCATENATE(INDEX('LŠZ H'!A$2:AI$2000,B469,3),"/",INDEX('LŠZ H'!A$2:AI$2000,B469,4)))</f>
        <v>PLUTO 3 SM/</v>
      </c>
      <c r="N469" s="900" t="str">
        <f>IF(A469="P",CONCATENATE(INDEX('LŠZ P'!A$2:AP$2000,B469,23),";",INDEX('LŠZ P'!A$2:AP$2000,B469,42)),CONCATENATE(INDEX('LŠZ H'!A$2:AI$2000,B469,23),";",INDEX('LŠZ H'!A$2:AI$2000,B469,39)))</f>
        <v>0;</v>
      </c>
      <c r="O469" s="914">
        <v>45147</v>
      </c>
      <c r="P469" s="599"/>
    </row>
    <row r="470" spans="1:16" s="295" customFormat="1" x14ac:dyDescent="0.2">
      <c r="A470" s="898" t="s">
        <v>991</v>
      </c>
      <c r="B470" s="899">
        <v>64</v>
      </c>
      <c r="C470" s="904">
        <v>467</v>
      </c>
      <c r="D470" s="900" t="str">
        <f>IF(A470="P",INDEX('LŠZ P'!A$2:AP$2000,B470,11),INDEX('LŠZ H'!A$2:AI$2000,B470,11))</f>
        <v>Martin KRŠÁK</v>
      </c>
      <c r="E470" s="900" t="str">
        <f>IF(A470="P",INDEX('LŠZ P'!A$2:AP$2000,B470,5),INDEX('LŠZ H'!A$2:AI$2000,B470,5))</f>
        <v>OM-P064</v>
      </c>
      <c r="F470" s="900">
        <f>IF(A470="P",INDEX('LŠZ P'!A$2:AP$2000,B470,6),INDEX('LŠZ H'!A$2:AI$2000,B470,6))</f>
        <v>0</v>
      </c>
      <c r="G470" s="899" t="str">
        <f>IF(A470="P",INDEX('LŠZ P'!A$2:AP$2000,B470,21),INDEX('LŠZ H'!A$2:AI$2000,B470,21))</f>
        <v>V</v>
      </c>
      <c r="H470" s="900">
        <f>IF(A470="P",INDEX('LŠZ P'!A$2:AP$2000,B470,17),INDEX('LŠZ H'!A$2:AI$2000,B470,17))</f>
        <v>21467</v>
      </c>
      <c r="I470" s="913">
        <v>44425</v>
      </c>
      <c r="J470" s="899" t="str">
        <f>IF(A470="P",INDEX('LŠZ P'!A$2:AP$2000,B470,2),INDEX('LŠZ H'!A$2:AI$2000,B470,2))</f>
        <v>PK</v>
      </c>
      <c r="K470" s="900" t="str">
        <f>IF(A470="P",CONCATENATE(INDEX('LŠZ P'!A$2:AP$2000,B470,24),",",INDEX('LŠZ P'!A$2:AP$2000,B470,26)," ",INDEX('LŠZ P'!A$2:AP$2000,B470,25)),CONCATENATE(INDEX('LŠZ H'!A$2:AI$2000,B470,24),",",INDEX('LŠZ H'!A$2:AI$2000,B470,26)," ",INDEX('LŠZ H'!A$2:AI$2000,B470,25)))</f>
        <v>Liešťany 34,972 27 Liešťany</v>
      </c>
      <c r="L470" s="900" t="str">
        <f>IF(A470="P",INDEX('LŠZ P'!A$2:AP$2000,B470,20),INDEX('LŠZ H'!A$2:AI$2000,B470,20))</f>
        <v>Čierny</v>
      </c>
      <c r="M470" s="900" t="str">
        <f>IF(A470="P",CONCATENATE(INDEX('LŠZ P'!A$2:AP$2000,B470,3),"/",INDEX('LŠZ P'!A$2:AP$2000,B470,4)),CONCATENATE(INDEX('LŠZ H'!A$2:AI$2000,B470,3),"/",INDEX('LŠZ H'!A$2:AI$2000,B470,4)))</f>
        <v>RUSH 3 M/</v>
      </c>
      <c r="N470" s="900" t="str">
        <f>IF(A470="P",CONCATENATE(INDEX('LŠZ P'!A$2:AP$2000,B470,23),";",INDEX('LŠZ P'!A$2:AP$2000,B470,42)),CONCATENATE(INDEX('LŠZ H'!A$2:AI$2000,B470,23),";",INDEX('LŠZ H'!A$2:AI$2000,B470,39)))</f>
        <v>76;</v>
      </c>
      <c r="O470" s="914">
        <v>44782</v>
      </c>
      <c r="P470" s="599"/>
    </row>
    <row r="471" spans="1:16" s="295" customFormat="1" x14ac:dyDescent="0.2">
      <c r="A471" s="898" t="s">
        <v>991</v>
      </c>
      <c r="B471" s="899">
        <v>127</v>
      </c>
      <c r="C471" s="904">
        <v>468</v>
      </c>
      <c r="D471" s="900" t="str">
        <f>IF(A471="P",INDEX('LŠZ P'!A$2:AP$2000,B471,11),INDEX('LŠZ H'!A$2:AI$2000,B471,11))</f>
        <v>Andrej LUŽÁK</v>
      </c>
      <c r="E471" s="900" t="str">
        <f>IF(A471="P",INDEX('LŠZ P'!A$2:AP$2000,B471,5),INDEX('LŠZ H'!A$2:AI$2000,B471,5))</f>
        <v>OM-P127</v>
      </c>
      <c r="F471" s="900">
        <f>IF(A471="P",INDEX('LŠZ P'!A$2:AP$2000,B471,6),INDEX('LŠZ H'!A$2:AI$2000,B471,6))</f>
        <v>0</v>
      </c>
      <c r="G471" s="899" t="str">
        <f>IF(A471="P",INDEX('LŠZ P'!A$2:AP$2000,B471,21),INDEX('LŠZ H'!A$2:AI$2000,B471,21))</f>
        <v>V</v>
      </c>
      <c r="H471" s="900">
        <f>IF(A471="P",INDEX('LŠZ P'!A$2:AP$2000,B471,17),INDEX('LŠZ H'!A$2:AI$2000,B471,17))</f>
        <v>21468</v>
      </c>
      <c r="I471" s="913">
        <v>44425</v>
      </c>
      <c r="J471" s="899" t="str">
        <f>IF(A471="P",INDEX('LŠZ P'!A$2:AP$2000,B471,2),INDEX('LŠZ H'!A$2:AI$2000,B471,2))</f>
        <v>PK</v>
      </c>
      <c r="K471" s="900" t="str">
        <f>IF(A471="P",CONCATENATE(INDEX('LŠZ P'!A$2:AP$2000,B471,24),",",INDEX('LŠZ P'!A$2:AP$2000,B471,26)," ",INDEX('LŠZ P'!A$2:AP$2000,B471,25)),CONCATENATE(INDEX('LŠZ H'!A$2:AI$2000,B471,24),",",INDEX('LŠZ H'!A$2:AI$2000,B471,26)," ",INDEX('LŠZ H'!A$2:AI$2000,B471,25)))</f>
        <v>J. Kréna 28,915 01 Nové Mesto nad Váhom</v>
      </c>
      <c r="L471" s="900" t="str">
        <f>IF(A471="P",INDEX('LŠZ P'!A$2:AP$2000,B471,20),INDEX('LŠZ H'!A$2:AI$2000,B471,20))</f>
        <v>Čierny</v>
      </c>
      <c r="M471" s="900" t="str">
        <f>IF(A471="P",CONCATENATE(INDEX('LŠZ P'!A$2:AP$2000,B471,3),"/",INDEX('LŠZ P'!A$2:AP$2000,B471,4)),CONCATENATE(INDEX('LŠZ H'!A$2:AI$2000,B471,3),"/",INDEX('LŠZ H'!A$2:AI$2000,B471,4)))</f>
        <v>ENVY 25/</v>
      </c>
      <c r="N471" s="900" t="str">
        <f>IF(A471="P",CONCATENATE(INDEX('LŠZ P'!A$2:AP$2000,B471,23),";",INDEX('LŠZ P'!A$2:AP$2000,B471,42)),CONCATENATE(INDEX('LŠZ H'!A$2:AI$2000,B471,23),";",INDEX('LŠZ H'!A$2:AI$2000,B471,39)))</f>
        <v>140;</v>
      </c>
      <c r="O471" s="914">
        <v>44777</v>
      </c>
      <c r="P471" s="599"/>
    </row>
    <row r="472" spans="1:16" s="295" customFormat="1" x14ac:dyDescent="0.2">
      <c r="A472" s="898" t="s">
        <v>991</v>
      </c>
      <c r="B472" s="899">
        <v>142</v>
      </c>
      <c r="C472" s="904">
        <v>469</v>
      </c>
      <c r="D472" s="900" t="str">
        <f>IF(A472="P",INDEX('LŠZ P'!A$2:AP$2000,B472,11),INDEX('LŠZ H'!A$2:AI$2000,B472,11))</f>
        <v>Mgr. Ján IVANECKÝ</v>
      </c>
      <c r="E472" s="900" t="str">
        <f>IF(A472="P",INDEX('LŠZ P'!A$2:AP$2000,B472,5),INDEX('LŠZ H'!A$2:AI$2000,B472,5))</f>
        <v>OM-P142</v>
      </c>
      <c r="F472" s="915" t="str">
        <f>IF(A472="P",INDEX('LŠZ P'!A$2:AP$2000,B472,6),INDEX('LŠZ H'!A$2:AI$2000,B472,6))</f>
        <v>P079</v>
      </c>
      <c r="G472" s="899" t="str">
        <f>IF(A472="P",INDEX('LŠZ P'!A$2:AP$2000,B472,21),INDEX('LŠZ H'!A$2:AI$2000,B472,21))</f>
        <v>V</v>
      </c>
      <c r="H472" s="900">
        <f>IF(A472="P",INDEX('LŠZ P'!A$2:AP$2000,B472,17),INDEX('LŠZ H'!A$2:AI$2000,B472,17))</f>
        <v>21469</v>
      </c>
      <c r="I472" s="913">
        <v>44425</v>
      </c>
      <c r="J472" s="899" t="str">
        <f>IF(A472="P",INDEX('LŠZ P'!A$2:AP$2000,B472,2),INDEX('LŠZ H'!A$2:AI$2000,B472,2))</f>
        <v>MPK</v>
      </c>
      <c r="K472" s="900" t="str">
        <f>IF(A472="P",CONCATENATE(INDEX('LŠZ P'!A$2:AP$2000,B472,24),",",INDEX('LŠZ P'!A$2:AP$2000,B472,26)," ",INDEX('LŠZ P'!A$2:AP$2000,B472,25)),CONCATENATE(INDEX('LŠZ H'!A$2:AI$2000,B472,24),",",INDEX('LŠZ H'!A$2:AI$2000,B472,26)," ",INDEX('LŠZ H'!A$2:AI$2000,B472,25)))</f>
        <v>Korabinského 61,080 06 Ľubotice</v>
      </c>
      <c r="L472" s="900" t="str">
        <f>IF(A472="P",INDEX('LŠZ P'!A$2:AP$2000,B472,20),INDEX('LŠZ H'!A$2:AI$2000,B472,20))</f>
        <v>Šimko</v>
      </c>
      <c r="M472" s="900" t="str">
        <f>IF(A472="P",CONCATENATE(INDEX('LŠZ P'!A$2:AP$2000,B472,3),"/",INDEX('LŠZ P'!A$2:AP$2000,B472,4)),CONCATENATE(INDEX('LŠZ H'!A$2:AI$2000,B472,3),"/",INDEX('LŠZ H'!A$2:AI$2000,B472,4)))</f>
        <v>LIFT EZ R M/</v>
      </c>
      <c r="N472" s="900" t="str">
        <f>IF(A472="P",CONCATENATE(INDEX('LŠZ P'!A$2:AP$2000,B472,23),";",INDEX('LŠZ P'!A$2:AP$2000,B472,42)),CONCATENATE(INDEX('LŠZ H'!A$2:AI$2000,B472,23),";",INDEX('LŠZ H'!A$2:AI$2000,B472,39)))</f>
        <v>0;</v>
      </c>
      <c r="O472" s="914">
        <v>45147</v>
      </c>
      <c r="P472" s="599"/>
    </row>
    <row r="473" spans="1:16" s="295" customFormat="1" x14ac:dyDescent="0.2">
      <c r="A473" s="898" t="s">
        <v>991</v>
      </c>
      <c r="B473" s="899">
        <v>161</v>
      </c>
      <c r="C473" s="904">
        <v>470</v>
      </c>
      <c r="D473" s="900" t="str">
        <f>IF(A473="P",INDEX('LŠZ P'!A$2:AP$2000,B473,11),INDEX('LŠZ H'!A$2:AI$2000,B473,11))</f>
        <v>Martin FAJNA</v>
      </c>
      <c r="E473" s="900" t="str">
        <f>IF(A473="P",INDEX('LŠZ P'!A$2:AP$2000,B473,5),INDEX('LŠZ H'!A$2:AI$2000,B473,5))</f>
        <v>OM-P161</v>
      </c>
      <c r="F473" s="900">
        <f>IF(A473="P",INDEX('LŠZ P'!A$2:AP$2000,B473,6),INDEX('LŠZ H'!A$2:AI$2000,B473,6))</f>
        <v>0</v>
      </c>
      <c r="G473" s="899" t="str">
        <f>IF(A473="P",INDEX('LŠZ P'!A$2:AP$2000,B473,21),INDEX('LŠZ H'!A$2:AI$2000,B473,21))</f>
        <v>P,Z</v>
      </c>
      <c r="H473" s="900">
        <f>IF(A473="P",INDEX('LŠZ P'!A$2:AP$2000,B473,17),INDEX('LŠZ H'!A$2:AI$2000,B473,17))</f>
        <v>21470</v>
      </c>
      <c r="I473" s="913">
        <v>44426</v>
      </c>
      <c r="J473" s="899" t="str">
        <f>IF(A473="P",INDEX('LŠZ P'!A$2:AP$2000,B473,2),INDEX('LŠZ H'!A$2:AI$2000,B473,2))</f>
        <v>PK</v>
      </c>
      <c r="K473" s="900" t="str">
        <f>IF(A473="P",CONCATENATE(INDEX('LŠZ P'!A$2:AP$2000,B473,24),",",INDEX('LŠZ P'!A$2:AP$2000,B473,26)," ",INDEX('LŠZ P'!A$2:AP$2000,B473,25)),CONCATENATE(INDEX('LŠZ H'!A$2:AI$2000,B473,24),",",INDEX('LŠZ H'!A$2:AI$2000,B473,26)," ",INDEX('LŠZ H'!A$2:AI$2000,B473,25)))</f>
        <v>Medová 445/20,020 61 Lednické Rovne</v>
      </c>
      <c r="L473" s="900" t="str">
        <f>IF(A473="P",INDEX('LŠZ P'!A$2:AP$2000,B473,20),INDEX('LŠZ H'!A$2:AI$2000,B473,20))</f>
        <v>Jánošík</v>
      </c>
      <c r="M473" s="900" t="str">
        <f>IF(A473="P",CONCATENATE(INDEX('LŠZ P'!A$2:AP$2000,B473,3),"/",INDEX('LŠZ P'!A$2:AP$2000,B473,4)),CONCATENATE(INDEX('LŠZ H'!A$2:AI$2000,B473,3),"/",INDEX('LŠZ H'!A$2:AI$2000,B473,4)))</f>
        <v>CHARGER 28/</v>
      </c>
      <c r="N473" s="900" t="str">
        <f>IF(A473="P",CONCATENATE(INDEX('LŠZ P'!A$2:AP$2000,B473,23),";",INDEX('LŠZ P'!A$2:AP$2000,B473,42)),CONCATENATE(INDEX('LŠZ H'!A$2:AI$2000,B473,23),";",INDEX('LŠZ H'!A$2:AI$2000,B473,39)))</f>
        <v>50;</v>
      </c>
      <c r="O473" s="914">
        <v>45155</v>
      </c>
      <c r="P473" s="599"/>
    </row>
    <row r="474" spans="1:16" s="295" customFormat="1" x14ac:dyDescent="0.2">
      <c r="A474" s="898" t="s">
        <v>991</v>
      </c>
      <c r="B474" s="899">
        <v>168</v>
      </c>
      <c r="C474" s="904">
        <v>471</v>
      </c>
      <c r="D474" s="900" t="str">
        <f>IF(A474="P",INDEX('LŠZ P'!A$2:AP$2000,B474,11),INDEX('LŠZ H'!A$2:AI$2000,B474,11))</f>
        <v>Ing. Dávid DUBOVSKÝ</v>
      </c>
      <c r="E474" s="900" t="str">
        <f>IF(A474="P",INDEX('LŠZ P'!A$2:AP$2000,B474,5),INDEX('LŠZ H'!A$2:AI$2000,B474,5))</f>
        <v>OM-P168</v>
      </c>
      <c r="F474" s="900">
        <f>IF(A474="P",INDEX('LŠZ P'!A$2:AP$2000,B474,6),INDEX('LŠZ H'!A$2:AI$2000,B474,6))</f>
        <v>0</v>
      </c>
      <c r="G474" s="899" t="str">
        <f>IF(A474="P",INDEX('LŠZ P'!A$2:AP$2000,B474,21),INDEX('LŠZ H'!A$2:AI$2000,B474,21))</f>
        <v>V</v>
      </c>
      <c r="H474" s="900">
        <f>IF(A474="P",INDEX('LŠZ P'!A$2:AP$2000,B474,17),INDEX('LŠZ H'!A$2:AI$2000,B474,17))</f>
        <v>21471</v>
      </c>
      <c r="I474" s="913">
        <v>44425</v>
      </c>
      <c r="J474" s="899" t="str">
        <f>IF(A474="P",INDEX('LŠZ P'!A$2:AP$2000,B474,2),INDEX('LŠZ H'!A$2:AI$2000,B474,2))</f>
        <v>PK</v>
      </c>
      <c r="K474" s="900" t="str">
        <f>IF(A474="P",CONCATENATE(INDEX('LŠZ P'!A$2:AP$2000,B474,24),",",INDEX('LŠZ P'!A$2:AP$2000,B474,26)," ",INDEX('LŠZ P'!A$2:AP$2000,B474,25)),CONCATENATE(INDEX('LŠZ H'!A$2:AI$2000,B474,24),",",INDEX('LŠZ H'!A$2:AI$2000,B474,26)," ",INDEX('LŠZ H'!A$2:AI$2000,B474,25)))</f>
        <v>Údernícka 10,851 01 Bratislava</v>
      </c>
      <c r="L474" s="900" t="str">
        <f>IF(A474="P",INDEX('LŠZ P'!A$2:AP$2000,B474,20),INDEX('LŠZ H'!A$2:AI$2000,B474,20))</f>
        <v>Jančiar</v>
      </c>
      <c r="M474" s="900" t="str">
        <f>IF(A474="P",CONCATENATE(INDEX('LŠZ P'!A$2:AP$2000,B474,3),"/",INDEX('LŠZ P'!A$2:AP$2000,B474,4)),CONCATENATE(INDEX('LŠZ H'!A$2:AI$2000,B474,3),"/",INDEX('LŠZ H'!A$2:AI$2000,B474,4)))</f>
        <v>RUSH 4 ML/</v>
      </c>
      <c r="N474" s="900" t="str">
        <f>IF(A474="P",CONCATENATE(INDEX('LŠZ P'!A$2:AP$2000,B474,23),";",INDEX('LŠZ P'!A$2:AP$2000,B474,42)),CONCATENATE(INDEX('LŠZ H'!A$2:AI$2000,B474,23),";",INDEX('LŠZ H'!A$2:AI$2000,B474,39)))</f>
        <v>92;</v>
      </c>
      <c r="O474" s="914">
        <v>45150</v>
      </c>
      <c r="P474" s="599"/>
    </row>
    <row r="475" spans="1:16" s="295" customFormat="1" x14ac:dyDescent="0.2">
      <c r="A475" s="898" t="s">
        <v>991</v>
      </c>
      <c r="B475" s="899">
        <v>628</v>
      </c>
      <c r="C475" s="904">
        <v>472</v>
      </c>
      <c r="D475" s="900" t="str">
        <f>IF(A475="P",INDEX('LŠZ P'!A$2:AP$2000,B475,11),INDEX('LŠZ H'!A$2:AI$2000,B475,11))</f>
        <v>Ing. Vladimír TRANŽÍK</v>
      </c>
      <c r="E475" s="900" t="str">
        <f>IF(A475="P",INDEX('LŠZ P'!A$2:AP$2000,B475,5),INDEX('LŠZ H'!A$2:AI$2000,B475,5))</f>
        <v>OM-P628</v>
      </c>
      <c r="F475" s="915" t="str">
        <f>IF(A475="P",INDEX('LŠZ P'!A$2:AP$2000,B475,6),INDEX('LŠZ H'!A$2:AI$2000,B475,6))</f>
        <v>P279</v>
      </c>
      <c r="G475" s="899" t="str">
        <f>IF(A475="P",INDEX('LŠZ P'!A$2:AP$2000,B475,21),INDEX('LŠZ H'!A$2:AI$2000,B475,21))</f>
        <v>P,Z/P</v>
      </c>
      <c r="H475" s="900">
        <f>IF(A475="P",INDEX('LŠZ P'!A$2:AP$2000,B475,17),INDEX('LŠZ H'!A$2:AI$2000,B475,17))</f>
        <v>21472</v>
      </c>
      <c r="I475" s="913">
        <v>44425</v>
      </c>
      <c r="J475" s="899" t="str">
        <f>IF(A475="P",INDEX('LŠZ P'!A$2:AP$2000,B475,2),INDEX('LŠZ H'!A$2:AI$2000,B475,2))</f>
        <v>MPK</v>
      </c>
      <c r="K475" s="900" t="str">
        <f>IF(A475="P",CONCATENATE(INDEX('LŠZ P'!A$2:AP$2000,B475,24),",",INDEX('LŠZ P'!A$2:AP$2000,B475,26)," ",INDEX('LŠZ P'!A$2:AP$2000,B475,25)),CONCATENATE(INDEX('LŠZ H'!A$2:AI$2000,B475,24),",",INDEX('LŠZ H'!A$2:AI$2000,B475,26)," ",INDEX('LŠZ H'!A$2:AI$2000,B475,25)))</f>
        <v xml:space="preserve">Suchá nad Parnou 745,919 01 </v>
      </c>
      <c r="L475" s="900" t="str">
        <f>IF(A475="P",INDEX('LŠZ P'!A$2:AP$2000,B475,20),INDEX('LŠZ H'!A$2:AI$2000,B475,20))</f>
        <v>Ďurina</v>
      </c>
      <c r="M475" s="900" t="str">
        <f>IF(A475="P",CONCATENATE(INDEX('LŠZ P'!A$2:AP$2000,B475,3),"/",INDEX('LŠZ P'!A$2:AP$2000,B475,4)),CONCATENATE(INDEX('LŠZ H'!A$2:AI$2000,B475,3),"/",INDEX('LŠZ H'!A$2:AI$2000,B475,4)))</f>
        <v>PLUTO BI XXL/VTR 2</v>
      </c>
      <c r="N475" s="900" t="str">
        <f>IF(A475="P",CONCATENATE(INDEX('LŠZ P'!A$2:AP$2000,B475,23),";",INDEX('LŠZ P'!A$2:AP$2000,B475,42)),CONCATENATE(INDEX('LŠZ H'!A$2:AI$2000,B475,23),";",INDEX('LŠZ H'!A$2:AI$2000,B475,39)))</f>
        <v>167,30//80/120;PARA PLS do 14.09.2022</v>
      </c>
      <c r="O475" s="914">
        <v>45154</v>
      </c>
      <c r="P475" s="599"/>
    </row>
    <row r="476" spans="1:16" s="295" customFormat="1" x14ac:dyDescent="0.2">
      <c r="A476" s="898" t="s">
        <v>991</v>
      </c>
      <c r="B476" s="899">
        <v>325</v>
      </c>
      <c r="C476" s="904">
        <v>473</v>
      </c>
      <c r="D476" s="900" t="str">
        <f>IF(A476="P",INDEX('LŠZ P'!A$2:AP$2000,B476,11),INDEX('LŠZ H'!A$2:AI$2000,B476,11))</f>
        <v>Rudolf HOLUBČÍK</v>
      </c>
      <c r="E476" s="900" t="str">
        <f>IF(A476="P",INDEX('LŠZ P'!A$2:AP$2000,B476,5),INDEX('LŠZ H'!A$2:AI$2000,B476,5))</f>
        <v>OM-P325</v>
      </c>
      <c r="F476" s="900" t="str">
        <f>IF(A476="P",INDEX('LŠZ P'!A$2:AP$2000,B476,6),INDEX('LŠZ H'!A$2:AI$2000,B476,6))</f>
        <v>P572</v>
      </c>
      <c r="G476" s="899" t="str">
        <f>IF(A476="P",INDEX('LŠZ P'!A$2:AP$2000,B476,21),INDEX('LŠZ H'!A$2:AI$2000,B476,21))</f>
        <v>P,P</v>
      </c>
      <c r="H476" s="900">
        <f>IF(A476="P",INDEX('LŠZ P'!A$2:AP$2000,B476,17),INDEX('LŠZ H'!A$2:AI$2000,B476,17))</f>
        <v>15678</v>
      </c>
      <c r="I476" s="913">
        <v>44425</v>
      </c>
      <c r="J476" s="899" t="str">
        <f>IF(A476="P",INDEX('LŠZ P'!A$2:AP$2000,B476,2),INDEX('LŠZ H'!A$2:AI$2000,B476,2))</f>
        <v>MPK</v>
      </c>
      <c r="K476" s="900" t="str">
        <f>IF(A476="P",CONCATENATE(INDEX('LŠZ P'!A$2:AP$2000,B476,24),",",INDEX('LŠZ P'!A$2:AP$2000,B476,26)," ",INDEX('LŠZ P'!A$2:AP$2000,B476,25)),CONCATENATE(INDEX('LŠZ H'!A$2:AI$2000,B476,24),",",INDEX('LŠZ H'!A$2:AI$2000,B476,26)," ",INDEX('LŠZ H'!A$2:AI$2000,B476,25)))</f>
        <v>Borčany 38,956 36 Rybany</v>
      </c>
      <c r="L476" s="900" t="str">
        <f>IF(A476="P",INDEX('LŠZ P'!A$2:AP$2000,B476,20),INDEX('LŠZ H'!A$2:AI$2000,B476,20))</f>
        <v>Ďurina</v>
      </c>
      <c r="M476" s="900" t="str">
        <f>IF(A476="P",CONCATENATE(INDEX('LŠZ P'!A$2:AP$2000,B476,3),"/",INDEX('LŠZ P'!A$2:AP$2000,B476,4)),CONCATENATE(INDEX('LŠZ H'!A$2:AI$2000,B476,3),"/",INDEX('LŠZ H'!A$2:AI$2000,B476,4)))</f>
        <v>TREND 5 26/REDSTAR</v>
      </c>
      <c r="N476" s="900" t="str">
        <f>IF(A476="P",CONCATENATE(INDEX('LŠZ P'!A$2:AP$2000,B476,23),";",INDEX('LŠZ P'!A$2:AP$2000,B476,42)),CONCATENATE(INDEX('LŠZ H'!A$2:AI$2000,B476,23),";",INDEX('LŠZ H'!A$2:AI$2000,B476,39)))</f>
        <v>104//192/164;</v>
      </c>
      <c r="O476" s="914">
        <v>45153</v>
      </c>
      <c r="P476" s="599"/>
    </row>
    <row r="477" spans="1:16" s="295" customFormat="1" x14ac:dyDescent="0.2">
      <c r="A477" s="898" t="s">
        <v>991</v>
      </c>
      <c r="B477" s="899">
        <v>1203</v>
      </c>
      <c r="C477" s="904">
        <v>474</v>
      </c>
      <c r="D477" s="900" t="str">
        <f>IF(A477="P",INDEX('LŠZ P'!A$2:AP$2000,B477,11),INDEX('LŠZ H'!A$2:AI$2000,B477,11))</f>
        <v>Ján KALMAN</v>
      </c>
      <c r="E477" s="915" t="str">
        <f>IF(A477="P",INDEX('LŠZ P'!A$2:AP$2000,B477,5),INDEX('LŠZ H'!A$2:AI$2000,B477,5))</f>
        <v>OM-L203</v>
      </c>
      <c r="F477" s="900" t="str">
        <f>IF(A477="P",INDEX('LŠZ P'!A$2:AP$2000,B477,6),INDEX('LŠZ H'!A$2:AI$2000,B477,6))</f>
        <v>L202</v>
      </c>
      <c r="G477" s="899" t="str">
        <f>IF(A477="P",INDEX('LŠZ P'!A$2:AP$2000,B477,21),INDEX('LŠZ H'!A$2:AI$2000,B477,21))</f>
        <v>P/V</v>
      </c>
      <c r="H477" s="900">
        <f>IF(A477="P",INDEX('LŠZ P'!A$2:AP$2000,B477,17),INDEX('LŠZ H'!A$2:AI$2000,B477,17))</f>
        <v>21474</v>
      </c>
      <c r="I477" s="913">
        <v>44425</v>
      </c>
      <c r="J477" s="899" t="str">
        <f>IF(A477="P",INDEX('LŠZ P'!A$2:AP$2000,B477,2),INDEX('LŠZ H'!A$2:AI$2000,B477,2))</f>
        <v>MPK</v>
      </c>
      <c r="K477" s="900" t="str">
        <f>IF(A477="P",CONCATENATE(INDEX('LŠZ P'!A$2:AP$2000,B477,24),",",INDEX('LŠZ P'!A$2:AP$2000,B477,26)," ",INDEX('LŠZ P'!A$2:AP$2000,B477,25)),CONCATENATE(INDEX('LŠZ H'!A$2:AI$2000,B477,24),",",INDEX('LŠZ H'!A$2:AI$2000,B477,26)," ",INDEX('LŠZ H'!A$2:AI$2000,B477,25)))</f>
        <v>Hrabové 154,014 01 Bytča</v>
      </c>
      <c r="L477" s="900" t="str">
        <f>IF(A477="P",INDEX('LŠZ P'!A$2:AP$2000,B477,20),INDEX('LŠZ H'!A$2:AI$2000,B477,20))</f>
        <v>Vrabec/Ďurina</v>
      </c>
      <c r="M477" s="900" t="str">
        <f>IF(A477="P",CONCATENATE(INDEX('LŠZ P'!A$2:AP$2000,B477,3),"/",INDEX('LŠZ P'!A$2:AP$2000,B477,4)),CONCATENATE(INDEX('LŠZ H'!A$2:AI$2000,B477,3),"/",INDEX('LŠZ H'!A$2:AI$2000,B477,4)))</f>
        <v>BRIGHT 5 28/MINIPLANE THOR 130</v>
      </c>
      <c r="N477" s="900" t="str">
        <f>IF(A477="P",CONCATENATE(INDEX('LŠZ P'!A$2:AP$2000,B477,23),";",INDEX('LŠZ P'!A$2:AP$2000,B477,42)),CONCATENATE(INDEX('LŠZ H'!A$2:AI$2000,B477,23),";",INDEX('LŠZ H'!A$2:AI$2000,B477,39)))</f>
        <v>70,51//20/20;PARA PLS do 13.8.2023</v>
      </c>
      <c r="O477" s="914">
        <v>45151</v>
      </c>
      <c r="P477" s="599"/>
    </row>
    <row r="478" spans="1:16" s="295" customFormat="1" x14ac:dyDescent="0.2">
      <c r="A478" s="898" t="s">
        <v>991</v>
      </c>
      <c r="B478" s="899">
        <v>1285</v>
      </c>
      <c r="C478" s="904">
        <v>475</v>
      </c>
      <c r="D478" s="900" t="str">
        <f>IF(A478="P",INDEX('LŠZ P'!A$2:AP$2000,B478,11),INDEX('LŠZ H'!A$2:AI$2000,B478,11))</f>
        <v>Martin FAJNA</v>
      </c>
      <c r="E478" s="900" t="str">
        <f>IF(A478="P",INDEX('LŠZ P'!A$2:AP$2000,B478,5),INDEX('LŠZ H'!A$2:AI$2000,B478,5))</f>
        <v>OM-L285</v>
      </c>
      <c r="F478" s="900">
        <f>IF(A478="P",INDEX('LŠZ P'!A$2:AP$2000,B478,6),INDEX('LŠZ H'!A$2:AI$2000,B478,6))</f>
        <v>0</v>
      </c>
      <c r="G478" s="899" t="str">
        <f>IF(A478="P",INDEX('LŠZ P'!A$2:AP$2000,B478,21),INDEX('LŠZ H'!A$2:AI$2000,B478,21))</f>
        <v>P</v>
      </c>
      <c r="H478" s="900">
        <f>IF(A478="P",INDEX('LŠZ P'!A$2:AP$2000,B478,17),INDEX('LŠZ H'!A$2:AI$2000,B478,17))</f>
        <v>17596</v>
      </c>
      <c r="I478" s="913">
        <v>44426</v>
      </c>
      <c r="J478" s="899" t="str">
        <f>IF(A478="P",INDEX('LŠZ P'!A$2:AP$2000,B478,2),INDEX('LŠZ H'!A$2:AI$2000,B478,2))</f>
        <v>PK</v>
      </c>
      <c r="K478" s="900" t="str">
        <f>IF(A478="P",CONCATENATE(INDEX('LŠZ P'!A$2:AP$2000,B478,24),",",INDEX('LŠZ P'!A$2:AP$2000,B478,26)," ",INDEX('LŠZ P'!A$2:AP$2000,B478,25)),CONCATENATE(INDEX('LŠZ H'!A$2:AI$2000,B478,24),",",INDEX('LŠZ H'!A$2:AI$2000,B478,26)," ",INDEX('LŠZ H'!A$2:AI$2000,B478,25)))</f>
        <v>Medová 445/20,020 61 Lednické Rovne</v>
      </c>
      <c r="L478" s="900" t="str">
        <f>IF(A478="P",INDEX('LŠZ P'!A$2:AP$2000,B478,20),INDEX('LŠZ H'!A$2:AI$2000,B478,20))</f>
        <v>Jánošík</v>
      </c>
      <c r="M478" s="900" t="str">
        <f>IF(A478="P",CONCATENATE(INDEX('LŠZ P'!A$2:AP$2000,B478,3),"/",INDEX('LŠZ P'!A$2:AP$2000,B478,4)),CONCATENATE(INDEX('LŠZ H'!A$2:AI$2000,B478,3),"/",INDEX('LŠZ H'!A$2:AI$2000,B478,4)))</f>
        <v>BASE L/</v>
      </c>
      <c r="N478" s="900" t="str">
        <f>IF(A478="P",CONCATENATE(INDEX('LŠZ P'!A$2:AP$2000,B478,23),";",INDEX('LŠZ P'!A$2:AP$2000,B478,42)),CONCATENATE(INDEX('LŠZ H'!A$2:AI$2000,B478,23),";",INDEX('LŠZ H'!A$2:AI$2000,B478,39)))</f>
        <v>203;</v>
      </c>
      <c r="O478" s="914">
        <v>45086</v>
      </c>
      <c r="P478" s="599"/>
    </row>
    <row r="479" spans="1:16" s="295" customFormat="1" x14ac:dyDescent="0.2">
      <c r="A479" s="898" t="s">
        <v>991</v>
      </c>
      <c r="B479" s="899">
        <v>184</v>
      </c>
      <c r="C479" s="904">
        <v>476</v>
      </c>
      <c r="D479" s="900" t="str">
        <f>IF(A479="P",INDEX('LŠZ P'!A$2:AP$2000,B479,11),INDEX('LŠZ H'!A$2:AI$2000,B479,11))</f>
        <v>Martin FAJNA</v>
      </c>
      <c r="E479" s="900" t="str">
        <f>IF(A479="P",INDEX('LŠZ P'!A$2:AP$2000,B479,5),INDEX('LŠZ H'!A$2:AI$2000,B479,5))</f>
        <v>OM-P184</v>
      </c>
      <c r="F479" s="900">
        <f>IF(A479="P",INDEX('LŠZ P'!A$2:AP$2000,B479,6),INDEX('LŠZ H'!A$2:AI$2000,B479,6))</f>
        <v>0</v>
      </c>
      <c r="G479" s="899" t="str">
        <f>IF(A479="P",INDEX('LŠZ P'!A$2:AP$2000,B479,21),INDEX('LŠZ H'!A$2:AI$2000,B479,21))</f>
        <v>V</v>
      </c>
      <c r="H479" s="900">
        <f>IF(A479="P",INDEX('LŠZ P'!A$2:AP$2000,B479,17),INDEX('LŠZ H'!A$2:AI$2000,B479,17))</f>
        <v>21476</v>
      </c>
      <c r="I479" s="913">
        <v>44426</v>
      </c>
      <c r="J479" s="899" t="str">
        <f>IF(A479="P",INDEX('LŠZ P'!A$2:AP$2000,B479,2),INDEX('LŠZ H'!A$2:AI$2000,B479,2))</f>
        <v>PK</v>
      </c>
      <c r="K479" s="900" t="str">
        <f>IF(A479="P",CONCATENATE(INDEX('LŠZ P'!A$2:AP$2000,B479,24),",",INDEX('LŠZ P'!A$2:AP$2000,B479,26)," ",INDEX('LŠZ P'!A$2:AP$2000,B479,25)),CONCATENATE(INDEX('LŠZ H'!A$2:AI$2000,B479,24),",",INDEX('LŠZ H'!A$2:AI$2000,B479,26)," ",INDEX('LŠZ H'!A$2:AI$2000,B479,25)))</f>
        <v>Medová 445/20,020 61 Lednické Rovne</v>
      </c>
      <c r="L479" s="900" t="str">
        <f>IF(A479="P",INDEX('LŠZ P'!A$2:AP$2000,B479,20),INDEX('LŠZ H'!A$2:AI$2000,B479,20))</f>
        <v>Vyparina</v>
      </c>
      <c r="M479" s="900" t="str">
        <f>IF(A479="P",CONCATENATE(INDEX('LŠZ P'!A$2:AP$2000,B479,3),"/",INDEX('LŠZ P'!A$2:AP$2000,B479,4)),CONCATENATE(INDEX('LŠZ H'!A$2:AI$2000,B479,3),"/",INDEX('LŠZ H'!A$2:AI$2000,B479,4)))</f>
        <v>DELTA 4 XL/</v>
      </c>
      <c r="N479" s="900" t="str">
        <f>IF(A479="P",CONCATENATE(INDEX('LŠZ P'!A$2:AP$2000,B479,23),";",INDEX('LŠZ P'!A$2:AP$2000,B479,42)),CONCATENATE(INDEX('LŠZ H'!A$2:AI$2000,B479,23),";",INDEX('LŠZ H'!A$2:AI$2000,B479,39)))</f>
        <v>0;</v>
      </c>
      <c r="O479" s="914">
        <v>44997</v>
      </c>
      <c r="P479" s="599"/>
    </row>
    <row r="480" spans="1:16" s="295" customFormat="1" x14ac:dyDescent="0.2">
      <c r="A480" s="898" t="s">
        <v>991</v>
      </c>
      <c r="B480" s="899">
        <v>805</v>
      </c>
      <c r="C480" s="904">
        <v>477</v>
      </c>
      <c r="D480" s="900" t="str">
        <f>IF(A480="P",INDEX('LŠZ P'!A$2:AP$2000,B480,11),INDEX('LŠZ H'!A$2:AI$2000,B480,11))</f>
        <v>Miroslav TOMAS</v>
      </c>
      <c r="E480" s="900" t="str">
        <f>IF(A480="P",INDEX('LŠZ P'!A$2:AP$2000,B480,5),INDEX('LŠZ H'!A$2:AI$2000,B480,5))</f>
        <v>OM-P805</v>
      </c>
      <c r="F480" s="900">
        <f>IF(A480="P",INDEX('LŠZ P'!A$2:AP$2000,B480,6),INDEX('LŠZ H'!A$2:AI$2000,B480,6))</f>
        <v>0</v>
      </c>
      <c r="G480" s="899" t="str">
        <f>IF(A480="P",INDEX('LŠZ P'!A$2:AP$2000,B480,21),INDEX('LŠZ H'!A$2:AI$2000,B480,21))</f>
        <v>P</v>
      </c>
      <c r="H480" s="900">
        <f>IF(A480="P",INDEX('LŠZ P'!A$2:AP$2000,B480,17),INDEX('LŠZ H'!A$2:AI$2000,B480,17))</f>
        <v>19427</v>
      </c>
      <c r="I480" s="913">
        <v>44426</v>
      </c>
      <c r="J480" s="899" t="str">
        <f>IF(A480="P",INDEX('LŠZ P'!A$2:AP$2000,B480,2),INDEX('LŠZ H'!A$2:AI$2000,B480,2))</f>
        <v>PK</v>
      </c>
      <c r="K480" s="900" t="str">
        <f>IF(A480="P",CONCATENATE(INDEX('LŠZ P'!A$2:AP$2000,B480,24),",",INDEX('LŠZ P'!A$2:AP$2000,B480,26)," ",INDEX('LŠZ P'!A$2:AP$2000,B480,25)),CONCATENATE(INDEX('LŠZ H'!A$2:AI$2000,B480,24),",",INDEX('LŠZ H'!A$2:AI$2000,B480,26)," ",INDEX('LŠZ H'!A$2:AI$2000,B480,25)))</f>
        <v>Športová 1133/90,059 71 Ľubica</v>
      </c>
      <c r="L480" s="900" t="str">
        <f>IF(A480="P",INDEX('LŠZ P'!A$2:AP$2000,B480,20),INDEX('LŠZ H'!A$2:AI$2000,B480,20))</f>
        <v>Kačmár</v>
      </c>
      <c r="M480" s="900" t="str">
        <f>IF(A480="P",CONCATENATE(INDEX('LŠZ P'!A$2:AP$2000,B480,3),"/",INDEX('LŠZ P'!A$2:AP$2000,B480,4)),CONCATENATE(INDEX('LŠZ H'!A$2:AI$2000,B480,3),"/",INDEX('LŠZ H'!A$2:AI$2000,B480,4)))</f>
        <v>GOLDEN 4 30/</v>
      </c>
      <c r="N480" s="900" t="str">
        <f>IF(A480="P",CONCATENATE(INDEX('LŠZ P'!A$2:AP$2000,B480,23),";",INDEX('LŠZ P'!A$2:AP$2000,B480,42)),CONCATENATE(INDEX('LŠZ H'!A$2:AI$2000,B480,23),";",INDEX('LŠZ H'!A$2:AI$2000,B480,39)))</f>
        <v>7,46;</v>
      </c>
      <c r="O480" s="914">
        <v>45153</v>
      </c>
      <c r="P480" s="599"/>
    </row>
    <row r="481" spans="1:16" s="295" customFormat="1" x14ac:dyDescent="0.2">
      <c r="A481" s="898" t="s">
        <v>991</v>
      </c>
      <c r="B481" s="899">
        <v>101</v>
      </c>
      <c r="C481" s="904">
        <v>478</v>
      </c>
      <c r="D481" s="900" t="str">
        <f>IF(A481="P",INDEX('LŠZ P'!A$2:AP$2000,B481,11),INDEX('LŠZ H'!A$2:AI$2000,B481,11))</f>
        <v>Mgr. Jozef NOVÁK</v>
      </c>
      <c r="E481" s="915" t="str">
        <f>IF(A481="P",INDEX('LŠZ P'!A$2:AP$2000,B481,5),INDEX('LŠZ H'!A$2:AI$2000,B481,5))</f>
        <v>OM-P101</v>
      </c>
      <c r="F481" s="900" t="str">
        <f>IF(A481="P",INDEX('LŠZ P'!A$2:AP$2000,B481,6),INDEX('LŠZ H'!A$2:AI$2000,B481,6))</f>
        <v>P310</v>
      </c>
      <c r="G481" s="899" t="str">
        <f>IF(A481="P",INDEX('LŠZ P'!A$2:AP$2000,B481,21),INDEX('LŠZ H'!A$2:AI$2000,B481,21))</f>
        <v>V/P</v>
      </c>
      <c r="H481" s="900">
        <f>IF(A481="P",INDEX('LŠZ P'!A$2:AP$2000,B481,17),INDEX('LŠZ H'!A$2:AI$2000,B481,17))</f>
        <v>20244</v>
      </c>
      <c r="I481" s="913">
        <v>44426</v>
      </c>
      <c r="J481" s="899" t="str">
        <f>IF(A481="P",INDEX('LŠZ P'!A$2:AP$2000,B481,2),INDEX('LŠZ H'!A$2:AI$2000,B481,2))</f>
        <v>MPK</v>
      </c>
      <c r="K481" s="900" t="str">
        <f>IF(A481="P",CONCATENATE(INDEX('LŠZ P'!A$2:AP$2000,B481,24),",",INDEX('LŠZ P'!A$2:AP$2000,B481,26)," ",INDEX('LŠZ P'!A$2:AP$2000,B481,25)),CONCATENATE(INDEX('LŠZ H'!A$2:AI$2000,B481,24),",",INDEX('LŠZ H'!A$2:AI$2000,B481,26)," ",INDEX('LŠZ H'!A$2:AI$2000,B481,25)))</f>
        <v xml:space="preserve">Železničná 6,935 61 Hronovce </v>
      </c>
      <c r="L481" s="900" t="str">
        <f>IF(A481="P",INDEX('LŠZ P'!A$2:AP$2000,B481,20),INDEX('LŠZ H'!A$2:AI$2000,B481,20))</f>
        <v>Kačmár</v>
      </c>
      <c r="M481" s="900" t="str">
        <f>IF(A481="P",CONCATENATE(INDEX('LŠZ P'!A$2:AP$2000,B481,3),"/",INDEX('LŠZ P'!A$2:AP$2000,B481,4)),CONCATENATE(INDEX('LŠZ H'!A$2:AI$2000,B481,3),"/",INDEX('LŠZ H'!A$2:AI$2000,B481,4)))</f>
        <v>GOLDEN 5 24/TOP 80</v>
      </c>
      <c r="N481" s="900" t="str">
        <f>IF(A481="P",CONCATENATE(INDEX('LŠZ P'!A$2:AP$2000,B481,23),";",INDEX('LŠZ P'!A$2:AP$2000,B481,42)),CONCATENATE(INDEX('LŠZ H'!A$2:AI$2000,B481,23),";",INDEX('LŠZ H'!A$2:AI$2000,B481,39)))</f>
        <v>0//129,05/85;PARA PLS do 14.08.2023</v>
      </c>
      <c r="O481" s="914">
        <v>45152</v>
      </c>
      <c r="P481" s="599"/>
    </row>
    <row r="482" spans="1:16" s="295" customFormat="1" x14ac:dyDescent="0.2">
      <c r="A482" s="898" t="s">
        <v>991</v>
      </c>
      <c r="B482" s="899">
        <v>1164</v>
      </c>
      <c r="C482" s="904">
        <v>479</v>
      </c>
      <c r="D482" s="900" t="str">
        <f>IF(A482="P",INDEX('LŠZ P'!A$2:AP$2000,B482,11),INDEX('LŠZ H'!A$2:AI$2000,B482,11))</f>
        <v>František HRADSKÝ</v>
      </c>
      <c r="E482" s="900" t="str">
        <f>IF(A482="P",INDEX('LŠZ P'!A$2:AP$2000,B482,5),INDEX('LŠZ H'!A$2:AI$2000,B482,5))</f>
        <v>OM-L164</v>
      </c>
      <c r="F482" s="900" t="str">
        <f>IF(A482="P",INDEX('LŠZ P'!A$2:AP$2000,B482,6),INDEX('LŠZ H'!A$2:AI$2000,B482,6))</f>
        <v>L164</v>
      </c>
      <c r="G482" s="899" t="str">
        <f>IF(A482="P",INDEX('LŠZ P'!A$2:AP$2000,B482,21),INDEX('LŠZ H'!A$2:AI$2000,B482,21))</f>
        <v>P/P</v>
      </c>
      <c r="H482" s="900">
        <f>IF(A482="P",INDEX('LŠZ P'!A$2:AP$2000,B482,17),INDEX('LŠZ H'!A$2:AI$2000,B482,17))</f>
        <v>19391</v>
      </c>
      <c r="I482" s="913">
        <v>44426</v>
      </c>
      <c r="J482" s="899" t="str">
        <f>IF(A482="P",INDEX('LŠZ P'!A$2:AP$2000,B482,2),INDEX('LŠZ H'!A$2:AI$2000,B482,2))</f>
        <v>MPK</v>
      </c>
      <c r="K482" s="900" t="str">
        <f>IF(A482="P",CONCATENATE(INDEX('LŠZ P'!A$2:AP$2000,B482,24),",",INDEX('LŠZ P'!A$2:AP$2000,B482,26)," ",INDEX('LŠZ P'!A$2:AP$2000,B482,25)),CONCATENATE(INDEX('LŠZ H'!A$2:AI$2000,B482,24),",",INDEX('LŠZ H'!A$2:AI$2000,B482,26)," ",INDEX('LŠZ H'!A$2:AI$2000,B482,25)))</f>
        <v>Gaštanova 3,010 07 Žilina</v>
      </c>
      <c r="L482" s="900" t="str">
        <f>IF(A482="P",INDEX('LŠZ P'!A$2:AP$2000,B482,20),INDEX('LŠZ H'!A$2:AI$2000,B482,20))</f>
        <v>Kačmár</v>
      </c>
      <c r="M482" s="900" t="str">
        <f>IF(A482="P",CONCATENATE(INDEX('LŠZ P'!A$2:AP$2000,B482,3),"/",INDEX('LŠZ P'!A$2:AP$2000,B482,4)),CONCATENATE(INDEX('LŠZ H'!A$2:AI$2000,B482,3),"/",INDEX('LŠZ H'!A$2:AI$2000,B482,4)))</f>
        <v>BRIGHT 5 26/TOP 80</v>
      </c>
      <c r="N482" s="900" t="str">
        <f>IF(A482="P",CONCATENATE(INDEX('LŠZ P'!A$2:AP$2000,B482,23),";",INDEX('LŠZ P'!A$2:AP$2000,B482,42)),CONCATENATE(INDEX('LŠZ H'!A$2:AI$2000,B482,23),";",INDEX('LŠZ H'!A$2:AI$2000,B482,39)))</f>
        <v>1,30//1,30/2;</v>
      </c>
      <c r="O482" s="914">
        <v>45155</v>
      </c>
      <c r="P482" s="599"/>
    </row>
    <row r="483" spans="1:16" s="295" customFormat="1" x14ac:dyDescent="0.2">
      <c r="A483" s="898" t="s">
        <v>991</v>
      </c>
      <c r="B483" s="899">
        <v>1156</v>
      </c>
      <c r="C483" s="904">
        <v>480</v>
      </c>
      <c r="D483" s="900" t="str">
        <f>IF(A483="P",INDEX('LŠZ P'!A$2:AP$2000,B483,11),INDEX('LŠZ H'!A$2:AI$2000,B483,11))</f>
        <v>Marián GRIGA</v>
      </c>
      <c r="E483" s="900" t="str">
        <f>IF(A483="P",INDEX('LŠZ P'!A$2:AP$2000,B483,5),INDEX('LŠZ H'!A$2:AI$2000,B483,5))</f>
        <v>OM-L156</v>
      </c>
      <c r="F483" s="900" t="str">
        <f>IF(A483="P",INDEX('LŠZ P'!A$2:AP$2000,B483,6),INDEX('LŠZ H'!A$2:AI$2000,B483,6))</f>
        <v>P817</v>
      </c>
      <c r="G483" s="899" t="str">
        <f>IF(A483="P",INDEX('LŠZ P'!A$2:AP$2000,B483,21),INDEX('LŠZ H'!A$2:AI$2000,B483,21))</f>
        <v>P/P,Z</v>
      </c>
      <c r="H483" s="900">
        <f>IF(A483="P",INDEX('LŠZ P'!A$2:AP$2000,B483,17),INDEX('LŠZ H'!A$2:AI$2000,B483,17))</f>
        <v>19245</v>
      </c>
      <c r="I483" s="913">
        <v>44431</v>
      </c>
      <c r="J483" s="899" t="str">
        <f>IF(A483="P",INDEX('LŠZ P'!A$2:AP$2000,B483,2),INDEX('LŠZ H'!A$2:AI$2000,B483,2))</f>
        <v>MPK</v>
      </c>
      <c r="K483" s="900" t="str">
        <f>IF(A483="P",CONCATENATE(INDEX('LŠZ P'!A$2:AP$2000,B483,24),",",INDEX('LŠZ P'!A$2:AP$2000,B483,26)," ",INDEX('LŠZ P'!A$2:AP$2000,B483,25)),CONCATENATE(INDEX('LŠZ H'!A$2:AI$2000,B483,24),",",INDEX('LŠZ H'!A$2:AI$2000,B483,26)," ",INDEX('LŠZ H'!A$2:AI$2000,B483,25)))</f>
        <v>M.R.Štefánika 440,908 41 Šaštín-Stráže</v>
      </c>
      <c r="L483" s="900" t="str">
        <f>IF(A483="P",INDEX('LŠZ P'!A$2:AP$2000,B483,20),INDEX('LŠZ H'!A$2:AI$2000,B483,20))</f>
        <v>Mitter</v>
      </c>
      <c r="M483" s="900" t="str">
        <f>IF(A483="P",CONCATENATE(INDEX('LŠZ P'!A$2:AP$2000,B483,3),"/",INDEX('LŠZ P'!A$2:AP$2000,B483,4)),CONCATENATE(INDEX('LŠZ H'!A$2:AI$2000,B483,3),"/",INDEX('LŠZ H'!A$2:AI$2000,B483,4)))</f>
        <v>QUEST 2 42/VA-94/2</v>
      </c>
      <c r="N483" s="900" t="str">
        <f>IF(A483="P",CONCATENATE(INDEX('LŠZ P'!A$2:AP$2000,B483,23),";",INDEX('LŠZ P'!A$2:AP$2000,B483,42)),CONCATENATE(INDEX('LŠZ H'!A$2:AI$2000,B483,23),";",INDEX('LŠZ H'!A$2:AI$2000,B483,39)))</f>
        <v>60,10//214,35/439;</v>
      </c>
      <c r="O483" s="914">
        <v>45153</v>
      </c>
      <c r="P483" s="599"/>
    </row>
    <row r="484" spans="1:16" s="295" customFormat="1" x14ac:dyDescent="0.2">
      <c r="A484" s="898" t="s">
        <v>991</v>
      </c>
      <c r="B484" s="899">
        <v>1215</v>
      </c>
      <c r="C484" s="904">
        <v>481</v>
      </c>
      <c r="D484" s="900" t="str">
        <f>IF(A484="P",INDEX('LŠZ P'!A$2:AP$2000,B484,11),INDEX('LŠZ H'!A$2:AI$2000,B484,11))</f>
        <v>Mgr.Ing.Andrej LEGUTKÝ</v>
      </c>
      <c r="E484" s="900" t="str">
        <f>IF(A484="P",INDEX('LŠZ P'!A$2:AP$2000,B484,5),INDEX('LŠZ H'!A$2:AI$2000,B484,5))</f>
        <v>OM-L215</v>
      </c>
      <c r="F484" s="915" t="str">
        <f>IF(A484="P",INDEX('LŠZ P'!A$2:AP$2000,B484,6),INDEX('LŠZ H'!A$2:AI$2000,B484,6))</f>
        <v>P590</v>
      </c>
      <c r="G484" s="899" t="str">
        <f>IF(A484="P",INDEX('LŠZ P'!A$2:AP$2000,B484,21),INDEX('LŠZ H'!A$2:AI$2000,B484,21))</f>
        <v>P</v>
      </c>
      <c r="H484" s="900">
        <f>IF(A484="P",INDEX('LŠZ P'!A$2:AP$2000,B484,17),INDEX('LŠZ H'!A$2:AI$2000,B484,17))</f>
        <v>16445</v>
      </c>
      <c r="I484" s="913">
        <v>44431</v>
      </c>
      <c r="J484" s="899" t="str">
        <f>IF(A484="P",INDEX('LŠZ P'!A$2:AP$2000,B484,2),INDEX('LŠZ H'!A$2:AI$2000,B484,2))</f>
        <v>MPK</v>
      </c>
      <c r="K484" s="900" t="str">
        <f>IF(A484="P",CONCATENATE(INDEX('LŠZ P'!A$2:AP$2000,B484,24),",",INDEX('LŠZ P'!A$2:AP$2000,B484,26)," ",INDEX('LŠZ P'!A$2:AP$2000,B484,25)),CONCATENATE(INDEX('LŠZ H'!A$2:AI$2000,B484,24),",",INDEX('LŠZ H'!A$2:AI$2000,B484,26)," ",INDEX('LŠZ H'!A$2:AI$2000,B484,25)))</f>
        <v>Kpt.Nálepku 139/98,059 21 Svit</v>
      </c>
      <c r="L484" s="900" t="str">
        <f>IF(A484="P",INDEX('LŠZ P'!A$2:AP$2000,B484,20),INDEX('LŠZ H'!A$2:AI$2000,B484,20))</f>
        <v>Šleboda</v>
      </c>
      <c r="M484" s="900" t="str">
        <f>IF(A484="P",CONCATENATE(INDEX('LŠZ P'!A$2:AP$2000,B484,3),"/",INDEX('LŠZ P'!A$2:AP$2000,B484,4)),CONCATENATE(INDEX('LŠZ H'!A$2:AI$2000,B484,3),"/",INDEX('LŠZ H'!A$2:AI$2000,B484,4)))</f>
        <v>ROADSTER 2 28/</v>
      </c>
      <c r="N484" s="900" t="str">
        <f>IF(A484="P",CONCATENATE(INDEX('LŠZ P'!A$2:AP$2000,B484,23),";",INDEX('LŠZ P'!A$2:AP$2000,B484,42)),CONCATENATE(INDEX('LŠZ H'!A$2:AI$2000,B484,23),";",INDEX('LŠZ H'!A$2:AI$2000,B484,39)))</f>
        <v>96;</v>
      </c>
      <c r="O484" s="914">
        <v>45153</v>
      </c>
      <c r="P484" s="599"/>
    </row>
    <row r="485" spans="1:16" s="295" customFormat="1" x14ac:dyDescent="0.2">
      <c r="A485" s="898" t="s">
        <v>991</v>
      </c>
      <c r="B485" s="899">
        <v>910</v>
      </c>
      <c r="C485" s="904">
        <v>482</v>
      </c>
      <c r="D485" s="900" t="str">
        <f>IF(A485="P",INDEX('LŠZ P'!A$2:AP$2000,B485,11),INDEX('LŠZ H'!A$2:AI$2000,B485,11))</f>
        <v>Mgr.Ing.Andrej LEGUTKÝ</v>
      </c>
      <c r="E485" s="900" t="str">
        <f>IF(A485="P",INDEX('LŠZ P'!A$2:AP$2000,B485,5),INDEX('LŠZ H'!A$2:AI$2000,B485,5))</f>
        <v>OM-P910</v>
      </c>
      <c r="F485" s="900">
        <f>IF(A485="P",INDEX('LŠZ P'!A$2:AP$2000,B485,6),INDEX('LŠZ H'!A$2:AI$2000,B485,6))</f>
        <v>0</v>
      </c>
      <c r="G485" s="899" t="str">
        <f>IF(A485="P",INDEX('LŠZ P'!A$2:AP$2000,B485,21),INDEX('LŠZ H'!A$2:AI$2000,B485,21))</f>
        <v>P</v>
      </c>
      <c r="H485" s="900">
        <f>IF(A485="P",INDEX('LŠZ P'!A$2:AP$2000,B485,17),INDEX('LŠZ H'!A$2:AI$2000,B485,17))</f>
        <v>17774</v>
      </c>
      <c r="I485" s="913">
        <v>44431</v>
      </c>
      <c r="J485" s="899" t="str">
        <f>IF(A485="P",INDEX('LŠZ P'!A$2:AP$2000,B485,2),INDEX('LŠZ H'!A$2:AI$2000,B485,2))</f>
        <v>PK</v>
      </c>
      <c r="K485" s="900" t="str">
        <f>IF(A485="P",CONCATENATE(INDEX('LŠZ P'!A$2:AP$2000,B485,24),",",INDEX('LŠZ P'!A$2:AP$2000,B485,26)," ",INDEX('LŠZ P'!A$2:AP$2000,B485,25)),CONCATENATE(INDEX('LŠZ H'!A$2:AI$2000,B485,24),",",INDEX('LŠZ H'!A$2:AI$2000,B485,26)," ",INDEX('LŠZ H'!A$2:AI$2000,B485,25)))</f>
        <v>Kpt.Nálepku 139/98,059 21 Svit</v>
      </c>
      <c r="L485" s="900" t="str">
        <f>IF(A485="P",INDEX('LŠZ P'!A$2:AP$2000,B485,20),INDEX('LŠZ H'!A$2:AI$2000,B485,20))</f>
        <v>Šleboda</v>
      </c>
      <c r="M485" s="900" t="str">
        <f>IF(A485="P",CONCATENATE(INDEX('LŠZ P'!A$2:AP$2000,B485,3),"/",INDEX('LŠZ P'!A$2:AP$2000,B485,4)),CONCATENATE(INDEX('LŠZ H'!A$2:AI$2000,B485,3),"/",INDEX('LŠZ H'!A$2:AI$2000,B485,4)))</f>
        <v>DELTA 3 XL/</v>
      </c>
      <c r="N485" s="900" t="str">
        <f>IF(A485="P",CONCATENATE(INDEX('LŠZ P'!A$2:AP$2000,B485,23),";",INDEX('LŠZ P'!A$2:AP$2000,B485,42)),CONCATENATE(INDEX('LŠZ H'!A$2:AI$2000,B485,23),";",INDEX('LŠZ H'!A$2:AI$2000,B485,39)))</f>
        <v>292;</v>
      </c>
      <c r="O485" s="914">
        <v>45153</v>
      </c>
      <c r="P485" s="599"/>
    </row>
    <row r="486" spans="1:16" s="295" customFormat="1" x14ac:dyDescent="0.2">
      <c r="A486" s="898" t="s">
        <v>991</v>
      </c>
      <c r="B486" s="899">
        <v>315</v>
      </c>
      <c r="C486" s="904">
        <v>483</v>
      </c>
      <c r="D486" s="900" t="str">
        <f>IF(A486="P",INDEX('LŠZ P'!A$2:AP$2000,B486,11),INDEX('LŠZ H'!A$2:AI$2000,B486,11))</f>
        <v>Ing. Štefan HAVETTA</v>
      </c>
      <c r="E486" s="900" t="str">
        <f>IF(A486="P",INDEX('LŠZ P'!A$2:AP$2000,B486,5),INDEX('LŠZ H'!A$2:AI$2000,B486,5))</f>
        <v>OM-P315</v>
      </c>
      <c r="F486" s="900">
        <f>IF(A486="P",INDEX('LŠZ P'!A$2:AP$2000,B486,6),INDEX('LŠZ H'!A$2:AI$2000,B486,6))</f>
        <v>0</v>
      </c>
      <c r="G486" s="899" t="str">
        <f>IF(A486="P",INDEX('LŠZ P'!A$2:AP$2000,B486,21),INDEX('LŠZ H'!A$2:AI$2000,B486,21))</f>
        <v>P</v>
      </c>
      <c r="H486" s="900">
        <f>IF(A486="P",INDEX('LŠZ P'!A$2:AP$2000,B486,17),INDEX('LŠZ H'!A$2:AI$2000,B486,17))</f>
        <v>20673</v>
      </c>
      <c r="I486" s="913">
        <v>44431</v>
      </c>
      <c r="J486" s="899" t="str">
        <f>IF(A486="P",INDEX('LŠZ P'!A$2:AP$2000,B486,2),INDEX('LŠZ H'!A$2:AI$2000,B486,2))</f>
        <v>PK</v>
      </c>
      <c r="K486" s="900" t="str">
        <f>IF(A486="P",CONCATENATE(INDEX('LŠZ P'!A$2:AP$2000,B486,24),",",INDEX('LŠZ P'!A$2:AP$2000,B486,26)," ",INDEX('LŠZ P'!A$2:AP$2000,B486,25)),CONCATENATE(INDEX('LŠZ H'!A$2:AI$2000,B486,24),",",INDEX('LŠZ H'!A$2:AI$2000,B486,26)," ",INDEX('LŠZ H'!A$2:AI$2000,B486,25)))</f>
        <v xml:space="preserve">Veľké Vozokany 118,951 82 </v>
      </c>
      <c r="L486" s="900" t="str">
        <f>IF(A486="P",INDEX('LŠZ P'!A$2:AP$2000,B486,20),INDEX('LŠZ H'!A$2:AI$2000,B486,20))</f>
        <v>Čierny</v>
      </c>
      <c r="M486" s="900" t="str">
        <f>IF(A486="P",CONCATENATE(INDEX('LŠZ P'!A$2:AP$2000,B486,3),"/",INDEX('LŠZ P'!A$2:AP$2000,B486,4)),CONCATENATE(INDEX('LŠZ H'!A$2:AI$2000,B486,3),"/",INDEX('LŠZ H'!A$2:AI$2000,B486,4)))</f>
        <v>COMET L/</v>
      </c>
      <c r="N486" s="900" t="str">
        <f>IF(A486="P",CONCATENATE(INDEX('LŠZ P'!A$2:AP$2000,B486,23),";",INDEX('LŠZ P'!A$2:AP$2000,B486,42)),CONCATENATE(INDEX('LŠZ H'!A$2:AI$2000,B486,23),";",INDEX('LŠZ H'!A$2:AI$2000,B486,39)))</f>
        <v>102,10;</v>
      </c>
      <c r="O486" s="914">
        <v>44789</v>
      </c>
      <c r="P486" s="599"/>
    </row>
    <row r="487" spans="1:16" s="295" customFormat="1" x14ac:dyDescent="0.2">
      <c r="A487" s="898" t="s">
        <v>991</v>
      </c>
      <c r="B487" s="899">
        <v>518</v>
      </c>
      <c r="C487" s="904">
        <v>484</v>
      </c>
      <c r="D487" s="900" t="str">
        <f>IF(A487="P",INDEX('LŠZ P'!A$2:AP$2000,B487,11),INDEX('LŠZ H'!A$2:AI$2000,B487,11))</f>
        <v>Slavomír HAVETTA</v>
      </c>
      <c r="E487" s="900" t="str">
        <f>IF(A487="P",INDEX('LŠZ P'!A$2:AP$2000,B487,5),INDEX('LŠZ H'!A$2:AI$2000,B487,5))</f>
        <v>OM-P518</v>
      </c>
      <c r="F487" s="900">
        <f>IF(A487="P",INDEX('LŠZ P'!A$2:AP$2000,B487,6),INDEX('LŠZ H'!A$2:AI$2000,B487,6))</f>
        <v>0</v>
      </c>
      <c r="G487" s="899" t="str">
        <f>IF(A487="P",INDEX('LŠZ P'!A$2:AP$2000,B487,21),INDEX('LŠZ H'!A$2:AI$2000,B487,21))</f>
        <v>P</v>
      </c>
      <c r="H487" s="900">
        <f>IF(A487="P",INDEX('LŠZ P'!A$2:AP$2000,B487,17),INDEX('LŠZ H'!A$2:AI$2000,B487,17))</f>
        <v>20661</v>
      </c>
      <c r="I487" s="913">
        <v>44431</v>
      </c>
      <c r="J487" s="899" t="str">
        <f>IF(A487="P",INDEX('LŠZ P'!A$2:AP$2000,B487,2),INDEX('LŠZ H'!A$2:AI$2000,B487,2))</f>
        <v>PK</v>
      </c>
      <c r="K487" s="900" t="str">
        <f>IF(A487="P",CONCATENATE(INDEX('LŠZ P'!A$2:AP$2000,B487,24),",",INDEX('LŠZ P'!A$2:AP$2000,B487,26)," ",INDEX('LŠZ P'!A$2:AP$2000,B487,25)),CONCATENATE(INDEX('LŠZ H'!A$2:AI$2000,B487,24),",",INDEX('LŠZ H'!A$2:AI$2000,B487,26)," ",INDEX('LŠZ H'!A$2:AI$2000,B487,25)))</f>
        <v xml:space="preserve">Veľké Vozokany 35,951 82 </v>
      </c>
      <c r="L487" s="900" t="str">
        <f>IF(A487="P",INDEX('LŠZ P'!A$2:AP$2000,B487,20),INDEX('LŠZ H'!A$2:AI$2000,B487,20))</f>
        <v>Čierny</v>
      </c>
      <c r="M487" s="900" t="str">
        <f>IF(A487="P",CONCATENATE(INDEX('LŠZ P'!A$2:AP$2000,B487,3),"/",INDEX('LŠZ P'!A$2:AP$2000,B487,4)),CONCATENATE(INDEX('LŠZ H'!A$2:AI$2000,B487,3),"/",INDEX('LŠZ H'!A$2:AI$2000,B487,4)))</f>
        <v>PLUTO 2 M/</v>
      </c>
      <c r="N487" s="900" t="str">
        <f>IF(A487="P",CONCATENATE(INDEX('LŠZ P'!A$2:AP$2000,B487,23),";",INDEX('LŠZ P'!A$2:AP$2000,B487,42)),CONCATENATE(INDEX('LŠZ H'!A$2:AI$2000,B487,23),";",INDEX('LŠZ H'!A$2:AI$2000,B487,39)))</f>
        <v>87;</v>
      </c>
      <c r="O487" s="914">
        <v>44789</v>
      </c>
      <c r="P487" s="599"/>
    </row>
    <row r="488" spans="1:16" s="295" customFormat="1" x14ac:dyDescent="0.2">
      <c r="A488" s="898" t="s">
        <v>680</v>
      </c>
      <c r="B488" s="899">
        <v>63</v>
      </c>
      <c r="C488" s="904">
        <v>485</v>
      </c>
      <c r="D488" s="900" t="str">
        <f>IF(A488="P",INDEX('LŠZ P'!A$2:AP$2000,B488,11),INDEX('LŠZ H'!A$2:AI$2000,B488,11))</f>
        <v>Vladimír STANKIEVIČ</v>
      </c>
      <c r="E488" s="900" t="str">
        <f>IF(A488="P",INDEX('LŠZ P'!A$2:AP$2000,B488,5),INDEX('LŠZ H'!A$2:AI$2000,B488,5))</f>
        <v>OM-H063</v>
      </c>
      <c r="F488" s="900">
        <f>IF(A488="P",INDEX('LŠZ P'!A$2:AP$2000,B488,6),INDEX('LŠZ H'!A$2:AI$2000,B488,6))</f>
        <v>0</v>
      </c>
      <c r="G488" s="899" t="str">
        <f>IF(A488="P",INDEX('LŠZ P'!A$2:AP$2000,B488,21),INDEX('LŠZ H'!A$2:AI$2000,B488,21))</f>
        <v>75,20/83</v>
      </c>
      <c r="H488" s="900">
        <f>IF(A488="P",INDEX('LŠZ P'!A$2:AP$2000,B488,17),INDEX('LŠZ H'!A$2:AI$2000,B488,17))</f>
        <v>2004</v>
      </c>
      <c r="I488" s="913">
        <v>44431</v>
      </c>
      <c r="J488" s="899" t="str">
        <f>IF(A488="P",INDEX('LŠZ P'!A$2:AP$2000,B488,2),INDEX('LŠZ H'!A$2:AI$2000,B488,2))</f>
        <v>MZK</v>
      </c>
      <c r="K488" s="900" t="str">
        <f>IF(A488="P",CONCATENATE(INDEX('LŠZ P'!A$2:AP$2000,B488,24),",",INDEX('LŠZ P'!A$2:AP$2000,B488,26)," ",INDEX('LŠZ P'!A$2:AP$2000,B488,25)),CONCATENATE(INDEX('LŠZ H'!A$2:AI$2000,B488,24),",",INDEX('LŠZ H'!A$2:AI$2000,B488,26)," ",INDEX('LŠZ H'!A$2:AI$2000,B488,25)))</f>
        <v>3, 208</v>
      </c>
      <c r="L488" s="900" t="str">
        <f>IF(A488="P",INDEX('LŠZ P'!A$2:AP$2000,B488,20),INDEX('LŠZ H'!A$2:AI$2000,B488,20))</f>
        <v>P</v>
      </c>
      <c r="M488" s="900" t="str">
        <f>IF(A488="P",CONCATENATE(INDEX('LŠZ P'!A$2:AP$2000,B488,3),"/",INDEX('LŠZ P'!A$2:AP$2000,B488,4)),CONCATENATE(INDEX('LŠZ H'!A$2:AI$2000,B488,3),"/",INDEX('LŠZ H'!A$2:AI$2000,B488,4)))</f>
        <v>APOLLO CXM 2002/</v>
      </c>
      <c r="N488" s="900" t="e">
        <f>IF(A488="P",CONCATENATE(INDEX('LŠZ P'!A$2:AP$2000,B488,23),";",INDEX('LŠZ P'!A$2:AP$2000,B488,42)),CONCATENATE(INDEX('LŠZ H'!A$2:AI$2000,B488,23),";",INDEX('LŠZ H'!A$2:AI$2000,B488,39)))</f>
        <v>#REF!</v>
      </c>
      <c r="O488" s="914">
        <v>45143</v>
      </c>
      <c r="P488" s="599"/>
    </row>
    <row r="489" spans="1:16" s="295" customFormat="1" x14ac:dyDescent="0.2">
      <c r="A489" s="898" t="s">
        <v>991</v>
      </c>
      <c r="B489" s="899">
        <v>230</v>
      </c>
      <c r="C489" s="904">
        <v>486</v>
      </c>
      <c r="D489" s="900" t="str">
        <f>IF(A489="P",INDEX('LŠZ P'!A$2:AP$2000,B489,11),INDEX('LŠZ H'!A$2:AI$2000,B489,11))</f>
        <v>Norbert CSEPREGHY</v>
      </c>
      <c r="E489" s="900" t="str">
        <f>IF(A489="P",INDEX('LŠZ P'!A$2:AP$2000,B489,5),INDEX('LŠZ H'!A$2:AI$2000,B489,5))</f>
        <v>OM-P230</v>
      </c>
      <c r="F489" s="900" t="str">
        <f>IF(A489="P",INDEX('LŠZ P'!A$2:AP$2000,B489,6),INDEX('LŠZ H'!A$2:AI$2000,B489,6))</f>
        <v>L203</v>
      </c>
      <c r="G489" s="899" t="str">
        <f>IF(A489="P",INDEX('LŠZ P'!A$2:AP$2000,B489,21),INDEX('LŠZ H'!A$2:AI$2000,B489,21))</f>
        <v>V/Z</v>
      </c>
      <c r="H489" s="900">
        <f>IF(A489="P",INDEX('LŠZ P'!A$2:AP$2000,B489,17),INDEX('LŠZ H'!A$2:AI$2000,B489,17))</f>
        <v>21486</v>
      </c>
      <c r="I489" s="913">
        <v>44431</v>
      </c>
      <c r="J489" s="899" t="str">
        <f>IF(A489="P",INDEX('LŠZ P'!A$2:AP$2000,B489,2),INDEX('LŠZ H'!A$2:AI$2000,B489,2))</f>
        <v>MPK</v>
      </c>
      <c r="K489" s="900" t="str">
        <f>IF(A489="P",CONCATENATE(INDEX('LŠZ P'!A$2:AP$2000,B489,24),",",INDEX('LŠZ P'!A$2:AP$2000,B489,26)," ",INDEX('LŠZ P'!A$2:AP$2000,B489,25)),CONCATENATE(INDEX('LŠZ H'!A$2:AI$2000,B489,24),",",INDEX('LŠZ H'!A$2:AI$2000,B489,26)," ",INDEX('LŠZ H'!A$2:AI$2000,B489,25)))</f>
        <v>Kajal 331,925 92 Kajal</v>
      </c>
      <c r="L489" s="900" t="str">
        <f>IF(A489="P",INDEX('LŠZ P'!A$2:AP$2000,B489,20),INDEX('LŠZ H'!A$2:AI$2000,B489,20))</f>
        <v>Čierny/Šimko</v>
      </c>
      <c r="M489" s="900" t="str">
        <f>IF(A489="P",CONCATENATE(INDEX('LŠZ P'!A$2:AP$2000,B489,3),"/",INDEX('LŠZ P'!A$2:AP$2000,B489,4)),CONCATENATE(INDEX('LŠZ H'!A$2:AI$2000,B489,3),"/",INDEX('LŠZ H'!A$2:AI$2000,B489,4)))</f>
        <v>PLUTO 2 M/XC 200 EVO</v>
      </c>
      <c r="N489" s="900" t="str">
        <f>IF(A489="P",CONCATENATE(INDEX('LŠZ P'!A$2:AP$2000,B489,23),";",INDEX('LŠZ P'!A$2:AP$2000,B489,42)),CONCATENATE(INDEX('LŠZ H'!A$2:AI$2000,B489,23),";",INDEX('LŠZ H'!A$2:AI$2000,B489,39)))</f>
        <v>54//55/18;Para do 28.7.2023</v>
      </c>
      <c r="O489" s="914">
        <v>44789</v>
      </c>
      <c r="P489" s="599"/>
    </row>
    <row r="490" spans="1:16" s="295" customFormat="1" x14ac:dyDescent="0.2">
      <c r="A490" s="898" t="s">
        <v>991</v>
      </c>
      <c r="B490" s="899">
        <v>306</v>
      </c>
      <c r="C490" s="1025">
        <v>487</v>
      </c>
      <c r="D490" s="900" t="str">
        <f>IF(A490="P",INDEX('LŠZ P'!A$2:AP$2000,B490,11),INDEX('LŠZ H'!A$2:AI$2000,B490,11))</f>
        <v>Bc. Daniel ĎURČANSKÝ</v>
      </c>
      <c r="E490" s="900" t="str">
        <f>IF(A490="P",INDEX('LŠZ P'!A$2:AP$2000,B490,5),INDEX('LŠZ H'!A$2:AI$2000,B490,5))</f>
        <v>OM-P306</v>
      </c>
      <c r="F490" s="900">
        <f>IF(A490="P",INDEX('LŠZ P'!A$2:AP$2000,B490,6),INDEX('LŠZ H'!A$2:AI$2000,B490,6))</f>
        <v>0</v>
      </c>
      <c r="G490" s="899" t="str">
        <f>IF(A490="P",INDEX('LŠZ P'!A$2:AP$2000,B490,21),INDEX('LŠZ H'!A$2:AI$2000,B490,21))</f>
        <v>V</v>
      </c>
      <c r="H490" s="900">
        <f>IF(A490="P",INDEX('LŠZ P'!A$2:AP$2000,B490,17),INDEX('LŠZ H'!A$2:AI$2000,B490,17))</f>
        <v>21487</v>
      </c>
      <c r="I490" s="913">
        <v>44432</v>
      </c>
      <c r="J490" s="899" t="str">
        <f>IF(A490="P",INDEX('LŠZ P'!A$2:AP$2000,B490,2),INDEX('LŠZ H'!A$2:AI$2000,B490,2))</f>
        <v>PK</v>
      </c>
      <c r="K490" s="900" t="str">
        <f>IF(A490="P",CONCATENATE(INDEX('LŠZ P'!A$2:AP$2000,B490,24),",",INDEX('LŠZ P'!A$2:AP$2000,B490,26)," ",INDEX('LŠZ P'!A$2:AP$2000,B490,25)),CONCATENATE(INDEX('LŠZ H'!A$2:AI$2000,B490,24),",",INDEX('LŠZ H'!A$2:AI$2000,B490,26)," ",INDEX('LŠZ H'!A$2:AI$2000,B490,25)))</f>
        <v>Jána Vojtaššáka 3148/5,010 08 Žilina</v>
      </c>
      <c r="L490" s="900" t="str">
        <f>IF(A490="P",INDEX('LŠZ P'!A$2:AP$2000,B490,20),INDEX('LŠZ H'!A$2:AI$2000,B490,20))</f>
        <v>Jančiar</v>
      </c>
      <c r="M490" s="900" t="str">
        <f>IF(A490="P",CONCATENATE(INDEX('LŠZ P'!A$2:AP$2000,B490,3),"/",INDEX('LŠZ P'!A$2:AP$2000,B490,4)),CONCATENATE(INDEX('LŠZ H'!A$2:AI$2000,B490,3),"/",INDEX('LŠZ H'!A$2:AI$2000,B490,4)))</f>
        <v>OMEGA X-ALPS 3/</v>
      </c>
      <c r="N490" s="900" t="str">
        <f>IF(A490="P",CONCATENATE(INDEX('LŠZ P'!A$2:AP$2000,B490,23),";",INDEX('LŠZ P'!A$2:AP$2000,B490,42)),CONCATENATE(INDEX('LŠZ H'!A$2:AI$2000,B490,23),";",INDEX('LŠZ H'!A$2:AI$2000,B490,39)))</f>
        <v>5;</v>
      </c>
      <c r="O490" s="914">
        <v>45162</v>
      </c>
      <c r="P490" s="599"/>
    </row>
    <row r="491" spans="1:16" s="295" customFormat="1" x14ac:dyDescent="0.2">
      <c r="A491" s="898" t="s">
        <v>991</v>
      </c>
      <c r="B491" s="899">
        <v>1072</v>
      </c>
      <c r="C491" s="904">
        <v>488</v>
      </c>
      <c r="D491" s="900" t="str">
        <f>IF(A491="P",INDEX('LŠZ P'!A$2:AP$2000,B491,11),INDEX('LŠZ H'!A$2:AI$2000,B491,11))</f>
        <v>Adrián KRUŽÍK</v>
      </c>
      <c r="E491" s="900" t="str">
        <f>IF(A491="P",INDEX('LŠZ P'!A$2:AP$2000,B491,5),INDEX('LŠZ H'!A$2:AI$2000,B491,5))</f>
        <v>OM-L072</v>
      </c>
      <c r="F491" s="900">
        <f>IF(A491="P",INDEX('LŠZ P'!A$2:AP$2000,B491,6),INDEX('LŠZ H'!A$2:AI$2000,B491,6))</f>
        <v>0</v>
      </c>
      <c r="G491" s="899" t="str">
        <f>IF(A491="P",INDEX('LŠZ P'!A$2:AP$2000,B491,21),INDEX('LŠZ H'!A$2:AI$2000,B491,21))</f>
        <v>Z</v>
      </c>
      <c r="H491" s="900">
        <f>IF(A491="P",INDEX('LŠZ P'!A$2:AP$2000,B491,17),INDEX('LŠZ H'!A$2:AI$2000,B491,17))</f>
        <v>21488</v>
      </c>
      <c r="I491" s="913">
        <v>44434</v>
      </c>
      <c r="J491" s="899" t="str">
        <f>IF(A491="P",INDEX('LŠZ P'!A$2:AP$2000,B491,2),INDEX('LŠZ H'!A$2:AI$2000,B491,2))</f>
        <v>PK</v>
      </c>
      <c r="K491" s="900" t="str">
        <f>IF(A491="P",CONCATENATE(INDEX('LŠZ P'!A$2:AP$2000,B491,24),",",INDEX('LŠZ P'!A$2:AP$2000,B491,26)," ",INDEX('LŠZ P'!A$2:AP$2000,B491,25)),CONCATENATE(INDEX('LŠZ H'!A$2:AI$2000,B491,24),",",INDEX('LŠZ H'!A$2:AI$2000,B491,26)," ",INDEX('LŠZ H'!A$2:AI$2000,B491,25)))</f>
        <v>Ľudovíta Štúra 17,960 01 Zvolen</v>
      </c>
      <c r="L491" s="900" t="str">
        <f>IF(A491="P",INDEX('LŠZ P'!A$2:AP$2000,B491,20),INDEX('LŠZ H'!A$2:AI$2000,B491,20))</f>
        <v>Matovič</v>
      </c>
      <c r="M491" s="900" t="str">
        <f>IF(A491="P",CONCATENATE(INDEX('LŠZ P'!A$2:AP$2000,B491,3),"/",INDEX('LŠZ P'!A$2:AP$2000,B491,4)),CONCATENATE(INDEX('LŠZ H'!A$2:AI$2000,B491,3),"/",INDEX('LŠZ H'!A$2:AI$2000,B491,4)))</f>
        <v>MENTOR 5 S/</v>
      </c>
      <c r="N491" s="900" t="str">
        <f>IF(A491="P",CONCATENATE(INDEX('LŠZ P'!A$2:AP$2000,B491,23),";",INDEX('LŠZ P'!A$2:AP$2000,B491,42)),CONCATENATE(INDEX('LŠZ H'!A$2:AI$2000,B491,23),";",INDEX('LŠZ H'!A$2:AI$2000,B491,39)))</f>
        <v>0;</v>
      </c>
      <c r="O491" s="914">
        <v>44826</v>
      </c>
      <c r="P491" s="599"/>
    </row>
    <row r="492" spans="1:16" s="295" customFormat="1" x14ac:dyDescent="0.2">
      <c r="A492" s="898" t="s">
        <v>991</v>
      </c>
      <c r="B492" s="899">
        <v>104</v>
      </c>
      <c r="C492" s="904">
        <v>489</v>
      </c>
      <c r="D492" s="900" t="str">
        <f>IF(A492="P",INDEX('LŠZ P'!A$2:AP$2000,B492,11),INDEX('LŠZ H'!A$2:AI$2000,B492,11))</f>
        <v>Peter KOVAROVIČ</v>
      </c>
      <c r="E492" s="900" t="str">
        <f>IF(A492="P",INDEX('LŠZ P'!A$2:AP$2000,B492,5),INDEX('LŠZ H'!A$2:AI$2000,B492,5))</f>
        <v>OM-P104</v>
      </c>
      <c r="F492" s="900">
        <f>IF(A492="P",INDEX('LŠZ P'!A$2:AP$2000,B492,6),INDEX('LŠZ H'!A$2:AI$2000,B492,6))</f>
        <v>0</v>
      </c>
      <c r="G492" s="899" t="str">
        <f>IF(A492="P",INDEX('LŠZ P'!A$2:AP$2000,B492,21),INDEX('LŠZ H'!A$2:AI$2000,B492,21))</f>
        <v>P</v>
      </c>
      <c r="H492" s="900">
        <f>IF(A492="P",INDEX('LŠZ P'!A$2:AP$2000,B492,17),INDEX('LŠZ H'!A$2:AI$2000,B492,17))</f>
        <v>21202</v>
      </c>
      <c r="I492" s="913">
        <v>44434</v>
      </c>
      <c r="J492" s="899" t="str">
        <f>IF(A492="P",INDEX('LŠZ P'!A$2:AP$2000,B492,2),INDEX('LŠZ H'!A$2:AI$2000,B492,2))</f>
        <v>PK</v>
      </c>
      <c r="K492" s="900" t="str">
        <f>IF(A492="P",CONCATENATE(INDEX('LŠZ P'!A$2:AP$2000,B492,24),",",INDEX('LŠZ P'!A$2:AP$2000,B492,26)," ",INDEX('LŠZ P'!A$2:AP$2000,B492,25)),CONCATENATE(INDEX('LŠZ H'!A$2:AI$2000,B492,24),",",INDEX('LŠZ H'!A$2:AI$2000,B492,26)," ",INDEX('LŠZ H'!A$2:AI$2000,B492,25)))</f>
        <v>Športová 1072,900 61 Gajary</v>
      </c>
      <c r="L492" s="900" t="str">
        <f>IF(A492="P",INDEX('LŠZ P'!A$2:AP$2000,B492,20),INDEX('LŠZ H'!A$2:AI$2000,B492,20))</f>
        <v>Čierny</v>
      </c>
      <c r="M492" s="900" t="str">
        <f>IF(A492="P",CONCATENATE(INDEX('LŠZ P'!A$2:AP$2000,B492,3),"/",INDEX('LŠZ P'!A$2:AP$2000,B492,4)),CONCATENATE(INDEX('LŠZ H'!A$2:AI$2000,B492,3),"/",INDEX('LŠZ H'!A$2:AI$2000,B492,4)))</f>
        <v>MENTOR 4 M/</v>
      </c>
      <c r="N492" s="900" t="str">
        <f>IF(A492="P",CONCATENATE(INDEX('LŠZ P'!A$2:AP$2000,B492,23),";",INDEX('LŠZ P'!A$2:AP$2000,B492,42)),CONCATENATE(INDEX('LŠZ H'!A$2:AI$2000,B492,23),";",INDEX('LŠZ H'!A$2:AI$2000,B492,39)))</f>
        <v>305,05;</v>
      </c>
      <c r="O492" s="914">
        <v>44793</v>
      </c>
      <c r="P492" s="599"/>
    </row>
    <row r="493" spans="1:16" s="295" customFormat="1" x14ac:dyDescent="0.2">
      <c r="A493" s="898" t="s">
        <v>680</v>
      </c>
      <c r="B493" s="899">
        <v>80</v>
      </c>
      <c r="C493" s="904">
        <v>490</v>
      </c>
      <c r="D493" s="900" t="str">
        <f>IF(A493="P",INDEX('LŠZ P'!A$2:AP$2000,B493,11),INDEX('LŠZ H'!A$2:AI$2000,B493,11))</f>
        <v>Dušan KLIMÁČEK</v>
      </c>
      <c r="E493" s="900" t="str">
        <f>IF(A493="P",INDEX('LŠZ P'!A$2:AP$2000,B493,5),INDEX('LŠZ H'!A$2:AI$2000,B493,5))</f>
        <v>OM-H080</v>
      </c>
      <c r="F493" s="900">
        <f>IF(A493="P",INDEX('LŠZ P'!A$2:AP$2000,B493,6),INDEX('LŠZ H'!A$2:AI$2000,B493,6))</f>
        <v>0</v>
      </c>
      <c r="G493" s="899" t="str">
        <f>IF(A493="P",INDEX('LŠZ P'!A$2:AP$2000,B493,21),INDEX('LŠZ H'!A$2:AI$2000,B493,21))</f>
        <v>27,17/21</v>
      </c>
      <c r="H493" s="900">
        <f>IF(A493="P",INDEX('LŠZ P'!A$2:AP$2000,B493,17),INDEX('LŠZ H'!A$2:AI$2000,B493,17))</f>
        <v>2001</v>
      </c>
      <c r="I493" s="913">
        <v>44434</v>
      </c>
      <c r="J493" s="899" t="str">
        <f>IF(A493="P",INDEX('LŠZ P'!A$2:AP$2000,B493,2),INDEX('LŠZ H'!A$2:AI$2000,B493,2))</f>
        <v>MZK</v>
      </c>
      <c r="K493" s="900" t="str">
        <f>IF(A493="P",CONCATENATE(INDEX('LŠZ P'!A$2:AP$2000,B493,24),",",INDEX('LŠZ P'!A$2:AP$2000,B493,26)," ",INDEX('LŠZ P'!A$2:AP$2000,B493,25)),CONCATENATE(INDEX('LŠZ H'!A$2:AI$2000,B493,24),",",INDEX('LŠZ H'!A$2:AI$2000,B493,26)," ",INDEX('LŠZ H'!A$2:AI$2000,B493,25)))</f>
        <v>1, 135</v>
      </c>
      <c r="L493" s="900" t="str">
        <f>IF(A493="P",INDEX('LŠZ P'!A$2:AP$2000,B493,20),INDEX('LŠZ H'!A$2:AI$2000,B493,20))</f>
        <v>P</v>
      </c>
      <c r="M493" s="900" t="str">
        <f>IF(A493="P",CONCATENATE(INDEX('LŠZ P'!A$2:AP$2000,B493,3),"/",INDEX('LŠZ P'!A$2:AP$2000,B493,4)),CONCATENATE(INDEX('LŠZ H'!A$2:AI$2000,B493,3),"/",INDEX('LŠZ H'!A$2:AI$2000,B493,4)))</f>
        <v>EROS/SADLOŇ/</v>
      </c>
      <c r="N493" s="900" t="e">
        <f>IF(A493="P",CONCATENATE(INDEX('LŠZ P'!A$2:AP$2000,B493,23),";",INDEX('LŠZ P'!A$2:AP$2000,B493,42)),CONCATENATE(INDEX('LŠZ H'!A$2:AI$2000,B493,23),";",INDEX('LŠZ H'!A$2:AI$2000,B493,39)))</f>
        <v>#REF!</v>
      </c>
      <c r="O493" s="914">
        <v>45159</v>
      </c>
      <c r="P493" s="599"/>
    </row>
    <row r="494" spans="1:16" s="295" customFormat="1" x14ac:dyDescent="0.2">
      <c r="A494" s="898" t="s">
        <v>991</v>
      </c>
      <c r="B494" s="899">
        <v>230</v>
      </c>
      <c r="C494" s="904">
        <v>491</v>
      </c>
      <c r="D494" s="900" t="str">
        <f>IF(A494="P",INDEX('LŠZ P'!A$2:AP$2000,B494,11),INDEX('LŠZ H'!A$2:AI$2000,B494,11))</f>
        <v>Norbert CSEPREGHY</v>
      </c>
      <c r="E494" s="915" t="str">
        <f>IF(A494="P",INDEX('LŠZ P'!A$2:AP$2000,B494,5),INDEX('LŠZ H'!A$2:AI$2000,B494,5))</f>
        <v>OM-P230</v>
      </c>
      <c r="F494" s="900" t="str">
        <f>IF(A494="P",INDEX('LŠZ P'!A$2:AP$2000,B494,6),INDEX('LŠZ H'!A$2:AI$2000,B494,6))</f>
        <v>L203</v>
      </c>
      <c r="G494" s="899" t="str">
        <f>IF(A494="P",INDEX('LŠZ P'!A$2:AP$2000,B494,21),INDEX('LŠZ H'!A$2:AI$2000,B494,21))</f>
        <v>V/Z</v>
      </c>
      <c r="H494" s="900">
        <f>IF(A494="P",INDEX('LŠZ P'!A$2:AP$2000,B494,17),INDEX('LŠZ H'!A$2:AI$2000,B494,17))</f>
        <v>21486</v>
      </c>
      <c r="I494" s="913">
        <v>44434</v>
      </c>
      <c r="J494" s="899" t="str">
        <f>IF(A494="P",INDEX('LŠZ P'!A$2:AP$2000,B494,2),INDEX('LŠZ H'!A$2:AI$2000,B494,2))</f>
        <v>MPK</v>
      </c>
      <c r="K494" s="900" t="str">
        <f>IF(A494="P",CONCATENATE(INDEX('LŠZ P'!A$2:AP$2000,B494,24),",",INDEX('LŠZ P'!A$2:AP$2000,B494,26)," ",INDEX('LŠZ P'!A$2:AP$2000,B494,25)),CONCATENATE(INDEX('LŠZ H'!A$2:AI$2000,B494,24),",",INDEX('LŠZ H'!A$2:AI$2000,B494,26)," ",INDEX('LŠZ H'!A$2:AI$2000,B494,25)))</f>
        <v>Kajal 331,925 92 Kajal</v>
      </c>
      <c r="L494" s="900" t="str">
        <f>IF(A494="P",INDEX('LŠZ P'!A$2:AP$2000,B494,20),INDEX('LŠZ H'!A$2:AI$2000,B494,20))</f>
        <v>Čierny/Šimko</v>
      </c>
      <c r="M494" s="900" t="str">
        <f>IF(A494="P",CONCATENATE(INDEX('LŠZ P'!A$2:AP$2000,B494,3),"/",INDEX('LŠZ P'!A$2:AP$2000,B494,4)),CONCATENATE(INDEX('LŠZ H'!A$2:AI$2000,B494,3),"/",INDEX('LŠZ H'!A$2:AI$2000,B494,4)))</f>
        <v>PLUTO 2 M/XC 200 EVO</v>
      </c>
      <c r="N494" s="900" t="str">
        <f>IF(A494="P",CONCATENATE(INDEX('LŠZ P'!A$2:AP$2000,B494,23),";",INDEX('LŠZ P'!A$2:AP$2000,B494,42)),CONCATENATE(INDEX('LŠZ H'!A$2:AI$2000,B494,23),";",INDEX('LŠZ H'!A$2:AI$2000,B494,39)))</f>
        <v>54//55/18;Para do 28.7.2023</v>
      </c>
      <c r="O494" s="914">
        <v>45135</v>
      </c>
      <c r="P494" s="599"/>
    </row>
    <row r="495" spans="1:16" s="295" customFormat="1" x14ac:dyDescent="0.2">
      <c r="A495" s="898" t="s">
        <v>991</v>
      </c>
      <c r="B495" s="899">
        <v>326</v>
      </c>
      <c r="C495" s="904">
        <v>492</v>
      </c>
      <c r="D495" s="900" t="str">
        <f>IF(A495="P",INDEX('LŠZ P'!A$2:AP$2000,B495,11),INDEX('LŠZ H'!A$2:AI$2000,B495,11))</f>
        <v>Michal PUTALA</v>
      </c>
      <c r="E495" s="900" t="str">
        <f>IF(A495="P",INDEX('LŠZ P'!A$2:AP$2000,B495,5),INDEX('LŠZ H'!A$2:AI$2000,B495,5))</f>
        <v>OM-P326</v>
      </c>
      <c r="F495" s="900">
        <f>IF(A495="P",INDEX('LŠZ P'!A$2:AP$2000,B495,6),INDEX('LŠZ H'!A$2:AI$2000,B495,6))</f>
        <v>0</v>
      </c>
      <c r="G495" s="899" t="str">
        <f>IF(A495="P",INDEX('LŠZ P'!A$2:AP$2000,B495,21),INDEX('LŠZ H'!A$2:AI$2000,B495,21))</f>
        <v>V</v>
      </c>
      <c r="H495" s="900">
        <f>IF(A495="P",INDEX('LŠZ P'!A$2:AP$2000,B495,17),INDEX('LŠZ H'!A$2:AI$2000,B495,17))</f>
        <v>21492</v>
      </c>
      <c r="I495" s="913">
        <v>44434</v>
      </c>
      <c r="J495" s="899" t="str">
        <f>IF(A495="P",INDEX('LŠZ P'!A$2:AP$2000,B495,2),INDEX('LŠZ H'!A$2:AI$2000,B495,2))</f>
        <v>PK</v>
      </c>
      <c r="K495" s="900" t="str">
        <f>IF(A495="P",CONCATENATE(INDEX('LŠZ P'!A$2:AP$2000,B495,24),",",INDEX('LŠZ P'!A$2:AP$2000,B495,26)," ",INDEX('LŠZ P'!A$2:AP$2000,B495,25)),CONCATENATE(INDEX('LŠZ H'!A$2:AI$2000,B495,24),",",INDEX('LŠZ H'!A$2:AI$2000,B495,26)," ",INDEX('LŠZ H'!A$2:AI$2000,B495,25)))</f>
        <v>Strelenka 548,020 54 Lysá pod Makytou</v>
      </c>
      <c r="L495" s="900" t="str">
        <f>IF(A495="P",INDEX('LŠZ P'!A$2:AP$2000,B495,20),INDEX('LŠZ H'!A$2:AI$2000,B495,20))</f>
        <v>Čierny</v>
      </c>
      <c r="M495" s="900" t="str">
        <f>IF(A495="P",CONCATENATE(INDEX('LŠZ P'!A$2:AP$2000,B495,3),"/",INDEX('LŠZ P'!A$2:AP$2000,B495,4)),CONCATENATE(INDEX('LŠZ H'!A$2:AI$2000,B495,3),"/",INDEX('LŠZ H'!A$2:AI$2000,B495,4)))</f>
        <v>SIRIUS II 35/</v>
      </c>
      <c r="N495" s="900" t="str">
        <f>IF(A495="P",CONCATENATE(INDEX('LŠZ P'!A$2:AP$2000,B495,23),";",INDEX('LŠZ P'!A$2:AP$2000,B495,42)),CONCATENATE(INDEX('LŠZ H'!A$2:AI$2000,B495,23),";",INDEX('LŠZ H'!A$2:AI$2000,B495,39)))</f>
        <v>0;</v>
      </c>
      <c r="O495" s="914">
        <v>45158</v>
      </c>
      <c r="P495" s="599"/>
    </row>
    <row r="496" spans="1:16" s="295" customFormat="1" x14ac:dyDescent="0.2">
      <c r="A496" s="898" t="s">
        <v>680</v>
      </c>
      <c r="B496" s="899">
        <v>77</v>
      </c>
      <c r="C496" s="904">
        <v>493</v>
      </c>
      <c r="D496" s="900" t="str">
        <f>IF(A496="P",INDEX('LŠZ P'!A$2:AP$2000,B496,11),INDEX('LŠZ H'!A$2:AI$2000,B496,11))</f>
        <v>František ŠUCHAŇ</v>
      </c>
      <c r="E496" s="900" t="str">
        <f>IF(A496="P",INDEX('LŠZ P'!A$2:AP$2000,B496,5),INDEX('LŠZ H'!A$2:AI$2000,B496,5))</f>
        <v>OM-H077</v>
      </c>
      <c r="F496" s="900">
        <f>IF(A496="P",INDEX('LŠZ P'!A$2:AP$2000,B496,6),INDEX('LŠZ H'!A$2:AI$2000,B496,6))</f>
        <v>0</v>
      </c>
      <c r="G496" s="899" t="str">
        <f>IF(A496="P",INDEX('LŠZ P'!A$2:AP$2000,B496,21),INDEX('LŠZ H'!A$2:AI$2000,B496,21))</f>
        <v>17/13</v>
      </c>
      <c r="H496" s="900">
        <f>IF(A496="P",INDEX('LŠZ P'!A$2:AP$2000,B496,17),INDEX('LŠZ H'!A$2:AI$2000,B496,17))</f>
        <v>2009</v>
      </c>
      <c r="I496" s="913">
        <v>44435</v>
      </c>
      <c r="J496" s="899" t="str">
        <f>IF(A496="P",INDEX('LŠZ P'!A$2:AP$2000,B496,2),INDEX('LŠZ H'!A$2:AI$2000,B496,2))</f>
        <v>MZK</v>
      </c>
      <c r="K496" s="900" t="str">
        <f>IF(A496="P",CONCATENATE(INDEX('LŠZ P'!A$2:AP$2000,B496,24),",",INDEX('LŠZ P'!A$2:AP$2000,B496,26)," ",INDEX('LŠZ P'!A$2:AP$2000,B496,25)),CONCATENATE(INDEX('LŠZ H'!A$2:AI$2000,B496,24),",",INDEX('LŠZ H'!A$2:AI$2000,B496,26)," ",INDEX('LŠZ H'!A$2:AI$2000,B496,25)))</f>
        <v>2, 185</v>
      </c>
      <c r="L496" s="900" t="str">
        <f>IF(A496="P",INDEX('LŠZ P'!A$2:AP$2000,B496,20),INDEX('LŠZ H'!A$2:AI$2000,B496,20))</f>
        <v>P</v>
      </c>
      <c r="M496" s="900" t="str">
        <f>IF(A496="P",CONCATENATE(INDEX('LŠZ P'!A$2:AP$2000,B496,3),"/",INDEX('LŠZ P'!A$2:AP$2000,B496,4)),CONCATENATE(INDEX('LŠZ H'!A$2:AI$2000,B496,3),"/",INDEX('LŠZ H'!A$2:AI$2000,B496,4)))</f>
        <v>GRADIENT 130/TOMI 5/</v>
      </c>
      <c r="N496" s="900" t="e">
        <f>IF(A496="P",CONCATENATE(INDEX('LŠZ P'!A$2:AP$2000,B496,23),";",INDEX('LŠZ P'!A$2:AP$2000,B496,42)),CONCATENATE(INDEX('LŠZ H'!A$2:AI$2000,B496,23),";",INDEX('LŠZ H'!A$2:AI$2000,B496,39)))</f>
        <v>#REF!</v>
      </c>
      <c r="O496" s="914">
        <v>45150</v>
      </c>
      <c r="P496" s="599"/>
    </row>
    <row r="497" spans="1:16" s="295" customFormat="1" x14ac:dyDescent="0.2">
      <c r="A497" s="898" t="s">
        <v>991</v>
      </c>
      <c r="B497" s="899">
        <v>339</v>
      </c>
      <c r="C497" s="904">
        <v>494</v>
      </c>
      <c r="D497" s="900" t="str">
        <f>IF(A497="P",INDEX('LŠZ P'!A$2:AP$2000,B497,11),INDEX('LŠZ H'!A$2:AI$2000,B497,11))</f>
        <v>Pavol SLIVA</v>
      </c>
      <c r="E497" s="900" t="str">
        <f>IF(A497="P",INDEX('LŠZ P'!A$2:AP$2000,B497,5),INDEX('LŠZ H'!A$2:AI$2000,B497,5))</f>
        <v>OM-P339</v>
      </c>
      <c r="F497" s="900" t="str">
        <f>IF(A497="P",INDEX('LŠZ P'!A$2:AP$2000,B497,6),INDEX('LŠZ H'!A$2:AI$2000,B497,6))</f>
        <v>P690</v>
      </c>
      <c r="G497" s="899" t="str">
        <f>IF(A497="P",INDEX('LŠZ P'!A$2:AP$2000,B497,21),INDEX('LŠZ H'!A$2:AI$2000,B497,21))</f>
        <v>V</v>
      </c>
      <c r="H497" s="900">
        <f>IF(A497="P",INDEX('LŠZ P'!A$2:AP$2000,B497,17),INDEX('LŠZ H'!A$2:AI$2000,B497,17))</f>
        <v>21494</v>
      </c>
      <c r="I497" s="913">
        <v>44438</v>
      </c>
      <c r="J497" s="899" t="str">
        <f>IF(A497="P",INDEX('LŠZ P'!A$2:AP$2000,B497,2),INDEX('LŠZ H'!A$2:AI$2000,B497,2))</f>
        <v>MPK</v>
      </c>
      <c r="K497" s="900" t="str">
        <f>IF(A497="P",CONCATENATE(INDEX('LŠZ P'!A$2:AP$2000,B497,24),",",INDEX('LŠZ P'!A$2:AP$2000,B497,26)," ",INDEX('LŠZ P'!A$2:AP$2000,B497,25)),CONCATENATE(INDEX('LŠZ H'!A$2:AI$2000,B497,24),",",INDEX('LŠZ H'!A$2:AI$2000,B497,26)," ",INDEX('LŠZ H'!A$2:AI$2000,B497,25)))</f>
        <v>Ľudová 1463/36,917 01 Trnava</v>
      </c>
      <c r="L497" s="900" t="str">
        <f>IF(A497="P",INDEX('LŠZ P'!A$2:AP$2000,B497,20),INDEX('LŠZ H'!A$2:AI$2000,B497,20))</f>
        <v>Matovič</v>
      </c>
      <c r="M497" s="900" t="str">
        <f>IF(A497="P",CONCATENATE(INDEX('LŠZ P'!A$2:AP$2000,B497,3),"/",INDEX('LŠZ P'!A$2:AP$2000,B497,4)),CONCATENATE(INDEX('LŠZ H'!A$2:AI$2000,B497,3),"/",INDEX('LŠZ H'!A$2:AI$2000,B497,4)))</f>
        <v>PAŠA 6 42/</v>
      </c>
      <c r="N497" s="900" t="str">
        <f>IF(A497="P",CONCATENATE(INDEX('LŠZ P'!A$2:AP$2000,B497,23),";",INDEX('LŠZ P'!A$2:AP$2000,B497,42)),CONCATENATE(INDEX('LŠZ H'!A$2:AI$2000,B497,23),";",INDEX('LŠZ H'!A$2:AI$2000,B497,39)))</f>
        <v>20;</v>
      </c>
      <c r="O497" s="914">
        <v>45162</v>
      </c>
      <c r="P497" s="599"/>
    </row>
    <row r="498" spans="1:16" s="295" customFormat="1" x14ac:dyDescent="0.2">
      <c r="A498" s="898" t="s">
        <v>991</v>
      </c>
      <c r="B498" s="899">
        <v>400</v>
      </c>
      <c r="C498" s="904">
        <v>495</v>
      </c>
      <c r="D498" s="900" t="str">
        <f>IF(A498="P",INDEX('LŠZ P'!A$2:AP$2000,B498,11),INDEX('LŠZ H'!A$2:AI$2000,B498,11))</f>
        <v>Denisa KOŠINOVÁ</v>
      </c>
      <c r="E498" s="900" t="str">
        <f>IF(A498="P",INDEX('LŠZ P'!A$2:AP$2000,B498,5),INDEX('LŠZ H'!A$2:AI$2000,B498,5))</f>
        <v>OM-P400</v>
      </c>
      <c r="F498" s="900">
        <f>IF(A498="P",INDEX('LŠZ P'!A$2:AP$2000,B498,6),INDEX('LŠZ H'!A$2:AI$2000,B498,6))</f>
        <v>0</v>
      </c>
      <c r="G498" s="899" t="str">
        <f>IF(A498="P",INDEX('LŠZ P'!A$2:AP$2000,B498,21),INDEX('LŠZ H'!A$2:AI$2000,B498,21))</f>
        <v>V</v>
      </c>
      <c r="H498" s="900">
        <f>IF(A498="P",INDEX('LŠZ P'!A$2:AP$2000,B498,17),INDEX('LŠZ H'!A$2:AI$2000,B498,17))</f>
        <v>21495</v>
      </c>
      <c r="I498" s="913">
        <v>44439</v>
      </c>
      <c r="J498" s="899" t="str">
        <f>IF(A498="P",INDEX('LŠZ P'!A$2:AP$2000,B498,2),INDEX('LŠZ H'!A$2:AI$2000,B498,2))</f>
        <v>PK</v>
      </c>
      <c r="K498" s="900" t="str">
        <f>IF(A498="P",CONCATENATE(INDEX('LŠZ P'!A$2:AP$2000,B498,24),",",INDEX('LŠZ P'!A$2:AP$2000,B498,26)," ",INDEX('LŠZ P'!A$2:AP$2000,B498,25)),CONCATENATE(INDEX('LŠZ H'!A$2:AI$2000,B498,24),",",INDEX('LŠZ H'!A$2:AI$2000,B498,26)," ",INDEX('LŠZ H'!A$2:AI$2000,B498,25)))</f>
        <v>I. Hatvániho 1602/1,979 01 Rimavská Sobota</v>
      </c>
      <c r="L498" s="900" t="str">
        <f>IF(A498="P",INDEX('LŠZ P'!A$2:AP$2000,B498,20),INDEX('LŠZ H'!A$2:AI$2000,B498,20))</f>
        <v>Kišš</v>
      </c>
      <c r="M498" s="900" t="str">
        <f>IF(A498="P",CONCATENATE(INDEX('LŠZ P'!A$2:AP$2000,B498,3),"/",INDEX('LŠZ P'!A$2:AP$2000,B498,4)),CONCATENATE(INDEX('LŠZ H'!A$2:AI$2000,B498,3),"/",INDEX('LŠZ H'!A$2:AI$2000,B498,4)))</f>
        <v>SWIFT 4 XS/</v>
      </c>
      <c r="N498" s="900" t="str">
        <f>IF(A498="P",CONCATENATE(INDEX('LŠZ P'!A$2:AP$2000,B498,23),";",INDEX('LŠZ P'!A$2:AP$2000,B498,42)),CONCATENATE(INDEX('LŠZ H'!A$2:AI$2000,B498,23),";",INDEX('LŠZ H'!A$2:AI$2000,B498,39)))</f>
        <v>30;</v>
      </c>
      <c r="O498" s="914">
        <v>45163</v>
      </c>
      <c r="P498" s="599"/>
    </row>
    <row r="499" spans="1:16" s="295" customFormat="1" x14ac:dyDescent="0.2">
      <c r="A499" s="898" t="s">
        <v>991</v>
      </c>
      <c r="B499" s="899">
        <v>597</v>
      </c>
      <c r="C499" s="904">
        <v>496</v>
      </c>
      <c r="D499" s="900" t="str">
        <f>IF(A499="P",INDEX('LŠZ P'!A$2:AP$2000,B499,11),INDEX('LŠZ H'!A$2:AI$2000,B499,11))</f>
        <v>Ing. Juraj PUŤOŠ</v>
      </c>
      <c r="E499" s="900" t="str">
        <f>IF(A499="P",INDEX('LŠZ P'!A$2:AP$2000,B499,5),INDEX('LŠZ H'!A$2:AI$2000,B499,5))</f>
        <v>OM-P597</v>
      </c>
      <c r="F499" s="900">
        <f>IF(A499="P",INDEX('LŠZ P'!A$2:AP$2000,B499,6),INDEX('LŠZ H'!A$2:AI$2000,B499,6))</f>
        <v>0</v>
      </c>
      <c r="G499" s="899" t="str">
        <f>IF(A499="P",INDEX('LŠZ P'!A$2:AP$2000,B499,21),INDEX('LŠZ H'!A$2:AI$2000,B499,21))</f>
        <v>Z</v>
      </c>
      <c r="H499" s="900">
        <f>IF(A499="P",INDEX('LŠZ P'!A$2:AP$2000,B499,17),INDEX('LŠZ H'!A$2:AI$2000,B499,17))</f>
        <v>21496</v>
      </c>
      <c r="I499" s="913">
        <v>44439</v>
      </c>
      <c r="J499" s="899" t="str">
        <f>IF(A499="P",INDEX('LŠZ P'!A$2:AP$2000,B499,2),INDEX('LŠZ H'!A$2:AI$2000,B499,2))</f>
        <v>PK</v>
      </c>
      <c r="K499" s="900" t="str">
        <f>IF(A499="P",CONCATENATE(INDEX('LŠZ P'!A$2:AP$2000,B499,24),",",INDEX('LŠZ P'!A$2:AP$2000,B499,26)," ",INDEX('LŠZ P'!A$2:AP$2000,B499,25)),CONCATENATE(INDEX('LŠZ H'!A$2:AI$2000,B499,24),",",INDEX('LŠZ H'!A$2:AI$2000,B499,26)," ",INDEX('LŠZ H'!A$2:AI$2000,B499,25)))</f>
        <v>Clementisova 754/76,976 69 Pohorelá</v>
      </c>
      <c r="L499" s="900" t="str">
        <f>IF(A499="P",INDEX('LŠZ P'!A$2:AP$2000,B499,20),INDEX('LŠZ H'!A$2:AI$2000,B499,20))</f>
        <v>Vyparina</v>
      </c>
      <c r="M499" s="900" t="str">
        <f>IF(A499="P",CONCATENATE(INDEX('LŠZ P'!A$2:AP$2000,B499,3),"/",INDEX('LŠZ P'!A$2:AP$2000,B499,4)),CONCATENATE(INDEX('LŠZ H'!A$2:AI$2000,B499,3),"/",INDEX('LŠZ H'!A$2:AI$2000,B499,4)))</f>
        <v>MENTOR 5 M/</v>
      </c>
      <c r="N499" s="900" t="str">
        <f>IF(A499="P",CONCATENATE(INDEX('LŠZ P'!A$2:AP$2000,B499,23),";",INDEX('LŠZ P'!A$2:AP$2000,B499,42)),CONCATENATE(INDEX('LŠZ H'!A$2:AI$2000,B499,23),";",INDEX('LŠZ H'!A$2:AI$2000,B499,39)))</f>
        <v>0;</v>
      </c>
      <c r="O499" s="914">
        <v>44858</v>
      </c>
      <c r="P499" s="599"/>
    </row>
    <row r="500" spans="1:16" s="295" customFormat="1" x14ac:dyDescent="0.2">
      <c r="A500" s="898" t="s">
        <v>991</v>
      </c>
      <c r="B500" s="899">
        <v>814</v>
      </c>
      <c r="C500" s="904">
        <v>497</v>
      </c>
      <c r="D500" s="900" t="str">
        <f>IF(A500="P",INDEX('LŠZ P'!A$2:AP$2000,B500,11),INDEX('LŠZ H'!A$2:AI$2000,B500,11))</f>
        <v>Mgr. Viliam HREBÍK</v>
      </c>
      <c r="E500" s="900" t="str">
        <f>IF(A500="P",INDEX('LŠZ P'!A$2:AP$2000,B500,5),INDEX('LŠZ H'!A$2:AI$2000,B500,5))</f>
        <v>OM-P814</v>
      </c>
      <c r="F500" s="900" t="str">
        <f>IF(A500="P",INDEX('LŠZ P'!A$2:AP$2000,B500,6),INDEX('LŠZ H'!A$2:AI$2000,B500,6))</f>
        <v>P814</v>
      </c>
      <c r="G500" s="899" t="str">
        <f>IF(A500="P",INDEX('LŠZ P'!A$2:AP$2000,B500,21),INDEX('LŠZ H'!A$2:AI$2000,B500,21))</f>
        <v>P,P</v>
      </c>
      <c r="H500" s="900">
        <f>IF(A500="P",INDEX('LŠZ P'!A$2:AP$2000,B500,17),INDEX('LŠZ H'!A$2:AI$2000,B500,17))</f>
        <v>21497</v>
      </c>
      <c r="I500" s="913">
        <v>44441</v>
      </c>
      <c r="J500" s="899" t="str">
        <f>IF(A500="P",INDEX('LŠZ P'!A$2:AP$2000,B500,2),INDEX('LŠZ H'!A$2:AI$2000,B500,2))</f>
        <v>MPK</v>
      </c>
      <c r="K500" s="900" t="str">
        <f>IF(A500="P",CONCATENATE(INDEX('LŠZ P'!A$2:AP$2000,B500,24),",",INDEX('LŠZ P'!A$2:AP$2000,B500,26)," ",INDEX('LŠZ P'!A$2:AP$2000,B500,25)),CONCATENATE(INDEX('LŠZ H'!A$2:AI$2000,B500,24),",",INDEX('LŠZ H'!A$2:AI$2000,B500,26)," ",INDEX('LŠZ H'!A$2:AI$2000,B500,25)))</f>
        <v>ČSA 10,927 01 Šaľa</v>
      </c>
      <c r="L500" s="900" t="str">
        <f>IF(A500="P",INDEX('LŠZ P'!A$2:AP$2000,B500,20),INDEX('LŠZ H'!A$2:AI$2000,B500,20))</f>
        <v>Adame</v>
      </c>
      <c r="M500" s="900" t="str">
        <f>IF(A500="P",CONCATENATE(INDEX('LŠZ P'!A$2:AP$2000,B500,3),"/",INDEX('LŠZ P'!A$2:AP$2000,B500,4)),CONCATENATE(INDEX('LŠZ H'!A$2:AI$2000,B500,3),"/",INDEX('LŠZ H'!A$2:AI$2000,B500,4)))</f>
        <v>ENVI 2 25/RODEO 115</v>
      </c>
      <c r="N500" s="900" t="str">
        <f>IF(A500="P",CONCATENATE(INDEX('LŠZ P'!A$2:AP$2000,B500,23),";",INDEX('LŠZ P'!A$2:AP$2000,B500,42)),CONCATENATE(INDEX('LŠZ H'!A$2:AI$2000,B500,23),";",INDEX('LŠZ H'!A$2:AI$2000,B500,39)))</f>
        <v>437,30//488,05;</v>
      </c>
      <c r="O500" s="914">
        <v>45161</v>
      </c>
      <c r="P500" s="599"/>
    </row>
    <row r="501" spans="1:16" s="295" customFormat="1" x14ac:dyDescent="0.2">
      <c r="A501" s="898" t="s">
        <v>991</v>
      </c>
      <c r="B501" s="899">
        <v>1038</v>
      </c>
      <c r="C501" s="904">
        <v>498</v>
      </c>
      <c r="D501" s="900" t="str">
        <f>IF(A501="P",INDEX('LŠZ P'!A$2:AP$2000,B501,11),INDEX('LŠZ H'!A$2:AI$2000,B501,11))</f>
        <v>Mgr. Peter KRÁLIK</v>
      </c>
      <c r="E501" s="915" t="str">
        <f>IF(A501="P",INDEX('LŠZ P'!A$2:AP$2000,B501,5),INDEX('LŠZ H'!A$2:AI$2000,B501,5))</f>
        <v>OM-L038</v>
      </c>
      <c r="F501" s="900" t="str">
        <f>IF(A501="P",INDEX('LŠZ P'!A$2:AP$2000,B501,6),INDEX('LŠZ H'!A$2:AI$2000,B501,6))</f>
        <v>L038</v>
      </c>
      <c r="G501" s="899" t="str">
        <f>IF(A501="P",INDEX('LŠZ P'!A$2:AP$2000,B501,21),INDEX('LŠZ H'!A$2:AI$2000,B501,21))</f>
        <v>P,P</v>
      </c>
      <c r="H501" s="900">
        <f>IF(A501="P",INDEX('LŠZ P'!A$2:AP$2000,B501,17),INDEX('LŠZ H'!A$2:AI$2000,B501,17))</f>
        <v>15718</v>
      </c>
      <c r="I501" s="913">
        <v>44441</v>
      </c>
      <c r="J501" s="899" t="str">
        <f>IF(A501="P",INDEX('LŠZ P'!A$2:AP$2000,B501,2),INDEX('LŠZ H'!A$2:AI$2000,B501,2))</f>
        <v>MPK</v>
      </c>
      <c r="K501" s="900" t="str">
        <f>IF(A501="P",CONCATENATE(INDEX('LŠZ P'!A$2:AP$2000,B501,24),",",INDEX('LŠZ P'!A$2:AP$2000,B501,26)," ",INDEX('LŠZ P'!A$2:AP$2000,B501,25)),CONCATENATE(INDEX('LŠZ H'!A$2:AI$2000,B501,24),",",INDEX('LŠZ H'!A$2:AI$2000,B501,26)," ",INDEX('LŠZ H'!A$2:AI$2000,B501,25)))</f>
        <v>Štiavnik 951,013 55 Bytča</v>
      </c>
      <c r="L501" s="900" t="str">
        <f>IF(A501="P",INDEX('LŠZ P'!A$2:AP$2000,B501,20),INDEX('LŠZ H'!A$2:AI$2000,B501,20))</f>
        <v>Vrabec/Adame</v>
      </c>
      <c r="M501" s="900" t="str">
        <f>IF(A501="P",CONCATENATE(INDEX('LŠZ P'!A$2:AP$2000,B501,3),"/",INDEX('LŠZ P'!A$2:AP$2000,B501,4)),CONCATENATE(INDEX('LŠZ H'!A$2:AI$2000,B501,3),"/",INDEX('LŠZ H'!A$2:AI$2000,B501,4)))</f>
        <v>PLUTO 2 XL/INSTINCT 200+CRUISE CARBON</v>
      </c>
      <c r="N501" s="900" t="str">
        <f>IF(A501="P",CONCATENATE(INDEX('LŠZ P'!A$2:AP$2000,B501,23),";",INDEX('LŠZ P'!A$2:AP$2000,B501,42)),CONCATENATE(INDEX('LŠZ H'!A$2:AI$2000,B501,23),";",INDEX('LŠZ H'!A$2:AI$2000,B501,39)))</f>
        <v>34//54,5/59;paramotor do 23.8.2023</v>
      </c>
      <c r="O501" s="914">
        <v>45161</v>
      </c>
      <c r="P501" s="599"/>
    </row>
    <row r="502" spans="1:16" s="295" customFormat="1" x14ac:dyDescent="0.2">
      <c r="A502" s="898" t="s">
        <v>680</v>
      </c>
      <c r="B502" s="899">
        <v>79</v>
      </c>
      <c r="C502" s="904">
        <v>499</v>
      </c>
      <c r="D502" s="900" t="str">
        <f>IF(A502="P",INDEX('LŠZ P'!A$2:AP$2000,B502,11),INDEX('LŠZ H'!A$2:AI$2000,B502,11))</f>
        <v>Ivan BOHUNICKÝ</v>
      </c>
      <c r="E502" s="900" t="str">
        <f>IF(A502="P",INDEX('LŠZ P'!A$2:AP$2000,B502,5),INDEX('LŠZ H'!A$2:AI$2000,B502,5))</f>
        <v>OM-H079</v>
      </c>
      <c r="F502" s="900">
        <f>IF(A502="P",INDEX('LŠZ P'!A$2:AP$2000,B502,6),INDEX('LŠZ H'!A$2:AI$2000,B502,6))</f>
        <v>0</v>
      </c>
      <c r="G502" s="899" t="str">
        <f>IF(A502="P",INDEX('LŠZ P'!A$2:AP$2000,B502,21),INDEX('LŠZ H'!A$2:AI$2000,B502,21))</f>
        <v>28,35/41</v>
      </c>
      <c r="H502" s="900">
        <f>IF(A502="P",INDEX('LŠZ P'!A$2:AP$2000,B502,17),INDEX('LŠZ H'!A$2:AI$2000,B502,17))</f>
        <v>1995</v>
      </c>
      <c r="I502" s="913">
        <v>44441</v>
      </c>
      <c r="J502" s="899" t="str">
        <f>IF(A502="P",INDEX('LŠZ P'!A$2:AP$2000,B502,2),INDEX('LŠZ H'!A$2:AI$2000,B502,2))</f>
        <v>MZK</v>
      </c>
      <c r="K502" s="900" t="str">
        <f>IF(A502="P",CONCATENATE(INDEX('LŠZ P'!A$2:AP$2000,B502,24),",",INDEX('LŠZ P'!A$2:AP$2000,B502,26)," ",INDEX('LŠZ P'!A$2:AP$2000,B502,25)),CONCATENATE(INDEX('LŠZ H'!A$2:AI$2000,B502,24),",",INDEX('LŠZ H'!A$2:AI$2000,B502,26)," ",INDEX('LŠZ H'!A$2:AI$2000,B502,25)))</f>
        <v>2, 191</v>
      </c>
      <c r="L502" s="900" t="str">
        <f>IF(A502="P",INDEX('LŠZ P'!A$2:AP$2000,B502,20),INDEX('LŠZ H'!A$2:AI$2000,B502,20))</f>
        <v>P</v>
      </c>
      <c r="M502" s="900" t="str">
        <f>IF(A502="P",CONCATENATE(INDEX('LŠZ P'!A$2:AP$2000,B502,3),"/",INDEX('LŠZ P'!A$2:AP$2000,B502,4)),CONCATENATE(INDEX('LŠZ H'!A$2:AI$2000,B502,3),"/",INDEX('LŠZ H'!A$2:AI$2000,B502,4)))</f>
        <v>MW 155/BOHUNICKÝ/</v>
      </c>
      <c r="N502" s="900" t="e">
        <f>IF(A502="P",CONCATENATE(INDEX('LŠZ P'!A$2:AP$2000,B502,23),";",INDEX('LŠZ P'!A$2:AP$2000,B502,42)),CONCATENATE(INDEX('LŠZ H'!A$2:AI$2000,B502,23),";",INDEX('LŠZ H'!A$2:AI$2000,B502,39)))</f>
        <v>#REF!</v>
      </c>
      <c r="O502" s="914">
        <v>45159</v>
      </c>
      <c r="P502" s="599"/>
    </row>
    <row r="503" spans="1:16" s="295" customFormat="1" x14ac:dyDescent="0.2">
      <c r="A503" s="898" t="s">
        <v>680</v>
      </c>
      <c r="B503" s="899">
        <v>9</v>
      </c>
      <c r="C503" s="904">
        <v>500</v>
      </c>
      <c r="D503" s="900" t="str">
        <f>IF(A503="P",INDEX('LŠZ P'!A$2:AP$2000,B503,11),INDEX('LŠZ H'!A$2:AI$2000,B503,11))</f>
        <v>Milan ŠKRINÁR</v>
      </c>
      <c r="E503" s="900" t="str">
        <f>IF(A503="P",INDEX('LŠZ P'!A$2:AP$2000,B503,5),INDEX('LŠZ H'!A$2:AI$2000,B503,5))</f>
        <v>OM-H009</v>
      </c>
      <c r="F503" s="900">
        <f>IF(A503="P",INDEX('LŠZ P'!A$2:AP$2000,B503,6),INDEX('LŠZ H'!A$2:AI$2000,B503,6))</f>
        <v>0</v>
      </c>
      <c r="G503" s="899" t="str">
        <f>IF(A503="P",INDEX('LŠZ P'!A$2:AP$2000,B503,21),INDEX('LŠZ H'!A$2:AI$2000,B503,21))</f>
        <v>31,20/22</v>
      </c>
      <c r="H503" s="900">
        <f>IF(A503="P",INDEX('LŠZ P'!A$2:AP$2000,B503,17),INDEX('LŠZ H'!A$2:AI$2000,B503,17))</f>
        <v>2004</v>
      </c>
      <c r="I503" s="913">
        <v>44441</v>
      </c>
      <c r="J503" s="899" t="str">
        <f>IF(A503="P",INDEX('LŠZ P'!A$2:AP$2000,B503,2),INDEX('LŠZ H'!A$2:AI$2000,B503,2))</f>
        <v>MZK</v>
      </c>
      <c r="K503" s="900" t="str">
        <f>IF(A503="P",CONCATENATE(INDEX('LŠZ P'!A$2:AP$2000,B503,24),",",INDEX('LŠZ P'!A$2:AP$2000,B503,26)," ",INDEX('LŠZ P'!A$2:AP$2000,B503,25)),CONCATENATE(INDEX('LŠZ H'!A$2:AI$2000,B503,24),",",INDEX('LŠZ H'!A$2:AI$2000,B503,26)," ",INDEX('LŠZ H'!A$2:AI$2000,B503,25)))</f>
        <v>2-3, 220</v>
      </c>
      <c r="L503" s="900" t="str">
        <f>IF(A503="P",INDEX('LŠZ P'!A$2:AP$2000,B503,20),INDEX('LŠZ H'!A$2:AI$2000,B503,20))</f>
        <v>P</v>
      </c>
      <c r="M503" s="900" t="str">
        <f>IF(A503="P",CONCATENATE(INDEX('LŠZ P'!A$2:AP$2000,B503,3),"/",INDEX('LŠZ P'!A$2:AP$2000,B503,4)),CONCATENATE(INDEX('LŠZ H'!A$2:AI$2000,B503,3),"/",INDEX('LŠZ H'!A$2:AI$2000,B503,4)))</f>
        <v>QUANTUM 15/</v>
      </c>
      <c r="N503" s="900" t="e">
        <f>IF(A503="P",CONCATENATE(INDEX('LŠZ P'!A$2:AP$2000,B503,23),";",INDEX('LŠZ P'!A$2:AP$2000,B503,42)),CONCATENATE(INDEX('LŠZ H'!A$2:AI$2000,B503,23),";",INDEX('LŠZ H'!A$2:AI$2000,B503,39)))</f>
        <v>#REF!</v>
      </c>
      <c r="O503" s="914">
        <v>45160</v>
      </c>
      <c r="P503" s="599"/>
    </row>
    <row r="504" spans="1:16" s="295" customFormat="1" x14ac:dyDescent="0.2">
      <c r="A504" s="898" t="s">
        <v>680</v>
      </c>
      <c r="B504" s="899">
        <v>13</v>
      </c>
      <c r="C504" s="904">
        <v>501</v>
      </c>
      <c r="D504" s="900" t="str">
        <f>IF(A504="P",INDEX('LŠZ P'!A$2:AP$2000,B504,11),INDEX('LŠZ H'!A$2:AI$2000,B504,11))</f>
        <v>Jozef  KONEČNÝ</v>
      </c>
      <c r="E504" s="900" t="str">
        <f>IF(A504="P",INDEX('LŠZ P'!A$2:AP$2000,B504,5),INDEX('LŠZ H'!A$2:AI$2000,B504,5))</f>
        <v>OM-H013</v>
      </c>
      <c r="F504" s="900">
        <f>IF(A504="P",INDEX('LŠZ P'!A$2:AP$2000,B504,6),INDEX('LŠZ H'!A$2:AI$2000,B504,6))</f>
        <v>0</v>
      </c>
      <c r="G504" s="899" t="str">
        <f>IF(A504="P",INDEX('LŠZ P'!A$2:AP$2000,B504,21),INDEX('LŠZ H'!A$2:AI$2000,B504,21))</f>
        <v>76,30/109</v>
      </c>
      <c r="H504" s="900">
        <f>IF(A504="P",INDEX('LŠZ P'!A$2:AP$2000,B504,17),INDEX('LŠZ H'!A$2:AI$2000,B504,17))</f>
        <v>1998</v>
      </c>
      <c r="I504" s="913">
        <v>44441</v>
      </c>
      <c r="J504" s="899" t="str">
        <f>IF(A504="P",INDEX('LŠZ P'!A$2:AP$2000,B504,2),INDEX('LŠZ H'!A$2:AI$2000,B504,2))</f>
        <v>MZK</v>
      </c>
      <c r="K504" s="900" t="str">
        <f>IF(A504="P",CONCATENATE(INDEX('LŠZ P'!A$2:AP$2000,B504,24),",",INDEX('LŠZ P'!A$2:AP$2000,B504,26)," ",INDEX('LŠZ P'!A$2:AP$2000,B504,25)),CONCATENATE(INDEX('LŠZ H'!A$2:AI$2000,B504,24),",",INDEX('LŠZ H'!A$2:AI$2000,B504,26)," ",INDEX('LŠZ H'!A$2:AI$2000,B504,25)))</f>
        <v>2, 235</v>
      </c>
      <c r="L504" s="900" t="str">
        <f>IF(A504="P",INDEX('LŠZ P'!A$2:AP$2000,B504,20),INDEX('LŠZ H'!A$2:AI$2000,B504,20))</f>
        <v>P</v>
      </c>
      <c r="M504" s="900" t="str">
        <f>IF(A504="P",CONCATENATE(INDEX('LŠZ P'!A$2:AP$2000,B504,3),"/",INDEX('LŠZ P'!A$2:AP$2000,B504,4)),CONCATENATE(INDEX('LŠZ H'!A$2:AI$2000,B504,3),"/",INDEX('LŠZ H'!A$2:AI$2000,B504,4)))</f>
        <v>MW 155/HALAJ/</v>
      </c>
      <c r="N504" s="900" t="e">
        <f>IF(A504="P",CONCATENATE(INDEX('LŠZ P'!A$2:AP$2000,B504,23),";",INDEX('LŠZ P'!A$2:AP$2000,B504,42)),CONCATENATE(INDEX('LŠZ H'!A$2:AI$2000,B504,23),";",INDEX('LŠZ H'!A$2:AI$2000,B504,39)))</f>
        <v>#REF!</v>
      </c>
      <c r="O504" s="914">
        <v>45159</v>
      </c>
      <c r="P504" s="599"/>
    </row>
    <row r="505" spans="1:16" s="295" customFormat="1" x14ac:dyDescent="0.2">
      <c r="A505" s="898" t="s">
        <v>991</v>
      </c>
      <c r="B505" s="899">
        <v>146</v>
      </c>
      <c r="C505" s="904">
        <v>502</v>
      </c>
      <c r="D505" s="900" t="str">
        <f>IF(A505="P",INDEX('LŠZ P'!A$2:AP$2000,B505,11),INDEX('LŠZ H'!A$2:AI$2000,B505,11))</f>
        <v>Martin KORL</v>
      </c>
      <c r="E505" s="900" t="str">
        <f>IF(A505="P",INDEX('LŠZ P'!A$2:AP$2000,B505,5),INDEX('LŠZ H'!A$2:AI$2000,B505,5))</f>
        <v>OM-P146</v>
      </c>
      <c r="F505" s="900">
        <f>IF(A505="P",INDEX('LŠZ P'!A$2:AP$2000,B505,6),INDEX('LŠZ H'!A$2:AI$2000,B505,6))</f>
        <v>0</v>
      </c>
      <c r="G505" s="899" t="str">
        <f>IF(A505="P",INDEX('LŠZ P'!A$2:AP$2000,B505,21),INDEX('LŠZ H'!A$2:AI$2000,B505,21))</f>
        <v>P,Z</v>
      </c>
      <c r="H505" s="900">
        <f>IF(A505="P",INDEX('LŠZ P'!A$2:AP$2000,B505,17),INDEX('LŠZ H'!A$2:AI$2000,B505,17))</f>
        <v>21502</v>
      </c>
      <c r="I505" s="913">
        <v>44441</v>
      </c>
      <c r="J505" s="899" t="str">
        <f>IF(A505="P",INDEX('LŠZ P'!A$2:AP$2000,B505,2),INDEX('LŠZ H'!A$2:AI$2000,B505,2))</f>
        <v>PK</v>
      </c>
      <c r="K505" s="900" t="str">
        <f>IF(A505="P",CONCATENATE(INDEX('LŠZ P'!A$2:AP$2000,B505,24),",",INDEX('LŠZ P'!A$2:AP$2000,B505,26)," ",INDEX('LŠZ P'!A$2:AP$2000,B505,25)),CONCATENATE(INDEX('LŠZ H'!A$2:AI$2000,B505,24),",",INDEX('LŠZ H'!A$2:AI$2000,B505,26)," ",INDEX('LŠZ H'!A$2:AI$2000,B505,25)))</f>
        <v>Odborárov 551/16,052 01 Spišská Nová Ves</v>
      </c>
      <c r="L505" s="900" t="str">
        <f>IF(A505="P",INDEX('LŠZ P'!A$2:AP$2000,B505,20),INDEX('LŠZ H'!A$2:AI$2000,B505,20))</f>
        <v>Vyparina</v>
      </c>
      <c r="M505" s="900" t="str">
        <f>IF(A505="P",CONCATENATE(INDEX('LŠZ P'!A$2:AP$2000,B505,3),"/",INDEX('LŠZ P'!A$2:AP$2000,B505,4)),CONCATENATE(INDEX('LŠZ H'!A$2:AI$2000,B505,3),"/",INDEX('LŠZ H'!A$2:AI$2000,B505,4)))</f>
        <v>MOJO 5 L/</v>
      </c>
      <c r="N505" s="900" t="str">
        <f>IF(A505="P",CONCATENATE(INDEX('LŠZ P'!A$2:AP$2000,B505,23),";",INDEX('LŠZ P'!A$2:AP$2000,B505,42)),CONCATENATE(INDEX('LŠZ H'!A$2:AI$2000,B505,23),";",INDEX('LŠZ H'!A$2:AI$2000,B505,39)))</f>
        <v>28;</v>
      </c>
      <c r="O505" s="914">
        <v>45154</v>
      </c>
      <c r="P505" s="599"/>
    </row>
    <row r="506" spans="1:16" s="295" customFormat="1" x14ac:dyDescent="0.2">
      <c r="A506" s="898" t="s">
        <v>680</v>
      </c>
      <c r="B506" s="899">
        <v>462</v>
      </c>
      <c r="C506" s="904">
        <v>503</v>
      </c>
      <c r="D506" s="900" t="str">
        <f>IF(A506="P",INDEX('LŠZ P'!A$2:AP$2000,B506,11),INDEX('LŠZ H'!A$2:AI$2000,B506,11))</f>
        <v>Ing. Bohumír KOLESÁR</v>
      </c>
      <c r="E506" s="900" t="str">
        <f>IF(A506="P",INDEX('LŠZ P'!A$2:AP$2000,B506,5),INDEX('LŠZ H'!A$2:AI$2000,B506,5))</f>
        <v>OM-H462</v>
      </c>
      <c r="F506" s="900">
        <f>IF(A506="P",INDEX('LŠZ P'!A$2:AP$2000,B506,6),INDEX('LŠZ H'!A$2:AI$2000,B506,6))</f>
        <v>0</v>
      </c>
      <c r="G506" s="899" t="str">
        <f>IF(A506="P",INDEX('LŠZ P'!A$2:AP$2000,B506,21),INDEX('LŠZ H'!A$2:AI$2000,B506,21))</f>
        <v>22</v>
      </c>
      <c r="H506" s="900">
        <f>IF(A506="P",INDEX('LŠZ P'!A$2:AP$2000,B506,17),INDEX('LŠZ H'!A$2:AI$2000,B506,17))</f>
        <v>2017</v>
      </c>
      <c r="I506" s="913">
        <v>44442</v>
      </c>
      <c r="J506" s="899" t="str">
        <f>IF(A506="P",INDEX('LŠZ P'!A$2:AP$2000,B506,2),INDEX('LŠZ H'!A$2:AI$2000,B506,2))</f>
        <v>ZK</v>
      </c>
      <c r="K506" s="900" t="str">
        <f>IF(A506="P",CONCATENATE(INDEX('LŠZ P'!A$2:AP$2000,B506,24),",",INDEX('LŠZ P'!A$2:AP$2000,B506,26)," ",INDEX('LŠZ P'!A$2:AP$2000,B506,25)),CONCATENATE(INDEX('LŠZ H'!A$2:AI$2000,B506,24),",",INDEX('LŠZ H'!A$2:AI$2000,B506,26)," ",INDEX('LŠZ H'!A$2:AI$2000,B506,25)))</f>
        <v>DHV 3, 34</v>
      </c>
      <c r="L506" s="900" t="str">
        <f>IF(A506="P",INDEX('LŠZ P'!A$2:AP$2000,B506,20),INDEX('LŠZ H'!A$2:AI$2000,B506,20))</f>
        <v>P</v>
      </c>
      <c r="M506" s="900" t="str">
        <f>IF(A506="P",CONCATENATE(INDEX('LŠZ P'!A$2:AP$2000,B506,3),"/",INDEX('LŠZ P'!A$2:AP$2000,B506,4)),CONCATENATE(INDEX('LŠZ H'!A$2:AI$2000,B506,3),"/",INDEX('LŠZ H'!A$2:AI$2000,B506,4)))</f>
        <v>LITESPEED RX 3.5 PRO/</v>
      </c>
      <c r="N506" s="900" t="e">
        <f>IF(A506="P",CONCATENATE(INDEX('LŠZ P'!A$2:AP$2000,B506,23),";",INDEX('LŠZ P'!A$2:AP$2000,B506,42)),CONCATENATE(INDEX('LŠZ H'!A$2:AI$2000,B506,23),";",INDEX('LŠZ H'!A$2:AI$2000,B506,39)))</f>
        <v>#REF!</v>
      </c>
      <c r="O506" s="914">
        <v>45153</v>
      </c>
      <c r="P506" s="599"/>
    </row>
    <row r="507" spans="1:16" s="295" customFormat="1" x14ac:dyDescent="0.2">
      <c r="A507" s="898" t="s">
        <v>991</v>
      </c>
      <c r="B507" s="899">
        <v>401</v>
      </c>
      <c r="C507" s="904">
        <v>504</v>
      </c>
      <c r="D507" s="900" t="str">
        <f>IF(A507="P",INDEX('LŠZ P'!A$2:AP$2000,B507,11),INDEX('LŠZ H'!A$2:AI$2000,B507,11))</f>
        <v>Ervín VELIČ</v>
      </c>
      <c r="E507" s="900" t="str">
        <f>IF(A507="P",INDEX('LŠZ P'!A$2:AP$2000,B507,5),INDEX('LŠZ H'!A$2:AI$2000,B507,5))</f>
        <v>OM-P401</v>
      </c>
      <c r="F507" s="900">
        <f>IF(A507="P",INDEX('LŠZ P'!A$2:AP$2000,B507,6),INDEX('LŠZ H'!A$2:AI$2000,B507,6))</f>
        <v>0</v>
      </c>
      <c r="G507" s="899" t="str">
        <f>IF(A507="P",INDEX('LŠZ P'!A$2:AP$2000,B507,21),INDEX('LŠZ H'!A$2:AI$2000,B507,21))</f>
        <v>V</v>
      </c>
      <c r="H507" s="900">
        <f>IF(A507="P",INDEX('LŠZ P'!A$2:AP$2000,B507,17),INDEX('LŠZ H'!A$2:AI$2000,B507,17))</f>
        <v>21504</v>
      </c>
      <c r="I507" s="913">
        <v>44445</v>
      </c>
      <c r="J507" s="899" t="str">
        <f>IF(A507="P",INDEX('LŠZ P'!A$2:AP$2000,B507,2),INDEX('LŠZ H'!A$2:AI$2000,B507,2))</f>
        <v>PK</v>
      </c>
      <c r="K507" s="900" t="str">
        <f>IF(A507="P",CONCATENATE(INDEX('LŠZ P'!A$2:AP$2000,B507,24),",",INDEX('LŠZ P'!A$2:AP$2000,B507,26)," ",INDEX('LŠZ P'!A$2:AP$2000,B507,25)),CONCATENATE(INDEX('LŠZ H'!A$2:AI$2000,B507,24),",",INDEX('LŠZ H'!A$2:AI$2000,B507,26)," ",INDEX('LŠZ H'!A$2:AI$2000,B507,25)))</f>
        <v>29. augusta 25,974 01 Banská Bystrica</v>
      </c>
      <c r="L507" s="900" t="str">
        <f>IF(A507="P",INDEX('LŠZ P'!A$2:AP$2000,B507,20),INDEX('LŠZ H'!A$2:AI$2000,B507,20))</f>
        <v>Jančiar</v>
      </c>
      <c r="M507" s="900" t="str">
        <f>IF(A507="P",CONCATENATE(INDEX('LŠZ P'!A$2:AP$2000,B507,3),"/",INDEX('LŠZ P'!A$2:AP$2000,B507,4)),CONCATENATE(INDEX('LŠZ H'!A$2:AI$2000,B507,3),"/",INDEX('LŠZ H'!A$2:AI$2000,B507,4)))</f>
        <v>DOUBLE U 41/</v>
      </c>
      <c r="N507" s="900" t="str">
        <f>IF(A507="P",CONCATENATE(INDEX('LŠZ P'!A$2:AP$2000,B507,23),";",INDEX('LŠZ P'!A$2:AP$2000,B507,42)),CONCATENATE(INDEX('LŠZ H'!A$2:AI$2000,B507,23),";",INDEX('LŠZ H'!A$2:AI$2000,B507,39)))</f>
        <v>1;</v>
      </c>
      <c r="O507" s="914">
        <v>45171</v>
      </c>
      <c r="P507" s="599"/>
    </row>
    <row r="508" spans="1:16" s="295" customFormat="1" x14ac:dyDescent="0.2">
      <c r="A508" s="898" t="s">
        <v>991</v>
      </c>
      <c r="B508" s="899">
        <v>449</v>
      </c>
      <c r="C508" s="904">
        <v>505</v>
      </c>
      <c r="D508" s="900" t="str">
        <f>IF(A508="P",INDEX('LŠZ P'!A$2:AP$2000,B508,11),INDEX('LŠZ H'!A$2:AI$2000,B508,11))</f>
        <v>Milan PAKOŠ</v>
      </c>
      <c r="E508" s="900" t="str">
        <f>IF(A508="P",INDEX('LŠZ P'!A$2:AP$2000,B508,5),INDEX('LŠZ H'!A$2:AI$2000,B508,5))</f>
        <v>OM-P449</v>
      </c>
      <c r="F508" s="900">
        <f>IF(A508="P",INDEX('LŠZ P'!A$2:AP$2000,B508,6),INDEX('LŠZ H'!A$2:AI$2000,B508,6))</f>
        <v>0</v>
      </c>
      <c r="G508" s="899" t="str">
        <f>IF(A508="P",INDEX('LŠZ P'!A$2:AP$2000,B508,21),INDEX('LŠZ H'!A$2:AI$2000,B508,21))</f>
        <v>V</v>
      </c>
      <c r="H508" s="900">
        <f>IF(A508="P",INDEX('LŠZ P'!A$2:AP$2000,B508,17),INDEX('LŠZ H'!A$2:AI$2000,B508,17))</f>
        <v>21505</v>
      </c>
      <c r="I508" s="913">
        <v>44445</v>
      </c>
      <c r="J508" s="899" t="str">
        <f>IF(A508="P",INDEX('LŠZ P'!A$2:AP$2000,B508,2),INDEX('LŠZ H'!A$2:AI$2000,B508,2))</f>
        <v>PK</v>
      </c>
      <c r="K508" s="900" t="str">
        <f>IF(A508="P",CONCATENATE(INDEX('LŠZ P'!A$2:AP$2000,B508,24),",",INDEX('LŠZ P'!A$2:AP$2000,B508,26)," ",INDEX('LŠZ P'!A$2:AP$2000,B508,25)),CONCATENATE(INDEX('LŠZ H'!A$2:AI$2000,B508,24),",",INDEX('LŠZ H'!A$2:AI$2000,B508,26)," ",INDEX('LŠZ H'!A$2:AI$2000,B508,25)))</f>
        <v>Rajecká Lesná 428,013 15 Rajecká Lesná</v>
      </c>
      <c r="L508" s="900" t="str">
        <f>IF(A508="P",INDEX('LŠZ P'!A$2:AP$2000,B508,20),INDEX('LŠZ H'!A$2:AI$2000,B508,20))</f>
        <v>Provazník</v>
      </c>
      <c r="M508" s="900" t="str">
        <f>IF(A508="P",CONCATENATE(INDEX('LŠZ P'!A$2:AP$2000,B508,3),"/",INDEX('LŠZ P'!A$2:AP$2000,B508,4)),CONCATENATE(INDEX('LŠZ H'!A$2:AI$2000,B508,3),"/",INDEX('LŠZ H'!A$2:AI$2000,B508,4)))</f>
        <v>ROOK 3 MS/</v>
      </c>
      <c r="N508" s="900" t="str">
        <f>IF(A508="P",CONCATENATE(INDEX('LŠZ P'!A$2:AP$2000,B508,23),";",INDEX('LŠZ P'!A$2:AP$2000,B508,42)),CONCATENATE(INDEX('LŠZ H'!A$2:AI$2000,B508,23),";",INDEX('LŠZ H'!A$2:AI$2000,B508,39)))</f>
        <v>0;</v>
      </c>
      <c r="O508" s="914">
        <v>45169</v>
      </c>
      <c r="P508" s="599"/>
    </row>
    <row r="509" spans="1:16" s="295" customFormat="1" x14ac:dyDescent="0.2">
      <c r="A509" s="898" t="s">
        <v>991</v>
      </c>
      <c r="B509" s="899">
        <v>466</v>
      </c>
      <c r="C509" s="904">
        <v>506</v>
      </c>
      <c r="D509" s="900" t="str">
        <f>IF(A509="P",INDEX('LŠZ P'!A$2:AP$2000,B509,11),INDEX('LŠZ H'!A$2:AI$2000,B509,11))</f>
        <v>Ondrej SOKOL</v>
      </c>
      <c r="E509" s="900" t="str">
        <f>IF(A509="P",INDEX('LŠZ P'!A$2:AP$2000,B509,5),INDEX('LŠZ H'!A$2:AI$2000,B509,5))</f>
        <v>OM-P466</v>
      </c>
      <c r="F509" s="900">
        <f>IF(A509="P",INDEX('LŠZ P'!A$2:AP$2000,B509,6),INDEX('LŠZ H'!A$2:AI$2000,B509,6))</f>
        <v>0</v>
      </c>
      <c r="G509" s="899" t="str">
        <f>IF(A509="P",INDEX('LŠZ P'!A$2:AP$2000,B509,21),INDEX('LŠZ H'!A$2:AI$2000,B509,21))</f>
        <v>V</v>
      </c>
      <c r="H509" s="900">
        <f>IF(A509="P",INDEX('LŠZ P'!A$2:AP$2000,B509,17),INDEX('LŠZ H'!A$2:AI$2000,B509,17))</f>
        <v>21506</v>
      </c>
      <c r="I509" s="913">
        <v>44445</v>
      </c>
      <c r="J509" s="899" t="str">
        <f>IF(A509="P",INDEX('LŠZ P'!A$2:AP$2000,B509,2),INDEX('LŠZ H'!A$2:AI$2000,B509,2))</f>
        <v>PK</v>
      </c>
      <c r="K509" s="900" t="str">
        <f>IF(A509="P",CONCATENATE(INDEX('LŠZ P'!A$2:AP$2000,B509,24),",",INDEX('LŠZ P'!A$2:AP$2000,B509,26)," ",INDEX('LŠZ P'!A$2:AP$2000,B509,25)),CONCATENATE(INDEX('LŠZ H'!A$2:AI$2000,B509,24),",",INDEX('LŠZ H'!A$2:AI$2000,B509,26)," ",INDEX('LŠZ H'!A$2:AI$2000,B509,25)))</f>
        <v>Janouškova 8,080 01 Prešov</v>
      </c>
      <c r="L509" s="900" t="str">
        <f>IF(A509="P",INDEX('LŠZ P'!A$2:AP$2000,B509,20),INDEX('LŠZ H'!A$2:AI$2000,B509,20))</f>
        <v>Vyparina</v>
      </c>
      <c r="M509" s="900" t="str">
        <f>IF(A509="P",CONCATENATE(INDEX('LŠZ P'!A$2:AP$2000,B509,3),"/",INDEX('LŠZ P'!A$2:AP$2000,B509,4)),CONCATENATE(INDEX('LŠZ H'!A$2:AI$2000,B509,3),"/",INDEX('LŠZ H'!A$2:AI$2000,B509,4)))</f>
        <v>AONIC S/</v>
      </c>
      <c r="N509" s="900" t="str">
        <f>IF(A509="P",CONCATENATE(INDEX('LŠZ P'!A$2:AP$2000,B509,23),";",INDEX('LŠZ P'!A$2:AP$2000,B509,42)),CONCATENATE(INDEX('LŠZ H'!A$2:AI$2000,B509,23),";",INDEX('LŠZ H'!A$2:AI$2000,B509,39)))</f>
        <v>0;</v>
      </c>
      <c r="O509" s="914">
        <v>45169</v>
      </c>
      <c r="P509" s="599"/>
    </row>
    <row r="510" spans="1:16" s="295" customFormat="1" x14ac:dyDescent="0.2">
      <c r="A510" s="898" t="s">
        <v>991</v>
      </c>
      <c r="B510" s="899">
        <v>501</v>
      </c>
      <c r="C510" s="904">
        <v>507</v>
      </c>
      <c r="D510" s="900" t="str">
        <f>IF(A510="P",INDEX('LŠZ P'!A$2:AP$2000,B510,11),INDEX('LŠZ H'!A$2:AI$2000,B510,11))</f>
        <v>Peter THÉMAR</v>
      </c>
      <c r="E510" s="900" t="str">
        <f>IF(A510="P",INDEX('LŠZ P'!A$2:AP$2000,B510,5),INDEX('LŠZ H'!A$2:AI$2000,B510,5))</f>
        <v>OM-P501</v>
      </c>
      <c r="F510" s="915" t="str">
        <f>IF(A510="P",INDEX('LŠZ P'!A$2:AP$2000,B510,6),INDEX('LŠZ H'!A$2:AI$2000,B510,6))</f>
        <v>P705</v>
      </c>
      <c r="G510" s="899" t="str">
        <f>IF(A510="P",INDEX('LŠZ P'!A$2:AP$2000,B510,21),INDEX('LŠZ H'!A$2:AI$2000,B510,21))</f>
        <v>V</v>
      </c>
      <c r="H510" s="900">
        <f>IF(A510="P",INDEX('LŠZ P'!A$2:AP$2000,B510,17),INDEX('LŠZ H'!A$2:AI$2000,B510,17))</f>
        <v>21507</v>
      </c>
      <c r="I510" s="913">
        <v>44446</v>
      </c>
      <c r="J510" s="899" t="str">
        <f>IF(A510="P",INDEX('LŠZ P'!A$2:AP$2000,B510,2),INDEX('LŠZ H'!A$2:AI$2000,B510,2))</f>
        <v>MPK</v>
      </c>
      <c r="K510" s="900" t="str">
        <f>IF(A510="P",CONCATENATE(INDEX('LŠZ P'!A$2:AP$2000,B510,24),",",INDEX('LŠZ P'!A$2:AP$2000,B510,26)," ",INDEX('LŠZ P'!A$2:AP$2000,B510,25)),CONCATENATE(INDEX('LŠZ H'!A$2:AI$2000,B510,24),",",INDEX('LŠZ H'!A$2:AI$2000,B510,26)," ",INDEX('LŠZ H'!A$2:AI$2000,B510,25)))</f>
        <v>M.Galandu 2,036 01 Martin</v>
      </c>
      <c r="L510" s="900" t="str">
        <f>IF(A510="P",INDEX('LŠZ P'!A$2:AP$2000,B510,20),INDEX('LŠZ H'!A$2:AI$2000,B510,20))</f>
        <v>Kačmar</v>
      </c>
      <c r="M510" s="900" t="str">
        <f>IF(A510="P",CONCATENATE(INDEX('LŠZ P'!A$2:AP$2000,B510,3),"/",INDEX('LŠZ P'!A$2:AP$2000,B510,4)),CONCATENATE(INDEX('LŠZ H'!A$2:AI$2000,B510,3),"/",INDEX('LŠZ H'!A$2:AI$2000,B510,4)))</f>
        <v>COLORADO 23/</v>
      </c>
      <c r="N510" s="900" t="str">
        <f>IF(A510="P",CONCATENATE(INDEX('LŠZ P'!A$2:AP$2000,B510,23),";",INDEX('LŠZ P'!A$2:AP$2000,B510,42)),CONCATENATE(INDEX('LŠZ H'!A$2:AI$2000,B510,23),";",INDEX('LŠZ H'!A$2:AI$2000,B510,39)))</f>
        <v>0;</v>
      </c>
      <c r="O510" s="914">
        <v>45172</v>
      </c>
      <c r="P510" s="599"/>
    </row>
    <row r="511" spans="1:16" s="297" customFormat="1" x14ac:dyDescent="0.2">
      <c r="A511" s="898" t="s">
        <v>991</v>
      </c>
      <c r="B511" s="899">
        <v>511</v>
      </c>
      <c r="C511" s="904">
        <v>508</v>
      </c>
      <c r="D511" s="900" t="str">
        <f>IF(A511="P",INDEX('LŠZ P'!A$2:AP$2000,B511,11),INDEX('LŠZ H'!A$2:AI$2000,B511,11))</f>
        <v>Branislav BLAŽEK</v>
      </c>
      <c r="E511" s="900" t="str">
        <f>IF(A511="P",INDEX('LŠZ P'!A$2:AP$2000,B511,5),INDEX('LŠZ H'!A$2:AI$2000,B511,5))</f>
        <v>OM-P511</v>
      </c>
      <c r="F511" s="900">
        <f>IF(A511="P",INDEX('LŠZ P'!A$2:AP$2000,B511,6),INDEX('LŠZ H'!A$2:AI$2000,B511,6))</f>
        <v>0</v>
      </c>
      <c r="G511" s="899" t="str">
        <f>IF(A511="P",INDEX('LŠZ P'!A$2:AP$2000,B511,21),INDEX('LŠZ H'!A$2:AI$2000,B511,21))</f>
        <v>V</v>
      </c>
      <c r="H511" s="900">
        <f>IF(A511="P",INDEX('LŠZ P'!A$2:AP$2000,B511,17),INDEX('LŠZ H'!A$2:AI$2000,B511,17))</f>
        <v>21508</v>
      </c>
      <c r="I511" s="913">
        <v>44446</v>
      </c>
      <c r="J511" s="899" t="str">
        <f>IF(A511="P",INDEX('LŠZ P'!A$2:AP$2000,B511,2),INDEX('LŠZ H'!A$2:AI$2000,B511,2))</f>
        <v>PK</v>
      </c>
      <c r="K511" s="900" t="str">
        <f>IF(A511="P",CONCATENATE(INDEX('LŠZ P'!A$2:AP$2000,B511,24),",",INDEX('LŠZ P'!A$2:AP$2000,B511,26)," ",INDEX('LŠZ P'!A$2:AP$2000,B511,25)),CONCATENATE(INDEX('LŠZ H'!A$2:AI$2000,B511,24),",",INDEX('LŠZ H'!A$2:AI$2000,B511,26)," ",INDEX('LŠZ H'!A$2:AI$2000,B511,25)))</f>
        <v>Bošáca 648,013 07 Bošáca</v>
      </c>
      <c r="L511" s="900" t="str">
        <f>IF(A511="P",INDEX('LŠZ P'!A$2:AP$2000,B511,20),INDEX('LŠZ H'!A$2:AI$2000,B511,20))</f>
        <v>Kačmar</v>
      </c>
      <c r="M511" s="900" t="str">
        <f>IF(A511="P",CONCATENATE(INDEX('LŠZ P'!A$2:AP$2000,B511,3),"/",INDEX('LŠZ P'!A$2:AP$2000,B511,4)),CONCATENATE(INDEX('LŠZ H'!A$2:AI$2000,B511,3),"/",INDEX('LŠZ H'!A$2:AI$2000,B511,4)))</f>
        <v>MITO XS/</v>
      </c>
      <c r="N511" s="900" t="str">
        <f>IF(A511="P",CONCATENATE(INDEX('LŠZ P'!A$2:AP$2000,B511,23),";",INDEX('LŠZ P'!A$2:AP$2000,B511,42)),CONCATENATE(INDEX('LŠZ H'!A$2:AI$2000,B511,23),";",INDEX('LŠZ H'!A$2:AI$2000,B511,39)))</f>
        <v>0;</v>
      </c>
      <c r="O511" s="914">
        <v>45172</v>
      </c>
      <c r="P511" s="599"/>
    </row>
    <row r="512" spans="1:16" s="295" customFormat="1" x14ac:dyDescent="0.2">
      <c r="A512" s="253" t="s">
        <v>991</v>
      </c>
      <c r="B512" s="289">
        <v>797</v>
      </c>
      <c r="C512" s="607">
        <v>509</v>
      </c>
      <c r="D512" s="288" t="str">
        <f>IF(A512="P",INDEX('LŠZ P'!A$2:AP$2000,B512,11),INDEX('LŠZ H'!A$2:AI$2000,B512,11))</f>
        <v>Roman BLAŽEK</v>
      </c>
      <c r="E512" s="288" t="str">
        <f>IF(A512="P",INDEX('LŠZ P'!A$2:AP$2000,B512,5),INDEX('LŠZ H'!A$2:AI$2000,B512,5))</f>
        <v>OM-P797</v>
      </c>
      <c r="F512" s="288">
        <f>IF(A512="P",INDEX('LŠZ P'!A$2:AP$2000,B512,6),INDEX('LŠZ H'!A$2:AI$2000,B512,6))</f>
        <v>0</v>
      </c>
      <c r="G512" s="289" t="str">
        <f>IF(A512="P",INDEX('LŠZ P'!A$2:AP$2000,B512,21),INDEX('LŠZ H'!A$2:AI$2000,B512,21))</f>
        <v>P</v>
      </c>
      <c r="H512" s="288">
        <f>IF(A512="P",INDEX('LŠZ P'!A$2:AP$2000,B512,17),INDEX('LŠZ H'!A$2:AI$2000,B512,17))</f>
        <v>20509</v>
      </c>
      <c r="I512" s="446">
        <v>44015</v>
      </c>
      <c r="J512" s="289" t="str">
        <f>IF(A512="P",INDEX('LŠZ P'!A$2:AP$2000,B512,2),INDEX('LŠZ H'!A$2:AI$2000,B512,2))</f>
        <v>PK</v>
      </c>
      <c r="K512" s="288" t="str">
        <f>IF(A512="P",CONCATENATE(INDEX('LŠZ P'!A$2:AP$2000,B512,24),",",INDEX('LŠZ P'!A$2:AP$2000,B512,26)," ",INDEX('LŠZ P'!A$2:AP$2000,B512,25)),CONCATENATE(INDEX('LŠZ H'!A$2:AI$2000,B512,24),",",INDEX('LŠZ H'!A$2:AI$2000,B512,26)," ",INDEX('LŠZ H'!A$2:AI$2000,B512,25)))</f>
        <v>Gen.Goliána 35,917 02 Trnava</v>
      </c>
      <c r="L512" s="288" t="str">
        <f>IF(A512="P",INDEX('LŠZ P'!A$2:AP$2000,B512,20),INDEX('LŠZ H'!A$2:AI$2000,B512,20))</f>
        <v>Šimek</v>
      </c>
      <c r="M512" s="288" t="str">
        <f>IF(A512="P",CONCATENATE(INDEX('LŠZ P'!A$2:AP$2000,B512,3),"/",INDEX('LŠZ P'!A$2:AP$2000,B512,4)),CONCATENATE(INDEX('LŠZ H'!A$2:AI$2000,B512,3),"/",INDEX('LŠZ H'!A$2:AI$2000,B512,4)))</f>
        <v>PLUTO 2  M/</v>
      </c>
      <c r="N512" s="288" t="str">
        <f>IF(A512="P",CONCATENATE(INDEX('LŠZ P'!A$2:AP$2000,B512,23),";",INDEX('LŠZ P'!A$2:AP$2000,B512,42)),CONCATENATE(INDEX('LŠZ H'!A$2:AI$2000,B512,23),";",INDEX('LŠZ H'!A$2:AI$2000,B512,39)))</f>
        <v>158;</v>
      </c>
      <c r="O512" s="896">
        <v>44364</v>
      </c>
      <c r="P512" s="599"/>
    </row>
    <row r="513" spans="1:16" s="295" customFormat="1" x14ac:dyDescent="0.2">
      <c r="A513" s="253" t="s">
        <v>991</v>
      </c>
      <c r="B513" s="289">
        <v>54</v>
      </c>
      <c r="C513" s="607">
        <v>510</v>
      </c>
      <c r="D513" s="288" t="str">
        <f>IF(A513="P",INDEX('LŠZ P'!A$2:AP$2000,B513,11),INDEX('LŠZ H'!A$2:AI$2000,B513,11))</f>
        <v>Emil VALÁRIK</v>
      </c>
      <c r="E513" s="288" t="str">
        <f>IF(A513="P",INDEX('LŠZ P'!A$2:AP$2000,B513,5),INDEX('LŠZ H'!A$2:AI$2000,B513,5))</f>
        <v>OM-P054</v>
      </c>
      <c r="F513" s="288">
        <f>IF(A513="P",INDEX('LŠZ P'!A$2:AP$2000,B513,6),INDEX('LŠZ H'!A$2:AI$2000,B513,6))</f>
        <v>0</v>
      </c>
      <c r="G513" s="289" t="str">
        <f>IF(A513="P",INDEX('LŠZ P'!A$2:AP$2000,B513,21),INDEX('LŠZ H'!A$2:AI$2000,B513,21))</f>
        <v>P</v>
      </c>
      <c r="H513" s="288">
        <f>IF(A513="P",INDEX('LŠZ P'!A$2:AP$2000,B513,17),INDEX('LŠZ H'!A$2:AI$2000,B513,17))</f>
        <v>17021</v>
      </c>
      <c r="I513" s="446">
        <v>44015</v>
      </c>
      <c r="J513" s="289" t="str">
        <f>IF(A513="P",INDEX('LŠZ P'!A$2:AP$2000,B513,2),INDEX('LŠZ H'!A$2:AI$2000,B513,2))</f>
        <v>PK</v>
      </c>
      <c r="K513" s="288" t="str">
        <f>IF(A513="P",CONCATENATE(INDEX('LŠZ P'!A$2:AP$2000,B513,24),",",INDEX('LŠZ P'!A$2:AP$2000,B513,26)," ",INDEX('LŠZ P'!A$2:AP$2000,B513,25)),CONCATENATE(INDEX('LŠZ H'!A$2:AI$2000,B513,24),",",INDEX('LŠZ H'!A$2:AI$2000,B513,26)," ",INDEX('LŠZ H'!A$2:AI$2000,B513,25)))</f>
        <v>Stred 789,023 11 Zákopčie</v>
      </c>
      <c r="L513" s="288" t="str">
        <f>IF(A513="P",INDEX('LŠZ P'!A$2:AP$2000,B513,20),INDEX('LŠZ H'!A$2:AI$2000,B513,20))</f>
        <v>Muhelyi</v>
      </c>
      <c r="M513" s="288" t="str">
        <f>IF(A513="P",CONCATENATE(INDEX('LŠZ P'!A$2:AP$2000,B513,3),"/",INDEX('LŠZ P'!A$2:AP$2000,B513,4)),CONCATENATE(INDEX('LŠZ H'!A$2:AI$2000,B513,3),"/",INDEX('LŠZ H'!A$2:AI$2000,B513,4)))</f>
        <v>EPSILON 8/</v>
      </c>
      <c r="N513" s="288" t="str">
        <f>IF(A513="P",CONCATENATE(INDEX('LŠZ P'!A$2:AP$2000,B513,23),";",INDEX('LŠZ P'!A$2:AP$2000,B513,42)),CONCATENATE(INDEX('LŠZ H'!A$2:AI$2000,B513,23),";",INDEX('LŠZ H'!A$2:AI$2000,B513,39)))</f>
        <v>79;</v>
      </c>
      <c r="O513" s="896">
        <v>44699</v>
      </c>
      <c r="P513" s="599"/>
    </row>
    <row r="514" spans="1:16" s="295" customFormat="1" x14ac:dyDescent="0.2">
      <c r="A514" s="253" t="s">
        <v>991</v>
      </c>
      <c r="B514" s="289">
        <v>574</v>
      </c>
      <c r="C514" s="607">
        <v>511</v>
      </c>
      <c r="D514" s="288" t="str">
        <f>IF(A514="P",INDEX('LŠZ P'!A$2:AP$2000,B514,11),INDEX('LŠZ H'!A$2:AI$2000,B514,11))</f>
        <v>Dušan GÁPA</v>
      </c>
      <c r="E514" s="288" t="str">
        <f>IF(A514="P",INDEX('LŠZ P'!A$2:AP$2000,B514,5),INDEX('LŠZ H'!A$2:AI$2000,B514,5))</f>
        <v>OM-P574</v>
      </c>
      <c r="F514" s="288">
        <f>IF(A514="P",INDEX('LŠZ P'!A$2:AP$2000,B514,6),INDEX('LŠZ H'!A$2:AI$2000,B514,6))</f>
        <v>0</v>
      </c>
      <c r="G514" s="289" t="str">
        <f>IF(A514="P",INDEX('LŠZ P'!A$2:AP$2000,B514,21),INDEX('LŠZ H'!A$2:AI$2000,B514,21))</f>
        <v>P</v>
      </c>
      <c r="H514" s="288">
        <f>IF(A514="P",INDEX('LŠZ P'!A$2:AP$2000,B514,17),INDEX('LŠZ H'!A$2:AI$2000,B514,17))</f>
        <v>15645</v>
      </c>
      <c r="I514" s="446">
        <v>44015</v>
      </c>
      <c r="J514" s="289" t="str">
        <f>IF(A514="P",INDEX('LŠZ P'!A$2:AP$2000,B514,2),INDEX('LŠZ H'!A$2:AI$2000,B514,2))</f>
        <v>PK</v>
      </c>
      <c r="K514" s="288" t="str">
        <f>IF(A514="P",CONCATENATE(INDEX('LŠZ P'!A$2:AP$2000,B514,24),",",INDEX('LŠZ P'!A$2:AP$2000,B514,26)," ",INDEX('LŠZ P'!A$2:AP$2000,B514,25)),CONCATENATE(INDEX('LŠZ H'!A$2:AI$2000,B514,24),",",INDEX('LŠZ H'!A$2:AI$2000,B514,26)," ",INDEX('LŠZ H'!A$2:AI$2000,B514,25)))</f>
        <v>Za kaštieľom 591/17,013 01 Teplička n. Váhom</v>
      </c>
      <c r="L514" s="288" t="str">
        <f>IF(A514="P",INDEX('LŠZ P'!A$2:AP$2000,B514,20),INDEX('LŠZ H'!A$2:AI$2000,B514,20))</f>
        <v>Muhelyi</v>
      </c>
      <c r="M514" s="288" t="str">
        <f>IF(A514="P",CONCATENATE(INDEX('LŠZ P'!A$2:AP$2000,B514,3),"/",INDEX('LŠZ P'!A$2:AP$2000,B514,4)),CONCATENATE(INDEX('LŠZ H'!A$2:AI$2000,B514,3),"/",INDEX('LŠZ H'!A$2:AI$2000,B514,4)))</f>
        <v>STREAM 3 26/</v>
      </c>
      <c r="N514" s="288" t="str">
        <f>IF(A514="P",CONCATENATE(INDEX('LŠZ P'!A$2:AP$2000,B514,23),";",INDEX('LŠZ P'!A$2:AP$2000,B514,42)),CONCATENATE(INDEX('LŠZ H'!A$2:AI$2000,B514,23),";",INDEX('LŠZ H'!A$2:AI$2000,B514,39)))</f>
        <v>45;</v>
      </c>
      <c r="O514" s="896">
        <v>44693</v>
      </c>
      <c r="P514" s="599"/>
    </row>
    <row r="515" spans="1:16" s="295" customFormat="1" x14ac:dyDescent="0.2">
      <c r="A515" s="253" t="s">
        <v>991</v>
      </c>
      <c r="B515" s="289">
        <v>150</v>
      </c>
      <c r="C515" s="607">
        <v>512</v>
      </c>
      <c r="D515" s="288" t="str">
        <f>IF(A515="P",INDEX('LŠZ P'!A$2:AP$2000,B515,11),INDEX('LŠZ H'!A$2:AI$2000,B515,11))</f>
        <v>Radoslav ŠRÁMEK</v>
      </c>
      <c r="E515" s="288" t="str">
        <f>IF(A515="P",INDEX('LŠZ P'!A$2:AP$2000,B515,5),INDEX('LŠZ H'!A$2:AI$2000,B515,5))</f>
        <v>OM-P150</v>
      </c>
      <c r="F515" s="288">
        <f>IF(A515="P",INDEX('LŠZ P'!A$2:AP$2000,B515,6),INDEX('LŠZ H'!A$2:AI$2000,B515,6))</f>
        <v>0</v>
      </c>
      <c r="G515" s="289" t="str">
        <f>IF(A515="P",INDEX('LŠZ P'!A$2:AP$2000,B515,21),INDEX('LŠZ H'!A$2:AI$2000,B515,21))</f>
        <v>V</v>
      </c>
      <c r="H515" s="288">
        <f>IF(A515="P",INDEX('LŠZ P'!A$2:AP$2000,B515,17),INDEX('LŠZ H'!A$2:AI$2000,B515,17))</f>
        <v>20512</v>
      </c>
      <c r="I515" s="446">
        <v>44015</v>
      </c>
      <c r="J515" s="289" t="str">
        <f>IF(A515="P",INDEX('LŠZ P'!A$2:AP$2000,B515,2),INDEX('LŠZ H'!A$2:AI$2000,B515,2))</f>
        <v>PK</v>
      </c>
      <c r="K515" s="288" t="str">
        <f>IF(A515="P",CONCATENATE(INDEX('LŠZ P'!A$2:AP$2000,B515,24),",",INDEX('LŠZ P'!A$2:AP$2000,B515,26)," ",INDEX('LŠZ P'!A$2:AP$2000,B515,25)),CONCATENATE(INDEX('LŠZ H'!A$2:AI$2000,B515,24),",",INDEX('LŠZ H'!A$2:AI$2000,B515,26)," ",INDEX('LŠZ H'!A$2:AI$2000,B515,25)))</f>
        <v>Jána Raka 5,841 06 Bratislava</v>
      </c>
      <c r="L515" s="288" t="str">
        <f>IF(A515="P",INDEX('LŠZ P'!A$2:AP$2000,B515,20),INDEX('LŠZ H'!A$2:AI$2000,B515,20))</f>
        <v>Muhelyi</v>
      </c>
      <c r="M515" s="288" t="str">
        <f>IF(A515="P",CONCATENATE(INDEX('LŠZ P'!A$2:AP$2000,B515,3),"/",INDEX('LŠZ P'!A$2:AP$2000,B515,4)),CONCATENATE(INDEX('LŠZ H'!A$2:AI$2000,B515,3),"/",INDEX('LŠZ H'!A$2:AI$2000,B515,4)))</f>
        <v>EPSILON 8 27/</v>
      </c>
      <c r="N515" s="288" t="str">
        <f>IF(A515="P",CONCATENATE(INDEX('LŠZ P'!A$2:AP$2000,B515,23),";",INDEX('LŠZ P'!A$2:AP$2000,B515,42)),CONCATENATE(INDEX('LŠZ H'!A$2:AI$2000,B515,23),";",INDEX('LŠZ H'!A$2:AI$2000,B515,39)))</f>
        <v>40;</v>
      </c>
      <c r="O515" s="896">
        <v>44745</v>
      </c>
      <c r="P515" s="599"/>
    </row>
    <row r="516" spans="1:16" s="295" customFormat="1" x14ac:dyDescent="0.2">
      <c r="A516" s="253" t="s">
        <v>991</v>
      </c>
      <c r="B516" s="289">
        <v>156</v>
      </c>
      <c r="C516" s="607">
        <v>513</v>
      </c>
      <c r="D516" s="288" t="str">
        <f>IF(A516="P",INDEX('LŠZ P'!A$2:AP$2000,B516,11),INDEX('LŠZ H'!A$2:AI$2000,B516,11))</f>
        <v>Ing. Martin FRÁTRIK</v>
      </c>
      <c r="E516" s="288" t="str">
        <f>IF(A516="P",INDEX('LŠZ P'!A$2:AP$2000,B516,5),INDEX('LŠZ H'!A$2:AI$2000,B516,5))</f>
        <v>OM-P156</v>
      </c>
      <c r="F516" s="288">
        <f>IF(A516="P",INDEX('LŠZ P'!A$2:AP$2000,B516,6),INDEX('LŠZ H'!A$2:AI$2000,B516,6))</f>
        <v>0</v>
      </c>
      <c r="G516" s="289" t="str">
        <f>IF(A516="P",INDEX('LŠZ P'!A$2:AP$2000,B516,21),INDEX('LŠZ H'!A$2:AI$2000,B516,21))</f>
        <v>V</v>
      </c>
      <c r="H516" s="288">
        <f>IF(A516="P",INDEX('LŠZ P'!A$2:AP$2000,B516,17),INDEX('LŠZ H'!A$2:AI$2000,B516,17))</f>
        <v>20513</v>
      </c>
      <c r="I516" s="446"/>
      <c r="J516" s="289" t="str">
        <f>IF(A516="P",INDEX('LŠZ P'!A$2:AP$2000,B516,2),INDEX('LŠZ H'!A$2:AI$2000,B516,2))</f>
        <v>PK</v>
      </c>
      <c r="K516" s="288" t="str">
        <f>IF(A516="P",CONCATENATE(INDEX('LŠZ P'!A$2:AP$2000,B516,24),",",INDEX('LŠZ P'!A$2:AP$2000,B516,26)," ",INDEX('LŠZ P'!A$2:AP$2000,B516,25)),CONCATENATE(INDEX('LŠZ H'!A$2:AI$2000,B516,24),",",INDEX('LŠZ H'!A$2:AI$2000,B516,26)," ",INDEX('LŠZ H'!A$2:AI$2000,B516,25)))</f>
        <v>Mládí 1111/19,736 01 Havířov</v>
      </c>
      <c r="L516" s="288" t="str">
        <f>IF(A516="P",INDEX('LŠZ P'!A$2:AP$2000,B516,20),INDEX('LŠZ H'!A$2:AI$2000,B516,20))</f>
        <v>Muhelyi</v>
      </c>
      <c r="M516" s="288" t="str">
        <f>IF(A516="P",CONCATENATE(INDEX('LŠZ P'!A$2:AP$2000,B516,3),"/",INDEX('LŠZ P'!A$2:AP$2000,B516,4)),CONCATENATE(INDEX('LŠZ H'!A$2:AI$2000,B516,3),"/",INDEX('LŠZ H'!A$2:AI$2000,B516,4)))</f>
        <v>DENALI 28/</v>
      </c>
      <c r="N516" s="288" t="str">
        <f>IF(A516="P",CONCATENATE(INDEX('LŠZ P'!A$2:AP$2000,B516,23),";",INDEX('LŠZ P'!A$2:AP$2000,B516,42)),CONCATENATE(INDEX('LŠZ H'!A$2:AI$2000,B516,23),";",INDEX('LŠZ H'!A$2:AI$2000,B516,39)))</f>
        <v>53;</v>
      </c>
      <c r="O516" s="896">
        <v>44745</v>
      </c>
      <c r="P516" s="599"/>
    </row>
    <row r="517" spans="1:16" s="295" customFormat="1" x14ac:dyDescent="0.2">
      <c r="A517" s="253" t="s">
        <v>680</v>
      </c>
      <c r="B517" s="289">
        <v>36</v>
      </c>
      <c r="C517" s="607">
        <v>514</v>
      </c>
      <c r="D517" s="288" t="str">
        <f>IF(A517="P",INDEX('LŠZ P'!A$2:AP$2000,B517,11),INDEX('LŠZ H'!A$2:AI$2000,B517,11))</f>
        <v>Igor BOJKAS</v>
      </c>
      <c r="E517" s="288" t="str">
        <f>IF(A517="P",INDEX('LŠZ P'!A$2:AP$2000,B517,5),INDEX('LŠZ H'!A$2:AI$2000,B517,5))</f>
        <v>OM-H036</v>
      </c>
      <c r="F517" s="288">
        <f>IF(A517="P",INDEX('LŠZ P'!A$2:AP$2000,B517,6),INDEX('LŠZ H'!A$2:AI$2000,B517,6))</f>
        <v>0</v>
      </c>
      <c r="G517" s="289" t="str">
        <f>IF(A517="P",INDEX('LŠZ P'!A$2:AP$2000,B517,21),INDEX('LŠZ H'!A$2:AI$2000,B517,21))</f>
        <v>0/0</v>
      </c>
      <c r="H517" s="288" t="str">
        <f>IF(A517="P",INDEX('LŠZ P'!A$2:AP$2000,B517,17),INDEX('LŠZ H'!A$2:AI$2000,B517,17))</f>
        <v>2005/2000</v>
      </c>
      <c r="I517" s="446">
        <v>44018</v>
      </c>
      <c r="J517" s="289" t="str">
        <f>IF(A517="P",INDEX('LŠZ P'!A$2:AP$2000,B517,2),INDEX('LŠZ H'!A$2:AI$2000,B517,2))</f>
        <v>MZK</v>
      </c>
      <c r="K517" s="288" t="str">
        <f>IF(A517="P",CONCATENATE(INDEX('LŠZ P'!A$2:AP$2000,B517,24),",",INDEX('LŠZ P'!A$2:AP$2000,B517,26)," ",INDEX('LŠZ P'!A$2:AP$2000,B517,25)),CONCATENATE(INDEX('LŠZ H'!A$2:AI$2000,B517,24),",",INDEX('LŠZ H'!A$2:AI$2000,B517,26)," ",INDEX('LŠZ H'!A$2:AI$2000,B517,25)))</f>
        <v>NIL, 134</v>
      </c>
      <c r="L517" s="288" t="str">
        <f>IF(A517="P",INDEX('LŠZ P'!A$2:AP$2000,B517,20),INDEX('LŠZ H'!A$2:AI$2000,B517,20))</f>
        <v>V</v>
      </c>
      <c r="M517" s="288" t="str">
        <f>IF(A517="P",CONCATENATE(INDEX('LŠZ P'!A$2:AP$2000,B517,3),"/",INDEX('LŠZ P'!A$2:AP$2000,B517,4)),CONCATENATE(INDEX('LŠZ H'!A$2:AI$2000,B517,3),"/",INDEX('LŠZ H'!A$2:AI$2000,B517,4)))</f>
        <v>APOLLO C 15 AX/JET STAR/</v>
      </c>
      <c r="N517" s="288" t="e">
        <f>IF(A517="P",CONCATENATE(INDEX('LŠZ P'!A$2:AP$2000,B517,23),";",INDEX('LŠZ P'!A$2:AP$2000,B517,42)),CONCATENATE(INDEX('LŠZ H'!A$2:AI$2000,B517,23),";",INDEX('LŠZ H'!A$2:AI$2000,B517,39)))</f>
        <v>#REF!</v>
      </c>
      <c r="O517" s="896">
        <v>44744</v>
      </c>
      <c r="P517" s="599"/>
    </row>
    <row r="518" spans="1:16" s="295" customFormat="1" x14ac:dyDescent="0.2">
      <c r="A518" s="253" t="s">
        <v>680</v>
      </c>
      <c r="B518" s="289">
        <v>110</v>
      </c>
      <c r="C518" s="607">
        <v>515</v>
      </c>
      <c r="D518" s="288" t="str">
        <f>IF(A518="P",INDEX('LŠZ P'!A$2:AP$2000,B518,11),INDEX('LŠZ H'!A$2:AI$2000,B518,11))</f>
        <v>Ján KNAPČOK</v>
      </c>
      <c r="E518" s="288" t="str">
        <f>IF(A518="P",INDEX('LŠZ P'!A$2:AP$2000,B518,5),INDEX('LŠZ H'!A$2:AI$2000,B518,5))</f>
        <v>OM-H110</v>
      </c>
      <c r="F518" s="288">
        <f>IF(A518="P",INDEX('LŠZ P'!A$2:AP$2000,B518,6),INDEX('LŠZ H'!A$2:AI$2000,B518,6))</f>
        <v>0</v>
      </c>
      <c r="G518" s="289" t="str">
        <f>IF(A518="P",INDEX('LŠZ P'!A$2:AP$2000,B518,21),INDEX('LŠZ H'!A$2:AI$2000,B518,21))</f>
        <v>42/92</v>
      </c>
      <c r="H518" s="288">
        <f>IF(A518="P",INDEX('LŠZ P'!A$2:AP$2000,B518,17),INDEX('LŠZ H'!A$2:AI$2000,B518,17))</f>
        <v>2018</v>
      </c>
      <c r="I518" s="446">
        <v>44018</v>
      </c>
      <c r="J518" s="289" t="str">
        <f>IF(A518="P",INDEX('LŠZ P'!A$2:AP$2000,B518,2),INDEX('LŠZ H'!A$2:AI$2000,B518,2))</f>
        <v>MZK</v>
      </c>
      <c r="K518" s="288" t="str">
        <f>IF(A518="P",CONCATENATE(INDEX('LŠZ P'!A$2:AP$2000,B518,24),",",INDEX('LŠZ P'!A$2:AP$2000,B518,26)," ",INDEX('LŠZ P'!A$2:AP$2000,B518,25)),CONCATENATE(INDEX('LŠZ H'!A$2:AI$2000,B518,24),",",INDEX('LŠZ H'!A$2:AI$2000,B518,26)," ",INDEX('LŠZ H'!A$2:AI$2000,B518,25)))</f>
        <v>3, 230</v>
      </c>
      <c r="L518" s="288" t="str">
        <f>IF(A518="P",INDEX('LŠZ P'!A$2:AP$2000,B518,20),INDEX('LŠZ H'!A$2:AI$2000,B518,20))</f>
        <v>P</v>
      </c>
      <c r="M518" s="288" t="str">
        <f>IF(A518="P",CONCATENATE(INDEX('LŠZ P'!A$2:AP$2000,B518,3),"/",INDEX('LŠZ P'!A$2:AP$2000,B518,4)),CONCATENATE(INDEX('LŠZ H'!A$2:AI$2000,B518,3),"/",INDEX('LŠZ H'!A$2:AI$2000,B518,4)))</f>
        <v>BIONIX2/FITI 2/</v>
      </c>
      <c r="N518" s="288" t="e">
        <f>IF(A518="P",CONCATENATE(INDEX('LŠZ P'!A$2:AP$2000,B518,23),";",INDEX('LŠZ P'!A$2:AP$2000,B518,42)),CONCATENATE(INDEX('LŠZ H'!A$2:AI$2000,B518,23),";",INDEX('LŠZ H'!A$2:AI$2000,B518,39)))</f>
        <v>#REF!</v>
      </c>
      <c r="O518" s="896">
        <v>44743</v>
      </c>
      <c r="P518" s="599"/>
    </row>
    <row r="519" spans="1:16" s="295" customFormat="1" x14ac:dyDescent="0.2">
      <c r="A519" s="253" t="s">
        <v>991</v>
      </c>
      <c r="B519" s="289">
        <v>361</v>
      </c>
      <c r="C519" s="607">
        <v>516</v>
      </c>
      <c r="D519" s="288" t="str">
        <f>IF(A519="P",INDEX('LŠZ P'!A$2:AP$2000,B519,11),INDEX('LŠZ H'!A$2:AI$2000,B519,11))</f>
        <v>Martin HUSÁR</v>
      </c>
      <c r="E519" s="288" t="str">
        <f>IF(A519="P",INDEX('LŠZ P'!A$2:AP$2000,B519,5),INDEX('LŠZ H'!A$2:AI$2000,B519,5))</f>
        <v>OM-P361</v>
      </c>
      <c r="F519" s="288" t="str">
        <f>IF(A519="P",INDEX('LŠZ P'!A$2:AP$2000,B519,6),INDEX('LŠZ H'!A$2:AI$2000,B519,6))</f>
        <v>P802</v>
      </c>
      <c r="G519" s="289" t="str">
        <f>IF(A519="P",INDEX('LŠZ P'!A$2:AP$2000,B519,21),INDEX('LŠZ H'!A$2:AI$2000,B519,21))</f>
        <v>P</v>
      </c>
      <c r="H519" s="288">
        <f>IF(A519="P",INDEX('LŠZ P'!A$2:AP$2000,B519,17),INDEX('LŠZ H'!A$2:AI$2000,B519,17))</f>
        <v>18605</v>
      </c>
      <c r="I519" s="446">
        <v>44018</v>
      </c>
      <c r="J519" s="289" t="str">
        <f>IF(A519="P",INDEX('LŠZ P'!A$2:AP$2000,B519,2),INDEX('LŠZ H'!A$2:AI$2000,B519,2))</f>
        <v>MPK</v>
      </c>
      <c r="K519" s="288" t="str">
        <f>IF(A519="P",CONCATENATE(INDEX('LŠZ P'!A$2:AP$2000,B519,24),",",INDEX('LŠZ P'!A$2:AP$2000,B519,26)," ",INDEX('LŠZ P'!A$2:AP$2000,B519,25)),CONCATENATE(INDEX('LŠZ H'!A$2:AI$2000,B519,24),",",INDEX('LŠZ H'!A$2:AI$2000,B519,26)," ",INDEX('LŠZ H'!A$2:AI$2000,B519,25)))</f>
        <v>Nívka 550,913 21 Trenčianska Turná</v>
      </c>
      <c r="L519" s="288" t="str">
        <f>IF(A519="P",INDEX('LŠZ P'!A$2:AP$2000,B519,20),INDEX('LŠZ H'!A$2:AI$2000,B519,20))</f>
        <v>Ďurina</v>
      </c>
      <c r="M519" s="288" t="str">
        <f>IF(A519="P",CONCATENATE(INDEX('LŠZ P'!A$2:AP$2000,B519,3),"/",INDEX('LŠZ P'!A$2:AP$2000,B519,4)),CONCATENATE(INDEX('LŠZ H'!A$2:AI$2000,B519,3),"/",INDEX('LŠZ H'!A$2:AI$2000,B519,4)))</f>
        <v>CHIRON 340/</v>
      </c>
      <c r="N519" s="288" t="str">
        <f>IF(A519="P",CONCATENATE(INDEX('LŠZ P'!A$2:AP$2000,B519,23),";",INDEX('LŠZ P'!A$2:AP$2000,B519,42)),CONCATENATE(INDEX('LŠZ H'!A$2:AI$2000,B519,23),";",INDEX('LŠZ H'!A$2:AI$2000,B519,39)))</f>
        <v>52,5;Lieta s motorom vid.P802</v>
      </c>
      <c r="O519" s="896">
        <v>44744</v>
      </c>
      <c r="P519" s="599"/>
    </row>
    <row r="520" spans="1:16" s="295" customFormat="1" x14ac:dyDescent="0.2">
      <c r="A520" s="253" t="s">
        <v>991</v>
      </c>
      <c r="B520" s="289">
        <v>802</v>
      </c>
      <c r="C520" s="607">
        <v>517</v>
      </c>
      <c r="D520" s="288" t="str">
        <f>IF(A520="P",INDEX('LŠZ P'!A$2:AP$2000,B520,11),INDEX('LŠZ H'!A$2:AI$2000,B520,11))</f>
        <v>Martin HUSÁR</v>
      </c>
      <c r="E520" s="288" t="str">
        <f>IF(A520="P",INDEX('LŠZ P'!A$2:AP$2000,B520,5),INDEX('LŠZ H'!A$2:AI$2000,B520,5))</f>
        <v>OM-P802</v>
      </c>
      <c r="F520" s="288" t="str">
        <f>IF(A520="P",INDEX('LŠZ P'!A$2:AP$2000,B520,6),INDEX('LŠZ H'!A$2:AI$2000,B520,6))</f>
        <v>P802</v>
      </c>
      <c r="G520" s="289" t="str">
        <f>IF(A520="P",INDEX('LŠZ P'!A$2:AP$2000,B520,21),INDEX('LŠZ H'!A$2:AI$2000,B520,21))</f>
        <v>P,P</v>
      </c>
      <c r="H520" s="288">
        <f>IF(A520="P",INDEX('LŠZ P'!A$2:AP$2000,B520,17),INDEX('LŠZ H'!A$2:AI$2000,B520,17))</f>
        <v>18464</v>
      </c>
      <c r="I520" s="446">
        <v>44018</v>
      </c>
      <c r="J520" s="289" t="str">
        <f>IF(A520="P",INDEX('LŠZ P'!A$2:AP$2000,B520,2),INDEX('LŠZ H'!A$2:AI$2000,B520,2))</f>
        <v>MPK</v>
      </c>
      <c r="K520" s="288" t="str">
        <f>IF(A520="P",CONCATENATE(INDEX('LŠZ P'!A$2:AP$2000,B520,24),",",INDEX('LŠZ P'!A$2:AP$2000,B520,26)," ",INDEX('LŠZ P'!A$2:AP$2000,B520,25)),CONCATENATE(INDEX('LŠZ H'!A$2:AI$2000,B520,24),",",INDEX('LŠZ H'!A$2:AI$2000,B520,26)," ",INDEX('LŠZ H'!A$2:AI$2000,B520,25)))</f>
        <v>Nívka 550,913 21 Trenčianska Turná</v>
      </c>
      <c r="L520" s="288" t="str">
        <f>IF(A520="P",INDEX('LŠZ P'!A$2:AP$2000,B520,20),INDEX('LŠZ H'!A$2:AI$2000,B520,20))</f>
        <v>Bašný/Ďurina</v>
      </c>
      <c r="M520" s="288" t="str">
        <f>IF(A520="P",CONCATENATE(INDEX('LŠZ P'!A$2:AP$2000,B520,3),"/",INDEX('LŠZ P'!A$2:AP$2000,B520,4)),CONCATENATE(INDEX('LŠZ H'!A$2:AI$2000,B520,3),"/",INDEX('LŠZ H'!A$2:AI$2000,B520,4)))</f>
        <v>CHIRON 340/HORNET 503</v>
      </c>
      <c r="N520" s="288" t="str">
        <f>IF(A520="P",CONCATENATE(INDEX('LŠZ P'!A$2:AP$2000,B520,23),";",INDEX('LŠZ P'!A$2:AP$2000,B520,42)),CONCATENATE(INDEX('LŠZ H'!A$2:AI$2000,B520,23),";",INDEX('LŠZ H'!A$2:AI$2000,B520,39)))</f>
        <v>195//288/494;Para PLS platný do 2.7.2022</v>
      </c>
      <c r="O520" s="896">
        <v>44744</v>
      </c>
      <c r="P520" s="599"/>
    </row>
    <row r="521" spans="1:16" s="295" customFormat="1" x14ac:dyDescent="0.2">
      <c r="A521" s="253" t="s">
        <v>680</v>
      </c>
      <c r="B521" s="289">
        <v>133</v>
      </c>
      <c r="C521" s="607">
        <v>518</v>
      </c>
      <c r="D521" s="288" t="str">
        <f>IF(A521="P",INDEX('LŠZ P'!A$2:AP$2000,B521,11),INDEX('LŠZ H'!A$2:AI$2000,B521,11))</f>
        <v>Jozef PÁLEŠ</v>
      </c>
      <c r="E521" s="288" t="str">
        <f>IF(A521="P",INDEX('LŠZ P'!A$2:AP$2000,B521,5),INDEX('LŠZ H'!A$2:AI$2000,B521,5))</f>
        <v>OM-H133</v>
      </c>
      <c r="F521" s="288">
        <f>IF(A521="P",INDEX('LŠZ P'!A$2:AP$2000,B521,6),INDEX('LŠZ H'!A$2:AI$2000,B521,6))</f>
        <v>0</v>
      </c>
      <c r="G521" s="289" t="str">
        <f>IF(A521="P",INDEX('LŠZ P'!A$2:AP$2000,B521,21),INDEX('LŠZ H'!A$2:AI$2000,B521,21))</f>
        <v>0</v>
      </c>
      <c r="H521" s="288" t="str">
        <f>IF(A521="P",INDEX('LŠZ P'!A$2:AP$2000,B521,17),INDEX('LŠZ H'!A$2:AI$2000,B521,17))</f>
        <v>2009/2004</v>
      </c>
      <c r="I521" s="446">
        <v>44019</v>
      </c>
      <c r="J521" s="289" t="str">
        <f>IF(A521="P",INDEX('LŠZ P'!A$2:AP$2000,B521,2),INDEX('LŠZ H'!A$2:AI$2000,B521,2))</f>
        <v>MZK</v>
      </c>
      <c r="K521" s="288" t="str">
        <f>IF(A521="P",CONCATENATE(INDEX('LŠZ P'!A$2:AP$2000,B521,24),",",INDEX('LŠZ P'!A$2:AP$2000,B521,26)," ",INDEX('LŠZ P'!A$2:AP$2000,B521,25)),CONCATENATE(INDEX('LŠZ H'!A$2:AI$2000,B521,24),",",INDEX('LŠZ H'!A$2:AI$2000,B521,26)," ",INDEX('LŠZ H'!A$2:AI$2000,B521,25)))</f>
        <v>3, 239,5</v>
      </c>
      <c r="L521" s="288" t="str">
        <f>IF(A521="P",INDEX('LŠZ P'!A$2:AP$2000,B521,20),INDEX('LŠZ H'!A$2:AI$2000,B521,20))</f>
        <v>V</v>
      </c>
      <c r="M521" s="288" t="str">
        <f>IF(A521="P",CONCATENATE(INDEX('LŠZ P'!A$2:AP$2000,B521,3),"/",INDEX('LŠZ P'!A$2:AP$2000,B521,4)),CONCATENATE(INDEX('LŠZ H'!A$2:AI$2000,B521,3),"/",INDEX('LŠZ H'!A$2:AI$2000,B521,4)))</f>
        <v>APOLLO C 15 D/JET STAR/</v>
      </c>
      <c r="N521" s="288" t="e">
        <f>IF(A521="P",CONCATENATE(INDEX('LŠZ P'!A$2:AP$2000,B521,23),";",INDEX('LŠZ P'!A$2:AP$2000,B521,42)),CONCATENATE(INDEX('LŠZ H'!A$2:AI$2000,B521,23),";",INDEX('LŠZ H'!A$2:AI$2000,B521,39)))</f>
        <v>#REF!</v>
      </c>
      <c r="O521" s="896">
        <v>44748</v>
      </c>
      <c r="P521" s="599"/>
    </row>
    <row r="522" spans="1:16" s="295" customFormat="1" x14ac:dyDescent="0.2">
      <c r="A522" s="253" t="s">
        <v>991</v>
      </c>
      <c r="B522" s="289">
        <v>385</v>
      </c>
      <c r="C522" s="607">
        <v>519</v>
      </c>
      <c r="D522" s="288" t="str">
        <f>IF(A522="P",INDEX('LŠZ P'!A$2:AP$2000,B522,11),INDEX('LŠZ H'!A$2:AI$2000,B522,11))</f>
        <v>prebieha zmena vlastní Vladimír BRATH predal Chudovskému</v>
      </c>
      <c r="E522" s="288" t="str">
        <f>IF(A522="P",INDEX('LŠZ P'!A$2:AP$2000,B522,5),INDEX('LŠZ H'!A$2:AI$2000,B522,5))</f>
        <v>OM-P385</v>
      </c>
      <c r="F522" s="288">
        <f>IF(A522="P",INDEX('LŠZ P'!A$2:AP$2000,B522,6),INDEX('LŠZ H'!A$2:AI$2000,B522,6))</f>
        <v>0</v>
      </c>
      <c r="G522" s="289" t="str">
        <f>IF(A522="P",INDEX('LŠZ P'!A$2:AP$2000,B522,21),INDEX('LŠZ H'!A$2:AI$2000,B522,21))</f>
        <v>P,Z</v>
      </c>
      <c r="H522" s="288">
        <f>IF(A522="P",INDEX('LŠZ P'!A$2:AP$2000,B522,17),INDEX('LŠZ H'!A$2:AI$2000,B522,17))</f>
        <v>20519</v>
      </c>
      <c r="I522" s="446">
        <v>44025</v>
      </c>
      <c r="J522" s="289" t="str">
        <f>IF(A522="P",INDEX('LŠZ P'!A$2:AP$2000,B522,2),INDEX('LŠZ H'!A$2:AI$2000,B522,2))</f>
        <v>MPK</v>
      </c>
      <c r="K522" s="288" t="str">
        <f>IF(A522="P",CONCATENATE(INDEX('LŠZ P'!A$2:AP$2000,B522,24),",",INDEX('LŠZ P'!A$2:AP$2000,B522,26)," ",INDEX('LŠZ P'!A$2:AP$2000,B522,25)),CONCATENATE(INDEX('LŠZ H'!A$2:AI$2000,B522,24),",",INDEX('LŠZ H'!A$2:AI$2000,B522,26)," ",INDEX('LŠZ H'!A$2:AI$2000,B522,25)))</f>
        <v>Lúčna 433/10,013 13 Rajecké Teplice</v>
      </c>
      <c r="L522" s="288" t="str">
        <f>IF(A522="P",INDEX('LŠZ P'!A$2:AP$2000,B522,20),INDEX('LŠZ H'!A$2:AI$2000,B522,20))</f>
        <v>Vrabec</v>
      </c>
      <c r="M522" s="288" t="str">
        <f>IF(A522="P",CONCATENATE(INDEX('LŠZ P'!A$2:AP$2000,B522,3),"/",INDEX('LŠZ P'!A$2:AP$2000,B522,4)),CONCATENATE(INDEX('LŠZ H'!A$2:AI$2000,B522,3),"/",INDEX('LŠZ H'!A$2:AI$2000,B522,4)))</f>
        <v>PLUTO 3 L/</v>
      </c>
      <c r="N522" s="288" t="str">
        <f>IF(A522="P",CONCATENATE(INDEX('LŠZ P'!A$2:AP$2000,B522,23),";",INDEX('LŠZ P'!A$2:AP$2000,B522,42)),CONCATENATE(INDEX('LŠZ H'!A$2:AI$2000,B522,23),";",INDEX('LŠZ H'!A$2:AI$2000,B522,39)))</f>
        <v>58;</v>
      </c>
      <c r="O522" s="896">
        <v>44753</v>
      </c>
      <c r="P522" s="599"/>
    </row>
    <row r="523" spans="1:16" s="295" customFormat="1" x14ac:dyDescent="0.2">
      <c r="A523" s="253" t="s">
        <v>991</v>
      </c>
      <c r="B523" s="289">
        <v>320</v>
      </c>
      <c r="C523" s="607">
        <v>520</v>
      </c>
      <c r="D523" s="288" t="str">
        <f>IF(A523="P",INDEX('LŠZ P'!A$2:AP$2000,B523,11),INDEX('LŠZ H'!A$2:AI$2000,B523,11))</f>
        <v>Jozef ZIMA</v>
      </c>
      <c r="E523" s="288" t="str">
        <f>IF(A523="P",INDEX('LŠZ P'!A$2:AP$2000,B523,5),INDEX('LŠZ H'!A$2:AI$2000,B523,5))</f>
        <v>OM-P320</v>
      </c>
      <c r="F523" s="288">
        <f>IF(A523="P",INDEX('LŠZ P'!A$2:AP$2000,B523,6),INDEX('LŠZ H'!A$2:AI$2000,B523,6))</f>
        <v>0</v>
      </c>
      <c r="G523" s="289" t="str">
        <f>IF(A523="P",INDEX('LŠZ P'!A$2:AP$2000,B523,21),INDEX('LŠZ H'!A$2:AI$2000,B523,21))</f>
        <v>V</v>
      </c>
      <c r="H523" s="288">
        <f>IF(A523="P",INDEX('LŠZ P'!A$2:AP$2000,B523,17),INDEX('LŠZ H'!A$2:AI$2000,B523,17))</f>
        <v>21237</v>
      </c>
      <c r="I523" s="446">
        <v>44025</v>
      </c>
      <c r="J523" s="289" t="str">
        <f>IF(A523="P",INDEX('LŠZ P'!A$2:AP$2000,B523,2),INDEX('LŠZ H'!A$2:AI$2000,B523,2))</f>
        <v>PK</v>
      </c>
      <c r="K523" s="288" t="str">
        <f>IF(A523="P",CONCATENATE(INDEX('LŠZ P'!A$2:AP$2000,B523,24),",",INDEX('LŠZ P'!A$2:AP$2000,B523,26)," ",INDEX('LŠZ P'!A$2:AP$2000,B523,25)),CONCATENATE(INDEX('LŠZ H'!A$2:AI$2000,B523,24),",",INDEX('LŠZ H'!A$2:AI$2000,B523,26)," ",INDEX('LŠZ H'!A$2:AI$2000,B523,25)))</f>
        <v>Gerlachovská 20,040 01 Košice</v>
      </c>
      <c r="L523" s="288" t="str">
        <f>IF(A523="P",INDEX('LŠZ P'!A$2:AP$2000,B523,20),INDEX('LŠZ H'!A$2:AI$2000,B523,20))</f>
        <v>Kačmár</v>
      </c>
      <c r="M523" s="288" t="str">
        <f>IF(A523="P",CONCATENATE(INDEX('LŠZ P'!A$2:AP$2000,B523,3),"/",INDEX('LŠZ P'!A$2:AP$2000,B523,4)),CONCATENATE(INDEX('LŠZ H'!A$2:AI$2000,B523,3),"/",INDEX('LŠZ H'!A$2:AI$2000,B523,4)))</f>
        <v>MITO S/</v>
      </c>
      <c r="N523" s="288" t="str">
        <f>IF(A523="P",CONCATENATE(INDEX('LŠZ P'!A$2:AP$2000,B523,23),";",INDEX('LŠZ P'!A$2:AP$2000,B523,42)),CONCATENATE(INDEX('LŠZ H'!A$2:AI$2000,B523,23),";",INDEX('LŠZ H'!A$2:AI$2000,B523,39)))</f>
        <v>0;</v>
      </c>
      <c r="O523" s="896">
        <v>44751</v>
      </c>
      <c r="P523" s="599"/>
    </row>
    <row r="524" spans="1:16" s="295" customFormat="1" x14ac:dyDescent="0.2">
      <c r="A524" s="253" t="s">
        <v>991</v>
      </c>
      <c r="B524" s="289">
        <v>735</v>
      </c>
      <c r="C524" s="607">
        <v>521</v>
      </c>
      <c r="D524" s="288" t="str">
        <f>IF(A524="P",INDEX('LŠZ P'!A$2:AP$2000,B524,11),INDEX('LŠZ H'!A$2:AI$2000,B524,11))</f>
        <v>Martin POLIVKA</v>
      </c>
      <c r="E524" s="288" t="str">
        <f>IF(A524="P",INDEX('LŠZ P'!A$2:AP$2000,B524,5),INDEX('LŠZ H'!A$2:AI$2000,B524,5))</f>
        <v>OM-P735</v>
      </c>
      <c r="F524" s="288" t="str">
        <f>IF(A524="P",INDEX('LŠZ P'!A$2:AP$2000,B524,6),INDEX('LŠZ H'!A$2:AI$2000,B524,6))</f>
        <v>P735</v>
      </c>
      <c r="G524" s="289" t="str">
        <f>IF(A524="P",INDEX('LŠZ P'!A$2:AP$2000,B524,21),INDEX('LŠZ H'!A$2:AI$2000,B524,21))</f>
        <v>P,P</v>
      </c>
      <c r="H524" s="288">
        <f>IF(A524="P",INDEX('LŠZ P'!A$2:AP$2000,B524,17),INDEX('LŠZ H'!A$2:AI$2000,B524,17))</f>
        <v>20521</v>
      </c>
      <c r="I524" s="446">
        <v>44025</v>
      </c>
      <c r="J524" s="289" t="str">
        <f>IF(A524="P",INDEX('LŠZ P'!A$2:AP$2000,B524,2),INDEX('LŠZ H'!A$2:AI$2000,B524,2))</f>
        <v>MPK</v>
      </c>
      <c r="K524" s="288" t="str">
        <f>IF(A524="P",CONCATENATE(INDEX('LŠZ P'!A$2:AP$2000,B524,24),",",INDEX('LŠZ P'!A$2:AP$2000,B524,26)," ",INDEX('LŠZ P'!A$2:AP$2000,B524,25)),CONCATENATE(INDEX('LŠZ H'!A$2:AI$2000,B524,24),",",INDEX('LŠZ H'!A$2:AI$2000,B524,26)," ",INDEX('LŠZ H'!A$2:AI$2000,B524,25)))</f>
        <v>Lackovce 218,066 01 Humenné</v>
      </c>
      <c r="L524" s="288" t="str">
        <f>IF(A524="P",INDEX('LŠZ P'!A$2:AP$2000,B524,20),INDEX('LŠZ H'!A$2:AI$2000,B524,20))</f>
        <v>Krempaský</v>
      </c>
      <c r="M524" s="288" t="str">
        <f>IF(A524="P",CONCATENATE(INDEX('LŠZ P'!A$2:AP$2000,B524,3),"/",INDEX('LŠZ P'!A$2:AP$2000,B524,4)),CONCATENATE(INDEX('LŠZ H'!A$2:AI$2000,B524,3),"/",INDEX('LŠZ H'!A$2:AI$2000,B524,4)))</f>
        <v>NUCLEON WRC/RODEO 125 EP</v>
      </c>
      <c r="N524" s="288" t="str">
        <f>IF(A524="P",CONCATENATE(INDEX('LŠZ P'!A$2:AP$2000,B524,23),";",INDEX('LŠZ P'!A$2:AP$2000,B524,42)),CONCATENATE(INDEX('LŠZ H'!A$2:AI$2000,B524,23),";",INDEX('LŠZ H'!A$2:AI$2000,B524,39)))</f>
        <v>106//612/331;</v>
      </c>
      <c r="O524" s="896">
        <v>44739</v>
      </c>
      <c r="P524" s="599"/>
    </row>
    <row r="525" spans="1:16" s="295" customFormat="1" x14ac:dyDescent="0.2">
      <c r="A525" s="253" t="s">
        <v>991</v>
      </c>
      <c r="B525" s="289">
        <v>197</v>
      </c>
      <c r="C525" s="607">
        <v>522</v>
      </c>
      <c r="D525" s="288" t="str">
        <f>IF(A525="P",INDEX('LŠZ P'!A$2:AP$2000,B525,11),INDEX('LŠZ H'!A$2:AI$2000,B525,11))</f>
        <v>Rastislav DRÁBIK</v>
      </c>
      <c r="E525" s="288" t="str">
        <f>IF(A525="P",INDEX('LŠZ P'!A$2:AP$2000,B525,5),INDEX('LŠZ H'!A$2:AI$2000,B525,5))</f>
        <v>OM-P197</v>
      </c>
      <c r="F525" s="288">
        <f>IF(A525="P",INDEX('LŠZ P'!A$2:AP$2000,B525,6),INDEX('LŠZ H'!A$2:AI$2000,B525,6))</f>
        <v>0</v>
      </c>
      <c r="G525" s="289" t="str">
        <f>IF(A525="P",INDEX('LŠZ P'!A$2:AP$2000,B525,21),INDEX('LŠZ H'!A$2:AI$2000,B525,21))</f>
        <v>P</v>
      </c>
      <c r="H525" s="288">
        <f>IF(A525="P",INDEX('LŠZ P'!A$2:AP$2000,B525,17),INDEX('LŠZ H'!A$2:AI$2000,B525,17))</f>
        <v>20522</v>
      </c>
      <c r="I525" s="446">
        <v>44025</v>
      </c>
      <c r="J525" s="289" t="str">
        <f>IF(A525="P",INDEX('LŠZ P'!A$2:AP$2000,B525,2),INDEX('LŠZ H'!A$2:AI$2000,B525,2))</f>
        <v>PK</v>
      </c>
      <c r="K525" s="288" t="str">
        <f>IF(A525="P",CONCATENATE(INDEX('LŠZ P'!A$2:AP$2000,B525,24),",",INDEX('LŠZ P'!A$2:AP$2000,B525,26)," ",INDEX('LŠZ P'!A$2:AP$2000,B525,25)),CONCATENATE(INDEX('LŠZ H'!A$2:AI$2000,B525,24),",",INDEX('LŠZ H'!A$2:AI$2000,B525,26)," ",INDEX('LŠZ H'!A$2:AI$2000,B525,25)))</f>
        <v>Pribinova 1639/18,020 01 Púchov</v>
      </c>
      <c r="L525" s="288" t="str">
        <f>IF(A525="P",INDEX('LŠZ P'!A$2:AP$2000,B525,20),INDEX('LŠZ H'!A$2:AI$2000,B525,20))</f>
        <v>Čierny</v>
      </c>
      <c r="M525" s="288" t="str">
        <f>IF(A525="P",CONCATENATE(INDEX('LŠZ P'!A$2:AP$2000,B525,3),"/",INDEX('LŠZ P'!A$2:AP$2000,B525,4)),CONCATENATE(INDEX('LŠZ H'!A$2:AI$2000,B525,3),"/",INDEX('LŠZ H'!A$2:AI$2000,B525,4)))</f>
        <v>PLUTO M/</v>
      </c>
      <c r="N525" s="288" t="str">
        <f>IF(A525="P",CONCATENATE(INDEX('LŠZ P'!A$2:AP$2000,B525,23),";",INDEX('LŠZ P'!A$2:AP$2000,B525,42)),CONCATENATE(INDEX('LŠZ H'!A$2:AI$2000,B525,23),";",INDEX('LŠZ H'!A$2:AI$2000,B525,39)))</f>
        <v>94;</v>
      </c>
      <c r="O525" s="896">
        <v>44386</v>
      </c>
      <c r="P525" s="599"/>
    </row>
    <row r="526" spans="1:16" s="304" customFormat="1" x14ac:dyDescent="0.2">
      <c r="A526" s="253" t="s">
        <v>991</v>
      </c>
      <c r="B526" s="289">
        <v>201</v>
      </c>
      <c r="C526" s="607">
        <v>523</v>
      </c>
      <c r="D526" s="288" t="str">
        <f>IF(A526="P",INDEX('LŠZ P'!A$2:AP$2000,B526,11),INDEX('LŠZ H'!A$2:AI$2000,B526,11))</f>
        <v>Paraglidingový klub X-air Žilina</v>
      </c>
      <c r="E526" s="288" t="str">
        <f>IF(A526="P",INDEX('LŠZ P'!A$2:AP$2000,B526,5),INDEX('LŠZ H'!A$2:AI$2000,B526,5))</f>
        <v>OM-P201</v>
      </c>
      <c r="F526" s="288">
        <f>IF(A526="P",INDEX('LŠZ P'!A$2:AP$2000,B526,6),INDEX('LŠZ H'!A$2:AI$2000,B526,6))</f>
        <v>0</v>
      </c>
      <c r="G526" s="289" t="str">
        <f>IF(A526="P",INDEX('LŠZ P'!A$2:AP$2000,B526,21),INDEX('LŠZ H'!A$2:AI$2000,B526,21))</f>
        <v>P</v>
      </c>
      <c r="H526" s="288">
        <f>IF(A526="P",INDEX('LŠZ P'!A$2:AP$2000,B526,17),INDEX('LŠZ H'!A$2:AI$2000,B526,17))</f>
        <v>21071</v>
      </c>
      <c r="I526" s="446">
        <v>44026</v>
      </c>
      <c r="J526" s="289" t="str">
        <f>IF(A526="P",INDEX('LŠZ P'!A$2:AP$2000,B526,2),INDEX('LŠZ H'!A$2:AI$2000,B526,2))</f>
        <v>PK</v>
      </c>
      <c r="K526" s="288" t="str">
        <f>IF(A526="P",CONCATENATE(INDEX('LŠZ P'!A$2:AP$2000,B526,24),",",INDEX('LŠZ P'!A$2:AP$2000,B526,26)," ",INDEX('LŠZ P'!A$2:AP$2000,B526,25)),CONCATENATE(INDEX('LŠZ H'!A$2:AI$2000,B526,24),",",INDEX('LŠZ H'!A$2:AI$2000,B526,26)," ",INDEX('LŠZ H'!A$2:AI$2000,B526,25)))</f>
        <v>Petzvalova 37,010 15 Žilina</v>
      </c>
      <c r="L526" s="288" t="str">
        <f>IF(A526="P",INDEX('LŠZ P'!A$2:AP$2000,B526,20),INDEX('LŠZ H'!A$2:AI$2000,B526,20))</f>
        <v>Vrabec</v>
      </c>
      <c r="M526" s="288" t="str">
        <f>IF(A526="P",CONCATENATE(INDEX('LŠZ P'!A$2:AP$2000,B526,3),"/",INDEX('LŠZ P'!A$2:AP$2000,B526,4)),CONCATENATE(INDEX('LŠZ H'!A$2:AI$2000,B526,3),"/",INDEX('LŠZ H'!A$2:AI$2000,B526,4)))</f>
        <v>VENUS SC-M/</v>
      </c>
      <c r="N526" s="288" t="str">
        <f>IF(A526="P",CONCATENATE(INDEX('LŠZ P'!A$2:AP$2000,B526,23),";",INDEX('LŠZ P'!A$2:AP$2000,B526,42)),CONCATENATE(INDEX('LŠZ H'!A$2:AI$2000,B526,23),";",INDEX('LŠZ H'!A$2:AI$2000,B526,39)))</f>
        <v>70;prevádzkovateľ: Peter Vrabec, M.Bela 59, 010 15 Žilina, nar. 25.12.1971</v>
      </c>
      <c r="O526" s="896">
        <v>44755</v>
      </c>
      <c r="P526" s="616"/>
    </row>
    <row r="527" spans="1:16" s="304" customFormat="1" x14ac:dyDescent="0.2">
      <c r="A527" s="253" t="s">
        <v>991</v>
      </c>
      <c r="B527" s="289">
        <v>180</v>
      </c>
      <c r="C527" s="607">
        <v>524</v>
      </c>
      <c r="D527" s="288" t="str">
        <f>IF(A527="P",INDEX('LŠZ P'!A$2:AP$2000,B527,11),INDEX('LŠZ H'!A$2:AI$2000,B527,11))</f>
        <v>Rudolf SOKOLSKÝ</v>
      </c>
      <c r="E527" s="288" t="str">
        <f>IF(A527="P",INDEX('LŠZ P'!A$2:AP$2000,B527,5),INDEX('LŠZ H'!A$2:AI$2000,B527,5))</f>
        <v>OM-P180</v>
      </c>
      <c r="F527" s="288">
        <f>IF(A527="P",INDEX('LŠZ P'!A$2:AP$2000,B527,6),INDEX('LŠZ H'!A$2:AI$2000,B527,6))</f>
        <v>0</v>
      </c>
      <c r="G527" s="289" t="str">
        <f>IF(A527="P",INDEX('LŠZ P'!A$2:AP$2000,B527,21),INDEX('LŠZ H'!A$2:AI$2000,B527,21))</f>
        <v>V</v>
      </c>
      <c r="H527" s="288">
        <f>IF(A527="P",INDEX('LŠZ P'!A$2:AP$2000,B527,17),INDEX('LŠZ H'!A$2:AI$2000,B527,17))</f>
        <v>20524</v>
      </c>
      <c r="I527" s="446">
        <v>44026</v>
      </c>
      <c r="J527" s="289" t="str">
        <f>IF(A527="P",INDEX('LŠZ P'!A$2:AP$2000,B527,2),INDEX('LŠZ H'!A$2:AI$2000,B527,2))</f>
        <v>PK</v>
      </c>
      <c r="K527" s="288" t="str">
        <f>IF(A527="P",CONCATENATE(INDEX('LŠZ P'!A$2:AP$2000,B527,24),",",INDEX('LŠZ P'!A$2:AP$2000,B527,26)," ",INDEX('LŠZ P'!A$2:AP$2000,B527,25)),CONCATENATE(INDEX('LŠZ H'!A$2:AI$2000,B527,24),",",INDEX('LŠZ H'!A$2:AI$2000,B527,26)," ",INDEX('LŠZ H'!A$2:AI$2000,B527,25)))</f>
        <v>Bajkalská 9,831 04 Bratislava</v>
      </c>
      <c r="L527" s="288" t="str">
        <f>IF(A527="P",INDEX('LŠZ P'!A$2:AP$2000,B527,20),INDEX('LŠZ H'!A$2:AI$2000,B527,20))</f>
        <v>Matovič</v>
      </c>
      <c r="M527" s="288" t="str">
        <f>IF(A527="P",CONCATENATE(INDEX('LŠZ P'!A$2:AP$2000,B527,3),"/",INDEX('LŠZ P'!A$2:AP$2000,B527,4)),CONCATENATE(INDEX('LŠZ H'!A$2:AI$2000,B527,3),"/",INDEX('LŠZ H'!A$2:AI$2000,B527,4)))</f>
        <v>SIGMA 10 25/</v>
      </c>
      <c r="N527" s="288" t="str">
        <f>IF(A527="P",CONCATENATE(INDEX('LŠZ P'!A$2:AP$2000,B527,23),";",INDEX('LŠZ P'!A$2:AP$2000,B527,42)),CONCATENATE(INDEX('LŠZ H'!A$2:AI$2000,B527,23),";",INDEX('LŠZ H'!A$2:AI$2000,B527,39)))</f>
        <v>70;</v>
      </c>
      <c r="O527" s="896">
        <v>44752</v>
      </c>
      <c r="P527" s="616"/>
    </row>
    <row r="528" spans="1:16" s="304" customFormat="1" x14ac:dyDescent="0.2">
      <c r="A528" s="253" t="s">
        <v>991</v>
      </c>
      <c r="B528" s="289">
        <v>273</v>
      </c>
      <c r="C528" s="607">
        <v>525</v>
      </c>
      <c r="D528" s="288" t="str">
        <f>IF(A528="P",INDEX('LŠZ P'!A$2:AP$2000,B528,11),INDEX('LŠZ H'!A$2:AI$2000,B528,11))</f>
        <v>Mgr.Ing.Andrej LEGUTKÝ</v>
      </c>
      <c r="E528" s="288" t="str">
        <f>IF(A528="P",INDEX('LŠZ P'!A$2:AP$2000,B528,5),INDEX('LŠZ H'!A$2:AI$2000,B528,5))</f>
        <v>OM-P273</v>
      </c>
      <c r="F528" s="288">
        <f>IF(A528="P",INDEX('LŠZ P'!A$2:AP$2000,B528,6),INDEX('LŠZ H'!A$2:AI$2000,B528,6))</f>
        <v>0</v>
      </c>
      <c r="G528" s="289" t="str">
        <f>IF(A528="P",INDEX('LŠZ P'!A$2:AP$2000,B528,21),INDEX('LŠZ H'!A$2:AI$2000,B528,21))</f>
        <v>P</v>
      </c>
      <c r="H528" s="288">
        <f>IF(A528="P",INDEX('LŠZ P'!A$2:AP$2000,B528,17),INDEX('LŠZ H'!A$2:AI$2000,B528,17))</f>
        <v>20525</v>
      </c>
      <c r="I528" s="446">
        <v>44026</v>
      </c>
      <c r="J528" s="289" t="str">
        <f>IF(A528="P",INDEX('LŠZ P'!A$2:AP$2000,B528,2),INDEX('LŠZ H'!A$2:AI$2000,B528,2))</f>
        <v>PK</v>
      </c>
      <c r="K528" s="288" t="str">
        <f>IF(A528="P",CONCATENATE(INDEX('LŠZ P'!A$2:AP$2000,B528,24),",",INDEX('LŠZ P'!A$2:AP$2000,B528,26)," ",INDEX('LŠZ P'!A$2:AP$2000,B528,25)),CONCATENATE(INDEX('LŠZ H'!A$2:AI$2000,B528,24),",",INDEX('LŠZ H'!A$2:AI$2000,B528,26)," ",INDEX('LŠZ H'!A$2:AI$2000,B528,25)))</f>
        <v>Kpt.Nálepku 139/98,059 21 Svit</v>
      </c>
      <c r="L528" s="288" t="str">
        <f>IF(A528="P",INDEX('LŠZ P'!A$2:AP$2000,B528,20),INDEX('LŠZ H'!A$2:AI$2000,B528,20))</f>
        <v>Šleboda</v>
      </c>
      <c r="M528" s="288" t="str">
        <f>IF(A528="P",CONCATENATE(INDEX('LŠZ P'!A$2:AP$2000,B528,3),"/",INDEX('LŠZ P'!A$2:AP$2000,B528,4)),CONCATENATE(INDEX('LŠZ H'!A$2:AI$2000,B528,3),"/",INDEX('LŠZ H'!A$2:AI$2000,B528,4)))</f>
        <v>DELTA 2 XL/</v>
      </c>
      <c r="N528" s="288" t="str">
        <f>IF(A528="P",CONCATENATE(INDEX('LŠZ P'!A$2:AP$2000,B528,23),";",INDEX('LŠZ P'!A$2:AP$2000,B528,42)),CONCATENATE(INDEX('LŠZ H'!A$2:AI$2000,B528,23),";",INDEX('LŠZ H'!A$2:AI$2000,B528,39)))</f>
        <v>446;</v>
      </c>
      <c r="O528" s="896">
        <v>44387</v>
      </c>
      <c r="P528" s="616"/>
    </row>
    <row r="529" spans="1:16" s="304" customFormat="1" x14ac:dyDescent="0.2">
      <c r="A529" s="253" t="s">
        <v>991</v>
      </c>
      <c r="B529" s="289">
        <v>76</v>
      </c>
      <c r="C529" s="607">
        <v>526</v>
      </c>
      <c r="D529" s="288" t="str">
        <f>IF(A529="P",INDEX('LŠZ P'!A$2:AP$2000,B529,11),INDEX('LŠZ H'!A$2:AI$2000,B529,11))</f>
        <v>František BUCHEL</v>
      </c>
      <c r="E529" s="288" t="str">
        <f>IF(A529="P",INDEX('LŠZ P'!A$2:AP$2000,B529,5),INDEX('LŠZ H'!A$2:AI$2000,B529,5))</f>
        <v>OM-P076</v>
      </c>
      <c r="F529" s="288">
        <f>IF(A529="P",INDEX('LŠZ P'!A$2:AP$2000,B529,6),INDEX('LŠZ H'!A$2:AI$2000,B529,6))</f>
        <v>0</v>
      </c>
      <c r="G529" s="289" t="str">
        <f>IF(A529="P",INDEX('LŠZ P'!A$2:AP$2000,B529,21),INDEX('LŠZ H'!A$2:AI$2000,B529,21))</f>
        <v>P</v>
      </c>
      <c r="H529" s="288">
        <f>IF(A529="P",INDEX('LŠZ P'!A$2:AP$2000,B529,17),INDEX('LŠZ H'!A$2:AI$2000,B529,17))</f>
        <v>14420</v>
      </c>
      <c r="I529" s="446">
        <v>44026</v>
      </c>
      <c r="J529" s="289" t="str">
        <f>IF(A529="P",INDEX('LŠZ P'!A$2:AP$2000,B529,2),INDEX('LŠZ H'!A$2:AI$2000,B529,2))</f>
        <v>PK</v>
      </c>
      <c r="K529" s="288" t="str">
        <f>IF(A529="P",CONCATENATE(INDEX('LŠZ P'!A$2:AP$2000,B529,24),",",INDEX('LŠZ P'!A$2:AP$2000,B529,26)," ",INDEX('LŠZ P'!A$2:AP$2000,B529,25)),CONCATENATE(INDEX('LŠZ H'!A$2:AI$2000,B529,24),",",INDEX('LŠZ H'!A$2:AI$2000,B529,26)," ",INDEX('LŠZ H'!A$2:AI$2000,B529,25)))</f>
        <v>Dolný Lopašov 347,922 04 Dolný Lopašov</v>
      </c>
      <c r="L529" s="288" t="str">
        <f>IF(A529="P",INDEX('LŠZ P'!A$2:AP$2000,B529,20),INDEX('LŠZ H'!A$2:AI$2000,B529,20))</f>
        <v>Matovič</v>
      </c>
      <c r="M529" s="288" t="str">
        <f>IF(A529="P",CONCATENATE(INDEX('LŠZ P'!A$2:AP$2000,B529,3),"/",INDEX('LŠZ P'!A$2:AP$2000,B529,4)),CONCATENATE(INDEX('LŠZ H'!A$2:AI$2000,B529,3),"/",INDEX('LŠZ H'!A$2:AI$2000,B529,4)))</f>
        <v>ELLUS 3 L/</v>
      </c>
      <c r="N529" s="288" t="str">
        <f>IF(A529="P",CONCATENATE(INDEX('LŠZ P'!A$2:AP$2000,B529,23),";",INDEX('LŠZ P'!A$2:AP$2000,B529,42)),CONCATENATE(INDEX('LŠZ H'!A$2:AI$2000,B529,23),";",INDEX('LŠZ H'!A$2:AI$2000,B529,39)))</f>
        <v>130;</v>
      </c>
      <c r="O529" s="896">
        <v>44751</v>
      </c>
      <c r="P529" s="616"/>
    </row>
    <row r="530" spans="1:16" s="304" customFormat="1" x14ac:dyDescent="0.2">
      <c r="A530" s="253" t="s">
        <v>991</v>
      </c>
      <c r="B530" s="289">
        <v>309</v>
      </c>
      <c r="C530" s="607">
        <v>527</v>
      </c>
      <c r="D530" s="288" t="str">
        <f>IF(A530="P",INDEX('LŠZ P'!A$2:AP$2000,B530,11),INDEX('LŠZ H'!A$2:AI$2000,B530,11))</f>
        <v>Ing. Vladimír ŠADIBOL</v>
      </c>
      <c r="E530" s="288" t="str">
        <f>IF(A530="P",INDEX('LŠZ P'!A$2:AP$2000,B530,5),INDEX('LŠZ H'!A$2:AI$2000,B530,5))</f>
        <v>OM-P309</v>
      </c>
      <c r="F530" s="288" t="str">
        <f>IF(A530="P",INDEX('LŠZ P'!A$2:AP$2000,B530,6),INDEX('LŠZ H'!A$2:AI$2000,B530,6))</f>
        <v>P309</v>
      </c>
      <c r="G530" s="289" t="str">
        <f>IF(A530="P",INDEX('LŠZ P'!A$2:AP$2000,B530,21),INDEX('LŠZ H'!A$2:AI$2000,B530,21))</f>
        <v>V/V</v>
      </c>
      <c r="H530" s="288">
        <f>IF(A530="P",INDEX('LŠZ P'!A$2:AP$2000,B530,17),INDEX('LŠZ H'!A$2:AI$2000,B530,17))</f>
        <v>20527</v>
      </c>
      <c r="I530" s="446">
        <v>44026</v>
      </c>
      <c r="J530" s="289" t="str">
        <f>IF(A530="P",INDEX('LŠZ P'!A$2:AP$2000,B530,2),INDEX('LŠZ H'!A$2:AI$2000,B530,2))</f>
        <v>MPK</v>
      </c>
      <c r="K530" s="288" t="str">
        <f>IF(A530="P",CONCATENATE(INDEX('LŠZ P'!A$2:AP$2000,B530,24),",",INDEX('LŠZ P'!A$2:AP$2000,B530,26)," ",INDEX('LŠZ P'!A$2:AP$2000,B530,25)),CONCATENATE(INDEX('LŠZ H'!A$2:AI$2000,B530,24),",",INDEX('LŠZ H'!A$2:AI$2000,B530,26)," ",INDEX('LŠZ H'!A$2:AI$2000,B530,25)))</f>
        <v>Staškov 23,023 53 Staškov</v>
      </c>
      <c r="L530" s="288" t="str">
        <f>IF(A530="P",INDEX('LŠZ P'!A$2:AP$2000,B530,20),INDEX('LŠZ H'!A$2:AI$2000,B530,20))</f>
        <v>Vrabec</v>
      </c>
      <c r="M530" s="288" t="str">
        <f>IF(A530="P",CONCATENATE(INDEX('LŠZ P'!A$2:AP$2000,B530,3),"/",INDEX('LŠZ P'!A$2:AP$2000,B530,4)),CONCATENATE(INDEX('LŠZ H'!A$2:AI$2000,B530,3),"/",INDEX('LŠZ H'!A$2:AI$2000,B530,4)))</f>
        <v>PLUTO 4 L/TITANIUM ULTRA 130</v>
      </c>
      <c r="N530" s="288" t="str">
        <f>IF(A530="P",CONCATENATE(INDEX('LŠZ P'!A$2:AP$2000,B530,23),";",INDEX('LŠZ P'!A$2:AP$2000,B530,42)),CONCATENATE(INDEX('LŠZ H'!A$2:AI$2000,B530,23),";",INDEX('LŠZ H'!A$2:AI$2000,B530,39)))</f>
        <v>0,15//0;PARA PLS do 25.5.2022</v>
      </c>
      <c r="O530" s="896">
        <v>44751</v>
      </c>
      <c r="P530" s="616"/>
    </row>
    <row r="531" spans="1:16" s="304" customFormat="1" x14ac:dyDescent="0.2">
      <c r="A531" s="253" t="s">
        <v>991</v>
      </c>
      <c r="B531" s="289">
        <v>202</v>
      </c>
      <c r="C531" s="607">
        <v>528</v>
      </c>
      <c r="D531" s="288" t="str">
        <f>IF(A531="P",INDEX('LŠZ P'!A$2:AP$2000,B531,11),INDEX('LŠZ H'!A$2:AI$2000,B531,11))</f>
        <v>Ing. Ján ZIGO</v>
      </c>
      <c r="E531" s="288" t="str">
        <f>IF(A531="P",INDEX('LŠZ P'!A$2:AP$2000,B531,5),INDEX('LŠZ H'!A$2:AI$2000,B531,5))</f>
        <v>OM-P202</v>
      </c>
      <c r="F531" s="288">
        <f>IF(A531="P",INDEX('LŠZ P'!A$2:AP$2000,B531,6),INDEX('LŠZ H'!A$2:AI$2000,B531,6))</f>
        <v>0</v>
      </c>
      <c r="G531" s="289" t="str">
        <f>IF(A531="P",INDEX('LŠZ P'!A$2:AP$2000,B531,21),INDEX('LŠZ H'!A$2:AI$2000,B531,21))</f>
        <v>V</v>
      </c>
      <c r="H531" s="288">
        <f>IF(A531="P",INDEX('LŠZ P'!A$2:AP$2000,B531,17),INDEX('LŠZ H'!A$2:AI$2000,B531,17))</f>
        <v>20528</v>
      </c>
      <c r="I531" s="446">
        <v>44026</v>
      </c>
      <c r="J531" s="289" t="str">
        <f>IF(A531="P",INDEX('LŠZ P'!A$2:AP$2000,B531,2),INDEX('LŠZ H'!A$2:AI$2000,B531,2))</f>
        <v>PK</v>
      </c>
      <c r="K531" s="288" t="str">
        <f>IF(A531="P",CONCATENATE(INDEX('LŠZ P'!A$2:AP$2000,B531,24),",",INDEX('LŠZ P'!A$2:AP$2000,B531,26)," ",INDEX('LŠZ P'!A$2:AP$2000,B531,25)),CONCATENATE(INDEX('LŠZ H'!A$2:AI$2000,B531,24),",",INDEX('LŠZ H'!A$2:AI$2000,B531,26)," ",INDEX('LŠZ H'!A$2:AI$2000,B531,25)))</f>
        <v>Nová Bošáca 470,913 08 Nová Bošáca</v>
      </c>
      <c r="L531" s="288" t="str">
        <f>IF(A531="P",INDEX('LŠZ P'!A$2:AP$2000,B531,20),INDEX('LŠZ H'!A$2:AI$2000,B531,20))</f>
        <v>Čierny</v>
      </c>
      <c r="M531" s="288" t="str">
        <f>IF(A531="P",CONCATENATE(INDEX('LŠZ P'!A$2:AP$2000,B531,3),"/",INDEX('LŠZ P'!A$2:AP$2000,B531,4)),CONCATENATE(INDEX('LŠZ H'!A$2:AI$2000,B531,3),"/",INDEX('LŠZ H'!A$2:AI$2000,B531,4)))</f>
        <v>PLUTO 3 SM/</v>
      </c>
      <c r="N531" s="288" t="str">
        <f>IF(A531="P",CONCATENATE(INDEX('LŠZ P'!A$2:AP$2000,B531,23),";",INDEX('LŠZ P'!A$2:AP$2000,B531,42)),CONCATENATE(INDEX('LŠZ H'!A$2:AI$2000,B531,23),";",INDEX('LŠZ H'!A$2:AI$2000,B531,39)))</f>
        <v>0;</v>
      </c>
      <c r="O531" s="896">
        <v>44748</v>
      </c>
      <c r="P531" s="616"/>
    </row>
    <row r="532" spans="1:16" s="295" customFormat="1" x14ac:dyDescent="0.2">
      <c r="A532" s="253" t="s">
        <v>991</v>
      </c>
      <c r="B532" s="289">
        <v>211</v>
      </c>
      <c r="C532" s="607">
        <v>529</v>
      </c>
      <c r="D532" s="288" t="str">
        <f>IF(A532="P",INDEX('LŠZ P'!A$2:AP$2000,B532,11),INDEX('LŠZ H'!A$2:AI$2000,B532,11))</f>
        <v>Ing. Miloslav ŠTOFA</v>
      </c>
      <c r="E532" s="288" t="str">
        <f>IF(A532="P",INDEX('LŠZ P'!A$2:AP$2000,B532,5),INDEX('LŠZ H'!A$2:AI$2000,B532,5))</f>
        <v>OM-P211</v>
      </c>
      <c r="F532" s="288" t="str">
        <f>IF(A532="P",INDEX('LŠZ P'!A$2:AP$2000,B532,6),INDEX('LŠZ H'!A$2:AI$2000,B532,6))</f>
        <v>P211</v>
      </c>
      <c r="G532" s="289" t="str">
        <f>IF(A532="P",INDEX('LŠZ P'!A$2:AP$2000,B532,21),INDEX('LŠZ H'!A$2:AI$2000,B532,21))</f>
        <v>P,P</v>
      </c>
      <c r="H532" s="288">
        <f>IF(A532="P",INDEX('LŠZ P'!A$2:AP$2000,B532,17),INDEX('LŠZ H'!A$2:AI$2000,B532,17))</f>
        <v>14815</v>
      </c>
      <c r="I532" s="446">
        <v>44027</v>
      </c>
      <c r="J532" s="289" t="str">
        <f>IF(A532="P",INDEX('LŠZ P'!A$2:AP$2000,B532,2),INDEX('LŠZ H'!A$2:AI$2000,B532,2))</f>
        <v>MPK</v>
      </c>
      <c r="K532" s="288" t="str">
        <f>IF(A532="P",CONCATENATE(INDEX('LŠZ P'!A$2:AP$2000,B532,24),",",INDEX('LŠZ P'!A$2:AP$2000,B532,26)," ",INDEX('LŠZ P'!A$2:AP$2000,B532,25)),CONCATENATE(INDEX('LŠZ H'!A$2:AI$2000,B532,24),",",INDEX('LŠZ H'!A$2:AI$2000,B532,26)," ",INDEX('LŠZ H'!A$2:AI$2000,B532,25)))</f>
        <v>Mikovíniho 12,040 11 Košice</v>
      </c>
      <c r="L532" s="288" t="str">
        <f>IF(A532="P",INDEX('LŠZ P'!A$2:AP$2000,B532,20),INDEX('LŠZ H'!A$2:AI$2000,B532,20))</f>
        <v>Šimko</v>
      </c>
      <c r="M532" s="288" t="str">
        <f>IF(A532="P",CONCATENATE(INDEX('LŠZ P'!A$2:AP$2000,B532,3),"/",INDEX('LŠZ P'!A$2:AP$2000,B532,4)),CONCATENATE(INDEX('LŠZ H'!A$2:AI$2000,B532,3),"/",INDEX('LŠZ H'!A$2:AI$2000,B532,4)))</f>
        <v>LIFT M/XC 200</v>
      </c>
      <c r="N532" s="288" t="str">
        <f>IF(A532="P",CONCATENATE(INDEX('LŠZ P'!A$2:AP$2000,B532,23),";",INDEX('LŠZ P'!A$2:AP$2000,B532,42)),CONCATENATE(INDEX('LŠZ H'!A$2:AI$2000,B532,23),";",INDEX('LŠZ H'!A$2:AI$2000,B532,39)))</f>
        <v>30//27/38;</v>
      </c>
      <c r="O532" s="896">
        <v>44753</v>
      </c>
      <c r="P532" s="599"/>
    </row>
    <row r="533" spans="1:16" s="295" customFormat="1" x14ac:dyDescent="0.2">
      <c r="A533" s="253" t="s">
        <v>991</v>
      </c>
      <c r="B533" s="289">
        <v>1316</v>
      </c>
      <c r="C533" s="607">
        <v>530</v>
      </c>
      <c r="D533" s="288" t="str">
        <f>IF(A533="P",INDEX('LŠZ P'!A$2:AP$2000,B533,11),INDEX('LŠZ H'!A$2:AI$2000,B533,11))</f>
        <v>Marek VERNER</v>
      </c>
      <c r="E533" s="288" t="str">
        <f>IF(A533="P",INDEX('LŠZ P'!A$2:AP$2000,B533,5),INDEX('LŠZ H'!A$2:AI$2000,B533,5))</f>
        <v>OM-L316</v>
      </c>
      <c r="F533" s="288">
        <f>IF(A533="P",INDEX('LŠZ P'!A$2:AP$2000,B533,6),INDEX('LŠZ H'!A$2:AI$2000,B533,6))</f>
        <v>0</v>
      </c>
      <c r="G533" s="289" t="str">
        <f>IF(A533="P",INDEX('LŠZ P'!A$2:AP$2000,B533,21),INDEX('LŠZ H'!A$2:AI$2000,B533,21))</f>
        <v>P</v>
      </c>
      <c r="H533" s="288">
        <f>IF(A533="P",INDEX('LŠZ P'!A$2:AP$2000,B533,17),INDEX('LŠZ H'!A$2:AI$2000,B533,17))</f>
        <v>18495</v>
      </c>
      <c r="I533" s="446">
        <v>44029</v>
      </c>
      <c r="J533" s="289" t="str">
        <f>IF(A533="P",INDEX('LŠZ P'!A$2:AP$2000,B533,2),INDEX('LŠZ H'!A$2:AI$2000,B533,2))</f>
        <v>PK</v>
      </c>
      <c r="K533" s="288" t="str">
        <f>IF(A533="P",CONCATENATE(INDEX('LŠZ P'!A$2:AP$2000,B533,24),",",INDEX('LŠZ P'!A$2:AP$2000,B533,26)," ",INDEX('LŠZ P'!A$2:AP$2000,B533,25)),CONCATENATE(INDEX('LŠZ H'!A$2:AI$2000,B533,24),",",INDEX('LŠZ H'!A$2:AI$2000,B533,26)," ",INDEX('LŠZ H'!A$2:AI$2000,B533,25)))</f>
        <v>Bukovčana 22,841 07 Bratislava</v>
      </c>
      <c r="L533" s="288" t="str">
        <f>IF(A533="P",INDEX('LŠZ P'!A$2:AP$2000,B533,20),INDEX('LŠZ H'!A$2:AI$2000,B533,20))</f>
        <v>Čierny</v>
      </c>
      <c r="M533" s="288" t="str">
        <f>IF(A533="P",CONCATENATE(INDEX('LŠZ P'!A$2:AP$2000,B533,3),"/",INDEX('LŠZ P'!A$2:AP$2000,B533,4)),CONCATENATE(INDEX('LŠZ H'!A$2:AI$2000,B533,3),"/",INDEX('LŠZ H'!A$2:AI$2000,B533,4)))</f>
        <v>DISCOVERY 5 M/</v>
      </c>
      <c r="N533" s="288" t="str">
        <f>IF(A533="P",CONCATENATE(INDEX('LŠZ P'!A$2:AP$2000,B533,23),";",INDEX('LŠZ P'!A$2:AP$2000,B533,42)),CONCATENATE(INDEX('LŠZ H'!A$2:AI$2000,B533,23),";",INDEX('LŠZ H'!A$2:AI$2000,B533,39)))</f>
        <v>18;</v>
      </c>
      <c r="O533" s="896">
        <v>44748</v>
      </c>
      <c r="P533" s="599"/>
    </row>
    <row r="534" spans="1:16" s="295" customFormat="1" x14ac:dyDescent="0.2">
      <c r="A534" s="253" t="s">
        <v>991</v>
      </c>
      <c r="B534" s="289">
        <v>510</v>
      </c>
      <c r="C534" s="607">
        <v>531</v>
      </c>
      <c r="D534" s="288" t="str">
        <f>IF(A534="P",INDEX('LŠZ P'!A$2:AP$2000,B534,11),INDEX('LŠZ H'!A$2:AI$2000,B534,11))</f>
        <v>Filip ŠTRBA</v>
      </c>
      <c r="E534" s="288" t="str">
        <f>IF(A534="P",INDEX('LŠZ P'!A$2:AP$2000,B534,5),INDEX('LŠZ H'!A$2:AI$2000,B534,5))</f>
        <v>OM-P510</v>
      </c>
      <c r="F534" s="288">
        <f>IF(A534="P",INDEX('LŠZ P'!A$2:AP$2000,B534,6),INDEX('LŠZ H'!A$2:AI$2000,B534,6))</f>
        <v>0</v>
      </c>
      <c r="G534" s="289" t="str">
        <f>IF(A534="P",INDEX('LŠZ P'!A$2:AP$2000,B534,21),INDEX('LŠZ H'!A$2:AI$2000,B534,21))</f>
        <v>P,Z</v>
      </c>
      <c r="H534" s="288">
        <f>IF(A534="P",INDEX('LŠZ P'!A$2:AP$2000,B534,17),INDEX('LŠZ H'!A$2:AI$2000,B534,17))</f>
        <v>20531</v>
      </c>
      <c r="I534" s="446">
        <v>44029</v>
      </c>
      <c r="J534" s="289" t="str">
        <f>IF(A534="P",INDEX('LŠZ P'!A$2:AP$2000,B534,2),INDEX('LŠZ H'!A$2:AI$2000,B534,2))</f>
        <v>PK</v>
      </c>
      <c r="K534" s="288" t="str">
        <f>IF(A534="P",CONCATENATE(INDEX('LŠZ P'!A$2:AP$2000,B534,24),",",INDEX('LŠZ P'!A$2:AP$2000,B534,26)," ",INDEX('LŠZ P'!A$2:AP$2000,B534,25)),CONCATENATE(INDEX('LŠZ H'!A$2:AI$2000,B534,24),",",INDEX('LŠZ H'!A$2:AI$2000,B534,26)," ",INDEX('LŠZ H'!A$2:AI$2000,B534,25)))</f>
        <v>Slobody 75,039 01 Turčianske Teplice</v>
      </c>
      <c r="L534" s="288" t="str">
        <f>IF(A534="P",INDEX('LŠZ P'!A$2:AP$2000,B534,20),INDEX('LŠZ H'!A$2:AI$2000,B534,20))</f>
        <v>Vrabec</v>
      </c>
      <c r="M534" s="288" t="str">
        <f>IF(A534="P",CONCATENATE(INDEX('LŠZ P'!A$2:AP$2000,B534,3),"/",INDEX('LŠZ P'!A$2:AP$2000,B534,4)),CONCATENATE(INDEX('LŠZ H'!A$2:AI$2000,B534,3),"/",INDEX('LŠZ H'!A$2:AI$2000,B534,4)))</f>
        <v>PLUTO 2 M/</v>
      </c>
      <c r="N534" s="288" t="str">
        <f>IF(A534="P",CONCATENATE(INDEX('LŠZ P'!A$2:AP$2000,B534,23),";",INDEX('LŠZ P'!A$2:AP$2000,B534,42)),CONCATENATE(INDEX('LŠZ H'!A$2:AI$2000,B534,23),";",INDEX('LŠZ H'!A$2:AI$2000,B534,39)))</f>
        <v>50;</v>
      </c>
      <c r="O534" s="896">
        <v>44755</v>
      </c>
      <c r="P534" s="599"/>
    </row>
    <row r="535" spans="1:16" s="304" customFormat="1" x14ac:dyDescent="0.2">
      <c r="A535" s="253" t="s">
        <v>991</v>
      </c>
      <c r="B535" s="289">
        <v>267</v>
      </c>
      <c r="C535" s="607">
        <v>532</v>
      </c>
      <c r="D535" s="288" t="str">
        <f>IF(A535="P",INDEX('LŠZ P'!A$2:AP$2000,B535,11),INDEX('LŠZ H'!A$2:AI$2000,B535,11))</f>
        <v>Ing. Eduard POTTMANN</v>
      </c>
      <c r="E535" s="288" t="str">
        <f>IF(A535="P",INDEX('LŠZ P'!A$2:AP$2000,B535,5),INDEX('LŠZ H'!A$2:AI$2000,B535,5))</f>
        <v>OM-P267</v>
      </c>
      <c r="F535" s="288">
        <f>IF(A535="P",INDEX('LŠZ P'!A$2:AP$2000,B535,6),INDEX('LŠZ H'!A$2:AI$2000,B535,6))</f>
        <v>0</v>
      </c>
      <c r="G535" s="289" t="str">
        <f>IF(A535="P",INDEX('LŠZ P'!A$2:AP$2000,B535,21),INDEX('LŠZ H'!A$2:AI$2000,B535,21))</f>
        <v>V</v>
      </c>
      <c r="H535" s="288">
        <f>IF(A535="P",INDEX('LŠZ P'!A$2:AP$2000,B535,17),INDEX('LŠZ H'!A$2:AI$2000,B535,17))</f>
        <v>20532</v>
      </c>
      <c r="I535" s="446">
        <v>44029</v>
      </c>
      <c r="J535" s="289" t="str">
        <f>IF(A535="P",INDEX('LŠZ P'!A$2:AP$2000,B535,2),INDEX('LŠZ H'!A$2:AI$2000,B535,2))</f>
        <v>PK</v>
      </c>
      <c r="K535" s="288" t="str">
        <f>IF(A535="P",CONCATENATE(INDEX('LŠZ P'!A$2:AP$2000,B535,24),",",INDEX('LŠZ P'!A$2:AP$2000,B535,26)," ",INDEX('LŠZ P'!A$2:AP$2000,B535,25)),CONCATENATE(INDEX('LŠZ H'!A$2:AI$2000,B535,24),",",INDEX('LŠZ H'!A$2:AI$2000,B535,26)," ",INDEX('LŠZ H'!A$2:AI$2000,B535,25)))</f>
        <v>Lesná 412/8,900 55 Lozorno</v>
      </c>
      <c r="L535" s="288" t="str">
        <f>IF(A535="P",INDEX('LŠZ P'!A$2:AP$2000,B535,20),INDEX('LŠZ H'!A$2:AI$2000,B535,20))</f>
        <v>Vyparina</v>
      </c>
      <c r="M535" s="288" t="str">
        <f>IF(A535="P",CONCATENATE(INDEX('LŠZ P'!A$2:AP$2000,B535,3),"/",INDEX('LŠZ P'!A$2:AP$2000,B535,4)),CONCATENATE(INDEX('LŠZ H'!A$2:AI$2000,B535,3),"/",INDEX('LŠZ H'!A$2:AI$2000,B535,4)))</f>
        <v>HOOK 5 31/</v>
      </c>
      <c r="N535" s="288" t="str">
        <f>IF(A535="P",CONCATENATE(INDEX('LŠZ P'!A$2:AP$2000,B535,23),";",INDEX('LŠZ P'!A$2:AP$2000,B535,42)),CONCATENATE(INDEX('LŠZ H'!A$2:AI$2000,B535,23),";",INDEX('LŠZ H'!A$2:AI$2000,B535,39)))</f>
        <v>0;</v>
      </c>
      <c r="O535" s="896">
        <v>44749</v>
      </c>
      <c r="P535" s="616"/>
    </row>
    <row r="536" spans="1:16" s="304" customFormat="1" x14ac:dyDescent="0.2">
      <c r="A536" s="253" t="s">
        <v>680</v>
      </c>
      <c r="B536" s="289">
        <v>485</v>
      </c>
      <c r="C536" s="607">
        <v>533</v>
      </c>
      <c r="D536" s="288" t="str">
        <f>IF(A536="P",INDEX('LŠZ P'!A$2:AP$2000,B536,11),INDEX('LŠZ H'!A$2:AI$2000,B536,11))</f>
        <v>Emanuel KONFÁL</v>
      </c>
      <c r="E536" s="288" t="str">
        <f>IF(A536="P",INDEX('LŠZ P'!A$2:AP$2000,B536,5),INDEX('LŠZ H'!A$2:AI$2000,B536,5))</f>
        <v>OM-H485</v>
      </c>
      <c r="F536" s="288">
        <f>IF(A536="P",INDEX('LŠZ P'!A$2:AP$2000,B536,6),INDEX('LŠZ H'!A$2:AI$2000,B536,6))</f>
        <v>0</v>
      </c>
      <c r="G536" s="289" t="str">
        <f>IF(A536="P",INDEX('LŠZ P'!A$2:AP$2000,B536,21),INDEX('LŠZ H'!A$2:AI$2000,B536,21))</f>
        <v>8</v>
      </c>
      <c r="H536" s="288">
        <f>IF(A536="P",INDEX('LŠZ P'!A$2:AP$2000,B536,17),INDEX('LŠZ H'!A$2:AI$2000,B536,17))</f>
        <v>1989</v>
      </c>
      <c r="I536" s="446">
        <v>44029</v>
      </c>
      <c r="J536" s="289" t="str">
        <f>IF(A536="P",INDEX('LŠZ P'!A$2:AP$2000,B536,2),INDEX('LŠZ H'!A$2:AI$2000,B536,2))</f>
        <v>ZK</v>
      </c>
      <c r="K536" s="288" t="str">
        <f>IF(A536="P",CONCATENATE(INDEX('LŠZ P'!A$2:AP$2000,B536,24),",",INDEX('LŠZ P'!A$2:AP$2000,B536,26)," ",INDEX('LŠZ P'!A$2:AP$2000,B536,25)),CONCATENATE(INDEX('LŠZ H'!A$2:AI$2000,B536,24),",",INDEX('LŠZ H'!A$2:AI$2000,B536,26)," ",INDEX('LŠZ H'!A$2:AI$2000,B536,25)))</f>
        <v>3, 31</v>
      </c>
      <c r="L536" s="288" t="str">
        <f>IF(A536="P",INDEX('LŠZ P'!A$2:AP$2000,B536,20),INDEX('LŠZ H'!A$2:AI$2000,B536,20))</f>
        <v>P</v>
      </c>
      <c r="M536" s="288" t="str">
        <f>IF(A536="P",CONCATENATE(INDEX('LŠZ P'!A$2:AP$2000,B536,3),"/",INDEX('LŠZ P'!A$2:AP$2000,B536,4)),CONCATENATE(INDEX('LŠZ H'!A$2:AI$2000,B536,3),"/",INDEX('LŠZ H'!A$2:AI$2000,B536,4)))</f>
        <v>HPAT/</v>
      </c>
      <c r="N536" s="288" t="e">
        <f>IF(A536="P",CONCATENATE(INDEX('LŠZ P'!A$2:AP$2000,B536,23),";",INDEX('LŠZ P'!A$2:AP$2000,B536,42)),CONCATENATE(INDEX('LŠZ H'!A$2:AI$2000,B536,23),";",INDEX('LŠZ H'!A$2:AI$2000,B536,39)))</f>
        <v>#REF!</v>
      </c>
      <c r="O536" s="896">
        <v>44687</v>
      </c>
      <c r="P536" s="616"/>
    </row>
    <row r="537" spans="1:16" s="304" customFormat="1" x14ac:dyDescent="0.2">
      <c r="A537" s="253" t="s">
        <v>680</v>
      </c>
      <c r="B537" s="289">
        <v>6</v>
      </c>
      <c r="C537" s="607">
        <v>534</v>
      </c>
      <c r="D537" s="288" t="str">
        <f>IF(A537="P",INDEX('LŠZ P'!A$2:AP$2000,B537,11),INDEX('LŠZ H'!A$2:AI$2000,B537,11))</f>
        <v>Marián ČELKO</v>
      </c>
      <c r="E537" s="288" t="str">
        <f>IF(A537="P",INDEX('LŠZ P'!A$2:AP$2000,B537,5),INDEX('LŠZ H'!A$2:AI$2000,B537,5))</f>
        <v>OM-H006</v>
      </c>
      <c r="F537" s="288">
        <f>IF(A537="P",INDEX('LŠZ P'!A$2:AP$2000,B537,6),INDEX('LŠZ H'!A$2:AI$2000,B537,6))</f>
        <v>0</v>
      </c>
      <c r="G537" s="289" t="str">
        <f>IF(A537="P",INDEX('LŠZ P'!A$2:AP$2000,B537,21),INDEX('LŠZ H'!A$2:AI$2000,B537,21))</f>
        <v>53/45</v>
      </c>
      <c r="H537" s="288">
        <f>IF(A537="P",INDEX('LŠZ P'!A$2:AP$2000,B537,17),INDEX('LŠZ H'!A$2:AI$2000,B537,17))</f>
        <v>1991</v>
      </c>
      <c r="I537" s="446">
        <v>44029</v>
      </c>
      <c r="J537" s="289" t="str">
        <f>IF(A537="P",INDEX('LŠZ P'!A$2:AP$2000,B537,2),INDEX('LŠZ H'!A$2:AI$2000,B537,2))</f>
        <v>MZK</v>
      </c>
      <c r="K537" s="288" t="str">
        <f>IF(A537="P",CONCATENATE(INDEX('LŠZ P'!A$2:AP$2000,B537,24),",",INDEX('LŠZ P'!A$2:AP$2000,B537,26)," ",INDEX('LŠZ P'!A$2:AP$2000,B537,25)),CONCATENATE(INDEX('LŠZ H'!A$2:AI$2000,B537,24),",",INDEX('LŠZ H'!A$2:AI$2000,B537,26)," ",INDEX('LŠZ H'!A$2:AI$2000,B537,25)))</f>
        <v>3, 165</v>
      </c>
      <c r="L537" s="288" t="str">
        <f>IF(A537="P",INDEX('LŠZ P'!A$2:AP$2000,B537,20),INDEX('LŠZ H'!A$2:AI$2000,B537,20))</f>
        <v>P</v>
      </c>
      <c r="M537" s="288" t="str">
        <f>IF(A537="P",CONCATENATE(INDEX('LŠZ P'!A$2:AP$2000,B537,3),"/",INDEX('LŠZ P'!A$2:AP$2000,B537,4)),CONCATENATE(INDEX('LŠZ H'!A$2:AI$2000,B537,3),"/",INDEX('LŠZ H'!A$2:AI$2000,B537,4)))</f>
        <v>APOLLO C 15 TN/ TL2/</v>
      </c>
      <c r="N537" s="288" t="e">
        <f>IF(A537="P",CONCATENATE(INDEX('LŠZ P'!A$2:AP$2000,B537,23),";",INDEX('LŠZ P'!A$2:AP$2000,B537,42)),CONCATENATE(INDEX('LŠZ H'!A$2:AI$2000,B537,23),";",INDEX('LŠZ H'!A$2:AI$2000,B537,39)))</f>
        <v>#REF!</v>
      </c>
      <c r="O537" s="896">
        <v>44697</v>
      </c>
      <c r="P537" s="616"/>
    </row>
    <row r="538" spans="1:16" s="295" customFormat="1" x14ac:dyDescent="0.2">
      <c r="A538" s="253" t="s">
        <v>991</v>
      </c>
      <c r="B538" s="289">
        <v>186</v>
      </c>
      <c r="C538" s="607">
        <v>535</v>
      </c>
      <c r="D538" s="288" t="str">
        <f>IF(A538="P",INDEX('LŠZ P'!A$2:AP$2000,B538,11),INDEX('LŠZ H'!A$2:AI$2000,B538,11))</f>
        <v>Róbert TRNKA</v>
      </c>
      <c r="E538" s="288" t="str">
        <f>IF(A538="P",INDEX('LŠZ P'!A$2:AP$2000,B538,5),INDEX('LŠZ H'!A$2:AI$2000,B538,5))</f>
        <v>OM-P186</v>
      </c>
      <c r="F538" s="288">
        <f>IF(A538="P",INDEX('LŠZ P'!A$2:AP$2000,B538,6),INDEX('LŠZ H'!A$2:AI$2000,B538,6))</f>
        <v>0</v>
      </c>
      <c r="G538" s="289" t="str">
        <f>IF(A538="P",INDEX('LŠZ P'!A$2:AP$2000,B538,21),INDEX('LŠZ H'!A$2:AI$2000,B538,21))</f>
        <v>P</v>
      </c>
      <c r="H538" s="288">
        <f>IF(A538="P",INDEX('LŠZ P'!A$2:AP$2000,B538,17),INDEX('LŠZ H'!A$2:AI$2000,B538,17))</f>
        <v>20535</v>
      </c>
      <c r="I538" s="446">
        <v>44032</v>
      </c>
      <c r="J538" s="289" t="str">
        <f>IF(A538="P",INDEX('LŠZ P'!A$2:AP$2000,B538,2),INDEX('LŠZ H'!A$2:AI$2000,B538,2))</f>
        <v>PK</v>
      </c>
      <c r="K538" s="288" t="str">
        <f>IF(A538="P",CONCATENATE(INDEX('LŠZ P'!A$2:AP$2000,B538,24),",",INDEX('LŠZ P'!A$2:AP$2000,B538,26)," ",INDEX('LŠZ P'!A$2:AP$2000,B538,25)),CONCATENATE(INDEX('LŠZ H'!A$2:AI$2000,B538,24),",",INDEX('LŠZ H'!A$2:AI$2000,B538,26)," ",INDEX('LŠZ H'!A$2:AI$2000,B538,25)))</f>
        <v>Tomášikovo 135,925 04 Tomášikovo</v>
      </c>
      <c r="L538" s="288" t="str">
        <f>IF(A538="P",INDEX('LŠZ P'!A$2:AP$2000,B538,20),INDEX('LŠZ H'!A$2:AI$2000,B538,20))</f>
        <v>Čierny</v>
      </c>
      <c r="M538" s="288" t="str">
        <f>IF(A538="P",CONCATENATE(INDEX('LŠZ P'!A$2:AP$2000,B538,3),"/",INDEX('LŠZ P'!A$2:AP$2000,B538,4)),CONCATENATE(INDEX('LŠZ H'!A$2:AI$2000,B538,3),"/",INDEX('LŠZ H'!A$2:AI$2000,B538,4)))</f>
        <v>PLUTO 3 L/</v>
      </c>
      <c r="N538" s="288" t="str">
        <f>IF(A538="P",CONCATENATE(INDEX('LŠZ P'!A$2:AP$2000,B538,23),";",INDEX('LŠZ P'!A$2:AP$2000,B538,42)),CONCATENATE(INDEX('LŠZ H'!A$2:AI$2000,B538,23),";",INDEX('LŠZ H'!A$2:AI$2000,B538,39)))</f>
        <v>31,30;</v>
      </c>
      <c r="O538" s="896">
        <v>44756</v>
      </c>
      <c r="P538" s="599"/>
    </row>
    <row r="539" spans="1:16" s="295" customFormat="1" x14ac:dyDescent="0.2">
      <c r="A539" s="253" t="s">
        <v>680</v>
      </c>
      <c r="B539" s="289">
        <v>41</v>
      </c>
      <c r="C539" s="607">
        <v>536</v>
      </c>
      <c r="D539" s="288" t="str">
        <f>IF(A539="P",INDEX('LŠZ P'!A$2:AP$2000,B539,11),INDEX('LŠZ H'!A$2:AI$2000,B539,11))</f>
        <v>Mgr. Miroslav HULJAK</v>
      </c>
      <c r="E539" s="288" t="str">
        <f>IF(A539="P",INDEX('LŠZ P'!A$2:AP$2000,B539,5),INDEX('LŠZ H'!A$2:AI$2000,B539,5))</f>
        <v>OM-H041</v>
      </c>
      <c r="F539" s="288">
        <f>IF(A539="P",INDEX('LŠZ P'!A$2:AP$2000,B539,6),INDEX('LŠZ H'!A$2:AI$2000,B539,6))</f>
        <v>0</v>
      </c>
      <c r="G539" s="289" t="str">
        <f>IF(A539="P",INDEX('LŠZ P'!A$2:AP$2000,B539,21),INDEX('LŠZ H'!A$2:AI$2000,B539,21))</f>
        <v>0</v>
      </c>
      <c r="H539" s="288" t="str">
        <f>IF(A539="P",INDEX('LŠZ P'!A$2:AP$2000,B539,17),INDEX('LŠZ H'!A$2:AI$2000,B539,17))</f>
        <v>2010/2020</v>
      </c>
      <c r="I539" s="446">
        <v>44032</v>
      </c>
      <c r="J539" s="289" t="str">
        <f>IF(A539="P",INDEX('LŠZ P'!A$2:AP$2000,B539,2),INDEX('LŠZ H'!A$2:AI$2000,B539,2))</f>
        <v>MZK</v>
      </c>
      <c r="K539" s="288" t="str">
        <f>IF(A539="P",CONCATENATE(INDEX('LŠZ P'!A$2:AP$2000,B539,24),",",INDEX('LŠZ P'!A$2:AP$2000,B539,26)," ",INDEX('LŠZ P'!A$2:AP$2000,B539,25)),CONCATENATE(INDEX('LŠZ H'!A$2:AI$2000,B539,24),",",INDEX('LŠZ H'!A$2:AI$2000,B539,26)," ",INDEX('LŠZ H'!A$2:AI$2000,B539,25)))</f>
        <v>3, 80</v>
      </c>
      <c r="L539" s="288" t="str">
        <f>IF(A539="P",INDEX('LŠZ P'!A$2:AP$2000,B539,20),INDEX('LŠZ H'!A$2:AI$2000,B539,20))</f>
        <v>V</v>
      </c>
      <c r="M539" s="288" t="str">
        <f>IF(A539="P",CONCATENATE(INDEX('LŠZ P'!A$2:AP$2000,B539,3),"/",INDEX('LŠZ P'!A$2:AP$2000,B539,4)),CONCATENATE(INDEX('LŠZ H'!A$2:AI$2000,B539,3),"/",INDEX('LŠZ H'!A$2:AI$2000,B539,4)))</f>
        <v>DISCUS 15 T/AEROS-ANT/</v>
      </c>
      <c r="N539" s="288" t="e">
        <f>IF(A539="P",CONCATENATE(INDEX('LŠZ P'!A$2:AP$2000,B539,23),";",INDEX('LŠZ P'!A$2:AP$2000,B539,42)),CONCATENATE(INDEX('LŠZ H'!A$2:AI$2000,B539,23),";",INDEX('LŠZ H'!A$2:AI$2000,B539,39)))</f>
        <v>#REF!</v>
      </c>
      <c r="O539" s="896">
        <v>44742</v>
      </c>
      <c r="P539" s="599"/>
    </row>
    <row r="540" spans="1:16" s="295" customFormat="1" x14ac:dyDescent="0.2">
      <c r="A540" s="253" t="s">
        <v>991</v>
      </c>
      <c r="B540" s="289">
        <v>410</v>
      </c>
      <c r="C540" s="607">
        <v>537</v>
      </c>
      <c r="D540" s="288" t="str">
        <f>IF(A540="P",INDEX('LŠZ P'!A$2:AP$2000,B540,11),INDEX('LŠZ H'!A$2:AI$2000,B540,11))</f>
        <v>Štefan ŠLAUKA</v>
      </c>
      <c r="E540" s="288" t="str">
        <f>IF(A540="P",INDEX('LŠZ P'!A$2:AP$2000,B540,5),INDEX('LŠZ H'!A$2:AI$2000,B540,5))</f>
        <v>OM-P410</v>
      </c>
      <c r="F540" s="288">
        <f>IF(A540="P",INDEX('LŠZ P'!A$2:AP$2000,B540,6),INDEX('LŠZ H'!A$2:AI$2000,B540,6))</f>
        <v>0</v>
      </c>
      <c r="G540" s="289" t="str">
        <f>IF(A540="P",INDEX('LŠZ P'!A$2:AP$2000,B540,21),INDEX('LŠZ H'!A$2:AI$2000,B540,21))</f>
        <v>P,Z</v>
      </c>
      <c r="H540" s="288">
        <f>IF(A540="P",INDEX('LŠZ P'!A$2:AP$2000,B540,17),INDEX('LŠZ H'!A$2:AI$2000,B540,17))</f>
        <v>20537</v>
      </c>
      <c r="I540" s="446">
        <v>44033</v>
      </c>
      <c r="J540" s="289" t="str">
        <f>IF(A540="P",INDEX('LŠZ P'!A$2:AP$2000,B540,2),INDEX('LŠZ H'!A$2:AI$2000,B540,2))</f>
        <v>PK</v>
      </c>
      <c r="K540" s="288" t="str">
        <f>IF(A540="P",CONCATENATE(INDEX('LŠZ P'!A$2:AP$2000,B540,24),",",INDEX('LŠZ P'!A$2:AP$2000,B540,26)," ",INDEX('LŠZ P'!A$2:AP$2000,B540,25)),CONCATENATE(INDEX('LŠZ H'!A$2:AI$2000,B540,24),",",INDEX('LŠZ H'!A$2:AI$2000,B540,26)," ",INDEX('LŠZ H'!A$2:AI$2000,B540,25)))</f>
        <v>Budovateľská 25,031 01 Liptovský Mikuláš</v>
      </c>
      <c r="L540" s="288" t="str">
        <f>IF(A540="P",INDEX('LŠZ P'!A$2:AP$2000,B540,20),INDEX('LŠZ H'!A$2:AI$2000,B540,20))</f>
        <v>Adame</v>
      </c>
      <c r="M540" s="288" t="str">
        <f>IF(A540="P",CONCATENATE(INDEX('LŠZ P'!A$2:AP$2000,B540,3),"/",INDEX('LŠZ P'!A$2:AP$2000,B540,4)),CONCATENATE(INDEX('LŠZ H'!A$2:AI$2000,B540,3),"/",INDEX('LŠZ H'!A$2:AI$2000,B540,4)))</f>
        <v>ANAKIS 2 L /</v>
      </c>
      <c r="N540" s="288" t="str">
        <f>IF(A540="P",CONCATENATE(INDEX('LŠZ P'!A$2:AP$2000,B540,23),";",INDEX('LŠZ P'!A$2:AP$2000,B540,42)),CONCATENATE(INDEX('LŠZ H'!A$2:AI$2000,B540,23),";",INDEX('LŠZ H'!A$2:AI$2000,B540,39)))</f>
        <v>50;</v>
      </c>
      <c r="O540" s="896">
        <v>44759</v>
      </c>
      <c r="P540" s="599"/>
    </row>
    <row r="541" spans="1:16" s="295" customFormat="1" x14ac:dyDescent="0.2">
      <c r="A541" s="253" t="s">
        <v>991</v>
      </c>
      <c r="B541" s="289">
        <v>86</v>
      </c>
      <c r="C541" s="607">
        <v>538</v>
      </c>
      <c r="D541" s="288" t="str">
        <f>IF(A541="P",INDEX('LŠZ P'!A$2:AP$2000,B541,11),INDEX('LŠZ H'!A$2:AI$2000,B541,11))</f>
        <v>Marián ADAME</v>
      </c>
      <c r="E541" s="288" t="str">
        <f>IF(A541="P",INDEX('LŠZ P'!A$2:AP$2000,B541,5),INDEX('LŠZ H'!A$2:AI$2000,B541,5))</f>
        <v>OM-P086</v>
      </c>
      <c r="F541" s="288">
        <f>IF(A541="P",INDEX('LŠZ P'!A$2:AP$2000,B541,6),INDEX('LŠZ H'!A$2:AI$2000,B541,6))</f>
        <v>0</v>
      </c>
      <c r="G541" s="289" t="str">
        <f>IF(A541="P",INDEX('LŠZ P'!A$2:AP$2000,B541,21),INDEX('LŠZ H'!A$2:AI$2000,B541,21))</f>
        <v>V</v>
      </c>
      <c r="H541" s="288">
        <f>IF(A541="P",INDEX('LŠZ P'!A$2:AP$2000,B541,17),INDEX('LŠZ H'!A$2:AI$2000,B541,17))</f>
        <v>20538</v>
      </c>
      <c r="I541" s="446">
        <v>44033</v>
      </c>
      <c r="J541" s="289" t="str">
        <f>IF(A541="P",INDEX('LŠZ P'!A$2:AP$2000,B541,2),INDEX('LŠZ H'!A$2:AI$2000,B541,2))</f>
        <v>PK</v>
      </c>
      <c r="K541" s="288" t="str">
        <f>IF(A541="P",CONCATENATE(INDEX('LŠZ P'!A$2:AP$2000,B541,24),",",INDEX('LŠZ P'!A$2:AP$2000,B541,26)," ",INDEX('LŠZ P'!A$2:AP$2000,B541,25)),CONCATENATE(INDEX('LŠZ H'!A$2:AI$2000,B541,24),",",INDEX('LŠZ H'!A$2:AI$2000,B541,26)," ",INDEX('LŠZ H'!A$2:AI$2000,B541,25)))</f>
        <v>1. mája 1205/133,031 01 Liptovský Mikuláš</v>
      </c>
      <c r="L541" s="288" t="str">
        <f>IF(A541="P",INDEX('LŠZ P'!A$2:AP$2000,B541,20),INDEX('LŠZ H'!A$2:AI$2000,B541,20))</f>
        <v>Adame</v>
      </c>
      <c r="M541" s="288" t="str">
        <f>IF(A541="P",CONCATENATE(INDEX('LŠZ P'!A$2:AP$2000,B541,3),"/",INDEX('LŠZ P'!A$2:AP$2000,B541,4)),CONCATENATE(INDEX('LŠZ H'!A$2:AI$2000,B541,3),"/",INDEX('LŠZ H'!A$2:AI$2000,B541,4)))</f>
        <v>ELAN 2 28/</v>
      </c>
      <c r="N541" s="288" t="str">
        <f>IF(A541="P",CONCATENATE(INDEX('LŠZ P'!A$2:AP$2000,B541,23),";",INDEX('LŠZ P'!A$2:AP$2000,B541,42)),CONCATENATE(INDEX('LŠZ H'!A$2:AI$2000,B541,23),";",INDEX('LŠZ H'!A$2:AI$2000,B541,39)))</f>
        <v>0;</v>
      </c>
      <c r="O541" s="896">
        <v>44759</v>
      </c>
      <c r="P541" s="599"/>
    </row>
    <row r="542" spans="1:16" s="295" customFormat="1" x14ac:dyDescent="0.2">
      <c r="A542" s="253" t="s">
        <v>991</v>
      </c>
      <c r="B542" s="289">
        <v>269</v>
      </c>
      <c r="C542" s="607">
        <v>539</v>
      </c>
      <c r="D542" s="288" t="str">
        <f>IF(A542="P",INDEX('LŠZ P'!A$2:AP$2000,B542,11),INDEX('LŠZ H'!A$2:AI$2000,B542,11))</f>
        <v>Peter BALÁŽ</v>
      </c>
      <c r="E542" s="288" t="str">
        <f>IF(A542="P",INDEX('LŠZ P'!A$2:AP$2000,B542,5),INDEX('LŠZ H'!A$2:AI$2000,B542,5))</f>
        <v>OM-P269</v>
      </c>
      <c r="F542" s="288">
        <f>IF(A542="P",INDEX('LŠZ P'!A$2:AP$2000,B542,6),INDEX('LŠZ H'!A$2:AI$2000,B542,6))</f>
        <v>0</v>
      </c>
      <c r="G542" s="289" t="str">
        <f>IF(A542="P",INDEX('LŠZ P'!A$2:AP$2000,B542,21),INDEX('LŠZ H'!A$2:AI$2000,B542,21))</f>
        <v>V</v>
      </c>
      <c r="H542" s="288">
        <f>IF(A542="P",INDEX('LŠZ P'!A$2:AP$2000,B542,17),INDEX('LŠZ H'!A$2:AI$2000,B542,17))</f>
        <v>20539</v>
      </c>
      <c r="I542" s="446">
        <v>44033</v>
      </c>
      <c r="J542" s="289" t="str">
        <f>IF(A542="P",INDEX('LŠZ P'!A$2:AP$2000,B542,2),INDEX('LŠZ H'!A$2:AI$2000,B542,2))</f>
        <v>PK</v>
      </c>
      <c r="K542" s="288" t="str">
        <f>IF(A542="P",CONCATENATE(INDEX('LŠZ P'!A$2:AP$2000,B542,24),",",INDEX('LŠZ P'!A$2:AP$2000,B542,26)," ",INDEX('LŠZ P'!A$2:AP$2000,B542,25)),CONCATENATE(INDEX('LŠZ H'!A$2:AI$2000,B542,24),",",INDEX('LŠZ H'!A$2:AI$2000,B542,26)," ",INDEX('LŠZ H'!A$2:AI$2000,B542,25)))</f>
        <v>Tatranská 28,974 11 Banská Bystrica</v>
      </c>
      <c r="L542" s="288" t="str">
        <f>IF(A542="P",INDEX('LŠZ P'!A$2:AP$2000,B542,20),INDEX('LŠZ H'!A$2:AI$2000,B542,20))</f>
        <v>Jančiar</v>
      </c>
      <c r="M542" s="288" t="str">
        <f>IF(A542="P",CONCATENATE(INDEX('LŠZ P'!A$2:AP$2000,B542,3),"/",INDEX('LŠZ P'!A$2:AP$2000,B542,4)),CONCATENATE(INDEX('LŠZ H'!A$2:AI$2000,B542,3),"/",INDEX('LŠZ H'!A$2:AI$2000,B542,4)))</f>
        <v>INFINITY 5 M/</v>
      </c>
      <c r="N542" s="288" t="str">
        <f>IF(A542="P",CONCATENATE(INDEX('LŠZ P'!A$2:AP$2000,B542,23),";",INDEX('LŠZ P'!A$2:AP$2000,B542,42)),CONCATENATE(INDEX('LŠZ H'!A$2:AI$2000,B542,23),";",INDEX('LŠZ H'!A$2:AI$2000,B542,39)))</f>
        <v>2;</v>
      </c>
      <c r="O542" s="896">
        <v>44753</v>
      </c>
      <c r="P542" s="599"/>
    </row>
    <row r="543" spans="1:16" s="295" customFormat="1" x14ac:dyDescent="0.2">
      <c r="A543" s="253" t="s">
        <v>991</v>
      </c>
      <c r="B543" s="289">
        <v>210</v>
      </c>
      <c r="C543" s="607">
        <v>540</v>
      </c>
      <c r="D543" s="288" t="str">
        <f>IF(A543="P",INDEX('LŠZ P'!A$2:AP$2000,B543,11),INDEX('LŠZ H'!A$2:AI$2000,B543,11))</f>
        <v>Patrik ERDELY</v>
      </c>
      <c r="E543" s="288" t="str">
        <f>IF(A543="P",INDEX('LŠZ P'!A$2:AP$2000,B543,5),INDEX('LŠZ H'!A$2:AI$2000,B543,5))</f>
        <v>OM-P210</v>
      </c>
      <c r="F543" s="288">
        <f>IF(A543="P",INDEX('LŠZ P'!A$2:AP$2000,B543,6),INDEX('LŠZ H'!A$2:AI$2000,B543,6))</f>
        <v>0</v>
      </c>
      <c r="G543" s="289" t="str">
        <f>IF(A543="P",INDEX('LŠZ P'!A$2:AP$2000,B543,21),INDEX('LŠZ H'!A$2:AI$2000,B543,21))</f>
        <v>P</v>
      </c>
      <c r="H543" s="288">
        <f>IF(A543="P",INDEX('LŠZ P'!A$2:AP$2000,B543,17),INDEX('LŠZ H'!A$2:AI$2000,B543,17))</f>
        <v>20540</v>
      </c>
      <c r="I543" s="446">
        <v>44033</v>
      </c>
      <c r="J543" s="289" t="str">
        <f>IF(A543="P",INDEX('LŠZ P'!A$2:AP$2000,B543,2),INDEX('LŠZ H'!A$2:AI$2000,B543,2))</f>
        <v>PK</v>
      </c>
      <c r="K543" s="288" t="str">
        <f>IF(A543="P",CONCATENATE(INDEX('LŠZ P'!A$2:AP$2000,B543,24),",",INDEX('LŠZ P'!A$2:AP$2000,B543,26)," ",INDEX('LŠZ P'!A$2:AP$2000,B543,25)),CONCATENATE(INDEX('LŠZ H'!A$2:AI$2000,B543,24),",",INDEX('LŠZ H'!A$2:AI$2000,B543,26)," ",INDEX('LŠZ H'!A$2:AI$2000,B543,25)))</f>
        <v>Svätoplukova 9,960 01 Zvolen</v>
      </c>
      <c r="L543" s="288" t="str">
        <f>IF(A543="P",INDEX('LŠZ P'!A$2:AP$2000,B543,20),INDEX('LŠZ H'!A$2:AI$2000,B543,20))</f>
        <v>Jančiar</v>
      </c>
      <c r="M543" s="288" t="str">
        <f>IF(A543="P",CONCATENATE(INDEX('LŠZ P'!A$2:AP$2000,B543,3),"/",INDEX('LŠZ P'!A$2:AP$2000,B543,4)),CONCATENATE(INDEX('LŠZ H'!A$2:AI$2000,B543,3),"/",INDEX('LŠZ H'!A$2:AI$2000,B543,4)))</f>
        <v>PASHA 5 39/</v>
      </c>
      <c r="N543" s="288" t="str">
        <f>IF(A543="P",CONCATENATE(INDEX('LŠZ P'!A$2:AP$2000,B543,23),";",INDEX('LŠZ P'!A$2:AP$2000,B543,42)),CONCATENATE(INDEX('LŠZ H'!A$2:AI$2000,B543,23),";",INDEX('LŠZ H'!A$2:AI$2000,B543,39)))</f>
        <v>167;</v>
      </c>
      <c r="O543" s="896">
        <v>44753</v>
      </c>
      <c r="P543" s="599"/>
    </row>
    <row r="544" spans="1:16" s="295" customFormat="1" x14ac:dyDescent="0.2">
      <c r="A544" s="253" t="s">
        <v>991</v>
      </c>
      <c r="B544" s="289">
        <v>1073</v>
      </c>
      <c r="C544" s="607">
        <v>541</v>
      </c>
      <c r="D544" s="288" t="str">
        <f>IF(A544="P",INDEX('LŠZ P'!A$2:AP$2000,B544,11),INDEX('LŠZ H'!A$2:AI$2000,B544,11))</f>
        <v>Peter PONČÁK</v>
      </c>
      <c r="E544" s="288" t="str">
        <f>IF(A544="P",INDEX('LŠZ P'!A$2:AP$2000,B544,5),INDEX('LŠZ H'!A$2:AI$2000,B544,5))</f>
        <v>OM-L073</v>
      </c>
      <c r="F544" s="288">
        <f>IF(A544="P",INDEX('LŠZ P'!A$2:AP$2000,B544,6),INDEX('LŠZ H'!A$2:AI$2000,B544,6))</f>
        <v>0</v>
      </c>
      <c r="G544" s="289" t="str">
        <f>IF(A544="P",INDEX('LŠZ P'!A$2:AP$2000,B544,21),INDEX('LŠZ H'!A$2:AI$2000,B544,21))</f>
        <v>P</v>
      </c>
      <c r="H544" s="288">
        <f>IF(A544="P",INDEX('LŠZ P'!A$2:AP$2000,B544,17),INDEX('LŠZ H'!A$2:AI$2000,B544,17))</f>
        <v>15668</v>
      </c>
      <c r="I544" s="446">
        <v>44033</v>
      </c>
      <c r="J544" s="289" t="str">
        <f>IF(A544="P",INDEX('LŠZ P'!A$2:AP$2000,B544,2),INDEX('LŠZ H'!A$2:AI$2000,B544,2))</f>
        <v>PK</v>
      </c>
      <c r="K544" s="288" t="str">
        <f>IF(A544="P",CONCATENATE(INDEX('LŠZ P'!A$2:AP$2000,B544,24),",",INDEX('LŠZ P'!A$2:AP$2000,B544,26)," ",INDEX('LŠZ P'!A$2:AP$2000,B544,25)),CONCATENATE(INDEX('LŠZ H'!A$2:AI$2000,B544,24),",",INDEX('LŠZ H'!A$2:AI$2000,B544,26)," ",INDEX('LŠZ H'!A$2:AI$2000,B544,25)))</f>
        <v>Žižkova 24,811 02 Bratislava</v>
      </c>
      <c r="L544" s="288" t="str">
        <f>IF(A544="P",INDEX('LŠZ P'!A$2:AP$2000,B544,20),INDEX('LŠZ H'!A$2:AI$2000,B544,20))</f>
        <v>Jančiar</v>
      </c>
      <c r="M544" s="288" t="str">
        <f>IF(A544="P",CONCATENATE(INDEX('LŠZ P'!A$2:AP$2000,B544,3),"/",INDEX('LŠZ P'!A$2:AP$2000,B544,4)),CONCATENATE(INDEX('LŠZ H'!A$2:AI$2000,B544,3),"/",INDEX('LŠZ H'!A$2:AI$2000,B544,4)))</f>
        <v>AVIS 3 26/</v>
      </c>
      <c r="N544" s="288" t="str">
        <f>IF(A544="P",CONCATENATE(INDEX('LŠZ P'!A$2:AP$2000,B544,23),";",INDEX('LŠZ P'!A$2:AP$2000,B544,42)),CONCATENATE(INDEX('LŠZ H'!A$2:AI$2000,B544,23),";",INDEX('LŠZ H'!A$2:AI$2000,B544,39)))</f>
        <v>47,30;</v>
      </c>
      <c r="O544" s="896">
        <v>44753</v>
      </c>
      <c r="P544" s="599"/>
    </row>
    <row r="545" spans="1:16" s="295" customFormat="1" x14ac:dyDescent="0.2">
      <c r="A545" s="253" t="s">
        <v>991</v>
      </c>
      <c r="B545" s="289">
        <v>1058</v>
      </c>
      <c r="C545" s="607">
        <v>542</v>
      </c>
      <c r="D545" s="288" t="str">
        <f>IF(A545="P",INDEX('LŠZ P'!A$2:AP$2000,B545,11),INDEX('LŠZ H'!A$2:AI$2000,B545,11))</f>
        <v>Miroslav DROBNÝ</v>
      </c>
      <c r="E545" s="288" t="str">
        <f>IF(A545="P",INDEX('LŠZ P'!A$2:AP$2000,B545,5),INDEX('LŠZ H'!A$2:AI$2000,B545,5))</f>
        <v>OM-L058</v>
      </c>
      <c r="F545" s="288" t="str">
        <f>IF(A545="P",INDEX('LŠZ P'!A$2:AP$2000,B545,6),INDEX('LŠZ H'!A$2:AI$2000,B545,6))</f>
        <v>L058</v>
      </c>
      <c r="G545" s="289" t="str">
        <f>IF(A545="P",INDEX('LŠZ P'!A$2:AP$2000,B545,21),INDEX('LŠZ H'!A$2:AI$2000,B545,21))</f>
        <v>P/P</v>
      </c>
      <c r="H545" s="288">
        <f>IF(A545="P",INDEX('LŠZ P'!A$2:AP$2000,B545,17),INDEX('LŠZ H'!A$2:AI$2000,B545,17))</f>
        <v>19161</v>
      </c>
      <c r="I545" s="446">
        <v>44033</v>
      </c>
      <c r="J545" s="289" t="str">
        <f>IF(A545="P",INDEX('LŠZ P'!A$2:AP$2000,B545,2),INDEX('LŠZ H'!A$2:AI$2000,B545,2))</f>
        <v>MPK</v>
      </c>
      <c r="K545" s="288" t="str">
        <f>IF(A545="P",CONCATENATE(INDEX('LŠZ P'!A$2:AP$2000,B545,24),",",INDEX('LŠZ P'!A$2:AP$2000,B545,26)," ",INDEX('LŠZ P'!A$2:AP$2000,B545,25)),CONCATENATE(INDEX('LŠZ H'!A$2:AI$2000,B545,24),",",INDEX('LŠZ H'!A$2:AI$2000,B545,26)," ",INDEX('LŠZ H'!A$2:AI$2000,B545,25)))</f>
        <v>Cesta mládeže 42,901 01 Malacky</v>
      </c>
      <c r="L545" s="288" t="str">
        <f>IF(A545="P",INDEX('LŠZ P'!A$2:AP$2000,B545,20),INDEX('LŠZ H'!A$2:AI$2000,B545,20))</f>
        <v>Vrabec/Ďurina</v>
      </c>
      <c r="M545" s="288" t="str">
        <f>IF(A545="P",CONCATENATE(INDEX('LŠZ P'!A$2:AP$2000,B545,3),"/",INDEX('LŠZ P'!A$2:AP$2000,B545,4)),CONCATENATE(INDEX('LŠZ H'!A$2:AI$2000,B545,3),"/",INDEX('LŠZ H'!A$2:AI$2000,B545,4)))</f>
        <v>PLUTO 3 SM/JETFLY 200</v>
      </c>
      <c r="N545" s="288" t="str">
        <f>IF(A545="P",CONCATENATE(INDEX('LŠZ P'!A$2:AP$2000,B545,23),";",INDEX('LŠZ P'!A$2:AP$2000,B545,42)),CONCATENATE(INDEX('LŠZ H'!A$2:AI$2000,B545,23),";",INDEX('LŠZ H'!A$2:AI$2000,B545,39)))</f>
        <v>54,40//57,24/60;PARA PLS platný do 27.03.2023</v>
      </c>
      <c r="O545" s="896">
        <v>44757</v>
      </c>
      <c r="P545" s="599"/>
    </row>
    <row r="546" spans="1:16" s="295" customFormat="1" x14ac:dyDescent="0.2">
      <c r="A546" s="253" t="s">
        <v>991</v>
      </c>
      <c r="B546" s="289">
        <v>274</v>
      </c>
      <c r="C546" s="607">
        <v>543</v>
      </c>
      <c r="D546" s="288" t="str">
        <f>IF(A546="P",INDEX('LŠZ P'!A$2:AP$2000,B546,11),INDEX('LŠZ H'!A$2:AI$2000,B546,11))</f>
        <v>Róbert SETNIČKA</v>
      </c>
      <c r="E546" s="288" t="str">
        <f>IF(A546="P",INDEX('LŠZ P'!A$2:AP$2000,B546,5),INDEX('LŠZ H'!A$2:AI$2000,B546,5))</f>
        <v>OM-P274</v>
      </c>
      <c r="F546" s="288">
        <f>IF(A546="P",INDEX('LŠZ P'!A$2:AP$2000,B546,6),INDEX('LŠZ H'!A$2:AI$2000,B546,6))</f>
        <v>0</v>
      </c>
      <c r="G546" s="289" t="str">
        <f>IF(A546="P",INDEX('LŠZ P'!A$2:AP$2000,B546,21),INDEX('LŠZ H'!A$2:AI$2000,B546,21))</f>
        <v>V</v>
      </c>
      <c r="H546" s="288">
        <f>IF(A546="P",INDEX('LŠZ P'!A$2:AP$2000,B546,17),INDEX('LŠZ H'!A$2:AI$2000,B546,17))</f>
        <v>20543</v>
      </c>
      <c r="I546" s="446">
        <v>44033</v>
      </c>
      <c r="J546" s="289" t="str">
        <f>IF(A546="P",INDEX('LŠZ P'!A$2:AP$2000,B546,2),INDEX('LŠZ H'!A$2:AI$2000,B546,2))</f>
        <v>PK</v>
      </c>
      <c r="K546" s="288" t="str">
        <f>IF(A546="P",CONCATENATE(INDEX('LŠZ P'!A$2:AP$2000,B546,24),",",INDEX('LŠZ P'!A$2:AP$2000,B546,26)," ",INDEX('LŠZ P'!A$2:AP$2000,B546,25)),CONCATENATE(INDEX('LŠZ H'!A$2:AI$2000,B546,24),",",INDEX('LŠZ H'!A$2:AI$2000,B546,26)," ",INDEX('LŠZ H'!A$2:AI$2000,B546,25)))</f>
        <v>Ovručská 11,831 02 Bratislava</v>
      </c>
      <c r="L546" s="288" t="str">
        <f>IF(A546="P",INDEX('LŠZ P'!A$2:AP$2000,B546,20),INDEX('LŠZ H'!A$2:AI$2000,B546,20))</f>
        <v>Vrabec</v>
      </c>
      <c r="M546" s="288" t="str">
        <f>IF(A546="P",CONCATENATE(INDEX('LŠZ P'!A$2:AP$2000,B546,3),"/",INDEX('LŠZ P'!A$2:AP$2000,B546,4)),CONCATENATE(INDEX('LŠZ H'!A$2:AI$2000,B546,3),"/",INDEX('LŠZ H'!A$2:AI$2000,B546,4)))</f>
        <v>VENUS SC-L/</v>
      </c>
      <c r="N546" s="288" t="str">
        <f>IF(A546="P",CONCATENATE(INDEX('LŠZ P'!A$2:AP$2000,B546,23),";",INDEX('LŠZ P'!A$2:AP$2000,B546,42)),CONCATENATE(INDEX('LŠZ H'!A$2:AI$2000,B546,23),";",INDEX('LŠZ H'!A$2:AI$2000,B546,39)))</f>
        <v>20;</v>
      </c>
      <c r="O546" s="896">
        <v>44763</v>
      </c>
      <c r="P546" s="599"/>
    </row>
    <row r="547" spans="1:16" s="295" customFormat="1" x14ac:dyDescent="0.2">
      <c r="A547" s="253" t="s">
        <v>991</v>
      </c>
      <c r="B547" s="289">
        <v>263</v>
      </c>
      <c r="C547" s="607">
        <v>544</v>
      </c>
      <c r="D547" s="288" t="str">
        <f>IF(A547="P",INDEX('LŠZ P'!A$2:AP$2000,B547,11),INDEX('LŠZ H'!A$2:AI$2000,B547,11))</f>
        <v>Marek SLOBODNÍK</v>
      </c>
      <c r="E547" s="288" t="str">
        <f>IF(A547="P",INDEX('LŠZ P'!A$2:AP$2000,B547,5),INDEX('LŠZ H'!A$2:AI$2000,B547,5))</f>
        <v>OM-P263</v>
      </c>
      <c r="F547" s="288">
        <f>IF(A547="P",INDEX('LŠZ P'!A$2:AP$2000,B547,6),INDEX('LŠZ H'!A$2:AI$2000,B547,6))</f>
        <v>0</v>
      </c>
      <c r="G547" s="289" t="str">
        <f>IF(A547="P",INDEX('LŠZ P'!A$2:AP$2000,B547,21),INDEX('LŠZ H'!A$2:AI$2000,B547,21))</f>
        <v>V</v>
      </c>
      <c r="H547" s="288">
        <f>IF(A547="P",INDEX('LŠZ P'!A$2:AP$2000,B547,17),INDEX('LŠZ H'!A$2:AI$2000,B547,17))</f>
        <v>20544</v>
      </c>
      <c r="I547" s="446">
        <v>44033</v>
      </c>
      <c r="J547" s="289" t="str">
        <f>IF(A547="P",INDEX('LŠZ P'!A$2:AP$2000,B547,2),INDEX('LŠZ H'!A$2:AI$2000,B547,2))</f>
        <v>PK</v>
      </c>
      <c r="K547" s="288" t="str">
        <f>IF(A547="P",CONCATENATE(INDEX('LŠZ P'!A$2:AP$2000,B547,24),",",INDEX('LŠZ P'!A$2:AP$2000,B547,26)," ",INDEX('LŠZ P'!A$2:AP$2000,B547,25)),CONCATENATE(INDEX('LŠZ H'!A$2:AI$2000,B547,24),",",INDEX('LŠZ H'!A$2:AI$2000,B547,26)," ",INDEX('LŠZ H'!A$2:AI$2000,B547,25)))</f>
        <v>Tatranská 51,974 11 Banská Bystrica</v>
      </c>
      <c r="L547" s="288" t="str">
        <f>IF(A547="P",INDEX('LŠZ P'!A$2:AP$2000,B547,20),INDEX('LŠZ H'!A$2:AI$2000,B547,20))</f>
        <v>Jančiar</v>
      </c>
      <c r="M547" s="288" t="str">
        <f>IF(A547="P",CONCATENATE(INDEX('LŠZ P'!A$2:AP$2000,B547,3),"/",INDEX('LŠZ P'!A$2:AP$2000,B547,4)),CONCATENATE(INDEX('LŠZ H'!A$2:AI$2000,B547,3),"/",INDEX('LŠZ H'!A$2:AI$2000,B547,4)))</f>
        <v>METIS 4 42/</v>
      </c>
      <c r="N547" s="288" t="str">
        <f>IF(A547="P",CONCATENATE(INDEX('LŠZ P'!A$2:AP$2000,B547,23),";",INDEX('LŠZ P'!A$2:AP$2000,B547,42)),CONCATENATE(INDEX('LŠZ H'!A$2:AI$2000,B547,23),";",INDEX('LŠZ H'!A$2:AI$2000,B547,39)))</f>
        <v>1;</v>
      </c>
      <c r="O547" s="896">
        <v>44753</v>
      </c>
      <c r="P547" s="599"/>
    </row>
    <row r="548" spans="1:16" s="295" customFormat="1" x14ac:dyDescent="0.2">
      <c r="A548" s="253" t="s">
        <v>991</v>
      </c>
      <c r="B548" s="289">
        <v>281</v>
      </c>
      <c r="C548" s="607">
        <v>545</v>
      </c>
      <c r="D548" s="288" t="str">
        <f>IF(A548="P",INDEX('LŠZ P'!A$2:AP$2000,B548,11),INDEX('LŠZ H'!A$2:AI$2000,B548,11))</f>
        <v>Marek SLOBODNÍK</v>
      </c>
      <c r="E548" s="288" t="str">
        <f>IF(A548="P",INDEX('LŠZ P'!A$2:AP$2000,B548,5),INDEX('LŠZ H'!A$2:AI$2000,B548,5))</f>
        <v>OM-P281</v>
      </c>
      <c r="F548" s="288" t="str">
        <f>IF(A548="P",INDEX('LŠZ P'!A$2:AP$2000,B548,6),INDEX('LŠZ H'!A$2:AI$2000,B548,6))</f>
        <v>P281</v>
      </c>
      <c r="G548" s="289" t="str">
        <f>IF(A548="P",INDEX('LŠZ P'!A$2:AP$2000,B548,21),INDEX('LŠZ H'!A$2:AI$2000,B548,21))</f>
        <v>V/V</v>
      </c>
      <c r="H548" s="288">
        <f>IF(A548="P",INDEX('LŠZ P'!A$2:AP$2000,B548,17),INDEX('LŠZ H'!A$2:AI$2000,B548,17))</f>
        <v>20545</v>
      </c>
      <c r="I548" s="446">
        <v>44033</v>
      </c>
      <c r="J548" s="289" t="str">
        <f>IF(A548="P",INDEX('LŠZ P'!A$2:AP$2000,B548,2),INDEX('LŠZ H'!A$2:AI$2000,B548,2))</f>
        <v>MPK</v>
      </c>
      <c r="K548" s="288" t="str">
        <f>IF(A548="P",CONCATENATE(INDEX('LŠZ P'!A$2:AP$2000,B548,24),",",INDEX('LŠZ P'!A$2:AP$2000,B548,26)," ",INDEX('LŠZ P'!A$2:AP$2000,B548,25)),CONCATENATE(INDEX('LŠZ H'!A$2:AI$2000,B548,24),",",INDEX('LŠZ H'!A$2:AI$2000,B548,26)," ",INDEX('LŠZ H'!A$2:AI$2000,B548,25)))</f>
        <v>Tatranská 51,974 11 Banská Bystrica</v>
      </c>
      <c r="L548" s="288" t="str">
        <f>IF(A548="P",INDEX('LŠZ P'!A$2:AP$2000,B548,20),INDEX('LŠZ H'!A$2:AI$2000,B548,20))</f>
        <v>Jančiar</v>
      </c>
      <c r="M548" s="288" t="str">
        <f>IF(A548="P",CONCATENATE(INDEX('LŠZ P'!A$2:AP$2000,B548,3),"/",INDEX('LŠZ P'!A$2:AP$2000,B548,4)),CONCATENATE(INDEX('LŠZ H'!A$2:AI$2000,B548,3),"/",INDEX('LŠZ H'!A$2:AI$2000,B548,4)))</f>
        <v>ATIS L/ELECTRIC 115</v>
      </c>
      <c r="N548" s="288" t="str">
        <f>IF(A548="P",CONCATENATE(INDEX('LŠZ P'!A$2:AP$2000,B548,23),";",INDEX('LŠZ P'!A$2:AP$2000,B548,42)),CONCATENATE(INDEX('LŠZ H'!A$2:AI$2000,B548,23),";",INDEX('LŠZ H'!A$2:AI$2000,B548,39)))</f>
        <v>180//25;</v>
      </c>
      <c r="O548" s="896">
        <v>44758</v>
      </c>
      <c r="P548" s="599"/>
    </row>
    <row r="549" spans="1:16" s="295" customFormat="1" x14ac:dyDescent="0.2">
      <c r="A549" s="253" t="s">
        <v>991</v>
      </c>
      <c r="B549" s="289">
        <v>385</v>
      </c>
      <c r="C549" s="607">
        <v>546</v>
      </c>
      <c r="D549" s="288" t="str">
        <f>IF(A549="P",INDEX('LŠZ P'!A$2:AP$2000,B549,11),INDEX('LŠZ H'!A$2:AI$2000,B549,11))</f>
        <v>prebieha zmena vlastní Vladimír BRATH predal Chudovskému</v>
      </c>
      <c r="E549" s="288" t="str">
        <f>IF(A549="P",INDEX('LŠZ P'!A$2:AP$2000,B549,5),INDEX('LŠZ H'!A$2:AI$2000,B549,5))</f>
        <v>OM-P385</v>
      </c>
      <c r="F549" s="288">
        <f>IF(A549="P",INDEX('LŠZ P'!A$2:AP$2000,B549,6),INDEX('LŠZ H'!A$2:AI$2000,B549,6))</f>
        <v>0</v>
      </c>
      <c r="G549" s="289" t="str">
        <f>IF(A549="P",INDEX('LŠZ P'!A$2:AP$2000,B549,21),INDEX('LŠZ H'!A$2:AI$2000,B549,21))</f>
        <v>P,Z</v>
      </c>
      <c r="H549" s="288">
        <f>IF(A549="P",INDEX('LŠZ P'!A$2:AP$2000,B549,17),INDEX('LŠZ H'!A$2:AI$2000,B549,17))</f>
        <v>20519</v>
      </c>
      <c r="I549" s="446">
        <v>44034</v>
      </c>
      <c r="J549" s="289" t="str">
        <f>IF(A549="P",INDEX('LŠZ P'!A$2:AP$2000,B549,2),INDEX('LŠZ H'!A$2:AI$2000,B549,2))</f>
        <v>MPK</v>
      </c>
      <c r="K549" s="288" t="str">
        <f>IF(A549="P",CONCATENATE(INDEX('LŠZ P'!A$2:AP$2000,B549,24),",",INDEX('LŠZ P'!A$2:AP$2000,B549,26)," ",INDEX('LŠZ P'!A$2:AP$2000,B549,25)),CONCATENATE(INDEX('LŠZ H'!A$2:AI$2000,B549,24),",",INDEX('LŠZ H'!A$2:AI$2000,B549,26)," ",INDEX('LŠZ H'!A$2:AI$2000,B549,25)))</f>
        <v>Lúčna 433/10,013 13 Rajecké Teplice</v>
      </c>
      <c r="L549" s="288" t="str">
        <f>IF(A549="P",INDEX('LŠZ P'!A$2:AP$2000,B549,20),INDEX('LŠZ H'!A$2:AI$2000,B549,20))</f>
        <v>Vrabec</v>
      </c>
      <c r="M549" s="288" t="str">
        <f>IF(A549="P",CONCATENATE(INDEX('LŠZ P'!A$2:AP$2000,B549,3),"/",INDEX('LŠZ P'!A$2:AP$2000,B549,4)),CONCATENATE(INDEX('LŠZ H'!A$2:AI$2000,B549,3),"/",INDEX('LŠZ H'!A$2:AI$2000,B549,4)))</f>
        <v>PLUTO 3 L/</v>
      </c>
      <c r="N549" s="288" t="str">
        <f>IF(A549="P",CONCATENATE(INDEX('LŠZ P'!A$2:AP$2000,B549,23),";",INDEX('LŠZ P'!A$2:AP$2000,B549,42)),CONCATENATE(INDEX('LŠZ H'!A$2:AI$2000,B549,23),";",INDEX('LŠZ H'!A$2:AI$2000,B549,39)))</f>
        <v>58;</v>
      </c>
      <c r="O549" s="896" t="s">
        <v>8931</v>
      </c>
      <c r="P549" s="599"/>
    </row>
    <row r="550" spans="1:16" s="295" customFormat="1" x14ac:dyDescent="0.2">
      <c r="A550" s="253" t="s">
        <v>991</v>
      </c>
      <c r="B550" s="289">
        <v>335</v>
      </c>
      <c r="C550" s="607">
        <v>547</v>
      </c>
      <c r="D550" s="288" t="str">
        <f>IF(A550="P",INDEX('LŠZ P'!A$2:AP$2000,B550,11),INDEX('LŠZ H'!A$2:AI$2000,B550,11))</f>
        <v>Ing. Peter HODÚR</v>
      </c>
      <c r="E550" s="288" t="str">
        <f>IF(A550="P",INDEX('LŠZ P'!A$2:AP$2000,B550,5),INDEX('LŠZ H'!A$2:AI$2000,B550,5))</f>
        <v>OM-P335</v>
      </c>
      <c r="F550" s="288" t="str">
        <f>IF(A550="P",INDEX('LŠZ P'!A$2:AP$2000,B550,6),INDEX('LŠZ H'!A$2:AI$2000,B550,6))</f>
        <v>P544</v>
      </c>
      <c r="G550" s="289" t="str">
        <f>IF(A550="P",INDEX('LŠZ P'!A$2:AP$2000,B550,21),INDEX('LŠZ H'!A$2:AI$2000,B550,21))</f>
        <v>P,P</v>
      </c>
      <c r="H550" s="288">
        <f>IF(A550="P",INDEX('LŠZ P'!A$2:AP$2000,B550,17),INDEX('LŠZ H'!A$2:AI$2000,B550,17))</f>
        <v>16867</v>
      </c>
      <c r="I550" s="446">
        <v>44034</v>
      </c>
      <c r="J550" s="289" t="str">
        <f>IF(A550="P",INDEX('LŠZ P'!A$2:AP$2000,B550,2),INDEX('LŠZ H'!A$2:AI$2000,B550,2))</f>
        <v>MPK</v>
      </c>
      <c r="K550" s="288" t="str">
        <f>IF(A550="P",CONCATENATE(INDEX('LŠZ P'!A$2:AP$2000,B550,24),",",INDEX('LŠZ P'!A$2:AP$2000,B550,26)," ",INDEX('LŠZ P'!A$2:AP$2000,B550,25)),CONCATENATE(INDEX('LŠZ H'!A$2:AI$2000,B550,24),",",INDEX('LŠZ H'!A$2:AI$2000,B550,26)," ",INDEX('LŠZ H'!A$2:AI$2000,B550,25)))</f>
        <v>Tešedíkovo 225,925 82 Tešedíkovo</v>
      </c>
      <c r="L550" s="288" t="str">
        <f>IF(A550="P",INDEX('LŠZ P'!A$2:AP$2000,B550,20),INDEX('LŠZ H'!A$2:AI$2000,B550,20))</f>
        <v>Švec</v>
      </c>
      <c r="M550" s="288" t="str">
        <f>IF(A550="P",CONCATENATE(INDEX('LŠZ P'!A$2:AP$2000,B550,3),"/",INDEX('LŠZ P'!A$2:AP$2000,B550,4)),CONCATENATE(INDEX('LŠZ H'!A$2:AI$2000,B550,3),"/",INDEX('LŠZ H'!A$2:AI$2000,B550,4)))</f>
        <v>PLUTO 3 SM/MACH 4</v>
      </c>
      <c r="N550" s="288" t="str">
        <f>IF(A550="P",CONCATENATE(INDEX('LŠZ P'!A$2:AP$2000,B550,23),";",INDEX('LŠZ P'!A$2:AP$2000,B550,42)),CONCATENATE(INDEX('LŠZ H'!A$2:AI$2000,B550,23),";",INDEX('LŠZ H'!A$2:AI$2000,B550,39)))</f>
        <v>32//108,20;para PLS č.18429/P</v>
      </c>
      <c r="O550" s="896">
        <v>44752</v>
      </c>
      <c r="P550" s="599"/>
    </row>
    <row r="551" spans="1:16" s="295" customFormat="1" x14ac:dyDescent="0.2">
      <c r="A551" s="253" t="s">
        <v>680</v>
      </c>
      <c r="B551" s="289">
        <v>464</v>
      </c>
      <c r="C551" s="607">
        <v>548</v>
      </c>
      <c r="D551" s="288" t="str">
        <f>IF(A551="P",INDEX('LŠZ P'!A$2:AP$2000,B551,11),INDEX('LŠZ H'!A$2:AI$2000,B551,11))</f>
        <v>Matej BABÁL</v>
      </c>
      <c r="E551" s="288" t="str">
        <f>IF(A551="P",INDEX('LŠZ P'!A$2:AP$2000,B551,5),INDEX('LŠZ H'!A$2:AI$2000,B551,5))</f>
        <v>OM-H464</v>
      </c>
      <c r="F551" s="288">
        <f>IF(A551="P",INDEX('LŠZ P'!A$2:AP$2000,B551,6),INDEX('LŠZ H'!A$2:AI$2000,B551,6))</f>
        <v>0</v>
      </c>
      <c r="G551" s="289" t="str">
        <f>IF(A551="P",INDEX('LŠZ P'!A$2:AP$2000,B551,21),INDEX('LŠZ H'!A$2:AI$2000,B551,21))</f>
        <v>0</v>
      </c>
      <c r="H551" s="288">
        <f>IF(A551="P",INDEX('LŠZ P'!A$2:AP$2000,B551,17),INDEX('LŠZ H'!A$2:AI$2000,B551,17))</f>
        <v>2001</v>
      </c>
      <c r="I551" s="446">
        <v>44034</v>
      </c>
      <c r="J551" s="289" t="str">
        <f>IF(A551="P",INDEX('LŠZ P'!A$2:AP$2000,B551,2),INDEX('LŠZ H'!A$2:AI$2000,B551,2))</f>
        <v>ZK</v>
      </c>
      <c r="K551" s="288" t="str">
        <f>IF(A551="P",CONCATENATE(INDEX('LŠZ P'!A$2:AP$2000,B551,24),",",INDEX('LŠZ P'!A$2:AP$2000,B551,26)," ",INDEX('LŠZ P'!A$2:AP$2000,B551,25)),CONCATENATE(INDEX('LŠZ H'!A$2:AI$2000,B551,24),",",INDEX('LŠZ H'!A$2:AI$2000,B551,26)," ",INDEX('LŠZ H'!A$2:AI$2000,B551,25)))</f>
        <v>3, 33</v>
      </c>
      <c r="L551" s="288" t="str">
        <f>IF(A551="P",INDEX('LŠZ P'!A$2:AP$2000,B551,20),INDEX('LŠZ H'!A$2:AI$2000,B551,20))</f>
        <v>V</v>
      </c>
      <c r="M551" s="288" t="str">
        <f>IF(A551="P",CONCATENATE(INDEX('LŠZ P'!A$2:AP$2000,B551,3),"/",INDEX('LŠZ P'!A$2:AP$2000,B551,4)),CONCATENATE(INDEX('LŠZ H'!A$2:AI$2000,B551,3),"/",INDEX('LŠZ H'!A$2:AI$2000,B551,4)))</f>
        <v>QUASAR RELIÉF C/</v>
      </c>
      <c r="N551" s="288" t="e">
        <f>IF(A551="P",CONCATENATE(INDEX('LŠZ P'!A$2:AP$2000,B551,23),";",INDEX('LŠZ P'!A$2:AP$2000,B551,42)),CONCATENATE(INDEX('LŠZ H'!A$2:AI$2000,B551,23),";",INDEX('LŠZ H'!A$2:AI$2000,B551,39)))</f>
        <v>#REF!</v>
      </c>
      <c r="O551" s="896">
        <v>44687</v>
      </c>
      <c r="P551" s="599"/>
    </row>
    <row r="552" spans="1:16" s="295" customFormat="1" x14ac:dyDescent="0.2">
      <c r="A552" s="253" t="s">
        <v>991</v>
      </c>
      <c r="B552" s="289">
        <v>295</v>
      </c>
      <c r="C552" s="607">
        <v>549</v>
      </c>
      <c r="D552" s="288" t="str">
        <f>IF(A552="P",INDEX('LŠZ P'!A$2:AP$2000,B552,11),INDEX('LŠZ H'!A$2:AI$2000,B552,11))</f>
        <v>Lucia KRAVCOVÁ</v>
      </c>
      <c r="E552" s="288" t="str">
        <f>IF(A552="P",INDEX('LŠZ P'!A$2:AP$2000,B552,5),INDEX('LŠZ H'!A$2:AI$2000,B552,5))</f>
        <v>OM-P295</v>
      </c>
      <c r="F552" s="288">
        <f>IF(A552="P",INDEX('LŠZ P'!A$2:AP$2000,B552,6),INDEX('LŠZ H'!A$2:AI$2000,B552,6))</f>
        <v>0</v>
      </c>
      <c r="G552" s="289" t="str">
        <f>IF(A552="P",INDEX('LŠZ P'!A$2:AP$2000,B552,21),INDEX('LŠZ H'!A$2:AI$2000,B552,21))</f>
        <v>V</v>
      </c>
      <c r="H552" s="288">
        <f>IF(A552="P",INDEX('LŠZ P'!A$2:AP$2000,B552,17),INDEX('LŠZ H'!A$2:AI$2000,B552,17))</f>
        <v>20549</v>
      </c>
      <c r="I552" s="446">
        <v>44034</v>
      </c>
      <c r="J552" s="289" t="str">
        <f>IF(A552="P",INDEX('LŠZ P'!A$2:AP$2000,B552,2),INDEX('LŠZ H'!A$2:AI$2000,B552,2))</f>
        <v>PK</v>
      </c>
      <c r="K552" s="288" t="str">
        <f>IF(A552="P",CONCATENATE(INDEX('LŠZ P'!A$2:AP$2000,B552,24),",",INDEX('LŠZ P'!A$2:AP$2000,B552,26)," ",INDEX('LŠZ P'!A$2:AP$2000,B552,25)),CONCATENATE(INDEX('LŠZ H'!A$2:AI$2000,B552,24),",",INDEX('LŠZ H'!A$2:AI$2000,B552,26)," ",INDEX('LŠZ H'!A$2:AI$2000,B552,25)))</f>
        <v>Hertník 296,086 42 Hertník</v>
      </c>
      <c r="L552" s="288" t="str">
        <f>IF(A552="P",INDEX('LŠZ P'!A$2:AP$2000,B552,20),INDEX('LŠZ H'!A$2:AI$2000,B552,20))</f>
        <v>Vyparina</v>
      </c>
      <c r="M552" s="288" t="str">
        <f>IF(A552="P",CONCATENATE(INDEX('LŠZ P'!A$2:AP$2000,B552,3),"/",INDEX('LŠZ P'!A$2:AP$2000,B552,4)),CONCATENATE(INDEX('LŠZ H'!A$2:AI$2000,B552,3),"/",INDEX('LŠZ H'!A$2:AI$2000,B552,4)))</f>
        <v>HOOK 4 23/</v>
      </c>
      <c r="N552" s="288" t="str">
        <f>IF(A552="P",CONCATENATE(INDEX('LŠZ P'!A$2:AP$2000,B552,23),";",INDEX('LŠZ P'!A$2:AP$2000,B552,42)),CONCATENATE(INDEX('LŠZ H'!A$2:AI$2000,B552,23),";",INDEX('LŠZ H'!A$2:AI$2000,B552,39)))</f>
        <v>125;</v>
      </c>
      <c r="O552" s="896">
        <v>44720</v>
      </c>
      <c r="P552" s="599"/>
    </row>
    <row r="553" spans="1:16" s="295" customFormat="1" x14ac:dyDescent="0.2">
      <c r="A553" s="253" t="s">
        <v>991</v>
      </c>
      <c r="B553" s="289">
        <v>92</v>
      </c>
      <c r="C553" s="607">
        <v>550</v>
      </c>
      <c r="D553" s="288" t="str">
        <f>IF(A553="P",INDEX('LŠZ P'!A$2:AP$2000,B553,11),INDEX('LŠZ H'!A$2:AI$2000,B553,11))</f>
        <v>Jolita MURAUSKAITE</v>
      </c>
      <c r="E553" s="288" t="str">
        <f>IF(A553="P",INDEX('LŠZ P'!A$2:AP$2000,B553,5),INDEX('LŠZ H'!A$2:AI$2000,B553,5))</f>
        <v>OM-P092</v>
      </c>
      <c r="F553" s="288">
        <f>IF(A553="P",INDEX('LŠZ P'!A$2:AP$2000,B553,6),INDEX('LŠZ H'!A$2:AI$2000,B553,6))</f>
        <v>0</v>
      </c>
      <c r="G553" s="289" t="str">
        <f>IF(A553="P",INDEX('LŠZ P'!A$2:AP$2000,B553,21),INDEX('LŠZ H'!A$2:AI$2000,B553,21))</f>
        <v>V</v>
      </c>
      <c r="H553" s="288">
        <f>IF(A553="P",INDEX('LŠZ P'!A$2:AP$2000,B553,17),INDEX('LŠZ H'!A$2:AI$2000,B553,17))</f>
        <v>20550</v>
      </c>
      <c r="I553" s="446">
        <v>44035</v>
      </c>
      <c r="J553" s="289" t="str">
        <f>IF(A553="P",INDEX('LŠZ P'!A$2:AP$2000,B553,2),INDEX('LŠZ H'!A$2:AI$2000,B553,2))</f>
        <v>PK</v>
      </c>
      <c r="K553" s="288" t="str">
        <f>IF(A553="P",CONCATENATE(INDEX('LŠZ P'!A$2:AP$2000,B553,24),",",INDEX('LŠZ P'!A$2:AP$2000,B553,26)," ",INDEX('LŠZ P'!A$2:AP$2000,B553,25)),CONCATENATE(INDEX('LŠZ H'!A$2:AI$2000,B553,24),",",INDEX('LŠZ H'!A$2:AI$2000,B553,26)," ",INDEX('LŠZ H'!A$2:AI$2000,B553,25)))</f>
        <v>1. mája 51,985 59 Vidiná</v>
      </c>
      <c r="L553" s="288" t="str">
        <f>IF(A553="P",INDEX('LŠZ P'!A$2:AP$2000,B553,20),INDEX('LŠZ H'!A$2:AI$2000,B553,20))</f>
        <v>Kišš</v>
      </c>
      <c r="M553" s="288" t="str">
        <f>IF(A553="P",CONCATENATE(INDEX('LŠZ P'!A$2:AP$2000,B553,3),"/",INDEX('LŠZ P'!A$2:AP$2000,B553,4)),CONCATENATE(INDEX('LŠZ H'!A$2:AI$2000,B553,3),"/",INDEX('LŠZ H'!A$2:AI$2000,B553,4)))</f>
        <v>GEO 6 XS/</v>
      </c>
      <c r="N553" s="288" t="str">
        <f>IF(A553="P",CONCATENATE(INDEX('LŠZ P'!A$2:AP$2000,B553,23),";",INDEX('LŠZ P'!A$2:AP$2000,B553,42)),CONCATENATE(INDEX('LŠZ H'!A$2:AI$2000,B553,23),";",INDEX('LŠZ H'!A$2:AI$2000,B553,39)))</f>
        <v>0;Prevádzkovateľ: Attila FABIÁN</v>
      </c>
      <c r="O553" s="896">
        <v>44740</v>
      </c>
      <c r="P553" s="599"/>
    </row>
    <row r="554" spans="1:16" s="295" customFormat="1" x14ac:dyDescent="0.2">
      <c r="A554" s="253" t="s">
        <v>991</v>
      </c>
      <c r="B554" s="289">
        <v>160</v>
      </c>
      <c r="C554" s="607">
        <v>551</v>
      </c>
      <c r="D554" s="288" t="str">
        <f>IF(A554="P",INDEX('LŠZ P'!A$2:AP$2000,B554,11),INDEX('LŠZ H'!A$2:AI$2000,B554,11))</f>
        <v>Jolita MURAUSKAITE</v>
      </c>
      <c r="E554" s="288" t="str">
        <f>IF(A554="P",INDEX('LŠZ P'!A$2:AP$2000,B554,5),INDEX('LŠZ H'!A$2:AI$2000,B554,5))</f>
        <v>OM-P160</v>
      </c>
      <c r="F554" s="288">
        <f>IF(A554="P",INDEX('LŠZ P'!A$2:AP$2000,B554,6),INDEX('LŠZ H'!A$2:AI$2000,B554,6))</f>
        <v>0</v>
      </c>
      <c r="G554" s="289" t="str">
        <f>IF(A554="P",INDEX('LŠZ P'!A$2:AP$2000,B554,21),INDEX('LŠZ H'!A$2:AI$2000,B554,21))</f>
        <v>V</v>
      </c>
      <c r="H554" s="288">
        <f>IF(A554="P",INDEX('LŠZ P'!A$2:AP$2000,B554,17),INDEX('LŠZ H'!A$2:AI$2000,B554,17))</f>
        <v>20551</v>
      </c>
      <c r="I554" s="446">
        <v>44035</v>
      </c>
      <c r="J554" s="289" t="str">
        <f>IF(A554="P",INDEX('LŠZ P'!A$2:AP$2000,B554,2),INDEX('LŠZ H'!A$2:AI$2000,B554,2))</f>
        <v>PK</v>
      </c>
      <c r="K554" s="288" t="str">
        <f>IF(A554="P",CONCATENATE(INDEX('LŠZ P'!A$2:AP$2000,B554,24),",",INDEX('LŠZ P'!A$2:AP$2000,B554,26)," ",INDEX('LŠZ P'!A$2:AP$2000,B554,25)),CONCATENATE(INDEX('LŠZ H'!A$2:AI$2000,B554,24),",",INDEX('LŠZ H'!A$2:AI$2000,B554,26)," ",INDEX('LŠZ H'!A$2:AI$2000,B554,25)))</f>
        <v xml:space="preserve">1. mája 51,985 59 Vidiná </v>
      </c>
      <c r="L554" s="288" t="str">
        <f>IF(A554="P",INDEX('LŠZ P'!A$2:AP$2000,B554,20),INDEX('LŠZ H'!A$2:AI$2000,B554,20))</f>
        <v>Kišš</v>
      </c>
      <c r="M554" s="288" t="str">
        <f>IF(A554="P",CONCATENATE(INDEX('LŠZ P'!A$2:AP$2000,B554,3),"/",INDEX('LŠZ P'!A$2:AP$2000,B554,4)),CONCATENATE(INDEX('LŠZ H'!A$2:AI$2000,B554,3),"/",INDEX('LŠZ H'!A$2:AI$2000,B554,4)))</f>
        <v>ULTRALITE 4 21/</v>
      </c>
      <c r="N554" s="288" t="str">
        <f>IF(A554="P",CONCATENATE(INDEX('LŠZ P'!A$2:AP$2000,B554,23),";",INDEX('LŠZ P'!A$2:AP$2000,B554,42)),CONCATENATE(INDEX('LŠZ H'!A$2:AI$2000,B554,23),";",INDEX('LŠZ H'!A$2:AI$2000,B554,39)))</f>
        <v>0;Prevádzkovateľ: Attila FABIÁN</v>
      </c>
      <c r="O554" s="896">
        <v>44740</v>
      </c>
      <c r="P554" s="599"/>
    </row>
    <row r="555" spans="1:16" s="295" customFormat="1" x14ac:dyDescent="0.2">
      <c r="A555" s="253" t="s">
        <v>991</v>
      </c>
      <c r="B555" s="289">
        <v>253</v>
      </c>
      <c r="C555" s="607">
        <v>552</v>
      </c>
      <c r="D555" s="288" t="str">
        <f>IF(A555="P",INDEX('LŠZ P'!A$2:AP$2000,B555,11),INDEX('LŠZ H'!A$2:AI$2000,B555,11))</f>
        <v>Ing. Mgr. Attila FABIÁN</v>
      </c>
      <c r="E555" s="288" t="str">
        <f>IF(A555="P",INDEX('LŠZ P'!A$2:AP$2000,B555,5),INDEX('LŠZ H'!A$2:AI$2000,B555,5))</f>
        <v>OM-P253</v>
      </c>
      <c r="F555" s="288">
        <f>IF(A555="P",INDEX('LŠZ P'!A$2:AP$2000,B555,6),INDEX('LŠZ H'!A$2:AI$2000,B555,6))</f>
        <v>0</v>
      </c>
      <c r="G555" s="289" t="str">
        <f>IF(A555="P",INDEX('LŠZ P'!A$2:AP$2000,B555,21),INDEX('LŠZ H'!A$2:AI$2000,B555,21))</f>
        <v>V</v>
      </c>
      <c r="H555" s="288">
        <f>IF(A555="P",INDEX('LŠZ P'!A$2:AP$2000,B555,17),INDEX('LŠZ H'!A$2:AI$2000,B555,17))</f>
        <v>20552</v>
      </c>
      <c r="I555" s="446">
        <v>44035</v>
      </c>
      <c r="J555" s="289" t="str">
        <f>IF(A555="P",INDEX('LŠZ P'!A$2:AP$2000,B555,2),INDEX('LŠZ H'!A$2:AI$2000,B555,2))</f>
        <v>PK</v>
      </c>
      <c r="K555" s="288" t="str">
        <f>IF(A555="P",CONCATENATE(INDEX('LŠZ P'!A$2:AP$2000,B555,24),",",INDEX('LŠZ P'!A$2:AP$2000,B555,26)," ",INDEX('LŠZ P'!A$2:AP$2000,B555,25)),CONCATENATE(INDEX('LŠZ H'!A$2:AI$2000,B555,24),",",INDEX('LŠZ H'!A$2:AI$2000,B555,26)," ",INDEX('LŠZ H'!A$2:AI$2000,B555,25)))</f>
        <v>Mieru 58,984 01 Lučenec</v>
      </c>
      <c r="L555" s="288" t="str">
        <f>IF(A555="P",INDEX('LŠZ P'!A$2:AP$2000,B555,20),INDEX('LŠZ H'!A$2:AI$2000,B555,20))</f>
        <v>Kišš</v>
      </c>
      <c r="M555" s="288" t="str">
        <f>IF(A555="P",CONCATENATE(INDEX('LŠZ P'!A$2:AP$2000,B555,3),"/",INDEX('LŠZ P'!A$2:AP$2000,B555,4)),CONCATENATE(INDEX('LŠZ H'!A$2:AI$2000,B555,3),"/",INDEX('LŠZ H'!A$2:AI$2000,B555,4)))</f>
        <v>GEO 6 MS/</v>
      </c>
      <c r="N555" s="288" t="str">
        <f>IF(A555="P",CONCATENATE(INDEX('LŠZ P'!A$2:AP$2000,B555,23),";",INDEX('LŠZ P'!A$2:AP$2000,B555,42)),CONCATENATE(INDEX('LŠZ H'!A$2:AI$2000,B555,23),";",INDEX('LŠZ H'!A$2:AI$2000,B555,39)))</f>
        <v>0;</v>
      </c>
      <c r="O555" s="896">
        <v>44740</v>
      </c>
      <c r="P555" s="599"/>
    </row>
    <row r="556" spans="1:16" s="295" customFormat="1" x14ac:dyDescent="0.2">
      <c r="A556" s="253" t="s">
        <v>991</v>
      </c>
      <c r="B556" s="289">
        <v>308</v>
      </c>
      <c r="C556" s="607">
        <v>553</v>
      </c>
      <c r="D556" s="288" t="str">
        <f>IF(A556="P",INDEX('LŠZ P'!A$2:AP$2000,B556,11),INDEX('LŠZ H'!A$2:AI$2000,B556,11))</f>
        <v>Ing. Mgr. Attila FABIÁN</v>
      </c>
      <c r="E556" s="288" t="str">
        <f>IF(A556="P",INDEX('LŠZ P'!A$2:AP$2000,B556,5),INDEX('LŠZ H'!A$2:AI$2000,B556,5))</f>
        <v>OM-P308</v>
      </c>
      <c r="F556" s="288">
        <f>IF(A556="P",INDEX('LŠZ P'!A$2:AP$2000,B556,6),INDEX('LŠZ H'!A$2:AI$2000,B556,6))</f>
        <v>0</v>
      </c>
      <c r="G556" s="289" t="str">
        <f>IF(A556="P",INDEX('LŠZ P'!A$2:AP$2000,B556,21),INDEX('LŠZ H'!A$2:AI$2000,B556,21))</f>
        <v>V</v>
      </c>
      <c r="H556" s="288">
        <f>IF(A556="P",INDEX('LŠZ P'!A$2:AP$2000,B556,17),INDEX('LŠZ H'!A$2:AI$2000,B556,17))</f>
        <v>20553</v>
      </c>
      <c r="I556" s="446">
        <v>44035</v>
      </c>
      <c r="J556" s="289" t="str">
        <f>IF(A556="P",INDEX('LŠZ P'!A$2:AP$2000,B556,2),INDEX('LŠZ H'!A$2:AI$2000,B556,2))</f>
        <v>PK</v>
      </c>
      <c r="K556" s="288" t="str">
        <f>IF(A556="P",CONCATENATE(INDEX('LŠZ P'!A$2:AP$2000,B556,24),",",INDEX('LŠZ P'!A$2:AP$2000,B556,26)," ",INDEX('LŠZ P'!A$2:AP$2000,B556,25)),CONCATENATE(INDEX('LŠZ H'!A$2:AI$2000,B556,24),",",INDEX('LŠZ H'!A$2:AI$2000,B556,26)," ",INDEX('LŠZ H'!A$2:AI$2000,B556,25)))</f>
        <v>Mieru 58,984 01 Lučenec</v>
      </c>
      <c r="L556" s="288" t="str">
        <f>IF(A556="P",INDEX('LŠZ P'!A$2:AP$2000,B556,20),INDEX('LŠZ H'!A$2:AI$2000,B556,20))</f>
        <v>Kišš</v>
      </c>
      <c r="M556" s="288" t="str">
        <f>IF(A556="P",CONCATENATE(INDEX('LŠZ P'!A$2:AP$2000,B556,3),"/",INDEX('LŠZ P'!A$2:AP$2000,B556,4)),CONCATENATE(INDEX('LŠZ H'!A$2:AI$2000,B556,3),"/",INDEX('LŠZ H'!A$2:AI$2000,B556,4)))</f>
        <v>BUZZ Z6 XL/</v>
      </c>
      <c r="N556" s="288" t="str">
        <f>IF(A556="P",CONCATENATE(INDEX('LŠZ P'!A$2:AP$2000,B556,23),";",INDEX('LŠZ P'!A$2:AP$2000,B556,42)),CONCATENATE(INDEX('LŠZ H'!A$2:AI$2000,B556,23),";",INDEX('LŠZ H'!A$2:AI$2000,B556,39)))</f>
        <v>0;</v>
      </c>
      <c r="O556" s="896">
        <v>44740</v>
      </c>
      <c r="P556" s="599"/>
    </row>
    <row r="557" spans="1:16" s="295" customFormat="1" x14ac:dyDescent="0.2">
      <c r="A557" s="253" t="s">
        <v>991</v>
      </c>
      <c r="B557" s="289">
        <v>450</v>
      </c>
      <c r="C557" s="607">
        <v>554</v>
      </c>
      <c r="D557" s="288" t="str">
        <f>IF(A557="P",INDEX('LŠZ P'!A$2:AP$2000,B557,11),INDEX('LŠZ H'!A$2:AI$2000,B557,11))</f>
        <v>Jaromír KRBAŤA</v>
      </c>
      <c r="E557" s="288" t="str">
        <f>IF(A557="P",INDEX('LŠZ P'!A$2:AP$2000,B557,5),INDEX('LŠZ H'!A$2:AI$2000,B557,5))</f>
        <v>OM-P450</v>
      </c>
      <c r="F557" s="288">
        <f>IF(A557="P",INDEX('LŠZ P'!A$2:AP$2000,B557,6),INDEX('LŠZ H'!A$2:AI$2000,B557,6))</f>
        <v>0</v>
      </c>
      <c r="G557" s="289" t="str">
        <f>IF(A557="P",INDEX('LŠZ P'!A$2:AP$2000,B557,21),INDEX('LŠZ H'!A$2:AI$2000,B557,21))</f>
        <v>Z</v>
      </c>
      <c r="H557" s="288">
        <f>IF(A557="P",INDEX('LŠZ P'!A$2:AP$2000,B557,17),INDEX('LŠZ H'!A$2:AI$2000,B557,17))</f>
        <v>20554</v>
      </c>
      <c r="I557" s="446">
        <v>44035</v>
      </c>
      <c r="J557" s="289" t="str">
        <f>IF(A557="P",INDEX('LŠZ P'!A$2:AP$2000,B557,2),INDEX('LŠZ H'!A$2:AI$2000,B557,2))</f>
        <v>PK</v>
      </c>
      <c r="K557" s="288" t="str">
        <f>IF(A557="P",CONCATENATE(INDEX('LŠZ P'!A$2:AP$2000,B557,24),",",INDEX('LŠZ P'!A$2:AP$2000,B557,26)," ",INDEX('LŠZ P'!A$2:AP$2000,B557,25)),CONCATENATE(INDEX('LŠZ H'!A$2:AI$2000,B557,24),",",INDEX('LŠZ H'!A$2:AI$2000,B557,26)," ",INDEX('LŠZ H'!A$2:AI$2000,B557,25)))</f>
        <v>Stromová 9/A,831 01 Bratislava</v>
      </c>
      <c r="L557" s="288" t="str">
        <f>IF(A557="P",INDEX('LŠZ P'!A$2:AP$2000,B557,20),INDEX('LŠZ H'!A$2:AI$2000,B557,20))</f>
        <v>Vrabec</v>
      </c>
      <c r="M557" s="288" t="str">
        <f>IF(A557="P",CONCATENATE(INDEX('LŠZ P'!A$2:AP$2000,B557,3),"/",INDEX('LŠZ P'!A$2:AP$2000,B557,4)),CONCATENATE(INDEX('LŠZ H'!A$2:AI$2000,B557,3),"/",INDEX('LŠZ H'!A$2:AI$2000,B557,4)))</f>
        <v>KIBO L/</v>
      </c>
      <c r="N557" s="288" t="str">
        <f>IF(A557="P",CONCATENATE(INDEX('LŠZ P'!A$2:AP$2000,B557,23),";",INDEX('LŠZ P'!A$2:AP$2000,B557,42)),CONCATENATE(INDEX('LŠZ H'!A$2:AI$2000,B557,23),";",INDEX('LŠZ H'!A$2:AI$2000,B557,39)))</f>
        <v>4;</v>
      </c>
      <c r="O557" s="896">
        <v>44603</v>
      </c>
      <c r="P557" s="599"/>
    </row>
    <row r="558" spans="1:16" s="295" customFormat="1" x14ac:dyDescent="0.2">
      <c r="A558" s="253" t="s">
        <v>991</v>
      </c>
      <c r="B558" s="289">
        <v>474</v>
      </c>
      <c r="C558" s="607">
        <v>555</v>
      </c>
      <c r="D558" s="288" t="str">
        <f>IF(A558="P",INDEX('LŠZ P'!A$2:AP$2000,B558,11),INDEX('LŠZ H'!A$2:AI$2000,B558,11))</f>
        <v>Dávid TARÁBEK</v>
      </c>
      <c r="E558" s="288" t="str">
        <f>IF(A558="P",INDEX('LŠZ P'!A$2:AP$2000,B558,5),INDEX('LŠZ H'!A$2:AI$2000,B558,5))</f>
        <v>OM-P474</v>
      </c>
      <c r="F558" s="288">
        <f>IF(A558="P",INDEX('LŠZ P'!A$2:AP$2000,B558,6),INDEX('LŠZ H'!A$2:AI$2000,B558,6))</f>
        <v>0</v>
      </c>
      <c r="G558" s="289" t="str">
        <f>IF(A558="P",INDEX('LŠZ P'!A$2:AP$2000,B558,21),INDEX('LŠZ H'!A$2:AI$2000,B558,21))</f>
        <v>V</v>
      </c>
      <c r="H558" s="288">
        <f>IF(A558="P",INDEX('LŠZ P'!A$2:AP$2000,B558,17),INDEX('LŠZ H'!A$2:AI$2000,B558,17))</f>
        <v>20555</v>
      </c>
      <c r="I558" s="446">
        <v>44036</v>
      </c>
      <c r="J558" s="289" t="str">
        <f>IF(A558="P",INDEX('LŠZ P'!A$2:AP$2000,B558,2),INDEX('LŠZ H'!A$2:AI$2000,B558,2))</f>
        <v>PK</v>
      </c>
      <c r="K558" s="288" t="str">
        <f>IF(A558="P",CONCATENATE(INDEX('LŠZ P'!A$2:AP$2000,B558,24),",",INDEX('LŠZ P'!A$2:AP$2000,B558,26)," ",INDEX('LŠZ P'!A$2:AP$2000,B558,25)),CONCATENATE(INDEX('LŠZ H'!A$2:AI$2000,B558,24),",",INDEX('LŠZ H'!A$2:AI$2000,B558,26)," ",INDEX('LŠZ H'!A$2:AI$2000,B558,25)))</f>
        <v>M.Slovenskej 988/4,024 01 Kysucké Nové Mesto</v>
      </c>
      <c r="L558" s="288" t="str">
        <f>IF(A558="P",INDEX('LŠZ P'!A$2:AP$2000,B558,20),INDEX('LŠZ H'!A$2:AI$2000,B558,20))</f>
        <v>Vrabec</v>
      </c>
      <c r="M558" s="288" t="str">
        <f>IF(A558="P",CONCATENATE(INDEX('LŠZ P'!A$2:AP$2000,B558,3),"/",INDEX('LŠZ P'!A$2:AP$2000,B558,4)),CONCATENATE(INDEX('LŠZ H'!A$2:AI$2000,B558,3),"/",INDEX('LŠZ H'!A$2:AI$2000,B558,4)))</f>
        <v>PLUTO 3 S/</v>
      </c>
      <c r="N558" s="288" t="str">
        <f>IF(A558="P",CONCATENATE(INDEX('LŠZ P'!A$2:AP$2000,B558,23),";",INDEX('LŠZ P'!A$2:AP$2000,B558,42)),CONCATENATE(INDEX('LŠZ H'!A$2:AI$2000,B558,23),";",INDEX('LŠZ H'!A$2:AI$2000,B558,39)))</f>
        <v>0,15;</v>
      </c>
      <c r="O558" s="896">
        <v>44766</v>
      </c>
      <c r="P558" s="599"/>
    </row>
    <row r="559" spans="1:16" s="295" customFormat="1" x14ac:dyDescent="0.2">
      <c r="A559" s="253" t="s">
        <v>991</v>
      </c>
      <c r="B559" s="289">
        <v>1233</v>
      </c>
      <c r="C559" s="607">
        <v>556</v>
      </c>
      <c r="D559" s="288" t="str">
        <f>IF(A559="P",INDEX('LŠZ P'!A$2:AP$2000,B559,11),INDEX('LŠZ H'!A$2:AI$2000,B559,11))</f>
        <v>Jaroslav JANDÚCH</v>
      </c>
      <c r="E559" s="288" t="str">
        <f>IF(A559="P",INDEX('LŠZ P'!A$2:AP$2000,B559,5),INDEX('LŠZ H'!A$2:AI$2000,B559,5))</f>
        <v>OM-L233</v>
      </c>
      <c r="F559" s="288">
        <f>IF(A559="P",INDEX('LŠZ P'!A$2:AP$2000,B559,6),INDEX('LŠZ H'!A$2:AI$2000,B559,6))</f>
        <v>0</v>
      </c>
      <c r="G559" s="289" t="str">
        <f>IF(A559="P",INDEX('LŠZ P'!A$2:AP$2000,B559,21),INDEX('LŠZ H'!A$2:AI$2000,B559,21))</f>
        <v>P</v>
      </c>
      <c r="H559" s="288">
        <f>IF(A559="P",INDEX('LŠZ P'!A$2:AP$2000,B559,17),INDEX('LŠZ H'!A$2:AI$2000,B559,17))</f>
        <v>16613</v>
      </c>
      <c r="I559" s="446">
        <v>44036</v>
      </c>
      <c r="J559" s="289" t="str">
        <f>IF(A559="P",INDEX('LŠZ P'!A$2:AP$2000,B559,2),INDEX('LŠZ H'!A$2:AI$2000,B559,2))</f>
        <v>PK</v>
      </c>
      <c r="K559" s="288" t="str">
        <f>IF(A559="P",CONCATENATE(INDEX('LŠZ P'!A$2:AP$2000,B559,24),",",INDEX('LŠZ P'!A$2:AP$2000,B559,26)," ",INDEX('LŠZ P'!A$2:AP$2000,B559,25)),CONCATENATE(INDEX('LŠZ H'!A$2:AI$2000,B559,24),",",INDEX('LŠZ H'!A$2:AI$2000,B559,26)," ",INDEX('LŠZ H'!A$2:AI$2000,B559,25)))</f>
        <v>Šútovce 164,972 01 Bojnice</v>
      </c>
      <c r="L559" s="288" t="str">
        <f>IF(A559="P",INDEX('LŠZ P'!A$2:AP$2000,B559,20),INDEX('LŠZ H'!A$2:AI$2000,B559,20))</f>
        <v>Vyparina</v>
      </c>
      <c r="M559" s="288" t="str">
        <f>IF(A559="P",CONCATENATE(INDEX('LŠZ P'!A$2:AP$2000,B559,3),"/",INDEX('LŠZ P'!A$2:AP$2000,B559,4)),CONCATENATE(INDEX('LŠZ H'!A$2:AI$2000,B559,3),"/",INDEX('LŠZ H'!A$2:AI$2000,B559,4)))</f>
        <v>ENZO 2 S/</v>
      </c>
      <c r="N559" s="288" t="str">
        <f>IF(A559="P",CONCATENATE(INDEX('LŠZ P'!A$2:AP$2000,B559,23),";",INDEX('LŠZ P'!A$2:AP$2000,B559,42)),CONCATENATE(INDEX('LŠZ H'!A$2:AI$2000,B559,23),";",INDEX('LŠZ H'!A$2:AI$2000,B559,39)))</f>
        <v>190;</v>
      </c>
      <c r="O559" s="896">
        <v>44761</v>
      </c>
      <c r="P559" s="599"/>
    </row>
    <row r="560" spans="1:16" s="295" customFormat="1" x14ac:dyDescent="0.2">
      <c r="A560" s="253" t="s">
        <v>991</v>
      </c>
      <c r="B560" s="289">
        <v>375</v>
      </c>
      <c r="C560" s="607">
        <v>557</v>
      </c>
      <c r="D560" s="288" t="str">
        <f>IF(A560="P",INDEX('LŠZ P'!A$2:AP$2000,B560,11),INDEX('LŠZ H'!A$2:AI$2000,B560,11))</f>
        <v>Mgr. Milan KLENOVIČ</v>
      </c>
      <c r="E560" s="288" t="str">
        <f>IF(A560="P",INDEX('LŠZ P'!A$2:AP$2000,B560,5),INDEX('LŠZ H'!A$2:AI$2000,B560,5))</f>
        <v>OM-P375</v>
      </c>
      <c r="F560" s="288">
        <f>IF(A560="P",INDEX('LŠZ P'!A$2:AP$2000,B560,6),INDEX('LŠZ H'!A$2:AI$2000,B560,6))</f>
        <v>0</v>
      </c>
      <c r="G560" s="289" t="str">
        <f>IF(A560="P",INDEX('LŠZ P'!A$2:AP$2000,B560,21),INDEX('LŠZ H'!A$2:AI$2000,B560,21))</f>
        <v>V</v>
      </c>
      <c r="H560" s="288">
        <f>IF(A560="P",INDEX('LŠZ P'!A$2:AP$2000,B560,17),INDEX('LŠZ H'!A$2:AI$2000,B560,17))</f>
        <v>20557</v>
      </c>
      <c r="I560" s="446">
        <v>44036</v>
      </c>
      <c r="J560" s="289" t="str">
        <f>IF(A560="P",INDEX('LŠZ P'!A$2:AP$2000,B560,2),INDEX('LŠZ H'!A$2:AI$2000,B560,2))</f>
        <v>PK</v>
      </c>
      <c r="K560" s="288" t="str">
        <f>IF(A560="P",CONCATENATE(INDEX('LŠZ P'!A$2:AP$2000,B560,24),",",INDEX('LŠZ P'!A$2:AP$2000,B560,26)," ",INDEX('LŠZ P'!A$2:AP$2000,B560,25)),CONCATENATE(INDEX('LŠZ H'!A$2:AI$2000,B560,24),",",INDEX('LŠZ H'!A$2:AI$2000,B560,26)," ",INDEX('LŠZ H'!A$2:AI$2000,B560,25)))</f>
        <v>Slopovo 802/22,985 05 Kokova nad Rimavicou</v>
      </c>
      <c r="L560" s="288" t="str">
        <f>IF(A560="P",INDEX('LŠZ P'!A$2:AP$2000,B560,20),INDEX('LŠZ H'!A$2:AI$2000,B560,20))</f>
        <v>Kišš</v>
      </c>
      <c r="M560" s="288" t="str">
        <f>IF(A560="P",CONCATENATE(INDEX('LŠZ P'!A$2:AP$2000,B560,3),"/",INDEX('LŠZ P'!A$2:AP$2000,B560,4)),CONCATENATE(INDEX('LŠZ H'!A$2:AI$2000,B560,3),"/",INDEX('LŠZ H'!A$2:AI$2000,B560,4)))</f>
        <v>RUSH 4 MS/</v>
      </c>
      <c r="N560" s="288" t="str">
        <f>IF(A560="P",CONCATENATE(INDEX('LŠZ P'!A$2:AP$2000,B560,23),";",INDEX('LŠZ P'!A$2:AP$2000,B560,42)),CONCATENATE(INDEX('LŠZ H'!A$2:AI$2000,B560,23),";",INDEX('LŠZ H'!A$2:AI$2000,B560,39)))</f>
        <v>20;</v>
      </c>
      <c r="O560" s="896">
        <v>44757</v>
      </c>
      <c r="P560" s="599"/>
    </row>
    <row r="561" spans="1:16" s="780" customFormat="1" x14ac:dyDescent="0.2">
      <c r="A561" s="289" t="s">
        <v>680</v>
      </c>
      <c r="B561" s="289">
        <v>414</v>
      </c>
      <c r="C561" s="607">
        <v>558</v>
      </c>
      <c r="D561" s="456" t="str">
        <f>IF(A561="P",INDEX('LŠZ P'!A$2:AP$2000,B561,11),INDEX('LŠZ H'!A$2:AI$2000,B561,11))</f>
        <v>Ing. Miroslav PAVELKA</v>
      </c>
      <c r="E561" s="456" t="str">
        <f>IF(A561="P",INDEX('LŠZ P'!A$2:AP$2000,B561,5),INDEX('LŠZ H'!A$2:AI$2000,B561,5))</f>
        <v>OM-H414</v>
      </c>
      <c r="F561" s="289">
        <f>IF(A561="P",INDEX('LŠZ P'!A$2:AP$2000,B561,6),INDEX('LŠZ H'!A$2:AI$2000,B561,6))</f>
        <v>0</v>
      </c>
      <c r="G561" s="289" t="str">
        <f>IF(A561="P",INDEX('LŠZ P'!A$2:AP$2000,B561,21),INDEX('LŠZ H'!A$2:AI$2000,B561,21))</f>
        <v>43</v>
      </c>
      <c r="H561" s="457">
        <f>IF(A561="P",INDEX('LŠZ P'!A$2:AP$2000,B561,17),INDEX('LŠZ H'!A$2:AI$2000,B561,17))</f>
        <v>2018</v>
      </c>
      <c r="I561" s="254">
        <v>44039</v>
      </c>
      <c r="J561" s="289" t="str">
        <f>IF(A561="P",INDEX('LŠZ P'!A$2:AP$2000,B561,2),INDEX('LŠZ H'!A$2:AI$2000,B561,2))</f>
        <v>ZK</v>
      </c>
      <c r="K561" s="456" t="str">
        <f>IF(A561="P",CONCATENATE(INDEX('LŠZ P'!A$2:AP$2000,B561,24),",",INDEX('LŠZ P'!A$2:AP$2000,B561,26)," ",INDEX('LŠZ P'!A$2:AP$2000,B561,25)),CONCATENATE(INDEX('LŠZ H'!A$2:AI$2000,B561,24),",",INDEX('LŠZ H'!A$2:AI$2000,B561,26)," ",INDEX('LŠZ H'!A$2:AI$2000,B561,25)))</f>
        <v>3, 33</v>
      </c>
      <c r="L561" s="456" t="str">
        <f>IF(A561="P",INDEX('LŠZ P'!A$2:AP$2000,B561,20),INDEX('LŠZ H'!A$2:AI$2000,B561,20))</f>
        <v>P</v>
      </c>
      <c r="M561" s="456" t="str">
        <f>IF(A561="P",CONCATENATE(INDEX('LŠZ P'!A$2:AP$2000,B561,3),"/",INDEX('LŠZ P'!A$2:AP$2000,B561,4)),CONCATENATE(INDEX('LŠZ H'!A$2:AI$2000,B561,3),"/",INDEX('LŠZ H'!A$2:AI$2000,B561,4)))</f>
        <v>LITESPEED RX 3,5 PRO/</v>
      </c>
      <c r="N561" s="456" t="e">
        <f>IF(A561="P",CONCATENATE(INDEX('LŠZ P'!A$2:AP$2000,B561,23),";",INDEX('LŠZ P'!A$2:AP$2000,B561,42)),CONCATENATE(INDEX('LŠZ H'!A$2:AI$2000,B561,23),";",INDEX('LŠZ H'!A$2:AI$2000,B561,39)))</f>
        <v>#REF!</v>
      </c>
      <c r="O561" s="254">
        <v>44753</v>
      </c>
      <c r="P561" s="782"/>
    </row>
    <row r="562" spans="1:16" s="295" customFormat="1" x14ac:dyDescent="0.2">
      <c r="A562" s="253" t="s">
        <v>991</v>
      </c>
      <c r="B562" s="289">
        <v>1324</v>
      </c>
      <c r="C562" s="607">
        <v>559</v>
      </c>
      <c r="D562" s="288" t="str">
        <f>IF(A562="P",INDEX('LŠZ P'!A$2:AP$2000,B562,11),INDEX('LŠZ H'!A$2:AI$2000,B562,11))</f>
        <v>Ivan MATLOCH</v>
      </c>
      <c r="E562" s="288" t="str">
        <f>IF(A562="P",INDEX('LŠZ P'!A$2:AP$2000,B562,5),INDEX('LŠZ H'!A$2:AI$2000,B562,5))</f>
        <v>OM-L324</v>
      </c>
      <c r="F562" s="288">
        <f>IF(A562="P",INDEX('LŠZ P'!A$2:AP$2000,B562,6),INDEX('LŠZ H'!A$2:AI$2000,B562,6))</f>
        <v>0</v>
      </c>
      <c r="G562" s="289" t="str">
        <f>IF(A562="P",INDEX('LŠZ P'!A$2:AP$2000,B562,21),INDEX('LŠZ H'!A$2:AI$2000,B562,21))</f>
        <v>P</v>
      </c>
      <c r="H562" s="288">
        <f>IF(A562="P",INDEX('LŠZ P'!A$2:AP$2000,B562,17),INDEX('LŠZ H'!A$2:AI$2000,B562,17))</f>
        <v>18541</v>
      </c>
      <c r="I562" s="446">
        <v>44040</v>
      </c>
      <c r="J562" s="289" t="str">
        <f>IF(A562="P",INDEX('LŠZ P'!A$2:AP$2000,B562,2),INDEX('LŠZ H'!A$2:AI$2000,B562,2))</f>
        <v>PK</v>
      </c>
      <c r="K562" s="288" t="str">
        <f>IF(A562="P",CONCATENATE(INDEX('LŠZ P'!A$2:AP$2000,B562,24),",",INDEX('LŠZ P'!A$2:AP$2000,B562,26)," ",INDEX('LŠZ P'!A$2:AP$2000,B562,25)),CONCATENATE(INDEX('LŠZ H'!A$2:AI$2000,B562,24),",",INDEX('LŠZ H'!A$2:AI$2000,B562,26)," ",INDEX('LŠZ H'!A$2:AI$2000,B562,25)))</f>
        <v>Hollého 7,036 01 Martin</v>
      </c>
      <c r="L562" s="288" t="str">
        <f>IF(A562="P",INDEX('LŠZ P'!A$2:AP$2000,B562,20),INDEX('LŠZ H'!A$2:AI$2000,B562,20))</f>
        <v>Vrabec</v>
      </c>
      <c r="M562" s="288" t="str">
        <f>IF(A562="P",CONCATENATE(INDEX('LŠZ P'!A$2:AP$2000,B562,3),"/",INDEX('LŠZ P'!A$2:AP$2000,B562,4)),CONCATENATE(INDEX('LŠZ H'!A$2:AI$2000,B562,3),"/",INDEX('LŠZ H'!A$2:AI$2000,B562,4)))</f>
        <v>VENUS SC L/</v>
      </c>
      <c r="N562" s="288" t="str">
        <f>IF(A562="P",CONCATENATE(INDEX('LŠZ P'!A$2:AP$2000,B562,23),";",INDEX('LŠZ P'!A$2:AP$2000,B562,42)),CONCATENATE(INDEX('LŠZ H'!A$2:AI$2000,B562,23),";",INDEX('LŠZ H'!A$2:AI$2000,B562,39)))</f>
        <v>39;</v>
      </c>
      <c r="O562" s="896">
        <v>44760</v>
      </c>
      <c r="P562" s="599"/>
    </row>
    <row r="563" spans="1:16" s="295" customFormat="1" x14ac:dyDescent="0.2">
      <c r="A563" s="253" t="s">
        <v>991</v>
      </c>
      <c r="B563" s="289">
        <v>349</v>
      </c>
      <c r="C563" s="607">
        <v>560</v>
      </c>
      <c r="D563" s="288" t="str">
        <f>IF(A563="P",INDEX('LŠZ P'!A$2:AP$2000,B563,11),INDEX('LŠZ H'!A$2:AI$2000,B563,11))</f>
        <v>Mgr. Emil ČERVEŇAN</v>
      </c>
      <c r="E563" s="288" t="str">
        <f>IF(A563="P",INDEX('LŠZ P'!A$2:AP$2000,B563,5),INDEX('LŠZ H'!A$2:AI$2000,B563,5))</f>
        <v>OM-P349</v>
      </c>
      <c r="F563" s="288">
        <f>IF(A563="P",INDEX('LŠZ P'!A$2:AP$2000,B563,6),INDEX('LŠZ H'!A$2:AI$2000,B563,6))</f>
        <v>0</v>
      </c>
      <c r="G563" s="289" t="str">
        <f>IF(A563="P",INDEX('LŠZ P'!A$2:AP$2000,B563,21),INDEX('LŠZ H'!A$2:AI$2000,B563,21))</f>
        <v>V</v>
      </c>
      <c r="H563" s="288">
        <f>IF(A563="P",INDEX('LŠZ P'!A$2:AP$2000,B563,17),INDEX('LŠZ H'!A$2:AI$2000,B563,17))</f>
        <v>20560</v>
      </c>
      <c r="I563" s="446">
        <v>44040</v>
      </c>
      <c r="J563" s="289" t="str">
        <f>IF(A563="P",INDEX('LŠZ P'!A$2:AP$2000,B563,2),INDEX('LŠZ H'!A$2:AI$2000,B563,2))</f>
        <v>PK</v>
      </c>
      <c r="K563" s="288" t="str">
        <f>IF(A563="P",CONCATENATE(INDEX('LŠZ P'!A$2:AP$2000,B563,24),",",INDEX('LŠZ P'!A$2:AP$2000,B563,26)," ",INDEX('LŠZ P'!A$2:AP$2000,B563,25)),CONCATENATE(INDEX('LŠZ H'!A$2:AI$2000,B563,24),",",INDEX('LŠZ H'!A$2:AI$2000,B563,26)," ",INDEX('LŠZ H'!A$2:AI$2000,B563,25)))</f>
        <v>9 líp 364,913 21 Trenčianska Turná</v>
      </c>
      <c r="L563" s="288" t="str">
        <f>IF(A563="P",INDEX('LŠZ P'!A$2:AP$2000,B563,20),INDEX('LŠZ H'!A$2:AI$2000,B563,20))</f>
        <v>Jánošík</v>
      </c>
      <c r="M563" s="288" t="str">
        <f>IF(A563="P",CONCATENATE(INDEX('LŠZ P'!A$2:AP$2000,B563,3),"/",INDEX('LŠZ P'!A$2:AP$2000,B563,4)),CONCATENATE(INDEX('LŠZ H'!A$2:AI$2000,B563,3),"/",INDEX('LŠZ H'!A$2:AI$2000,B563,4)))</f>
        <v>ENZO 3 M/</v>
      </c>
      <c r="N563" s="288" t="str">
        <f>IF(A563="P",CONCATENATE(INDEX('LŠZ P'!A$2:AP$2000,B563,23),";",INDEX('LŠZ P'!A$2:AP$2000,B563,42)),CONCATENATE(INDEX('LŠZ H'!A$2:AI$2000,B563,23),";",INDEX('LŠZ H'!A$2:AI$2000,B563,39)))</f>
        <v>0;</v>
      </c>
      <c r="O563" s="896">
        <v>44766</v>
      </c>
      <c r="P563" s="599"/>
    </row>
    <row r="564" spans="1:16" s="295" customFormat="1" x14ac:dyDescent="0.2">
      <c r="A564" s="253" t="s">
        <v>991</v>
      </c>
      <c r="B564" s="289">
        <v>546</v>
      </c>
      <c r="C564" s="607">
        <v>561</v>
      </c>
      <c r="D564" s="288" t="str">
        <f>IF(A564="P",INDEX('LŠZ P'!A$2:AP$2000,B564,11),INDEX('LŠZ H'!A$2:AI$2000,B564,11))</f>
        <v>Mário MORAVČÍK</v>
      </c>
      <c r="E564" s="288" t="str">
        <f>IF(A564="P",INDEX('LŠZ P'!A$2:AP$2000,B564,5),INDEX('LŠZ H'!A$2:AI$2000,B564,5))</f>
        <v>OM-P546</v>
      </c>
      <c r="F564" s="288">
        <f>IF(A564="P",INDEX('LŠZ P'!A$2:AP$2000,B564,6),INDEX('LŠZ H'!A$2:AI$2000,B564,6))</f>
        <v>0</v>
      </c>
      <c r="G564" s="289" t="str">
        <f>IF(A564="P",INDEX('LŠZ P'!A$2:AP$2000,B564,21),INDEX('LŠZ H'!A$2:AI$2000,B564,21))</f>
        <v>P</v>
      </c>
      <c r="H564" s="288">
        <f>IF(A564="P",INDEX('LŠZ P'!A$2:AP$2000,B564,17),INDEX('LŠZ H'!A$2:AI$2000,B564,17))</f>
        <v>20561</v>
      </c>
      <c r="I564" s="446">
        <v>44040</v>
      </c>
      <c r="J564" s="289" t="str">
        <f>IF(A564="P",INDEX('LŠZ P'!A$2:AP$2000,B564,2),INDEX('LŠZ H'!A$2:AI$2000,B564,2))</f>
        <v>PK</v>
      </c>
      <c r="K564" s="288" t="str">
        <f>IF(A564="P",CONCATENATE(INDEX('LŠZ P'!A$2:AP$2000,B564,24),",",INDEX('LŠZ P'!A$2:AP$2000,B564,26)," ",INDEX('LŠZ P'!A$2:AP$2000,B564,25)),CONCATENATE(INDEX('LŠZ H'!A$2:AI$2000,B564,24),",",INDEX('LŠZ H'!A$2:AI$2000,B564,26)," ",INDEX('LŠZ H'!A$2:AI$2000,B564,25)))</f>
        <v>Do Baničného 516/7,034 01 Ružomberok</v>
      </c>
      <c r="L564" s="288" t="str">
        <f>IF(A564="P",INDEX('LŠZ P'!A$2:AP$2000,B564,20),INDEX('LŠZ H'!A$2:AI$2000,B564,20))</f>
        <v>Jánošík</v>
      </c>
      <c r="M564" s="288" t="str">
        <f>IF(A564="P",CONCATENATE(INDEX('LŠZ P'!A$2:AP$2000,B564,3),"/",INDEX('LŠZ P'!A$2:AP$2000,B564,4)),CONCATENATE(INDEX('LŠZ H'!A$2:AI$2000,B564,3),"/",INDEX('LŠZ H'!A$2:AI$2000,B564,4)))</f>
        <v>ZENO L/</v>
      </c>
      <c r="N564" s="288" t="str">
        <f>IF(A564="P",CONCATENATE(INDEX('LŠZ P'!A$2:AP$2000,B564,23),";",INDEX('LŠZ P'!A$2:AP$2000,B564,42)),CONCATENATE(INDEX('LŠZ H'!A$2:AI$2000,B564,23),";",INDEX('LŠZ H'!A$2:AI$2000,B564,39)))</f>
        <v>170;</v>
      </c>
      <c r="O564" s="896">
        <v>44767</v>
      </c>
      <c r="P564" s="599"/>
    </row>
    <row r="565" spans="1:16" s="295" customFormat="1" x14ac:dyDescent="0.2">
      <c r="A565" s="253" t="s">
        <v>991</v>
      </c>
      <c r="B565" s="289">
        <v>113</v>
      </c>
      <c r="C565" s="607">
        <v>562</v>
      </c>
      <c r="D565" s="288" t="str">
        <f>IF(A565="P",INDEX('LŠZ P'!A$2:AP$2000,B565,11),INDEX('LŠZ H'!A$2:AI$2000,B565,11))</f>
        <v>Ing. Martin DAŘÍČEK</v>
      </c>
      <c r="E565" s="288" t="str">
        <f>IF(A565="P",INDEX('LŠZ P'!A$2:AP$2000,B565,5),INDEX('LŠZ H'!A$2:AI$2000,B565,5))</f>
        <v>OM-P113</v>
      </c>
      <c r="F565" s="288" t="str">
        <f>IF(A565="P",INDEX('LŠZ P'!A$2:AP$2000,B565,6),INDEX('LŠZ H'!A$2:AI$2000,B565,6))</f>
        <v>P113</v>
      </c>
      <c r="G565" s="289" t="str">
        <f>IF(A565="P",INDEX('LŠZ P'!A$2:AP$2000,B565,21),INDEX('LŠZ H'!A$2:AI$2000,B565,21))</f>
        <v>P/P,Z</v>
      </c>
      <c r="H565" s="288">
        <f>IF(A565="P",INDEX('LŠZ P'!A$2:AP$2000,B565,17),INDEX('LŠZ H'!A$2:AI$2000,B565,17))</f>
        <v>20562</v>
      </c>
      <c r="I565" s="446">
        <v>44040</v>
      </c>
      <c r="J565" s="289" t="str">
        <f>IF(A565="P",INDEX('LŠZ P'!A$2:AP$2000,B565,2),INDEX('LŠZ H'!A$2:AI$2000,B565,2))</f>
        <v>MPK</v>
      </c>
      <c r="K565" s="288" t="str">
        <f>IF(A565="P",CONCATENATE(INDEX('LŠZ P'!A$2:AP$2000,B565,24),",",INDEX('LŠZ P'!A$2:AP$2000,B565,26)," ",INDEX('LŠZ P'!A$2:AP$2000,B565,25)),CONCATENATE(INDEX('LŠZ H'!A$2:AI$2000,B565,24),",",INDEX('LŠZ H'!A$2:AI$2000,B565,26)," ",INDEX('LŠZ H'!A$2:AI$2000,B565,25)))</f>
        <v>Marianka 1246,900 33 Marianka</v>
      </c>
      <c r="L565" s="288" t="str">
        <f>IF(A565="P",INDEX('LŠZ P'!A$2:AP$2000,B565,20),INDEX('LŠZ H'!A$2:AI$2000,B565,20))</f>
        <v>Matovič</v>
      </c>
      <c r="M565" s="288" t="str">
        <f>IF(A565="P",CONCATENATE(INDEX('LŠZ P'!A$2:AP$2000,B565,3),"/",INDEX('LŠZ P'!A$2:AP$2000,B565,4)),CONCATENATE(INDEX('LŠZ H'!A$2:AI$2000,B565,3),"/",INDEX('LŠZ H'!A$2:AI$2000,B565,4)))</f>
        <v>RAMAFLEX L/SCOUT ENDURO</v>
      </c>
      <c r="N565" s="288" t="str">
        <f>IF(A565="P",CONCATENATE(INDEX('LŠZ P'!A$2:AP$2000,B565,23),";",INDEX('LŠZ P'!A$2:AP$2000,B565,42)),CONCATENATE(INDEX('LŠZ H'!A$2:AI$2000,B565,23),";",INDEX('LŠZ H'!A$2:AI$2000,B565,39)))</f>
        <v>15//45/63;Para PLS do 15.09.2022</v>
      </c>
      <c r="O565" s="896">
        <v>44764</v>
      </c>
      <c r="P565" s="599"/>
    </row>
    <row r="566" spans="1:16" s="295" customFormat="1" x14ac:dyDescent="0.2">
      <c r="A566" s="253" t="s">
        <v>991</v>
      </c>
      <c r="B566" s="289">
        <v>204</v>
      </c>
      <c r="C566" s="607">
        <v>563</v>
      </c>
      <c r="D566" s="288" t="str">
        <f>IF(A566="P",INDEX('LŠZ P'!A$2:AP$2000,B566,11),INDEX('LŠZ H'!A$2:AI$2000,B566,11))</f>
        <v>Ing. Martin DAŘÍČEK</v>
      </c>
      <c r="E566" s="288" t="str">
        <f>IF(A566="P",INDEX('LŠZ P'!A$2:AP$2000,B566,5),INDEX('LŠZ H'!A$2:AI$2000,B566,5))</f>
        <v>OM-P204</v>
      </c>
      <c r="F566" s="288" t="str">
        <f>IF(A566="P",INDEX('LŠZ P'!A$2:AP$2000,B566,6),INDEX('LŠZ H'!A$2:AI$2000,B566,6))</f>
        <v>P113</v>
      </c>
      <c r="G566" s="289" t="str">
        <f>IF(A566="P",INDEX('LŠZ P'!A$2:AP$2000,B566,21),INDEX('LŠZ H'!A$2:AI$2000,B566,21))</f>
        <v>P</v>
      </c>
      <c r="H566" s="288">
        <f>IF(A566="P",INDEX('LŠZ P'!A$2:AP$2000,B566,17),INDEX('LŠZ H'!A$2:AI$2000,B566,17))</f>
        <v>20563</v>
      </c>
      <c r="I566" s="446">
        <v>44040</v>
      </c>
      <c r="J566" s="289" t="str">
        <f>IF(A566="P",INDEX('LŠZ P'!A$2:AP$2000,B566,2),INDEX('LŠZ H'!A$2:AI$2000,B566,2))</f>
        <v>MPK</v>
      </c>
      <c r="K566" s="288" t="str">
        <f>IF(A566="P",CONCATENATE(INDEX('LŠZ P'!A$2:AP$2000,B566,24),",",INDEX('LŠZ P'!A$2:AP$2000,B566,26)," ",INDEX('LŠZ P'!A$2:AP$2000,B566,25)),CONCATENATE(INDEX('LŠZ H'!A$2:AI$2000,B566,24),",",INDEX('LŠZ H'!A$2:AI$2000,B566,26)," ",INDEX('LŠZ H'!A$2:AI$2000,B566,25)))</f>
        <v>Marianka 1246,900 33 Marianka</v>
      </c>
      <c r="L566" s="288" t="str">
        <f>IF(A566="P",INDEX('LŠZ P'!A$2:AP$2000,B566,20),INDEX('LŠZ H'!A$2:AI$2000,B566,20))</f>
        <v>Matovič</v>
      </c>
      <c r="M566" s="288" t="str">
        <f>IF(A566="P",CONCATENATE(INDEX('LŠZ P'!A$2:AP$2000,B566,3),"/",INDEX('LŠZ P'!A$2:AP$2000,B566,4)),CONCATENATE(INDEX('LŠZ H'!A$2:AI$2000,B566,3),"/",INDEX('LŠZ H'!A$2:AI$2000,B566,4)))</f>
        <v>PLUTO 2 M/</v>
      </c>
      <c r="N566" s="288" t="str">
        <f>IF(A566="P",CONCATENATE(INDEX('LŠZ P'!A$2:AP$2000,B566,23),";",INDEX('LŠZ P'!A$2:AP$2000,B566,42)),CONCATENATE(INDEX('LŠZ H'!A$2:AI$2000,B566,23),";",INDEX('LŠZ H'!A$2:AI$2000,B566,39)))</f>
        <v>70;Lieta s paramotorom P113</v>
      </c>
      <c r="O566" s="896">
        <v>44764</v>
      </c>
      <c r="P566" s="599"/>
    </row>
    <row r="567" spans="1:16" s="295" customFormat="1" x14ac:dyDescent="0.2">
      <c r="A567" s="253" t="s">
        <v>991</v>
      </c>
      <c r="B567" s="289">
        <v>932</v>
      </c>
      <c r="C567" s="607">
        <v>564</v>
      </c>
      <c r="D567" s="288" t="str">
        <f>IF(A567="P",INDEX('LŠZ P'!A$2:AP$2000,B567,11),INDEX('LŠZ H'!A$2:AI$2000,B567,11))</f>
        <v>Ing. Martin DAŘÍČEK</v>
      </c>
      <c r="E567" s="288" t="str">
        <f>IF(A567="P",INDEX('LŠZ P'!A$2:AP$2000,B567,5),INDEX('LŠZ H'!A$2:AI$2000,B567,5))</f>
        <v>OM-P932</v>
      </c>
      <c r="F567" s="288" t="str">
        <f>IF(A567="P",INDEX('LŠZ P'!A$2:AP$2000,B567,6),INDEX('LŠZ H'!A$2:AI$2000,B567,6))</f>
        <v>P113</v>
      </c>
      <c r="G567" s="289" t="str">
        <f>IF(A567="P",INDEX('LŠZ P'!A$2:AP$2000,B567,21),INDEX('LŠZ H'!A$2:AI$2000,B567,21))</f>
        <v>P</v>
      </c>
      <c r="H567" s="288">
        <f>IF(A567="P",INDEX('LŠZ P'!A$2:AP$2000,B567,17),INDEX('LŠZ H'!A$2:AI$2000,B567,17))</f>
        <v>20564</v>
      </c>
      <c r="I567" s="446">
        <v>44040</v>
      </c>
      <c r="J567" s="289" t="str">
        <f>IF(A567="P",INDEX('LŠZ P'!A$2:AP$2000,B567,2),INDEX('LŠZ H'!A$2:AI$2000,B567,2))</f>
        <v>MPK</v>
      </c>
      <c r="K567" s="288" t="str">
        <f>IF(A567="P",CONCATENATE(INDEX('LŠZ P'!A$2:AP$2000,B567,24),",",INDEX('LŠZ P'!A$2:AP$2000,B567,26)," ",INDEX('LŠZ P'!A$2:AP$2000,B567,25)),CONCATENATE(INDEX('LŠZ H'!A$2:AI$2000,B567,24),",",INDEX('LŠZ H'!A$2:AI$2000,B567,26)," ",INDEX('LŠZ H'!A$2:AI$2000,B567,25)))</f>
        <v>Marianka 1246,900 33 Marianka</v>
      </c>
      <c r="L567" s="288" t="str">
        <f>IF(A567="P",INDEX('LŠZ P'!A$2:AP$2000,B567,20),INDEX('LŠZ H'!A$2:AI$2000,B567,20))</f>
        <v>Matovič</v>
      </c>
      <c r="M567" s="288" t="str">
        <f>IF(A567="P",CONCATENATE(INDEX('LŠZ P'!A$2:AP$2000,B567,3),"/",INDEX('LŠZ P'!A$2:AP$2000,B567,4)),CONCATENATE(INDEX('LŠZ H'!A$2:AI$2000,B567,3),"/",INDEX('LŠZ H'!A$2:AI$2000,B567,4)))</f>
        <v>DELTA 3 L/</v>
      </c>
      <c r="N567" s="288" t="str">
        <f>IF(A567="P",CONCATENATE(INDEX('LŠZ P'!A$2:AP$2000,B567,23),";",INDEX('LŠZ P'!A$2:AP$2000,B567,42)),CONCATENATE(INDEX('LŠZ H'!A$2:AI$2000,B567,23),";",INDEX('LŠZ H'!A$2:AI$2000,B567,39)))</f>
        <v>170;Lieta s paramotorom P113</v>
      </c>
      <c r="O567" s="896">
        <v>44764</v>
      </c>
      <c r="P567" s="599"/>
    </row>
    <row r="568" spans="1:16" s="295" customFormat="1" x14ac:dyDescent="0.2">
      <c r="A568" s="253" t="s">
        <v>991</v>
      </c>
      <c r="B568" s="289">
        <v>557</v>
      </c>
      <c r="C568" s="607">
        <v>565</v>
      </c>
      <c r="D568" s="288" t="str">
        <f>IF(A568="P",INDEX('LŠZ P'!A$2:AP$2000,B568,11),INDEX('LŠZ H'!A$2:AI$2000,B568,11))</f>
        <v>Štefan MICHALICA</v>
      </c>
      <c r="E568" s="288" t="str">
        <f>IF(A568="P",INDEX('LŠZ P'!A$2:AP$2000,B568,5),INDEX('LŠZ H'!A$2:AI$2000,B568,5))</f>
        <v>OM-P557</v>
      </c>
      <c r="F568" s="288">
        <f>IF(A568="P",INDEX('LŠZ P'!A$2:AP$2000,B568,6),INDEX('LŠZ H'!A$2:AI$2000,B568,6))</f>
        <v>0</v>
      </c>
      <c r="G568" s="289" t="str">
        <f>IF(A568="P",INDEX('LŠZ P'!A$2:AP$2000,B568,21),INDEX('LŠZ H'!A$2:AI$2000,B568,21))</f>
        <v>P</v>
      </c>
      <c r="H568" s="288">
        <f>IF(A568="P",INDEX('LŠZ P'!A$2:AP$2000,B568,17),INDEX('LŠZ H'!A$2:AI$2000,B568,17))</f>
        <v>15170</v>
      </c>
      <c r="I568" s="446">
        <v>44040</v>
      </c>
      <c r="J568" s="289" t="str">
        <f>IF(A568="P",INDEX('LŠZ P'!A$2:AP$2000,B568,2),INDEX('LŠZ H'!A$2:AI$2000,B568,2))</f>
        <v>PK</v>
      </c>
      <c r="K568" s="288" t="str">
        <f>IF(A568="P",CONCATENATE(INDEX('LŠZ P'!A$2:AP$2000,B568,24),",",INDEX('LŠZ P'!A$2:AP$2000,B568,26)," ",INDEX('LŠZ P'!A$2:AP$2000,B568,25)),CONCATENATE(INDEX('LŠZ H'!A$2:AI$2000,B568,24),",",INDEX('LŠZ H'!A$2:AI$2000,B568,26)," ",INDEX('LŠZ H'!A$2:AI$2000,B568,25)))</f>
        <v>Lenardova 2,851 01 Bratislava</v>
      </c>
      <c r="L568" s="288" t="str">
        <f>IF(A568="P",INDEX('LŠZ P'!A$2:AP$2000,B568,20),INDEX('LŠZ H'!A$2:AI$2000,B568,20))</f>
        <v>Matovič</v>
      </c>
      <c r="M568" s="288" t="str">
        <f>IF(A568="P",CONCATENATE(INDEX('LŠZ P'!A$2:AP$2000,B568,3),"/",INDEX('LŠZ P'!A$2:AP$2000,B568,4)),CONCATENATE(INDEX('LŠZ H'!A$2:AI$2000,B568,3),"/",INDEX('LŠZ H'!A$2:AI$2000,B568,4)))</f>
        <v>COMET 2 S/</v>
      </c>
      <c r="N568" s="288" t="str">
        <f>IF(A568="P",CONCATENATE(INDEX('LŠZ P'!A$2:AP$2000,B568,23),";",INDEX('LŠZ P'!A$2:AP$2000,B568,42)),CONCATENATE(INDEX('LŠZ H'!A$2:AI$2000,B568,23),";",INDEX('LŠZ H'!A$2:AI$2000,B568,39)))</f>
        <v>44,30;</v>
      </c>
      <c r="O568" s="896">
        <v>44763</v>
      </c>
      <c r="P568" s="599"/>
    </row>
    <row r="569" spans="1:16" s="295" customFormat="1" x14ac:dyDescent="0.2">
      <c r="A569" s="253" t="s">
        <v>991</v>
      </c>
      <c r="B569" s="289">
        <v>622</v>
      </c>
      <c r="C569" s="607">
        <v>566</v>
      </c>
      <c r="D569" s="288" t="str">
        <f>IF(A569="P",INDEX('LŠZ P'!A$2:AP$2000,B569,11),INDEX('LŠZ H'!A$2:AI$2000,B569,11))</f>
        <v>Štefan MICHALICA</v>
      </c>
      <c r="E569" s="288" t="str">
        <f>IF(A569="P",INDEX('LŠZ P'!A$2:AP$2000,B569,5),INDEX('LŠZ H'!A$2:AI$2000,B569,5))</f>
        <v>OM-P622</v>
      </c>
      <c r="F569" s="288">
        <f>IF(A569="P",INDEX('LŠZ P'!A$2:AP$2000,B569,6),INDEX('LŠZ H'!A$2:AI$2000,B569,6))</f>
        <v>0</v>
      </c>
      <c r="G569" s="289" t="str">
        <f>IF(A569="P",INDEX('LŠZ P'!A$2:AP$2000,B569,21),INDEX('LŠZ H'!A$2:AI$2000,B569,21))</f>
        <v>V</v>
      </c>
      <c r="H569" s="288">
        <f>IF(A569="P",INDEX('LŠZ P'!A$2:AP$2000,B569,17),INDEX('LŠZ H'!A$2:AI$2000,B569,17))</f>
        <v>20566</v>
      </c>
      <c r="I569" s="446">
        <v>44040</v>
      </c>
      <c r="J569" s="289" t="str">
        <f>IF(A569="P",INDEX('LŠZ P'!A$2:AP$2000,B569,2),INDEX('LŠZ H'!A$2:AI$2000,B569,2))</f>
        <v>PK</v>
      </c>
      <c r="K569" s="288" t="str">
        <f>IF(A569="P",CONCATENATE(INDEX('LŠZ P'!A$2:AP$2000,B569,24),",",INDEX('LŠZ P'!A$2:AP$2000,B569,26)," ",INDEX('LŠZ P'!A$2:AP$2000,B569,25)),CONCATENATE(INDEX('LŠZ H'!A$2:AI$2000,B569,24),",",INDEX('LŠZ H'!A$2:AI$2000,B569,26)," ",INDEX('LŠZ H'!A$2:AI$2000,B569,25)))</f>
        <v>Lenardova 2,851 01 Bratislava</v>
      </c>
      <c r="L569" s="288" t="str">
        <f>IF(A569="P",INDEX('LŠZ P'!A$2:AP$2000,B569,20),INDEX('LŠZ H'!A$2:AI$2000,B569,20))</f>
        <v>Matovič</v>
      </c>
      <c r="M569" s="456" t="str">
        <f>IF(A569="P",CONCATENATE(INDEX('LŠZ P'!A$2:AP$2000,B569,3),"/",INDEX('LŠZ P'!A$2:AP$2000,B569,4)),CONCATENATE(INDEX('LŠZ H'!A$2:AI$2000,B569,3),"/",INDEX('LŠZ H'!A$2:AI$2000,B569,4)))</f>
        <v xml:space="preserve"> VENUS SC S/</v>
      </c>
      <c r="N569" s="288" t="str">
        <f>IF(A569="P",CONCATENATE(INDEX('LŠZ P'!A$2:AP$2000,B569,23),";",INDEX('LŠZ P'!A$2:AP$2000,B569,42)),CONCATENATE(INDEX('LŠZ H'!A$2:AI$2000,B569,23),";",INDEX('LŠZ H'!A$2:AI$2000,B569,39)))</f>
        <v>0;</v>
      </c>
      <c r="O569" s="896">
        <v>44763</v>
      </c>
      <c r="P569" s="599"/>
    </row>
    <row r="570" spans="1:16" s="295" customFormat="1" x14ac:dyDescent="0.2">
      <c r="A570" s="253" t="s">
        <v>991</v>
      </c>
      <c r="B570" s="289">
        <v>632</v>
      </c>
      <c r="C570" s="607">
        <v>567</v>
      </c>
      <c r="D570" s="288" t="str">
        <f>IF(A570="P",INDEX('LŠZ P'!A$2:AP$2000,B570,11),INDEX('LŠZ H'!A$2:AI$2000,B570,11))</f>
        <v>Miloš CHŇAPEK</v>
      </c>
      <c r="E570" s="456" t="str">
        <f>IF(A570="P",INDEX('LŠZ P'!A$2:AP$2000,B570,5),INDEX('LŠZ H'!A$2:AI$2000,B570,5))</f>
        <v>OM-P632</v>
      </c>
      <c r="F570" s="457">
        <f>IF(A570="P",INDEX('LŠZ P'!A$2:AP$2000,B570,6),INDEX('LŠZ H'!A$2:AI$2000,B570,6))</f>
        <v>0</v>
      </c>
      <c r="G570" s="289" t="str">
        <f>IF(A570="P",INDEX('LŠZ P'!A$2:AP$2000,B570,21),INDEX('LŠZ H'!A$2:AI$2000,B570,21))</f>
        <v>V</v>
      </c>
      <c r="H570" s="457">
        <f>IF(A570="P",INDEX('LŠZ P'!A$2:AP$2000,B570,17),INDEX('LŠZ H'!A$2:AI$2000,B570,17))</f>
        <v>20567</v>
      </c>
      <c r="I570" s="254">
        <v>44040</v>
      </c>
      <c r="J570" s="289" t="str">
        <f>IF(A570="P",INDEX('LŠZ P'!A$2:AP$2000,B570,2),INDEX('LŠZ H'!A$2:AI$2000,B570,2))</f>
        <v>PK</v>
      </c>
      <c r="K570" s="456" t="str">
        <f>IF(A570="P",CONCATENATE(INDEX('LŠZ P'!A$2:AP$2000,B570,24),",",INDEX('LŠZ P'!A$2:AP$2000,B570,26)," ",INDEX('LŠZ P'!A$2:AP$2000,B570,25)),CONCATENATE(INDEX('LŠZ H'!A$2:AI$2000,B570,24),",",INDEX('LŠZ H'!A$2:AI$2000,B570,26)," ",INDEX('LŠZ H'!A$2:AI$2000,B570,25)))</f>
        <v>Horné Orešany 214,919 03 Horné Orešany</v>
      </c>
      <c r="L570" s="456" t="str">
        <f>IF(A570="P",INDEX('LŠZ P'!A$2:AP$2000,B570,20),INDEX('LŠZ H'!A$2:AI$2000,B570,20))</f>
        <v>Matovič</v>
      </c>
      <c r="M570" s="456" t="str">
        <f>IF(A570="P",CONCATENATE(INDEX('LŠZ P'!A$2:AP$2000,B570,3),"/",INDEX('LŠZ P'!A$2:AP$2000,B570,4)),CONCATENATE(INDEX('LŠZ H'!A$2:AI$2000,B570,3),"/",INDEX('LŠZ H'!A$2:AI$2000,B570,4)))</f>
        <v>VENUS SC M/</v>
      </c>
      <c r="N570" s="456" t="str">
        <f>IF(A570="P",CONCATENATE(INDEX('LŠZ P'!A$2:AP$2000,B570,23),";",INDEX('LŠZ P'!A$2:AP$2000,B570,42)),CONCATENATE(INDEX('LŠZ H'!A$2:AI$2000,B570,23),";",INDEX('LŠZ H'!A$2:AI$2000,B570,39)))</f>
        <v>0;</v>
      </c>
      <c r="O570" s="254">
        <v>44765</v>
      </c>
      <c r="P570" s="599"/>
    </row>
    <row r="571" spans="1:16" s="295" customFormat="1" x14ac:dyDescent="0.2">
      <c r="A571" s="253" t="s">
        <v>991</v>
      </c>
      <c r="B571" s="289">
        <v>647</v>
      </c>
      <c r="C571" s="607">
        <v>568</v>
      </c>
      <c r="D571" s="288" t="str">
        <f>IF(A571="P",INDEX('LŠZ P'!A$2:AP$2000,B571,11),INDEX('LŠZ H'!A$2:AI$2000,B571,11))</f>
        <v>Peter TÁBORA</v>
      </c>
      <c r="E571" s="456" t="str">
        <f>IF(A571="P",INDEX('LŠZ P'!A$2:AP$2000,B571,5),INDEX('LŠZ H'!A$2:AI$2000,B571,5))</f>
        <v>OM-P647</v>
      </c>
      <c r="F571" s="457">
        <f>IF(A571="P",INDEX('LŠZ P'!A$2:AP$2000,B571,6),INDEX('LŠZ H'!A$2:AI$2000,B571,6))</f>
        <v>0</v>
      </c>
      <c r="G571" s="289" t="str">
        <f>IF(A571="P",INDEX('LŠZ P'!A$2:AP$2000,B571,21),INDEX('LŠZ H'!A$2:AI$2000,B571,21))</f>
        <v>V</v>
      </c>
      <c r="H571" s="457">
        <f>IF(A571="P",INDEX('LŠZ P'!A$2:AP$2000,B571,17),INDEX('LŠZ H'!A$2:AI$2000,B571,17))</f>
        <v>20568</v>
      </c>
      <c r="I571" s="254">
        <v>44040</v>
      </c>
      <c r="J571" s="289" t="str">
        <f>IF(A571="P",INDEX('LŠZ P'!A$2:AP$2000,B571,2),INDEX('LŠZ H'!A$2:AI$2000,B571,2))</f>
        <v>PK</v>
      </c>
      <c r="K571" s="456" t="str">
        <f>IF(A571="P",CONCATENATE(INDEX('LŠZ P'!A$2:AP$2000,B571,24),",",INDEX('LŠZ P'!A$2:AP$2000,B571,26)," ",INDEX('LŠZ P'!A$2:AP$2000,B571,25)),CONCATENATE(INDEX('LŠZ H'!A$2:AI$2000,B571,24),",",INDEX('LŠZ H'!A$2:AI$2000,B571,26)," ",INDEX('LŠZ H'!A$2:AI$2000,B571,25)))</f>
        <v>Malacká cesta 21,902 01 Pezinok</v>
      </c>
      <c r="L571" s="456" t="str">
        <f>IF(A571="P",INDEX('LŠZ P'!A$2:AP$2000,B571,20),INDEX('LŠZ H'!A$2:AI$2000,B571,20))</f>
        <v>Matovič</v>
      </c>
      <c r="M571" s="456" t="str">
        <f>IF(A571="P",CONCATENATE(INDEX('LŠZ P'!A$2:AP$2000,B571,3),"/",INDEX('LŠZ P'!A$2:AP$2000,B571,4)),CONCATENATE(INDEX('LŠZ H'!A$2:AI$2000,B571,3),"/",INDEX('LŠZ H'!A$2:AI$2000,B571,4)))</f>
        <v>VENUS SC S/</v>
      </c>
      <c r="N571" s="456" t="str">
        <f>IF(A571="P",CONCATENATE(INDEX('LŠZ P'!A$2:AP$2000,B571,23),";",INDEX('LŠZ P'!A$2:AP$2000,B571,42)),CONCATENATE(INDEX('LŠZ H'!A$2:AI$2000,B571,23),";",INDEX('LŠZ H'!A$2:AI$2000,B571,39)))</f>
        <v>0;</v>
      </c>
      <c r="O571" s="254">
        <v>44763</v>
      </c>
      <c r="P571" s="599"/>
    </row>
    <row r="572" spans="1:16" s="295" customFormat="1" x14ac:dyDescent="0.2">
      <c r="A572" s="253" t="s">
        <v>991</v>
      </c>
      <c r="B572" s="289">
        <v>174</v>
      </c>
      <c r="C572" s="607">
        <v>569</v>
      </c>
      <c r="D572" s="288" t="str">
        <f>IF(A572="P",INDEX('LŠZ P'!A$2:AP$2000,B572,11),INDEX('LŠZ H'!A$2:AI$2000,B572,11))</f>
        <v>Martin URBAN</v>
      </c>
      <c r="E572" s="456" t="str">
        <f>IF(A572="P",INDEX('LŠZ P'!A$2:AP$2000,B572,5),INDEX('LŠZ H'!A$2:AI$2000,B572,5))</f>
        <v>OM-P174</v>
      </c>
      <c r="F572" s="457" t="str">
        <f>IF(A572="P",INDEX('LŠZ P'!A$2:AP$2000,B572,6),INDEX('LŠZ H'!A$2:AI$2000,B572,6))</f>
        <v>P174</v>
      </c>
      <c r="G572" s="289" t="str">
        <f>IF(A572="P",INDEX('LŠZ P'!A$2:AP$2000,B572,21),INDEX('LŠZ H'!A$2:AI$2000,B572,21))</f>
        <v>P,P</v>
      </c>
      <c r="H572" s="457">
        <f>IF(A572="P",INDEX('LŠZ P'!A$2:AP$2000,B572,17),INDEX('LŠZ H'!A$2:AI$2000,B572,17))</f>
        <v>20569</v>
      </c>
      <c r="I572" s="254">
        <v>44040</v>
      </c>
      <c r="J572" s="289" t="str">
        <f>IF(A572="P",INDEX('LŠZ P'!A$2:AP$2000,B572,2),INDEX('LŠZ H'!A$2:AI$2000,B572,2))</f>
        <v>MPK</v>
      </c>
      <c r="K572" s="456" t="str">
        <f>IF(A572="P",CONCATENATE(INDEX('LŠZ P'!A$2:AP$2000,B572,24),",",INDEX('LŠZ P'!A$2:AP$2000,B572,26)," ",INDEX('LŠZ P'!A$2:AP$2000,B572,25)),CONCATENATE(INDEX('LŠZ H'!A$2:AI$2000,B572,24),",",INDEX('LŠZ H'!A$2:AI$2000,B572,26)," ",INDEX('LŠZ H'!A$2:AI$2000,B572,25)))</f>
        <v>Raková 849,023 51 Raková</v>
      </c>
      <c r="L572" s="456" t="str">
        <f>IF(A572="P",INDEX('LŠZ P'!A$2:AP$2000,B572,20),INDEX('LŠZ H'!A$2:AI$2000,B572,20))</f>
        <v>Kačmár</v>
      </c>
      <c r="M572" s="456" t="str">
        <f>IF(A572="P",CONCATENATE(INDEX('LŠZ P'!A$2:AP$2000,B572,3),"/",INDEX('LŠZ P'!A$2:AP$2000,B572,4)),CONCATENATE(INDEX('LŠZ H'!A$2:AI$2000,B572,3),"/",INDEX('LŠZ H'!A$2:AI$2000,B572,4)))</f>
        <v>IMPULS 2 26/MINIPLANE TOP 80</v>
      </c>
      <c r="N572" s="456" t="str">
        <f>IF(A572="P",CONCATENATE(INDEX('LŠZ P'!A$2:AP$2000,B572,23),";",INDEX('LŠZ P'!A$2:AP$2000,B572,42)),CONCATENATE(INDEX('LŠZ H'!A$2:AI$2000,B572,23),";",INDEX('LŠZ H'!A$2:AI$2000,B572,39)))</f>
        <v>106,40//83,40;</v>
      </c>
      <c r="O572" s="254">
        <v>44758</v>
      </c>
      <c r="P572" s="599"/>
    </row>
    <row r="573" spans="1:16" s="295" customFormat="1" x14ac:dyDescent="0.2">
      <c r="A573" s="253" t="s">
        <v>991</v>
      </c>
      <c r="B573" s="289">
        <v>397</v>
      </c>
      <c r="C573" s="607">
        <v>570</v>
      </c>
      <c r="D573" s="288" t="str">
        <f>IF(A573="P",INDEX('LŠZ P'!A$2:AP$2000,B573,11),INDEX('LŠZ H'!A$2:AI$2000,B573,11))</f>
        <v>Mgr. Martin MURÁR</v>
      </c>
      <c r="E573" s="456" t="str">
        <f>IF(A573="P",INDEX('LŠZ P'!A$2:AP$2000,B573,5),INDEX('LŠZ H'!A$2:AI$2000,B573,5))</f>
        <v>OM-P397</v>
      </c>
      <c r="F573" s="457">
        <f>IF(A573="P",INDEX('LŠZ P'!A$2:AP$2000,B573,6),INDEX('LŠZ H'!A$2:AI$2000,B573,6))</f>
        <v>0</v>
      </c>
      <c r="G573" s="289" t="str">
        <f>IF(A573="P",INDEX('LŠZ P'!A$2:AP$2000,B573,21),INDEX('LŠZ H'!A$2:AI$2000,B573,21))</f>
        <v>V</v>
      </c>
      <c r="H573" s="457">
        <f>IF(A573="P",INDEX('LŠZ P'!A$2:AP$2000,B573,17),INDEX('LŠZ H'!A$2:AI$2000,B573,17))</f>
        <v>20570</v>
      </c>
      <c r="I573" s="254">
        <v>44046</v>
      </c>
      <c r="J573" s="289" t="str">
        <f>IF(A573="P",INDEX('LŠZ P'!A$2:AP$2000,B573,2),INDEX('LŠZ H'!A$2:AI$2000,B573,2))</f>
        <v>PK</v>
      </c>
      <c r="K573" s="456" t="str">
        <f>IF(A573="P",CONCATENATE(INDEX('LŠZ P'!A$2:AP$2000,B573,24),",",INDEX('LŠZ P'!A$2:AP$2000,B573,26)," ",INDEX('LŠZ P'!A$2:AP$2000,B573,25)),CONCATENATE(INDEX('LŠZ H'!A$2:AI$2000,B573,24),",",INDEX('LŠZ H'!A$2:AI$2000,B573,26)," ",INDEX('LŠZ H'!A$2:AI$2000,B573,25)))</f>
        <v>Štúrova 73/25,059 41 Tatranská Štrba</v>
      </c>
      <c r="L573" s="456" t="str">
        <f>IF(A573="P",INDEX('LŠZ P'!A$2:AP$2000,B573,20),INDEX('LŠZ H'!A$2:AI$2000,B573,20))</f>
        <v>Šleboda</v>
      </c>
      <c r="M573" s="456" t="str">
        <f>IF(A573="P",CONCATENATE(INDEX('LŠZ P'!A$2:AP$2000,B573,3),"/",INDEX('LŠZ P'!A$2:AP$2000,B573,4)),CONCATENATE(INDEX('LŠZ H'!A$2:AI$2000,B573,3),"/",INDEX('LŠZ H'!A$2:AI$2000,B573,4)))</f>
        <v>MANA 21/</v>
      </c>
      <c r="N573" s="456" t="str">
        <f>IF(A573="P",CONCATENATE(INDEX('LŠZ P'!A$2:AP$2000,B573,23),";",INDEX('LŠZ P'!A$2:AP$2000,B573,42)),CONCATENATE(INDEX('LŠZ H'!A$2:AI$2000,B573,23),";",INDEX('LŠZ H'!A$2:AI$2000,B573,39)))</f>
        <v>0;</v>
      </c>
      <c r="O573" s="254">
        <v>44769</v>
      </c>
      <c r="P573" s="599"/>
    </row>
    <row r="574" spans="1:16" s="304" customFormat="1" x14ac:dyDescent="0.2">
      <c r="A574" s="253" t="s">
        <v>991</v>
      </c>
      <c r="B574" s="289">
        <v>425</v>
      </c>
      <c r="C574" s="607">
        <v>571</v>
      </c>
      <c r="D574" s="288" t="str">
        <f>IF(A574="P",INDEX('LŠZ P'!A$2:AP$2000,B574,11),INDEX('LŠZ H'!A$2:AI$2000,B574,11))</f>
        <v>Ing. Róbert GALLIK, PhD.</v>
      </c>
      <c r="E574" s="456" t="str">
        <f>IF(A574="P",INDEX('LŠZ P'!A$2:AP$2000,B574,5),INDEX('LŠZ H'!A$2:AI$2000,B574,5))</f>
        <v>OM-P425</v>
      </c>
      <c r="F574" s="457" t="str">
        <f>IF(A574="P",INDEX('LŠZ P'!A$2:AP$2000,B574,6),INDEX('LŠZ H'!A$2:AI$2000,B574,6))</f>
        <v>L317</v>
      </c>
      <c r="G574" s="289" t="str">
        <f>IF(A574="P",INDEX('LŠZ P'!A$2:AP$2000,B574,21),INDEX('LŠZ H'!A$2:AI$2000,B574,21))</f>
        <v>V</v>
      </c>
      <c r="H574" s="457">
        <f>IF(A574="P",INDEX('LŠZ P'!A$2:AP$2000,B574,17),INDEX('LŠZ H'!A$2:AI$2000,B574,17))</f>
        <v>20571</v>
      </c>
      <c r="I574" s="254">
        <v>44047</v>
      </c>
      <c r="J574" s="289" t="str">
        <f>IF(A574="P",INDEX('LŠZ P'!A$2:AP$2000,B574,2),INDEX('LŠZ H'!A$2:AI$2000,B574,2))</f>
        <v>MPK</v>
      </c>
      <c r="K574" s="456" t="str">
        <f>IF(A574="P",CONCATENATE(INDEX('LŠZ P'!A$2:AP$2000,B574,24),",",INDEX('LŠZ P'!A$2:AP$2000,B574,26)," ",INDEX('LŠZ P'!A$2:AP$2000,B574,25)),CONCATENATE(INDEX('LŠZ H'!A$2:AI$2000,B574,24),",",INDEX('LŠZ H'!A$2:AI$2000,B574,26)," ",INDEX('LŠZ H'!A$2:AI$2000,B574,25)))</f>
        <v>Oreské 75,072 23 Oreské</v>
      </c>
      <c r="L574" s="456" t="str">
        <f>IF(A574="P",INDEX('LŠZ P'!A$2:AP$2000,B574,20),INDEX('LŠZ H'!A$2:AI$2000,B574,20))</f>
        <v>Šimko</v>
      </c>
      <c r="M574" s="456" t="str">
        <f>IF(A574="P",CONCATENATE(INDEX('LŠZ P'!A$2:AP$2000,B574,3),"/",INDEX('LŠZ P'!A$2:AP$2000,B574,4)),CONCATENATE(INDEX('LŠZ H'!A$2:AI$2000,B574,3),"/",INDEX('LŠZ H'!A$2:AI$2000,B574,4)))</f>
        <v>LIFT EZ R L/</v>
      </c>
      <c r="N574" s="456" t="str">
        <f>IF(A574="P",CONCATENATE(INDEX('LŠZ P'!A$2:AP$2000,B574,23),";",INDEX('LŠZ P'!A$2:AP$2000,B574,42)),CONCATENATE(INDEX('LŠZ H'!A$2:AI$2000,B574,23),";",INDEX('LŠZ H'!A$2:AI$2000,B574,39)))</f>
        <v>0;</v>
      </c>
      <c r="O574" s="254">
        <v>44775</v>
      </c>
      <c r="P574" s="616"/>
    </row>
    <row r="575" spans="1:16" s="304" customFormat="1" x14ac:dyDescent="0.2">
      <c r="A575" s="253" t="s">
        <v>991</v>
      </c>
      <c r="B575" s="289">
        <v>584</v>
      </c>
      <c r="C575" s="607">
        <v>572</v>
      </c>
      <c r="D575" s="288" t="str">
        <f>IF(A575="P",INDEX('LŠZ P'!A$2:AP$2000,B575,11),INDEX('LŠZ H'!A$2:AI$2000,B575,11))</f>
        <v>Ing. Michal GAJDOŠ</v>
      </c>
      <c r="E575" s="456" t="str">
        <f>IF(A575="P",INDEX('LŠZ P'!A$2:AP$2000,B575,5),INDEX('LŠZ H'!A$2:AI$2000,B575,5))</f>
        <v>OM-P584</v>
      </c>
      <c r="F575" s="457">
        <f>IF(A575="P",INDEX('LŠZ P'!A$2:AP$2000,B575,6),INDEX('LŠZ H'!A$2:AI$2000,B575,6))</f>
        <v>0</v>
      </c>
      <c r="G575" s="289" t="str">
        <f>IF(A575="P",INDEX('LŠZ P'!A$2:AP$2000,B575,21),INDEX('LŠZ H'!A$2:AI$2000,B575,21))</f>
        <v>P</v>
      </c>
      <c r="H575" s="457">
        <f>IF(A575="P",INDEX('LŠZ P'!A$2:AP$2000,B575,17),INDEX('LŠZ H'!A$2:AI$2000,B575,17))</f>
        <v>15091</v>
      </c>
      <c r="I575" s="254">
        <v>44047</v>
      </c>
      <c r="J575" s="289" t="str">
        <f>IF(A575="P",INDEX('LŠZ P'!A$2:AP$2000,B575,2),INDEX('LŠZ H'!A$2:AI$2000,B575,2))</f>
        <v>PK</v>
      </c>
      <c r="K575" s="456" t="str">
        <f>IF(A575="P",CONCATENATE(INDEX('LŠZ P'!A$2:AP$2000,B575,24),",",INDEX('LŠZ P'!A$2:AP$2000,B575,26)," ",INDEX('LŠZ P'!A$2:AP$2000,B575,25)),CONCATENATE(INDEX('LŠZ H'!A$2:AI$2000,B575,24),",",INDEX('LŠZ H'!A$2:AI$2000,B575,26)," ",INDEX('LŠZ H'!A$2:AI$2000,B575,25)))</f>
        <v>Koškovce 144,067 12 Koškovce</v>
      </c>
      <c r="L575" s="456" t="str">
        <f>IF(A575="P",INDEX('LŠZ P'!A$2:AP$2000,B575,20),INDEX('LŠZ H'!A$2:AI$2000,B575,20))</f>
        <v>Krempaský</v>
      </c>
      <c r="M575" s="456" t="str">
        <f>IF(A575="P",CONCATENATE(INDEX('LŠZ P'!A$2:AP$2000,B575,3),"/",INDEX('LŠZ P'!A$2:AP$2000,B575,4)),CONCATENATE(INDEX('LŠZ H'!A$2:AI$2000,B575,3),"/",INDEX('LŠZ H'!A$2:AI$2000,B575,4)))</f>
        <v>NEVADA 26/</v>
      </c>
      <c r="N575" s="456" t="str">
        <f>IF(A575="P",CONCATENATE(INDEX('LŠZ P'!A$2:AP$2000,B575,23),";",INDEX('LŠZ P'!A$2:AP$2000,B575,42)),CONCATENATE(INDEX('LŠZ H'!A$2:AI$2000,B575,23),";",INDEX('LŠZ H'!A$2:AI$2000,B575,39)))</f>
        <v>83,38;</v>
      </c>
      <c r="O575" s="254">
        <v>44739</v>
      </c>
      <c r="P575" s="616"/>
    </row>
    <row r="576" spans="1:16" s="304" customFormat="1" x14ac:dyDescent="0.2">
      <c r="A576" s="253" t="s">
        <v>991</v>
      </c>
      <c r="B576" s="289">
        <v>768</v>
      </c>
      <c r="C576" s="607">
        <v>573</v>
      </c>
      <c r="D576" s="288" t="str">
        <f>IF(A576="P",INDEX('LŠZ P'!A$2:AP$2000,B576,11),INDEX('LŠZ H'!A$2:AI$2000,B576,11))</f>
        <v>Ing. Michal GAJDOŠ</v>
      </c>
      <c r="E576" s="288" t="str">
        <f>IF(A576="P",INDEX('LŠZ P'!A$2:AP$2000,B576,5),INDEX('LŠZ H'!A$2:AI$2000,B576,5))</f>
        <v>OM–P768</v>
      </c>
      <c r="F576" s="288" t="str">
        <f>IF(A576="P",INDEX('LŠZ P'!A$2:AP$2000,B576,6),INDEX('LŠZ H'!A$2:AI$2000,B576,6))</f>
        <v>P768</v>
      </c>
      <c r="G576" s="289" t="str">
        <f>IF(A576="P",INDEX('LŠZ P'!A$2:AP$2000,B576,21),INDEX('LŠZ H'!A$2:AI$2000,B576,21))</f>
        <v>P/-</v>
      </c>
      <c r="H576" s="288">
        <f>IF(A576="P",INDEX('LŠZ P'!A$2:AP$2000,B576,17),INDEX('LŠZ H'!A$2:AI$2000,B576,17))</f>
        <v>15592</v>
      </c>
      <c r="I576" s="446">
        <v>44047</v>
      </c>
      <c r="J576" s="289" t="str">
        <f>IF(A576="P",INDEX('LŠZ P'!A$2:AP$2000,B576,2),INDEX('LŠZ H'!A$2:AI$2000,B576,2))</f>
        <v>MPK</v>
      </c>
      <c r="K576" s="288" t="str">
        <f>IF(A576="P",CONCATENATE(INDEX('LŠZ P'!A$2:AP$2000,B576,24),",",INDEX('LŠZ P'!A$2:AP$2000,B576,26)," ",INDEX('LŠZ P'!A$2:AP$2000,B576,25)),CONCATENATE(INDEX('LŠZ H'!A$2:AI$2000,B576,24),",",INDEX('LŠZ H'!A$2:AI$2000,B576,26)," ",INDEX('LŠZ H'!A$2:AI$2000,B576,25)))</f>
        <v>Koškovce 144,067 12 Koškovce</v>
      </c>
      <c r="L576" s="288" t="str">
        <f>IF(A576="P",INDEX('LŠZ P'!A$2:AP$2000,B576,20),INDEX('LŠZ H'!A$2:AI$2000,B576,20))</f>
        <v>Krempaský</v>
      </c>
      <c r="M576" s="288" t="str">
        <f>IF(A576="P",CONCATENATE(INDEX('LŠZ P'!A$2:AP$2000,B576,3),"/",INDEX('LŠZ P'!A$2:AP$2000,B576,4)),CONCATENATE(INDEX('LŠZ H'!A$2:AI$2000,B576,3),"/",INDEX('LŠZ H'!A$2:AI$2000,B576,4)))</f>
        <v>TAIFUN M/ MINIPLANE</v>
      </c>
      <c r="N576" s="288" t="str">
        <f>IF(A576="P",CONCATENATE(INDEX('LŠZ P'!A$2:AP$2000,B576,23),";",INDEX('LŠZ P'!A$2:AP$2000,B576,42)),CONCATENATE(INDEX('LŠZ H'!A$2:AI$2000,B576,23),";",INDEX('LŠZ H'!A$2:AI$2000,B576,39)))</f>
        <v>170,45//250;para nepredlžené k 1.8.2016, porucha</v>
      </c>
      <c r="O576" s="254">
        <v>44739</v>
      </c>
      <c r="P576" s="616"/>
    </row>
    <row r="577" spans="1:16" s="304" customFormat="1" x14ac:dyDescent="0.2">
      <c r="A577" s="253" t="s">
        <v>991</v>
      </c>
      <c r="B577" s="289">
        <v>758</v>
      </c>
      <c r="C577" s="607">
        <v>574</v>
      </c>
      <c r="D577" s="288" t="str">
        <f>IF(A577="P",INDEX('LŠZ P'!A$2:AP$2000,B577,11),INDEX('LŠZ H'!A$2:AI$2000,B577,11))</f>
        <v>Ing. Michal GAJDOŠ</v>
      </c>
      <c r="E577" s="288" t="str">
        <f>IF(A577="P",INDEX('LŠZ P'!A$2:AP$2000,B577,5),INDEX('LŠZ H'!A$2:AI$2000,B577,5))</f>
        <v>OM-P758</v>
      </c>
      <c r="F577" s="288" t="str">
        <f>IF(A577="P",INDEX('LŠZ P'!A$2:AP$2000,B577,6),INDEX('LŠZ H'!A$2:AI$2000,B577,6))</f>
        <v>P758</v>
      </c>
      <c r="G577" s="289" t="str">
        <f>IF(A577="P",INDEX('LŠZ P'!A$2:AP$2000,B577,21),INDEX('LŠZ H'!A$2:AI$2000,B577,21))</f>
        <v>P,Z/V</v>
      </c>
      <c r="H577" s="288">
        <f>IF(A577="P",INDEX('LŠZ P'!A$2:AP$2000,B577,17),INDEX('LŠZ H'!A$2:AI$2000,B577,17))</f>
        <v>20574</v>
      </c>
      <c r="I577" s="446">
        <v>44047</v>
      </c>
      <c r="J577" s="289" t="str">
        <f>IF(A577="P",INDEX('LŠZ P'!A$2:AP$2000,B577,2),INDEX('LŠZ H'!A$2:AI$2000,B577,2))</f>
        <v>MPK</v>
      </c>
      <c r="K577" s="288" t="str">
        <f>IF(A577="P",CONCATENATE(INDEX('LŠZ P'!A$2:AP$2000,B577,24),",",INDEX('LŠZ P'!A$2:AP$2000,B577,26)," ",INDEX('LŠZ P'!A$2:AP$2000,B577,25)),CONCATENATE(INDEX('LŠZ H'!A$2:AI$2000,B577,24),",",INDEX('LŠZ H'!A$2:AI$2000,B577,26)," ",INDEX('LŠZ H'!A$2:AI$2000,B577,25)))</f>
        <v>Koškovce 144,067 12 Koškovce</v>
      </c>
      <c r="L577" s="288" t="str">
        <f>IF(A577="P",INDEX('LŠZ P'!A$2:AP$2000,B577,20),INDEX('LŠZ H'!A$2:AI$2000,B577,20))</f>
        <v>Krempaský</v>
      </c>
      <c r="M577" s="288" t="str">
        <f>IF(A577="P",CONCATENATE(INDEX('LŠZ P'!A$2:AP$2000,B577,3),"/",INDEX('LŠZ P'!A$2:AP$2000,B577,4)),CONCATENATE(INDEX('LŠZ H'!A$2:AI$2000,B577,3),"/",INDEX('LŠZ H'!A$2:AI$2000,B577,4)))</f>
        <v>FORCE M/NIMBUS 1 B</v>
      </c>
      <c r="N577" s="288" t="str">
        <f>IF(A577="P",CONCATENATE(INDEX('LŠZ P'!A$2:AP$2000,B577,23),";",INDEX('LŠZ P'!A$2:AP$2000,B577,42)),CONCATENATE(INDEX('LŠZ H'!A$2:AI$2000,B577,23),";",INDEX('LŠZ H'!A$2:AI$2000,B577,39)))</f>
        <v>50//15;</v>
      </c>
      <c r="O577" s="254">
        <v>44739</v>
      </c>
      <c r="P577" s="616"/>
    </row>
    <row r="578" spans="1:16" s="295" customFormat="1" x14ac:dyDescent="0.2">
      <c r="A578" s="253" t="s">
        <v>991</v>
      </c>
      <c r="B578" s="289">
        <v>700</v>
      </c>
      <c r="C578" s="607">
        <v>575</v>
      </c>
      <c r="D578" s="288" t="str">
        <f>IF(A578="P",INDEX('LŠZ P'!A$2:AP$2000,B578,11),INDEX('LŠZ H'!A$2:AI$2000,B578,11))</f>
        <v>Martin SOKOLI</v>
      </c>
      <c r="E578" s="288" t="str">
        <f>IF(A578="P",INDEX('LŠZ P'!A$2:AP$2000,B578,5),INDEX('LŠZ H'!A$2:AI$2000,B578,5))</f>
        <v>OM-P700</v>
      </c>
      <c r="F578" s="288">
        <f>IF(A578="P",INDEX('LŠZ P'!A$2:AP$2000,B578,6),INDEX('LŠZ H'!A$2:AI$2000,B578,6))</f>
        <v>0</v>
      </c>
      <c r="G578" s="289" t="str">
        <f>IF(A578="P",INDEX('LŠZ P'!A$2:AP$2000,B578,21),INDEX('LŠZ H'!A$2:AI$2000,B578,21))</f>
        <v>P</v>
      </c>
      <c r="H578" s="288">
        <f>IF(A578="P",INDEX('LŠZ P'!A$2:AP$2000,B578,17),INDEX('LŠZ H'!A$2:AI$2000,B578,17))</f>
        <v>16312</v>
      </c>
      <c r="I578" s="446">
        <v>44048</v>
      </c>
      <c r="J578" s="289" t="str">
        <f>IF(A578="P",INDEX('LŠZ P'!A$2:AP$2000,B578,2),INDEX('LŠZ H'!A$2:AI$2000,B578,2))</f>
        <v>PK</v>
      </c>
      <c r="K578" s="288" t="str">
        <f>IF(A578="P",CONCATENATE(INDEX('LŠZ P'!A$2:AP$2000,B578,24),",",INDEX('LŠZ P'!A$2:AP$2000,B578,26)," ",INDEX('LŠZ P'!A$2:AP$2000,B578,25)),CONCATENATE(INDEX('LŠZ H'!A$2:AI$2000,B578,24),",",INDEX('LŠZ H'!A$2:AI$2000,B578,26)," ",INDEX('LŠZ H'!A$2:AI$2000,B578,25)))</f>
        <v>J. Fraňa 11,036 01 Martin</v>
      </c>
      <c r="L578" s="288" t="str">
        <f>IF(A578="P",INDEX('LŠZ P'!A$2:AP$2000,B578,20),INDEX('LŠZ H'!A$2:AI$2000,B578,20))</f>
        <v>Bernát</v>
      </c>
      <c r="M578" s="288" t="str">
        <f>IF(A578="P",CONCATENATE(INDEX('LŠZ P'!A$2:AP$2000,B578,3),"/",INDEX('LŠZ P'!A$2:AP$2000,B578,4)),CONCATENATE(INDEX('LŠZ H'!A$2:AI$2000,B578,3),"/",INDEX('LŠZ H'!A$2:AI$2000,B578,4)))</f>
        <v>OMEGA 7 24/</v>
      </c>
      <c r="N578" s="288" t="str">
        <f>IF(A578="P",CONCATENATE(INDEX('LŠZ P'!A$2:AP$2000,B578,23),";",INDEX('LŠZ P'!A$2:AP$2000,B578,42)),CONCATENATE(INDEX('LŠZ H'!A$2:AI$2000,B578,23),";",INDEX('LŠZ H'!A$2:AI$2000,B578,39)))</f>
        <v>67,5;</v>
      </c>
      <c r="O578" s="254">
        <v>44769</v>
      </c>
      <c r="P578" s="599"/>
    </row>
    <row r="579" spans="1:16" s="295" customFormat="1" x14ac:dyDescent="0.2">
      <c r="A579" s="253" t="s">
        <v>991</v>
      </c>
      <c r="B579" s="289">
        <v>282</v>
      </c>
      <c r="C579" s="607">
        <v>576</v>
      </c>
      <c r="D579" s="288" t="str">
        <f>IF(A579="P",INDEX('LŠZ P'!A$2:AP$2000,B579,11),INDEX('LŠZ H'!A$2:AI$2000,B579,11))</f>
        <v>Martin SOKOLI</v>
      </c>
      <c r="E579" s="288" t="str">
        <f>IF(A579="P",INDEX('LŠZ P'!A$2:AP$2000,B579,5),INDEX('LŠZ H'!A$2:AI$2000,B579,5))</f>
        <v>OM-P282</v>
      </c>
      <c r="F579" s="288">
        <f>IF(A579="P",INDEX('LŠZ P'!A$2:AP$2000,B579,6),INDEX('LŠZ H'!A$2:AI$2000,B579,6))</f>
        <v>0</v>
      </c>
      <c r="G579" s="289" t="str">
        <f>IF(A579="P",INDEX('LŠZ P'!A$2:AP$2000,B579,21),INDEX('LŠZ H'!A$2:AI$2000,B579,21))</f>
        <v>P</v>
      </c>
      <c r="H579" s="288">
        <f>IF(A579="P",INDEX('LŠZ P'!A$2:AP$2000,B579,17),INDEX('LŠZ H'!A$2:AI$2000,B579,17))</f>
        <v>16313</v>
      </c>
      <c r="I579" s="446">
        <v>44048</v>
      </c>
      <c r="J579" s="289" t="str">
        <f>IF(A579="P",INDEX('LŠZ P'!A$2:AP$2000,B579,2),INDEX('LŠZ H'!A$2:AI$2000,B579,2))</f>
        <v>PK</v>
      </c>
      <c r="K579" s="288" t="str">
        <f>IF(A579="P",CONCATENATE(INDEX('LŠZ P'!A$2:AP$2000,B579,24),",",INDEX('LŠZ P'!A$2:AP$2000,B579,26)," ",INDEX('LŠZ P'!A$2:AP$2000,B579,25)),CONCATENATE(INDEX('LŠZ H'!A$2:AI$2000,B579,24),",",INDEX('LŠZ H'!A$2:AI$2000,B579,26)," ",INDEX('LŠZ H'!A$2:AI$2000,B579,25)))</f>
        <v>J. Fraňa 11,036 01 Martin</v>
      </c>
      <c r="L579" s="288" t="str">
        <f>IF(A579="P",INDEX('LŠZ P'!A$2:AP$2000,B579,20),INDEX('LŠZ H'!A$2:AI$2000,B579,20))</f>
        <v>Bernat</v>
      </c>
      <c r="M579" s="288" t="str">
        <f>IF(A579="P",CONCATENATE(INDEX('LŠZ P'!A$2:AP$2000,B579,3),"/",INDEX('LŠZ P'!A$2:AP$2000,B579,4)),CONCATENATE(INDEX('LŠZ H'!A$2:AI$2000,B579,3),"/",INDEX('LŠZ H'!A$2:AI$2000,B579,4)))</f>
        <v>DELTA 2 ML/</v>
      </c>
      <c r="N579" s="288" t="str">
        <f>IF(A579="P",CONCATENATE(INDEX('LŠZ P'!A$2:AP$2000,B579,23),";",INDEX('LŠZ P'!A$2:AP$2000,B579,42)),CONCATENATE(INDEX('LŠZ H'!A$2:AI$2000,B579,23),";",INDEX('LŠZ H'!A$2:AI$2000,B579,39)))</f>
        <v>70,11;</v>
      </c>
      <c r="O579" s="254">
        <v>44769</v>
      </c>
      <c r="P579" s="599"/>
    </row>
    <row r="580" spans="1:16" s="295" customFormat="1" x14ac:dyDescent="0.2">
      <c r="A580" s="253" t="s">
        <v>991</v>
      </c>
      <c r="B580" s="289">
        <v>461</v>
      </c>
      <c r="C580" s="607">
        <v>577</v>
      </c>
      <c r="D580" s="288" t="str">
        <f>IF(A580="P",INDEX('LŠZ P'!A$2:AP$2000,B580,11),INDEX('LŠZ H'!A$2:AI$2000,B580,11))</f>
        <v>Juraj ĎURÍČEK</v>
      </c>
      <c r="E580" s="288" t="str">
        <f>IF(A580="P",INDEX('LŠZ P'!A$2:AP$2000,B580,5),INDEX('LŠZ H'!A$2:AI$2000,B580,5))</f>
        <v>OM-P461</v>
      </c>
      <c r="F580" s="288">
        <f>IF(A580="P",INDEX('LŠZ P'!A$2:AP$2000,B580,6),INDEX('LŠZ H'!A$2:AI$2000,B580,6))</f>
        <v>0</v>
      </c>
      <c r="G580" s="289" t="str">
        <f>IF(A580="P",INDEX('LŠZ P'!A$2:AP$2000,B580,21),INDEX('LŠZ H'!A$2:AI$2000,B580,21))</f>
        <v>V</v>
      </c>
      <c r="H580" s="288">
        <f>IF(A580="P",INDEX('LŠZ P'!A$2:AP$2000,B580,17),INDEX('LŠZ H'!A$2:AI$2000,B580,17))</f>
        <v>20577</v>
      </c>
      <c r="I580" s="446">
        <v>44049</v>
      </c>
      <c r="J580" s="289" t="str">
        <f>IF(A580="P",INDEX('LŠZ P'!A$2:AP$2000,B580,2),INDEX('LŠZ H'!A$2:AI$2000,B580,2))</f>
        <v>PK</v>
      </c>
      <c r="K580" s="288" t="str">
        <f>IF(A580="P",CONCATENATE(INDEX('LŠZ P'!A$2:AP$2000,B580,24),",",INDEX('LŠZ P'!A$2:AP$2000,B580,26)," ",INDEX('LŠZ P'!A$2:AP$2000,B580,25)),CONCATENATE(INDEX('LŠZ H'!A$2:AI$2000,B580,24),",",INDEX('LŠZ H'!A$2:AI$2000,B580,26)," ",INDEX('LŠZ H'!A$2:AI$2000,B580,25)))</f>
        <v>Fatranská 2,01008 Žilina</v>
      </c>
      <c r="L580" s="288" t="str">
        <f>IF(A580="P",INDEX('LŠZ P'!A$2:AP$2000,B580,20),INDEX('LŠZ H'!A$2:AI$2000,B580,20))</f>
        <v>Vrabec</v>
      </c>
      <c r="M580" s="288" t="str">
        <f>IF(A580="P",CONCATENATE(INDEX('LŠZ P'!A$2:AP$2000,B580,3),"/",INDEX('LŠZ P'!A$2:AP$2000,B580,4)),CONCATENATE(INDEX('LŠZ H'!A$2:AI$2000,B580,3),"/",INDEX('LŠZ H'!A$2:AI$2000,B580,4)))</f>
        <v>COMET 3 XS/</v>
      </c>
      <c r="N580" s="288" t="str">
        <f>IF(A580="P",CONCATENATE(INDEX('LŠZ P'!A$2:AP$2000,B580,23),";",INDEX('LŠZ P'!A$2:AP$2000,B580,42)),CONCATENATE(INDEX('LŠZ H'!A$2:AI$2000,B580,23),";",INDEX('LŠZ H'!A$2:AI$2000,B580,39)))</f>
        <v>5;</v>
      </c>
      <c r="O580" s="254">
        <v>44777</v>
      </c>
      <c r="P580" s="599"/>
    </row>
    <row r="581" spans="1:16" s="295" customFormat="1" x14ac:dyDescent="0.2">
      <c r="A581" s="253" t="s">
        <v>991</v>
      </c>
      <c r="B581" s="289">
        <v>1321</v>
      </c>
      <c r="C581" s="607">
        <v>578</v>
      </c>
      <c r="D581" s="288" t="str">
        <f>IF(A581="P",INDEX('LŠZ P'!A$2:AP$2000,B581,11),INDEX('LŠZ H'!A$2:AI$2000,B581,11))</f>
        <v>Mgr. Marián BANÍK</v>
      </c>
      <c r="E581" s="288" t="str">
        <f>IF(A581="P",INDEX('LŠZ P'!A$2:AP$2000,B581,5),INDEX('LŠZ H'!A$2:AI$2000,B581,5))</f>
        <v>OM-L321</v>
      </c>
      <c r="F581" s="288">
        <f>IF(A581="P",INDEX('LŠZ P'!A$2:AP$2000,B581,6),INDEX('LŠZ H'!A$2:AI$2000,B581,6))</f>
        <v>0</v>
      </c>
      <c r="G581" s="289" t="str">
        <f>IF(A581="P",INDEX('LŠZ P'!A$2:AP$2000,B581,21),INDEX('LŠZ H'!A$2:AI$2000,B581,21))</f>
        <v>P</v>
      </c>
      <c r="H581" s="288">
        <f>IF(A581="P",INDEX('LŠZ P'!A$2:AP$2000,B581,17),INDEX('LŠZ H'!A$2:AI$2000,B581,17))</f>
        <v>18551</v>
      </c>
      <c r="I581" s="446">
        <v>44049</v>
      </c>
      <c r="J581" s="289" t="str">
        <f>IF(A581="P",INDEX('LŠZ P'!A$2:AP$2000,B581,2),INDEX('LŠZ H'!A$2:AI$2000,B581,2))</f>
        <v>PK</v>
      </c>
      <c r="K581" s="288" t="str">
        <f>IF(A581="P",CONCATENATE(INDEX('LŠZ P'!A$2:AP$2000,B581,24),",",INDEX('LŠZ P'!A$2:AP$2000,B581,26)," ",INDEX('LŠZ P'!A$2:AP$2000,B581,25)),CONCATENATE(INDEX('LŠZ H'!A$2:AI$2000,B581,24),",",INDEX('LŠZ H'!A$2:AI$2000,B581,26)," ",INDEX('LŠZ H'!A$2:AI$2000,B581,25)))</f>
        <v>Gorkého 342/9,078 01 Sečovce</v>
      </c>
      <c r="L581" s="288" t="str">
        <f>IF(A581="P",INDEX('LŠZ P'!A$2:AP$2000,B581,20),INDEX('LŠZ H'!A$2:AI$2000,B581,20))</f>
        <v>Kačmár</v>
      </c>
      <c r="M581" s="288" t="str">
        <f>IF(A581="P",CONCATENATE(INDEX('LŠZ P'!A$2:AP$2000,B581,3),"/",INDEX('LŠZ P'!A$2:AP$2000,B581,4)),CONCATENATE(INDEX('LŠZ H'!A$2:AI$2000,B581,3),"/",INDEX('LŠZ H'!A$2:AI$2000,B581,4)))</f>
        <v>NYOS RS L/</v>
      </c>
      <c r="N581" s="288" t="str">
        <f>IF(A581="P",CONCATENATE(INDEX('LŠZ P'!A$2:AP$2000,B581,23),";",INDEX('LŠZ P'!A$2:AP$2000,B581,42)),CONCATENATE(INDEX('LŠZ H'!A$2:AI$2000,B581,23),";",INDEX('LŠZ H'!A$2:AI$2000,B581,39)))</f>
        <v>15,05;</v>
      </c>
      <c r="O581" s="254">
        <v>44778</v>
      </c>
      <c r="P581" s="599"/>
    </row>
    <row r="582" spans="1:16" s="295" customFormat="1" x14ac:dyDescent="0.2">
      <c r="A582" s="253" t="s">
        <v>991</v>
      </c>
      <c r="B582" s="289">
        <v>1155</v>
      </c>
      <c r="C582" s="607">
        <v>579</v>
      </c>
      <c r="D582" s="288" t="str">
        <f>IF(A582="P",INDEX('LŠZ P'!A$2:AP$2000,B582,11),INDEX('LŠZ H'!A$2:AI$2000,B582,11))</f>
        <v>Martin MATEJ</v>
      </c>
      <c r="E582" s="288" t="s">
        <v>4185</v>
      </c>
      <c r="F582" s="288" t="str">
        <f>IF(A582="P",INDEX('LŠZ P'!A$2:AP$2000,B582,6),INDEX('LŠZ H'!A$2:AI$2000,B582,6))</f>
        <v>L155</v>
      </c>
      <c r="G582" s="289" t="str">
        <f>IF(A582="P",INDEX('LŠZ P'!A$2:AP$2000,B582,21),INDEX('LŠZ H'!A$2:AI$2000,B582,21))</f>
        <v>P,P</v>
      </c>
      <c r="H582" s="288">
        <f>IF(A582="P",INDEX('LŠZ P'!A$2:AP$2000,B582,17),INDEX('LŠZ H'!A$2:AI$2000,B582,17))</f>
        <v>20579</v>
      </c>
      <c r="I582" s="446">
        <v>44049</v>
      </c>
      <c r="J582" s="289" t="str">
        <f>IF(A582="P",INDEX('LŠZ P'!A$2:AP$2000,B582,2),INDEX('LŠZ H'!A$2:AI$2000,B582,2))</f>
        <v>MPK</v>
      </c>
      <c r="K582" s="288" t="str">
        <f>IF(A582="P",CONCATENATE(INDEX('LŠZ P'!A$2:AP$2000,B582,24),",",INDEX('LŠZ P'!A$2:AP$2000,B582,26)," ",INDEX('LŠZ P'!A$2:AP$2000,B582,25)),CONCATENATE(INDEX('LŠZ H'!A$2:AI$2000,B582,24),",",INDEX('LŠZ H'!A$2:AI$2000,B582,26)," ",INDEX('LŠZ H'!A$2:AI$2000,B582,25)))</f>
        <v>Miloslavovská 716,900 42 Alžbetin Dvor</v>
      </c>
      <c r="L582" s="288" t="str">
        <f>IF(A582="P",INDEX('LŠZ P'!A$2:AP$2000,B582,20),INDEX('LŠZ H'!A$2:AI$2000,B582,20))</f>
        <v>Mitter</v>
      </c>
      <c r="M582" s="288" t="str">
        <f>IF(A582="P",CONCATENATE(INDEX('LŠZ P'!A$2:AP$2000,B582,3),"/",INDEX('LŠZ P'!A$2:AP$2000,B582,4)),CONCATENATE(INDEX('LŠZ H'!A$2:AI$2000,B582,3),"/",INDEX('LŠZ H'!A$2:AI$2000,B582,4)))</f>
        <v>NUCLEON WRC 25/LACOAIR-T</v>
      </c>
      <c r="N582" s="288" t="str">
        <f>IF(A582="P",CONCATENATE(INDEX('LŠZ P'!A$2:AP$2000,B582,23),";",INDEX('LŠZ P'!A$2:AP$2000,B582,42)),CONCATENATE(INDEX('LŠZ H'!A$2:AI$2000,B582,23),";",INDEX('LŠZ H'!A$2:AI$2000,B582,39)))</f>
        <v>69//59,30/112;PARA PLS platný do 22.5.2022</v>
      </c>
      <c r="O582" s="254">
        <v>44703</v>
      </c>
      <c r="P582" s="599"/>
    </row>
    <row r="583" spans="1:16" s="295" customFormat="1" x14ac:dyDescent="0.2">
      <c r="A583" s="253" t="s">
        <v>991</v>
      </c>
      <c r="B583" s="289">
        <v>402</v>
      </c>
      <c r="C583" s="607">
        <v>580</v>
      </c>
      <c r="D583" s="288" t="str">
        <f>IF(A583="P",INDEX('LŠZ P'!A$2:AP$2000,B583,11),INDEX('LŠZ H'!A$2:AI$2000,B583,11))</f>
        <v>MUDr. Gabriel BRNDIAR</v>
      </c>
      <c r="E583" s="288" t="str">
        <f>IF(A583="P",INDEX('LŠZ P'!A$2:AP$2000,B583,5),INDEX('LŠZ H'!A$2:AI$2000,B583,5))</f>
        <v>OM-P402</v>
      </c>
      <c r="F583" s="288">
        <f>IF(A583="P",INDEX('LŠZ P'!A$2:AP$2000,B583,6),INDEX('LŠZ H'!A$2:AI$2000,B583,6))</f>
        <v>0</v>
      </c>
      <c r="G583" s="289" t="str">
        <f>IF(A583="P",INDEX('LŠZ P'!A$2:AP$2000,B583,21),INDEX('LŠZ H'!A$2:AI$2000,B583,21))</f>
        <v>V</v>
      </c>
      <c r="H583" s="288">
        <f>IF(A583="P",INDEX('LŠZ P'!A$2:AP$2000,B583,17),INDEX('LŠZ H'!A$2:AI$2000,B583,17))</f>
        <v>20580</v>
      </c>
      <c r="I583" s="446">
        <v>44050</v>
      </c>
      <c r="J583" s="289" t="str">
        <f>IF(A583="P",INDEX('LŠZ P'!A$2:AP$2000,B583,2),INDEX('LŠZ H'!A$2:AI$2000,B583,2))</f>
        <v>PK</v>
      </c>
      <c r="K583" s="288" t="str">
        <f>IF(A583="P",CONCATENATE(INDEX('LŠZ P'!A$2:AP$2000,B583,24),",",INDEX('LŠZ P'!A$2:AP$2000,B583,26)," ",INDEX('LŠZ P'!A$2:AP$2000,B583,25)),CONCATENATE(INDEX('LŠZ H'!A$2:AI$2000,B583,24),",",INDEX('LŠZ H'!A$2:AI$2000,B583,26)," ",INDEX('LŠZ H'!A$2:AI$2000,B583,25)))</f>
        <v>Guhra 332,059 91 Veľký Slavkov</v>
      </c>
      <c r="L583" s="288" t="str">
        <f>IF(A583="P",INDEX('LŠZ P'!A$2:AP$2000,B583,20),INDEX('LŠZ H'!A$2:AI$2000,B583,20))</f>
        <v>Vyparina</v>
      </c>
      <c r="M583" s="288" t="str">
        <f>IF(A583="P",CONCATENATE(INDEX('LŠZ P'!A$2:AP$2000,B583,3),"/",INDEX('LŠZ P'!A$2:AP$2000,B583,4)),CONCATENATE(INDEX('LŠZ H'!A$2:AI$2000,B583,3),"/",INDEX('LŠZ H'!A$2:AI$2000,B583,4)))</f>
        <v>ION 5 S/</v>
      </c>
      <c r="N583" s="288" t="str">
        <f>IF(A583="P",CONCATENATE(INDEX('LŠZ P'!A$2:AP$2000,B583,23),";",INDEX('LŠZ P'!A$2:AP$2000,B583,42)),CONCATENATE(INDEX('LŠZ H'!A$2:AI$2000,B583,23),";",INDEX('LŠZ H'!A$2:AI$2000,B583,39)))</f>
        <v>0;</v>
      </c>
      <c r="O583" s="254">
        <v>44777</v>
      </c>
      <c r="P583" s="599"/>
    </row>
    <row r="584" spans="1:16" s="295" customFormat="1" x14ac:dyDescent="0.2">
      <c r="A584" s="253" t="s">
        <v>991</v>
      </c>
      <c r="B584" s="289">
        <v>422</v>
      </c>
      <c r="C584" s="607">
        <v>581</v>
      </c>
      <c r="D584" s="288" t="str">
        <f>IF(A584="P",INDEX('LŠZ P'!A$2:AP$2000,B584,11),INDEX('LŠZ H'!A$2:AI$2000,B584,11))</f>
        <v>MUDr. Lenka ŠAVELOVÁ</v>
      </c>
      <c r="E584" s="288" t="str">
        <f>IF(A584="P",INDEX('LŠZ P'!A$2:AP$2000,B584,5),INDEX('LŠZ H'!A$2:AI$2000,B584,5))</f>
        <v>OM-P422</v>
      </c>
      <c r="F584" s="288">
        <f>IF(A584="P",INDEX('LŠZ P'!A$2:AP$2000,B584,6),INDEX('LŠZ H'!A$2:AI$2000,B584,6))</f>
        <v>0</v>
      </c>
      <c r="G584" s="289" t="str">
        <f>IF(A584="P",INDEX('LŠZ P'!A$2:AP$2000,B584,21),INDEX('LŠZ H'!A$2:AI$2000,B584,21))</f>
        <v>V</v>
      </c>
      <c r="H584" s="288">
        <f>IF(A584="P",INDEX('LŠZ P'!A$2:AP$2000,B584,17),INDEX('LŠZ H'!A$2:AI$2000,B584,17))</f>
        <v>20581</v>
      </c>
      <c r="I584" s="446">
        <v>44050</v>
      </c>
      <c r="J584" s="289" t="str">
        <f>IF(A584="P",INDEX('LŠZ P'!A$2:AP$2000,B584,2),INDEX('LŠZ H'!A$2:AI$2000,B584,2))</f>
        <v>PK</v>
      </c>
      <c r="K584" s="288" t="str">
        <f>IF(A584="P",CONCATENATE(INDEX('LŠZ P'!A$2:AP$2000,B584,24),",",INDEX('LŠZ P'!A$2:AP$2000,B584,26)," ",INDEX('LŠZ P'!A$2:AP$2000,B584,25)),CONCATENATE(INDEX('LŠZ H'!A$2:AI$2000,B584,24),",",INDEX('LŠZ H'!A$2:AI$2000,B584,26)," ",INDEX('LŠZ H'!A$2:AI$2000,B584,25)))</f>
        <v>Nová 5101/71,058 01 Poprad</v>
      </c>
      <c r="L584" s="288" t="str">
        <f>IF(A584="P",INDEX('LŠZ P'!A$2:AP$2000,B584,20),INDEX('LŠZ H'!A$2:AI$2000,B584,20))</f>
        <v>Vyparina</v>
      </c>
      <c r="M584" s="288" t="str">
        <f>IF(A584="P",CONCATENATE(INDEX('LŠZ P'!A$2:AP$2000,B584,3),"/",INDEX('LŠZ P'!A$2:AP$2000,B584,4)),CONCATENATE(INDEX('LŠZ H'!A$2:AI$2000,B584,3),"/",INDEX('LŠZ H'!A$2:AI$2000,B584,4)))</f>
        <v>ION 4 XXS/</v>
      </c>
      <c r="N584" s="288" t="str">
        <f>IF(A584="P",CONCATENATE(INDEX('LŠZ P'!A$2:AP$2000,B584,23),";",INDEX('LŠZ P'!A$2:AP$2000,B584,42)),CONCATENATE(INDEX('LŠZ H'!A$2:AI$2000,B584,23),";",INDEX('LŠZ H'!A$2:AI$2000,B584,39)))</f>
        <v>70;</v>
      </c>
      <c r="O584" s="254">
        <v>44777</v>
      </c>
      <c r="P584" s="599"/>
    </row>
    <row r="585" spans="1:16" s="295" customFormat="1" x14ac:dyDescent="0.2">
      <c r="A585" s="253" t="s">
        <v>991</v>
      </c>
      <c r="B585" s="289">
        <v>405</v>
      </c>
      <c r="C585" s="607">
        <v>582</v>
      </c>
      <c r="D585" s="288" t="str">
        <f>IF(A585="P",INDEX('LŠZ P'!A$2:AP$2000,B585,11),INDEX('LŠZ H'!A$2:AI$2000,B585,11))</f>
        <v>Ján KURANČÍK</v>
      </c>
      <c r="E585" s="288" t="str">
        <f>IF(A585="P",INDEX('LŠZ P'!A$2:AP$2000,B585,5),INDEX('LŠZ H'!A$2:AI$2000,B585,5))</f>
        <v>OM-P405</v>
      </c>
      <c r="F585" s="288">
        <f>IF(A585="P",INDEX('LŠZ P'!A$2:AP$2000,B585,6),INDEX('LŠZ H'!A$2:AI$2000,B585,6))</f>
        <v>0</v>
      </c>
      <c r="G585" s="289" t="str">
        <f>IF(A585="P",INDEX('LŠZ P'!A$2:AP$2000,B585,21),INDEX('LŠZ H'!A$2:AI$2000,B585,21))</f>
        <v>P</v>
      </c>
      <c r="H585" s="288">
        <f>IF(A585="P",INDEX('LŠZ P'!A$2:AP$2000,B585,17),INDEX('LŠZ H'!A$2:AI$2000,B585,17))</f>
        <v>20582</v>
      </c>
      <c r="I585" s="446">
        <v>44050</v>
      </c>
      <c r="J585" s="289" t="str">
        <f>IF(A585="P",INDEX('LŠZ P'!A$2:AP$2000,B585,2),INDEX('LŠZ H'!A$2:AI$2000,B585,2))</f>
        <v>PK</v>
      </c>
      <c r="K585" s="288" t="str">
        <f>IF(A585="P",CONCATENATE(INDEX('LŠZ P'!A$2:AP$2000,B585,24),",",INDEX('LŠZ P'!A$2:AP$2000,B585,26)," ",INDEX('LŠZ P'!A$2:AP$2000,B585,25)),CONCATENATE(INDEX('LŠZ H'!A$2:AI$2000,B585,24),",",INDEX('LŠZ H'!A$2:AI$2000,B585,26)," ",INDEX('LŠZ H'!A$2:AI$2000,B585,25)))</f>
        <v>Mládežnícka 6,976 97 Nemecká</v>
      </c>
      <c r="L585" s="288" t="str">
        <f>IF(A585="P",INDEX('LŠZ P'!A$2:AP$2000,B585,20),INDEX('LŠZ H'!A$2:AI$2000,B585,20))</f>
        <v>Vyparina</v>
      </c>
      <c r="M585" s="288" t="str">
        <f>IF(A585="P",CONCATENATE(INDEX('LŠZ P'!A$2:AP$2000,B585,3),"/",INDEX('LŠZ P'!A$2:AP$2000,B585,4)),CONCATENATE(INDEX('LŠZ H'!A$2:AI$2000,B585,3),"/",INDEX('LŠZ H'!A$2:AI$2000,B585,4)))</f>
        <v>SUSI M/</v>
      </c>
      <c r="N585" s="288" t="str">
        <f>IF(A585="P",CONCATENATE(INDEX('LŠZ P'!A$2:AP$2000,B585,23),";",INDEX('LŠZ P'!A$2:AP$2000,B585,42)),CONCATENATE(INDEX('LŠZ H'!A$2:AI$2000,B585,23),";",INDEX('LŠZ H'!A$2:AI$2000,B585,39)))</f>
        <v>40;</v>
      </c>
      <c r="O585" s="254">
        <v>44777</v>
      </c>
      <c r="P585" s="599"/>
    </row>
    <row r="586" spans="1:16" s="295" customFormat="1" x14ac:dyDescent="0.2">
      <c r="A586" s="253" t="s">
        <v>991</v>
      </c>
      <c r="B586" s="289">
        <v>262</v>
      </c>
      <c r="C586" s="607">
        <v>583</v>
      </c>
      <c r="D586" s="288" t="str">
        <f>IF(A586="P",INDEX('LŠZ P'!A$2:AP$2000,B586,11),INDEX('LŠZ H'!A$2:AI$2000,B586,11))</f>
        <v>Erik ALEXY</v>
      </c>
      <c r="E586" s="288" t="str">
        <f>IF(A586="P",INDEX('LŠZ P'!A$2:AP$2000,B586,5),INDEX('LŠZ H'!A$2:AI$2000,B586,5))</f>
        <v>OM-P262</v>
      </c>
      <c r="F586" s="288">
        <f>IF(A586="P",INDEX('LŠZ P'!A$2:AP$2000,B586,6),INDEX('LŠZ H'!A$2:AI$2000,B586,6))</f>
        <v>0</v>
      </c>
      <c r="G586" s="289" t="str">
        <f>IF(A586="P",INDEX('LŠZ P'!A$2:AP$2000,B586,21),INDEX('LŠZ H'!A$2:AI$2000,B586,21))</f>
        <v>V</v>
      </c>
      <c r="H586" s="288">
        <f>IF(A586="P",INDEX('LŠZ P'!A$2:AP$2000,B586,17),INDEX('LŠZ H'!A$2:AI$2000,B586,17))</f>
        <v>21407</v>
      </c>
      <c r="I586" s="446">
        <v>44050</v>
      </c>
      <c r="J586" s="289" t="str">
        <f>IF(A586="P",INDEX('LŠZ P'!A$2:AP$2000,B586,2),INDEX('LŠZ H'!A$2:AI$2000,B586,2))</f>
        <v>PK</v>
      </c>
      <c r="K586" s="288" t="str">
        <f>IF(A586="P",CONCATENATE(INDEX('LŠZ P'!A$2:AP$2000,B586,24),",",INDEX('LŠZ P'!A$2:AP$2000,B586,26)," ",INDEX('LŠZ P'!A$2:AP$2000,B586,25)),CONCATENATE(INDEX('LŠZ H'!A$2:AI$2000,B586,24),",",INDEX('LŠZ H'!A$2:AI$2000,B586,26)," ",INDEX('LŠZ H'!A$2:AI$2000,B586,25)))</f>
        <v>Pribinova 1174/76,053 11 Smižany</v>
      </c>
      <c r="L586" s="288" t="str">
        <f>IF(A586="P",INDEX('LŠZ P'!A$2:AP$2000,B586,20),INDEX('LŠZ H'!A$2:AI$2000,B586,20))</f>
        <v>Muhelyi</v>
      </c>
      <c r="M586" s="288" t="str">
        <f>IF(A586="P",CONCATENATE(INDEX('LŠZ P'!A$2:AP$2000,B586,3),"/",INDEX('LŠZ P'!A$2:AP$2000,B586,4)),CONCATENATE(INDEX('LŠZ H'!A$2:AI$2000,B586,3),"/",INDEX('LŠZ H'!A$2:AI$2000,B586,4)))</f>
        <v>ALPHA 7 26/</v>
      </c>
      <c r="N586" s="288" t="str">
        <f>IF(A586="P",CONCATENATE(INDEX('LŠZ P'!A$2:AP$2000,B586,23),";",INDEX('LŠZ P'!A$2:AP$2000,B586,42)),CONCATENATE(INDEX('LŠZ H'!A$2:AI$2000,B586,23),";",INDEX('LŠZ H'!A$2:AI$2000,B586,39)))</f>
        <v>5;</v>
      </c>
      <c r="O586" s="254">
        <v>44777</v>
      </c>
      <c r="P586" s="599"/>
    </row>
    <row r="587" spans="1:16" s="295" customFormat="1" x14ac:dyDescent="0.2">
      <c r="A587" s="253" t="s">
        <v>680</v>
      </c>
      <c r="B587" s="289">
        <v>39</v>
      </c>
      <c r="C587" s="607">
        <v>584</v>
      </c>
      <c r="D587" s="288" t="str">
        <f>IF(A587="P",INDEX('LŠZ P'!A$2:AP$2000,B587,11),INDEX('LŠZ H'!A$2:AI$2000,B587,11))</f>
        <v>Urban  ŠKOTTA</v>
      </c>
      <c r="E587" s="288" t="str">
        <f>IF(A587="P",INDEX('LŠZ P'!A$2:AP$2000,B587,5),INDEX('LŠZ H'!A$2:AI$2000,B587,5))</f>
        <v>OM-H039</v>
      </c>
      <c r="F587" s="288">
        <f>IF(A587="P",INDEX('LŠZ P'!A$2:AP$2000,B587,6),INDEX('LŠZ H'!A$2:AI$2000,B587,6))</f>
        <v>0</v>
      </c>
      <c r="G587" s="289" t="str">
        <f>IF(A587="P",INDEX('LŠZ P'!A$2:AP$2000,B587,21),INDEX('LŠZ H'!A$2:AI$2000,B587,21))</f>
        <v>11,42/12</v>
      </c>
      <c r="H587" s="288">
        <f>IF(A587="P",INDEX('LŠZ P'!A$2:AP$2000,B587,17),INDEX('LŠZ H'!A$2:AI$2000,B587,17))</f>
        <v>1991</v>
      </c>
      <c r="I587" s="446">
        <v>44053</v>
      </c>
      <c r="J587" s="289" t="str">
        <f>IF(A587="P",INDEX('LŠZ P'!A$2:AP$2000,B587,2),INDEX('LŠZ H'!A$2:AI$2000,B587,2))</f>
        <v>MZK</v>
      </c>
      <c r="K587" s="288" t="str">
        <f>IF(A587="P",CONCATENATE(INDEX('LŠZ P'!A$2:AP$2000,B587,24),",",INDEX('LŠZ P'!A$2:AP$2000,B587,26)," ",INDEX('LŠZ P'!A$2:AP$2000,B587,25)),CONCATENATE(INDEX('LŠZ H'!A$2:AI$2000,B587,24),",",INDEX('LŠZ H'!A$2:AI$2000,B587,26)," ",INDEX('LŠZ H'!A$2:AI$2000,B587,25)))</f>
        <v>3, 138</v>
      </c>
      <c r="L587" s="288" t="str">
        <f>IF(A587="P",INDEX('LŠZ P'!A$2:AP$2000,B587,20),INDEX('LŠZ H'!A$2:AI$2000,B587,20))</f>
        <v>P</v>
      </c>
      <c r="M587" s="288" t="str">
        <f>IF(A587="P",CONCATENATE(INDEX('LŠZ P'!A$2:AP$2000,B587,3),"/",INDEX('LŠZ P'!A$2:AP$2000,B587,4)),CONCATENATE(INDEX('LŠZ H'!A$2:AI$2000,B587,3),"/",INDEX('LŠZ H'!A$2:AI$2000,B587,4)))</f>
        <v>MW 117 / HATALA/</v>
      </c>
      <c r="N587" s="288" t="e">
        <f>IF(A587="P",CONCATENATE(INDEX('LŠZ P'!A$2:AP$2000,B587,23),";",INDEX('LŠZ P'!A$2:AP$2000,B587,42)),CONCATENATE(INDEX('LŠZ H'!A$2:AI$2000,B587,23),";",INDEX('LŠZ H'!A$2:AI$2000,B587,39)))</f>
        <v>#REF!</v>
      </c>
      <c r="O587" s="254">
        <v>44770</v>
      </c>
      <c r="P587" s="599"/>
    </row>
    <row r="588" spans="1:16" s="295" customFormat="1" x14ac:dyDescent="0.2">
      <c r="A588" s="253" t="s">
        <v>991</v>
      </c>
      <c r="B588" s="289">
        <v>985</v>
      </c>
      <c r="C588" s="607">
        <v>585</v>
      </c>
      <c r="D588" s="288" t="str">
        <f>IF(A588="P",INDEX('LŠZ P'!A$2:AP$2000,B588,11),INDEX('LŠZ H'!A$2:AI$2000,B588,11))</f>
        <v>Ing. Juraj REHÁČEK</v>
      </c>
      <c r="E588" s="288" t="str">
        <f>IF(A588="P",INDEX('LŠZ P'!A$2:AP$2000,B588,5),INDEX('LŠZ H'!A$2:AI$2000,B588,5))</f>
        <v>OM-P985</v>
      </c>
      <c r="F588" s="288">
        <f>IF(A588="P",INDEX('LŠZ P'!A$2:AP$2000,B588,6),INDEX('LŠZ H'!A$2:AI$2000,B588,6))</f>
        <v>0</v>
      </c>
      <c r="G588" s="289" t="str">
        <f>IF(A588="P",INDEX('LŠZ P'!A$2:AP$2000,B588,21),INDEX('LŠZ H'!A$2:AI$2000,B588,21))</f>
        <v>P</v>
      </c>
      <c r="H588" s="288">
        <f>IF(A588="P",INDEX('LŠZ P'!A$2:AP$2000,B588,17),INDEX('LŠZ H'!A$2:AI$2000,B588,17))</f>
        <v>20585</v>
      </c>
      <c r="I588" s="446">
        <v>44053</v>
      </c>
      <c r="J588" s="289" t="str">
        <f>IF(A588="P",INDEX('LŠZ P'!A$2:AP$2000,B588,2),INDEX('LŠZ H'!A$2:AI$2000,B588,2))</f>
        <v>PK</v>
      </c>
      <c r="K588" s="288" t="str">
        <f>IF(A588="P",CONCATENATE(INDEX('LŠZ P'!A$2:AP$2000,B588,24),",",INDEX('LŠZ P'!A$2:AP$2000,B588,26)," ",INDEX('LŠZ P'!A$2:AP$2000,B588,25)),CONCATENATE(INDEX('LŠZ H'!A$2:AI$2000,B588,24),",",INDEX('LŠZ H'!A$2:AI$2000,B588,26)," ",INDEX('LŠZ H'!A$2:AI$2000,B588,25)))</f>
        <v>Tehelná 17,831 03 Bratislava</v>
      </c>
      <c r="L588" s="288" t="str">
        <f>IF(A588="P",INDEX('LŠZ P'!A$2:AP$2000,B588,20),INDEX('LŠZ H'!A$2:AI$2000,B588,20))</f>
        <v>Čierny</v>
      </c>
      <c r="M588" s="288" t="str">
        <f>IF(A588="P",CONCATENATE(INDEX('LŠZ P'!A$2:AP$2000,B588,3),"/",INDEX('LŠZ P'!A$2:AP$2000,B588,4)),CONCATENATE(INDEX('LŠZ H'!A$2:AI$2000,B588,3),"/",INDEX('LŠZ H'!A$2:AI$2000,B588,4)))</f>
        <v>PLUTO 2 L/</v>
      </c>
      <c r="N588" s="288" t="str">
        <f>IF(A588="P",CONCATENATE(INDEX('LŠZ P'!A$2:AP$2000,B588,23),";",INDEX('LŠZ P'!A$2:AP$2000,B588,42)),CONCATENATE(INDEX('LŠZ H'!A$2:AI$2000,B588,23),";",INDEX('LŠZ H'!A$2:AI$2000,B588,39)))</f>
        <v>77;</v>
      </c>
      <c r="O588" s="254">
        <v>44414</v>
      </c>
      <c r="P588" s="599"/>
    </row>
    <row r="589" spans="1:16" s="295" customFormat="1" x14ac:dyDescent="0.2">
      <c r="A589" s="253" t="s">
        <v>991</v>
      </c>
      <c r="B589" s="289">
        <v>489</v>
      </c>
      <c r="C589" s="607">
        <v>586</v>
      </c>
      <c r="D589" s="288" t="str">
        <f>IF(A589="P",INDEX('LŠZ P'!A$2:AP$2000,B589,11),INDEX('LŠZ H'!A$2:AI$2000,B589,11))</f>
        <v>Branislav LAMPER</v>
      </c>
      <c r="E589" s="288" t="str">
        <f>IF(A589="P",INDEX('LŠZ P'!A$2:AP$2000,B589,5),INDEX('LŠZ H'!A$2:AI$2000,B589,5))</f>
        <v>OM-P489</v>
      </c>
      <c r="F589" s="288">
        <f>IF(A589="P",INDEX('LŠZ P'!A$2:AP$2000,B589,6),INDEX('LŠZ H'!A$2:AI$2000,B589,6))</f>
        <v>0</v>
      </c>
      <c r="G589" s="289" t="str">
        <f>IF(A589="P",INDEX('LŠZ P'!A$2:AP$2000,B589,21),INDEX('LŠZ H'!A$2:AI$2000,B589,21))</f>
        <v>V</v>
      </c>
      <c r="H589" s="288">
        <f>IF(A589="P",INDEX('LŠZ P'!A$2:AP$2000,B589,17),INDEX('LŠZ H'!A$2:AI$2000,B589,17))</f>
        <v>20586</v>
      </c>
      <c r="I589" s="446">
        <v>44053</v>
      </c>
      <c r="J589" s="289" t="str">
        <f>IF(A589="P",INDEX('LŠZ P'!A$2:AP$2000,B589,2),INDEX('LŠZ H'!A$2:AI$2000,B589,2))</f>
        <v>PK</v>
      </c>
      <c r="K589" s="288" t="str">
        <f>IF(A589="P",CONCATENATE(INDEX('LŠZ P'!A$2:AP$2000,B589,24),",",INDEX('LŠZ P'!A$2:AP$2000,B589,26)," ",INDEX('LŠZ P'!A$2:AP$2000,B589,25)),CONCATENATE(INDEX('LŠZ H'!A$2:AI$2000,B589,24),",",INDEX('LŠZ H'!A$2:AI$2000,B589,26)," ",INDEX('LŠZ H'!A$2:AI$2000,B589,25)))</f>
        <v>Mlynská 22,976 11 Selce</v>
      </c>
      <c r="L589" s="288" t="str">
        <f>IF(A589="P",INDEX('LŠZ P'!A$2:AP$2000,B589,20),INDEX('LŠZ H'!A$2:AI$2000,B589,20))</f>
        <v>Jančiar</v>
      </c>
      <c r="M589" s="288" t="str">
        <f>IF(A589="P",CONCATENATE(INDEX('LŠZ P'!A$2:AP$2000,B589,3),"/",INDEX('LŠZ P'!A$2:AP$2000,B589,4)),CONCATENATE(INDEX('LŠZ H'!A$2:AI$2000,B589,3),"/",INDEX('LŠZ H'!A$2:AI$2000,B589,4)))</f>
        <v>ANAKIS 3 L/</v>
      </c>
      <c r="N589" s="288" t="str">
        <f>IF(A589="P",CONCATENATE(INDEX('LŠZ P'!A$2:AP$2000,B589,23),";",INDEX('LŠZ P'!A$2:AP$2000,B589,42)),CONCATENATE(INDEX('LŠZ H'!A$2:AI$2000,B589,23),";",INDEX('LŠZ H'!A$2:AI$2000,B589,39)))</f>
        <v>1;</v>
      </c>
      <c r="O589" s="254">
        <v>44772</v>
      </c>
      <c r="P589" s="599"/>
    </row>
    <row r="590" spans="1:16" s="295" customFormat="1" x14ac:dyDescent="0.2">
      <c r="A590" s="253" t="s">
        <v>680</v>
      </c>
      <c r="B590" s="289">
        <v>494</v>
      </c>
      <c r="C590" s="607">
        <v>587</v>
      </c>
      <c r="D590" s="288" t="str">
        <f>IF(A590="P",INDEX('LŠZ P'!A$2:AP$2000,B590,11),INDEX('LŠZ H'!A$2:AI$2000,B590,11))</f>
        <v>Marián CSONKA</v>
      </c>
      <c r="E590" s="288" t="str">
        <f>IF(A590="P",INDEX('LŠZ P'!A$2:AP$2000,B590,5),INDEX('LŠZ H'!A$2:AI$2000,B590,5))</f>
        <v>OM-H494</v>
      </c>
      <c r="F590" s="288">
        <f>IF(A590="P",INDEX('LŠZ P'!A$2:AP$2000,B590,6),INDEX('LŠZ H'!A$2:AI$2000,B590,6))</f>
        <v>0</v>
      </c>
      <c r="G590" s="289" t="str">
        <f>IF(A590="P",INDEX('LŠZ P'!A$2:AP$2000,B590,21),INDEX('LŠZ H'!A$2:AI$2000,B590,21))</f>
        <v>85,15</v>
      </c>
      <c r="H590" s="288">
        <f>IF(A590="P",INDEX('LŠZ P'!A$2:AP$2000,B590,17),INDEX('LŠZ H'!A$2:AI$2000,B590,17))</f>
        <v>2004</v>
      </c>
      <c r="I590" s="446">
        <v>44054</v>
      </c>
      <c r="J590" s="289" t="str">
        <f>IF(A590="P",INDEX('LŠZ P'!A$2:AP$2000,B590,2),INDEX('LŠZ H'!A$2:AI$2000,B590,2))</f>
        <v>ZK</v>
      </c>
      <c r="K590" s="288" t="str">
        <f>IF(A590="P",CONCATENATE(INDEX('LŠZ P'!A$2:AP$2000,B590,24),",",INDEX('LŠZ P'!A$2:AP$2000,B590,26)," ",INDEX('LŠZ P'!A$2:AP$2000,B590,25)),CONCATENATE(INDEX('LŠZ H'!A$2:AI$2000,B590,24),",",INDEX('LŠZ H'!A$2:AI$2000,B590,26)," ",INDEX('LŠZ H'!A$2:AI$2000,B590,25)))</f>
        <v>3, 34,5</v>
      </c>
      <c r="L590" s="288" t="str">
        <f>IF(A590="P",INDEX('LŠZ P'!A$2:AP$2000,B590,20),INDEX('LŠZ H'!A$2:AI$2000,B590,20))</f>
        <v>P</v>
      </c>
      <c r="M590" s="288" t="str">
        <f>IF(A590="P",CONCATENATE(INDEX('LŠZ P'!A$2:AP$2000,B590,3),"/",INDEX('LŠZ P'!A$2:AP$2000,B590,4)),CONCATENATE(INDEX('LŠZ H'!A$2:AI$2000,B590,3),"/",INDEX('LŠZ H'!A$2:AI$2000,B590,4)))</f>
        <v>COMBAT L 13/</v>
      </c>
      <c r="N590" s="288" t="e">
        <f>IF(A590="P",CONCATENATE(INDEX('LŠZ P'!A$2:AP$2000,B590,23),";",INDEX('LŠZ P'!A$2:AP$2000,B590,42)),CONCATENATE(INDEX('LŠZ H'!A$2:AI$2000,B590,23),";",INDEX('LŠZ H'!A$2:AI$2000,B590,39)))</f>
        <v>#REF!</v>
      </c>
      <c r="O590" s="254">
        <v>44758</v>
      </c>
      <c r="P590" s="599"/>
    </row>
    <row r="591" spans="1:16" s="295" customFormat="1" x14ac:dyDescent="0.2">
      <c r="A591" s="253" t="s">
        <v>680</v>
      </c>
      <c r="B591" s="289">
        <v>475</v>
      </c>
      <c r="C591" s="607">
        <v>588</v>
      </c>
      <c r="D591" s="288" t="str">
        <f>IF(A591="P",INDEX('LŠZ P'!A$2:AP$2000,B591,11),INDEX('LŠZ H'!A$2:AI$2000,B591,11))</f>
        <v>Marián CSONKA, čaká sa na opravu</v>
      </c>
      <c r="E591" s="288" t="str">
        <f>IF(A591="P",INDEX('LŠZ P'!A$2:AP$2000,B591,5),INDEX('LŠZ H'!A$2:AI$2000,B591,5))</f>
        <v>OM-H475</v>
      </c>
      <c r="F591" s="288">
        <f>IF(A591="P",INDEX('LŠZ P'!A$2:AP$2000,B591,6),INDEX('LŠZ H'!A$2:AI$2000,B591,6))</f>
        <v>0</v>
      </c>
      <c r="G591" s="289" t="str">
        <f>IF(A591="P",INDEX('LŠZ P'!A$2:AP$2000,B591,21),INDEX('LŠZ H'!A$2:AI$2000,B591,21))</f>
        <v>13,55</v>
      </c>
      <c r="H591" s="288">
        <f>IF(A591="P",INDEX('LŠZ P'!A$2:AP$2000,B591,17),INDEX('LŠZ H'!A$2:AI$2000,B591,17))</f>
        <v>2005</v>
      </c>
      <c r="I591" s="446">
        <v>44054</v>
      </c>
      <c r="J591" s="289" t="str">
        <f>IF(A591="P",INDEX('LŠZ P'!A$2:AP$2000,B591,2),INDEX('LŠZ H'!A$2:AI$2000,B591,2))</f>
        <v>ZK</v>
      </c>
      <c r="K591" s="288" t="str">
        <f>IF(A591="P",CONCATENATE(INDEX('LŠZ P'!A$2:AP$2000,B591,24),",",INDEX('LŠZ P'!A$2:AP$2000,B591,26)," ",INDEX('LŠZ P'!A$2:AP$2000,B591,25)),CONCATENATE(INDEX('LŠZ H'!A$2:AI$2000,B591,24),",",INDEX('LŠZ H'!A$2:AI$2000,B591,26)," ",INDEX('LŠZ H'!A$2:AI$2000,B591,25)))</f>
        <v>3, 36</v>
      </c>
      <c r="L591" s="288" t="str">
        <f>IF(A591="P",INDEX('LŠZ P'!A$2:AP$2000,B591,20),INDEX('LŠZ H'!A$2:AI$2000,B591,20))</f>
        <v>P</v>
      </c>
      <c r="M591" s="288" t="str">
        <f>IF(A591="P",CONCATENATE(INDEX('LŠZ P'!A$2:AP$2000,B591,3),"/",INDEX('LŠZ P'!A$2:AP$2000,B591,4)),CONCATENATE(INDEX('LŠZ H'!A$2:AI$2000,B591,3),"/",INDEX('LŠZ H'!A$2:AI$2000,B591,4)))</f>
        <v>COMBAT L 15/</v>
      </c>
      <c r="N591" s="288" t="e">
        <f>IF(A591="P",CONCATENATE(INDEX('LŠZ P'!A$2:AP$2000,B591,23),";",INDEX('LŠZ P'!A$2:AP$2000,B591,42)),CONCATENATE(INDEX('LŠZ H'!A$2:AI$2000,B591,23),";",INDEX('LŠZ H'!A$2:AI$2000,B591,39)))</f>
        <v>#REF!</v>
      </c>
      <c r="O591" s="254">
        <v>44758</v>
      </c>
      <c r="P591" s="599"/>
    </row>
    <row r="592" spans="1:16" s="295" customFormat="1" x14ac:dyDescent="0.2">
      <c r="A592" s="253" t="s">
        <v>991</v>
      </c>
      <c r="B592" s="289">
        <v>1415</v>
      </c>
      <c r="C592" s="607">
        <v>589</v>
      </c>
      <c r="D592" s="288">
        <f>IF(A592="P",INDEX('LŠZ P'!A$2:AP$2000,B592,11),INDEX('LŠZ H'!A$2:AI$2000,B592,11))</f>
        <v>0</v>
      </c>
      <c r="E592" s="288">
        <f>IF(A592="P",INDEX('LŠZ P'!A$2:AP$2000,B592,5),INDEX('LŠZ H'!A$2:AI$2000,B592,5))</f>
        <v>0</v>
      </c>
      <c r="F592" s="288">
        <f>IF(A592="P",INDEX('LŠZ P'!A$2:AP$2000,B592,6),INDEX('LŠZ H'!A$2:AI$2000,B592,6))</f>
        <v>0</v>
      </c>
      <c r="G592" s="289">
        <f>IF(A592="P",INDEX('LŠZ P'!A$2:AP$2000,B592,21),INDEX('LŠZ H'!A$2:AI$2000,B592,21))</f>
        <v>0</v>
      </c>
      <c r="H592" s="288">
        <f>IF(A592="P",INDEX('LŠZ P'!A$2:AP$2000,B592,17),INDEX('LŠZ H'!A$2:AI$2000,B592,17))</f>
        <v>0</v>
      </c>
      <c r="I592" s="446">
        <v>44055</v>
      </c>
      <c r="J592" s="289">
        <f>IF(A592="P",INDEX('LŠZ P'!A$2:AP$2000,B592,2),INDEX('LŠZ H'!A$2:AI$2000,B592,2))</f>
        <v>0</v>
      </c>
      <c r="K592" s="288" t="str">
        <f>IF(A592="P",CONCATENATE(INDEX('LŠZ P'!A$2:AP$2000,B592,24),",",INDEX('LŠZ P'!A$2:AP$2000,B592,26)," ",INDEX('LŠZ P'!A$2:AP$2000,B592,25)),CONCATENATE(INDEX('LŠZ H'!A$2:AI$2000,B592,24),",",INDEX('LŠZ H'!A$2:AI$2000,B592,26)," ",INDEX('LŠZ H'!A$2:AI$2000,B592,25)))</f>
        <v xml:space="preserve">, </v>
      </c>
      <c r="L592" s="288">
        <f>IF(A592="P",INDEX('LŠZ P'!A$2:AP$2000,B592,20),INDEX('LŠZ H'!A$2:AI$2000,B592,20))</f>
        <v>0</v>
      </c>
      <c r="M592" s="288" t="str">
        <f>IF(A592="P",CONCATENATE(INDEX('LŠZ P'!A$2:AP$2000,B592,3),"/",INDEX('LŠZ P'!A$2:AP$2000,B592,4)),CONCATENATE(INDEX('LŠZ H'!A$2:AI$2000,B592,3),"/",INDEX('LŠZ H'!A$2:AI$2000,B592,4)))</f>
        <v>/</v>
      </c>
      <c r="N592" s="288" t="str">
        <f>IF(A592="P",CONCATENATE(INDEX('LŠZ P'!A$2:AP$2000,B592,23),";",INDEX('LŠZ P'!A$2:AP$2000,B592,42)),CONCATENATE(INDEX('LŠZ H'!A$2:AI$2000,B592,23),";",INDEX('LŠZ H'!A$2:AI$2000,B592,39)))</f>
        <v>;</v>
      </c>
      <c r="O592" s="254">
        <v>44662</v>
      </c>
      <c r="P592" s="599"/>
    </row>
    <row r="593" spans="1:16" s="295" customFormat="1" x14ac:dyDescent="0.2">
      <c r="A593" s="253" t="s">
        <v>991</v>
      </c>
      <c r="B593" s="289">
        <v>494</v>
      </c>
      <c r="C593" s="607">
        <v>590</v>
      </c>
      <c r="D593" s="288" t="str">
        <f>IF(A593="P",INDEX('LŠZ P'!A$2:AP$2000,B593,11),INDEX('LŠZ H'!A$2:AI$2000,B593,11))</f>
        <v>Miloš ŠURINA</v>
      </c>
      <c r="E593" s="288" t="str">
        <f>IF(A593="P",INDEX('LŠZ P'!A$2:AP$2000,B593,5),INDEX('LŠZ H'!A$2:AI$2000,B593,5))</f>
        <v>OM-P494</v>
      </c>
      <c r="F593" s="288">
        <f>IF(A593="P",INDEX('LŠZ P'!A$2:AP$2000,B593,6),INDEX('LŠZ H'!A$2:AI$2000,B593,6))</f>
        <v>0</v>
      </c>
      <c r="G593" s="289" t="str">
        <f>IF(A593="P",INDEX('LŠZ P'!A$2:AP$2000,B593,21),INDEX('LŠZ H'!A$2:AI$2000,B593,21))</f>
        <v>V</v>
      </c>
      <c r="H593" s="288">
        <f>IF(A593="P",INDEX('LŠZ P'!A$2:AP$2000,B593,17),INDEX('LŠZ H'!A$2:AI$2000,B593,17))</f>
        <v>20590</v>
      </c>
      <c r="I593" s="446">
        <v>44055</v>
      </c>
      <c r="J593" s="289" t="str">
        <f>IF(A593="P",INDEX('LŠZ P'!A$2:AP$2000,B593,2),INDEX('LŠZ H'!A$2:AI$2000,B593,2))</f>
        <v>PK</v>
      </c>
      <c r="K593" s="288" t="str">
        <f>IF(A593="P",CONCATENATE(INDEX('LŠZ P'!A$2:AP$2000,B593,24),",",INDEX('LŠZ P'!A$2:AP$2000,B593,26)," ",INDEX('LŠZ P'!A$2:AP$2000,B593,25)),CONCATENATE(INDEX('LŠZ H'!A$2:AI$2000,B593,24),",",INDEX('LŠZ H'!A$2:AI$2000,B593,26)," ",INDEX('LŠZ H'!A$2:AI$2000,B593,25)))</f>
        <v>Závodná 264/5,027 43 Nižná</v>
      </c>
      <c r="L593" s="288" t="str">
        <f>IF(A593="P",INDEX('LŠZ P'!A$2:AP$2000,B593,20),INDEX('LŠZ H'!A$2:AI$2000,B593,20))</f>
        <v>Muhelyi</v>
      </c>
      <c r="M593" s="288" t="str">
        <f>IF(A593="P",CONCATENATE(INDEX('LŠZ P'!A$2:AP$2000,B593,3),"/",INDEX('LŠZ P'!A$2:AP$2000,B593,4)),CONCATENATE(INDEX('LŠZ H'!A$2:AI$2000,B593,3),"/",INDEX('LŠZ H'!A$2:AI$2000,B593,4)))</f>
        <v>ALPHA 6 26/</v>
      </c>
      <c r="N593" s="288" t="str">
        <f>IF(A593="P",CONCATENATE(INDEX('LŠZ P'!A$2:AP$2000,B593,23),";",INDEX('LŠZ P'!A$2:AP$2000,B593,42)),CONCATENATE(INDEX('LŠZ H'!A$2:AI$2000,B593,23),";",INDEX('LŠZ H'!A$2:AI$2000,B593,39)))</f>
        <v>0;</v>
      </c>
      <c r="O593" s="254">
        <v>44783</v>
      </c>
      <c r="P593" s="599"/>
    </row>
    <row r="594" spans="1:16" s="295" customFormat="1" x14ac:dyDescent="0.2">
      <c r="A594" s="253" t="s">
        <v>991</v>
      </c>
      <c r="B594" s="289">
        <v>529</v>
      </c>
      <c r="C594" s="607">
        <v>591</v>
      </c>
      <c r="D594" s="288" t="str">
        <f>IF(A594="P",INDEX('LŠZ P'!A$2:AP$2000,B594,11),INDEX('LŠZ H'!A$2:AI$2000,B594,11))</f>
        <v>Peter RUSNÁK</v>
      </c>
      <c r="E594" s="288" t="str">
        <f>IF(A594="P",INDEX('LŠZ P'!A$2:AP$2000,B594,5),INDEX('LŠZ H'!A$2:AI$2000,B594,5))</f>
        <v>OM-P529</v>
      </c>
      <c r="F594" s="288">
        <f>IF(A594="P",INDEX('LŠZ P'!A$2:AP$2000,B594,6),INDEX('LŠZ H'!A$2:AI$2000,B594,6))</f>
        <v>0</v>
      </c>
      <c r="G594" s="289" t="str">
        <f>IF(A594="P",INDEX('LŠZ P'!A$2:AP$2000,B594,21),INDEX('LŠZ H'!A$2:AI$2000,B594,21))</f>
        <v>V</v>
      </c>
      <c r="H594" s="288">
        <f>IF(A594="P",INDEX('LŠZ P'!A$2:AP$2000,B594,17),INDEX('LŠZ H'!A$2:AI$2000,B594,17))</f>
        <v>20591</v>
      </c>
      <c r="I594" s="446">
        <v>44055</v>
      </c>
      <c r="J594" s="289" t="str">
        <f>IF(A594="P",INDEX('LŠZ P'!A$2:AP$2000,B594,2),INDEX('LŠZ H'!A$2:AI$2000,B594,2))</f>
        <v>PK</v>
      </c>
      <c r="K594" s="288" t="str">
        <f>IF(A594="P",CONCATENATE(INDEX('LŠZ P'!A$2:AP$2000,B594,24),",",INDEX('LŠZ P'!A$2:AP$2000,B594,26)," ",INDEX('LŠZ P'!A$2:AP$2000,B594,25)),CONCATENATE(INDEX('LŠZ H'!A$2:AI$2000,B594,24),",",INDEX('LŠZ H'!A$2:AI$2000,B594,26)," ",INDEX('LŠZ H'!A$2:AI$2000,B594,25)))</f>
        <v>Dunajská 24,949 11 Nitra</v>
      </c>
      <c r="L594" s="288" t="str">
        <f>IF(A594="P",INDEX('LŠZ P'!A$2:AP$2000,B594,20),INDEX('LŠZ H'!A$2:AI$2000,B594,20))</f>
        <v>Muhelyi</v>
      </c>
      <c r="M594" s="288" t="str">
        <f>IF(A594="P",CONCATENATE(INDEX('LŠZ P'!A$2:AP$2000,B594,3),"/",INDEX('LŠZ P'!A$2:AP$2000,B594,4)),CONCATENATE(INDEX('LŠZ H'!A$2:AI$2000,B594,3),"/",INDEX('LŠZ H'!A$2:AI$2000,B594,4)))</f>
        <v>EAZY 2 L/</v>
      </c>
      <c r="N594" s="288" t="str">
        <f>IF(A594="P",CONCATENATE(INDEX('LŠZ P'!A$2:AP$2000,B594,23),";",INDEX('LŠZ P'!A$2:AP$2000,B594,42)),CONCATENATE(INDEX('LŠZ H'!A$2:AI$2000,B594,23),";",INDEX('LŠZ H'!A$2:AI$2000,B594,39)))</f>
        <v>0;</v>
      </c>
      <c r="O594" s="254">
        <v>44774</v>
      </c>
      <c r="P594" s="599"/>
    </row>
    <row r="595" spans="1:16" s="295" customFormat="1" x14ac:dyDescent="0.2">
      <c r="A595" s="253" t="s">
        <v>991</v>
      </c>
      <c r="B595" s="289">
        <v>536</v>
      </c>
      <c r="C595" s="607">
        <v>592</v>
      </c>
      <c r="D595" s="288" t="str">
        <f>IF(A595="P",INDEX('LŠZ P'!A$2:AP$2000,B595,11),INDEX('LŠZ H'!A$2:AI$2000,B595,11))</f>
        <v>Emil VALÁRIK</v>
      </c>
      <c r="E595" s="288" t="str">
        <f>IF(A595="P",INDEX('LŠZ P'!A$2:AP$2000,B595,5),INDEX('LŠZ H'!A$2:AI$2000,B595,5))</f>
        <v>OM-P536</v>
      </c>
      <c r="F595" s="288">
        <f>IF(A595="P",INDEX('LŠZ P'!A$2:AP$2000,B595,6),INDEX('LŠZ H'!A$2:AI$2000,B595,6))</f>
        <v>0</v>
      </c>
      <c r="G595" s="289" t="str">
        <f>IF(A595="P",INDEX('LŠZ P'!A$2:AP$2000,B595,21),INDEX('LŠZ H'!A$2:AI$2000,B595,21))</f>
        <v>V</v>
      </c>
      <c r="H595" s="288">
        <f>IF(A595="P",INDEX('LŠZ P'!A$2:AP$2000,B595,17),INDEX('LŠZ H'!A$2:AI$2000,B595,17))</f>
        <v>20592</v>
      </c>
      <c r="I595" s="446">
        <v>44055</v>
      </c>
      <c r="J595" s="289" t="str">
        <f>IF(A595="P",INDEX('LŠZ P'!A$2:AP$2000,B595,2),INDEX('LŠZ H'!A$2:AI$2000,B595,2))</f>
        <v>PK</v>
      </c>
      <c r="K595" s="288" t="str">
        <f>IF(A595="P",CONCATENATE(INDEX('LŠZ P'!A$2:AP$2000,B595,24),",",INDEX('LŠZ P'!A$2:AP$2000,B595,26)," ",INDEX('LŠZ P'!A$2:AP$2000,B595,25)),CONCATENATE(INDEX('LŠZ H'!A$2:AI$2000,B595,24),",",INDEX('LŠZ H'!A$2:AI$2000,B595,26)," ",INDEX('LŠZ H'!A$2:AI$2000,B595,25)))</f>
        <v>Stred 789,023 11 Zákopčie</v>
      </c>
      <c r="L595" s="288" t="str">
        <f>IF(A595="P",INDEX('LŠZ P'!A$2:AP$2000,B595,20),INDEX('LŠZ H'!A$2:AI$2000,B595,20))</f>
        <v>Muhelyi</v>
      </c>
      <c r="M595" s="288" t="str">
        <f>IF(A595="P",CONCATENATE(INDEX('LŠZ P'!A$2:AP$2000,B595,3),"/",INDEX('LŠZ P'!A$2:AP$2000,B595,4)),CONCATENATE(INDEX('LŠZ H'!A$2:AI$2000,B595,3),"/",INDEX('LŠZ H'!A$2:AI$2000,B595,4)))</f>
        <v>EDEN 7 33/</v>
      </c>
      <c r="N595" s="288" t="str">
        <f>IF(A595="P",CONCATENATE(INDEX('LŠZ P'!A$2:AP$2000,B595,23),";",INDEX('LŠZ P'!A$2:AP$2000,B595,42)),CONCATENATE(INDEX('LŠZ H'!A$2:AI$2000,B595,23),";",INDEX('LŠZ H'!A$2:AI$2000,B595,39)))</f>
        <v>0;</v>
      </c>
      <c r="O595" s="254">
        <v>44774</v>
      </c>
      <c r="P595" s="599"/>
    </row>
    <row r="596" spans="1:16" s="295" customFormat="1" x14ac:dyDescent="0.2">
      <c r="A596" s="253" t="s">
        <v>991</v>
      </c>
      <c r="B596" s="289">
        <v>1240</v>
      </c>
      <c r="C596" s="607">
        <v>593</v>
      </c>
      <c r="D596" s="288" t="str">
        <f>IF(A596="P",INDEX('LŠZ P'!A$2:AP$2000,B596,11),INDEX('LŠZ H'!A$2:AI$2000,B596,11))</f>
        <v>Mário STANO</v>
      </c>
      <c r="E596" s="288" t="str">
        <f>IF(A596="P",INDEX('LŠZ P'!A$2:AP$2000,B596,5),INDEX('LŠZ H'!A$2:AI$2000,B596,5))</f>
        <v>OM-L240</v>
      </c>
      <c r="F596" s="288" t="str">
        <f>IF(A596="P",INDEX('LŠZ P'!A$2:AP$2000,B596,6),INDEX('LŠZ H'!A$2:AI$2000,B596,6))</f>
        <v>L240</v>
      </c>
      <c r="G596" s="289" t="str">
        <f>IF(A596="P",INDEX('LŠZ P'!A$2:AP$2000,B596,21),INDEX('LŠZ H'!A$2:AI$2000,B596,21))</f>
        <v>P/V</v>
      </c>
      <c r="H596" s="288">
        <f>IF(A596="P",INDEX('LŠZ P'!A$2:AP$2000,B596,17),INDEX('LŠZ H'!A$2:AI$2000,B596,17))</f>
        <v>16924</v>
      </c>
      <c r="I596" s="446">
        <v>44055</v>
      </c>
      <c r="J596" s="289" t="str">
        <f>IF(A596="P",INDEX('LŠZ P'!A$2:AP$2000,B596,2),INDEX('LŠZ H'!A$2:AI$2000,B596,2))</f>
        <v>MPK</v>
      </c>
      <c r="K596" s="288" t="str">
        <f>IF(A596="P",CONCATENATE(INDEX('LŠZ P'!A$2:AP$2000,B596,24),",",INDEX('LŠZ P'!A$2:AP$2000,B596,26)," ",INDEX('LŠZ P'!A$2:AP$2000,B596,25)),CONCATENATE(INDEX('LŠZ H'!A$2:AI$2000,B596,24),",",INDEX('LŠZ H'!A$2:AI$2000,B596,26)," ",INDEX('LŠZ H'!A$2:AI$2000,B596,25)))</f>
        <v>Astrová 48,821 01 Bratislava</v>
      </c>
      <c r="L596" s="288" t="str">
        <f>IF(A596="P",INDEX('LŠZ P'!A$2:AP$2000,B596,20),INDEX('LŠZ H'!A$2:AI$2000,B596,20))</f>
        <v>Matovič/Ďurina</v>
      </c>
      <c r="M596" s="288" t="str">
        <f>IF(A596="P",CONCATENATE(INDEX('LŠZ P'!A$2:AP$2000,B596,3),"/",INDEX('LŠZ P'!A$2:AP$2000,B596,4)),CONCATENATE(INDEX('LŠZ H'!A$2:AI$2000,B596,3),"/",INDEX('LŠZ H'!A$2:AI$2000,B596,4)))</f>
        <v>MOJO PWR XL/XC 2/AIRONE PRO</v>
      </c>
      <c r="N596" s="288" t="str">
        <f>IF(A596="P",CONCATENATE(INDEX('LŠZ P'!A$2:AP$2000,B596,23),";",INDEX('LŠZ P'!A$2:AP$2000,B596,42)),CONCATENATE(INDEX('LŠZ H'!A$2:AI$2000,B596,23),";",INDEX('LŠZ H'!A$2:AI$2000,B596,39)))</f>
        <v>84//0;para PLS platný do 29.7.2022</v>
      </c>
      <c r="O596" s="254">
        <v>44771</v>
      </c>
      <c r="P596" s="599"/>
    </row>
    <row r="597" spans="1:16" s="295" customFormat="1" x14ac:dyDescent="0.2">
      <c r="A597" s="253" t="s">
        <v>991</v>
      </c>
      <c r="B597" s="289">
        <v>416</v>
      </c>
      <c r="C597" s="607">
        <v>594</v>
      </c>
      <c r="D597" s="288" t="str">
        <f>IF(A597="P",INDEX('LŠZ P'!A$2:AP$2000,B597,11),INDEX('LŠZ H'!A$2:AI$2000,B597,11))</f>
        <v>Ing. Martin MASNÝ</v>
      </c>
      <c r="E597" s="288" t="str">
        <f>IF(A597="P",INDEX('LŠZ P'!A$2:AP$2000,B597,5),INDEX('LŠZ H'!A$2:AI$2000,B597,5))</f>
        <v>OM-P416</v>
      </c>
      <c r="F597" s="288" t="str">
        <f>IF(A597="P",INDEX('LŠZ P'!A$2:AP$2000,B597,6),INDEX('LŠZ H'!A$2:AI$2000,B597,6))</f>
        <v>P416</v>
      </c>
      <c r="G597" s="289" t="str">
        <f>IF(A597="P",INDEX('LŠZ P'!A$2:AP$2000,B597,21),INDEX('LŠZ H'!A$2:AI$2000,B597,21))</f>
        <v>P/V</v>
      </c>
      <c r="H597" s="288">
        <f>IF(A597="P",INDEX('LŠZ P'!A$2:AP$2000,B597,17),INDEX('LŠZ H'!A$2:AI$2000,B597,17))</f>
        <v>20271</v>
      </c>
      <c r="I597" s="446">
        <v>44060</v>
      </c>
      <c r="J597" s="289" t="str">
        <f>IF(A597="P",INDEX('LŠZ P'!A$2:AP$2000,B597,2),INDEX('LŠZ H'!A$2:AI$2000,B597,2))</f>
        <v>MPK</v>
      </c>
      <c r="K597" s="288" t="str">
        <f>IF(A597="P",CONCATENATE(INDEX('LŠZ P'!A$2:AP$2000,B597,24),",",INDEX('LŠZ P'!A$2:AP$2000,B597,26)," ",INDEX('LŠZ P'!A$2:AP$2000,B597,25)),CONCATENATE(INDEX('LŠZ H'!A$2:AI$2000,B597,24),",",INDEX('LŠZ H'!A$2:AI$2000,B597,26)," ",INDEX('LŠZ H'!A$2:AI$2000,B597,25)))</f>
        <v>Fullova 936/4,015 01 Rajec</v>
      </c>
      <c r="L597" s="288" t="str">
        <f>IF(A597="P",INDEX('LŠZ P'!A$2:AP$2000,B597,20),INDEX('LŠZ H'!A$2:AI$2000,B597,20))</f>
        <v>Vrabec/Adame</v>
      </c>
      <c r="M597" s="288" t="str">
        <f>IF(A597="P",CONCATENATE(INDEX('LŠZ P'!A$2:AP$2000,B597,3),"/",INDEX('LŠZ P'!A$2:AP$2000,B597,4)),CONCATENATE(INDEX('LŠZ H'!A$2:AI$2000,B597,3),"/",INDEX('LŠZ H'!A$2:AI$2000,B597,4)))</f>
        <v>ANTEA 2 L/SPIN 180 R</v>
      </c>
      <c r="N597" s="288" t="str">
        <f>IF(A597="P",CONCATENATE(INDEX('LŠZ P'!A$2:AP$2000,B597,23),";",INDEX('LŠZ P'!A$2:AP$2000,B597,42)),CONCATENATE(INDEX('LŠZ H'!A$2:AI$2000,B597,23),";",INDEX('LŠZ H'!A$2:AI$2000,B597,39)))</f>
        <v>62//NIL;PARA PLS platný do 21.9.2022</v>
      </c>
      <c r="O597" s="254">
        <v>44790</v>
      </c>
      <c r="P597" s="599"/>
    </row>
    <row r="598" spans="1:16" s="295" customFormat="1" x14ac:dyDescent="0.2">
      <c r="A598" s="253" t="s">
        <v>991</v>
      </c>
      <c r="B598" s="289">
        <v>542</v>
      </c>
      <c r="C598" s="607">
        <v>595</v>
      </c>
      <c r="D598" s="288" t="str">
        <f>IF(A598="P",INDEX('LŠZ P'!A$2:AP$2000,B598,11),INDEX('LŠZ H'!A$2:AI$2000,B598,11))</f>
        <v>Peter THÉMAR</v>
      </c>
      <c r="E598" s="288" t="str">
        <f>IF(A598="P",INDEX('LŠZ P'!A$2:AP$2000,B598,5),INDEX('LŠZ H'!A$2:AI$2000,B598,5))</f>
        <v>OM-P542</v>
      </c>
      <c r="F598" s="288" t="str">
        <f>IF(A598="P",INDEX('LŠZ P'!A$2:AP$2000,B598,6),INDEX('LŠZ H'!A$2:AI$2000,B598,6))</f>
        <v>P705</v>
      </c>
      <c r="G598" s="289" t="str">
        <f>IF(A598="P",INDEX('LŠZ P'!A$2:AP$2000,B598,21),INDEX('LŠZ H'!A$2:AI$2000,B598,21))</f>
        <v>P/Z</v>
      </c>
      <c r="H598" s="288">
        <f>IF(A598="P",INDEX('LŠZ P'!A$2:AP$2000,B598,17),INDEX('LŠZ H'!A$2:AI$2000,B598,17))</f>
        <v>20595</v>
      </c>
      <c r="I598" s="446">
        <v>44061</v>
      </c>
      <c r="J598" s="289" t="str">
        <f>IF(A598="P",INDEX('LŠZ P'!A$2:AP$2000,B598,2),INDEX('LŠZ H'!A$2:AI$2000,B598,2))</f>
        <v>MPK</v>
      </c>
      <c r="K598" s="288" t="str">
        <f>IF(A598="P",CONCATENATE(INDEX('LŠZ P'!A$2:AP$2000,B598,24),",",INDEX('LŠZ P'!A$2:AP$2000,B598,26)," ",INDEX('LŠZ P'!A$2:AP$2000,B598,25)),CONCATENATE(INDEX('LŠZ H'!A$2:AI$2000,B598,24),",",INDEX('LŠZ H'!A$2:AI$2000,B598,26)," ",INDEX('LŠZ H'!A$2:AI$2000,B598,25)))</f>
        <v>M.Galandu 2/41,036 01 Martin</v>
      </c>
      <c r="L598" s="288" t="str">
        <f>IF(A598="P",INDEX('LŠZ P'!A$2:AP$2000,B598,20),INDEX('LŠZ H'!A$2:AI$2000,B598,20))</f>
        <v>Kačmár/Jančiar</v>
      </c>
      <c r="M598" s="288" t="str">
        <f>IF(A598="P",CONCATENATE(INDEX('LŠZ P'!A$2:AP$2000,B598,3),"/",INDEX('LŠZ P'!A$2:AP$2000,B598,4)),CONCATENATE(INDEX('LŠZ H'!A$2:AI$2000,B598,3),"/",INDEX('LŠZ H'!A$2:AI$2000,B598,4)))</f>
        <v>ORBIT 26/ELECTRIC 115</v>
      </c>
      <c r="N598" s="288" t="str">
        <f>IF(A598="P",CONCATENATE(INDEX('LŠZ P'!A$2:AP$2000,B598,23),";",INDEX('LŠZ P'!A$2:AP$2000,B598,42)),CONCATENATE(INDEX('LŠZ H'!A$2:AI$2000,B598,23),";",INDEX('LŠZ H'!A$2:AI$2000,B598,39)))</f>
        <v>67,10;PARA PLS do 11.4.2022</v>
      </c>
      <c r="O598" s="254">
        <v>44418</v>
      </c>
      <c r="P598" s="599"/>
    </row>
    <row r="599" spans="1:16" s="295" customFormat="1" x14ac:dyDescent="0.2">
      <c r="A599" s="253" t="s">
        <v>991</v>
      </c>
      <c r="B599" s="289">
        <v>923</v>
      </c>
      <c r="C599" s="607">
        <v>596</v>
      </c>
      <c r="D599" s="288" t="str">
        <f>IF(A599="P",INDEX('LŠZ P'!A$2:AP$2000,B599,11),INDEX('LŠZ H'!A$2:AI$2000,B599,11))</f>
        <v>Igor GARSTKA</v>
      </c>
      <c r="E599" s="456" t="str">
        <f>IF(A599="P",INDEX('LŠZ P'!A$2:AP$2000,B599,5),INDEX('LŠZ H'!A$2:AI$2000,B599,5))</f>
        <v>OM-P923</v>
      </c>
      <c r="F599" s="457">
        <f>IF(A599="P",INDEX('LŠZ P'!A$2:AP$2000,B599,6),INDEX('LŠZ H'!A$2:AI$2000,B599,6))</f>
        <v>0</v>
      </c>
      <c r="G599" s="289" t="str">
        <f>IF(A599="P",INDEX('LŠZ P'!A$2:AP$2000,B599,21),INDEX('LŠZ H'!A$2:AI$2000,B599,21))</f>
        <v>V</v>
      </c>
      <c r="H599" s="457">
        <f>IF(A599="P",INDEX('LŠZ P'!A$2:AP$2000,B599,17),INDEX('LŠZ H'!A$2:AI$2000,B599,17))</f>
        <v>21443</v>
      </c>
      <c r="I599" s="254">
        <v>44062</v>
      </c>
      <c r="J599" s="289" t="str">
        <f>IF(A599="P",INDEX('LŠZ P'!A$2:AP$2000,B599,2),INDEX('LŠZ H'!A$2:AI$2000,B599,2))</f>
        <v>PK</v>
      </c>
      <c r="K599" s="456" t="str">
        <f>IF(A599="P",CONCATENATE(INDEX('LŠZ P'!A$2:AP$2000,B599,24),",",INDEX('LŠZ P'!A$2:AP$2000,B599,26)," ",INDEX('LŠZ P'!A$2:AP$2000,B599,25)),CONCATENATE(INDEX('LŠZ H'!A$2:AI$2000,B599,24),",",INDEX('LŠZ H'!A$2:AI$2000,B599,26)," ",INDEX('LŠZ H'!A$2:AI$2000,B599,25)))</f>
        <v>Vrbovská 85,059 71 Ľubica</v>
      </c>
      <c r="L599" s="456" t="str">
        <f>IF(A599="P",INDEX('LŠZ P'!A$2:AP$2000,B599,20),INDEX('LŠZ H'!A$2:AI$2000,B599,20))</f>
        <v>Šleboda</v>
      </c>
      <c r="M599" s="456" t="str">
        <f>IF(A599="P",CONCATENATE(INDEX('LŠZ P'!A$2:AP$2000,B599,3),"/",INDEX('LŠZ P'!A$2:AP$2000,B599,4)),CONCATENATE(INDEX('LŠZ H'!A$2:AI$2000,B599,3),"/",INDEX('LŠZ H'!A$2:AI$2000,B599,4)))</f>
        <v>ARTIK 6 27/</v>
      </c>
      <c r="N599" s="456" t="str">
        <f>IF(A599="P",CONCATENATE(INDEX('LŠZ P'!A$2:AP$2000,B599,23),";",INDEX('LŠZ P'!A$2:AP$2000,B599,42)),CONCATENATE(INDEX('LŠZ H'!A$2:AI$2000,B599,23),";",INDEX('LŠZ H'!A$2:AI$2000,B599,39)))</f>
        <v>0;</v>
      </c>
      <c r="O599" s="254" t="s">
        <v>9069</v>
      </c>
      <c r="P599" s="599"/>
    </row>
    <row r="600" spans="1:16" s="304" customFormat="1" x14ac:dyDescent="0.2">
      <c r="A600" s="253" t="s">
        <v>991</v>
      </c>
      <c r="B600" s="289">
        <v>553</v>
      </c>
      <c r="C600" s="607">
        <v>597</v>
      </c>
      <c r="D600" s="288" t="str">
        <f>IF(A600="P",INDEX('LŠZ P'!A$2:AP$2000,B600,11),INDEX('LŠZ H'!A$2:AI$2000,B600,11))</f>
        <v>Ľudovít NAGY</v>
      </c>
      <c r="E600" s="456" t="str">
        <f>IF(A600="P",INDEX('LŠZ P'!A$2:AP$2000,B600,5),INDEX('LŠZ H'!A$2:AI$2000,B600,5))</f>
        <v>OM-P553</v>
      </c>
      <c r="F600" s="457">
        <f>IF(A600="P",INDEX('LŠZ P'!A$2:AP$2000,B600,6),INDEX('LŠZ H'!A$2:AI$2000,B600,6))</f>
        <v>0</v>
      </c>
      <c r="G600" s="289" t="str">
        <f>IF(A600="P",INDEX('LŠZ P'!A$2:AP$2000,B600,21),INDEX('LŠZ H'!A$2:AI$2000,B600,21))</f>
        <v>V</v>
      </c>
      <c r="H600" s="457">
        <f>IF(A600="P",INDEX('LŠZ P'!A$2:AP$2000,B600,17),INDEX('LŠZ H'!A$2:AI$2000,B600,17))</f>
        <v>20597</v>
      </c>
      <c r="I600" s="254">
        <v>44063</v>
      </c>
      <c r="J600" s="289" t="str">
        <f>IF(A600="P",INDEX('LŠZ P'!A$2:AP$2000,B600,2),INDEX('LŠZ H'!A$2:AI$2000,B600,2))</f>
        <v>PK</v>
      </c>
      <c r="K600" s="456" t="str">
        <f>IF(A600="P",CONCATENATE(INDEX('LŠZ P'!A$2:AP$2000,B600,24),",",INDEX('LŠZ P'!A$2:AP$2000,B600,26)," ",INDEX('LŠZ P'!A$2:AP$2000,B600,25)),CONCATENATE(INDEX('LŠZ H'!A$2:AI$2000,B600,24),",",INDEX('LŠZ H'!A$2:AI$2000,B600,26)," ",INDEX('LŠZ H'!A$2:AI$2000,B600,25)))</f>
        <v>Gen. Svobodu 720/10,958 01 Partizánske</v>
      </c>
      <c r="L600" s="456" t="str">
        <f>IF(A600="P",INDEX('LŠZ P'!A$2:AP$2000,B600,20),INDEX('LŠZ H'!A$2:AI$2000,B600,20))</f>
        <v>Vyparina</v>
      </c>
      <c r="M600" s="456" t="str">
        <f>IF(A600="P",CONCATENATE(INDEX('LŠZ P'!A$2:AP$2000,B600,3),"/",INDEX('LŠZ P'!A$2:AP$2000,B600,4)),CONCATENATE(INDEX('LŠZ H'!A$2:AI$2000,B600,3),"/",INDEX('LŠZ H'!A$2:AI$2000,B600,4)))</f>
        <v>DELTA 4 ML/</v>
      </c>
      <c r="N600" s="456" t="str">
        <f>IF(A600="P",CONCATENATE(INDEX('LŠZ P'!A$2:AP$2000,B600,23),";",INDEX('LŠZ P'!A$2:AP$2000,B600,42)),CONCATENATE(INDEX('LŠZ H'!A$2:AI$2000,B600,23),";",INDEX('LŠZ H'!A$2:AI$2000,B600,39)))</f>
        <v>0;</v>
      </c>
      <c r="O600" s="254">
        <v>44787</v>
      </c>
      <c r="P600" s="616"/>
    </row>
    <row r="601" spans="1:16" s="304" customFormat="1" x14ac:dyDescent="0.2">
      <c r="A601" s="253" t="s">
        <v>991</v>
      </c>
      <c r="B601" s="289">
        <v>342</v>
      </c>
      <c r="C601" s="607">
        <v>598</v>
      </c>
      <c r="D601" s="288" t="str">
        <f>IF(A601="P",INDEX('LŠZ P'!A$2:AP$2000,B601,11),INDEX('LŠZ H'!A$2:AI$2000,B601,11))</f>
        <v>Ľudovít NAGY</v>
      </c>
      <c r="E601" s="456" t="str">
        <f>IF(A601="P",INDEX('LŠZ P'!A$2:AP$2000,B601,5),INDEX('LŠZ H'!A$2:AI$2000,B601,5))</f>
        <v>OM-P342</v>
      </c>
      <c r="F601" s="457">
        <f>IF(A601="P",INDEX('LŠZ P'!A$2:AP$2000,B601,6),INDEX('LŠZ H'!A$2:AI$2000,B601,6))</f>
        <v>0</v>
      </c>
      <c r="G601" s="289" t="str">
        <f>IF(A601="P",INDEX('LŠZ P'!A$2:AP$2000,B601,21),INDEX('LŠZ H'!A$2:AI$2000,B601,21))</f>
        <v>P</v>
      </c>
      <c r="H601" s="457">
        <f>IF(A601="P",INDEX('LŠZ P'!A$2:AP$2000,B601,17),INDEX('LŠZ H'!A$2:AI$2000,B601,17))</f>
        <v>18568</v>
      </c>
      <c r="I601" s="254">
        <v>44063</v>
      </c>
      <c r="J601" s="289" t="str">
        <f>IF(A601="P",INDEX('LŠZ P'!A$2:AP$2000,B601,2),INDEX('LŠZ H'!A$2:AI$2000,B601,2))</f>
        <v>PK</v>
      </c>
      <c r="K601" s="456" t="str">
        <f>IF(A601="P",CONCATENATE(INDEX('LŠZ P'!A$2:AP$2000,B601,24),",",INDEX('LŠZ P'!A$2:AP$2000,B601,26)," ",INDEX('LŠZ P'!A$2:AP$2000,B601,25)),CONCATENATE(INDEX('LŠZ H'!A$2:AI$2000,B601,24),",",INDEX('LŠZ H'!A$2:AI$2000,B601,26)," ",INDEX('LŠZ H'!A$2:AI$2000,B601,25)))</f>
        <v>gen.Svobodu 720/10,958 01 Partizánske</v>
      </c>
      <c r="L601" s="456" t="str">
        <f>IF(A601="P",INDEX('LŠZ P'!A$2:AP$2000,B601,20),INDEX('LŠZ H'!A$2:AI$2000,B601,20))</f>
        <v>Vyparina</v>
      </c>
      <c r="M601" s="456" t="str">
        <f>IF(A601="P",CONCATENATE(INDEX('LŠZ P'!A$2:AP$2000,B601,3),"/",INDEX('LŠZ P'!A$2:AP$2000,B601,4)),CONCATENATE(INDEX('LŠZ H'!A$2:AI$2000,B601,3),"/",INDEX('LŠZ H'!A$2:AI$2000,B601,4)))</f>
        <v>DELTA 3 ML/</v>
      </c>
      <c r="N601" s="456" t="str">
        <f>IF(A601="P",CONCATENATE(INDEX('LŠZ P'!A$2:AP$2000,B601,23),";",INDEX('LŠZ P'!A$2:AP$2000,B601,42)),CONCATENATE(INDEX('LŠZ H'!A$2:AI$2000,B601,23),";",INDEX('LŠZ H'!A$2:AI$2000,B601,39)))</f>
        <v>0;</v>
      </c>
      <c r="O601" s="254">
        <v>44787</v>
      </c>
      <c r="P601" s="616"/>
    </row>
    <row r="602" spans="1:16" s="304" customFormat="1" x14ac:dyDescent="0.2">
      <c r="A602" s="253" t="s">
        <v>991</v>
      </c>
      <c r="B602" s="289">
        <v>599</v>
      </c>
      <c r="C602" s="607">
        <v>599</v>
      </c>
      <c r="D602" s="288" t="str">
        <f>IF(A602="P",INDEX('LŠZ P'!A$2:AP$2000,B602,11),INDEX('LŠZ H'!A$2:AI$2000,B602,11))</f>
        <v>Erik MAKO</v>
      </c>
      <c r="E602" s="456" t="str">
        <f>IF(A602="P",INDEX('LŠZ P'!A$2:AP$2000,B602,5),INDEX('LŠZ H'!A$2:AI$2000,B602,5))</f>
        <v>OM-P599</v>
      </c>
      <c r="F602" s="457" t="str">
        <f>IF(A602="P",INDEX('LŠZ P'!A$2:AP$2000,B602,6),INDEX('LŠZ H'!A$2:AI$2000,B602,6))</f>
        <v>P090</v>
      </c>
      <c r="G602" s="289" t="str">
        <f>IF(A602="P",INDEX('LŠZ P'!A$2:AP$2000,B602,21),INDEX('LŠZ H'!A$2:AI$2000,B602,21))</f>
        <v>V</v>
      </c>
      <c r="H602" s="457">
        <f>IF(A602="P",INDEX('LŠZ P'!A$2:AP$2000,B602,17),INDEX('LŠZ H'!A$2:AI$2000,B602,17))</f>
        <v>20599</v>
      </c>
      <c r="I602" s="254">
        <v>44063</v>
      </c>
      <c r="J602" s="289" t="str">
        <f>IF(A602="P",INDEX('LŠZ P'!A$2:AP$2000,B602,2),INDEX('LŠZ H'!A$2:AI$2000,B602,2))</f>
        <v>MPK</v>
      </c>
      <c r="K602" s="456" t="str">
        <f>IF(A602="P",CONCATENATE(INDEX('LŠZ P'!A$2:AP$2000,B602,24),",",INDEX('LŠZ P'!A$2:AP$2000,B602,26)," ",INDEX('LŠZ P'!A$2:AP$2000,B602,25)),CONCATENATE(INDEX('LŠZ H'!A$2:AI$2000,B602,24),",",INDEX('LŠZ H'!A$2:AI$2000,B602,26)," ",INDEX('LŠZ H'!A$2:AI$2000,B602,25)))</f>
        <v>Kpt. Nálepku 45,075 01 Trebišov</v>
      </c>
      <c r="L602" s="456" t="str">
        <f>IF(A602="P",INDEX('LŠZ P'!A$2:AP$2000,B602,20),INDEX('LŠZ H'!A$2:AI$2000,B602,20))</f>
        <v>Šimko</v>
      </c>
      <c r="M602" s="456" t="str">
        <f>IF(A602="P",CONCATENATE(INDEX('LŠZ P'!A$2:AP$2000,B602,3),"/",INDEX('LŠZ P'!A$2:AP$2000,B602,4)),CONCATENATE(INDEX('LŠZ H'!A$2:AI$2000,B602,3),"/",INDEX('LŠZ H'!A$2:AI$2000,B602,4)))</f>
        <v>MagMax 2 38/</v>
      </c>
      <c r="N602" s="456" t="str">
        <f>IF(A602="P",CONCATENATE(INDEX('LŠZ P'!A$2:AP$2000,B602,23),";",INDEX('LŠZ P'!A$2:AP$2000,B602,42)),CONCATENATE(INDEX('LŠZ H'!A$2:AI$2000,B602,23),";",INDEX('LŠZ H'!A$2:AI$2000,B602,39)))</f>
        <v>0;</v>
      </c>
      <c r="O602" s="254">
        <v>44788</v>
      </c>
      <c r="P602" s="616"/>
    </row>
    <row r="603" spans="1:16" s="304" customFormat="1" x14ac:dyDescent="0.2">
      <c r="A603" s="253" t="s">
        <v>991</v>
      </c>
      <c r="B603" s="289">
        <v>716</v>
      </c>
      <c r="C603" s="607">
        <v>600</v>
      </c>
      <c r="D603" s="288" t="str">
        <f>IF(A603="P",INDEX('LŠZ P'!A$2:AP$2000,B603,11),INDEX('LŠZ H'!A$2:AI$2000,B603,11))</f>
        <v>Ing. Jakub STRMEŇ</v>
      </c>
      <c r="E603" s="288" t="str">
        <f>IF(A603="P",INDEX('LŠZ P'!A$2:AP$2000,B603,5),INDEX('LŠZ H'!A$2:AI$2000,B603,5))</f>
        <v>OM-P716</v>
      </c>
      <c r="F603" s="288">
        <f>IF(A603="P",INDEX('LŠZ P'!A$2:AP$2000,B603,6),INDEX('LŠZ H'!A$2:AI$2000,B603,6))</f>
        <v>0</v>
      </c>
      <c r="G603" s="289" t="str">
        <f>IF(A603="P",INDEX('LŠZ P'!A$2:AP$2000,B603,21),INDEX('LŠZ H'!A$2:AI$2000,B603,21))</f>
        <v>V</v>
      </c>
      <c r="H603" s="457">
        <f>IF(A603="P",INDEX('LŠZ P'!A$2:AP$2000,B603,17),INDEX('LŠZ H'!A$2:AI$2000,B603,17))</f>
        <v>20600</v>
      </c>
      <c r="I603" s="254">
        <v>44063</v>
      </c>
      <c r="J603" s="289" t="str">
        <f>IF(A603="P",INDEX('LŠZ P'!A$2:AP$2000,B603,2),INDEX('LŠZ H'!A$2:AI$2000,B603,2))</f>
        <v>PK</v>
      </c>
      <c r="K603" s="456" t="str">
        <f>IF(A603="P",CONCATENATE(INDEX('LŠZ P'!A$2:AP$2000,B603,24),",",INDEX('LŠZ P'!A$2:AP$2000,B603,26)," ",INDEX('LŠZ P'!A$2:AP$2000,B603,25)),CONCATENATE(INDEX('LŠZ H'!A$2:AI$2000,B603,24),",",INDEX('LŠZ H'!A$2:AI$2000,B603,26)," ",INDEX('LŠZ H'!A$2:AI$2000,B603,25)))</f>
        <v>Hlavná 222/38,974 01 Riečka</v>
      </c>
      <c r="L603" s="456" t="str">
        <f>IF(A603="P",INDEX('LŠZ P'!A$2:AP$2000,B603,20),INDEX('LŠZ H'!A$2:AI$2000,B603,20))</f>
        <v>Jančiar</v>
      </c>
      <c r="M603" s="456" t="str">
        <f>IF(A603="P",CONCATENATE(INDEX('LŠZ P'!A$2:AP$2000,B603,3),"/",INDEX('LŠZ P'!A$2:AP$2000,B603,4)),CONCATENATE(INDEX('LŠZ H'!A$2:AI$2000,B603,3),"/",INDEX('LŠZ H'!A$2:AI$2000,B603,4)))</f>
        <v>MAGNUM 3 41/</v>
      </c>
      <c r="N603" s="456" t="str">
        <f>IF(A603="P",CONCATENATE(INDEX('LŠZ P'!A$2:AP$2000,B603,23),";",INDEX('LŠZ P'!A$2:AP$2000,B603,42)),CONCATENATE(INDEX('LŠZ H'!A$2:AI$2000,B603,23),";",INDEX('LŠZ H'!A$2:AI$2000,B603,39)))</f>
        <v>100;</v>
      </c>
      <c r="O603" s="254">
        <v>44791</v>
      </c>
      <c r="P603" s="616"/>
    </row>
    <row r="604" spans="1:16" s="304" customFormat="1" x14ac:dyDescent="0.2">
      <c r="A604" s="253" t="s">
        <v>991</v>
      </c>
      <c r="B604" s="289">
        <v>723</v>
      </c>
      <c r="C604" s="607">
        <v>601</v>
      </c>
      <c r="D604" s="288" t="str">
        <f>IF(A604="P",INDEX('LŠZ P'!A$2:AP$2000,B604,11),INDEX('LŠZ H'!A$2:AI$2000,B604,11))</f>
        <v>Tibor KOČI</v>
      </c>
      <c r="E604" s="288" t="str">
        <f>IF(A604="P",INDEX('LŠZ P'!A$2:AP$2000,B604,5),INDEX('LŠZ H'!A$2:AI$2000,B604,5))</f>
        <v>OM-P723</v>
      </c>
      <c r="F604" s="288">
        <f>IF(A604="P",INDEX('LŠZ P'!A$2:AP$2000,B604,6),INDEX('LŠZ H'!A$2:AI$2000,B604,6))</f>
        <v>0</v>
      </c>
      <c r="G604" s="289" t="str">
        <f>IF(A604="P",INDEX('LŠZ P'!A$2:AP$2000,B604,21),INDEX('LŠZ H'!A$2:AI$2000,B604,21))</f>
        <v>V</v>
      </c>
      <c r="H604" s="457">
        <f>IF(A604="P",INDEX('LŠZ P'!A$2:AP$2000,B604,17),INDEX('LŠZ H'!A$2:AI$2000,B604,17))</f>
        <v>20601</v>
      </c>
      <c r="I604" s="254">
        <v>44063</v>
      </c>
      <c r="J604" s="289" t="str">
        <f>IF(A604="P",INDEX('LŠZ P'!A$2:AP$2000,B604,2),INDEX('LŠZ H'!A$2:AI$2000,B604,2))</f>
        <v>PK</v>
      </c>
      <c r="K604" s="456" t="str">
        <f>IF(A604="P",CONCATENATE(INDEX('LŠZ P'!A$2:AP$2000,B604,24),",",INDEX('LŠZ P'!A$2:AP$2000,B604,26)," ",INDEX('LŠZ P'!A$2:AP$2000,B604,25)),CONCATENATE(INDEX('LŠZ H'!A$2:AI$2000,B604,24),",",INDEX('LŠZ H'!A$2:AI$2000,B604,26)," ",INDEX('LŠZ H'!A$2:AI$2000,B604,25)))</f>
        <v>Jarná 185/1,076 43 Čierna n./Tisou</v>
      </c>
      <c r="L604" s="456" t="str">
        <f>IF(A604="P",INDEX('LŠZ P'!A$2:AP$2000,B604,20),INDEX('LŠZ H'!A$2:AI$2000,B604,20))</f>
        <v>Šimko</v>
      </c>
      <c r="M604" s="456" t="str">
        <f>IF(A604="P",CONCATENATE(INDEX('LŠZ P'!A$2:AP$2000,B604,3),"/",INDEX('LŠZ P'!A$2:AP$2000,B604,4)),CONCATENATE(INDEX('LŠZ H'!A$2:AI$2000,B604,3),"/",INDEX('LŠZ H'!A$2:AI$2000,B604,4)))</f>
        <v>SPEEDMAX 2 M/</v>
      </c>
      <c r="N604" s="456" t="str">
        <f>IF(A604="P",CONCATENATE(INDEX('LŠZ P'!A$2:AP$2000,B604,23),";",INDEX('LŠZ P'!A$2:AP$2000,B604,42)),CONCATENATE(INDEX('LŠZ H'!A$2:AI$2000,B604,23),";",INDEX('LŠZ H'!A$2:AI$2000,B604,39)))</f>
        <v>0;</v>
      </c>
      <c r="O604" s="254">
        <v>44788</v>
      </c>
      <c r="P604" s="616"/>
    </row>
    <row r="605" spans="1:16" s="304" customFormat="1" x14ac:dyDescent="0.2">
      <c r="A605" s="253" t="s">
        <v>991</v>
      </c>
      <c r="B605" s="289">
        <v>1100</v>
      </c>
      <c r="C605" s="607">
        <v>602</v>
      </c>
      <c r="D605" s="288" t="str">
        <f>IF(A605="P",INDEX('LŠZ P'!A$2:AP$2000,B605,11),INDEX('LŠZ H'!A$2:AI$2000,B605,11))</f>
        <v>Tibor KOČI</v>
      </c>
      <c r="E605" s="288" t="str">
        <f>IF(A605="P",INDEX('LŠZ P'!A$2:AP$2000,B605,5),INDEX('LŠZ H'!A$2:AI$2000,B605,5))</f>
        <v>OM-L100</v>
      </c>
      <c r="F605" s="288" t="str">
        <f>IF(A605="P",INDEX('LŠZ P'!A$2:AP$2000,B605,6),INDEX('LŠZ H'!A$2:AI$2000,B605,6))</f>
        <v>L100</v>
      </c>
      <c r="G605" s="289" t="str">
        <f>IF(A605="P",INDEX('LŠZ P'!A$2:AP$2000,B605,21),INDEX('LŠZ H'!A$2:AI$2000,B605,21))</f>
        <v>P,P</v>
      </c>
      <c r="H605" s="457">
        <f>IF(A605="P",INDEX('LŠZ P'!A$2:AP$2000,B605,17),INDEX('LŠZ H'!A$2:AI$2000,B605,17))</f>
        <v>15624</v>
      </c>
      <c r="I605" s="254">
        <v>44063</v>
      </c>
      <c r="J605" s="289" t="str">
        <f>IF(A605="P",INDEX('LŠZ P'!A$2:AP$2000,B605,2),INDEX('LŠZ H'!A$2:AI$2000,B605,2))</f>
        <v>MPK</v>
      </c>
      <c r="K605" s="456" t="str">
        <f>IF(A605="P",CONCATENATE(INDEX('LŠZ P'!A$2:AP$2000,B605,24),",",INDEX('LŠZ P'!A$2:AP$2000,B605,26)," ",INDEX('LŠZ P'!A$2:AP$2000,B605,25)),CONCATENATE(INDEX('LŠZ H'!A$2:AI$2000,B605,24),",",INDEX('LŠZ H'!A$2:AI$2000,B605,26)," ",INDEX('LŠZ H'!A$2:AI$2000,B605,25)))</f>
        <v>Jarná 185/1,076 43 Čierna n/Tisou</v>
      </c>
      <c r="L605" s="456" t="str">
        <f>IF(A605="P",INDEX('LŠZ P'!A$2:AP$2000,B605,20),INDEX('LŠZ H'!A$2:AI$2000,B605,20))</f>
        <v>Šimko</v>
      </c>
      <c r="M605" s="456" t="str">
        <f>IF(A605="P",CONCATENATE(INDEX('LŠZ P'!A$2:AP$2000,B605,3),"/",INDEX('LŠZ P'!A$2:AP$2000,B605,4)),CONCATENATE(INDEX('LŠZ H'!A$2:AI$2000,B605,3),"/",INDEX('LŠZ H'!A$2:AI$2000,B605,4)))</f>
        <v>BUZZ PWR XL/SIMPLIFY X3</v>
      </c>
      <c r="N605" s="456" t="str">
        <f>IF(A605="P",CONCATENATE(INDEX('LŠZ P'!A$2:AP$2000,B605,23),";",INDEX('LŠZ P'!A$2:AP$2000,B605,42)),CONCATENATE(INDEX('LŠZ H'!A$2:AI$2000,B605,23),";",INDEX('LŠZ H'!A$2:AI$2000,B605,39)))</f>
        <v>50,52//79,21/88;</v>
      </c>
      <c r="O605" s="254">
        <v>44788</v>
      </c>
      <c r="P605" s="616"/>
    </row>
    <row r="606" spans="1:16" s="304" customFormat="1" x14ac:dyDescent="0.2">
      <c r="A606" s="253" t="s">
        <v>991</v>
      </c>
      <c r="B606" s="289">
        <v>1260</v>
      </c>
      <c r="C606" s="607">
        <v>603</v>
      </c>
      <c r="D606" s="288" t="str">
        <f>IF(A606="P",INDEX('LŠZ P'!A$2:AP$2000,B606,11),INDEX('LŠZ H'!A$2:AI$2000,B606,11))</f>
        <v>Tibor KOČI</v>
      </c>
      <c r="E606" s="288" t="str">
        <f>IF(A606="P",INDEX('LŠZ P'!A$2:AP$2000,B606,5),INDEX('LŠZ H'!A$2:AI$2000,B606,5))</f>
        <v>OM-L260</v>
      </c>
      <c r="F606" s="288" t="str">
        <f>IF(A606="P",INDEX('LŠZ P'!A$2:AP$2000,B606,6),INDEX('LŠZ H'!A$2:AI$2000,B606,6))</f>
        <v>L100</v>
      </c>
      <c r="G606" s="289" t="str">
        <f>IF(A606="P",INDEX('LŠZ P'!A$2:AP$2000,B606,21),INDEX('LŠZ H'!A$2:AI$2000,B606,21))</f>
        <v>P</v>
      </c>
      <c r="H606" s="457">
        <f>IF(A606="P",INDEX('LŠZ P'!A$2:AP$2000,B606,17),INDEX('LŠZ H'!A$2:AI$2000,B606,17))</f>
        <v>16926</v>
      </c>
      <c r="I606" s="254">
        <v>44063</v>
      </c>
      <c r="J606" s="289" t="str">
        <f>IF(A606="P",INDEX('LŠZ P'!A$2:AP$2000,B606,2),INDEX('LŠZ H'!A$2:AI$2000,B606,2))</f>
        <v>MPK</v>
      </c>
      <c r="K606" s="456" t="str">
        <f>IF(A606="P",CONCATENATE(INDEX('LŠZ P'!A$2:AP$2000,B606,24),",",INDEX('LŠZ P'!A$2:AP$2000,B606,26)," ",INDEX('LŠZ P'!A$2:AP$2000,B606,25)),CONCATENATE(INDEX('LŠZ H'!A$2:AI$2000,B606,24),",",INDEX('LŠZ H'!A$2:AI$2000,B606,26)," ",INDEX('LŠZ H'!A$2:AI$2000,B606,25)))</f>
        <v>Jarná 185/1,076 43 Čierna n/Tisou</v>
      </c>
      <c r="L606" s="456" t="str">
        <f>IF(A606="P",INDEX('LŠZ P'!A$2:AP$2000,B606,20),INDEX('LŠZ H'!A$2:AI$2000,B606,20))</f>
        <v>Šimko</v>
      </c>
      <c r="M606" s="456" t="str">
        <f>IF(A606="P",CONCATENATE(INDEX('LŠZ P'!A$2:AP$2000,B606,3),"/",INDEX('LŠZ P'!A$2:AP$2000,B606,4)),CONCATENATE(INDEX('LŠZ H'!A$2:AI$2000,B606,3),"/",INDEX('LŠZ H'!A$2:AI$2000,B606,4)))</f>
        <v>WASP M/</v>
      </c>
      <c r="N606" s="456" t="str">
        <f>IF(A606="P",CONCATENATE(INDEX('LŠZ P'!A$2:AP$2000,B606,23),";",INDEX('LŠZ P'!A$2:AP$2000,B606,42)),CONCATENATE(INDEX('LŠZ H'!A$2:AI$2000,B606,23),";",INDEX('LŠZ H'!A$2:AI$2000,B606,39)))</f>
        <v>68,36;</v>
      </c>
      <c r="O606" s="254">
        <v>44788</v>
      </c>
      <c r="P606" s="616"/>
    </row>
    <row r="607" spans="1:16" s="304" customFormat="1" x14ac:dyDescent="0.2">
      <c r="A607" s="253" t="s">
        <v>991</v>
      </c>
      <c r="B607" s="289">
        <v>49</v>
      </c>
      <c r="C607" s="607">
        <v>604</v>
      </c>
      <c r="D607" s="288" t="str">
        <f>IF(A607="P",INDEX('LŠZ P'!A$2:AP$2000,B607,11),INDEX('LŠZ H'!A$2:AI$2000,B607,11))</f>
        <v>Ing. Juraj ČIERNIK</v>
      </c>
      <c r="E607" s="288" t="str">
        <f>IF(A607="P",INDEX('LŠZ P'!A$2:AP$2000,B607,5),INDEX('LŠZ H'!A$2:AI$2000,B607,5))</f>
        <v>OM-P049</v>
      </c>
      <c r="F607" s="288">
        <f>IF(A607="P",INDEX('LŠZ P'!A$2:AP$2000,B607,6),INDEX('LŠZ H'!A$2:AI$2000,B607,6))</f>
        <v>0</v>
      </c>
      <c r="G607" s="289" t="str">
        <f>IF(A607="P",INDEX('LŠZ P'!A$2:AP$2000,B607,21),INDEX('LŠZ H'!A$2:AI$2000,B607,21))</f>
        <v>P</v>
      </c>
      <c r="H607" s="457">
        <f>IF(A607="P",INDEX('LŠZ P'!A$2:AP$2000,B607,17),INDEX('LŠZ H'!A$2:AI$2000,B607,17))</f>
        <v>20604</v>
      </c>
      <c r="I607" s="254">
        <v>44063</v>
      </c>
      <c r="J607" s="289" t="str">
        <f>IF(A607="P",INDEX('LŠZ P'!A$2:AP$2000,B607,2),INDEX('LŠZ H'!A$2:AI$2000,B607,2))</f>
        <v>PK</v>
      </c>
      <c r="K607" s="456" t="str">
        <f>IF(A607="P",CONCATENATE(INDEX('LŠZ P'!A$2:AP$2000,B607,24),",",INDEX('LŠZ P'!A$2:AP$2000,B607,26)," ",INDEX('LŠZ P'!A$2:AP$2000,B607,25)),CONCATENATE(INDEX('LŠZ H'!A$2:AI$2000,B607,24),",",INDEX('LŠZ H'!A$2:AI$2000,B607,26)," ",INDEX('LŠZ H'!A$2:AI$2000,B607,25)))</f>
        <v>Podmanín 189,017 11 Považská Bystrica</v>
      </c>
      <c r="L607" s="456" t="str">
        <f>IF(A607="P",INDEX('LŠZ P'!A$2:AP$2000,B607,20),INDEX('LŠZ H'!A$2:AI$2000,B607,20))</f>
        <v>Jančiar</v>
      </c>
      <c r="M607" s="456" t="str">
        <f>IF(A607="P",CONCATENATE(INDEX('LŠZ P'!A$2:AP$2000,B607,3),"/",INDEX('LŠZ P'!A$2:AP$2000,B607,4)),CONCATENATE(INDEX('LŠZ H'!A$2:AI$2000,B607,3),"/",INDEX('LŠZ H'!A$2:AI$2000,B607,4)))</f>
        <v>ICEPEAK 6 /</v>
      </c>
      <c r="N607" s="456" t="str">
        <f>IF(A607="P",CONCATENATE(INDEX('LŠZ P'!A$2:AP$2000,B607,23),";",INDEX('LŠZ P'!A$2:AP$2000,B607,42)),CONCATENATE(INDEX('LŠZ H'!A$2:AI$2000,B607,23),";",INDEX('LŠZ H'!A$2:AI$2000,B607,39)))</f>
        <v>238,29;</v>
      </c>
      <c r="O607" s="254">
        <v>44791</v>
      </c>
      <c r="P607" s="616"/>
    </row>
    <row r="608" spans="1:16" s="713" customFormat="1" x14ac:dyDescent="0.2">
      <c r="A608" s="253" t="s">
        <v>991</v>
      </c>
      <c r="B608" s="289">
        <v>242</v>
      </c>
      <c r="C608" s="607">
        <v>605</v>
      </c>
      <c r="D608" s="288" t="str">
        <f>IF(A608="P",INDEX('LŠZ P'!A$2:AP$2000,B608,11),INDEX('LŠZ H'!A$2:AI$2000,B608,11))</f>
        <v>Norbert KREČMER</v>
      </c>
      <c r="E608" s="288" t="str">
        <f>IF(A608="P",INDEX('LŠZ P'!A$2:AP$2000,B608,5),INDEX('LŠZ H'!A$2:AI$2000,B608,5))</f>
        <v>OM-P242</v>
      </c>
      <c r="F608" s="288">
        <f>IF(A608="P",INDEX('LŠZ P'!A$2:AP$2000,B608,6),INDEX('LŠZ H'!A$2:AI$2000,B608,6))</f>
        <v>0</v>
      </c>
      <c r="G608" s="289" t="str">
        <f>IF(A608="P",INDEX('LŠZ P'!A$2:AP$2000,B608,21),INDEX('LŠZ H'!A$2:AI$2000,B608,21))</f>
        <v>P</v>
      </c>
      <c r="H608" s="457">
        <f>IF(A608="P",INDEX('LŠZ P'!A$2:AP$2000,B608,17),INDEX('LŠZ H'!A$2:AI$2000,B608,17))</f>
        <v>18589</v>
      </c>
      <c r="I608" s="254">
        <v>44063</v>
      </c>
      <c r="J608" s="289" t="str">
        <f>IF(A608="P",INDEX('LŠZ P'!A$2:AP$2000,B608,2),INDEX('LŠZ H'!A$2:AI$2000,B608,2))</f>
        <v>PK</v>
      </c>
      <c r="K608" s="456" t="str">
        <f>IF(A608="P",CONCATENATE(INDEX('LŠZ P'!A$2:AP$2000,B608,24),",",INDEX('LŠZ P'!A$2:AP$2000,B608,26)," ",INDEX('LŠZ P'!A$2:AP$2000,B608,25)),CONCATENATE(INDEX('LŠZ H'!A$2:AI$2000,B608,24),",",INDEX('LŠZ H'!A$2:AI$2000,B608,26)," ",INDEX('LŠZ H'!A$2:AI$2000,B608,25)))</f>
        <v>Husitská 1230/7,95704 Bánovce n/Bebr.</v>
      </c>
      <c r="L608" s="456" t="str">
        <f>IF(A608="P",INDEX('LŠZ P'!A$2:AP$2000,B608,20),INDEX('LŠZ H'!A$2:AI$2000,B608,20))</f>
        <v>Vyparina</v>
      </c>
      <c r="M608" s="456" t="str">
        <f>IF(A608="P",CONCATENATE(INDEX('LŠZ P'!A$2:AP$2000,B608,3),"/",INDEX('LŠZ P'!A$2:AP$2000,B608,4)),CONCATENATE(INDEX('LŠZ H'!A$2:AI$2000,B608,3),"/",INDEX('LŠZ H'!A$2:AI$2000,B608,4)))</f>
        <v>RUSH 5 MS/</v>
      </c>
      <c r="N608" s="456" t="str">
        <f>IF(A608="P",CONCATENATE(INDEX('LŠZ P'!A$2:AP$2000,B608,23),";",INDEX('LŠZ P'!A$2:AP$2000,B608,42)),CONCATENATE(INDEX('LŠZ H'!A$2:AI$2000,B608,23),";",INDEX('LŠZ H'!A$2:AI$2000,B608,39)))</f>
        <v>107;</v>
      </c>
      <c r="O608" s="254">
        <v>44549</v>
      </c>
      <c r="P608" s="616"/>
    </row>
    <row r="609" spans="1:16" s="304" customFormat="1" x14ac:dyDescent="0.2">
      <c r="A609" s="253" t="s">
        <v>991</v>
      </c>
      <c r="B609" s="289">
        <v>752</v>
      </c>
      <c r="C609" s="607">
        <v>606</v>
      </c>
      <c r="D609" s="288" t="str">
        <f>IF(A609="P",INDEX('LŠZ P'!A$2:AP$2000,B609,11),INDEX('LŠZ H'!A$2:AI$2000,B609,11))</f>
        <v>Eduard ŠTIBRAVÝ</v>
      </c>
      <c r="E609" s="288" t="str">
        <f>IF(A609="P",INDEX('LŠZ P'!A$2:AP$2000,B609,5),INDEX('LŠZ H'!A$2:AI$2000,B609,5))</f>
        <v>OM-P752</v>
      </c>
      <c r="F609" s="288">
        <f>IF(A609="P",INDEX('LŠZ P'!A$2:AP$2000,B609,6),INDEX('LŠZ H'!A$2:AI$2000,B609,6))</f>
        <v>0</v>
      </c>
      <c r="G609" s="289" t="str">
        <f>IF(A609="P",INDEX('LŠZ P'!A$2:AP$2000,B609,21),INDEX('LŠZ H'!A$2:AI$2000,B609,21))</f>
        <v>V</v>
      </c>
      <c r="H609" s="457">
        <f>IF(A609="P",INDEX('LŠZ P'!A$2:AP$2000,B609,17),INDEX('LŠZ H'!A$2:AI$2000,B609,17))</f>
        <v>20606</v>
      </c>
      <c r="I609" s="254">
        <v>44063</v>
      </c>
      <c r="J609" s="289" t="str">
        <f>IF(A609="P",INDEX('LŠZ P'!A$2:AP$2000,B609,2),INDEX('LŠZ H'!A$2:AI$2000,B609,2))</f>
        <v>PK</v>
      </c>
      <c r="K609" s="456" t="str">
        <f>IF(A609="P",CONCATENATE(INDEX('LŠZ P'!A$2:AP$2000,B609,24),",",INDEX('LŠZ P'!A$2:AP$2000,B609,26)," ",INDEX('LŠZ P'!A$2:AP$2000,B609,25)),CONCATENATE(INDEX('LŠZ H'!A$2:AI$2000,B609,24),",",INDEX('LŠZ H'!A$2:AI$2000,B609,26)," ",INDEX('LŠZ H'!A$2:AI$2000,B609,25)))</f>
        <v>Botanická 25,917 08 Trnava</v>
      </c>
      <c r="L609" s="456" t="str">
        <f>IF(A609="P",INDEX('LŠZ P'!A$2:AP$2000,B609,20),INDEX('LŠZ H'!A$2:AI$2000,B609,20))</f>
        <v>Matovič</v>
      </c>
      <c r="M609" s="456" t="str">
        <f>IF(A609="P",CONCATENATE(INDEX('LŠZ P'!A$2:AP$2000,B609,3),"/",INDEX('LŠZ P'!A$2:AP$2000,B609,4)),CONCATENATE(INDEX('LŠZ H'!A$2:AI$2000,B609,3),"/",INDEX('LŠZ H'!A$2:AI$2000,B609,4)))</f>
        <v>SYNERGY 3 L/</v>
      </c>
      <c r="N609" s="456" t="str">
        <f>IF(A609="P",CONCATENATE(INDEX('LŠZ P'!A$2:AP$2000,B609,23),";",INDEX('LŠZ P'!A$2:AP$2000,B609,42)),CONCATENATE(INDEX('LŠZ H'!A$2:AI$2000,B609,23),";",INDEX('LŠZ H'!A$2:AI$2000,B609,39)))</f>
        <v>100;</v>
      </c>
      <c r="O609" s="254">
        <v>44791</v>
      </c>
      <c r="P609" s="616"/>
    </row>
    <row r="610" spans="1:16" s="295" customFormat="1" x14ac:dyDescent="0.2">
      <c r="A610" s="253" t="s">
        <v>680</v>
      </c>
      <c r="B610" s="289">
        <v>38</v>
      </c>
      <c r="C610" s="607">
        <v>607</v>
      </c>
      <c r="D610" s="288" t="str">
        <f>IF(A610="P",INDEX('LŠZ P'!A$2:AP$2000,B610,11),INDEX('LŠZ H'!A$2:AI$2000,B610,11))</f>
        <v>Ing. Vladimír KREMPASKÝ</v>
      </c>
      <c r="E610" s="288" t="str">
        <f>IF(A610="P",INDEX('LŠZ P'!A$2:AP$2000,B610,5),INDEX('LŠZ H'!A$2:AI$2000,B610,5))</f>
        <v>OM-H038</v>
      </c>
      <c r="F610" s="288">
        <f>IF(A610="P",INDEX('LŠZ P'!A$2:AP$2000,B610,6),INDEX('LŠZ H'!A$2:AI$2000,B610,6))</f>
        <v>0</v>
      </c>
      <c r="G610" s="289" t="str">
        <f>IF(A610="P",INDEX('LŠZ P'!A$2:AP$2000,B610,21),INDEX('LŠZ H'!A$2:AI$2000,B610,21))</f>
        <v>0/0</v>
      </c>
      <c r="H610" s="457">
        <f>IF(A610="P",INDEX('LŠZ P'!A$2:AP$2000,B610,17),INDEX('LŠZ H'!A$2:AI$2000,B610,17))</f>
        <v>1997</v>
      </c>
      <c r="I610" s="254">
        <v>44067</v>
      </c>
      <c r="J610" s="289" t="str">
        <f>IF(A610="P",INDEX('LŠZ P'!A$2:AP$2000,B610,2),INDEX('LŠZ H'!A$2:AI$2000,B610,2))</f>
        <v>MZK</v>
      </c>
      <c r="K610" s="456" t="str">
        <f>IF(A610="P",CONCATENATE(INDEX('LŠZ P'!A$2:AP$2000,B610,24),",",INDEX('LŠZ P'!A$2:AP$2000,B610,26)," ",INDEX('LŠZ P'!A$2:AP$2000,B610,25)),CONCATENATE(INDEX('LŠZ H'!A$2:AI$2000,B610,24),",",INDEX('LŠZ H'!A$2:AI$2000,B610,26)," ",INDEX('LŠZ H'!A$2:AI$2000,B610,25)))</f>
        <v>2, 184</v>
      </c>
      <c r="L610" s="456" t="str">
        <f>IF(A610="P",INDEX('LŠZ P'!A$2:AP$2000,B610,20),INDEX('LŠZ H'!A$2:AI$2000,B610,20))</f>
        <v>P,Z</v>
      </c>
      <c r="M610" s="456" t="str">
        <f>IF(A610="P",CONCATENATE(INDEX('LŠZ P'!A$2:AP$2000,B610,3),"/",INDEX('LŠZ P'!A$2:AP$2000,B610,4)),CONCATENATE(INDEX('LŠZ H'!A$2:AI$2000,B610,3),"/",INDEX('LŠZ H'!A$2:AI$2000,B610,4)))</f>
        <v>RADOGA 2/</v>
      </c>
      <c r="N610" s="456" t="e">
        <f>IF(A610="P",CONCATENATE(INDEX('LŠZ P'!A$2:AP$2000,B610,23),";",INDEX('LŠZ P'!A$2:AP$2000,B610,42)),CONCATENATE(INDEX('LŠZ H'!A$2:AI$2000,B610,23),";",INDEX('LŠZ H'!A$2:AI$2000,B610,39)))</f>
        <v>#REF!</v>
      </c>
      <c r="O610" s="254">
        <v>44796</v>
      </c>
      <c r="P610" s="599"/>
    </row>
    <row r="611" spans="1:16" s="295" customFormat="1" x14ac:dyDescent="0.2">
      <c r="A611" s="253" t="s">
        <v>991</v>
      </c>
      <c r="B611" s="289">
        <v>736</v>
      </c>
      <c r="C611" s="607">
        <v>608</v>
      </c>
      <c r="D611" s="288" t="str">
        <f>IF(A611="P",INDEX('LŠZ P'!A$2:AP$2000,B611,11),INDEX('LŠZ H'!A$2:AI$2000,B611,11))</f>
        <v>Miroslav BOBER, nevyraďovať, bude mať nový PK, TK sa spraví naraz</v>
      </c>
      <c r="E611" s="288" t="str">
        <f>IF(A611="P",INDEX('LŠZ P'!A$2:AP$2000,B611,5),INDEX('LŠZ H'!A$2:AI$2000,B611,5))</f>
        <v>OM-P736</v>
      </c>
      <c r="F611" s="288" t="str">
        <f>IF(A611="P",INDEX('LŠZ P'!A$2:AP$2000,B611,6),INDEX('LŠZ H'!A$2:AI$2000,B611,6))</f>
        <v>P743</v>
      </c>
      <c r="G611" s="289" t="str">
        <f>IF(A611="P",INDEX('LŠZ P'!A$2:AP$2000,B611,21),INDEX('LŠZ H'!A$2:AI$2000,B611,21))</f>
        <v>P,P</v>
      </c>
      <c r="H611" s="457">
        <f>IF(A611="P",INDEX('LŠZ P'!A$2:AP$2000,B611,17),INDEX('LŠZ H'!A$2:AI$2000,B611,17))</f>
        <v>17083</v>
      </c>
      <c r="I611" s="254">
        <v>44067</v>
      </c>
      <c r="J611" s="289" t="str">
        <f>IF(A611="P",INDEX('LŠZ P'!A$2:AP$2000,B611,2),INDEX('LŠZ H'!A$2:AI$2000,B611,2))</f>
        <v>MPK</v>
      </c>
      <c r="K611" s="456" t="str">
        <f>IF(A611="P",CONCATENATE(INDEX('LŠZ P'!A$2:AP$2000,B611,24),",",INDEX('LŠZ P'!A$2:AP$2000,B611,26)," ",INDEX('LŠZ P'!A$2:AP$2000,B611,25)),CONCATENATE(INDEX('LŠZ H'!A$2:AI$2000,B611,24),",",INDEX('LŠZ H'!A$2:AI$2000,B611,26)," ",INDEX('LŠZ H'!A$2:AI$2000,B611,25)))</f>
        <v>SNP 457/47,067 61 Stakčín</v>
      </c>
      <c r="L611" s="456" t="str">
        <f>IF(A611="P",INDEX('LŠZ P'!A$2:AP$2000,B611,20),INDEX('LŠZ H'!A$2:AI$2000,B611,20))</f>
        <v>Krempaský</v>
      </c>
      <c r="M611" s="456" t="str">
        <f>IF(A611="P",CONCATENATE(INDEX('LŠZ P'!A$2:AP$2000,B611,3),"/",INDEX('LŠZ P'!A$2:AP$2000,B611,4)),CONCATENATE(INDEX('LŠZ H'!A$2:AI$2000,B611,3),"/",INDEX('LŠZ H'!A$2:AI$2000,B611,4)))</f>
        <v>/RODEO</v>
      </c>
      <c r="N611" s="456" t="str">
        <f>IF(A611="P",CONCATENATE(INDEX('LŠZ P'!A$2:AP$2000,B611,23),";",INDEX('LŠZ P'!A$2:AP$2000,B611,42)),CONCATENATE(INDEX('LŠZ H'!A$2:AI$2000,B611,23),";",INDEX('LŠZ H'!A$2:AI$2000,B611,39)))</f>
        <v>153,05//206,50/368;Krosna PLS č.14067/P</v>
      </c>
      <c r="O611" s="254">
        <v>44774</v>
      </c>
      <c r="P611" s="599"/>
    </row>
    <row r="612" spans="1:16" s="295" customFormat="1" x14ac:dyDescent="0.2">
      <c r="A612" s="253" t="s">
        <v>991</v>
      </c>
      <c r="B612" s="289">
        <v>475</v>
      </c>
      <c r="C612" s="607">
        <v>609</v>
      </c>
      <c r="D612" s="288" t="str">
        <f>IF(A612="P",INDEX('LŠZ P'!A$2:AP$2000,B612,11),INDEX('LŠZ H'!A$2:AI$2000,B612,11))</f>
        <v>Maroš JOŠTIAK</v>
      </c>
      <c r="E612" s="288" t="str">
        <f>IF(A612="P",INDEX('LŠZ P'!A$2:AP$2000,B612,5),INDEX('LŠZ H'!A$2:AI$2000,B612,5))</f>
        <v>OM-P475</v>
      </c>
      <c r="F612" s="288">
        <f>IF(A612="P",INDEX('LŠZ P'!A$2:AP$2000,B612,6),INDEX('LŠZ H'!A$2:AI$2000,B612,6))</f>
        <v>0</v>
      </c>
      <c r="G612" s="289" t="str">
        <f>IF(A612="P",INDEX('LŠZ P'!A$2:AP$2000,B612,21),INDEX('LŠZ H'!A$2:AI$2000,B612,21))</f>
        <v>P</v>
      </c>
      <c r="H612" s="457">
        <f>IF(A612="P",INDEX('LŠZ P'!A$2:AP$2000,B612,17),INDEX('LŠZ H'!A$2:AI$2000,B612,17))</f>
        <v>20609</v>
      </c>
      <c r="I612" s="254">
        <v>44067</v>
      </c>
      <c r="J612" s="289" t="str">
        <f>IF(A612="P",INDEX('LŠZ P'!A$2:AP$2000,B612,2),INDEX('LŠZ H'!A$2:AI$2000,B612,2))</f>
        <v>PK</v>
      </c>
      <c r="K612" s="456" t="str">
        <f>IF(A612="P",CONCATENATE(INDEX('LŠZ P'!A$2:AP$2000,B612,24),",",INDEX('LŠZ P'!A$2:AP$2000,B612,26)," ",INDEX('LŠZ P'!A$2:AP$2000,B612,25)),CONCATENATE(INDEX('LŠZ H'!A$2:AI$2000,B612,24),",",INDEX('LŠZ H'!A$2:AI$2000,B612,26)," ",INDEX('LŠZ H'!A$2:AI$2000,B612,25)))</f>
        <v>Oravské Veselé 470,029 62 Oravské Veselé</v>
      </c>
      <c r="L612" s="456" t="str">
        <f>IF(A612="P",INDEX('LŠZ P'!A$2:AP$2000,B612,20),INDEX('LŠZ H'!A$2:AI$2000,B612,20))</f>
        <v>Vyparina</v>
      </c>
      <c r="M612" s="456" t="str">
        <f>IF(A612="P",CONCATENATE(INDEX('LŠZ P'!A$2:AP$2000,B612,3),"/",INDEX('LŠZ P'!A$2:AP$2000,B612,4)),CONCATENATE(INDEX('LŠZ H'!A$2:AI$2000,B612,3),"/",INDEX('LŠZ H'!A$2:AI$2000,B612,4)))</f>
        <v>MENTOR 4 M/</v>
      </c>
      <c r="N612" s="456" t="str">
        <f>IF(A612="P",CONCATENATE(INDEX('LŠZ P'!A$2:AP$2000,B612,23),";",INDEX('LŠZ P'!A$2:AP$2000,B612,42)),CONCATENATE(INDEX('LŠZ H'!A$2:AI$2000,B612,23),";",INDEX('LŠZ H'!A$2:AI$2000,B612,39)))</f>
        <v>80;</v>
      </c>
      <c r="O612" s="254">
        <v>44147</v>
      </c>
      <c r="P612" s="599"/>
    </row>
    <row r="613" spans="1:16" s="295" customFormat="1" x14ac:dyDescent="0.2">
      <c r="A613" s="253" t="s">
        <v>991</v>
      </c>
      <c r="B613" s="289">
        <v>819</v>
      </c>
      <c r="C613" s="607">
        <v>610</v>
      </c>
      <c r="D613" s="288" t="str">
        <f>IF(A613="P",INDEX('LŠZ P'!A$2:AP$2000,B613,11),INDEX('LŠZ H'!A$2:AI$2000,B613,11))</f>
        <v>Ing. Martin ŠIMKO</v>
      </c>
      <c r="E613" s="288" t="str">
        <f>IF(A613="P",INDEX('LŠZ P'!A$2:AP$2000,B613,5),INDEX('LŠZ H'!A$2:AI$2000,B613,5))</f>
        <v>OM-P819</v>
      </c>
      <c r="F613" s="288">
        <f>IF(A613="P",INDEX('LŠZ P'!A$2:AP$2000,B613,6),INDEX('LŠZ H'!A$2:AI$2000,B613,6))</f>
        <v>0</v>
      </c>
      <c r="G613" s="289" t="str">
        <f>IF(A613="P",INDEX('LŠZ P'!A$2:AP$2000,B613,21),INDEX('LŠZ H'!A$2:AI$2000,B613,21))</f>
        <v>Z</v>
      </c>
      <c r="H613" s="457">
        <f>IF(A613="P",INDEX('LŠZ P'!A$2:AP$2000,B613,17),INDEX('LŠZ H'!A$2:AI$2000,B613,17))</f>
        <v>20610</v>
      </c>
      <c r="I613" s="254">
        <v>44067</v>
      </c>
      <c r="J613" s="289" t="str">
        <f>IF(A613="P",INDEX('LŠZ P'!A$2:AP$2000,B613,2),INDEX('LŠZ H'!A$2:AI$2000,B613,2))</f>
        <v>PK</v>
      </c>
      <c r="K613" s="456" t="str">
        <f>IF(A613="P",CONCATENATE(INDEX('LŠZ P'!A$2:AP$2000,B613,24),",",INDEX('LŠZ P'!A$2:AP$2000,B613,26)," ",INDEX('LŠZ P'!A$2:AP$2000,B613,25)),CONCATENATE(INDEX('LŠZ H'!A$2:AI$2000,B613,24),",",INDEX('LŠZ H'!A$2:AI$2000,B613,26)," ",INDEX('LŠZ H'!A$2:AI$2000,B613,25)))</f>
        <v>Na Rúrkach 39A,080 01 Prešov</v>
      </c>
      <c r="L613" s="456" t="str">
        <f>IF(A613="P",INDEX('LŠZ P'!A$2:AP$2000,B613,20),INDEX('LŠZ H'!A$2:AI$2000,B613,20))</f>
        <v>Šimko</v>
      </c>
      <c r="M613" s="456" t="str">
        <f>IF(A613="P",CONCATENATE(INDEX('LŠZ P'!A$2:AP$2000,B613,3),"/",INDEX('LŠZ P'!A$2:AP$2000,B613,4)),CONCATENATE(INDEX('LŠZ H'!A$2:AI$2000,B613,3),"/",INDEX('LŠZ H'!A$2:AI$2000,B613,4)))</f>
        <v>WASP L/</v>
      </c>
      <c r="N613" s="456" t="str">
        <f>IF(A613="P",CONCATENATE(INDEX('LŠZ P'!A$2:AP$2000,B613,23),";",INDEX('LŠZ P'!A$2:AP$2000,B613,42)),CONCATENATE(INDEX('LŠZ H'!A$2:AI$2000,B613,23),";",INDEX('LŠZ H'!A$2:AI$2000,B613,39)))</f>
        <v>6,12;</v>
      </c>
      <c r="O613" s="254">
        <v>44591</v>
      </c>
      <c r="P613" s="599"/>
    </row>
    <row r="614" spans="1:16" s="295" customFormat="1" x14ac:dyDescent="0.2">
      <c r="A614" s="253" t="s">
        <v>991</v>
      </c>
      <c r="B614" s="289">
        <v>788</v>
      </c>
      <c r="C614" s="607">
        <v>611</v>
      </c>
      <c r="D614" s="288" t="str">
        <f>IF(A614="P",INDEX('LŠZ P'!A$2:AP$2000,B614,11),INDEX('LŠZ H'!A$2:AI$2000,B614,11))</f>
        <v>Mgr. Štefan ZÁHRADNÍK</v>
      </c>
      <c r="E614" s="288" t="str">
        <f>IF(A614="P",INDEX('LŠZ P'!A$2:AP$2000,B614,5),INDEX('LŠZ H'!A$2:AI$2000,B614,5))</f>
        <v>OM-P788</v>
      </c>
      <c r="F614" s="288" t="str">
        <f>IF(A614="P",INDEX('LŠZ P'!A$2:AP$2000,B614,6),INDEX('LŠZ H'!A$2:AI$2000,B614,6))</f>
        <v>P785</v>
      </c>
      <c r="G614" s="289" t="str">
        <f>IF(A614="P",INDEX('LŠZ P'!A$2:AP$2000,B614,21),INDEX('LŠZ H'!A$2:AI$2000,B614,21))</f>
        <v>V,V</v>
      </c>
      <c r="H614" s="457">
        <f>IF(A614="P",INDEX('LŠZ P'!A$2:AP$2000,B614,17),INDEX('LŠZ H'!A$2:AI$2000,B614,17))</f>
        <v>20611</v>
      </c>
      <c r="I614" s="254">
        <v>44067</v>
      </c>
      <c r="J614" s="289" t="str">
        <f>IF(A614="P",INDEX('LŠZ P'!A$2:AP$2000,B614,2),INDEX('LŠZ H'!A$2:AI$2000,B614,2))</f>
        <v>MPK</v>
      </c>
      <c r="K614" s="456" t="str">
        <f>IF(A614="P",CONCATENATE(INDEX('LŠZ P'!A$2:AP$2000,B614,24),",",INDEX('LŠZ P'!A$2:AP$2000,B614,26)," ",INDEX('LŠZ P'!A$2:AP$2000,B614,25)),CONCATENATE(INDEX('LŠZ H'!A$2:AI$2000,B614,24),",",INDEX('LŠZ H'!A$2:AI$2000,B614,26)," ",INDEX('LŠZ H'!A$2:AI$2000,B614,25)))</f>
        <v>Lemešany 300,082 03 Lemešany</v>
      </c>
      <c r="L614" s="456" t="str">
        <f>IF(A614="P",INDEX('LŠZ P'!A$2:AP$2000,B614,20),INDEX('LŠZ H'!A$2:AI$2000,B614,20))</f>
        <v>Šimko</v>
      </c>
      <c r="M614" s="456" t="str">
        <f>IF(A614="P",CONCATENATE(INDEX('LŠZ P'!A$2:AP$2000,B614,3),"/",INDEX('LŠZ P'!A$2:AP$2000,B614,4)),CONCATENATE(INDEX('LŠZ H'!A$2:AI$2000,B614,3),"/",INDEX('LŠZ H'!A$2:AI$2000,B614,4)))</f>
        <v>EPIC L/XC 200</v>
      </c>
      <c r="N614" s="456" t="str">
        <f>IF(A614="P",CONCATENATE(INDEX('LŠZ P'!A$2:AP$2000,B614,23),";",INDEX('LŠZ P'!A$2:AP$2000,B614,42)),CONCATENATE(INDEX('LŠZ H'!A$2:AI$2000,B614,23),";",INDEX('LŠZ H'!A$2:AI$2000,B614,39)))</f>
        <v>0//42/45;</v>
      </c>
      <c r="O614" s="254">
        <v>44788</v>
      </c>
      <c r="P614" s="599"/>
    </row>
    <row r="615" spans="1:16" s="295" customFormat="1" x14ac:dyDescent="0.2">
      <c r="A615" s="253" t="s">
        <v>991</v>
      </c>
      <c r="B615" s="289">
        <v>1116</v>
      </c>
      <c r="C615" s="607">
        <v>612</v>
      </c>
      <c r="D615" s="288" t="str">
        <f>IF(A615="P",INDEX('LŠZ P'!A$2:AP$2000,B615,11),INDEX('LŠZ H'!A$2:AI$2000,B615,11))</f>
        <v>Ing. Juraj VELEBIR</v>
      </c>
      <c r="E615" s="288" t="str">
        <f>IF(A615="P",INDEX('LŠZ P'!A$2:AP$2000,B615,5),INDEX('LŠZ H'!A$2:AI$2000,B615,5))</f>
        <v>OM-L116</v>
      </c>
      <c r="F615" s="288">
        <f>IF(A615="P",INDEX('LŠZ P'!A$2:AP$2000,B615,6),INDEX('LŠZ H'!A$2:AI$2000,B615,6))</f>
        <v>0</v>
      </c>
      <c r="G615" s="289" t="str">
        <f>IF(A615="P",INDEX('LŠZ P'!A$2:AP$2000,B615,21),INDEX('LŠZ H'!A$2:AI$2000,B615,21))</f>
        <v>P</v>
      </c>
      <c r="H615" s="457">
        <f>IF(A615="P",INDEX('LŠZ P'!A$2:AP$2000,B615,17),INDEX('LŠZ H'!A$2:AI$2000,B615,17))</f>
        <v>15723</v>
      </c>
      <c r="I615" s="254">
        <v>44067</v>
      </c>
      <c r="J615" s="289" t="str">
        <f>IF(A615="P",INDEX('LŠZ P'!A$2:AP$2000,B615,2),INDEX('LŠZ H'!A$2:AI$2000,B615,2))</f>
        <v>PK</v>
      </c>
      <c r="K615" s="456" t="str">
        <f>IF(A615="P",CONCATENATE(INDEX('LŠZ P'!A$2:AP$2000,B615,24),",",INDEX('LŠZ P'!A$2:AP$2000,B615,26)," ",INDEX('LŠZ P'!A$2:AP$2000,B615,25)),CONCATENATE(INDEX('LŠZ H'!A$2:AI$2000,B615,24),",",INDEX('LŠZ H'!A$2:AI$2000,B615,26)," ",INDEX('LŠZ H'!A$2:AI$2000,B615,25)))</f>
        <v>Ormisova 4,831 02 Bratislava</v>
      </c>
      <c r="L615" s="456" t="str">
        <f>IF(A615="P",INDEX('LŠZ P'!A$2:AP$2000,B615,20),INDEX('LŠZ H'!A$2:AI$2000,B615,20))</f>
        <v>Mitter</v>
      </c>
      <c r="M615" s="456" t="str">
        <f>IF(A615="P",CONCATENATE(INDEX('LŠZ P'!A$2:AP$2000,B615,3),"/",INDEX('LŠZ P'!A$2:AP$2000,B615,4)),CONCATENATE(INDEX('LŠZ H'!A$2:AI$2000,B615,3),"/",INDEX('LŠZ H'!A$2:AI$2000,B615,4)))</f>
        <v>SPRINT L/</v>
      </c>
      <c r="N615" s="456" t="str">
        <f>IF(A615="P",CONCATENATE(INDEX('LŠZ P'!A$2:AP$2000,B615,23),";",INDEX('LŠZ P'!A$2:AP$2000,B615,42)),CONCATENATE(INDEX('LŠZ H'!A$2:AI$2000,B615,23),";",INDEX('LŠZ H'!A$2:AI$2000,B615,39)))</f>
        <v>65,53;</v>
      </c>
      <c r="O615" s="254">
        <v>44789</v>
      </c>
      <c r="P615" s="599"/>
    </row>
    <row r="616" spans="1:16" s="297" customFormat="1" x14ac:dyDescent="0.2">
      <c r="A616" s="253" t="s">
        <v>991</v>
      </c>
      <c r="B616" s="289">
        <v>408</v>
      </c>
      <c r="C616" s="607">
        <v>613</v>
      </c>
      <c r="D616" s="288" t="str">
        <f>IF(A616="P",INDEX('LŠZ P'!A$2:AP$2000,B616,11),INDEX('LŠZ H'!A$2:AI$2000,B616,11))</f>
        <v>Mgr. Matej ZAŤKO</v>
      </c>
      <c r="E616" s="288" t="str">
        <f>IF(A616="P",INDEX('LŠZ P'!A$2:AP$2000,B616,5),INDEX('LŠZ H'!A$2:AI$2000,B616,5))</f>
        <v>OM-P408</v>
      </c>
      <c r="F616" s="288">
        <f>IF(A616="P",INDEX('LŠZ P'!A$2:AP$2000,B616,6),INDEX('LŠZ H'!A$2:AI$2000,B616,6))</f>
        <v>0</v>
      </c>
      <c r="G616" s="289" t="str">
        <f>IF(A616="P",INDEX('LŠZ P'!A$2:AP$2000,B616,21),INDEX('LŠZ H'!A$2:AI$2000,B616,21))</f>
        <v>V</v>
      </c>
      <c r="H616" s="457">
        <f>IF(A616="P",INDEX('LŠZ P'!A$2:AP$2000,B616,17),INDEX('LŠZ H'!A$2:AI$2000,B616,17))</f>
        <v>20613</v>
      </c>
      <c r="I616" s="254">
        <v>44067</v>
      </c>
      <c r="J616" s="289" t="str">
        <f>IF(A616="P",INDEX('LŠZ P'!A$2:AP$2000,B616,2),INDEX('LŠZ H'!A$2:AI$2000,B616,2))</f>
        <v>PK</v>
      </c>
      <c r="K616" s="456" t="str">
        <f>IF(A616="P",CONCATENATE(INDEX('LŠZ P'!A$2:AP$2000,B616,24),",",INDEX('LŠZ P'!A$2:AP$2000,B616,26)," ",INDEX('LŠZ P'!A$2:AP$2000,B616,25)),CONCATENATE(INDEX('LŠZ H'!A$2:AI$2000,B616,24),",",INDEX('LŠZ H'!A$2:AI$2000,B616,26)," ",INDEX('LŠZ H'!A$2:AI$2000,B616,25)))</f>
        <v>Podunajská 17,821 06 Bratislava</v>
      </c>
      <c r="L616" s="456" t="str">
        <f>IF(A616="P",INDEX('LŠZ P'!A$2:AP$2000,B616,20),INDEX('LŠZ H'!A$2:AI$2000,B616,20))</f>
        <v>Kačmár</v>
      </c>
      <c r="M616" s="456" t="str">
        <f>IF(A616="P",CONCATENATE(INDEX('LŠZ P'!A$2:AP$2000,B616,3),"/",INDEX('LŠZ P'!A$2:AP$2000,B616,4)),CONCATENATE(INDEX('LŠZ H'!A$2:AI$2000,B616,3),"/",INDEX('LŠZ H'!A$2:AI$2000,B616,4)))</f>
        <v>MITO M/</v>
      </c>
      <c r="N616" s="456" t="str">
        <f>IF(A616="P",CONCATENATE(INDEX('LŠZ P'!A$2:AP$2000,B616,23),";",INDEX('LŠZ P'!A$2:AP$2000,B616,42)),CONCATENATE(INDEX('LŠZ H'!A$2:AI$2000,B616,23),";",INDEX('LŠZ H'!A$2:AI$2000,B616,39)))</f>
        <v>0;</v>
      </c>
      <c r="O616" s="254">
        <v>44796</v>
      </c>
      <c r="P616" s="599"/>
    </row>
    <row r="617" spans="1:16" s="304" customFormat="1" x14ac:dyDescent="0.2">
      <c r="A617" s="253" t="s">
        <v>991</v>
      </c>
      <c r="B617" s="289">
        <v>740</v>
      </c>
      <c r="C617" s="607">
        <v>614</v>
      </c>
      <c r="D617" s="288" t="str">
        <f>IF(A617="P",INDEX('LŠZ P'!A$2:AP$2000,B617,11),INDEX('LŠZ H'!A$2:AI$2000,B617,11))</f>
        <v>Tomáš LEMPOCHNER</v>
      </c>
      <c r="E617" s="288" t="str">
        <f>IF(A617="P",INDEX('LŠZ P'!A$2:AP$2000,B617,5),INDEX('LŠZ H'!A$2:AI$2000,B617,5))</f>
        <v>OM-P740</v>
      </c>
      <c r="F617" s="288">
        <f>IF(A617="P",INDEX('LŠZ P'!A$2:AP$2000,B617,6),INDEX('LŠZ H'!A$2:AI$2000,B617,6))</f>
        <v>0</v>
      </c>
      <c r="G617" s="289" t="str">
        <f>IF(A617="P",INDEX('LŠZ P'!A$2:AP$2000,B617,21),INDEX('LŠZ H'!A$2:AI$2000,B617,21))</f>
        <v>V</v>
      </c>
      <c r="H617" s="457">
        <f>IF(A617="P",INDEX('LŠZ P'!A$2:AP$2000,B617,17),INDEX('LŠZ H'!A$2:AI$2000,B617,17))</f>
        <v>20614</v>
      </c>
      <c r="I617" s="254">
        <v>44068</v>
      </c>
      <c r="J617" s="289" t="str">
        <f>IF(A617="P",INDEX('LŠZ P'!A$2:AP$2000,B617,2),INDEX('LŠZ H'!A$2:AI$2000,B617,2))</f>
        <v>PK</v>
      </c>
      <c r="K617" s="456" t="str">
        <f>IF(A617="P",CONCATENATE(INDEX('LŠZ P'!A$2:AP$2000,B617,24),",",INDEX('LŠZ P'!A$2:AP$2000,B617,26)," ",INDEX('LŠZ P'!A$2:AP$2000,B617,25)),CONCATENATE(INDEX('LŠZ H'!A$2:AI$2000,B617,24),",",INDEX('LŠZ H'!A$2:AI$2000,B617,26)," ",INDEX('LŠZ H'!A$2:AI$2000,B617,25)))</f>
        <v>Modranská 163,902 01 Vinosady</v>
      </c>
      <c r="L617" s="456" t="str">
        <f>IF(A617="P",INDEX('LŠZ P'!A$2:AP$2000,B617,20),INDEX('LŠZ H'!A$2:AI$2000,B617,20))</f>
        <v>Kačmár</v>
      </c>
      <c r="M617" s="456" t="str">
        <f>IF(A617="P",CONCATENATE(INDEX('LŠZ P'!A$2:AP$2000,B617,3),"/",INDEX('LŠZ P'!A$2:AP$2000,B617,4)),CONCATENATE(INDEX('LŠZ H'!A$2:AI$2000,B617,3),"/",INDEX('LŠZ H'!A$2:AI$2000,B617,4)))</f>
        <v>MITO M/</v>
      </c>
      <c r="N617" s="456" t="str">
        <f>IF(A617="P",CONCATENATE(INDEX('LŠZ P'!A$2:AP$2000,B617,23),";",INDEX('LŠZ P'!A$2:AP$2000,B617,42)),CONCATENATE(INDEX('LŠZ H'!A$2:AI$2000,B617,23),";",INDEX('LŠZ H'!A$2:AI$2000,B617,39)))</f>
        <v>0;</v>
      </c>
      <c r="O617" s="254">
        <v>44798</v>
      </c>
      <c r="P617" s="616"/>
    </row>
    <row r="618" spans="1:16" s="295" customFormat="1" x14ac:dyDescent="0.2">
      <c r="A618" s="253" t="s">
        <v>991</v>
      </c>
      <c r="B618" s="289">
        <v>516</v>
      </c>
      <c r="C618" s="607">
        <v>615</v>
      </c>
      <c r="D618" s="288" t="str">
        <f>IF(A618="P",INDEX('LŠZ P'!A$2:AP$2000,B618,11),INDEX('LŠZ H'!A$2:AI$2000,B618,11))</f>
        <v>Martin KÖVESI</v>
      </c>
      <c r="E618" s="456" t="str">
        <f>IF(A618="P",INDEX('LŠZ P'!A$2:AP$2000,B618,5),INDEX('LŠZ H'!A$2:AI$2000,B618,5))</f>
        <v>OM-P516</v>
      </c>
      <c r="F618" s="457" t="str">
        <f>IF(A618="P",INDEX('LŠZ P'!A$2:AP$2000,B618,6),INDEX('LŠZ H'!A$2:AI$2000,B618,6))</f>
        <v>P516</v>
      </c>
      <c r="G618" s="289" t="str">
        <f>IF(A618="P",INDEX('LŠZ P'!A$2:AP$2000,B618,21),INDEX('LŠZ H'!A$2:AI$2000,B618,21))</f>
        <v>V/P</v>
      </c>
      <c r="H618" s="457">
        <f>IF(A618="P",INDEX('LŠZ P'!A$2:AP$2000,B618,17),INDEX('LŠZ H'!A$2:AI$2000,B618,17))</f>
        <v>20339</v>
      </c>
      <c r="I618" s="254">
        <v>44069</v>
      </c>
      <c r="J618" s="289" t="str">
        <f>IF(A618="P",INDEX('LŠZ P'!A$2:AP$2000,B618,2),INDEX('LŠZ H'!A$2:AI$2000,B618,2))</f>
        <v>MPK</v>
      </c>
      <c r="K618" s="456" t="str">
        <f>IF(A618="P",CONCATENATE(INDEX('LŠZ P'!A$2:AP$2000,B618,24),",",INDEX('LŠZ P'!A$2:AP$2000,B618,26)," ",INDEX('LŠZ P'!A$2:AP$2000,B618,25)),CONCATENATE(INDEX('LŠZ H'!A$2:AI$2000,B618,24),",",INDEX('LŠZ H'!A$2:AI$2000,B618,26)," ",INDEX('LŠZ H'!A$2:AI$2000,B618,25)))</f>
        <v>Poľná 16,900 27 Bernolákovo</v>
      </c>
      <c r="L618" s="456" t="str">
        <f>IF(A618="P",INDEX('LŠZ P'!A$2:AP$2000,B618,20),INDEX('LŠZ H'!A$2:AI$2000,B618,20))</f>
        <v>Kačmár/Holuj</v>
      </c>
      <c r="M618" s="456" t="str">
        <f>IF(A618="P",CONCATENATE(INDEX('LŠZ P'!A$2:AP$2000,B618,3),"/",INDEX('LŠZ P'!A$2:AP$2000,B618,4)),CONCATENATE(INDEX('LŠZ H'!A$2:AI$2000,B618,3),"/",INDEX('LŠZ H'!A$2:AI$2000,B618,4)))</f>
        <v>MITO XS/MINIPLANE ABM TOP 80</v>
      </c>
      <c r="N618" s="456" t="str">
        <f>IF(A618="P",CONCATENATE(INDEX('LŠZ P'!A$2:AP$2000,B618,23),";",INDEX('LŠZ P'!A$2:AP$2000,B618,42)),CONCATENATE(INDEX('LŠZ H'!A$2:AI$2000,B618,23),";",INDEX('LŠZ H'!A$2:AI$2000,B618,39)))</f>
        <v>0//0;PARA PLS do 31.3.2023</v>
      </c>
      <c r="O618" s="254">
        <v>44796</v>
      </c>
      <c r="P618" s="599"/>
    </row>
    <row r="619" spans="1:16" s="295" customFormat="1" x14ac:dyDescent="0.2">
      <c r="A619" s="253" t="s">
        <v>991</v>
      </c>
      <c r="B619" s="289">
        <v>804</v>
      </c>
      <c r="C619" s="607">
        <v>616</v>
      </c>
      <c r="D619" s="288" t="str">
        <f>IF(A619="P",INDEX('LŠZ P'!A$2:AP$2000,B619,11),INDEX('LŠZ H'!A$2:AI$2000,B619,11))</f>
        <v>Ing. Miroslav GÁLA, PhD.</v>
      </c>
      <c r="E619" s="456" t="str">
        <f>IF(A619="P",INDEX('LŠZ P'!A$2:AP$2000,B619,5),INDEX('LŠZ H'!A$2:AI$2000,B619,5))</f>
        <v>OM-P804</v>
      </c>
      <c r="F619" s="457">
        <f>IF(A619="P",INDEX('LŠZ P'!A$2:AP$2000,B619,6),INDEX('LŠZ H'!A$2:AI$2000,B619,6))</f>
        <v>0</v>
      </c>
      <c r="G619" s="289" t="str">
        <f>IF(A619="P",INDEX('LŠZ P'!A$2:AP$2000,B619,21),INDEX('LŠZ H'!A$2:AI$2000,B619,21))</f>
        <v>V</v>
      </c>
      <c r="H619" s="457">
        <f>IF(A619="P",INDEX('LŠZ P'!A$2:AP$2000,B619,17),INDEX('LŠZ H'!A$2:AI$2000,B619,17))</f>
        <v>20616</v>
      </c>
      <c r="I619" s="254">
        <v>44069</v>
      </c>
      <c r="J619" s="289" t="str">
        <f>IF(A619="P",INDEX('LŠZ P'!A$2:AP$2000,B619,2),INDEX('LŠZ H'!A$2:AI$2000,B619,2))</f>
        <v>PK</v>
      </c>
      <c r="K619" s="456" t="str">
        <f>IF(A619="P",CONCATENATE(INDEX('LŠZ P'!A$2:AP$2000,B619,24),",",INDEX('LŠZ P'!A$2:AP$2000,B619,26)," ",INDEX('LŠZ P'!A$2:AP$2000,B619,25)),CONCATENATE(INDEX('LŠZ H'!A$2:AI$2000,B619,24),",",INDEX('LŠZ H'!A$2:AI$2000,B619,26)," ",INDEX('LŠZ H'!A$2:AI$2000,B619,25)))</f>
        <v>Hlavná 877/136,951 48 Jarok</v>
      </c>
      <c r="L619" s="456" t="str">
        <f>IF(A619="P",INDEX('LŠZ P'!A$2:AP$2000,B619,20),INDEX('LŠZ H'!A$2:AI$2000,B619,20))</f>
        <v>Kačmár</v>
      </c>
      <c r="M619" s="456" t="str">
        <f>IF(A619="P",CONCATENATE(INDEX('LŠZ P'!A$2:AP$2000,B619,3),"/",INDEX('LŠZ P'!A$2:AP$2000,B619,4)),CONCATENATE(INDEX('LŠZ H'!A$2:AI$2000,B619,3),"/",INDEX('LŠZ H'!A$2:AI$2000,B619,4)))</f>
        <v>MIURA RS ML/</v>
      </c>
      <c r="N619" s="456" t="str">
        <f>IF(A619="P",CONCATENATE(INDEX('LŠZ P'!A$2:AP$2000,B619,23),";",INDEX('LŠZ P'!A$2:AP$2000,B619,42)),CONCATENATE(INDEX('LŠZ H'!A$2:AI$2000,B619,23),";",INDEX('LŠZ H'!A$2:AI$2000,B619,39)))</f>
        <v>0;</v>
      </c>
      <c r="O619" s="254">
        <v>44796</v>
      </c>
      <c r="P619" s="599"/>
    </row>
    <row r="620" spans="1:16" s="295" customFormat="1" x14ac:dyDescent="0.2">
      <c r="A620" s="253" t="s">
        <v>991</v>
      </c>
      <c r="B620" s="289">
        <v>813</v>
      </c>
      <c r="C620" s="607">
        <v>617</v>
      </c>
      <c r="D620" s="288" t="str">
        <f>IF(A620="P",INDEX('LŠZ P'!A$2:AP$2000,B620,11),INDEX('LŠZ H'!A$2:AI$2000,B620,11))</f>
        <v>Dušan KATRENČÍK</v>
      </c>
      <c r="E620" s="456" t="str">
        <f>IF(A620="P",INDEX('LŠZ P'!A$2:AP$2000,B620,5),INDEX('LŠZ H'!A$2:AI$2000,B620,5))</f>
        <v>OM-P813</v>
      </c>
      <c r="F620" s="457">
        <f>IF(A620="P",INDEX('LŠZ P'!A$2:AP$2000,B620,6),INDEX('LŠZ H'!A$2:AI$2000,B620,6))</f>
        <v>0</v>
      </c>
      <c r="G620" s="289" t="str">
        <f>IF(A620="P",INDEX('LŠZ P'!A$2:AP$2000,B620,21),INDEX('LŠZ H'!A$2:AI$2000,B620,21))</f>
        <v>V</v>
      </c>
      <c r="H620" s="457">
        <f>IF(A620="P",INDEX('LŠZ P'!A$2:AP$2000,B620,17),INDEX('LŠZ H'!A$2:AI$2000,B620,17))</f>
        <v>20617</v>
      </c>
      <c r="I620" s="254">
        <v>44069</v>
      </c>
      <c r="J620" s="289" t="str">
        <f>IF(A620="P",INDEX('LŠZ P'!A$2:AP$2000,B620,2),INDEX('LŠZ H'!A$2:AI$2000,B620,2))</f>
        <v>PK</v>
      </c>
      <c r="K620" s="456" t="str">
        <f>IF(A620="P",CONCATENATE(INDEX('LŠZ P'!A$2:AP$2000,B620,24),",",INDEX('LŠZ P'!A$2:AP$2000,B620,26)," ",INDEX('LŠZ P'!A$2:AP$2000,B620,25)),CONCATENATE(INDEX('LŠZ H'!A$2:AI$2000,B620,24),",",INDEX('LŠZ H'!A$2:AI$2000,B620,26)," ",INDEX('LŠZ H'!A$2:AI$2000,B620,25)))</f>
        <v>Tajovského 15/6,036 01 Martin</v>
      </c>
      <c r="L620" s="456" t="str">
        <f>IF(A620="P",INDEX('LŠZ P'!A$2:AP$2000,B620,20),INDEX('LŠZ H'!A$2:AI$2000,B620,20))</f>
        <v>Kačmár</v>
      </c>
      <c r="M620" s="456" t="str">
        <f>IF(A620="P",CONCATENATE(INDEX('LŠZ P'!A$2:AP$2000,B620,3),"/",INDEX('LŠZ P'!A$2:AP$2000,B620,4)),CONCATENATE(INDEX('LŠZ H'!A$2:AI$2000,B620,3),"/",INDEX('LŠZ H'!A$2:AI$2000,B620,4)))</f>
        <v>MITO M/</v>
      </c>
      <c r="N620" s="456" t="str">
        <f>IF(A620="P",CONCATENATE(INDEX('LŠZ P'!A$2:AP$2000,B620,23),";",INDEX('LŠZ P'!A$2:AP$2000,B620,42)),CONCATENATE(INDEX('LŠZ H'!A$2:AI$2000,B620,23),";",INDEX('LŠZ H'!A$2:AI$2000,B620,39)))</f>
        <v>0;</v>
      </c>
      <c r="O620" s="254">
        <v>44796</v>
      </c>
      <c r="P620" s="599"/>
    </row>
    <row r="621" spans="1:16" s="295" customFormat="1" x14ac:dyDescent="0.2">
      <c r="A621" s="253" t="s">
        <v>991</v>
      </c>
      <c r="B621" s="289">
        <v>594</v>
      </c>
      <c r="C621" s="607">
        <v>618</v>
      </c>
      <c r="D621" s="288" t="str">
        <f>IF(A621="P",INDEX('LŠZ P'!A$2:AP$2000,B621,11),INDEX('LŠZ H'!A$2:AI$2000,B621,11))</f>
        <v>Ing. Tomáš JURKO</v>
      </c>
      <c r="E621" s="456" t="str">
        <f>IF(A621="P",INDEX('LŠZ P'!A$2:AP$2000,B621,5),INDEX('LŠZ H'!A$2:AI$2000,B621,5))</f>
        <v>OM-P594</v>
      </c>
      <c r="F621" s="457">
        <f>IF(A621="P",INDEX('LŠZ P'!A$2:AP$2000,B621,6),INDEX('LŠZ H'!A$2:AI$2000,B621,6))</f>
        <v>0</v>
      </c>
      <c r="G621" s="289" t="str">
        <f>IF(A621="P",INDEX('LŠZ P'!A$2:AP$2000,B621,21),INDEX('LŠZ H'!A$2:AI$2000,B621,21))</f>
        <v>P</v>
      </c>
      <c r="H621" s="457">
        <f>IF(A621="P",INDEX('LŠZ P'!A$2:AP$2000,B621,17),INDEX('LŠZ H'!A$2:AI$2000,B621,17))</f>
        <v>18497</v>
      </c>
      <c r="I621" s="254">
        <v>44069</v>
      </c>
      <c r="J621" s="289" t="str">
        <f>IF(A621="P",INDEX('LŠZ P'!A$2:AP$2000,B621,2),INDEX('LŠZ H'!A$2:AI$2000,B621,2))</f>
        <v>PK</v>
      </c>
      <c r="K621" s="456" t="str">
        <f>IF(A621="P",CONCATENATE(INDEX('LŠZ P'!A$2:AP$2000,B621,24),",",INDEX('LŠZ P'!A$2:AP$2000,B621,26)," ",INDEX('LŠZ P'!A$2:AP$2000,B621,25)),CONCATENATE(INDEX('LŠZ H'!A$2:AI$2000,B621,24),",",INDEX('LŠZ H'!A$2:AI$2000,B621,26)," ",INDEX('LŠZ H'!A$2:AI$2000,B621,25)))</f>
        <v>Pod Šibeňou Horou 53,085 01 Bardejov</v>
      </c>
      <c r="L621" s="456" t="str">
        <f>IF(A621="P",INDEX('LŠZ P'!A$2:AP$2000,B621,20),INDEX('LŠZ H'!A$2:AI$2000,B621,20))</f>
        <v>Vrabec</v>
      </c>
      <c r="M621" s="456" t="str">
        <f>IF(A621="P",CONCATENATE(INDEX('LŠZ P'!A$2:AP$2000,B621,3),"/",INDEX('LŠZ P'!A$2:AP$2000,B621,4)),CONCATENATE(INDEX('LŠZ H'!A$2:AI$2000,B621,3),"/",INDEX('LŠZ H'!A$2:AI$2000,B621,4)))</f>
        <v>TREND 4 25/</v>
      </c>
      <c r="N621" s="456" t="str">
        <f>IF(A621="P",CONCATENATE(INDEX('LŠZ P'!A$2:AP$2000,B621,23),";",INDEX('LŠZ P'!A$2:AP$2000,B621,42)),CONCATENATE(INDEX('LŠZ H'!A$2:AI$2000,B621,23),";",INDEX('LŠZ H'!A$2:AI$2000,B621,39)))</f>
        <v>74;</v>
      </c>
      <c r="O621" s="254">
        <v>44708</v>
      </c>
      <c r="P621" s="599"/>
    </row>
    <row r="622" spans="1:16" s="295" customFormat="1" x14ac:dyDescent="0.2">
      <c r="A622" s="253" t="s">
        <v>991</v>
      </c>
      <c r="B622" s="289">
        <v>1322</v>
      </c>
      <c r="C622" s="607">
        <v>619</v>
      </c>
      <c r="D622" s="288" t="str">
        <f>IF(A622="P",INDEX('LŠZ P'!A$2:AP$2000,B622,11),INDEX('LŠZ H'!A$2:AI$2000,B622,11))</f>
        <v>Jakub BENČO</v>
      </c>
      <c r="E622" s="456" t="str">
        <f>IF(A622="P",INDEX('LŠZ P'!A$2:AP$2000,B622,5),INDEX('LŠZ H'!A$2:AI$2000,B622,5))</f>
        <v>OM-L322</v>
      </c>
      <c r="F622" s="457">
        <f>IF(A622="P",INDEX('LŠZ P'!A$2:AP$2000,B622,6),INDEX('LŠZ H'!A$2:AI$2000,B622,6))</f>
        <v>0</v>
      </c>
      <c r="G622" s="289" t="str">
        <f>IF(A622="P",INDEX('LŠZ P'!A$2:AP$2000,B622,21),INDEX('LŠZ H'!A$2:AI$2000,B622,21))</f>
        <v>P</v>
      </c>
      <c r="H622" s="457">
        <f>IF(A622="P",INDEX('LŠZ P'!A$2:AP$2000,B622,17),INDEX('LŠZ H'!A$2:AI$2000,B622,17))</f>
        <v>18571</v>
      </c>
      <c r="I622" s="254">
        <v>44069</v>
      </c>
      <c r="J622" s="289" t="str">
        <f>IF(A622="P",INDEX('LŠZ P'!A$2:AP$2000,B622,2),INDEX('LŠZ H'!A$2:AI$2000,B622,2))</f>
        <v>PK</v>
      </c>
      <c r="K622" s="456" t="str">
        <f>IF(A622="P",CONCATENATE(INDEX('LŠZ P'!A$2:AP$2000,B622,24),",",INDEX('LŠZ P'!A$2:AP$2000,B622,26)," ",INDEX('LŠZ P'!A$2:AP$2000,B622,25)),CONCATENATE(INDEX('LŠZ H'!A$2:AI$2000,B622,24),",",INDEX('LŠZ H'!A$2:AI$2000,B622,26)," ",INDEX('LŠZ H'!A$2:AI$2000,B622,25)))</f>
        <v>Ružová 14,053 11 Smižany</v>
      </c>
      <c r="L622" s="456" t="str">
        <f>IF(A622="P",INDEX('LŠZ P'!A$2:AP$2000,B622,20),INDEX('LŠZ H'!A$2:AI$2000,B622,20))</f>
        <v>Kačmár</v>
      </c>
      <c r="M622" s="456" t="str">
        <f>IF(A622="P",CONCATENATE(INDEX('LŠZ P'!A$2:AP$2000,B622,3),"/",INDEX('LŠZ P'!A$2:AP$2000,B622,4)),CONCATENATE(INDEX('LŠZ H'!A$2:AI$2000,B622,3),"/",INDEX('LŠZ H'!A$2:AI$2000,B622,4)))</f>
        <v>BRIGHT 5 28/</v>
      </c>
      <c r="N622" s="456" t="str">
        <f>IF(A622="P",CONCATENATE(INDEX('LŠZ P'!A$2:AP$2000,B622,23),";",INDEX('LŠZ P'!A$2:AP$2000,B622,42)),CONCATENATE(INDEX('LŠZ H'!A$2:AI$2000,B622,23),";",INDEX('LŠZ H'!A$2:AI$2000,B622,39)))</f>
        <v>7,25;</v>
      </c>
      <c r="O622" s="254">
        <v>44799</v>
      </c>
      <c r="P622" s="599"/>
    </row>
    <row r="623" spans="1:16" s="295" customFormat="1" x14ac:dyDescent="0.2">
      <c r="A623" s="253" t="s">
        <v>991</v>
      </c>
      <c r="B623" s="289">
        <v>323</v>
      </c>
      <c r="C623" s="607">
        <v>620</v>
      </c>
      <c r="D623" s="288" t="str">
        <f>IF(A623="P",INDEX('LŠZ P'!A$2:AP$2000,B623,11),INDEX('LŠZ H'!A$2:AI$2000,B623,11))</f>
        <v>Erika NEMČEKOVÁ</v>
      </c>
      <c r="E623" s="456" t="str">
        <f>IF(A623="P",INDEX('LŠZ P'!A$2:AP$2000,B623,5),INDEX('LŠZ H'!A$2:AI$2000,B623,5))</f>
        <v>OM-P323</v>
      </c>
      <c r="F623" s="457">
        <f>IF(A623="P",INDEX('LŠZ P'!A$2:AP$2000,B623,6),INDEX('LŠZ H'!A$2:AI$2000,B623,6))</f>
        <v>0</v>
      </c>
      <c r="G623" s="289" t="str">
        <f>IF(A623="P",INDEX('LŠZ P'!A$2:AP$2000,B623,21),INDEX('LŠZ H'!A$2:AI$2000,B623,21))</f>
        <v>P,Z</v>
      </c>
      <c r="H623" s="457">
        <f>IF(A623="P",INDEX('LŠZ P'!A$2:AP$2000,B623,17),INDEX('LŠZ H'!A$2:AI$2000,B623,17))</f>
        <v>20620</v>
      </c>
      <c r="I623" s="254">
        <v>44069</v>
      </c>
      <c r="J623" s="289" t="str">
        <f>IF(A623="P",INDEX('LŠZ P'!A$2:AP$2000,B623,2),INDEX('LŠZ H'!A$2:AI$2000,B623,2))</f>
        <v>PK</v>
      </c>
      <c r="K623" s="456" t="str">
        <f>IF(A623="P",CONCATENATE(INDEX('LŠZ P'!A$2:AP$2000,B623,24),",",INDEX('LŠZ P'!A$2:AP$2000,B623,26)," ",INDEX('LŠZ P'!A$2:AP$2000,B623,25)),CONCATENATE(INDEX('LŠZ H'!A$2:AI$2000,B623,24),",",INDEX('LŠZ H'!A$2:AI$2000,B623,26)," ",INDEX('LŠZ H'!A$2:AI$2000,B623,25)))</f>
        <v>Lutiše 210,013 05 Belá pri Varíne</v>
      </c>
      <c r="L623" s="456" t="str">
        <f>IF(A623="P",INDEX('LŠZ P'!A$2:AP$2000,B623,20),INDEX('LŠZ H'!A$2:AI$2000,B623,20))</f>
        <v>Matovič</v>
      </c>
      <c r="M623" s="456" t="str">
        <f>IF(A623="P",CONCATENATE(INDEX('LŠZ P'!A$2:AP$2000,B623,3),"/",INDEX('LŠZ P'!A$2:AP$2000,B623,4)),CONCATENATE(INDEX('LŠZ H'!A$2:AI$2000,B623,3),"/",INDEX('LŠZ H'!A$2:AI$2000,B623,4)))</f>
        <v>DELTA 3 MS/</v>
      </c>
      <c r="N623" s="456" t="str">
        <f>IF(A623="P",CONCATENATE(INDEX('LŠZ P'!A$2:AP$2000,B623,23),";",INDEX('LŠZ P'!A$2:AP$2000,B623,42)),CONCATENATE(INDEX('LŠZ H'!A$2:AI$2000,B623,23),";",INDEX('LŠZ H'!A$2:AI$2000,B623,39)))</f>
        <v>300;</v>
      </c>
      <c r="O623" s="254">
        <v>44791</v>
      </c>
      <c r="P623" s="599"/>
    </row>
    <row r="624" spans="1:16" s="304" customFormat="1" x14ac:dyDescent="0.2">
      <c r="A624" s="253" t="s">
        <v>680</v>
      </c>
      <c r="B624" s="289">
        <v>90</v>
      </c>
      <c r="C624" s="607">
        <v>621</v>
      </c>
      <c r="D624" s="288" t="str">
        <f>IF(A624="P",INDEX('LŠZ P'!A$2:AP$2000,B624,11),INDEX('LŠZ H'!A$2:AI$2000,B624,11))</f>
        <v>Ivan LADOŠ</v>
      </c>
      <c r="E624" s="456" t="str">
        <f>IF(A624="P",INDEX('LŠZ P'!A$2:AP$2000,B624,5),INDEX('LŠZ H'!A$2:AI$2000,B624,5))</f>
        <v>OM-H090</v>
      </c>
      <c r="F624" s="457">
        <f>IF(A624="P",INDEX('LŠZ P'!A$2:AP$2000,B624,6),INDEX('LŠZ H'!A$2:AI$2000,B624,6))</f>
        <v>0</v>
      </c>
      <c r="G624" s="289" t="str">
        <f>IF(A624="P",INDEX('LŠZ P'!A$2:AP$2000,B624,21),INDEX('LŠZ H'!A$2:AI$2000,B624,21))</f>
        <v>31,40/75</v>
      </c>
      <c r="H624" s="457">
        <f>IF(A624="P",INDEX('LŠZ P'!A$2:AP$2000,B624,17),INDEX('LŠZ H'!A$2:AI$2000,B624,17))</f>
        <v>2013</v>
      </c>
      <c r="I624" s="254">
        <v>44071</v>
      </c>
      <c r="J624" s="289" t="str">
        <f>IF(A624="P",INDEX('LŠZ P'!A$2:AP$2000,B624,2),INDEX('LŠZ H'!A$2:AI$2000,B624,2))</f>
        <v>MZK</v>
      </c>
      <c r="K624" s="456" t="str">
        <f>IF(A624="P",CONCATENATE(INDEX('LŠZ P'!A$2:AP$2000,B624,24),",",INDEX('LŠZ P'!A$2:AP$2000,B624,26)," ",INDEX('LŠZ P'!A$2:AP$2000,B624,25)),CONCATENATE(INDEX('LŠZ H'!A$2:AI$2000,B624,24),",",INDEX('LŠZ H'!A$2:AI$2000,B624,26)," ",INDEX('LŠZ H'!A$2:AI$2000,B624,25)))</f>
        <v>3, 290</v>
      </c>
      <c r="L624" s="456" t="str">
        <f>IF(A624="P",INDEX('LŠZ P'!A$2:AP$2000,B624,20),INDEX('LŠZ H'!A$2:AI$2000,B624,20))</f>
        <v>P</v>
      </c>
      <c r="M624" s="456" t="str">
        <f>IF(A624="P",CONCATENATE(INDEX('LŠZ P'!A$2:AP$2000,B624,3),"/",INDEX('LŠZ P'!A$2:AP$2000,B624,4)),CONCATENATE(INDEX('LŠZ H'!A$2:AI$2000,B624,3),"/",INDEX('LŠZ H'!A$2:AI$2000,B624,4)))</f>
        <v>HAZARD HZ 16 S/TRIDENT/</v>
      </c>
      <c r="N624" s="456" t="e">
        <f>IF(A624="P",CONCATENATE(INDEX('LŠZ P'!A$2:AP$2000,B624,23),";",INDEX('LŠZ P'!A$2:AP$2000,B624,42)),CONCATENATE(INDEX('LŠZ H'!A$2:AI$2000,B624,23),";",INDEX('LŠZ H'!A$2:AI$2000,B624,39)))</f>
        <v>#REF!</v>
      </c>
      <c r="O624" s="254">
        <v>44784</v>
      </c>
      <c r="P624" s="616"/>
    </row>
    <row r="625" spans="1:16" s="295" customFormat="1" x14ac:dyDescent="0.2">
      <c r="A625" s="253" t="s">
        <v>991</v>
      </c>
      <c r="B625" s="289">
        <v>870</v>
      </c>
      <c r="C625" s="607">
        <v>622</v>
      </c>
      <c r="D625" s="288" t="str">
        <f>IF(A625="P",INDEX('LŠZ P'!A$2:AP$2000,B625,11),INDEX('LŠZ H'!A$2:AI$2000,B625,11))</f>
        <v>Zuzana BOBIŠOVÁ</v>
      </c>
      <c r="E625" s="456" t="str">
        <f>IF(A625="P",INDEX('LŠZ P'!A$2:AP$2000,B625,5),INDEX('LŠZ H'!A$2:AI$2000,B625,5))</f>
        <v>OM-P870</v>
      </c>
      <c r="F625" s="457">
        <f>IF(A625="P",INDEX('LŠZ P'!A$2:AP$2000,B625,6),INDEX('LŠZ H'!A$2:AI$2000,B625,6))</f>
        <v>0</v>
      </c>
      <c r="G625" s="289" t="str">
        <f>IF(A625="P",INDEX('LŠZ P'!A$2:AP$2000,B625,21),INDEX('LŠZ H'!A$2:AI$2000,B625,21))</f>
        <v>Z</v>
      </c>
      <c r="H625" s="457">
        <f>IF(A625="P",INDEX('LŠZ P'!A$2:AP$2000,B625,17),INDEX('LŠZ H'!A$2:AI$2000,B625,17))</f>
        <v>20622</v>
      </c>
      <c r="I625" s="254">
        <v>44076</v>
      </c>
      <c r="J625" s="289" t="str">
        <f>IF(A625="P",INDEX('LŠZ P'!A$2:AP$2000,B625,2),INDEX('LŠZ H'!A$2:AI$2000,B625,2))</f>
        <v>PK</v>
      </c>
      <c r="K625" s="456" t="str">
        <f>IF(A625="P",CONCATENATE(INDEX('LŠZ P'!A$2:AP$2000,B625,24),",",INDEX('LŠZ P'!A$2:AP$2000,B625,26)," ",INDEX('LŠZ P'!A$2:AP$2000,B625,25)),CONCATENATE(INDEX('LŠZ H'!A$2:AI$2000,B625,24),",",INDEX('LŠZ H'!A$2:AI$2000,B625,26)," ",INDEX('LŠZ H'!A$2:AI$2000,B625,25)))</f>
        <v>THK 4,974 04 Banská Bystrica</v>
      </c>
      <c r="L625" s="456" t="str">
        <f>IF(A625="P",INDEX('LŠZ P'!A$2:AP$2000,B625,20),INDEX('LŠZ H'!A$2:AI$2000,B625,20))</f>
        <v>Jánošík</v>
      </c>
      <c r="M625" s="456" t="str">
        <f>IF(A625="P",CONCATENATE(INDEX('LŠZ P'!A$2:AP$2000,B625,3),"/",INDEX('LŠZ P'!A$2:AP$2000,B625,4)),CONCATENATE(INDEX('LŠZ H'!A$2:AI$2000,B625,3),"/",INDEX('LŠZ H'!A$2:AI$2000,B625,4)))</f>
        <v>ALPHA 6 24/</v>
      </c>
      <c r="N625" s="456" t="str">
        <f>IF(A625="P",CONCATENATE(INDEX('LŠZ P'!A$2:AP$2000,B625,23),";",INDEX('LŠZ P'!A$2:AP$2000,B625,42)),CONCATENATE(INDEX('LŠZ H'!A$2:AI$2000,B625,23),";",INDEX('LŠZ H'!A$2:AI$2000,B625,39)))</f>
        <v>0;</v>
      </c>
      <c r="O625" s="254">
        <v>44631</v>
      </c>
      <c r="P625" s="599"/>
    </row>
    <row r="626" spans="1:16" s="295" customFormat="1" x14ac:dyDescent="0.2">
      <c r="A626" s="253" t="s">
        <v>991</v>
      </c>
      <c r="B626" s="289">
        <v>798</v>
      </c>
      <c r="C626" s="607">
        <v>623</v>
      </c>
      <c r="D626" s="288" t="str">
        <f>IF(A626="P",INDEX('LŠZ P'!A$2:AP$2000,B626,11),INDEX('LŠZ H'!A$2:AI$2000,B626,11))</f>
        <v>Andrej HOMOLA</v>
      </c>
      <c r="E626" s="456" t="str">
        <f>IF(A626="P",INDEX('LŠZ P'!A$2:AP$2000,B626,5),INDEX('LŠZ H'!A$2:AI$2000,B626,5))</f>
        <v>OM-P798</v>
      </c>
      <c r="F626" s="457">
        <f>IF(A626="P",INDEX('LŠZ P'!A$2:AP$2000,B626,6),INDEX('LŠZ H'!A$2:AI$2000,B626,6))</f>
        <v>0</v>
      </c>
      <c r="G626" s="289" t="str">
        <f>IF(A626="P",INDEX('LŠZ P'!A$2:AP$2000,B626,21),INDEX('LŠZ H'!A$2:AI$2000,B626,21))</f>
        <v>V</v>
      </c>
      <c r="H626" s="457">
        <f>IF(A626="P",INDEX('LŠZ P'!A$2:AP$2000,B626,17),INDEX('LŠZ H'!A$2:AI$2000,B626,17))</f>
        <v>20623</v>
      </c>
      <c r="I626" s="254">
        <v>44076</v>
      </c>
      <c r="J626" s="289" t="str">
        <f>IF(A626="P",INDEX('LŠZ P'!A$2:AP$2000,B626,2),INDEX('LŠZ H'!A$2:AI$2000,B626,2))</f>
        <v>PK</v>
      </c>
      <c r="K626" s="456" t="str">
        <f>IF(A626="P",CONCATENATE(INDEX('LŠZ P'!A$2:AP$2000,B626,24),",",INDEX('LŠZ P'!A$2:AP$2000,B626,26)," ",INDEX('LŠZ P'!A$2:AP$2000,B626,25)),CONCATENATE(INDEX('LŠZ H'!A$2:AI$2000,B626,24),",",INDEX('LŠZ H'!A$2:AI$2000,B626,26)," ",INDEX('LŠZ H'!A$2:AI$2000,B626,25)))</f>
        <v>Mierová 385/5,976 13 Slovenská Ľupča</v>
      </c>
      <c r="L626" s="456" t="str">
        <f>IF(A626="P",INDEX('LŠZ P'!A$2:AP$2000,B626,20),INDEX('LŠZ H'!A$2:AI$2000,B626,20))</f>
        <v>Muhelyi</v>
      </c>
      <c r="M626" s="456" t="str">
        <f>IF(A626="P",CONCATENATE(INDEX('LŠZ P'!A$2:AP$2000,B626,3),"/",INDEX('LŠZ P'!A$2:AP$2000,B626,4)),CONCATENATE(INDEX('LŠZ H'!A$2:AI$2000,B626,3),"/",INDEX('LŠZ H'!A$2:AI$2000,B626,4)))</f>
        <v>EAZY 2 S/</v>
      </c>
      <c r="N626" s="456" t="str">
        <f>IF(A626="P",CONCATENATE(INDEX('LŠZ P'!A$2:AP$2000,B626,23),";",INDEX('LŠZ P'!A$2:AP$2000,B626,42)),CONCATENATE(INDEX('LŠZ H'!A$2:AI$2000,B626,23),";",INDEX('LŠZ H'!A$2:AI$2000,B626,39)))</f>
        <v>0;</v>
      </c>
      <c r="O626" s="254">
        <v>44798</v>
      </c>
      <c r="P626" s="599"/>
    </row>
    <row r="627" spans="1:16" s="295" customFormat="1" x14ac:dyDescent="0.2">
      <c r="A627" s="253" t="s">
        <v>991</v>
      </c>
      <c r="B627" s="289">
        <v>822</v>
      </c>
      <c r="C627" s="607">
        <v>624</v>
      </c>
      <c r="D627" s="288" t="str">
        <f>IF(A627="P",INDEX('LŠZ P'!A$2:AP$2000,B627,11),INDEX('LŠZ H'!A$2:AI$2000,B627,11))</f>
        <v>Rastislav DEKKER</v>
      </c>
      <c r="E627" s="456" t="str">
        <f>IF(A627="P",INDEX('LŠZ P'!A$2:AP$2000,B627,5),INDEX('LŠZ H'!A$2:AI$2000,B627,5))</f>
        <v>OM-P822</v>
      </c>
      <c r="F627" s="457">
        <f>IF(A627="P",INDEX('LŠZ P'!A$2:AP$2000,B627,6),INDEX('LŠZ H'!A$2:AI$2000,B627,6))</f>
        <v>0</v>
      </c>
      <c r="G627" s="289" t="str">
        <f>IF(A627="P",INDEX('LŠZ P'!A$2:AP$2000,B627,21),INDEX('LŠZ H'!A$2:AI$2000,B627,21))</f>
        <v>V</v>
      </c>
      <c r="H627" s="457">
        <f>IF(A627="P",INDEX('LŠZ P'!A$2:AP$2000,B627,17),INDEX('LŠZ H'!A$2:AI$2000,B627,17))</f>
        <v>20624</v>
      </c>
      <c r="I627" s="254">
        <v>44076</v>
      </c>
      <c r="J627" s="289" t="str">
        <f>IF(A627="P",INDEX('LŠZ P'!A$2:AP$2000,B627,2),INDEX('LŠZ H'!A$2:AI$2000,B627,2))</f>
        <v>PK</v>
      </c>
      <c r="K627" s="456" t="str">
        <f>IF(A627="P",CONCATENATE(INDEX('LŠZ P'!A$2:AP$2000,B627,24),",",INDEX('LŠZ P'!A$2:AP$2000,B627,26)," ",INDEX('LŠZ P'!A$2:AP$2000,B627,25)),CONCATENATE(INDEX('LŠZ H'!A$2:AI$2000,B627,24),",",INDEX('LŠZ H'!A$2:AI$2000,B627,26)," ",INDEX('LŠZ H'!A$2:AI$2000,B627,25)))</f>
        <v>1.mája 376/17,976 13 Slovenská Ľupča</v>
      </c>
      <c r="L627" s="456" t="str">
        <f>IF(A627="P",INDEX('LŠZ P'!A$2:AP$2000,B627,20),INDEX('LŠZ H'!A$2:AI$2000,B627,20))</f>
        <v>Muhelyi</v>
      </c>
      <c r="M627" s="456" t="str">
        <f>IF(A627="P",CONCATENATE(INDEX('LŠZ P'!A$2:AP$2000,B627,3),"/",INDEX('LŠZ P'!A$2:AP$2000,B627,4)),CONCATENATE(INDEX('LŠZ H'!A$2:AI$2000,B627,3),"/",INDEX('LŠZ H'!A$2:AI$2000,B627,4)))</f>
        <v>ALPHA 6 26/</v>
      </c>
      <c r="N627" s="456" t="str">
        <f>IF(A627="P",CONCATENATE(INDEX('LŠZ P'!A$2:AP$2000,B627,23),";",INDEX('LŠZ P'!A$2:AP$2000,B627,42)),CONCATENATE(INDEX('LŠZ H'!A$2:AI$2000,B627,23),";",INDEX('LŠZ H'!A$2:AI$2000,B627,39)))</f>
        <v>0;</v>
      </c>
      <c r="O627" s="254">
        <v>44798</v>
      </c>
      <c r="P627" s="599"/>
    </row>
    <row r="628" spans="1:16" s="295" customFormat="1" x14ac:dyDescent="0.2">
      <c r="A628" s="253" t="s">
        <v>991</v>
      </c>
      <c r="B628" s="289">
        <v>832</v>
      </c>
      <c r="C628" s="607">
        <v>625</v>
      </c>
      <c r="D628" s="288" t="str">
        <f>IF(A628="P",INDEX('LŠZ P'!A$2:AP$2000,B628,11),INDEX('LŠZ H'!A$2:AI$2000,B628,11))</f>
        <v>Bc. Ivana MURÍNOVÁ</v>
      </c>
      <c r="E628" s="456" t="str">
        <f>IF(A628="P",INDEX('LŠZ P'!A$2:AP$2000,B628,5),INDEX('LŠZ H'!A$2:AI$2000,B628,5))</f>
        <v>OM-P832</v>
      </c>
      <c r="F628" s="457">
        <f>IF(A628="P",INDEX('LŠZ P'!A$2:AP$2000,B628,6),INDEX('LŠZ H'!A$2:AI$2000,B628,6))</f>
        <v>0</v>
      </c>
      <c r="G628" s="289" t="str">
        <f>IF(A628="P",INDEX('LŠZ P'!A$2:AP$2000,B628,21),INDEX('LŠZ H'!A$2:AI$2000,B628,21))</f>
        <v>V</v>
      </c>
      <c r="H628" s="457">
        <f>IF(A628="P",INDEX('LŠZ P'!A$2:AP$2000,B628,17),INDEX('LŠZ H'!A$2:AI$2000,B628,17))</f>
        <v>20625</v>
      </c>
      <c r="I628" s="254">
        <v>44076</v>
      </c>
      <c r="J628" s="289" t="str">
        <f>IF(A628="P",INDEX('LŠZ P'!A$2:AP$2000,B628,2),INDEX('LŠZ H'!A$2:AI$2000,B628,2))</f>
        <v>PK</v>
      </c>
      <c r="K628" s="456" t="str">
        <f>IF(A628="P",CONCATENATE(INDEX('LŠZ P'!A$2:AP$2000,B628,24),",",INDEX('LŠZ P'!A$2:AP$2000,B628,26)," ",INDEX('LŠZ P'!A$2:AP$2000,B628,25)),CONCATENATE(INDEX('LŠZ H'!A$2:AI$2000,B628,24),",",INDEX('LŠZ H'!A$2:AI$2000,B628,26)," ",INDEX('LŠZ H'!A$2:AI$2000,B628,25)))</f>
        <v>Starohorská 7,974 11 Banská Bystrica</v>
      </c>
      <c r="L628" s="456" t="str">
        <f>IF(A628="P",INDEX('LŠZ P'!A$2:AP$2000,B628,20),INDEX('LŠZ H'!A$2:AI$2000,B628,20))</f>
        <v>Muhelyi</v>
      </c>
      <c r="M628" s="456" t="str">
        <f>IF(A628="P",CONCATENATE(INDEX('LŠZ P'!A$2:AP$2000,B628,3),"/",INDEX('LŠZ P'!A$2:AP$2000,B628,4)),CONCATENATE(INDEX('LŠZ H'!A$2:AI$2000,B628,3),"/",INDEX('LŠZ H'!A$2:AI$2000,B628,4)))</f>
        <v>ALPHA 6 24/</v>
      </c>
      <c r="N628" s="456" t="str">
        <f>IF(A628="P",CONCATENATE(INDEX('LŠZ P'!A$2:AP$2000,B628,23),";",INDEX('LŠZ P'!A$2:AP$2000,B628,42)),CONCATENATE(INDEX('LŠZ H'!A$2:AI$2000,B628,23),";",INDEX('LŠZ H'!A$2:AI$2000,B628,39)))</f>
        <v>0;</v>
      </c>
      <c r="O628" s="254">
        <v>44798</v>
      </c>
      <c r="P628" s="599"/>
    </row>
    <row r="629" spans="1:16" s="297" customFormat="1" x14ac:dyDescent="0.2">
      <c r="A629" s="253" t="s">
        <v>991</v>
      </c>
      <c r="B629" s="289">
        <v>834</v>
      </c>
      <c r="C629" s="607">
        <v>626</v>
      </c>
      <c r="D629" s="288" t="str">
        <f>IF(A629="P",INDEX('LŠZ P'!A$2:AP$2000,B629,11),INDEX('LŠZ H'!A$2:AI$2000,B629,11))</f>
        <v>Bc. Juraj KOLEDA</v>
      </c>
      <c r="E629" s="456" t="str">
        <f>IF(A629="P",INDEX('LŠZ P'!A$2:AP$2000,B629,5),INDEX('LŠZ H'!A$2:AI$2000,B629,5))</f>
        <v>OM-P834</v>
      </c>
      <c r="F629" s="457">
        <f>IF(A629="P",INDEX('LŠZ P'!A$2:AP$2000,B629,6),INDEX('LŠZ H'!A$2:AI$2000,B629,6))</f>
        <v>0</v>
      </c>
      <c r="G629" s="289" t="str">
        <f>IF(A629="P",INDEX('LŠZ P'!A$2:AP$2000,B629,21),INDEX('LŠZ H'!A$2:AI$2000,B629,21))</f>
        <v>V</v>
      </c>
      <c r="H629" s="457">
        <f>IF(A629="P",INDEX('LŠZ P'!A$2:AP$2000,B629,17),INDEX('LŠZ H'!A$2:AI$2000,B629,17))</f>
        <v>20626</v>
      </c>
      <c r="I629" s="254">
        <v>44076</v>
      </c>
      <c r="J629" s="289" t="str">
        <f>IF(A629="P",INDEX('LŠZ P'!A$2:AP$2000,B629,2),INDEX('LŠZ H'!A$2:AI$2000,B629,2))</f>
        <v>PK</v>
      </c>
      <c r="K629" s="456" t="str">
        <f>IF(A629="P",CONCATENATE(INDEX('LŠZ P'!A$2:AP$2000,B629,24),",",INDEX('LŠZ P'!A$2:AP$2000,B629,26)," ",INDEX('LŠZ P'!A$2:AP$2000,B629,25)),CONCATENATE(INDEX('LŠZ H'!A$2:AI$2000,B629,24),",",INDEX('LŠZ H'!A$2:AI$2000,B629,26)," ",INDEX('LŠZ H'!A$2:AI$2000,B629,25)))</f>
        <v>Kľače 74,013 19 Kľače</v>
      </c>
      <c r="L629" s="456" t="str">
        <f>IF(A629="P",INDEX('LŠZ P'!A$2:AP$2000,B629,20),INDEX('LŠZ H'!A$2:AI$2000,B629,20))</f>
        <v>Muhelyi</v>
      </c>
      <c r="M629" s="456" t="str">
        <f>IF(A629="P",CONCATENATE(INDEX('LŠZ P'!A$2:AP$2000,B629,3),"/",INDEX('LŠZ P'!A$2:AP$2000,B629,4)),CONCATENATE(INDEX('LŠZ H'!A$2:AI$2000,B629,3),"/",INDEX('LŠZ H'!A$2:AI$2000,B629,4)))</f>
        <v>ALPHA 6 28/</v>
      </c>
      <c r="N629" s="456" t="str">
        <f>IF(A629="P",CONCATENATE(INDEX('LŠZ P'!A$2:AP$2000,B629,23),";",INDEX('LŠZ P'!A$2:AP$2000,B629,42)),CONCATENATE(INDEX('LŠZ H'!A$2:AI$2000,B629,23),";",INDEX('LŠZ H'!A$2:AI$2000,B629,39)))</f>
        <v>0;</v>
      </c>
      <c r="O629" s="254">
        <v>44805</v>
      </c>
      <c r="P629" s="599"/>
    </row>
    <row r="630" spans="1:16" s="295" customFormat="1" x14ac:dyDescent="0.2">
      <c r="A630" s="253" t="s">
        <v>991</v>
      </c>
      <c r="B630" s="289">
        <v>745</v>
      </c>
      <c r="C630" s="607">
        <v>627</v>
      </c>
      <c r="D630" s="288" t="str">
        <f>IF(A630="P",INDEX('LŠZ P'!A$2:AP$2000,B630,11),INDEX('LŠZ H'!A$2:AI$2000,B630,11))</f>
        <v>Benjamín ONDRÍK</v>
      </c>
      <c r="E630" s="456" t="str">
        <f>IF(A630="P",INDEX('LŠZ P'!A$2:AP$2000,B630,5),INDEX('LŠZ H'!A$2:AI$2000,B630,5))</f>
        <v>OM-P745</v>
      </c>
      <c r="F630" s="457">
        <f>IF(A630="P",INDEX('LŠZ P'!A$2:AP$2000,B630,6),INDEX('LŠZ H'!A$2:AI$2000,B630,6))</f>
        <v>0</v>
      </c>
      <c r="G630" s="289" t="str">
        <f>IF(A630="P",INDEX('LŠZ P'!A$2:AP$2000,B630,21),INDEX('LŠZ H'!A$2:AI$2000,B630,21))</f>
        <v>Z</v>
      </c>
      <c r="H630" s="457">
        <f>IF(A630="P",INDEX('LŠZ P'!A$2:AP$2000,B630,17),INDEX('LŠZ H'!A$2:AI$2000,B630,17))</f>
        <v>20627</v>
      </c>
      <c r="I630" s="254">
        <v>44076</v>
      </c>
      <c r="J630" s="289" t="str">
        <f>IF(A630="P",INDEX('LŠZ P'!A$2:AP$2000,B630,2),INDEX('LŠZ H'!A$2:AI$2000,B630,2))</f>
        <v>PK</v>
      </c>
      <c r="K630" s="456" t="str">
        <f>IF(A630="P",CONCATENATE(INDEX('LŠZ P'!A$2:AP$2000,B630,24),",",INDEX('LŠZ P'!A$2:AP$2000,B630,26)," ",INDEX('LŠZ P'!A$2:AP$2000,B630,25)),CONCATENATE(INDEX('LŠZ H'!A$2:AI$2000,B630,24),",",INDEX('LŠZ H'!A$2:AI$2000,B630,26)," ",INDEX('LŠZ H'!A$2:AI$2000,B630,25)))</f>
        <v>Hlavná 178,027 44 Štefanov nad Oravou</v>
      </c>
      <c r="L630" s="456" t="str">
        <f>IF(A630="P",INDEX('LŠZ P'!A$2:AP$2000,B630,20),INDEX('LŠZ H'!A$2:AI$2000,B630,20))</f>
        <v>Muhelyi</v>
      </c>
      <c r="M630" s="456" t="str">
        <f>IF(A630="P",CONCATENATE(INDEX('LŠZ P'!A$2:AP$2000,B630,3),"/",INDEX('LŠZ P'!A$2:AP$2000,B630,4)),CONCATENATE(INDEX('LŠZ H'!A$2:AI$2000,B630,3),"/",INDEX('LŠZ H'!A$2:AI$2000,B630,4)))</f>
        <v>ALPHA 6 28/</v>
      </c>
      <c r="N630" s="456" t="str">
        <f>IF(A630="P",CONCATENATE(INDEX('LŠZ P'!A$2:AP$2000,B630,23),";",INDEX('LŠZ P'!A$2:AP$2000,B630,42)),CONCATENATE(INDEX('LŠZ H'!A$2:AI$2000,B630,23),";",INDEX('LŠZ H'!A$2:AI$2000,B630,39)))</f>
        <v>0;</v>
      </c>
      <c r="O630" s="254">
        <v>44695</v>
      </c>
      <c r="P630" s="599"/>
    </row>
    <row r="631" spans="1:16" s="295" customFormat="1" x14ac:dyDescent="0.2">
      <c r="A631" s="253" t="s">
        <v>991</v>
      </c>
      <c r="B631" s="289">
        <v>851</v>
      </c>
      <c r="C631" s="607">
        <v>628</v>
      </c>
      <c r="D631" s="288" t="str">
        <f>IF(A631="P",INDEX('LŠZ P'!A$2:AP$2000,B631,11),INDEX('LŠZ H'!A$2:AI$2000,B631,11))</f>
        <v>Daniel BUGÁŇ</v>
      </c>
      <c r="E631" s="456" t="str">
        <f>IF(A631="P",INDEX('LŠZ P'!A$2:AP$2000,B631,5),INDEX('LŠZ H'!A$2:AI$2000,B631,5))</f>
        <v>OM-P851</v>
      </c>
      <c r="F631" s="457">
        <f>IF(A631="P",INDEX('LŠZ P'!A$2:AP$2000,B631,6),INDEX('LŠZ H'!A$2:AI$2000,B631,6))</f>
        <v>0</v>
      </c>
      <c r="G631" s="289" t="str">
        <f>IF(A631="P",INDEX('LŠZ P'!A$2:AP$2000,B631,21),INDEX('LŠZ H'!A$2:AI$2000,B631,21))</f>
        <v>V</v>
      </c>
      <c r="H631" s="457">
        <f>IF(A631="P",INDEX('LŠZ P'!A$2:AP$2000,B631,17),INDEX('LŠZ H'!A$2:AI$2000,B631,17))</f>
        <v>20628</v>
      </c>
      <c r="I631" s="254">
        <v>44076</v>
      </c>
      <c r="J631" s="289" t="str">
        <f>IF(A631="P",INDEX('LŠZ P'!A$2:AP$2000,B631,2),INDEX('LŠZ H'!A$2:AI$2000,B631,2))</f>
        <v>PK</v>
      </c>
      <c r="K631" s="456" t="str">
        <f>IF(A631="P",CONCATENATE(INDEX('LŠZ P'!A$2:AP$2000,B631,24),",",INDEX('LŠZ P'!A$2:AP$2000,B631,26)," ",INDEX('LŠZ P'!A$2:AP$2000,B631,25)),CONCATENATE(INDEX('LŠZ H'!A$2:AI$2000,B631,24),",",INDEX('LŠZ H'!A$2:AI$2000,B631,26)," ",INDEX('LŠZ H'!A$2:AI$2000,B631,25)))</f>
        <v>Októbrová 664,013 03 Varín</v>
      </c>
      <c r="L631" s="456" t="str">
        <f>IF(A631="P",INDEX('LŠZ P'!A$2:AP$2000,B631,20),INDEX('LŠZ H'!A$2:AI$2000,B631,20))</f>
        <v>Muhelyi</v>
      </c>
      <c r="M631" s="456" t="str">
        <f>IF(A631="P",CONCATENATE(INDEX('LŠZ P'!A$2:AP$2000,B631,3),"/",INDEX('LŠZ P'!A$2:AP$2000,B631,4)),CONCATENATE(INDEX('LŠZ H'!A$2:AI$2000,B631,3),"/",INDEX('LŠZ H'!A$2:AI$2000,B631,4)))</f>
        <v>ALPHA 6 28/</v>
      </c>
      <c r="N631" s="456" t="str">
        <f>IF(A631="P",CONCATENATE(INDEX('LŠZ P'!A$2:AP$2000,B631,23),";",INDEX('LŠZ P'!A$2:AP$2000,B631,42)),CONCATENATE(INDEX('LŠZ H'!A$2:AI$2000,B631,23),";",INDEX('LŠZ H'!A$2:AI$2000,B631,39)))</f>
        <v>0;</v>
      </c>
      <c r="O631" s="254">
        <v>44805</v>
      </c>
      <c r="P631" s="599"/>
    </row>
    <row r="632" spans="1:16" s="295" customFormat="1" x14ac:dyDescent="0.2">
      <c r="A632" s="253" t="s">
        <v>991</v>
      </c>
      <c r="B632" s="289">
        <v>862</v>
      </c>
      <c r="C632" s="607">
        <v>629</v>
      </c>
      <c r="D632" s="288" t="str">
        <f>IF(A632="P",INDEX('LŠZ P'!A$2:AP$2000,B632,11),INDEX('LŠZ H'!A$2:AI$2000,B632,11))</f>
        <v>Matej MÜHELYI</v>
      </c>
      <c r="E632" s="456" t="str">
        <f>IF(A632="P",INDEX('LŠZ P'!A$2:AP$2000,B632,5),INDEX('LŠZ H'!A$2:AI$2000,B632,5))</f>
        <v>OM-P862</v>
      </c>
      <c r="F632" s="457">
        <f>IF(A632="P",INDEX('LŠZ P'!A$2:AP$2000,B632,6),INDEX('LŠZ H'!A$2:AI$2000,B632,6))</f>
        <v>0</v>
      </c>
      <c r="G632" s="289" t="str">
        <f>IF(A632="P",INDEX('LŠZ P'!A$2:AP$2000,B632,21),INDEX('LŠZ H'!A$2:AI$2000,B632,21))</f>
        <v>V</v>
      </c>
      <c r="H632" s="457">
        <f>IF(A632="P",INDEX('LŠZ P'!A$2:AP$2000,B632,17),INDEX('LŠZ H'!A$2:AI$2000,B632,17))</f>
        <v>20629</v>
      </c>
      <c r="I632" s="254">
        <v>44076</v>
      </c>
      <c r="J632" s="289" t="str">
        <f>IF(A632="P",INDEX('LŠZ P'!A$2:AP$2000,B632,2),INDEX('LŠZ H'!A$2:AI$2000,B632,2))</f>
        <v>PK</v>
      </c>
      <c r="K632" s="456" t="str">
        <f>IF(A632="P",CONCATENATE(INDEX('LŠZ P'!A$2:AP$2000,B632,24),",",INDEX('LŠZ P'!A$2:AP$2000,B632,26)," ",INDEX('LŠZ P'!A$2:AP$2000,B632,25)),CONCATENATE(INDEX('LŠZ H'!A$2:AI$2000,B632,24),",",INDEX('LŠZ H'!A$2:AI$2000,B632,26)," ",INDEX('LŠZ H'!A$2:AI$2000,B632,25)))</f>
        <v>Gemerská 1776/6,010 08 Žilina</v>
      </c>
      <c r="L632" s="456" t="str">
        <f>IF(A632="P",INDEX('LŠZ P'!A$2:AP$2000,B632,20),INDEX('LŠZ H'!A$2:AI$2000,B632,20))</f>
        <v>Muhelyi</v>
      </c>
      <c r="M632" s="456" t="str">
        <f>IF(A632="P",CONCATENATE(INDEX('LŠZ P'!A$2:AP$2000,B632,3),"/",INDEX('LŠZ P'!A$2:AP$2000,B632,4)),CONCATENATE(INDEX('LŠZ H'!A$2:AI$2000,B632,3),"/",INDEX('LŠZ H'!A$2:AI$2000,B632,4)))</f>
        <v>ALPHA 6 24/</v>
      </c>
      <c r="N632" s="456" t="str">
        <f>IF(A632="P",CONCATENATE(INDEX('LŠZ P'!A$2:AP$2000,B632,23),";",INDEX('LŠZ P'!A$2:AP$2000,B632,42)),CONCATENATE(INDEX('LŠZ H'!A$2:AI$2000,B632,23),";",INDEX('LŠZ H'!A$2:AI$2000,B632,39)))</f>
        <v>0;</v>
      </c>
      <c r="O632" s="254">
        <v>44805</v>
      </c>
      <c r="P632" s="599"/>
    </row>
    <row r="633" spans="1:16" s="295" customFormat="1" x14ac:dyDescent="0.2">
      <c r="A633" s="253" t="s">
        <v>991</v>
      </c>
      <c r="B633" s="289">
        <v>874</v>
      </c>
      <c r="C633" s="607">
        <v>630</v>
      </c>
      <c r="D633" s="288" t="str">
        <f>IF(A633="P",INDEX('LŠZ P'!A$2:AP$2000,B633,11),INDEX('LŠZ H'!A$2:AI$2000,B633,11))</f>
        <v>Matúš JAŠ</v>
      </c>
      <c r="E633" s="456" t="str">
        <f>IF(A633="P",INDEX('LŠZ P'!A$2:AP$2000,B633,5),INDEX('LŠZ H'!A$2:AI$2000,B633,5))</f>
        <v>OM-P874</v>
      </c>
      <c r="F633" s="457" t="str">
        <f>IF(A633="P",INDEX('LŠZ P'!A$2:AP$2000,B633,6),INDEX('LŠZ H'!A$2:AI$2000,B633,6))</f>
        <v>P874</v>
      </c>
      <c r="G633" s="289" t="str">
        <f>IF(A633="P",INDEX('LŠZ P'!A$2:AP$2000,B633,21),INDEX('LŠZ H'!A$2:AI$2000,B633,21))</f>
        <v>V</v>
      </c>
      <c r="H633" s="457">
        <f>IF(A633="P",INDEX('LŠZ P'!A$2:AP$2000,B633,17),INDEX('LŠZ H'!A$2:AI$2000,B633,17))</f>
        <v>20630</v>
      </c>
      <c r="I633" s="254">
        <v>44076</v>
      </c>
      <c r="J633" s="289" t="str">
        <f>IF(A633="P",INDEX('LŠZ P'!A$2:AP$2000,B633,2),INDEX('LŠZ H'!A$2:AI$2000,B633,2))</f>
        <v>PK</v>
      </c>
      <c r="K633" s="456" t="str">
        <f>IF(A633="P",CONCATENATE(INDEX('LŠZ P'!A$2:AP$2000,B633,24),",",INDEX('LŠZ P'!A$2:AP$2000,B633,26)," ",INDEX('LŠZ P'!A$2:AP$2000,B633,25)),CONCATENATE(INDEX('LŠZ H'!A$2:AI$2000,B633,24),",",INDEX('LŠZ H'!A$2:AI$2000,B633,26)," ",INDEX('LŠZ H'!A$2:AI$2000,B633,25)))</f>
        <v>Ohradzany 187,067 22 Ohradzany</v>
      </c>
      <c r="L633" s="456" t="str">
        <f>IF(A633="P",INDEX('LŠZ P'!A$2:AP$2000,B633,20),INDEX('LŠZ H'!A$2:AI$2000,B633,20))</f>
        <v>Šimko</v>
      </c>
      <c r="M633" s="456" t="str">
        <f>IF(A633="P",CONCATENATE(INDEX('LŠZ P'!A$2:AP$2000,B633,3),"/",INDEX('LŠZ P'!A$2:AP$2000,B633,4)),CONCATENATE(INDEX('LŠZ H'!A$2:AI$2000,B633,3),"/",INDEX('LŠZ H'!A$2:AI$2000,B633,4)))</f>
        <v>LIFT EZ-R/LA MINI 3</v>
      </c>
      <c r="N633" s="456" t="str">
        <f>IF(A633="P",CONCATENATE(INDEX('LŠZ P'!A$2:AP$2000,B633,23),";",INDEX('LŠZ P'!A$2:AP$2000,B633,42)),CONCATENATE(INDEX('LŠZ H'!A$2:AI$2000,B633,23),";",INDEX('LŠZ H'!A$2:AI$2000,B633,39)))</f>
        <v>0//0;</v>
      </c>
      <c r="O633" s="254">
        <v>44797</v>
      </c>
      <c r="P633" s="599"/>
    </row>
    <row r="634" spans="1:16" s="295" customFormat="1" x14ac:dyDescent="0.2">
      <c r="A634" s="253" t="s">
        <v>991</v>
      </c>
      <c r="B634" s="289">
        <v>884</v>
      </c>
      <c r="C634" s="607">
        <v>631</v>
      </c>
      <c r="D634" s="288" t="str">
        <f>IF(A634="P",INDEX('LŠZ P'!A$2:AP$2000,B634,11),INDEX('LŠZ H'!A$2:AI$2000,B634,11))</f>
        <v>Śtefan MARTINUSÍK</v>
      </c>
      <c r="E634" s="456" t="str">
        <f>IF(A634="P",INDEX('LŠZ P'!A$2:AP$2000,B634,5),INDEX('LŠZ H'!A$2:AI$2000,B634,5))</f>
        <v>OM-P884</v>
      </c>
      <c r="F634" s="457">
        <f>IF(A634="P",INDEX('LŠZ P'!A$2:AP$2000,B634,6),INDEX('LŠZ H'!A$2:AI$2000,B634,6))</f>
        <v>0</v>
      </c>
      <c r="G634" s="289" t="str">
        <f>IF(A634="P",INDEX('LŠZ P'!A$2:AP$2000,B634,21),INDEX('LŠZ H'!A$2:AI$2000,B634,21))</f>
        <v>V</v>
      </c>
      <c r="H634" s="457">
        <f>IF(A634="P",INDEX('LŠZ P'!A$2:AP$2000,B634,17),INDEX('LŠZ H'!A$2:AI$2000,B634,17))</f>
        <v>20631</v>
      </c>
      <c r="I634" s="254">
        <v>44077</v>
      </c>
      <c r="J634" s="289" t="str">
        <f>IF(A634="P",INDEX('LŠZ P'!A$2:AP$2000,B634,2),INDEX('LŠZ H'!A$2:AI$2000,B634,2))</f>
        <v>PK</v>
      </c>
      <c r="K634" s="456" t="str">
        <f>IF(A634="P",CONCATENATE(INDEX('LŠZ P'!A$2:AP$2000,B634,24),",",INDEX('LŠZ P'!A$2:AP$2000,B634,26)," ",INDEX('LŠZ P'!A$2:AP$2000,B634,25)),CONCATENATE(INDEX('LŠZ H'!A$2:AI$2000,B634,24),",",INDEX('LŠZ H'!A$2:AI$2000,B634,26)," ",INDEX('LŠZ H'!A$2:AI$2000,B634,25)))</f>
        <v>Jánošíkova 309,013 06 Terchová</v>
      </c>
      <c r="L634" s="456" t="str">
        <f>IF(A634="P",INDEX('LŠZ P'!A$2:AP$2000,B634,20),INDEX('LŠZ H'!A$2:AI$2000,B634,20))</f>
        <v>Muhelyi</v>
      </c>
      <c r="M634" s="456" t="str">
        <f>IF(A634="P",CONCATENATE(INDEX('LŠZ P'!A$2:AP$2000,B634,3),"/",INDEX('LŠZ P'!A$2:AP$2000,B634,4)),CONCATENATE(INDEX('LŠZ H'!A$2:AI$2000,B634,3),"/",INDEX('LŠZ H'!A$2:AI$2000,B634,4)))</f>
        <v>EPSILON 9 26/</v>
      </c>
      <c r="N634" s="456" t="str">
        <f>IF(A634="P",CONCATENATE(INDEX('LŠZ P'!A$2:AP$2000,B634,23),";",INDEX('LŠZ P'!A$2:AP$2000,B634,42)),CONCATENATE(INDEX('LŠZ H'!A$2:AI$2000,B634,23),";",INDEX('LŠZ H'!A$2:AI$2000,B634,39)))</f>
        <v>0;</v>
      </c>
      <c r="O634" s="254">
        <v>44805</v>
      </c>
      <c r="P634" s="599"/>
    </row>
    <row r="635" spans="1:16" s="295" customFormat="1" x14ac:dyDescent="0.2">
      <c r="A635" s="253" t="s">
        <v>991</v>
      </c>
      <c r="B635" s="289">
        <v>896</v>
      </c>
      <c r="C635" s="607">
        <v>632</v>
      </c>
      <c r="D635" s="288" t="str">
        <f>IF(A635="P",INDEX('LŠZ P'!A$2:AP$2000,B635,11),INDEX('LŠZ H'!A$2:AI$2000,B635,11))</f>
        <v>Tomáš RISKA</v>
      </c>
      <c r="E635" s="456" t="str">
        <f>IF(A635="P",INDEX('LŠZ P'!A$2:AP$2000,B635,5),INDEX('LŠZ H'!A$2:AI$2000,B635,5))</f>
        <v>OM-P896</v>
      </c>
      <c r="F635" s="457">
        <f>IF(A635="P",INDEX('LŠZ P'!A$2:AP$2000,B635,6),INDEX('LŠZ H'!A$2:AI$2000,B635,6))</f>
        <v>0</v>
      </c>
      <c r="G635" s="289" t="str">
        <f>IF(A635="P",INDEX('LŠZ P'!A$2:AP$2000,B635,21),INDEX('LŠZ H'!A$2:AI$2000,B635,21))</f>
        <v>V</v>
      </c>
      <c r="H635" s="457">
        <f>IF(A635="P",INDEX('LŠZ P'!A$2:AP$2000,B635,17),INDEX('LŠZ H'!A$2:AI$2000,B635,17))</f>
        <v>20632</v>
      </c>
      <c r="I635" s="254">
        <v>44077</v>
      </c>
      <c r="J635" s="289" t="str">
        <f>IF(A635="P",INDEX('LŠZ P'!A$2:AP$2000,B635,2),INDEX('LŠZ H'!A$2:AI$2000,B635,2))</f>
        <v>PK</v>
      </c>
      <c r="K635" s="456" t="str">
        <f>IF(A635="P",CONCATENATE(INDEX('LŠZ P'!A$2:AP$2000,B635,24),",",INDEX('LŠZ P'!A$2:AP$2000,B635,26)," ",INDEX('LŠZ P'!A$2:AP$2000,B635,25)),CONCATENATE(INDEX('LŠZ H'!A$2:AI$2000,B635,24),",",INDEX('LŠZ H'!A$2:AI$2000,B635,26)," ",INDEX('LŠZ H'!A$2:AI$2000,B635,25)))</f>
        <v>Čajakova 2170/10,010 01 Žilina</v>
      </c>
      <c r="L635" s="456" t="str">
        <f>IF(A635="P",INDEX('LŠZ P'!A$2:AP$2000,B635,20),INDEX('LŠZ H'!A$2:AI$2000,B635,20))</f>
        <v>Muhelyi</v>
      </c>
      <c r="M635" s="456" t="str">
        <f>IF(A635="P",CONCATENATE(INDEX('LŠZ P'!A$2:AP$2000,B635,3),"/",INDEX('LŠZ P'!A$2:AP$2000,B635,4)),CONCATENATE(INDEX('LŠZ H'!A$2:AI$2000,B635,3),"/",INDEX('LŠZ H'!A$2:AI$2000,B635,4)))</f>
        <v>ALPHA 6 26/</v>
      </c>
      <c r="N635" s="456" t="str">
        <f>IF(A635="P",CONCATENATE(INDEX('LŠZ P'!A$2:AP$2000,B635,23),";",INDEX('LŠZ P'!A$2:AP$2000,B635,42)),CONCATENATE(INDEX('LŠZ H'!A$2:AI$2000,B635,23),";",INDEX('LŠZ H'!A$2:AI$2000,B635,39)))</f>
        <v>0;</v>
      </c>
      <c r="O635" s="254">
        <v>44805</v>
      </c>
      <c r="P635" s="599"/>
    </row>
    <row r="636" spans="1:16" s="295" customFormat="1" x14ac:dyDescent="0.2">
      <c r="A636" s="253" t="s">
        <v>991</v>
      </c>
      <c r="B636" s="289">
        <v>907</v>
      </c>
      <c r="C636" s="607">
        <v>633</v>
      </c>
      <c r="D636" s="288" t="str">
        <f>IF(A636="P",INDEX('LŠZ P'!A$2:AP$2000,B636,11),INDEX('LŠZ H'!A$2:AI$2000,B636,11))</f>
        <v>Radoslav ŠRÁMEK</v>
      </c>
      <c r="E636" s="456" t="str">
        <f>IF(A636="P",INDEX('LŠZ P'!A$2:AP$2000,B636,5),INDEX('LŠZ H'!A$2:AI$2000,B636,5))</f>
        <v>OM-P907</v>
      </c>
      <c r="F636" s="457">
        <f>IF(A636="P",INDEX('LŠZ P'!A$2:AP$2000,B636,6),INDEX('LŠZ H'!A$2:AI$2000,B636,6))</f>
        <v>0</v>
      </c>
      <c r="G636" s="289" t="str">
        <f>IF(A636="P",INDEX('LŠZ P'!A$2:AP$2000,B636,21),INDEX('LŠZ H'!A$2:AI$2000,B636,21))</f>
        <v>V</v>
      </c>
      <c r="H636" s="457">
        <f>IF(A636="P",INDEX('LŠZ P'!A$2:AP$2000,B636,17),INDEX('LŠZ H'!A$2:AI$2000,B636,17))</f>
        <v>20633</v>
      </c>
      <c r="I636" s="254">
        <v>44077</v>
      </c>
      <c r="J636" s="289" t="str">
        <f>IF(A636="P",INDEX('LŠZ P'!A$2:AP$2000,B636,2),INDEX('LŠZ H'!A$2:AI$2000,B636,2))</f>
        <v>PK</v>
      </c>
      <c r="K636" s="456" t="str">
        <f>IF(A636="P",CONCATENATE(INDEX('LŠZ P'!A$2:AP$2000,B636,24),",",INDEX('LŠZ P'!A$2:AP$2000,B636,26)," ",INDEX('LŠZ P'!A$2:AP$2000,B636,25)),CONCATENATE(INDEX('LŠZ H'!A$2:AI$2000,B636,24),",",INDEX('LŠZ H'!A$2:AI$2000,B636,26)," ",INDEX('LŠZ H'!A$2:AI$2000,B636,25)))</f>
        <v>Jána Raka 5,841 06 Bratislava</v>
      </c>
      <c r="L636" s="456" t="str">
        <f>IF(A636="P",INDEX('LŠZ P'!A$2:AP$2000,B636,20),INDEX('LŠZ H'!A$2:AI$2000,B636,20))</f>
        <v>Muhelyi</v>
      </c>
      <c r="M636" s="456" t="str">
        <f>IF(A636="P",CONCATENATE(INDEX('LŠZ P'!A$2:AP$2000,B636,3),"/",INDEX('LŠZ P'!A$2:AP$2000,B636,4)),CONCATENATE(INDEX('LŠZ H'!A$2:AI$2000,B636,3),"/",INDEX('LŠZ H'!A$2:AI$2000,B636,4)))</f>
        <v>EPSILON 9 26/</v>
      </c>
      <c r="N636" s="456" t="str">
        <f>IF(A636="P",CONCATENATE(INDEX('LŠZ P'!A$2:AP$2000,B636,23),";",INDEX('LŠZ P'!A$2:AP$2000,B636,42)),CONCATENATE(INDEX('LŠZ H'!A$2:AI$2000,B636,23),";",INDEX('LŠZ H'!A$2:AI$2000,B636,39)))</f>
        <v>0;</v>
      </c>
      <c r="O636" s="254">
        <v>44806</v>
      </c>
      <c r="P636" s="599"/>
    </row>
    <row r="637" spans="1:16" s="295" customFormat="1" x14ac:dyDescent="0.2">
      <c r="A637" s="253" t="s">
        <v>991</v>
      </c>
      <c r="B637" s="289">
        <v>665</v>
      </c>
      <c r="C637" s="607">
        <v>634</v>
      </c>
      <c r="D637" s="288" t="str">
        <f>IF(A637="P",INDEX('LŠZ P'!A$2:AP$2000,B637,11),INDEX('LŠZ H'!A$2:AI$2000,B637,11))</f>
        <v>Mgr. Marián BANÍK</v>
      </c>
      <c r="E637" s="456" t="str">
        <f>IF(A637="P",INDEX('LŠZ P'!A$2:AP$2000,B637,5),INDEX('LŠZ H'!A$2:AI$2000,B637,5))</f>
        <v>OM-P665</v>
      </c>
      <c r="F637" s="457" t="str">
        <f>IF(A637="P",INDEX('LŠZ P'!A$2:AP$2000,B637,6),INDEX('LŠZ H'!A$2:AI$2000,B637,6))</f>
        <v>P665</v>
      </c>
      <c r="G637" s="289" t="str">
        <f>IF(A637="P",INDEX('LŠZ P'!A$2:AP$2000,B637,21),INDEX('LŠZ H'!A$2:AI$2000,B637,21))</f>
        <v>P/P</v>
      </c>
      <c r="H637" s="457">
        <f>IF(A637="P",INDEX('LŠZ P'!A$2:AP$2000,B637,17),INDEX('LŠZ H'!A$2:AI$2000,B637,17))</f>
        <v>18599</v>
      </c>
      <c r="I637" s="254">
        <v>44078</v>
      </c>
      <c r="J637" s="289" t="str">
        <f>IF(A637="P",INDEX('LŠZ P'!A$2:AP$2000,B637,2),INDEX('LŠZ H'!A$2:AI$2000,B637,2))</f>
        <v>MPK</v>
      </c>
      <c r="K637" s="456" t="str">
        <f>IF(A637="P",CONCATENATE(INDEX('LŠZ P'!A$2:AP$2000,B637,24),",",INDEX('LŠZ P'!A$2:AP$2000,B637,26)," ",INDEX('LŠZ P'!A$2:AP$2000,B637,25)),CONCATENATE(INDEX('LŠZ H'!A$2:AI$2000,B637,24),",",INDEX('LŠZ H'!A$2:AI$2000,B637,26)," ",INDEX('LŠZ H'!A$2:AI$2000,B637,25)))</f>
        <v>Gorkého 342/9,078 01 Sečovce</v>
      </c>
      <c r="L637" s="456" t="str">
        <f>IF(A637="P",INDEX('LŠZ P'!A$2:AP$2000,B637,20),INDEX('LŠZ H'!A$2:AI$2000,B637,20))</f>
        <v>Adame/Kačmár</v>
      </c>
      <c r="M637" s="456" t="str">
        <f>IF(A637="P",CONCATENATE(INDEX('LŠZ P'!A$2:AP$2000,B637,3),"/",INDEX('LŠZ P'!A$2:AP$2000,B637,4)),CONCATENATE(INDEX('LŠZ H'!A$2:AI$2000,B637,3),"/",INDEX('LŠZ H'!A$2:AI$2000,B637,4)))</f>
        <v>CHARGER 28/Rider Moster 185</v>
      </c>
      <c r="N637" s="456" t="str">
        <f>IF(A637="P",CONCATENATE(INDEX('LŠZ P'!A$2:AP$2000,B637,23),";",INDEX('LŠZ P'!A$2:AP$2000,B637,42)),CONCATENATE(INDEX('LŠZ H'!A$2:AI$2000,B637,23),";",INDEX('LŠZ H'!A$2:AI$2000,B637,39)))</f>
        <v>67//82;Para platnosť do 2.2.2023</v>
      </c>
      <c r="O637" s="254">
        <v>44819</v>
      </c>
      <c r="P637" s="599"/>
    </row>
    <row r="638" spans="1:16" s="295" customFormat="1" x14ac:dyDescent="0.2">
      <c r="A638" s="253" t="s">
        <v>680</v>
      </c>
      <c r="B638" s="289">
        <v>411</v>
      </c>
      <c r="C638" s="607">
        <v>635</v>
      </c>
      <c r="D638" s="288" t="str">
        <f>IF(A638="P",INDEX('LŠZ P'!A$2:AP$2000,B638,11),INDEX('LŠZ H'!A$2:AI$2000,B638,11))</f>
        <v>DELTA CLUB BRATISLAVA</v>
      </c>
      <c r="E638" s="456" t="str">
        <f>IF(A638="P",INDEX('LŠZ P'!A$2:AP$2000,B638,5),INDEX('LŠZ H'!A$2:AI$2000,B638,5))</f>
        <v>OM-H411</v>
      </c>
      <c r="F638" s="457">
        <f>IF(A638="P",INDEX('LŠZ P'!A$2:AP$2000,B638,6),INDEX('LŠZ H'!A$2:AI$2000,B638,6))</f>
        <v>0</v>
      </c>
      <c r="G638" s="289" t="str">
        <f>IF(A638="P",INDEX('LŠZ P'!A$2:AP$2000,B638,21),INDEX('LŠZ H'!A$2:AI$2000,B638,21))</f>
        <v>3,43</v>
      </c>
      <c r="H638" s="457">
        <f>IF(A638="P",INDEX('LŠZ P'!A$2:AP$2000,B638,17),INDEX('LŠZ H'!A$2:AI$2000,B638,17))</f>
        <v>1985</v>
      </c>
      <c r="I638" s="254">
        <v>44078</v>
      </c>
      <c r="J638" s="289" t="str">
        <f>IF(A638="P",INDEX('LŠZ P'!A$2:AP$2000,B638,2),INDEX('LŠZ H'!A$2:AI$2000,B638,2))</f>
        <v>ZK</v>
      </c>
      <c r="K638" s="456" t="str">
        <f>IF(A638="P",CONCATENATE(INDEX('LŠZ P'!A$2:AP$2000,B638,24),",",INDEX('LŠZ P'!A$2:AP$2000,B638,26)," ",INDEX('LŠZ P'!A$2:AP$2000,B638,25)),CONCATENATE(INDEX('LŠZ H'!A$2:AI$2000,B638,24),",",INDEX('LŠZ H'!A$2:AI$2000,B638,26)," ",INDEX('LŠZ H'!A$2:AI$2000,B638,25)))</f>
        <v>2, 24,5</v>
      </c>
      <c r="L638" s="456" t="str">
        <f>IF(A638="P",INDEX('LŠZ P'!A$2:AP$2000,B638,20),INDEX('LŠZ H'!A$2:AI$2000,B638,20))</f>
        <v>P</v>
      </c>
      <c r="M638" s="456" t="str">
        <f>IF(A638="P",CONCATENATE(INDEX('LŠZ P'!A$2:AP$2000,B638,3),"/",INDEX('LŠZ P'!A$2:AP$2000,B638,4)),CONCATENATE(INDEX('LŠZ H'!A$2:AI$2000,B638,3),"/",INDEX('LŠZ H'!A$2:AI$2000,B638,4)))</f>
        <v>UNO/</v>
      </c>
      <c r="N638" s="456" t="e">
        <f>IF(A638="P",CONCATENATE(INDEX('LŠZ P'!A$2:AP$2000,B638,23),";",INDEX('LŠZ P'!A$2:AP$2000,B638,42)),CONCATENATE(INDEX('LŠZ H'!A$2:AI$2000,B638,23),";",INDEX('LŠZ H'!A$2:AI$2000,B638,39)))</f>
        <v>#REF!</v>
      </c>
      <c r="O638" s="254">
        <v>44698</v>
      </c>
      <c r="P638" s="599"/>
    </row>
    <row r="639" spans="1:16" s="295" customFormat="1" x14ac:dyDescent="0.2">
      <c r="A639" s="253" t="s">
        <v>991</v>
      </c>
      <c r="B639" s="289">
        <v>532</v>
      </c>
      <c r="C639" s="607">
        <v>636</v>
      </c>
      <c r="D639" s="288" t="str">
        <f>IF(A639="P",INDEX('LŠZ P'!A$2:AP$2000,B639,11),INDEX('LŠZ H'!A$2:AI$2000,B639,11))</f>
        <v>Róbert GAZDARICA</v>
      </c>
      <c r="E639" s="456" t="str">
        <f>IF(A639="P",INDEX('LŠZ P'!A$2:AP$2000,B639,5),INDEX('LŠZ H'!A$2:AI$2000,B639,5))</f>
        <v>OM-P532</v>
      </c>
      <c r="F639" s="457">
        <f>IF(A639="P",INDEX('LŠZ P'!A$2:AP$2000,B639,6),INDEX('LŠZ H'!A$2:AI$2000,B639,6))</f>
        <v>0</v>
      </c>
      <c r="G639" s="289" t="str">
        <f>IF(A639="P",INDEX('LŠZ P'!A$2:AP$2000,B639,21),INDEX('LŠZ H'!A$2:AI$2000,B639,21))</f>
        <v>P</v>
      </c>
      <c r="H639" s="457">
        <f>IF(A639="P",INDEX('LŠZ P'!A$2:AP$2000,B639,17),INDEX('LŠZ H'!A$2:AI$2000,B639,17))</f>
        <v>16800</v>
      </c>
      <c r="I639" s="254">
        <v>44078</v>
      </c>
      <c r="J639" s="289" t="str">
        <f>IF(A639="P",INDEX('LŠZ P'!A$2:AP$2000,B639,2),INDEX('LŠZ H'!A$2:AI$2000,B639,2))</f>
        <v>PK</v>
      </c>
      <c r="K639" s="456" t="str">
        <f>IF(A639="P",CONCATENATE(INDEX('LŠZ P'!A$2:AP$2000,B639,24),",",INDEX('LŠZ P'!A$2:AP$2000,B639,26)," ",INDEX('LŠZ P'!A$2:AP$2000,B639,25)),CONCATENATE(INDEX('LŠZ H'!A$2:AI$2000,B639,24),",",INDEX('LŠZ H'!A$2:AI$2000,B639,26)," ",INDEX('LŠZ H'!A$2:AI$2000,B639,25)))</f>
        <v>Lipt. Revúce 744,034 74 Ružomberok</v>
      </c>
      <c r="L639" s="456" t="str">
        <f>IF(A639="P",INDEX('LŠZ P'!A$2:AP$2000,B639,20),INDEX('LŠZ H'!A$2:AI$2000,B639,20))</f>
        <v>Jančiar</v>
      </c>
      <c r="M639" s="456" t="str">
        <f>IF(A639="P",CONCATENATE(INDEX('LŠZ P'!A$2:AP$2000,B639,3),"/",INDEX('LŠZ P'!A$2:AP$2000,B639,4)),CONCATENATE(INDEX('LŠZ H'!A$2:AI$2000,B639,3),"/",INDEX('LŠZ H'!A$2:AI$2000,B639,4)))</f>
        <v>CIMA K2 HR M/</v>
      </c>
      <c r="N639" s="456" t="str">
        <f>IF(A639="P",CONCATENATE(INDEX('LŠZ P'!A$2:AP$2000,B639,23),";",INDEX('LŠZ P'!A$2:AP$2000,B639,42)),CONCATENATE(INDEX('LŠZ H'!A$2:AI$2000,B639,23),";",INDEX('LŠZ H'!A$2:AI$2000,B639,39)))</f>
        <v>28;</v>
      </c>
      <c r="O639" s="254">
        <v>44798</v>
      </c>
      <c r="P639" s="599"/>
    </row>
    <row r="640" spans="1:16" s="295" customFormat="1" x14ac:dyDescent="0.2">
      <c r="A640" s="253" t="s">
        <v>991</v>
      </c>
      <c r="B640" s="289">
        <v>1327</v>
      </c>
      <c r="C640" s="607">
        <v>637</v>
      </c>
      <c r="D640" s="288" t="str">
        <f>IF(A640="P",INDEX('LŠZ P'!A$2:AP$2000,B640,11),INDEX('LŠZ H'!A$2:AI$2000,B640,11))</f>
        <v>Marek VEREŠ</v>
      </c>
      <c r="E640" s="456" t="str">
        <f>IF(A640="P",INDEX('LŠZ P'!A$2:AP$2000,B640,5),INDEX('LŠZ H'!A$2:AI$2000,B640,5))</f>
        <v>OM-L327</v>
      </c>
      <c r="F640" s="457" t="str">
        <f>IF(A640="P",INDEX('LŠZ P'!A$2:AP$2000,B640,6),INDEX('LŠZ H'!A$2:AI$2000,B640,6))</f>
        <v>L327</v>
      </c>
      <c r="G640" s="289" t="str">
        <f>IF(A640="P",INDEX('LŠZ P'!A$2:AP$2000,B640,21),INDEX('LŠZ H'!A$2:AI$2000,B640,21))</f>
        <v>P/P</v>
      </c>
      <c r="H640" s="457">
        <f>IF(A640="P",INDEX('LŠZ P'!A$2:AP$2000,B640,17),INDEX('LŠZ H'!A$2:AI$2000,B640,17))</f>
        <v>20655</v>
      </c>
      <c r="I640" s="254">
        <v>44078</v>
      </c>
      <c r="J640" s="289" t="str">
        <f>IF(A640="P",INDEX('LŠZ P'!A$2:AP$2000,B640,2),INDEX('LŠZ H'!A$2:AI$2000,B640,2))</f>
        <v>MPK</v>
      </c>
      <c r="K640" s="456" t="str">
        <f>IF(A640="P",CONCATENATE(INDEX('LŠZ P'!A$2:AP$2000,B640,24),",",INDEX('LŠZ P'!A$2:AP$2000,B640,26)," ",INDEX('LŠZ P'!A$2:AP$2000,B640,25)),CONCATENATE(INDEX('LŠZ H'!A$2:AI$2000,B640,24),",",INDEX('LŠZ H'!A$2:AI$2000,B640,26)," ",INDEX('LŠZ H'!A$2:AI$2000,B640,25)))</f>
        <v>Slnečná 528/107,013 13 Konská</v>
      </c>
      <c r="L640" s="456" t="str">
        <f>IF(A640="P",INDEX('LŠZ P'!A$2:AP$2000,B640,20),INDEX('LŠZ H'!A$2:AI$2000,B640,20))</f>
        <v>Vrabec/Adame</v>
      </c>
      <c r="M640" s="456" t="str">
        <f>IF(A640="P",CONCATENATE(INDEX('LŠZ P'!A$2:AP$2000,B640,3),"/",INDEX('LŠZ P'!A$2:AP$2000,B640,4)),CONCATENATE(INDEX('LŠZ H'!A$2:AI$2000,B640,3),"/",INDEX('LŠZ H'!A$2:AI$2000,B640,4)))</f>
        <v>VEGA 2 M/SPIN FS 180 E</v>
      </c>
      <c r="N640" s="456" t="str">
        <f>IF(A640="P",CONCATENATE(INDEX('LŠZ P'!A$2:AP$2000,B640,23),";",INDEX('LŠZ P'!A$2:AP$2000,B640,42)),CONCATENATE(INDEX('LŠZ H'!A$2:AI$2000,B640,23),";",INDEX('LŠZ H'!A$2:AI$2000,B640,39)))</f>
        <v>190//197;Platnosť PLS para do 15.09.2022</v>
      </c>
      <c r="O640" s="254">
        <v>44819</v>
      </c>
      <c r="P640" s="599"/>
    </row>
    <row r="641" spans="1:16" s="295" customFormat="1" x14ac:dyDescent="0.2">
      <c r="A641" s="253" t="s">
        <v>991</v>
      </c>
      <c r="B641" s="289">
        <v>987</v>
      </c>
      <c r="C641" s="607">
        <v>638</v>
      </c>
      <c r="D641" s="288" t="str">
        <f>IF(A641="P",INDEX('LŠZ P'!A$2:AP$2000,B641,11),INDEX('LŠZ H'!A$2:AI$2000,B641,11))</f>
        <v>Ján BIRAS</v>
      </c>
      <c r="E641" s="456" t="str">
        <f>IF(A641="P",INDEX('LŠZ P'!A$2:AP$2000,B641,5),INDEX('LŠZ H'!A$2:AI$2000,B641,5))</f>
        <v>OM-P987</v>
      </c>
      <c r="F641" s="457">
        <f>IF(A641="P",INDEX('LŠZ P'!A$2:AP$2000,B641,6),INDEX('LŠZ H'!A$2:AI$2000,B641,6))</f>
        <v>0</v>
      </c>
      <c r="G641" s="289" t="str">
        <f>IF(A641="P",INDEX('LŠZ P'!A$2:AP$2000,B641,21),INDEX('LŠZ H'!A$2:AI$2000,B641,21))</f>
        <v>V</v>
      </c>
      <c r="H641" s="457">
        <f>IF(A641="P",INDEX('LŠZ P'!A$2:AP$2000,B641,17),INDEX('LŠZ H'!A$2:AI$2000,B641,17))</f>
        <v>20638</v>
      </c>
      <c r="I641" s="254">
        <v>44078</v>
      </c>
      <c r="J641" s="289" t="str">
        <f>IF(A641="P",INDEX('LŠZ P'!A$2:AP$2000,B641,2),INDEX('LŠZ H'!A$2:AI$2000,B641,2))</f>
        <v>PK</v>
      </c>
      <c r="K641" s="456" t="str">
        <f>IF(A641="P",CONCATENATE(INDEX('LŠZ P'!A$2:AP$2000,B641,24),",",INDEX('LŠZ P'!A$2:AP$2000,B641,26)," ",INDEX('LŠZ P'!A$2:AP$2000,B641,25)),CONCATENATE(INDEX('LŠZ H'!A$2:AI$2000,B641,24),",",INDEX('LŠZ H'!A$2:AI$2000,B641,26)," ",INDEX('LŠZ H'!A$2:AI$2000,B641,25)))</f>
        <v>Drietoma 770/3,913 03 Drietoma</v>
      </c>
      <c r="L641" s="456" t="str">
        <f>IF(A641="P",INDEX('LŠZ P'!A$2:AP$2000,B641,20),INDEX('LŠZ H'!A$2:AI$2000,B641,20))</f>
        <v>Jančiar</v>
      </c>
      <c r="M641" s="456" t="str">
        <f>IF(A641="P",CONCATENATE(INDEX('LŠZ P'!A$2:AP$2000,B641,3),"/",INDEX('LŠZ P'!A$2:AP$2000,B641,4)),CONCATENATE(INDEX('LŠZ H'!A$2:AI$2000,B641,3),"/",INDEX('LŠZ H'!A$2:AI$2000,B641,4)))</f>
        <v>KUDOS M/</v>
      </c>
      <c r="N641" s="456" t="str">
        <f>IF(A641="P",CONCATENATE(INDEX('LŠZ P'!A$2:AP$2000,B641,23),";",INDEX('LŠZ P'!A$2:AP$2000,B641,42)),CONCATENATE(INDEX('LŠZ H'!A$2:AI$2000,B641,23),";",INDEX('LŠZ H'!A$2:AI$2000,B641,39)))</f>
        <v>2;</v>
      </c>
      <c r="O641" s="254">
        <v>44795</v>
      </c>
      <c r="P641" s="599"/>
    </row>
    <row r="642" spans="1:16" s="295" customFormat="1" x14ac:dyDescent="0.2">
      <c r="A642" s="253" t="s">
        <v>991</v>
      </c>
      <c r="B642" s="289">
        <v>1071</v>
      </c>
      <c r="C642" s="607">
        <v>639</v>
      </c>
      <c r="D642" s="288" t="str">
        <f>IF(A642="P",INDEX('LŠZ P'!A$2:AP$2000,B642,11),INDEX('LŠZ H'!A$2:AI$2000,B642,11))</f>
        <v>Peter VYPARINA</v>
      </c>
      <c r="E642" s="456" t="str">
        <f>IF(A642="P",INDEX('LŠZ P'!A$2:AP$2000,B642,5),INDEX('LŠZ H'!A$2:AI$2000,B642,5))</f>
        <v>OM-L071</v>
      </c>
      <c r="F642" s="457">
        <f>IF(A642="P",INDEX('LŠZ P'!A$2:AP$2000,B642,6),INDEX('LŠZ H'!A$2:AI$2000,B642,6))</f>
        <v>0</v>
      </c>
      <c r="G642" s="289" t="str">
        <f>IF(A642="P",INDEX('LŠZ P'!A$2:AP$2000,B642,21),INDEX('LŠZ H'!A$2:AI$2000,B642,21))</f>
        <v>V</v>
      </c>
      <c r="H642" s="457">
        <f>IF(A642="P",INDEX('LŠZ P'!A$2:AP$2000,B642,17),INDEX('LŠZ H'!A$2:AI$2000,B642,17))</f>
        <v>20639</v>
      </c>
      <c r="I642" s="254">
        <v>44078</v>
      </c>
      <c r="J642" s="289" t="str">
        <f>IF(A642="P",INDEX('LŠZ P'!A$2:AP$2000,B642,2),INDEX('LŠZ H'!A$2:AI$2000,B642,2))</f>
        <v>PK</v>
      </c>
      <c r="K642" s="456" t="str">
        <f>IF(A642="P",CONCATENATE(INDEX('LŠZ P'!A$2:AP$2000,B642,24),",",INDEX('LŠZ P'!A$2:AP$2000,B642,26)," ",INDEX('LŠZ P'!A$2:AP$2000,B642,25)),CONCATENATE(INDEX('LŠZ H'!A$2:AI$2000,B642,24),",",INDEX('LŠZ H'!A$2:AI$2000,B642,26)," ",INDEX('LŠZ H'!A$2:AI$2000,B642,25)))</f>
        <v>Plavnica 430,065 45 Plavnica</v>
      </c>
      <c r="L642" s="456" t="str">
        <f>IF(A642="P",INDEX('LŠZ P'!A$2:AP$2000,B642,20),INDEX('LŠZ H'!A$2:AI$2000,B642,20))</f>
        <v>Vyparina</v>
      </c>
      <c r="M642" s="456" t="str">
        <f>IF(A642="P",CONCATENATE(INDEX('LŠZ P'!A$2:AP$2000,B642,3),"/",INDEX('LŠZ P'!A$2:AP$2000,B642,4)),CONCATENATE(INDEX('LŠZ H'!A$2:AI$2000,B642,3),"/",INDEX('LŠZ H'!A$2:AI$2000,B642,4)))</f>
        <v>ENZO 3 S/</v>
      </c>
      <c r="N642" s="456" t="str">
        <f>IF(A642="P",CONCATENATE(INDEX('LŠZ P'!A$2:AP$2000,B642,23),";",INDEX('LŠZ P'!A$2:AP$2000,B642,42)),CONCATENATE(INDEX('LŠZ H'!A$2:AI$2000,B642,23),";",INDEX('LŠZ H'!A$2:AI$2000,B642,39)))</f>
        <v>62;</v>
      </c>
      <c r="O642" s="254">
        <v>44808</v>
      </c>
      <c r="P642" s="599"/>
    </row>
    <row r="643" spans="1:16" s="295" customFormat="1" x14ac:dyDescent="0.2">
      <c r="A643" s="253" t="s">
        <v>991</v>
      </c>
      <c r="B643" s="289">
        <v>1310</v>
      </c>
      <c r="C643" s="607">
        <v>640</v>
      </c>
      <c r="D643" s="288" t="str">
        <f>IF(A643="P",INDEX('LŠZ P'!A$2:AP$2000,B643,11),INDEX('LŠZ H'!A$2:AI$2000,B643,11))</f>
        <v>Ing. Rastislav MÓRES</v>
      </c>
      <c r="E643" s="456" t="str">
        <f>IF(A643="P",INDEX('LŠZ P'!A$2:AP$2000,B643,5),INDEX('LŠZ H'!A$2:AI$2000,B643,5))</f>
        <v>OM-L310</v>
      </c>
      <c r="F643" s="457">
        <f>IF(A643="P",INDEX('LŠZ P'!A$2:AP$2000,B643,6),INDEX('LŠZ H'!A$2:AI$2000,B643,6))</f>
        <v>0</v>
      </c>
      <c r="G643" s="289" t="str">
        <f>IF(A643="P",INDEX('LŠZ P'!A$2:AP$2000,B643,21),INDEX('LŠZ H'!A$2:AI$2000,B643,21))</f>
        <v>Z,P</v>
      </c>
      <c r="H643" s="457">
        <f>IF(A643="P",INDEX('LŠZ P'!A$2:AP$2000,B643,17),INDEX('LŠZ H'!A$2:AI$2000,B643,17))</f>
        <v>20640</v>
      </c>
      <c r="I643" s="254">
        <v>44078</v>
      </c>
      <c r="J643" s="289" t="str">
        <f>IF(A643="P",INDEX('LŠZ P'!A$2:AP$2000,B643,2),INDEX('LŠZ H'!A$2:AI$2000,B643,2))</f>
        <v>PK</v>
      </c>
      <c r="K643" s="456" t="str">
        <f>IF(A643="P",CONCATENATE(INDEX('LŠZ P'!A$2:AP$2000,B643,24),",",INDEX('LŠZ P'!A$2:AP$2000,B643,26)," ",INDEX('LŠZ P'!A$2:AP$2000,B643,25)),CONCATENATE(INDEX('LŠZ H'!A$2:AI$2000,B643,24),",",INDEX('LŠZ H'!A$2:AI$2000,B643,26)," ",INDEX('LŠZ H'!A$2:AI$2000,B643,25)))</f>
        <v>Ponad Ohrady 198/10,031 01 L. Mikuláš</v>
      </c>
      <c r="L643" s="456" t="str">
        <f>IF(A643="P",INDEX('LŠZ P'!A$2:AP$2000,B643,20),INDEX('LŠZ H'!A$2:AI$2000,B643,20))</f>
        <v>Adame</v>
      </c>
      <c r="M643" s="456" t="str">
        <f>IF(A643="P",CONCATENATE(INDEX('LŠZ P'!A$2:AP$2000,B643,3),"/",INDEX('LŠZ P'!A$2:AP$2000,B643,4)),CONCATENATE(INDEX('LŠZ H'!A$2:AI$2000,B643,3),"/",INDEX('LŠZ H'!A$2:AI$2000,B643,4)))</f>
        <v>ANAKIS 3 L/</v>
      </c>
      <c r="N643" s="456" t="str">
        <f>IF(A643="P",CONCATENATE(INDEX('LŠZ P'!A$2:AP$2000,B643,23),";",INDEX('LŠZ P'!A$2:AP$2000,B643,42)),CONCATENATE(INDEX('LŠZ H'!A$2:AI$2000,B643,23),";",INDEX('LŠZ H'!A$2:AI$2000,B643,39)))</f>
        <v>10;</v>
      </c>
      <c r="O643" s="254">
        <v>44805</v>
      </c>
      <c r="P643" s="599"/>
    </row>
    <row r="644" spans="1:16" s="295" customFormat="1" x14ac:dyDescent="0.2">
      <c r="A644" s="253" t="s">
        <v>991</v>
      </c>
      <c r="B644" s="289">
        <v>158</v>
      </c>
      <c r="C644" s="607">
        <v>641</v>
      </c>
      <c r="D644" s="288" t="str">
        <f>IF(A644="P",INDEX('LŠZ P'!A$2:AP$2000,B644,11),INDEX('LŠZ H'!A$2:AI$2000,B644,11))</f>
        <v>Anna ZRNÍKOVÁ</v>
      </c>
      <c r="E644" s="456" t="str">
        <f>IF(A644="P",INDEX('LŠZ P'!A$2:AP$2000,B644,5),INDEX('LŠZ H'!A$2:AI$2000,B644,5))</f>
        <v>OM-P158</v>
      </c>
      <c r="F644" s="457">
        <f>IF(A644="P",INDEX('LŠZ P'!A$2:AP$2000,B644,6),INDEX('LŠZ H'!A$2:AI$2000,B644,6))</f>
        <v>0</v>
      </c>
      <c r="G644" s="289" t="str">
        <f>IF(A644="P",INDEX('LŠZ P'!A$2:AP$2000,B644,21),INDEX('LŠZ H'!A$2:AI$2000,B644,21))</f>
        <v>V</v>
      </c>
      <c r="H644" s="457">
        <f>IF(A644="P",INDEX('LŠZ P'!A$2:AP$2000,B644,17),INDEX('LŠZ H'!A$2:AI$2000,B644,17))</f>
        <v>20641</v>
      </c>
      <c r="I644" s="254">
        <v>44081</v>
      </c>
      <c r="J644" s="289" t="str">
        <f>IF(A644="P",INDEX('LŠZ P'!A$2:AP$2000,B644,2),INDEX('LŠZ H'!A$2:AI$2000,B644,2))</f>
        <v>PK</v>
      </c>
      <c r="K644" s="456" t="str">
        <f>IF(A644="P",CONCATENATE(INDEX('LŠZ P'!A$2:AP$2000,B644,24),",",INDEX('LŠZ P'!A$2:AP$2000,B644,26)," ",INDEX('LŠZ P'!A$2:AP$2000,B644,25)),CONCATENATE(INDEX('LŠZ H'!A$2:AI$2000,B644,24),",",INDEX('LŠZ H'!A$2:AI$2000,B644,26)," ",INDEX('LŠZ H'!A$2:AI$2000,B644,25)))</f>
        <v>Hlavná 304/9,034 91 Ľubochňa</v>
      </c>
      <c r="L644" s="456" t="str">
        <f>IF(A644="P",INDEX('LŠZ P'!A$2:AP$2000,B644,20),INDEX('LŠZ H'!A$2:AI$2000,B644,20))</f>
        <v>Vrabec</v>
      </c>
      <c r="M644" s="456" t="str">
        <f>IF(A644="P",CONCATENATE(INDEX('LŠZ P'!A$2:AP$2000,B644,3),"/",INDEX('LŠZ P'!A$2:AP$2000,B644,4)),CONCATENATE(INDEX('LŠZ H'!A$2:AI$2000,B644,3),"/",INDEX('LŠZ H'!A$2:AI$2000,B644,4)))</f>
        <v>EFFECT II - L/</v>
      </c>
      <c r="N644" s="456" t="str">
        <f>IF(A644="P",CONCATENATE(INDEX('LŠZ P'!A$2:AP$2000,B644,23),";",INDEX('LŠZ P'!A$2:AP$2000,B644,42)),CONCATENATE(INDEX('LŠZ H'!A$2:AI$2000,B644,23),";",INDEX('LŠZ H'!A$2:AI$2000,B644,39)))</f>
        <v>10;</v>
      </c>
      <c r="O644" s="254">
        <v>44811</v>
      </c>
      <c r="P644" s="599"/>
    </row>
    <row r="645" spans="1:16" s="295" customFormat="1" x14ac:dyDescent="0.2">
      <c r="A645" s="253" t="s">
        <v>991</v>
      </c>
      <c r="B645" s="289">
        <v>212</v>
      </c>
      <c r="C645" s="607">
        <v>642</v>
      </c>
      <c r="D645" s="288" t="str">
        <f>IF(A645="P",INDEX('LŠZ P'!A$2:AP$2000,B645,11),INDEX('LŠZ H'!A$2:AI$2000,B645,11))</f>
        <v>Peter FUZIA</v>
      </c>
      <c r="E645" s="288" t="str">
        <f>IF(A645="P",INDEX('LŠZ P'!A$2:AP$2000,B645,5),INDEX('LŠZ H'!A$2:AI$2000,B645,5))</f>
        <v>OM-P212</v>
      </c>
      <c r="F645" s="288" t="str">
        <f>IF(A645="P",INDEX('LŠZ P'!A$2:AP$2000,B645,6),INDEX('LŠZ H'!A$2:AI$2000,B645,6))</f>
        <v>P212</v>
      </c>
      <c r="G645" s="289" t="str">
        <f>IF(A645="P",INDEX('LŠZ P'!A$2:AP$2000,B645,21),INDEX('LŠZ H'!A$2:AI$2000,B645,21))</f>
        <v>V/V</v>
      </c>
      <c r="H645" s="288">
        <f>IF(A645="P",INDEX('LŠZ P'!A$2:AP$2000,B645,17),INDEX('LŠZ H'!A$2:AI$2000,B645,17))</f>
        <v>20642</v>
      </c>
      <c r="I645" s="446">
        <v>44081</v>
      </c>
      <c r="J645" s="289" t="str">
        <f>IF(A645="P",INDEX('LŠZ P'!A$2:AP$2000,B645,2),INDEX('LŠZ H'!A$2:AI$2000,B645,2))</f>
        <v>PK</v>
      </c>
      <c r="K645" s="288" t="str">
        <f>IF(A645="P",CONCATENATE(INDEX('LŠZ P'!A$2:AP$2000,B645,24),",",INDEX('LŠZ P'!A$2:AP$2000,B645,26)," ",INDEX('LŠZ P'!A$2:AP$2000,B645,25)),CONCATENATE(INDEX('LŠZ H'!A$2:AI$2000,B645,24),",",INDEX('LŠZ H'!A$2:AI$2000,B645,26)," ",INDEX('LŠZ H'!A$2:AI$2000,B645,25)))</f>
        <v>Liptovské Matiašovce 111,032 23 Lipt. Sielnica</v>
      </c>
      <c r="L645" s="288" t="str">
        <f>IF(A645="P",INDEX('LŠZ P'!A$2:AP$2000,B645,20),INDEX('LŠZ H'!A$2:AI$2000,B645,20))</f>
        <v>Adame</v>
      </c>
      <c r="M645" s="288" t="str">
        <f>IF(A645="P",CONCATENATE(INDEX('LŠZ P'!A$2:AP$2000,B645,3),"/",INDEX('LŠZ P'!A$2:AP$2000,B645,4)),CONCATENATE(INDEX('LŠZ H'!A$2:AI$2000,B645,3),"/",INDEX('LŠZ H'!A$2:AI$2000,B645,4)))</f>
        <v>CHARGER 28/RIDER EOS 150</v>
      </c>
      <c r="N645" s="288" t="str">
        <f>IF(A645="P",CONCATENATE(INDEX('LŠZ P'!A$2:AP$2000,B645,23),";",INDEX('LŠZ P'!A$2:AP$2000,B645,42)),CONCATENATE(INDEX('LŠZ H'!A$2:AI$2000,B645,23),";",INDEX('LŠZ H'!A$2:AI$2000,B645,39)))</f>
        <v>15//0;PLS platný do 1.11.2022</v>
      </c>
      <c r="O645" s="254">
        <v>44805</v>
      </c>
      <c r="P645" s="599"/>
    </row>
    <row r="646" spans="1:16" s="295" customFormat="1" x14ac:dyDescent="0.2">
      <c r="A646" s="253" t="s">
        <v>991</v>
      </c>
      <c r="B646" s="289">
        <v>858</v>
      </c>
      <c r="C646" s="607">
        <v>643</v>
      </c>
      <c r="D646" s="288" t="str">
        <f>IF(A646="P",INDEX('LŠZ P'!A$2:AP$2000,B646,11),INDEX('LŠZ H'!A$2:AI$2000,B646,11))</f>
        <v>Martin MARTINČEK</v>
      </c>
      <c r="E646" s="288" t="str">
        <f>IF(A646="P",INDEX('LŠZ P'!A$2:AP$2000,B646,5),INDEX('LŠZ H'!A$2:AI$2000,B646,5))</f>
        <v>OM-P858</v>
      </c>
      <c r="F646" s="288">
        <f>IF(A646="P",INDEX('LŠZ P'!A$2:AP$2000,B646,6),INDEX('LŠZ H'!A$2:AI$2000,B646,6))</f>
        <v>0</v>
      </c>
      <c r="G646" s="289" t="str">
        <f>IF(A646="P",INDEX('LŠZ P'!A$2:AP$2000,B646,21),INDEX('LŠZ H'!A$2:AI$2000,B646,21))</f>
        <v>V</v>
      </c>
      <c r="H646" s="288">
        <f>IF(A646="P",INDEX('LŠZ P'!A$2:AP$2000,B646,17),INDEX('LŠZ H'!A$2:AI$2000,B646,17))</f>
        <v>20643</v>
      </c>
      <c r="I646" s="446">
        <v>44081</v>
      </c>
      <c r="J646" s="289" t="str">
        <f>IF(A646="P",INDEX('LŠZ P'!A$2:AP$2000,B646,2),INDEX('LŠZ H'!A$2:AI$2000,B646,2))</f>
        <v>PK</v>
      </c>
      <c r="K646" s="288" t="str">
        <f>IF(A646="P",CONCATENATE(INDEX('LŠZ P'!A$2:AP$2000,B646,24),",",INDEX('LŠZ P'!A$2:AP$2000,B646,26)," ",INDEX('LŠZ P'!A$2:AP$2000,B646,25)),CONCATENATE(INDEX('LŠZ H'!A$2:AI$2000,B646,24),",",INDEX('LŠZ H'!A$2:AI$2000,B646,26)," ",INDEX('LŠZ H'!A$2:AI$2000,B646,25)))</f>
        <v>Terchová 924,013 06 Terchová</v>
      </c>
      <c r="L646" s="288" t="str">
        <f>IF(A646="P",INDEX('LŠZ P'!A$2:AP$2000,B646,20),INDEX('LŠZ H'!A$2:AI$2000,B646,20))</f>
        <v>Vrabec</v>
      </c>
      <c r="M646" s="288" t="str">
        <f>IF(A646="P",CONCATENATE(INDEX('LŠZ P'!A$2:AP$2000,B646,3),"/",INDEX('LŠZ P'!A$2:AP$2000,B646,4)),CONCATENATE(INDEX('LŠZ H'!A$2:AI$2000,B646,3),"/",INDEX('LŠZ H'!A$2:AI$2000,B646,4)))</f>
        <v>PLUTO 4 M/</v>
      </c>
      <c r="N646" s="288" t="str">
        <f>IF(A646="P",CONCATENATE(INDEX('LŠZ P'!A$2:AP$2000,B646,23),";",INDEX('LŠZ P'!A$2:AP$2000,B646,42)),CONCATENATE(INDEX('LŠZ H'!A$2:AI$2000,B646,23),";",INDEX('LŠZ H'!A$2:AI$2000,B646,39)))</f>
        <v>0,15;</v>
      </c>
      <c r="O646" s="254">
        <v>44810</v>
      </c>
      <c r="P646" s="599"/>
    </row>
    <row r="647" spans="1:16" s="295" customFormat="1" x14ac:dyDescent="0.2">
      <c r="A647" s="253" t="s">
        <v>680</v>
      </c>
      <c r="B647" s="289">
        <v>410</v>
      </c>
      <c r="C647" s="607">
        <v>644</v>
      </c>
      <c r="D647" s="288" t="str">
        <f>IF(A647="P",INDEX('LŠZ P'!A$2:AP$2000,B647,11),INDEX('LŠZ H'!A$2:AI$2000,B647,11))</f>
        <v>DELTA CLUB BRATISLAVA</v>
      </c>
      <c r="E647" s="288" t="str">
        <f>IF(A647="P",INDEX('LŠZ P'!A$2:AP$2000,B647,5),INDEX('LŠZ H'!A$2:AI$2000,B647,5))</f>
        <v>OM-H410</v>
      </c>
      <c r="F647" s="288">
        <f>IF(A647="P",INDEX('LŠZ P'!A$2:AP$2000,B647,6),INDEX('LŠZ H'!A$2:AI$2000,B647,6))</f>
        <v>0</v>
      </c>
      <c r="G647" s="289" t="str">
        <f>IF(A647="P",INDEX('LŠZ P'!A$2:AP$2000,B647,21),INDEX('LŠZ H'!A$2:AI$2000,B647,21))</f>
        <v>0,5</v>
      </c>
      <c r="H647" s="288">
        <f>IF(A647="P",INDEX('LŠZ P'!A$2:AP$2000,B647,17),INDEX('LŠZ H'!A$2:AI$2000,B647,17))</f>
        <v>1984</v>
      </c>
      <c r="I647" s="446">
        <v>44081</v>
      </c>
      <c r="J647" s="289" t="str">
        <f>IF(A647="P",INDEX('LŠZ P'!A$2:AP$2000,B647,2),INDEX('LŠZ H'!A$2:AI$2000,B647,2))</f>
        <v>ZK</v>
      </c>
      <c r="K647" s="288" t="str">
        <f>IF(A647="P",CONCATENATE(INDEX('LŠZ P'!A$2:AP$2000,B647,24),",",INDEX('LŠZ P'!A$2:AP$2000,B647,26)," ",INDEX('LŠZ P'!A$2:AP$2000,B647,25)),CONCATENATE(INDEX('LŠZ H'!A$2:AI$2000,B647,24),",",INDEX('LŠZ H'!A$2:AI$2000,B647,26)," ",INDEX('LŠZ H'!A$2:AI$2000,B647,25)))</f>
        <v>1, 24</v>
      </c>
      <c r="L647" s="288" t="str">
        <f>IF(A647="P",INDEX('LŠZ P'!A$2:AP$2000,B647,20),INDEX('LŠZ H'!A$2:AI$2000,B647,20))</f>
        <v>P</v>
      </c>
      <c r="M647" s="288" t="str">
        <f>IF(A647="P",CONCATENATE(INDEX('LŠZ P'!A$2:AP$2000,B647,3),"/",INDEX('LŠZ P'!A$2:AP$2000,B647,4)),CONCATENATE(INDEX('LŠZ H'!A$2:AI$2000,B647,3),"/",INDEX('LŠZ H'!A$2:AI$2000,B647,4)))</f>
        <v>ZK 1B/</v>
      </c>
      <c r="N647" s="288" t="e">
        <f>IF(A647="P",CONCATENATE(INDEX('LŠZ P'!A$2:AP$2000,B647,23),";",INDEX('LŠZ P'!A$2:AP$2000,B647,42)),CONCATENATE(INDEX('LŠZ H'!A$2:AI$2000,B647,23),";",INDEX('LŠZ H'!A$2:AI$2000,B647,39)))</f>
        <v>#REF!</v>
      </c>
      <c r="O647" s="254">
        <v>44786</v>
      </c>
      <c r="P647" s="599"/>
    </row>
    <row r="648" spans="1:16" s="295" customFormat="1" x14ac:dyDescent="0.2">
      <c r="A648" s="253" t="s">
        <v>680</v>
      </c>
      <c r="B648" s="289">
        <v>436</v>
      </c>
      <c r="C648" s="607">
        <v>645</v>
      </c>
      <c r="D648" s="288" t="str">
        <f>IF(A648="P",INDEX('LŠZ P'!A$2:AP$2000,B648,11),INDEX('LŠZ H'!A$2:AI$2000,B648,11))</f>
        <v>DELTA CLUB BRATISLAVA</v>
      </c>
      <c r="E648" s="288" t="str">
        <f>IF(A648="P",INDEX('LŠZ P'!A$2:AP$2000,B648,5),INDEX('LŠZ H'!A$2:AI$2000,B648,5))</f>
        <v>OM-H436</v>
      </c>
      <c r="F648" s="288">
        <f>IF(A648="P",INDEX('LŠZ P'!A$2:AP$2000,B648,6),INDEX('LŠZ H'!A$2:AI$2000,B648,6))</f>
        <v>0</v>
      </c>
      <c r="G648" s="289" t="str">
        <f>IF(A648="P",INDEX('LŠZ P'!A$2:AP$2000,B648,21),INDEX('LŠZ H'!A$2:AI$2000,B648,21))</f>
        <v>0</v>
      </c>
      <c r="H648" s="288">
        <f>IF(A648="P",INDEX('LŠZ P'!A$2:AP$2000,B648,17),INDEX('LŠZ H'!A$2:AI$2000,B648,17))</f>
        <v>1994</v>
      </c>
      <c r="I648" s="446">
        <v>44081</v>
      </c>
      <c r="J648" s="289" t="str">
        <f>IF(A648="P",INDEX('LŠZ P'!A$2:AP$2000,B648,2),INDEX('LŠZ H'!A$2:AI$2000,B648,2))</f>
        <v>ZK</v>
      </c>
      <c r="K648" s="288" t="str">
        <f>IF(A648="P",CONCATENATE(INDEX('LŠZ P'!A$2:AP$2000,B648,24),",",INDEX('LŠZ P'!A$2:AP$2000,B648,26)," ",INDEX('LŠZ P'!A$2:AP$2000,B648,25)),CONCATENATE(INDEX('LŠZ H'!A$2:AI$2000,B648,24),",",INDEX('LŠZ H'!A$2:AI$2000,B648,26)," ",INDEX('LŠZ H'!A$2:AI$2000,B648,25)))</f>
        <v>1, 29</v>
      </c>
      <c r="L648" s="288" t="str">
        <f>IF(A648="P",INDEX('LŠZ P'!A$2:AP$2000,B648,20),INDEX('LŠZ H'!A$2:AI$2000,B648,20))</f>
        <v>V</v>
      </c>
      <c r="M648" s="288" t="str">
        <f>IF(A648="P",CONCATENATE(INDEX('LŠZ P'!A$2:AP$2000,B648,3),"/",INDEX('LŠZ P'!A$2:AP$2000,B648,4)),CONCATENATE(INDEX('LŠZ H'!A$2:AI$2000,B648,3),"/",INDEX('LŠZ H'!A$2:AI$2000,B648,4)))</f>
        <v>IMPULS 17/</v>
      </c>
      <c r="N648" s="288" t="e">
        <f>IF(A648="P",CONCATENATE(INDEX('LŠZ P'!A$2:AP$2000,B648,23),";",INDEX('LŠZ P'!A$2:AP$2000,B648,42)),CONCATENATE(INDEX('LŠZ H'!A$2:AI$2000,B648,23),";",INDEX('LŠZ H'!A$2:AI$2000,B648,39)))</f>
        <v>#REF!</v>
      </c>
      <c r="O648" s="254">
        <v>44786</v>
      </c>
      <c r="P648" s="599"/>
    </row>
    <row r="649" spans="1:16" s="295" customFormat="1" x14ac:dyDescent="0.2">
      <c r="A649" s="253" t="s">
        <v>991</v>
      </c>
      <c r="B649" s="289">
        <v>117</v>
      </c>
      <c r="C649" s="607">
        <v>646</v>
      </c>
      <c r="D649" s="288" t="str">
        <f>IF(A649="P",INDEX('LŠZ P'!A$2:AP$2000,B649,11),INDEX('LŠZ H'!A$2:AI$2000,B649,11))</f>
        <v>Stanislav KRAJČOVIČ</v>
      </c>
      <c r="E649" s="288" t="str">
        <f>IF(A649="P",INDEX('LŠZ P'!A$2:AP$2000,B649,5),INDEX('LŠZ H'!A$2:AI$2000,B649,5))</f>
        <v>OM-P117</v>
      </c>
      <c r="F649" s="288">
        <f>IF(A649="P",INDEX('LŠZ P'!A$2:AP$2000,B649,6),INDEX('LŠZ H'!A$2:AI$2000,B649,6))</f>
        <v>0</v>
      </c>
      <c r="G649" s="289" t="str">
        <f>IF(A649="P",INDEX('LŠZ P'!A$2:AP$2000,B649,21),INDEX('LŠZ H'!A$2:AI$2000,B649,21))</f>
        <v>P</v>
      </c>
      <c r="H649" s="288">
        <f>IF(A649="P",INDEX('LŠZ P'!A$2:AP$2000,B649,17),INDEX('LŠZ H'!A$2:AI$2000,B649,17))</f>
        <v>20646</v>
      </c>
      <c r="I649" s="446">
        <v>44081</v>
      </c>
      <c r="J649" s="289" t="str">
        <f>IF(A649="P",INDEX('LŠZ P'!A$2:AP$2000,B649,2),INDEX('LŠZ H'!A$2:AI$2000,B649,2))</f>
        <v>PK</v>
      </c>
      <c r="K649" s="288" t="str">
        <f>IF(A649="P",CONCATENATE(INDEX('LŠZ P'!A$2:AP$2000,B649,24),",",INDEX('LŠZ P'!A$2:AP$2000,B649,26)," ",INDEX('LŠZ P'!A$2:AP$2000,B649,25)),CONCATENATE(INDEX('LŠZ H'!A$2:AI$2000,B649,24),",",INDEX('LŠZ H'!A$2:AI$2000,B649,26)," ",INDEX('LŠZ H'!A$2:AI$2000,B649,25)))</f>
        <v>Nová Doba 592/7,922 05 Chtelnica</v>
      </c>
      <c r="L649" s="288" t="str">
        <f>IF(A649="P",INDEX('LŠZ P'!A$2:AP$2000,B649,20),INDEX('LŠZ H'!A$2:AI$2000,B649,20))</f>
        <v>Matovič</v>
      </c>
      <c r="M649" s="288" t="str">
        <f>IF(A649="P",CONCATENATE(INDEX('LŠZ P'!A$2:AP$2000,B649,3),"/",INDEX('LŠZ P'!A$2:AP$2000,B649,4)),CONCATENATE(INDEX('LŠZ H'!A$2:AI$2000,B649,3),"/",INDEX('LŠZ H'!A$2:AI$2000,B649,4)))</f>
        <v>DISCOVERY 5 L/</v>
      </c>
      <c r="N649" s="288" t="str">
        <f>IF(A649="P",CONCATENATE(INDEX('LŠZ P'!A$2:AP$2000,B649,23),";",INDEX('LŠZ P'!A$2:AP$2000,B649,42)),CONCATENATE(INDEX('LŠZ H'!A$2:AI$2000,B649,23),";",INDEX('LŠZ H'!A$2:AI$2000,B649,39)))</f>
        <v>19;</v>
      </c>
      <c r="O649" s="254">
        <v>44365</v>
      </c>
      <c r="P649" s="599"/>
    </row>
    <row r="650" spans="1:16" s="295" customFormat="1" x14ac:dyDescent="0.2">
      <c r="A650" s="253" t="s">
        <v>680</v>
      </c>
      <c r="B650" s="289">
        <v>431</v>
      </c>
      <c r="C650" s="607">
        <v>647</v>
      </c>
      <c r="D650" s="288" t="str">
        <f>IF(A650="P",INDEX('LŠZ P'!A$2:AP$2000,B650,11),INDEX('LŠZ H'!A$2:AI$2000,B650,11))</f>
        <v>Ing. Juraj SLADKÝ</v>
      </c>
      <c r="E650" s="288" t="str">
        <f>IF(A650="P",INDEX('LŠZ P'!A$2:AP$2000,B650,5),INDEX('LŠZ H'!A$2:AI$2000,B650,5))</f>
        <v>OM-H431</v>
      </c>
      <c r="F650" s="288">
        <f>IF(A650="P",INDEX('LŠZ P'!A$2:AP$2000,B650,6),INDEX('LŠZ H'!A$2:AI$2000,B650,6))</f>
        <v>0</v>
      </c>
      <c r="G650" s="289" t="str">
        <f>IF(A650="P",INDEX('LŠZ P'!A$2:AP$2000,B650,21),INDEX('LŠZ H'!A$2:AI$2000,B650,21))</f>
        <v>1</v>
      </c>
      <c r="H650" s="288">
        <f>IF(A650="P",INDEX('LŠZ P'!A$2:AP$2000,B650,17),INDEX('LŠZ H'!A$2:AI$2000,B650,17))</f>
        <v>1984</v>
      </c>
      <c r="I650" s="446">
        <v>44081</v>
      </c>
      <c r="J650" s="289" t="str">
        <f>IF(A650="P",INDEX('LŠZ P'!A$2:AP$2000,B650,2),INDEX('LŠZ H'!A$2:AI$2000,B650,2))</f>
        <v>ZK</v>
      </c>
      <c r="K650" s="288" t="str">
        <f>IF(A650="P",CONCATENATE(INDEX('LŠZ P'!A$2:AP$2000,B650,24),",",INDEX('LŠZ P'!A$2:AP$2000,B650,26)," ",INDEX('LŠZ P'!A$2:AP$2000,B650,25)),CONCATENATE(INDEX('LŠZ H'!A$2:AI$2000,B650,24),",",INDEX('LŠZ H'!A$2:AI$2000,B650,26)," ",INDEX('LŠZ H'!A$2:AI$2000,B650,25)))</f>
        <v>2, 27</v>
      </c>
      <c r="L650" s="288" t="str">
        <f>IF(A650="P",INDEX('LŠZ P'!A$2:AP$2000,B650,20),INDEX('LŠZ H'!A$2:AI$2000,B650,20))</f>
        <v>P</v>
      </c>
      <c r="M650" s="288" t="str">
        <f>IF(A650="P",CONCATENATE(INDEX('LŠZ P'!A$2:AP$2000,B650,3),"/",INDEX('LŠZ P'!A$2:AP$2000,B650,4)),CONCATENATE(INDEX('LŠZ H'!A$2:AI$2000,B650,3),"/",INDEX('LŠZ H'!A$2:AI$2000,B650,4)))</f>
        <v>DELTA 16/</v>
      </c>
      <c r="N650" s="288" t="e">
        <f>IF(A650="P",CONCATENATE(INDEX('LŠZ P'!A$2:AP$2000,B650,23),";",INDEX('LŠZ P'!A$2:AP$2000,B650,42)),CONCATENATE(INDEX('LŠZ H'!A$2:AI$2000,B650,23),";",INDEX('LŠZ H'!A$2:AI$2000,B650,39)))</f>
        <v>#REF!</v>
      </c>
      <c r="O650" s="254">
        <v>44788</v>
      </c>
      <c r="P650" s="599"/>
    </row>
    <row r="651" spans="1:16" s="295" customFormat="1" x14ac:dyDescent="0.2">
      <c r="A651" s="253" t="s">
        <v>991</v>
      </c>
      <c r="B651" s="289">
        <v>1344</v>
      </c>
      <c r="C651" s="607">
        <v>648</v>
      </c>
      <c r="D651" s="288" t="str">
        <f>IF(A651="P",INDEX('LŠZ P'!A$2:AP$2000,B651,11),INDEX('LŠZ H'!A$2:AI$2000,B651,11))</f>
        <v>Miroslav KOMANEC</v>
      </c>
      <c r="E651" s="288" t="str">
        <f>IF(A651="P",INDEX('LŠZ P'!A$2:AP$2000,B651,5),INDEX('LŠZ H'!A$2:AI$2000,B651,5))</f>
        <v>OM-L344</v>
      </c>
      <c r="F651" s="288" t="str">
        <f>IF(A651="P",INDEX('LŠZ P'!A$2:AP$2000,B651,6),INDEX('LŠZ H'!A$2:AI$2000,B651,6))</f>
        <v>L344</v>
      </c>
      <c r="G651" s="289" t="str">
        <f>IF(A651="P",INDEX('LŠZ P'!A$2:AP$2000,B651,21),INDEX('LŠZ H'!A$2:AI$2000,B651,21))</f>
        <v>P</v>
      </c>
      <c r="H651" s="288">
        <f>IF(A651="P",INDEX('LŠZ P'!A$2:AP$2000,B651,17),INDEX('LŠZ H'!A$2:AI$2000,B651,17))</f>
        <v>20648</v>
      </c>
      <c r="I651" s="446">
        <v>44082</v>
      </c>
      <c r="J651" s="289" t="str">
        <f>IF(A651="P",INDEX('LŠZ P'!A$2:AP$2000,B651,2),INDEX('LŠZ H'!A$2:AI$2000,B651,2))</f>
        <v>T</v>
      </c>
      <c r="K651" s="288" t="str">
        <f>IF(A651="P",CONCATENATE(INDEX('LŠZ P'!A$2:AP$2000,B651,24),",",INDEX('LŠZ P'!A$2:AP$2000,B651,26)," ",INDEX('LŠZ P'!A$2:AP$2000,B651,25)),CONCATENATE(INDEX('LŠZ H'!A$2:AI$2000,B651,24),",",INDEX('LŠZ H'!A$2:AI$2000,B651,26)," ",INDEX('LŠZ H'!A$2:AI$2000,B651,25)))</f>
        <v xml:space="preserve">Na Vápenicu 422/39,013 11 Lietavská Lúčka </v>
      </c>
      <c r="L651" s="288" t="str">
        <f>IF(A651="P",INDEX('LŠZ P'!A$2:AP$2000,B651,20),INDEX('LŠZ H'!A$2:AI$2000,B651,20))</f>
        <v>Adame</v>
      </c>
      <c r="M651" s="288" t="str">
        <f>IF(A651="P",CONCATENATE(INDEX('LŠZ P'!A$2:AP$2000,B651,3),"/",INDEX('LŠZ P'!A$2:AP$2000,B651,4)),CONCATENATE(INDEX('LŠZ H'!A$2:AI$2000,B651,3),"/",INDEX('LŠZ H'!A$2:AI$2000,B651,4)))</f>
        <v>/NIMBUS 1B</v>
      </c>
      <c r="N651" s="288" t="str">
        <f>IF(A651="P",CONCATENATE(INDEX('LŠZ P'!A$2:AP$2000,B651,23),";",INDEX('LŠZ P'!A$2:AP$2000,B651,42)),CONCATENATE(INDEX('LŠZ H'!A$2:AI$2000,B651,23),";",INDEX('LŠZ H'!A$2:AI$2000,B651,39)))</f>
        <v>20;lieta s OM-L271</v>
      </c>
      <c r="O651" s="254">
        <v>44215</v>
      </c>
      <c r="P651" s="599"/>
    </row>
    <row r="652" spans="1:16" s="295" customFormat="1" x14ac:dyDescent="0.2">
      <c r="A652" s="253" t="s">
        <v>991</v>
      </c>
      <c r="B652" s="289">
        <v>1119</v>
      </c>
      <c r="C652" s="607">
        <v>649</v>
      </c>
      <c r="D652" s="288" t="str">
        <f>IF(A652="P",INDEX('LŠZ P'!A$2:AP$2000,B652,11),INDEX('LŠZ H'!A$2:AI$2000,B652,11))</f>
        <v>Tomáš KUBÍK</v>
      </c>
      <c r="E652" s="288" t="str">
        <f>IF(A652="P",INDEX('LŠZ P'!A$2:AP$2000,B652,5),INDEX('LŠZ H'!A$2:AI$2000,B652,5))</f>
        <v>OM-L119</v>
      </c>
      <c r="F652" s="288">
        <f>IF(A652="P",INDEX('LŠZ P'!A$2:AP$2000,B652,6),INDEX('LŠZ H'!A$2:AI$2000,B652,6))</f>
        <v>0</v>
      </c>
      <c r="G652" s="289" t="str">
        <f>IF(A652="P",INDEX('LŠZ P'!A$2:AP$2000,B652,21),INDEX('LŠZ H'!A$2:AI$2000,B652,21))</f>
        <v>V</v>
      </c>
      <c r="H652" s="288">
        <f>IF(A652="P",INDEX('LŠZ P'!A$2:AP$2000,B652,17),INDEX('LŠZ H'!A$2:AI$2000,B652,17))</f>
        <v>20649</v>
      </c>
      <c r="I652" s="446">
        <v>44082</v>
      </c>
      <c r="J652" s="289" t="str">
        <f>IF(A652="P",INDEX('LŠZ P'!A$2:AP$2000,B652,2),INDEX('LŠZ H'!A$2:AI$2000,B652,2))</f>
        <v>PK</v>
      </c>
      <c r="K652" s="288" t="str">
        <f>IF(A652="P",CONCATENATE(INDEX('LŠZ P'!A$2:AP$2000,B652,24),",",INDEX('LŠZ P'!A$2:AP$2000,B652,26)," ",INDEX('LŠZ P'!A$2:AP$2000,B652,25)),CONCATENATE(INDEX('LŠZ H'!A$2:AI$2000,B652,24),",",INDEX('LŠZ H'!A$2:AI$2000,B652,26)," ",INDEX('LŠZ H'!A$2:AI$2000,B652,25)))</f>
        <v>Snežnica 277,023 32 Snežnica</v>
      </c>
      <c r="L652" s="288" t="str">
        <f>IF(A652="P",INDEX('LŠZ P'!A$2:AP$2000,B652,20),INDEX('LŠZ H'!A$2:AI$2000,B652,20))</f>
        <v>Kačmár</v>
      </c>
      <c r="M652" s="288" t="str">
        <f>IF(A652="P",CONCATENATE(INDEX('LŠZ P'!A$2:AP$2000,B652,3),"/",INDEX('LŠZ P'!A$2:AP$2000,B652,4)),CONCATENATE(INDEX('LŠZ H'!A$2:AI$2000,B652,3),"/",INDEX('LŠZ H'!A$2:AI$2000,B652,4)))</f>
        <v>MITO S/</v>
      </c>
      <c r="N652" s="288" t="str">
        <f>IF(A652="P",CONCATENATE(INDEX('LŠZ P'!A$2:AP$2000,B652,23),";",INDEX('LŠZ P'!A$2:AP$2000,B652,42)),CONCATENATE(INDEX('LŠZ H'!A$2:AI$2000,B652,23),";",INDEX('LŠZ H'!A$2:AI$2000,B652,39)))</f>
        <v>0;</v>
      </c>
      <c r="O652" s="254">
        <v>44808</v>
      </c>
      <c r="P652" s="599"/>
    </row>
    <row r="653" spans="1:16" s="295" customFormat="1" x14ac:dyDescent="0.2">
      <c r="A653" s="253" t="s">
        <v>991</v>
      </c>
      <c r="B653" s="289">
        <v>1124</v>
      </c>
      <c r="C653" s="607">
        <v>650</v>
      </c>
      <c r="D653" s="288" t="str">
        <f>IF(A653="P",INDEX('LŠZ P'!A$2:AP$2000,B653,11),INDEX('LŠZ H'!A$2:AI$2000,B653,11))</f>
        <v>Matej KUBÍK</v>
      </c>
      <c r="E653" s="288" t="str">
        <f>IF(A653="P",INDEX('LŠZ P'!A$2:AP$2000,B653,5),INDEX('LŠZ H'!A$2:AI$2000,B653,5))</f>
        <v>OM-L124</v>
      </c>
      <c r="F653" s="288">
        <f>IF(A653="P",INDEX('LŠZ P'!A$2:AP$2000,B653,6),INDEX('LŠZ H'!A$2:AI$2000,B653,6))</f>
        <v>0</v>
      </c>
      <c r="G653" s="289" t="str">
        <f>IF(A653="P",INDEX('LŠZ P'!A$2:AP$2000,B653,21),INDEX('LŠZ H'!A$2:AI$2000,B653,21))</f>
        <v>V</v>
      </c>
      <c r="H653" s="288">
        <f>IF(A653="P",INDEX('LŠZ P'!A$2:AP$2000,B653,17),INDEX('LŠZ H'!A$2:AI$2000,B653,17))</f>
        <v>20650</v>
      </c>
      <c r="I653" s="446">
        <v>44082</v>
      </c>
      <c r="J653" s="289" t="str">
        <f>IF(A653="P",INDEX('LŠZ P'!A$2:AP$2000,B653,2),INDEX('LŠZ H'!A$2:AI$2000,B653,2))</f>
        <v>PK</v>
      </c>
      <c r="K653" s="288" t="str">
        <f>IF(A653="P",CONCATENATE(INDEX('LŠZ P'!A$2:AP$2000,B653,24),",",INDEX('LŠZ P'!A$2:AP$2000,B653,26)," ",INDEX('LŠZ P'!A$2:AP$2000,B653,25)),CONCATENATE(INDEX('LŠZ H'!A$2:AI$2000,B653,24),",",INDEX('LŠZ H'!A$2:AI$2000,B653,26)," ",INDEX('LŠZ H'!A$2:AI$2000,B653,25)))</f>
        <v>Snežnica 277,023 32 Snežnica</v>
      </c>
      <c r="L653" s="288" t="str">
        <f>IF(A653="P",INDEX('LŠZ P'!A$2:AP$2000,B653,20),INDEX('LŠZ H'!A$2:AI$2000,B653,20))</f>
        <v>Kačmár</v>
      </c>
      <c r="M653" s="288" t="str">
        <f>IF(A653="P",CONCATENATE(INDEX('LŠZ P'!A$2:AP$2000,B653,3),"/",INDEX('LŠZ P'!A$2:AP$2000,B653,4)),CONCATENATE(INDEX('LŠZ H'!A$2:AI$2000,B653,3),"/",INDEX('LŠZ H'!A$2:AI$2000,B653,4)))</f>
        <v>MITO S/</v>
      </c>
      <c r="N653" s="288" t="str">
        <f>IF(A653="P",CONCATENATE(INDEX('LŠZ P'!A$2:AP$2000,B653,23),";",INDEX('LŠZ P'!A$2:AP$2000,B653,42)),CONCATENATE(INDEX('LŠZ H'!A$2:AI$2000,B653,23),";",INDEX('LŠZ H'!A$2:AI$2000,B653,39)))</f>
        <v>0;</v>
      </c>
      <c r="O653" s="254">
        <v>44808</v>
      </c>
      <c r="P653" s="599"/>
    </row>
    <row r="654" spans="1:16" s="295" customFormat="1" x14ac:dyDescent="0.2">
      <c r="A654" s="253" t="s">
        <v>991</v>
      </c>
      <c r="B654" s="289">
        <v>627</v>
      </c>
      <c r="C654" s="607">
        <v>651</v>
      </c>
      <c r="D654" s="288" t="str">
        <f>IF(A654="P",INDEX('LŠZ P'!A$2:AP$2000,B654,11),INDEX('LŠZ H'!A$2:AI$2000,B654,11))</f>
        <v>Ján WIENER</v>
      </c>
      <c r="E654" s="288" t="str">
        <f>IF(A654="P",INDEX('LŠZ P'!A$2:AP$2000,B654,5),INDEX('LŠZ H'!A$2:AI$2000,B654,5))</f>
        <v>OM-P627</v>
      </c>
      <c r="F654" s="288" t="str">
        <f>IF(A654="P",INDEX('LŠZ P'!A$2:AP$2000,B654,6),INDEX('LŠZ H'!A$2:AI$2000,B654,6))</f>
        <v>P627</v>
      </c>
      <c r="G654" s="289" t="str">
        <f>IF(A654="P",INDEX('LŠZ P'!A$2:AP$2000,B654,21),INDEX('LŠZ H'!A$2:AI$2000,B654,21))</f>
        <v>P,P</v>
      </c>
      <c r="H654" s="288">
        <f>IF(A654="P",INDEX('LŠZ P'!A$2:AP$2000,B654,17),INDEX('LŠZ H'!A$2:AI$2000,B654,17))</f>
        <v>16697</v>
      </c>
      <c r="I654" s="446">
        <v>44082</v>
      </c>
      <c r="J654" s="289" t="str">
        <f>IF(A654="P",INDEX('LŠZ P'!A$2:AP$2000,B654,2),INDEX('LŠZ H'!A$2:AI$2000,B654,2))</f>
        <v>MPK</v>
      </c>
      <c r="K654" s="288" t="str">
        <f>IF(A654="P",CONCATENATE(INDEX('LŠZ P'!A$2:AP$2000,B654,24),",",INDEX('LŠZ P'!A$2:AP$2000,B654,26)," ",INDEX('LŠZ P'!A$2:AP$2000,B654,25)),CONCATENATE(INDEX('LŠZ H'!A$2:AI$2000,B654,24),",",INDEX('LŠZ H'!A$2:AI$2000,B654,26)," ",INDEX('LŠZ H'!A$2:AI$2000,B654,25)))</f>
        <v>Ulič 310,067 67 Ulič</v>
      </c>
      <c r="L654" s="288" t="str">
        <f>IF(A654="P",INDEX('LŠZ P'!A$2:AP$2000,B654,20),INDEX('LŠZ H'!A$2:AI$2000,B654,20))</f>
        <v>Adame</v>
      </c>
      <c r="M654" s="288" t="str">
        <f>IF(A654="P",CONCATENATE(INDEX('LŠZ P'!A$2:AP$2000,B654,3),"/",INDEX('LŠZ P'!A$2:AP$2000,B654,4)),CONCATENATE(INDEX('LŠZ H'!A$2:AI$2000,B654,3),"/",INDEX('LŠZ H'!A$2:AI$2000,B654,4)))</f>
        <v>ROADSTER 2/OCTAGON 190</v>
      </c>
      <c r="N654" s="288" t="str">
        <f>IF(A654="P",CONCATENATE(INDEX('LŠZ P'!A$2:AP$2000,B654,23),";",INDEX('LŠZ P'!A$2:AP$2000,B654,42)),CONCATENATE(INDEX('LŠZ H'!A$2:AI$2000,B654,23),";",INDEX('LŠZ H'!A$2:AI$2000,B654,39)))</f>
        <v>234//91/78;</v>
      </c>
      <c r="O654" s="254">
        <v>44805</v>
      </c>
      <c r="P654" s="599"/>
    </row>
    <row r="655" spans="1:16" s="295" customFormat="1" x14ac:dyDescent="0.2">
      <c r="A655" s="253" t="s">
        <v>991</v>
      </c>
      <c r="B655" s="289">
        <v>1131</v>
      </c>
      <c r="C655" s="607">
        <v>652</v>
      </c>
      <c r="D655" s="288" t="str">
        <f>IF(A655="P",INDEX('LŠZ P'!A$2:AP$2000,B655,11),INDEX('LŠZ H'!A$2:AI$2000,B655,11))</f>
        <v>Viktor ŠČERBANOVSKÝ</v>
      </c>
      <c r="E655" s="288" t="str">
        <f>IF(A655="P",INDEX('LŠZ P'!A$2:AP$2000,B655,5),INDEX('LŠZ H'!A$2:AI$2000,B655,5))</f>
        <v>OM-L131</v>
      </c>
      <c r="F655" s="288">
        <f>IF(A655="P",INDEX('LŠZ P'!A$2:AP$2000,B655,6),INDEX('LŠZ H'!A$2:AI$2000,B655,6))</f>
        <v>0</v>
      </c>
      <c r="G655" s="289" t="str">
        <f>IF(A655="P",INDEX('LŠZ P'!A$2:AP$2000,B655,21),INDEX('LŠZ H'!A$2:AI$2000,B655,21))</f>
        <v>V</v>
      </c>
      <c r="H655" s="288">
        <f>IF(A655="P",INDEX('LŠZ P'!A$2:AP$2000,B655,17),INDEX('LŠZ H'!A$2:AI$2000,B655,17))</f>
        <v>20652</v>
      </c>
      <c r="I655" s="446">
        <v>44082</v>
      </c>
      <c r="J655" s="289" t="str">
        <f>IF(A655="P",INDEX('LŠZ P'!A$2:AP$2000,B655,2),INDEX('LŠZ H'!A$2:AI$2000,B655,2))</f>
        <v>PK</v>
      </c>
      <c r="K655" s="288" t="str">
        <f>IF(A655="P",CONCATENATE(INDEX('LŠZ P'!A$2:AP$2000,B655,24),",",INDEX('LŠZ P'!A$2:AP$2000,B655,26)," ",INDEX('LŠZ P'!A$2:AP$2000,B655,25)),CONCATENATE(INDEX('LŠZ H'!A$2:AI$2000,B655,24),",",INDEX('LŠZ H'!A$2:AI$2000,B655,26)," ",INDEX('LŠZ H'!A$2:AI$2000,B655,25)))</f>
        <v>Titogradská 17,040 23 Košice</v>
      </c>
      <c r="L655" s="288" t="str">
        <f>IF(A655="P",INDEX('LŠZ P'!A$2:AP$2000,B655,20),INDEX('LŠZ H'!A$2:AI$2000,B655,20))</f>
        <v>Muhelyi</v>
      </c>
      <c r="M655" s="288" t="str">
        <f>IF(A655="P",CONCATENATE(INDEX('LŠZ P'!A$2:AP$2000,B655,3),"/",INDEX('LŠZ P'!A$2:AP$2000,B655,4)),CONCATENATE(INDEX('LŠZ H'!A$2:AI$2000,B655,3),"/",INDEX('LŠZ H'!A$2:AI$2000,B655,4)))</f>
        <v>ALPHA 6 28/</v>
      </c>
      <c r="N655" s="288" t="str">
        <f>IF(A655="P",CONCATENATE(INDEX('LŠZ P'!A$2:AP$2000,B655,23),";",INDEX('LŠZ P'!A$2:AP$2000,B655,42)),CONCATENATE(INDEX('LŠZ H'!A$2:AI$2000,B655,23),";",INDEX('LŠZ H'!A$2:AI$2000,B655,39)))</f>
        <v>0;</v>
      </c>
      <c r="O655" s="254">
        <v>44812</v>
      </c>
      <c r="P655" s="599"/>
    </row>
    <row r="656" spans="1:16" s="295" customFormat="1" x14ac:dyDescent="0.2">
      <c r="A656" s="253" t="s">
        <v>991</v>
      </c>
      <c r="B656" s="289">
        <v>1143</v>
      </c>
      <c r="C656" s="607">
        <v>653</v>
      </c>
      <c r="D656" s="288" t="str">
        <f>IF(A656="P",INDEX('LŠZ P'!A$2:AP$2000,B656,11),INDEX('LŠZ H'!A$2:AI$2000,B656,11))</f>
        <v>Ivana SOLÁRIKOVÁ</v>
      </c>
      <c r="E656" s="288" t="str">
        <f>IF(A656="P",INDEX('LŠZ P'!A$2:AP$2000,B656,5),INDEX('LŠZ H'!A$2:AI$2000,B656,5))</f>
        <v>OM-L143</v>
      </c>
      <c r="F656" s="288">
        <f>IF(A656="P",INDEX('LŠZ P'!A$2:AP$2000,B656,6),INDEX('LŠZ H'!A$2:AI$2000,B656,6))</f>
        <v>0</v>
      </c>
      <c r="G656" s="289" t="str">
        <f>IF(A656="P",INDEX('LŠZ P'!A$2:AP$2000,B656,21),INDEX('LŠZ H'!A$2:AI$2000,B656,21))</f>
        <v>V</v>
      </c>
      <c r="H656" s="288">
        <f>IF(A656="P",INDEX('LŠZ P'!A$2:AP$2000,B656,17),INDEX('LŠZ H'!A$2:AI$2000,B656,17))</f>
        <v>20653</v>
      </c>
      <c r="I656" s="446">
        <v>44082</v>
      </c>
      <c r="J656" s="289" t="str">
        <f>IF(A656="P",INDEX('LŠZ P'!A$2:AP$2000,B656,2),INDEX('LŠZ H'!A$2:AI$2000,B656,2))</f>
        <v>PK</v>
      </c>
      <c r="K656" s="288" t="str">
        <f>IF(A656="P",CONCATENATE(INDEX('LŠZ P'!A$2:AP$2000,B656,24),",",INDEX('LŠZ P'!A$2:AP$2000,B656,26)," ",INDEX('LŠZ P'!A$2:AP$2000,B656,25)),CONCATENATE(INDEX('LŠZ H'!A$2:AI$2000,B656,24),",",INDEX('LŠZ H'!A$2:AI$2000,B656,26)," ",INDEX('LŠZ H'!A$2:AI$2000,B656,25)))</f>
        <v>Repná 42,040 13 Košice</v>
      </c>
      <c r="L656" s="288" t="str">
        <f>IF(A656="P",INDEX('LŠZ P'!A$2:AP$2000,B656,20),INDEX('LŠZ H'!A$2:AI$2000,B656,20))</f>
        <v>Muhelyi</v>
      </c>
      <c r="M656" s="288" t="str">
        <f>IF(A656="P",CONCATENATE(INDEX('LŠZ P'!A$2:AP$2000,B656,3),"/",INDEX('LŠZ P'!A$2:AP$2000,B656,4)),CONCATENATE(INDEX('LŠZ H'!A$2:AI$2000,B656,3),"/",INDEX('LŠZ H'!A$2:AI$2000,B656,4)))</f>
        <v>ALPHA 6 24/</v>
      </c>
      <c r="N656" s="288" t="str">
        <f>IF(A656="P",CONCATENATE(INDEX('LŠZ P'!A$2:AP$2000,B656,23),";",INDEX('LŠZ P'!A$2:AP$2000,B656,42)),CONCATENATE(INDEX('LŠZ H'!A$2:AI$2000,B656,23),";",INDEX('LŠZ H'!A$2:AI$2000,B656,39)))</f>
        <v>4;</v>
      </c>
      <c r="O656" s="254">
        <v>44812</v>
      </c>
      <c r="P656" s="599"/>
    </row>
    <row r="657" spans="1:16" s="295" customFormat="1" x14ac:dyDescent="0.2">
      <c r="A657" s="253" t="s">
        <v>991</v>
      </c>
      <c r="B657" s="289">
        <v>243</v>
      </c>
      <c r="C657" s="607">
        <v>654</v>
      </c>
      <c r="D657" s="288" t="str">
        <f>IF(A657="P",INDEX('LŠZ P'!A$2:AP$2000,B657,11),INDEX('LŠZ H'!A$2:AI$2000,B657,11))</f>
        <v>Andrej SLOVÁK</v>
      </c>
      <c r="E657" s="288" t="str">
        <f>IF(A657="P",INDEX('LŠZ P'!A$2:AP$2000,B657,5),INDEX('LŠZ H'!A$2:AI$2000,B657,5))</f>
        <v>OM-P243</v>
      </c>
      <c r="F657" s="288" t="str">
        <f>IF(A657="P",INDEX('LŠZ P'!A$2:AP$2000,B657,6),INDEX('LŠZ H'!A$2:AI$2000,B657,6))</f>
        <v>P243</v>
      </c>
      <c r="G657" s="289" t="str">
        <f>IF(A657="P",INDEX('LŠZ P'!A$2:AP$2000,B657,21),INDEX('LŠZ H'!A$2:AI$2000,B657,21))</f>
        <v>V,V</v>
      </c>
      <c r="H657" s="288">
        <f>IF(A657="P",INDEX('LŠZ P'!A$2:AP$2000,B657,17),INDEX('LŠZ H'!A$2:AI$2000,B657,17))</f>
        <v>20654</v>
      </c>
      <c r="I657" s="446">
        <v>44082</v>
      </c>
      <c r="J657" s="289" t="str">
        <f>IF(A657="P",INDEX('LŠZ P'!A$2:AP$2000,B657,2),INDEX('LŠZ H'!A$2:AI$2000,B657,2))</f>
        <v>MPK</v>
      </c>
      <c r="K657" s="288" t="str">
        <f>IF(A657="P",CONCATENATE(INDEX('LŠZ P'!A$2:AP$2000,B657,24),",",INDEX('LŠZ P'!A$2:AP$2000,B657,26)," ",INDEX('LŠZ P'!A$2:AP$2000,B657,25)),CONCATENATE(INDEX('LŠZ H'!A$2:AI$2000,B657,24),",",INDEX('LŠZ H'!A$2:AI$2000,B657,26)," ",INDEX('LŠZ H'!A$2:AI$2000,B657,25)))</f>
        <v>K priehrade 788/14,957 01 Bánovce n/Bebr.</v>
      </c>
      <c r="L657" s="288" t="str">
        <f>IF(A657="P",INDEX('LŠZ P'!A$2:AP$2000,B657,20),INDEX('LŠZ H'!A$2:AI$2000,B657,20))</f>
        <v>Ďurina</v>
      </c>
      <c r="M657" s="288" t="str">
        <f>IF(A657="P",CONCATENATE(INDEX('LŠZ P'!A$2:AP$2000,B657,3),"/",INDEX('LŠZ P'!A$2:AP$2000,B657,4)),CONCATENATE(INDEX('LŠZ H'!A$2:AI$2000,B657,3),"/",INDEX('LŠZ H'!A$2:AI$2000,B657,4)))</f>
        <v>SNAKE XX 18/THOR 130</v>
      </c>
      <c r="N657" s="288" t="str">
        <f>IF(A657="P",CONCATENATE(INDEX('LŠZ P'!A$2:AP$2000,B657,23),";",INDEX('LŠZ P'!A$2:AP$2000,B657,42)),CONCATENATE(INDEX('LŠZ H'!A$2:AI$2000,B657,23),";",INDEX('LŠZ H'!A$2:AI$2000,B657,39)))</f>
        <v>0//0;</v>
      </c>
      <c r="O657" s="254">
        <v>44809</v>
      </c>
      <c r="P657" s="599"/>
    </row>
    <row r="658" spans="1:16" s="295" customFormat="1" x14ac:dyDescent="0.2">
      <c r="A658" s="253" t="s">
        <v>991</v>
      </c>
      <c r="B658" s="289">
        <v>1327</v>
      </c>
      <c r="C658" s="607">
        <v>655</v>
      </c>
      <c r="D658" s="288" t="str">
        <f>IF(A658="P",INDEX('LŠZ P'!A$2:AP$2000,B658,11),INDEX('LŠZ H'!A$2:AI$2000,B658,11))</f>
        <v>Marek VEREŠ</v>
      </c>
      <c r="E658" s="288" t="str">
        <f>IF(A658="P",INDEX('LŠZ P'!A$2:AP$2000,B658,5),INDEX('LŠZ H'!A$2:AI$2000,B658,5))</f>
        <v>OM-L327</v>
      </c>
      <c r="F658" s="288" t="str">
        <f>IF(A658="P",INDEX('LŠZ P'!A$2:AP$2000,B658,6),INDEX('LŠZ H'!A$2:AI$2000,B658,6))</f>
        <v>L327</v>
      </c>
      <c r="G658" s="289" t="str">
        <f>IF(A658="P",INDEX('LŠZ P'!A$2:AP$2000,B658,21),INDEX('LŠZ H'!A$2:AI$2000,B658,21))</f>
        <v>P/P</v>
      </c>
      <c r="H658" s="288">
        <f>IF(A658="P",INDEX('LŠZ P'!A$2:AP$2000,B658,17),INDEX('LŠZ H'!A$2:AI$2000,B658,17))</f>
        <v>20655</v>
      </c>
      <c r="I658" s="446">
        <v>44082</v>
      </c>
      <c r="J658" s="289" t="str">
        <f>IF(A658="P",INDEX('LŠZ P'!A$2:AP$2000,B658,2),INDEX('LŠZ H'!A$2:AI$2000,B658,2))</f>
        <v>MPK</v>
      </c>
      <c r="K658" s="288" t="str">
        <f>IF(A658="P",CONCATENATE(INDEX('LŠZ P'!A$2:AP$2000,B658,24),",",INDEX('LŠZ P'!A$2:AP$2000,B658,26)," ",INDEX('LŠZ P'!A$2:AP$2000,B658,25)),CONCATENATE(INDEX('LŠZ H'!A$2:AI$2000,B658,24),",",INDEX('LŠZ H'!A$2:AI$2000,B658,26)," ",INDEX('LŠZ H'!A$2:AI$2000,B658,25)))</f>
        <v>Slnečná 528/107,013 13 Konská</v>
      </c>
      <c r="L658" s="288" t="str">
        <f>IF(A658="P",INDEX('LŠZ P'!A$2:AP$2000,B658,20),INDEX('LŠZ H'!A$2:AI$2000,B658,20))</f>
        <v>Vrabec/Adame</v>
      </c>
      <c r="M658" s="288" t="str">
        <f>IF(A658="P",CONCATENATE(INDEX('LŠZ P'!A$2:AP$2000,B658,3),"/",INDEX('LŠZ P'!A$2:AP$2000,B658,4)),CONCATENATE(INDEX('LŠZ H'!A$2:AI$2000,B658,3),"/",INDEX('LŠZ H'!A$2:AI$2000,B658,4)))</f>
        <v>VEGA 2 M/SPIN FS 180 E</v>
      </c>
      <c r="N658" s="288" t="str">
        <f>IF(A658="P",CONCATENATE(INDEX('LŠZ P'!A$2:AP$2000,B658,23),";",INDEX('LŠZ P'!A$2:AP$2000,B658,42)),CONCATENATE(INDEX('LŠZ H'!A$2:AI$2000,B658,23),";",INDEX('LŠZ H'!A$2:AI$2000,B658,39)))</f>
        <v>190//197;Platnosť PLS para do 15.09.2022</v>
      </c>
      <c r="O658" s="254">
        <v>44796</v>
      </c>
      <c r="P658" s="599"/>
    </row>
    <row r="659" spans="1:16" s="295" customFormat="1" x14ac:dyDescent="0.2">
      <c r="A659" s="253" t="s">
        <v>991</v>
      </c>
      <c r="B659" s="289">
        <v>757</v>
      </c>
      <c r="C659" s="607">
        <v>656</v>
      </c>
      <c r="D659" s="288" t="str">
        <f>IF(A659="P",INDEX('LŠZ P'!A$2:AP$2000,B659,11),INDEX('LŠZ H'!A$2:AI$2000,B659,11))</f>
        <v>Ernest  HALÁSZ</v>
      </c>
      <c r="E659" s="288" t="str">
        <f>IF(A659="P",INDEX('LŠZ P'!A$2:AP$2000,B659,5),INDEX('LŠZ H'!A$2:AI$2000,B659,5))</f>
        <v>OM-P757</v>
      </c>
      <c r="F659" s="288" t="str">
        <f>IF(A659="P",INDEX('LŠZ P'!A$2:AP$2000,B659,6),INDEX('LŠZ H'!A$2:AI$2000,B659,6))</f>
        <v>P757</v>
      </c>
      <c r="G659" s="289" t="str">
        <f>IF(A659="P",INDEX('LŠZ P'!A$2:AP$2000,B659,21),INDEX('LŠZ H'!A$2:AI$2000,B659,21))</f>
        <v>P,P</v>
      </c>
      <c r="H659" s="288">
        <f>IF(A659="P",INDEX('LŠZ P'!A$2:AP$2000,B659,17),INDEX('LŠZ H'!A$2:AI$2000,B659,17))</f>
        <v>18545</v>
      </c>
      <c r="I659" s="446">
        <v>44084</v>
      </c>
      <c r="J659" s="289" t="str">
        <f>IF(A659="P",INDEX('LŠZ P'!A$2:AP$2000,B659,2),INDEX('LŠZ H'!A$2:AI$2000,B659,2))</f>
        <v>MPK</v>
      </c>
      <c r="K659" s="288" t="str">
        <f>IF(A659="P",CONCATENATE(INDEX('LŠZ P'!A$2:AP$2000,B659,24),",",INDEX('LŠZ P'!A$2:AP$2000,B659,26)," ",INDEX('LŠZ P'!A$2:AP$2000,B659,25)),CONCATENATE(INDEX('LŠZ H'!A$2:AI$2000,B659,24),",",INDEX('LŠZ H'!A$2:AI$2000,B659,26)," ",INDEX('LŠZ H'!A$2:AI$2000,B659,25)))</f>
        <v>Jarková 16,044 71 Čečejovce</v>
      </c>
      <c r="L659" s="288" t="str">
        <f>IF(A659="P",INDEX('LŠZ P'!A$2:AP$2000,B659,20),INDEX('LŠZ H'!A$2:AI$2000,B659,20))</f>
        <v>Adame</v>
      </c>
      <c r="M659" s="288" t="str">
        <f>IF(A659="P",CONCATENATE(INDEX('LŠZ P'!A$2:AP$2000,B659,3),"/",INDEX('LŠZ P'!A$2:AP$2000,B659,4)),CONCATENATE(INDEX('LŠZ H'!A$2:AI$2000,B659,3),"/",INDEX('LŠZ H'!A$2:AI$2000,B659,4)))</f>
        <v>ANTEA XL/WJ-F200</v>
      </c>
      <c r="N659" s="288" t="str">
        <f>IF(A659="P",CONCATENATE(INDEX('LŠZ P'!A$2:AP$2000,B659,23),";",INDEX('LŠZ P'!A$2:AP$2000,B659,42)),CONCATENATE(INDEX('LŠZ H'!A$2:AI$2000,B659,23),";",INDEX('LŠZ H'!A$2:AI$2000,B659,39)))</f>
        <v>123,25//378,30/316;para PLS do 16.5.2021 PLS č.19274</v>
      </c>
      <c r="O659" s="254">
        <v>44787</v>
      </c>
      <c r="P659" s="599"/>
    </row>
    <row r="660" spans="1:16" s="295" customFormat="1" x14ac:dyDescent="0.2">
      <c r="A660" s="253" t="s">
        <v>991</v>
      </c>
      <c r="B660" s="289">
        <v>458</v>
      </c>
      <c r="C660" s="607">
        <v>657</v>
      </c>
      <c r="D660" s="288" t="str">
        <f>IF(A660="P",INDEX('LŠZ P'!A$2:AP$2000,B660,11),INDEX('LŠZ H'!A$2:AI$2000,B660,11))</f>
        <v>Ján MATOUŠEK</v>
      </c>
      <c r="E660" s="288" t="str">
        <f>IF(A660="P",INDEX('LŠZ P'!A$2:AP$2000,B660,5),INDEX('LŠZ H'!A$2:AI$2000,B660,5))</f>
        <v>OM-P458</v>
      </c>
      <c r="F660" s="288" t="str">
        <f>IF(A660="P",INDEX('LŠZ P'!A$2:AP$2000,B660,6),INDEX('LŠZ H'!A$2:AI$2000,B660,6))</f>
        <v>P867</v>
      </c>
      <c r="G660" s="289" t="str">
        <f>IF(A660="P",INDEX('LŠZ P'!A$2:AP$2000,B660,21),INDEX('LŠZ H'!A$2:AI$2000,B660,21))</f>
        <v>P/V</v>
      </c>
      <c r="H660" s="288">
        <f>IF(A660="P",INDEX('LŠZ P'!A$2:AP$2000,B660,17),INDEX('LŠZ H'!A$2:AI$2000,B660,17))</f>
        <v>19189</v>
      </c>
      <c r="I660" s="446">
        <v>44085</v>
      </c>
      <c r="J660" s="289" t="str">
        <f>IF(A660="P",INDEX('LŠZ P'!A$2:AP$2000,B660,2),INDEX('LŠZ H'!A$2:AI$2000,B660,2))</f>
        <v>PK</v>
      </c>
      <c r="K660" s="288" t="str">
        <f>IF(A660="P",CONCATENATE(INDEX('LŠZ P'!A$2:AP$2000,B660,24),",",INDEX('LŠZ P'!A$2:AP$2000,B660,26)," ",INDEX('LŠZ P'!A$2:AP$2000,B660,25)),CONCATENATE(INDEX('LŠZ H'!A$2:AI$2000,B660,24),",",INDEX('LŠZ H'!A$2:AI$2000,B660,26)," ",INDEX('LŠZ H'!A$2:AI$2000,B660,25)))</f>
        <v>Na Dieloch 61,900 51 Zohor</v>
      </c>
      <c r="L660" s="288" t="str">
        <f>IF(A660="P",INDEX('LŠZ P'!A$2:AP$2000,B660,20),INDEX('LŠZ H'!A$2:AI$2000,B660,20))</f>
        <v>Matovič/Mitter</v>
      </c>
      <c r="M660" s="288" t="str">
        <f>IF(A660="P",CONCATENATE(INDEX('LŠZ P'!A$2:AP$2000,B660,3),"/",INDEX('LŠZ P'!A$2:AP$2000,B660,4)),CONCATENATE(INDEX('LŠZ H'!A$2:AI$2000,B660,3),"/",INDEX('LŠZ H'!A$2:AI$2000,B660,4)))</f>
        <v>CHARGER 28/SKY 110 S</v>
      </c>
      <c r="N660" s="288" t="str">
        <f>IF(A660="P",CONCATENATE(INDEX('LŠZ P'!A$2:AP$2000,B660,23),";",INDEX('LŠZ P'!A$2:AP$2000,B660,42)),CONCATENATE(INDEX('LŠZ H'!A$2:AI$2000,B660,23),";",INDEX('LŠZ H'!A$2:AI$2000,B660,39)))</f>
        <v>31//12,01/29;PARA PLS do 8.9.2022</v>
      </c>
      <c r="O660" s="254">
        <v>44812</v>
      </c>
      <c r="P660" s="599"/>
    </row>
    <row r="661" spans="1:16" s="295" customFormat="1" x14ac:dyDescent="0.2">
      <c r="A661" s="253" t="s">
        <v>991</v>
      </c>
      <c r="B661" s="289">
        <v>1148</v>
      </c>
      <c r="C661" s="607">
        <v>658</v>
      </c>
      <c r="D661" s="288" t="str">
        <f>IF(A661="P",INDEX('LŠZ P'!A$2:AP$2000,B661,11),INDEX('LŠZ H'!A$2:AI$2000,B661,11))</f>
        <v>Lenka MESIARKINOVÁ</v>
      </c>
      <c r="E661" s="288" t="str">
        <f>IF(A661="P",INDEX('LŠZ P'!A$2:AP$2000,B661,5),INDEX('LŠZ H'!A$2:AI$2000,B661,5))</f>
        <v>OM-L148</v>
      </c>
      <c r="F661" s="288">
        <f>IF(A661="P",INDEX('LŠZ P'!A$2:AP$2000,B661,6),INDEX('LŠZ H'!A$2:AI$2000,B661,6))</f>
        <v>0</v>
      </c>
      <c r="G661" s="289" t="str">
        <f>IF(A661="P",INDEX('LŠZ P'!A$2:AP$2000,B661,21),INDEX('LŠZ H'!A$2:AI$2000,B661,21))</f>
        <v>Z</v>
      </c>
      <c r="H661" s="288">
        <f>IF(A661="P",INDEX('LŠZ P'!A$2:AP$2000,B661,17),INDEX('LŠZ H'!A$2:AI$2000,B661,17))</f>
        <v>20658</v>
      </c>
      <c r="I661" s="446">
        <v>44090</v>
      </c>
      <c r="J661" s="289" t="str">
        <f>IF(A661="P",INDEX('LŠZ P'!A$2:AP$2000,B661,2),INDEX('LŠZ H'!A$2:AI$2000,B661,2))</f>
        <v>PK</v>
      </c>
      <c r="K661" s="288" t="str">
        <f>IF(A661="P",CONCATENATE(INDEX('LŠZ P'!A$2:AP$2000,B661,24),",",INDEX('LŠZ P'!A$2:AP$2000,B661,26)," ",INDEX('LŠZ P'!A$2:AP$2000,B661,25)),CONCATENATE(INDEX('LŠZ H'!A$2:AI$2000,B661,24),",",INDEX('LŠZ H'!A$2:AI$2000,B661,26)," ",INDEX('LŠZ H'!A$2:AI$2000,B661,25)))</f>
        <v>Podlavická cesta 23,974 09 Banská Bystrica</v>
      </c>
      <c r="L661" s="288" t="str">
        <f>IF(A661="P",INDEX('LŠZ P'!A$2:AP$2000,B661,20),INDEX('LŠZ H'!A$2:AI$2000,B661,20))</f>
        <v>Šleboda</v>
      </c>
      <c r="M661" s="288" t="str">
        <f>IF(A661="P",CONCATENATE(INDEX('LŠZ P'!A$2:AP$2000,B661,3),"/",INDEX('LŠZ P'!A$2:AP$2000,B661,4)),CONCATENATE(INDEX('LŠZ H'!A$2:AI$2000,B661,3),"/",INDEX('LŠZ H'!A$2:AI$2000,B661,4)))</f>
        <v>BOLERO 5 XS/</v>
      </c>
      <c r="N661" s="288" t="str">
        <f>IF(A661="P",CONCATENATE(INDEX('LŠZ P'!A$2:AP$2000,B661,23),";",INDEX('LŠZ P'!A$2:AP$2000,B661,42)),CONCATENATE(INDEX('LŠZ H'!A$2:AI$2000,B661,23),";",INDEX('LŠZ H'!A$2:AI$2000,B661,39)))</f>
        <v>35;</v>
      </c>
      <c r="O661" s="254">
        <v>44678</v>
      </c>
      <c r="P661" s="599"/>
    </row>
    <row r="662" spans="1:16" s="295" customFormat="1" x14ac:dyDescent="0.2">
      <c r="A662" s="253" t="s">
        <v>991</v>
      </c>
      <c r="B662" s="289">
        <v>951</v>
      </c>
      <c r="C662" s="607">
        <v>659</v>
      </c>
      <c r="D662" s="288" t="str">
        <f>IF(A662="P",INDEX('LŠZ P'!A$2:AP$2000,B662,11),INDEX('LŠZ H'!A$2:AI$2000,B662,11))</f>
        <v>Marián Velas</v>
      </c>
      <c r="E662" s="288" t="str">
        <f>IF(A662="P",INDEX('LŠZ P'!A$2:AP$2000,B662,5),INDEX('LŠZ H'!A$2:AI$2000,B662,5))</f>
        <v>OM-P951</v>
      </c>
      <c r="F662" s="288">
        <f>IF(A662="P",INDEX('LŠZ P'!A$2:AP$2000,B662,6),INDEX('LŠZ H'!A$2:AI$2000,B662,6))</f>
        <v>0</v>
      </c>
      <c r="G662" s="289" t="str">
        <f>IF(A662="P",INDEX('LŠZ P'!A$2:AP$2000,B662,21),INDEX('LŠZ H'!A$2:AI$2000,B662,21))</f>
        <v>V</v>
      </c>
      <c r="H662" s="288">
        <f>IF(A662="P",INDEX('LŠZ P'!A$2:AP$2000,B662,17),INDEX('LŠZ H'!A$2:AI$2000,B662,17))</f>
        <v>20659</v>
      </c>
      <c r="I662" s="446">
        <v>44090</v>
      </c>
      <c r="J662" s="289" t="str">
        <f>IF(A662="P",INDEX('LŠZ P'!A$2:AP$2000,B662,2),INDEX('LŠZ H'!A$2:AI$2000,B662,2))</f>
        <v>PK</v>
      </c>
      <c r="K662" s="288" t="str">
        <f>IF(A662="P",CONCATENATE(INDEX('LŠZ P'!A$2:AP$2000,B662,24),",",INDEX('LŠZ P'!A$2:AP$2000,B662,26)," ",INDEX('LŠZ P'!A$2:AP$2000,B662,25)),CONCATENATE(INDEX('LŠZ H'!A$2:AI$2000,B662,24),",",INDEX('LŠZ H'!A$2:AI$2000,B662,26)," ",INDEX('LŠZ H'!A$2:AI$2000,B662,25)))</f>
        <v>Horovce 95,020 62 Horovce</v>
      </c>
      <c r="L662" s="288" t="str">
        <f>IF(A662="P",INDEX('LŠZ P'!A$2:AP$2000,B662,20),INDEX('LŠZ H'!A$2:AI$2000,B662,20))</f>
        <v>Vrabec</v>
      </c>
      <c r="M662" s="288" t="str">
        <f>IF(A662="P",CONCATENATE(INDEX('LŠZ P'!A$2:AP$2000,B662,3),"/",INDEX('LŠZ P'!A$2:AP$2000,B662,4)),CONCATENATE(INDEX('LŠZ H'!A$2:AI$2000,B662,3),"/",INDEX('LŠZ H'!A$2:AI$2000,B662,4)))</f>
        <v>PLUTO 4 XXL/</v>
      </c>
      <c r="N662" s="288" t="str">
        <f>IF(A662="P",CONCATENATE(INDEX('LŠZ P'!A$2:AP$2000,B662,23),";",INDEX('LŠZ P'!A$2:AP$2000,B662,42)),CONCATENATE(INDEX('LŠZ H'!A$2:AI$2000,B662,23),";",INDEX('LŠZ H'!A$2:AI$2000,B662,39)))</f>
        <v>0,15;</v>
      </c>
      <c r="O662" s="254">
        <v>44815</v>
      </c>
      <c r="P662" s="599"/>
    </row>
    <row r="663" spans="1:16" s="295" customFormat="1" x14ac:dyDescent="0.2">
      <c r="A663" s="253" t="s">
        <v>991</v>
      </c>
      <c r="B663" s="289">
        <v>250</v>
      </c>
      <c r="C663" s="607">
        <v>660</v>
      </c>
      <c r="D663" s="288" t="str">
        <f>IF(A663="P",INDEX('LŠZ P'!A$2:AP$2000,B663,11),INDEX('LŠZ H'!A$2:AI$2000,B663,11))</f>
        <v>Ing. Radovan HROMADA</v>
      </c>
      <c r="E663" s="288" t="str">
        <f>IF(A663="P",INDEX('LŠZ P'!A$2:AP$2000,B663,5),INDEX('LŠZ H'!A$2:AI$2000,B663,5))</f>
        <v>OM-P250</v>
      </c>
      <c r="F663" s="288" t="str">
        <f>IF(A663="P",INDEX('LŠZ P'!A$2:AP$2000,B663,6),INDEX('LŠZ H'!A$2:AI$2000,B663,6))</f>
        <v>P798</v>
      </c>
      <c r="G663" s="289" t="str">
        <f>IF(A663="P",INDEX('LŠZ P'!A$2:AP$2000,B663,21),INDEX('LŠZ H'!A$2:AI$2000,B663,21))</f>
        <v>P/P</v>
      </c>
      <c r="H663" s="288">
        <f>IF(A663="P",INDEX('LŠZ P'!A$2:AP$2000,B663,17),INDEX('LŠZ H'!A$2:AI$2000,B663,17))</f>
        <v>19505</v>
      </c>
      <c r="I663" s="446">
        <v>44090</v>
      </c>
      <c r="J663" s="289" t="str">
        <f>IF(A663="P",INDEX('LŠZ P'!A$2:AP$2000,B663,2),INDEX('LŠZ H'!A$2:AI$2000,B663,2))</f>
        <v>MPK</v>
      </c>
      <c r="K663" s="288" t="str">
        <f>IF(A663="P",CONCATENATE(INDEX('LŠZ P'!A$2:AP$2000,B663,24),",",INDEX('LŠZ P'!A$2:AP$2000,B663,26)," ",INDEX('LŠZ P'!A$2:AP$2000,B663,25)),CONCATENATE(INDEX('LŠZ H'!A$2:AI$2000,B663,24),",",INDEX('LŠZ H'!A$2:AI$2000,B663,26)," ",INDEX('LŠZ H'!A$2:AI$2000,B663,25)))</f>
        <v>Hollého 15,920 42 Červeník</v>
      </c>
      <c r="L663" s="288" t="str">
        <f>IF(A663="P",INDEX('LŠZ P'!A$2:AP$2000,B663,20),INDEX('LŠZ H'!A$2:AI$2000,B663,20))</f>
        <v>I.Čierny/Adame</v>
      </c>
      <c r="M663" s="288" t="str">
        <f>IF(A663="P",CONCATENATE(INDEX('LŠZ P'!A$2:AP$2000,B663,3),"/",INDEX('LŠZ P'!A$2:AP$2000,B663,4)),CONCATENATE(INDEX('LŠZ H'!A$2:AI$2000,B663,3),"/",INDEX('LŠZ H'!A$2:AI$2000,B663,4)))</f>
        <v>PLUTO 2 S/MINIPLANE TOP 80</v>
      </c>
      <c r="N663" s="288" t="str">
        <f>IF(A663="P",CONCATENATE(INDEX('LŠZ P'!A$2:AP$2000,B663,23),";",INDEX('LŠZ P'!A$2:AP$2000,B663,42)),CONCATENATE(INDEX('LŠZ H'!A$2:AI$2000,B663,23),";",INDEX('LŠZ H'!A$2:AI$2000,B663,39)))</f>
        <v>63,25//95,50;Para.PLS č.15052/P,do 5.5.2022</v>
      </c>
      <c r="O663" s="254">
        <v>44811</v>
      </c>
      <c r="P663" s="599"/>
    </row>
    <row r="664" spans="1:16" s="295" customFormat="1" x14ac:dyDescent="0.2">
      <c r="A664" s="253" t="s">
        <v>991</v>
      </c>
      <c r="B664" s="289">
        <v>518</v>
      </c>
      <c r="C664" s="607">
        <v>661</v>
      </c>
      <c r="D664" s="288" t="str">
        <f>IF(A664="P",INDEX('LŠZ P'!A$2:AP$2000,B664,11),INDEX('LŠZ H'!A$2:AI$2000,B664,11))</f>
        <v>Slavomír HAVETTA</v>
      </c>
      <c r="E664" s="288" t="str">
        <f>IF(A664="P",INDEX('LŠZ P'!A$2:AP$2000,B664,5),INDEX('LŠZ H'!A$2:AI$2000,B664,5))</f>
        <v>OM-P518</v>
      </c>
      <c r="F664" s="288">
        <f>IF(A664="P",INDEX('LŠZ P'!A$2:AP$2000,B664,6),INDEX('LŠZ H'!A$2:AI$2000,B664,6))</f>
        <v>0</v>
      </c>
      <c r="G664" s="289" t="str">
        <f>IF(A664="P",INDEX('LŠZ P'!A$2:AP$2000,B664,21),INDEX('LŠZ H'!A$2:AI$2000,B664,21))</f>
        <v>P</v>
      </c>
      <c r="H664" s="288">
        <f>IF(A664="P",INDEX('LŠZ P'!A$2:AP$2000,B664,17),INDEX('LŠZ H'!A$2:AI$2000,B664,17))</f>
        <v>20661</v>
      </c>
      <c r="I664" s="446">
        <v>44090</v>
      </c>
      <c r="J664" s="289" t="str">
        <f>IF(A664="P",INDEX('LŠZ P'!A$2:AP$2000,B664,2),INDEX('LŠZ H'!A$2:AI$2000,B664,2))</f>
        <v>PK</v>
      </c>
      <c r="K664" s="288" t="str">
        <f>IF(A664="P",CONCATENATE(INDEX('LŠZ P'!A$2:AP$2000,B664,24),",",INDEX('LŠZ P'!A$2:AP$2000,B664,26)," ",INDEX('LŠZ P'!A$2:AP$2000,B664,25)),CONCATENATE(INDEX('LŠZ H'!A$2:AI$2000,B664,24),",",INDEX('LŠZ H'!A$2:AI$2000,B664,26)," ",INDEX('LŠZ H'!A$2:AI$2000,B664,25)))</f>
        <v xml:space="preserve">Veľké Vozokany 35,951 82 </v>
      </c>
      <c r="L664" s="288" t="str">
        <f>IF(A664="P",INDEX('LŠZ P'!A$2:AP$2000,B664,20),INDEX('LŠZ H'!A$2:AI$2000,B664,20))</f>
        <v>Čierny</v>
      </c>
      <c r="M664" s="288" t="str">
        <f>IF(A664="P",CONCATENATE(INDEX('LŠZ P'!A$2:AP$2000,B664,3),"/",INDEX('LŠZ P'!A$2:AP$2000,B664,4)),CONCATENATE(INDEX('LŠZ H'!A$2:AI$2000,B664,3),"/",INDEX('LŠZ H'!A$2:AI$2000,B664,4)))</f>
        <v>PLUTO 2 M/</v>
      </c>
      <c r="N664" s="288" t="str">
        <f>IF(A664="P",CONCATENATE(INDEX('LŠZ P'!A$2:AP$2000,B664,23),";",INDEX('LŠZ P'!A$2:AP$2000,B664,42)),CONCATENATE(INDEX('LŠZ H'!A$2:AI$2000,B664,23),";",INDEX('LŠZ H'!A$2:AI$2000,B664,39)))</f>
        <v>87;</v>
      </c>
      <c r="O664" s="254">
        <v>44446</v>
      </c>
      <c r="P664" s="599"/>
    </row>
    <row r="665" spans="1:16" s="295" customFormat="1" x14ac:dyDescent="0.2">
      <c r="A665" s="253" t="s">
        <v>991</v>
      </c>
      <c r="B665" s="289">
        <v>533</v>
      </c>
      <c r="C665" s="607">
        <v>662</v>
      </c>
      <c r="D665" s="288" t="str">
        <f>IF(A665="P",INDEX('LŠZ P'!A$2:AP$2000,B665,11),INDEX('LŠZ H'!A$2:AI$2000,B665,11))</f>
        <v>Lukáš PRIVALINEC</v>
      </c>
      <c r="E665" s="288" t="str">
        <f>IF(A665="P",INDEX('LŠZ P'!A$2:AP$2000,B665,5),INDEX('LŠZ H'!A$2:AI$2000,B665,5))</f>
        <v>OM-P533</v>
      </c>
      <c r="F665" s="288">
        <f>IF(A665="P",INDEX('LŠZ P'!A$2:AP$2000,B665,6),INDEX('LŠZ H'!A$2:AI$2000,B665,6))</f>
        <v>0</v>
      </c>
      <c r="G665" s="289" t="str">
        <f>IF(A665="P",INDEX('LŠZ P'!A$2:AP$2000,B665,21),INDEX('LŠZ H'!A$2:AI$2000,B665,21))</f>
        <v>P</v>
      </c>
      <c r="H665" s="288">
        <f>IF(A665="P",INDEX('LŠZ P'!A$2:AP$2000,B665,17),INDEX('LŠZ H'!A$2:AI$2000,B665,17))</f>
        <v>20662</v>
      </c>
      <c r="I665" s="446">
        <v>44090</v>
      </c>
      <c r="J665" s="289" t="str">
        <f>IF(A665="P",INDEX('LŠZ P'!A$2:AP$2000,B665,2),INDEX('LŠZ H'!A$2:AI$2000,B665,2))</f>
        <v>PK</v>
      </c>
      <c r="K665" s="288" t="str">
        <f>IF(A665="P",CONCATENATE(INDEX('LŠZ P'!A$2:AP$2000,B665,24),",",INDEX('LŠZ P'!A$2:AP$2000,B665,26)," ",INDEX('LŠZ P'!A$2:AP$2000,B665,25)),CONCATENATE(INDEX('LŠZ H'!A$2:AI$2000,B665,24),",",INDEX('LŠZ H'!A$2:AI$2000,B665,26)," ",INDEX('LŠZ H'!A$2:AI$2000,B665,25)))</f>
        <v>Horeckého 2,949 01 Nitra</v>
      </c>
      <c r="L665" s="288" t="str">
        <f>IF(A665="P",INDEX('LŠZ P'!A$2:AP$2000,B665,20),INDEX('LŠZ H'!A$2:AI$2000,B665,20))</f>
        <v>Čierny</v>
      </c>
      <c r="M665" s="288" t="str">
        <f>IF(A665="P",CONCATENATE(INDEX('LŠZ P'!A$2:AP$2000,B665,3),"/",INDEX('LŠZ P'!A$2:AP$2000,B665,4)),CONCATENATE(INDEX('LŠZ H'!A$2:AI$2000,B665,3),"/",INDEX('LŠZ H'!A$2:AI$2000,B665,4)))</f>
        <v>ORBIT 2 26/</v>
      </c>
      <c r="N665" s="288" t="str">
        <f>IF(A665="P",CONCATENATE(INDEX('LŠZ P'!A$2:AP$2000,B665,23),";",INDEX('LŠZ P'!A$2:AP$2000,B665,42)),CONCATENATE(INDEX('LŠZ H'!A$2:AI$2000,B665,23),";",INDEX('LŠZ H'!A$2:AI$2000,B665,39)))</f>
        <v>90,30;</v>
      </c>
      <c r="O665" s="254">
        <v>44448</v>
      </c>
      <c r="P665" s="599"/>
    </row>
    <row r="666" spans="1:16" s="304" customFormat="1" x14ac:dyDescent="0.2">
      <c r="A666" s="253" t="s">
        <v>991</v>
      </c>
      <c r="B666" s="289">
        <v>395</v>
      </c>
      <c r="C666" s="607">
        <v>663</v>
      </c>
      <c r="D666" s="288" t="str">
        <f>IF(A666="P",INDEX('LŠZ P'!A$2:AP$2000,B666,11),INDEX('LŠZ H'!A$2:AI$2000,B666,11))</f>
        <v>Marek KOŠČO</v>
      </c>
      <c r="E666" s="288" t="str">
        <f>IF(A666="P",INDEX('LŠZ P'!A$2:AP$2000,B666,5),INDEX('LŠZ H'!A$2:AI$2000,B666,5))</f>
        <v>OM-P395</v>
      </c>
      <c r="F666" s="288">
        <f>IF(A666="P",INDEX('LŠZ P'!A$2:AP$2000,B666,6),INDEX('LŠZ H'!A$2:AI$2000,B666,6))</f>
        <v>0</v>
      </c>
      <c r="G666" s="289" t="str">
        <f>IF(A666="P",INDEX('LŠZ P'!A$2:AP$2000,B666,21),INDEX('LŠZ H'!A$2:AI$2000,B666,21))</f>
        <v>V</v>
      </c>
      <c r="H666" s="288">
        <f>IF(A666="P",INDEX('LŠZ P'!A$2:AP$2000,B666,17),INDEX('LŠZ H'!A$2:AI$2000,B666,17))</f>
        <v>20663</v>
      </c>
      <c r="I666" s="446">
        <v>44092</v>
      </c>
      <c r="J666" s="289" t="str">
        <f>IF(A666="P",INDEX('LŠZ P'!A$2:AP$2000,B666,2),INDEX('LŠZ H'!A$2:AI$2000,B666,2))</f>
        <v>PK</v>
      </c>
      <c r="K666" s="288" t="str">
        <f>IF(A666="P",CONCATENATE(INDEX('LŠZ P'!A$2:AP$2000,B666,24),",",INDEX('LŠZ P'!A$2:AP$2000,B666,26)," ",INDEX('LŠZ P'!A$2:AP$2000,B666,25)),CONCATENATE(INDEX('LŠZ H'!A$2:AI$2000,B666,24),",",INDEX('LŠZ H'!A$2:AI$2000,B666,26)," ",INDEX('LŠZ H'!A$2:AI$2000,B666,25)))</f>
        <v>Ipeľská 28,010 01 Žilina</v>
      </c>
      <c r="L666" s="288" t="str">
        <f>IF(A666="P",INDEX('LŠZ P'!A$2:AP$2000,B666,20),INDEX('LŠZ H'!A$2:AI$2000,B666,20))</f>
        <v>Kačmár</v>
      </c>
      <c r="M666" s="288" t="str">
        <f>IF(A666="P",CONCATENATE(INDEX('LŠZ P'!A$2:AP$2000,B666,3),"/",INDEX('LŠZ P'!A$2:AP$2000,B666,4)),CONCATENATE(INDEX('LŠZ H'!A$2:AI$2000,B666,3),"/",INDEX('LŠZ H'!A$2:AI$2000,B666,4)))</f>
        <v>GOLDEN 5 26/</v>
      </c>
      <c r="N666" s="288" t="str">
        <f>IF(A666="P",CONCATENATE(INDEX('LŠZ P'!A$2:AP$2000,B666,23),";",INDEX('LŠZ P'!A$2:AP$2000,B666,42)),CONCATENATE(INDEX('LŠZ H'!A$2:AI$2000,B666,23),";",INDEX('LŠZ H'!A$2:AI$2000,B666,39)))</f>
        <v>37,05;</v>
      </c>
      <c r="O666" s="254">
        <v>44820</v>
      </c>
      <c r="P666" s="616"/>
    </row>
    <row r="667" spans="1:16" s="295" customFormat="1" x14ac:dyDescent="0.2">
      <c r="A667" s="253" t="s">
        <v>991</v>
      </c>
      <c r="B667" s="289">
        <v>1091</v>
      </c>
      <c r="C667" s="607">
        <v>664</v>
      </c>
      <c r="D667" s="288" t="str">
        <f>IF(A667="P",INDEX('LŠZ P'!A$2:AP$2000,B667,11),INDEX('LŠZ H'!A$2:AI$2000,B667,11))</f>
        <v>Ivan VÁCLAVÍK</v>
      </c>
      <c r="E667" s="456" t="str">
        <f>IF(A667="P",INDEX('LŠZ P'!A$2:AP$2000,B667,5),INDEX('LŠZ H'!A$2:AI$2000,B667,5))</f>
        <v>OM-L091</v>
      </c>
      <c r="F667" s="457">
        <f>IF(A667="P",INDEX('LŠZ P'!A$2:AP$2000,B667,6),INDEX('LŠZ H'!A$2:AI$2000,B667,6))</f>
        <v>0</v>
      </c>
      <c r="G667" s="289" t="str">
        <f>IF(A667="P",INDEX('LŠZ P'!A$2:AP$2000,B667,21),INDEX('LŠZ H'!A$2:AI$2000,B667,21))</f>
        <v>P</v>
      </c>
      <c r="H667" s="457">
        <f>IF(A667="P",INDEX('LŠZ P'!A$2:AP$2000,B667,17),INDEX('LŠZ H'!A$2:AI$2000,B667,17))</f>
        <v>171002</v>
      </c>
      <c r="I667" s="254">
        <v>44095</v>
      </c>
      <c r="J667" s="289" t="str">
        <f>IF(A667="P",INDEX('LŠZ P'!A$2:AP$2000,B667,2),INDEX('LŠZ H'!A$2:AI$2000,B667,2))</f>
        <v>PK</v>
      </c>
      <c r="K667" s="456" t="str">
        <f>IF(A667="P",CONCATENATE(INDEX('LŠZ P'!A$2:AP$2000,B667,24),",",INDEX('LŠZ P'!A$2:AP$2000,B667,26)," ",INDEX('LŠZ P'!A$2:AP$2000,B667,25)),CONCATENATE(INDEX('LŠZ H'!A$2:AI$2000,B667,24),",",INDEX('LŠZ H'!A$2:AI$2000,B667,26)," ",INDEX('LŠZ H'!A$2:AI$2000,B667,25)))</f>
        <v>Zelená 35,985 11 Halič</v>
      </c>
      <c r="L667" s="456" t="str">
        <f>IF(A667="P",INDEX('LŠZ P'!A$2:AP$2000,B667,20),INDEX('LŠZ H'!A$2:AI$2000,B667,20))</f>
        <v>Kišš</v>
      </c>
      <c r="M667" s="456" t="str">
        <f>IF(A667="P",CONCATENATE(INDEX('LŠZ P'!A$2:AP$2000,B667,3),"/",INDEX('LŠZ P'!A$2:AP$2000,B667,4)),CONCATENATE(INDEX('LŠZ H'!A$2:AI$2000,B667,3),"/",INDEX('LŠZ H'!A$2:AI$2000,B667,4)))</f>
        <v>ORBIT 26/</v>
      </c>
      <c r="N667" s="456" t="str">
        <f>IF(A667="P",CONCATENATE(INDEX('LŠZ P'!A$2:AP$2000,B667,23),";",INDEX('LŠZ P'!A$2:AP$2000,B667,42)),CONCATENATE(INDEX('LŠZ H'!A$2:AI$2000,B667,23),";",INDEX('LŠZ H'!A$2:AI$2000,B667,39)))</f>
        <v>182;</v>
      </c>
      <c r="O667" s="254">
        <v>44821</v>
      </c>
      <c r="P667" s="599"/>
    </row>
    <row r="668" spans="1:16" s="297" customFormat="1" x14ac:dyDescent="0.2">
      <c r="A668" s="253" t="s">
        <v>991</v>
      </c>
      <c r="B668" s="289">
        <v>799</v>
      </c>
      <c r="C668" s="607">
        <v>665</v>
      </c>
      <c r="D668" s="288" t="str">
        <f>IF(A668="P",INDEX('LŠZ P'!A$2:AP$2000,B668,11),INDEX('LŠZ H'!A$2:AI$2000,B668,11))</f>
        <v>Ivan VÁCLAVÍK</v>
      </c>
      <c r="E668" s="456" t="str">
        <f>IF(A668="P",INDEX('LŠZ P'!A$2:AP$2000,B668,5),INDEX('LŠZ H'!A$2:AI$2000,B668,5))</f>
        <v>OM-P799</v>
      </c>
      <c r="F668" s="457">
        <f>IF(A668="P",INDEX('LŠZ P'!A$2:AP$2000,B668,6),INDEX('LŠZ H'!A$2:AI$2000,B668,6))</f>
        <v>0</v>
      </c>
      <c r="G668" s="289" t="str">
        <f>IF(A668="P",INDEX('LŠZ P'!A$2:AP$2000,B668,21),INDEX('LŠZ H'!A$2:AI$2000,B668,21))</f>
        <v>P</v>
      </c>
      <c r="H668" s="457">
        <f>IF(A668="P",INDEX('LŠZ P'!A$2:AP$2000,B668,17),INDEX('LŠZ H'!A$2:AI$2000,B668,17))</f>
        <v>171003</v>
      </c>
      <c r="I668" s="254">
        <v>44095</v>
      </c>
      <c r="J668" s="289" t="str">
        <f>IF(A668="P",INDEX('LŠZ P'!A$2:AP$2000,B668,2),INDEX('LŠZ H'!A$2:AI$2000,B668,2))</f>
        <v>PK</v>
      </c>
      <c r="K668" s="456" t="str">
        <f>IF(A668="P",CONCATENATE(INDEX('LŠZ P'!A$2:AP$2000,B668,24),",",INDEX('LŠZ P'!A$2:AP$2000,B668,26)," ",INDEX('LŠZ P'!A$2:AP$2000,B668,25)),CONCATENATE(INDEX('LŠZ H'!A$2:AI$2000,B668,24),",",INDEX('LŠZ H'!A$2:AI$2000,B668,26)," ",INDEX('LŠZ H'!A$2:AI$2000,B668,25)))</f>
        <v>Zelená 35,985 11 Halíč</v>
      </c>
      <c r="L668" s="456" t="str">
        <f>IF(A668="P",INDEX('LŠZ P'!A$2:AP$2000,B668,20),INDEX('LŠZ H'!A$2:AI$2000,B668,20))</f>
        <v>Kišš</v>
      </c>
      <c r="M668" s="456" t="str">
        <f>IF(A668="P",CONCATENATE(INDEX('LŠZ P'!A$2:AP$2000,B668,3),"/",INDEX('LŠZ P'!A$2:AP$2000,B668,4)),CONCATENATE(INDEX('LŠZ H'!A$2:AI$2000,B668,3),"/",INDEX('LŠZ H'!A$2:AI$2000,B668,4)))</f>
        <v>PLUTO 2 M/</v>
      </c>
      <c r="N668" s="456" t="str">
        <f>IF(A668="P",CONCATENATE(INDEX('LŠZ P'!A$2:AP$2000,B668,23),";",INDEX('LŠZ P'!A$2:AP$2000,B668,42)),CONCATENATE(INDEX('LŠZ H'!A$2:AI$2000,B668,23),";",INDEX('LŠZ H'!A$2:AI$2000,B668,39)))</f>
        <v>106;</v>
      </c>
      <c r="O668" s="254">
        <v>44821</v>
      </c>
      <c r="P668" s="599"/>
    </row>
    <row r="669" spans="1:16" s="295" customFormat="1" x14ac:dyDescent="0.2">
      <c r="A669" s="253" t="s">
        <v>991</v>
      </c>
      <c r="B669" s="289">
        <v>773</v>
      </c>
      <c r="C669" s="607">
        <v>666</v>
      </c>
      <c r="D669" s="288" t="str">
        <f>IF(A669="P",INDEX('LŠZ P'!A$2:AP$2000,B669,11),INDEX('LŠZ H'!A$2:AI$2000,B669,11))</f>
        <v>Ing. Ivan KIŠŠ</v>
      </c>
      <c r="E669" s="456" t="str">
        <f>IF(A669="P",INDEX('LŠZ P'!A$2:AP$2000,B669,5),INDEX('LŠZ H'!A$2:AI$2000,B669,5))</f>
        <v>OM-P773</v>
      </c>
      <c r="F669" s="457">
        <f>IF(A669="P",INDEX('LŠZ P'!A$2:AP$2000,B669,6),INDEX('LŠZ H'!A$2:AI$2000,B669,6))</f>
        <v>0</v>
      </c>
      <c r="G669" s="289" t="str">
        <f>IF(A669="P",INDEX('LŠZ P'!A$2:AP$2000,B669,21),INDEX('LŠZ H'!A$2:AI$2000,B669,21))</f>
        <v>V</v>
      </c>
      <c r="H669" s="457">
        <f>IF(A669="P",INDEX('LŠZ P'!A$2:AP$2000,B669,17),INDEX('LŠZ H'!A$2:AI$2000,B669,17))</f>
        <v>20666</v>
      </c>
      <c r="I669" s="254">
        <v>44095</v>
      </c>
      <c r="J669" s="289" t="str">
        <f>IF(A669="P",INDEX('LŠZ P'!A$2:AP$2000,B669,2),INDEX('LŠZ H'!A$2:AI$2000,B669,2))</f>
        <v>PK</v>
      </c>
      <c r="K669" s="456" t="str">
        <f>IF(A669="P",CONCATENATE(INDEX('LŠZ P'!A$2:AP$2000,B669,24),",",INDEX('LŠZ P'!A$2:AP$2000,B669,26)," ",INDEX('LŠZ P'!A$2:AP$2000,B669,25)),CONCATENATE(INDEX('LŠZ H'!A$2:AI$2000,B669,24),",",INDEX('LŠZ H'!A$2:AI$2000,B669,26)," ",INDEX('LŠZ H'!A$2:AI$2000,B669,25)))</f>
        <v>Jarná 6,984 01 Lučenec</v>
      </c>
      <c r="L669" s="456" t="str">
        <f>IF(A669="P",INDEX('LŠZ P'!A$2:AP$2000,B669,20),INDEX('LŠZ H'!A$2:AI$2000,B669,20))</f>
        <v>Kišš</v>
      </c>
      <c r="M669" s="456" t="str">
        <f>IF(A669="P",CONCATENATE(INDEX('LŠZ P'!A$2:AP$2000,B669,3),"/",INDEX('LŠZ P'!A$2:AP$2000,B669,4)),CONCATENATE(INDEX('LŠZ H'!A$2:AI$2000,B669,3),"/",INDEX('LŠZ H'!A$2:AI$2000,B669,4)))</f>
        <v>AVAX XC 2 26/</v>
      </c>
      <c r="N669" s="456" t="str">
        <f>IF(A669="P",CONCATENATE(INDEX('LŠZ P'!A$2:AP$2000,B669,23),";",INDEX('LŠZ P'!A$2:AP$2000,B669,42)),CONCATENATE(INDEX('LŠZ H'!A$2:AI$2000,B669,23),";",INDEX('LŠZ H'!A$2:AI$2000,B669,39)))</f>
        <v>0;</v>
      </c>
      <c r="O669" s="254">
        <v>44821</v>
      </c>
      <c r="P669" s="599"/>
    </row>
    <row r="670" spans="1:16" s="295" customFormat="1" x14ac:dyDescent="0.2">
      <c r="A670" s="253" t="s">
        <v>991</v>
      </c>
      <c r="B670" s="289">
        <v>1219</v>
      </c>
      <c r="C670" s="607">
        <v>667</v>
      </c>
      <c r="D670" s="288" t="str">
        <f>IF(A670="P",INDEX('LŠZ P'!A$2:AP$2000,B670,11),INDEX('LŠZ H'!A$2:AI$2000,B670,11))</f>
        <v>Martin JAKUBÍK</v>
      </c>
      <c r="E670" s="456" t="str">
        <f>IF(A670="P",INDEX('LŠZ P'!A$2:AP$2000,B670,5),INDEX('LŠZ H'!A$2:AI$2000,B670,5))</f>
        <v>OM-L219</v>
      </c>
      <c r="F670" s="457">
        <f>IF(A670="P",INDEX('LŠZ P'!A$2:AP$2000,B670,6),INDEX('LŠZ H'!A$2:AI$2000,B670,6))</f>
        <v>0</v>
      </c>
      <c r="G670" s="289" t="str">
        <f>IF(A670="P",INDEX('LŠZ P'!A$2:AP$2000,B670,21),INDEX('LŠZ H'!A$2:AI$2000,B670,21))</f>
        <v>V</v>
      </c>
      <c r="H670" s="457">
        <f>IF(A670="P",INDEX('LŠZ P'!A$2:AP$2000,B670,17),INDEX('LŠZ H'!A$2:AI$2000,B670,17))</f>
        <v>20667</v>
      </c>
      <c r="I670" s="254">
        <v>44095</v>
      </c>
      <c r="J670" s="289" t="str">
        <f>IF(A670="P",INDEX('LŠZ P'!A$2:AP$2000,B670,2),INDEX('LŠZ H'!A$2:AI$2000,B670,2))</f>
        <v>PK</v>
      </c>
      <c r="K670" s="456" t="str">
        <f>IF(A670="P",CONCATENATE(INDEX('LŠZ P'!A$2:AP$2000,B670,24),",",INDEX('LŠZ P'!A$2:AP$2000,B670,26)," ",INDEX('LŠZ P'!A$2:AP$2000,B670,25)),CONCATENATE(INDEX('LŠZ H'!A$2:AI$2000,B670,24),",",INDEX('LŠZ H'!A$2:AI$2000,B670,26)," ",INDEX('LŠZ H'!A$2:AI$2000,B670,25)))</f>
        <v>Višňové 1042,013 55 Štiavnik</v>
      </c>
      <c r="L670" s="456" t="str">
        <f>IF(A670="P",INDEX('LŠZ P'!A$2:AP$2000,B670,20),INDEX('LŠZ H'!A$2:AI$2000,B670,20))</f>
        <v>Kačmár</v>
      </c>
      <c r="M670" s="456" t="str">
        <f>IF(A670="P",CONCATENATE(INDEX('LŠZ P'!A$2:AP$2000,B670,3),"/",INDEX('LŠZ P'!A$2:AP$2000,B670,4)),CONCATENATE(INDEX('LŠZ H'!A$2:AI$2000,B670,3),"/",INDEX('LŠZ H'!A$2:AI$2000,B670,4)))</f>
        <v>MIURA RS SM/</v>
      </c>
      <c r="N670" s="456" t="str">
        <f>IF(A670="P",CONCATENATE(INDEX('LŠZ P'!A$2:AP$2000,B670,23),";",INDEX('LŠZ P'!A$2:AP$2000,B670,42)),CONCATENATE(INDEX('LŠZ H'!A$2:AI$2000,B670,23),";",INDEX('LŠZ H'!A$2:AI$2000,B670,39)))</f>
        <v>0;</v>
      </c>
      <c r="O670" s="254">
        <v>44822</v>
      </c>
      <c r="P670" s="599"/>
    </row>
    <row r="671" spans="1:16" s="295" customFormat="1" x14ac:dyDescent="0.2">
      <c r="A671" s="253" t="s">
        <v>991</v>
      </c>
      <c r="B671" s="289">
        <v>963</v>
      </c>
      <c r="C671" s="607">
        <v>668</v>
      </c>
      <c r="D671" s="288" t="str">
        <f>IF(A671="P",INDEX('LŠZ P'!A$2:AP$2000,B671,11),INDEX('LŠZ H'!A$2:AI$2000,B671,11))</f>
        <v>Ing. Štefan TÓTH</v>
      </c>
      <c r="E671" s="456" t="str">
        <f>IF(A671="P",INDEX('LŠZ P'!A$2:AP$2000,B671,5),INDEX('LŠZ H'!A$2:AI$2000,B671,5))</f>
        <v>OM-P963</v>
      </c>
      <c r="F671" s="457" t="str">
        <f>IF(A671="P",INDEX('LŠZ P'!A$2:AP$2000,B671,6),INDEX('LŠZ H'!A$2:AI$2000,B671,6))</f>
        <v>P963</v>
      </c>
      <c r="G671" s="289" t="str">
        <f>IF(A671="P",INDEX('LŠZ P'!A$2:AP$2000,B671,21),INDEX('LŠZ H'!A$2:AI$2000,B671,21))</f>
        <v>V,V</v>
      </c>
      <c r="H671" s="457">
        <f>IF(A671="P",INDEX('LŠZ P'!A$2:AP$2000,B671,17),INDEX('LŠZ H'!A$2:AI$2000,B671,17))</f>
        <v>20668</v>
      </c>
      <c r="I671" s="254">
        <v>44096</v>
      </c>
      <c r="J671" s="289" t="str">
        <f>IF(A671="P",INDEX('LŠZ P'!A$2:AP$2000,B671,2),INDEX('LŠZ H'!A$2:AI$2000,B671,2))</f>
        <v>MPK</v>
      </c>
      <c r="K671" s="456" t="str">
        <f>IF(A671="P",CONCATENATE(INDEX('LŠZ P'!A$2:AP$2000,B671,24),",",INDEX('LŠZ P'!A$2:AP$2000,B671,26)," ",INDEX('LŠZ P'!A$2:AP$2000,B671,25)),CONCATENATE(INDEX('LŠZ H'!A$2:AI$2000,B671,24),",",INDEX('LŠZ H'!A$2:AI$2000,B671,26)," ",INDEX('LŠZ H'!A$2:AI$2000,B671,25)))</f>
        <v>Osloboditeľov 1582/16,066 01 Humenné</v>
      </c>
      <c r="L671" s="456" t="str">
        <f>IF(A671="P",INDEX('LŠZ P'!A$2:AP$2000,B671,20),INDEX('LŠZ H'!A$2:AI$2000,B671,20))</f>
        <v>Šimko</v>
      </c>
      <c r="M671" s="456" t="str">
        <f>IF(A671="P",CONCATENATE(INDEX('LŠZ P'!A$2:AP$2000,B671,3),"/",INDEX('LŠZ P'!A$2:AP$2000,B671,4)),CONCATENATE(INDEX('LŠZ H'!A$2:AI$2000,B671,3),"/",INDEX('LŠZ H'!A$2:AI$2000,B671,4)))</f>
        <v>WASP M/VIRUS XC 2.2</v>
      </c>
      <c r="N671" s="456" t="str">
        <f>IF(A671="P",CONCATENATE(INDEX('LŠZ P'!A$2:AP$2000,B671,23),";",INDEX('LŠZ P'!A$2:AP$2000,B671,42)),CONCATENATE(INDEX('LŠZ H'!A$2:AI$2000,B671,23),";",INDEX('LŠZ H'!A$2:AI$2000,B671,39)))</f>
        <v>0//0;</v>
      </c>
      <c r="O671" s="254">
        <v>44775</v>
      </c>
      <c r="P671" s="599"/>
    </row>
    <row r="672" spans="1:16" s="295" customFormat="1" x14ac:dyDescent="0.2">
      <c r="A672" s="253" t="s">
        <v>991</v>
      </c>
      <c r="B672" s="289">
        <v>1356</v>
      </c>
      <c r="C672" s="607">
        <v>669</v>
      </c>
      <c r="D672" s="288" t="str">
        <f>IF(A672="P",INDEX('LŠZ P'!A$2:AP$2000,B672,11),INDEX('LŠZ H'!A$2:AI$2000,B672,11))</f>
        <v>Ing. Filip NAGY</v>
      </c>
      <c r="E672" s="456" t="str">
        <f>IF(A672="P",INDEX('LŠZ P'!A$2:AP$2000,B672,5),INDEX('LŠZ H'!A$2:AI$2000,B672,5))</f>
        <v>OM-L356</v>
      </c>
      <c r="F672" s="457">
        <f>IF(A672="P",INDEX('LŠZ P'!A$2:AP$2000,B672,6),INDEX('LŠZ H'!A$2:AI$2000,B672,6))</f>
        <v>0</v>
      </c>
      <c r="G672" s="289" t="str">
        <f>IF(A672="P",INDEX('LŠZ P'!A$2:AP$2000,B672,21),INDEX('LŠZ H'!A$2:AI$2000,B672,21))</f>
        <v>P</v>
      </c>
      <c r="H672" s="457">
        <f>IF(A672="P",INDEX('LŠZ P'!A$2:AP$2000,B672,17),INDEX('LŠZ H'!A$2:AI$2000,B672,17))</f>
        <v>19506</v>
      </c>
      <c r="I672" s="254">
        <v>44096</v>
      </c>
      <c r="J672" s="289" t="str">
        <f>IF(A672="P",INDEX('LŠZ P'!A$2:AP$2000,B672,2),INDEX('LŠZ H'!A$2:AI$2000,B672,2))</f>
        <v>PK</v>
      </c>
      <c r="K672" s="456" t="str">
        <f>IF(A672="P",CONCATENATE(INDEX('LŠZ P'!A$2:AP$2000,B672,24),",",INDEX('LŠZ P'!A$2:AP$2000,B672,26)," ",INDEX('LŠZ P'!A$2:AP$2000,B672,25)),CONCATENATE(INDEX('LŠZ H'!A$2:AI$2000,B672,24),",",INDEX('LŠZ H'!A$2:AI$2000,B672,26)," ",INDEX('LŠZ H'!A$2:AI$2000,B672,25)))</f>
        <v>Dobrá 1291,914 01 Trenčianska Teplá</v>
      </c>
      <c r="L672" s="456" t="str">
        <f>IF(A672="P",INDEX('LŠZ P'!A$2:AP$2000,B672,20),INDEX('LŠZ H'!A$2:AI$2000,B672,20))</f>
        <v>Podmaník</v>
      </c>
      <c r="M672" s="456" t="str">
        <f>IF(A672="P",CONCATENATE(INDEX('LŠZ P'!A$2:AP$2000,B672,3),"/",INDEX('LŠZ P'!A$2:AP$2000,B672,4)),CONCATENATE(INDEX('LŠZ H'!A$2:AI$2000,B672,3),"/",INDEX('LŠZ H'!A$2:AI$2000,B672,4)))</f>
        <v>EPSILON 8 27/</v>
      </c>
      <c r="N672" s="456" t="str">
        <f>IF(A672="P",CONCATENATE(INDEX('LŠZ P'!A$2:AP$2000,B672,23),";",INDEX('LŠZ P'!A$2:AP$2000,B672,42)),CONCATENATE(INDEX('LŠZ H'!A$2:AI$2000,B672,23),";",INDEX('LŠZ H'!A$2:AI$2000,B672,39)))</f>
        <v>172;</v>
      </c>
      <c r="O672" s="254">
        <v>44821</v>
      </c>
      <c r="P672" s="599"/>
    </row>
    <row r="673" spans="1:16" s="295" customFormat="1" x14ac:dyDescent="0.2">
      <c r="A673" s="253" t="s">
        <v>991</v>
      </c>
      <c r="B673" s="289">
        <v>22</v>
      </c>
      <c r="C673" s="607">
        <v>670</v>
      </c>
      <c r="D673" s="288" t="str">
        <f>IF(A673="P",INDEX('LŠZ P'!A$2:AP$2000,B673,11),INDEX('LŠZ H'!A$2:AI$2000,B673,11))</f>
        <v>Jozef FAZEKAŠ</v>
      </c>
      <c r="E673" s="456" t="str">
        <f>IF(A673="P",INDEX('LŠZ P'!A$2:AP$2000,B673,5),INDEX('LŠZ H'!A$2:AI$2000,B673,5))</f>
        <v>OM-P022</v>
      </c>
      <c r="F673" s="457" t="str">
        <f>IF(A673="P",INDEX('LŠZ P'!A$2:AP$2000,B673,6),INDEX('LŠZ H'!A$2:AI$2000,B673,6))</f>
        <v>P862</v>
      </c>
      <c r="G673" s="289" t="str">
        <f>IF(A673="P",INDEX('LŠZ P'!A$2:AP$2000,B673,21),INDEX('LŠZ H'!A$2:AI$2000,B673,21))</f>
        <v>P/P,Z</v>
      </c>
      <c r="H673" s="457">
        <f>IF(A673="P",INDEX('LŠZ P'!A$2:AP$2000,B673,17),INDEX('LŠZ H'!A$2:AI$2000,B673,17))</f>
        <v>20108</v>
      </c>
      <c r="I673" s="254">
        <v>44096</v>
      </c>
      <c r="J673" s="289" t="str">
        <f>IF(A673="P",INDEX('LŠZ P'!A$2:AP$2000,B673,2),INDEX('LŠZ H'!A$2:AI$2000,B673,2))</f>
        <v>MPK</v>
      </c>
      <c r="K673" s="456" t="str">
        <f>IF(A673="P",CONCATENATE(INDEX('LŠZ P'!A$2:AP$2000,B673,24),",",INDEX('LŠZ P'!A$2:AP$2000,B673,26)," ",INDEX('LŠZ P'!A$2:AP$2000,B673,25)),CONCATENATE(INDEX('LŠZ H'!A$2:AI$2000,B673,24),",",INDEX('LŠZ H'!A$2:AI$2000,B673,26)," ",INDEX('LŠZ H'!A$2:AI$2000,B673,25)))</f>
        <v>Ladice 35,951 77 Ladice</v>
      </c>
      <c r="L673" s="456" t="str">
        <f>IF(A673="P",INDEX('LŠZ P'!A$2:AP$2000,B673,20),INDEX('LŠZ H'!A$2:AI$2000,B673,20))</f>
        <v>Jančiar</v>
      </c>
      <c r="M673" s="456" t="str">
        <f>IF(A673="P",CONCATENATE(INDEX('LŠZ P'!A$2:AP$2000,B673,3),"/",INDEX('LŠZ P'!A$2:AP$2000,B673,4)),CONCATENATE(INDEX('LŠZ H'!A$2:AI$2000,B673,3),"/",INDEX('LŠZ H'!A$2:AI$2000,B673,4)))</f>
        <v>IMPULS 2 28/NIMBUS 3</v>
      </c>
      <c r="N673" s="456" t="str">
        <f>IF(A673="P",CONCATENATE(INDEX('LŠZ P'!A$2:AP$2000,B673,23),";",INDEX('LŠZ P'!A$2:AP$2000,B673,42)),CONCATENATE(INDEX('LŠZ H'!A$2:AI$2000,B673,23),";",INDEX('LŠZ H'!A$2:AI$2000,B673,39)))</f>
        <v>119//131;PARA PLS platný do 20.9.2022</v>
      </c>
      <c r="O673" s="254">
        <v>44824</v>
      </c>
      <c r="P673" s="599"/>
    </row>
    <row r="674" spans="1:16" s="295" customFormat="1" x14ac:dyDescent="0.2">
      <c r="A674" s="253" t="s">
        <v>991</v>
      </c>
      <c r="B674" s="289">
        <v>1024</v>
      </c>
      <c r="C674" s="607">
        <v>671</v>
      </c>
      <c r="D674" s="288" t="str">
        <f>IF(A674="P",INDEX('LŠZ P'!A$2:AP$2000,B674,11),INDEX('LŠZ H'!A$2:AI$2000,B674,11))</f>
        <v>Daniel VÝPALA</v>
      </c>
      <c r="E674" s="456" t="str">
        <f>IF(A674="P",INDEX('LŠZ P'!A$2:AP$2000,B674,5),INDEX('LŠZ H'!A$2:AI$2000,B674,5))</f>
        <v>OM-L024</v>
      </c>
      <c r="F674" s="457">
        <f>IF(A674="P",INDEX('LŠZ P'!A$2:AP$2000,B674,6),INDEX('LŠZ H'!A$2:AI$2000,B674,6))</f>
        <v>0</v>
      </c>
      <c r="G674" s="289" t="str">
        <f>IF(A674="P",INDEX('LŠZ P'!A$2:AP$2000,B674,21),INDEX('LŠZ H'!A$2:AI$2000,B674,21))</f>
        <v>P</v>
      </c>
      <c r="H674" s="457">
        <v>18671</v>
      </c>
      <c r="I674" s="254">
        <v>44097</v>
      </c>
      <c r="J674" s="289" t="str">
        <f>IF(A674="P",INDEX('LŠZ P'!A$2:AP$2000,B674,2),INDEX('LŠZ H'!A$2:AI$2000,B674,2))</f>
        <v>PK</v>
      </c>
      <c r="K674" s="456" t="str">
        <f>IF(A674="P",CONCATENATE(INDEX('LŠZ P'!A$2:AP$2000,B674,24),",",INDEX('LŠZ P'!A$2:AP$2000,B674,26)," ",INDEX('LŠZ P'!A$2:AP$2000,B674,25)),CONCATENATE(INDEX('LŠZ H'!A$2:AI$2000,B674,24),",",INDEX('LŠZ H'!A$2:AI$2000,B674,26)," ",INDEX('LŠZ H'!A$2:AI$2000,B674,25)))</f>
        <v>Radošovce 41,919 30 Jasl. Bohunice</v>
      </c>
      <c r="L674" s="456" t="str">
        <f>IF(A674="P",INDEX('LŠZ P'!A$2:AP$2000,B674,20),INDEX('LŠZ H'!A$2:AI$2000,B674,20))</f>
        <v>Čierny</v>
      </c>
      <c r="M674" s="456" t="str">
        <f>IF(A674="P",CONCATENATE(INDEX('LŠZ P'!A$2:AP$2000,B674,3),"/",INDEX('LŠZ P'!A$2:AP$2000,B674,4)),CONCATENATE(INDEX('LŠZ H'!A$2:AI$2000,B674,3),"/",INDEX('LŠZ H'!A$2:AI$2000,B674,4)))</f>
        <v>PLUTO 3 L/</v>
      </c>
      <c r="N674" s="456" t="str">
        <f>IF(A674="P",CONCATENATE(INDEX('LŠZ P'!A$2:AP$2000,B674,23),";",INDEX('LŠZ P'!A$2:AP$2000,B674,42)),CONCATENATE(INDEX('LŠZ H'!A$2:AI$2000,B674,23),";",INDEX('LŠZ H'!A$2:AI$2000,B674,39)))</f>
        <v>57,10;</v>
      </c>
      <c r="O674" s="254">
        <v>44822</v>
      </c>
      <c r="P674" s="599"/>
    </row>
    <row r="675" spans="1:16" s="295" customFormat="1" x14ac:dyDescent="0.2">
      <c r="A675" s="253" t="s">
        <v>991</v>
      </c>
      <c r="B675" s="289">
        <v>1026</v>
      </c>
      <c r="C675" s="607">
        <v>671</v>
      </c>
      <c r="D675" s="288" t="str">
        <f>IF(A675="P",INDEX('LŠZ P'!A$2:AP$2000,B675,11),INDEX('LŠZ H'!A$2:AI$2000,B675,11))</f>
        <v>Patrik DANIŠ</v>
      </c>
      <c r="E675" s="456" t="str">
        <f>IF(A675="P",INDEX('LŠZ P'!A$2:AP$2000,B675,5),INDEX('LŠZ H'!A$2:AI$2000,B675,5))</f>
        <v>OM-L026</v>
      </c>
      <c r="F675" s="457">
        <f>IF(A675="P",INDEX('LŠZ P'!A$2:AP$2000,B675,6),INDEX('LŠZ H'!A$2:AI$2000,B675,6))</f>
        <v>0</v>
      </c>
      <c r="G675" s="289" t="str">
        <f>IF(A675="P",INDEX('LŠZ P'!A$2:AP$2000,B675,21),INDEX('LŠZ H'!A$2:AI$2000,B675,21))</f>
        <v>V</v>
      </c>
      <c r="H675" s="457">
        <f>IF(A675="P",INDEX('LŠZ P'!A$2:AP$2000,B675,17),INDEX('LŠZ H'!A$2:AI$2000,B675,17))</f>
        <v>20672</v>
      </c>
      <c r="I675" s="254">
        <v>44097</v>
      </c>
      <c r="J675" s="289" t="str">
        <f>IF(A675="P",INDEX('LŠZ P'!A$2:AP$2000,B675,2),INDEX('LŠZ H'!A$2:AI$2000,B675,2))</f>
        <v>PK</v>
      </c>
      <c r="K675" s="456" t="str">
        <f>IF(A675="P",CONCATENATE(INDEX('LŠZ P'!A$2:AP$2000,B675,24),",",INDEX('LŠZ P'!A$2:AP$2000,B675,26)," ",INDEX('LŠZ P'!A$2:AP$2000,B675,25)),CONCATENATE(INDEX('LŠZ H'!A$2:AI$2000,B675,24),",",INDEX('LŠZ H'!A$2:AI$2000,B675,26)," ",INDEX('LŠZ H'!A$2:AI$2000,B675,25)))</f>
        <v>SNP 9/25,018 51 Nová Dubnica</v>
      </c>
      <c r="L675" s="456" t="str">
        <f>IF(A675="P",INDEX('LŠZ P'!A$2:AP$2000,B675,20),INDEX('LŠZ H'!A$2:AI$2000,B675,20))</f>
        <v>Čierny</v>
      </c>
      <c r="M675" s="456" t="str">
        <f>IF(A675="P",CONCATENATE(INDEX('LŠZ P'!A$2:AP$2000,B675,3),"/",INDEX('LŠZ P'!A$2:AP$2000,B675,4)),CONCATENATE(INDEX('LŠZ H'!A$2:AI$2000,B675,3),"/",INDEX('LŠZ H'!A$2:AI$2000,B675,4)))</f>
        <v>APOLLO 2 L/</v>
      </c>
      <c r="N675" s="456" t="str">
        <f>IF(A675="P",CONCATENATE(INDEX('LŠZ P'!A$2:AP$2000,B675,23),";",INDEX('LŠZ P'!A$2:AP$2000,B675,42)),CONCATENATE(INDEX('LŠZ H'!A$2:AI$2000,B675,23),";",INDEX('LŠZ H'!A$2:AI$2000,B675,39)))</f>
        <v>10;</v>
      </c>
      <c r="O675" s="254">
        <v>44822</v>
      </c>
      <c r="P675" s="599"/>
    </row>
    <row r="676" spans="1:16" s="295" customFormat="1" x14ac:dyDescent="0.2">
      <c r="A676" s="253" t="s">
        <v>991</v>
      </c>
      <c r="B676" s="289">
        <v>113</v>
      </c>
      <c r="C676" s="607">
        <v>672</v>
      </c>
      <c r="D676" s="288" t="str">
        <f>IF(A676="P",INDEX('LŠZ P'!A$2:AP$2000,B676,11),INDEX('LŠZ H'!A$2:AI$2000,B676,11))</f>
        <v>Ing. Martin DAŘÍČEK</v>
      </c>
      <c r="E676" s="288" t="str">
        <f>IF(A676="P",INDEX('LŠZ P'!A$2:AP$2000,B676,5),INDEX('LŠZ H'!A$2:AI$2000,B676,5))</f>
        <v>OM-P113</v>
      </c>
      <c r="F676" s="288" t="str">
        <f>IF(A676="P",INDEX('LŠZ P'!A$2:AP$2000,B676,6),INDEX('LŠZ H'!A$2:AI$2000,B676,6))</f>
        <v>P113</v>
      </c>
      <c r="G676" s="289" t="str">
        <f>IF(A676="P",INDEX('LŠZ P'!A$2:AP$2000,B676,21),INDEX('LŠZ H'!A$2:AI$2000,B676,21))</f>
        <v>P/P,Z</v>
      </c>
      <c r="H676" s="288">
        <f>IF(A676="P",INDEX('LŠZ P'!A$2:AP$2000,B676,17),INDEX('LŠZ H'!A$2:AI$2000,B676,17))</f>
        <v>20562</v>
      </c>
      <c r="I676" s="446">
        <v>44097</v>
      </c>
      <c r="J676" s="289" t="str">
        <f>IF(A676="P",INDEX('LŠZ P'!A$2:AP$2000,B676,2),INDEX('LŠZ H'!A$2:AI$2000,B676,2))</f>
        <v>MPK</v>
      </c>
      <c r="K676" s="288" t="str">
        <f>IF(A676="P",CONCATENATE(INDEX('LŠZ P'!A$2:AP$2000,B676,24),",",INDEX('LŠZ P'!A$2:AP$2000,B676,26)," ",INDEX('LŠZ P'!A$2:AP$2000,B676,25)),CONCATENATE(INDEX('LŠZ H'!A$2:AI$2000,B676,24),",",INDEX('LŠZ H'!A$2:AI$2000,B676,26)," ",INDEX('LŠZ H'!A$2:AI$2000,B676,25)))</f>
        <v>Marianka 1246,900 33 Marianka</v>
      </c>
      <c r="L676" s="288" t="str">
        <f>IF(A676="P",INDEX('LŠZ P'!A$2:AP$2000,B676,20),INDEX('LŠZ H'!A$2:AI$2000,B676,20))</f>
        <v>Matovič</v>
      </c>
      <c r="M676" s="288" t="str">
        <f>IF(A676="P",CONCATENATE(INDEX('LŠZ P'!A$2:AP$2000,B676,3),"/",INDEX('LŠZ P'!A$2:AP$2000,B676,4)),CONCATENATE(INDEX('LŠZ H'!A$2:AI$2000,B676,3),"/",INDEX('LŠZ H'!A$2:AI$2000,B676,4)))</f>
        <v>RAMAFLEX L/SCOUT ENDURO</v>
      </c>
      <c r="N676" s="288" t="str">
        <f>IF(A676="P",CONCATENATE(INDEX('LŠZ P'!A$2:AP$2000,B676,23),";",INDEX('LŠZ P'!A$2:AP$2000,B676,42)),CONCATENATE(INDEX('LŠZ H'!A$2:AI$2000,B676,23),";",INDEX('LŠZ H'!A$2:AI$2000,B676,39)))</f>
        <v>15//45/63;Para PLS do 15.09.2022</v>
      </c>
      <c r="O676" s="254">
        <v>44819</v>
      </c>
      <c r="P676" s="599"/>
    </row>
    <row r="677" spans="1:16" s="295" customFormat="1" x14ac:dyDescent="0.2">
      <c r="A677" s="253" t="s">
        <v>991</v>
      </c>
      <c r="B677" s="289">
        <v>315</v>
      </c>
      <c r="C677" s="607">
        <v>673</v>
      </c>
      <c r="D677" s="288" t="str">
        <f>IF(A677="P",INDEX('LŠZ P'!A$2:AP$2000,B677,11),INDEX('LŠZ H'!A$2:AI$2000,B677,11))</f>
        <v>Ing. Štefan HAVETTA</v>
      </c>
      <c r="E677" s="288" t="str">
        <f>IF(A677="P",INDEX('LŠZ P'!A$2:AP$2000,B677,5),INDEX('LŠZ H'!A$2:AI$2000,B677,5))</f>
        <v>OM-P315</v>
      </c>
      <c r="F677" s="288">
        <f>IF(A677="P",INDEX('LŠZ P'!A$2:AP$2000,B677,6),INDEX('LŠZ H'!A$2:AI$2000,B677,6))</f>
        <v>0</v>
      </c>
      <c r="G677" s="289" t="str">
        <f>IF(A677="P",INDEX('LŠZ P'!A$2:AP$2000,B677,21),INDEX('LŠZ H'!A$2:AI$2000,B677,21))</f>
        <v>P</v>
      </c>
      <c r="H677" s="288">
        <f>IF(A677="P",INDEX('LŠZ P'!A$2:AP$2000,B677,17),INDEX('LŠZ H'!A$2:AI$2000,B677,17))</f>
        <v>20673</v>
      </c>
      <c r="I677" s="446">
        <v>44097</v>
      </c>
      <c r="J677" s="289" t="str">
        <f>IF(A677="P",INDEX('LŠZ P'!A$2:AP$2000,B677,2),INDEX('LŠZ H'!A$2:AI$2000,B677,2))</f>
        <v>PK</v>
      </c>
      <c r="K677" s="288" t="str">
        <f>IF(A677="P",CONCATENATE(INDEX('LŠZ P'!A$2:AP$2000,B677,24),",",INDEX('LŠZ P'!A$2:AP$2000,B677,26)," ",INDEX('LŠZ P'!A$2:AP$2000,B677,25)),CONCATENATE(INDEX('LŠZ H'!A$2:AI$2000,B677,24),",",INDEX('LŠZ H'!A$2:AI$2000,B677,26)," ",INDEX('LŠZ H'!A$2:AI$2000,B677,25)))</f>
        <v xml:space="preserve">Veľké Vozokany 118,951 82 </v>
      </c>
      <c r="L677" s="288" t="str">
        <f>IF(A677="P",INDEX('LŠZ P'!A$2:AP$2000,B677,20),INDEX('LŠZ H'!A$2:AI$2000,B677,20))</f>
        <v>Čierny</v>
      </c>
      <c r="M677" s="288" t="str">
        <f>IF(A677="P",CONCATENATE(INDEX('LŠZ P'!A$2:AP$2000,B677,3),"/",INDEX('LŠZ P'!A$2:AP$2000,B677,4)),CONCATENATE(INDEX('LŠZ H'!A$2:AI$2000,B677,3),"/",INDEX('LŠZ H'!A$2:AI$2000,B677,4)))</f>
        <v>COMET L/</v>
      </c>
      <c r="N677" s="288" t="str">
        <f>IF(A677="P",CONCATENATE(INDEX('LŠZ P'!A$2:AP$2000,B677,23),";",INDEX('LŠZ P'!A$2:AP$2000,B677,42)),CONCATENATE(INDEX('LŠZ H'!A$2:AI$2000,B677,23),";",INDEX('LŠZ H'!A$2:AI$2000,B677,39)))</f>
        <v>102,10;</v>
      </c>
      <c r="O677" s="896">
        <v>44446</v>
      </c>
      <c r="P677" s="599"/>
    </row>
    <row r="678" spans="1:16" s="297" customFormat="1" x14ac:dyDescent="0.2">
      <c r="A678" s="253" t="s">
        <v>991</v>
      </c>
      <c r="B678" s="289">
        <v>439</v>
      </c>
      <c r="C678" s="607">
        <v>674</v>
      </c>
      <c r="D678" s="288" t="str">
        <f>IF(A678="P",INDEX('LŠZ P'!A$2:AP$2000,B678,11),INDEX('LŠZ H'!A$2:AI$2000,B678,11))</f>
        <v>Mgr. Marcela NOVÁKOVÁ</v>
      </c>
      <c r="E678" s="288" t="str">
        <f>IF(A678="P",INDEX('LŠZ P'!A$2:AP$2000,B678,5),INDEX('LŠZ H'!A$2:AI$2000,B678,5))</f>
        <v>OM-P439</v>
      </c>
      <c r="F678" s="288">
        <f>IF(A678="P",INDEX('LŠZ P'!A$2:AP$2000,B678,6),INDEX('LŠZ H'!A$2:AI$2000,B678,6))</f>
        <v>0</v>
      </c>
      <c r="G678" s="289" t="str">
        <f>IF(A678="P",INDEX('LŠZ P'!A$2:AP$2000,B678,21),INDEX('LŠZ H'!A$2:AI$2000,B678,21))</f>
        <v>V</v>
      </c>
      <c r="H678" s="288">
        <f>IF(A678="P",INDEX('LŠZ P'!A$2:AP$2000,B678,17),INDEX('LŠZ H'!A$2:AI$2000,B678,17))</f>
        <v>20674</v>
      </c>
      <c r="I678" s="446">
        <v>44098</v>
      </c>
      <c r="J678" s="289" t="str">
        <f>IF(A678="P",INDEX('LŠZ P'!A$2:AP$2000,B678,2),INDEX('LŠZ H'!A$2:AI$2000,B678,2))</f>
        <v>PK</v>
      </c>
      <c r="K678" s="288" t="str">
        <f>IF(A678="P",CONCATENATE(INDEX('LŠZ P'!A$2:AP$2000,B678,24),",",INDEX('LŠZ P'!A$2:AP$2000,B678,26)," ",INDEX('LŠZ P'!A$2:AP$2000,B678,25)),CONCATENATE(INDEX('LŠZ H'!A$2:AI$2000,B678,24),",",INDEX('LŠZ H'!A$2:AI$2000,B678,26)," ",INDEX('LŠZ H'!A$2:AI$2000,B678,25)))</f>
        <v>Sološnica 20,906 37 Sološnica</v>
      </c>
      <c r="L678" s="288" t="str">
        <f>IF(A678="P",INDEX('LŠZ P'!A$2:AP$2000,B678,20),INDEX('LŠZ H'!A$2:AI$2000,B678,20))</f>
        <v>Matovič</v>
      </c>
      <c r="M678" s="288" t="str">
        <f>IF(A678="P",CONCATENATE(INDEX('LŠZ P'!A$2:AP$2000,B678,3),"/",INDEX('LŠZ P'!A$2:AP$2000,B678,4)),CONCATENATE(INDEX('LŠZ H'!A$2:AI$2000,B678,3),"/",INDEX('LŠZ H'!A$2:AI$2000,B678,4)))</f>
        <v>PLUTO 4 XS/</v>
      </c>
      <c r="N678" s="288" t="str">
        <f>IF(A678="P",CONCATENATE(INDEX('LŠZ P'!A$2:AP$2000,B678,23),";",INDEX('LŠZ P'!A$2:AP$2000,B678,42)),CONCATENATE(INDEX('LŠZ H'!A$2:AI$2000,B678,23),";",INDEX('LŠZ H'!A$2:AI$2000,B678,39)))</f>
        <v>0;</v>
      </c>
      <c r="O678" s="896">
        <v>44792</v>
      </c>
      <c r="P678" s="599"/>
    </row>
    <row r="679" spans="1:16" s="295" customFormat="1" x14ac:dyDescent="0.2">
      <c r="A679" s="253" t="s">
        <v>991</v>
      </c>
      <c r="B679" s="289">
        <v>441</v>
      </c>
      <c r="C679" s="607">
        <v>675</v>
      </c>
      <c r="D679" s="288" t="str">
        <f>IF(A679="P",INDEX('LŠZ P'!A$2:AP$2000,B679,11),INDEX('LŠZ H'!A$2:AI$2000,B679,11))</f>
        <v>Ing. Maroš  PILCH</v>
      </c>
      <c r="E679" s="288" t="str">
        <f>IF(A679="P",INDEX('LŠZ P'!A$2:AP$2000,B679,5),INDEX('LŠZ H'!A$2:AI$2000,B679,5))</f>
        <v>OM-P441</v>
      </c>
      <c r="F679" s="288" t="str">
        <f>IF(A679="P",INDEX('LŠZ P'!A$2:AP$2000,B679,6),INDEX('LŠZ H'!A$2:AI$2000,B679,6))</f>
        <v>P441</v>
      </c>
      <c r="G679" s="289" t="str">
        <f>IF(A679="P",INDEX('LŠZ P'!A$2:AP$2000,B679,21),INDEX('LŠZ H'!A$2:AI$2000,B679,21))</f>
        <v>P,P</v>
      </c>
      <c r="H679" s="288">
        <f>IF(A679="P",INDEX('LŠZ P'!A$2:AP$2000,B679,17),INDEX('LŠZ H'!A$2:AI$2000,B679,17))</f>
        <v>18615</v>
      </c>
      <c r="I679" s="446">
        <v>44098</v>
      </c>
      <c r="J679" s="289" t="str">
        <f>IF(A679="P",INDEX('LŠZ P'!A$2:AP$2000,B679,2),INDEX('LŠZ H'!A$2:AI$2000,B679,2))</f>
        <v>MPK</v>
      </c>
      <c r="K679" s="288" t="str">
        <f>IF(A679="P",CONCATENATE(INDEX('LŠZ P'!A$2:AP$2000,B679,24),",",INDEX('LŠZ P'!A$2:AP$2000,B679,26)," ",INDEX('LŠZ P'!A$2:AP$2000,B679,25)),CONCATENATE(INDEX('LŠZ H'!A$2:AI$2000,B679,24),",",INDEX('LŠZ H'!A$2:AI$2000,B679,26)," ",INDEX('LŠZ H'!A$2:AI$2000,B679,25)))</f>
        <v>Horné Ozorovce 30,957 03 Bán. n/Bebravou</v>
      </c>
      <c r="L679" s="288" t="str">
        <f>IF(A679="P",INDEX('LŠZ P'!A$2:AP$2000,B679,20),INDEX('LŠZ H'!A$2:AI$2000,B679,20))</f>
        <v>Ďurina</v>
      </c>
      <c r="M679" s="288" t="str">
        <f>IF(A679="P",CONCATENATE(INDEX('LŠZ P'!A$2:AP$2000,B679,3),"/",INDEX('LŠZ P'!A$2:AP$2000,B679,4)),CONCATENATE(INDEX('LŠZ H'!A$2:AI$2000,B679,3),"/",INDEX('LŠZ H'!A$2:AI$2000,B679,4)))</f>
        <v>AVIS 2 28/MINIPLANE PSF TOP 80</v>
      </c>
      <c r="N679" s="288" t="str">
        <f>IF(A679="P",CONCATENATE(INDEX('LŠZ P'!A$2:AP$2000,B679,23),";",INDEX('LŠZ P'!A$2:AP$2000,B679,42)),CONCATENATE(INDEX('LŠZ H'!A$2:AI$2000,B679,23),";",INDEX('LŠZ H'!A$2:AI$2000,B679,39)))</f>
        <v>60,40//80/168;</v>
      </c>
      <c r="O679" s="896">
        <v>44825</v>
      </c>
      <c r="P679" s="599"/>
    </row>
    <row r="680" spans="1:16" s="295" customFormat="1" x14ac:dyDescent="0.2">
      <c r="A680" s="253" t="s">
        <v>991</v>
      </c>
      <c r="B680" s="289">
        <v>1015</v>
      </c>
      <c r="C680" s="607">
        <v>676</v>
      </c>
      <c r="D680" s="288" t="str">
        <f>IF(A680="P",INDEX('LŠZ P'!A$2:AP$2000,B680,11),INDEX('LŠZ H'!A$2:AI$2000,B680,11))</f>
        <v>Peter LADZIANSKY</v>
      </c>
      <c r="E680" s="288" t="str">
        <f>IF(A680="P",INDEX('LŠZ P'!A$2:AP$2000,B680,5),INDEX('LŠZ H'!A$2:AI$2000,B680,5))</f>
        <v>OM-L015</v>
      </c>
      <c r="F680" s="288">
        <f>IF(A680="P",INDEX('LŠZ P'!A$2:AP$2000,B680,6),INDEX('LŠZ H'!A$2:AI$2000,B680,6))</f>
        <v>0</v>
      </c>
      <c r="G680" s="289" t="str">
        <f>IF(A680="P",INDEX('LŠZ P'!A$2:AP$2000,B680,21),INDEX('LŠZ H'!A$2:AI$2000,B680,21))</f>
        <v>V</v>
      </c>
      <c r="H680" s="288">
        <f>IF(A680="P",INDEX('LŠZ P'!A$2:AP$2000,B680,17),INDEX('LŠZ H'!A$2:AI$2000,B680,17))</f>
        <v>20676</v>
      </c>
      <c r="I680" s="446">
        <v>44099</v>
      </c>
      <c r="J680" s="289" t="str">
        <f>IF(A680="P",INDEX('LŠZ P'!A$2:AP$2000,B680,2),INDEX('LŠZ H'!A$2:AI$2000,B680,2))</f>
        <v>PK</v>
      </c>
      <c r="K680" s="288" t="str">
        <f>IF(A680="P",CONCATENATE(INDEX('LŠZ P'!A$2:AP$2000,B680,24),",",INDEX('LŠZ P'!A$2:AP$2000,B680,26)," ",INDEX('LŠZ P'!A$2:AP$2000,B680,25)),CONCATENATE(INDEX('LŠZ H'!A$2:AI$2000,B680,24),",",INDEX('LŠZ H'!A$2:AI$2000,B680,26)," ",INDEX('LŠZ H'!A$2:AI$2000,B680,25)))</f>
        <v>Učiteľská 11,969 01 Banská Štiavnica</v>
      </c>
      <c r="L680" s="288" t="str">
        <f>IF(A680="P",INDEX('LŠZ P'!A$2:AP$2000,B680,20),INDEX('LŠZ H'!A$2:AI$2000,B680,20))</f>
        <v>Bohuš</v>
      </c>
      <c r="M680" s="288" t="str">
        <f>IF(A680="P",CONCATENATE(INDEX('LŠZ P'!A$2:AP$2000,B680,3),"/",INDEX('LŠZ P'!A$2:AP$2000,B680,4)),CONCATENATE(INDEX('LŠZ H'!A$2:AI$2000,B680,3),"/",INDEX('LŠZ H'!A$2:AI$2000,B680,4)))</f>
        <v>ANTEA M/</v>
      </c>
      <c r="N680" s="288" t="str">
        <f>IF(A680="P",CONCATENATE(INDEX('LŠZ P'!A$2:AP$2000,B680,23),";",INDEX('LŠZ P'!A$2:AP$2000,B680,42)),CONCATENATE(INDEX('LŠZ H'!A$2:AI$2000,B680,23),";",INDEX('LŠZ H'!A$2:AI$2000,B680,39)))</f>
        <v>100;</v>
      </c>
      <c r="O680" s="896">
        <v>44823</v>
      </c>
      <c r="P680" s="599"/>
    </row>
    <row r="681" spans="1:16" s="295" customFormat="1" x14ac:dyDescent="0.2">
      <c r="A681" s="253" t="s">
        <v>991</v>
      </c>
      <c r="B681" s="289">
        <v>564</v>
      </c>
      <c r="C681" s="607">
        <v>677</v>
      </c>
      <c r="D681" s="288" t="str">
        <f>IF(A681="P",INDEX('LŠZ P'!A$2:AP$2000,B681,11),INDEX('LŠZ H'!A$2:AI$2000,B681,11))</f>
        <v>Peter LADZIANSKY</v>
      </c>
      <c r="E681" s="288" t="str">
        <f>IF(A681="P",INDEX('LŠZ P'!A$2:AP$2000,B681,5),INDEX('LŠZ H'!A$2:AI$2000,B681,5))</f>
        <v>OM-P564</v>
      </c>
      <c r="F681" s="288">
        <f>IF(A681="P",INDEX('LŠZ P'!A$2:AP$2000,B681,6),INDEX('LŠZ H'!A$2:AI$2000,B681,6))</f>
        <v>0</v>
      </c>
      <c r="G681" s="289" t="str">
        <f>IF(A681="P",INDEX('LŠZ P'!A$2:AP$2000,B681,21),INDEX('LŠZ H'!A$2:AI$2000,B681,21))</f>
        <v>P</v>
      </c>
      <c r="H681" s="288">
        <f>IF(A681="P",INDEX('LŠZ P'!A$2:AP$2000,B681,17),INDEX('LŠZ H'!A$2:AI$2000,B681,17))</f>
        <v>20677</v>
      </c>
      <c r="I681" s="446">
        <v>44099</v>
      </c>
      <c r="J681" s="289" t="str">
        <f>IF(A681="P",INDEX('LŠZ P'!A$2:AP$2000,B681,2),INDEX('LŠZ H'!A$2:AI$2000,B681,2))</f>
        <v>PK</v>
      </c>
      <c r="K681" s="288" t="str">
        <f>IF(A681="P",CONCATENATE(INDEX('LŠZ P'!A$2:AP$2000,B681,24),",",INDEX('LŠZ P'!A$2:AP$2000,B681,26)," ",INDEX('LŠZ P'!A$2:AP$2000,B681,25)),CONCATENATE(INDEX('LŠZ H'!A$2:AI$2000,B681,24),",",INDEX('LŠZ H'!A$2:AI$2000,B681,26)," ",INDEX('LŠZ H'!A$2:AI$2000,B681,25)))</f>
        <v>Učiteľská 11,969 01 Banská Štiavnica</v>
      </c>
      <c r="L681" s="288" t="str">
        <f>IF(A681="P",INDEX('LŠZ P'!A$2:AP$2000,B681,20),INDEX('LŠZ H'!A$2:AI$2000,B681,20))</f>
        <v>Bohuš</v>
      </c>
      <c r="M681" s="288" t="str">
        <f>IF(A681="P",CONCATENATE(INDEX('LŠZ P'!A$2:AP$2000,B681,3),"/",INDEX('LŠZ P'!A$2:AP$2000,B681,4)),CONCATENATE(INDEX('LŠZ H'!A$2:AI$2000,B681,3),"/",INDEX('LŠZ H'!A$2:AI$2000,B681,4)))</f>
        <v>ANTEA M/</v>
      </c>
      <c r="N681" s="288" t="str">
        <f>IF(A681="P",CONCATENATE(INDEX('LŠZ P'!A$2:AP$2000,B681,23),";",INDEX('LŠZ P'!A$2:AP$2000,B681,42)),CONCATENATE(INDEX('LŠZ H'!A$2:AI$2000,B681,23),";",INDEX('LŠZ H'!A$2:AI$2000,B681,39)))</f>
        <v>71;</v>
      </c>
      <c r="O681" s="896">
        <v>44821</v>
      </c>
      <c r="P681" s="599"/>
    </row>
    <row r="682" spans="1:16" s="295" customFormat="1" x14ac:dyDescent="0.2">
      <c r="A682" s="253" t="s">
        <v>991</v>
      </c>
      <c r="B682" s="289">
        <v>570</v>
      </c>
      <c r="C682" s="607">
        <v>678</v>
      </c>
      <c r="D682" s="288" t="str">
        <f>IF(A682="P",INDEX('LŠZ P'!A$2:AP$2000,B682,11),INDEX('LŠZ H'!A$2:AI$2000,B682,11))</f>
        <v>Ján STEHLÍK</v>
      </c>
      <c r="E682" s="288" t="str">
        <f>IF(A682="P",INDEX('LŠZ P'!A$2:AP$2000,B682,5),INDEX('LŠZ H'!A$2:AI$2000,B682,5))</f>
        <v>OM-P570</v>
      </c>
      <c r="F682" s="288">
        <f>IF(A682="P",INDEX('LŠZ P'!A$2:AP$2000,B682,6),INDEX('LŠZ H'!A$2:AI$2000,B682,6))</f>
        <v>0</v>
      </c>
      <c r="G682" s="289" t="str">
        <f>IF(A682="P",INDEX('LŠZ P'!A$2:AP$2000,B682,21),INDEX('LŠZ H'!A$2:AI$2000,B682,21))</f>
        <v>P</v>
      </c>
      <c r="H682" s="288">
        <f>IF(A682="P",INDEX('LŠZ P'!A$2:AP$2000,B682,17),INDEX('LŠZ H'!A$2:AI$2000,B682,17))</f>
        <v>18620</v>
      </c>
      <c r="I682" s="446">
        <v>44102</v>
      </c>
      <c r="J682" s="289" t="str">
        <f>IF(A682="P",INDEX('LŠZ P'!A$2:AP$2000,B682,2),INDEX('LŠZ H'!A$2:AI$2000,B682,2))</f>
        <v>PK</v>
      </c>
      <c r="K682" s="288" t="str">
        <f>IF(A682="P",CONCATENATE(INDEX('LŠZ P'!A$2:AP$2000,B682,24),",",INDEX('LŠZ P'!A$2:AP$2000,B682,26)," ",INDEX('LŠZ P'!A$2:AP$2000,B682,25)),CONCATENATE(INDEX('LŠZ H'!A$2:AI$2000,B682,24),",",INDEX('LŠZ H'!A$2:AI$2000,B682,26)," ",INDEX('LŠZ H'!A$2:AI$2000,B682,25)))</f>
        <v>Nálepkova 46,977 01 Brezno</v>
      </c>
      <c r="L682" s="288" t="str">
        <f>IF(A682="P",INDEX('LŠZ P'!A$2:AP$2000,B682,20),INDEX('LŠZ H'!A$2:AI$2000,B682,20))</f>
        <v>Jančiar</v>
      </c>
      <c r="M682" s="288" t="str">
        <f>IF(A682="P",CONCATENATE(INDEX('LŠZ P'!A$2:AP$2000,B682,3),"/",INDEX('LŠZ P'!A$2:AP$2000,B682,4)),CONCATENATE(INDEX('LŠZ H'!A$2:AI$2000,B682,3),"/",INDEX('LŠZ H'!A$2:AI$2000,B682,4)))</f>
        <v>RIDE 2/</v>
      </c>
      <c r="N682" s="288" t="str">
        <f>IF(A682="P",CONCATENATE(INDEX('LŠZ P'!A$2:AP$2000,B682,23),";",INDEX('LŠZ P'!A$2:AP$2000,B682,42)),CONCATENATE(INDEX('LŠZ H'!A$2:AI$2000,B682,23),";",INDEX('LŠZ H'!A$2:AI$2000,B682,39)))</f>
        <v>9,5;</v>
      </c>
      <c r="O682" s="896">
        <v>44828</v>
      </c>
      <c r="P682" s="599"/>
    </row>
    <row r="683" spans="1:16" s="295" customFormat="1" x14ac:dyDescent="0.2">
      <c r="A683" s="253" t="s">
        <v>991</v>
      </c>
      <c r="B683" s="289">
        <v>136</v>
      </c>
      <c r="C683" s="607">
        <v>679</v>
      </c>
      <c r="D683" s="288" t="str">
        <f>IF(A683="P",INDEX('LŠZ P'!A$2:AP$2000,B683,11),INDEX('LŠZ H'!A$2:AI$2000,B683,11))</f>
        <v>Pavel BRIATKA</v>
      </c>
      <c r="E683" s="288" t="str">
        <f>IF(A683="P",INDEX('LŠZ P'!A$2:AP$2000,B683,5),INDEX('LŠZ H'!A$2:AI$2000,B683,5))</f>
        <v>OM-P136</v>
      </c>
      <c r="F683" s="288" t="str">
        <f>IF(A683="P",INDEX('LŠZ P'!A$2:AP$2000,B683,6),INDEX('LŠZ H'!A$2:AI$2000,B683,6))</f>
        <v>L028</v>
      </c>
      <c r="G683" s="289" t="str">
        <f>IF(A683="P",INDEX('LŠZ P'!A$2:AP$2000,B683,21),INDEX('LŠZ H'!A$2:AI$2000,B683,21))</f>
        <v>P,Z</v>
      </c>
      <c r="H683" s="288">
        <f>IF(A683="P",INDEX('LŠZ P'!A$2:AP$2000,B683,17),INDEX('LŠZ H'!A$2:AI$2000,B683,17))</f>
        <v>20269</v>
      </c>
      <c r="I683" s="446">
        <v>44102</v>
      </c>
      <c r="J683" s="289" t="str">
        <f>IF(A683="P",INDEX('LŠZ P'!A$2:AP$2000,B683,2),INDEX('LŠZ H'!A$2:AI$2000,B683,2))</f>
        <v>PK</v>
      </c>
      <c r="K683" s="288" t="str">
        <f>IF(A683="P",CONCATENATE(INDEX('LŠZ P'!A$2:AP$2000,B683,24),",",INDEX('LŠZ P'!A$2:AP$2000,B683,26)," ",INDEX('LŠZ P'!A$2:AP$2000,B683,25)),CONCATENATE(INDEX('LŠZ H'!A$2:AI$2000,B683,24),",",INDEX('LŠZ H'!A$2:AI$2000,B683,26)," ",INDEX('LŠZ H'!A$2:AI$2000,B683,25)))</f>
        <v>Bosniacka 50,917 05 Trnava</v>
      </c>
      <c r="L683" s="288" t="str">
        <f>IF(A683="P",INDEX('LŠZ P'!A$2:AP$2000,B683,20),INDEX('LŠZ H'!A$2:AI$2000,B683,20))</f>
        <v>Matovič</v>
      </c>
      <c r="M683" s="288" t="str">
        <f>IF(A683="P",CONCATENATE(INDEX('LŠZ P'!A$2:AP$2000,B683,3),"/",INDEX('LŠZ P'!A$2:AP$2000,B683,4)),CONCATENATE(INDEX('LŠZ H'!A$2:AI$2000,B683,3),"/",INDEX('LŠZ H'!A$2:AI$2000,B683,4)))</f>
        <v>REPORT´AIR 26/</v>
      </c>
      <c r="N683" s="288" t="str">
        <f>IF(A683="P",CONCATENATE(INDEX('LŠZ P'!A$2:AP$2000,B683,23),";",INDEX('LŠZ P'!A$2:AP$2000,B683,42)),CONCATENATE(INDEX('LŠZ H'!A$2:AI$2000,B683,23),";",INDEX('LŠZ H'!A$2:AI$2000,B683,39)))</f>
        <v>184;</v>
      </c>
      <c r="O683" s="896">
        <v>44827</v>
      </c>
      <c r="P683" s="599"/>
    </row>
    <row r="684" spans="1:16" s="295" customFormat="1" x14ac:dyDescent="0.2">
      <c r="A684" s="253" t="s">
        <v>991</v>
      </c>
      <c r="B684" s="289">
        <v>889</v>
      </c>
      <c r="C684" s="607">
        <v>680</v>
      </c>
      <c r="D684" s="288" t="str">
        <f>IF(A684="P",INDEX('LŠZ P'!A$2:AP$2000,B684,11),INDEX('LŠZ H'!A$2:AI$2000,B684,11))</f>
        <v>Michal TRUDIČ</v>
      </c>
      <c r="E684" s="288" t="str">
        <f>IF(A684="P",INDEX('LŠZ P'!A$2:AP$2000,B684,5),INDEX('LŠZ H'!A$2:AI$2000,B684,5))</f>
        <v>OM-P889</v>
      </c>
      <c r="F684" s="288" t="str">
        <f>IF(A684="P",INDEX('LŠZ P'!A$2:AP$2000,B684,6),INDEX('LŠZ H'!A$2:AI$2000,B684,6))</f>
        <v>P806</v>
      </c>
      <c r="G684" s="289" t="str">
        <f>IF(A684="P",INDEX('LŠZ P'!A$2:AP$2000,B684,21),INDEX('LŠZ H'!A$2:AI$2000,B684,21))</f>
        <v>P,P</v>
      </c>
      <c r="H684" s="288">
        <f>IF(A684="P",INDEX('LŠZ P'!A$2:AP$2000,B684,17),INDEX('LŠZ H'!A$2:AI$2000,B684,17))</f>
        <v>18370</v>
      </c>
      <c r="I684" s="446">
        <v>44103</v>
      </c>
      <c r="J684" s="289" t="str">
        <f>IF(A684="P",INDEX('LŠZ P'!A$2:AP$2000,B684,2),INDEX('LŠZ H'!A$2:AI$2000,B684,2))</f>
        <v>MPK</v>
      </c>
      <c r="K684" s="288" t="str">
        <f>IF(A684="P",CONCATENATE(INDEX('LŠZ P'!A$2:AP$2000,B684,24),",",INDEX('LŠZ P'!A$2:AP$2000,B684,26)," ",INDEX('LŠZ P'!A$2:AP$2000,B684,25)),CONCATENATE(INDEX('LŠZ H'!A$2:AI$2000,B684,24),",",INDEX('LŠZ H'!A$2:AI$2000,B684,26)," ",INDEX('LŠZ H'!A$2:AI$2000,B684,25)))</f>
        <v>A. Svianteka 14,085 01 Bardejov</v>
      </c>
      <c r="L684" s="288" t="str">
        <f>IF(A684="P",INDEX('LŠZ P'!A$2:AP$2000,B684,20),INDEX('LŠZ H'!A$2:AI$2000,B684,20))</f>
        <v>Adame</v>
      </c>
      <c r="M684" s="288" t="str">
        <f>IF(A684="P",CONCATENATE(INDEX('LŠZ P'!A$2:AP$2000,B684,3),"/",INDEX('LŠZ P'!A$2:AP$2000,B684,4)),CONCATENATE(INDEX('LŠZ H'!A$2:AI$2000,B684,3),"/",INDEX('LŠZ H'!A$2:AI$2000,B684,4)))</f>
        <v>GOLDEN 4 26/RR 200</v>
      </c>
      <c r="N684" s="288" t="str">
        <f>IF(A684="P",CONCATENATE(INDEX('LŠZ P'!A$2:AP$2000,B684,23),";",INDEX('LŠZ P'!A$2:AP$2000,B684,42)),CONCATENATE(INDEX('LŠZ H'!A$2:AI$2000,B684,23),";",INDEX('LŠZ H'!A$2:AI$2000,B684,39)))</f>
        <v>102//181/186;PLS č. 16872/P</v>
      </c>
      <c r="O684" s="896">
        <v>44814</v>
      </c>
      <c r="P684" s="599"/>
    </row>
    <row r="685" spans="1:16" s="297" customFormat="1" x14ac:dyDescent="0.2">
      <c r="A685" s="253" t="s">
        <v>991</v>
      </c>
      <c r="B685" s="289">
        <v>416</v>
      </c>
      <c r="C685" s="607">
        <v>681</v>
      </c>
      <c r="D685" s="288" t="str">
        <f>IF(A685="P",INDEX('LŠZ P'!A$2:AP$2000,B685,11),INDEX('LŠZ H'!A$2:AI$2000,B685,11))</f>
        <v>Ing. Martin MASNÝ</v>
      </c>
      <c r="E685" s="288" t="str">
        <f>IF(A685="P",INDEX('LŠZ P'!A$2:AP$2000,B685,5),INDEX('LŠZ H'!A$2:AI$2000,B685,5))</f>
        <v>OM-P416</v>
      </c>
      <c r="F685" s="288" t="str">
        <f>IF(A685="P",INDEX('LŠZ P'!A$2:AP$2000,B685,6),INDEX('LŠZ H'!A$2:AI$2000,B685,6))</f>
        <v>P416</v>
      </c>
      <c r="G685" s="289" t="str">
        <f>IF(A685="P",INDEX('LŠZ P'!A$2:AP$2000,B685,21),INDEX('LŠZ H'!A$2:AI$2000,B685,21))</f>
        <v>P/V</v>
      </c>
      <c r="H685" s="288">
        <f>IF(A685="P",INDEX('LŠZ P'!A$2:AP$2000,B685,17),INDEX('LŠZ H'!A$2:AI$2000,B685,17))</f>
        <v>20271</v>
      </c>
      <c r="I685" s="446">
        <v>44104</v>
      </c>
      <c r="J685" s="289" t="str">
        <f>IF(A685="P",INDEX('LŠZ P'!A$2:AP$2000,B685,2),INDEX('LŠZ H'!A$2:AI$2000,B685,2))</f>
        <v>MPK</v>
      </c>
      <c r="K685" s="288" t="str">
        <f>IF(A685="P",CONCATENATE(INDEX('LŠZ P'!A$2:AP$2000,B685,24),",",INDEX('LŠZ P'!A$2:AP$2000,B685,26)," ",INDEX('LŠZ P'!A$2:AP$2000,B685,25)),CONCATENATE(INDEX('LŠZ H'!A$2:AI$2000,B685,24),",",INDEX('LŠZ H'!A$2:AI$2000,B685,26)," ",INDEX('LŠZ H'!A$2:AI$2000,B685,25)))</f>
        <v>Fullova 936/4,015 01 Rajec</v>
      </c>
      <c r="L685" s="288" t="str">
        <f>IF(A685="P",INDEX('LŠZ P'!A$2:AP$2000,B685,20),INDEX('LŠZ H'!A$2:AI$2000,B685,20))</f>
        <v>Vrabec/Adame</v>
      </c>
      <c r="M685" s="288" t="str">
        <f>IF(A685="P",CONCATENATE(INDEX('LŠZ P'!A$2:AP$2000,B685,3),"/",INDEX('LŠZ P'!A$2:AP$2000,B685,4)),CONCATENATE(INDEX('LŠZ H'!A$2:AI$2000,B685,3),"/",INDEX('LŠZ H'!A$2:AI$2000,B685,4)))</f>
        <v>ANTEA 2 L/SPIN 180 R</v>
      </c>
      <c r="N685" s="288" t="str">
        <f>IF(A685="P",CONCATENATE(INDEX('LŠZ P'!A$2:AP$2000,B685,23),";",INDEX('LŠZ P'!A$2:AP$2000,B685,42)),CONCATENATE(INDEX('LŠZ H'!A$2:AI$2000,B685,23),";",INDEX('LŠZ H'!A$2:AI$2000,B685,39)))</f>
        <v>62//NIL;PARA PLS platný do 21.9.2022</v>
      </c>
      <c r="O685" s="896" t="s">
        <v>9423</v>
      </c>
      <c r="P685" s="608"/>
    </row>
    <row r="686" spans="1:16" s="295" customFormat="1" x14ac:dyDescent="0.2">
      <c r="A686" s="253" t="s">
        <v>991</v>
      </c>
      <c r="B686" s="289">
        <v>414</v>
      </c>
      <c r="C686" s="607">
        <v>682</v>
      </c>
      <c r="D686" s="288" t="str">
        <f>IF(A686="P",INDEX('LŠZ P'!A$2:AP$2000,B686,11),INDEX('LŠZ H'!A$2:AI$2000,B686,11))</f>
        <v>Juraj PETROVIČ</v>
      </c>
      <c r="E686" s="288" t="str">
        <f>IF(A686="P",INDEX('LŠZ P'!A$2:AP$2000,B686,5),INDEX('LŠZ H'!A$2:AI$2000,B686,5))</f>
        <v>OM-P414</v>
      </c>
      <c r="F686" s="288">
        <f>IF(A686="P",INDEX('LŠZ P'!A$2:AP$2000,B686,6),INDEX('LŠZ H'!A$2:AI$2000,B686,6))</f>
        <v>0</v>
      </c>
      <c r="G686" s="289" t="str">
        <f>IF(A686="P",INDEX('LŠZ P'!A$2:AP$2000,B686,21),INDEX('LŠZ H'!A$2:AI$2000,B686,21))</f>
        <v>P</v>
      </c>
      <c r="H686" s="288">
        <f>IF(A686="P",INDEX('LŠZ P'!A$2:AP$2000,B686,17),INDEX('LŠZ H'!A$2:AI$2000,B686,17))</f>
        <v>15661</v>
      </c>
      <c r="I686" s="446">
        <v>44104</v>
      </c>
      <c r="J686" s="289" t="str">
        <f>IF(A686="P",INDEX('LŠZ P'!A$2:AP$2000,B686,2),INDEX('LŠZ H'!A$2:AI$2000,B686,2))</f>
        <v>PK</v>
      </c>
      <c r="K686" s="288" t="str">
        <f>IF(A686="P",CONCATENATE(INDEX('LŠZ P'!A$2:AP$2000,B686,24),",",INDEX('LŠZ P'!A$2:AP$2000,B686,26)," ",INDEX('LŠZ P'!A$2:AP$2000,B686,25)),CONCATENATE(INDEX('LŠZ H'!A$2:AI$2000,B686,24),",",INDEX('LŠZ H'!A$2:AI$2000,B686,26)," ",INDEX('LŠZ H'!A$2:AI$2000,B686,25)))</f>
        <v>Račianska 12,831 04 Bratislava</v>
      </c>
      <c r="L686" s="288" t="str">
        <f>IF(A686="P",INDEX('LŠZ P'!A$2:AP$2000,B686,20),INDEX('LŠZ H'!A$2:AI$2000,B686,20))</f>
        <v>Kačmár</v>
      </c>
      <c r="M686" s="288" t="str">
        <f>IF(A686="P",CONCATENATE(INDEX('LŠZ P'!A$2:AP$2000,B686,3),"/",INDEX('LŠZ P'!A$2:AP$2000,B686,4)),CONCATENATE(INDEX('LŠZ H'!A$2:AI$2000,B686,3),"/",INDEX('LŠZ H'!A$2:AI$2000,B686,4)))</f>
        <v>BRIGHT 5 28/</v>
      </c>
      <c r="N686" s="288" t="str">
        <f>IF(A686="P",CONCATENATE(INDEX('LŠZ P'!A$2:AP$2000,B686,23),";",INDEX('LŠZ P'!A$2:AP$2000,B686,42)),CONCATENATE(INDEX('LŠZ H'!A$2:AI$2000,B686,23),";",INDEX('LŠZ H'!A$2:AI$2000,B686,39)))</f>
        <v>5,5;</v>
      </c>
      <c r="O686" s="896">
        <v>44833</v>
      </c>
      <c r="P686" s="599"/>
    </row>
    <row r="687" spans="1:16" s="295" customFormat="1" x14ac:dyDescent="0.2">
      <c r="A687" s="253" t="s">
        <v>991</v>
      </c>
      <c r="B687" s="289">
        <v>560</v>
      </c>
      <c r="C687" s="607">
        <v>683</v>
      </c>
      <c r="D687" s="288" t="str">
        <f>IF(A687="P",INDEX('LŠZ P'!A$2:AP$2000,B687,11),INDEX('LŠZ H'!A$2:AI$2000,B687,11))</f>
        <v>Peter BALEK</v>
      </c>
      <c r="E687" s="288" t="str">
        <f>IF(A687="P",INDEX('LŠZ P'!A$2:AP$2000,B687,5),INDEX('LŠZ H'!A$2:AI$2000,B687,5))</f>
        <v>OM-P560</v>
      </c>
      <c r="F687" s="288">
        <f>IF(A687="P",INDEX('LŠZ P'!A$2:AP$2000,B687,6),INDEX('LŠZ H'!A$2:AI$2000,B687,6))</f>
        <v>0</v>
      </c>
      <c r="G687" s="289" t="str">
        <f>IF(A687="P",INDEX('LŠZ P'!A$2:AP$2000,B687,21),INDEX('LŠZ H'!A$2:AI$2000,B687,21))</f>
        <v>V</v>
      </c>
      <c r="H687" s="288">
        <f>IF(A687="P",INDEX('LŠZ P'!A$2:AP$2000,B687,17),INDEX('LŠZ H'!A$2:AI$2000,B687,17))</f>
        <v>20273</v>
      </c>
      <c r="I687" s="446">
        <v>44104</v>
      </c>
      <c r="J687" s="289" t="str">
        <f>IF(A687="P",INDEX('LŠZ P'!A$2:AP$2000,B687,2),INDEX('LŠZ H'!A$2:AI$2000,B687,2))</f>
        <v>PK</v>
      </c>
      <c r="K687" s="288" t="str">
        <f>IF(A687="P",CONCATENATE(INDEX('LŠZ P'!A$2:AP$2000,B687,24),",",INDEX('LŠZ P'!A$2:AP$2000,B687,26)," ",INDEX('LŠZ P'!A$2:AP$2000,B687,25)),CONCATENATE(INDEX('LŠZ H'!A$2:AI$2000,B687,24),",",INDEX('LŠZ H'!A$2:AI$2000,B687,26)," ",INDEX('LŠZ H'!A$2:AI$2000,B687,25)))</f>
        <v>Zákamenné 155/101,029 56 Zákamenné</v>
      </c>
      <c r="L687" s="288" t="str">
        <f>IF(A687="P",INDEX('LŠZ P'!A$2:AP$2000,B687,20),INDEX('LŠZ H'!A$2:AI$2000,B687,20))</f>
        <v>Vyparina</v>
      </c>
      <c r="M687" s="288" t="str">
        <f>IF(A687="P",CONCATENATE(INDEX('LŠZ P'!A$2:AP$2000,B687,3),"/",INDEX('LŠZ P'!A$2:AP$2000,B687,4)),CONCATENATE(INDEX('LŠZ H'!A$2:AI$2000,B687,3),"/",INDEX('LŠZ H'!A$2:AI$2000,B687,4)))</f>
        <v>DELTA 4 ML/</v>
      </c>
      <c r="N687" s="288" t="str">
        <f>IF(A687="P",CONCATENATE(INDEX('LŠZ P'!A$2:AP$2000,B687,23),";",INDEX('LŠZ P'!A$2:AP$2000,B687,42)),CONCATENATE(INDEX('LŠZ H'!A$2:AI$2000,B687,23),";",INDEX('LŠZ H'!A$2:AI$2000,B687,39)))</f>
        <v>0;</v>
      </c>
      <c r="O687" s="896">
        <v>44828</v>
      </c>
      <c r="P687" s="599"/>
    </row>
    <row r="688" spans="1:16" s="295" customFormat="1" x14ac:dyDescent="0.2">
      <c r="A688" s="253" t="s">
        <v>991</v>
      </c>
      <c r="B688" s="289">
        <v>1037</v>
      </c>
      <c r="C688" s="607">
        <v>684</v>
      </c>
      <c r="D688" s="288" t="str">
        <f>IF(A688="P",INDEX('LŠZ P'!A$2:AP$2000,B688,11),INDEX('LŠZ H'!A$2:AI$2000,B688,11))</f>
        <v>Ing. Jozef OBERHAUSER</v>
      </c>
      <c r="E688" s="288" t="str">
        <f>IF(A688="P",INDEX('LŠZ P'!A$2:AP$2000,B688,5),INDEX('LŠZ H'!A$2:AI$2000,B688,5))</f>
        <v>OM-L037</v>
      </c>
      <c r="F688" s="288">
        <f>IF(A688="P",INDEX('LŠZ P'!A$2:AP$2000,B688,6),INDEX('LŠZ H'!A$2:AI$2000,B688,6))</f>
        <v>0</v>
      </c>
      <c r="G688" s="289" t="str">
        <f>IF(A688="P",INDEX('LŠZ P'!A$2:AP$2000,B688,21),INDEX('LŠZ H'!A$2:AI$2000,B688,21))</f>
        <v>V</v>
      </c>
      <c r="H688" s="288">
        <f>IF(A688="P",INDEX('LŠZ P'!A$2:AP$2000,B688,17),INDEX('LŠZ H'!A$2:AI$2000,B688,17))</f>
        <v>20274</v>
      </c>
      <c r="I688" s="446">
        <v>44104</v>
      </c>
      <c r="J688" s="289" t="str">
        <f>IF(A688="P",INDEX('LŠZ P'!A$2:AP$2000,B688,2),INDEX('LŠZ H'!A$2:AI$2000,B688,2))</f>
        <v>PK</v>
      </c>
      <c r="K688" s="288" t="str">
        <f>IF(A688="P",CONCATENATE(INDEX('LŠZ P'!A$2:AP$2000,B688,24),",",INDEX('LŠZ P'!A$2:AP$2000,B688,26)," ",INDEX('LŠZ P'!A$2:AP$2000,B688,25)),CONCATENATE(INDEX('LŠZ H'!A$2:AI$2000,B688,24),",",INDEX('LŠZ H'!A$2:AI$2000,B688,26)," ",INDEX('LŠZ H'!A$2:AI$2000,B688,25)))</f>
        <v>Bystrá 355/22,055 01 Margecany</v>
      </c>
      <c r="L688" s="288" t="str">
        <f>IF(A688="P",INDEX('LŠZ P'!A$2:AP$2000,B688,20),INDEX('LŠZ H'!A$2:AI$2000,B688,20))</f>
        <v>Vyparina</v>
      </c>
      <c r="M688" s="288" t="str">
        <f>IF(A688="P",CONCATENATE(INDEX('LŠZ P'!A$2:AP$2000,B688,3),"/",INDEX('LŠZ P'!A$2:AP$2000,B688,4)),CONCATENATE(INDEX('LŠZ H'!A$2:AI$2000,B688,3),"/",INDEX('LŠZ H'!A$2:AI$2000,B688,4)))</f>
        <v>GEO 4 ML/</v>
      </c>
      <c r="N688" s="288" t="str">
        <f>IF(A688="P",CONCATENATE(INDEX('LŠZ P'!A$2:AP$2000,B688,23),";",INDEX('LŠZ P'!A$2:AP$2000,B688,42)),CONCATENATE(INDEX('LŠZ H'!A$2:AI$2000,B688,23),";",INDEX('LŠZ H'!A$2:AI$2000,B688,39)))</f>
        <v>120;</v>
      </c>
      <c r="O688" s="896">
        <v>44827</v>
      </c>
      <c r="P688" s="599"/>
    </row>
    <row r="689" spans="1:16" s="295" customFormat="1" x14ac:dyDescent="0.2">
      <c r="A689" s="253" t="s">
        <v>991</v>
      </c>
      <c r="B689" s="289">
        <v>550</v>
      </c>
      <c r="C689" s="607">
        <v>685</v>
      </c>
      <c r="D689" s="288" t="str">
        <f>IF(A689="P",INDEX('LŠZ P'!A$2:AP$2000,B689,11),INDEX('LŠZ H'!A$2:AI$2000,B689,11))</f>
        <v>Vladimír ČAMAJ</v>
      </c>
      <c r="E689" s="288" t="str">
        <f>IF(A689="P",INDEX('LŠZ P'!A$2:AP$2000,B689,5),INDEX('LŠZ H'!A$2:AI$2000,B689,5))</f>
        <v>OM-P550</v>
      </c>
      <c r="F689" s="288">
        <f>IF(A689="P",INDEX('LŠZ P'!A$2:AP$2000,B689,6),INDEX('LŠZ H'!A$2:AI$2000,B689,6))</f>
        <v>0</v>
      </c>
      <c r="G689" s="289" t="str">
        <f>IF(A689="P",INDEX('LŠZ P'!A$2:AP$2000,B689,21),INDEX('LŠZ H'!A$2:AI$2000,B689,21))</f>
        <v>P</v>
      </c>
      <c r="H689" s="288">
        <f>IF(A689="P",INDEX('LŠZ P'!A$2:AP$2000,B689,17),INDEX('LŠZ H'!A$2:AI$2000,B689,17))</f>
        <v>18606</v>
      </c>
      <c r="I689" s="446">
        <v>44105</v>
      </c>
      <c r="J689" s="289" t="str">
        <f>IF(A689="P",INDEX('LŠZ P'!A$2:AP$2000,B689,2),INDEX('LŠZ H'!A$2:AI$2000,B689,2))</f>
        <v>PK</v>
      </c>
      <c r="K689" s="288" t="str">
        <f>IF(A689="P",CONCATENATE(INDEX('LŠZ P'!A$2:AP$2000,B689,24),",",INDEX('LŠZ P'!A$2:AP$2000,B689,26)," ",INDEX('LŠZ P'!A$2:AP$2000,B689,25)),CONCATENATE(INDEX('LŠZ H'!A$2:AI$2000,B689,24),",",INDEX('LŠZ H'!A$2:AI$2000,B689,26)," ",INDEX('LŠZ H'!A$2:AI$2000,B689,25)))</f>
        <v>Školská 755,972 42 Lehota p/Vtáčnikom</v>
      </c>
      <c r="L689" s="288" t="str">
        <f>IF(A689="P",INDEX('LŠZ P'!A$2:AP$2000,B689,20),INDEX('LŠZ H'!A$2:AI$2000,B689,20))</f>
        <v>Vyparina</v>
      </c>
      <c r="M689" s="288" t="str">
        <f>IF(A689="P",CONCATENATE(INDEX('LŠZ P'!A$2:AP$2000,B689,3),"/",INDEX('LŠZ P'!A$2:AP$2000,B689,4)),CONCATENATE(INDEX('LŠZ H'!A$2:AI$2000,B689,3),"/",INDEX('LŠZ H'!A$2:AI$2000,B689,4)))</f>
        <v>ION 3 S/</v>
      </c>
      <c r="N689" s="288" t="str">
        <f>IF(A689="P",CONCATENATE(INDEX('LŠZ P'!A$2:AP$2000,B689,23),";",INDEX('LŠZ P'!A$2:AP$2000,B689,42)),CONCATENATE(INDEX('LŠZ H'!A$2:AI$2000,B689,23),";",INDEX('LŠZ H'!A$2:AI$2000,B689,39)))</f>
        <v>39;</v>
      </c>
      <c r="O689" s="896">
        <v>44832</v>
      </c>
      <c r="P689" s="599"/>
    </row>
    <row r="690" spans="1:16" s="295" customFormat="1" x14ac:dyDescent="0.2">
      <c r="A690" s="253" t="s">
        <v>991</v>
      </c>
      <c r="B690" s="289">
        <v>175</v>
      </c>
      <c r="C690" s="607">
        <v>686</v>
      </c>
      <c r="D690" s="288" t="str">
        <f>IF(A690="P",INDEX('LŠZ P'!A$2:AP$2000,B690,11),INDEX('LŠZ H'!A$2:AI$2000,B690,11))</f>
        <v>Ján SLUKA</v>
      </c>
      <c r="E690" s="288" t="str">
        <f>IF(A690="P",INDEX('LŠZ P'!A$2:AP$2000,B690,5),INDEX('LŠZ H'!A$2:AI$2000,B690,5))</f>
        <v>OM-P175</v>
      </c>
      <c r="F690" s="288" t="str">
        <f>IF(A690="P",INDEX('LŠZ P'!A$2:AP$2000,B690,6),INDEX('LŠZ H'!A$2:AI$2000,B690,6))</f>
        <v>P196</v>
      </c>
      <c r="G690" s="289" t="str">
        <f>IF(A690="P",INDEX('LŠZ P'!A$2:AP$2000,B690,21),INDEX('LŠZ H'!A$2:AI$2000,B690,21))</f>
        <v>V/P</v>
      </c>
      <c r="H690" s="288">
        <f>IF(A690="P",INDEX('LŠZ P'!A$2:AP$2000,B690,17),INDEX('LŠZ H'!A$2:AI$2000,B690,17))</f>
        <v>20686</v>
      </c>
      <c r="I690" s="446">
        <v>44105</v>
      </c>
      <c r="J690" s="289" t="str">
        <f>IF(A690="P",INDEX('LŠZ P'!A$2:AP$2000,B690,2),INDEX('LŠZ H'!A$2:AI$2000,B690,2))</f>
        <v>PK</v>
      </c>
      <c r="K690" s="288" t="str">
        <f>IF(A690="P",CONCATENATE(INDEX('LŠZ P'!A$2:AP$2000,B690,24),",",INDEX('LŠZ P'!A$2:AP$2000,B690,26)," ",INDEX('LŠZ P'!A$2:AP$2000,B690,25)),CONCATENATE(INDEX('LŠZ H'!A$2:AI$2000,B690,24),",",INDEX('LŠZ H'!A$2:AI$2000,B690,26)," ",INDEX('LŠZ H'!A$2:AI$2000,B690,25)))</f>
        <v>Červenej armády 237/35,935 02 Žemberovce</v>
      </c>
      <c r="L690" s="288" t="str">
        <f>IF(A690="P",INDEX('LŠZ P'!A$2:AP$2000,B690,20),INDEX('LŠZ H'!A$2:AI$2000,B690,20))</f>
        <v>Jančiar</v>
      </c>
      <c r="M690" s="288" t="str">
        <f>IF(A690="P",CONCATENATE(INDEX('LŠZ P'!A$2:AP$2000,B690,3),"/",INDEX('LŠZ P'!A$2:AP$2000,B690,4)),CONCATENATE(INDEX('LŠZ H'!A$2:AI$2000,B690,3),"/",INDEX('LŠZ H'!A$2:AI$2000,B690,4)))</f>
        <v>BLAZE 23/SPIN F 180E/SKY PERNIK</v>
      </c>
      <c r="N690" s="288" t="str">
        <f>IF(A690="P",CONCATENATE(INDEX('LŠZ P'!A$2:AP$2000,B690,23),";",INDEX('LŠZ P'!A$2:AP$2000,B690,42)),CONCATENATE(INDEX('LŠZ H'!A$2:AI$2000,B690,23),";",INDEX('LŠZ H'!A$2:AI$2000,B690,39)))</f>
        <v>100//314,20;para PLS č.17880/P platný do 19.10.2021</v>
      </c>
      <c r="O690" s="896">
        <v>44829</v>
      </c>
      <c r="P690" s="599"/>
    </row>
    <row r="691" spans="1:16" s="295" customFormat="1" x14ac:dyDescent="0.2">
      <c r="A691" s="253" t="s">
        <v>991</v>
      </c>
      <c r="B691" s="289">
        <v>1340</v>
      </c>
      <c r="C691" s="607">
        <v>687</v>
      </c>
      <c r="D691" s="288" t="str">
        <f>IF(A691="P",INDEX('LŠZ P'!A$2:AP$2000,B691,11),INDEX('LŠZ H'!A$2:AI$2000,B691,11))</f>
        <v>Ondrej MINARIK</v>
      </c>
      <c r="E691" s="288" t="str">
        <f>IF(A691="P",INDEX('LŠZ P'!A$2:AP$2000,B691,5),INDEX('LŠZ H'!A$2:AI$2000,B691,5))</f>
        <v>OM-L340</v>
      </c>
      <c r="F691" s="288">
        <f>IF(A691="P",INDEX('LŠZ P'!A$2:AP$2000,B691,6),INDEX('LŠZ H'!A$2:AI$2000,B691,6))</f>
        <v>0</v>
      </c>
      <c r="G691" s="289" t="str">
        <f>IF(A691="P",INDEX('LŠZ P'!A$2:AP$2000,B691,21),INDEX('LŠZ H'!A$2:AI$2000,B691,21))</f>
        <v>P</v>
      </c>
      <c r="H691" s="288">
        <v>15762</v>
      </c>
      <c r="I691" s="446">
        <v>44105</v>
      </c>
      <c r="J691" s="289" t="str">
        <f>IF(A691="P",INDEX('LŠZ P'!A$2:AP$2000,B691,2),INDEX('LŠZ H'!A$2:AI$2000,B691,2))</f>
        <v>PK</v>
      </c>
      <c r="K691" s="288" t="str">
        <f>IF(A691="P",CONCATENATE(INDEX('LŠZ P'!A$2:AP$2000,B691,24),",",INDEX('LŠZ P'!A$2:AP$2000,B691,26)," ",INDEX('LŠZ P'!A$2:AP$2000,B691,25)),CONCATENATE(INDEX('LŠZ H'!A$2:AI$2000,B691,24),",",INDEX('LŠZ H'!A$2:AI$2000,B691,26)," ",INDEX('LŠZ H'!A$2:AI$2000,B691,25)))</f>
        <v>Jašíkova 2634,022 01 Čadca</v>
      </c>
      <c r="L691" s="288" t="str">
        <f>IF(A691="P",INDEX('LŠZ P'!A$2:AP$2000,B691,20),INDEX('LŠZ H'!A$2:AI$2000,B691,20))</f>
        <v>Vrabec</v>
      </c>
      <c r="M691" s="288" t="str">
        <f>IF(A691="P",CONCATENATE(INDEX('LŠZ P'!A$2:AP$2000,B691,3),"/",INDEX('LŠZ P'!A$2:AP$2000,B691,4)),CONCATENATE(INDEX('LŠZ H'!A$2:AI$2000,B691,3),"/",INDEX('LŠZ H'!A$2:AI$2000,B691,4)))</f>
        <v>GOLDEN 4 28/</v>
      </c>
      <c r="N691" s="288" t="str">
        <f>IF(A691="P",CONCATENATE(INDEX('LŠZ P'!A$2:AP$2000,B691,23),";",INDEX('LŠZ P'!A$2:AP$2000,B691,42)),CONCATENATE(INDEX('LŠZ H'!A$2:AI$2000,B691,23),";",INDEX('LŠZ H'!A$2:AI$2000,B691,39)))</f>
        <v>49,30;</v>
      </c>
      <c r="O691" s="896">
        <v>44824</v>
      </c>
      <c r="P691" s="599"/>
    </row>
    <row r="692" spans="1:16" s="295" customFormat="1" x14ac:dyDescent="0.2">
      <c r="A692" s="253" t="s">
        <v>991</v>
      </c>
      <c r="B692" s="289">
        <v>1238</v>
      </c>
      <c r="C692" s="607">
        <v>688</v>
      </c>
      <c r="D692" s="288" t="str">
        <f>IF(A692="P",INDEX('LŠZ P'!A$2:AP$2000,B692,11),INDEX('LŠZ H'!A$2:AI$2000,B692,11))</f>
        <v>PaedDr. Miroslav JANČIAR</v>
      </c>
      <c r="E692" s="288" t="str">
        <f>IF(A692="P",INDEX('LŠZ P'!A$2:AP$2000,B692,5),INDEX('LŠZ H'!A$2:AI$2000,B692,5))</f>
        <v>OM-L238</v>
      </c>
      <c r="F692" s="288">
        <f>IF(A692="P",INDEX('LŠZ P'!A$2:AP$2000,B692,6),INDEX('LŠZ H'!A$2:AI$2000,B692,6))</f>
        <v>0</v>
      </c>
      <c r="G692" s="289" t="str">
        <f>IF(A692="P",INDEX('LŠZ P'!A$2:AP$2000,B692,21),INDEX('LŠZ H'!A$2:AI$2000,B692,21))</f>
        <v>Z</v>
      </c>
      <c r="H692" s="288">
        <f>IF(A692="P",INDEX('LŠZ P'!A$2:AP$2000,B692,17),INDEX('LŠZ H'!A$2:AI$2000,B692,17))</f>
        <v>20688</v>
      </c>
      <c r="I692" s="446">
        <v>44106</v>
      </c>
      <c r="J692" s="289" t="str">
        <f>IF(A692="P",INDEX('LŠZ P'!A$2:AP$2000,B692,2),INDEX('LŠZ H'!A$2:AI$2000,B692,2))</f>
        <v>PK</v>
      </c>
      <c r="K692" s="288" t="str">
        <f>IF(A692="P",CONCATENATE(INDEX('LŠZ P'!A$2:AP$2000,B692,24),",",INDEX('LŠZ P'!A$2:AP$2000,B692,26)," ",INDEX('LŠZ P'!A$2:AP$2000,B692,25)),CONCATENATE(INDEX('LŠZ H'!A$2:AI$2000,B692,24),",",INDEX('LŠZ H'!A$2:AI$2000,B692,26)," ",INDEX('LŠZ H'!A$2:AI$2000,B692,25)))</f>
        <v>Partizánska 1588/60,974 01 Banská Bystrica</v>
      </c>
      <c r="L692" s="288" t="str">
        <f>IF(A692="P",INDEX('LŠZ P'!A$2:AP$2000,B692,20),INDEX('LŠZ H'!A$2:AI$2000,B692,20))</f>
        <v>Jančiar</v>
      </c>
      <c r="M692" s="288" t="str">
        <f>IF(A692="P",CONCATENATE(INDEX('LŠZ P'!A$2:AP$2000,B692,3),"/",INDEX('LŠZ P'!A$2:AP$2000,B692,4)),CONCATENATE(INDEX('LŠZ H'!A$2:AI$2000,B692,3),"/",INDEX('LŠZ H'!A$2:AI$2000,B692,4)))</f>
        <v>GOLDEN 4 28/</v>
      </c>
      <c r="N692" s="288" t="str">
        <f>IF(A692="P",CONCATENATE(INDEX('LŠZ P'!A$2:AP$2000,B692,23),";",INDEX('LŠZ P'!A$2:AP$2000,B692,42)),CONCATENATE(INDEX('LŠZ H'!A$2:AI$2000,B692,23),";",INDEX('LŠZ H'!A$2:AI$2000,B692,39)))</f>
        <v>23,2;</v>
      </c>
      <c r="O692" s="896">
        <v>44811</v>
      </c>
      <c r="P692" s="599"/>
    </row>
    <row r="693" spans="1:16" s="295" customFormat="1" x14ac:dyDescent="0.2">
      <c r="A693" s="253" t="s">
        <v>991</v>
      </c>
      <c r="B693" s="289">
        <v>188</v>
      </c>
      <c r="C693" s="607">
        <v>689</v>
      </c>
      <c r="D693" s="288" t="str">
        <f>IF(A693="P",INDEX('LŠZ P'!A$2:AP$2000,B693,11),INDEX('LŠZ H'!A$2:AI$2000,B693,11))</f>
        <v>Ing. Jozef VRABEC</v>
      </c>
      <c r="E693" s="288" t="str">
        <f>IF(A693="P",INDEX('LŠZ P'!A$2:AP$2000,B693,5),INDEX('LŠZ H'!A$2:AI$2000,B693,5))</f>
        <v>OM-P188</v>
      </c>
      <c r="F693" s="288">
        <f>IF(A693="P",INDEX('LŠZ P'!A$2:AP$2000,B693,6),INDEX('LŠZ H'!A$2:AI$2000,B693,6))</f>
        <v>0</v>
      </c>
      <c r="G693" s="289" t="str">
        <f>IF(A693="P",INDEX('LŠZ P'!A$2:AP$2000,B693,21),INDEX('LŠZ H'!A$2:AI$2000,B693,21))</f>
        <v>P</v>
      </c>
      <c r="H693" s="288">
        <f>IF(A693="P",INDEX('LŠZ P'!A$2:AP$2000,B693,17),INDEX('LŠZ H'!A$2:AI$2000,B693,17))</f>
        <v>20689</v>
      </c>
      <c r="I693" s="446">
        <v>44106</v>
      </c>
      <c r="J693" s="289" t="str">
        <f>IF(A693="P",INDEX('LŠZ P'!A$2:AP$2000,B693,2),INDEX('LŠZ H'!A$2:AI$2000,B693,2))</f>
        <v>PK</v>
      </c>
      <c r="K693" s="288" t="str">
        <f>IF(A693="P",CONCATENATE(INDEX('LŠZ P'!A$2:AP$2000,B693,24),",",INDEX('LŠZ P'!A$2:AP$2000,B693,26)," ",INDEX('LŠZ P'!A$2:AP$2000,B693,25)),CONCATENATE(INDEX('LŠZ H'!A$2:AI$2000,B693,24),",",INDEX('LŠZ H'!A$2:AI$2000,B693,26)," ",INDEX('LŠZ H'!A$2:AI$2000,B693,25)))</f>
        <v>Budovateľov 114,038 61 Lipovec</v>
      </c>
      <c r="L693" s="288" t="str">
        <f>IF(A693="P",INDEX('LŠZ P'!A$2:AP$2000,B693,20),INDEX('LŠZ H'!A$2:AI$2000,B693,20))</f>
        <v>Jánošík</v>
      </c>
      <c r="M693" s="288" t="str">
        <f>IF(A693="P",CONCATENATE(INDEX('LŠZ P'!A$2:AP$2000,B693,3),"/",INDEX('LŠZ P'!A$2:AP$2000,B693,4)),CONCATENATE(INDEX('LŠZ H'!A$2:AI$2000,B693,3),"/",INDEX('LŠZ H'!A$2:AI$2000,B693,4)))</f>
        <v>IMPULS 2 28/</v>
      </c>
      <c r="N693" s="288" t="str">
        <f>IF(A693="P",CONCATENATE(INDEX('LŠZ P'!A$2:AP$2000,B693,23),";",INDEX('LŠZ P'!A$2:AP$2000,B693,42)),CONCATENATE(INDEX('LŠZ H'!A$2:AI$2000,B693,23),";",INDEX('LŠZ H'!A$2:AI$2000,B693,39)))</f>
        <v>140,25;</v>
      </c>
      <c r="O693" s="896">
        <v>44474</v>
      </c>
      <c r="P693" s="599"/>
    </row>
    <row r="694" spans="1:16" s="295" customFormat="1" x14ac:dyDescent="0.2">
      <c r="A694" s="253" t="s">
        <v>991</v>
      </c>
      <c r="B694" s="289">
        <v>603</v>
      </c>
      <c r="C694" s="607">
        <v>690</v>
      </c>
      <c r="D694" s="288" t="str">
        <f>IF(A694="P",INDEX('LŠZ P'!A$2:AP$2000,B694,11),INDEX('LŠZ H'!A$2:AI$2000,B694,11))</f>
        <v>Ing. Jozef VRABEC</v>
      </c>
      <c r="E694" s="288" t="str">
        <f>IF(A694="P",INDEX('LŠZ P'!A$2:AP$2000,B694,5),INDEX('LŠZ H'!A$2:AI$2000,B694,5))</f>
        <v>OM-P603</v>
      </c>
      <c r="F694" s="288">
        <f>IF(A694="P",INDEX('LŠZ P'!A$2:AP$2000,B694,6),INDEX('LŠZ H'!A$2:AI$2000,B694,6))</f>
        <v>0</v>
      </c>
      <c r="G694" s="289" t="str">
        <f>IF(A694="P",INDEX('LŠZ P'!A$2:AP$2000,B694,21),INDEX('LŠZ H'!A$2:AI$2000,B694,21))</f>
        <v>P</v>
      </c>
      <c r="H694" s="288">
        <f>IF(A694="P",INDEX('LŠZ P'!A$2:AP$2000,B694,17),INDEX('LŠZ H'!A$2:AI$2000,B694,17))</f>
        <v>19515</v>
      </c>
      <c r="I694" s="446">
        <v>44106</v>
      </c>
      <c r="J694" s="289" t="str">
        <f>IF(A694="P",INDEX('LŠZ P'!A$2:AP$2000,B694,2),INDEX('LŠZ H'!A$2:AI$2000,B694,2))</f>
        <v>PK</v>
      </c>
      <c r="K694" s="288" t="str">
        <f>IF(A694="P",CONCATENATE(INDEX('LŠZ P'!A$2:AP$2000,B694,24),",",INDEX('LŠZ P'!A$2:AP$2000,B694,26)," ",INDEX('LŠZ P'!A$2:AP$2000,B694,25)),CONCATENATE(INDEX('LŠZ H'!A$2:AI$2000,B694,24),",",INDEX('LŠZ H'!A$2:AI$2000,B694,26)," ",INDEX('LŠZ H'!A$2:AI$2000,B694,25)))</f>
        <v>Budovateľov 114,038 61 Lipovec</v>
      </c>
      <c r="L694" s="288" t="str">
        <f>IF(A694="P",INDEX('LŠZ P'!A$2:AP$2000,B694,20),INDEX('LŠZ H'!A$2:AI$2000,B694,20))</f>
        <v>Jánošík</v>
      </c>
      <c r="M694" s="288" t="str">
        <f>IF(A694="P",CONCATENATE(INDEX('LŠZ P'!A$2:AP$2000,B694,3),"/",INDEX('LŠZ P'!A$2:AP$2000,B694,4)),CONCATENATE(INDEX('LŠZ H'!A$2:AI$2000,B694,3),"/",INDEX('LŠZ H'!A$2:AI$2000,B694,4)))</f>
        <v>ORBIT 2 28/</v>
      </c>
      <c r="N694" s="288" t="str">
        <f>IF(A694="P",CONCATENATE(INDEX('LŠZ P'!A$2:AP$2000,B694,23),";",INDEX('LŠZ P'!A$2:AP$2000,B694,42)),CONCATENATE(INDEX('LŠZ H'!A$2:AI$2000,B694,23),";",INDEX('LŠZ H'!A$2:AI$2000,B694,39)))</f>
        <v>211,27;</v>
      </c>
      <c r="O694" s="896">
        <v>44474</v>
      </c>
      <c r="P694" s="599"/>
    </row>
    <row r="695" spans="1:16" s="297" customFormat="1" x14ac:dyDescent="0.2">
      <c r="A695" s="253" t="s">
        <v>991</v>
      </c>
      <c r="B695" s="289">
        <v>1225</v>
      </c>
      <c r="C695" s="607">
        <v>691</v>
      </c>
      <c r="D695" s="288" t="str">
        <f>IF(A695="P",INDEX('LŠZ P'!A$2:AP$2000,B695,11),INDEX('LŠZ H'!A$2:AI$2000,B695,11))</f>
        <v>Vladimír BRATH</v>
      </c>
      <c r="E695" s="288" t="str">
        <f>IF(A695="P",INDEX('LŠZ P'!A$2:AP$2000,B695,5),INDEX('LŠZ H'!A$2:AI$2000,B695,5))</f>
        <v>OM-L225</v>
      </c>
      <c r="F695" s="288" t="str">
        <f>IF(A695="P",INDEX('LŠZ P'!A$2:AP$2000,B695,6),INDEX('LŠZ H'!A$2:AI$2000,B695,6))</f>
        <v>P385</v>
      </c>
      <c r="G695" s="289" t="str">
        <f>IF(A695="P",INDEX('LŠZ P'!A$2:AP$2000,B695,21),INDEX('LŠZ H'!A$2:AI$2000,B695,21))</f>
        <v>V/V</v>
      </c>
      <c r="H695" s="288">
        <f>IF(A695="P",INDEX('LŠZ P'!A$2:AP$2000,B695,17),INDEX('LŠZ H'!A$2:AI$2000,B695,17))</f>
        <v>20691</v>
      </c>
      <c r="I695" s="446">
        <v>44109</v>
      </c>
      <c r="J695" s="289" t="str">
        <f>IF(A695="P",INDEX('LŠZ P'!A$2:AP$2000,B695,2),INDEX('LŠZ H'!A$2:AI$2000,B695,2))</f>
        <v>MPK</v>
      </c>
      <c r="K695" s="288" t="str">
        <f>IF(A695="P",CONCATENATE(INDEX('LŠZ P'!A$2:AP$2000,B695,24),",",INDEX('LŠZ P'!A$2:AP$2000,B695,26)," ",INDEX('LŠZ P'!A$2:AP$2000,B695,25)),CONCATENATE(INDEX('LŠZ H'!A$2:AI$2000,B695,24),",",INDEX('LŠZ H'!A$2:AI$2000,B695,26)," ",INDEX('LŠZ H'!A$2:AI$2000,B695,25)))</f>
        <v>Lúčna 433/10,013 13 Rajecké Teplice</v>
      </c>
      <c r="L695" s="288" t="str">
        <f>IF(A695="P",INDEX('LŠZ P'!A$2:AP$2000,B695,20),INDEX('LŠZ H'!A$2:AI$2000,B695,20))</f>
        <v>Vrabec</v>
      </c>
      <c r="M695" s="288" t="str">
        <f>IF(A695="P",CONCATENATE(INDEX('LŠZ P'!A$2:AP$2000,B695,3),"/",INDEX('LŠZ P'!A$2:AP$2000,B695,4)),CONCATENATE(INDEX('LŠZ H'!A$2:AI$2000,B695,3),"/",INDEX('LŠZ H'!A$2:AI$2000,B695,4)))</f>
        <v>PLUTO 3 L/VENTOR</v>
      </c>
      <c r="N695" s="288" t="str">
        <f>IF(A695="P",CONCATENATE(INDEX('LŠZ P'!A$2:AP$2000,B695,23),";",INDEX('LŠZ P'!A$2:AP$2000,B695,42)),CONCATENATE(INDEX('LŠZ H'!A$2:AI$2000,B695,23),";",INDEX('LŠZ H'!A$2:AI$2000,B695,39)))</f>
        <v>0,15//0;PARA PLS do 17.7.2022</v>
      </c>
      <c r="O695" s="896">
        <v>44833</v>
      </c>
      <c r="P695" s="599"/>
    </row>
    <row r="696" spans="1:16" s="295" customFormat="1" x14ac:dyDescent="0.2">
      <c r="A696" s="253" t="s">
        <v>991</v>
      </c>
      <c r="B696" s="289">
        <v>93</v>
      </c>
      <c r="C696" s="607">
        <v>692</v>
      </c>
      <c r="D696" s="288" t="str">
        <f>IF(A696="P",INDEX('LŠZ P'!A$2:AP$2000,B696,11),INDEX('LŠZ H'!A$2:AI$2000,B696,11))</f>
        <v>Henrich MAŤAVKA</v>
      </c>
      <c r="E696" s="288" t="str">
        <f>IF(A696="P",INDEX('LŠZ P'!A$2:AP$2000,B696,5),INDEX('LŠZ H'!A$2:AI$2000,B696,5))</f>
        <v>OM-P093</v>
      </c>
      <c r="F696" s="288" t="str">
        <f>IF(A696="P",INDEX('LŠZ P'!A$2:AP$2000,B696,6),INDEX('LŠZ H'!A$2:AI$2000,B696,6))</f>
        <v>P093</v>
      </c>
      <c r="G696" s="289" t="str">
        <f>IF(A696="P",INDEX('LŠZ P'!A$2:AP$2000,B696,21),INDEX('LŠZ H'!A$2:AI$2000,B696,21))</f>
        <v>P,P</v>
      </c>
      <c r="H696" s="288">
        <f>IF(A696="P",INDEX('LŠZ P'!A$2:AP$2000,B696,17),INDEX('LŠZ H'!A$2:AI$2000,B696,17))</f>
        <v>16093</v>
      </c>
      <c r="I696" s="446">
        <v>44109</v>
      </c>
      <c r="J696" s="289" t="str">
        <f>IF(A696="P",INDEX('LŠZ P'!A$2:AP$2000,B696,2),INDEX('LŠZ H'!A$2:AI$2000,B696,2))</f>
        <v>MPK</v>
      </c>
      <c r="K696" s="288" t="str">
        <f>IF(A696="P",CONCATENATE(INDEX('LŠZ P'!A$2:AP$2000,B696,24),",",INDEX('LŠZ P'!A$2:AP$2000,B696,26)," ",INDEX('LŠZ P'!A$2:AP$2000,B696,25)),CONCATENATE(INDEX('LŠZ H'!A$2:AI$2000,B696,24),",",INDEX('LŠZ H'!A$2:AI$2000,B696,26)," ",INDEX('LŠZ H'!A$2:AI$2000,B696,25)))</f>
        <v>Námestie hrdinov 3/11,956 33 Chynorany</v>
      </c>
      <c r="L696" s="288" t="str">
        <f>IF(A696="P",INDEX('LŠZ P'!A$2:AP$2000,B696,20),INDEX('LŠZ H'!A$2:AI$2000,B696,20))</f>
        <v>Bohuš</v>
      </c>
      <c r="M696" s="288" t="str">
        <f>IF(A696="P",CONCATENATE(INDEX('LŠZ P'!A$2:AP$2000,B696,3),"/",INDEX('LŠZ P'!A$2:AP$2000,B696,4)),CONCATENATE(INDEX('LŠZ H'!A$2:AI$2000,B696,3),"/",INDEX('LŠZ H'!A$2:AI$2000,B696,4)))</f>
        <v>INSTINCT M/SETOOP 112A1</v>
      </c>
      <c r="N696" s="288" t="str">
        <f>IF(A696="P",CONCATENATE(INDEX('LŠZ P'!A$2:AP$2000,B696,23),";",INDEX('LŠZ P'!A$2:AP$2000,B696,42)),CONCATENATE(INDEX('LŠZ H'!A$2:AI$2000,B696,23),";",INDEX('LŠZ H'!A$2:AI$2000,B696,39)))</f>
        <v>228//195;</v>
      </c>
      <c r="O696" s="896">
        <v>44829</v>
      </c>
      <c r="P696" s="599"/>
    </row>
    <row r="697" spans="1:16" s="295" customFormat="1" x14ac:dyDescent="0.2">
      <c r="A697" s="253" t="s">
        <v>991</v>
      </c>
      <c r="B697" s="289">
        <v>1050</v>
      </c>
      <c r="C697" s="607">
        <v>693</v>
      </c>
      <c r="D697" s="288" t="str">
        <f>IF(A697="P",INDEX('LŠZ P'!A$2:AP$2000,B697,11),INDEX('LŠZ H'!A$2:AI$2000,B697,11))</f>
        <v>Ing. Miloslav ŠTOFA</v>
      </c>
      <c r="E697" s="288" t="str">
        <f>IF(A697="P",INDEX('LŠZ P'!A$2:AP$2000,B697,5),INDEX('LŠZ H'!A$2:AI$2000,B697,5))</f>
        <v>OM-L050</v>
      </c>
      <c r="F697" s="288" t="str">
        <f>IF(A697="P",INDEX('LŠZ P'!A$2:AP$2000,B697,6),INDEX('LŠZ H'!A$2:AI$2000,B697,6))</f>
        <v>L050</v>
      </c>
      <c r="G697" s="289" t="str">
        <f>IF(A697="P",INDEX('LŠZ P'!A$2:AP$2000,B697,21),INDEX('LŠZ H'!A$2:AI$2000,B697,21))</f>
        <v>P/P</v>
      </c>
      <c r="H697" s="288">
        <f>IF(A697="P",INDEX('LŠZ P'!A$2:AP$2000,B697,17),INDEX('LŠZ H'!A$2:AI$2000,B697,17))</f>
        <v>20693</v>
      </c>
      <c r="I697" s="446">
        <v>44109</v>
      </c>
      <c r="J697" s="289" t="str">
        <f>IF(A697="P",INDEX('LŠZ P'!A$2:AP$2000,B697,2),INDEX('LŠZ H'!A$2:AI$2000,B697,2))</f>
        <v>MPK</v>
      </c>
      <c r="K697" s="288" t="str">
        <f>IF(A697="P",CONCATENATE(INDEX('LŠZ P'!A$2:AP$2000,B697,24),",",INDEX('LŠZ P'!A$2:AP$2000,B697,26)," ",INDEX('LŠZ P'!A$2:AP$2000,B697,25)),CONCATENATE(INDEX('LŠZ H'!A$2:AI$2000,B697,24),",",INDEX('LŠZ H'!A$2:AI$2000,B697,26)," ",INDEX('LŠZ H'!A$2:AI$2000,B697,25)))</f>
        <v>Mikovíniho 12,040 11 Košice</v>
      </c>
      <c r="L697" s="288" t="str">
        <f>IF(A697="P",INDEX('LŠZ P'!A$2:AP$2000,B697,20),INDEX('LŠZ H'!A$2:AI$2000,B697,20))</f>
        <v>Šimko</v>
      </c>
      <c r="M697" s="288" t="str">
        <f>IF(A697="P",CONCATENATE(INDEX('LŠZ P'!A$2:AP$2000,B697,3),"/",INDEX('LŠZ P'!A$2:AP$2000,B697,4)),CONCATENATE(INDEX('LŠZ H'!A$2:AI$2000,B697,3),"/",INDEX('LŠZ H'!A$2:AI$2000,B697,4)))</f>
        <v>LIFT S/XC 200</v>
      </c>
      <c r="N697" s="288" t="str">
        <f>IF(A697="P",CONCATENATE(INDEX('LŠZ P'!A$2:AP$2000,B697,23),";",INDEX('LŠZ P'!A$2:AP$2000,B697,42)),CONCATENATE(INDEX('LŠZ H'!A$2:AI$2000,B697,23),";",INDEX('LŠZ H'!A$2:AI$2000,B697,39)))</f>
        <v>14//14/22;</v>
      </c>
      <c r="O697" s="896">
        <v>44835</v>
      </c>
      <c r="P697" s="599"/>
    </row>
    <row r="698" spans="1:16" s="295" customFormat="1" x14ac:dyDescent="0.2">
      <c r="A698" s="253" t="s">
        <v>991</v>
      </c>
      <c r="B698" s="289">
        <v>1017</v>
      </c>
      <c r="C698" s="607">
        <v>694</v>
      </c>
      <c r="D698" s="288" t="str">
        <f>IF(A698="P",INDEX('LŠZ P'!A$2:AP$2000,B698,11),INDEX('LŠZ H'!A$2:AI$2000,B698,11))</f>
        <v>Ing. Jozef ŠEPITKA</v>
      </c>
      <c r="E698" s="288" t="str">
        <f>IF(A698="P",INDEX('LŠZ P'!A$2:AP$2000,B698,5),INDEX('LŠZ H'!A$2:AI$2000,B698,5))</f>
        <v>OM-L017</v>
      </c>
      <c r="F698" s="288" t="str">
        <f>IF(A698="P",INDEX('LŠZ P'!A$2:AP$2000,B698,6),INDEX('LŠZ H'!A$2:AI$2000,B698,6))</f>
        <v>L017</v>
      </c>
      <c r="G698" s="289" t="str">
        <f>IF(A698="P",INDEX('LŠZ P'!A$2:AP$2000,B698,21),INDEX('LŠZ H'!A$2:AI$2000,B698,21))</f>
        <v>P,P</v>
      </c>
      <c r="H698" s="288">
        <f>IF(A698="P",INDEX('LŠZ P'!A$2:AP$2000,B698,17),INDEX('LŠZ H'!A$2:AI$2000,B698,17))</f>
        <v>20694</v>
      </c>
      <c r="I698" s="446">
        <v>44124</v>
      </c>
      <c r="J698" s="289" t="str">
        <f>IF(A698="P",INDEX('LŠZ P'!A$2:AP$2000,B698,2),INDEX('LŠZ H'!A$2:AI$2000,B698,2))</f>
        <v>MPK</v>
      </c>
      <c r="K698" s="288" t="str">
        <f>IF(A698="P",CONCATENATE(INDEX('LŠZ P'!A$2:AP$2000,B698,24),",",INDEX('LŠZ P'!A$2:AP$2000,B698,26)," ",INDEX('LŠZ P'!A$2:AP$2000,B698,25)),CONCATENATE(INDEX('LŠZ H'!A$2:AI$2000,B698,24),",",INDEX('LŠZ H'!A$2:AI$2000,B698,26)," ",INDEX('LŠZ H'!A$2:AI$2000,B698,25)))</f>
        <v>Nábrežná 15,085 01 Bardejov</v>
      </c>
      <c r="L698" s="288" t="str">
        <f>IF(A698="P",INDEX('LŠZ P'!A$2:AP$2000,B698,20),INDEX('LŠZ H'!A$2:AI$2000,B698,20))</f>
        <v>Šimko</v>
      </c>
      <c r="M698" s="288" t="str">
        <f>IF(A698="P",CONCATENATE(INDEX('LŠZ P'!A$2:AP$2000,B698,3),"/",INDEX('LŠZ P'!A$2:AP$2000,B698,4)),CONCATENATE(INDEX('LŠZ H'!A$2:AI$2000,B698,3),"/",INDEX('LŠZ H'!A$2:AI$2000,B698,4)))</f>
        <v>TREND 29/SURA/KIŠAC</v>
      </c>
      <c r="N698" s="288" t="str">
        <f>IF(A698="P",CONCATENATE(INDEX('LŠZ P'!A$2:AP$2000,B698,23),";",INDEX('LŠZ P'!A$2:AP$2000,B698,42)),CONCATENATE(INDEX('LŠZ H'!A$2:AI$2000,B698,23),";",INDEX('LŠZ H'!A$2:AI$2000,B698,39)))</f>
        <v>75//75/115;</v>
      </c>
      <c r="O698" s="896">
        <v>44470</v>
      </c>
      <c r="P698" s="599"/>
    </row>
    <row r="699" spans="1:16" s="295" customFormat="1" x14ac:dyDescent="0.2">
      <c r="A699" s="253" t="s">
        <v>991</v>
      </c>
      <c r="B699" s="289">
        <v>133</v>
      </c>
      <c r="C699" s="607">
        <v>695</v>
      </c>
      <c r="D699" s="288" t="str">
        <f>IF(A699="P",INDEX('LŠZ P'!A$2:AP$2000,B699,11),INDEX('LŠZ H'!A$2:AI$2000,B699,11))</f>
        <v>Igor GARSTKA</v>
      </c>
      <c r="E699" s="288" t="str">
        <f>IF(A699="P",INDEX('LŠZ P'!A$2:AP$2000,B699,5),INDEX('LŠZ H'!A$2:AI$2000,B699,5))</f>
        <v>OM-P133</v>
      </c>
      <c r="F699" s="288">
        <f>IF(A699="P",INDEX('LŠZ P'!A$2:AP$2000,B699,6),INDEX('LŠZ H'!A$2:AI$2000,B699,6))</f>
        <v>0</v>
      </c>
      <c r="G699" s="289" t="str">
        <f>IF(A699="P",INDEX('LŠZ P'!A$2:AP$2000,B699,21),INDEX('LŠZ H'!A$2:AI$2000,B699,21))</f>
        <v>Z</v>
      </c>
      <c r="H699" s="288">
        <f>IF(A699="P",INDEX('LŠZ P'!A$2:AP$2000,B699,17),INDEX('LŠZ H'!A$2:AI$2000,B699,17))</f>
        <v>20695</v>
      </c>
      <c r="I699" s="446">
        <v>44110</v>
      </c>
      <c r="J699" s="289" t="str">
        <f>IF(A699="P",INDEX('LŠZ P'!A$2:AP$2000,B699,2),INDEX('LŠZ H'!A$2:AI$2000,B699,2))</f>
        <v>PK</v>
      </c>
      <c r="K699" s="288" t="str">
        <f>IF(A699="P",CONCATENATE(INDEX('LŠZ P'!A$2:AP$2000,B699,24),",",INDEX('LŠZ P'!A$2:AP$2000,B699,26)," ",INDEX('LŠZ P'!A$2:AP$2000,B699,25)),CONCATENATE(INDEX('LŠZ H'!A$2:AI$2000,B699,24),",",INDEX('LŠZ H'!A$2:AI$2000,B699,26)," ",INDEX('LŠZ H'!A$2:AI$2000,B699,25)))</f>
        <v>Vrbovská 1026/85,059 71 Ľubica</v>
      </c>
      <c r="L699" s="288" t="str">
        <f>IF(A699="P",INDEX('LŠZ P'!A$2:AP$2000,B699,20),INDEX('LŠZ H'!A$2:AI$2000,B699,20))</f>
        <v>Podmaník</v>
      </c>
      <c r="M699" s="288" t="str">
        <f>IF(A699="P",CONCATENATE(INDEX('LŠZ P'!A$2:AP$2000,B699,3),"/",INDEX('LŠZ P'!A$2:AP$2000,B699,4)),CONCATENATE(INDEX('LŠZ H'!A$2:AI$2000,B699,3),"/",INDEX('LŠZ H'!A$2:AI$2000,B699,4)))</f>
        <v>PEAK 4 27/</v>
      </c>
      <c r="N699" s="288" t="str">
        <f>IF(A699="P",CONCATENATE(INDEX('LŠZ P'!A$2:AP$2000,B699,23),";",INDEX('LŠZ P'!A$2:AP$2000,B699,42)),CONCATENATE(INDEX('LŠZ H'!A$2:AI$2000,B699,23),";",INDEX('LŠZ H'!A$2:AI$2000,B699,39)))</f>
        <v>160;</v>
      </c>
      <c r="O699" s="896">
        <v>44636</v>
      </c>
      <c r="P699" s="599"/>
    </row>
    <row r="700" spans="1:16" s="295" customFormat="1" x14ac:dyDescent="0.2">
      <c r="A700" s="253" t="s">
        <v>991</v>
      </c>
      <c r="B700" s="289">
        <v>1242</v>
      </c>
      <c r="C700" s="607">
        <v>696</v>
      </c>
      <c r="D700" s="288" t="str">
        <f>IF(A700="P",INDEX('LŠZ P'!A$2:AP$2000,B700,11),INDEX('LŠZ H'!A$2:AI$2000,B700,11))</f>
        <v>Michal ZUBKO</v>
      </c>
      <c r="E700" s="288" t="str">
        <f>IF(A700="P",INDEX('LŠZ P'!A$2:AP$2000,B700,5),INDEX('LŠZ H'!A$2:AI$2000,B700,5))</f>
        <v>OM-L242</v>
      </c>
      <c r="F700" s="288" t="str">
        <f>IF(A700="P",INDEX('LŠZ P'!A$2:AP$2000,B700,6),INDEX('LŠZ H'!A$2:AI$2000,B700,6))</f>
        <v>L242</v>
      </c>
      <c r="G700" s="289" t="str">
        <f>IF(A700="P",INDEX('LŠZ P'!A$2:AP$2000,B700,21),INDEX('LŠZ H'!A$2:AI$2000,B700,21))</f>
        <v>V/V</v>
      </c>
      <c r="H700" s="288">
        <f>IF(A700="P",INDEX('LŠZ P'!A$2:AP$2000,B700,17),INDEX('LŠZ H'!A$2:AI$2000,B700,17))</f>
        <v>20696</v>
      </c>
      <c r="I700" s="446">
        <v>44110</v>
      </c>
      <c r="J700" s="289" t="str">
        <f>IF(A700="P",INDEX('LŠZ P'!A$2:AP$2000,B700,2),INDEX('LŠZ H'!A$2:AI$2000,B700,2))</f>
        <v>MPK</v>
      </c>
      <c r="K700" s="288" t="str">
        <f>IF(A700="P",CONCATENATE(INDEX('LŠZ P'!A$2:AP$2000,B700,24),",",INDEX('LŠZ P'!A$2:AP$2000,B700,26)," ",INDEX('LŠZ P'!A$2:AP$2000,B700,25)),CONCATENATE(INDEX('LŠZ H'!A$2:AI$2000,B700,24),",",INDEX('LŠZ H'!A$2:AI$2000,B700,26)," ",INDEX('LŠZ H'!A$2:AI$2000,B700,25)))</f>
        <v>Hronského 178,093 01 Vranov nad Topľou</v>
      </c>
      <c r="L700" s="288" t="str">
        <f>IF(A700="P",INDEX('LŠZ P'!A$2:AP$2000,B700,20),INDEX('LŠZ H'!A$2:AI$2000,B700,20))</f>
        <v>Šimko</v>
      </c>
      <c r="M700" s="288" t="str">
        <f>IF(A700="P",CONCATENATE(INDEX('LŠZ P'!A$2:AP$2000,B700,3),"/",INDEX('LŠZ P'!A$2:AP$2000,B700,4)),CONCATENATE(INDEX('LŠZ H'!A$2:AI$2000,B700,3),"/",INDEX('LŠZ H'!A$2:AI$2000,B700,4)))</f>
        <v xml:space="preserve">LIFT EZ-R L/VIRUS 2.2 - S250, AIR ONE </v>
      </c>
      <c r="N700" s="288" t="str">
        <f>IF(A700="P",CONCATENATE(INDEX('LŠZ P'!A$2:AP$2000,B700,23),";",INDEX('LŠZ P'!A$2:AP$2000,B700,42)),CONCATENATE(INDEX('LŠZ H'!A$2:AI$2000,B700,23),";",INDEX('LŠZ H'!A$2:AI$2000,B700,39)))</f>
        <v>0//0;</v>
      </c>
      <c r="O700" s="896">
        <v>44685</v>
      </c>
      <c r="P700" s="599"/>
    </row>
    <row r="701" spans="1:16" s="295" customFormat="1" x14ac:dyDescent="0.2">
      <c r="A701" s="253" t="s">
        <v>991</v>
      </c>
      <c r="B701" s="289">
        <v>1390</v>
      </c>
      <c r="C701" s="607">
        <v>697</v>
      </c>
      <c r="D701" s="288">
        <f>IF(A701="P",INDEX('LŠZ P'!A$2:AP$2000,B701,11),INDEX('LŠZ H'!A$2:AI$2000,B701,11))</f>
        <v>0</v>
      </c>
      <c r="E701" s="288">
        <f>IF(A701="P",INDEX('LŠZ P'!A$2:AP$2000,B701,5),INDEX('LŠZ H'!A$2:AI$2000,B701,5))</f>
        <v>0</v>
      </c>
      <c r="F701" s="288">
        <f>IF(A701="P",INDEX('LŠZ P'!A$2:AP$2000,B701,6),INDEX('LŠZ H'!A$2:AI$2000,B701,6))</f>
        <v>0</v>
      </c>
      <c r="G701" s="289">
        <f>IF(A701="P",INDEX('LŠZ P'!A$2:AP$2000,B701,21),INDEX('LŠZ H'!A$2:AI$2000,B701,21))</f>
        <v>0</v>
      </c>
      <c r="H701" s="288">
        <f>IF(A701="P",INDEX('LŠZ P'!A$2:AP$2000,B701,17),INDEX('LŠZ H'!A$2:AI$2000,B701,17))</f>
        <v>0</v>
      </c>
      <c r="I701" s="446">
        <v>44110</v>
      </c>
      <c r="J701" s="289">
        <f>IF(A701="P",INDEX('LŠZ P'!A$2:AP$2000,B701,2),INDEX('LŠZ H'!A$2:AI$2000,B701,2))</f>
        <v>0</v>
      </c>
      <c r="K701" s="288" t="str">
        <f>IF(A701="P",CONCATENATE(INDEX('LŠZ P'!A$2:AP$2000,B701,24),",",INDEX('LŠZ P'!A$2:AP$2000,B701,26)," ",INDEX('LŠZ P'!A$2:AP$2000,B701,25)),CONCATENATE(INDEX('LŠZ H'!A$2:AI$2000,B701,24),",",INDEX('LŠZ H'!A$2:AI$2000,B701,26)," ",INDEX('LŠZ H'!A$2:AI$2000,B701,25)))</f>
        <v xml:space="preserve">, </v>
      </c>
      <c r="L701" s="288">
        <f>IF(A701="P",INDEX('LŠZ P'!A$2:AP$2000,B701,20),INDEX('LŠZ H'!A$2:AI$2000,B701,20))</f>
        <v>0</v>
      </c>
      <c r="M701" s="288" t="str">
        <f>IF(A701="P",CONCATENATE(INDEX('LŠZ P'!A$2:AP$2000,B701,3),"/",INDEX('LŠZ P'!A$2:AP$2000,B701,4)),CONCATENATE(INDEX('LŠZ H'!A$2:AI$2000,B701,3),"/",INDEX('LŠZ H'!A$2:AI$2000,B701,4)))</f>
        <v>/</v>
      </c>
      <c r="N701" s="288" t="str">
        <f>IF(A701="P",CONCATENATE(INDEX('LŠZ P'!A$2:AP$2000,B701,23),";",INDEX('LŠZ P'!A$2:AP$2000,B701,42)),CONCATENATE(INDEX('LŠZ H'!A$2:AI$2000,B701,23),";",INDEX('LŠZ H'!A$2:AI$2000,B701,39)))</f>
        <v>;</v>
      </c>
      <c r="O701" s="896">
        <v>44818</v>
      </c>
      <c r="P701" s="599"/>
    </row>
    <row r="702" spans="1:16" s="295" customFormat="1" x14ac:dyDescent="0.2">
      <c r="A702" s="253" t="s">
        <v>680</v>
      </c>
      <c r="B702" s="289">
        <v>31</v>
      </c>
      <c r="C702" s="607">
        <v>698</v>
      </c>
      <c r="D702" s="288" t="str">
        <f>IF(A702="P",INDEX('LŠZ P'!A$2:AP$2000,B702,11),INDEX('LŠZ H'!A$2:AI$2000,B702,11))</f>
        <v>Andrej ĎURČO</v>
      </c>
      <c r="E702" s="288" t="str">
        <f>IF(A702="P",INDEX('LŠZ P'!A$2:AP$2000,B702,5),INDEX('LŠZ H'!A$2:AI$2000,B702,5))</f>
        <v>OM-H031</v>
      </c>
      <c r="F702" s="288">
        <f>IF(A702="P",INDEX('LŠZ P'!A$2:AP$2000,B702,6),INDEX('LŠZ H'!A$2:AI$2000,B702,6))</f>
        <v>0</v>
      </c>
      <c r="G702" s="289" t="str">
        <f>IF(A702="P",INDEX('LŠZ P'!A$2:AP$2000,B702,21),INDEX('LŠZ H'!A$2:AI$2000,B702,21))</f>
        <v>37,30/81</v>
      </c>
      <c r="H702" s="288">
        <f>IF(A702="P",INDEX('LŠZ P'!A$2:AP$2000,B702,17),INDEX('LŠZ H'!A$2:AI$2000,B702,17))</f>
        <v>1997</v>
      </c>
      <c r="I702" s="446">
        <v>44110</v>
      </c>
      <c r="J702" s="289" t="str">
        <f>IF(A702="P",INDEX('LŠZ P'!A$2:AP$2000,B702,2),INDEX('LŠZ H'!A$2:AI$2000,B702,2))</f>
        <v>MZK</v>
      </c>
      <c r="K702" s="288" t="str">
        <f>IF(A702="P",CONCATENATE(INDEX('LŠZ P'!A$2:AP$2000,B702,24),",",INDEX('LŠZ P'!A$2:AP$2000,B702,26)," ",INDEX('LŠZ P'!A$2:AP$2000,B702,25)),CONCATENATE(INDEX('LŠZ H'!A$2:AI$2000,B702,24),",",INDEX('LŠZ H'!A$2:AI$2000,B702,26)," ",INDEX('LŠZ H'!A$2:AI$2000,B702,25)))</f>
        <v>2, 175</v>
      </c>
      <c r="L702" s="288" t="str">
        <f>IF(A702="P",INDEX('LŠZ P'!A$2:AP$2000,B702,20),INDEX('LŠZ H'!A$2:AI$2000,B702,20))</f>
        <v>Z</v>
      </c>
      <c r="M702" s="288" t="str">
        <f>IF(A702="P",CONCATENATE(INDEX('LŠZ P'!A$2:AP$2000,B702,3),"/",INDEX('LŠZ P'!A$2:AP$2000,B702,4)),CONCATENATE(INDEX('LŠZ H'!A$2:AI$2000,B702,3),"/",INDEX('LŠZ H'!A$2:AI$2000,B702,4)))</f>
        <v>APOLLO C 15 A/RACER GT/</v>
      </c>
      <c r="N702" s="288" t="e">
        <f>IF(A702="P",CONCATENATE(INDEX('LŠZ P'!A$2:AP$2000,B702,23),";",INDEX('LŠZ P'!A$2:AP$2000,B702,42)),CONCATENATE(INDEX('LŠZ H'!A$2:AI$2000,B702,23),";",INDEX('LŠZ H'!A$2:AI$2000,B702,39)))</f>
        <v>#REF!</v>
      </c>
      <c r="O702" s="896">
        <v>44833</v>
      </c>
      <c r="P702" s="599"/>
    </row>
    <row r="703" spans="1:16" s="295" customFormat="1" x14ac:dyDescent="0.2">
      <c r="A703" s="253" t="s">
        <v>680</v>
      </c>
      <c r="B703" s="289">
        <v>98</v>
      </c>
      <c r="C703" s="607">
        <v>699</v>
      </c>
      <c r="D703" s="288" t="str">
        <f>IF(A703="P",INDEX('LŠZ P'!A$2:AP$2000,B703,11),INDEX('LŠZ H'!A$2:AI$2000,B703,11))</f>
        <v>Marián TINKA</v>
      </c>
      <c r="E703" s="288" t="str">
        <f>IF(A703="P",INDEX('LŠZ P'!A$2:AP$2000,B703,5),INDEX('LŠZ H'!A$2:AI$2000,B703,5))</f>
        <v>OM-H098</v>
      </c>
      <c r="F703" s="288">
        <f>IF(A703="P",INDEX('LŠZ P'!A$2:AP$2000,B703,6),INDEX('LŠZ H'!A$2:AI$2000,B703,6))</f>
        <v>0</v>
      </c>
      <c r="G703" s="289" t="str">
        <f>IF(A703="P",INDEX('LŠZ P'!A$2:AP$2000,B703,21),INDEX('LŠZ H'!A$2:AI$2000,B703,21))</f>
        <v>0</v>
      </c>
      <c r="H703" s="288" t="str">
        <f>IF(A703="P",INDEX('LŠZ P'!A$2:AP$2000,B703,17),INDEX('LŠZ H'!A$2:AI$2000,B703,17))</f>
        <v>2004/1993</v>
      </c>
      <c r="I703" s="446">
        <v>44111</v>
      </c>
      <c r="J703" s="289" t="str">
        <f>IF(A703="P",INDEX('LŠZ P'!A$2:AP$2000,B703,2),INDEX('LŠZ H'!A$2:AI$2000,B703,2))</f>
        <v>MZK</v>
      </c>
      <c r="K703" s="288" t="str">
        <f>IF(A703="P",CONCATENATE(INDEX('LŠZ P'!A$2:AP$2000,B703,24),",",INDEX('LŠZ P'!A$2:AP$2000,B703,26)," ",INDEX('LŠZ P'!A$2:AP$2000,B703,25)),CONCATENATE(INDEX('LŠZ H'!A$2:AI$2000,B703,24),",",INDEX('LŠZ H'!A$2:AI$2000,B703,26)," ",INDEX('LŠZ H'!A$2:AI$2000,B703,25)))</f>
        <v>3, 169</v>
      </c>
      <c r="L703" s="288" t="str">
        <f>IF(A703="P",INDEX('LŠZ P'!A$2:AP$2000,B703,20),INDEX('LŠZ H'!A$2:AI$2000,B703,20))</f>
        <v>P.Z</v>
      </c>
      <c r="M703" s="288" t="str">
        <f>IF(A703="P",CONCATENATE(INDEX('LŠZ P'!A$2:AP$2000,B703,3),"/",INDEX('LŠZ P'!A$2:AP$2000,B703,4)),CONCATENATE(INDEX('LŠZ H'!A$2:AI$2000,B703,3),"/",INDEX('LŠZ H'!A$2:AI$2000,B703,4)))</f>
        <v>PICO/FITI II/</v>
      </c>
      <c r="N703" s="288" t="e">
        <f>IF(A703="P",CONCATENATE(INDEX('LŠZ P'!A$2:AP$2000,B703,23),";",INDEX('LŠZ P'!A$2:AP$2000,B703,42)),CONCATENATE(INDEX('LŠZ H'!A$2:AI$2000,B703,23),";",INDEX('LŠZ H'!A$2:AI$2000,B703,39)))</f>
        <v>#REF!</v>
      </c>
      <c r="O703" s="896">
        <v>44837</v>
      </c>
      <c r="P703" s="599"/>
    </row>
    <row r="704" spans="1:16" s="295" customFormat="1" x14ac:dyDescent="0.2">
      <c r="A704" s="253" t="s">
        <v>991</v>
      </c>
      <c r="B704" s="289">
        <v>1258</v>
      </c>
      <c r="C704" s="607">
        <v>700</v>
      </c>
      <c r="D704" s="288" t="str">
        <f>IF(A704="P",INDEX('LŠZ P'!A$2:AP$2000,B704,11),INDEX('LŠZ H'!A$2:AI$2000,B704,11))</f>
        <v>Drahomír FANTA</v>
      </c>
      <c r="E704" s="288" t="str">
        <f>IF(A704="P",INDEX('LŠZ P'!A$2:AP$2000,B704,5),INDEX('LŠZ H'!A$2:AI$2000,B704,5))</f>
        <v>OM-L258</v>
      </c>
      <c r="F704" s="288">
        <f>IF(A704="P",INDEX('LŠZ P'!A$2:AP$2000,B704,6),INDEX('LŠZ H'!A$2:AI$2000,B704,6))</f>
        <v>0</v>
      </c>
      <c r="G704" s="289" t="str">
        <f>IF(A704="P",INDEX('LŠZ P'!A$2:AP$2000,B704,21),INDEX('LŠZ H'!A$2:AI$2000,B704,21))</f>
        <v>V</v>
      </c>
      <c r="H704" s="288">
        <f>IF(A704="P",INDEX('LŠZ P'!A$2:AP$2000,B704,17),INDEX('LŠZ H'!A$2:AI$2000,B704,17))</f>
        <v>20699</v>
      </c>
      <c r="I704" s="446">
        <v>44112</v>
      </c>
      <c r="J704" s="289" t="str">
        <f>IF(A704="P",INDEX('LŠZ P'!A$2:AP$2000,B704,2),INDEX('LŠZ H'!A$2:AI$2000,B704,2))</f>
        <v>PK</v>
      </c>
      <c r="K704" s="288" t="str">
        <f>IF(A704="P",CONCATENATE(INDEX('LŠZ P'!A$2:AP$2000,B704,24),",",INDEX('LŠZ P'!A$2:AP$2000,B704,26)," ",INDEX('LŠZ P'!A$2:AP$2000,B704,25)),CONCATENATE(INDEX('LŠZ H'!A$2:AI$2000,B704,24),",",INDEX('LŠZ H'!A$2:AI$2000,B704,26)," ",INDEX('LŠZ H'!A$2:AI$2000,B704,25)))</f>
        <v>Mládeže 1111/18,036 01 Martin</v>
      </c>
      <c r="L704" s="288" t="str">
        <f>IF(A704="P",INDEX('LŠZ P'!A$2:AP$2000,B704,20),INDEX('LŠZ H'!A$2:AI$2000,B704,20))</f>
        <v>Muhelyi</v>
      </c>
      <c r="M704" s="288" t="str">
        <f>IF(A704="P",CONCATENATE(INDEX('LŠZ P'!A$2:AP$2000,B704,3),"/",INDEX('LŠZ P'!A$2:AP$2000,B704,4)),CONCATENATE(INDEX('LŠZ H'!A$2:AI$2000,B704,3),"/",INDEX('LŠZ H'!A$2:AI$2000,B704,4)))</f>
        <v>ARTIK 5 26/</v>
      </c>
      <c r="N704" s="288" t="str">
        <f>IF(A704="P",CONCATENATE(INDEX('LŠZ P'!A$2:AP$2000,B704,23),";",INDEX('LŠZ P'!A$2:AP$2000,B704,42)),CONCATENATE(INDEX('LŠZ H'!A$2:AI$2000,B704,23),";",INDEX('LŠZ H'!A$2:AI$2000,B704,39)))</f>
        <v>25;</v>
      </c>
      <c r="O704" s="896">
        <v>44835</v>
      </c>
      <c r="P704" s="599"/>
    </row>
    <row r="705" spans="1:16" s="295" customFormat="1" x14ac:dyDescent="0.2">
      <c r="A705" s="253" t="s">
        <v>991</v>
      </c>
      <c r="B705" s="289">
        <v>1262</v>
      </c>
      <c r="C705" s="607">
        <v>701</v>
      </c>
      <c r="D705" s="288" t="str">
        <f>IF(A705="P",INDEX('LŠZ P'!A$2:AP$2000,B705,11),INDEX('LŠZ H'!A$2:AI$2000,B705,11))</f>
        <v>Drahomír FANTA</v>
      </c>
      <c r="E705" s="288" t="str">
        <f>IF(A705="P",INDEX('LŠZ P'!A$2:AP$2000,B705,5),INDEX('LŠZ H'!A$2:AI$2000,B705,5))</f>
        <v>OM-L262</v>
      </c>
      <c r="F705" s="288">
        <f>IF(A705="P",INDEX('LŠZ P'!A$2:AP$2000,B705,6),INDEX('LŠZ H'!A$2:AI$2000,B705,6))</f>
        <v>0</v>
      </c>
      <c r="G705" s="289" t="str">
        <f>IF(A705="P",INDEX('LŠZ P'!A$2:AP$2000,B705,21),INDEX('LŠZ H'!A$2:AI$2000,B705,21))</f>
        <v>V</v>
      </c>
      <c r="H705" s="288">
        <f>IF(A705="P",INDEX('LŠZ P'!A$2:AP$2000,B705,17),INDEX('LŠZ H'!A$2:AI$2000,B705,17))</f>
        <v>20700</v>
      </c>
      <c r="I705" s="446">
        <v>44112</v>
      </c>
      <c r="J705" s="289" t="str">
        <f>IF(A705="P",INDEX('LŠZ P'!A$2:AP$2000,B705,2),INDEX('LŠZ H'!A$2:AI$2000,B705,2))</f>
        <v>PK</v>
      </c>
      <c r="K705" s="288" t="str">
        <f>IF(A705="P",CONCATENATE(INDEX('LŠZ P'!A$2:AP$2000,B705,24),",",INDEX('LŠZ P'!A$2:AP$2000,B705,26)," ",INDEX('LŠZ P'!A$2:AP$2000,B705,25)),CONCATENATE(INDEX('LŠZ H'!A$2:AI$2000,B705,24),",",INDEX('LŠZ H'!A$2:AI$2000,B705,26)," ",INDEX('LŠZ H'!A$2:AI$2000,B705,25)))</f>
        <v>Mládeže 1111/18,036 01 Martin</v>
      </c>
      <c r="L705" s="288" t="str">
        <f>IF(A705="P",INDEX('LŠZ P'!A$2:AP$2000,B705,20),INDEX('LŠZ H'!A$2:AI$2000,B705,20))</f>
        <v>Muhelyi</v>
      </c>
      <c r="M705" s="288" t="str">
        <f>IF(A705="P",CONCATENATE(INDEX('LŠZ P'!A$2:AP$2000,B705,3),"/",INDEX('LŠZ P'!A$2:AP$2000,B705,4)),CONCATENATE(INDEX('LŠZ H'!A$2:AI$2000,B705,3),"/",INDEX('LŠZ H'!A$2:AI$2000,B705,4)))</f>
        <v>IOTA 2 27/</v>
      </c>
      <c r="N705" s="288" t="str">
        <f>IF(A705="P",CONCATENATE(INDEX('LŠZ P'!A$2:AP$2000,B705,23),";",INDEX('LŠZ P'!A$2:AP$2000,B705,42)),CONCATENATE(INDEX('LŠZ H'!A$2:AI$2000,B705,23),";",INDEX('LŠZ H'!A$2:AI$2000,B705,39)))</f>
        <v>55;</v>
      </c>
      <c r="O705" s="896">
        <v>44835</v>
      </c>
      <c r="P705" s="599"/>
    </row>
    <row r="706" spans="1:16" s="295" customFormat="1" x14ac:dyDescent="0.2">
      <c r="A706" s="253" t="s">
        <v>680</v>
      </c>
      <c r="B706" s="289">
        <v>717</v>
      </c>
      <c r="C706" s="607">
        <v>702</v>
      </c>
      <c r="D706" s="288" t="str">
        <f>IF(A706="P",INDEX('LŠZ P'!A$2:AP$2000,B706,11),INDEX('LŠZ H'!A$2:AI$2000,B706,11))</f>
        <v>Bohumil KAMENCAY</v>
      </c>
      <c r="E706" s="288" t="str">
        <f>IF(A706="P",INDEX('LŠZ P'!A$2:AP$2000,B706,5),INDEX('LŠZ H'!A$2:AI$2000,B706,5))</f>
        <v>OM-H717</v>
      </c>
      <c r="F706" s="288">
        <f>IF(A706="P",INDEX('LŠZ P'!A$2:AP$2000,B706,6),INDEX('LŠZ H'!A$2:AI$2000,B706,6))</f>
        <v>0</v>
      </c>
      <c r="G706" s="289" t="str">
        <f>IF(A706="P",INDEX('LŠZ P'!A$2:AP$2000,B706,21),INDEX('LŠZ H'!A$2:AI$2000,B706,21))</f>
        <v>48/90</v>
      </c>
      <c r="H706" s="288">
        <f>IF(A706="P",INDEX('LŠZ P'!A$2:AP$2000,B706,17),INDEX('LŠZ H'!A$2:AI$2000,B706,17))</f>
        <v>2018</v>
      </c>
      <c r="I706" s="446">
        <v>44110</v>
      </c>
      <c r="J706" s="289" t="str">
        <f>IF(A706="P",INDEX('LŠZ P'!A$2:AP$2000,B706,2),INDEX('LŠZ H'!A$2:AI$2000,B706,2))</f>
        <v>MZK</v>
      </c>
      <c r="K706" s="288" t="str">
        <f>IF(A706="P",CONCATENATE(INDEX('LŠZ P'!A$2:AP$2000,B706,24),",",INDEX('LŠZ P'!A$2:AP$2000,B706,26)," ",INDEX('LŠZ P'!A$2:AP$2000,B706,25)),CONCATENATE(INDEX('LŠZ H'!A$2:AI$2000,B706,24),",",INDEX('LŠZ H'!A$2:AI$2000,B706,26)," ",INDEX('LŠZ H'!A$2:AI$2000,B706,25)))</f>
        <v>3, 235</v>
      </c>
      <c r="L706" s="288" t="str">
        <f>IF(A706="P",INDEX('LŠZ P'!A$2:AP$2000,B706,20),INDEX('LŠZ H'!A$2:AI$2000,B706,20))</f>
        <v>P</v>
      </c>
      <c r="M706" s="288" t="str">
        <f>IF(A706="P",CONCATENATE(INDEX('LŠZ P'!A$2:AP$2000,B706,3),"/",INDEX('LŠZ P'!A$2:AP$2000,B706,4)),CONCATENATE(INDEX('LŠZ H'!A$2:AI$2000,B706,3),"/",INDEX('LŠZ H'!A$2:AI$2000,B706,4)))</f>
        <v>PROFI TL/FITI 2/</v>
      </c>
      <c r="N706" s="288" t="e">
        <f>IF(A706="P",CONCATENATE(INDEX('LŠZ P'!A$2:AP$2000,B706,23),";",INDEX('LŠZ P'!A$2:AP$2000,B706,42)),CONCATENATE(INDEX('LŠZ H'!A$2:AI$2000,B706,23),";",INDEX('LŠZ H'!A$2:AI$2000,B706,39)))</f>
        <v>#REF!</v>
      </c>
      <c r="O706" s="896">
        <v>44837</v>
      </c>
      <c r="P706" s="599"/>
    </row>
    <row r="707" spans="1:16" s="295" customFormat="1" x14ac:dyDescent="0.2">
      <c r="A707" s="253" t="s">
        <v>991</v>
      </c>
      <c r="B707" s="289">
        <v>6</v>
      </c>
      <c r="C707" s="607">
        <v>703</v>
      </c>
      <c r="D707" s="288" t="str">
        <f>IF(A707="P",INDEX('LŠZ P'!A$2:AP$2000,B707,11),INDEX('LŠZ H'!A$2:AI$2000,B707,11))</f>
        <v>Ing. Stanislav KUPČO</v>
      </c>
      <c r="E707" s="288" t="str">
        <f>IF(A707="P",INDEX('LŠZ P'!A$2:AP$2000,B707,5),INDEX('LŠZ H'!A$2:AI$2000,B707,5))</f>
        <v>OM-P006</v>
      </c>
      <c r="F707" s="288">
        <f>IF(A707="P",INDEX('LŠZ P'!A$2:AP$2000,B707,6),INDEX('LŠZ H'!A$2:AI$2000,B707,6))</f>
        <v>0</v>
      </c>
      <c r="G707" s="289" t="str">
        <f>IF(A707="P",INDEX('LŠZ P'!A$2:AP$2000,B707,21),INDEX('LŠZ H'!A$2:AI$2000,B707,21))</f>
        <v>P</v>
      </c>
      <c r="H707" s="288">
        <f>IF(A707="P",INDEX('LŠZ P'!A$2:AP$2000,B707,17),INDEX('LŠZ H'!A$2:AI$2000,B707,17))</f>
        <v>16092</v>
      </c>
      <c r="I707" s="446">
        <v>44118</v>
      </c>
      <c r="J707" s="289" t="str">
        <f>IF(A707="P",INDEX('LŠZ P'!A$2:AP$2000,B707,2),INDEX('LŠZ H'!A$2:AI$2000,B707,2))</f>
        <v>PK</v>
      </c>
      <c r="K707" s="288" t="str">
        <f>IF(A707="P",CONCATENATE(INDEX('LŠZ P'!A$2:AP$2000,B707,24),",",INDEX('LŠZ P'!A$2:AP$2000,B707,26)," ",INDEX('LŠZ P'!A$2:AP$2000,B707,25)),CONCATENATE(INDEX('LŠZ H'!A$2:AI$2000,B707,24),",",INDEX('LŠZ H'!A$2:AI$2000,B707,26)," ",INDEX('LŠZ H'!A$2:AI$2000,B707,25)))</f>
        <v>Kuchyňa 355,900 52 Kuchyňa</v>
      </c>
      <c r="L707" s="288" t="str">
        <f>IF(A707="P",INDEX('LŠZ P'!A$2:AP$2000,B707,20),INDEX('LŠZ H'!A$2:AI$2000,B707,20))</f>
        <v>Čierny</v>
      </c>
      <c r="M707" s="288" t="str">
        <f>IF(A707="P",CONCATENATE(INDEX('LŠZ P'!A$2:AP$2000,B707,3),"/",INDEX('LŠZ P'!A$2:AP$2000,B707,4)),CONCATENATE(INDEX('LŠZ H'!A$2:AI$2000,B707,3),"/",INDEX('LŠZ H'!A$2:AI$2000,B707,4)))</f>
        <v>VENUS 2 S/</v>
      </c>
      <c r="N707" s="288" t="str">
        <f>IF(A707="P",CONCATENATE(INDEX('LŠZ P'!A$2:AP$2000,B707,23),";",INDEX('LŠZ P'!A$2:AP$2000,B707,42)),CONCATENATE(INDEX('LŠZ H'!A$2:AI$2000,B707,23),";",INDEX('LŠZ H'!A$2:AI$2000,B707,39)))</f>
        <v>227,44;</v>
      </c>
      <c r="O707" s="896">
        <v>44475</v>
      </c>
      <c r="P707" s="599"/>
    </row>
    <row r="708" spans="1:16" s="295" customFormat="1" x14ac:dyDescent="0.2">
      <c r="A708" s="253" t="s">
        <v>991</v>
      </c>
      <c r="B708" s="289">
        <v>451</v>
      </c>
      <c r="C708" s="607">
        <v>704</v>
      </c>
      <c r="D708" s="288" t="str">
        <f>IF(A708="P",INDEX('LŠZ P'!A$2:AP$2000,B708,11),INDEX('LŠZ H'!A$2:AI$2000,B708,11))</f>
        <v>Ladislav ŠVARC</v>
      </c>
      <c r="E708" s="288" t="str">
        <f>IF(A708="P",INDEX('LŠZ P'!A$2:AP$2000,B708,5),INDEX('LŠZ H'!A$2:AI$2000,B708,5))</f>
        <v>OM-P451</v>
      </c>
      <c r="F708" s="288">
        <f>IF(A708="P",INDEX('LŠZ P'!A$2:AP$2000,B708,6),INDEX('LŠZ H'!A$2:AI$2000,B708,6))</f>
        <v>0</v>
      </c>
      <c r="G708" s="289" t="str">
        <f>IF(A708="P",INDEX('LŠZ P'!A$2:AP$2000,B708,21),INDEX('LŠZ H'!A$2:AI$2000,B708,21))</f>
        <v>P</v>
      </c>
      <c r="H708" s="288">
        <f>IF(A708="P",INDEX('LŠZ P'!A$2:AP$2000,B708,17),INDEX('LŠZ H'!A$2:AI$2000,B708,17))</f>
        <v>14590</v>
      </c>
      <c r="I708" s="446">
        <v>44117</v>
      </c>
      <c r="J708" s="289" t="str">
        <f>IF(A708="P",INDEX('LŠZ P'!A$2:AP$2000,B708,2),INDEX('LŠZ H'!A$2:AI$2000,B708,2))</f>
        <v>PK</v>
      </c>
      <c r="K708" s="288" t="str">
        <f>IF(A708="P",CONCATENATE(INDEX('LŠZ P'!A$2:AP$2000,B708,24),",",INDEX('LŠZ P'!A$2:AP$2000,B708,26)," ",INDEX('LŠZ P'!A$2:AP$2000,B708,25)),CONCATENATE(INDEX('LŠZ H'!A$2:AI$2000,B708,24),",",INDEX('LŠZ H'!A$2:AI$2000,B708,26)," ",INDEX('LŠZ H'!A$2:AI$2000,B708,25)))</f>
        <v>Ovručská 2,040 22 Košice</v>
      </c>
      <c r="L708" s="288" t="str">
        <f>IF(A708="P",INDEX('LŠZ P'!A$2:AP$2000,B708,20),INDEX('LŠZ H'!A$2:AI$2000,B708,20))</f>
        <v>Čierny</v>
      </c>
      <c r="M708" s="288" t="str">
        <f>IF(A708="P",CONCATENATE(INDEX('LŠZ P'!A$2:AP$2000,B708,3),"/",INDEX('LŠZ P'!A$2:AP$2000,B708,4)),CONCATENATE(INDEX('LŠZ H'!A$2:AI$2000,B708,3),"/",INDEX('LŠZ H'!A$2:AI$2000,B708,4)))</f>
        <v>ELLUS 3 M/</v>
      </c>
      <c r="N708" s="288" t="str">
        <f>IF(A708="P",CONCATENATE(INDEX('LŠZ P'!A$2:AP$2000,B708,23),";",INDEX('LŠZ P'!A$2:AP$2000,B708,42)),CONCATENATE(INDEX('LŠZ H'!A$2:AI$2000,B708,23),";",INDEX('LŠZ H'!A$2:AI$2000,B708,39)))</f>
        <v>55,49;</v>
      </c>
      <c r="O708" s="896">
        <v>44835</v>
      </c>
      <c r="P708" s="599"/>
    </row>
    <row r="709" spans="1:16" s="295" customFormat="1" x14ac:dyDescent="0.2">
      <c r="A709" s="253" t="s">
        <v>991</v>
      </c>
      <c r="B709" s="289">
        <v>260</v>
      </c>
      <c r="C709" s="607">
        <v>705</v>
      </c>
      <c r="D709" s="288" t="str">
        <f>IF(A709="P",INDEX('LŠZ P'!A$2:AP$2000,B709,11),INDEX('LŠZ H'!A$2:AI$2000,B709,11))</f>
        <v>Rastislav KUČÍREK</v>
      </c>
      <c r="E709" s="288" t="str">
        <f>IF(A709="P",INDEX('LŠZ P'!A$2:AP$2000,B709,5),INDEX('LŠZ H'!A$2:AI$2000,B709,5))</f>
        <v>OM-P260</v>
      </c>
      <c r="F709" s="288">
        <f>IF(A709="P",INDEX('LŠZ P'!A$2:AP$2000,B709,6),INDEX('LŠZ H'!A$2:AI$2000,B709,6))</f>
        <v>0</v>
      </c>
      <c r="G709" s="289" t="str">
        <f>IF(A709="P",INDEX('LŠZ P'!A$2:AP$2000,B709,21),INDEX('LŠZ H'!A$2:AI$2000,B709,21))</f>
        <v>P</v>
      </c>
      <c r="H709" s="288">
        <f>IF(A709="P",INDEX('LŠZ P'!A$2:AP$2000,B709,17),INDEX('LŠZ H'!A$2:AI$2000,B709,17))</f>
        <v>18624</v>
      </c>
      <c r="I709" s="446">
        <v>44116</v>
      </c>
      <c r="J709" s="289" t="str">
        <f>IF(A709="P",INDEX('LŠZ P'!A$2:AP$2000,B709,2),INDEX('LŠZ H'!A$2:AI$2000,B709,2))</f>
        <v>PK</v>
      </c>
      <c r="K709" s="288" t="str">
        <f>IF(A709="P",CONCATENATE(INDEX('LŠZ P'!A$2:AP$2000,B709,24),",",INDEX('LŠZ P'!A$2:AP$2000,B709,26)," ",INDEX('LŠZ P'!A$2:AP$2000,B709,25)),CONCATENATE(INDEX('LŠZ H'!A$2:AI$2000,B709,24),",",INDEX('LŠZ H'!A$2:AI$2000,B709,26)," ",INDEX('LŠZ H'!A$2:AI$2000,B709,25)))</f>
        <v>Cetuna 1294,916 11 Bzince p./Javorinou</v>
      </c>
      <c r="L709" s="288" t="str">
        <f>IF(A709="P",INDEX('LŠZ P'!A$2:AP$2000,B709,20),INDEX('LŠZ H'!A$2:AI$2000,B709,20))</f>
        <v>Čierny</v>
      </c>
      <c r="M709" s="288" t="str">
        <f>IF(A709="P",CONCATENATE(INDEX('LŠZ P'!A$2:AP$2000,B709,3),"/",INDEX('LŠZ P'!A$2:AP$2000,B709,4)),CONCATENATE(INDEX('LŠZ H'!A$2:AI$2000,B709,3),"/",INDEX('LŠZ H'!A$2:AI$2000,B709,4)))</f>
        <v>PLUTO 2 M/</v>
      </c>
      <c r="N709" s="288" t="str">
        <f>IF(A709="P",CONCATENATE(INDEX('LŠZ P'!A$2:AP$2000,B709,23),";",INDEX('LŠZ P'!A$2:AP$2000,B709,42)),CONCATENATE(INDEX('LŠZ H'!A$2:AI$2000,B709,23),";",INDEX('LŠZ H'!A$2:AI$2000,B709,39)))</f>
        <v>29,30;</v>
      </c>
      <c r="O709" s="896">
        <v>44475</v>
      </c>
      <c r="P709" s="599"/>
    </row>
    <row r="710" spans="1:16" s="295" customFormat="1" x14ac:dyDescent="0.2">
      <c r="A710" s="253" t="s">
        <v>991</v>
      </c>
      <c r="B710" s="289">
        <v>860</v>
      </c>
      <c r="C710" s="607">
        <v>706</v>
      </c>
      <c r="D710" s="288" t="str">
        <f>IF(A710="P",INDEX('LŠZ P'!A$2:AP$2000,B710,11),INDEX('LŠZ H'!A$2:AI$2000,B710,11))</f>
        <v>Mgr. Alexander ŠÁRICZKI</v>
      </c>
      <c r="E710" s="288" t="str">
        <f>IF(A710="P",INDEX('LŠZ P'!A$2:AP$2000,B710,5),INDEX('LŠZ H'!A$2:AI$2000,B710,5))</f>
        <v>OM-P860</v>
      </c>
      <c r="F710" s="288">
        <f>IF(A710="P",INDEX('LŠZ P'!A$2:AP$2000,B710,6),INDEX('LŠZ H'!A$2:AI$2000,B710,6))</f>
        <v>0</v>
      </c>
      <c r="G710" s="289" t="str">
        <f>IF(A710="P",INDEX('LŠZ P'!A$2:AP$2000,B710,21),INDEX('LŠZ H'!A$2:AI$2000,B710,21))</f>
        <v>P</v>
      </c>
      <c r="H710" s="288">
        <f>IF(A710="P",INDEX('LŠZ P'!A$2:AP$2000,B710,17),INDEX('LŠZ H'!A$2:AI$2000,B710,17))</f>
        <v>18634</v>
      </c>
      <c r="I710" s="446">
        <v>44116</v>
      </c>
      <c r="J710" s="289" t="str">
        <f>IF(A710="P",INDEX('LŠZ P'!A$2:AP$2000,B710,2),INDEX('LŠZ H'!A$2:AI$2000,B710,2))</f>
        <v>PK</v>
      </c>
      <c r="K710" s="288" t="str">
        <f>IF(A710="P",CONCATENATE(INDEX('LŠZ P'!A$2:AP$2000,B710,24),",",INDEX('LŠZ P'!A$2:AP$2000,B710,26)," ",INDEX('LŠZ P'!A$2:AP$2000,B710,25)),CONCATENATE(INDEX('LŠZ H'!A$2:AI$2000,B710,24),",",INDEX('LŠZ H'!A$2:AI$2000,B710,26)," ",INDEX('LŠZ H'!A$2:AI$2000,B710,25)))</f>
        <v>Jazmínová 4,040 11 Košice</v>
      </c>
      <c r="L710" s="288" t="str">
        <f>IF(A710="P",INDEX('LŠZ P'!A$2:AP$2000,B710,20),INDEX('LŠZ H'!A$2:AI$2000,B710,20))</f>
        <v>Šáriczki</v>
      </c>
      <c r="M710" s="288" t="str">
        <f>IF(A710="P",CONCATENATE(INDEX('LŠZ P'!A$2:AP$2000,B710,3),"/",INDEX('LŠZ P'!A$2:AP$2000,B710,4)),CONCATENATE(INDEX('LŠZ H'!A$2:AI$2000,B710,3),"/",INDEX('LŠZ H'!A$2:AI$2000,B710,4)))</f>
        <v>ICEPEAK 3 26/</v>
      </c>
      <c r="N710" s="288" t="str">
        <f>IF(A710="P",CONCATENATE(INDEX('LŠZ P'!A$2:AP$2000,B710,23),";",INDEX('LŠZ P'!A$2:AP$2000,B710,42)),CONCATENATE(INDEX('LŠZ H'!A$2:AI$2000,B710,23),";",INDEX('LŠZ H'!A$2:AI$2000,B710,39)))</f>
        <v>263,5;</v>
      </c>
      <c r="O710" s="896">
        <v>44841</v>
      </c>
      <c r="P710" s="599"/>
    </row>
    <row r="711" spans="1:16" s="295" customFormat="1" x14ac:dyDescent="0.2">
      <c r="A711" s="253" t="s">
        <v>991</v>
      </c>
      <c r="B711" s="289">
        <v>1329</v>
      </c>
      <c r="C711" s="607">
        <v>707</v>
      </c>
      <c r="D711" s="288" t="str">
        <f>IF(A711="P",INDEX('LŠZ P'!A$2:AP$2000,B711,11),INDEX('LŠZ H'!A$2:AI$2000,B711,11))</f>
        <v>Matúš MACKO</v>
      </c>
      <c r="E711" s="288" t="str">
        <f>IF(A711="P",INDEX('LŠZ P'!A$2:AP$2000,B711,5),INDEX('LŠZ H'!A$2:AI$2000,B711,5))</f>
        <v>OM-L329</v>
      </c>
      <c r="F711" s="288">
        <f>IF(A711="P",INDEX('LŠZ P'!A$2:AP$2000,B711,6),INDEX('LŠZ H'!A$2:AI$2000,B711,6))</f>
        <v>0</v>
      </c>
      <c r="G711" s="289" t="str">
        <f>IF(A711="P",INDEX('LŠZ P'!A$2:AP$2000,B711,21),INDEX('LŠZ H'!A$2:AI$2000,B711,21))</f>
        <v>P</v>
      </c>
      <c r="H711" s="288">
        <f>IF(A711="P",INDEX('LŠZ P'!A$2:AP$2000,B711,17),INDEX('LŠZ H'!A$2:AI$2000,B711,17))</f>
        <v>18587</v>
      </c>
      <c r="I711" s="446">
        <v>44117</v>
      </c>
      <c r="J711" s="289" t="str">
        <f>IF(A711="P",INDEX('LŠZ P'!A$2:AP$2000,B711,2),INDEX('LŠZ H'!A$2:AI$2000,B711,2))</f>
        <v>PK</v>
      </c>
      <c r="K711" s="288" t="str">
        <f>IF(A711="P",CONCATENATE(INDEX('LŠZ P'!A$2:AP$2000,B711,24),",",INDEX('LŠZ P'!A$2:AP$2000,B711,26)," ",INDEX('LŠZ P'!A$2:AP$2000,B711,25)),CONCATENATE(INDEX('LŠZ H'!A$2:AI$2000,B711,24),",",INDEX('LŠZ H'!A$2:AI$2000,B711,26)," ",INDEX('LŠZ H'!A$2:AI$2000,B711,25)))</f>
        <v>Do Uhliska 4A,034 03 Ružomberok</v>
      </c>
      <c r="L711" s="288" t="str">
        <f>IF(A711="P",INDEX('LŠZ P'!A$2:AP$2000,B711,20),INDEX('LŠZ H'!A$2:AI$2000,B711,20))</f>
        <v>Muhelyi</v>
      </c>
      <c r="M711" s="288" t="str">
        <f>IF(A711="P",CONCATENATE(INDEX('LŠZ P'!A$2:AP$2000,B711,3),"/",INDEX('LŠZ P'!A$2:AP$2000,B711,4)),CONCATENATE(INDEX('LŠZ H'!A$2:AI$2000,B711,3),"/",INDEX('LŠZ H'!A$2:AI$2000,B711,4)))</f>
        <v>EPIC M/</v>
      </c>
      <c r="N711" s="288" t="str">
        <f>IF(A711="P",CONCATENATE(INDEX('LŠZ P'!A$2:AP$2000,B711,23),";",INDEX('LŠZ P'!A$2:AP$2000,B711,42)),CONCATENATE(INDEX('LŠZ H'!A$2:AI$2000,B711,23),";",INDEX('LŠZ H'!A$2:AI$2000,B711,39)))</f>
        <v>22,15;</v>
      </c>
      <c r="O711" s="896">
        <v>44843</v>
      </c>
      <c r="P711" s="599"/>
    </row>
    <row r="712" spans="1:16" s="295" customFormat="1" x14ac:dyDescent="0.2">
      <c r="A712" s="253" t="s">
        <v>991</v>
      </c>
      <c r="B712" s="289">
        <v>479</v>
      </c>
      <c r="C712" s="607">
        <v>708</v>
      </c>
      <c r="D712" s="288" t="str">
        <f>IF(A712="P",INDEX('LŠZ P'!A$2:AP$2000,B712,11),INDEX('LŠZ H'!A$2:AI$2000,B712,11))</f>
        <v>Matúš DIGO</v>
      </c>
      <c r="E712" s="288" t="str">
        <f>IF(A712="P",INDEX('LŠZ P'!A$2:AP$2000,B712,5),INDEX('LŠZ H'!A$2:AI$2000,B712,5))</f>
        <v>OM-P479</v>
      </c>
      <c r="F712" s="288">
        <f>IF(A712="P",INDEX('LŠZ P'!A$2:AP$2000,B712,6),INDEX('LŠZ H'!A$2:AI$2000,B712,6))</f>
        <v>0</v>
      </c>
      <c r="G712" s="289" t="str">
        <f>IF(A712="P",INDEX('LŠZ P'!A$2:AP$2000,B712,21),INDEX('LŠZ H'!A$2:AI$2000,B712,21))</f>
        <v>P</v>
      </c>
      <c r="H712" s="288">
        <f>IF(A712="P",INDEX('LŠZ P'!A$2:AP$2000,B712,17),INDEX('LŠZ H'!A$2:AI$2000,B712,17))</f>
        <v>20184</v>
      </c>
      <c r="I712" s="446">
        <v>44118</v>
      </c>
      <c r="J712" s="289" t="str">
        <f>IF(A712="P",INDEX('LŠZ P'!A$2:AP$2000,B712,2),INDEX('LŠZ H'!A$2:AI$2000,B712,2))</f>
        <v>PK</v>
      </c>
      <c r="K712" s="288" t="str">
        <f>IF(A712="P",CONCATENATE(INDEX('LŠZ P'!A$2:AP$2000,B712,24),",",INDEX('LŠZ P'!A$2:AP$2000,B712,26)," ",INDEX('LŠZ P'!A$2:AP$2000,B712,25)),CONCATENATE(INDEX('LŠZ H'!A$2:AI$2000,B712,24),",",INDEX('LŠZ H'!A$2:AI$2000,B712,26)," ",INDEX('LŠZ H'!A$2:AI$2000,B712,25)))</f>
        <v>Urbánková 62,04101 Košice</v>
      </c>
      <c r="L712" s="288" t="str">
        <f>IF(A712="P",INDEX('LŠZ P'!A$2:AP$2000,B712,20),INDEX('LŠZ H'!A$2:AI$2000,B712,20))</f>
        <v>Vyparina</v>
      </c>
      <c r="M712" s="288" t="str">
        <f>IF(A712="P",CONCATENATE(INDEX('LŠZ P'!A$2:AP$2000,B712,3),"/",INDEX('LŠZ P'!A$2:AP$2000,B712,4)),CONCATENATE(INDEX('LŠZ H'!A$2:AI$2000,B712,3),"/",INDEX('LŠZ H'!A$2:AI$2000,B712,4)))</f>
        <v>HOOK 3 29/</v>
      </c>
      <c r="N712" s="288" t="str">
        <f>IF(A712="P",CONCATENATE(INDEX('LŠZ P'!A$2:AP$2000,B712,23),";",INDEX('LŠZ P'!A$2:AP$2000,B712,42)),CONCATENATE(INDEX('LŠZ H'!A$2:AI$2000,B712,23),";",INDEX('LŠZ H'!A$2:AI$2000,B712,39)))</f>
        <v>81;</v>
      </c>
      <c r="O712" s="896">
        <v>44243</v>
      </c>
      <c r="P712" s="599"/>
    </row>
    <row r="713" spans="1:16" s="295" customFormat="1" x14ac:dyDescent="0.2">
      <c r="A713" s="253" t="s">
        <v>991</v>
      </c>
      <c r="B713" s="289">
        <v>220</v>
      </c>
      <c r="C713" s="607">
        <v>709</v>
      </c>
      <c r="D713" s="288" t="str">
        <f>IF(A713="P",INDEX('LŠZ P'!A$2:AP$2000,B713,11),INDEX('LŠZ H'!A$2:AI$2000,B713,11))</f>
        <v>Radko URBANOVSKÝ</v>
      </c>
      <c r="E713" s="288" t="str">
        <f>IF(A713="P",INDEX('LŠZ P'!A$2:AP$2000,B713,5),INDEX('LŠZ H'!A$2:AI$2000,B713,5))</f>
        <v>OM-P220</v>
      </c>
      <c r="F713" s="288">
        <f>IF(A713="P",INDEX('LŠZ P'!A$2:AP$2000,B713,6),INDEX('LŠZ H'!A$2:AI$2000,B713,6))</f>
        <v>0</v>
      </c>
      <c r="G713" s="289" t="str">
        <f>IF(A713="P",INDEX('LŠZ P'!A$2:AP$2000,B713,21),INDEX('LŠZ H'!A$2:AI$2000,B713,21))</f>
        <v>Z</v>
      </c>
      <c r="H713" s="288">
        <f>IF(A713="P",INDEX('LŠZ P'!A$2:AP$2000,B713,17),INDEX('LŠZ H'!A$2:AI$2000,B713,17))</f>
        <v>19587</v>
      </c>
      <c r="I713" s="446">
        <v>44118</v>
      </c>
      <c r="J713" s="289" t="str">
        <f>IF(A713="P",INDEX('LŠZ P'!A$2:AP$2000,B713,2),INDEX('LŠZ H'!A$2:AI$2000,B713,2))</f>
        <v>PK</v>
      </c>
      <c r="K713" s="288" t="str">
        <f>IF(A713="P",CONCATENATE(INDEX('LŠZ P'!A$2:AP$2000,B713,24),",",INDEX('LŠZ P'!A$2:AP$2000,B713,26)," ",INDEX('LŠZ P'!A$2:AP$2000,B713,25)),CONCATENATE(INDEX('LŠZ H'!A$2:AI$2000,B713,24),",",INDEX('LŠZ H'!A$2:AI$2000,B713,26)," ",INDEX('LŠZ H'!A$2:AI$2000,B713,25)))</f>
        <v>Šulekova 25/1,971 01 Prievidza</v>
      </c>
      <c r="L713" s="288" t="str">
        <f>IF(A713="P",INDEX('LŠZ P'!A$2:AP$2000,B713,20),INDEX('LŠZ H'!A$2:AI$2000,B713,20))</f>
        <v>Jančiar</v>
      </c>
      <c r="M713" s="288" t="str">
        <f>IF(A713="P",CONCATENATE(INDEX('LŠZ P'!A$2:AP$2000,B713,3),"/",INDEX('LŠZ P'!A$2:AP$2000,B713,4)),CONCATENATE(INDEX('LŠZ H'!A$2:AI$2000,B713,3),"/",INDEX('LŠZ H'!A$2:AI$2000,B713,4)))</f>
        <v>APOLLO 2 L/</v>
      </c>
      <c r="N713" s="288" t="str">
        <f>IF(A713="P",CONCATENATE(INDEX('LŠZ P'!A$2:AP$2000,B713,23),";",INDEX('LŠZ P'!A$2:AP$2000,B713,42)),CONCATENATE(INDEX('LŠZ H'!A$2:AI$2000,B713,23),";",INDEX('LŠZ H'!A$2:AI$2000,B713,39)))</f>
        <v>1;</v>
      </c>
      <c r="O713" s="896">
        <v>44528</v>
      </c>
      <c r="P713" s="599"/>
    </row>
    <row r="714" spans="1:16" s="295" customFormat="1" x14ac:dyDescent="0.2">
      <c r="A714" s="253" t="s">
        <v>991</v>
      </c>
      <c r="B714" s="289">
        <v>1246</v>
      </c>
      <c r="C714" s="607">
        <v>710</v>
      </c>
      <c r="D714" s="288" t="str">
        <f>IF(A714="P",INDEX('LŠZ P'!A$2:AP$2000,B714,11),INDEX('LŠZ H'!A$2:AI$2000,B714,11))</f>
        <v>Igor NESSELMANN</v>
      </c>
      <c r="E714" s="288" t="str">
        <f>IF(A714="P",INDEX('LŠZ P'!A$2:AP$2000,B714,5),INDEX('LŠZ H'!A$2:AI$2000,B714,5))</f>
        <v>OM-L246</v>
      </c>
      <c r="F714" s="288">
        <f>IF(A714="P",INDEX('LŠZ P'!A$2:AP$2000,B714,6),INDEX('LŠZ H'!A$2:AI$2000,B714,6))</f>
        <v>0</v>
      </c>
      <c r="G714" s="289" t="str">
        <f>IF(A714="P",INDEX('LŠZ P'!A$2:AP$2000,B714,21),INDEX('LŠZ H'!A$2:AI$2000,B714,21))</f>
        <v>V</v>
      </c>
      <c r="H714" s="288">
        <f>IF(A714="P",INDEX('LŠZ P'!A$2:AP$2000,B714,17),INDEX('LŠZ H'!A$2:AI$2000,B714,17))</f>
        <v>20710</v>
      </c>
      <c r="I714" s="446">
        <v>44120</v>
      </c>
      <c r="J714" s="289" t="str">
        <f>IF(A714="P",INDEX('LŠZ P'!A$2:AP$2000,B714,2),INDEX('LŠZ H'!A$2:AI$2000,B714,2))</f>
        <v>PK</v>
      </c>
      <c r="K714" s="288" t="str">
        <f>IF(A714="P",CONCATENATE(INDEX('LŠZ P'!A$2:AP$2000,B714,24),",",INDEX('LŠZ P'!A$2:AP$2000,B714,26)," ",INDEX('LŠZ P'!A$2:AP$2000,B714,25)),CONCATENATE(INDEX('LŠZ H'!A$2:AI$2000,B714,24),",",INDEX('LŠZ H'!A$2:AI$2000,B714,26)," ",INDEX('LŠZ H'!A$2:AI$2000,B714,25)))</f>
        <v>Bajzova 34,010 01 Žilina</v>
      </c>
      <c r="L714" s="288" t="str">
        <f>IF(A714="P",INDEX('LŠZ P'!A$2:AP$2000,B714,20),INDEX('LŠZ H'!A$2:AI$2000,B714,20))</f>
        <v>Vrabec</v>
      </c>
      <c r="M714" s="288" t="str">
        <f>IF(A714="P",CONCATENATE(INDEX('LŠZ P'!A$2:AP$2000,B714,3),"/",INDEX('LŠZ P'!A$2:AP$2000,B714,4)),CONCATENATE(INDEX('LŠZ H'!A$2:AI$2000,B714,3),"/",INDEX('LŠZ H'!A$2:AI$2000,B714,4)))</f>
        <v>PLUTO 2 M/</v>
      </c>
      <c r="N714" s="288" t="str">
        <f>IF(A714="P",CONCATENATE(INDEX('LŠZ P'!A$2:AP$2000,B714,23),";",INDEX('LŠZ P'!A$2:AP$2000,B714,42)),CONCATENATE(INDEX('LŠZ H'!A$2:AI$2000,B714,23),";",INDEX('LŠZ H'!A$2:AI$2000,B714,39)))</f>
        <v>5;</v>
      </c>
      <c r="O714" s="896">
        <v>44844</v>
      </c>
      <c r="P714" s="599"/>
    </row>
    <row r="715" spans="1:16" s="295" customFormat="1" x14ac:dyDescent="0.2">
      <c r="A715" s="253" t="s">
        <v>991</v>
      </c>
      <c r="B715" s="289">
        <v>763</v>
      </c>
      <c r="C715" s="607">
        <v>711</v>
      </c>
      <c r="D715" s="288" t="str">
        <f>IF(A715="P",INDEX('LŠZ P'!A$2:AP$2000,B715,11),INDEX('LŠZ H'!A$2:AI$2000,B715,11))</f>
        <v>Patrik ZELENÝ</v>
      </c>
      <c r="E715" s="288" t="str">
        <f>IF(A715="P",INDEX('LŠZ P'!A$2:AP$2000,B715,5),INDEX('LŠZ H'!A$2:AI$2000,B715,5))</f>
        <v>OM-P763</v>
      </c>
      <c r="F715" s="288">
        <f>IF(A715="P",INDEX('LŠZ P'!A$2:AP$2000,B715,6),INDEX('LŠZ H'!A$2:AI$2000,B715,6))</f>
        <v>0</v>
      </c>
      <c r="G715" s="289" t="str">
        <f>IF(A715="P",INDEX('LŠZ P'!A$2:AP$2000,B715,21),INDEX('LŠZ H'!A$2:AI$2000,B715,21))</f>
        <v>P</v>
      </c>
      <c r="H715" s="288">
        <f>IF(A715="P",INDEX('LŠZ P'!A$2:AP$2000,B715,17),INDEX('LŠZ H'!A$2:AI$2000,B715,17))</f>
        <v>18628</v>
      </c>
      <c r="I715" s="446">
        <v>44120</v>
      </c>
      <c r="J715" s="289" t="str">
        <f>IF(A715="P",INDEX('LŠZ P'!A$2:AP$2000,B715,2),INDEX('LŠZ H'!A$2:AI$2000,B715,2))</f>
        <v>PK</v>
      </c>
      <c r="K715" s="288" t="str">
        <f>IF(A715="P",CONCATENATE(INDEX('LŠZ P'!A$2:AP$2000,B715,24),",",INDEX('LŠZ P'!A$2:AP$2000,B715,26)," ",INDEX('LŠZ P'!A$2:AP$2000,B715,25)),CONCATENATE(INDEX('LŠZ H'!A$2:AI$2000,B715,24),",",INDEX('LŠZ H'!A$2:AI$2000,B715,26)," ",INDEX('LŠZ H'!A$2:AI$2000,B715,25)))</f>
        <v>Tatranská 67,974 11 Banská Bystrica</v>
      </c>
      <c r="L715" s="288" t="str">
        <f>IF(A715="P",INDEX('LŠZ P'!A$2:AP$2000,B715,20),INDEX('LŠZ H'!A$2:AI$2000,B715,20))</f>
        <v>Jančiar</v>
      </c>
      <c r="M715" s="288" t="str">
        <f>IF(A715="P",CONCATENATE(INDEX('LŠZ P'!A$2:AP$2000,B715,3),"/",INDEX('LŠZ P'!A$2:AP$2000,B715,4)),CONCATENATE(INDEX('LŠZ H'!A$2:AI$2000,B715,3),"/",INDEX('LŠZ H'!A$2:AI$2000,B715,4)))</f>
        <v>MENTOR 4 S/</v>
      </c>
      <c r="N715" s="288" t="str">
        <f>IF(A715="P",CONCATENATE(INDEX('LŠZ P'!A$2:AP$2000,B715,23),";",INDEX('LŠZ P'!A$2:AP$2000,B715,42)),CONCATENATE(INDEX('LŠZ H'!A$2:AI$2000,B715,23),";",INDEX('LŠZ H'!A$2:AI$2000,B715,39)))</f>
        <v>18;</v>
      </c>
      <c r="O715" s="896">
        <v>44848</v>
      </c>
      <c r="P715" s="599"/>
    </row>
    <row r="716" spans="1:16" s="295" customFormat="1" x14ac:dyDescent="0.2">
      <c r="A716" s="253" t="s">
        <v>991</v>
      </c>
      <c r="B716" s="289">
        <v>1317</v>
      </c>
      <c r="C716" s="607">
        <v>712</v>
      </c>
      <c r="D716" s="288" t="str">
        <f>IF(A716="P",INDEX('LŠZ P'!A$2:AP$2000,B716,11),INDEX('LŠZ H'!A$2:AI$2000,B716,11))</f>
        <v>Igor GARSTKA</v>
      </c>
      <c r="E716" s="288" t="str">
        <f>IF(A716="P",INDEX('LŠZ P'!A$2:AP$2000,B716,5),INDEX('LŠZ H'!A$2:AI$2000,B716,5))</f>
        <v>OM-L317</v>
      </c>
      <c r="F716" s="288" t="str">
        <f>IF(A716="P",INDEX('LŠZ P'!A$2:AP$2000,B716,6),INDEX('LŠZ H'!A$2:AI$2000,B716,6))</f>
        <v>L318</v>
      </c>
      <c r="G716" s="289" t="str">
        <f>IF(A716="P",INDEX('LŠZ P'!A$2:AP$2000,B716,21),INDEX('LŠZ H'!A$2:AI$2000,B716,21))</f>
        <v>Z,P/V</v>
      </c>
      <c r="H716" s="288">
        <f>IF(A716="P",INDEX('LŠZ P'!A$2:AP$2000,B716,17),INDEX('LŠZ H'!A$2:AI$2000,B716,17))</f>
        <v>20712</v>
      </c>
      <c r="I716" s="446">
        <v>44120</v>
      </c>
      <c r="J716" s="289" t="str">
        <f>IF(A716="P",INDEX('LŠZ P'!A$2:AP$2000,B716,2),INDEX('LŠZ H'!A$2:AI$2000,B716,2))</f>
        <v>MPK</v>
      </c>
      <c r="K716" s="288" t="str">
        <f>IF(A716="P",CONCATENATE(INDEX('LŠZ P'!A$2:AP$2000,B716,24),",",INDEX('LŠZ P'!A$2:AP$2000,B716,26)," ",INDEX('LŠZ P'!A$2:AP$2000,B716,25)),CONCATENATE(INDEX('LŠZ H'!A$2:AI$2000,B716,24),",",INDEX('LŠZ H'!A$2:AI$2000,B716,26)," ",INDEX('LŠZ H'!A$2:AI$2000,B716,25)))</f>
        <v>Vrbovská 1026/85,059 71 Ľubica</v>
      </c>
      <c r="L716" s="288" t="str">
        <f>IF(A716="P",INDEX('LŠZ P'!A$2:AP$2000,B716,20),INDEX('LŠZ H'!A$2:AI$2000,B716,20))</f>
        <v>Šleboda</v>
      </c>
      <c r="M716" s="288" t="str">
        <f>IF(A716="P",CONCATENATE(INDEX('LŠZ P'!A$2:AP$2000,B716,3),"/",INDEX('LŠZ P'!A$2:AP$2000,B716,4)),CONCATENATE(INDEX('LŠZ H'!A$2:AI$2000,B716,3),"/",INDEX('LŠZ H'!A$2:AI$2000,B716,4)))</f>
        <v>SYNTHESIS LT 27/SKY ENGINES 110 S</v>
      </c>
      <c r="N716" s="288" t="str">
        <f>IF(A716="P",CONCATENATE(INDEX('LŠZ P'!A$2:AP$2000,B716,23),";",INDEX('LŠZ P'!A$2:AP$2000,B716,42)),CONCATENATE(INDEX('LŠZ H'!A$2:AI$2000,B716,23),";",INDEX('LŠZ H'!A$2:AI$2000,B716,39)))</f>
        <v>37//32;</v>
      </c>
      <c r="O716" s="896">
        <v>44846</v>
      </c>
      <c r="P716" s="599"/>
    </row>
    <row r="717" spans="1:16" s="295" customFormat="1" x14ac:dyDescent="0.2">
      <c r="A717" s="253" t="s">
        <v>991</v>
      </c>
      <c r="B717" s="289">
        <v>1349</v>
      </c>
      <c r="C717" s="607">
        <v>713</v>
      </c>
      <c r="D717" s="288" t="str">
        <f>IF(A717="P",INDEX('LŠZ P'!A$2:AP$2000,B717,11),INDEX('LŠZ H'!A$2:AI$2000,B717,11))</f>
        <v>Jozef BENKO</v>
      </c>
      <c r="E717" s="288" t="str">
        <f>IF(A717="P",INDEX('LŠZ P'!A$2:AP$2000,B717,5),INDEX('LŠZ H'!A$2:AI$2000,B717,5))</f>
        <v>OM-L349</v>
      </c>
      <c r="F717" s="288" t="str">
        <f>IF(A717="P",INDEX('LŠZ P'!A$2:AP$2000,B717,6),INDEX('LŠZ H'!A$2:AI$2000,B717,6))</f>
        <v>L349</v>
      </c>
      <c r="G717" s="289" t="str">
        <f>IF(A717="P",INDEX('LŠZ P'!A$2:AP$2000,B717,21),INDEX('LŠZ H'!A$2:AI$2000,B717,21))</f>
        <v>P/V</v>
      </c>
      <c r="H717" s="288">
        <f>IF(A717="P",INDEX('LŠZ P'!A$2:AP$2000,B717,17),INDEX('LŠZ H'!A$2:AI$2000,B717,17))</f>
        <v>20713</v>
      </c>
      <c r="I717" s="446">
        <v>44124</v>
      </c>
      <c r="J717" s="289" t="str">
        <f>IF(A717="P",INDEX('LŠZ P'!A$2:AP$2000,B717,2),INDEX('LŠZ H'!A$2:AI$2000,B717,2))</f>
        <v>MPK</v>
      </c>
      <c r="K717" s="288" t="str">
        <f>IF(A717="P",CONCATENATE(INDEX('LŠZ P'!A$2:AP$2000,B717,24),",",INDEX('LŠZ P'!A$2:AP$2000,B717,26)," ",INDEX('LŠZ P'!A$2:AP$2000,B717,25)),CONCATENATE(INDEX('LŠZ H'!A$2:AI$2000,B717,24),",",INDEX('LŠZ H'!A$2:AI$2000,B717,26)," ",INDEX('LŠZ H'!A$2:AI$2000,B717,25)))</f>
        <v xml:space="preserve">Trenčianske Bohuslavice 104,913 07 </v>
      </c>
      <c r="L717" s="288" t="str">
        <f>IF(A717="P",INDEX('LŠZ P'!A$2:AP$2000,B717,20),INDEX('LŠZ H'!A$2:AI$2000,B717,20))</f>
        <v>Čierny/Jančiar</v>
      </c>
      <c r="M717" s="288" t="str">
        <f>IF(A717="P",CONCATENATE(INDEX('LŠZ P'!A$2:AP$2000,B717,3),"/",INDEX('LŠZ P'!A$2:AP$2000,B717,4)),CONCATENATE(INDEX('LŠZ H'!A$2:AI$2000,B717,3),"/",INDEX('LŠZ H'!A$2:AI$2000,B717,4)))</f>
        <v>PLUTO 3 ML/TALON</v>
      </c>
      <c r="N717" s="288" t="str">
        <f>IF(A717="P",CONCATENATE(INDEX('LŠZ P'!A$2:AP$2000,B717,23),";",INDEX('LŠZ P'!A$2:AP$2000,B717,42)),CONCATENATE(INDEX('LŠZ H'!A$2:AI$2000,B717,23),";",INDEX('LŠZ H'!A$2:AI$2000,B717,39)))</f>
        <v>5//8;platnosť PLS do 17.10.2022</v>
      </c>
      <c r="O717" s="896" t="s">
        <v>9518</v>
      </c>
      <c r="P717" s="599"/>
    </row>
    <row r="718" spans="1:16" s="304" customFormat="1" x14ac:dyDescent="0.2">
      <c r="A718" s="253" t="s">
        <v>991</v>
      </c>
      <c r="B718" s="289">
        <v>493</v>
      </c>
      <c r="C718" s="607">
        <v>714</v>
      </c>
      <c r="D718" s="288" t="str">
        <f>IF(A718="P",INDEX('LŠZ P'!A$2:AP$2000,B718,11),INDEX('LŠZ H'!A$2:AI$2000,B718,11))</f>
        <v>Ing. František MOYZES</v>
      </c>
      <c r="E718" s="288" t="str">
        <f>IF(A718="P",INDEX('LŠZ P'!A$2:AP$2000,B718,5),INDEX('LŠZ H'!A$2:AI$2000,B718,5))</f>
        <v>OM-P493</v>
      </c>
      <c r="F718" s="288">
        <f>IF(A718="P",INDEX('LŠZ P'!A$2:AP$2000,B718,6),INDEX('LŠZ H'!A$2:AI$2000,B718,6))</f>
        <v>0</v>
      </c>
      <c r="G718" s="289" t="str">
        <f>IF(A718="P",INDEX('LŠZ P'!A$2:AP$2000,B718,21),INDEX('LŠZ H'!A$2:AI$2000,B718,21))</f>
        <v>P</v>
      </c>
      <c r="H718" s="288">
        <f>IF(A718="P",INDEX('LŠZ P'!A$2:AP$2000,B718,17),INDEX('LŠZ H'!A$2:AI$2000,B718,17))</f>
        <v>18630</v>
      </c>
      <c r="I718" s="446">
        <v>44124</v>
      </c>
      <c r="J718" s="289" t="str">
        <f>IF(A718="P",INDEX('LŠZ P'!A$2:AP$2000,B718,2),INDEX('LŠZ H'!A$2:AI$2000,B718,2))</f>
        <v>PK</v>
      </c>
      <c r="K718" s="288" t="str">
        <f>IF(A718="P",CONCATENATE(INDEX('LŠZ P'!A$2:AP$2000,B718,24),",",INDEX('LŠZ P'!A$2:AP$2000,B718,26)," ",INDEX('LŠZ P'!A$2:AP$2000,B718,25)),CONCATENATE(INDEX('LŠZ H'!A$2:AI$2000,B718,24),",",INDEX('LŠZ H'!A$2:AI$2000,B718,26)," ",INDEX('LŠZ H'!A$2:AI$2000,B718,25)))</f>
        <v>M.Benku 6437/1,08001 Prešov</v>
      </c>
      <c r="L718" s="288" t="str">
        <f>IF(A718="P",INDEX('LŠZ P'!A$2:AP$2000,B718,20),INDEX('LŠZ H'!A$2:AI$2000,B718,20))</f>
        <v>Šimko</v>
      </c>
      <c r="M718" s="288" t="str">
        <f>IF(A718="P",CONCATENATE(INDEX('LŠZ P'!A$2:AP$2000,B718,3),"/",INDEX('LŠZ P'!A$2:AP$2000,B718,4)),CONCATENATE(INDEX('LŠZ H'!A$2:AI$2000,B718,3),"/",INDEX('LŠZ H'!A$2:AI$2000,B718,4)))</f>
        <v>ARCUS 6 28/</v>
      </c>
      <c r="N718" s="288" t="str">
        <f>IF(A718="P",CONCATENATE(INDEX('LŠZ P'!A$2:AP$2000,B718,23),";",INDEX('LŠZ P'!A$2:AP$2000,B718,42)),CONCATENATE(INDEX('LŠZ H'!A$2:AI$2000,B718,23),";",INDEX('LŠZ H'!A$2:AI$2000,B718,39)))</f>
        <v>77;</v>
      </c>
      <c r="O718" s="896">
        <v>44849</v>
      </c>
      <c r="P718" s="616"/>
    </row>
    <row r="719" spans="1:16" s="304" customFormat="1" x14ac:dyDescent="0.2">
      <c r="A719" s="253" t="s">
        <v>991</v>
      </c>
      <c r="B719" s="289">
        <v>1189</v>
      </c>
      <c r="C719" s="607">
        <v>715</v>
      </c>
      <c r="D719" s="288" t="str">
        <f>IF(A719="P",INDEX('LŠZ P'!A$2:AP$2000,B719,11),INDEX('LŠZ H'!A$2:AI$2000,B719,11))</f>
        <v>Ing. František MOYZES</v>
      </c>
      <c r="E719" s="288" t="str">
        <f>IF(A719="P",INDEX('LŠZ P'!A$2:AP$2000,B719,5),INDEX('LŠZ H'!A$2:AI$2000,B719,5))</f>
        <v>OM-L189</v>
      </c>
      <c r="F719" s="288" t="str">
        <f>IF(A719="P",INDEX('LŠZ P'!A$2:AP$2000,B719,6),INDEX('LŠZ H'!A$2:AI$2000,B719,6))</f>
        <v>P894</v>
      </c>
      <c r="G719" s="289" t="str">
        <f>IF(A719="P",INDEX('LŠZ P'!A$2:AP$2000,B719,21),INDEX('LŠZ H'!A$2:AI$2000,B719,21))</f>
        <v>P/P</v>
      </c>
      <c r="H719" s="288">
        <f>IF(A719="P",INDEX('LŠZ P'!A$2:AP$2000,B719,17),INDEX('LŠZ H'!A$2:AI$2000,B719,17))</f>
        <v>18631</v>
      </c>
      <c r="I719" s="446">
        <v>44124</v>
      </c>
      <c r="J719" s="289" t="str">
        <f>IF(A719="P",INDEX('LŠZ P'!A$2:AP$2000,B719,2),INDEX('LŠZ H'!A$2:AI$2000,B719,2))</f>
        <v>MPK</v>
      </c>
      <c r="K719" s="288" t="str">
        <f>IF(A719="P",CONCATENATE(INDEX('LŠZ P'!A$2:AP$2000,B719,24),",",INDEX('LŠZ P'!A$2:AP$2000,B719,26)," ",INDEX('LŠZ P'!A$2:AP$2000,B719,25)),CONCATENATE(INDEX('LŠZ H'!A$2:AI$2000,B719,24),",",INDEX('LŠZ H'!A$2:AI$2000,B719,26)," ",INDEX('LŠZ H'!A$2:AI$2000,B719,25)))</f>
        <v>M.Benku 6437/1,080 05 Prešov</v>
      </c>
      <c r="L719" s="288" t="str">
        <f>IF(A719="P",INDEX('LŠZ P'!A$2:AP$2000,B719,20),INDEX('LŠZ H'!A$2:AI$2000,B719,20))</f>
        <v>Šimko</v>
      </c>
      <c r="M719" s="288" t="str">
        <f>IF(A719="P",CONCATENATE(INDEX('LŠZ P'!A$2:AP$2000,B719,3),"/",INDEX('LŠZ P'!A$2:AP$2000,B719,4)),CONCATENATE(INDEX('LŠZ H'!A$2:AI$2000,B719,3),"/",INDEX('LŠZ H'!A$2:AI$2000,B719,4)))</f>
        <v>LIFT EZ M/RR 200</v>
      </c>
      <c r="N719" s="288" t="str">
        <f>IF(A719="P",CONCATENATE(INDEX('LŠZ P'!A$2:AP$2000,B719,23),";",INDEX('LŠZ P'!A$2:AP$2000,B719,42)),CONCATENATE(INDEX('LŠZ H'!A$2:AI$2000,B719,23),";",INDEX('LŠZ H'!A$2:AI$2000,B719,39)))</f>
        <v>40//134/274;</v>
      </c>
      <c r="O719" s="896">
        <v>44849</v>
      </c>
      <c r="P719" s="616"/>
    </row>
    <row r="720" spans="1:16" s="304" customFormat="1" x14ac:dyDescent="0.2">
      <c r="A720" s="253" t="s">
        <v>991</v>
      </c>
      <c r="B720" s="289">
        <v>355</v>
      </c>
      <c r="C720" s="607">
        <v>716</v>
      </c>
      <c r="D720" s="288" t="str">
        <f>IF(A720="P",INDEX('LŠZ P'!A$2:AP$2000,B720,11),INDEX('LŠZ H'!A$2:AI$2000,B720,11))</f>
        <v>Jaroslav VARDŽÍK</v>
      </c>
      <c r="E720" s="288" t="str">
        <f>IF(A720="P",INDEX('LŠZ P'!A$2:AP$2000,B720,5),INDEX('LŠZ H'!A$2:AI$2000,B720,5))</f>
        <v>OM-P355</v>
      </c>
      <c r="F720" s="288">
        <f>IF(A720="P",INDEX('LŠZ P'!A$2:AP$2000,B720,6),INDEX('LŠZ H'!A$2:AI$2000,B720,6))</f>
        <v>0</v>
      </c>
      <c r="G720" s="289" t="str">
        <f>IF(A720="P",INDEX('LŠZ P'!A$2:AP$2000,B720,21),INDEX('LŠZ H'!A$2:AI$2000,B720,21))</f>
        <v>V</v>
      </c>
      <c r="H720" s="288">
        <f>IF(A720="P",INDEX('LŠZ P'!A$2:AP$2000,B720,17),INDEX('LŠZ H'!A$2:AI$2000,B720,17))</f>
        <v>20716</v>
      </c>
      <c r="I720" s="446">
        <v>44124</v>
      </c>
      <c r="J720" s="289" t="str">
        <f>IF(A720="P",INDEX('LŠZ P'!A$2:AP$2000,B720,2),INDEX('LŠZ H'!A$2:AI$2000,B720,2))</f>
        <v>PK</v>
      </c>
      <c r="K720" s="288" t="str">
        <f>IF(A720="P",CONCATENATE(INDEX('LŠZ P'!A$2:AP$2000,B720,24),",",INDEX('LŠZ P'!A$2:AP$2000,B720,26)," ",INDEX('LŠZ P'!A$2:AP$2000,B720,25)),CONCATENATE(INDEX('LŠZ H'!A$2:AI$2000,B720,24),",",INDEX('LŠZ H'!A$2:AI$2000,B720,26)," ",INDEX('LŠZ H'!A$2:AI$2000,B720,25)))</f>
        <v xml:space="preserve">Horné Breziny 1,962 61 </v>
      </c>
      <c r="L720" s="288" t="str">
        <f>IF(A720="P",INDEX('LŠZ P'!A$2:AP$2000,B720,20),INDEX('LŠZ H'!A$2:AI$2000,B720,20))</f>
        <v>Kišš</v>
      </c>
      <c r="M720" s="288" t="str">
        <f>IF(A720="P",CONCATENATE(INDEX('LŠZ P'!A$2:AP$2000,B720,3),"/",INDEX('LŠZ P'!A$2:AP$2000,B720,4)),CONCATENATE(INDEX('LŠZ H'!A$2:AI$2000,B720,3),"/",INDEX('LŠZ H'!A$2:AI$2000,B720,4)))</f>
        <v>RUSH 4 ML/</v>
      </c>
      <c r="N720" s="288" t="str">
        <f>IF(A720="P",CONCATENATE(INDEX('LŠZ P'!A$2:AP$2000,B720,23),";",INDEX('LŠZ P'!A$2:AP$2000,B720,42)),CONCATENATE(INDEX('LŠZ H'!A$2:AI$2000,B720,23),";",INDEX('LŠZ H'!A$2:AI$2000,B720,39)))</f>
        <v>80;</v>
      </c>
      <c r="O720" s="896">
        <v>44844</v>
      </c>
      <c r="P720" s="616"/>
    </row>
    <row r="721" spans="1:16" s="304" customFormat="1" x14ac:dyDescent="0.2">
      <c r="A721" s="253" t="s">
        <v>680</v>
      </c>
      <c r="B721" s="289">
        <v>27</v>
      </c>
      <c r="C721" s="607">
        <v>717</v>
      </c>
      <c r="D721" s="288" t="str">
        <f>IF(A721="P",INDEX('LŠZ P'!A$2:AP$2000,B721,11),INDEX('LŠZ H'!A$2:AI$2000,B721,11))</f>
        <v>Stanislav FAŤARA</v>
      </c>
      <c r="E721" s="288" t="str">
        <f>IF(A721="P",INDEX('LŠZ P'!A$2:AP$2000,B721,5),INDEX('LŠZ H'!A$2:AI$2000,B721,5))</f>
        <v>OM-H027</v>
      </c>
      <c r="F721" s="288">
        <f>IF(A721="P",INDEX('LŠZ P'!A$2:AP$2000,B721,6),INDEX('LŠZ H'!A$2:AI$2000,B721,6))</f>
        <v>0</v>
      </c>
      <c r="G721" s="289" t="str">
        <f>IF(A721="P",INDEX('LŠZ P'!A$2:AP$2000,B721,21),INDEX('LŠZ H'!A$2:AI$2000,B721,21))</f>
        <v>90/77</v>
      </c>
      <c r="H721" s="288">
        <f>IF(A721="P",INDEX('LŠZ P'!A$2:AP$2000,B721,17),INDEX('LŠZ H'!A$2:AI$2000,B721,17))</f>
        <v>1999</v>
      </c>
      <c r="I721" s="446">
        <v>44124</v>
      </c>
      <c r="J721" s="289" t="str">
        <f>IF(A721="P",INDEX('LŠZ P'!A$2:AP$2000,B721,2),INDEX('LŠZ H'!A$2:AI$2000,B721,2))</f>
        <v>MZK, bude sa vyraďovať a namiesto neho pôjde nové - kúpené z ČR</v>
      </c>
      <c r="K721" s="288" t="str">
        <f>IF(A721="P",CONCATENATE(INDEX('LŠZ P'!A$2:AP$2000,B721,24),",",INDEX('LŠZ P'!A$2:AP$2000,B721,26)," ",INDEX('LŠZ P'!A$2:AP$2000,B721,25)),CONCATENATE(INDEX('LŠZ H'!A$2:AI$2000,B721,24),",",INDEX('LŠZ H'!A$2:AI$2000,B721,26)," ",INDEX('LŠZ H'!A$2:AI$2000,B721,25)))</f>
        <v>2, 196</v>
      </c>
      <c r="L721" s="288" t="str">
        <f>IF(A721="P",INDEX('LŠZ P'!A$2:AP$2000,B721,20),INDEX('LŠZ H'!A$2:AI$2000,B721,20))</f>
        <v>P</v>
      </c>
      <c r="M721" s="288" t="str">
        <f>IF(A721="P",CONCATENATE(INDEX('LŠZ P'!A$2:AP$2000,B721,3),"/",INDEX('LŠZ P'!A$2:AP$2000,B721,4)),CONCATENATE(INDEX('LŠZ H'!A$2:AI$2000,B721,3),"/",INDEX('LŠZ H'!A$2:AI$2000,B721,4)))</f>
        <v>APOLLO CXM-D/RACER GT/</v>
      </c>
      <c r="N721" s="288" t="e">
        <f>IF(A721="P",CONCATENATE(INDEX('LŠZ P'!A$2:AP$2000,B721,23),";",INDEX('LŠZ P'!A$2:AP$2000,B721,42)),CONCATENATE(INDEX('LŠZ H'!A$2:AI$2000,B721,23),";",INDEX('LŠZ H'!A$2:AI$2000,B721,39)))</f>
        <v>#REF!</v>
      </c>
      <c r="O721" s="896">
        <v>44840</v>
      </c>
      <c r="P721" s="616"/>
    </row>
    <row r="722" spans="1:16" s="295" customFormat="1" x14ac:dyDescent="0.2">
      <c r="A722" s="253" t="s">
        <v>991</v>
      </c>
      <c r="B722" s="289">
        <v>697</v>
      </c>
      <c r="C722" s="607">
        <v>718</v>
      </c>
      <c r="D722" s="288" t="str">
        <f>IF(A722="P",INDEX('LŠZ P'!A$2:AP$2000,B722,11),INDEX('LŠZ H'!A$2:AI$2000,B722,11))</f>
        <v>Kristián CILLING</v>
      </c>
      <c r="E722" s="288" t="str">
        <f>IF(A722="P",INDEX('LŠZ P'!A$2:AP$2000,B722,5),INDEX('LŠZ H'!A$2:AI$2000,B722,5))</f>
        <v>OM-P697</v>
      </c>
      <c r="F722" s="288" t="str">
        <f>IF(A722="P",INDEX('LŠZ P'!A$2:AP$2000,B722,6),INDEX('LŠZ H'!A$2:AI$2000,B722,6))</f>
        <v>P697</v>
      </c>
      <c r="G722" s="289" t="str">
        <f>IF(A722="P",INDEX('LŠZ P'!A$2:AP$2000,B722,21),INDEX('LŠZ H'!A$2:AI$2000,B722,21))</f>
        <v>V/V</v>
      </c>
      <c r="H722" s="288">
        <f>IF(A722="P",INDEX('LŠZ P'!A$2:AP$2000,B722,17),INDEX('LŠZ H'!A$2:AI$2000,B722,17))</f>
        <v>20718</v>
      </c>
      <c r="I722" s="446">
        <v>44126</v>
      </c>
      <c r="J722" s="289" t="str">
        <f>IF(A722="P",INDEX('LŠZ P'!A$2:AP$2000,B722,2),INDEX('LŠZ H'!A$2:AI$2000,B722,2))</f>
        <v>MPK</v>
      </c>
      <c r="K722" s="288" t="str">
        <f>IF(A722="P",CONCATENATE(INDEX('LŠZ P'!A$2:AP$2000,B722,24),",",INDEX('LŠZ P'!A$2:AP$2000,B722,26)," ",INDEX('LŠZ P'!A$2:AP$2000,B722,25)),CONCATENATE(INDEX('LŠZ H'!A$2:AI$2000,B722,24),",",INDEX('LŠZ H'!A$2:AI$2000,B722,26)," ",INDEX('LŠZ H'!A$2:AI$2000,B722,25)))</f>
        <v>Pod borinou 623/13,951 78 Kolíňany</v>
      </c>
      <c r="L722" s="288" t="str">
        <f>IF(A722="P",INDEX('LŠZ P'!A$2:AP$2000,B722,20),INDEX('LŠZ H'!A$2:AI$2000,B722,20))</f>
        <v>Adame</v>
      </c>
      <c r="M722" s="288" t="str">
        <f>IF(A722="P",CONCATENATE(INDEX('LŠZ P'!A$2:AP$2000,B722,3),"/",INDEX('LŠZ P'!A$2:AP$2000,B722,4)),CONCATENATE(INDEX('LŠZ H'!A$2:AI$2000,B722,3),"/",INDEX('LŠZ H'!A$2:AI$2000,B722,4)))</f>
        <v>ANTEA M/SPIN 180 E</v>
      </c>
      <c r="N722" s="288" t="str">
        <f>IF(A722="P",CONCATENATE(INDEX('LŠZ P'!A$2:AP$2000,B722,23),";",INDEX('LŠZ P'!A$2:AP$2000,B722,42)),CONCATENATE(INDEX('LŠZ H'!A$2:AI$2000,B722,23),";",INDEX('LŠZ H'!A$2:AI$2000,B722,39)))</f>
        <v>0//0;</v>
      </c>
      <c r="O722" s="896">
        <v>44839</v>
      </c>
      <c r="P722" s="599"/>
    </row>
    <row r="723" spans="1:16" s="295" customFormat="1" x14ac:dyDescent="0.2">
      <c r="A723" s="253" t="s">
        <v>991</v>
      </c>
      <c r="B723" s="289">
        <v>1030</v>
      </c>
      <c r="C723" s="607">
        <v>719</v>
      </c>
      <c r="D723" s="288" t="str">
        <f>IF(A723="P",INDEX('LŠZ P'!A$2:AP$2000,B723,11),INDEX('LŠZ H'!A$2:AI$2000,B723,11))</f>
        <v>František VOJTYLA</v>
      </c>
      <c r="E723" s="288" t="str">
        <f>IF(A723="P",INDEX('LŠZ P'!A$2:AP$2000,B723,5),INDEX('LŠZ H'!A$2:AI$2000,B723,5))</f>
        <v>OM-L030</v>
      </c>
      <c r="F723" s="288">
        <f>IF(A723="P",INDEX('LŠZ P'!A$2:AP$2000,B723,6),INDEX('LŠZ H'!A$2:AI$2000,B723,6))</f>
        <v>0</v>
      </c>
      <c r="G723" s="289" t="str">
        <f>IF(A723="P",INDEX('LŠZ P'!A$2:AP$2000,B723,21),INDEX('LŠZ H'!A$2:AI$2000,B723,21))</f>
        <v>P</v>
      </c>
      <c r="H723" s="288">
        <f>IF(A723="P",INDEX('LŠZ P'!A$2:AP$2000,B723,17),INDEX('LŠZ H'!A$2:AI$2000,B723,17))</f>
        <v>19101</v>
      </c>
      <c r="I723" s="446">
        <v>44125</v>
      </c>
      <c r="J723" s="289" t="str">
        <f>IF(A723="P",INDEX('LŠZ P'!A$2:AP$2000,B723,2),INDEX('LŠZ H'!A$2:AI$2000,B723,2))</f>
        <v>PK</v>
      </c>
      <c r="K723" s="288" t="str">
        <f>IF(A723="P",CONCATENATE(INDEX('LŠZ P'!A$2:AP$2000,B723,24),",",INDEX('LŠZ P'!A$2:AP$2000,B723,26)," ",INDEX('LŠZ P'!A$2:AP$2000,B723,25)),CONCATENATE(INDEX('LŠZ H'!A$2:AI$2000,B723,24),",",INDEX('LŠZ H'!A$2:AI$2000,B723,26)," ",INDEX('LŠZ H'!A$2:AI$2000,B723,25)))</f>
        <v>Rybníky 527,013 23 Višňové</v>
      </c>
      <c r="L723" s="288" t="str">
        <f>IF(A723="P",INDEX('LŠZ P'!A$2:AP$2000,B723,20),INDEX('LŠZ H'!A$2:AI$2000,B723,20))</f>
        <v>Vrabec</v>
      </c>
      <c r="M723" s="288" t="str">
        <f>IF(A723="P",CONCATENATE(INDEX('LŠZ P'!A$2:AP$2000,B723,3),"/",INDEX('LŠZ P'!A$2:AP$2000,B723,4)),CONCATENATE(INDEX('LŠZ H'!A$2:AI$2000,B723,3),"/",INDEX('LŠZ H'!A$2:AI$2000,B723,4)))</f>
        <v>VENUS SC M/</v>
      </c>
      <c r="N723" s="288" t="str">
        <f>IF(A723="P",CONCATENATE(INDEX('LŠZ P'!A$2:AP$2000,B723,23),";",INDEX('LŠZ P'!A$2:AP$2000,B723,42)),CONCATENATE(INDEX('LŠZ H'!A$2:AI$2000,B723,23),";",INDEX('LŠZ H'!A$2:AI$2000,B723,39)))</f>
        <v>60;</v>
      </c>
      <c r="O723" s="896">
        <v>44862</v>
      </c>
      <c r="P723" s="599"/>
    </row>
    <row r="724" spans="1:16" s="297" customFormat="1" x14ac:dyDescent="0.2">
      <c r="A724" s="253" t="s">
        <v>680</v>
      </c>
      <c r="B724" s="289">
        <v>30</v>
      </c>
      <c r="C724" s="607">
        <v>720</v>
      </c>
      <c r="D724" s="288" t="str">
        <f>IF(A724="P",INDEX('LŠZ P'!A$2:AP$2000,B724,11),INDEX('LŠZ H'!A$2:AI$2000,B724,11))</f>
        <v>Tibor FAZEKAŠ</v>
      </c>
      <c r="E724" s="288" t="str">
        <f>IF(A724="P",INDEX('LŠZ P'!A$2:AP$2000,B724,5),INDEX('LŠZ H'!A$2:AI$2000,B724,5))</f>
        <v>OM-H030</v>
      </c>
      <c r="F724" s="288">
        <f>IF(A724="P",INDEX('LŠZ P'!A$2:AP$2000,B724,6),INDEX('LŠZ H'!A$2:AI$2000,B724,6))</f>
        <v>0</v>
      </c>
      <c r="G724" s="289" t="str">
        <f>IF(A724="P",INDEX('LŠZ P'!A$2:AP$2000,B724,21),INDEX('LŠZ H'!A$2:AI$2000,B724,21))</f>
        <v>28/106</v>
      </c>
      <c r="H724" s="288">
        <f>IF(A724="P",INDEX('LŠZ P'!A$2:AP$2000,B724,17),INDEX('LŠZ H'!A$2:AI$2000,B724,17))</f>
        <v>2016</v>
      </c>
      <c r="I724" s="446">
        <v>44131</v>
      </c>
      <c r="J724" s="289" t="str">
        <f>IF(A724="P",INDEX('LŠZ P'!A$2:AP$2000,B724,2),INDEX('LŠZ H'!A$2:AI$2000,B724,2))</f>
        <v>MZK</v>
      </c>
      <c r="K724" s="288" t="str">
        <f>IF(A724="P",CONCATENATE(INDEX('LŠZ P'!A$2:AP$2000,B724,24),",",INDEX('LŠZ P'!A$2:AP$2000,B724,26)," ",INDEX('LŠZ P'!A$2:AP$2000,B724,25)),CONCATENATE(INDEX('LŠZ H'!A$2:AI$2000,B724,24),",",INDEX('LŠZ H'!A$2:AI$2000,B724,26)," ",INDEX('LŠZ H'!A$2:AI$2000,B724,25)))</f>
        <v>2, 176</v>
      </c>
      <c r="L724" s="288" t="str">
        <f>IF(A724="P",INDEX('LŠZ P'!A$2:AP$2000,B724,20),INDEX('LŠZ H'!A$2:AI$2000,B724,20))</f>
        <v>Z</v>
      </c>
      <c r="M724" s="288" t="str">
        <f>IF(A724="P",CONCATENATE(INDEX('LŠZ P'!A$2:AP$2000,B724,3),"/",INDEX('LŠZ P'!A$2:AP$2000,B724,4)),CONCATENATE(INDEX('LŠZ H'!A$2:AI$2000,B724,3),"/",INDEX('LŠZ H'!A$2:AI$2000,B724,4)))</f>
        <v>APOLLO CXM DD/RACER GT/</v>
      </c>
      <c r="N724" s="288" t="e">
        <f>IF(A724="P",CONCATENATE(INDEX('LŠZ P'!A$2:AP$2000,B724,23),";",INDEX('LŠZ P'!A$2:AP$2000,B724,42)),CONCATENATE(INDEX('LŠZ H'!A$2:AI$2000,B724,23),";",INDEX('LŠZ H'!A$2:AI$2000,B724,39)))</f>
        <v>#REF!</v>
      </c>
      <c r="O724" s="896">
        <v>44449</v>
      </c>
      <c r="P724" s="599"/>
    </row>
    <row r="725" spans="1:16" s="295" customFormat="1" x14ac:dyDescent="0.2">
      <c r="A725" s="253" t="s">
        <v>991</v>
      </c>
      <c r="B725" s="289">
        <v>1230</v>
      </c>
      <c r="C725" s="607">
        <v>721</v>
      </c>
      <c r="D725" s="288" t="str">
        <f>IF(A725="P",INDEX('LŠZ P'!A$2:AP$2000,B725,11),INDEX('LŠZ H'!A$2:AI$2000,B725,11))</f>
        <v>Igor BEDNÁR</v>
      </c>
      <c r="E725" s="288" t="str">
        <f>IF(A725="P",INDEX('LŠZ P'!A$2:AP$2000,B725,5),INDEX('LŠZ H'!A$2:AI$2000,B725,5))</f>
        <v>OM-L230</v>
      </c>
      <c r="F725" s="288">
        <f>IF(A725="P",INDEX('LŠZ P'!A$2:AP$2000,B725,6),INDEX('LŠZ H'!A$2:AI$2000,B725,6))</f>
        <v>0</v>
      </c>
      <c r="G725" s="289" t="str">
        <f>IF(A725="P",INDEX('LŠZ P'!A$2:AP$2000,B725,21),INDEX('LŠZ H'!A$2:AI$2000,B725,21))</f>
        <v>P</v>
      </c>
      <c r="H725" s="288">
        <f>IF(A725="P",INDEX('LŠZ P'!A$2:AP$2000,B725,17),INDEX('LŠZ H'!A$2:AI$2000,B725,17))</f>
        <v>20721</v>
      </c>
      <c r="I725" s="446">
        <v>44133</v>
      </c>
      <c r="J725" s="289" t="str">
        <f>IF(A725="P",INDEX('LŠZ P'!A$2:AP$2000,B725,2),INDEX('LŠZ H'!A$2:AI$2000,B725,2))</f>
        <v>PK</v>
      </c>
      <c r="K725" s="288" t="str">
        <f>IF(A725="P",CONCATENATE(INDEX('LŠZ P'!A$2:AP$2000,B725,24),",",INDEX('LŠZ P'!A$2:AP$2000,B725,26)," ",INDEX('LŠZ P'!A$2:AP$2000,B725,25)),CONCATENATE(INDEX('LŠZ H'!A$2:AI$2000,B725,24),",",INDEX('LŠZ H'!A$2:AI$2000,B725,26)," ",INDEX('LŠZ H'!A$2:AI$2000,B725,25)))</f>
        <v>M.Nešpora 36,080 01 Prešov</v>
      </c>
      <c r="L725" s="288" t="str">
        <f>IF(A725="P",INDEX('LŠZ P'!A$2:AP$2000,B725,20),INDEX('LŠZ H'!A$2:AI$2000,B725,20))</f>
        <v>Vyparina</v>
      </c>
      <c r="M725" s="288" t="str">
        <f>IF(A725="P",CONCATENATE(INDEX('LŠZ P'!A$2:AP$2000,B725,3),"/",INDEX('LŠZ P'!A$2:AP$2000,B725,4)),CONCATENATE(INDEX('LŠZ H'!A$2:AI$2000,B725,3),"/",INDEX('LŠZ H'!A$2:AI$2000,B725,4)))</f>
        <v>HOOK 2 25/</v>
      </c>
      <c r="N725" s="288" t="str">
        <f>IF(A725="P",CONCATENATE(INDEX('LŠZ P'!A$2:AP$2000,B725,23),";",INDEX('LŠZ P'!A$2:AP$2000,B725,42)),CONCATENATE(INDEX('LŠZ H'!A$2:AI$2000,B725,23),";",INDEX('LŠZ H'!A$2:AI$2000,B725,39)))</f>
        <v>68;</v>
      </c>
      <c r="O725" s="896">
        <v>44860</v>
      </c>
      <c r="P725" s="599"/>
    </row>
    <row r="726" spans="1:16" s="295" customFormat="1" x14ac:dyDescent="0.2">
      <c r="A726" s="253" t="s">
        <v>991</v>
      </c>
      <c r="B726" s="289">
        <v>861</v>
      </c>
      <c r="C726" s="607">
        <v>722</v>
      </c>
      <c r="D726" s="288" t="str">
        <f>IF(A726="P",INDEX('LŠZ P'!A$2:AP$2000,B726,11),INDEX('LŠZ H'!A$2:AI$2000,B726,11))</f>
        <v>Ján KOČIŠ</v>
      </c>
      <c r="E726" s="288" t="str">
        <f>IF(A726="P",INDEX('LŠZ P'!A$2:AP$2000,B726,5),INDEX('LŠZ H'!A$2:AI$2000,B726,5))</f>
        <v>OM-P861</v>
      </c>
      <c r="F726" s="288">
        <f>IF(A726="P",INDEX('LŠZ P'!A$2:AP$2000,B726,6),INDEX('LŠZ H'!A$2:AI$2000,B726,6))</f>
        <v>0</v>
      </c>
      <c r="G726" s="289" t="str">
        <f>IF(A726="P",INDEX('LŠZ P'!A$2:AP$2000,B726,21),INDEX('LŠZ H'!A$2:AI$2000,B726,21))</f>
        <v>P</v>
      </c>
      <c r="H726" s="288">
        <f>IF(A726="P",INDEX('LŠZ P'!A$2:AP$2000,B726,17),INDEX('LŠZ H'!A$2:AI$2000,B726,17))</f>
        <v>18649</v>
      </c>
      <c r="I726" s="446">
        <v>44133</v>
      </c>
      <c r="J726" s="289" t="str">
        <f>IF(A726="P",INDEX('LŠZ P'!A$2:AP$2000,B726,2),INDEX('LŠZ H'!A$2:AI$2000,B726,2))</f>
        <v>PK</v>
      </c>
      <c r="K726" s="288" t="str">
        <f>IF(A726="P",CONCATENATE(INDEX('LŠZ P'!A$2:AP$2000,B726,24),",",INDEX('LŠZ P'!A$2:AP$2000,B726,26)," ",INDEX('LŠZ P'!A$2:AP$2000,B726,25)),CONCATENATE(INDEX('LŠZ H'!A$2:AI$2000,B726,24),",",INDEX('LŠZ H'!A$2:AI$2000,B726,26)," ",INDEX('LŠZ H'!A$2:AI$2000,B726,25)))</f>
        <v>Starý jarok 606/16,053 04 Spišské Podhradie</v>
      </c>
      <c r="L726" s="288" t="str">
        <f>IF(A726="P",INDEX('LŠZ P'!A$2:AP$2000,B726,20),INDEX('LŠZ H'!A$2:AI$2000,B726,20))</f>
        <v>Vyparina</v>
      </c>
      <c r="M726" s="288" t="str">
        <f>IF(A726="P",CONCATENATE(INDEX('LŠZ P'!A$2:AP$2000,B726,3),"/",INDEX('LŠZ P'!A$2:AP$2000,B726,4)),CONCATENATE(INDEX('LŠZ H'!A$2:AI$2000,B726,3),"/",INDEX('LŠZ H'!A$2:AI$2000,B726,4)))</f>
        <v>RUSH 5 L/</v>
      </c>
      <c r="N726" s="288" t="str">
        <f>IF(A726="P",CONCATENATE(INDEX('LŠZ P'!A$2:AP$2000,B726,23),";",INDEX('LŠZ P'!A$2:AP$2000,B726,42)),CONCATENATE(INDEX('LŠZ H'!A$2:AI$2000,B726,23),";",INDEX('LŠZ H'!A$2:AI$2000,B726,39)))</f>
        <v>60;</v>
      </c>
      <c r="O726" s="896">
        <v>44860</v>
      </c>
      <c r="P726" s="599"/>
    </row>
    <row r="727" spans="1:16" s="295" customFormat="1" x14ac:dyDescent="0.2">
      <c r="A727" s="253" t="s">
        <v>991</v>
      </c>
      <c r="B727" s="289">
        <v>597</v>
      </c>
      <c r="C727" s="607">
        <v>723</v>
      </c>
      <c r="D727" s="288" t="str">
        <f>IF(A727="P",INDEX('LŠZ P'!A$2:AP$2000,B727,11),INDEX('LŠZ H'!A$2:AI$2000,B727,11))</f>
        <v>Ing. Juraj PUŤOŠ</v>
      </c>
      <c r="E727" s="288" t="str">
        <f>IF(A727="P",INDEX('LŠZ P'!A$2:AP$2000,B727,5),INDEX('LŠZ H'!A$2:AI$2000,B727,5))</f>
        <v>OM-P597</v>
      </c>
      <c r="F727" s="288">
        <f>IF(A727="P",INDEX('LŠZ P'!A$2:AP$2000,B727,6),INDEX('LŠZ H'!A$2:AI$2000,B727,6))</f>
        <v>0</v>
      </c>
      <c r="G727" s="289" t="str">
        <f>IF(A727="P",INDEX('LŠZ P'!A$2:AP$2000,B727,21),INDEX('LŠZ H'!A$2:AI$2000,B727,21))</f>
        <v>Z</v>
      </c>
      <c r="H727" s="288">
        <f>IF(A727="P",INDEX('LŠZ P'!A$2:AP$2000,B727,17),INDEX('LŠZ H'!A$2:AI$2000,B727,17))</f>
        <v>21496</v>
      </c>
      <c r="I727" s="446">
        <v>44133</v>
      </c>
      <c r="J727" s="289" t="str">
        <f>IF(A727="P",INDEX('LŠZ P'!A$2:AP$2000,B727,2),INDEX('LŠZ H'!A$2:AI$2000,B727,2))</f>
        <v>PK</v>
      </c>
      <c r="K727" s="288" t="str">
        <f>IF(A727="P",CONCATENATE(INDEX('LŠZ P'!A$2:AP$2000,B727,24),",",INDEX('LŠZ P'!A$2:AP$2000,B727,26)," ",INDEX('LŠZ P'!A$2:AP$2000,B727,25)),CONCATENATE(INDEX('LŠZ H'!A$2:AI$2000,B727,24),",",INDEX('LŠZ H'!A$2:AI$2000,B727,26)," ",INDEX('LŠZ H'!A$2:AI$2000,B727,25)))</f>
        <v>Clementisova 754/76,976 69 Pohorelá</v>
      </c>
      <c r="L727" s="288" t="str">
        <f>IF(A727="P",INDEX('LŠZ P'!A$2:AP$2000,B727,20),INDEX('LŠZ H'!A$2:AI$2000,B727,20))</f>
        <v>Vyparina</v>
      </c>
      <c r="M727" s="288" t="str">
        <f>IF(A727="P",CONCATENATE(INDEX('LŠZ P'!A$2:AP$2000,B727,3),"/",INDEX('LŠZ P'!A$2:AP$2000,B727,4)),CONCATENATE(INDEX('LŠZ H'!A$2:AI$2000,B727,3),"/",INDEX('LŠZ H'!A$2:AI$2000,B727,4)))</f>
        <v>MENTOR 5 M/</v>
      </c>
      <c r="N727" s="288" t="str">
        <f>IF(A727="P",CONCATENATE(INDEX('LŠZ P'!A$2:AP$2000,B727,23),";",INDEX('LŠZ P'!A$2:AP$2000,B727,42)),CONCATENATE(INDEX('LŠZ H'!A$2:AI$2000,B727,23),";",INDEX('LŠZ H'!A$2:AI$2000,B727,39)))</f>
        <v>0;</v>
      </c>
      <c r="O727" s="896">
        <v>44858</v>
      </c>
      <c r="P727" s="599"/>
    </row>
    <row r="728" spans="1:16" s="295" customFormat="1" x14ac:dyDescent="0.2">
      <c r="A728" s="253" t="s">
        <v>991</v>
      </c>
      <c r="B728" s="289">
        <v>1281</v>
      </c>
      <c r="C728" s="607">
        <v>724</v>
      </c>
      <c r="D728" s="288" t="str">
        <f>IF(A728="P",INDEX('LŠZ P'!A$2:AP$2000,B728,11),INDEX('LŠZ H'!A$2:AI$2000,B728,11))</f>
        <v>Pavol LÁŠTIC</v>
      </c>
      <c r="E728" s="288" t="str">
        <f>IF(A728="P",INDEX('LŠZ P'!A$2:AP$2000,B728,5),INDEX('LŠZ H'!A$2:AI$2000,B728,5))</f>
        <v>OM-L281</v>
      </c>
      <c r="F728" s="288">
        <f>IF(A728="P",INDEX('LŠZ P'!A$2:AP$2000,B728,6),INDEX('LŠZ H'!A$2:AI$2000,B728,6))</f>
        <v>0</v>
      </c>
      <c r="G728" s="289" t="str">
        <f>IF(A728="P",INDEX('LŠZ P'!A$2:AP$2000,B728,21),INDEX('LŠZ H'!A$2:AI$2000,B728,21))</f>
        <v>V</v>
      </c>
      <c r="H728" s="288">
        <f>IF(A728="P",INDEX('LŠZ P'!A$2:AP$2000,B728,17),INDEX('LŠZ H'!A$2:AI$2000,B728,17))</f>
        <v>20724</v>
      </c>
      <c r="I728" s="446">
        <v>44139</v>
      </c>
      <c r="J728" s="289" t="str">
        <f>IF(A728="P",INDEX('LŠZ P'!A$2:AP$2000,B728,2),INDEX('LŠZ H'!A$2:AI$2000,B728,2))</f>
        <v>PK</v>
      </c>
      <c r="K728" s="288" t="str">
        <f>IF(A728="P",CONCATENATE(INDEX('LŠZ P'!A$2:AP$2000,B728,24),",",INDEX('LŠZ P'!A$2:AP$2000,B728,26)," ",INDEX('LŠZ P'!A$2:AP$2000,B728,25)),CONCATENATE(INDEX('LŠZ H'!A$2:AI$2000,B728,24),",",INDEX('LŠZ H'!A$2:AI$2000,B728,26)," ",INDEX('LŠZ H'!A$2:AI$2000,B728,25)))</f>
        <v>Stred 389,027 05 Zázrivá</v>
      </c>
      <c r="L728" s="288" t="str">
        <f>IF(A728="P",INDEX('LŠZ P'!A$2:AP$2000,B728,20),INDEX('LŠZ H'!A$2:AI$2000,B728,20))</f>
        <v>Muhelyi</v>
      </c>
      <c r="M728" s="288" t="str">
        <f>IF(A728="P",CONCATENATE(INDEX('LŠZ P'!A$2:AP$2000,B728,3),"/",INDEX('LŠZ P'!A$2:AP$2000,B728,4)),CONCATENATE(INDEX('LŠZ H'!A$2:AI$2000,B728,3),"/",INDEX('LŠZ H'!A$2:AI$2000,B728,4)))</f>
        <v>XI 23/</v>
      </c>
      <c r="N728" s="288" t="str">
        <f>IF(A728="P",CONCATENATE(INDEX('LŠZ P'!A$2:AP$2000,B728,23),";",INDEX('LŠZ P'!A$2:AP$2000,B728,42)),CONCATENATE(INDEX('LŠZ H'!A$2:AI$2000,B728,23),";",INDEX('LŠZ H'!A$2:AI$2000,B728,39)))</f>
        <v>60;</v>
      </c>
      <c r="O728" s="896">
        <v>44852</v>
      </c>
      <c r="P728" s="599"/>
    </row>
    <row r="729" spans="1:16" s="295" customFormat="1" x14ac:dyDescent="0.2">
      <c r="A729" s="253" t="s">
        <v>991</v>
      </c>
      <c r="B729" s="289">
        <v>1301</v>
      </c>
      <c r="C729" s="607">
        <v>725</v>
      </c>
      <c r="D729" s="288" t="str">
        <f>IF(A729="P",INDEX('LŠZ P'!A$2:AP$2000,B729,11),INDEX('LŠZ H'!A$2:AI$2000,B729,11))</f>
        <v>Ing. Igor PROVAZNÍK</v>
      </c>
      <c r="E729" s="288" t="str">
        <f>IF(A729="P",INDEX('LŠZ P'!A$2:AP$2000,B729,5),INDEX('LŠZ H'!A$2:AI$2000,B729,5))</f>
        <v>OM-L301</v>
      </c>
      <c r="F729" s="288">
        <f>IF(A729="P",INDEX('LŠZ P'!A$2:AP$2000,B729,6),INDEX('LŠZ H'!A$2:AI$2000,B729,6))</f>
        <v>0</v>
      </c>
      <c r="G729" s="289" t="str">
        <f>IF(A729="P",INDEX('LŠZ P'!A$2:AP$2000,B729,21),INDEX('LŠZ H'!A$2:AI$2000,B729,21))</f>
        <v>V</v>
      </c>
      <c r="H729" s="288">
        <f>IF(A729="P",INDEX('LŠZ P'!A$2:AP$2000,B729,17),INDEX('LŠZ H'!A$2:AI$2000,B729,17))</f>
        <v>20725</v>
      </c>
      <c r="I729" s="446">
        <v>44139</v>
      </c>
      <c r="J729" s="289" t="str">
        <f>IF(A729="P",INDEX('LŠZ P'!A$2:AP$2000,B729,2),INDEX('LŠZ H'!A$2:AI$2000,B729,2))</f>
        <v>PK</v>
      </c>
      <c r="K729" s="288" t="str">
        <f>IF(A729="P",CONCATENATE(INDEX('LŠZ P'!A$2:AP$2000,B729,24),",",INDEX('LŠZ P'!A$2:AP$2000,B729,26)," ",INDEX('LŠZ P'!A$2:AP$2000,B729,25)),CONCATENATE(INDEX('LŠZ H'!A$2:AI$2000,B729,24),",",INDEX('LŠZ H'!A$2:AI$2000,B729,26)," ",INDEX('LŠZ H'!A$2:AI$2000,B729,25)))</f>
        <v>Jána Halašu 2660/9,911 08 Trenčín</v>
      </c>
      <c r="L729" s="288" t="str">
        <f>IF(A729="P",INDEX('LŠZ P'!A$2:AP$2000,B729,20),INDEX('LŠZ H'!A$2:AI$2000,B729,20))</f>
        <v>Podmaník</v>
      </c>
      <c r="M729" s="288" t="str">
        <f>IF(A729="P",CONCATENATE(INDEX('LŠZ P'!A$2:AP$2000,B729,3),"/",INDEX('LŠZ P'!A$2:AP$2000,B729,4)),CONCATENATE(INDEX('LŠZ H'!A$2:AI$2000,B729,3),"/",INDEX('LŠZ H'!A$2:AI$2000,B729,4)))</f>
        <v>ROOK 3 ML/</v>
      </c>
      <c r="N729" s="288" t="str">
        <f>IF(A729="P",CONCATENATE(INDEX('LŠZ P'!A$2:AP$2000,B729,23),";",INDEX('LŠZ P'!A$2:AP$2000,B729,42)),CONCATENATE(INDEX('LŠZ H'!A$2:AI$2000,B729,23),";",INDEX('LŠZ H'!A$2:AI$2000,B729,39)))</f>
        <v>0;</v>
      </c>
      <c r="O729" s="896">
        <v>44864</v>
      </c>
      <c r="P729" s="599"/>
    </row>
    <row r="730" spans="1:16" s="295" customFormat="1" x14ac:dyDescent="0.2">
      <c r="A730" s="253" t="s">
        <v>991</v>
      </c>
      <c r="B730" s="289">
        <v>624</v>
      </c>
      <c r="C730" s="607">
        <v>726</v>
      </c>
      <c r="D730" s="288" t="str">
        <f>IF(A730="P",INDEX('LŠZ P'!A$2:AP$2000,B730,11),INDEX('LŠZ H'!A$2:AI$2000,B730,11))</f>
        <v>Jozef ŠLEBODA</v>
      </c>
      <c r="E730" s="288" t="str">
        <f>IF(A730="P",INDEX('LŠZ P'!A$2:AP$2000,B730,5),INDEX('LŠZ H'!A$2:AI$2000,B730,5))</f>
        <v>OM-P624</v>
      </c>
      <c r="F730" s="288">
        <f>IF(A730="P",INDEX('LŠZ P'!A$2:AP$2000,B730,6),INDEX('LŠZ H'!A$2:AI$2000,B730,6))</f>
        <v>0</v>
      </c>
      <c r="G730" s="289" t="str">
        <f>IF(A730="P",INDEX('LŠZ P'!A$2:AP$2000,B730,21),INDEX('LŠZ H'!A$2:AI$2000,B730,21))</f>
        <v>P</v>
      </c>
      <c r="H730" s="288">
        <f>IF(A730="P",INDEX('LŠZ P'!A$2:AP$2000,B730,17),INDEX('LŠZ H'!A$2:AI$2000,B730,17))</f>
        <v>18647</v>
      </c>
      <c r="I730" s="446">
        <v>44139</v>
      </c>
      <c r="J730" s="289" t="str">
        <f>IF(A730="P",INDEX('LŠZ P'!A$2:AP$2000,B730,2),INDEX('LŠZ H'!A$2:AI$2000,B730,2))</f>
        <v>PK</v>
      </c>
      <c r="K730" s="288" t="str">
        <f>IF(A730="P",CONCATENATE(INDEX('LŠZ P'!A$2:AP$2000,B730,24),",",INDEX('LŠZ P'!A$2:AP$2000,B730,26)," ",INDEX('LŠZ P'!A$2:AP$2000,B730,25)),CONCATENATE(INDEX('LŠZ H'!A$2:AI$2000,B730,24),",",INDEX('LŠZ H'!A$2:AI$2000,B730,26)," ",INDEX('LŠZ H'!A$2:AI$2000,B730,25)))</f>
        <v>Tatranská 28/A,059 01 Spišská Belá</v>
      </c>
      <c r="L730" s="288" t="str">
        <f>IF(A730="P",INDEX('LŠZ P'!A$2:AP$2000,B730,20),INDEX('LŠZ H'!A$2:AI$2000,B730,20))</f>
        <v>Šleboda</v>
      </c>
      <c r="M730" s="288" t="str">
        <f>IF(A730="P",CONCATENATE(INDEX('LŠZ P'!A$2:AP$2000,B730,3),"/",INDEX('LŠZ P'!A$2:AP$2000,B730,4)),CONCATENATE(INDEX('LŠZ H'!A$2:AI$2000,B730,3),"/",INDEX('LŠZ H'!A$2:AI$2000,B730,4)))</f>
        <v>TWIN 5 L/</v>
      </c>
      <c r="N730" s="288" t="str">
        <f>IF(A730="P",CONCATENATE(INDEX('LŠZ P'!A$2:AP$2000,B730,23),";",INDEX('LŠZ P'!A$2:AP$2000,B730,42)),CONCATENATE(INDEX('LŠZ H'!A$2:AI$2000,B730,23),";",INDEX('LŠZ H'!A$2:AI$2000,B730,39)))</f>
        <v>84;</v>
      </c>
      <c r="O730" s="896">
        <v>44863</v>
      </c>
      <c r="P730" s="599"/>
    </row>
    <row r="731" spans="1:16" s="295" customFormat="1" x14ac:dyDescent="0.2">
      <c r="A731" s="253" t="s">
        <v>991</v>
      </c>
      <c r="B731" s="289">
        <v>899</v>
      </c>
      <c r="C731" s="607">
        <v>727</v>
      </c>
      <c r="D731" s="288" t="str">
        <f>IF(A731="P",INDEX('LŠZ P'!A$2:AP$2000,B731,11),INDEX('LŠZ H'!A$2:AI$2000,B731,11))</f>
        <v>Jozef ŠLEBODA</v>
      </c>
      <c r="E731" s="288" t="str">
        <f>IF(A731="P",INDEX('LŠZ P'!A$2:AP$2000,B731,5),INDEX('LŠZ H'!A$2:AI$2000,B731,5))</f>
        <v>OM-P899</v>
      </c>
      <c r="F731" s="288">
        <f>IF(A731="P",INDEX('LŠZ P'!A$2:AP$2000,B731,6),INDEX('LŠZ H'!A$2:AI$2000,B731,6))</f>
        <v>0</v>
      </c>
      <c r="G731" s="289" t="str">
        <f>IF(A731="P",INDEX('LŠZ P'!A$2:AP$2000,B731,21),INDEX('LŠZ H'!A$2:AI$2000,B731,21))</f>
        <v>P</v>
      </c>
      <c r="H731" s="288">
        <f>IF(A731="P",INDEX('LŠZ P'!A$2:AP$2000,B731,17),INDEX('LŠZ H'!A$2:AI$2000,B731,17))</f>
        <v>20727</v>
      </c>
      <c r="I731" s="446">
        <v>44139</v>
      </c>
      <c r="J731" s="289" t="str">
        <f>IF(A731="P",INDEX('LŠZ P'!A$2:AP$2000,B731,2),INDEX('LŠZ H'!A$2:AI$2000,B731,2))</f>
        <v>PK</v>
      </c>
      <c r="K731" s="288" t="str">
        <f>IF(A731="P",CONCATENATE(INDEX('LŠZ P'!A$2:AP$2000,B731,24),",",INDEX('LŠZ P'!A$2:AP$2000,B731,26)," ",INDEX('LŠZ P'!A$2:AP$2000,B731,25)),CONCATENATE(INDEX('LŠZ H'!A$2:AI$2000,B731,24),",",INDEX('LŠZ H'!A$2:AI$2000,B731,26)," ",INDEX('LŠZ H'!A$2:AI$2000,B731,25)))</f>
        <v>Tatranská 28/A,059 01 Spišská Belá</v>
      </c>
      <c r="L731" s="288" t="str">
        <f>IF(A731="P",INDEX('LŠZ P'!A$2:AP$2000,B731,20),INDEX('LŠZ H'!A$2:AI$2000,B731,20))</f>
        <v>Šleboda</v>
      </c>
      <c r="M731" s="288" t="str">
        <f>IF(A731="P",CONCATENATE(INDEX('LŠZ P'!A$2:AP$2000,B731,3),"/",INDEX('LŠZ P'!A$2:AP$2000,B731,4)),CONCATENATE(INDEX('LŠZ H'!A$2:AI$2000,B731,3),"/",INDEX('LŠZ H'!A$2:AI$2000,B731,4)))</f>
        <v>MENTOR 4 M/</v>
      </c>
      <c r="N731" s="288" t="str">
        <f>IF(A731="P",CONCATENATE(INDEX('LŠZ P'!A$2:AP$2000,B731,23),";",INDEX('LŠZ P'!A$2:AP$2000,B731,42)),CONCATENATE(INDEX('LŠZ H'!A$2:AI$2000,B731,23),";",INDEX('LŠZ H'!A$2:AI$2000,B731,39)))</f>
        <v>32;</v>
      </c>
      <c r="O731" s="896">
        <v>44863</v>
      </c>
      <c r="P731" s="599"/>
    </row>
    <row r="732" spans="1:16" s="295" customFormat="1" x14ac:dyDescent="0.2">
      <c r="A732" s="253" t="s">
        <v>991</v>
      </c>
      <c r="B732" s="289">
        <v>57</v>
      </c>
      <c r="C732" s="607">
        <v>728</v>
      </c>
      <c r="D732" s="288" t="str">
        <f>IF(A732="P",INDEX('LŠZ P'!A$2:AP$2000,B732,11),INDEX('LŠZ H'!A$2:AI$2000,B732,11))</f>
        <v>Branislav DRENGUBIAK</v>
      </c>
      <c r="E732" s="288" t="str">
        <f>IF(A732="P",INDEX('LŠZ P'!A$2:AP$2000,B732,5),INDEX('LŠZ H'!A$2:AI$2000,B732,5))</f>
        <v>OM-P057</v>
      </c>
      <c r="F732" s="288">
        <f>IF(A732="P",INDEX('LŠZ P'!A$2:AP$2000,B732,6),INDEX('LŠZ H'!A$2:AI$2000,B732,6))</f>
        <v>0</v>
      </c>
      <c r="G732" s="289" t="str">
        <f>IF(A732="P",INDEX('LŠZ P'!A$2:AP$2000,B732,21),INDEX('LŠZ H'!A$2:AI$2000,B732,21))</f>
        <v>P</v>
      </c>
      <c r="H732" s="288">
        <f>IF(A732="P",INDEX('LŠZ P'!A$2:AP$2000,B732,17),INDEX('LŠZ H'!A$2:AI$2000,B732,17))</f>
        <v>20728</v>
      </c>
      <c r="I732" s="446">
        <v>44140</v>
      </c>
      <c r="J732" s="289" t="str">
        <f>IF(A732="P",INDEX('LŠZ P'!A$2:AP$2000,B732,2),INDEX('LŠZ H'!A$2:AI$2000,B732,2))</f>
        <v>PK</v>
      </c>
      <c r="K732" s="288" t="str">
        <f>IF(A732="P",CONCATENATE(INDEX('LŠZ P'!A$2:AP$2000,B732,24),",",INDEX('LŠZ P'!A$2:AP$2000,B732,26)," ",INDEX('LŠZ P'!A$2:AP$2000,B732,25)),CONCATENATE(INDEX('LŠZ H'!A$2:AI$2000,B732,24),",",INDEX('LŠZ H'!A$2:AI$2000,B732,26)," ",INDEX('LŠZ H'!A$2:AI$2000,B732,25)))</f>
        <v>Sadová 5,031 04 Liptovský Mikuláš</v>
      </c>
      <c r="L732" s="288" t="str">
        <f>IF(A732="P",INDEX('LŠZ P'!A$2:AP$2000,B732,20),INDEX('LŠZ H'!A$2:AI$2000,B732,20))</f>
        <v>Adame</v>
      </c>
      <c r="M732" s="288" t="str">
        <f>IF(A732="P",CONCATENATE(INDEX('LŠZ P'!A$2:AP$2000,B732,3),"/",INDEX('LŠZ P'!A$2:AP$2000,B732,4)),CONCATENATE(INDEX('LŠZ H'!A$2:AI$2000,B732,3),"/",INDEX('LŠZ H'!A$2:AI$2000,B732,4)))</f>
        <v>PARADIS 28/</v>
      </c>
      <c r="N732" s="288" t="str">
        <f>IF(A732="P",CONCATENATE(INDEX('LŠZ P'!A$2:AP$2000,B732,23),";",INDEX('LŠZ P'!A$2:AP$2000,B732,42)),CONCATENATE(INDEX('LŠZ H'!A$2:AI$2000,B732,23),";",INDEX('LŠZ H'!A$2:AI$2000,B732,39)))</f>
        <v>118;</v>
      </c>
      <c r="O732" s="896">
        <v>44282</v>
      </c>
      <c r="P732" s="599"/>
    </row>
    <row r="733" spans="1:16" s="295" customFormat="1" x14ac:dyDescent="0.2">
      <c r="A733" s="253" t="s">
        <v>991</v>
      </c>
      <c r="B733" s="289">
        <v>1254</v>
      </c>
      <c r="C733" s="607">
        <v>729</v>
      </c>
      <c r="D733" s="288" t="str">
        <f>IF(A733="P",INDEX('LŠZ P'!A$2:AP$2000,B733,11),INDEX('LŠZ H'!A$2:AI$2000,B733,11))</f>
        <v>Jaroslav SZEGÉNY</v>
      </c>
      <c r="E733" s="288" t="str">
        <f>IF(A733="P",INDEX('LŠZ P'!A$2:AP$2000,B733,5),INDEX('LŠZ H'!A$2:AI$2000,B733,5))</f>
        <v>OM-L254</v>
      </c>
      <c r="F733" s="288">
        <f>IF(A733="P",INDEX('LŠZ P'!A$2:AP$2000,B733,6),INDEX('LŠZ H'!A$2:AI$2000,B733,6))</f>
        <v>0</v>
      </c>
      <c r="G733" s="289" t="str">
        <f>IF(A733="P",INDEX('LŠZ P'!A$2:AP$2000,B733,21),INDEX('LŠZ H'!A$2:AI$2000,B733,21))</f>
        <v>V</v>
      </c>
      <c r="H733" s="288">
        <f>IF(A733="P",INDEX('LŠZ P'!A$2:AP$2000,B733,17),INDEX('LŠZ H'!A$2:AI$2000,B733,17))</f>
        <v>20729</v>
      </c>
      <c r="I733" s="446">
        <v>44140</v>
      </c>
      <c r="J733" s="289" t="str">
        <f>IF(A733="P",INDEX('LŠZ P'!A$2:AP$2000,B733,2),INDEX('LŠZ H'!A$2:AI$2000,B733,2))</f>
        <v>PK</v>
      </c>
      <c r="K733" s="288" t="str">
        <f>IF(A733="P",CONCATENATE(INDEX('LŠZ P'!A$2:AP$2000,B733,24),",",INDEX('LŠZ P'!A$2:AP$2000,B733,26)," ",INDEX('LŠZ P'!A$2:AP$2000,B733,25)),CONCATENATE(INDEX('LŠZ H'!A$2:AI$2000,B733,24),",",INDEX('LŠZ H'!A$2:AI$2000,B733,26)," ",INDEX('LŠZ H'!A$2:AI$2000,B733,25)))</f>
        <v>Dolné Sľažany 650,951 71 Sľažany</v>
      </c>
      <c r="L733" s="288" t="str">
        <f>IF(A733="P",INDEX('LŠZ P'!A$2:AP$2000,B733,20),INDEX('LŠZ H'!A$2:AI$2000,B733,20))</f>
        <v>Čierny</v>
      </c>
      <c r="M733" s="288" t="str">
        <f>IF(A733="P",CONCATENATE(INDEX('LŠZ P'!A$2:AP$2000,B733,3),"/",INDEX('LŠZ P'!A$2:AP$2000,B733,4)),CONCATENATE(INDEX('LŠZ H'!A$2:AI$2000,B733,3),"/",INDEX('LŠZ H'!A$2:AI$2000,B733,4)))</f>
        <v>CHILI 4 XS/</v>
      </c>
      <c r="N733" s="288" t="str">
        <f>IF(A733="P",CONCATENATE(INDEX('LŠZ P'!A$2:AP$2000,B733,23),";",INDEX('LŠZ P'!A$2:AP$2000,B733,42)),CONCATENATE(INDEX('LŠZ H'!A$2:AI$2000,B733,23),";",INDEX('LŠZ H'!A$2:AI$2000,B733,39)))</f>
        <v>63;</v>
      </c>
      <c r="O733" s="896">
        <v>44869</v>
      </c>
      <c r="P733" s="599"/>
    </row>
    <row r="734" spans="1:16" s="295" customFormat="1" x14ac:dyDescent="0.2">
      <c r="A734" s="253" t="s">
        <v>991</v>
      </c>
      <c r="B734" s="289">
        <v>1251</v>
      </c>
      <c r="C734" s="607">
        <v>730</v>
      </c>
      <c r="D734" s="288" t="str">
        <f>IF(A734="P",INDEX('LŠZ P'!A$2:AP$2000,B734,11),INDEX('LŠZ H'!A$2:AI$2000,B734,11))</f>
        <v>Martin KOČÍK</v>
      </c>
      <c r="E734" s="288" t="str">
        <f>IF(A734="P",INDEX('LŠZ P'!A$2:AP$2000,B734,5),INDEX('LŠZ H'!A$2:AI$2000,B734,5))</f>
        <v>OM-L251</v>
      </c>
      <c r="F734" s="288">
        <f>IF(A734="P",INDEX('LŠZ P'!A$2:AP$2000,B734,6),INDEX('LŠZ H'!A$2:AI$2000,B734,6))</f>
        <v>0</v>
      </c>
      <c r="G734" s="289" t="str">
        <f>IF(A734="P",INDEX('LŠZ P'!A$2:AP$2000,B734,21),INDEX('LŠZ H'!A$2:AI$2000,B734,21))</f>
        <v>V</v>
      </c>
      <c r="H734" s="288">
        <f>IF(A734="P",INDEX('LŠZ P'!A$2:AP$2000,B734,17),INDEX('LŠZ H'!A$2:AI$2000,B734,17))</f>
        <v>20730</v>
      </c>
      <c r="I734" s="446">
        <v>44144</v>
      </c>
      <c r="J734" s="289" t="str">
        <f>IF(A734="P",INDEX('LŠZ P'!A$2:AP$2000,B734,2),INDEX('LŠZ H'!A$2:AI$2000,B734,2))</f>
        <v>PK</v>
      </c>
      <c r="K734" s="288" t="str">
        <f>IF(A734="P",CONCATENATE(INDEX('LŠZ P'!A$2:AP$2000,B734,24),",",INDEX('LŠZ P'!A$2:AP$2000,B734,26)," ",INDEX('LŠZ P'!A$2:AP$2000,B734,25)),CONCATENATE(INDEX('LŠZ H'!A$2:AI$2000,B734,24),",",INDEX('LŠZ H'!A$2:AI$2000,B734,26)," ",INDEX('LŠZ H'!A$2:AI$2000,B734,25)))</f>
        <v>Sokoľ 822,044 31 Sokoľ</v>
      </c>
      <c r="L734" s="288" t="str">
        <f>IF(A734="P",INDEX('LŠZ P'!A$2:AP$2000,B734,20),INDEX('LŠZ H'!A$2:AI$2000,B734,20))</f>
        <v>Vyparina</v>
      </c>
      <c r="M734" s="288" t="str">
        <f>IF(A734="P",CONCATENATE(INDEX('LŠZ P'!A$2:AP$2000,B734,3),"/",INDEX('LŠZ P'!A$2:AP$2000,B734,4)),CONCATENATE(INDEX('LŠZ H'!A$2:AI$2000,B734,3),"/",INDEX('LŠZ H'!A$2:AI$2000,B734,4)))</f>
        <v>PRION 4 S/</v>
      </c>
      <c r="N734" s="288" t="str">
        <f>IF(A734="P",CONCATENATE(INDEX('LŠZ P'!A$2:AP$2000,B734,23),";",INDEX('LŠZ P'!A$2:AP$2000,B734,42)),CONCATENATE(INDEX('LŠZ H'!A$2:AI$2000,B734,23),";",INDEX('LŠZ H'!A$2:AI$2000,B734,39)))</f>
        <v>0;</v>
      </c>
      <c r="O734" s="896">
        <v>44868</v>
      </c>
      <c r="P734" s="599"/>
    </row>
    <row r="735" spans="1:16" s="295" customFormat="1" x14ac:dyDescent="0.2">
      <c r="A735" s="253" t="s">
        <v>991</v>
      </c>
      <c r="B735" s="289">
        <v>1267</v>
      </c>
      <c r="C735" s="607">
        <v>731</v>
      </c>
      <c r="D735" s="288" t="str">
        <f>IF(A735="P",INDEX('LŠZ P'!A$2:AP$2000,B735,11),INDEX('LŠZ H'!A$2:AI$2000,B735,11))</f>
        <v>Anton SAXA</v>
      </c>
      <c r="E735" s="288" t="str">
        <f>IF(A735="P",INDEX('LŠZ P'!A$2:AP$2000,B735,5),INDEX('LŠZ H'!A$2:AI$2000,B735,5))</f>
        <v>OM-L267</v>
      </c>
      <c r="F735" s="288">
        <f>IF(A735="P",INDEX('LŠZ P'!A$2:AP$2000,B735,6),INDEX('LŠZ H'!A$2:AI$2000,B735,6))</f>
        <v>0</v>
      </c>
      <c r="G735" s="289" t="str">
        <f>IF(A735="P",INDEX('LŠZ P'!A$2:AP$2000,B735,21),INDEX('LŠZ H'!A$2:AI$2000,B735,21))</f>
        <v>V</v>
      </c>
      <c r="H735" s="288">
        <f>IF(A735="P",INDEX('LŠZ P'!A$2:AP$2000,B735,17),INDEX('LŠZ H'!A$2:AI$2000,B735,17))</f>
        <v>20731</v>
      </c>
      <c r="I735" s="446">
        <v>44144</v>
      </c>
      <c r="J735" s="289" t="str">
        <f>IF(A735="P",INDEX('LŠZ P'!A$2:AP$2000,B735,2),INDEX('LŠZ H'!A$2:AI$2000,B735,2))</f>
        <v>PK</v>
      </c>
      <c r="K735" s="288" t="str">
        <f>IF(A735="P",CONCATENATE(INDEX('LŠZ P'!A$2:AP$2000,B735,24),",",INDEX('LŠZ P'!A$2:AP$2000,B735,26)," ",INDEX('LŠZ P'!A$2:AP$2000,B735,25)),CONCATENATE(INDEX('LŠZ H'!A$2:AI$2000,B735,24),",",INDEX('LŠZ H'!A$2:AI$2000,B735,26)," ",INDEX('LŠZ H'!A$2:AI$2000,B735,25)))</f>
        <v>Jarovnice 85,082 63 Jarovnice</v>
      </c>
      <c r="L735" s="288" t="str">
        <f>IF(A735="P",INDEX('LŠZ P'!A$2:AP$2000,B735,20),INDEX('LŠZ H'!A$2:AI$2000,B735,20))</f>
        <v>Šimko</v>
      </c>
      <c r="M735" s="288" t="str">
        <f>IF(A735="P",CONCATENATE(INDEX('LŠZ P'!A$2:AP$2000,B735,3),"/",INDEX('LŠZ P'!A$2:AP$2000,B735,4)),CONCATENATE(INDEX('LŠZ H'!A$2:AI$2000,B735,3),"/",INDEX('LŠZ H'!A$2:AI$2000,B735,4)))</f>
        <v>WASP M/</v>
      </c>
      <c r="N735" s="288" t="str">
        <f>IF(A735="P",CONCATENATE(INDEX('LŠZ P'!A$2:AP$2000,B735,23),";",INDEX('LŠZ P'!A$2:AP$2000,B735,42)),CONCATENATE(INDEX('LŠZ H'!A$2:AI$2000,B735,23),";",INDEX('LŠZ H'!A$2:AI$2000,B735,39)))</f>
        <v>0;</v>
      </c>
      <c r="O735" s="896">
        <v>44835</v>
      </c>
      <c r="P735" s="599"/>
    </row>
    <row r="736" spans="1:16" s="295" customFormat="1" x14ac:dyDescent="0.2">
      <c r="A736" s="253" t="s">
        <v>991</v>
      </c>
      <c r="B736" s="289">
        <v>212</v>
      </c>
      <c r="C736" s="607">
        <v>732</v>
      </c>
      <c r="D736" s="288" t="str">
        <f>IF(A736="P",INDEX('LŠZ P'!A$2:AP$2000,B736,11),INDEX('LŠZ H'!A$2:AI$2000,B736,11))</f>
        <v>Peter FUZIA</v>
      </c>
      <c r="E736" s="288" t="str">
        <f>IF(A736="P",INDEX('LŠZ P'!A$2:AP$2000,B736,5),INDEX('LŠZ H'!A$2:AI$2000,B736,5))</f>
        <v>OM-P212</v>
      </c>
      <c r="F736" s="288" t="str">
        <f>IF(A736="P",INDEX('LŠZ P'!A$2:AP$2000,B736,6),INDEX('LŠZ H'!A$2:AI$2000,B736,6))</f>
        <v>P212</v>
      </c>
      <c r="G736" s="289" t="str">
        <f>IF(A736="P",INDEX('LŠZ P'!A$2:AP$2000,B736,21),INDEX('LŠZ H'!A$2:AI$2000,B736,21))</f>
        <v>V/V</v>
      </c>
      <c r="H736" s="288">
        <f>IF(A736="P",INDEX('LŠZ P'!A$2:AP$2000,B736,17),INDEX('LŠZ H'!A$2:AI$2000,B736,17))</f>
        <v>20642</v>
      </c>
      <c r="I736" s="446">
        <v>44145</v>
      </c>
      <c r="J736" s="289" t="str">
        <f>IF(A736="P",INDEX('LŠZ P'!A$2:AP$2000,B736,2),INDEX('LŠZ H'!A$2:AI$2000,B736,2))</f>
        <v>PK</v>
      </c>
      <c r="K736" s="288" t="str">
        <f>IF(A736="P",CONCATENATE(INDEX('LŠZ P'!A$2:AP$2000,B736,24),",",INDEX('LŠZ P'!A$2:AP$2000,B736,26)," ",INDEX('LŠZ P'!A$2:AP$2000,B736,25)),CONCATENATE(INDEX('LŠZ H'!A$2:AI$2000,B736,24),",",INDEX('LŠZ H'!A$2:AI$2000,B736,26)," ",INDEX('LŠZ H'!A$2:AI$2000,B736,25)))</f>
        <v>Liptovské Matiašovce 111,032 23 Lipt. Sielnica</v>
      </c>
      <c r="L736" s="288" t="str">
        <f>IF(A736="P",INDEX('LŠZ P'!A$2:AP$2000,B736,20),INDEX('LŠZ H'!A$2:AI$2000,B736,20))</f>
        <v>Adame</v>
      </c>
      <c r="M736" s="288" t="str">
        <f>IF(A736="P",CONCATENATE(INDEX('LŠZ P'!A$2:AP$2000,B736,3),"/",INDEX('LŠZ P'!A$2:AP$2000,B736,4)),CONCATENATE(INDEX('LŠZ H'!A$2:AI$2000,B736,3),"/",INDEX('LŠZ H'!A$2:AI$2000,B736,4)))</f>
        <v>CHARGER 28/RIDER EOS 150</v>
      </c>
      <c r="N736" s="288" t="str">
        <f>IF(A736="P",CONCATENATE(INDEX('LŠZ P'!A$2:AP$2000,B736,23),";",INDEX('LŠZ P'!A$2:AP$2000,B736,42)),CONCATENATE(INDEX('LŠZ H'!A$2:AI$2000,B736,23),";",INDEX('LŠZ H'!A$2:AI$2000,B736,39)))</f>
        <v>15//0;PLS platný do 1.11.2022</v>
      </c>
      <c r="O736" s="896">
        <v>44866</v>
      </c>
      <c r="P736" s="599"/>
    </row>
    <row r="737" spans="1:16" s="295" customFormat="1" x14ac:dyDescent="0.2">
      <c r="A737" s="253" t="s">
        <v>991</v>
      </c>
      <c r="B737" s="289">
        <v>1272</v>
      </c>
      <c r="C737" s="607">
        <v>733</v>
      </c>
      <c r="D737" s="288" t="str">
        <f>IF(A737="P",INDEX('LŠZ P'!A$2:AP$2000,B737,11),INDEX('LŠZ H'!A$2:AI$2000,B737,11))</f>
        <v>Radoslav MÁLIK</v>
      </c>
      <c r="E737" s="288" t="str">
        <f>IF(A737="P",INDEX('LŠZ P'!A$2:AP$2000,B737,5),INDEX('LŠZ H'!A$2:AI$2000,B737,5))</f>
        <v>OM-L272</v>
      </c>
      <c r="F737" s="288" t="str">
        <f>IF(A737="P",INDEX('LŠZ P'!A$2:AP$2000,B737,6),INDEX('LŠZ H'!A$2:AI$2000,B737,6))</f>
        <v>P637</v>
      </c>
      <c r="G737" s="289" t="str">
        <f>IF(A737="P",INDEX('LŠZ P'!A$2:AP$2000,B737,21),INDEX('LŠZ H'!A$2:AI$2000,B737,21))</f>
        <v>V</v>
      </c>
      <c r="H737" s="288">
        <f>IF(A737="P",INDEX('LŠZ P'!A$2:AP$2000,B737,17),INDEX('LŠZ H'!A$2:AI$2000,B737,17))</f>
        <v>20733</v>
      </c>
      <c r="I737" s="446">
        <v>44151</v>
      </c>
      <c r="J737" s="289" t="str">
        <f>IF(A737="P",INDEX('LŠZ P'!A$2:AP$2000,B737,2),INDEX('LŠZ H'!A$2:AI$2000,B737,2))</f>
        <v>MPK</v>
      </c>
      <c r="K737" s="288" t="str">
        <f>IF(A737="P",CONCATENATE(INDEX('LŠZ P'!A$2:AP$2000,B737,24),",",INDEX('LŠZ P'!A$2:AP$2000,B737,26)," ",INDEX('LŠZ P'!A$2:AP$2000,B737,25)),CONCATENATE(INDEX('LŠZ H'!A$2:AI$2000,B737,24),",",INDEX('LŠZ H'!A$2:AI$2000,B737,26)," ",INDEX('LŠZ H'!A$2:AI$2000,B737,25)))</f>
        <v>Družínska 590,013 22 Rosina</v>
      </c>
      <c r="L737" s="288" t="str">
        <f>IF(A737="P",INDEX('LŠZ P'!A$2:AP$2000,B737,20),INDEX('LŠZ H'!A$2:AI$2000,B737,20))</f>
        <v>Vrabec</v>
      </c>
      <c r="M737" s="288" t="str">
        <f>IF(A737="P",CONCATENATE(INDEX('LŠZ P'!A$2:AP$2000,B737,3),"/",INDEX('LŠZ P'!A$2:AP$2000,B737,4)),CONCATENATE(INDEX('LŠZ H'!A$2:AI$2000,B737,3),"/",INDEX('LŠZ H'!A$2:AI$2000,B737,4)))</f>
        <v>COLORADO 18/</v>
      </c>
      <c r="N737" s="288" t="str">
        <f>IF(A737="P",CONCATENATE(INDEX('LŠZ P'!A$2:AP$2000,B737,23),";",INDEX('LŠZ P'!A$2:AP$2000,B737,42)),CONCATENATE(INDEX('LŠZ H'!A$2:AI$2000,B737,23),";",INDEX('LŠZ H'!A$2:AI$2000,B737,39)))</f>
        <v>20;</v>
      </c>
      <c r="O737" s="896">
        <v>44810</v>
      </c>
      <c r="P737" s="599"/>
    </row>
    <row r="738" spans="1:16" s="295" customFormat="1" x14ac:dyDescent="0.2">
      <c r="A738" s="253" t="s">
        <v>991</v>
      </c>
      <c r="B738" s="289">
        <v>637</v>
      </c>
      <c r="C738" s="607">
        <v>734</v>
      </c>
      <c r="D738" s="288" t="str">
        <f>IF(A738="P",INDEX('LŠZ P'!A$2:AP$2000,B738,11),INDEX('LŠZ H'!A$2:AI$2000,B738,11))</f>
        <v>Radoslav MÁLIK</v>
      </c>
      <c r="E738" s="288" t="str">
        <f>IF(A738="P",INDEX('LŠZ P'!A$2:AP$2000,B738,5),INDEX('LŠZ H'!A$2:AI$2000,B738,5))</f>
        <v>OM-P637</v>
      </c>
      <c r="F738" s="288" t="str">
        <f>IF(A738="P",INDEX('LŠZ P'!A$2:AP$2000,B738,6),INDEX('LŠZ H'!A$2:AI$2000,B738,6))</f>
        <v>P637</v>
      </c>
      <c r="G738" s="289" t="str">
        <f>IF(A738="P",INDEX('LŠZ P'!A$2:AP$2000,B738,21),INDEX('LŠZ H'!A$2:AI$2000,B738,21))</f>
        <v>P/P</v>
      </c>
      <c r="H738" s="288">
        <f>IF(A738="P",INDEX('LŠZ P'!A$2:AP$2000,B738,17),INDEX('LŠZ H'!A$2:AI$2000,B738,17))</f>
        <v>18656</v>
      </c>
      <c r="I738" s="446">
        <v>44151</v>
      </c>
      <c r="J738" s="289" t="str">
        <f>IF(A738="P",INDEX('LŠZ P'!A$2:AP$2000,B738,2),INDEX('LŠZ H'!A$2:AI$2000,B738,2))</f>
        <v>MPK</v>
      </c>
      <c r="K738" s="288" t="str">
        <f>IF(A738="P",CONCATENATE(INDEX('LŠZ P'!A$2:AP$2000,B738,24),",",INDEX('LŠZ P'!A$2:AP$2000,B738,26)," ",INDEX('LŠZ P'!A$2:AP$2000,B738,25)),CONCATENATE(INDEX('LŠZ H'!A$2:AI$2000,B738,24),",",INDEX('LŠZ H'!A$2:AI$2000,B738,26)," ",INDEX('LŠZ H'!A$2:AI$2000,B738,25)))</f>
        <v>Družínska 590,013 22 Rosina</v>
      </c>
      <c r="L738" s="288" t="str">
        <f>IF(A738="P",INDEX('LŠZ P'!A$2:AP$2000,B738,20),INDEX('LŠZ H'!A$2:AI$2000,B738,20))</f>
        <v>Vrabec/Bašný</v>
      </c>
      <c r="M738" s="288" t="str">
        <f>IF(A738="P",CONCATENATE(INDEX('LŠZ P'!A$2:AP$2000,B738,3),"/",INDEX('LŠZ P'!A$2:AP$2000,B738,4)),CONCATENATE(INDEX('LŠZ H'!A$2:AI$2000,B738,3),"/",INDEX('LŠZ H'!A$2:AI$2000,B738,4)))</f>
        <v>PLUTO 3 S/MINIPLANE PSF TOP 80</v>
      </c>
      <c r="N738" s="288" t="str">
        <f>IF(A738="P",CONCATENATE(INDEX('LŠZ P'!A$2:AP$2000,B738,23),";",INDEX('LŠZ P'!A$2:AP$2000,B738,42)),CONCATENATE(INDEX('LŠZ H'!A$2:AI$2000,B738,23),";",INDEX('LŠZ H'!A$2:AI$2000,B738,39)))</f>
        <v>100//162;Para PLS do 11.11.2022</v>
      </c>
      <c r="O738" s="896">
        <v>44876</v>
      </c>
      <c r="P738" s="599"/>
    </row>
    <row r="739" spans="1:16" s="295" customFormat="1" x14ac:dyDescent="0.2">
      <c r="A739" s="253" t="s">
        <v>991</v>
      </c>
      <c r="B739" s="289">
        <v>1178</v>
      </c>
      <c r="C739" s="607">
        <v>735</v>
      </c>
      <c r="D739" s="288" t="str">
        <f>IF(A739="P",INDEX('LŠZ P'!A$2:AP$2000,B739,11),INDEX('LŠZ H'!A$2:AI$2000,B739,11))</f>
        <v>Pavol MUSKOLAY</v>
      </c>
      <c r="E739" s="456" t="str">
        <f>IF(A739="P",INDEX('LŠZ P'!A$2:AP$2000,B739,5),INDEX('LŠZ H'!A$2:AI$2000,B739,5))</f>
        <v>OM-L178</v>
      </c>
      <c r="F739" s="457">
        <f>IF(A739="P",INDEX('LŠZ P'!A$2:AP$2000,B739,6),INDEX('LŠZ H'!A$2:AI$2000,B739,6))</f>
        <v>0</v>
      </c>
      <c r="G739" s="289" t="str">
        <f>IF(A739="P",INDEX('LŠZ P'!A$2:AP$2000,B739,21),INDEX('LŠZ H'!A$2:AI$2000,B739,21))</f>
        <v>P</v>
      </c>
      <c r="H739" s="457">
        <f>IF(A739="P",INDEX('LŠZ P'!A$2:AP$2000,B739,17),INDEX('LŠZ H'!A$2:AI$2000,B739,17))</f>
        <v>18670</v>
      </c>
      <c r="I739" s="254">
        <v>44153</v>
      </c>
      <c r="J739" s="289" t="str">
        <f>IF(A739="P",INDEX('LŠZ P'!A$2:AP$2000,B739,2),INDEX('LŠZ H'!A$2:AI$2000,B739,2))</f>
        <v>PK</v>
      </c>
      <c r="K739" s="456" t="str">
        <f>IF(A739="P",CONCATENATE(INDEX('LŠZ P'!A$2:AP$2000,B739,24),",",INDEX('LŠZ P'!A$2:AP$2000,B739,26)," ",INDEX('LŠZ P'!A$2:AP$2000,B739,25)),CONCATENATE(INDEX('LŠZ H'!A$2:AI$2000,B739,24),",",INDEX('LŠZ H'!A$2:AI$2000,B739,26)," ",INDEX('LŠZ H'!A$2:AI$2000,B739,25)))</f>
        <v>Tolstého 2941/2,058 01 Poprad</v>
      </c>
      <c r="L739" s="456" t="str">
        <f>IF(A739="P",INDEX('LŠZ P'!A$2:AP$2000,B739,20),INDEX('LŠZ H'!A$2:AI$2000,B739,20))</f>
        <v>Vyparina</v>
      </c>
      <c r="M739" s="456" t="str">
        <f>IF(A739="P",CONCATENATE(INDEX('LŠZ P'!A$2:AP$2000,B739,3),"/",INDEX('LŠZ P'!A$2:AP$2000,B739,4)),CONCATENATE(INDEX('LŠZ H'!A$2:AI$2000,B739,3),"/",INDEX('LŠZ H'!A$2:AI$2000,B739,4)))</f>
        <v>DELTA 2 ML/</v>
      </c>
      <c r="N739" s="456" t="str">
        <f>IF(A739="P",CONCATENATE(INDEX('LŠZ P'!A$2:AP$2000,B739,23),";",INDEX('LŠZ P'!A$2:AP$2000,B739,42)),CONCATENATE(INDEX('LŠZ H'!A$2:AI$2000,B739,23),";",INDEX('LŠZ H'!A$2:AI$2000,B739,39)))</f>
        <v>194,46;</v>
      </c>
      <c r="O739" s="254">
        <v>44875</v>
      </c>
      <c r="P739" s="599"/>
    </row>
    <row r="740" spans="1:16" s="295" customFormat="1" x14ac:dyDescent="0.2">
      <c r="A740" s="253" t="s">
        <v>991</v>
      </c>
      <c r="B740" s="289">
        <v>1333</v>
      </c>
      <c r="C740" s="607">
        <v>736</v>
      </c>
      <c r="D740" s="288" t="str">
        <f>IF(A740="P",INDEX('LŠZ P'!A$2:AP$2000,B740,11),INDEX('LŠZ H'!A$2:AI$2000,B740,11))</f>
        <v>Ing. Emil DZVONÍK</v>
      </c>
      <c r="E740" s="456" t="str">
        <f>IF(A740="P",INDEX('LŠZ P'!A$2:AP$2000,B740,5),INDEX('LŠZ H'!A$2:AI$2000,B740,5))</f>
        <v>OM-L333</v>
      </c>
      <c r="F740" s="457">
        <f>IF(A740="P",INDEX('LŠZ P'!A$2:AP$2000,B740,6),INDEX('LŠZ H'!A$2:AI$2000,B740,6))</f>
        <v>0</v>
      </c>
      <c r="G740" s="289" t="str">
        <f>IF(A740="P",INDEX('LŠZ P'!A$2:AP$2000,B740,21),INDEX('LŠZ H'!A$2:AI$2000,B740,21))</f>
        <v>V</v>
      </c>
      <c r="H740" s="457">
        <f>IF(A740="P",INDEX('LŠZ P'!A$2:AP$2000,B740,17),INDEX('LŠZ H'!A$2:AI$2000,B740,17))</f>
        <v>20736</v>
      </c>
      <c r="I740" s="254">
        <v>44154</v>
      </c>
      <c r="J740" s="289" t="str">
        <f>IF(A740="P",INDEX('LŠZ P'!A$2:AP$2000,B740,2),INDEX('LŠZ H'!A$2:AI$2000,B740,2))</f>
        <v>PK</v>
      </c>
      <c r="K740" s="456" t="str">
        <f>IF(A740="P",CONCATENATE(INDEX('LŠZ P'!A$2:AP$2000,B740,24),",",INDEX('LŠZ P'!A$2:AP$2000,B740,26)," ",INDEX('LŠZ P'!A$2:AP$2000,B740,25)),CONCATENATE(INDEX('LŠZ H'!A$2:AI$2000,B740,24),",",INDEX('LŠZ H'!A$2:AI$2000,B740,26)," ",INDEX('LŠZ H'!A$2:AI$2000,B740,25)))</f>
        <v>Konečná 14,071 01 Michalovce</v>
      </c>
      <c r="L740" s="456" t="str">
        <f>IF(A740="P",INDEX('LŠZ P'!A$2:AP$2000,B740,20),INDEX('LŠZ H'!A$2:AI$2000,B740,20))</f>
        <v>Vyparina</v>
      </c>
      <c r="M740" s="456" t="str">
        <f>IF(A740="P",CONCATENATE(INDEX('LŠZ P'!A$2:AP$2000,B740,3),"/",INDEX('LŠZ P'!A$2:AP$2000,B740,4)),CONCATENATE(INDEX('LŠZ H'!A$2:AI$2000,B740,3),"/",INDEX('LŠZ H'!A$2:AI$2000,B740,4)))</f>
        <v>DELTA 4 ML/</v>
      </c>
      <c r="N740" s="456" t="str">
        <f>IF(A740="P",CONCATENATE(INDEX('LŠZ P'!A$2:AP$2000,B740,23),";",INDEX('LŠZ P'!A$2:AP$2000,B740,42)),CONCATENATE(INDEX('LŠZ H'!A$2:AI$2000,B740,23),";",INDEX('LŠZ H'!A$2:AI$2000,B740,39)))</f>
        <v>0;</v>
      </c>
      <c r="O740" s="254">
        <v>44250</v>
      </c>
      <c r="P740" s="599"/>
    </row>
    <row r="741" spans="1:16" s="295" customFormat="1" x14ac:dyDescent="0.2">
      <c r="A741" s="253" t="s">
        <v>991</v>
      </c>
      <c r="B741" s="289">
        <v>808</v>
      </c>
      <c r="C741" s="607">
        <v>737</v>
      </c>
      <c r="D741" s="288" t="str">
        <f>IF(A741="P",INDEX('LŠZ P'!A$2:AP$2000,B741,11),INDEX('LŠZ H'!A$2:AI$2000,B741,11))</f>
        <v>Roman PETROVIČ</v>
      </c>
      <c r="E741" s="456" t="str">
        <f>IF(A741="P",INDEX('LŠZ P'!A$2:AP$2000,B741,5),INDEX('LŠZ H'!A$2:AI$2000,B741,5))</f>
        <v>OM-P808</v>
      </c>
      <c r="F741" s="457" t="str">
        <f>IF(A741="P",INDEX('LŠZ P'!A$2:AP$2000,B741,6),INDEX('LŠZ H'!A$2:AI$2000,B741,6))</f>
        <v>P751</v>
      </c>
      <c r="G741" s="289" t="str">
        <f>IF(A741="P",INDEX('LŠZ P'!A$2:AP$2000,B741,21),INDEX('LŠZ H'!A$2:AI$2000,B741,21))</f>
        <v>Z</v>
      </c>
      <c r="H741" s="457">
        <f>IF(A741="P",INDEX('LŠZ P'!A$2:AP$2000,B741,17),INDEX('LŠZ H'!A$2:AI$2000,B741,17))</f>
        <v>20737</v>
      </c>
      <c r="I741" s="254">
        <v>44154</v>
      </c>
      <c r="J741" s="289" t="str">
        <f>IF(A741="P",INDEX('LŠZ P'!A$2:AP$2000,B741,2),INDEX('LŠZ H'!A$2:AI$2000,B741,2))</f>
        <v>MPK</v>
      </c>
      <c r="K741" s="456" t="str">
        <f>IF(A741="P",CONCATENATE(INDEX('LŠZ P'!A$2:AP$2000,B741,24),",",INDEX('LŠZ P'!A$2:AP$2000,B741,26)," ",INDEX('LŠZ P'!A$2:AP$2000,B741,25)),CONCATENATE(INDEX('LŠZ H'!A$2:AI$2000,B741,24),",",INDEX('LŠZ H'!A$2:AI$2000,B741,26)," ",INDEX('LŠZ H'!A$2:AI$2000,B741,25)))</f>
        <v>Hlavná 631,935 22 Kozárovce</v>
      </c>
      <c r="L741" s="456" t="str">
        <f>IF(A741="P",INDEX('LŠZ P'!A$2:AP$2000,B741,20),INDEX('LŠZ H'!A$2:AI$2000,B741,20))</f>
        <v>Adame</v>
      </c>
      <c r="M741" s="456" t="str">
        <f>IF(A741="P",CONCATENATE(INDEX('LŠZ P'!A$2:AP$2000,B741,3),"/",INDEX('LŠZ P'!A$2:AP$2000,B741,4)),CONCATENATE(INDEX('LŠZ H'!A$2:AI$2000,B741,3),"/",INDEX('LŠZ H'!A$2:AI$2000,B741,4)))</f>
        <v>VELVET 23/</v>
      </c>
      <c r="N741" s="456" t="str">
        <f>IF(A741="P",CONCATENATE(INDEX('LŠZ P'!A$2:AP$2000,B741,23),";",INDEX('LŠZ P'!A$2:AP$2000,B741,42)),CONCATENATE(INDEX('LŠZ H'!A$2:AI$2000,B741,23),";",INDEX('LŠZ H'!A$2:AI$2000,B741,39)))</f>
        <v>78,40;</v>
      </c>
      <c r="O741" s="254">
        <v>44696</v>
      </c>
      <c r="P741" s="599"/>
    </row>
    <row r="742" spans="1:16" s="295" customFormat="1" x14ac:dyDescent="0.2">
      <c r="A742" s="253" t="s">
        <v>991</v>
      </c>
      <c r="B742" s="289">
        <v>444</v>
      </c>
      <c r="C742" s="607">
        <v>738</v>
      </c>
      <c r="D742" s="288" t="str">
        <f>IF(A742="P",INDEX('LŠZ P'!A$2:AP$2000,B742,11),INDEX('LŠZ H'!A$2:AI$2000,B742,11))</f>
        <v>Dávid BADÁNIK</v>
      </c>
      <c r="E742" s="456" t="str">
        <f>IF(A742="P",INDEX('LŠZ P'!A$2:AP$2000,B742,5),INDEX('LŠZ H'!A$2:AI$2000,B742,5))</f>
        <v>OM-P444</v>
      </c>
      <c r="F742" s="457">
        <f>IF(A742="P",INDEX('LŠZ P'!A$2:AP$2000,B742,6),INDEX('LŠZ H'!A$2:AI$2000,B742,6))</f>
        <v>0</v>
      </c>
      <c r="G742" s="289" t="str">
        <f>IF(A742="P",INDEX('LŠZ P'!A$2:AP$2000,B742,21),INDEX('LŠZ H'!A$2:AI$2000,B742,21))</f>
        <v>P</v>
      </c>
      <c r="H742" s="457">
        <f>IF(A742="P",INDEX('LŠZ P'!A$2:AP$2000,B742,17),INDEX('LŠZ H'!A$2:AI$2000,B742,17))</f>
        <v>18593</v>
      </c>
      <c r="I742" s="254">
        <v>44155</v>
      </c>
      <c r="J742" s="289" t="str">
        <f>IF(A742="P",INDEX('LŠZ P'!A$2:AP$2000,B742,2),INDEX('LŠZ H'!A$2:AI$2000,B742,2))</f>
        <v>PK</v>
      </c>
      <c r="K742" s="456" t="str">
        <f>IF(A742="P",CONCATENATE(INDEX('LŠZ P'!A$2:AP$2000,B742,24),",",INDEX('LŠZ P'!A$2:AP$2000,B742,26)," ",INDEX('LŠZ P'!A$2:AP$2000,B742,25)),CONCATENATE(INDEX('LŠZ H'!A$2:AI$2000,B742,24),",",INDEX('LŠZ H'!A$2:AI$2000,B742,26)," ",INDEX('LŠZ H'!A$2:AI$2000,B742,25)))</f>
        <v>Hlavná 300/1,034 91 Ľubochňa</v>
      </c>
      <c r="L742" s="456" t="str">
        <f>IF(A742="P",INDEX('LŠZ P'!A$2:AP$2000,B742,20),INDEX('LŠZ H'!A$2:AI$2000,B742,20))</f>
        <v>Muhelyi</v>
      </c>
      <c r="M742" s="456" t="str">
        <f>IF(A742="P",CONCATENATE(INDEX('LŠZ P'!A$2:AP$2000,B742,3),"/",INDEX('LŠZ P'!A$2:AP$2000,B742,4)),CONCATENATE(INDEX('LŠZ H'!A$2:AI$2000,B742,3),"/",INDEX('LŠZ H'!A$2:AI$2000,B742,4)))</f>
        <v>BRIGHT 5 24/</v>
      </c>
      <c r="N742" s="456" t="str">
        <f>IF(A742="P",CONCATENATE(INDEX('LŠZ P'!A$2:AP$2000,B742,23),";",INDEX('LŠZ P'!A$2:AP$2000,B742,42)),CONCATENATE(INDEX('LŠZ H'!A$2:AI$2000,B742,23),";",INDEX('LŠZ H'!A$2:AI$2000,B742,39)))</f>
        <v>40;</v>
      </c>
      <c r="O742" s="254">
        <v>44882</v>
      </c>
      <c r="P742" s="599"/>
    </row>
    <row r="743" spans="1:16" s="295" customFormat="1" x14ac:dyDescent="0.2">
      <c r="A743" s="253" t="s">
        <v>991</v>
      </c>
      <c r="B743" s="289">
        <v>94</v>
      </c>
      <c r="C743" s="607">
        <v>739</v>
      </c>
      <c r="D743" s="288" t="str">
        <f>IF(A743="P",INDEX('LŠZ P'!A$2:AP$2000,B743,11),INDEX('LŠZ H'!A$2:AI$2000,B743,11))</f>
        <v>Dávid BADÁNIK</v>
      </c>
      <c r="E743" s="456" t="str">
        <f>IF(A743="P",INDEX('LŠZ P'!A$2:AP$2000,B743,5),INDEX('LŠZ H'!A$2:AI$2000,B743,5))</f>
        <v>OM-P094</v>
      </c>
      <c r="F743" s="457">
        <f>IF(A743="P",INDEX('LŠZ P'!A$2:AP$2000,B743,6),INDEX('LŠZ H'!A$2:AI$2000,B743,6))</f>
        <v>0</v>
      </c>
      <c r="G743" s="289" t="str">
        <f>IF(A743="P",INDEX('LŠZ P'!A$2:AP$2000,B743,21),INDEX('LŠZ H'!A$2:AI$2000,B743,21))</f>
        <v>P,Z</v>
      </c>
      <c r="H743" s="457">
        <f>IF(A743="P",INDEX('LŠZ P'!A$2:AP$2000,B743,17),INDEX('LŠZ H'!A$2:AI$2000,B743,17))</f>
        <v>20739</v>
      </c>
      <c r="I743" s="254">
        <v>44155</v>
      </c>
      <c r="J743" s="289" t="str">
        <f>IF(A743="P",INDEX('LŠZ P'!A$2:AP$2000,B743,2),INDEX('LŠZ H'!A$2:AI$2000,B743,2))</f>
        <v>PK</v>
      </c>
      <c r="K743" s="456" t="str">
        <f>IF(A743="P",CONCATENATE(INDEX('LŠZ P'!A$2:AP$2000,B743,24),",",INDEX('LŠZ P'!A$2:AP$2000,B743,26)," ",INDEX('LŠZ P'!A$2:AP$2000,B743,25)),CONCATENATE(INDEX('LŠZ H'!A$2:AI$2000,B743,24),",",INDEX('LŠZ H'!A$2:AI$2000,B743,26)," ",INDEX('LŠZ H'!A$2:AI$2000,B743,25)))</f>
        <v>Hlavná 300/1,034 01 Ľubochňa</v>
      </c>
      <c r="L743" s="456" t="str">
        <f>IF(A743="P",INDEX('LŠZ P'!A$2:AP$2000,B743,20),INDEX('LŠZ H'!A$2:AI$2000,B743,20))</f>
        <v>Muhelyi</v>
      </c>
      <c r="M743" s="456" t="str">
        <f>IF(A743="P",CONCATENATE(INDEX('LŠZ P'!A$2:AP$2000,B743,3),"/",INDEX('LŠZ P'!A$2:AP$2000,B743,4)),CONCATENATE(INDEX('LŠZ H'!A$2:AI$2000,B743,3),"/",INDEX('LŠZ H'!A$2:AI$2000,B743,4)))</f>
        <v>BRIGHT 5 26/</v>
      </c>
      <c r="N743" s="456" t="str">
        <f>IF(A743="P",CONCATENATE(INDEX('LŠZ P'!A$2:AP$2000,B743,23),";",INDEX('LŠZ P'!A$2:AP$2000,B743,42)),CONCATENATE(INDEX('LŠZ H'!A$2:AI$2000,B743,23),";",INDEX('LŠZ H'!A$2:AI$2000,B743,39)))</f>
        <v>15;</v>
      </c>
      <c r="O743" s="254">
        <v>44882</v>
      </c>
      <c r="P743" s="599"/>
    </row>
    <row r="744" spans="1:16" s="295" customFormat="1" x14ac:dyDescent="0.2">
      <c r="A744" s="253" t="s">
        <v>991</v>
      </c>
      <c r="B744" s="289">
        <v>929</v>
      </c>
      <c r="C744" s="607">
        <v>740</v>
      </c>
      <c r="D744" s="288" t="str">
        <f>IF(A744="P",INDEX('LŠZ P'!A$2:AP$2000,B744,11),INDEX('LŠZ H'!A$2:AI$2000,B744,11))</f>
        <v>Aleš BENKO</v>
      </c>
      <c r="E744" s="456" t="str">
        <f>IF(A744="P",INDEX('LŠZ P'!A$2:AP$2000,B744,5),INDEX('LŠZ H'!A$2:AI$2000,B744,5))</f>
        <v>OM-P929</v>
      </c>
      <c r="F744" s="457">
        <f>IF(A744="P",INDEX('LŠZ P'!A$2:AP$2000,B744,6),INDEX('LŠZ H'!A$2:AI$2000,B744,6))</f>
        <v>0</v>
      </c>
      <c r="G744" s="289" t="str">
        <f>IF(A744="P",INDEX('LŠZ P'!A$2:AP$2000,B744,21),INDEX('LŠZ H'!A$2:AI$2000,B744,21))</f>
        <v>P</v>
      </c>
      <c r="H744" s="457">
        <f>IF(A744="P",INDEX('LŠZ P'!A$2:AP$2000,B744,17),INDEX('LŠZ H'!A$2:AI$2000,B744,17))</f>
        <v>20740</v>
      </c>
      <c r="I744" s="254">
        <v>44155</v>
      </c>
      <c r="J744" s="289" t="str">
        <f>IF(A744="P",INDEX('LŠZ P'!A$2:AP$2000,B744,2),INDEX('LŠZ H'!A$2:AI$2000,B744,2))</f>
        <v>PK</v>
      </c>
      <c r="K744" s="456" t="str">
        <f>IF(A744="P",CONCATENATE(INDEX('LŠZ P'!A$2:AP$2000,B744,24),",",INDEX('LŠZ P'!A$2:AP$2000,B744,26)," ",INDEX('LŠZ P'!A$2:AP$2000,B744,25)),CONCATENATE(INDEX('LŠZ H'!A$2:AI$2000,B744,24),",",INDEX('LŠZ H'!A$2:AI$2000,B744,26)," ",INDEX('LŠZ H'!A$2:AI$2000,B744,25)))</f>
        <v>Sebedín 72,974 01 Banská Bystrica</v>
      </c>
      <c r="L744" s="456" t="str">
        <f>IF(A744="P",INDEX('LŠZ P'!A$2:AP$2000,B744,20),INDEX('LŠZ H'!A$2:AI$2000,B744,20))</f>
        <v>Jančiar</v>
      </c>
      <c r="M744" s="456" t="str">
        <f>IF(A744="P",CONCATENATE(INDEX('LŠZ P'!A$2:AP$2000,B744,3),"/",INDEX('LŠZ P'!A$2:AP$2000,B744,4)),CONCATENATE(INDEX('LŠZ H'!A$2:AI$2000,B744,3),"/",INDEX('LŠZ H'!A$2:AI$2000,B744,4)))</f>
        <v>RUSH 5 ML/</v>
      </c>
      <c r="N744" s="456" t="str">
        <f>IF(A744="P",CONCATENATE(INDEX('LŠZ P'!A$2:AP$2000,B744,23),";",INDEX('LŠZ P'!A$2:AP$2000,B744,42)),CONCATENATE(INDEX('LŠZ H'!A$2:AI$2000,B744,23),";",INDEX('LŠZ H'!A$2:AI$2000,B744,39)))</f>
        <v>60;</v>
      </c>
      <c r="O744" s="254">
        <v>44883</v>
      </c>
      <c r="P744" s="599"/>
    </row>
    <row r="745" spans="1:16" s="295" customFormat="1" x14ac:dyDescent="0.2">
      <c r="A745" s="253" t="s">
        <v>991</v>
      </c>
      <c r="B745" s="289">
        <v>1244</v>
      </c>
      <c r="C745" s="607">
        <v>741</v>
      </c>
      <c r="D745" s="288" t="str">
        <f>IF(A745="P",INDEX('LŠZ P'!A$2:AP$2000,B745,11),INDEX('LŠZ H'!A$2:AI$2000,B745,11))</f>
        <v>Peter BALEK</v>
      </c>
      <c r="E745" s="456" t="str">
        <f>IF(A745="P",INDEX('LŠZ P'!A$2:AP$2000,B745,5),INDEX('LŠZ H'!A$2:AI$2000,B745,5))</f>
        <v>OM-L244</v>
      </c>
      <c r="F745" s="457">
        <f>IF(A745="P",INDEX('LŠZ P'!A$2:AP$2000,B745,6),INDEX('LŠZ H'!A$2:AI$2000,B745,6))</f>
        <v>0</v>
      </c>
      <c r="G745" s="289" t="str">
        <f>IF(A745="P",INDEX('LŠZ P'!A$2:AP$2000,B745,21),INDEX('LŠZ H'!A$2:AI$2000,B745,21))</f>
        <v>V</v>
      </c>
      <c r="H745" s="457">
        <f>IF(A745="P",INDEX('LŠZ P'!A$2:AP$2000,B745,17),INDEX('LŠZ H'!A$2:AI$2000,B745,17))</f>
        <v>20741</v>
      </c>
      <c r="I745" s="254">
        <v>44155</v>
      </c>
      <c r="J745" s="289" t="str">
        <f>IF(A745="P",INDEX('LŠZ P'!A$2:AP$2000,B745,2),INDEX('LŠZ H'!A$2:AI$2000,B745,2))</f>
        <v>PK</v>
      </c>
      <c r="K745" s="456" t="str">
        <f>IF(A745="P",CONCATENATE(INDEX('LŠZ P'!A$2:AP$2000,B745,24),",",INDEX('LŠZ P'!A$2:AP$2000,B745,26)," ",INDEX('LŠZ P'!A$2:AP$2000,B745,25)),CONCATENATE(INDEX('LŠZ H'!A$2:AI$2000,B745,24),",",INDEX('LŠZ H'!A$2:AI$2000,B745,26)," ",INDEX('LŠZ H'!A$2:AI$2000,B745,25)))</f>
        <v>Zákamenné 155/101,029 56 Zákamenné</v>
      </c>
      <c r="L745" s="456" t="str">
        <f>IF(A745="P",INDEX('LŠZ P'!A$2:AP$2000,B745,20),INDEX('LŠZ H'!A$2:AI$2000,B745,20))</f>
        <v>Vyparina</v>
      </c>
      <c r="M745" s="456" t="str">
        <f>IF(A745="P",CONCATENATE(INDEX('LŠZ P'!A$2:AP$2000,B745,3),"/",INDEX('LŠZ P'!A$2:AP$2000,B745,4)),CONCATENATE(INDEX('LŠZ H'!A$2:AI$2000,B745,3),"/",INDEX('LŠZ H'!A$2:AI$2000,B745,4)))</f>
        <v>ALPINA 2 ML/</v>
      </c>
      <c r="N745" s="456" t="str">
        <f>IF(A745="P",CONCATENATE(INDEX('LŠZ P'!A$2:AP$2000,B745,23),";",INDEX('LŠZ P'!A$2:AP$2000,B745,42)),CONCATENATE(INDEX('LŠZ H'!A$2:AI$2000,B745,23),";",INDEX('LŠZ H'!A$2:AI$2000,B745,39)))</f>
        <v>90;</v>
      </c>
      <c r="O745" s="254">
        <v>44875</v>
      </c>
      <c r="P745" s="599"/>
    </row>
    <row r="746" spans="1:16" s="295" customFormat="1" x14ac:dyDescent="0.2">
      <c r="A746" s="253" t="s">
        <v>991</v>
      </c>
      <c r="B746" s="289">
        <v>1113</v>
      </c>
      <c r="C746" s="607">
        <v>742</v>
      </c>
      <c r="D746" s="288" t="str">
        <f>IF(A746="P",INDEX('LŠZ P'!A$2:AP$2000,B746,11),INDEX('LŠZ H'!A$2:AI$2000,B746,11))</f>
        <v>Radoslav ROUBAL</v>
      </c>
      <c r="E746" s="456" t="str">
        <f>IF(A746="P",INDEX('LŠZ P'!A$2:AP$2000,B746,5),INDEX('LŠZ H'!A$2:AI$2000,B746,5))</f>
        <v>OM-L113</v>
      </c>
      <c r="F746" s="457" t="str">
        <f>IF(A746="P",INDEX('LŠZ P'!A$2:AP$2000,B746,6),INDEX('LŠZ H'!A$2:AI$2000,B746,6))</f>
        <v>P221</v>
      </c>
      <c r="G746" s="289" t="str">
        <f>IF(A746="P",INDEX('LŠZ P'!A$2:AP$2000,B746,21),INDEX('LŠZ H'!A$2:AI$2000,B746,21))</f>
        <v>P/P</v>
      </c>
      <c r="H746" s="457">
        <f>IF(A746="P",INDEX('LŠZ P'!A$2:AP$2000,B746,17),INDEX('LŠZ H'!A$2:AI$2000,B746,17))</f>
        <v>19448</v>
      </c>
      <c r="I746" s="254">
        <v>44158</v>
      </c>
      <c r="J746" s="289" t="str">
        <f>IF(A746="P",INDEX('LŠZ P'!A$2:AP$2000,B746,2),INDEX('LŠZ H'!A$2:AI$2000,B746,2))</f>
        <v>MPK</v>
      </c>
      <c r="K746" s="456" t="str">
        <f>IF(A746="P",CONCATENATE(INDEX('LŠZ P'!A$2:AP$2000,B746,24),",",INDEX('LŠZ P'!A$2:AP$2000,B746,26)," ",INDEX('LŠZ P'!A$2:AP$2000,B746,25)),CONCATENATE(INDEX('LŠZ H'!A$2:AI$2000,B746,24),",",INDEX('LŠZ H'!A$2:AI$2000,B746,26)," ",INDEX('LŠZ H'!A$2:AI$2000,B746,25)))</f>
        <v>Rovné 1766,023 01 Oščadnica</v>
      </c>
      <c r="L746" s="456" t="str">
        <f>IF(A746="P",INDEX('LŠZ P'!A$2:AP$2000,B746,20),INDEX('LŠZ H'!A$2:AI$2000,B746,20))</f>
        <v>Muhelyi</v>
      </c>
      <c r="M746" s="456" t="str">
        <f>IF(A746="P",CONCATENATE(INDEX('LŠZ P'!A$2:AP$2000,B746,3),"/",INDEX('LŠZ P'!A$2:AP$2000,B746,4)),CONCATENATE(INDEX('LŠZ H'!A$2:AI$2000,B746,3),"/",INDEX('LŠZ H'!A$2:AI$2000,B746,4)))</f>
        <v>BLAZE 19/MINIPLANE PSF TOP 80</v>
      </c>
      <c r="N746" s="456" t="str">
        <f>IF(A746="P",CONCATENATE(INDEX('LŠZ P'!A$2:AP$2000,B746,23),";",INDEX('LŠZ P'!A$2:AP$2000,B746,42)),CONCATENATE(INDEX('LŠZ H'!A$2:AI$2000,B746,23),";",INDEX('LŠZ H'!A$2:AI$2000,B746,39)))</f>
        <v>40//53;PLS PARA do 6.11.2022, PLS č.18655</v>
      </c>
      <c r="O746" s="254">
        <v>44871</v>
      </c>
      <c r="P746" s="599"/>
    </row>
    <row r="747" spans="1:16" s="295" customFormat="1" x14ac:dyDescent="0.2">
      <c r="A747" s="253" t="s">
        <v>680</v>
      </c>
      <c r="B747" s="289">
        <v>20</v>
      </c>
      <c r="C747" s="607">
        <v>743</v>
      </c>
      <c r="D747" s="288" t="str">
        <f>IF(A747="P",INDEX('LŠZ P'!A$2:AP$2000,B747,11),INDEX('LŠZ H'!A$2:AI$2000,B747,11))</f>
        <v>Ing. Peter REVÚCKY</v>
      </c>
      <c r="E747" s="456" t="str">
        <f>IF(A747="P",INDEX('LŠZ P'!A$2:AP$2000,B747,5),INDEX('LŠZ H'!A$2:AI$2000,B747,5))</f>
        <v>OM-H020</v>
      </c>
      <c r="F747" s="457">
        <f>IF(A747="P",INDEX('LŠZ P'!A$2:AP$2000,B747,6),INDEX('LŠZ H'!A$2:AI$2000,B747,6))</f>
        <v>0</v>
      </c>
      <c r="G747" s="289" t="str">
        <f>IF(A747="P",INDEX('LŠZ P'!A$2:AP$2000,B747,21),INDEX('LŠZ H'!A$2:AI$2000,B747,21))</f>
        <v>25,10/179</v>
      </c>
      <c r="H747" s="457">
        <f>IF(A747="P",INDEX('LŠZ P'!A$2:AP$2000,B747,17),INDEX('LŠZ H'!A$2:AI$2000,B747,17))</f>
        <v>2000</v>
      </c>
      <c r="I747" s="254">
        <v>44158</v>
      </c>
      <c r="J747" s="289" t="str">
        <f>IF(A747="P",INDEX('LŠZ P'!A$2:AP$2000,B747,2),INDEX('LŠZ H'!A$2:AI$2000,B747,2))</f>
        <v>MZK</v>
      </c>
      <c r="K747" s="456" t="str">
        <f>IF(A747="P",CONCATENATE(INDEX('LŠZ P'!A$2:AP$2000,B747,24),",",INDEX('LŠZ P'!A$2:AP$2000,B747,26)," ",INDEX('LŠZ P'!A$2:AP$2000,B747,25)),CONCATENATE(INDEX('LŠZ H'!A$2:AI$2000,B747,24),",",INDEX('LŠZ H'!A$2:AI$2000,B747,26)," ",INDEX('LŠZ H'!A$2:AI$2000,B747,25)))</f>
        <v>2, 200</v>
      </c>
      <c r="L747" s="456" t="str">
        <f>IF(A747="P",INDEX('LŠZ P'!A$2:AP$2000,B747,20),INDEX('LŠZ H'!A$2:AI$2000,B747,20))</f>
        <v>Z</v>
      </c>
      <c r="M747" s="456" t="str">
        <f>IF(A747="P",CONCATENATE(INDEX('LŠZ P'!A$2:AP$2000,B747,3),"/",INDEX('LŠZ P'!A$2:AP$2000,B747,4)),CONCATENATE(INDEX('LŠZ H'!A$2:AI$2000,B747,3),"/",INDEX('LŠZ H'!A$2:AI$2000,B747,4)))</f>
        <v>APOLLO C 17 TN/</v>
      </c>
      <c r="N747" s="456" t="e">
        <f>IF(A747="P",CONCATENATE(INDEX('LŠZ P'!A$2:AP$2000,B747,23),";",INDEX('LŠZ P'!A$2:AP$2000,B747,42)),CONCATENATE(INDEX('LŠZ H'!A$2:AI$2000,B747,23),";",INDEX('LŠZ H'!A$2:AI$2000,B747,39)))</f>
        <v>#REF!</v>
      </c>
      <c r="O747" s="254">
        <v>44550</v>
      </c>
      <c r="P747" s="599"/>
    </row>
    <row r="748" spans="1:16" s="295" customFormat="1" x14ac:dyDescent="0.2">
      <c r="A748" s="253" t="s">
        <v>991</v>
      </c>
      <c r="B748" s="289">
        <v>321</v>
      </c>
      <c r="C748" s="607">
        <v>744</v>
      </c>
      <c r="D748" s="288" t="str">
        <f>IF(A748="P",INDEX('LŠZ P'!A$2:AP$2000,B748,11),INDEX('LŠZ H'!A$2:AI$2000,B748,11))</f>
        <v>Ing. Ivan CHLEBOVEC</v>
      </c>
      <c r="E748" s="456" t="str">
        <f>IF(A748="P",INDEX('LŠZ P'!A$2:AP$2000,B748,5),INDEX('LŠZ H'!A$2:AI$2000,B748,5))</f>
        <v>OM-P321</v>
      </c>
      <c r="F748" s="457">
        <f>IF(A748="P",INDEX('LŠZ P'!A$2:AP$2000,B748,6),INDEX('LŠZ H'!A$2:AI$2000,B748,6))</f>
        <v>0</v>
      </c>
      <c r="G748" s="289" t="str">
        <f>IF(A748="P",INDEX('LŠZ P'!A$2:AP$2000,B748,21),INDEX('LŠZ H'!A$2:AI$2000,B748,21))</f>
        <v>V</v>
      </c>
      <c r="H748" s="457">
        <f>IF(A748="P",INDEX('LŠZ P'!A$2:AP$2000,B748,17),INDEX('LŠZ H'!A$2:AI$2000,B748,17))</f>
        <v>20744</v>
      </c>
      <c r="I748" s="254">
        <v>44158</v>
      </c>
      <c r="J748" s="289" t="str">
        <f>IF(A748="P",INDEX('LŠZ P'!A$2:AP$2000,B748,2),INDEX('LŠZ H'!A$2:AI$2000,B748,2))</f>
        <v>PK</v>
      </c>
      <c r="K748" s="456" t="str">
        <f>IF(A748="P",CONCATENATE(INDEX('LŠZ P'!A$2:AP$2000,B748,24),",",INDEX('LŠZ P'!A$2:AP$2000,B748,26)," ",INDEX('LŠZ P'!A$2:AP$2000,B748,25)),CONCATENATE(INDEX('LŠZ H'!A$2:AI$2000,B748,24),",",INDEX('LŠZ H'!A$2:AI$2000,B748,26)," ",INDEX('LŠZ H'!A$2:AI$2000,B748,25)))</f>
        <v>Partizánska 14,058 01 Poprad</v>
      </c>
      <c r="L748" s="456" t="str">
        <f>IF(A748="P",INDEX('LŠZ P'!A$2:AP$2000,B748,20),INDEX('LŠZ H'!A$2:AI$2000,B748,20))</f>
        <v>Šleboda</v>
      </c>
      <c r="M748" s="456" t="str">
        <f>IF(A748="P",CONCATENATE(INDEX('LŠZ P'!A$2:AP$2000,B748,3),"/",INDEX('LŠZ P'!A$2:AP$2000,B748,4)),CONCATENATE(INDEX('LŠZ H'!A$2:AI$2000,B748,3),"/",INDEX('LŠZ H'!A$2:AI$2000,B748,4)))</f>
        <v>ZULU S/</v>
      </c>
      <c r="N748" s="456" t="str">
        <f>IF(A748="P",CONCATENATE(INDEX('LŠZ P'!A$2:AP$2000,B748,23),";",INDEX('LŠZ P'!A$2:AP$2000,B748,42)),CONCATENATE(INDEX('LŠZ H'!A$2:AI$2000,B748,23),";",INDEX('LŠZ H'!A$2:AI$2000,B748,39)))</f>
        <v>90;</v>
      </c>
      <c r="O748" s="254">
        <v>44884</v>
      </c>
      <c r="P748" s="599"/>
    </row>
    <row r="749" spans="1:16" s="294" customFormat="1" x14ac:dyDescent="0.2">
      <c r="A749" s="253" t="s">
        <v>991</v>
      </c>
      <c r="B749" s="289">
        <v>1268</v>
      </c>
      <c r="C749" s="607">
        <v>745</v>
      </c>
      <c r="D749" s="288" t="str">
        <f>IF(A749="P",INDEX('LŠZ P'!A$2:AP$2000,B749,11),INDEX('LŠZ H'!A$2:AI$2000,B749,11))</f>
        <v>Tomáš KELLO</v>
      </c>
      <c r="E749" s="456" t="str">
        <f>IF(A749="P",INDEX('LŠZ P'!A$2:AP$2000,B749,5),INDEX('LŠZ H'!A$2:AI$2000,B749,5))</f>
        <v>OM-L268</v>
      </c>
      <c r="F749" s="457">
        <f>IF(A749="P",INDEX('LŠZ P'!A$2:AP$2000,B749,6),INDEX('LŠZ H'!A$2:AI$2000,B749,6))</f>
        <v>0</v>
      </c>
      <c r="G749" s="289" t="str">
        <f>IF(A749="P",INDEX('LŠZ P'!A$2:AP$2000,B749,21),INDEX('LŠZ H'!A$2:AI$2000,B749,21))</f>
        <v>Z</v>
      </c>
      <c r="H749" s="457">
        <f>IF(A749="P",INDEX('LŠZ P'!A$2:AP$2000,B749,17),INDEX('LŠZ H'!A$2:AI$2000,B749,17))</f>
        <v>20745</v>
      </c>
      <c r="I749" s="254">
        <v>44160</v>
      </c>
      <c r="J749" s="289" t="str">
        <f>IF(A749="P",INDEX('LŠZ P'!A$2:AP$2000,B749,2),INDEX('LŠZ H'!A$2:AI$2000,B749,2))</f>
        <v>PK</v>
      </c>
      <c r="K749" s="456" t="str">
        <f>IF(A749="P",CONCATENATE(INDEX('LŠZ P'!A$2:AP$2000,B749,24),",",INDEX('LŠZ P'!A$2:AP$2000,B749,26)," ",INDEX('LŠZ P'!A$2:AP$2000,B749,25)),CONCATENATE(INDEX('LŠZ H'!A$2:AI$2000,B749,24),",",INDEX('LŠZ H'!A$2:AI$2000,B749,26)," ",INDEX('LŠZ H'!A$2:AI$2000,B749,25)))</f>
        <v>Roľnícka 474/26,031 05 Liptovský Mikuláš</v>
      </c>
      <c r="L749" s="456" t="str">
        <f>IF(A749="P",INDEX('LŠZ P'!A$2:AP$2000,B749,20),INDEX('LŠZ H'!A$2:AI$2000,B749,20))</f>
        <v>Vrabec</v>
      </c>
      <c r="M749" s="456" t="str">
        <f>IF(A749="P",CONCATENATE(INDEX('LŠZ P'!A$2:AP$2000,B749,3),"/",INDEX('LŠZ P'!A$2:AP$2000,B749,4)),CONCATENATE(INDEX('LŠZ H'!A$2:AI$2000,B749,3),"/",INDEX('LŠZ H'!A$2:AI$2000,B749,4)))</f>
        <v>VEGA 4 S/</v>
      </c>
      <c r="N749" s="456" t="str">
        <f>IF(A749="P",CONCATENATE(INDEX('LŠZ P'!A$2:AP$2000,B749,23),";",INDEX('LŠZ P'!A$2:AP$2000,B749,42)),CONCATENATE(INDEX('LŠZ H'!A$2:AI$2000,B749,23),";",INDEX('LŠZ H'!A$2:AI$2000,B749,39)))</f>
        <v>70;</v>
      </c>
      <c r="O749" s="254">
        <v>44389</v>
      </c>
      <c r="P749" s="599"/>
    </row>
    <row r="750" spans="1:16" s="295" customFormat="1" x14ac:dyDescent="0.2">
      <c r="A750" s="253" t="s">
        <v>991</v>
      </c>
      <c r="B750" s="289">
        <v>217</v>
      </c>
      <c r="C750" s="607">
        <v>746</v>
      </c>
      <c r="D750" s="288" t="str">
        <f>IF(A750="P",INDEX('LŠZ P'!A$2:AP$2000,B750,11),INDEX('LŠZ H'!A$2:AI$2000,B750,11))</f>
        <v>Bc. Jakub HORNIČÁK</v>
      </c>
      <c r="E750" s="456" t="str">
        <f>IF(A750="P",INDEX('LŠZ P'!A$2:AP$2000,B750,5),INDEX('LŠZ H'!A$2:AI$2000,B750,5))</f>
        <v>OM-P217</v>
      </c>
      <c r="F750" s="457">
        <f>IF(A750="P",INDEX('LŠZ P'!A$2:AP$2000,B750,6),INDEX('LŠZ H'!A$2:AI$2000,B750,6))</f>
        <v>0</v>
      </c>
      <c r="G750" s="289" t="str">
        <f>IF(A750="P",INDEX('LŠZ P'!A$2:AP$2000,B750,21),INDEX('LŠZ H'!A$2:AI$2000,B750,21))</f>
        <v>P,Z</v>
      </c>
      <c r="H750" s="457">
        <f>IF(A750="P",INDEX('LŠZ P'!A$2:AP$2000,B750,17),INDEX('LŠZ H'!A$2:AI$2000,B750,17))</f>
        <v>19256</v>
      </c>
      <c r="I750" s="254">
        <v>44160</v>
      </c>
      <c r="J750" s="289" t="str">
        <f>IF(A750="P",INDEX('LŠZ P'!A$2:AP$2000,B750,2),INDEX('LŠZ H'!A$2:AI$2000,B750,2))</f>
        <v>PK</v>
      </c>
      <c r="K750" s="456" t="str">
        <f>IF(A750="P",CONCATENATE(INDEX('LŠZ P'!A$2:AP$2000,B750,24),",",INDEX('LŠZ P'!A$2:AP$2000,B750,26)," ",INDEX('LŠZ P'!A$2:AP$2000,B750,25)),CONCATENATE(INDEX('LŠZ H'!A$2:AI$2000,B750,24),",",INDEX('LŠZ H'!A$2:AI$2000,B750,26)," ",INDEX('LŠZ H'!A$2:AI$2000,B750,25)))</f>
        <v>Starohorská 7,974 01 Banská Bystrica</v>
      </c>
      <c r="L750" s="456" t="str">
        <f>IF(A750="P",INDEX('LŠZ P'!A$2:AP$2000,B750,20),INDEX('LŠZ H'!A$2:AI$2000,B750,20))</f>
        <v>Jančiar</v>
      </c>
      <c r="M750" s="456" t="str">
        <f>IF(A750="P",CONCATENATE(INDEX('LŠZ P'!A$2:AP$2000,B750,3),"/",INDEX('LŠZ P'!A$2:AP$2000,B750,4)),CONCATENATE(INDEX('LŠZ H'!A$2:AI$2000,B750,3),"/",INDEX('LŠZ H'!A$2:AI$2000,B750,4)))</f>
        <v>RUSH 4 MS/</v>
      </c>
      <c r="N750" s="456" t="str">
        <f>IF(A750="P",CONCATENATE(INDEX('LŠZ P'!A$2:AP$2000,B750,23),";",INDEX('LŠZ P'!A$2:AP$2000,B750,42)),CONCATENATE(INDEX('LŠZ H'!A$2:AI$2000,B750,23),";",INDEX('LŠZ H'!A$2:AI$2000,B750,39)))</f>
        <v>120;</v>
      </c>
      <c r="O750" s="254">
        <v>44888</v>
      </c>
      <c r="P750" s="599"/>
    </row>
    <row r="751" spans="1:16" s="295" customFormat="1" x14ac:dyDescent="0.2">
      <c r="A751" s="253" t="s">
        <v>991</v>
      </c>
      <c r="B751" s="289">
        <v>465</v>
      </c>
      <c r="C751" s="607">
        <v>747</v>
      </c>
      <c r="D751" s="288" t="str">
        <f>IF(A751="P",INDEX('LŠZ P'!A$2:AP$2000,B751,11),INDEX('LŠZ H'!A$2:AI$2000,B751,11))</f>
        <v>Ing. Ivan CHLEBOVEC</v>
      </c>
      <c r="E751" s="456" t="str">
        <f>IF(A751="P",INDEX('LŠZ P'!A$2:AP$2000,B751,5),INDEX('LŠZ H'!A$2:AI$2000,B751,5))</f>
        <v>OM-P465</v>
      </c>
      <c r="F751" s="457">
        <f>IF(A751="P",INDEX('LŠZ P'!A$2:AP$2000,B751,6),INDEX('LŠZ H'!A$2:AI$2000,B751,6))</f>
        <v>0</v>
      </c>
      <c r="G751" s="289" t="str">
        <f>IF(A751="P",INDEX('LŠZ P'!A$2:AP$2000,B751,21),INDEX('LŠZ H'!A$2:AI$2000,B751,21))</f>
        <v>P</v>
      </c>
      <c r="H751" s="457">
        <f>IF(A751="P",INDEX('LŠZ P'!A$2:AP$2000,B751,17),INDEX('LŠZ H'!A$2:AI$2000,B751,17))</f>
        <v>20747</v>
      </c>
      <c r="I751" s="254">
        <v>44162</v>
      </c>
      <c r="J751" s="289" t="str">
        <f>IF(A751="P",INDEX('LŠZ P'!A$2:AP$2000,B751,2),INDEX('LŠZ H'!A$2:AI$2000,B751,2))</f>
        <v>PK</v>
      </c>
      <c r="K751" s="456" t="str">
        <f>IF(A751="P",CONCATENATE(INDEX('LŠZ P'!A$2:AP$2000,B751,24),",",INDEX('LŠZ P'!A$2:AP$2000,B751,26)," ",INDEX('LŠZ P'!A$2:AP$2000,B751,25)),CONCATENATE(INDEX('LŠZ H'!A$2:AI$2000,B751,24),",",INDEX('LŠZ H'!A$2:AI$2000,B751,26)," ",INDEX('LŠZ H'!A$2:AI$2000,B751,25)))</f>
        <v>Partizánska 14,058 01 Poprad</v>
      </c>
      <c r="L751" s="456" t="str">
        <f>IF(A751="P",INDEX('LŠZ P'!A$2:AP$2000,B751,20),INDEX('LŠZ H'!A$2:AI$2000,B751,20))</f>
        <v>Šleboda</v>
      </c>
      <c r="M751" s="456" t="str">
        <f>IF(A751="P",CONCATENATE(INDEX('LŠZ P'!A$2:AP$2000,B751,3),"/",INDEX('LŠZ P'!A$2:AP$2000,B751,4)),CONCATENATE(INDEX('LŠZ H'!A$2:AI$2000,B751,3),"/",INDEX('LŠZ H'!A$2:AI$2000,B751,4)))</f>
        <v>ASPEN 2 24/</v>
      </c>
      <c r="N751" s="456" t="str">
        <f>IF(A751="P",CONCATENATE(INDEX('LŠZ P'!A$2:AP$2000,B751,23),";",INDEX('LŠZ P'!A$2:AP$2000,B751,42)),CONCATENATE(INDEX('LŠZ H'!A$2:AI$2000,B751,23),";",INDEX('LŠZ H'!A$2:AI$2000,B751,39)))</f>
        <v>126;</v>
      </c>
      <c r="O751" s="254">
        <v>44884</v>
      </c>
      <c r="P751" s="599"/>
    </row>
    <row r="752" spans="1:16" s="295" customFormat="1" x14ac:dyDescent="0.2">
      <c r="A752" s="253" t="s">
        <v>991</v>
      </c>
      <c r="B752" s="289">
        <v>715</v>
      </c>
      <c r="C752" s="607">
        <v>748</v>
      </c>
      <c r="D752" s="288" t="str">
        <f>IF(A752="P",INDEX('LŠZ P'!A$2:AP$2000,B752,11),INDEX('LŠZ H'!A$2:AI$2000,B752,11))</f>
        <v>Bc. Štefan SLIŽ</v>
      </c>
      <c r="E752" s="456" t="str">
        <f>IF(A752="P",INDEX('LŠZ P'!A$2:AP$2000,B752,5),INDEX('LŠZ H'!A$2:AI$2000,B752,5))</f>
        <v>OM-P715</v>
      </c>
      <c r="F752" s="457">
        <f>IF(A752="P",INDEX('LŠZ P'!A$2:AP$2000,B752,6),INDEX('LŠZ H'!A$2:AI$2000,B752,6))</f>
        <v>0</v>
      </c>
      <c r="G752" s="289" t="str">
        <f>IF(A752="P",INDEX('LŠZ P'!A$2:AP$2000,B752,21),INDEX('LŠZ H'!A$2:AI$2000,B752,21))</f>
        <v>V</v>
      </c>
      <c r="H752" s="457">
        <f>IF(A752="P",INDEX('LŠZ P'!A$2:AP$2000,B752,17),INDEX('LŠZ H'!A$2:AI$2000,B752,17))</f>
        <v>20748</v>
      </c>
      <c r="I752" s="254">
        <v>44165</v>
      </c>
      <c r="J752" s="289" t="str">
        <f>IF(A752="P",INDEX('LŠZ P'!A$2:AP$2000,B752,2),INDEX('LŠZ H'!A$2:AI$2000,B752,2))</f>
        <v>PK</v>
      </c>
      <c r="K752" s="456" t="str">
        <f>IF(A752="P",CONCATENATE(INDEX('LŠZ P'!A$2:AP$2000,B752,24),",",INDEX('LŠZ P'!A$2:AP$2000,B752,26)," ",INDEX('LŠZ P'!A$2:AP$2000,B752,25)),CONCATENATE(INDEX('LŠZ H'!A$2:AI$2000,B752,24),",",INDEX('LŠZ H'!A$2:AI$2000,B752,26)," ",INDEX('LŠZ H'!A$2:AI$2000,B752,25)))</f>
        <v>Pusté Sady 135,925 54 Pusté Sady</v>
      </c>
      <c r="L752" s="456" t="str">
        <f>IF(A752="P",INDEX('LŠZ P'!A$2:AP$2000,B752,20),INDEX('LŠZ H'!A$2:AI$2000,B752,20))</f>
        <v>Matovič</v>
      </c>
      <c r="M752" s="456" t="str">
        <f>IF(A752="P",CONCATENATE(INDEX('LŠZ P'!A$2:AP$2000,B752,3),"/",INDEX('LŠZ P'!A$2:AP$2000,B752,4)),CONCATENATE(INDEX('LŠZ H'!A$2:AI$2000,B752,3),"/",INDEX('LŠZ H'!A$2:AI$2000,B752,4)))</f>
        <v>BiGOLDEN 3 42/</v>
      </c>
      <c r="N752" s="456" t="str">
        <f>IF(A752="P",CONCATENATE(INDEX('LŠZ P'!A$2:AP$2000,B752,23),";",INDEX('LŠZ P'!A$2:AP$2000,B752,42)),CONCATENATE(INDEX('LŠZ H'!A$2:AI$2000,B752,23),";",INDEX('LŠZ H'!A$2:AI$2000,B752,39)))</f>
        <v>60;</v>
      </c>
      <c r="O752" s="254">
        <v>44891</v>
      </c>
      <c r="P752" s="599"/>
    </row>
    <row r="753" spans="1:16" s="295" customFormat="1" x14ac:dyDescent="0.2">
      <c r="A753" s="253" t="s">
        <v>991</v>
      </c>
      <c r="B753" s="289">
        <v>1072</v>
      </c>
      <c r="C753" s="607">
        <v>749</v>
      </c>
      <c r="D753" s="288" t="str">
        <f>IF(A753="P",INDEX('LŠZ P'!A$2:AP$2000,B753,11),INDEX('LŠZ H'!A$2:AI$2000,B753,11))</f>
        <v>Adrián KRUŽÍK</v>
      </c>
      <c r="E753" s="456" t="str">
        <f>IF(A753="P",INDEX('LŠZ P'!A$2:AP$2000,B753,5),INDEX('LŠZ H'!A$2:AI$2000,B753,5))</f>
        <v>OM-L072</v>
      </c>
      <c r="F753" s="457">
        <f>IF(A753="P",INDEX('LŠZ P'!A$2:AP$2000,B753,6),INDEX('LŠZ H'!A$2:AI$2000,B753,6))</f>
        <v>0</v>
      </c>
      <c r="G753" s="289" t="str">
        <f>IF(A753="P",INDEX('LŠZ P'!A$2:AP$2000,B753,21),INDEX('LŠZ H'!A$2:AI$2000,B753,21))</f>
        <v>Z</v>
      </c>
      <c r="H753" s="457">
        <f>IF(A753="P",INDEX('LŠZ P'!A$2:AP$2000,B753,17),INDEX('LŠZ H'!A$2:AI$2000,B753,17))</f>
        <v>21488</v>
      </c>
      <c r="I753" s="254">
        <v>44165</v>
      </c>
      <c r="J753" s="289" t="str">
        <f>IF(A753="P",INDEX('LŠZ P'!A$2:AP$2000,B753,2),INDEX('LŠZ H'!A$2:AI$2000,B753,2))</f>
        <v>PK</v>
      </c>
      <c r="K753" s="456" t="str">
        <f>IF(A753="P",CONCATENATE(INDEX('LŠZ P'!A$2:AP$2000,B753,24),",",INDEX('LŠZ P'!A$2:AP$2000,B753,26)," ",INDEX('LŠZ P'!A$2:AP$2000,B753,25)),CONCATENATE(INDEX('LŠZ H'!A$2:AI$2000,B753,24),",",INDEX('LŠZ H'!A$2:AI$2000,B753,26)," ",INDEX('LŠZ H'!A$2:AI$2000,B753,25)))</f>
        <v>Ľudovíta Štúra 17,960 01 Zvolen</v>
      </c>
      <c r="L753" s="456" t="str">
        <f>IF(A753="P",INDEX('LŠZ P'!A$2:AP$2000,B753,20),INDEX('LŠZ H'!A$2:AI$2000,B753,20))</f>
        <v>Matovič</v>
      </c>
      <c r="M753" s="456" t="str">
        <f>IF(A753="P",CONCATENATE(INDEX('LŠZ P'!A$2:AP$2000,B753,3),"/",INDEX('LŠZ P'!A$2:AP$2000,B753,4)),CONCATENATE(INDEX('LŠZ H'!A$2:AI$2000,B753,3),"/",INDEX('LŠZ H'!A$2:AI$2000,B753,4)))</f>
        <v>MENTOR 5 S/</v>
      </c>
      <c r="N753" s="456" t="str">
        <f>IF(A753="P",CONCATENATE(INDEX('LŠZ P'!A$2:AP$2000,B753,23),";",INDEX('LŠZ P'!A$2:AP$2000,B753,42)),CONCATENATE(INDEX('LŠZ H'!A$2:AI$2000,B753,23),";",INDEX('LŠZ H'!A$2:AI$2000,B753,39)))</f>
        <v>0;</v>
      </c>
      <c r="O753" s="254">
        <v>44826</v>
      </c>
      <c r="P753" s="599"/>
    </row>
    <row r="754" spans="1:16" s="295" customFormat="1" x14ac:dyDescent="0.2">
      <c r="A754" s="253" t="s">
        <v>991</v>
      </c>
      <c r="B754" s="289">
        <v>283</v>
      </c>
      <c r="C754" s="607">
        <v>750</v>
      </c>
      <c r="D754" s="288" t="str">
        <f>IF(A754="P",INDEX('LŠZ P'!A$2:AP$2000,B754,11),INDEX('LŠZ H'!A$2:AI$2000,B754,11))</f>
        <v>Radomír JANIGA</v>
      </c>
      <c r="E754" s="456" t="str">
        <f>IF(A754="P",INDEX('LŠZ P'!A$2:AP$2000,B754,5),INDEX('LŠZ H'!A$2:AI$2000,B754,5))</f>
        <v>OM-P283</v>
      </c>
      <c r="F754" s="457">
        <f>IF(A754="P",INDEX('LŠZ P'!A$2:AP$2000,B754,6),INDEX('LŠZ H'!A$2:AI$2000,B754,6))</f>
        <v>0</v>
      </c>
      <c r="G754" s="289" t="str">
        <f>IF(A754="P",INDEX('LŠZ P'!A$2:AP$2000,B754,21),INDEX('LŠZ H'!A$2:AI$2000,B754,21))</f>
        <v>V</v>
      </c>
      <c r="H754" s="457">
        <f>IF(A754="P",INDEX('LŠZ P'!A$2:AP$2000,B754,17),INDEX('LŠZ H'!A$2:AI$2000,B754,17))</f>
        <v>20750</v>
      </c>
      <c r="I754" s="254">
        <v>44165</v>
      </c>
      <c r="J754" s="289" t="str">
        <f>IF(A754="P",INDEX('LŠZ P'!A$2:AP$2000,B754,2),INDEX('LŠZ H'!A$2:AI$2000,B754,2))</f>
        <v>PK</v>
      </c>
      <c r="K754" s="456" t="str">
        <f>IF(A754="P",CONCATENATE(INDEX('LŠZ P'!A$2:AP$2000,B754,24),",",INDEX('LŠZ P'!A$2:AP$2000,B754,26)," ",INDEX('LŠZ P'!A$2:AP$2000,B754,25)),CONCATENATE(INDEX('LŠZ H'!A$2:AI$2000,B754,24),",",INDEX('LŠZ H'!A$2:AI$2000,B754,26)," ",INDEX('LŠZ H'!A$2:AI$2000,B754,25)))</f>
        <v>Hurbanova 1183/3,026 01 Dolný Kubín</v>
      </c>
      <c r="L754" s="456" t="str">
        <f>IF(A754="P",INDEX('LŠZ P'!A$2:AP$2000,B754,20),INDEX('LŠZ H'!A$2:AI$2000,B754,20))</f>
        <v>Vrabec</v>
      </c>
      <c r="M754" s="456" t="str">
        <f>IF(A754="P",CONCATENATE(INDEX('LŠZ P'!A$2:AP$2000,B754,3),"/",INDEX('LŠZ P'!A$2:AP$2000,B754,4)),CONCATENATE(INDEX('LŠZ H'!A$2:AI$2000,B754,3),"/",INDEX('LŠZ H'!A$2:AI$2000,B754,4)))</f>
        <v>PLUTO 4 L/</v>
      </c>
      <c r="N754" s="456" t="str">
        <f>IF(A754="P",CONCATENATE(INDEX('LŠZ P'!A$2:AP$2000,B754,23),";",INDEX('LŠZ P'!A$2:AP$2000,B754,42)),CONCATENATE(INDEX('LŠZ H'!A$2:AI$2000,B754,23),";",INDEX('LŠZ H'!A$2:AI$2000,B754,39)))</f>
        <v>0,15;</v>
      </c>
      <c r="O754" s="254">
        <v>44885</v>
      </c>
      <c r="P754" s="599"/>
    </row>
    <row r="755" spans="1:16" s="295" customFormat="1" x14ac:dyDescent="0.2">
      <c r="A755" s="253" t="s">
        <v>991</v>
      </c>
      <c r="B755" s="289">
        <v>1111</v>
      </c>
      <c r="C755" s="607">
        <v>751</v>
      </c>
      <c r="D755" s="288" t="str">
        <f>IF(A755="P",INDEX('LŠZ P'!A$2:AP$2000,B755,11),INDEX('LŠZ H'!A$2:AI$2000,B755,11))</f>
        <v>Martin ĎURINA</v>
      </c>
      <c r="E755" s="288" t="str">
        <f>IF(A755="P",INDEX('LŠZ P'!A$2:AP$2000,B755,5),INDEX('LŠZ H'!A$2:AI$2000,B755,5))</f>
        <v>OM-L111</v>
      </c>
      <c r="F755" s="288" t="str">
        <f>IF(A755="P",INDEX('LŠZ P'!A$2:AP$2000,B755,6),INDEX('LŠZ H'!A$2:AI$2000,B755,6))</f>
        <v>L111</v>
      </c>
      <c r="G755" s="289" t="str">
        <f>IF(A755="P",INDEX('LŠZ P'!A$2:AP$2000,B755,21),INDEX('LŠZ H'!A$2:AI$2000,B755,21))</f>
        <v>P/P</v>
      </c>
      <c r="H755" s="288">
        <f>IF(A755="P",INDEX('LŠZ P'!A$2:AP$2000,B755,17),INDEX('LŠZ H'!A$2:AI$2000,B755,17))</f>
        <v>18663</v>
      </c>
      <c r="I755" s="446">
        <v>44166</v>
      </c>
      <c r="J755" s="289" t="str">
        <f>IF(A755="P",INDEX('LŠZ P'!A$2:AP$2000,B755,2),INDEX('LŠZ H'!A$2:AI$2000,B755,2))</f>
        <v>MPK</v>
      </c>
      <c r="K755" s="288" t="str">
        <f>IF(A755="P",CONCATENATE(INDEX('LŠZ P'!A$2:AP$2000,B755,24),",",INDEX('LŠZ P'!A$2:AP$2000,B755,26)," ",INDEX('LŠZ P'!A$2:AP$2000,B755,25)),CONCATENATE(INDEX('LŠZ H'!A$2:AI$2000,B755,24),",",INDEX('LŠZ H'!A$2:AI$2000,B755,26)," ",INDEX('LŠZ H'!A$2:AI$2000,B755,25)))</f>
        <v>Jégého 2/11,971 01 Prievidza</v>
      </c>
      <c r="L755" s="288" t="str">
        <f>IF(A755="P",INDEX('LŠZ P'!A$2:AP$2000,B755,20),INDEX('LŠZ H'!A$2:AI$2000,B755,20))</f>
        <v>Ďurina</v>
      </c>
      <c r="M755" s="288" t="str">
        <f>IF(A755="P",CONCATENATE(INDEX('LŠZ P'!A$2:AP$2000,B755,3),"/",INDEX('LŠZ P'!A$2:AP$2000,B755,4)),CONCATENATE(INDEX('LŠZ H'!A$2:AI$2000,B755,3),"/",INDEX('LŠZ H'!A$2:AI$2000,B755,4)))</f>
        <v>LIFT EU II 400/MD-3T</v>
      </c>
      <c r="N755" s="288" t="str">
        <f>IF(A755="P",CONCATENATE(INDEX('LŠZ P'!A$2:AP$2000,B755,23),";",INDEX('LŠZ P'!A$2:AP$2000,B755,42)),CONCATENATE(INDEX('LŠZ H'!A$2:AI$2000,B755,23),";",INDEX('LŠZ H'!A$2:AI$2000,B755,39)))</f>
        <v>14//13/13;Para platný do 27.4.2022 č.PLS 18376</v>
      </c>
      <c r="O755" s="254">
        <v>44891</v>
      </c>
      <c r="P755" s="599"/>
    </row>
    <row r="756" spans="1:16" s="295" customFormat="1" x14ac:dyDescent="0.2">
      <c r="A756" s="253" t="s">
        <v>991</v>
      </c>
      <c r="B756" s="289">
        <v>894</v>
      </c>
      <c r="C756" s="607">
        <v>752</v>
      </c>
      <c r="D756" s="288" t="str">
        <f>IF(A756="P",INDEX('LŠZ P'!A$2:AP$2000,B756,11),INDEX('LŠZ H'!A$2:AI$2000,B756,11))</f>
        <v>Martin ĎURINA</v>
      </c>
      <c r="E756" s="288" t="str">
        <f>IF(A756="P",INDEX('LŠZ P'!A$2:AP$2000,B756,5),INDEX('LŠZ H'!A$2:AI$2000,B756,5))</f>
        <v>OM-P894</v>
      </c>
      <c r="F756" s="288" t="str">
        <f>IF(A756="P",INDEX('LŠZ P'!A$2:AP$2000,B756,6),INDEX('LŠZ H'!A$2:AI$2000,B756,6))</f>
        <v>P628</v>
      </c>
      <c r="G756" s="289" t="str">
        <f>IF(A756="P",INDEX('LŠZ P'!A$2:AP$2000,B756,21),INDEX('LŠZ H'!A$2:AI$2000,B756,21))</f>
        <v>PZ</v>
      </c>
      <c r="H756" s="288">
        <f>IF(A756="P",INDEX('LŠZ P'!A$2:AP$2000,B756,17),INDEX('LŠZ H'!A$2:AI$2000,B756,17))</f>
        <v>20752</v>
      </c>
      <c r="I756" s="446">
        <v>44166</v>
      </c>
      <c r="J756" s="289" t="str">
        <f>IF(A756="P",INDEX('LŠZ P'!A$2:AP$2000,B756,2),INDEX('LŠZ H'!A$2:AI$2000,B756,2))</f>
        <v>MPK</v>
      </c>
      <c r="K756" s="288" t="str">
        <f>IF(A756="P",CONCATENATE(INDEX('LŠZ P'!A$2:AP$2000,B756,24),",",INDEX('LŠZ P'!A$2:AP$2000,B756,26)," ",INDEX('LŠZ P'!A$2:AP$2000,B756,25)),CONCATENATE(INDEX('LŠZ H'!A$2:AI$2000,B756,24),",",INDEX('LŠZ H'!A$2:AI$2000,B756,26)," ",INDEX('LŠZ H'!A$2:AI$2000,B756,25)))</f>
        <v>Jégého 2/11,971 01 Prievidza</v>
      </c>
      <c r="L756" s="288" t="str">
        <f>IF(A756="P",INDEX('LŠZ P'!A$2:AP$2000,B756,20),INDEX('LŠZ H'!A$2:AI$2000,B756,20))</f>
        <v>Ďurina</v>
      </c>
      <c r="M756" s="288" t="str">
        <f>IF(A756="P",CONCATENATE(INDEX('LŠZ P'!A$2:AP$2000,B756,3),"/",INDEX('LŠZ P'!A$2:AP$2000,B756,4)),CONCATENATE(INDEX('LŠZ H'!A$2:AI$2000,B756,3),"/",INDEX('LŠZ H'!A$2:AI$2000,B756,4)))</f>
        <v>VEGA TANDEM XXXL/</v>
      </c>
      <c r="N756" s="288" t="str">
        <f>IF(A756="P",CONCATENATE(INDEX('LŠZ P'!A$2:AP$2000,B756,23),";",INDEX('LŠZ P'!A$2:AP$2000,B756,42)),CONCATENATE(INDEX('LŠZ H'!A$2:AI$2000,B756,23),";",INDEX('LŠZ H'!A$2:AI$2000,B756,39)))</f>
        <v>116,40;</v>
      </c>
      <c r="O756" s="254">
        <v>44891</v>
      </c>
      <c r="P756" s="599"/>
    </row>
    <row r="757" spans="1:16" s="295" customFormat="1" x14ac:dyDescent="0.2">
      <c r="A757" s="253" t="s">
        <v>991</v>
      </c>
      <c r="B757" s="289">
        <v>551</v>
      </c>
      <c r="C757" s="607">
        <v>753</v>
      </c>
      <c r="D757" s="288" t="str">
        <f>IF(A757="P",INDEX('LŠZ P'!A$2:AP$2000,B757,11),INDEX('LŠZ H'!A$2:AI$2000,B757,11))</f>
        <v>Radovan TEŠÍK</v>
      </c>
      <c r="E757" s="288" t="str">
        <f>IF(A757="P",INDEX('LŠZ P'!A$2:AP$2000,B757,5),INDEX('LŠZ H'!A$2:AI$2000,B757,5))</f>
        <v>OM-P551</v>
      </c>
      <c r="F757" s="288" t="str">
        <f>IF(A757="P",INDEX('LŠZ P'!A$2:AP$2000,B757,6),INDEX('LŠZ H'!A$2:AI$2000,B757,6))</f>
        <v>P550</v>
      </c>
      <c r="G757" s="289" t="str">
        <f>IF(A757="P",INDEX('LŠZ P'!A$2:AP$2000,B757,21),INDEX('LŠZ H'!A$2:AI$2000,B757,21))</f>
        <v>P/V</v>
      </c>
      <c r="H757" s="288">
        <f>IF(A757="P",INDEX('LŠZ P'!A$2:AP$2000,B757,17),INDEX('LŠZ H'!A$2:AI$2000,B757,17))</f>
        <v>19208</v>
      </c>
      <c r="I757" s="446">
        <v>44167</v>
      </c>
      <c r="J757" s="289" t="str">
        <f>IF(A757="P",INDEX('LŠZ P'!A$2:AP$2000,B757,2),INDEX('LŠZ H'!A$2:AI$2000,B757,2))</f>
        <v>MPK</v>
      </c>
      <c r="K757" s="288" t="str">
        <f>IF(A757="P",CONCATENATE(INDEX('LŠZ P'!A$2:AP$2000,B757,24),",",INDEX('LŠZ P'!A$2:AP$2000,B757,26)," ",INDEX('LŠZ P'!A$2:AP$2000,B757,25)),CONCATENATE(INDEX('LŠZ H'!A$2:AI$2000,B757,24),",",INDEX('LŠZ H'!A$2:AI$2000,B757,26)," ",INDEX('LŠZ H'!A$2:AI$2000,B757,25)))</f>
        <v>Hviezdoslavova 14,955 01 Topoľčany</v>
      </c>
      <c r="L757" s="288" t="str">
        <f>IF(A757="P",INDEX('LŠZ P'!A$2:AP$2000,B757,20),INDEX('LŠZ H'!A$2:AI$2000,B757,20))</f>
        <v>Mitter</v>
      </c>
      <c r="M757" s="288" t="str">
        <f>IF(A757="P",CONCATENATE(INDEX('LŠZ P'!A$2:AP$2000,B757,3),"/",INDEX('LŠZ P'!A$2:AP$2000,B757,4)),CONCATENATE(INDEX('LŠZ H'!A$2:AI$2000,B757,3),"/",INDEX('LŠZ H'!A$2:AI$2000,B757,4)))</f>
        <v>SNAKE XX 18/EVOLUTION 2</v>
      </c>
      <c r="N757" s="288" t="str">
        <f>IF(A757="P",CONCATENATE(INDEX('LŠZ P'!A$2:AP$2000,B757,23),";",INDEX('LŠZ P'!A$2:AP$2000,B757,42)),CONCATENATE(INDEX('LŠZ H'!A$2:AI$2000,B757,23),";",INDEX('LŠZ H'!A$2:AI$2000,B757,39)))</f>
        <v>40//0;</v>
      </c>
      <c r="O757" s="254">
        <v>44886</v>
      </c>
      <c r="P757" s="599"/>
    </row>
    <row r="758" spans="1:16" s="295" customFormat="1" x14ac:dyDescent="0.2">
      <c r="A758" s="253" t="s">
        <v>991</v>
      </c>
      <c r="B758" s="289">
        <v>55</v>
      </c>
      <c r="C758" s="607">
        <v>754</v>
      </c>
      <c r="D758" s="288" t="str">
        <f>IF(A758="P",INDEX('LŠZ P'!A$2:AP$2000,B758,11),INDEX('LŠZ H'!A$2:AI$2000,B758,11))</f>
        <v>Martin MURÁR</v>
      </c>
      <c r="E758" s="288" t="str">
        <f>IF(A758="P",INDEX('LŠZ P'!A$2:AP$2000,B758,5),INDEX('LŠZ H'!A$2:AI$2000,B758,5))</f>
        <v>OM-P055</v>
      </c>
      <c r="F758" s="288">
        <f>IF(A758="P",INDEX('LŠZ P'!A$2:AP$2000,B758,6),INDEX('LŠZ H'!A$2:AI$2000,B758,6))</f>
        <v>0</v>
      </c>
      <c r="G758" s="289" t="str">
        <f>IF(A758="P",INDEX('LŠZ P'!A$2:AP$2000,B758,21),INDEX('LŠZ H'!A$2:AI$2000,B758,21))</f>
        <v>V</v>
      </c>
      <c r="H758" s="288">
        <f>IF(A758="P",INDEX('LŠZ P'!A$2:AP$2000,B758,17),INDEX('LŠZ H'!A$2:AI$2000,B758,17))</f>
        <v>20754</v>
      </c>
      <c r="I758" s="446">
        <v>44167</v>
      </c>
      <c r="J758" s="289" t="str">
        <f>IF(A758="P",INDEX('LŠZ P'!A$2:AP$2000,B758,2),INDEX('LŠZ H'!A$2:AI$2000,B758,2))</f>
        <v>PK</v>
      </c>
      <c r="K758" s="288" t="str">
        <f>IF(A758="P",CONCATENATE(INDEX('LŠZ P'!A$2:AP$2000,B758,24),",",INDEX('LŠZ P'!A$2:AP$2000,B758,26)," ",INDEX('LŠZ P'!A$2:AP$2000,B758,25)),CONCATENATE(INDEX('LŠZ H'!A$2:AI$2000,B758,24),",",INDEX('LŠZ H'!A$2:AI$2000,B758,26)," ",INDEX('LŠZ H'!A$2:AI$2000,B758,25)))</f>
        <v>Štúrova 73/25,059 41 Tatranská Štrba</v>
      </c>
      <c r="L758" s="288" t="str">
        <f>IF(A758="P",INDEX('LŠZ P'!A$2:AP$2000,B758,20),INDEX('LŠZ H'!A$2:AI$2000,B758,20))</f>
        <v>Šleboda</v>
      </c>
      <c r="M758" s="288" t="str">
        <f>IF(A758="P",CONCATENATE(INDEX('LŠZ P'!A$2:AP$2000,B758,3),"/",INDEX('LŠZ P'!A$2:AP$2000,B758,4)),CONCATENATE(INDEX('LŠZ H'!A$2:AI$2000,B758,3),"/",INDEX('LŠZ H'!A$2:AI$2000,B758,4)))</f>
        <v>VEGA M/</v>
      </c>
      <c r="N758" s="288" t="str">
        <f>IF(A758="P",CONCATENATE(INDEX('LŠZ P'!A$2:AP$2000,B758,23),";",INDEX('LŠZ P'!A$2:AP$2000,B758,42)),CONCATENATE(INDEX('LŠZ H'!A$2:AI$2000,B758,23),";",INDEX('LŠZ H'!A$2:AI$2000,B758,39)))</f>
        <v>60;</v>
      </c>
      <c r="O758" s="254">
        <v>44888</v>
      </c>
      <c r="P758" s="599"/>
    </row>
    <row r="759" spans="1:16" s="295" customFormat="1" x14ac:dyDescent="0.2">
      <c r="A759" s="253" t="s">
        <v>991</v>
      </c>
      <c r="B759" s="289">
        <v>334</v>
      </c>
      <c r="C759" s="607">
        <v>755</v>
      </c>
      <c r="D759" s="288" t="str">
        <f>IF(A759="P",INDEX('LŠZ P'!A$2:AP$2000,B759,11),INDEX('LŠZ H'!A$2:AI$2000,B759,11))</f>
        <v>Stanislav PUNA</v>
      </c>
      <c r="E759" s="288" t="str">
        <f>IF(A759="P",INDEX('LŠZ P'!A$2:AP$2000,B759,5),INDEX('LŠZ H'!A$2:AI$2000,B759,5))</f>
        <v>OM-P334</v>
      </c>
      <c r="F759" s="288" t="str">
        <f>IF(A759="P",INDEX('LŠZ P'!A$2:AP$2000,B759,6),INDEX('LŠZ H'!A$2:AI$2000,B759,6))</f>
        <v>P334</v>
      </c>
      <c r="G759" s="289" t="str">
        <f>IF(A759="P",INDEX('LŠZ P'!A$2:AP$2000,B759,21),INDEX('LŠZ H'!A$2:AI$2000,B759,21))</f>
        <v>V/V</v>
      </c>
      <c r="H759" s="288">
        <f>IF(A759="P",INDEX('LŠZ P'!A$2:AP$2000,B759,17),INDEX('LŠZ H'!A$2:AI$2000,B759,17))</f>
        <v>20755</v>
      </c>
      <c r="I759" s="446">
        <v>44167</v>
      </c>
      <c r="J759" s="289" t="str">
        <f>IF(A759="P",INDEX('LŠZ P'!A$2:AP$2000,B759,2),INDEX('LŠZ H'!A$2:AI$2000,B759,2))</f>
        <v>PK</v>
      </c>
      <c r="K759" s="288" t="str">
        <f>IF(A759="P",CONCATENATE(INDEX('LŠZ P'!A$2:AP$2000,B759,24),",",INDEX('LŠZ P'!A$2:AP$2000,B759,26)," ",INDEX('LŠZ P'!A$2:AP$2000,B759,25)),CONCATENATE(INDEX('LŠZ H'!A$2:AI$2000,B759,24),",",INDEX('LŠZ H'!A$2:AI$2000,B759,26)," ",INDEX('LŠZ H'!A$2:AI$2000,B759,25)))</f>
        <v>Selec 301,913 36 Selec</v>
      </c>
      <c r="L759" s="288" t="str">
        <f>IF(A759="P",INDEX('LŠZ P'!A$2:AP$2000,B759,20),INDEX('LŠZ H'!A$2:AI$2000,B759,20))</f>
        <v>Čierny/Ďurina</v>
      </c>
      <c r="M759" s="288" t="str">
        <f>IF(A759="P",CONCATENATE(INDEX('LŠZ P'!A$2:AP$2000,B759,3),"/",INDEX('LŠZ P'!A$2:AP$2000,B759,4)),CONCATENATE(INDEX('LŠZ H'!A$2:AI$2000,B759,3),"/",INDEX('LŠZ H'!A$2:AI$2000,B759,4)))</f>
        <v>PLUTO 3 SM/MINIPLANE TOP 80</v>
      </c>
      <c r="N759" s="288" t="str">
        <f>IF(A759="P",CONCATENATE(INDEX('LŠZ P'!A$2:AP$2000,B759,23),";",INDEX('LŠZ P'!A$2:AP$2000,B759,42)),CONCATENATE(INDEX('LŠZ H'!A$2:AI$2000,B759,23),";",INDEX('LŠZ H'!A$2:AI$2000,B759,39)))</f>
        <v>0//20/25;</v>
      </c>
      <c r="O759" s="254">
        <v>44895</v>
      </c>
      <c r="P759" s="599"/>
    </row>
    <row r="760" spans="1:16" s="295" customFormat="1" x14ac:dyDescent="0.2">
      <c r="A760" s="253" t="s">
        <v>991</v>
      </c>
      <c r="B760" s="289">
        <v>1363</v>
      </c>
      <c r="C760" s="607">
        <v>756</v>
      </c>
      <c r="D760" s="288" t="str">
        <f>IF(A760="P",INDEX('LŠZ P'!A$2:AP$2000,B760,11),INDEX('LŠZ H'!A$2:AI$2000,B760,11))</f>
        <v>Matej LUDROVSKÝ</v>
      </c>
      <c r="E760" s="288" t="str">
        <f>IF(A760="P",INDEX('LŠZ P'!A$2:AP$2000,B760,5),INDEX('LŠZ H'!A$2:AI$2000,B760,5))</f>
        <v>OM-L363</v>
      </c>
      <c r="F760" s="288">
        <f>IF(A760="P",INDEX('LŠZ P'!A$2:AP$2000,B760,6),INDEX('LŠZ H'!A$2:AI$2000,B760,6))</f>
        <v>0</v>
      </c>
      <c r="G760" s="289" t="str">
        <f>IF(A760="P",INDEX('LŠZ P'!A$2:AP$2000,B760,21),INDEX('LŠZ H'!A$2:AI$2000,B760,21))</f>
        <v>V</v>
      </c>
      <c r="H760" s="288">
        <f>IF(A760="P",INDEX('LŠZ P'!A$2:AP$2000,B760,17),INDEX('LŠZ H'!A$2:AI$2000,B760,17))</f>
        <v>20756</v>
      </c>
      <c r="I760" s="446">
        <v>44169</v>
      </c>
      <c r="J760" s="289" t="str">
        <f>IF(A760="P",INDEX('LŠZ P'!A$2:AP$2000,B760,2),INDEX('LŠZ H'!A$2:AI$2000,B760,2))</f>
        <v>PK</v>
      </c>
      <c r="K760" s="288" t="str">
        <f>IF(A760="P",CONCATENATE(INDEX('LŠZ P'!A$2:AP$2000,B760,24),",",INDEX('LŠZ P'!A$2:AP$2000,B760,26)," ",INDEX('LŠZ P'!A$2:AP$2000,B760,25)),CONCATENATE(INDEX('LŠZ H'!A$2:AI$2000,B760,24),",",INDEX('LŠZ H'!A$2:AI$2000,B760,26)," ",INDEX('LŠZ H'!A$2:AI$2000,B760,25)))</f>
        <v>Chalupková 158/22,022 04 Čadca</v>
      </c>
      <c r="L760" s="288" t="str">
        <f>IF(A760="P",INDEX('LŠZ P'!A$2:AP$2000,B760,20),INDEX('LŠZ H'!A$2:AI$2000,B760,20))</f>
        <v>Vrabec</v>
      </c>
      <c r="M760" s="288" t="str">
        <f>IF(A760="P",CONCATENATE(INDEX('LŠZ P'!A$2:AP$2000,B760,3),"/",INDEX('LŠZ P'!A$2:AP$2000,B760,4)),CONCATENATE(INDEX('LŠZ H'!A$2:AI$2000,B760,3),"/",INDEX('LŠZ H'!A$2:AI$2000,B760,4)))</f>
        <v>ALPHA 4 28/</v>
      </c>
      <c r="N760" s="288" t="str">
        <f>IF(A760="P",CONCATENATE(INDEX('LŠZ P'!A$2:AP$2000,B760,23),";",INDEX('LŠZ P'!A$2:AP$2000,B760,42)),CONCATENATE(INDEX('LŠZ H'!A$2:AI$2000,B760,23),";",INDEX('LŠZ H'!A$2:AI$2000,B760,39)))</f>
        <v>60;</v>
      </c>
      <c r="O760" s="254">
        <v>44890</v>
      </c>
      <c r="P760" s="599"/>
    </row>
    <row r="761" spans="1:16" s="295" customFormat="1" x14ac:dyDescent="0.2">
      <c r="A761" s="253" t="s">
        <v>991</v>
      </c>
      <c r="B761" s="289">
        <v>1348</v>
      </c>
      <c r="C761" s="607">
        <v>757</v>
      </c>
      <c r="D761" s="288" t="str">
        <f>IF(A761="P",INDEX('LŠZ P'!A$2:AP$2000,B761,11),INDEX('LŠZ H'!A$2:AI$2000,B761,11))</f>
        <v>MUDr.Tibor JANKOVSKÝ</v>
      </c>
      <c r="E761" s="288" t="str">
        <f>IF(A761="P",INDEX('LŠZ P'!A$2:AP$2000,B761,5),INDEX('LŠZ H'!A$2:AI$2000,B761,5))</f>
        <v>OM-L348</v>
      </c>
      <c r="F761" s="288" t="str">
        <f>IF(A761="P",INDEX('LŠZ P'!A$2:AP$2000,B761,6),INDEX('LŠZ H'!A$2:AI$2000,B761,6))</f>
        <v>L348</v>
      </c>
      <c r="G761" s="289" t="str">
        <f>IF(A761="P",INDEX('LŠZ P'!A$2:AP$2000,B761,21),INDEX('LŠZ H'!A$2:AI$2000,B761,21))</f>
        <v>V/V</v>
      </c>
      <c r="H761" s="288">
        <f>IF(A761="P",INDEX('LŠZ P'!A$2:AP$2000,B761,17),INDEX('LŠZ H'!A$2:AI$2000,B761,17))</f>
        <v>19238</v>
      </c>
      <c r="I761" s="446">
        <v>44172</v>
      </c>
      <c r="J761" s="289" t="str">
        <f>IF(A761="P",INDEX('LŠZ P'!A$2:AP$2000,B761,2),INDEX('LŠZ H'!A$2:AI$2000,B761,2))</f>
        <v>MPK</v>
      </c>
      <c r="K761" s="288" t="str">
        <f>IF(A761="P",CONCATENATE(INDEX('LŠZ P'!A$2:AP$2000,B761,24),",",INDEX('LŠZ P'!A$2:AP$2000,B761,26)," ",INDEX('LŠZ P'!A$2:AP$2000,B761,25)),CONCATENATE(INDEX('LŠZ H'!A$2:AI$2000,B761,24),",",INDEX('LŠZ H'!A$2:AI$2000,B761,26)," ",INDEX('LŠZ H'!A$2:AI$2000,B761,25)))</f>
        <v>Horný Šianec 39,911 01 Trenčín</v>
      </c>
      <c r="L761" s="288" t="str">
        <f>IF(A761="P",INDEX('LŠZ P'!A$2:AP$2000,B761,20),INDEX('LŠZ H'!A$2:AI$2000,B761,20))</f>
        <v>Čierny/Mitter</v>
      </c>
      <c r="M761" s="288" t="str">
        <f>IF(A761="P",CONCATENATE(INDEX('LŠZ P'!A$2:AP$2000,B761,3),"/",INDEX('LŠZ P'!A$2:AP$2000,B761,4)),CONCATENATE(INDEX('LŠZ H'!A$2:AI$2000,B761,3),"/",INDEX('LŠZ H'!A$2:AI$2000,B761,4)))</f>
        <v>PLUTO 3 ML/SPIN 180 TALON</v>
      </c>
      <c r="N761" s="288" t="str">
        <f>IF(A761="P",CONCATENATE(INDEX('LŠZ P'!A$2:AP$2000,B761,23),";",INDEX('LŠZ P'!A$2:AP$2000,B761,42)),CONCATENATE(INDEX('LŠZ H'!A$2:AI$2000,B761,23),";",INDEX('LŠZ H'!A$2:AI$2000,B761,39)))</f>
        <v>0//0;Platnosť para PLS LŠZ do 26.11.2022</v>
      </c>
      <c r="O761" s="254">
        <v>44891</v>
      </c>
      <c r="P761" s="599"/>
    </row>
    <row r="762" spans="1:16" s="295" customFormat="1" x14ac:dyDescent="0.2">
      <c r="A762" s="253" t="s">
        <v>991</v>
      </c>
      <c r="B762" s="289">
        <v>943</v>
      </c>
      <c r="C762" s="607">
        <v>758</v>
      </c>
      <c r="D762" s="288" t="str">
        <f>IF(A762="P",INDEX('LŠZ P'!A$2:AP$2000,B762,11),INDEX('LŠZ H'!A$2:AI$2000,B762,11))</f>
        <v>Branislav BANDOŠ</v>
      </c>
      <c r="E762" s="288" t="str">
        <f>IF(A762="P",INDEX('LŠZ P'!A$2:AP$2000,B762,5),INDEX('LŠZ H'!A$2:AI$2000,B762,5))</f>
        <v>OM-P943</v>
      </c>
      <c r="F762" s="288">
        <f>IF(A762="P",INDEX('LŠZ P'!A$2:AP$2000,B762,6),INDEX('LŠZ H'!A$2:AI$2000,B762,6))</f>
        <v>0</v>
      </c>
      <c r="G762" s="289" t="str">
        <f>IF(A762="P",INDEX('LŠZ P'!A$2:AP$2000,B762,21),INDEX('LŠZ H'!A$2:AI$2000,B762,21))</f>
        <v>P,Z</v>
      </c>
      <c r="H762" s="288">
        <f>IF(A762="P",INDEX('LŠZ P'!A$2:AP$2000,B762,17),INDEX('LŠZ H'!A$2:AI$2000,B762,17))</f>
        <v>20758</v>
      </c>
      <c r="I762" s="446">
        <v>44173</v>
      </c>
      <c r="J762" s="289" t="str">
        <f>IF(A762="P",INDEX('LŠZ P'!A$2:AP$2000,B762,2),INDEX('LŠZ H'!A$2:AI$2000,B762,2))</f>
        <v>PK</v>
      </c>
      <c r="K762" s="288" t="str">
        <f>IF(A762="P",CONCATENATE(INDEX('LŠZ P'!A$2:AP$2000,B762,24),",",INDEX('LŠZ P'!A$2:AP$2000,B762,26)," ",INDEX('LŠZ P'!A$2:AP$2000,B762,25)),CONCATENATE(INDEX('LŠZ H'!A$2:AI$2000,B762,24),",",INDEX('LŠZ H'!A$2:AI$2000,B762,26)," ",INDEX('LŠZ H'!A$2:AI$2000,B762,25)))</f>
        <v>Budimír 262,044 43 Budimír</v>
      </c>
      <c r="L762" s="288" t="str">
        <f>IF(A762="P",INDEX('LŠZ P'!A$2:AP$2000,B762,20),INDEX('LŠZ H'!A$2:AI$2000,B762,20))</f>
        <v>Vyparina</v>
      </c>
      <c r="M762" s="288" t="str">
        <f>IF(A762="P",CONCATENATE(INDEX('LŠZ P'!A$2:AP$2000,B762,3),"/",INDEX('LŠZ P'!A$2:AP$2000,B762,4)),CONCATENATE(INDEX('LŠZ H'!A$2:AI$2000,B762,3),"/",INDEX('LŠZ H'!A$2:AI$2000,B762,4)))</f>
        <v>RUSH 5 ML/</v>
      </c>
      <c r="N762" s="288" t="str">
        <f>IF(A762="P",CONCATENATE(INDEX('LŠZ P'!A$2:AP$2000,B762,23),";",INDEX('LŠZ P'!A$2:AP$2000,B762,42)),CONCATENATE(INDEX('LŠZ H'!A$2:AI$2000,B762,23),";",INDEX('LŠZ H'!A$2:AI$2000,B762,39)))</f>
        <v>38,15;</v>
      </c>
      <c r="O762" s="254">
        <v>44876</v>
      </c>
      <c r="P762" s="599"/>
    </row>
    <row r="763" spans="1:16" s="295" customFormat="1" x14ac:dyDescent="0.2">
      <c r="A763" s="253" t="s">
        <v>991</v>
      </c>
      <c r="B763" s="289">
        <v>1364</v>
      </c>
      <c r="C763" s="607">
        <v>759</v>
      </c>
      <c r="D763" s="288" t="str">
        <f>IF(A763="P",INDEX('LŠZ P'!A$2:AP$2000,B763,11),INDEX('LŠZ H'!A$2:AI$2000,B763,11))</f>
        <v>Ing. Ľubomír ORSÁG</v>
      </c>
      <c r="E763" s="288" t="str">
        <f>IF(A763="P",INDEX('LŠZ P'!A$2:AP$2000,B763,5),INDEX('LŠZ H'!A$2:AI$2000,B763,5))</f>
        <v>OM-L364</v>
      </c>
      <c r="F763" s="288">
        <f>IF(A763="P",INDEX('LŠZ P'!A$2:AP$2000,B763,6),INDEX('LŠZ H'!A$2:AI$2000,B763,6))</f>
        <v>0</v>
      </c>
      <c r="G763" s="289" t="str">
        <f>IF(A763="P",INDEX('LŠZ P'!A$2:AP$2000,B763,21),INDEX('LŠZ H'!A$2:AI$2000,B763,21))</f>
        <v>V</v>
      </c>
      <c r="H763" s="288">
        <f>IF(A763="P",INDEX('LŠZ P'!A$2:AP$2000,B763,17),INDEX('LŠZ H'!A$2:AI$2000,B763,17))</f>
        <v>20759</v>
      </c>
      <c r="I763" s="446">
        <v>44174</v>
      </c>
      <c r="J763" s="289" t="str">
        <f>IF(A763="P",INDEX('LŠZ P'!A$2:AP$2000,B763,2),INDEX('LŠZ H'!A$2:AI$2000,B763,2))</f>
        <v>PK</v>
      </c>
      <c r="K763" s="288" t="str">
        <f>IF(A763="P",CONCATENATE(INDEX('LŠZ P'!A$2:AP$2000,B763,24),",",INDEX('LŠZ P'!A$2:AP$2000,B763,26)," ",INDEX('LŠZ P'!A$2:AP$2000,B763,25)),CONCATENATE(INDEX('LŠZ H'!A$2:AI$2000,B763,24),",",INDEX('LŠZ H'!A$2:AI$2000,B763,26)," ",INDEX('LŠZ H'!A$2:AI$2000,B763,25)))</f>
        <v>Záborské 265,082 53 Záborské</v>
      </c>
      <c r="L763" s="288" t="str">
        <f>IF(A763="P",INDEX('LŠZ P'!A$2:AP$2000,B763,20),INDEX('LŠZ H'!A$2:AI$2000,B763,20))</f>
        <v>Vyparina</v>
      </c>
      <c r="M763" s="288" t="str">
        <f>IF(A763="P",CONCATENATE(INDEX('LŠZ P'!A$2:AP$2000,B763,3),"/",INDEX('LŠZ P'!A$2:AP$2000,B763,4)),CONCATENATE(INDEX('LŠZ H'!A$2:AI$2000,B763,3),"/",INDEX('LŠZ H'!A$2:AI$2000,B763,4)))</f>
        <v>AONIC S/</v>
      </c>
      <c r="N763" s="288" t="str">
        <f>IF(A763="P",CONCATENATE(INDEX('LŠZ P'!A$2:AP$2000,B763,23),";",INDEX('LŠZ P'!A$2:AP$2000,B763,42)),CONCATENATE(INDEX('LŠZ H'!A$2:AI$2000,B763,23),";",INDEX('LŠZ H'!A$2:AI$2000,B763,39)))</f>
        <v>0;</v>
      </c>
      <c r="O763" s="254">
        <v>44898</v>
      </c>
      <c r="P763" s="599"/>
    </row>
    <row r="764" spans="1:16" s="295" customFormat="1" x14ac:dyDescent="0.2">
      <c r="A764" s="253" t="s">
        <v>991</v>
      </c>
      <c r="B764" s="289">
        <v>237</v>
      </c>
      <c r="C764" s="607">
        <v>760</v>
      </c>
      <c r="D764" s="288" t="str">
        <f>IF(A764="P",INDEX('LŠZ P'!A$2:AP$2000,B764,11),INDEX('LŠZ H'!A$2:AI$2000,B764,11))</f>
        <v>Juraj PUŤOŠ</v>
      </c>
      <c r="E764" s="288" t="str">
        <f>IF(A764="P",INDEX('LŠZ P'!A$2:AP$2000,B764,5),INDEX('LŠZ H'!A$2:AI$2000,B764,5))</f>
        <v>OM-P237</v>
      </c>
      <c r="F764" s="288">
        <f>IF(A764="P",INDEX('LŠZ P'!A$2:AP$2000,B764,6),INDEX('LŠZ H'!A$2:AI$2000,B764,6))</f>
        <v>0</v>
      </c>
      <c r="G764" s="289" t="str">
        <f>IF(A764="P",INDEX('LŠZ P'!A$2:AP$2000,B764,21),INDEX('LŠZ H'!A$2:AI$2000,B764,21))</f>
        <v>P</v>
      </c>
      <c r="H764" s="288">
        <f>IF(A764="P",INDEX('LŠZ P'!A$2:AP$2000,B764,17),INDEX('LŠZ H'!A$2:AI$2000,B764,17))</f>
        <v>18660</v>
      </c>
      <c r="I764" s="446">
        <v>44174</v>
      </c>
      <c r="J764" s="289" t="str">
        <f>IF(A764="P",INDEX('LŠZ P'!A$2:AP$2000,B764,2),INDEX('LŠZ H'!A$2:AI$2000,B764,2))</f>
        <v>PK</v>
      </c>
      <c r="K764" s="288" t="str">
        <f>IF(A764="P",CONCATENATE(INDEX('LŠZ P'!A$2:AP$2000,B764,24),",",INDEX('LŠZ P'!A$2:AP$2000,B764,26)," ",INDEX('LŠZ P'!A$2:AP$2000,B764,25)),CONCATENATE(INDEX('LŠZ H'!A$2:AI$2000,B764,24),",",INDEX('LŠZ H'!A$2:AI$2000,B764,26)," ",INDEX('LŠZ H'!A$2:AI$2000,B764,25)))</f>
        <v>Clementisova 754,976 69 Pohorelá</v>
      </c>
      <c r="L764" s="288" t="str">
        <f>IF(A764="P",INDEX('LŠZ P'!A$2:AP$2000,B764,20),INDEX('LŠZ H'!A$2:AI$2000,B764,20))</f>
        <v>Čierny</v>
      </c>
      <c r="M764" s="288" t="str">
        <f>IF(A764="P",CONCATENATE(INDEX('LŠZ P'!A$2:AP$2000,B764,3),"/",INDEX('LŠZ P'!A$2:AP$2000,B764,4)),CONCATENATE(INDEX('LŠZ H'!A$2:AI$2000,B764,3),"/",INDEX('LŠZ H'!A$2:AI$2000,B764,4)))</f>
        <v>PLUTO 3 ML/</v>
      </c>
      <c r="N764" s="288" t="str">
        <f>IF(A764="P",CONCATENATE(INDEX('LŠZ P'!A$2:AP$2000,B764,23),";",INDEX('LŠZ P'!A$2:AP$2000,B764,42)),CONCATENATE(INDEX('LŠZ H'!A$2:AI$2000,B764,23),";",INDEX('LŠZ H'!A$2:AI$2000,B764,39)))</f>
        <v>67;</v>
      </c>
      <c r="O764" s="254">
        <v>44898</v>
      </c>
      <c r="P764" s="599"/>
    </row>
    <row r="765" spans="1:16" s="295" customFormat="1" x14ac:dyDescent="0.2">
      <c r="A765" s="253" t="s">
        <v>991</v>
      </c>
      <c r="B765" s="289">
        <v>1365</v>
      </c>
      <c r="C765" s="607">
        <v>761</v>
      </c>
      <c r="D765" s="288" t="str">
        <f>IF(A765="P",INDEX('LŠZ P'!A$2:AP$2000,B765,11),INDEX('LŠZ H'!A$2:AI$2000,B765,11))</f>
        <v>Peter PORUBAN</v>
      </c>
      <c r="E765" s="456" t="str">
        <f>IF(A765="P",INDEX('LŠZ P'!A$2:AP$2000,B765,5),INDEX('LŠZ H'!A$2:AI$2000,B765,5))</f>
        <v>OM-L365</v>
      </c>
      <c r="F765" s="457">
        <f>IF(A765="P",INDEX('LŠZ P'!A$2:AP$2000,B765,6),INDEX('LŠZ H'!A$2:AI$2000,B765,6))</f>
        <v>0</v>
      </c>
      <c r="G765" s="289" t="str">
        <f>IF(A765="P",INDEX('LŠZ P'!A$2:AP$2000,B765,21),INDEX('LŠZ H'!A$2:AI$2000,B765,21))</f>
        <v>V</v>
      </c>
      <c r="H765" s="457">
        <f>IF(A765="P",INDEX('LŠZ P'!A$2:AP$2000,B765,17),INDEX('LŠZ H'!A$2:AI$2000,B765,17))</f>
        <v>20761</v>
      </c>
      <c r="I765" s="254">
        <v>44175</v>
      </c>
      <c r="J765" s="289" t="str">
        <f>IF(A765="P",INDEX('LŠZ P'!A$2:AP$2000,B765,2),INDEX('LŠZ H'!A$2:AI$2000,B765,2))</f>
        <v>PK</v>
      </c>
      <c r="K765" s="456" t="str">
        <f>IF(A765="P",CONCATENATE(INDEX('LŠZ P'!A$2:AP$2000,B765,24),",",INDEX('LŠZ P'!A$2:AP$2000,B765,26)," ",INDEX('LŠZ P'!A$2:AP$2000,B765,25)),CONCATENATE(INDEX('LŠZ H'!A$2:AI$2000,B765,24),",",INDEX('LŠZ H'!A$2:AI$2000,B765,26)," ",INDEX('LŠZ H'!A$2:AI$2000,B765,25)))</f>
        <v>Družstevná 1310,913 21 Trenčianska Turná</v>
      </c>
      <c r="L765" s="456" t="str">
        <f>IF(A765="P",INDEX('LŠZ P'!A$2:AP$2000,B765,20),INDEX('LŠZ H'!A$2:AI$2000,B765,20))</f>
        <v>Čierny</v>
      </c>
      <c r="M765" s="456" t="str">
        <f>IF(A765="P",CONCATENATE(INDEX('LŠZ P'!A$2:AP$2000,B765,3),"/",INDEX('LŠZ P'!A$2:AP$2000,B765,4)),CONCATENATE(INDEX('LŠZ H'!A$2:AI$2000,B765,3),"/",INDEX('LŠZ H'!A$2:AI$2000,B765,4)))</f>
        <v>COMPACT 3 M/</v>
      </c>
      <c r="N765" s="456" t="str">
        <f>IF(A765="P",CONCATENATE(INDEX('LŠZ P'!A$2:AP$2000,B765,23),";",INDEX('LŠZ P'!A$2:AP$2000,B765,42)),CONCATENATE(INDEX('LŠZ H'!A$2:AI$2000,B765,23),";",INDEX('LŠZ H'!A$2:AI$2000,B765,39)))</f>
        <v>0;</v>
      </c>
      <c r="O765" s="254">
        <v>44896</v>
      </c>
      <c r="P765" s="599"/>
    </row>
    <row r="766" spans="1:16" s="295" customFormat="1" x14ac:dyDescent="0.2">
      <c r="A766" s="253" t="s">
        <v>991</v>
      </c>
      <c r="B766" s="289">
        <v>1366</v>
      </c>
      <c r="C766" s="607">
        <v>762</v>
      </c>
      <c r="D766" s="288" t="str">
        <f>IF(A766="P",INDEX('LŠZ P'!A$2:AP$2000,B766,11),INDEX('LŠZ H'!A$2:AI$2000,B766,11))</f>
        <v>Erik FEHÉR</v>
      </c>
      <c r="E766" s="456" t="str">
        <f>IF(A766="P",INDEX('LŠZ P'!A$2:AP$2000,B766,5),INDEX('LŠZ H'!A$2:AI$2000,B766,5))</f>
        <v>OM-L366</v>
      </c>
      <c r="F766" s="457">
        <f>IF(A766="P",INDEX('LŠZ P'!A$2:AP$2000,B766,6),INDEX('LŠZ H'!A$2:AI$2000,B766,6))</f>
        <v>0</v>
      </c>
      <c r="G766" s="289" t="str">
        <f>IF(A766="P",INDEX('LŠZ P'!A$2:AP$2000,B766,21),INDEX('LŠZ H'!A$2:AI$2000,B766,21))</f>
        <v>V</v>
      </c>
      <c r="H766" s="457">
        <f>IF(A766="P",INDEX('LŠZ P'!A$2:AP$2000,B766,17),INDEX('LŠZ H'!A$2:AI$2000,B766,17))</f>
        <v>20762</v>
      </c>
      <c r="I766" s="254">
        <v>44175</v>
      </c>
      <c r="J766" s="289" t="str">
        <f>IF(A766="P",INDEX('LŠZ P'!A$2:AP$2000,B766,2),INDEX('LŠZ H'!A$2:AI$2000,B766,2))</f>
        <v>PK</v>
      </c>
      <c r="K766" s="456" t="str">
        <f>IF(A766="P",CONCATENATE(INDEX('LŠZ P'!A$2:AP$2000,B766,24),",",INDEX('LŠZ P'!A$2:AP$2000,B766,26)," ",INDEX('LŠZ P'!A$2:AP$2000,B766,25)),CONCATENATE(INDEX('LŠZ H'!A$2:AI$2000,B766,24),",",INDEX('LŠZ H'!A$2:AI$2000,B766,26)," ",INDEX('LŠZ H'!A$2:AI$2000,B766,25)))</f>
        <v>Radzovce 438,985 58 Radzovce</v>
      </c>
      <c r="L766" s="456" t="str">
        <f>IF(A766="P",INDEX('LŠZ P'!A$2:AP$2000,B766,20),INDEX('LŠZ H'!A$2:AI$2000,B766,20))</f>
        <v>Čierny</v>
      </c>
      <c r="M766" s="456" t="str">
        <f>IF(A766="P",CONCATENATE(INDEX('LŠZ P'!A$2:AP$2000,B766,3),"/",INDEX('LŠZ P'!A$2:AP$2000,B766,4)),CONCATENATE(INDEX('LŠZ H'!A$2:AI$2000,B766,3),"/",INDEX('LŠZ H'!A$2:AI$2000,B766,4)))</f>
        <v>PLUTO 3 ML/</v>
      </c>
      <c r="N766" s="456" t="str">
        <f>IF(A766="P",CONCATENATE(INDEX('LŠZ P'!A$2:AP$2000,B766,23),";",INDEX('LŠZ P'!A$2:AP$2000,B766,42)),CONCATENATE(INDEX('LŠZ H'!A$2:AI$2000,B766,23),";",INDEX('LŠZ H'!A$2:AI$2000,B766,39)))</f>
        <v>0;</v>
      </c>
      <c r="O766" s="254">
        <v>44897</v>
      </c>
      <c r="P766" s="599"/>
    </row>
    <row r="767" spans="1:16" s="295" customFormat="1" x14ac:dyDescent="0.2">
      <c r="A767" s="253" t="s">
        <v>991</v>
      </c>
      <c r="B767" s="289">
        <v>571</v>
      </c>
      <c r="C767" s="607">
        <v>763</v>
      </c>
      <c r="D767" s="288" t="str">
        <f>IF(A767="P",INDEX('LŠZ P'!A$2:AP$2000,B767,11),INDEX('LŠZ H'!A$2:AI$2000,B767,11))</f>
        <v>Martin GRIGEREK</v>
      </c>
      <c r="E767" s="456" t="str">
        <f>IF(A767="P",INDEX('LŠZ P'!A$2:AP$2000,B767,5),INDEX('LŠZ H'!A$2:AI$2000,B767,5))</f>
        <v>OM-P571</v>
      </c>
      <c r="F767" s="457">
        <f>IF(A767="P",INDEX('LŠZ P'!A$2:AP$2000,B767,6),INDEX('LŠZ H'!A$2:AI$2000,B767,6))</f>
        <v>0</v>
      </c>
      <c r="G767" s="289" t="str">
        <f>IF(A767="P",INDEX('LŠZ P'!A$2:AP$2000,B767,21),INDEX('LŠZ H'!A$2:AI$2000,B767,21))</f>
        <v>P</v>
      </c>
      <c r="H767" s="457">
        <f>IF(A767="P",INDEX('LŠZ P'!A$2:AP$2000,B767,17),INDEX('LŠZ H'!A$2:AI$2000,B767,17))</f>
        <v>20763</v>
      </c>
      <c r="I767" s="254">
        <v>44180</v>
      </c>
      <c r="J767" s="289" t="str">
        <f>IF(A767="P",INDEX('LŠZ P'!A$2:AP$2000,B767,2),INDEX('LŠZ H'!A$2:AI$2000,B767,2))</f>
        <v>PK</v>
      </c>
      <c r="K767" s="456" t="str">
        <f>IF(A767="P",CONCATENATE(INDEX('LŠZ P'!A$2:AP$2000,B767,24),",",INDEX('LŠZ P'!A$2:AP$2000,B767,26)," ",INDEX('LŠZ P'!A$2:AP$2000,B767,25)),CONCATENATE(INDEX('LŠZ H'!A$2:AI$2000,B767,24),",",INDEX('LŠZ H'!A$2:AI$2000,B767,26)," ",INDEX('LŠZ H'!A$2:AI$2000,B767,25)))</f>
        <v xml:space="preserve">Vyšné Ružbachy 480,065 02 </v>
      </c>
      <c r="L767" s="456" t="str">
        <f>IF(A767="P",INDEX('LŠZ P'!A$2:AP$2000,B767,20),INDEX('LŠZ H'!A$2:AI$2000,B767,20))</f>
        <v>Vyparina</v>
      </c>
      <c r="M767" s="456" t="str">
        <f>IF(A767="P",CONCATENATE(INDEX('LŠZ P'!A$2:AP$2000,B767,3),"/",INDEX('LŠZ P'!A$2:AP$2000,B767,4)),CONCATENATE(INDEX('LŠZ H'!A$2:AI$2000,B767,3),"/",INDEX('LŠZ H'!A$2:AI$2000,B767,4)))</f>
        <v>ION 3 L/</v>
      </c>
      <c r="N767" s="456" t="str">
        <f>IF(A767="P",CONCATENATE(INDEX('LŠZ P'!A$2:AP$2000,B767,23),";",INDEX('LŠZ P'!A$2:AP$2000,B767,42)),CONCATENATE(INDEX('LŠZ H'!A$2:AI$2000,B767,23),";",INDEX('LŠZ H'!A$2:AI$2000,B767,39)))</f>
        <v>60;</v>
      </c>
      <c r="O767" s="254">
        <v>44834</v>
      </c>
      <c r="P767" s="599"/>
    </row>
    <row r="768" spans="1:16" s="295" customFormat="1" x14ac:dyDescent="0.2">
      <c r="A768" s="253" t="s">
        <v>991</v>
      </c>
      <c r="B768" s="289">
        <v>850</v>
      </c>
      <c r="C768" s="607">
        <v>764</v>
      </c>
      <c r="D768" s="288" t="str">
        <f>IF(A768="P",INDEX('LŠZ P'!A$2:AP$2000,B768,11),INDEX('LŠZ H'!A$2:AI$2000,B768,11))</f>
        <v>Peter KOVAROVIČ</v>
      </c>
      <c r="E768" s="456" t="str">
        <f>IF(A768="P",INDEX('LŠZ P'!A$2:AP$2000,B768,5),INDEX('LŠZ H'!A$2:AI$2000,B768,5))</f>
        <v>OM-P850</v>
      </c>
      <c r="F768" s="457" t="str">
        <f>IF(A768="P",INDEX('LŠZ P'!A$2:AP$2000,B768,6),INDEX('LŠZ H'!A$2:AI$2000,B768,6))</f>
        <v>P227</v>
      </c>
      <c r="G768" s="289" t="str">
        <f>IF(A768="P",INDEX('LŠZ P'!A$2:AP$2000,B768,21),INDEX('LŠZ H'!A$2:AI$2000,B768,21))</f>
        <v>V</v>
      </c>
      <c r="H768" s="457">
        <f>IF(A768="P",INDEX('LŠZ P'!A$2:AP$2000,B768,17),INDEX('LŠZ H'!A$2:AI$2000,B768,17))</f>
        <v>20764</v>
      </c>
      <c r="I768" s="254">
        <v>44180</v>
      </c>
      <c r="J768" s="289" t="str">
        <f>IF(A768="P",INDEX('LŠZ P'!A$2:AP$2000,B768,2),INDEX('LŠZ H'!A$2:AI$2000,B768,2))</f>
        <v>MPK</v>
      </c>
      <c r="K768" s="456" t="str">
        <f>IF(A768="P",CONCATENATE(INDEX('LŠZ P'!A$2:AP$2000,B768,24),",",INDEX('LŠZ P'!A$2:AP$2000,B768,26)," ",INDEX('LŠZ P'!A$2:AP$2000,B768,25)),CONCATENATE(INDEX('LŠZ H'!A$2:AI$2000,B768,24),",",INDEX('LŠZ H'!A$2:AI$2000,B768,26)," ",INDEX('LŠZ H'!A$2:AI$2000,B768,25)))</f>
        <v>Športová 1072,900 61 Gajary</v>
      </c>
      <c r="L768" s="456" t="str">
        <f>IF(A768="P",INDEX('LŠZ P'!A$2:AP$2000,B768,20),INDEX('LŠZ H'!A$2:AI$2000,B768,20))</f>
        <v>Mitter</v>
      </c>
      <c r="M768" s="456" t="str">
        <f>IF(A768="P",CONCATENATE(INDEX('LŠZ P'!A$2:AP$2000,B768,3),"/",INDEX('LŠZ P'!A$2:AP$2000,B768,4)),CONCATENATE(INDEX('LŠZ H'!A$2:AI$2000,B768,3),"/",INDEX('LŠZ H'!A$2:AI$2000,B768,4)))</f>
        <v>CHARGER 25/</v>
      </c>
      <c r="N768" s="456" t="str">
        <f>IF(A768="P",CONCATENATE(INDEX('LŠZ P'!A$2:AP$2000,B768,23),";",INDEX('LŠZ P'!A$2:AP$2000,B768,42)),CONCATENATE(INDEX('LŠZ H'!A$2:AI$2000,B768,23),";",INDEX('LŠZ H'!A$2:AI$2000,B768,39)))</f>
        <v>0;</v>
      </c>
      <c r="O768" s="254">
        <v>44903</v>
      </c>
      <c r="P768" s="599"/>
    </row>
    <row r="769" spans="1:16" s="295" customFormat="1" x14ac:dyDescent="0.2">
      <c r="A769" s="253" t="s">
        <v>991</v>
      </c>
      <c r="B769" s="289">
        <v>130</v>
      </c>
      <c r="C769" s="607">
        <v>765</v>
      </c>
      <c r="D769" s="288" t="str">
        <f>IF(A769="P",INDEX('LŠZ P'!A$2:AP$2000,B769,11),INDEX('LŠZ H'!A$2:AI$2000,B769,11))</f>
        <v>Jaroslav POLÓNY</v>
      </c>
      <c r="E769" s="456" t="str">
        <f>IF(A769="P",INDEX('LŠZ P'!A$2:AP$2000,B769,5),INDEX('LŠZ H'!A$2:AI$2000,B769,5))</f>
        <v>OM-P130</v>
      </c>
      <c r="F769" s="457">
        <f>IF(A769="P",INDEX('LŠZ P'!A$2:AP$2000,B769,6),INDEX('LŠZ H'!A$2:AI$2000,B769,6))</f>
        <v>0</v>
      </c>
      <c r="G769" s="289" t="str">
        <f>IF(A769="P",INDEX('LŠZ P'!A$2:AP$2000,B769,21),INDEX('LŠZ H'!A$2:AI$2000,B769,21))</f>
        <v>V</v>
      </c>
      <c r="H769" s="457">
        <f>IF(A769="P",INDEX('LŠZ P'!A$2:AP$2000,B769,17),INDEX('LŠZ H'!A$2:AI$2000,B769,17))</f>
        <v>20765</v>
      </c>
      <c r="I769" s="254">
        <v>44183</v>
      </c>
      <c r="J769" s="289" t="str">
        <f>IF(A769="P",INDEX('LŠZ P'!A$2:AP$2000,B769,2),INDEX('LŠZ H'!A$2:AI$2000,B769,2))</f>
        <v>PK</v>
      </c>
      <c r="K769" s="456" t="str">
        <f>IF(A769="P",CONCATENATE(INDEX('LŠZ P'!A$2:AP$2000,B769,24),",",INDEX('LŠZ P'!A$2:AP$2000,B769,26)," ",INDEX('LŠZ P'!A$2:AP$2000,B769,25)),CONCATENATE(INDEX('LŠZ H'!A$2:AI$2000,B769,24),",",INDEX('LŠZ H'!A$2:AI$2000,B769,26)," ",INDEX('LŠZ H'!A$2:AI$2000,B769,25)))</f>
        <v>Podjavorinskej 7,974 01 Banská Bystrica</v>
      </c>
      <c r="L769" s="456" t="str">
        <f>IF(A769="P",INDEX('LŠZ P'!A$2:AP$2000,B769,20),INDEX('LŠZ H'!A$2:AI$2000,B769,20))</f>
        <v>Vrabec</v>
      </c>
      <c r="M769" s="456" t="str">
        <f>IF(A769="P",CONCATENATE(INDEX('LŠZ P'!A$2:AP$2000,B769,3),"/",INDEX('LŠZ P'!A$2:AP$2000,B769,4)),CONCATENATE(INDEX('LŠZ H'!A$2:AI$2000,B769,3),"/",INDEX('LŠZ H'!A$2:AI$2000,B769,4)))</f>
        <v>PLUTO 3 SM/</v>
      </c>
      <c r="N769" s="456" t="str">
        <f>IF(A769="P",CONCATENATE(INDEX('LŠZ P'!A$2:AP$2000,B769,23),";",INDEX('LŠZ P'!A$2:AP$2000,B769,42)),CONCATENATE(INDEX('LŠZ H'!A$2:AI$2000,B769,23),";",INDEX('LŠZ H'!A$2:AI$2000,B769,39)))</f>
        <v>0,15;</v>
      </c>
      <c r="O769" s="254">
        <v>44906</v>
      </c>
      <c r="P769" s="599"/>
    </row>
    <row r="770" spans="1:16" s="294" customFormat="1" x14ac:dyDescent="0.2">
      <c r="A770" s="594" t="s">
        <v>991</v>
      </c>
      <c r="B770" s="595">
        <v>887</v>
      </c>
      <c r="C770" s="596">
        <v>81</v>
      </c>
      <c r="D770" s="455" t="str">
        <f>IF(A770="P",INDEX('LŠZ P'!A$2:AP$2000,B770,11),INDEX('LŠZ H'!A$2:AI$2000,B770,11))</f>
        <v>Ing. Jaroslav BIŠČÁK</v>
      </c>
      <c r="E770" s="458" t="str">
        <f>IF(A770="P",INDEX('LŠZ P'!A$2:AP$2000,B770,5),INDEX('LŠZ H'!A$2:AI$2000,B770,5))</f>
        <v>OM-P887</v>
      </c>
      <c r="F770" s="598">
        <f>IF(A770="P",INDEX('LŠZ P'!A$2:AP$2000,B770,6),INDEX('LŠZ H'!A$2:AI$2000,B770,6))</f>
        <v>0</v>
      </c>
      <c r="G770" s="595" t="str">
        <f>IF(A770="P",INDEX('LŠZ P'!A$2:AP$2000,B770,21),INDEX('LŠZ H'!A$2:AI$2000,B770,21))</f>
        <v>V</v>
      </c>
      <c r="H770" s="598">
        <f>IF(A770="P",INDEX('LŠZ P'!A$2:AP$2000,B770,17),INDEX('LŠZ H'!A$2:AI$2000,B770,17))</f>
        <v>19081</v>
      </c>
      <c r="I770" s="597">
        <v>43537</v>
      </c>
      <c r="J770" s="595" t="str">
        <f>IF(A770="P",INDEX('LŠZ P'!A$2:AP$2000,B770,2),INDEX('LŠZ H'!A$2:AI$2000,B770,2))</f>
        <v>PK</v>
      </c>
      <c r="K770" s="458" t="str">
        <f>IF(A770="P",CONCATENATE(INDEX('LŠZ P'!A$2:AP$2000,B770,24),",",INDEX('LŠZ P'!A$2:AP$2000,B770,26)," ",INDEX('LŠZ P'!A$2:AP$2000,B770,25)),CONCATENATE(INDEX('LŠZ H'!A$2:AI$2000,B770,24),",",INDEX('LŠZ H'!A$2:AI$2000,B770,26)," ",INDEX('LŠZ H'!A$2:AI$2000,B770,25)))</f>
        <v>Severná 352,080 06 Vyšná Šebastová</v>
      </c>
      <c r="L770" s="458" t="str">
        <f>IF(A770="P",INDEX('LŠZ P'!A$2:AP$2000,B770,20),INDEX('LŠZ H'!A$2:AI$2000,B770,20))</f>
        <v>Šimko</v>
      </c>
      <c r="M770" s="458" t="str">
        <f>IF(A770="P",CONCATENATE(INDEX('LŠZ P'!A$2:AP$2000,B770,3),"/",INDEX('LŠZ P'!A$2:AP$2000,B770,4)),CONCATENATE(INDEX('LŠZ H'!A$2:AI$2000,B770,3),"/",INDEX('LŠZ H'!A$2:AI$2000,B770,4)))</f>
        <v>QUEEN L/</v>
      </c>
      <c r="N770" s="458" t="str">
        <f>IF(A770="P",CONCATENATE(INDEX('LŠZ P'!A$2:AP$2000,B770,23),";",INDEX('LŠZ P'!A$2:AP$2000,B770,42)),CONCATENATE(INDEX('LŠZ H'!A$2:AI$2000,B770,23),";",INDEX('LŠZ H'!A$2:AI$2000,B770,39)))</f>
        <v>25;</v>
      </c>
      <c r="O770" s="597">
        <v>44260</v>
      </c>
      <c r="P770" s="458"/>
    </row>
    <row r="771" spans="1:16" s="295" customFormat="1" x14ac:dyDescent="0.2">
      <c r="A771" s="594" t="s">
        <v>991</v>
      </c>
      <c r="B771" s="595">
        <v>264</v>
      </c>
      <c r="C771" s="596">
        <v>82</v>
      </c>
      <c r="D771" s="455" t="str">
        <f>IF(A771="P",INDEX('LŠZ P'!A$2:AP$2000,B771,11),INDEX('LŠZ H'!A$2:AI$2000,B771,11))</f>
        <v>Peter KRÁLIK</v>
      </c>
      <c r="E771" s="458" t="str">
        <f>IF(A771="P",INDEX('LŠZ P'!A$2:AP$2000,B771,5),INDEX('LŠZ H'!A$2:AI$2000,B771,5))</f>
        <v>OM-P264</v>
      </c>
      <c r="F771" s="455">
        <f>IF(A771="P",INDEX('LŠZ P'!A$2:AP$2000,B771,6),INDEX('LŠZ H'!A$2:AI$2000,B771,6))</f>
        <v>0</v>
      </c>
      <c r="G771" s="595" t="str">
        <f>IF(A771="P",INDEX('LŠZ P'!A$2:AP$2000,B771,21),INDEX('LŠZ H'!A$2:AI$2000,B771,21))</f>
        <v>P</v>
      </c>
      <c r="H771" s="598">
        <f>IF(A771="P",INDEX('LŠZ P'!A$2:AP$2000,B771,17),INDEX('LŠZ H'!A$2:AI$2000,B771,17))</f>
        <v>19082</v>
      </c>
      <c r="I771" s="597">
        <v>43537</v>
      </c>
      <c r="J771" s="595" t="str">
        <f>IF(A771="P",INDEX('LŠZ P'!A$2:AP$2000,B771,2),INDEX('LŠZ H'!A$2:AI$2000,B771,2))</f>
        <v>PK</v>
      </c>
      <c r="K771" s="458" t="str">
        <f>IF(A771="P",CONCATENATE(INDEX('LŠZ P'!A$2:AP$2000,B771,24),",",INDEX('LŠZ P'!A$2:AP$2000,B771,26)," ",INDEX('LŠZ P'!A$2:AP$2000,B771,25)),CONCATENATE(INDEX('LŠZ H'!A$2:AI$2000,B771,24),",",INDEX('LŠZ H'!A$2:AI$2000,B771,26)," ",INDEX('LŠZ H'!A$2:AI$2000,B771,25)))</f>
        <v>Hviezdoslavova 59,902 01 Pezinok</v>
      </c>
      <c r="L771" s="458" t="str">
        <f>IF(A771="P",INDEX('LŠZ P'!A$2:AP$2000,B771,20),INDEX('LŠZ H'!A$2:AI$2000,B771,20))</f>
        <v>Matovič</v>
      </c>
      <c r="M771" s="458" t="str">
        <f>IF(A771="P",CONCATENATE(INDEX('LŠZ P'!A$2:AP$2000,B771,3),"/",INDEX('LŠZ P'!A$2:AP$2000,B771,4)),CONCATENATE(INDEX('LŠZ H'!A$2:AI$2000,B771,3),"/",INDEX('LŠZ H'!A$2:AI$2000,B771,4)))</f>
        <v>STREAM 3 28/</v>
      </c>
      <c r="N771" s="458" t="str">
        <f>IF(A771="P",CONCATENATE(INDEX('LŠZ P'!A$2:AP$2000,B771,23),";",INDEX('LŠZ P'!A$2:AP$2000,B771,42)),CONCATENATE(INDEX('LŠZ H'!A$2:AI$2000,B771,23),";",INDEX('LŠZ H'!A$2:AI$2000,B771,39)))</f>
        <v>139;</v>
      </c>
      <c r="O771" s="597">
        <v>44256</v>
      </c>
      <c r="P771" s="458"/>
    </row>
    <row r="772" spans="1:16" s="295" customFormat="1" x14ac:dyDescent="0.2">
      <c r="A772" s="594" t="s">
        <v>991</v>
      </c>
      <c r="B772" s="595">
        <v>557</v>
      </c>
      <c r="C772" s="596">
        <v>83</v>
      </c>
      <c r="D772" s="455" t="str">
        <f>IF(A772="P",INDEX('LŠZ P'!A$2:AP$2000,B772,11),INDEX('LŠZ H'!A$2:AI$2000,B772,11))</f>
        <v>Štefan MICHALICA</v>
      </c>
      <c r="E772" s="458" t="str">
        <f>IF(A772="P",INDEX('LŠZ P'!A$2:AP$2000,B772,5),INDEX('LŠZ H'!A$2:AI$2000,B772,5))</f>
        <v>OM-P557</v>
      </c>
      <c r="F772" s="598">
        <f>IF(A772="P",INDEX('LŠZ P'!A$2:AP$2000,B772,6),INDEX('LŠZ H'!A$2:AI$2000,B772,6))</f>
        <v>0</v>
      </c>
      <c r="G772" s="595" t="str">
        <f>IF(A772="P",INDEX('LŠZ P'!A$2:AP$2000,B772,21),INDEX('LŠZ H'!A$2:AI$2000,B772,21))</f>
        <v>P</v>
      </c>
      <c r="H772" s="598">
        <f>IF(A772="P",INDEX('LŠZ P'!A$2:AP$2000,B772,17),INDEX('LŠZ H'!A$2:AI$2000,B772,17))</f>
        <v>15170</v>
      </c>
      <c r="I772" s="597">
        <v>43538</v>
      </c>
      <c r="J772" s="595" t="str">
        <f>IF(A772="P",INDEX('LŠZ P'!A$2:AP$2000,B772,2),INDEX('LŠZ H'!A$2:AI$2000,B772,2))</f>
        <v>PK</v>
      </c>
      <c r="K772" s="458" t="str">
        <f>IF(A772="P",CONCATENATE(INDEX('LŠZ P'!A$2:AP$2000,B772,24),",",INDEX('LŠZ P'!A$2:AP$2000,B772,26)," ",INDEX('LŠZ P'!A$2:AP$2000,B772,25)),CONCATENATE(INDEX('LŠZ H'!A$2:AI$2000,B772,24),",",INDEX('LŠZ H'!A$2:AI$2000,B772,26)," ",INDEX('LŠZ H'!A$2:AI$2000,B772,25)))</f>
        <v>Lenardova 2,851 01 Bratislava</v>
      </c>
      <c r="L772" s="458" t="str">
        <f>IF(A772="P",INDEX('LŠZ P'!A$2:AP$2000,B772,20),INDEX('LŠZ H'!A$2:AI$2000,B772,20))</f>
        <v>Matovič</v>
      </c>
      <c r="M772" s="458" t="str">
        <f>IF(A772="P",CONCATENATE(INDEX('LŠZ P'!A$2:AP$2000,B772,3),"/",INDEX('LŠZ P'!A$2:AP$2000,B772,4)),CONCATENATE(INDEX('LŠZ H'!A$2:AI$2000,B772,3),"/",INDEX('LŠZ H'!A$2:AI$2000,B772,4)))</f>
        <v>COMET 2 S/</v>
      </c>
      <c r="N772" s="458" t="str">
        <f>IF(A772="P",CONCATENATE(INDEX('LŠZ P'!A$2:AP$2000,B772,23),";",INDEX('LŠZ P'!A$2:AP$2000,B772,42)),CONCATENATE(INDEX('LŠZ H'!A$2:AI$2000,B772,23),";",INDEX('LŠZ H'!A$2:AI$2000,B772,39)))</f>
        <v>44,30;</v>
      </c>
      <c r="O772" s="597">
        <v>43884</v>
      </c>
      <c r="P772" s="458"/>
    </row>
    <row r="773" spans="1:16" s="295" customFormat="1" x14ac:dyDescent="0.2">
      <c r="A773" s="594" t="s">
        <v>991</v>
      </c>
      <c r="B773" s="595">
        <v>1034</v>
      </c>
      <c r="C773" s="596">
        <v>84</v>
      </c>
      <c r="D773" s="455" t="str">
        <f>IF(A773="P",INDEX('LŠZ P'!A$2:AP$2000,B773,11),INDEX('LŠZ H'!A$2:AI$2000,B773,11))</f>
        <v>Michal LOBOTKA</v>
      </c>
      <c r="E773" s="458" t="str">
        <f>IF(A773="P",INDEX('LŠZ P'!A$2:AP$2000,B773,5),INDEX('LŠZ H'!A$2:AI$2000,B773,5))</f>
        <v>OM-L034</v>
      </c>
      <c r="F773" s="598">
        <f>IF(A773="P",INDEX('LŠZ P'!A$2:AP$2000,B773,6),INDEX('LŠZ H'!A$2:AI$2000,B773,6))</f>
        <v>0</v>
      </c>
      <c r="G773" s="595" t="str">
        <f>IF(A773="P",INDEX('LŠZ P'!A$2:AP$2000,B773,21),INDEX('LŠZ H'!A$2:AI$2000,B773,21))</f>
        <v>V</v>
      </c>
      <c r="H773" s="598">
        <f>IF(A773="P",INDEX('LŠZ P'!A$2:AP$2000,B773,17),INDEX('LŠZ H'!A$2:AI$2000,B773,17))</f>
        <v>19084</v>
      </c>
      <c r="I773" s="597">
        <v>43538</v>
      </c>
      <c r="J773" s="595" t="str">
        <f>IF(A773="P",INDEX('LŠZ P'!A$2:AP$2000,B773,2),INDEX('LŠZ H'!A$2:AI$2000,B773,2))</f>
        <v>PK</v>
      </c>
      <c r="K773" s="458" t="str">
        <f>IF(A773="P",CONCATENATE(INDEX('LŠZ P'!A$2:AP$2000,B773,24),",",INDEX('LŠZ P'!A$2:AP$2000,B773,26)," ",INDEX('LŠZ P'!A$2:AP$2000,B773,25)),CONCATENATE(INDEX('LŠZ H'!A$2:AI$2000,B773,24),",",INDEX('LŠZ H'!A$2:AI$2000,B773,26)," ",INDEX('LŠZ H'!A$2:AI$2000,B773,25)))</f>
        <v xml:space="preserve">Podhorany-Mechenice 183,951 46 </v>
      </c>
      <c r="L773" s="458" t="str">
        <f>IF(A773="P",INDEX('LŠZ P'!A$2:AP$2000,B773,20),INDEX('LŠZ H'!A$2:AI$2000,B773,20))</f>
        <v>Matovič</v>
      </c>
      <c r="M773" s="458" t="str">
        <f>IF(A773="P",CONCATENATE(INDEX('LŠZ P'!A$2:AP$2000,B773,3),"/",INDEX('LŠZ P'!A$2:AP$2000,B773,4)),CONCATENATE(INDEX('LŠZ H'!A$2:AI$2000,B773,3),"/",INDEX('LŠZ H'!A$2:AI$2000,B773,4)))</f>
        <v>ARTIK 2/</v>
      </c>
      <c r="N773" s="458" t="str">
        <f>IF(A773="P",CONCATENATE(INDEX('LŠZ P'!A$2:AP$2000,B773,23),";",INDEX('LŠZ P'!A$2:AP$2000,B773,42)),CONCATENATE(INDEX('LŠZ H'!A$2:AI$2000,B773,23),";",INDEX('LŠZ H'!A$2:AI$2000,B773,39)))</f>
        <v>100;</v>
      </c>
      <c r="O773" s="597">
        <v>44229</v>
      </c>
      <c r="P773" s="458"/>
    </row>
    <row r="774" spans="1:16" s="295" customFormat="1" x14ac:dyDescent="0.2">
      <c r="A774" s="594" t="s">
        <v>991</v>
      </c>
      <c r="B774" s="595">
        <v>919</v>
      </c>
      <c r="C774" s="596">
        <v>85</v>
      </c>
      <c r="D774" s="455" t="str">
        <f>IF(A774="P",INDEX('LŠZ P'!A$2:AP$2000,B774,11),INDEX('LŠZ H'!A$2:AI$2000,B774,11))</f>
        <v>Michal LOBOTKA</v>
      </c>
      <c r="E774" s="458" t="str">
        <f>IF(A774="P",INDEX('LŠZ P'!A$2:AP$2000,B774,5),INDEX('LŠZ H'!A$2:AI$2000,B774,5))</f>
        <v>OM-P919</v>
      </c>
      <c r="F774" s="598">
        <f>IF(A774="P",INDEX('LŠZ P'!A$2:AP$2000,B774,6),INDEX('LŠZ H'!A$2:AI$2000,B774,6))</f>
        <v>0</v>
      </c>
      <c r="G774" s="595" t="str">
        <f>IF(A774="P",INDEX('LŠZ P'!A$2:AP$2000,B774,21),INDEX('LŠZ H'!A$2:AI$2000,B774,21))</f>
        <v>V</v>
      </c>
      <c r="H774" s="598">
        <f>IF(A774="P",INDEX('LŠZ P'!A$2:AP$2000,B774,17),INDEX('LŠZ H'!A$2:AI$2000,B774,17))</f>
        <v>19085</v>
      </c>
      <c r="I774" s="597">
        <v>43538</v>
      </c>
      <c r="J774" s="595" t="str">
        <f>IF(A774="P",INDEX('LŠZ P'!A$2:AP$2000,B774,2),INDEX('LŠZ H'!A$2:AI$2000,B774,2))</f>
        <v>PK</v>
      </c>
      <c r="K774" s="458" t="str">
        <f>IF(A774="P",CONCATENATE(INDEX('LŠZ P'!A$2:AP$2000,B774,24),",",INDEX('LŠZ P'!A$2:AP$2000,B774,26)," ",INDEX('LŠZ P'!A$2:AP$2000,B774,25)),CONCATENATE(INDEX('LŠZ H'!A$2:AI$2000,B774,24),",",INDEX('LŠZ H'!A$2:AI$2000,B774,26)," ",INDEX('LŠZ H'!A$2:AI$2000,B774,25)))</f>
        <v xml:space="preserve">Podhorany-Mechenice 183,951 46 </v>
      </c>
      <c r="L774" s="458" t="str">
        <f>IF(A774="P",INDEX('LŠZ P'!A$2:AP$2000,B774,20),INDEX('LŠZ H'!A$2:AI$2000,B774,20))</f>
        <v>Matovič</v>
      </c>
      <c r="M774" s="458" t="str">
        <f>IF(A774="P",CONCATENATE(INDEX('LŠZ P'!A$2:AP$2000,B774,3),"/",INDEX('LŠZ P'!A$2:AP$2000,B774,4)),CONCATENATE(INDEX('LŠZ H'!A$2:AI$2000,B774,3),"/",INDEX('LŠZ H'!A$2:AI$2000,B774,4)))</f>
        <v>AVAX XC 3 26/</v>
      </c>
      <c r="N774" s="458" t="str">
        <f>IF(A774="P",CONCATENATE(INDEX('LŠZ P'!A$2:AP$2000,B774,23),";",INDEX('LŠZ P'!A$2:AP$2000,B774,42)),CONCATENATE(INDEX('LŠZ H'!A$2:AI$2000,B774,23),";",INDEX('LŠZ H'!A$2:AI$2000,B774,39)))</f>
        <v>90;</v>
      </c>
      <c r="O774" s="597">
        <v>44229</v>
      </c>
      <c r="P774" s="458"/>
    </row>
    <row r="775" spans="1:16" s="295" customFormat="1" x14ac:dyDescent="0.2">
      <c r="A775" s="594" t="s">
        <v>991</v>
      </c>
      <c r="B775" s="595">
        <v>512</v>
      </c>
      <c r="C775" s="596">
        <v>86</v>
      </c>
      <c r="D775" s="455" t="str">
        <f>IF(A775="P",INDEX('LŠZ P'!A$2:AP$2000,B775,11),INDEX('LŠZ H'!A$2:AI$2000,B775,11))</f>
        <v>Michal LOBOTKA</v>
      </c>
      <c r="E775" s="458" t="str">
        <f>IF(A775="P",INDEX('LŠZ P'!A$2:AP$2000,B775,5),INDEX('LŠZ H'!A$2:AI$2000,B775,5))</f>
        <v>OM-P512</v>
      </c>
      <c r="F775" s="598">
        <f>IF(A775="P",INDEX('LŠZ P'!A$2:AP$2000,B775,6),INDEX('LŠZ H'!A$2:AI$2000,B775,6))</f>
        <v>0</v>
      </c>
      <c r="G775" s="595" t="str">
        <f>IF(A775="P",INDEX('LŠZ P'!A$2:AP$2000,B775,21),INDEX('LŠZ H'!A$2:AI$2000,B775,21))</f>
        <v>P</v>
      </c>
      <c r="H775" s="598">
        <f>IF(A775="P",INDEX('LŠZ P'!A$2:AP$2000,B775,17),INDEX('LŠZ H'!A$2:AI$2000,B775,17))</f>
        <v>16245</v>
      </c>
      <c r="I775" s="597">
        <v>43538</v>
      </c>
      <c r="J775" s="595" t="str">
        <f>IF(A775="P",INDEX('LŠZ P'!A$2:AP$2000,B775,2),INDEX('LŠZ H'!A$2:AI$2000,B775,2))</f>
        <v>PK</v>
      </c>
      <c r="K775" s="458" t="str">
        <f>IF(A775="P",CONCATENATE(INDEX('LŠZ P'!A$2:AP$2000,B775,24),",",INDEX('LŠZ P'!A$2:AP$2000,B775,26)," ",INDEX('LŠZ P'!A$2:AP$2000,B775,25)),CONCATENATE(INDEX('LŠZ H'!A$2:AI$2000,B775,24),",",INDEX('LŠZ H'!A$2:AI$2000,B775,26)," ",INDEX('LŠZ H'!A$2:AI$2000,B775,25)))</f>
        <v xml:space="preserve">Podhorany-Mechenice 183,951 46 </v>
      </c>
      <c r="L775" s="458" t="str">
        <f>IF(A775="P",INDEX('LŠZ P'!A$2:AP$2000,B775,20),INDEX('LŠZ H'!A$2:AI$2000,B775,20))</f>
        <v>Matovič</v>
      </c>
      <c r="M775" s="458" t="str">
        <f>IF(A775="P",CONCATENATE(INDEX('LŠZ P'!A$2:AP$2000,B775,3),"/",INDEX('LŠZ P'!A$2:AP$2000,B775,4)),CONCATENATE(INDEX('LŠZ H'!A$2:AI$2000,B775,3),"/",INDEX('LŠZ H'!A$2:AI$2000,B775,4)))</f>
        <v>SPEEDY 24/</v>
      </c>
      <c r="N775" s="458" t="str">
        <f>IF(A775="P",CONCATENATE(INDEX('LŠZ P'!A$2:AP$2000,B775,23),";",INDEX('LŠZ P'!A$2:AP$2000,B775,42)),CONCATENATE(INDEX('LŠZ H'!A$2:AI$2000,B775,23),";",INDEX('LŠZ H'!A$2:AI$2000,B775,39)))</f>
        <v>221;priradený paramotor P-723</v>
      </c>
      <c r="O775" s="597">
        <v>44229</v>
      </c>
      <c r="P775" s="458"/>
    </row>
    <row r="776" spans="1:16" s="295" customFormat="1" x14ac:dyDescent="0.2">
      <c r="A776" s="594" t="s">
        <v>991</v>
      </c>
      <c r="B776" s="595">
        <v>200</v>
      </c>
      <c r="C776" s="596">
        <v>87</v>
      </c>
      <c r="D776" s="455" t="str">
        <f>IF(A776="P",INDEX('LŠZ P'!A$2:AP$2000,B776,11),INDEX('LŠZ H'!A$2:AI$2000,B776,11))</f>
        <v>Mgr. Alexander ŠÁRICZKI</v>
      </c>
      <c r="E776" s="458" t="str">
        <f>IF(A776="P",INDEX('LŠZ P'!A$2:AP$2000,B776,5),INDEX('LŠZ H'!A$2:AI$2000,B776,5))</f>
        <v>OM-P200</v>
      </c>
      <c r="F776" s="598">
        <f>IF(A776="P",INDEX('LŠZ P'!A$2:AP$2000,B776,6),INDEX('LŠZ H'!A$2:AI$2000,B776,6))</f>
        <v>0</v>
      </c>
      <c r="G776" s="595" t="str">
        <f>IF(A776="P",INDEX('LŠZ P'!A$2:AP$2000,B776,21),INDEX('LŠZ H'!A$2:AI$2000,B776,21))</f>
        <v>P</v>
      </c>
      <c r="H776" s="598">
        <f>IF(A776="P",INDEX('LŠZ P'!A$2:AP$2000,B776,17),INDEX('LŠZ H'!A$2:AI$2000,B776,17))</f>
        <v>18430</v>
      </c>
      <c r="I776" s="597">
        <v>43539</v>
      </c>
      <c r="J776" s="595" t="str">
        <f>IF(A776="P",INDEX('LŠZ P'!A$2:AP$2000,B776,2),INDEX('LŠZ H'!A$2:AI$2000,B776,2))</f>
        <v>PK</v>
      </c>
      <c r="K776" s="458" t="str">
        <f>IF(A776="P",CONCATENATE(INDEX('LŠZ P'!A$2:AP$2000,B776,24),",",INDEX('LŠZ P'!A$2:AP$2000,B776,26)," ",INDEX('LŠZ P'!A$2:AP$2000,B776,25)),CONCATENATE(INDEX('LŠZ H'!A$2:AI$2000,B776,24),",",INDEX('LŠZ H'!A$2:AI$2000,B776,26)," ",INDEX('LŠZ H'!A$2:AI$2000,B776,25)))</f>
        <v>Jazmínová 4,040 11 Košice</v>
      </c>
      <c r="L776" s="458" t="str">
        <f>IF(A776="P",INDEX('LŠZ P'!A$2:AP$2000,B776,20),INDEX('LŠZ H'!A$2:AI$2000,B776,20))</f>
        <v>Šáriczki</v>
      </c>
      <c r="M776" s="458" t="str">
        <f>IF(A776="P",CONCATENATE(INDEX('LŠZ P'!A$2:AP$2000,B776,3),"/",INDEX('LŠZ P'!A$2:AP$2000,B776,4)),CONCATENATE(INDEX('LŠZ H'!A$2:AI$2000,B776,3),"/",INDEX('LŠZ H'!A$2:AI$2000,B776,4)))</f>
        <v>DELTA 3 ML/</v>
      </c>
      <c r="N776" s="458" t="str">
        <f>IF(A776="P",CONCATENATE(INDEX('LŠZ P'!A$2:AP$2000,B776,23),";",INDEX('LŠZ P'!A$2:AP$2000,B776,42)),CONCATENATE(INDEX('LŠZ H'!A$2:AI$2000,B776,23),";",INDEX('LŠZ H'!A$2:AI$2000,B776,39)))</f>
        <v>69;</v>
      </c>
      <c r="O776" s="597">
        <v>43968</v>
      </c>
      <c r="P776" s="458"/>
    </row>
    <row r="777" spans="1:16" s="295" customFormat="1" x14ac:dyDescent="0.2">
      <c r="A777" s="594" t="s">
        <v>991</v>
      </c>
      <c r="B777" s="595">
        <v>860</v>
      </c>
      <c r="C777" s="596">
        <v>88</v>
      </c>
      <c r="D777" s="455" t="str">
        <f>IF(A777="P",INDEX('LŠZ P'!A$2:AP$2000,B777,11),INDEX('LŠZ H'!A$2:AI$2000,B777,11))</f>
        <v>Mgr. Alexander ŠÁRICZKI</v>
      </c>
      <c r="E777" s="458" t="str">
        <f>IF(A777="P",INDEX('LŠZ P'!A$2:AP$2000,B777,5),INDEX('LŠZ H'!A$2:AI$2000,B777,5))</f>
        <v>OM-P860</v>
      </c>
      <c r="F777" s="598">
        <f>IF(A777="P",INDEX('LŠZ P'!A$2:AP$2000,B777,6),INDEX('LŠZ H'!A$2:AI$2000,B777,6))</f>
        <v>0</v>
      </c>
      <c r="G777" s="595" t="str">
        <f>IF(A777="P",INDEX('LŠZ P'!A$2:AP$2000,B777,21),INDEX('LŠZ H'!A$2:AI$2000,B777,21))</f>
        <v>P</v>
      </c>
      <c r="H777" s="598">
        <f>IF(A777="P",INDEX('LŠZ P'!A$2:AP$2000,B777,17),INDEX('LŠZ H'!A$2:AI$2000,B777,17))</f>
        <v>18634</v>
      </c>
      <c r="I777" s="597">
        <v>43539</v>
      </c>
      <c r="J777" s="595" t="str">
        <f>IF(A777="P",INDEX('LŠZ P'!A$2:AP$2000,B777,2),INDEX('LŠZ H'!A$2:AI$2000,B777,2))</f>
        <v>PK</v>
      </c>
      <c r="K777" s="458" t="str">
        <f>IF(A777="P",CONCATENATE(INDEX('LŠZ P'!A$2:AP$2000,B777,24),",",INDEX('LŠZ P'!A$2:AP$2000,B777,26)," ",INDEX('LŠZ P'!A$2:AP$2000,B777,25)),CONCATENATE(INDEX('LŠZ H'!A$2:AI$2000,B777,24),",",INDEX('LŠZ H'!A$2:AI$2000,B777,26)," ",INDEX('LŠZ H'!A$2:AI$2000,B777,25)))</f>
        <v>Jazmínová 4,040 11 Košice</v>
      </c>
      <c r="L777" s="458" t="str">
        <f>IF(A777="P",INDEX('LŠZ P'!A$2:AP$2000,B777,20),INDEX('LŠZ H'!A$2:AI$2000,B777,20))</f>
        <v>Šáriczki</v>
      </c>
      <c r="M777" s="458" t="str">
        <f>IF(A777="P",CONCATENATE(INDEX('LŠZ P'!A$2:AP$2000,B777,3),"/",INDEX('LŠZ P'!A$2:AP$2000,B777,4)),CONCATENATE(INDEX('LŠZ H'!A$2:AI$2000,B777,3),"/",INDEX('LŠZ H'!A$2:AI$2000,B777,4)))</f>
        <v>ICEPEAK 3 26/</v>
      </c>
      <c r="N777" s="458" t="str">
        <f>IF(A777="P",CONCATENATE(INDEX('LŠZ P'!A$2:AP$2000,B777,23),";",INDEX('LŠZ P'!A$2:AP$2000,B777,42)),CONCATENATE(INDEX('LŠZ H'!A$2:AI$2000,B777,23),";",INDEX('LŠZ H'!A$2:AI$2000,B777,39)))</f>
        <v>263,5;</v>
      </c>
      <c r="O777" s="597">
        <v>44124</v>
      </c>
      <c r="P777" s="458"/>
    </row>
    <row r="778" spans="1:16" s="295" customFormat="1" x14ac:dyDescent="0.2">
      <c r="A778" s="594" t="s">
        <v>991</v>
      </c>
      <c r="B778" s="595">
        <v>1330</v>
      </c>
      <c r="C778" s="596">
        <v>89</v>
      </c>
      <c r="D778" s="455" t="str">
        <f>IF(A778="P",INDEX('LŠZ P'!A$2:AP$2000,B778,11),INDEX('LŠZ H'!A$2:AI$2000,B778,11))</f>
        <v>Jozef KOZÁRIK</v>
      </c>
      <c r="E778" s="458" t="str">
        <f>IF(A778="P",INDEX('LŠZ P'!A$2:AP$2000,B778,5),INDEX('LŠZ H'!A$2:AI$2000,B778,5))</f>
        <v>OM-L330</v>
      </c>
      <c r="F778" s="598">
        <f>IF(A778="P",INDEX('LŠZ P'!A$2:AP$2000,B778,6),INDEX('LŠZ H'!A$2:AI$2000,B778,6))</f>
        <v>0</v>
      </c>
      <c r="G778" s="595" t="str">
        <f>IF(A778="P",INDEX('LŠZ P'!A$2:AP$2000,B778,21),INDEX('LŠZ H'!A$2:AI$2000,B778,21))</f>
        <v>P</v>
      </c>
      <c r="H778" s="598">
        <f>IF(A778="P",INDEX('LŠZ P'!A$2:AP$2000,B778,17),INDEX('LŠZ H'!A$2:AI$2000,B778,17))</f>
        <v>19089</v>
      </c>
      <c r="I778" s="597">
        <v>43539</v>
      </c>
      <c r="J778" s="595" t="str">
        <f>IF(A778="P",INDEX('LŠZ P'!A$2:AP$2000,B778,2),INDEX('LŠZ H'!A$2:AI$2000,B778,2))</f>
        <v>PK</v>
      </c>
      <c r="K778" s="458" t="str">
        <f>IF(A778="P",CONCATENATE(INDEX('LŠZ P'!A$2:AP$2000,B778,24),",",INDEX('LŠZ P'!A$2:AP$2000,B778,26)," ",INDEX('LŠZ P'!A$2:AP$2000,B778,25)),CONCATENATE(INDEX('LŠZ H'!A$2:AI$2000,B778,24),",",INDEX('LŠZ H'!A$2:AI$2000,B778,26)," ",INDEX('LŠZ H'!A$2:AI$2000,B778,25)))</f>
        <v>Lipová 6,015 01 Rajec</v>
      </c>
      <c r="L778" s="458" t="str">
        <f>IF(A778="P",INDEX('LŠZ P'!A$2:AP$2000,B778,20),INDEX('LŠZ H'!A$2:AI$2000,B778,20))</f>
        <v>Vrabec</v>
      </c>
      <c r="M778" s="458" t="str">
        <f>IF(A778="P",CONCATENATE(INDEX('LŠZ P'!A$2:AP$2000,B778,3),"/",INDEX('LŠZ P'!A$2:AP$2000,B778,4)),CONCATENATE(INDEX('LŠZ H'!A$2:AI$2000,B778,3),"/",INDEX('LŠZ H'!A$2:AI$2000,B778,4)))</f>
        <v>COMET 3 M/</v>
      </c>
      <c r="N778" s="458" t="str">
        <f>IF(A778="P",CONCATENATE(INDEX('LŠZ P'!A$2:AP$2000,B778,23),";",INDEX('LŠZ P'!A$2:AP$2000,B778,42)),CONCATENATE(INDEX('LŠZ H'!A$2:AI$2000,B778,23),";",INDEX('LŠZ H'!A$2:AI$2000,B778,39)))</f>
        <v>50;</v>
      </c>
      <c r="O778" s="597">
        <v>44260</v>
      </c>
      <c r="P778" s="458"/>
    </row>
    <row r="779" spans="1:16" x14ac:dyDescent="0.2">
      <c r="A779" s="253" t="s">
        <v>991</v>
      </c>
      <c r="B779" s="289">
        <v>116</v>
      </c>
      <c r="C779" s="454">
        <v>776</v>
      </c>
      <c r="D779" s="288" t="str">
        <f>IF(A779="P",INDEX('LŠZ P'!A$2:AP$2000,B779,11),INDEX('LŠZ H'!A$2:AI$2000,B779,11))</f>
        <v>Mgr. Tomáš KUNÍK</v>
      </c>
      <c r="E779" s="456" t="str">
        <f>IF(A779="P",INDEX('LŠZ P'!A$2:AP$2000,B779,5),INDEX('LŠZ H'!A$2:AI$2000,B779,5))</f>
        <v>OM-P116</v>
      </c>
      <c r="F779" s="457">
        <f>IF(A779="P",INDEX('LŠZ P'!A$2:AP$2000,B779,6),INDEX('LŠZ H'!A$2:AI$2000,B779,6))</f>
        <v>0</v>
      </c>
      <c r="G779" s="289" t="str">
        <f>IF(A779="P",INDEX('LŠZ P'!A$2:AP$2000,B779,21),INDEX('LŠZ H'!A$2:AI$2000,B779,21))</f>
        <v>P</v>
      </c>
      <c r="H779" s="457">
        <f>IF(A779="P",INDEX('LŠZ P'!A$2:AP$2000,B779,17),INDEX('LŠZ H'!A$2:AI$2000,B779,17))</f>
        <v>19211</v>
      </c>
      <c r="I779" s="254">
        <v>43492</v>
      </c>
      <c r="J779" s="289" t="str">
        <f>IF(A779="P",INDEX('LŠZ P'!A$2:AP$2000,B779,2),INDEX('LŠZ H'!A$2:AI$2000,B779,2))</f>
        <v>PK</v>
      </c>
      <c r="K779" s="458" t="str">
        <f>IF(A779="P",CONCATENATE(INDEX('LŠZ P'!A$2:AP$2000,B779,24),",",INDEX('LŠZ P'!A$2:AP$2000,B779,26)," ",INDEX('LŠZ P'!A$2:AP$2000,B779,25)),CONCATENATE(INDEX('LŠZ H'!A$2:AI$2000,B779,24),",",INDEX('LŠZ H'!A$2:AI$2000,B779,26)," ",INDEX('LŠZ H'!A$2:AI$2000,B779,25)))</f>
        <v>gen. Svobodu 852/15,958 01 Partizánske</v>
      </c>
      <c r="L779" s="456" t="str">
        <f>IF(A779="P",INDEX('LŠZ P'!A$2:AP$2000,B779,20),INDEX('LŠZ H'!A$2:AI$2000,B779,20))</f>
        <v>Jančiar</v>
      </c>
      <c r="M779" s="456" t="str">
        <f>IF(A779="P",CONCATENATE(INDEX('LŠZ P'!A$2:AP$2000,B779,3),"/",INDEX('LŠZ P'!A$2:AP$2000,B779,4)),CONCATENATE(INDEX('LŠZ H'!A$2:AI$2000,B779,3),"/",INDEX('LŠZ H'!A$2:AI$2000,B779,4)))</f>
        <v>BiGOLDEN 4 42/</v>
      </c>
      <c r="N779" s="459" t="str">
        <f>IF(A779="P",CONCATENATE(INDEX('LŠZ P'!A$2:AP$2000,B779,23),";",INDEX('LŠZ P'!A$2:AP$2000,B779,42)),CONCATENATE(INDEX('LŠZ H'!A$2:AI$2000,B779,23),";",INDEX('LŠZ H'!A$2:AI$2000,B779,39)))</f>
        <v>116;</v>
      </c>
      <c r="O779" s="254">
        <v>43692</v>
      </c>
      <c r="P779" s="251"/>
    </row>
    <row r="780" spans="1:16" x14ac:dyDescent="0.2">
      <c r="A780" s="253" t="s">
        <v>991</v>
      </c>
      <c r="B780" s="289">
        <v>1114</v>
      </c>
      <c r="C780" s="454">
        <v>777</v>
      </c>
      <c r="D780" s="288" t="str">
        <f>IF(A780="P",INDEX('LŠZ P'!A$2:AP$2000,B780,11),INDEX('LŠZ H'!A$2:AI$2000,B780,11))</f>
        <v>Róbert LABURDA</v>
      </c>
      <c r="E780" s="456" t="str">
        <f>IF(A780="P",INDEX('LŠZ P'!A$2:AP$2000,B780,5),INDEX('LŠZ H'!A$2:AI$2000,B780,5))</f>
        <v>OM-L114</v>
      </c>
      <c r="F780" s="288" t="str">
        <f>IF(A780="P",INDEX('LŠZ P'!A$2:AP$2000,B780,6),INDEX('LŠZ H'!A$2:AI$2000,B780,6))</f>
        <v>P871, P259</v>
      </c>
      <c r="G780" s="289" t="str">
        <f>IF(A780="P",INDEX('LŠZ P'!A$2:AP$2000,B780,21),INDEX('LŠZ H'!A$2:AI$2000,B780,21))</f>
        <v>P</v>
      </c>
      <c r="H780" s="457">
        <f>IF(A780="P",INDEX('LŠZ P'!A$2:AP$2000,B780,17),INDEX('LŠZ H'!A$2:AI$2000,B780,17))</f>
        <v>17761</v>
      </c>
      <c r="I780" s="254">
        <v>43493</v>
      </c>
      <c r="J780" s="289" t="str">
        <f>IF(A780="P",INDEX('LŠZ P'!A$2:AP$2000,B780,2),INDEX('LŠZ H'!A$2:AI$2000,B780,2))</f>
        <v>PK</v>
      </c>
      <c r="K780" s="458" t="str">
        <f>IF(A780="P",CONCATENATE(INDEX('LŠZ P'!A$2:AP$2000,B780,24),",",INDEX('LŠZ P'!A$2:AP$2000,B780,26)," ",INDEX('LŠZ P'!A$2:AP$2000,B780,25)),CONCATENATE(INDEX('LŠZ H'!A$2:AI$2000,B780,24),",",INDEX('LŠZ H'!A$2:AI$2000,B780,26)," ",INDEX('LŠZ H'!A$2:AI$2000,B780,25)))</f>
        <v>Líščie údolie 126,841 04 Bratislava</v>
      </c>
      <c r="L780" s="456" t="str">
        <f>IF(A780="P",INDEX('LŠZ P'!A$2:AP$2000,B780,20),INDEX('LŠZ H'!A$2:AI$2000,B780,20))</f>
        <v>Šimek</v>
      </c>
      <c r="M780" s="456" t="str">
        <f>IF(A780="P",CONCATENATE(INDEX('LŠZ P'!A$2:AP$2000,B780,3),"/",INDEX('LŠZ P'!A$2:AP$2000,B780,4)),CONCATENATE(INDEX('LŠZ H'!A$2:AI$2000,B780,3),"/",INDEX('LŠZ H'!A$2:AI$2000,B780,4)))</f>
        <v>NUCLEON XX 20/</v>
      </c>
      <c r="N780" s="459" t="str">
        <f>IF(A780="P",CONCATENATE(INDEX('LŠZ P'!A$2:AP$2000,B780,23),";",INDEX('LŠZ P'!A$2:AP$2000,B780,42)),CONCATENATE(INDEX('LŠZ H'!A$2:AI$2000,B780,23),";",INDEX('LŠZ H'!A$2:AI$2000,B780,39)))</f>
        <v>108;</v>
      </c>
      <c r="O780" s="254">
        <v>43692</v>
      </c>
      <c r="P780" s="251"/>
    </row>
    <row r="781" spans="1:16" x14ac:dyDescent="0.2">
      <c r="A781" s="253" t="s">
        <v>991</v>
      </c>
      <c r="B781" s="289">
        <v>188</v>
      </c>
      <c r="C781" s="454">
        <v>778</v>
      </c>
      <c r="D781" s="288" t="str">
        <f>IF(A781="P",INDEX('LŠZ P'!A$2:AP$2000,B781,11),INDEX('LŠZ H'!A$2:AI$2000,B781,11))</f>
        <v>Ing. Jozef VRABEC</v>
      </c>
      <c r="E781" s="456" t="str">
        <f>IF(A781="P",INDEX('LŠZ P'!A$2:AP$2000,B781,5),INDEX('LŠZ H'!A$2:AI$2000,B781,5))</f>
        <v>OM-P188</v>
      </c>
      <c r="F781" s="457">
        <f>IF(A781="P",INDEX('LŠZ P'!A$2:AP$2000,B781,6),INDEX('LŠZ H'!A$2:AI$2000,B781,6))</f>
        <v>0</v>
      </c>
      <c r="G781" s="289" t="str">
        <f>IF(A781="P",INDEX('LŠZ P'!A$2:AP$2000,B781,21),INDEX('LŠZ H'!A$2:AI$2000,B781,21))</f>
        <v>P</v>
      </c>
      <c r="H781" s="457">
        <f>IF(A781="P",INDEX('LŠZ P'!A$2:AP$2000,B781,17),INDEX('LŠZ H'!A$2:AI$2000,B781,17))</f>
        <v>20689</v>
      </c>
      <c r="I781" s="254">
        <v>43494</v>
      </c>
      <c r="J781" s="289" t="str">
        <f>IF(A781="P",INDEX('LŠZ P'!A$2:AP$2000,B781,2),INDEX('LŠZ H'!A$2:AI$2000,B781,2))</f>
        <v>PK</v>
      </c>
      <c r="K781" s="458" t="str">
        <f>IF(A781="P",CONCATENATE(INDEX('LŠZ P'!A$2:AP$2000,B781,24),",",INDEX('LŠZ P'!A$2:AP$2000,B781,26)," ",INDEX('LŠZ P'!A$2:AP$2000,B781,25)),CONCATENATE(INDEX('LŠZ H'!A$2:AI$2000,B781,24),",",INDEX('LŠZ H'!A$2:AI$2000,B781,26)," ",INDEX('LŠZ H'!A$2:AI$2000,B781,25)))</f>
        <v>Budovateľov 114,038 61 Lipovec</v>
      </c>
      <c r="L781" s="456" t="str">
        <f>IF(A781="P",INDEX('LŠZ P'!A$2:AP$2000,B781,20),INDEX('LŠZ H'!A$2:AI$2000,B781,20))</f>
        <v>Jánošík</v>
      </c>
      <c r="M781" s="456" t="str">
        <f>IF(A781="P",CONCATENATE(INDEX('LŠZ P'!A$2:AP$2000,B781,3),"/",INDEX('LŠZ P'!A$2:AP$2000,B781,4)),CONCATENATE(INDEX('LŠZ H'!A$2:AI$2000,B781,3),"/",INDEX('LŠZ H'!A$2:AI$2000,B781,4)))</f>
        <v>IMPULS 2 28/</v>
      </c>
      <c r="N781" s="459" t="str">
        <f>IF(A781="P",CONCATENATE(INDEX('LŠZ P'!A$2:AP$2000,B781,23),";",INDEX('LŠZ P'!A$2:AP$2000,B781,42)),CONCATENATE(INDEX('LŠZ H'!A$2:AI$2000,B781,23),";",INDEX('LŠZ H'!A$2:AI$2000,B781,39)))</f>
        <v>140,25;</v>
      </c>
      <c r="O781" s="254">
        <v>43692</v>
      </c>
      <c r="P781" s="251"/>
    </row>
    <row r="782" spans="1:16" x14ac:dyDescent="0.2">
      <c r="A782" s="253" t="s">
        <v>991</v>
      </c>
      <c r="B782" s="289">
        <v>603</v>
      </c>
      <c r="C782" s="454">
        <v>779</v>
      </c>
      <c r="D782" s="288" t="str">
        <f>IF(A782="P",INDEX('LŠZ P'!A$2:AP$2000,B782,11),INDEX('LŠZ H'!A$2:AI$2000,B782,11))</f>
        <v>Ing. Jozef VRABEC</v>
      </c>
      <c r="E782" s="456" t="str">
        <f>IF(A782="P",INDEX('LŠZ P'!A$2:AP$2000,B782,5),INDEX('LŠZ H'!A$2:AI$2000,B782,5))</f>
        <v>OM-P603</v>
      </c>
      <c r="F782" s="457">
        <f>IF(A782="P",INDEX('LŠZ P'!A$2:AP$2000,B782,6),INDEX('LŠZ H'!A$2:AI$2000,B782,6))</f>
        <v>0</v>
      </c>
      <c r="G782" s="289" t="str">
        <f>IF(A782="P",INDEX('LŠZ P'!A$2:AP$2000,B782,21),INDEX('LŠZ H'!A$2:AI$2000,B782,21))</f>
        <v>P</v>
      </c>
      <c r="H782" s="457">
        <f>IF(A782="P",INDEX('LŠZ P'!A$2:AP$2000,B782,17),INDEX('LŠZ H'!A$2:AI$2000,B782,17))</f>
        <v>19515</v>
      </c>
      <c r="I782" s="254">
        <v>43495</v>
      </c>
      <c r="J782" s="289" t="str">
        <f>IF(A782="P",INDEX('LŠZ P'!A$2:AP$2000,B782,2),INDEX('LŠZ H'!A$2:AI$2000,B782,2))</f>
        <v>PK</v>
      </c>
      <c r="K782" s="458" t="str">
        <f>IF(A782="P",CONCATENATE(INDEX('LŠZ P'!A$2:AP$2000,B782,24),",",INDEX('LŠZ P'!A$2:AP$2000,B782,26)," ",INDEX('LŠZ P'!A$2:AP$2000,B782,25)),CONCATENATE(INDEX('LŠZ H'!A$2:AI$2000,B782,24),",",INDEX('LŠZ H'!A$2:AI$2000,B782,26)," ",INDEX('LŠZ H'!A$2:AI$2000,B782,25)))</f>
        <v>Budovateľov 114,038 61 Lipovec</v>
      </c>
      <c r="L782" s="456" t="str">
        <f>IF(A782="P",INDEX('LŠZ P'!A$2:AP$2000,B782,20),INDEX('LŠZ H'!A$2:AI$2000,B782,20))</f>
        <v>Jánošík</v>
      </c>
      <c r="M782" s="456" t="str">
        <f>IF(A782="P",CONCATENATE(INDEX('LŠZ P'!A$2:AP$2000,B782,3),"/",INDEX('LŠZ P'!A$2:AP$2000,B782,4)),CONCATENATE(INDEX('LŠZ H'!A$2:AI$2000,B782,3),"/",INDEX('LŠZ H'!A$2:AI$2000,B782,4)))</f>
        <v>ORBIT 2 28/</v>
      </c>
      <c r="N782" s="459" t="str">
        <f>IF(A782="P",CONCATENATE(INDEX('LŠZ P'!A$2:AP$2000,B782,23),";",INDEX('LŠZ P'!A$2:AP$2000,B782,42)),CONCATENATE(INDEX('LŠZ H'!A$2:AI$2000,B782,23),";",INDEX('LŠZ H'!A$2:AI$2000,B782,39)))</f>
        <v>211,27;</v>
      </c>
      <c r="O782" s="254">
        <v>43692</v>
      </c>
      <c r="P782" s="251"/>
    </row>
    <row r="783" spans="1:16" x14ac:dyDescent="0.2">
      <c r="A783" s="253" t="s">
        <v>680</v>
      </c>
      <c r="B783" s="289">
        <v>447</v>
      </c>
      <c r="C783" s="454">
        <v>780</v>
      </c>
      <c r="D783" s="288">
        <f>IF(A783="P",INDEX('LŠZ P'!A$2:AP$2000,B783,11),INDEX('LŠZ H'!A$2:AI$2000,B783,11))</f>
        <v>0</v>
      </c>
      <c r="E783" s="456" t="str">
        <f>IF(A783="P",INDEX('LŠZ P'!A$2:AP$2000,B783,5),INDEX('LŠZ H'!A$2:AI$2000,B783,5))</f>
        <v>OM-H447</v>
      </c>
      <c r="F783" s="457">
        <f>IF(A783="P",INDEX('LŠZ P'!A$2:AP$2000,B783,6),INDEX('LŠZ H'!A$2:AI$2000,B783,6))</f>
        <v>0</v>
      </c>
      <c r="G783" s="289">
        <f>IF(A783="P",INDEX('LŠZ P'!A$2:AP$2000,B783,21),INDEX('LŠZ H'!A$2:AI$2000,B783,21))</f>
        <v>0</v>
      </c>
      <c r="H783" s="457">
        <f>IF(A783="P",INDEX('LŠZ P'!A$2:AP$2000,B783,17),INDEX('LŠZ H'!A$2:AI$2000,B783,17))</f>
        <v>0</v>
      </c>
      <c r="I783" s="254">
        <v>43496</v>
      </c>
      <c r="J783" s="289">
        <f>IF(A783="P",INDEX('LŠZ P'!A$2:AP$2000,B783,2),INDEX('LŠZ H'!A$2:AI$2000,B783,2))</f>
        <v>0</v>
      </c>
      <c r="K783" s="458" t="str">
        <f>IF(A783="P",CONCATENATE(INDEX('LŠZ P'!A$2:AP$2000,B783,24),",",INDEX('LŠZ P'!A$2:AP$2000,B783,26)," ",INDEX('LŠZ P'!A$2:AP$2000,B783,25)),CONCATENATE(INDEX('LŠZ H'!A$2:AI$2000,B783,24),",",INDEX('LŠZ H'!A$2:AI$2000,B783,26)," ",INDEX('LŠZ H'!A$2:AI$2000,B783,25)))</f>
        <v xml:space="preserve">, </v>
      </c>
      <c r="L783" s="456">
        <f>IF(A783="P",INDEX('LŠZ P'!A$2:AP$2000,B783,20),INDEX('LŠZ H'!A$2:AI$2000,B783,20))</f>
        <v>0</v>
      </c>
      <c r="M783" s="456" t="str">
        <f>IF(A783="P",CONCATENATE(INDEX('LŠZ P'!A$2:AP$2000,B783,3),"/",INDEX('LŠZ P'!A$2:AP$2000,B783,4)),CONCATENATE(INDEX('LŠZ H'!A$2:AI$2000,B783,3),"/",INDEX('LŠZ H'!A$2:AI$2000,B783,4)))</f>
        <v>/</v>
      </c>
      <c r="N783" s="459" t="e">
        <f>IF(A783="P",CONCATENATE(INDEX('LŠZ P'!A$2:AP$2000,B783,23),";",INDEX('LŠZ P'!A$2:AP$2000,B783,42)),CONCATENATE(INDEX('LŠZ H'!A$2:AI$2000,B783,23),";",INDEX('LŠZ H'!A$2:AI$2000,B783,39)))</f>
        <v>#REF!</v>
      </c>
      <c r="O783" s="254">
        <v>43699</v>
      </c>
      <c r="P783" s="251"/>
    </row>
    <row r="784" spans="1:16" x14ac:dyDescent="0.2">
      <c r="A784" s="253" t="s">
        <v>991</v>
      </c>
      <c r="B784" s="289">
        <v>1337</v>
      </c>
      <c r="C784" s="454">
        <v>781</v>
      </c>
      <c r="D784" s="288" t="str">
        <f>IF(A784="P",INDEX('LŠZ P'!A$2:AP$2000,B784,11),INDEX('LŠZ H'!A$2:AI$2000,B784,11))</f>
        <v>Štefan ŠTEFUNDA</v>
      </c>
      <c r="E784" s="456" t="str">
        <f>IF(A784="P",INDEX('LŠZ P'!A$2:AP$2000,B784,5),INDEX('LŠZ H'!A$2:AI$2000,B784,5))</f>
        <v>OM-L337</v>
      </c>
      <c r="F784" s="457">
        <f>IF(A784="P",INDEX('LŠZ P'!A$2:AP$2000,B784,6),INDEX('LŠZ H'!A$2:AI$2000,B784,6))</f>
        <v>0</v>
      </c>
      <c r="G784" s="289" t="str">
        <f>IF(A784="P",INDEX('LŠZ P'!A$2:AP$2000,B784,21),INDEX('LŠZ H'!A$2:AI$2000,B784,21))</f>
        <v>P</v>
      </c>
      <c r="H784" s="457">
        <f>IF(A784="P",INDEX('LŠZ P'!A$2:AP$2000,B784,17),INDEX('LŠZ H'!A$2:AI$2000,B784,17))</f>
        <v>19223</v>
      </c>
      <c r="I784" s="254">
        <v>43497</v>
      </c>
      <c r="J784" s="289" t="str">
        <f>IF(A784="P",INDEX('LŠZ P'!A$2:AP$2000,B784,2),INDEX('LŠZ H'!A$2:AI$2000,B784,2))</f>
        <v>PK</v>
      </c>
      <c r="K784" s="458" t="str">
        <f>IF(A784="P",CONCATENATE(INDEX('LŠZ P'!A$2:AP$2000,B784,24),",",INDEX('LŠZ P'!A$2:AP$2000,B784,26)," ",INDEX('LŠZ P'!A$2:AP$2000,B784,25)),CONCATENATE(INDEX('LŠZ H'!A$2:AI$2000,B784,24),",",INDEX('LŠZ H'!A$2:AI$2000,B784,26)," ",INDEX('LŠZ H'!A$2:AI$2000,B784,25)))</f>
        <v>Povina 140,023 33 Povina</v>
      </c>
      <c r="L784" s="456" t="str">
        <f>IF(A784="P",INDEX('LŠZ P'!A$2:AP$2000,B784,20),INDEX('LŠZ H'!A$2:AI$2000,B784,20))</f>
        <v>Vrabec</v>
      </c>
      <c r="M784" s="456" t="str">
        <f>IF(A784="P",CONCATENATE(INDEX('LŠZ P'!A$2:AP$2000,B784,3),"/",INDEX('LŠZ P'!A$2:AP$2000,B784,4)),CONCATENATE(INDEX('LŠZ H'!A$2:AI$2000,B784,3),"/",INDEX('LŠZ H'!A$2:AI$2000,B784,4)))</f>
        <v>ILLUSION 26/</v>
      </c>
      <c r="N784" s="459" t="str">
        <f>IF(A784="P",CONCATENATE(INDEX('LŠZ P'!A$2:AP$2000,B784,23),";",INDEX('LŠZ P'!A$2:AP$2000,B784,42)),CONCATENATE(INDEX('LŠZ H'!A$2:AI$2000,B784,23),";",INDEX('LŠZ H'!A$2:AI$2000,B784,39)))</f>
        <v>10,10;</v>
      </c>
      <c r="O784" s="254">
        <v>43113</v>
      </c>
      <c r="P784" s="251"/>
    </row>
    <row r="785" spans="1:16" x14ac:dyDescent="0.2">
      <c r="A785" s="253" t="s">
        <v>991</v>
      </c>
      <c r="B785" s="289">
        <v>814</v>
      </c>
      <c r="C785" s="454">
        <v>782</v>
      </c>
      <c r="D785" s="288" t="str">
        <f>IF(A785="P",INDEX('LŠZ P'!A$2:AP$2000,B785,11),INDEX('LŠZ H'!A$2:AI$2000,B785,11))</f>
        <v>Mgr. Viliam HREBÍK</v>
      </c>
      <c r="E785" s="456" t="str">
        <f>IF(A785="P",INDEX('LŠZ P'!A$2:AP$2000,B785,5),INDEX('LŠZ H'!A$2:AI$2000,B785,5))</f>
        <v>OM-P814</v>
      </c>
      <c r="F785" s="457" t="str">
        <f>IF(A785="P",INDEX('LŠZ P'!A$2:AP$2000,B785,6),INDEX('LŠZ H'!A$2:AI$2000,B785,6))</f>
        <v>P814</v>
      </c>
      <c r="G785" s="289" t="str">
        <f>IF(A785="P",INDEX('LŠZ P'!A$2:AP$2000,B785,21),INDEX('LŠZ H'!A$2:AI$2000,B785,21))</f>
        <v>P,P</v>
      </c>
      <c r="H785" s="457">
        <f>IF(A785="P",INDEX('LŠZ P'!A$2:AP$2000,B785,17),INDEX('LŠZ H'!A$2:AI$2000,B785,17))</f>
        <v>21497</v>
      </c>
      <c r="I785" s="254">
        <v>43498</v>
      </c>
      <c r="J785" s="289" t="str">
        <f>IF(A785="P",INDEX('LŠZ P'!A$2:AP$2000,B785,2),INDEX('LŠZ H'!A$2:AI$2000,B785,2))</f>
        <v>MPK</v>
      </c>
      <c r="K785" s="458" t="str">
        <f>IF(A785="P",CONCATENATE(INDEX('LŠZ P'!A$2:AP$2000,B785,24),",",INDEX('LŠZ P'!A$2:AP$2000,B785,26)," ",INDEX('LŠZ P'!A$2:AP$2000,B785,25)),CONCATENATE(INDEX('LŠZ H'!A$2:AI$2000,B785,24),",",INDEX('LŠZ H'!A$2:AI$2000,B785,26)," ",INDEX('LŠZ H'!A$2:AI$2000,B785,25)))</f>
        <v>ČSA 10,927 01 Šaľa</v>
      </c>
      <c r="L785" s="456" t="str">
        <f>IF(A785="P",INDEX('LŠZ P'!A$2:AP$2000,B785,20),INDEX('LŠZ H'!A$2:AI$2000,B785,20))</f>
        <v>Adame</v>
      </c>
      <c r="M785" s="456" t="str">
        <f>IF(A785="P",CONCATENATE(INDEX('LŠZ P'!A$2:AP$2000,B785,3),"/",INDEX('LŠZ P'!A$2:AP$2000,B785,4)),CONCATENATE(INDEX('LŠZ H'!A$2:AI$2000,B785,3),"/",INDEX('LŠZ H'!A$2:AI$2000,B785,4)))</f>
        <v>ENVI 2 25/RODEO 115</v>
      </c>
      <c r="N785" s="459" t="str">
        <f>IF(A785="P",CONCATENATE(INDEX('LŠZ P'!A$2:AP$2000,B785,23),";",INDEX('LŠZ P'!A$2:AP$2000,B785,42)),CONCATENATE(INDEX('LŠZ H'!A$2:AI$2000,B785,23),";",INDEX('LŠZ H'!A$2:AI$2000,B785,39)))</f>
        <v>437,30//488,05;</v>
      </c>
      <c r="O785" s="254">
        <v>43699</v>
      </c>
      <c r="P785" s="251"/>
    </row>
    <row r="786" spans="1:16" x14ac:dyDescent="0.2">
      <c r="A786" s="253" t="s">
        <v>991</v>
      </c>
      <c r="B786" s="289">
        <v>750</v>
      </c>
      <c r="C786" s="454">
        <v>783</v>
      </c>
      <c r="D786" s="288" t="str">
        <f>IF(A786="P",INDEX('LŠZ P'!A$2:AP$2000,B786,11),INDEX('LŠZ H'!A$2:AI$2000,B786,11))</f>
        <v>Aleš HREBÍK</v>
      </c>
      <c r="E786" s="456" t="str">
        <f>IF(A786="P",INDEX('LŠZ P'!A$2:AP$2000,B786,5),INDEX('LŠZ H'!A$2:AI$2000,B786,5))</f>
        <v>OM-P750</v>
      </c>
      <c r="F786" s="457" t="str">
        <f>IF(A786="P",INDEX('LŠZ P'!A$2:AP$2000,B786,6),INDEX('LŠZ H'!A$2:AI$2000,B786,6))</f>
        <v>P750</v>
      </c>
      <c r="G786" s="289" t="str">
        <f>IF(A786="P",INDEX('LŠZ P'!A$2:AP$2000,B786,21),INDEX('LŠZ H'!A$2:AI$2000,B786,21))</f>
        <v>P,P</v>
      </c>
      <c r="H786" s="457">
        <f>IF(A786="P",INDEX('LŠZ P'!A$2:AP$2000,B786,17),INDEX('LŠZ H'!A$2:AI$2000,B786,17))</f>
        <v>15413</v>
      </c>
      <c r="I786" s="254">
        <v>43499</v>
      </c>
      <c r="J786" s="289" t="str">
        <f>IF(A786="P",INDEX('LŠZ P'!A$2:AP$2000,B786,2),INDEX('LŠZ H'!A$2:AI$2000,B786,2))</f>
        <v>MPK</v>
      </c>
      <c r="K786" s="458" t="str">
        <f>IF(A786="P",CONCATENATE(INDEX('LŠZ P'!A$2:AP$2000,B786,24),",",INDEX('LŠZ P'!A$2:AP$2000,B786,26)," ",INDEX('LŠZ P'!A$2:AP$2000,B786,25)),CONCATENATE(INDEX('LŠZ H'!A$2:AI$2000,B786,24),",",INDEX('LŠZ H'!A$2:AI$2000,B786,26)," ",INDEX('LŠZ H'!A$2:AI$2000,B786,25)))</f>
        <v>Roľnícka 13,031 05 L. Mikuláš</v>
      </c>
      <c r="L786" s="456" t="str">
        <f>IF(A786="P",INDEX('LŠZ P'!A$2:AP$2000,B786,20),INDEX('LŠZ H'!A$2:AI$2000,B786,20))</f>
        <v>Adame</v>
      </c>
      <c r="M786" s="456" t="str">
        <f>IF(A786="P",CONCATENATE(INDEX('LŠZ P'!A$2:AP$2000,B786,3),"/",INDEX('LŠZ P'!A$2:AP$2000,B786,4)),CONCATENATE(INDEX('LŠZ H'!A$2:AI$2000,B786,3),"/",INDEX('LŠZ H'!A$2:AI$2000,B786,4)))</f>
        <v>METIS 2 /RIDER THRUST</v>
      </c>
      <c r="N786" s="459" t="str">
        <f>IF(A786="P",CONCATENATE(INDEX('LŠZ P'!A$2:AP$2000,B786,23),";",INDEX('LŠZ P'!A$2:AP$2000,B786,42)),CONCATENATE(INDEX('LŠZ H'!A$2:AI$2000,B786,23),";",INDEX('LŠZ H'!A$2:AI$2000,B786,39)))</f>
        <v>57//88,50;RPF,L1+1</v>
      </c>
      <c r="O786" s="254">
        <v>43699</v>
      </c>
      <c r="P786" s="251"/>
    </row>
    <row r="787" spans="1:16" x14ac:dyDescent="0.2">
      <c r="A787" s="253" t="s">
        <v>991</v>
      </c>
      <c r="B787" s="289">
        <v>823</v>
      </c>
      <c r="C787" s="454">
        <v>784</v>
      </c>
      <c r="D787" s="288" t="str">
        <f>IF(A787="P",INDEX('LŠZ P'!A$2:AP$2000,B787,11),INDEX('LŠZ H'!A$2:AI$2000,B787,11))</f>
        <v>Stanislav MAŠÍR</v>
      </c>
      <c r="E787" s="456" t="str">
        <f>IF(A787="P",INDEX('LŠZ P'!A$2:AP$2000,B787,5),INDEX('LŠZ H'!A$2:AI$2000,B787,5))</f>
        <v>OM-P823</v>
      </c>
      <c r="F787" s="457" t="str">
        <f>IF(A787="P",INDEX('LŠZ P'!A$2:AP$2000,B787,6),INDEX('LŠZ H'!A$2:AI$2000,B787,6))</f>
        <v>P823</v>
      </c>
      <c r="G787" s="289" t="str">
        <f>IF(A787="P",INDEX('LŠZ P'!A$2:AP$2000,B787,21),INDEX('LŠZ H'!A$2:AI$2000,B787,21))</f>
        <v>V,V</v>
      </c>
      <c r="H787" s="457">
        <f>IF(A787="P",INDEX('LŠZ P'!A$2:AP$2000,B787,17),INDEX('LŠZ H'!A$2:AI$2000,B787,17))</f>
        <v>19466</v>
      </c>
      <c r="I787" s="254">
        <v>43500</v>
      </c>
      <c r="J787" s="289" t="str">
        <f>IF(A787="P",INDEX('LŠZ P'!A$2:AP$2000,B787,2),INDEX('LŠZ H'!A$2:AI$2000,B787,2))</f>
        <v>MPK</v>
      </c>
      <c r="K787" s="458" t="str">
        <f>IF(A787="P",CONCATENATE(INDEX('LŠZ P'!A$2:AP$2000,B787,24),",",INDEX('LŠZ P'!A$2:AP$2000,B787,26)," ",INDEX('LŠZ P'!A$2:AP$2000,B787,25)),CONCATENATE(INDEX('LŠZ H'!A$2:AI$2000,B787,24),",",INDEX('LŠZ H'!A$2:AI$2000,B787,26)," ",INDEX('LŠZ H'!A$2:AI$2000,B787,25)))</f>
        <v>Cintorínska 234,95193 Machulince</v>
      </c>
      <c r="L787" s="456" t="str">
        <f>IF(A787="P",INDEX('LŠZ P'!A$2:AP$2000,B787,20),INDEX('LŠZ H'!A$2:AI$2000,B787,20))</f>
        <v>Kačmár</v>
      </c>
      <c r="M787" s="456" t="str">
        <f>IF(A787="P",CONCATENATE(INDEX('LŠZ P'!A$2:AP$2000,B787,3),"/",INDEX('LŠZ P'!A$2:AP$2000,B787,4)),CONCATENATE(INDEX('LŠZ H'!A$2:AI$2000,B787,3),"/",INDEX('LŠZ H'!A$2:AI$2000,B787,4)))</f>
        <v>GOLDEN 5 24/MINIPLANE TOP 80</v>
      </c>
      <c r="N787" s="459" t="str">
        <f>IF(A787="P",CONCATENATE(INDEX('LŠZ P'!A$2:AP$2000,B787,23),";",INDEX('LŠZ P'!A$2:AP$2000,B787,42)),CONCATENATE(INDEX('LŠZ H'!A$2:AI$2000,B787,23),";",INDEX('LŠZ H'!A$2:AI$2000,B787,39)))</f>
        <v>0//0;</v>
      </c>
      <c r="O787" s="254">
        <v>43699</v>
      </c>
      <c r="P787" s="251"/>
    </row>
    <row r="788" spans="1:16" x14ac:dyDescent="0.2">
      <c r="A788" s="253" t="s">
        <v>991</v>
      </c>
      <c r="B788" s="289">
        <v>276</v>
      </c>
      <c r="C788" s="454">
        <v>785</v>
      </c>
      <c r="D788" s="288" t="str">
        <f>IF(A788="P",INDEX('LŠZ P'!A$2:AP$2000,B788,11),INDEX('LŠZ H'!A$2:AI$2000,B788,11))</f>
        <v>Ing. Róbert SETNIČKA</v>
      </c>
      <c r="E788" s="456" t="str">
        <f>IF(A788="P",INDEX('LŠZ P'!A$2:AP$2000,B788,5),INDEX('LŠZ H'!A$2:AI$2000,B788,5))</f>
        <v>OM-P276</v>
      </c>
      <c r="F788" s="457">
        <f>IF(A788="P",INDEX('LŠZ P'!A$2:AP$2000,B788,6),INDEX('LŠZ H'!A$2:AI$2000,B788,6))</f>
        <v>0</v>
      </c>
      <c r="G788" s="289" t="str">
        <f>IF(A788="P",INDEX('LŠZ P'!A$2:AP$2000,B788,21),INDEX('LŠZ H'!A$2:AI$2000,B788,21))</f>
        <v>V</v>
      </c>
      <c r="H788" s="457">
        <f>IF(A788="P",INDEX('LŠZ P'!A$2:AP$2000,B788,17),INDEX('LŠZ H'!A$2:AI$2000,B788,17))</f>
        <v>21442</v>
      </c>
      <c r="I788" s="254">
        <v>43501</v>
      </c>
      <c r="J788" s="289" t="str">
        <f>IF(A788="P",INDEX('LŠZ P'!A$2:AP$2000,B788,2),INDEX('LŠZ H'!A$2:AI$2000,B788,2))</f>
        <v>PK</v>
      </c>
      <c r="K788" s="458" t="str">
        <f>IF(A788="P",CONCATENATE(INDEX('LŠZ P'!A$2:AP$2000,B788,24),",",INDEX('LŠZ P'!A$2:AP$2000,B788,26)," ",INDEX('LŠZ P'!A$2:AP$2000,B788,25)),CONCATENATE(INDEX('LŠZ H'!A$2:AI$2000,B788,24),",",INDEX('LŠZ H'!A$2:AI$2000,B788,26)," ",INDEX('LŠZ H'!A$2:AI$2000,B788,25)))</f>
        <v>Sibírska 60,831 02 Bratislava</v>
      </c>
      <c r="L788" s="456" t="str">
        <f>IF(A788="P",INDEX('LŠZ P'!A$2:AP$2000,B788,20),INDEX('LŠZ H'!A$2:AI$2000,B788,20))</f>
        <v>Vyparina</v>
      </c>
      <c r="M788" s="456" t="str">
        <f>IF(A788="P",CONCATENATE(INDEX('LŠZ P'!A$2:AP$2000,B788,3),"/",INDEX('LŠZ P'!A$2:AP$2000,B788,4)),CONCATENATE(INDEX('LŠZ H'!A$2:AI$2000,B788,3),"/",INDEX('LŠZ H'!A$2:AI$2000,B788,4)))</f>
        <v>DELTA 4 XL/</v>
      </c>
      <c r="N788" s="459" t="str">
        <f>IF(A788="P",CONCATENATE(INDEX('LŠZ P'!A$2:AP$2000,B788,23),";",INDEX('LŠZ P'!A$2:AP$2000,B788,42)),CONCATENATE(INDEX('LŠZ H'!A$2:AI$2000,B788,23),";",INDEX('LŠZ H'!A$2:AI$2000,B788,39)))</f>
        <v>70;</v>
      </c>
      <c r="O788" s="254">
        <v>43699</v>
      </c>
      <c r="P788" s="251"/>
    </row>
    <row r="789" spans="1:16" x14ac:dyDescent="0.2">
      <c r="A789" s="253" t="s">
        <v>991</v>
      </c>
      <c r="B789" s="289">
        <v>589</v>
      </c>
      <c r="C789" s="454">
        <v>786</v>
      </c>
      <c r="D789" s="288">
        <f>IF(A789="P",INDEX('LŠZ P'!A$2:AP$2000,B789,11),INDEX('LŠZ H'!A$2:AI$2000,B789,11))</f>
        <v>0</v>
      </c>
      <c r="E789" s="456" t="str">
        <f>IF(A789="P",INDEX('LŠZ P'!A$2:AP$2000,B789,5),INDEX('LŠZ H'!A$2:AI$2000,B789,5))</f>
        <v>OM-P589</v>
      </c>
      <c r="F789" s="457">
        <f>IF(A789="P",INDEX('LŠZ P'!A$2:AP$2000,B789,6),INDEX('LŠZ H'!A$2:AI$2000,B789,6))</f>
        <v>0</v>
      </c>
      <c r="G789" s="289">
        <f>IF(A789="P",INDEX('LŠZ P'!A$2:AP$2000,B789,21),INDEX('LŠZ H'!A$2:AI$2000,B789,21))</f>
        <v>0</v>
      </c>
      <c r="H789" s="457">
        <f>IF(A789="P",INDEX('LŠZ P'!A$2:AP$2000,B789,17),INDEX('LŠZ H'!A$2:AI$2000,B789,17))</f>
        <v>0</v>
      </c>
      <c r="I789" s="254">
        <v>43502</v>
      </c>
      <c r="J789" s="289">
        <f>IF(A789="P",INDEX('LŠZ P'!A$2:AP$2000,B789,2),INDEX('LŠZ H'!A$2:AI$2000,B789,2))</f>
        <v>0</v>
      </c>
      <c r="K789" s="458" t="str">
        <f>IF(A789="P",CONCATENATE(INDEX('LŠZ P'!A$2:AP$2000,B789,24),",",INDEX('LŠZ P'!A$2:AP$2000,B789,26)," ",INDEX('LŠZ P'!A$2:AP$2000,B789,25)),CONCATENATE(INDEX('LŠZ H'!A$2:AI$2000,B789,24),",",INDEX('LŠZ H'!A$2:AI$2000,B789,26)," ",INDEX('LŠZ H'!A$2:AI$2000,B789,25)))</f>
        <v xml:space="preserve">, </v>
      </c>
      <c r="L789" s="456">
        <f>IF(A789="P",INDEX('LŠZ P'!A$2:AP$2000,B789,20),INDEX('LŠZ H'!A$2:AI$2000,B789,20))</f>
        <v>0</v>
      </c>
      <c r="M789" s="456" t="str">
        <f>IF(A789="P",CONCATENATE(INDEX('LŠZ P'!A$2:AP$2000,B789,3),"/",INDEX('LŠZ P'!A$2:AP$2000,B789,4)),CONCATENATE(INDEX('LŠZ H'!A$2:AI$2000,B789,3),"/",INDEX('LŠZ H'!A$2:AI$2000,B789,4)))</f>
        <v>/</v>
      </c>
      <c r="N789" s="459" t="str">
        <f>IF(A789="P",CONCATENATE(INDEX('LŠZ P'!A$2:AP$2000,B789,23),";",INDEX('LŠZ P'!A$2:AP$2000,B789,42)),CONCATENATE(INDEX('LŠZ H'!A$2:AI$2000,B789,23),";",INDEX('LŠZ H'!A$2:AI$2000,B789,39)))</f>
        <v>;</v>
      </c>
      <c r="O789" s="254">
        <v>43701</v>
      </c>
      <c r="P789" s="251"/>
    </row>
    <row r="790" spans="1:16" x14ac:dyDescent="0.2">
      <c r="A790" s="253" t="s">
        <v>991</v>
      </c>
      <c r="B790" s="289">
        <v>447</v>
      </c>
      <c r="C790" s="454">
        <v>787</v>
      </c>
      <c r="D790" s="288" t="str">
        <f>IF(A790="P",INDEX('LŠZ P'!A$2:AP$2000,B790,11),INDEX('LŠZ H'!A$2:AI$2000,B790,11))</f>
        <v>Marián STRAKA</v>
      </c>
      <c r="E790" s="456" t="str">
        <f>IF(A790="P",INDEX('LŠZ P'!A$2:AP$2000,B790,5),INDEX('LŠZ H'!A$2:AI$2000,B790,5))</f>
        <v>OM-P447</v>
      </c>
      <c r="F790" s="457" t="str">
        <f>IF(A790="P",INDEX('LŠZ P'!A$2:AP$2000,B790,6),INDEX('LŠZ H'!A$2:AI$2000,B790,6))</f>
        <v>P795</v>
      </c>
      <c r="G790" s="289" t="str">
        <f>IF(A790="P",INDEX('LŠZ P'!A$2:AP$2000,B790,21),INDEX('LŠZ H'!A$2:AI$2000,B790,21))</f>
        <v>P//P</v>
      </c>
      <c r="H790" s="457">
        <f>IF(A790="P",INDEX('LŠZ P'!A$2:AP$2000,B790,17),INDEX('LŠZ H'!A$2:AI$2000,B790,17))</f>
        <v>17771</v>
      </c>
      <c r="I790" s="254">
        <v>43503</v>
      </c>
      <c r="J790" s="289" t="str">
        <f>IF(A790="P",INDEX('LŠZ P'!A$2:AP$2000,B790,2),INDEX('LŠZ H'!A$2:AI$2000,B790,2))</f>
        <v>MPK</v>
      </c>
      <c r="K790" s="458" t="str">
        <f>IF(A790="P",CONCATENATE(INDEX('LŠZ P'!A$2:AP$2000,B790,24),",",INDEX('LŠZ P'!A$2:AP$2000,B790,26)," ",INDEX('LŠZ P'!A$2:AP$2000,B790,25)),CONCATENATE(INDEX('LŠZ H'!A$2:AI$2000,B790,24),",",INDEX('LŠZ H'!A$2:AI$2000,B790,26)," ",INDEX('LŠZ H'!A$2:AI$2000,B790,25)))</f>
        <v>Kysak 363,044 81 Kysak</v>
      </c>
      <c r="L790" s="456" t="str">
        <f>IF(A790="P",INDEX('LŠZ P'!A$2:AP$2000,B790,20),INDEX('LŠZ H'!A$2:AI$2000,B790,20))</f>
        <v>Vyparina/Šimko</v>
      </c>
      <c r="M790" s="456" t="str">
        <f>IF(A790="P",CONCATENATE(INDEX('LŠZ P'!A$2:AP$2000,B790,3),"/",INDEX('LŠZ P'!A$2:AP$2000,B790,4)),CONCATENATE(INDEX('LŠZ H'!A$2:AI$2000,B790,3),"/",INDEX('LŠZ H'!A$2:AI$2000,B790,4)))</f>
        <v>ION 3 L /RR ELECTRIC F 200</v>
      </c>
      <c r="N790" s="459" t="str">
        <f>IF(A790="P",CONCATENATE(INDEX('LŠZ P'!A$2:AP$2000,B790,23),";",INDEX('LŠZ P'!A$2:AP$2000,B790,42)),CONCATENATE(INDEX('LŠZ H'!A$2:AI$2000,B790,23),";",INDEX('LŠZ H'!A$2:AI$2000,B790,39)))</f>
        <v>181,58//199,20;PLS para do 20.1.2022, PLS č.17798/P</v>
      </c>
      <c r="O790" s="254">
        <v>43698</v>
      </c>
      <c r="P790" s="251"/>
    </row>
    <row r="791" spans="1:16" x14ac:dyDescent="0.2">
      <c r="A791" s="253" t="s">
        <v>991</v>
      </c>
      <c r="B791" s="289">
        <v>326</v>
      </c>
      <c r="C791" s="454">
        <v>788</v>
      </c>
      <c r="D791" s="288" t="str">
        <f>IF(A791="P",INDEX('LŠZ P'!A$2:AP$2000,B791,11),INDEX('LŠZ H'!A$2:AI$2000,B791,11))</f>
        <v>Michal PUTALA</v>
      </c>
      <c r="E791" s="456" t="str">
        <f>IF(A791="P",INDEX('LŠZ P'!A$2:AP$2000,B791,5),INDEX('LŠZ H'!A$2:AI$2000,B791,5))</f>
        <v>OM-P326</v>
      </c>
      <c r="F791" s="457">
        <f>IF(A791="P",INDEX('LŠZ P'!A$2:AP$2000,B791,6),INDEX('LŠZ H'!A$2:AI$2000,B791,6))</f>
        <v>0</v>
      </c>
      <c r="G791" s="289" t="str">
        <f>IF(A791="P",INDEX('LŠZ P'!A$2:AP$2000,B791,21),INDEX('LŠZ H'!A$2:AI$2000,B791,21))</f>
        <v>V</v>
      </c>
      <c r="H791" s="457">
        <f>IF(A791="P",INDEX('LŠZ P'!A$2:AP$2000,B791,17),INDEX('LŠZ H'!A$2:AI$2000,B791,17))</f>
        <v>21492</v>
      </c>
      <c r="I791" s="254">
        <v>43504</v>
      </c>
      <c r="J791" s="289" t="str">
        <f>IF(A791="P",INDEX('LŠZ P'!A$2:AP$2000,B791,2),INDEX('LŠZ H'!A$2:AI$2000,B791,2))</f>
        <v>PK</v>
      </c>
      <c r="K791" s="458" t="str">
        <f>IF(A791="P",CONCATENATE(INDEX('LŠZ P'!A$2:AP$2000,B791,24),",",INDEX('LŠZ P'!A$2:AP$2000,B791,26)," ",INDEX('LŠZ P'!A$2:AP$2000,B791,25)),CONCATENATE(INDEX('LŠZ H'!A$2:AI$2000,B791,24),",",INDEX('LŠZ H'!A$2:AI$2000,B791,26)," ",INDEX('LŠZ H'!A$2:AI$2000,B791,25)))</f>
        <v>Strelenka 548,020 54 Lysá pod Makytou</v>
      </c>
      <c r="L791" s="456" t="str">
        <f>IF(A791="P",INDEX('LŠZ P'!A$2:AP$2000,B791,20),INDEX('LŠZ H'!A$2:AI$2000,B791,20))</f>
        <v>Čierny</v>
      </c>
      <c r="M791" s="456" t="str">
        <f>IF(A791="P",CONCATENATE(INDEX('LŠZ P'!A$2:AP$2000,B791,3),"/",INDEX('LŠZ P'!A$2:AP$2000,B791,4)),CONCATENATE(INDEX('LŠZ H'!A$2:AI$2000,B791,3),"/",INDEX('LŠZ H'!A$2:AI$2000,B791,4)))</f>
        <v>SIRIUS II 35/</v>
      </c>
      <c r="N791" s="459" t="str">
        <f>IF(A791="P",CONCATENATE(INDEX('LŠZ P'!A$2:AP$2000,B791,23),";",INDEX('LŠZ P'!A$2:AP$2000,B791,42)),CONCATENATE(INDEX('LŠZ H'!A$2:AI$2000,B791,23),";",INDEX('LŠZ H'!A$2:AI$2000,B791,39)))</f>
        <v>0;</v>
      </c>
      <c r="O791" s="254">
        <v>43694</v>
      </c>
      <c r="P791" s="251"/>
    </row>
    <row r="792" spans="1:16" x14ac:dyDescent="0.2">
      <c r="A792" s="253" t="s">
        <v>991</v>
      </c>
      <c r="B792" s="289">
        <v>336</v>
      </c>
      <c r="C792" s="454">
        <v>789</v>
      </c>
      <c r="D792" s="288" t="str">
        <f>IF(A792="P",INDEX('LŠZ P'!A$2:AP$2000,B792,11),INDEX('LŠZ H'!A$2:AI$2000,B792,11))</f>
        <v>Roland SLAMKA</v>
      </c>
      <c r="E792" s="456" t="str">
        <f>IF(A792="P",INDEX('LŠZ P'!A$2:AP$2000,B792,5),INDEX('LŠZ H'!A$2:AI$2000,B792,5))</f>
        <v>OM-P336</v>
      </c>
      <c r="F792" s="457">
        <f>IF(A792="P",INDEX('LŠZ P'!A$2:AP$2000,B792,6),INDEX('LŠZ H'!A$2:AI$2000,B792,6))</f>
        <v>0</v>
      </c>
      <c r="G792" s="289" t="str">
        <f>IF(A792="P",INDEX('LŠZ P'!A$2:AP$2000,B792,21),INDEX('LŠZ H'!A$2:AI$2000,B792,21))</f>
        <v>P,Z</v>
      </c>
      <c r="H792" s="457">
        <f>IF(A792="P",INDEX('LŠZ P'!A$2:AP$2000,B792,17),INDEX('LŠZ H'!A$2:AI$2000,B792,17))</f>
        <v>20237</v>
      </c>
      <c r="I792" s="254">
        <v>43505</v>
      </c>
      <c r="J792" s="289" t="str">
        <f>IF(A792="P",INDEX('LŠZ P'!A$2:AP$2000,B792,2),INDEX('LŠZ H'!A$2:AI$2000,B792,2))</f>
        <v>PK</v>
      </c>
      <c r="K792" s="458" t="str">
        <f>IF(A792="P",CONCATENATE(INDEX('LŠZ P'!A$2:AP$2000,B792,24),",",INDEX('LŠZ P'!A$2:AP$2000,B792,26)," ",INDEX('LŠZ P'!A$2:AP$2000,B792,25)),CONCATENATE(INDEX('LŠZ H'!A$2:AI$2000,B792,24),",",INDEX('LŠZ H'!A$2:AI$2000,B792,26)," ",INDEX('LŠZ H'!A$2:AI$2000,B792,25)))</f>
        <v>Považská Teplá 117,017 05 Považská Bystrica</v>
      </c>
      <c r="L792" s="456" t="str">
        <f>IF(A792="P",INDEX('LŠZ P'!A$2:AP$2000,B792,20),INDEX('LŠZ H'!A$2:AI$2000,B792,20))</f>
        <v>Jánošík</v>
      </c>
      <c r="M792" s="456" t="str">
        <f>IF(A792="P",CONCATENATE(INDEX('LŠZ P'!A$2:AP$2000,B792,3),"/",INDEX('LŠZ P'!A$2:AP$2000,B792,4)),CONCATENATE(INDEX('LŠZ H'!A$2:AI$2000,B792,3),"/",INDEX('LŠZ H'!A$2:AI$2000,B792,4)))</f>
        <v>DELTA 3 ML/</v>
      </c>
      <c r="N792" s="459" t="str">
        <f>IF(A792="P",CONCATENATE(INDEX('LŠZ P'!A$2:AP$2000,B792,23),";",INDEX('LŠZ P'!A$2:AP$2000,B792,42)),CONCATENATE(INDEX('LŠZ H'!A$2:AI$2000,B792,23),";",INDEX('LŠZ H'!A$2:AI$2000,B792,39)))</f>
        <v>0;</v>
      </c>
      <c r="O792" s="254">
        <v>43694</v>
      </c>
      <c r="P792" s="251"/>
    </row>
    <row r="793" spans="1:16" x14ac:dyDescent="0.2">
      <c r="A793" s="253" t="s">
        <v>991</v>
      </c>
      <c r="B793" s="289">
        <v>910</v>
      </c>
      <c r="C793" s="454">
        <v>790</v>
      </c>
      <c r="D793" s="288" t="str">
        <f>IF(A793="P",INDEX('LŠZ P'!A$2:AP$2000,B793,11),INDEX('LŠZ H'!A$2:AI$2000,B793,11))</f>
        <v>Mgr.Ing.Andrej LEGUTKÝ</v>
      </c>
      <c r="E793" s="456" t="str">
        <f>IF(A793="P",INDEX('LŠZ P'!A$2:AP$2000,B793,5),INDEX('LŠZ H'!A$2:AI$2000,B793,5))</f>
        <v>OM-P910</v>
      </c>
      <c r="F793" s="457">
        <f>IF(A793="P",INDEX('LŠZ P'!A$2:AP$2000,B793,6),INDEX('LŠZ H'!A$2:AI$2000,B793,6))</f>
        <v>0</v>
      </c>
      <c r="G793" s="289" t="str">
        <f>IF(A793="P",INDEX('LŠZ P'!A$2:AP$2000,B793,21),INDEX('LŠZ H'!A$2:AI$2000,B793,21))</f>
        <v>P</v>
      </c>
      <c r="H793" s="457">
        <f>IF(A793="P",INDEX('LŠZ P'!A$2:AP$2000,B793,17),INDEX('LŠZ H'!A$2:AI$2000,B793,17))</f>
        <v>17774</v>
      </c>
      <c r="I793" s="254">
        <v>43506</v>
      </c>
      <c r="J793" s="289" t="str">
        <f>IF(A793="P",INDEX('LŠZ P'!A$2:AP$2000,B793,2),INDEX('LŠZ H'!A$2:AI$2000,B793,2))</f>
        <v>PK</v>
      </c>
      <c r="K793" s="458" t="str">
        <f>IF(A793="P",CONCATENATE(INDEX('LŠZ P'!A$2:AP$2000,B793,24),",",INDEX('LŠZ P'!A$2:AP$2000,B793,26)," ",INDEX('LŠZ P'!A$2:AP$2000,B793,25)),CONCATENATE(INDEX('LŠZ H'!A$2:AI$2000,B793,24),",",INDEX('LŠZ H'!A$2:AI$2000,B793,26)," ",INDEX('LŠZ H'!A$2:AI$2000,B793,25)))</f>
        <v>Kpt.Nálepku 139/98,059 21 Svit</v>
      </c>
      <c r="L793" s="456" t="str">
        <f>IF(A793="P",INDEX('LŠZ P'!A$2:AP$2000,B793,20),INDEX('LŠZ H'!A$2:AI$2000,B793,20))</f>
        <v>Šleboda</v>
      </c>
      <c r="M793" s="456" t="str">
        <f>IF(A793="P",CONCATENATE(INDEX('LŠZ P'!A$2:AP$2000,B793,3),"/",INDEX('LŠZ P'!A$2:AP$2000,B793,4)),CONCATENATE(INDEX('LŠZ H'!A$2:AI$2000,B793,3),"/",INDEX('LŠZ H'!A$2:AI$2000,B793,4)))</f>
        <v>DELTA 3 XL/</v>
      </c>
      <c r="N793" s="459" t="str">
        <f>IF(A793="P",CONCATENATE(INDEX('LŠZ P'!A$2:AP$2000,B793,23),";",INDEX('LŠZ P'!A$2:AP$2000,B793,42)),CONCATENATE(INDEX('LŠZ H'!A$2:AI$2000,B793,23),";",INDEX('LŠZ H'!A$2:AI$2000,B793,39)))</f>
        <v>292;</v>
      </c>
      <c r="O793" s="254">
        <v>43698</v>
      </c>
      <c r="P793" s="251"/>
    </row>
    <row r="794" spans="1:16" x14ac:dyDescent="0.2">
      <c r="A794" s="253" t="s">
        <v>680</v>
      </c>
      <c r="B794" s="289">
        <v>77</v>
      </c>
      <c r="C794" s="454">
        <v>791</v>
      </c>
      <c r="D794" s="288" t="str">
        <f>IF(A794="P",INDEX('LŠZ P'!A$2:AP$2000,B794,11),INDEX('LŠZ H'!A$2:AI$2000,B794,11))</f>
        <v>František ŠUCHAŇ</v>
      </c>
      <c r="E794" s="456" t="str">
        <f>IF(A794="P",INDEX('LŠZ P'!A$2:AP$2000,B794,5),INDEX('LŠZ H'!A$2:AI$2000,B794,5))</f>
        <v>OM-H077</v>
      </c>
      <c r="F794" s="457">
        <f>IF(A794="P",INDEX('LŠZ P'!A$2:AP$2000,B794,6),INDEX('LŠZ H'!A$2:AI$2000,B794,6))</f>
        <v>0</v>
      </c>
      <c r="G794" s="289" t="str">
        <f>IF(A794="P",INDEX('LŠZ P'!A$2:AP$2000,B794,21),INDEX('LŠZ H'!A$2:AI$2000,B794,21))</f>
        <v>17/13</v>
      </c>
      <c r="H794" s="457">
        <f>IF(A794="P",INDEX('LŠZ P'!A$2:AP$2000,B794,17),INDEX('LŠZ H'!A$2:AI$2000,B794,17))</f>
        <v>2009</v>
      </c>
      <c r="I794" s="254">
        <v>43507</v>
      </c>
      <c r="J794" s="289" t="str">
        <f>IF(A794="P",INDEX('LŠZ P'!A$2:AP$2000,B794,2),INDEX('LŠZ H'!A$2:AI$2000,B794,2))</f>
        <v>MZK</v>
      </c>
      <c r="K794" s="458" t="str">
        <f>IF(A794="P",CONCATENATE(INDEX('LŠZ P'!A$2:AP$2000,B794,24),",",INDEX('LŠZ P'!A$2:AP$2000,B794,26)," ",INDEX('LŠZ P'!A$2:AP$2000,B794,25)),CONCATENATE(INDEX('LŠZ H'!A$2:AI$2000,B794,24),",",INDEX('LŠZ H'!A$2:AI$2000,B794,26)," ",INDEX('LŠZ H'!A$2:AI$2000,B794,25)))</f>
        <v>2, 185</v>
      </c>
      <c r="L794" s="456" t="str">
        <f>IF(A794="P",INDEX('LŠZ P'!A$2:AP$2000,B794,20),INDEX('LŠZ H'!A$2:AI$2000,B794,20))</f>
        <v>P</v>
      </c>
      <c r="M794" s="456" t="str">
        <f>IF(A794="P",CONCATENATE(INDEX('LŠZ P'!A$2:AP$2000,B794,3),"/",INDEX('LŠZ P'!A$2:AP$2000,B794,4)),CONCATENATE(INDEX('LŠZ H'!A$2:AI$2000,B794,3),"/",INDEX('LŠZ H'!A$2:AI$2000,B794,4)))</f>
        <v>GRADIENT 130/TOMI 5/</v>
      </c>
      <c r="N794" s="459" t="e">
        <f>IF(A794="P",CONCATENATE(INDEX('LŠZ P'!A$2:AP$2000,B794,23),";",INDEX('LŠZ P'!A$2:AP$2000,B794,42)),CONCATENATE(INDEX('LŠZ H'!A$2:AI$2000,B794,23),";",INDEX('LŠZ H'!A$2:AI$2000,B794,39)))</f>
        <v>#REF!</v>
      </c>
      <c r="O794" s="254">
        <v>43700</v>
      </c>
      <c r="P794" s="251"/>
    </row>
    <row r="795" spans="1:16" x14ac:dyDescent="0.2">
      <c r="A795" s="253" t="s">
        <v>680</v>
      </c>
      <c r="B795" s="289">
        <v>406</v>
      </c>
      <c r="C795" s="454">
        <v>792</v>
      </c>
      <c r="D795" s="288" t="str">
        <f>IF(A795="P",INDEX('LŠZ P'!A$2:AP$2000,B795,11),INDEX('LŠZ H'!A$2:AI$2000,B795,11))</f>
        <v>Ing. Maroš VALENTOVIČ</v>
      </c>
      <c r="E795" s="456" t="str">
        <f>IF(A795="P",INDEX('LŠZ P'!A$2:AP$2000,B795,5),INDEX('LŠZ H'!A$2:AI$2000,B795,5))</f>
        <v>OM-H406</v>
      </c>
      <c r="F795" s="457">
        <f>IF(A795="P",INDEX('LŠZ P'!A$2:AP$2000,B795,6),INDEX('LŠZ H'!A$2:AI$2000,B795,6))</f>
        <v>0</v>
      </c>
      <c r="G795" s="289" t="str">
        <f>IF(A795="P",INDEX('LŠZ P'!A$2:AP$2000,B795,21),INDEX('LŠZ H'!A$2:AI$2000,B795,21))</f>
        <v>9,11</v>
      </c>
      <c r="H795" s="457">
        <f>IF(A795="P",INDEX('LŠZ P'!A$2:AP$2000,B795,17),INDEX('LŠZ H'!A$2:AI$2000,B795,17))</f>
        <v>2009</v>
      </c>
      <c r="I795" s="254">
        <v>43508</v>
      </c>
      <c r="J795" s="289" t="str">
        <f>IF(A795="P",INDEX('LŠZ P'!A$2:AP$2000,B795,2),INDEX('LŠZ H'!A$2:AI$2000,B795,2))</f>
        <v>ZK</v>
      </c>
      <c r="K795" s="458" t="str">
        <f>IF(A795="P",CONCATENATE(INDEX('LŠZ P'!A$2:AP$2000,B795,24),",",INDEX('LŠZ P'!A$2:AP$2000,B795,26)," ",INDEX('LŠZ P'!A$2:AP$2000,B795,25)),CONCATENATE(INDEX('LŠZ H'!A$2:AI$2000,B795,24),",",INDEX('LŠZ H'!A$2:AI$2000,B795,26)," ",INDEX('LŠZ H'!A$2:AI$2000,B795,25)))</f>
        <v>1-2, 27</v>
      </c>
      <c r="L795" s="456" t="str">
        <f>IF(A795="P",INDEX('LŠZ P'!A$2:AP$2000,B795,20),INDEX('LŠZ H'!A$2:AI$2000,B795,20))</f>
        <v>P</v>
      </c>
      <c r="M795" s="456" t="str">
        <f>IF(A795="P",CONCATENATE(INDEX('LŠZ P'!A$2:AP$2000,B795,3),"/",INDEX('LŠZ P'!A$2:AP$2000,B795,4)),CONCATENATE(INDEX('LŠZ H'!A$2:AI$2000,B795,3),"/",INDEX('LŠZ H'!A$2:AI$2000,B795,4)))</f>
        <v>SPACE 16/</v>
      </c>
      <c r="N795" s="459" t="e">
        <f>IF(A795="P",CONCATENATE(INDEX('LŠZ P'!A$2:AP$2000,B795,23),";",INDEX('LŠZ P'!A$2:AP$2000,B795,42)),CONCATENATE(INDEX('LŠZ H'!A$2:AI$2000,B795,23),";",INDEX('LŠZ H'!A$2:AI$2000,B795,39)))</f>
        <v>#REF!</v>
      </c>
      <c r="O795" s="254">
        <v>43706</v>
      </c>
      <c r="P795" s="251"/>
    </row>
    <row r="796" spans="1:16" x14ac:dyDescent="0.2">
      <c r="A796" s="253" t="s">
        <v>991</v>
      </c>
      <c r="B796" s="289">
        <v>464</v>
      </c>
      <c r="C796" s="454">
        <v>793</v>
      </c>
      <c r="D796" s="288" t="str">
        <f>IF(A796="P",INDEX('LŠZ P'!A$2:AP$2000,B796,11),INDEX('LŠZ H'!A$2:AI$2000,B796,11))</f>
        <v>Jakub STRMEŇ</v>
      </c>
      <c r="E796" s="456" t="str">
        <f>IF(A796="P",INDEX('LŠZ P'!A$2:AP$2000,B796,5),INDEX('LŠZ H'!A$2:AI$2000,B796,5))</f>
        <v>OM-P464</v>
      </c>
      <c r="F796" s="457">
        <f>IF(A796="P",INDEX('LŠZ P'!A$2:AP$2000,B796,6),INDEX('LŠZ H'!A$2:AI$2000,B796,6))</f>
        <v>0</v>
      </c>
      <c r="G796" s="289" t="str">
        <f>IF(A796="P",INDEX('LŠZ P'!A$2:AP$2000,B796,21),INDEX('LŠZ H'!A$2:AI$2000,B796,21))</f>
        <v>P</v>
      </c>
      <c r="H796" s="457">
        <f>IF(A796="P",INDEX('LŠZ P'!A$2:AP$2000,B796,17),INDEX('LŠZ H'!A$2:AI$2000,B796,17))</f>
        <v>19250</v>
      </c>
      <c r="I796" s="254">
        <v>43509</v>
      </c>
      <c r="J796" s="289" t="str">
        <f>IF(A796="P",INDEX('LŠZ P'!A$2:AP$2000,B796,2),INDEX('LŠZ H'!A$2:AI$2000,B796,2))</f>
        <v>PK</v>
      </c>
      <c r="K796" s="458" t="str">
        <f>IF(A796="P",CONCATENATE(INDEX('LŠZ P'!A$2:AP$2000,B796,24),",",INDEX('LŠZ P'!A$2:AP$2000,B796,26)," ",INDEX('LŠZ P'!A$2:AP$2000,B796,25)),CONCATENATE(INDEX('LŠZ H'!A$2:AI$2000,B796,24),",",INDEX('LŠZ H'!A$2:AI$2000,B796,26)," ",INDEX('LŠZ H'!A$2:AI$2000,B796,25)))</f>
        <v xml:space="preserve">Hlavná 222/38,974 01 Riečka </v>
      </c>
      <c r="L796" s="456" t="str">
        <f>IF(A796="P",INDEX('LŠZ P'!A$2:AP$2000,B796,20),INDEX('LŠZ H'!A$2:AI$2000,B796,20))</f>
        <v>Jančiar</v>
      </c>
      <c r="M796" s="456" t="str">
        <f>IF(A796="P",CONCATENATE(INDEX('LŠZ P'!A$2:AP$2000,B796,3),"/",INDEX('LŠZ P'!A$2:AP$2000,B796,4)),CONCATENATE(INDEX('LŠZ H'!A$2:AI$2000,B796,3),"/",INDEX('LŠZ H'!A$2:AI$2000,B796,4)))</f>
        <v>DELTA 3 XL/</v>
      </c>
      <c r="N796" s="459" t="str">
        <f>IF(A796="P",CONCATENATE(INDEX('LŠZ P'!A$2:AP$2000,B796,23),";",INDEX('LŠZ P'!A$2:AP$2000,B796,42)),CONCATENATE(INDEX('LŠZ H'!A$2:AI$2000,B796,23),";",INDEX('LŠZ H'!A$2:AI$2000,B796,39)))</f>
        <v>55;</v>
      </c>
      <c r="O796" s="254">
        <v>43707</v>
      </c>
      <c r="P796" s="251"/>
    </row>
    <row r="797" spans="1:16" x14ac:dyDescent="0.2">
      <c r="A797" s="253" t="s">
        <v>680</v>
      </c>
      <c r="B797" s="289">
        <v>46</v>
      </c>
      <c r="C797" s="454">
        <v>794</v>
      </c>
      <c r="D797" s="288" t="str">
        <f>IF(A797="P",INDEX('LŠZ P'!A$2:AP$2000,B797,11),INDEX('LŠZ H'!A$2:AI$2000,B797,11))</f>
        <v>Filip BREZA</v>
      </c>
      <c r="E797" s="456" t="str">
        <f>IF(A797="P",INDEX('LŠZ P'!A$2:AP$2000,B797,5),INDEX('LŠZ H'!A$2:AI$2000,B797,5))</f>
        <v>OM-H046</v>
      </c>
      <c r="F797" s="457">
        <f>IF(A797="P",INDEX('LŠZ P'!A$2:AP$2000,B797,6),INDEX('LŠZ H'!A$2:AI$2000,B797,6))</f>
        <v>0</v>
      </c>
      <c r="G797" s="289" t="str">
        <f>IF(A797="P",INDEX('LŠZ P'!A$2:AP$2000,B797,21),INDEX('LŠZ H'!A$2:AI$2000,B797,21))</f>
        <v>10,43/20</v>
      </c>
      <c r="H797" s="457">
        <f>IF(A797="P",INDEX('LŠZ P'!A$2:AP$2000,B797,17),INDEX('LŠZ H'!A$2:AI$2000,B797,17))</f>
        <v>2005</v>
      </c>
      <c r="I797" s="254">
        <v>43510</v>
      </c>
      <c r="J797" s="289" t="str">
        <f>IF(A797="P",INDEX('LŠZ P'!A$2:AP$2000,B797,2),INDEX('LŠZ H'!A$2:AI$2000,B797,2))</f>
        <v>MZK</v>
      </c>
      <c r="K797" s="458" t="str">
        <f>IF(A797="P",CONCATENATE(INDEX('LŠZ P'!A$2:AP$2000,B797,24),",",INDEX('LŠZ P'!A$2:AP$2000,B797,26)," ",INDEX('LŠZ P'!A$2:AP$2000,B797,25)),CONCATENATE(INDEX('LŠZ H'!A$2:AI$2000,B797,24),",",INDEX('LŠZ H'!A$2:AI$2000,B797,26)," ",INDEX('LŠZ H'!A$2:AI$2000,B797,25)))</f>
        <v>2, 160</v>
      </c>
      <c r="L797" s="456" t="str">
        <f>IF(A797="P",INDEX('LŠZ P'!A$2:AP$2000,B797,20),INDEX('LŠZ H'!A$2:AI$2000,B797,20))</f>
        <v>P</v>
      </c>
      <c r="M797" s="456" t="str">
        <f>IF(A797="P",CONCATENATE(INDEX('LŠZ P'!A$2:AP$2000,B797,3),"/",INDEX('LŠZ P'!A$2:AP$2000,B797,4)),CONCATENATE(INDEX('LŠZ H'!A$2:AI$2000,B797,3),"/",INDEX('LŠZ H'!A$2:AI$2000,B797,4)))</f>
        <v>MW 155/ VLADYKA/</v>
      </c>
      <c r="N797" s="459" t="e">
        <f>IF(A797="P",CONCATENATE(INDEX('LŠZ P'!A$2:AP$2000,B797,23),";",INDEX('LŠZ P'!A$2:AP$2000,B797,42)),CONCATENATE(INDEX('LŠZ H'!A$2:AI$2000,B797,23),";",INDEX('LŠZ H'!A$2:AI$2000,B797,39)))</f>
        <v>#REF!</v>
      </c>
      <c r="O797" s="254">
        <v>43703</v>
      </c>
      <c r="P797" s="251"/>
    </row>
    <row r="798" spans="1:16" x14ac:dyDescent="0.2">
      <c r="A798" s="253" t="s">
        <v>680</v>
      </c>
      <c r="B798" s="289">
        <v>13</v>
      </c>
      <c r="C798" s="454">
        <v>795</v>
      </c>
      <c r="D798" s="288" t="str">
        <f>IF(A798="P",INDEX('LŠZ P'!A$2:AP$2000,B798,11),INDEX('LŠZ H'!A$2:AI$2000,B798,11))</f>
        <v>Jozef  KONEČNÝ</v>
      </c>
      <c r="E798" s="288" t="str">
        <f>IF(A798="P",INDEX('LŠZ P'!A$2:AP$2000,B798,5),INDEX('LŠZ H'!A$2:AI$2000,B798,5))</f>
        <v>OM-H013</v>
      </c>
      <c r="F798" s="288">
        <f>IF(A798="P",INDEX('LŠZ P'!A$2:AP$2000,B798,6),INDEX('LŠZ H'!A$2:AI$2000,B798,6))</f>
        <v>0</v>
      </c>
      <c r="G798" s="289" t="str">
        <f>IF(A798="P",INDEX('LŠZ P'!A$2:AP$2000,B798,21),INDEX('LŠZ H'!A$2:AI$2000,B798,21))</f>
        <v>76,30/109</v>
      </c>
      <c r="H798" s="288">
        <f>IF(A798="P",INDEX('LŠZ P'!A$2:AP$2000,B798,17),INDEX('LŠZ H'!A$2:AI$2000,B798,17))</f>
        <v>1998</v>
      </c>
      <c r="I798" s="446">
        <v>42978</v>
      </c>
      <c r="J798" s="289" t="str">
        <f>IF(A798="P",INDEX('LŠZ P'!A$2:AP$2000,B798,2),INDEX('LŠZ H'!A$2:AI$2000,B798,2))</f>
        <v>MZK</v>
      </c>
      <c r="K798" s="455" t="str">
        <f>IF(A798="P",CONCATENATE(INDEX('LŠZ P'!A$2:AP$2000,B798,24),",",INDEX('LŠZ P'!A$2:AP$2000,B798,26)," ",INDEX('LŠZ P'!A$2:AP$2000,B798,25)),CONCATENATE(INDEX('LŠZ H'!A$2:AI$2000,B798,24),",",INDEX('LŠZ H'!A$2:AI$2000,B798,26)," ",INDEX('LŠZ H'!A$2:AI$2000,B798,25)))</f>
        <v>2, 235</v>
      </c>
      <c r="L798" s="455" t="str">
        <f>IF(A798="P",INDEX('LŠZ P'!A$2:AP$2000,B798,20),INDEX('LŠZ H'!A$2:AI$2000,B798,20))</f>
        <v>P</v>
      </c>
      <c r="M798" s="455" t="str">
        <f>IF(A798="P",CONCATENATE(INDEX('LŠZ P'!A$2:AP$2000,B798,3),"/",INDEX('LŠZ P'!A$2:AP$2000,B798,4)),CONCATENATE(INDEX('LŠZ H'!A$2:AI$2000,B798,3),"/",INDEX('LŠZ H'!A$2:AI$2000,B798,4)))</f>
        <v>MW 155/HALAJ/</v>
      </c>
      <c r="N798" s="288" t="e">
        <f>IF(A798="P",CONCATENATE(INDEX('LŠZ P'!A$2:AP$2000,B798,23),";",INDEX('LŠZ P'!A$2:AP$2000,B798,42)),CONCATENATE(INDEX('LŠZ H'!A$2:AI$2000,B798,23),";",INDEX('LŠZ H'!A$2:AI$2000,B798,39)))</f>
        <v>#REF!</v>
      </c>
      <c r="O798" s="254">
        <v>43703</v>
      </c>
      <c r="P798" s="251"/>
    </row>
    <row r="799" spans="1:16" x14ac:dyDescent="0.2">
      <c r="A799" s="253" t="s">
        <v>680</v>
      </c>
      <c r="B799" s="289">
        <v>79</v>
      </c>
      <c r="C799" s="454">
        <v>796</v>
      </c>
      <c r="D799" s="288" t="str">
        <f>IF(A799="P",INDEX('LŠZ P'!A$2:AP$2000,B799,11),INDEX('LŠZ H'!A$2:AI$2000,B799,11))</f>
        <v>Ivan BOHUNICKÝ</v>
      </c>
      <c r="E799" s="288" t="str">
        <f>IF(A799="P",INDEX('LŠZ P'!A$2:AP$2000,B799,5),INDEX('LŠZ H'!A$2:AI$2000,B799,5))</f>
        <v>OM-H079</v>
      </c>
      <c r="F799" s="288">
        <f>IF(A799="P",INDEX('LŠZ P'!A$2:AP$2000,B799,6),INDEX('LŠZ H'!A$2:AI$2000,B799,6))</f>
        <v>0</v>
      </c>
      <c r="G799" s="289" t="str">
        <f>IF(A799="P",INDEX('LŠZ P'!A$2:AP$2000,B799,21),INDEX('LŠZ H'!A$2:AI$2000,B799,21))</f>
        <v>28,35/41</v>
      </c>
      <c r="H799" s="288">
        <f>IF(A799="P",INDEX('LŠZ P'!A$2:AP$2000,B799,17),INDEX('LŠZ H'!A$2:AI$2000,B799,17))</f>
        <v>1995</v>
      </c>
      <c r="I799" s="446">
        <v>42978</v>
      </c>
      <c r="J799" s="289" t="str">
        <f>IF(A799="P",INDEX('LŠZ P'!A$2:AP$2000,B799,2),INDEX('LŠZ H'!A$2:AI$2000,B799,2))</f>
        <v>MZK</v>
      </c>
      <c r="K799" s="455" t="str">
        <f>IF(A799="P",CONCATENATE(INDEX('LŠZ P'!A$2:AP$2000,B799,24),",",INDEX('LŠZ P'!A$2:AP$2000,B799,26)," ",INDEX('LŠZ P'!A$2:AP$2000,B799,25)),CONCATENATE(INDEX('LŠZ H'!A$2:AI$2000,B799,24),",",INDEX('LŠZ H'!A$2:AI$2000,B799,26)," ",INDEX('LŠZ H'!A$2:AI$2000,B799,25)))</f>
        <v>2, 191</v>
      </c>
      <c r="L799" s="455" t="str">
        <f>IF(A799="P",INDEX('LŠZ P'!A$2:AP$2000,B799,20),INDEX('LŠZ H'!A$2:AI$2000,B799,20))</f>
        <v>P</v>
      </c>
      <c r="M799" s="455" t="str">
        <f>IF(A799="P",CONCATENATE(INDEX('LŠZ P'!A$2:AP$2000,B799,3),"/",INDEX('LŠZ P'!A$2:AP$2000,B799,4)),CONCATENATE(INDEX('LŠZ H'!A$2:AI$2000,B799,3),"/",INDEX('LŠZ H'!A$2:AI$2000,B799,4)))</f>
        <v>MW 155/BOHUNICKÝ/</v>
      </c>
      <c r="N799" s="288" t="e">
        <f>IF(A799="P",CONCATENATE(INDEX('LŠZ P'!A$2:AP$2000,B799,23),";",INDEX('LŠZ P'!A$2:AP$2000,B799,42)),CONCATENATE(INDEX('LŠZ H'!A$2:AI$2000,B799,23),";",INDEX('LŠZ H'!A$2:AI$2000,B799,39)))</f>
        <v>#REF!</v>
      </c>
      <c r="O799" s="254">
        <v>43703</v>
      </c>
      <c r="P799" s="251"/>
    </row>
    <row r="800" spans="1:16" x14ac:dyDescent="0.2">
      <c r="A800" s="253" t="s">
        <v>680</v>
      </c>
      <c r="B800" s="289">
        <v>80</v>
      </c>
      <c r="C800" s="454">
        <v>797</v>
      </c>
      <c r="D800" s="288" t="str">
        <f>IF(A800="P",INDEX('LŠZ P'!A$2:AP$2000,B800,11),INDEX('LŠZ H'!A$2:AI$2000,B800,11))</f>
        <v>Dušan KLIMÁČEK</v>
      </c>
      <c r="E800" s="288" t="str">
        <f>IF(A800="P",INDEX('LŠZ P'!A$2:AP$2000,B800,5),INDEX('LŠZ H'!A$2:AI$2000,B800,5))</f>
        <v>OM-H080</v>
      </c>
      <c r="F800" s="288">
        <f>IF(A800="P",INDEX('LŠZ P'!A$2:AP$2000,B800,6),INDEX('LŠZ H'!A$2:AI$2000,B800,6))</f>
        <v>0</v>
      </c>
      <c r="G800" s="289" t="str">
        <f>IF(A800="P",INDEX('LŠZ P'!A$2:AP$2000,B800,21),INDEX('LŠZ H'!A$2:AI$2000,B800,21))</f>
        <v>27,17/21</v>
      </c>
      <c r="H800" s="288">
        <f>IF(A800="P",INDEX('LŠZ P'!A$2:AP$2000,B800,17),INDEX('LŠZ H'!A$2:AI$2000,B800,17))</f>
        <v>2001</v>
      </c>
      <c r="I800" s="446">
        <v>42978</v>
      </c>
      <c r="J800" s="289" t="str">
        <f>IF(A800="P",INDEX('LŠZ P'!A$2:AP$2000,B800,2),INDEX('LŠZ H'!A$2:AI$2000,B800,2))</f>
        <v>MZK</v>
      </c>
      <c r="K800" s="455" t="str">
        <f>IF(A800="P",CONCATENATE(INDEX('LŠZ P'!A$2:AP$2000,B800,24),",",INDEX('LŠZ P'!A$2:AP$2000,B800,26)," ",INDEX('LŠZ P'!A$2:AP$2000,B800,25)),CONCATENATE(INDEX('LŠZ H'!A$2:AI$2000,B800,24),",",INDEX('LŠZ H'!A$2:AI$2000,B800,26)," ",INDEX('LŠZ H'!A$2:AI$2000,B800,25)))</f>
        <v>1, 135</v>
      </c>
      <c r="L800" s="455" t="str">
        <f>IF(A800="P",INDEX('LŠZ P'!A$2:AP$2000,B800,20),INDEX('LŠZ H'!A$2:AI$2000,B800,20))</f>
        <v>P</v>
      </c>
      <c r="M800" s="455" t="str">
        <f>IF(A800="P",CONCATENATE(INDEX('LŠZ P'!A$2:AP$2000,B800,3),"/",INDEX('LŠZ P'!A$2:AP$2000,B800,4)),CONCATENATE(INDEX('LŠZ H'!A$2:AI$2000,B800,3),"/",INDEX('LŠZ H'!A$2:AI$2000,B800,4)))</f>
        <v>EROS/SADLOŇ/</v>
      </c>
      <c r="N800" s="288" t="e">
        <f>IF(A800="P",CONCATENATE(INDEX('LŠZ P'!A$2:AP$2000,B800,23),";",INDEX('LŠZ P'!A$2:AP$2000,B800,42)),CONCATENATE(INDEX('LŠZ H'!A$2:AI$2000,B800,23),";",INDEX('LŠZ H'!A$2:AI$2000,B800,39)))</f>
        <v>#REF!</v>
      </c>
      <c r="O800" s="254">
        <v>43703</v>
      </c>
      <c r="P800" s="251"/>
    </row>
    <row r="801" spans="1:16" x14ac:dyDescent="0.2">
      <c r="A801" s="253" t="s">
        <v>680</v>
      </c>
      <c r="B801" s="289">
        <v>51</v>
      </c>
      <c r="C801" s="454">
        <v>798</v>
      </c>
      <c r="D801" s="288" t="str">
        <f>IF(A801="P",INDEX('LŠZ P'!A$2:AP$2000,B801,11),INDEX('LŠZ H'!A$2:AI$2000,B801,11))</f>
        <v>Mgr. Igor TALLO</v>
      </c>
      <c r="E801" s="288" t="str">
        <f>IF(A801="P",INDEX('LŠZ P'!A$2:AP$2000,B801,5),INDEX('LŠZ H'!A$2:AI$2000,B801,5))</f>
        <v>OM-H051</v>
      </c>
      <c r="F801" s="288">
        <f>IF(A801="P",INDEX('LŠZ P'!A$2:AP$2000,B801,6),INDEX('LŠZ H'!A$2:AI$2000,B801,6))</f>
        <v>0</v>
      </c>
      <c r="G801" s="289" t="str">
        <f>IF(A801="P",INDEX('LŠZ P'!A$2:AP$2000,B801,21),INDEX('LŠZ H'!A$2:AI$2000,B801,21))</f>
        <v>37/102</v>
      </c>
      <c r="H801" s="288">
        <f>IF(A801="P",INDEX('LŠZ P'!A$2:AP$2000,B801,17),INDEX('LŠZ H'!A$2:AI$2000,B801,17))</f>
        <v>2007</v>
      </c>
      <c r="I801" s="446">
        <v>42978</v>
      </c>
      <c r="J801" s="289" t="str">
        <f>IF(A801="P",INDEX('LŠZ P'!A$2:AP$2000,B801,2),INDEX('LŠZ H'!A$2:AI$2000,B801,2))</f>
        <v>MZK</v>
      </c>
      <c r="K801" s="455" t="str">
        <f>IF(A801="P",CONCATENATE(INDEX('LŠZ P'!A$2:AP$2000,B801,24),",",INDEX('LŠZ P'!A$2:AP$2000,B801,26)," ",INDEX('LŠZ P'!A$2:AP$2000,B801,25)),CONCATENATE(INDEX('LŠZ H'!A$2:AI$2000,B801,24),",",INDEX('LŠZ H'!A$2:AI$2000,B801,26)," ",INDEX('LŠZ H'!A$2:AI$2000,B801,25)))</f>
        <v>2, 282</v>
      </c>
      <c r="L801" s="455" t="str">
        <f>IF(A801="P",INDEX('LŠZ P'!A$2:AP$2000,B801,20),INDEX('LŠZ H'!A$2:AI$2000,B801,20))</f>
        <v>P</v>
      </c>
      <c r="M801" s="455" t="str">
        <f>IF(A801="P",CONCATENATE(INDEX('LŠZ P'!A$2:AP$2000,B801,3),"/",INDEX('LŠZ P'!A$2:AP$2000,B801,4)),CONCATENATE(INDEX('LŠZ H'!A$2:AI$2000,B801,3),"/",INDEX('LŠZ H'!A$2:AI$2000,B801,4)))</f>
        <v>AIR BRIDGE/NOVÁČEK/</v>
      </c>
      <c r="N801" s="455" t="e">
        <f>IF(A801="P",CONCATENATE(INDEX('LŠZ P'!A$2:AP$2000,B801,23),";",INDEX('LŠZ P'!A$2:AP$2000,B801,42)),CONCATENATE(INDEX('LŠZ H'!A$2:AI$2000,B801,23),";",INDEX('LŠZ H'!A$2:AI$2000,B801,39)))</f>
        <v>#REF!</v>
      </c>
      <c r="O801" s="254">
        <v>43703</v>
      </c>
      <c r="P801" s="251"/>
    </row>
    <row r="802" spans="1:16" x14ac:dyDescent="0.2">
      <c r="A802" s="253" t="s">
        <v>680</v>
      </c>
      <c r="B802" s="289">
        <v>78</v>
      </c>
      <c r="C802" s="454">
        <v>799</v>
      </c>
      <c r="D802" s="288" t="str">
        <f>IF(A802="P",INDEX('LŠZ P'!A$2:AP$2000,B802,11),INDEX('LŠZ H'!A$2:AI$2000,B802,11))</f>
        <v>Milan KONEČNÍK</v>
      </c>
      <c r="E802" s="288" t="str">
        <f>IF(A802="P",INDEX('LŠZ P'!A$2:AP$2000,B802,5),INDEX('LŠZ H'!A$2:AI$2000,B802,5))</f>
        <v>OM-H078</v>
      </c>
      <c r="F802" s="288">
        <f>IF(A802="P",INDEX('LŠZ P'!A$2:AP$2000,B802,6),INDEX('LŠZ H'!A$2:AI$2000,B802,6))</f>
        <v>0</v>
      </c>
      <c r="G802" s="289" t="str">
        <f>IF(A802="P",INDEX('LŠZ P'!A$2:AP$2000,B802,21),INDEX('LŠZ H'!A$2:AI$2000,B802,21))</f>
        <v>15,15/16</v>
      </c>
      <c r="H802" s="288">
        <f>IF(A802="P",INDEX('LŠZ P'!A$2:AP$2000,B802,17),INDEX('LŠZ H'!A$2:AI$2000,B802,17))</f>
        <v>1986</v>
      </c>
      <c r="I802" s="446">
        <v>42978</v>
      </c>
      <c r="J802" s="289" t="str">
        <f>IF(A802="P",INDEX('LŠZ P'!A$2:AP$2000,B802,2),INDEX('LŠZ H'!A$2:AI$2000,B802,2))</f>
        <v>MZK</v>
      </c>
      <c r="K802" s="455" t="str">
        <f>IF(A802="P",CONCATENATE(INDEX('LŠZ P'!A$2:AP$2000,B802,24),",",INDEX('LŠZ P'!A$2:AP$2000,B802,26)," ",INDEX('LŠZ P'!A$2:AP$2000,B802,25)),CONCATENATE(INDEX('LŠZ H'!A$2:AI$2000,B802,24),",",INDEX('LŠZ H'!A$2:AI$2000,B802,26)," ",INDEX('LŠZ H'!A$2:AI$2000,B802,25)))</f>
        <v>2, 150</v>
      </c>
      <c r="L802" s="455" t="str">
        <f>IF(A802="P",INDEX('LŠZ P'!A$2:AP$2000,B802,20),INDEX('LŠZ H'!A$2:AI$2000,B802,20))</f>
        <v>P</v>
      </c>
      <c r="M802" s="455" t="str">
        <f>IF(A802="P",CONCATENATE(INDEX('LŠZ P'!A$2:AP$2000,B802,3),"/",INDEX('LŠZ P'!A$2:AP$2000,B802,4)),CONCATENATE(INDEX('LŠZ H'!A$2:AI$2000,B802,3),"/",INDEX('LŠZ H'!A$2:AI$2000,B802,4)))</f>
        <v>PEGASUS XL-R/</v>
      </c>
      <c r="N802" s="455" t="e">
        <f>IF(A802="P",CONCATENATE(INDEX('LŠZ P'!A$2:AP$2000,B802,23),";",INDEX('LŠZ P'!A$2:AP$2000,B802,42)),CONCATENATE(INDEX('LŠZ H'!A$2:AI$2000,B802,23),";",INDEX('LŠZ H'!A$2:AI$2000,B802,39)))</f>
        <v>#REF!</v>
      </c>
      <c r="O802" s="254">
        <v>43703</v>
      </c>
      <c r="P802" s="251"/>
    </row>
    <row r="803" spans="1:16" x14ac:dyDescent="0.2">
      <c r="A803" s="253" t="s">
        <v>991</v>
      </c>
      <c r="B803" s="289">
        <v>733</v>
      </c>
      <c r="C803" s="454">
        <v>800</v>
      </c>
      <c r="D803" s="288" t="str">
        <f>IF(A803="P",INDEX('LŠZ P'!A$2:AP$2000,B803,11),INDEX('LŠZ H'!A$2:AI$2000,B803,11))</f>
        <v>Martin ĎURINA</v>
      </c>
      <c r="E803" s="288" t="str">
        <f>IF(A803="P",INDEX('LŠZ P'!A$2:AP$2000,B803,5),INDEX('LŠZ H'!A$2:AI$2000,B803,5))</f>
        <v xml:space="preserve">OM-P733 </v>
      </c>
      <c r="F803" s="288" t="str">
        <f>IF(A803="P",INDEX('LŠZ P'!A$2:AP$2000,B803,6),INDEX('LŠZ H'!A$2:AI$2000,B803,6))</f>
        <v>P733</v>
      </c>
      <c r="G803" s="289" t="str">
        <f>IF(A803="P",INDEX('LŠZ P'!A$2:AP$2000,B803,21),INDEX('LŠZ H'!A$2:AI$2000,B803,21))</f>
        <v>P,P</v>
      </c>
      <c r="H803" s="288">
        <f>IF(A803="P",INDEX('LŠZ P'!A$2:AP$2000,B803,17),INDEX('LŠZ H'!A$2:AI$2000,B803,17))</f>
        <v>19444</v>
      </c>
      <c r="I803" s="446">
        <v>42978</v>
      </c>
      <c r="J803" s="289" t="str">
        <f>IF(A803="P",INDEX('LŠZ P'!A$2:AP$2000,B803,2),INDEX('LŠZ H'!A$2:AI$2000,B803,2))</f>
        <v>MPK</v>
      </c>
      <c r="K803" s="455" t="str">
        <f>IF(A803="P",CONCATENATE(INDEX('LŠZ P'!A$2:AP$2000,B803,24),",",INDEX('LŠZ P'!A$2:AP$2000,B803,26)," ",INDEX('LŠZ P'!A$2:AP$2000,B803,25)),CONCATENATE(INDEX('LŠZ H'!A$2:AI$2000,B803,24),",",INDEX('LŠZ H'!A$2:AI$2000,B803,26)," ",INDEX('LŠZ H'!A$2:AI$2000,B803,25)))</f>
        <v>Jégeho 2/11,971 01 Prievidza</v>
      </c>
      <c r="L803" s="455" t="str">
        <f>IF(A803="P",INDEX('LŠZ P'!A$2:AP$2000,B803,20),INDEX('LŠZ H'!A$2:AI$2000,B803,20))</f>
        <v>Ďurina</v>
      </c>
      <c r="M803" s="455" t="str">
        <f>IF(A803="P",CONCATENATE(INDEX('LŠZ P'!A$2:AP$2000,B803,3),"/",INDEX('LŠZ P'!A$2:AP$2000,B803,4)),CONCATENATE(INDEX('LŠZ H'!A$2:AI$2000,B803,3),"/",INDEX('LŠZ H'!A$2:AI$2000,B803,4)))</f>
        <v>DESIRE M/WALKERJET/MD 1</v>
      </c>
      <c r="N803" s="455" t="str">
        <f>IF(A803="P",CONCATENATE(INDEX('LŠZ P'!A$2:AP$2000,B803,23),";",INDEX('LŠZ P'!A$2:AP$2000,B803,42)),CONCATENATE(INDEX('LŠZ H'!A$2:AI$2000,B803,23),";",INDEX('LŠZ H'!A$2:AI$2000,B803,39)))</f>
        <v>492,30//492,30/500;</v>
      </c>
      <c r="O803" s="254">
        <v>43705</v>
      </c>
      <c r="P803" s="251"/>
    </row>
    <row r="804" spans="1:16" x14ac:dyDescent="0.2">
      <c r="A804" s="253" t="s">
        <v>991</v>
      </c>
      <c r="B804" s="289">
        <v>628</v>
      </c>
      <c r="C804" s="454">
        <v>801</v>
      </c>
      <c r="D804" s="288" t="str">
        <f>IF(A804="P",INDEX('LŠZ P'!A$2:AP$2000,B804,11),INDEX('LŠZ H'!A$2:AI$2000,B804,11))</f>
        <v>Ing. Vladimír TRANŽÍK</v>
      </c>
      <c r="E804" s="288" t="str">
        <f>IF(A804="P",INDEX('LŠZ P'!A$2:AP$2000,B804,5),INDEX('LŠZ H'!A$2:AI$2000,B804,5))</f>
        <v>OM-P628</v>
      </c>
      <c r="F804" s="288" t="str">
        <f>IF(A804="P",INDEX('LŠZ P'!A$2:AP$2000,B804,6),INDEX('LŠZ H'!A$2:AI$2000,B804,6))</f>
        <v>P279</v>
      </c>
      <c r="G804" s="289" t="str">
        <f>IF(A804="P",INDEX('LŠZ P'!A$2:AP$2000,B804,21),INDEX('LŠZ H'!A$2:AI$2000,B804,21))</f>
        <v>P,Z/P</v>
      </c>
      <c r="H804" s="288">
        <f>IF(A804="P",INDEX('LŠZ P'!A$2:AP$2000,B804,17),INDEX('LŠZ H'!A$2:AI$2000,B804,17))</f>
        <v>21472</v>
      </c>
      <c r="I804" s="446">
        <v>42978</v>
      </c>
      <c r="J804" s="289" t="str">
        <f>IF(A804="P",INDEX('LŠZ P'!A$2:AP$2000,B804,2),INDEX('LŠZ H'!A$2:AI$2000,B804,2))</f>
        <v>MPK</v>
      </c>
      <c r="K804" s="455" t="str">
        <f>IF(A804="P",CONCATENATE(INDEX('LŠZ P'!A$2:AP$2000,B804,24),",",INDEX('LŠZ P'!A$2:AP$2000,B804,26)," ",INDEX('LŠZ P'!A$2:AP$2000,B804,25)),CONCATENATE(INDEX('LŠZ H'!A$2:AI$2000,B804,24),",",INDEX('LŠZ H'!A$2:AI$2000,B804,26)," ",INDEX('LŠZ H'!A$2:AI$2000,B804,25)))</f>
        <v xml:space="preserve">Suchá nad Parnou 745,919 01 </v>
      </c>
      <c r="L804" s="455" t="str">
        <f>IF(A804="P",INDEX('LŠZ P'!A$2:AP$2000,B804,20),INDEX('LŠZ H'!A$2:AI$2000,B804,20))</f>
        <v>Ďurina</v>
      </c>
      <c r="M804" s="455" t="str">
        <f>IF(A804="P",CONCATENATE(INDEX('LŠZ P'!A$2:AP$2000,B804,3),"/",INDEX('LŠZ P'!A$2:AP$2000,B804,4)),CONCATENATE(INDEX('LŠZ H'!A$2:AI$2000,B804,3),"/",INDEX('LŠZ H'!A$2:AI$2000,B804,4)))</f>
        <v>PLUTO BI XXL/VTR 2</v>
      </c>
      <c r="N804" s="455" t="str">
        <f>IF(A804="P",CONCATENATE(INDEX('LŠZ P'!A$2:AP$2000,B804,23),";",INDEX('LŠZ P'!A$2:AP$2000,B804,42)),CONCATENATE(INDEX('LŠZ H'!A$2:AI$2000,B804,23),";",INDEX('LŠZ H'!A$2:AI$2000,B804,39)))</f>
        <v>167,30//80/120;PARA PLS do 14.09.2022</v>
      </c>
      <c r="O804" s="254">
        <v>43705</v>
      </c>
      <c r="P804" s="251"/>
    </row>
    <row r="805" spans="1:16" x14ac:dyDescent="0.2">
      <c r="A805" s="253" t="s">
        <v>991</v>
      </c>
      <c r="B805" s="289">
        <v>577</v>
      </c>
      <c r="C805" s="454">
        <v>802</v>
      </c>
      <c r="D805" s="288" t="str">
        <f>IF(A805="P",INDEX('LŠZ P'!A$2:AP$2000,B805,11),INDEX('LŠZ H'!A$2:AI$2000,B805,11))</f>
        <v>Katarína PILKOVÁ</v>
      </c>
      <c r="E805" s="288" t="str">
        <f>IF(A805="P",INDEX('LŠZ P'!A$2:AP$2000,B805,5),INDEX('LŠZ H'!A$2:AI$2000,B805,5))</f>
        <v>OM-P577</v>
      </c>
      <c r="F805" s="288">
        <f>IF(A805="P",INDEX('LŠZ P'!A$2:AP$2000,B805,6),INDEX('LŠZ H'!A$2:AI$2000,B805,6))</f>
        <v>0</v>
      </c>
      <c r="G805" s="289" t="str">
        <f>IF(A805="P",INDEX('LŠZ P'!A$2:AP$2000,B805,21),INDEX('LŠZ H'!A$2:AI$2000,B805,21))</f>
        <v>V</v>
      </c>
      <c r="H805" s="288">
        <f>IF(A805="P",INDEX('LŠZ P'!A$2:AP$2000,B805,17),INDEX('LŠZ H'!A$2:AI$2000,B805,17))</f>
        <v>21166</v>
      </c>
      <c r="I805" s="446">
        <v>42978</v>
      </c>
      <c r="J805" s="289" t="str">
        <f>IF(A805="P",INDEX('LŠZ P'!A$2:AP$2000,B805,2),INDEX('LŠZ H'!A$2:AI$2000,B805,2))</f>
        <v>PK</v>
      </c>
      <c r="K805" s="455" t="str">
        <f>IF(A805="P",CONCATENATE(INDEX('LŠZ P'!A$2:AP$2000,B805,24),",",INDEX('LŠZ P'!A$2:AP$2000,B805,26)," ",INDEX('LŠZ P'!A$2:AP$2000,B805,25)),CONCATENATE(INDEX('LŠZ H'!A$2:AI$2000,B805,24),",",INDEX('LŠZ H'!A$2:AI$2000,B805,26)," ",INDEX('LŠZ H'!A$2:AI$2000,B805,25)))</f>
        <v>Špačínska cesta 64,917 01 Trnava</v>
      </c>
      <c r="L805" s="455" t="str">
        <f>IF(A805="P",INDEX('LŠZ P'!A$2:AP$2000,B805,20),INDEX('LŠZ H'!A$2:AI$2000,B805,20))</f>
        <v>Matovič</v>
      </c>
      <c r="M805" s="455" t="str">
        <f>IF(A805="P",CONCATENATE(INDEX('LŠZ P'!A$2:AP$2000,B805,3),"/",INDEX('LŠZ P'!A$2:AP$2000,B805,4)),CONCATENATE(INDEX('LŠZ H'!A$2:AI$2000,B805,3),"/",INDEX('LŠZ H'!A$2:AI$2000,B805,4)))</f>
        <v>PUNK XS/</v>
      </c>
      <c r="N805" s="455" t="str">
        <f>IF(A805="P",CONCATENATE(INDEX('LŠZ P'!A$2:AP$2000,B805,23),";",INDEX('LŠZ P'!A$2:AP$2000,B805,42)),CONCATENATE(INDEX('LŠZ H'!A$2:AI$2000,B805,23),";",INDEX('LŠZ H'!A$2:AI$2000,B805,39)))</f>
        <v>0;</v>
      </c>
      <c r="O805" s="254">
        <v>43336</v>
      </c>
      <c r="P805" s="251"/>
    </row>
    <row r="806" spans="1:16" x14ac:dyDescent="0.2">
      <c r="A806" s="253" t="s">
        <v>991</v>
      </c>
      <c r="B806" s="289">
        <v>961</v>
      </c>
      <c r="C806" s="454">
        <v>803</v>
      </c>
      <c r="D806" s="288" t="str">
        <f>IF(A806="P",INDEX('LŠZ P'!A$2:AP$2000,B806,11),INDEX('LŠZ H'!A$2:AI$2000,B806,11))</f>
        <v>Pavol RAJČAN</v>
      </c>
      <c r="E806" s="288" t="str">
        <f>IF(A806="P",INDEX('LŠZ P'!A$2:AP$2000,B806,5),INDEX('LŠZ H'!A$2:AI$2000,B806,5))</f>
        <v>OM-P961</v>
      </c>
      <c r="F806" s="288">
        <f>IF(A806="P",INDEX('LŠZ P'!A$2:AP$2000,B806,6),INDEX('LŠZ H'!A$2:AI$2000,B806,6))</f>
        <v>0</v>
      </c>
      <c r="G806" s="289" t="str">
        <f>IF(A806="P",INDEX('LŠZ P'!A$2:AP$2000,B806,21),INDEX('LŠZ H'!A$2:AI$2000,B806,21))</f>
        <v>V</v>
      </c>
      <c r="H806" s="288">
        <f>IF(A806="P",INDEX('LŠZ P'!A$2:AP$2000,B806,17),INDEX('LŠZ H'!A$2:AI$2000,B806,17))</f>
        <v>17787</v>
      </c>
      <c r="I806" s="446">
        <v>42984</v>
      </c>
      <c r="J806" s="289" t="str">
        <f>IF(A806="P",INDEX('LŠZ P'!A$2:AP$2000,B806,2),INDEX('LŠZ H'!A$2:AI$2000,B806,2))</f>
        <v>PK</v>
      </c>
      <c r="K806" s="455" t="str">
        <f>IF(A806="P",CONCATENATE(INDEX('LŠZ P'!A$2:AP$2000,B806,24),",",INDEX('LŠZ P'!A$2:AP$2000,B806,26)," ",INDEX('LŠZ P'!A$2:AP$2000,B806,25)),CONCATENATE(INDEX('LŠZ H'!A$2:AI$2000,B806,24),",",INDEX('LŠZ H'!A$2:AI$2000,B806,26)," ",INDEX('LŠZ H'!A$2:AI$2000,B806,25)))</f>
        <v>Nová Dolina 751/33,967 01 Kremnica</v>
      </c>
      <c r="L806" s="455" t="str">
        <f>IF(A806="P",INDEX('LŠZ P'!A$2:AP$2000,B806,20),INDEX('LŠZ H'!A$2:AI$2000,B806,20))</f>
        <v>Jančiar</v>
      </c>
      <c r="M806" s="455" t="str">
        <f>IF(A806="P",CONCATENATE(INDEX('LŠZ P'!A$2:AP$2000,B806,3),"/",INDEX('LŠZ P'!A$2:AP$2000,B806,4)),CONCATENATE(INDEX('LŠZ H'!A$2:AI$2000,B806,3),"/",INDEX('LŠZ H'!A$2:AI$2000,B806,4)))</f>
        <v>APOLLO BI 38/</v>
      </c>
      <c r="N806" s="455" t="str">
        <f>IF(A806="P",CONCATENATE(INDEX('LŠZ P'!A$2:AP$2000,B806,23),";",INDEX('LŠZ P'!A$2:AP$2000,B806,42)),CONCATENATE(INDEX('LŠZ H'!A$2:AI$2000,B806,23),";",INDEX('LŠZ H'!A$2:AI$2000,B806,39)))</f>
        <v>5;</v>
      </c>
      <c r="O806" s="254">
        <v>43712</v>
      </c>
      <c r="P806" s="251"/>
    </row>
    <row r="807" spans="1:16" x14ac:dyDescent="0.2">
      <c r="A807" s="253" t="s">
        <v>991</v>
      </c>
      <c r="B807" s="289">
        <v>76</v>
      </c>
      <c r="C807" s="454">
        <v>804</v>
      </c>
      <c r="D807" s="288" t="str">
        <f>IF(A807="P",INDEX('LŠZ P'!A$2:AP$2000,B807,11),INDEX('LŠZ H'!A$2:AI$2000,B807,11))</f>
        <v>František BUCHEL</v>
      </c>
      <c r="E807" s="288" t="str">
        <f>IF(A807="P",INDEX('LŠZ P'!A$2:AP$2000,B807,5),INDEX('LŠZ H'!A$2:AI$2000,B807,5))</f>
        <v>OM-P076</v>
      </c>
      <c r="F807" s="288">
        <f>IF(A807="P",INDEX('LŠZ P'!A$2:AP$2000,B807,6),INDEX('LŠZ H'!A$2:AI$2000,B807,6))</f>
        <v>0</v>
      </c>
      <c r="G807" s="289" t="str">
        <f>IF(A807="P",INDEX('LŠZ P'!A$2:AP$2000,B807,21),INDEX('LŠZ H'!A$2:AI$2000,B807,21))</f>
        <v>P</v>
      </c>
      <c r="H807" s="288">
        <f>IF(A807="P",INDEX('LŠZ P'!A$2:AP$2000,B807,17),INDEX('LŠZ H'!A$2:AI$2000,B807,17))</f>
        <v>14420</v>
      </c>
      <c r="I807" s="446">
        <v>42984</v>
      </c>
      <c r="J807" s="289" t="str">
        <f>IF(A807="P",INDEX('LŠZ P'!A$2:AP$2000,B807,2),INDEX('LŠZ H'!A$2:AI$2000,B807,2))</f>
        <v>PK</v>
      </c>
      <c r="K807" s="455" t="str">
        <f>IF(A807="P",CONCATENATE(INDEX('LŠZ P'!A$2:AP$2000,B807,24),",",INDEX('LŠZ P'!A$2:AP$2000,B807,26)," ",INDEX('LŠZ P'!A$2:AP$2000,B807,25)),CONCATENATE(INDEX('LŠZ H'!A$2:AI$2000,B807,24),",",INDEX('LŠZ H'!A$2:AI$2000,B807,26)," ",INDEX('LŠZ H'!A$2:AI$2000,B807,25)))</f>
        <v>Dolný Lopašov 347,922 04 Dolný Lopašov</v>
      </c>
      <c r="L807" s="455" t="str">
        <f>IF(A807="P",INDEX('LŠZ P'!A$2:AP$2000,B807,20),INDEX('LŠZ H'!A$2:AI$2000,B807,20))</f>
        <v>Matovič</v>
      </c>
      <c r="M807" s="455" t="str">
        <f>IF(A807="P",CONCATENATE(INDEX('LŠZ P'!A$2:AP$2000,B807,3),"/",INDEX('LŠZ P'!A$2:AP$2000,B807,4)),CONCATENATE(INDEX('LŠZ H'!A$2:AI$2000,B807,3),"/",INDEX('LŠZ H'!A$2:AI$2000,B807,4)))</f>
        <v>ELLUS 3 L/</v>
      </c>
      <c r="N807" s="455" t="str">
        <f>IF(A807="P",CONCATENATE(INDEX('LŠZ P'!A$2:AP$2000,B807,23),";",INDEX('LŠZ P'!A$2:AP$2000,B807,42)),CONCATENATE(INDEX('LŠZ H'!A$2:AI$2000,B807,23),";",INDEX('LŠZ H'!A$2:AI$2000,B807,39)))</f>
        <v>130;</v>
      </c>
      <c r="O807" s="254">
        <v>43713</v>
      </c>
      <c r="P807" s="251"/>
    </row>
    <row r="808" spans="1:16" x14ac:dyDescent="0.2">
      <c r="A808" s="253" t="s">
        <v>991</v>
      </c>
      <c r="B808" s="289">
        <v>918</v>
      </c>
      <c r="C808" s="454">
        <v>805</v>
      </c>
      <c r="D808" s="288" t="str">
        <f>IF(A808="P",INDEX('LŠZ P'!A$2:AP$2000,B808,11),INDEX('LŠZ H'!A$2:AI$2000,B808,11))</f>
        <v>Patrik ROSIPAJLA</v>
      </c>
      <c r="E808" s="288" t="str">
        <f>IF(A808="P",INDEX('LŠZ P'!A$2:AP$2000,B808,5),INDEX('LŠZ H'!A$2:AI$2000,B808,5))</f>
        <v>OM-P918</v>
      </c>
      <c r="F808" s="288">
        <f>IF(A808="P",INDEX('LŠZ P'!A$2:AP$2000,B808,6),INDEX('LŠZ H'!A$2:AI$2000,B808,6))</f>
        <v>0</v>
      </c>
      <c r="G808" s="289" t="str">
        <f>IF(A808="P",INDEX('LŠZ P'!A$2:AP$2000,B808,21),INDEX('LŠZ H'!A$2:AI$2000,B808,21))</f>
        <v>Z</v>
      </c>
      <c r="H808" s="288">
        <f>IF(A808="P",INDEX('LŠZ P'!A$2:AP$2000,B808,17),INDEX('LŠZ H'!A$2:AI$2000,B808,17))</f>
        <v>21375</v>
      </c>
      <c r="I808" s="446">
        <v>42984</v>
      </c>
      <c r="J808" s="289" t="str">
        <f>IF(A808="P",INDEX('LŠZ P'!A$2:AP$2000,B808,2),INDEX('LŠZ H'!A$2:AI$2000,B808,2))</f>
        <v>PK</v>
      </c>
      <c r="K808" s="455" t="str">
        <f>IF(A808="P",CONCATENATE(INDEX('LŠZ P'!A$2:AP$2000,B808,24),",",INDEX('LŠZ P'!A$2:AP$2000,B808,26)," ",INDEX('LŠZ P'!A$2:AP$2000,B808,25)),CONCATENATE(INDEX('LŠZ H'!A$2:AI$2000,B808,24),",",INDEX('LŠZ H'!A$2:AI$2000,B808,26)," ",INDEX('LŠZ H'!A$2:AI$2000,B808,25)))</f>
        <v>Ternavská 2247/26,075 01 Trebišov</v>
      </c>
      <c r="L808" s="455" t="str">
        <f>IF(A808="P",INDEX('LŠZ P'!A$2:AP$2000,B808,20),INDEX('LŠZ H'!A$2:AI$2000,B808,20))</f>
        <v>Čierny</v>
      </c>
      <c r="M808" s="455" t="str">
        <f>IF(A808="P",CONCATENATE(INDEX('LŠZ P'!A$2:AP$2000,B808,3),"/",INDEX('LŠZ P'!A$2:AP$2000,B808,4)),CONCATENATE(INDEX('LŠZ H'!A$2:AI$2000,B808,3),"/",INDEX('LŠZ H'!A$2:AI$2000,B808,4)))</f>
        <v>COMPACT 3 M/</v>
      </c>
      <c r="N808" s="455" t="str">
        <f>IF(A808="P",CONCATENATE(INDEX('LŠZ P'!A$2:AP$2000,B808,23),";",INDEX('LŠZ P'!A$2:AP$2000,B808,42)),CONCATENATE(INDEX('LŠZ H'!A$2:AI$2000,B808,23),";",INDEX('LŠZ H'!A$2:AI$2000,B808,39)))</f>
        <v>0;</v>
      </c>
      <c r="O808" s="254">
        <v>43347</v>
      </c>
      <c r="P808" s="251"/>
    </row>
    <row r="809" spans="1:16" x14ac:dyDescent="0.2">
      <c r="A809" s="253" t="s">
        <v>991</v>
      </c>
      <c r="B809" s="289">
        <v>250</v>
      </c>
      <c r="C809" s="454">
        <v>806</v>
      </c>
      <c r="D809" s="288" t="str">
        <f>IF(A809="P",INDEX('LŠZ P'!A$2:AP$2000,B809,11),INDEX('LŠZ H'!A$2:AI$2000,B809,11))</f>
        <v>Ing. Radovan HROMADA</v>
      </c>
      <c r="E809" s="288" t="str">
        <f>IF(A809="P",INDEX('LŠZ P'!A$2:AP$2000,B809,5),INDEX('LŠZ H'!A$2:AI$2000,B809,5))</f>
        <v>OM-P250</v>
      </c>
      <c r="F809" s="288" t="str">
        <f>IF(A809="P",INDEX('LŠZ P'!A$2:AP$2000,B809,6),INDEX('LŠZ H'!A$2:AI$2000,B809,6))</f>
        <v>P798</v>
      </c>
      <c r="G809" s="289" t="str">
        <f>IF(A809="P",INDEX('LŠZ P'!A$2:AP$2000,B809,21),INDEX('LŠZ H'!A$2:AI$2000,B809,21))</f>
        <v>P/P</v>
      </c>
      <c r="H809" s="288">
        <f>IF(A809="P",INDEX('LŠZ P'!A$2:AP$2000,B809,17),INDEX('LŠZ H'!A$2:AI$2000,B809,17))</f>
        <v>19505</v>
      </c>
      <c r="I809" s="446">
        <v>42984</v>
      </c>
      <c r="J809" s="289" t="str">
        <f>IF(A809="P",INDEX('LŠZ P'!A$2:AP$2000,B809,2),INDEX('LŠZ H'!A$2:AI$2000,B809,2))</f>
        <v>MPK</v>
      </c>
      <c r="K809" s="455" t="str">
        <f>IF(A809="P",CONCATENATE(INDEX('LŠZ P'!A$2:AP$2000,B809,24),",",INDEX('LŠZ P'!A$2:AP$2000,B809,26)," ",INDEX('LŠZ P'!A$2:AP$2000,B809,25)),CONCATENATE(INDEX('LŠZ H'!A$2:AI$2000,B809,24),",",INDEX('LŠZ H'!A$2:AI$2000,B809,26)," ",INDEX('LŠZ H'!A$2:AI$2000,B809,25)))</f>
        <v>Hollého 15,920 42 Červeník</v>
      </c>
      <c r="L809" s="455" t="str">
        <f>IF(A809="P",INDEX('LŠZ P'!A$2:AP$2000,B809,20),INDEX('LŠZ H'!A$2:AI$2000,B809,20))</f>
        <v>I.Čierny/Adame</v>
      </c>
      <c r="M809" s="455" t="str">
        <f>IF(A809="P",CONCATENATE(INDEX('LŠZ P'!A$2:AP$2000,B809,3),"/",INDEX('LŠZ P'!A$2:AP$2000,B809,4)),CONCATENATE(INDEX('LŠZ H'!A$2:AI$2000,B809,3),"/",INDEX('LŠZ H'!A$2:AI$2000,B809,4)))</f>
        <v>PLUTO 2 S/MINIPLANE TOP 80</v>
      </c>
      <c r="N809" s="455" t="str">
        <f>IF(A809="P",CONCATENATE(INDEX('LŠZ P'!A$2:AP$2000,B809,23),";",INDEX('LŠZ P'!A$2:AP$2000,B809,42)),CONCATENATE(INDEX('LŠZ H'!A$2:AI$2000,B809,23),";",INDEX('LŠZ H'!A$2:AI$2000,B809,39)))</f>
        <v>63,25//95,50;Para.PLS č.15052/P,do 5.5.2022</v>
      </c>
      <c r="O809" s="254" t="s">
        <v>5321</v>
      </c>
      <c r="P809" s="251"/>
    </row>
    <row r="810" spans="1:16" x14ac:dyDescent="0.2">
      <c r="A810" s="253" t="s">
        <v>991</v>
      </c>
      <c r="B810" s="289">
        <v>887</v>
      </c>
      <c r="C810" s="454">
        <v>807</v>
      </c>
      <c r="D810" s="288" t="str">
        <f>IF(A810="P",INDEX('LŠZ P'!A$2:AP$2000,B810,11),INDEX('LŠZ H'!A$2:AI$2000,B810,11))</f>
        <v>Ing. Jaroslav BIŠČÁK</v>
      </c>
      <c r="E810" s="288" t="str">
        <f>IF(A810="P",INDEX('LŠZ P'!A$2:AP$2000,B810,5),INDEX('LŠZ H'!A$2:AI$2000,B810,5))</f>
        <v>OM-P887</v>
      </c>
      <c r="F810" s="288">
        <f>IF(A810="P",INDEX('LŠZ P'!A$2:AP$2000,B810,6),INDEX('LŠZ H'!A$2:AI$2000,B810,6))</f>
        <v>0</v>
      </c>
      <c r="G810" s="289" t="str">
        <f>IF(A810="P",INDEX('LŠZ P'!A$2:AP$2000,B810,21),INDEX('LŠZ H'!A$2:AI$2000,B810,21))</f>
        <v>V</v>
      </c>
      <c r="H810" s="288">
        <f>IF(A810="P",INDEX('LŠZ P'!A$2:AP$2000,B810,17),INDEX('LŠZ H'!A$2:AI$2000,B810,17))</f>
        <v>19081</v>
      </c>
      <c r="I810" s="446">
        <v>42990</v>
      </c>
      <c r="J810" s="289" t="str">
        <f>IF(A810="P",INDEX('LŠZ P'!A$2:AP$2000,B810,2),INDEX('LŠZ H'!A$2:AI$2000,B810,2))</f>
        <v>PK</v>
      </c>
      <c r="K810" s="455" t="str">
        <f>IF(A810="P",CONCATENATE(INDEX('LŠZ P'!A$2:AP$2000,B810,24),",",INDEX('LŠZ P'!A$2:AP$2000,B810,26)," ",INDEX('LŠZ P'!A$2:AP$2000,B810,25)),CONCATENATE(INDEX('LŠZ H'!A$2:AI$2000,B810,24),",",INDEX('LŠZ H'!A$2:AI$2000,B810,26)," ",INDEX('LŠZ H'!A$2:AI$2000,B810,25)))</f>
        <v>Severná 352,080 06 Vyšná Šebastová</v>
      </c>
      <c r="L810" s="455" t="str">
        <f>IF(A810="P",INDEX('LŠZ P'!A$2:AP$2000,B810,20),INDEX('LŠZ H'!A$2:AI$2000,B810,20))</f>
        <v>Šimko</v>
      </c>
      <c r="M810" s="455" t="str">
        <f>IF(A810="P",CONCATENATE(INDEX('LŠZ P'!A$2:AP$2000,B810,3),"/",INDEX('LŠZ P'!A$2:AP$2000,B810,4)),CONCATENATE(INDEX('LŠZ H'!A$2:AI$2000,B810,3),"/",INDEX('LŠZ H'!A$2:AI$2000,B810,4)))</f>
        <v>QUEEN L/</v>
      </c>
      <c r="N810" s="455" t="str">
        <f>IF(A810="P",CONCATENATE(INDEX('LŠZ P'!A$2:AP$2000,B810,23),";",INDEX('LŠZ P'!A$2:AP$2000,B810,42)),CONCATENATE(INDEX('LŠZ H'!A$2:AI$2000,B810,23),";",INDEX('LŠZ H'!A$2:AI$2000,B810,39)))</f>
        <v>25;</v>
      </c>
      <c r="O810" s="254">
        <v>43716</v>
      </c>
      <c r="P810" s="251"/>
    </row>
    <row r="811" spans="1:16" x14ac:dyDescent="0.2">
      <c r="A811" s="253" t="s">
        <v>991</v>
      </c>
      <c r="B811" s="289">
        <v>31</v>
      </c>
      <c r="C811" s="454">
        <v>808</v>
      </c>
      <c r="D811" s="288" t="str">
        <f>IF(A811="P",INDEX('LŠZ P'!A$2:AP$2000,B811,11),INDEX('LŠZ H'!A$2:AI$2000,B811,11))</f>
        <v>Jozef MANÍK</v>
      </c>
      <c r="E811" s="288" t="str">
        <f>IF(A811="P",INDEX('LŠZ P'!A$2:AP$2000,B811,5),INDEX('LŠZ H'!A$2:AI$2000,B811,5))</f>
        <v>OM-P031</v>
      </c>
      <c r="F811" s="288" t="str">
        <f>IF(A811="P",INDEX('LŠZ P'!A$2:AP$2000,B811,6),INDEX('LŠZ H'!A$2:AI$2000,B811,6))</f>
        <v>P031</v>
      </c>
      <c r="G811" s="289" t="str">
        <f>IF(A811="P",INDEX('LŠZ P'!A$2:AP$2000,B811,21),INDEX('LŠZ H'!A$2:AI$2000,B811,21))</f>
        <v>P,P</v>
      </c>
      <c r="H811" s="288">
        <f>IF(A811="P",INDEX('LŠZ P'!A$2:AP$2000,B811,17),INDEX('LŠZ H'!A$2:AI$2000,B811,17))</f>
        <v>17691</v>
      </c>
      <c r="I811" s="446">
        <v>42990</v>
      </c>
      <c r="J811" s="289" t="str">
        <f>IF(A811="P",INDEX('LŠZ P'!A$2:AP$2000,B811,2),INDEX('LŠZ H'!A$2:AI$2000,B811,2))</f>
        <v>MPK</v>
      </c>
      <c r="K811" s="455" t="str">
        <f>IF(A811="P",CONCATENATE(INDEX('LŠZ P'!A$2:AP$2000,B811,24),",",INDEX('LŠZ P'!A$2:AP$2000,B811,26)," ",INDEX('LŠZ P'!A$2:AP$2000,B811,25)),CONCATENATE(INDEX('LŠZ H'!A$2:AI$2000,B811,24),",",INDEX('LŠZ H'!A$2:AI$2000,B811,26)," ",INDEX('LŠZ H'!A$2:AI$2000,B811,25)))</f>
        <v xml:space="preserve">Župčany 283,080 01 </v>
      </c>
      <c r="L811" s="455" t="str">
        <f>IF(A811="P",INDEX('LŠZ P'!A$2:AP$2000,B811,20),INDEX('LŠZ H'!A$2:AI$2000,B811,20))</f>
        <v>Šimko</v>
      </c>
      <c r="M811" s="455" t="str">
        <f>IF(A811="P",CONCATENATE(INDEX('LŠZ P'!A$2:AP$2000,B811,3),"/",INDEX('LŠZ P'!A$2:AP$2000,B811,4)),CONCATENATE(INDEX('LŠZ H'!A$2:AI$2000,B811,3),"/",INDEX('LŠZ H'!A$2:AI$2000,B811,4)))</f>
        <v>SPEEDMAX 2/VIRUS 2.2</v>
      </c>
      <c r="N811" s="455" t="str">
        <f>IF(A811="P",CONCATENATE(INDEX('LŠZ P'!A$2:AP$2000,B811,23),";",INDEX('LŠZ P'!A$2:AP$2000,B811,42)),CONCATENATE(INDEX('LŠZ H'!A$2:AI$2000,B811,23),";",INDEX('LŠZ H'!A$2:AI$2000,B811,39)))</f>
        <v>79//69/71;</v>
      </c>
      <c r="O811" s="254">
        <v>43716</v>
      </c>
      <c r="P811" s="251"/>
    </row>
    <row r="812" spans="1:16" x14ac:dyDescent="0.2">
      <c r="A812" s="253" t="s">
        <v>991</v>
      </c>
      <c r="B812" s="289">
        <v>949</v>
      </c>
      <c r="C812" s="454">
        <v>809</v>
      </c>
      <c r="D812" s="288" t="str">
        <f>IF(A812="P",INDEX('LŠZ P'!A$2:AP$2000,B812,11),INDEX('LŠZ H'!A$2:AI$2000,B812,11))</f>
        <v>Vojtech MICHNÁČ</v>
      </c>
      <c r="E812" s="456" t="str">
        <f>IF(A812="P",INDEX('LŠZ P'!A$2:AP$2000,B812,5),INDEX('LŠZ H'!A$2:AI$2000,B812,5))</f>
        <v>OM-P949</v>
      </c>
      <c r="F812" s="457">
        <f>IF(A812="P",INDEX('LŠZ P'!A$2:AP$2000,B812,6),INDEX('LŠZ H'!A$2:AI$2000,B812,6))</f>
        <v>0</v>
      </c>
      <c r="G812" s="289" t="str">
        <f>IF(A812="P",INDEX('LŠZ P'!A$2:AP$2000,B812,21),INDEX('LŠZ H'!A$2:AI$2000,B812,21))</f>
        <v>P</v>
      </c>
      <c r="H812" s="457">
        <f>IF(A812="P",INDEX('LŠZ P'!A$2:AP$2000,B812,17),INDEX('LŠZ H'!A$2:AI$2000,B812,17))</f>
        <v>18665</v>
      </c>
      <c r="I812" s="254">
        <v>43525</v>
      </c>
      <c r="J812" s="289" t="str">
        <f>IF(A812="P",INDEX('LŠZ P'!A$2:AP$2000,B812,2),INDEX('LŠZ H'!A$2:AI$2000,B812,2))</f>
        <v>PK</v>
      </c>
      <c r="K812" s="458" t="str">
        <f>IF(A812="P",CONCATENATE(INDEX('LŠZ P'!A$2:AP$2000,B812,24),",",INDEX('LŠZ P'!A$2:AP$2000,B812,26)," ",INDEX('LŠZ P'!A$2:AP$2000,B812,25)),CONCATENATE(INDEX('LŠZ H'!A$2:AI$2000,B812,24),",",INDEX('LŠZ H'!A$2:AI$2000,B812,26)," ",INDEX('LŠZ H'!A$2:AI$2000,B812,25)))</f>
        <v>Olešná 101,023 57 Olešná</v>
      </c>
      <c r="L812" s="456" t="str">
        <f>IF(A812="P",INDEX('LŠZ P'!A$2:AP$2000,B812,20),INDEX('LŠZ H'!A$2:AI$2000,B812,20))</f>
        <v>Vyparina</v>
      </c>
      <c r="M812" s="456" t="str">
        <f>IF(A812="P",CONCATENATE(INDEX('LŠZ P'!A$2:AP$2000,B812,3),"/",INDEX('LŠZ P'!A$2:AP$2000,B812,4)),CONCATENATE(INDEX('LŠZ H'!A$2:AI$2000,B812,3),"/",INDEX('LŠZ H'!A$2:AI$2000,B812,4)))</f>
        <v>DELTA 3 ML/</v>
      </c>
      <c r="N812" s="459" t="str">
        <f>IF(A812="P",CONCATENATE(INDEX('LŠZ P'!A$2:AP$2000,B812,23),";",INDEX('LŠZ P'!A$2:AP$2000,B812,42)),CONCATENATE(INDEX('LŠZ H'!A$2:AI$2000,B812,23),";",INDEX('LŠZ H'!A$2:AI$2000,B812,39)))</f>
        <v>40;</v>
      </c>
      <c r="O812" s="254">
        <v>43707</v>
      </c>
      <c r="P812" s="251"/>
    </row>
    <row r="813" spans="1:16" x14ac:dyDescent="0.2">
      <c r="A813" s="253" t="s">
        <v>991</v>
      </c>
      <c r="B813" s="289">
        <v>935</v>
      </c>
      <c r="C813" s="454">
        <v>810</v>
      </c>
      <c r="D813" s="288" t="str">
        <f>IF(A813="P",INDEX('LŠZ P'!A$2:AP$2000,B813,11),INDEX('LŠZ H'!A$2:AI$2000,B813,11))</f>
        <v>Štefan VYPARINA</v>
      </c>
      <c r="E813" s="456" t="str">
        <f>IF(A813="P",INDEX('LŠZ P'!A$2:AP$2000,B813,5),INDEX('LŠZ H'!A$2:AI$2000,B813,5))</f>
        <v>OM-P935</v>
      </c>
      <c r="F813" s="457">
        <f>IF(A813="P",INDEX('LŠZ P'!A$2:AP$2000,B813,6),INDEX('LŠZ H'!A$2:AI$2000,B813,6))</f>
        <v>0</v>
      </c>
      <c r="G813" s="289" t="str">
        <f>IF(A813="P",INDEX('LŠZ P'!A$2:AP$2000,B813,21),INDEX('LŠZ H'!A$2:AI$2000,B813,21))</f>
        <v>P</v>
      </c>
      <c r="H813" s="457">
        <f>IF(A813="P",INDEX('LŠZ P'!A$2:AP$2000,B813,17),INDEX('LŠZ H'!A$2:AI$2000,B813,17))</f>
        <v>17794</v>
      </c>
      <c r="I813" s="254">
        <v>43526</v>
      </c>
      <c r="J813" s="289" t="str">
        <f>IF(A813="P",INDEX('LŠZ P'!A$2:AP$2000,B813,2),INDEX('LŠZ H'!A$2:AI$2000,B813,2))</f>
        <v>PK</v>
      </c>
      <c r="K813" s="458" t="str">
        <f>IF(A813="P",CONCATENATE(INDEX('LŠZ P'!A$2:AP$2000,B813,24),",",INDEX('LŠZ P'!A$2:AP$2000,B813,26)," ",INDEX('LŠZ P'!A$2:AP$2000,B813,25)),CONCATENATE(INDEX('LŠZ H'!A$2:AI$2000,B813,24),",",INDEX('LŠZ H'!A$2:AI$2000,B813,26)," ",INDEX('LŠZ H'!A$2:AI$2000,B813,25)))</f>
        <v xml:space="preserve">Plavnica 428,065 45 </v>
      </c>
      <c r="L813" s="456" t="str">
        <f>IF(A813="P",INDEX('LŠZ P'!A$2:AP$2000,B813,20),INDEX('LŠZ H'!A$2:AI$2000,B813,20))</f>
        <v>Vyparina</v>
      </c>
      <c r="M813" s="456" t="str">
        <f>IF(A813="P",CONCATENATE(INDEX('LŠZ P'!A$2:AP$2000,B813,3),"/",INDEX('LŠZ P'!A$2:AP$2000,B813,4)),CONCATENATE(INDEX('LŠZ H'!A$2:AI$2000,B813,3),"/",INDEX('LŠZ H'!A$2:AI$2000,B813,4)))</f>
        <v>SUSI M/</v>
      </c>
      <c r="N813" s="459" t="str">
        <f>IF(A813="P",CONCATENATE(INDEX('LŠZ P'!A$2:AP$2000,B813,23),";",INDEX('LŠZ P'!A$2:AP$2000,B813,42)),CONCATENATE(INDEX('LŠZ H'!A$2:AI$2000,B813,23),";",INDEX('LŠZ H'!A$2:AI$2000,B813,39)))</f>
        <v>16;</v>
      </c>
      <c r="O813" s="254">
        <v>43719</v>
      </c>
      <c r="P813" s="251"/>
    </row>
    <row r="814" spans="1:16" x14ac:dyDescent="0.2">
      <c r="A814" s="253" t="s">
        <v>991</v>
      </c>
      <c r="B814" s="289">
        <v>1315</v>
      </c>
      <c r="C814" s="454">
        <v>811</v>
      </c>
      <c r="D814" s="288" t="str">
        <f>IF(A814="P",INDEX('LŠZ P'!A$2:AP$2000,B814,11),INDEX('LŠZ H'!A$2:AI$2000,B814,11))</f>
        <v>ThDr. Jozef ŠIMURDIAK, PhD.</v>
      </c>
      <c r="E814" s="456" t="str">
        <f>IF(A814="P",INDEX('LŠZ P'!A$2:AP$2000,B814,5),INDEX('LŠZ H'!A$2:AI$2000,B814,5))</f>
        <v>OM-L315</v>
      </c>
      <c r="F814" s="457">
        <f>IF(A814="P",INDEX('LŠZ P'!A$2:AP$2000,B814,6),INDEX('LŠZ H'!A$2:AI$2000,B814,6))</f>
        <v>0</v>
      </c>
      <c r="G814" s="289" t="str">
        <f>IF(A814="P",INDEX('LŠZ P'!A$2:AP$2000,B814,21),INDEX('LŠZ H'!A$2:AI$2000,B814,21))</f>
        <v>P</v>
      </c>
      <c r="H814" s="457">
        <f>IF(A814="P",INDEX('LŠZ P'!A$2:AP$2000,B814,17),INDEX('LŠZ H'!A$2:AI$2000,B814,17))</f>
        <v>18239</v>
      </c>
      <c r="I814" s="254">
        <v>43527</v>
      </c>
      <c r="J814" s="289" t="str">
        <f>IF(A814="P",INDEX('LŠZ P'!A$2:AP$2000,B814,2),INDEX('LŠZ H'!A$2:AI$2000,B814,2))</f>
        <v>PK</v>
      </c>
      <c r="K814" s="458" t="str">
        <f>IF(A814="P",CONCATENATE(INDEX('LŠZ P'!A$2:AP$2000,B814,24),",",INDEX('LŠZ P'!A$2:AP$2000,B814,26)," ",INDEX('LŠZ P'!A$2:AP$2000,B814,25)),CONCATENATE(INDEX('LŠZ H'!A$2:AI$2000,B814,24),",",INDEX('LŠZ H'!A$2:AI$2000,B814,26)," ",INDEX('LŠZ H'!A$2:AI$2000,B814,25)))</f>
        <v>Oravská Polhora 702,029 47 Oravská Polhora</v>
      </c>
      <c r="L814" s="456" t="str">
        <f>IF(A814="P",INDEX('LŠZ P'!A$2:AP$2000,B814,20),INDEX('LŠZ H'!A$2:AI$2000,B814,20))</f>
        <v>Vyparina</v>
      </c>
      <c r="M814" s="456" t="str">
        <f>IF(A814="P",CONCATENATE(INDEX('LŠZ P'!A$2:AP$2000,B814,3),"/",INDEX('LŠZ P'!A$2:AP$2000,B814,4)),CONCATENATE(INDEX('LŠZ H'!A$2:AI$2000,B814,3),"/",INDEX('LŠZ H'!A$2:AI$2000,B814,4)))</f>
        <v>DELTA 3 ML/</v>
      </c>
      <c r="N814" s="459" t="str">
        <f>IF(A814="P",CONCATENATE(INDEX('LŠZ P'!A$2:AP$2000,B814,23),";",INDEX('LŠZ P'!A$2:AP$2000,B814,42)),CONCATENATE(INDEX('LŠZ H'!A$2:AI$2000,B814,23),";",INDEX('LŠZ H'!A$2:AI$2000,B814,39)))</f>
        <v>40;</v>
      </c>
      <c r="O814" s="254">
        <v>43719</v>
      </c>
      <c r="P814" s="251"/>
    </row>
    <row r="815" spans="1:16" x14ac:dyDescent="0.2">
      <c r="A815" s="253" t="s">
        <v>680</v>
      </c>
      <c r="B815" s="289">
        <v>34</v>
      </c>
      <c r="C815" s="454">
        <v>812</v>
      </c>
      <c r="D815" s="288" t="str">
        <f>IF(A815="P",INDEX('LŠZ P'!A$2:AP$2000,B815,11),INDEX('LŠZ H'!A$2:AI$2000,B815,11))</f>
        <v>Vladimír KÚDELKA</v>
      </c>
      <c r="E815" s="456" t="str">
        <f>IF(A815="P",INDEX('LŠZ P'!A$2:AP$2000,B815,5),INDEX('LŠZ H'!A$2:AI$2000,B815,5))</f>
        <v>OM-H034</v>
      </c>
      <c r="F815" s="457">
        <f>IF(A815="P",INDEX('LŠZ P'!A$2:AP$2000,B815,6),INDEX('LŠZ H'!A$2:AI$2000,B815,6))</f>
        <v>0</v>
      </c>
      <c r="G815" s="289" t="str">
        <f>IF(A815="P",INDEX('LŠZ P'!A$2:AP$2000,B815,21),INDEX('LŠZ H'!A$2:AI$2000,B815,21))</f>
        <v>18/23</v>
      </c>
      <c r="H815" s="457">
        <f>IF(A815="P",INDEX('LŠZ P'!A$2:AP$2000,B815,17),INDEX('LŠZ H'!A$2:AI$2000,B815,17))</f>
        <v>1991</v>
      </c>
      <c r="I815" s="254">
        <v>43528</v>
      </c>
      <c r="J815" s="289" t="str">
        <f>IF(A815="P",INDEX('LŠZ P'!A$2:AP$2000,B815,2),INDEX('LŠZ H'!A$2:AI$2000,B815,2))</f>
        <v>MZK</v>
      </c>
      <c r="K815" s="458" t="str">
        <f>IF(A815="P",CONCATENATE(INDEX('LŠZ P'!A$2:AP$2000,B815,24),",",INDEX('LŠZ P'!A$2:AP$2000,B815,26)," ",INDEX('LŠZ P'!A$2:AP$2000,B815,25)),CONCATENATE(INDEX('LŠZ H'!A$2:AI$2000,B815,24),",",INDEX('LŠZ H'!A$2:AI$2000,B815,26)," ",INDEX('LŠZ H'!A$2:AI$2000,B815,25)))</f>
        <v>2, 181</v>
      </c>
      <c r="L815" s="456" t="str">
        <f>IF(A815="P",INDEX('LŠZ P'!A$2:AP$2000,B815,20),INDEX('LŠZ H'!A$2:AI$2000,B815,20))</f>
        <v>P</v>
      </c>
      <c r="M815" s="456" t="str">
        <f>IF(A815="P",CONCATENATE(INDEX('LŠZ P'!A$2:AP$2000,B815,3),"/",INDEX('LŠZ P'!A$2:AP$2000,B815,4)),CONCATENATE(INDEX('LŠZ H'!A$2:AI$2000,B815,3),"/",INDEX('LŠZ H'!A$2:AI$2000,B815,4)))</f>
        <v>MW 197/AQC 03/</v>
      </c>
      <c r="N815" s="459" t="e">
        <f>IF(A815="P",CONCATENATE(INDEX('LŠZ P'!A$2:AP$2000,B815,23),";",INDEX('LŠZ P'!A$2:AP$2000,B815,42)),CONCATENATE(INDEX('LŠZ H'!A$2:AI$2000,B815,23),";",INDEX('LŠZ H'!A$2:AI$2000,B815,39)))</f>
        <v>#REF!</v>
      </c>
      <c r="O815" s="254">
        <v>43710</v>
      </c>
      <c r="P815" s="251"/>
    </row>
    <row r="816" spans="1:16" x14ac:dyDescent="0.2">
      <c r="A816" s="253" t="s">
        <v>991</v>
      </c>
      <c r="B816" s="289">
        <v>851</v>
      </c>
      <c r="C816" s="454">
        <v>813</v>
      </c>
      <c r="D816" s="288" t="str">
        <f>IF(A816="P",INDEX('LŠZ P'!A$2:AP$2000,B816,11),INDEX('LŠZ H'!A$2:AI$2000,B816,11))</f>
        <v>Daniel BUGÁŇ</v>
      </c>
      <c r="E816" s="456" t="str">
        <f>IF(A816="P",INDEX('LŠZ P'!A$2:AP$2000,B816,5),INDEX('LŠZ H'!A$2:AI$2000,B816,5))</f>
        <v>OM-P851</v>
      </c>
      <c r="F816" s="457">
        <f>IF(A816="P",INDEX('LŠZ P'!A$2:AP$2000,B816,6),INDEX('LŠZ H'!A$2:AI$2000,B816,6))</f>
        <v>0</v>
      </c>
      <c r="G816" s="289" t="str">
        <f>IF(A816="P",INDEX('LŠZ P'!A$2:AP$2000,B816,21),INDEX('LŠZ H'!A$2:AI$2000,B816,21))</f>
        <v>V</v>
      </c>
      <c r="H816" s="457">
        <f>IF(A816="P",INDEX('LŠZ P'!A$2:AP$2000,B816,17),INDEX('LŠZ H'!A$2:AI$2000,B816,17))</f>
        <v>20628</v>
      </c>
      <c r="I816" s="254">
        <v>43529</v>
      </c>
      <c r="J816" s="289" t="str">
        <f>IF(A816="P",INDEX('LŠZ P'!A$2:AP$2000,B816,2),INDEX('LŠZ H'!A$2:AI$2000,B816,2))</f>
        <v>PK</v>
      </c>
      <c r="K816" s="458" t="str">
        <f>IF(A816="P",CONCATENATE(INDEX('LŠZ P'!A$2:AP$2000,B816,24),",",INDEX('LŠZ P'!A$2:AP$2000,B816,26)," ",INDEX('LŠZ P'!A$2:AP$2000,B816,25)),CONCATENATE(INDEX('LŠZ H'!A$2:AI$2000,B816,24),",",INDEX('LŠZ H'!A$2:AI$2000,B816,26)," ",INDEX('LŠZ H'!A$2:AI$2000,B816,25)))</f>
        <v>Októbrová 664,013 03 Varín</v>
      </c>
      <c r="L816" s="456" t="str">
        <f>IF(A816="P",INDEX('LŠZ P'!A$2:AP$2000,B816,20),INDEX('LŠZ H'!A$2:AI$2000,B816,20))</f>
        <v>Muhelyi</v>
      </c>
      <c r="M816" s="456" t="str">
        <f>IF(A816="P",CONCATENATE(INDEX('LŠZ P'!A$2:AP$2000,B816,3),"/",INDEX('LŠZ P'!A$2:AP$2000,B816,4)),CONCATENATE(INDEX('LŠZ H'!A$2:AI$2000,B816,3),"/",INDEX('LŠZ H'!A$2:AI$2000,B816,4)))</f>
        <v>ALPHA 6 28/</v>
      </c>
      <c r="N816" s="459" t="str">
        <f>IF(A816="P",CONCATENATE(INDEX('LŠZ P'!A$2:AP$2000,B816,23),";",INDEX('LŠZ P'!A$2:AP$2000,B816,42)),CONCATENATE(INDEX('LŠZ H'!A$2:AI$2000,B816,23),";",INDEX('LŠZ H'!A$2:AI$2000,B816,39)))</f>
        <v>0;</v>
      </c>
      <c r="O816" s="254">
        <v>43156</v>
      </c>
      <c r="P816" s="251"/>
    </row>
    <row r="817" spans="1:16" x14ac:dyDescent="0.2">
      <c r="A817" s="253" t="s">
        <v>991</v>
      </c>
      <c r="B817" s="289">
        <v>447</v>
      </c>
      <c r="C817" s="454">
        <v>814</v>
      </c>
      <c r="D817" s="288" t="str">
        <f>IF(A817="P",INDEX('LŠZ P'!A$2:AP$2000,B817,11),INDEX('LŠZ H'!A$2:AI$2000,B817,11))</f>
        <v>Marián STRAKA</v>
      </c>
      <c r="E817" s="456" t="str">
        <f>IF(A817="P",INDEX('LŠZ P'!A$2:AP$2000,B817,5),INDEX('LŠZ H'!A$2:AI$2000,B817,5))</f>
        <v>OM-P447</v>
      </c>
      <c r="F817" s="457" t="str">
        <f>IF(A817="P",INDEX('LŠZ P'!A$2:AP$2000,B817,6),INDEX('LŠZ H'!A$2:AI$2000,B817,6))</f>
        <v>P795</v>
      </c>
      <c r="G817" s="289" t="str">
        <f>IF(A817="P",INDEX('LŠZ P'!A$2:AP$2000,B817,21),INDEX('LŠZ H'!A$2:AI$2000,B817,21))</f>
        <v>P//P</v>
      </c>
      <c r="H817" s="457">
        <f>IF(A817="P",INDEX('LŠZ P'!A$2:AP$2000,B817,17),INDEX('LŠZ H'!A$2:AI$2000,B817,17))</f>
        <v>17771</v>
      </c>
      <c r="I817" s="254">
        <v>43530</v>
      </c>
      <c r="J817" s="289" t="str">
        <f>IF(A817="P",INDEX('LŠZ P'!A$2:AP$2000,B817,2),INDEX('LŠZ H'!A$2:AI$2000,B817,2))</f>
        <v>MPK</v>
      </c>
      <c r="K817" s="458" t="str">
        <f>IF(A817="P",CONCATENATE(INDEX('LŠZ P'!A$2:AP$2000,B817,24),",",INDEX('LŠZ P'!A$2:AP$2000,B817,26)," ",INDEX('LŠZ P'!A$2:AP$2000,B817,25)),CONCATENATE(INDEX('LŠZ H'!A$2:AI$2000,B817,24),",",INDEX('LŠZ H'!A$2:AI$2000,B817,26)," ",INDEX('LŠZ H'!A$2:AI$2000,B817,25)))</f>
        <v>Kysak 363,044 81 Kysak</v>
      </c>
      <c r="L817" s="456" t="str">
        <f>IF(A817="P",INDEX('LŠZ P'!A$2:AP$2000,B817,20),INDEX('LŠZ H'!A$2:AI$2000,B817,20))</f>
        <v>Vyparina/Šimko</v>
      </c>
      <c r="M817" s="456" t="str">
        <f>IF(A817="P",CONCATENATE(INDEX('LŠZ P'!A$2:AP$2000,B817,3),"/",INDEX('LŠZ P'!A$2:AP$2000,B817,4)),CONCATENATE(INDEX('LŠZ H'!A$2:AI$2000,B817,3),"/",INDEX('LŠZ H'!A$2:AI$2000,B817,4)))</f>
        <v>ION 3 L /RR ELECTRIC F 200</v>
      </c>
      <c r="N817" s="459" t="str">
        <f>IF(A817="P",CONCATENATE(INDEX('LŠZ P'!A$2:AP$2000,B817,23),";",INDEX('LŠZ P'!A$2:AP$2000,B817,42)),CONCATENATE(INDEX('LŠZ H'!A$2:AI$2000,B817,23),";",INDEX('LŠZ H'!A$2:AI$2000,B817,39)))</f>
        <v>181,58//199,20;PLS para do 20.1.2022, PLS č.17798/P</v>
      </c>
      <c r="O817" s="254" t="s">
        <v>5327</v>
      </c>
      <c r="P817" s="251"/>
    </row>
    <row r="818" spans="1:16" x14ac:dyDescent="0.2">
      <c r="A818" s="253" t="s">
        <v>991</v>
      </c>
      <c r="B818" s="289">
        <v>806</v>
      </c>
      <c r="C818" s="454">
        <v>815</v>
      </c>
      <c r="D818" s="288" t="str">
        <f>IF(A818="P",INDEX('LŠZ P'!A$2:AP$2000,B818,11),INDEX('LŠZ H'!A$2:AI$2000,B818,11))</f>
        <v>Ing. Jaroslav BIŠČÁK</v>
      </c>
      <c r="E818" s="456" t="str">
        <f>IF(A818="P",INDEX('LŠZ P'!A$2:AP$2000,B818,5),INDEX('LŠZ H'!A$2:AI$2000,B818,5))</f>
        <v>OM-P806</v>
      </c>
      <c r="F818" s="288">
        <f>IF(A818="P",INDEX('LŠZ P'!A$2:AP$2000,B818,6),INDEX('LŠZ H'!A$2:AI$2000,B818,6))</f>
        <v>0</v>
      </c>
      <c r="G818" s="289" t="str">
        <f>IF(A818="P",INDEX('LŠZ P'!A$2:AP$2000,B818,21),INDEX('LŠZ H'!A$2:AI$2000,B818,21))</f>
        <v>P</v>
      </c>
      <c r="H818" s="457">
        <f>IF(A818="P",INDEX('LŠZ P'!A$2:AP$2000,B818,17),INDEX('LŠZ H'!A$2:AI$2000,B818,17))</f>
        <v>16253</v>
      </c>
      <c r="I818" s="254">
        <v>43531</v>
      </c>
      <c r="J818" s="289" t="str">
        <f>IF(A818="P",INDEX('LŠZ P'!A$2:AP$2000,B818,2),INDEX('LŠZ H'!A$2:AI$2000,B818,2))</f>
        <v>PK</v>
      </c>
      <c r="K818" s="458" t="str">
        <f>IF(A818="P",CONCATENATE(INDEX('LŠZ P'!A$2:AP$2000,B818,24),",",INDEX('LŠZ P'!A$2:AP$2000,B818,26)," ",INDEX('LŠZ P'!A$2:AP$2000,B818,25)),CONCATENATE(INDEX('LŠZ H'!A$2:AI$2000,B818,24),",",INDEX('LŠZ H'!A$2:AI$2000,B818,26)," ",INDEX('LŠZ H'!A$2:AI$2000,B818,25)))</f>
        <v>Severná 352,080 06 Vyšná Šebastová</v>
      </c>
      <c r="L818" s="456" t="str">
        <f>IF(A818="P",INDEX('LŠZ P'!A$2:AP$2000,B818,20),INDEX('LŠZ H'!A$2:AI$2000,B818,20))</f>
        <v>Šimko</v>
      </c>
      <c r="M818" s="456" t="str">
        <f>IF(A818="P",CONCATENATE(INDEX('LŠZ P'!A$2:AP$2000,B818,3),"/",INDEX('LŠZ P'!A$2:AP$2000,B818,4)),CONCATENATE(INDEX('LŠZ H'!A$2:AI$2000,B818,3),"/",INDEX('LŠZ H'!A$2:AI$2000,B818,4)))</f>
        <v>BIGOLDEN 3 42/</v>
      </c>
      <c r="N818" s="459" t="str">
        <f>IF(A818="P",CONCATENATE(INDEX('LŠZ P'!A$2:AP$2000,B818,23),";",INDEX('LŠZ P'!A$2:AP$2000,B818,42)),CONCATENATE(INDEX('LŠZ H'!A$2:AI$2000,B818,23),";",INDEX('LŠZ H'!A$2:AI$2000,B818,39)))</f>
        <v>6,5//-;</v>
      </c>
      <c r="O818" s="254">
        <v>43716</v>
      </c>
      <c r="P818" s="251"/>
    </row>
    <row r="819" spans="1:16" x14ac:dyDescent="0.2">
      <c r="A819" s="253" t="s">
        <v>991</v>
      </c>
      <c r="B819" s="289">
        <v>613</v>
      </c>
      <c r="C819" s="454">
        <v>816</v>
      </c>
      <c r="D819" s="288" t="str">
        <f>IF(A819="P",INDEX('LŠZ P'!A$2:AP$2000,B819,11),INDEX('LŠZ H'!A$2:AI$2000,B819,11))</f>
        <v>Peter SEMAN</v>
      </c>
      <c r="E819" s="456" t="str">
        <f>IF(A819="P",INDEX('LŠZ P'!A$2:AP$2000,B819,5),INDEX('LŠZ H'!A$2:AI$2000,B819,5))</f>
        <v>OM-P613</v>
      </c>
      <c r="F819" s="457" t="str">
        <f>IF(A819="P",INDEX('LŠZ P'!A$2:AP$2000,B819,6),INDEX('LŠZ H'!A$2:AI$2000,B819,6))</f>
        <v>P476</v>
      </c>
      <c r="G819" s="289" t="str">
        <f>IF(A819="P",INDEX('LŠZ P'!A$2:AP$2000,B819,21),INDEX('LŠZ H'!A$2:AI$2000,B819,21))</f>
        <v>P,Z</v>
      </c>
      <c r="H819" s="457">
        <f>IF(A819="P",INDEX('LŠZ P'!A$2:AP$2000,B819,17),INDEX('LŠZ H'!A$2:AI$2000,B819,17))</f>
        <v>21416</v>
      </c>
      <c r="I819" s="254">
        <v>43532</v>
      </c>
      <c r="J819" s="289" t="str">
        <f>IF(A819="P",INDEX('LŠZ P'!A$2:AP$2000,B819,2),INDEX('LŠZ H'!A$2:AI$2000,B819,2))</f>
        <v>MPK</v>
      </c>
      <c r="K819" s="458" t="str">
        <f>IF(A819="P",CONCATENATE(INDEX('LŠZ P'!A$2:AP$2000,B819,24),",",INDEX('LŠZ P'!A$2:AP$2000,B819,26)," ",INDEX('LŠZ P'!A$2:AP$2000,B819,25)),CONCATENATE(INDEX('LŠZ H'!A$2:AI$2000,B819,24),",",INDEX('LŠZ H'!A$2:AI$2000,B819,26)," ",INDEX('LŠZ H'!A$2:AI$2000,B819,25)))</f>
        <v>Školská 289,044 57 Haniska</v>
      </c>
      <c r="L819" s="456" t="str">
        <f>IF(A819="P",INDEX('LŠZ P'!A$2:AP$2000,B819,20),INDEX('LŠZ H'!A$2:AI$2000,B819,20))</f>
        <v>Šimko</v>
      </c>
      <c r="M819" s="456" t="str">
        <f>IF(A819="P",CONCATENATE(INDEX('LŠZ P'!A$2:AP$2000,B819,3),"/",INDEX('LŠZ P'!A$2:AP$2000,B819,4)),CONCATENATE(INDEX('LŠZ H'!A$2:AI$2000,B819,3),"/",INDEX('LŠZ H'!A$2:AI$2000,B819,4)))</f>
        <v>FORCE SP TOURING M/</v>
      </c>
      <c r="N819" s="459" t="str">
        <f>IF(A819="P",CONCATENATE(INDEX('LŠZ P'!A$2:AP$2000,B819,23),";",INDEX('LŠZ P'!A$2:AP$2000,B819,42)),CONCATENATE(INDEX('LŠZ H'!A$2:AI$2000,B819,23),";",INDEX('LŠZ H'!A$2:AI$2000,B819,39)))</f>
        <v>122;</v>
      </c>
      <c r="O819" s="254">
        <v>43716</v>
      </c>
      <c r="P819" s="251"/>
    </row>
    <row r="820" spans="1:16" x14ac:dyDescent="0.2">
      <c r="A820" s="253" t="s">
        <v>991</v>
      </c>
      <c r="B820" s="289">
        <v>1089</v>
      </c>
      <c r="C820" s="454">
        <v>817</v>
      </c>
      <c r="D820" s="288" t="str">
        <f>IF(A820="P",INDEX('LŠZ P'!A$2:AP$2000,B820,11),INDEX('LŠZ H'!A$2:AI$2000,B820,11))</f>
        <v>Miroslav ZVADA</v>
      </c>
      <c r="E820" s="456" t="str">
        <f>IF(A820="P",INDEX('LŠZ P'!A$2:AP$2000,B820,5),INDEX('LŠZ H'!A$2:AI$2000,B820,5))</f>
        <v>OM-L089</v>
      </c>
      <c r="F820" s="457">
        <f>IF(A820="P",INDEX('LŠZ P'!A$2:AP$2000,B820,6),INDEX('LŠZ H'!A$2:AI$2000,B820,6))</f>
        <v>0</v>
      </c>
      <c r="G820" s="289" t="str">
        <f>IF(A820="P",INDEX('LŠZ P'!A$2:AP$2000,B820,21),INDEX('LŠZ H'!A$2:AI$2000,B820,21))</f>
        <v>P</v>
      </c>
      <c r="H820" s="457">
        <f>IF(A820="P",INDEX('LŠZ P'!A$2:AP$2000,B820,17),INDEX('LŠZ H'!A$2:AI$2000,B820,17))</f>
        <v>20239</v>
      </c>
      <c r="I820" s="254">
        <v>43533</v>
      </c>
      <c r="J820" s="289" t="str">
        <f>IF(A820="P",INDEX('LŠZ P'!A$2:AP$2000,B820,2),INDEX('LŠZ H'!A$2:AI$2000,B820,2))</f>
        <v>PK</v>
      </c>
      <c r="K820" s="458" t="str">
        <f>IF(A820="P",CONCATENATE(INDEX('LŠZ P'!A$2:AP$2000,B820,24),",",INDEX('LŠZ P'!A$2:AP$2000,B820,26)," ",INDEX('LŠZ P'!A$2:AP$2000,B820,25)),CONCATENATE(INDEX('LŠZ H'!A$2:AI$2000,B820,24),",",INDEX('LŠZ H'!A$2:AI$2000,B820,26)," ",INDEX('LŠZ H'!A$2:AI$2000,B820,25)))</f>
        <v>Dúhová 4,900 26 Slovenský Grob</v>
      </c>
      <c r="L820" s="456" t="str">
        <f>IF(A820="P",INDEX('LŠZ P'!A$2:AP$2000,B820,20),INDEX('LŠZ H'!A$2:AI$2000,B820,20))</f>
        <v>Kačmár</v>
      </c>
      <c r="M820" s="456" t="str">
        <f>IF(A820="P",CONCATENATE(INDEX('LŠZ P'!A$2:AP$2000,B820,3),"/",INDEX('LŠZ P'!A$2:AP$2000,B820,4)),CONCATENATE(INDEX('LŠZ H'!A$2:AI$2000,B820,3),"/",INDEX('LŠZ H'!A$2:AI$2000,B820,4)))</f>
        <v>GOLDEN 4 26/</v>
      </c>
      <c r="N820" s="459" t="str">
        <f>IF(A820="P",CONCATENATE(INDEX('LŠZ P'!A$2:AP$2000,B820,23),";",INDEX('LŠZ P'!A$2:AP$2000,B820,42)),CONCATENATE(INDEX('LŠZ H'!A$2:AI$2000,B820,23),";",INDEX('LŠZ H'!A$2:AI$2000,B820,39)))</f>
        <v>26,10;</v>
      </c>
      <c r="O820" s="254">
        <v>43720</v>
      </c>
      <c r="P820" s="251"/>
    </row>
    <row r="821" spans="1:16" x14ac:dyDescent="0.2">
      <c r="A821" s="253" t="s">
        <v>991</v>
      </c>
      <c r="B821" s="289">
        <v>211</v>
      </c>
      <c r="C821" s="454">
        <v>818</v>
      </c>
      <c r="D821" s="288" t="str">
        <f>IF(A821="P",INDEX('LŠZ P'!A$2:AP$2000,B821,11),INDEX('LŠZ H'!A$2:AI$2000,B821,11))</f>
        <v>Ing. Miloslav ŠTOFA</v>
      </c>
      <c r="E821" s="456" t="str">
        <f>IF(A821="P",INDEX('LŠZ P'!A$2:AP$2000,B821,5),INDEX('LŠZ H'!A$2:AI$2000,B821,5))</f>
        <v>OM-P211</v>
      </c>
      <c r="F821" s="457" t="str">
        <f>IF(A821="P",INDEX('LŠZ P'!A$2:AP$2000,B821,6),INDEX('LŠZ H'!A$2:AI$2000,B821,6))</f>
        <v>P211</v>
      </c>
      <c r="G821" s="289" t="str">
        <f>IF(A821="P",INDEX('LŠZ P'!A$2:AP$2000,B821,21),INDEX('LŠZ H'!A$2:AI$2000,B821,21))</f>
        <v>P,P</v>
      </c>
      <c r="H821" s="457">
        <f>IF(A821="P",INDEX('LŠZ P'!A$2:AP$2000,B821,17),INDEX('LŠZ H'!A$2:AI$2000,B821,17))</f>
        <v>14815</v>
      </c>
      <c r="I821" s="254">
        <v>43534</v>
      </c>
      <c r="J821" s="289" t="str">
        <f>IF(A821="P",INDEX('LŠZ P'!A$2:AP$2000,B821,2),INDEX('LŠZ H'!A$2:AI$2000,B821,2))</f>
        <v>MPK</v>
      </c>
      <c r="K821" s="458" t="str">
        <f>IF(A821="P",CONCATENATE(INDEX('LŠZ P'!A$2:AP$2000,B821,24),",",INDEX('LŠZ P'!A$2:AP$2000,B821,26)," ",INDEX('LŠZ P'!A$2:AP$2000,B821,25)),CONCATENATE(INDEX('LŠZ H'!A$2:AI$2000,B821,24),",",INDEX('LŠZ H'!A$2:AI$2000,B821,26)," ",INDEX('LŠZ H'!A$2:AI$2000,B821,25)))</f>
        <v>Mikovíniho 12,040 11 Košice</v>
      </c>
      <c r="L821" s="456" t="str">
        <f>IF(A821="P",INDEX('LŠZ P'!A$2:AP$2000,B821,20),INDEX('LŠZ H'!A$2:AI$2000,B821,20))</f>
        <v>Šimko</v>
      </c>
      <c r="M821" s="456" t="str">
        <f>IF(A821="P",CONCATENATE(INDEX('LŠZ P'!A$2:AP$2000,B821,3),"/",INDEX('LŠZ P'!A$2:AP$2000,B821,4)),CONCATENATE(INDEX('LŠZ H'!A$2:AI$2000,B821,3),"/",INDEX('LŠZ H'!A$2:AI$2000,B821,4)))</f>
        <v>LIFT M/XC 200</v>
      </c>
      <c r="N821" s="459" t="str">
        <f>IF(A821="P",CONCATENATE(INDEX('LŠZ P'!A$2:AP$2000,B821,23),";",INDEX('LŠZ P'!A$2:AP$2000,B821,42)),CONCATENATE(INDEX('LŠZ H'!A$2:AI$2000,B821,23),";",INDEX('LŠZ H'!A$2:AI$2000,B821,39)))</f>
        <v>30//27/38;</v>
      </c>
      <c r="O821" s="254">
        <v>43716</v>
      </c>
      <c r="P821" s="251"/>
    </row>
    <row r="822" spans="1:16" x14ac:dyDescent="0.2">
      <c r="A822" s="253" t="s">
        <v>991</v>
      </c>
      <c r="B822" s="289">
        <v>955</v>
      </c>
      <c r="C822" s="454">
        <v>819</v>
      </c>
      <c r="D822" s="288" t="str">
        <f>IF(A822="P",INDEX('LŠZ P'!A$2:AP$2000,B822,11),INDEX('LŠZ H'!A$2:AI$2000,B822,11))</f>
        <v>Adam STREČANSKÝ</v>
      </c>
      <c r="E822" s="456" t="str">
        <f>IF(A822="P",INDEX('LŠZ P'!A$2:AP$2000,B822,5),INDEX('LŠZ H'!A$2:AI$2000,B822,5))</f>
        <v>OM-P955</v>
      </c>
      <c r="F822" s="457">
        <f>IF(A822="P",INDEX('LŠZ P'!A$2:AP$2000,B822,6),INDEX('LŠZ H'!A$2:AI$2000,B822,6))</f>
        <v>0</v>
      </c>
      <c r="G822" s="289" t="str">
        <f>IF(A822="P",INDEX('LŠZ P'!A$2:AP$2000,B822,21),INDEX('LŠZ H'!A$2:AI$2000,B822,21))</f>
        <v>P</v>
      </c>
      <c r="H822" s="457">
        <f>IF(A822="P",INDEX('LŠZ P'!A$2:AP$2000,B822,17),INDEX('LŠZ H'!A$2:AI$2000,B822,17))</f>
        <v>17010</v>
      </c>
      <c r="I822" s="254">
        <v>43535</v>
      </c>
      <c r="J822" s="289" t="str">
        <f>IF(A822="P",INDEX('LŠZ P'!A$2:AP$2000,B822,2),INDEX('LŠZ H'!A$2:AI$2000,B822,2))</f>
        <v>PK</v>
      </c>
      <c r="K822" s="458" t="str">
        <f>IF(A822="P",CONCATENATE(INDEX('LŠZ P'!A$2:AP$2000,B822,24),",",INDEX('LŠZ P'!A$2:AP$2000,B822,26)," ",INDEX('LŠZ P'!A$2:AP$2000,B822,25)),CONCATENATE(INDEX('LŠZ H'!A$2:AI$2000,B822,24),",",INDEX('LŠZ H'!A$2:AI$2000,B822,26)," ",INDEX('LŠZ H'!A$2:AI$2000,B822,25)))</f>
        <v>Poluvsie 147,972 16 Pravenec</v>
      </c>
      <c r="L822" s="456" t="str">
        <f>IF(A822="P",INDEX('LŠZ P'!A$2:AP$2000,B822,20),INDEX('LŠZ H'!A$2:AI$2000,B822,20))</f>
        <v>Vrabec</v>
      </c>
      <c r="M822" s="456" t="str">
        <f>IF(A822="P",CONCATENATE(INDEX('LŠZ P'!A$2:AP$2000,B822,3),"/",INDEX('LŠZ P'!A$2:AP$2000,B822,4)),CONCATENATE(INDEX('LŠZ H'!A$2:AI$2000,B822,3),"/",INDEX('LŠZ H'!A$2:AI$2000,B822,4)))</f>
        <v>PLUTO 3 SM/</v>
      </c>
      <c r="N822" s="459" t="str">
        <f>IF(A822="P",CONCATENATE(INDEX('LŠZ P'!A$2:AP$2000,B822,23),";",INDEX('LŠZ P'!A$2:AP$2000,B822,42)),CONCATENATE(INDEX('LŠZ H'!A$2:AI$2000,B822,23),";",INDEX('LŠZ H'!A$2:AI$2000,B822,39)))</f>
        <v>95;</v>
      </c>
      <c r="O822" s="254">
        <v>43715</v>
      </c>
      <c r="P822" s="251"/>
    </row>
    <row r="823" spans="1:16" x14ac:dyDescent="0.2">
      <c r="A823" s="253" t="s">
        <v>991</v>
      </c>
      <c r="B823" s="289">
        <v>355</v>
      </c>
      <c r="C823" s="454">
        <v>820</v>
      </c>
      <c r="D823" s="288" t="str">
        <f>IF(A823="P",INDEX('LŠZ P'!A$2:AP$2000,B823,11),INDEX('LŠZ H'!A$2:AI$2000,B823,11))</f>
        <v>Jaroslav VARDŽÍK</v>
      </c>
      <c r="E823" s="456" t="str">
        <f>IF(A823="P",INDEX('LŠZ P'!A$2:AP$2000,B823,5),INDEX('LŠZ H'!A$2:AI$2000,B823,5))</f>
        <v>OM-P355</v>
      </c>
      <c r="F823" s="457">
        <f>IF(A823="P",INDEX('LŠZ P'!A$2:AP$2000,B823,6),INDEX('LŠZ H'!A$2:AI$2000,B823,6))</f>
        <v>0</v>
      </c>
      <c r="G823" s="289" t="str">
        <f>IF(A823="P",INDEX('LŠZ P'!A$2:AP$2000,B823,21),INDEX('LŠZ H'!A$2:AI$2000,B823,21))</f>
        <v>V</v>
      </c>
      <c r="H823" s="457">
        <f>IF(A823="P",INDEX('LŠZ P'!A$2:AP$2000,B823,17),INDEX('LŠZ H'!A$2:AI$2000,B823,17))</f>
        <v>20716</v>
      </c>
      <c r="I823" s="254">
        <v>43536</v>
      </c>
      <c r="J823" s="289" t="str">
        <f>IF(A823="P",INDEX('LŠZ P'!A$2:AP$2000,B823,2),INDEX('LŠZ H'!A$2:AI$2000,B823,2))</f>
        <v>PK</v>
      </c>
      <c r="K823" s="458" t="str">
        <f>IF(A823="P",CONCATENATE(INDEX('LŠZ P'!A$2:AP$2000,B823,24),",",INDEX('LŠZ P'!A$2:AP$2000,B823,26)," ",INDEX('LŠZ P'!A$2:AP$2000,B823,25)),CONCATENATE(INDEX('LŠZ H'!A$2:AI$2000,B823,24),",",INDEX('LŠZ H'!A$2:AI$2000,B823,26)," ",INDEX('LŠZ H'!A$2:AI$2000,B823,25)))</f>
        <v xml:space="preserve">Horné Breziny 1,962 61 </v>
      </c>
      <c r="L823" s="456" t="str">
        <f>IF(A823="P",INDEX('LŠZ P'!A$2:AP$2000,B823,20),INDEX('LŠZ H'!A$2:AI$2000,B823,20))</f>
        <v>Kišš</v>
      </c>
      <c r="M823" s="456" t="str">
        <f>IF(A823="P",CONCATENATE(INDEX('LŠZ P'!A$2:AP$2000,B823,3),"/",INDEX('LŠZ P'!A$2:AP$2000,B823,4)),CONCATENATE(INDEX('LŠZ H'!A$2:AI$2000,B823,3),"/",INDEX('LŠZ H'!A$2:AI$2000,B823,4)))</f>
        <v>RUSH 4 ML/</v>
      </c>
      <c r="N823" s="459" t="str">
        <f>IF(A823="P",CONCATENATE(INDEX('LŠZ P'!A$2:AP$2000,B823,23),";",INDEX('LŠZ P'!A$2:AP$2000,B823,42)),CONCATENATE(INDEX('LŠZ H'!A$2:AI$2000,B823,23),";",INDEX('LŠZ H'!A$2:AI$2000,B823,39)))</f>
        <v>80;</v>
      </c>
      <c r="O823" s="254">
        <v>43716</v>
      </c>
      <c r="P823" s="251"/>
    </row>
    <row r="824" spans="1:16" x14ac:dyDescent="0.2">
      <c r="A824" s="253" t="s">
        <v>991</v>
      </c>
      <c r="B824" s="289">
        <v>618</v>
      </c>
      <c r="C824" s="454">
        <v>821</v>
      </c>
      <c r="D824" s="288" t="str">
        <f>IF(A824="P",INDEX('LŠZ P'!A$2:AP$2000,B824,11),INDEX('LŠZ H'!A$2:AI$2000,B824,11))</f>
        <v>Vladimír CIVÁŇ</v>
      </c>
      <c r="E824" s="456" t="str">
        <f>IF(A824="P",INDEX('LŠZ P'!A$2:AP$2000,B824,5),INDEX('LŠZ H'!A$2:AI$2000,B824,5))</f>
        <v>OM-P618</v>
      </c>
      <c r="F824" s="457">
        <f>IF(A824="P",INDEX('LŠZ P'!A$2:AP$2000,B824,6),INDEX('LŠZ H'!A$2:AI$2000,B824,6))</f>
        <v>0</v>
      </c>
      <c r="G824" s="289" t="str">
        <f>IF(A824="P",INDEX('LŠZ P'!A$2:AP$2000,B824,21),INDEX('LŠZ H'!A$2:AI$2000,B824,21))</f>
        <v>P</v>
      </c>
      <c r="H824" s="457">
        <f>IF(A824="P",INDEX('LŠZ P'!A$2:AP$2000,B824,17),INDEX('LŠZ H'!A$2:AI$2000,B824,17))</f>
        <v>17805</v>
      </c>
      <c r="I824" s="254">
        <v>43537</v>
      </c>
      <c r="J824" s="289" t="str">
        <f>IF(A824="P",INDEX('LŠZ P'!A$2:AP$2000,B824,2),INDEX('LŠZ H'!A$2:AI$2000,B824,2))</f>
        <v>PK</v>
      </c>
      <c r="K824" s="458" t="str">
        <f>IF(A824="P",CONCATENATE(INDEX('LŠZ P'!A$2:AP$2000,B824,24),",",INDEX('LŠZ P'!A$2:AP$2000,B824,26)," ",INDEX('LŠZ P'!A$2:AP$2000,B824,25)),CONCATENATE(INDEX('LŠZ H'!A$2:AI$2000,B824,24),",",INDEX('LŠZ H'!A$2:AI$2000,B824,26)," ",INDEX('LŠZ H'!A$2:AI$2000,B824,25)))</f>
        <v>Kochová 14,949 01 Nitra</v>
      </c>
      <c r="L824" s="456" t="str">
        <f>IF(A824="P",INDEX('LŠZ P'!A$2:AP$2000,B824,20),INDEX('LŠZ H'!A$2:AI$2000,B824,20))</f>
        <v>Vrabec</v>
      </c>
      <c r="M824" s="456" t="str">
        <f>IF(A824="P",CONCATENATE(INDEX('LŠZ P'!A$2:AP$2000,B824,3),"/",INDEX('LŠZ P'!A$2:AP$2000,B824,4)),CONCATENATE(INDEX('LŠZ H'!A$2:AI$2000,B824,3),"/",INDEX('LŠZ H'!A$2:AI$2000,B824,4)))</f>
        <v>PLUTO M/</v>
      </c>
      <c r="N824" s="459" t="str">
        <f>IF(A824="P",CONCATENATE(INDEX('LŠZ P'!A$2:AP$2000,B824,23),";",INDEX('LŠZ P'!A$2:AP$2000,B824,42)),CONCATENATE(INDEX('LŠZ H'!A$2:AI$2000,B824,23),";",INDEX('LŠZ H'!A$2:AI$2000,B824,39)))</f>
        <v>240;</v>
      </c>
      <c r="O824" s="254">
        <v>43725</v>
      </c>
      <c r="P824" s="251"/>
    </row>
    <row r="825" spans="1:16" x14ac:dyDescent="0.2">
      <c r="A825" s="253" t="s">
        <v>991</v>
      </c>
      <c r="B825" s="289">
        <v>1270</v>
      </c>
      <c r="C825" s="454">
        <v>822</v>
      </c>
      <c r="D825" s="288" t="str">
        <f>IF(A825="P",INDEX('LŠZ P'!A$2:AP$2000,B825,11),INDEX('LŠZ H'!A$2:AI$2000,B825,11))</f>
        <v>Katarina SZULÉNYIOVÁ</v>
      </c>
      <c r="E825" s="456" t="str">
        <f>IF(A825="P",INDEX('LŠZ P'!A$2:AP$2000,B825,5),INDEX('LŠZ H'!A$2:AI$2000,B825,5))</f>
        <v>OM-L270</v>
      </c>
      <c r="F825" s="457">
        <f>IF(A825="P",INDEX('LŠZ P'!A$2:AP$2000,B825,6),INDEX('LŠZ H'!A$2:AI$2000,B825,6))</f>
        <v>0</v>
      </c>
      <c r="G825" s="289" t="str">
        <f>IF(A825="P",INDEX('LŠZ P'!A$2:AP$2000,B825,21),INDEX('LŠZ H'!A$2:AI$2000,B825,21))</f>
        <v>V</v>
      </c>
      <c r="H825" s="457">
        <f>IF(A825="P",INDEX('LŠZ P'!A$2:AP$2000,B825,17),INDEX('LŠZ H'!A$2:AI$2000,B825,17))</f>
        <v>17806</v>
      </c>
      <c r="I825" s="254">
        <v>43538</v>
      </c>
      <c r="J825" s="289" t="str">
        <f>IF(A825="P",INDEX('LŠZ P'!A$2:AP$2000,B825,2),INDEX('LŠZ H'!A$2:AI$2000,B825,2))</f>
        <v>PK</v>
      </c>
      <c r="K825" s="458" t="str">
        <f>IF(A825="P",CONCATENATE(INDEX('LŠZ P'!A$2:AP$2000,B825,24),",",INDEX('LŠZ P'!A$2:AP$2000,B825,26)," ",INDEX('LŠZ P'!A$2:AP$2000,B825,25)),CONCATENATE(INDEX('LŠZ H'!A$2:AI$2000,B825,24),",",INDEX('LŠZ H'!A$2:AI$2000,B825,26)," ",INDEX('LŠZ H'!A$2:AI$2000,B825,25)))</f>
        <v>Potočná 39 ,900 27 Bernolákovo</v>
      </c>
      <c r="L825" s="456" t="str">
        <f>IF(A825="P",INDEX('LŠZ P'!A$2:AP$2000,B825,20),INDEX('LŠZ H'!A$2:AI$2000,B825,20))</f>
        <v>Vrabec</v>
      </c>
      <c r="M825" s="456" t="str">
        <f>IF(A825="P",CONCATENATE(INDEX('LŠZ P'!A$2:AP$2000,B825,3),"/",INDEX('LŠZ P'!A$2:AP$2000,B825,4)),CONCATENATE(INDEX('LŠZ H'!A$2:AI$2000,B825,3),"/",INDEX('LŠZ H'!A$2:AI$2000,B825,4)))</f>
        <v>PLUTO 2 S/</v>
      </c>
      <c r="N825" s="459" t="str">
        <f>IF(A825="P",CONCATENATE(INDEX('LŠZ P'!A$2:AP$2000,B825,23),";",INDEX('LŠZ P'!A$2:AP$2000,B825,42)),CONCATENATE(INDEX('LŠZ H'!A$2:AI$2000,B825,23),";",INDEX('LŠZ H'!A$2:AI$2000,B825,39)))</f>
        <v>0;</v>
      </c>
      <c r="O825" s="254">
        <v>43725</v>
      </c>
      <c r="P825" s="251"/>
    </row>
    <row r="826" spans="1:16" x14ac:dyDescent="0.2">
      <c r="A826" s="253" t="s">
        <v>991</v>
      </c>
      <c r="B826" s="289">
        <v>619</v>
      </c>
      <c r="C826" s="454">
        <v>823</v>
      </c>
      <c r="D826" s="288">
        <f>IF(A826="P",INDEX('LŠZ P'!A$2:AP$2000,B826,11),INDEX('LŠZ H'!A$2:AI$2000,B826,11))</f>
        <v>0</v>
      </c>
      <c r="E826" s="456" t="str">
        <f>IF(A826="P",INDEX('LŠZ P'!A$2:AP$2000,B826,5),INDEX('LŠZ H'!A$2:AI$2000,B826,5))</f>
        <v>OM-P619</v>
      </c>
      <c r="F826" s="457">
        <f>IF(A826="P",INDEX('LŠZ P'!A$2:AP$2000,B826,6),INDEX('LŠZ H'!A$2:AI$2000,B826,6))</f>
        <v>0</v>
      </c>
      <c r="G826" s="289">
        <f>IF(A826="P",INDEX('LŠZ P'!A$2:AP$2000,B826,21),INDEX('LŠZ H'!A$2:AI$2000,B826,21))</f>
        <v>0</v>
      </c>
      <c r="H826" s="457">
        <f>IF(A826="P",INDEX('LŠZ P'!A$2:AP$2000,B826,17),INDEX('LŠZ H'!A$2:AI$2000,B826,17))</f>
        <v>0</v>
      </c>
      <c r="I826" s="254">
        <v>43539</v>
      </c>
      <c r="J826" s="289">
        <f>IF(A826="P",INDEX('LŠZ P'!A$2:AP$2000,B826,2),INDEX('LŠZ H'!A$2:AI$2000,B826,2))</f>
        <v>0</v>
      </c>
      <c r="K826" s="458" t="str">
        <f>IF(A826="P",CONCATENATE(INDEX('LŠZ P'!A$2:AP$2000,B826,24),",",INDEX('LŠZ P'!A$2:AP$2000,B826,26)," ",INDEX('LŠZ P'!A$2:AP$2000,B826,25)),CONCATENATE(INDEX('LŠZ H'!A$2:AI$2000,B826,24),",",INDEX('LŠZ H'!A$2:AI$2000,B826,26)," ",INDEX('LŠZ H'!A$2:AI$2000,B826,25)))</f>
        <v xml:space="preserve">, </v>
      </c>
      <c r="L826" s="456">
        <f>IF(A826="P",INDEX('LŠZ P'!A$2:AP$2000,B826,20),INDEX('LŠZ H'!A$2:AI$2000,B826,20))</f>
        <v>0</v>
      </c>
      <c r="M826" s="456" t="str">
        <f>IF(A826="P",CONCATENATE(INDEX('LŠZ P'!A$2:AP$2000,B826,3),"/",INDEX('LŠZ P'!A$2:AP$2000,B826,4)),CONCATENATE(INDEX('LŠZ H'!A$2:AI$2000,B826,3),"/",INDEX('LŠZ H'!A$2:AI$2000,B826,4)))</f>
        <v>/</v>
      </c>
      <c r="N826" s="459" t="str">
        <f>IF(A826="P",CONCATENATE(INDEX('LŠZ P'!A$2:AP$2000,B826,23),";",INDEX('LŠZ P'!A$2:AP$2000,B826,42)),CONCATENATE(INDEX('LŠZ H'!A$2:AI$2000,B826,23),";",INDEX('LŠZ H'!A$2:AI$2000,B826,39)))</f>
        <v>;</v>
      </c>
      <c r="O826" s="254">
        <v>43680</v>
      </c>
      <c r="P826" s="251"/>
    </row>
    <row r="827" spans="1:16" x14ac:dyDescent="0.2">
      <c r="A827" s="253" t="s">
        <v>991</v>
      </c>
      <c r="B827" s="289">
        <v>774</v>
      </c>
      <c r="C827" s="454">
        <v>824</v>
      </c>
      <c r="D827" s="288" t="str">
        <f>IF(A827="P",INDEX('LŠZ P'!A$2:AP$2000,B827,11),INDEX('LŠZ H'!A$2:AI$2000,B827,11))</f>
        <v>Slavomír LÁSZLO</v>
      </c>
      <c r="E827" s="456" t="str">
        <f>IF(A827="P",INDEX('LŠZ P'!A$2:AP$2000,B827,5),INDEX('LŠZ H'!A$2:AI$2000,B827,5))</f>
        <v>OM-P774</v>
      </c>
      <c r="F827" s="288">
        <f>IF(A827="P",INDEX('LŠZ P'!A$2:AP$2000,B827,6),INDEX('LŠZ H'!A$2:AI$2000,B827,6))</f>
        <v>0</v>
      </c>
      <c r="G827" s="289" t="str">
        <f>IF(A827="P",INDEX('LŠZ P'!A$2:AP$2000,B827,21),INDEX('LŠZ H'!A$2:AI$2000,B827,21))</f>
        <v>P,Z</v>
      </c>
      <c r="H827" s="457">
        <f>IF(A827="P",INDEX('LŠZ P'!A$2:AP$2000,B827,17),INDEX('LŠZ H'!A$2:AI$2000,B827,17))</f>
        <v>20466</v>
      </c>
      <c r="I827" s="254">
        <v>43540</v>
      </c>
      <c r="J827" s="289" t="str">
        <f>IF(A827="P",INDEX('LŠZ P'!A$2:AP$2000,B827,2),INDEX('LŠZ H'!A$2:AI$2000,B827,2))</f>
        <v>PK</v>
      </c>
      <c r="K827" s="458" t="str">
        <f>IF(A827="P",CONCATENATE(INDEX('LŠZ P'!A$2:AP$2000,B827,24),",",INDEX('LŠZ P'!A$2:AP$2000,B827,26)," ",INDEX('LŠZ P'!A$2:AP$2000,B827,25)),CONCATENATE(INDEX('LŠZ H'!A$2:AI$2000,B827,24),",",INDEX('LŠZ H'!A$2:AI$2000,B827,26)," ",INDEX('LŠZ H'!A$2:AI$2000,B827,25)))</f>
        <v>P.J.Šafárika 16/11,071 01 Prievidza</v>
      </c>
      <c r="L827" s="456" t="str">
        <f>IF(A827="P",INDEX('LŠZ P'!A$2:AP$2000,B827,20),INDEX('LŠZ H'!A$2:AI$2000,B827,20))</f>
        <v>Kačmár</v>
      </c>
      <c r="M827" s="456" t="str">
        <f>IF(A827="P",CONCATENATE(INDEX('LŠZ P'!A$2:AP$2000,B827,3),"/",INDEX('LŠZ P'!A$2:AP$2000,B827,4)),CONCATENATE(INDEX('LŠZ H'!A$2:AI$2000,B827,3),"/",INDEX('LŠZ H'!A$2:AI$2000,B827,4)))</f>
        <v>IMPULS 2 30/</v>
      </c>
      <c r="N827" s="459" t="str">
        <f>IF(A827="P",CONCATENATE(INDEX('LŠZ P'!A$2:AP$2000,B827,23),";",INDEX('LŠZ P'!A$2:AP$2000,B827,42)),CONCATENATE(INDEX('LŠZ H'!A$2:AI$2000,B827,23),";",INDEX('LŠZ H'!A$2:AI$2000,B827,39)))</f>
        <v>24,40/6,10;</v>
      </c>
      <c r="O827" s="254">
        <v>43726</v>
      </c>
      <c r="P827" s="251"/>
    </row>
    <row r="828" spans="1:16" x14ac:dyDescent="0.2">
      <c r="A828" s="253" t="s">
        <v>991</v>
      </c>
      <c r="B828" s="289">
        <v>724</v>
      </c>
      <c r="C828" s="454">
        <v>825</v>
      </c>
      <c r="D828" s="288" t="str">
        <f>IF(A828="P",INDEX('LŠZ P'!A$2:AP$2000,B828,11),INDEX('LŠZ H'!A$2:AI$2000,B828,11))</f>
        <v>Marián KRIŠŠÁK</v>
      </c>
      <c r="E828" s="456" t="str">
        <f>IF(A828="P",INDEX('LŠZ P'!A$2:AP$2000,B828,5),INDEX('LŠZ H'!A$2:AI$2000,B828,5))</f>
        <v>OM-P724</v>
      </c>
      <c r="F828" s="457">
        <f>IF(A828="P",INDEX('LŠZ P'!A$2:AP$2000,B828,6),INDEX('LŠZ H'!A$2:AI$2000,B828,6))</f>
        <v>0</v>
      </c>
      <c r="G828" s="289" t="str">
        <f>IF(A828="P",INDEX('LŠZ P'!A$2:AP$2000,B828,21),INDEX('LŠZ H'!A$2:AI$2000,B828,21))</f>
        <v>P</v>
      </c>
      <c r="H828" s="457">
        <f>IF(A828="P",INDEX('LŠZ P'!A$2:AP$2000,B828,17),INDEX('LŠZ H'!A$2:AI$2000,B828,17))</f>
        <v>15805</v>
      </c>
      <c r="I828" s="254">
        <v>43541</v>
      </c>
      <c r="J828" s="289" t="str">
        <f>IF(A828="P",INDEX('LŠZ P'!A$2:AP$2000,B828,2),INDEX('LŠZ H'!A$2:AI$2000,B828,2))</f>
        <v>PK</v>
      </c>
      <c r="K828" s="458" t="str">
        <f>IF(A828="P",CONCATENATE(INDEX('LŠZ P'!A$2:AP$2000,B828,24),",",INDEX('LŠZ P'!A$2:AP$2000,B828,26)," ",INDEX('LŠZ P'!A$2:AP$2000,B828,25)),CONCATENATE(INDEX('LŠZ H'!A$2:AI$2000,B828,24),",",INDEX('LŠZ H'!A$2:AI$2000,B828,26)," ",INDEX('LŠZ H'!A$2:AI$2000,B828,25)))</f>
        <v>Kuzmányho 21,060 01 Kežmarok</v>
      </c>
      <c r="L828" s="456" t="str">
        <f>IF(A828="P",INDEX('LŠZ P'!A$2:AP$2000,B828,20),INDEX('LŠZ H'!A$2:AI$2000,B828,20))</f>
        <v>Vyparina</v>
      </c>
      <c r="M828" s="456" t="str">
        <f>IF(A828="P",CONCATENATE(INDEX('LŠZ P'!A$2:AP$2000,B828,3),"/",INDEX('LŠZ P'!A$2:AP$2000,B828,4)),CONCATENATE(INDEX('LŠZ H'!A$2:AI$2000,B828,3),"/",INDEX('LŠZ H'!A$2:AI$2000,B828,4)))</f>
        <v>DELTA 2 MS/</v>
      </c>
      <c r="N828" s="459" t="str">
        <f>IF(A828="P",CONCATENATE(INDEX('LŠZ P'!A$2:AP$2000,B828,23),";",INDEX('LŠZ P'!A$2:AP$2000,B828,42)),CONCATENATE(INDEX('LŠZ H'!A$2:AI$2000,B828,23),";",INDEX('LŠZ H'!A$2:AI$2000,B828,39)))</f>
        <v>250;</v>
      </c>
      <c r="O828" s="254">
        <v>43726</v>
      </c>
      <c r="P828" s="251"/>
    </row>
    <row r="829" spans="1:16" x14ac:dyDescent="0.2">
      <c r="A829" s="253" t="s">
        <v>991</v>
      </c>
      <c r="B829" s="289">
        <v>1269</v>
      </c>
      <c r="C829" s="454">
        <v>826</v>
      </c>
      <c r="D829" s="288" t="str">
        <f>IF(A829="P",INDEX('LŠZ P'!A$2:AP$2000,B829,11),INDEX('LŠZ H'!A$2:AI$2000,B829,11))</f>
        <v>Rudolf BARANČÍK</v>
      </c>
      <c r="E829" s="456" t="str">
        <f>IF(A829="P",INDEX('LŠZ P'!A$2:AP$2000,B829,5),INDEX('LŠZ H'!A$2:AI$2000,B829,5))</f>
        <v>OM-L269</v>
      </c>
      <c r="F829" s="457" t="str">
        <f>IF(A829="P",INDEX('LŠZ P'!A$2:AP$2000,B829,6),INDEX('LŠZ H'!A$2:AI$2000,B829,6))</f>
        <v>P121</v>
      </c>
      <c r="G829" s="289" t="str">
        <f>IF(A829="P",INDEX('LŠZ P'!A$2:AP$2000,B829,21),INDEX('LŠZ H'!A$2:AI$2000,B829,21))</f>
        <v>P/P</v>
      </c>
      <c r="H829" s="457">
        <f>IF(A829="P",INDEX('LŠZ P'!A$2:AP$2000,B829,17),INDEX('LŠZ H'!A$2:AI$2000,B829,17))</f>
        <v>18002</v>
      </c>
      <c r="I829" s="254">
        <v>43542</v>
      </c>
      <c r="J829" s="289" t="str">
        <f>IF(A829="P",INDEX('LŠZ P'!A$2:AP$2000,B829,2),INDEX('LŠZ H'!A$2:AI$2000,B829,2))</f>
        <v>MPK</v>
      </c>
      <c r="K829" s="458" t="str">
        <f>IF(A829="P",CONCATENATE(INDEX('LŠZ P'!A$2:AP$2000,B829,24),",",INDEX('LŠZ P'!A$2:AP$2000,B829,26)," ",INDEX('LŠZ P'!A$2:AP$2000,B829,25)),CONCATENATE(INDEX('LŠZ H'!A$2:AI$2000,B829,24),",",INDEX('LŠZ H'!A$2:AI$2000,B829,26)," ",INDEX('LŠZ H'!A$2:AI$2000,B829,25)))</f>
        <v xml:space="preserve">Dolná Mariková 780,018 02 </v>
      </c>
      <c r="L829" s="456" t="str">
        <f>IF(A829="P",INDEX('LŠZ P'!A$2:AP$2000,B829,20),INDEX('LŠZ H'!A$2:AI$2000,B829,20))</f>
        <v>Čierny/Adame</v>
      </c>
      <c r="M829" s="456" t="str">
        <f>IF(A829="P",CONCATENATE(INDEX('LŠZ P'!A$2:AP$2000,B829,3),"/",INDEX('LŠZ P'!A$2:AP$2000,B829,4)),CONCATENATE(INDEX('LŠZ H'!A$2:AI$2000,B829,3),"/",INDEX('LŠZ H'!A$2:AI$2000,B829,4)))</f>
        <v>PLUTO 2 M/MINIPLANE L PSF-TOP 80</v>
      </c>
      <c r="N829" s="459" t="str">
        <f>IF(A829="P",CONCATENATE(INDEX('LŠZ P'!A$2:AP$2000,B829,23),";",INDEX('LŠZ P'!A$2:AP$2000,B829,42)),CONCATENATE(INDEX('LŠZ H'!A$2:AI$2000,B829,23),";",INDEX('LŠZ H'!A$2:AI$2000,B829,39)))</f>
        <v>15//187;Para PLS 29.12.2021</v>
      </c>
      <c r="O829" s="254">
        <v>43722</v>
      </c>
      <c r="P829" s="251"/>
    </row>
    <row r="830" spans="1:16" x14ac:dyDescent="0.2">
      <c r="A830" s="253" t="s">
        <v>991</v>
      </c>
      <c r="B830" s="289">
        <v>433</v>
      </c>
      <c r="C830" s="454">
        <v>827</v>
      </c>
      <c r="D830" s="288" t="str">
        <f>IF(A830="P",INDEX('LŠZ P'!A$2:AP$2000,B830,11),INDEX('LŠZ H'!A$2:AI$2000,B830,11))</f>
        <v>Marek CHOVANEC</v>
      </c>
      <c r="E830" s="456" t="str">
        <f>IF(A830="P",INDEX('LŠZ P'!A$2:AP$2000,B830,5),INDEX('LŠZ H'!A$2:AI$2000,B830,5))</f>
        <v>OM-P433</v>
      </c>
      <c r="F830" s="457">
        <f>IF(A830="P",INDEX('LŠZ P'!A$2:AP$2000,B830,6),INDEX('LŠZ H'!A$2:AI$2000,B830,6))</f>
        <v>0</v>
      </c>
      <c r="G830" s="289" t="str">
        <f>IF(A830="P",INDEX('LŠZ P'!A$2:AP$2000,B830,21),INDEX('LŠZ H'!A$2:AI$2000,B830,21))</f>
        <v>P</v>
      </c>
      <c r="H830" s="457">
        <f>IF(A830="P",INDEX('LŠZ P'!A$2:AP$2000,B830,17),INDEX('LŠZ H'!A$2:AI$2000,B830,17))</f>
        <v>17811</v>
      </c>
      <c r="I830" s="254">
        <v>43543</v>
      </c>
      <c r="J830" s="289" t="str">
        <f>IF(A830="P",INDEX('LŠZ P'!A$2:AP$2000,B830,2),INDEX('LŠZ H'!A$2:AI$2000,B830,2))</f>
        <v>PK</v>
      </c>
      <c r="K830" s="458" t="str">
        <f>IF(A830="P",CONCATENATE(INDEX('LŠZ P'!A$2:AP$2000,B830,24),",",INDEX('LŠZ P'!A$2:AP$2000,B830,26)," ",INDEX('LŠZ P'!A$2:AP$2000,B830,25)),CONCATENATE(INDEX('LŠZ H'!A$2:AI$2000,B830,24),",",INDEX('LŠZ H'!A$2:AI$2000,B830,26)," ",INDEX('LŠZ H'!A$2:AI$2000,B830,25)))</f>
        <v>Vyšný koniec 410,023 54 Turzovka</v>
      </c>
      <c r="L830" s="456" t="str">
        <f>IF(A830="P",INDEX('LŠZ P'!A$2:AP$2000,B830,20),INDEX('LŠZ H'!A$2:AI$2000,B830,20))</f>
        <v>Jánošík</v>
      </c>
      <c r="M830" s="456" t="str">
        <f>IF(A830="P",CONCATENATE(INDEX('LŠZ P'!A$2:AP$2000,B830,3),"/",INDEX('LŠZ P'!A$2:AP$2000,B830,4)),CONCATENATE(INDEX('LŠZ H'!A$2:AI$2000,B830,3),"/",INDEX('LŠZ H'!A$2:AI$2000,B830,4)))</f>
        <v>MENTOR 5 M/</v>
      </c>
      <c r="N830" s="459" t="str">
        <f>IF(A830="P",CONCATENATE(INDEX('LŠZ P'!A$2:AP$2000,B830,23),";",INDEX('LŠZ P'!A$2:AP$2000,B830,42)),CONCATENATE(INDEX('LŠZ H'!A$2:AI$2000,B830,23),";",INDEX('LŠZ H'!A$2:AI$2000,B830,39)))</f>
        <v>75;</v>
      </c>
      <c r="O830" s="254">
        <v>43726</v>
      </c>
      <c r="P830" s="252"/>
    </row>
    <row r="831" spans="1:16" x14ac:dyDescent="0.2">
      <c r="A831" s="253" t="s">
        <v>991</v>
      </c>
      <c r="B831" s="289">
        <v>44</v>
      </c>
      <c r="C831" s="454">
        <v>828</v>
      </c>
      <c r="D831" s="288" t="str">
        <f>IF(A831="P",INDEX('LŠZ P'!A$2:AP$2000,B831,11),INDEX('LŠZ H'!A$2:AI$2000,B831,11))</f>
        <v>Ing Peter VYPARINA</v>
      </c>
      <c r="E831" s="456" t="str">
        <f>IF(A831="P",INDEX('LŠZ P'!A$2:AP$2000,B831,5),INDEX('LŠZ H'!A$2:AI$2000,B831,5))</f>
        <v>OM-P044</v>
      </c>
      <c r="F831" s="457">
        <f>IF(A831="P",INDEX('LŠZ P'!A$2:AP$2000,B831,6),INDEX('LŠZ H'!A$2:AI$2000,B831,6))</f>
        <v>0</v>
      </c>
      <c r="G831" s="289" t="str">
        <f>IF(A831="P",INDEX('LŠZ P'!A$2:AP$2000,B831,21),INDEX('LŠZ H'!A$2:AI$2000,B831,21))</f>
        <v>V</v>
      </c>
      <c r="H831" s="457">
        <f>IF(A831="P",INDEX('LŠZ P'!A$2:AP$2000,B831,17),INDEX('LŠZ H'!A$2:AI$2000,B831,17))</f>
        <v>20419</v>
      </c>
      <c r="I831" s="254">
        <v>43544</v>
      </c>
      <c r="J831" s="289" t="str">
        <f>IF(A831="P",INDEX('LŠZ P'!A$2:AP$2000,B831,2),INDEX('LŠZ H'!A$2:AI$2000,B831,2))</f>
        <v>PK</v>
      </c>
      <c r="K831" s="458" t="str">
        <f>IF(A831="P",CONCATENATE(INDEX('LŠZ P'!A$2:AP$2000,B831,24),",",INDEX('LŠZ P'!A$2:AP$2000,B831,26)," ",INDEX('LŠZ P'!A$2:AP$2000,B831,25)),CONCATENATE(INDEX('LŠZ H'!A$2:AI$2000,B831,24),",",INDEX('LŠZ H'!A$2:AI$2000,B831,26)," ",INDEX('LŠZ H'!A$2:AI$2000,B831,25)))</f>
        <v>Plavnica 430,065 45 Plavnica</v>
      </c>
      <c r="L831" s="456" t="str">
        <f>IF(A831="P",INDEX('LŠZ P'!A$2:AP$2000,B831,20),INDEX('LŠZ H'!A$2:AI$2000,B831,20))</f>
        <v>Vyparina</v>
      </c>
      <c r="M831" s="456" t="str">
        <f>IF(A831="P",CONCATENATE(INDEX('LŠZ P'!A$2:AP$2000,B831,3),"/",INDEX('LŠZ P'!A$2:AP$2000,B831,4)),CONCATENATE(INDEX('LŠZ H'!A$2:AI$2000,B831,3),"/",INDEX('LŠZ H'!A$2:AI$2000,B831,4)))</f>
        <v>PRION 4 S/</v>
      </c>
      <c r="N831" s="459" t="str">
        <f>IF(A831="P",CONCATENATE(INDEX('LŠZ P'!A$2:AP$2000,B831,23),";",INDEX('LŠZ P'!A$2:AP$2000,B831,42)),CONCATENATE(INDEX('LŠZ H'!A$2:AI$2000,B831,23),";",INDEX('LŠZ H'!A$2:AI$2000,B831,39)))</f>
        <v>0;</v>
      </c>
      <c r="O831" s="254">
        <v>43726</v>
      </c>
      <c r="P831" s="251"/>
    </row>
    <row r="832" spans="1:16" x14ac:dyDescent="0.2">
      <c r="A832" s="253" t="s">
        <v>991</v>
      </c>
      <c r="B832" s="289">
        <v>855</v>
      </c>
      <c r="C832" s="454">
        <v>829</v>
      </c>
      <c r="D832" s="288" t="str">
        <f>IF(A832="P",INDEX('LŠZ P'!A$2:AP$2000,B832,11),INDEX('LŠZ H'!A$2:AI$2000,B832,11))</f>
        <v>Erik MAKO</v>
      </c>
      <c r="E832" s="456" t="str">
        <f>IF(A832="P",INDEX('LŠZ P'!A$2:AP$2000,B832,5),INDEX('LŠZ H'!A$2:AI$2000,B832,5))</f>
        <v>OM-P855</v>
      </c>
      <c r="F832" s="457">
        <f>IF(A832="P",INDEX('LŠZ P'!A$2:AP$2000,B832,6),INDEX('LŠZ H'!A$2:AI$2000,B832,6))</f>
        <v>0</v>
      </c>
      <c r="G832" s="289" t="str">
        <f>IF(A832="P",INDEX('LŠZ P'!A$2:AP$2000,B832,21),INDEX('LŠZ H'!A$2:AI$2000,B832,21))</f>
        <v>V</v>
      </c>
      <c r="H832" s="457">
        <f>IF(A832="P",INDEX('LŠZ P'!A$2:AP$2000,B832,17),INDEX('LŠZ H'!A$2:AI$2000,B832,17))</f>
        <v>18544</v>
      </c>
      <c r="I832" s="254">
        <v>43545</v>
      </c>
      <c r="J832" s="289" t="str">
        <f>IF(A832="P",INDEX('LŠZ P'!A$2:AP$2000,B832,2),INDEX('LŠZ H'!A$2:AI$2000,B832,2))</f>
        <v>PK</v>
      </c>
      <c r="K832" s="458" t="str">
        <f>IF(A832="P",CONCATENATE(INDEX('LŠZ P'!A$2:AP$2000,B832,24),",",INDEX('LŠZ P'!A$2:AP$2000,B832,26)," ",INDEX('LŠZ P'!A$2:AP$2000,B832,25)),CONCATENATE(INDEX('LŠZ H'!A$2:AI$2000,B832,24),",",INDEX('LŠZ H'!A$2:AI$2000,B832,26)," ",INDEX('LŠZ H'!A$2:AI$2000,B832,25)))</f>
        <v>kpt. Nálepku 45,075 01 Trebišov</v>
      </c>
      <c r="L832" s="456" t="str">
        <f>IF(A832="P",INDEX('LŠZ P'!A$2:AP$2000,B832,20),INDEX('LŠZ H'!A$2:AI$2000,B832,20))</f>
        <v>Šimko</v>
      </c>
      <c r="M832" s="456" t="str">
        <f>IF(A832="P",CONCATENATE(INDEX('LŠZ P'!A$2:AP$2000,B832,3),"/",INDEX('LŠZ P'!A$2:AP$2000,B832,4)),CONCATENATE(INDEX('LŠZ H'!A$2:AI$2000,B832,3),"/",INDEX('LŠZ H'!A$2:AI$2000,B832,4)))</f>
        <v>PUNK ML/</v>
      </c>
      <c r="N832" s="459" t="str">
        <f>IF(A832="P",CONCATENATE(INDEX('LŠZ P'!A$2:AP$2000,B832,23),";",INDEX('LŠZ P'!A$2:AP$2000,B832,42)),CONCATENATE(INDEX('LŠZ H'!A$2:AI$2000,B832,23),";",INDEX('LŠZ H'!A$2:AI$2000,B832,39)))</f>
        <v>0;</v>
      </c>
      <c r="O832" s="254">
        <v>43727</v>
      </c>
      <c r="P832" s="252"/>
    </row>
    <row r="833" spans="1:16" x14ac:dyDescent="0.2">
      <c r="A833" s="253" t="s">
        <v>991</v>
      </c>
      <c r="B833" s="289">
        <v>695</v>
      </c>
      <c r="C833" s="454">
        <v>830</v>
      </c>
      <c r="D833" s="288" t="str">
        <f>IF(A833="P",INDEX('LŠZ P'!A$2:AP$2000,B833,11),INDEX('LŠZ H'!A$2:AI$2000,B833,11))</f>
        <v>Roland SLAMKA</v>
      </c>
      <c r="E833" s="456" t="str">
        <f>IF(A833="P",INDEX('LŠZ P'!A$2:AP$2000,B833,5),INDEX('LŠZ H'!A$2:AI$2000,B833,5))</f>
        <v>OM-P695</v>
      </c>
      <c r="F833" s="457">
        <f>IF(A833="P",INDEX('LŠZ P'!A$2:AP$2000,B833,6),INDEX('LŠZ H'!A$2:AI$2000,B833,6))</f>
        <v>0</v>
      </c>
      <c r="G833" s="289" t="str">
        <f>IF(A833="P",INDEX('LŠZ P'!A$2:AP$2000,B833,21),INDEX('LŠZ H'!A$2:AI$2000,B833,21))</f>
        <v>P</v>
      </c>
      <c r="H833" s="457">
        <f>IF(A833="P",INDEX('LŠZ P'!A$2:AP$2000,B833,17),INDEX('LŠZ H'!A$2:AI$2000,B833,17))</f>
        <v>15382</v>
      </c>
      <c r="I833" s="254">
        <v>43546</v>
      </c>
      <c r="J833" s="289" t="str">
        <f>IF(A833="P",INDEX('LŠZ P'!A$2:AP$2000,B833,2),INDEX('LŠZ H'!A$2:AI$2000,B833,2))</f>
        <v>PK</v>
      </c>
      <c r="K833" s="458" t="str">
        <f>IF(A833="P",CONCATENATE(INDEX('LŠZ P'!A$2:AP$2000,B833,24),",",INDEX('LŠZ P'!A$2:AP$2000,B833,26)," ",INDEX('LŠZ P'!A$2:AP$2000,B833,25)),CONCATENATE(INDEX('LŠZ H'!A$2:AI$2000,B833,24),",",INDEX('LŠZ H'!A$2:AI$2000,B833,26)," ",INDEX('LŠZ H'!A$2:AI$2000,B833,25)))</f>
        <v xml:space="preserve">Považská Teplá 117,010 07 </v>
      </c>
      <c r="L833" s="456" t="str">
        <f>IF(A833="P",INDEX('LŠZ P'!A$2:AP$2000,B833,20),INDEX('LŠZ H'!A$2:AI$2000,B833,20))</f>
        <v>Jančiar</v>
      </c>
      <c r="M833" s="456" t="str">
        <f>IF(A833="P",CONCATENATE(INDEX('LŠZ P'!A$2:AP$2000,B833,3),"/",INDEX('LŠZ P'!A$2:AP$2000,B833,4)),CONCATENATE(INDEX('LŠZ H'!A$2:AI$2000,B833,3),"/",INDEX('LŠZ H'!A$2:AI$2000,B833,4)))</f>
        <v>ASPEN 4 26/</v>
      </c>
      <c r="N833" s="459" t="str">
        <f>IF(A833="P",CONCATENATE(INDEX('LŠZ P'!A$2:AP$2000,B833,23),";",INDEX('LŠZ P'!A$2:AP$2000,B833,42)),CONCATENATE(INDEX('LŠZ H'!A$2:AI$2000,B833,23),";",INDEX('LŠZ H'!A$2:AI$2000,B833,39)))</f>
        <v>180;</v>
      </c>
      <c r="O833" s="254">
        <v>43728</v>
      </c>
      <c r="P833" s="252"/>
    </row>
    <row r="834" spans="1:16" x14ac:dyDescent="0.2">
      <c r="A834" s="253" t="s">
        <v>991</v>
      </c>
      <c r="B834" s="289">
        <v>78</v>
      </c>
      <c r="C834" s="454">
        <v>831</v>
      </c>
      <c r="D834" s="288" t="str">
        <f>IF(A834="P",INDEX('LŠZ P'!A$2:AP$2000,B834,11),INDEX('LŠZ H'!A$2:AI$2000,B834,11))</f>
        <v>Ladislav UZSÁK</v>
      </c>
      <c r="E834" s="456" t="str">
        <f>IF(A834="P",INDEX('LŠZ P'!A$2:AP$2000,B834,5),INDEX('LŠZ H'!A$2:AI$2000,B834,5))</f>
        <v>OM-P078</v>
      </c>
      <c r="F834" s="457" t="str">
        <f>IF(A834="P",INDEX('LŠZ P'!A$2:AP$2000,B834,6),INDEX('LŠZ H'!A$2:AI$2000,B834,6))</f>
        <v>P078</v>
      </c>
      <c r="G834" s="289" t="str">
        <f>IF(A834="P",INDEX('LŠZ P'!A$2:AP$2000,B834,21),INDEX('LŠZ H'!A$2:AI$2000,B834,21))</f>
        <v>V,V</v>
      </c>
      <c r="H834" s="457">
        <f>IF(A834="P",INDEX('LŠZ P'!A$2:AP$2000,B834,17),INDEX('LŠZ H'!A$2:AI$2000,B834,17))</f>
        <v>17815</v>
      </c>
      <c r="I834" s="254">
        <v>43547</v>
      </c>
      <c r="J834" s="289" t="str">
        <f>IF(A834="P",INDEX('LŠZ P'!A$2:AP$2000,B834,2),INDEX('LŠZ H'!A$2:AI$2000,B834,2))</f>
        <v>MPK</v>
      </c>
      <c r="K834" s="458" t="str">
        <f>IF(A834="P",CONCATENATE(INDEX('LŠZ P'!A$2:AP$2000,B834,24),",",INDEX('LŠZ P'!A$2:AP$2000,B834,26)," ",INDEX('LŠZ P'!A$2:AP$2000,B834,25)),CONCATENATE(INDEX('LŠZ H'!A$2:AI$2000,B834,24),",",INDEX('LŠZ H'!A$2:AI$2000,B834,26)," ",INDEX('LŠZ H'!A$2:AI$2000,B834,25)))</f>
        <v>Koprivnícka 13,841 02 Bratislava</v>
      </c>
      <c r="L834" s="456" t="str">
        <f>IF(A834="P",INDEX('LŠZ P'!A$2:AP$2000,B834,20),INDEX('LŠZ H'!A$2:AI$2000,B834,20))</f>
        <v>Holuj</v>
      </c>
      <c r="M834" s="456" t="str">
        <f>IF(A834="P",CONCATENATE(INDEX('LŠZ P'!A$2:AP$2000,B834,3),"/",INDEX('LŠZ P'!A$2:AP$2000,B834,4)),CONCATENATE(INDEX('LŠZ H'!A$2:AI$2000,B834,3),"/",INDEX('LŠZ H'!A$2:AI$2000,B834,4)))</f>
        <v xml:space="preserve">BURAN REFLEX 4/LACOAIR </v>
      </c>
      <c r="N834" s="459" t="str">
        <f>IF(A834="P",CONCATENATE(INDEX('LŠZ P'!A$2:AP$2000,B834,23),";",INDEX('LŠZ P'!A$2:AP$2000,B834,42)),CONCATENATE(INDEX('LŠZ H'!A$2:AI$2000,B834,23),";",INDEX('LŠZ H'!A$2:AI$2000,B834,39)))</f>
        <v>0//0;</v>
      </c>
      <c r="O834" s="254">
        <v>43719</v>
      </c>
      <c r="P834" s="252"/>
    </row>
    <row r="835" spans="1:16" x14ac:dyDescent="0.2">
      <c r="A835" s="253" t="s">
        <v>991</v>
      </c>
      <c r="B835" s="289">
        <v>73</v>
      </c>
      <c r="C835" s="454">
        <v>832</v>
      </c>
      <c r="D835" s="288" t="str">
        <f>IF(A835="P",INDEX('LŠZ P'!A$2:AP$2000,B835,11),INDEX('LŠZ H'!A$2:AI$2000,B835,11))</f>
        <v>Ľubomír GROFČÍK</v>
      </c>
      <c r="E835" s="456" t="str">
        <f>IF(A835="P",INDEX('LŠZ P'!A$2:AP$2000,B835,5),INDEX('LŠZ H'!A$2:AI$2000,B835,5))</f>
        <v>OM-P073</v>
      </c>
      <c r="F835" s="457" t="str">
        <f>IF(A835="P",INDEX('LŠZ P'!A$2:AP$2000,B835,6),INDEX('LŠZ H'!A$2:AI$2000,B835,6))</f>
        <v>P073</v>
      </c>
      <c r="G835" s="289" t="str">
        <f>IF(A835="P",INDEX('LŠZ P'!A$2:AP$2000,B835,21),INDEX('LŠZ H'!A$2:AI$2000,B835,21))</f>
        <v>V,V</v>
      </c>
      <c r="H835" s="457">
        <f>IF(A835="P",INDEX('LŠZ P'!A$2:AP$2000,B835,17),INDEX('LŠZ H'!A$2:AI$2000,B835,17))</f>
        <v>17816</v>
      </c>
      <c r="I835" s="254">
        <v>43548</v>
      </c>
      <c r="J835" s="289" t="str">
        <f>IF(A835="P",INDEX('LŠZ P'!A$2:AP$2000,B835,2),INDEX('LŠZ H'!A$2:AI$2000,B835,2))</f>
        <v>MPK</v>
      </c>
      <c r="K835" s="458" t="str">
        <f>IF(A835="P",CONCATENATE(INDEX('LŠZ P'!A$2:AP$2000,B835,24),",",INDEX('LŠZ P'!A$2:AP$2000,B835,26)," ",INDEX('LŠZ P'!A$2:AP$2000,B835,25)),CONCATENATE(INDEX('LŠZ H'!A$2:AI$2000,B835,24),",",INDEX('LŠZ H'!A$2:AI$2000,B835,26)," ",INDEX('LŠZ H'!A$2:AI$2000,B835,25)))</f>
        <v>Ľ. Okánika 2,949 01 Nitra</v>
      </c>
      <c r="L835" s="456" t="str">
        <f>IF(A835="P",INDEX('LŠZ P'!A$2:AP$2000,B835,20),INDEX('LŠZ H'!A$2:AI$2000,B835,20))</f>
        <v>Holuj</v>
      </c>
      <c r="M835" s="456" t="str">
        <f>IF(A835="P",CONCATENATE(INDEX('LŠZ P'!A$2:AP$2000,B835,3),"/",INDEX('LŠZ P'!A$2:AP$2000,B835,4)),CONCATENATE(INDEX('LŠZ H'!A$2:AI$2000,B835,3),"/",INDEX('LŠZ H'!A$2:AI$2000,B835,4)))</f>
        <v xml:space="preserve">BURAN REFLEX 4/LACOAIR </v>
      </c>
      <c r="N835" s="459" t="str">
        <f>IF(A835="P",CONCATENATE(INDEX('LŠZ P'!A$2:AP$2000,B835,23),";",INDEX('LŠZ P'!A$2:AP$2000,B835,42)),CONCATENATE(INDEX('LŠZ H'!A$2:AI$2000,B835,23),";",INDEX('LŠZ H'!A$2:AI$2000,B835,39)))</f>
        <v>0//0;</v>
      </c>
      <c r="O835" s="254">
        <v>43719</v>
      </c>
      <c r="P835" s="252"/>
    </row>
    <row r="836" spans="1:16" x14ac:dyDescent="0.2">
      <c r="A836" s="253" t="s">
        <v>991</v>
      </c>
      <c r="B836" s="289">
        <v>598</v>
      </c>
      <c r="C836" s="454">
        <v>833</v>
      </c>
      <c r="D836" s="288">
        <f>IF(A836="P",INDEX('LŠZ P'!A$2:AP$2000,B836,11),INDEX('LŠZ H'!A$2:AI$2000,B836,11))</f>
        <v>0</v>
      </c>
      <c r="E836" s="456" t="str">
        <f>IF(A836="P",INDEX('LŠZ P'!A$2:AP$2000,B836,5),INDEX('LŠZ H'!A$2:AI$2000,B836,5))</f>
        <v>OM-P598</v>
      </c>
      <c r="F836" s="288">
        <f>IF(A836="P",INDEX('LŠZ P'!A$2:AP$2000,B836,6),INDEX('LŠZ H'!A$2:AI$2000,B836,6))</f>
        <v>0</v>
      </c>
      <c r="G836" s="289">
        <f>IF(A836="P",INDEX('LŠZ P'!A$2:AP$2000,B836,21),INDEX('LŠZ H'!A$2:AI$2000,B836,21))</f>
        <v>0</v>
      </c>
      <c r="H836" s="457">
        <f>IF(A836="P",INDEX('LŠZ P'!A$2:AP$2000,B836,17),INDEX('LŠZ H'!A$2:AI$2000,B836,17))</f>
        <v>0</v>
      </c>
      <c r="I836" s="254">
        <v>43549</v>
      </c>
      <c r="J836" s="289">
        <f>IF(A836="P",INDEX('LŠZ P'!A$2:AP$2000,B836,2),INDEX('LŠZ H'!A$2:AI$2000,B836,2))</f>
        <v>0</v>
      </c>
      <c r="K836" s="458" t="str">
        <f>IF(A836="P",CONCATENATE(INDEX('LŠZ P'!A$2:AP$2000,B836,24),",",INDEX('LŠZ P'!A$2:AP$2000,B836,26)," ",INDEX('LŠZ P'!A$2:AP$2000,B836,25)),CONCATENATE(INDEX('LŠZ H'!A$2:AI$2000,B836,24),",",INDEX('LŠZ H'!A$2:AI$2000,B836,26)," ",INDEX('LŠZ H'!A$2:AI$2000,B836,25)))</f>
        <v xml:space="preserve">, </v>
      </c>
      <c r="L836" s="456">
        <f>IF(A836="P",INDEX('LŠZ P'!A$2:AP$2000,B836,20),INDEX('LŠZ H'!A$2:AI$2000,B836,20))</f>
        <v>0</v>
      </c>
      <c r="M836" s="456" t="str">
        <f>IF(A836="P",CONCATENATE(INDEX('LŠZ P'!A$2:AP$2000,B836,3),"/",INDEX('LŠZ P'!A$2:AP$2000,B836,4)),CONCATENATE(INDEX('LŠZ H'!A$2:AI$2000,B836,3),"/",INDEX('LŠZ H'!A$2:AI$2000,B836,4)))</f>
        <v>/</v>
      </c>
      <c r="N836" s="459" t="str">
        <f>IF(A836="P",CONCATENATE(INDEX('LŠZ P'!A$2:AP$2000,B836,23),";",INDEX('LŠZ P'!A$2:AP$2000,B836,42)),CONCATENATE(INDEX('LŠZ H'!A$2:AI$2000,B836,23),";",INDEX('LŠZ H'!A$2:AI$2000,B836,39)))</f>
        <v>;</v>
      </c>
      <c r="O836" s="254">
        <v>43362</v>
      </c>
      <c r="P836" s="252"/>
    </row>
    <row r="837" spans="1:16" x14ac:dyDescent="0.2">
      <c r="A837" s="253" t="s">
        <v>991</v>
      </c>
      <c r="B837" s="289">
        <v>653</v>
      </c>
      <c r="C837" s="454">
        <v>834</v>
      </c>
      <c r="D837" s="288" t="str">
        <f>IF(A837="P",INDEX('LŠZ P'!A$2:AP$2000,B837,11),INDEX('LŠZ H'!A$2:AI$2000,B837,11))</f>
        <v>Daniel NEŠTINA</v>
      </c>
      <c r="E837" s="456" t="str">
        <f>IF(A837="P",INDEX('LŠZ P'!A$2:AP$2000,B837,5),INDEX('LŠZ H'!A$2:AI$2000,B837,5))</f>
        <v>OM-P653</v>
      </c>
      <c r="F837" s="457">
        <f>IF(A837="P",INDEX('LŠZ P'!A$2:AP$2000,B837,6),INDEX('LŠZ H'!A$2:AI$2000,B837,6))</f>
        <v>0</v>
      </c>
      <c r="G837" s="289" t="str">
        <f>IF(A837="P",INDEX('LŠZ P'!A$2:AP$2000,B837,21),INDEX('LŠZ H'!A$2:AI$2000,B837,21))</f>
        <v>V</v>
      </c>
      <c r="H837" s="457">
        <f>IF(A837="P",INDEX('LŠZ P'!A$2:AP$2000,B837,17),INDEX('LŠZ H'!A$2:AI$2000,B837,17))</f>
        <v>17818</v>
      </c>
      <c r="I837" s="254">
        <v>43550</v>
      </c>
      <c r="J837" s="289" t="str">
        <f>IF(A837="P",INDEX('LŠZ P'!A$2:AP$2000,B837,2),INDEX('LŠZ H'!A$2:AI$2000,B837,2))</f>
        <v>PK</v>
      </c>
      <c r="K837" s="458" t="str">
        <f>IF(A837="P",CONCATENATE(INDEX('LŠZ P'!A$2:AP$2000,B837,24),",",INDEX('LŠZ P'!A$2:AP$2000,B837,26)," ",INDEX('LŠZ P'!A$2:AP$2000,B837,25)),CONCATENATE(INDEX('LŠZ H'!A$2:AI$2000,B837,24),",",INDEX('LŠZ H'!A$2:AI$2000,B837,26)," ",INDEX('LŠZ H'!A$2:AI$2000,B837,25)))</f>
        <v>Hviazdoslavova 32/5,965 01 Žiar n/Hr.</v>
      </c>
      <c r="L837" s="456" t="str">
        <f>IF(A837="P",INDEX('LŠZ P'!A$2:AP$2000,B837,20),INDEX('LŠZ H'!A$2:AI$2000,B837,20))</f>
        <v>Kačmár</v>
      </c>
      <c r="M837" s="456" t="str">
        <f>IF(A837="P",CONCATENATE(INDEX('LŠZ P'!A$2:AP$2000,B837,3),"/",INDEX('LŠZ P'!A$2:AP$2000,B837,4)),CONCATENATE(INDEX('LŠZ H'!A$2:AI$2000,B837,3),"/",INDEX('LŠZ H'!A$2:AI$2000,B837,4)))</f>
        <v>GOLDEN 4 30/</v>
      </c>
      <c r="N837" s="459" t="str">
        <f>IF(A837="P",CONCATENATE(INDEX('LŠZ P'!A$2:AP$2000,B837,23),";",INDEX('LŠZ P'!A$2:AP$2000,B837,42)),CONCATENATE(INDEX('LŠZ H'!A$2:AI$2000,B837,23),";",INDEX('LŠZ H'!A$2:AI$2000,B837,39)))</f>
        <v>0;</v>
      </c>
      <c r="O837" s="254">
        <v>43731</v>
      </c>
      <c r="P837" s="252"/>
    </row>
    <row r="838" spans="1:16" x14ac:dyDescent="0.2">
      <c r="A838" s="253" t="s">
        <v>991</v>
      </c>
      <c r="B838" s="289">
        <v>641</v>
      </c>
      <c r="C838" s="454">
        <v>835</v>
      </c>
      <c r="D838" s="288" t="str">
        <f>IF(A838="P",INDEX('LŠZ P'!A$2:AP$2000,B838,11),INDEX('LŠZ H'!A$2:AI$2000,B838,11))</f>
        <v>Miloš HRONČEK</v>
      </c>
      <c r="E838" s="456" t="str">
        <f>IF(A838="P",INDEX('LŠZ P'!A$2:AP$2000,B838,5),INDEX('LŠZ H'!A$2:AI$2000,B838,5))</f>
        <v>OM-P641</v>
      </c>
      <c r="F838" s="288">
        <f>IF(A838="P",INDEX('LŠZ P'!A$2:AP$2000,B838,6),INDEX('LŠZ H'!A$2:AI$2000,B838,6))</f>
        <v>0</v>
      </c>
      <c r="G838" s="289" t="str">
        <f>IF(A838="P",INDEX('LŠZ P'!A$2:AP$2000,B838,21),INDEX('LŠZ H'!A$2:AI$2000,B838,21))</f>
        <v>P,Z</v>
      </c>
      <c r="H838" s="457">
        <f>IF(A838="P",INDEX('LŠZ P'!A$2:AP$2000,B838,17),INDEX('LŠZ H'!A$2:AI$2000,B838,17))</f>
        <v>20347</v>
      </c>
      <c r="I838" s="254">
        <v>43551</v>
      </c>
      <c r="J838" s="289" t="str">
        <f>IF(A838="P",INDEX('LŠZ P'!A$2:AP$2000,B838,2),INDEX('LŠZ H'!A$2:AI$2000,B838,2))</f>
        <v>PK</v>
      </c>
      <c r="K838" s="458" t="str">
        <f>IF(A838="P",CONCATENATE(INDEX('LŠZ P'!A$2:AP$2000,B838,24),",",INDEX('LŠZ P'!A$2:AP$2000,B838,26)," ",INDEX('LŠZ P'!A$2:AP$2000,B838,25)),CONCATENATE(INDEX('LŠZ H'!A$2:AI$2000,B838,24),",",INDEX('LŠZ H'!A$2:AI$2000,B838,26)," ",INDEX('LŠZ H'!A$2:AI$2000,B838,25)))</f>
        <v>Hečkova 18,010 01 Žilina</v>
      </c>
      <c r="L838" s="456" t="str">
        <f>IF(A838="P",INDEX('LŠZ P'!A$2:AP$2000,B838,20),INDEX('LŠZ H'!A$2:AI$2000,B838,20))</f>
        <v>Muhelyi</v>
      </c>
      <c r="M838" s="456" t="str">
        <f>IF(A838="P",CONCATENATE(INDEX('LŠZ P'!A$2:AP$2000,B838,3),"/",INDEX('LŠZ P'!A$2:AP$2000,B838,4)),CONCATENATE(INDEX('LŠZ H'!A$2:AI$2000,B838,3),"/",INDEX('LŠZ H'!A$2:AI$2000,B838,4)))</f>
        <v>EAZY 2 M/</v>
      </c>
      <c r="N838" s="459" t="str">
        <f>IF(A838="P",CONCATENATE(INDEX('LŠZ P'!A$2:AP$2000,B838,23),";",INDEX('LŠZ P'!A$2:AP$2000,B838,42)),CONCATENATE(INDEX('LŠZ H'!A$2:AI$2000,B838,23),";",INDEX('LŠZ H'!A$2:AI$2000,B838,39)))</f>
        <v>57;</v>
      </c>
      <c r="O838" s="254">
        <v>43362</v>
      </c>
      <c r="P838" s="252"/>
    </row>
    <row r="839" spans="1:16" x14ac:dyDescent="0.2">
      <c r="A839" s="253" t="s">
        <v>991</v>
      </c>
      <c r="B839" s="289">
        <v>1118</v>
      </c>
      <c r="C839" s="454">
        <v>836</v>
      </c>
      <c r="D839" s="288" t="str">
        <f>IF(A839="P",INDEX('LŠZ P'!A$2:AP$2000,B839,11),INDEX('LŠZ H'!A$2:AI$2000,B839,11))</f>
        <v>Erik SRNKA</v>
      </c>
      <c r="E839" s="456" t="str">
        <f>IF(A839="P",INDEX('LŠZ P'!A$2:AP$2000,B839,5),INDEX('LŠZ H'!A$2:AI$2000,B839,5))</f>
        <v>OM-L118</v>
      </c>
      <c r="F839" s="457">
        <f>IF(A839="P",INDEX('LŠZ P'!A$2:AP$2000,B839,6),INDEX('LŠZ H'!A$2:AI$2000,B839,6))</f>
        <v>0</v>
      </c>
      <c r="G839" s="289" t="str">
        <f>IF(A839="P",INDEX('LŠZ P'!A$2:AP$2000,B839,21),INDEX('LŠZ H'!A$2:AI$2000,B839,21))</f>
        <v>P</v>
      </c>
      <c r="H839" s="457">
        <f>IF(A839="P",INDEX('LŠZ P'!A$2:AP$2000,B839,17),INDEX('LŠZ H'!A$2:AI$2000,B839,17))</f>
        <v>15725</v>
      </c>
      <c r="I839" s="254">
        <v>43552</v>
      </c>
      <c r="J839" s="289" t="str">
        <f>IF(A839="P",INDEX('LŠZ P'!A$2:AP$2000,B839,2),INDEX('LŠZ H'!A$2:AI$2000,B839,2))</f>
        <v>PK</v>
      </c>
      <c r="K839" s="458" t="str">
        <f>IF(A839="P",CONCATENATE(INDEX('LŠZ P'!A$2:AP$2000,B839,24),",",INDEX('LŠZ P'!A$2:AP$2000,B839,26)," ",INDEX('LŠZ P'!A$2:AP$2000,B839,25)),CONCATENATE(INDEX('LŠZ H'!A$2:AI$2000,B839,24),",",INDEX('LŠZ H'!A$2:AI$2000,B839,26)," ",INDEX('LŠZ H'!A$2:AI$2000,B839,25)))</f>
        <v>Podholie 33,976 64 Braväcovo</v>
      </c>
      <c r="L839" s="456" t="str">
        <f>IF(A839="P",INDEX('LŠZ P'!A$2:AP$2000,B839,20),INDEX('LŠZ H'!A$2:AI$2000,B839,20))</f>
        <v>Bohuš</v>
      </c>
      <c r="M839" s="456" t="str">
        <f>IF(A839="P",CONCATENATE(INDEX('LŠZ P'!A$2:AP$2000,B839,3),"/",INDEX('LŠZ P'!A$2:AP$2000,B839,4)),CONCATENATE(INDEX('LŠZ H'!A$2:AI$2000,B839,3),"/",INDEX('LŠZ H'!A$2:AI$2000,B839,4)))</f>
        <v>KANTEGA XC M/</v>
      </c>
      <c r="N839" s="459" t="str">
        <f>IF(A839="P",CONCATENATE(INDEX('LŠZ P'!A$2:AP$2000,B839,23),";",INDEX('LŠZ P'!A$2:AP$2000,B839,42)),CONCATENATE(INDEX('LŠZ H'!A$2:AI$2000,B839,23),";",INDEX('LŠZ H'!A$2:AI$2000,B839,39)))</f>
        <v>90,05;</v>
      </c>
      <c r="O839" s="254">
        <v>43728</v>
      </c>
      <c r="P839" s="252"/>
    </row>
    <row r="840" spans="1:16" x14ac:dyDescent="0.2">
      <c r="A840" s="253" t="s">
        <v>991</v>
      </c>
      <c r="B840" s="289">
        <v>938</v>
      </c>
      <c r="C840" s="454">
        <v>837</v>
      </c>
      <c r="D840" s="288" t="str">
        <f>IF(A840="P",INDEX('LŠZ P'!A$2:AP$2000,B840,11),INDEX('LŠZ H'!A$2:AI$2000,B840,11))</f>
        <v>Ľubomír FUJDIAR</v>
      </c>
      <c r="E840" s="456" t="str">
        <f>IF(A840="P",INDEX('LŠZ P'!A$2:AP$2000,B840,5),INDEX('LŠZ H'!A$2:AI$2000,B840,5))</f>
        <v>OM-P938</v>
      </c>
      <c r="F840" s="457">
        <f>IF(A840="P",INDEX('LŠZ P'!A$2:AP$2000,B840,6),INDEX('LŠZ H'!A$2:AI$2000,B840,6))</f>
        <v>0</v>
      </c>
      <c r="G840" s="289" t="str">
        <f>IF(A840="P",INDEX('LŠZ P'!A$2:AP$2000,B840,21),INDEX('LŠZ H'!A$2:AI$2000,B840,21))</f>
        <v>P</v>
      </c>
      <c r="H840" s="457">
        <f>IF(A840="P",INDEX('LŠZ P'!A$2:AP$2000,B840,17),INDEX('LŠZ H'!A$2:AI$2000,B840,17))</f>
        <v>17027</v>
      </c>
      <c r="I840" s="254">
        <v>43553</v>
      </c>
      <c r="J840" s="289" t="str">
        <f>IF(A840="P",INDEX('LŠZ P'!A$2:AP$2000,B840,2),INDEX('LŠZ H'!A$2:AI$2000,B840,2))</f>
        <v>PK</v>
      </c>
      <c r="K840" s="458" t="str">
        <f>IF(A840="P",CONCATENATE(INDEX('LŠZ P'!A$2:AP$2000,B840,24),",",INDEX('LŠZ P'!A$2:AP$2000,B840,26)," ",INDEX('LŠZ P'!A$2:AP$2000,B840,25)),CONCATENATE(INDEX('LŠZ H'!A$2:AI$2000,B840,24),",",INDEX('LŠZ H'!A$2:AI$2000,B840,26)," ",INDEX('LŠZ H'!A$2:AI$2000,B840,25)))</f>
        <v>Borová 30,010 01 Žilina</v>
      </c>
      <c r="L840" s="456" t="str">
        <f>IF(A840="P",INDEX('LŠZ P'!A$2:AP$2000,B840,20),INDEX('LŠZ H'!A$2:AI$2000,B840,20))</f>
        <v>Bernát</v>
      </c>
      <c r="M840" s="456" t="str">
        <f>IF(A840="P",CONCATENATE(INDEX('LŠZ P'!A$2:AP$2000,B840,3),"/",INDEX('LŠZ P'!A$2:AP$2000,B840,4)),CONCATENATE(INDEX('LŠZ H'!A$2:AI$2000,B840,3),"/",INDEX('LŠZ H'!A$2:AI$2000,B840,4)))</f>
        <v>VEGA 4 M/</v>
      </c>
      <c r="N840" s="459" t="str">
        <f>IF(A840="P",CONCATENATE(INDEX('LŠZ P'!A$2:AP$2000,B840,23),";",INDEX('LŠZ P'!A$2:AP$2000,B840,42)),CONCATENATE(INDEX('LŠZ H'!A$2:AI$2000,B840,23),";",INDEX('LŠZ H'!A$2:AI$2000,B840,39)))</f>
        <v>24,43;</v>
      </c>
      <c r="O840" s="254"/>
      <c r="P840" s="252"/>
    </row>
    <row r="841" spans="1:16" x14ac:dyDescent="0.2">
      <c r="A841" s="253" t="s">
        <v>991</v>
      </c>
      <c r="B841" s="289">
        <v>388</v>
      </c>
      <c r="C841" s="454">
        <v>838</v>
      </c>
      <c r="D841" s="288" t="str">
        <f>IF(A841="P",INDEX('LŠZ P'!A$2:AP$2000,B841,11),INDEX('LŠZ H'!A$2:AI$2000,B841,11))</f>
        <v>Ján MATOUŠEK</v>
      </c>
      <c r="E841" s="456" t="str">
        <f>IF(A841="P",INDEX('LŠZ P'!A$2:AP$2000,B841,5),INDEX('LŠZ H'!A$2:AI$2000,B841,5))</f>
        <v>OM-P388</v>
      </c>
      <c r="F841" s="457" t="str">
        <f>IF(A841="P",INDEX('LŠZ P'!A$2:AP$2000,B841,6),INDEX('LŠZ H'!A$2:AI$2000,B841,6))</f>
        <v>P388</v>
      </c>
      <c r="G841" s="289" t="str">
        <f>IF(A841="P",INDEX('LŠZ P'!A$2:AP$2000,B841,21),INDEX('LŠZ H'!A$2:AI$2000,B841,21))</f>
        <v>P,V</v>
      </c>
      <c r="H841" s="457">
        <f>IF(A841="P",INDEX('LŠZ P'!A$2:AP$2000,B841,17),INDEX('LŠZ H'!A$2:AI$2000,B841,17))</f>
        <v>19495</v>
      </c>
      <c r="I841" s="254">
        <v>43554</v>
      </c>
      <c r="J841" s="289" t="str">
        <f>IF(A841="P",INDEX('LŠZ P'!A$2:AP$2000,B841,2),INDEX('LŠZ H'!A$2:AI$2000,B841,2))</f>
        <v>MPK</v>
      </c>
      <c r="K841" s="458" t="str">
        <f>IF(A841="P",CONCATENATE(INDEX('LŠZ P'!A$2:AP$2000,B841,24),",",INDEX('LŠZ P'!A$2:AP$2000,B841,26)," ",INDEX('LŠZ P'!A$2:AP$2000,B841,25)),CONCATENATE(INDEX('LŠZ H'!A$2:AI$2000,B841,24),",",INDEX('LŠZ H'!A$2:AI$2000,B841,26)," ",INDEX('LŠZ H'!A$2:AI$2000,B841,25)))</f>
        <v>Na dieloch 61,900 51 Zohor</v>
      </c>
      <c r="L841" s="456" t="str">
        <f>IF(A841="P",INDEX('LŠZ P'!A$2:AP$2000,B841,20),INDEX('LŠZ H'!A$2:AI$2000,B841,20))</f>
        <v>Matovič</v>
      </c>
      <c r="M841" s="456" t="str">
        <f>IF(A841="P",CONCATENATE(INDEX('LŠZ P'!A$2:AP$2000,B841,3),"/",INDEX('LŠZ P'!A$2:AP$2000,B841,4)),CONCATENATE(INDEX('LŠZ H'!A$2:AI$2000,B841,3),"/",INDEX('LŠZ H'!A$2:AI$2000,B841,4)))</f>
        <v>RUSH 4 L/MINIPLANE</v>
      </c>
      <c r="N841" s="459" t="str">
        <f>IF(A841="P",CONCATENATE(INDEX('LŠZ P'!A$2:AP$2000,B841,23),";",INDEX('LŠZ P'!A$2:AP$2000,B841,42)),CONCATENATE(INDEX('LŠZ H'!A$2:AI$2000,B841,23),";",INDEX('LŠZ H'!A$2:AI$2000,B841,39)))</f>
        <v>92//10;PARA platnosť do 17.9.2020</v>
      </c>
      <c r="O841" s="254">
        <v>43725</v>
      </c>
      <c r="P841" s="252"/>
    </row>
    <row r="842" spans="1:16" x14ac:dyDescent="0.2">
      <c r="A842" s="253" t="s">
        <v>991</v>
      </c>
      <c r="B842" s="289">
        <v>867</v>
      </c>
      <c r="C842" s="454">
        <v>839</v>
      </c>
      <c r="D842" s="288" t="str">
        <f>IF(A842="P",INDEX('LŠZ P'!A$2:AP$2000,B842,11),INDEX('LŠZ H'!A$2:AI$2000,B842,11))</f>
        <v>Ján MATOUŠEK</v>
      </c>
      <c r="E842" s="456" t="str">
        <f>IF(A842="P",INDEX('LŠZ P'!A$2:AP$2000,B842,5),INDEX('LŠZ H'!A$2:AI$2000,B842,5))</f>
        <v>OM-P867</v>
      </c>
      <c r="F842" s="457">
        <f>IF(A842="P",INDEX('LŠZ P'!A$2:AP$2000,B842,6),INDEX('LŠZ H'!A$2:AI$2000,B842,6))</f>
        <v>0</v>
      </c>
      <c r="G842" s="289" t="str">
        <f>IF(A842="P",INDEX('LŠZ P'!A$2:AP$2000,B842,21),INDEX('LŠZ H'!A$2:AI$2000,B842,21))</f>
        <v>P,P</v>
      </c>
      <c r="H842" s="457">
        <f>IF(A842="P",INDEX('LŠZ P'!A$2:AP$2000,B842,17),INDEX('LŠZ H'!A$2:AI$2000,B842,17))</f>
        <v>14622</v>
      </c>
      <c r="I842" s="254">
        <v>43555</v>
      </c>
      <c r="J842" s="289" t="str">
        <f>IF(A842="P",INDEX('LŠZ P'!A$2:AP$2000,B842,2),INDEX('LŠZ H'!A$2:AI$2000,B842,2))</f>
        <v>PK</v>
      </c>
      <c r="K842" s="458" t="str">
        <f>IF(A842="P",CONCATENATE(INDEX('LŠZ P'!A$2:AP$2000,B842,24),",",INDEX('LŠZ P'!A$2:AP$2000,B842,26)," ",INDEX('LŠZ P'!A$2:AP$2000,B842,25)),CONCATENATE(INDEX('LŠZ H'!A$2:AI$2000,B842,24),",",INDEX('LŠZ H'!A$2:AI$2000,B842,26)," ",INDEX('LŠZ H'!A$2:AI$2000,B842,25)))</f>
        <v>Na dieloch 61,900 51 Zohor</v>
      </c>
      <c r="L842" s="456" t="str">
        <f>IF(A842="P",INDEX('LŠZ P'!A$2:AP$2000,B842,20),INDEX('LŠZ H'!A$2:AI$2000,B842,20))</f>
        <v>Mitter</v>
      </c>
      <c r="M842" s="456" t="str">
        <f>IF(A842="P",CONCATENATE(INDEX('LŠZ P'!A$2:AP$2000,B842,3),"/",INDEX('LŠZ P'!A$2:AP$2000,B842,4)),CONCATENATE(INDEX('LŠZ H'!A$2:AI$2000,B842,3),"/",INDEX('LŠZ H'!A$2:AI$2000,B842,4)))</f>
        <v>PROGRES 28/</v>
      </c>
      <c r="N842" s="459" t="str">
        <f>IF(A842="P",CONCATENATE(INDEX('LŠZ P'!A$2:AP$2000,B842,23),";",INDEX('LŠZ P'!A$2:AP$2000,B842,42)),CONCATENATE(INDEX('LŠZ H'!A$2:AI$2000,B842,23),";",INDEX('LŠZ H'!A$2:AI$2000,B842,39)))</f>
        <v>51,55//45,30/71;</v>
      </c>
      <c r="O842" s="254">
        <v>43725</v>
      </c>
      <c r="P842" s="251"/>
    </row>
    <row r="843" spans="1:16" x14ac:dyDescent="0.2">
      <c r="A843" s="253" t="s">
        <v>991</v>
      </c>
      <c r="B843" s="289">
        <v>683</v>
      </c>
      <c r="C843" s="454">
        <v>840</v>
      </c>
      <c r="D843" s="288" t="str">
        <f>IF(A843="P",INDEX('LŠZ P'!A$2:AP$2000,B843,11),INDEX('LŠZ H'!A$2:AI$2000,B843,11))</f>
        <v>Ing. Pavol ŠKODA</v>
      </c>
      <c r="E843" s="456" t="str">
        <f>IF(A843="P",INDEX('LŠZ P'!A$2:AP$2000,B843,5),INDEX('LŠZ H'!A$2:AI$2000,B843,5))</f>
        <v>OM-P683</v>
      </c>
      <c r="F843" s="457">
        <f>IF(A843="P",INDEX('LŠZ P'!A$2:AP$2000,B843,6),INDEX('LŠZ H'!A$2:AI$2000,B843,6))</f>
        <v>0</v>
      </c>
      <c r="G843" s="289" t="str">
        <f>IF(A843="P",INDEX('LŠZ P'!A$2:AP$2000,B843,21),INDEX('LŠZ H'!A$2:AI$2000,B843,21))</f>
        <v>V</v>
      </c>
      <c r="H843" s="457">
        <f>IF(A843="P",INDEX('LŠZ P'!A$2:AP$2000,B843,17),INDEX('LŠZ H'!A$2:AI$2000,B843,17))</f>
        <v>21167</v>
      </c>
      <c r="I843" s="254">
        <v>43556</v>
      </c>
      <c r="J843" s="289" t="str">
        <f>IF(A843="P",INDEX('LŠZ P'!A$2:AP$2000,B843,2),INDEX('LŠZ H'!A$2:AI$2000,B843,2))</f>
        <v>PK</v>
      </c>
      <c r="K843" s="458" t="str">
        <f>IF(A843="P",CONCATENATE(INDEX('LŠZ P'!A$2:AP$2000,B843,24),",",INDEX('LŠZ P'!A$2:AP$2000,B843,26)," ",INDEX('LŠZ P'!A$2:AP$2000,B843,25)),CONCATENATE(INDEX('LŠZ H'!A$2:AI$2000,B843,24),",",INDEX('LŠZ H'!A$2:AI$2000,B843,26)," ",INDEX('LŠZ H'!A$2:AI$2000,B843,25)))</f>
        <v>Slobody 336/121,962 61 Dobrá Niva</v>
      </c>
      <c r="L843" s="456" t="str">
        <f>IF(A843="P",INDEX('LŠZ P'!A$2:AP$2000,B843,20),INDEX('LŠZ H'!A$2:AI$2000,B843,20))</f>
        <v>Bohuš</v>
      </c>
      <c r="M843" s="456" t="str">
        <f>IF(A843="P",CONCATENATE(INDEX('LŠZ P'!A$2:AP$2000,B843,3),"/",INDEX('LŠZ P'!A$2:AP$2000,B843,4)),CONCATENATE(INDEX('LŠZ H'!A$2:AI$2000,B843,3),"/",INDEX('LŠZ H'!A$2:AI$2000,B843,4)))</f>
        <v>LUCKY 3 28/</v>
      </c>
      <c r="N843" s="459" t="str">
        <f>IF(A843="P",CONCATENATE(INDEX('LŠZ P'!A$2:AP$2000,B843,23),";",INDEX('LŠZ P'!A$2:AP$2000,B843,42)),CONCATENATE(INDEX('LŠZ H'!A$2:AI$2000,B843,23),";",INDEX('LŠZ H'!A$2:AI$2000,B843,39)))</f>
        <v>NIL;</v>
      </c>
      <c r="O843" s="254">
        <v>43362</v>
      </c>
      <c r="P843" s="251"/>
    </row>
    <row r="844" spans="1:16" x14ac:dyDescent="0.2">
      <c r="A844" s="253" t="s">
        <v>991</v>
      </c>
      <c r="B844" s="289">
        <v>225</v>
      </c>
      <c r="C844" s="454">
        <v>841</v>
      </c>
      <c r="D844" s="288" t="str">
        <f>IF(A844="P",INDEX('LŠZ P'!A$2:AP$2000,B844,11),INDEX('LŠZ H'!A$2:AI$2000,B844,11))</f>
        <v>Ing. Rastislav SRNÁNEK</v>
      </c>
      <c r="E844" s="456" t="str">
        <f>IF(A844="P",INDEX('LŠZ P'!A$2:AP$2000,B844,5),INDEX('LŠZ H'!A$2:AI$2000,B844,5))</f>
        <v>OM-P225</v>
      </c>
      <c r="F844" s="457">
        <f>IF(A844="P",INDEX('LŠZ P'!A$2:AP$2000,B844,6),INDEX('LŠZ H'!A$2:AI$2000,B844,6))</f>
        <v>0</v>
      </c>
      <c r="G844" s="289" t="str">
        <f>IF(A844="P",INDEX('LŠZ P'!A$2:AP$2000,B844,21),INDEX('LŠZ H'!A$2:AI$2000,B844,21))</f>
        <v>P</v>
      </c>
      <c r="H844" s="457">
        <f>IF(A844="P",INDEX('LŠZ P'!A$2:AP$2000,B844,17),INDEX('LŠZ H'!A$2:AI$2000,B844,17))</f>
        <v>20156</v>
      </c>
      <c r="I844" s="254">
        <v>43557</v>
      </c>
      <c r="J844" s="289" t="str">
        <f>IF(A844="P",INDEX('LŠZ P'!A$2:AP$2000,B844,2),INDEX('LŠZ H'!A$2:AI$2000,B844,2))</f>
        <v>PK</v>
      </c>
      <c r="K844" s="458" t="str">
        <f>IF(A844="P",CONCATENATE(INDEX('LŠZ P'!A$2:AP$2000,B844,24),",",INDEX('LŠZ P'!A$2:AP$2000,B844,26)," ",INDEX('LŠZ P'!A$2:AP$2000,B844,25)),CONCATENATE(INDEX('LŠZ H'!A$2:AI$2000,B844,24),",",INDEX('LŠZ H'!A$2:AI$2000,B844,26)," ",INDEX('LŠZ H'!A$2:AI$2000,B844,25)))</f>
        <v>Bučkovec 1293,916 42 Moravské Lieskové</v>
      </c>
      <c r="L844" s="456" t="str">
        <f>IF(A844="P",INDEX('LŠZ P'!A$2:AP$2000,B844,20),INDEX('LŠZ H'!A$2:AI$2000,B844,20))</f>
        <v>Matovič</v>
      </c>
      <c r="M844" s="456" t="str">
        <f>IF(A844="P",CONCATENATE(INDEX('LŠZ P'!A$2:AP$2000,B844,3),"/",INDEX('LŠZ P'!A$2:AP$2000,B844,4)),CONCATENATE(INDEX('LŠZ H'!A$2:AI$2000,B844,3),"/",INDEX('LŠZ H'!A$2:AI$2000,B844,4)))</f>
        <v>BIBETA 5/</v>
      </c>
      <c r="N844" s="459" t="str">
        <f>IF(A844="P",CONCATENATE(INDEX('LŠZ P'!A$2:AP$2000,B844,23),";",INDEX('LŠZ P'!A$2:AP$2000,B844,42)),CONCATENATE(INDEX('LŠZ H'!A$2:AI$2000,B844,23),";",INDEX('LŠZ H'!A$2:AI$2000,B844,39)))</f>
        <v>200;</v>
      </c>
      <c r="O844" s="254">
        <v>43362</v>
      </c>
      <c r="P844" s="251"/>
    </row>
    <row r="845" spans="1:16" x14ac:dyDescent="0.2">
      <c r="A845" s="253" t="s">
        <v>991</v>
      </c>
      <c r="B845" s="289">
        <v>458</v>
      </c>
      <c r="C845" s="454">
        <v>842</v>
      </c>
      <c r="D845" s="288" t="str">
        <f>IF(A845="P",INDEX('LŠZ P'!A$2:AP$2000,B845,11),INDEX('LŠZ H'!A$2:AI$2000,B845,11))</f>
        <v>Ján MATOUŠEK</v>
      </c>
      <c r="E845" s="456" t="str">
        <f>IF(A845="P",INDEX('LŠZ P'!A$2:AP$2000,B845,5),INDEX('LŠZ H'!A$2:AI$2000,B845,5))</f>
        <v>OM-P458</v>
      </c>
      <c r="F845" s="457" t="str">
        <f>IF(A845="P",INDEX('LŠZ P'!A$2:AP$2000,B845,6),INDEX('LŠZ H'!A$2:AI$2000,B845,6))</f>
        <v>P867</v>
      </c>
      <c r="G845" s="289" t="str">
        <f>IF(A845="P",INDEX('LŠZ P'!A$2:AP$2000,B845,21),INDEX('LŠZ H'!A$2:AI$2000,B845,21))</f>
        <v>P/V</v>
      </c>
      <c r="H845" s="457">
        <f>IF(A845="P",INDEX('LŠZ P'!A$2:AP$2000,B845,17),INDEX('LŠZ H'!A$2:AI$2000,B845,17))</f>
        <v>19189</v>
      </c>
      <c r="I845" s="254">
        <v>43558</v>
      </c>
      <c r="J845" s="289" t="str">
        <f>IF(A845="P",INDEX('LŠZ P'!A$2:AP$2000,B845,2),INDEX('LŠZ H'!A$2:AI$2000,B845,2))</f>
        <v>PK</v>
      </c>
      <c r="K845" s="458" t="str">
        <f>IF(A845="P",CONCATENATE(INDEX('LŠZ P'!A$2:AP$2000,B845,24),",",INDEX('LŠZ P'!A$2:AP$2000,B845,26)," ",INDEX('LŠZ P'!A$2:AP$2000,B845,25)),CONCATENATE(INDEX('LŠZ H'!A$2:AI$2000,B845,24),",",INDEX('LŠZ H'!A$2:AI$2000,B845,26)," ",INDEX('LŠZ H'!A$2:AI$2000,B845,25)))</f>
        <v>Na Dieloch 61,900 51 Zohor</v>
      </c>
      <c r="L845" s="456" t="str">
        <f>IF(A845="P",INDEX('LŠZ P'!A$2:AP$2000,B845,20),INDEX('LŠZ H'!A$2:AI$2000,B845,20))</f>
        <v>Matovič/Mitter</v>
      </c>
      <c r="M845" s="456" t="str">
        <f>IF(A845="P",CONCATENATE(INDEX('LŠZ P'!A$2:AP$2000,B845,3),"/",INDEX('LŠZ P'!A$2:AP$2000,B845,4)),CONCATENATE(INDEX('LŠZ H'!A$2:AI$2000,B845,3),"/",INDEX('LŠZ H'!A$2:AI$2000,B845,4)))</f>
        <v>CHARGER 28/SKY 110 S</v>
      </c>
      <c r="N845" s="459" t="str">
        <f>IF(A845="P",CONCATENATE(INDEX('LŠZ P'!A$2:AP$2000,B845,23),";",INDEX('LŠZ P'!A$2:AP$2000,B845,42)),CONCATENATE(INDEX('LŠZ H'!A$2:AI$2000,B845,23),";",INDEX('LŠZ H'!A$2:AI$2000,B845,39)))</f>
        <v>31//12,01/29;PARA PLS do 8.9.2022</v>
      </c>
      <c r="O845" s="254">
        <v>43725</v>
      </c>
      <c r="P845" s="251"/>
    </row>
    <row r="846" spans="1:16" x14ac:dyDescent="0.2">
      <c r="A846" s="253" t="s">
        <v>991</v>
      </c>
      <c r="B846" s="289">
        <v>604</v>
      </c>
      <c r="C846" s="454">
        <v>843</v>
      </c>
      <c r="D846" s="288" t="str">
        <f>IF(A846="P",INDEX('LŠZ P'!A$2:AP$2000,B846,11),INDEX('LŠZ H'!A$2:AI$2000,B846,11))</f>
        <v>Ing. Michal KIŠOŇ</v>
      </c>
      <c r="E846" s="288" t="str">
        <f>IF(A846="P",INDEX('LŠZ P'!A$2:AP$2000,B846,5),INDEX('LŠZ H'!A$2:AI$2000,B846,5))</f>
        <v>OM-P604</v>
      </c>
      <c r="F846" s="457" t="str">
        <f>IF(A846="P",INDEX('LŠZ P'!A$2:AP$2000,B846,6),INDEX('LŠZ H'!A$2:AI$2000,B846,6))</f>
        <v>P717</v>
      </c>
      <c r="G846" s="289" t="str">
        <f>IF(A846="P",INDEX('LŠZ P'!A$2:AP$2000,B846,21),INDEX('LŠZ H'!A$2:AI$2000,B846,21))</f>
        <v>P/P</v>
      </c>
      <c r="H846" s="457">
        <f>IF(A846="P",INDEX('LŠZ P'!A$2:AP$2000,B846,17),INDEX('LŠZ H'!A$2:AI$2000,B846,17))</f>
        <v>21203</v>
      </c>
      <c r="I846" s="254">
        <v>43559</v>
      </c>
      <c r="J846" s="289" t="str">
        <f>IF(A846="P",INDEX('LŠZ P'!A$2:AP$2000,B846,2),INDEX('LŠZ H'!A$2:AI$2000,B846,2))</f>
        <v>PK</v>
      </c>
      <c r="K846" s="458" t="str">
        <f>IF(A846="P",CONCATENATE(INDEX('LŠZ P'!A$2:AP$2000,B846,24),",",INDEX('LŠZ P'!A$2:AP$2000,B846,26)," ",INDEX('LŠZ P'!A$2:AP$2000,B846,25)),CONCATENATE(INDEX('LŠZ H'!A$2:AI$2000,B846,24),",",INDEX('LŠZ H'!A$2:AI$2000,B846,26)," ",INDEX('LŠZ H'!A$2:AI$2000,B846,25)))</f>
        <v>Beniakova 2,841 05 Bratislava</v>
      </c>
      <c r="L846" s="456" t="str">
        <f>IF(A846="P",INDEX('LŠZ P'!A$2:AP$2000,B846,20),INDEX('LŠZ H'!A$2:AI$2000,B846,20))</f>
        <v>Mitter</v>
      </c>
      <c r="M846" s="456" t="str">
        <f>IF(A846="P",CONCATENATE(INDEX('LŠZ P'!A$2:AP$2000,B846,3),"/",INDEX('LŠZ P'!A$2:AP$2000,B846,4)),CONCATENATE(INDEX('LŠZ H'!A$2:AI$2000,B846,3),"/",INDEX('LŠZ H'!A$2:AI$2000,B846,4)))</f>
        <v>PLUTO 2 L/JESSICA F 200</v>
      </c>
      <c r="N846" s="459" t="str">
        <f>IF(A846="P",CONCATENATE(INDEX('LŠZ P'!A$2:AP$2000,B846,23),";",INDEX('LŠZ P'!A$2:AP$2000,B846,42)),CONCATENATE(INDEX('LŠZ H'!A$2:AI$2000,B846,23),";",INDEX('LŠZ H'!A$2:AI$2000,B846,39)))</f>
        <v>87//72/85;</v>
      </c>
      <c r="O846" s="254">
        <v>43725</v>
      </c>
      <c r="P846" s="251"/>
    </row>
    <row r="847" spans="1:16" x14ac:dyDescent="0.2">
      <c r="A847" s="253" t="s">
        <v>991</v>
      </c>
      <c r="B847" s="289">
        <v>256</v>
      </c>
      <c r="C847" s="454">
        <v>844</v>
      </c>
      <c r="D847" s="288" t="str">
        <f>IF(A847="P",INDEX('LŠZ P'!A$2:AP$2000,B847,11),INDEX('LŠZ H'!A$2:AI$2000,B847,11))</f>
        <v>Bc. Matúš TEPLIČANEC</v>
      </c>
      <c r="E847" s="456" t="str">
        <f>IF(A847="P",INDEX('LŠZ P'!A$2:AP$2000,B847,5),INDEX('LŠZ H'!A$2:AI$2000,B847,5))</f>
        <v>OM-P256</v>
      </c>
      <c r="F847" s="457">
        <f>IF(A847="P",INDEX('LŠZ P'!A$2:AP$2000,B847,6),INDEX('LŠZ H'!A$2:AI$2000,B847,6))</f>
        <v>0</v>
      </c>
      <c r="G847" s="289" t="str">
        <f>IF(A847="P",INDEX('LŠZ P'!A$2:AP$2000,B847,21),INDEX('LŠZ H'!A$2:AI$2000,B847,21))</f>
        <v>P</v>
      </c>
      <c r="H847" s="457">
        <f>IF(A847="P",INDEX('LŠZ P'!A$2:AP$2000,B847,17),INDEX('LŠZ H'!A$2:AI$2000,B847,17))</f>
        <v>14178</v>
      </c>
      <c r="I847" s="254">
        <v>43560</v>
      </c>
      <c r="J847" s="289" t="str">
        <f>IF(A847="P",INDEX('LŠZ P'!A$2:AP$2000,B847,2),INDEX('LŠZ H'!A$2:AI$2000,B847,2))</f>
        <v>PK</v>
      </c>
      <c r="K847" s="458" t="str">
        <f>IF(A847="P",CONCATENATE(INDEX('LŠZ P'!A$2:AP$2000,B847,24),",",INDEX('LŠZ P'!A$2:AP$2000,B847,26)," ",INDEX('LŠZ P'!A$2:AP$2000,B847,25)),CONCATENATE(INDEX('LŠZ H'!A$2:AI$2000,B847,24),",",INDEX('LŠZ H'!A$2:AI$2000,B847,26)," ",INDEX('LŠZ H'!A$2:AI$2000,B847,25)))</f>
        <v>Hollého 159/9,015 01 Rajec</v>
      </c>
      <c r="L847" s="456" t="str">
        <f>IF(A847="P",INDEX('LŠZ P'!A$2:AP$2000,B847,20),INDEX('LŠZ H'!A$2:AI$2000,B847,20))</f>
        <v>Kačmár</v>
      </c>
      <c r="M847" s="456" t="str">
        <f>IF(A847="P",CONCATENATE(INDEX('LŠZ P'!A$2:AP$2000,B847,3),"/",INDEX('LŠZ P'!A$2:AP$2000,B847,4)),CONCATENATE(INDEX('LŠZ H'!A$2:AI$2000,B847,3),"/",INDEX('LŠZ H'!A$2:AI$2000,B847,4)))</f>
        <v>IMPULS 4 24/</v>
      </c>
      <c r="N847" s="459" t="str">
        <f>IF(A847="P",CONCATENATE(INDEX('LŠZ P'!A$2:AP$2000,B847,23),";",INDEX('LŠZ P'!A$2:AP$2000,B847,42)),CONCATENATE(INDEX('LŠZ H'!A$2:AI$2000,B847,23),";",INDEX('LŠZ H'!A$2:AI$2000,B847,39)))</f>
        <v>2,56;</v>
      </c>
      <c r="O847" s="254">
        <v>43728</v>
      </c>
      <c r="P847" s="251"/>
    </row>
    <row r="848" spans="1:16" x14ac:dyDescent="0.2">
      <c r="A848" s="253" t="s">
        <v>991</v>
      </c>
      <c r="B848" s="289">
        <v>99</v>
      </c>
      <c r="C848" s="454">
        <v>845</v>
      </c>
      <c r="D848" s="288" t="str">
        <f>IF(A848="P",INDEX('LŠZ P'!A$2:AP$2000,B848,11),INDEX('LŠZ H'!A$2:AI$2000,B848,11))</f>
        <v>Ing. Jozef KOLIBÁR</v>
      </c>
      <c r="E848" s="456" t="str">
        <f>IF(A848="P",INDEX('LŠZ P'!A$2:AP$2000,B848,5),INDEX('LŠZ H'!A$2:AI$2000,B848,5))</f>
        <v>OM-P099</v>
      </c>
      <c r="F848" s="457">
        <f>IF(A848="P",INDEX('LŠZ P'!A$2:AP$2000,B848,6),INDEX('LŠZ H'!A$2:AI$2000,B848,6))</f>
        <v>0</v>
      </c>
      <c r="G848" s="289" t="str">
        <f>IF(A848="P",INDEX('LŠZ P'!A$2:AP$2000,B848,21),INDEX('LŠZ H'!A$2:AI$2000,B848,21))</f>
        <v>P</v>
      </c>
      <c r="H848" s="457">
        <f>IF(A848="P",INDEX('LŠZ P'!A$2:AP$2000,B848,17),INDEX('LŠZ H'!A$2:AI$2000,B848,17))</f>
        <v>17829</v>
      </c>
      <c r="I848" s="254">
        <v>43561</v>
      </c>
      <c r="J848" s="289" t="str">
        <f>IF(A848="P",INDEX('LŠZ P'!A$2:AP$2000,B848,2),INDEX('LŠZ H'!A$2:AI$2000,B848,2))</f>
        <v>PK</v>
      </c>
      <c r="K848" s="458" t="str">
        <f>IF(A848="P",CONCATENATE(INDEX('LŠZ P'!A$2:AP$2000,B848,24),",",INDEX('LŠZ P'!A$2:AP$2000,B848,26)," ",INDEX('LŠZ P'!A$2:AP$2000,B848,25)),CONCATENATE(INDEX('LŠZ H'!A$2:AI$2000,B848,24),",",INDEX('LŠZ H'!A$2:AI$2000,B848,26)," ",INDEX('LŠZ H'!A$2:AI$2000,B848,25)))</f>
        <v>Humenská 16,040 01 Košice</v>
      </c>
      <c r="L848" s="456" t="str">
        <f>IF(A848="P",INDEX('LŠZ P'!A$2:AP$2000,B848,20),INDEX('LŠZ H'!A$2:AI$2000,B848,20))</f>
        <v>Kolibár</v>
      </c>
      <c r="M848" s="456" t="str">
        <f>IF(A848="P",CONCATENATE(INDEX('LŠZ P'!A$2:AP$2000,B848,3),"/",INDEX('LŠZ P'!A$2:AP$2000,B848,4)),CONCATENATE(INDEX('LŠZ H'!A$2:AI$2000,B848,3),"/",INDEX('LŠZ H'!A$2:AI$2000,B848,4)))</f>
        <v>COMET 2 L/</v>
      </c>
      <c r="N848" s="459" t="str">
        <f>IF(A848="P",CONCATENATE(INDEX('LŠZ P'!A$2:AP$2000,B848,23),";",INDEX('LŠZ P'!A$2:AP$2000,B848,42)),CONCATENATE(INDEX('LŠZ H'!A$2:AI$2000,B848,23),";",INDEX('LŠZ H'!A$2:AI$2000,B848,39)))</f>
        <v>138,33/173;</v>
      </c>
      <c r="O848" s="254">
        <v>43730</v>
      </c>
      <c r="P848" s="251"/>
    </row>
    <row r="849" spans="1:16" x14ac:dyDescent="0.2">
      <c r="A849" s="253" t="s">
        <v>991</v>
      </c>
      <c r="B849" s="289">
        <v>554</v>
      </c>
      <c r="C849" s="454">
        <v>846</v>
      </c>
      <c r="D849" s="288" t="str">
        <f>IF(A849="P",INDEX('LŠZ P'!A$2:AP$2000,B849,11),INDEX('LŠZ H'!A$2:AI$2000,B849,11))</f>
        <v>Miroslav ŠVEC</v>
      </c>
      <c r="E849" s="456" t="str">
        <f>IF(A849="P",INDEX('LŠZ P'!A$2:AP$2000,B849,5),INDEX('LŠZ H'!A$2:AI$2000,B849,5))</f>
        <v>OM-P554</v>
      </c>
      <c r="F849" s="457" t="str">
        <f>IF(A849="P",INDEX('LŠZ P'!A$2:AP$2000,B849,6),INDEX('LŠZ H'!A$2:AI$2000,B849,6))</f>
        <v>P554</v>
      </c>
      <c r="G849" s="289" t="str">
        <f>IF(A849="P",INDEX('LŠZ P'!A$2:AP$2000,B849,21),INDEX('LŠZ H'!A$2:AI$2000,B849,21))</f>
        <v>V,V</v>
      </c>
      <c r="H849" s="457">
        <f>IF(A849="P",INDEX('LŠZ P'!A$2:AP$2000,B849,17),INDEX('LŠZ H'!A$2:AI$2000,B849,17))</f>
        <v>19212</v>
      </c>
      <c r="I849" s="254">
        <v>43562</v>
      </c>
      <c r="J849" s="289" t="str">
        <f>IF(A849="P",INDEX('LŠZ P'!A$2:AP$2000,B849,2),INDEX('LŠZ H'!A$2:AI$2000,B849,2))</f>
        <v>MPK</v>
      </c>
      <c r="K849" s="458" t="str">
        <f>IF(A849="P",CONCATENATE(INDEX('LŠZ P'!A$2:AP$2000,B849,24),",",INDEX('LŠZ P'!A$2:AP$2000,B849,26)," ",INDEX('LŠZ P'!A$2:AP$2000,B849,25)),CONCATENATE(INDEX('LŠZ H'!A$2:AI$2000,B849,24),",",INDEX('LŠZ H'!A$2:AI$2000,B849,26)," ",INDEX('LŠZ H'!A$2:AI$2000,B849,25)))</f>
        <v>Snežienková 6,945 04 Komárno</v>
      </c>
      <c r="L849" s="456" t="str">
        <f>IF(A849="P",INDEX('LŠZ P'!A$2:AP$2000,B849,20),INDEX('LŠZ H'!A$2:AI$2000,B849,20))</f>
        <v>Švec</v>
      </c>
      <c r="M849" s="456" t="str">
        <f>IF(A849="P",CONCATENATE(INDEX('LŠZ P'!A$2:AP$2000,B849,3),"/",INDEX('LŠZ P'!A$2:AP$2000,B849,4)),CONCATENATE(INDEX('LŠZ H'!A$2:AI$2000,B849,3),"/",INDEX('LŠZ H'!A$2:AI$2000,B849,4)))</f>
        <v>WARP 20/ONE CARBON</v>
      </c>
      <c r="N849" s="459" t="str">
        <f>IF(A849="P",CONCATENATE(INDEX('LŠZ P'!A$2:AP$2000,B849,23),";",INDEX('LŠZ P'!A$2:AP$2000,B849,42)),CONCATENATE(INDEX('LŠZ H'!A$2:AI$2000,B849,23),";",INDEX('LŠZ H'!A$2:AI$2000,B849,39)))</f>
        <v>0//0;</v>
      </c>
      <c r="O849" s="254">
        <v>43719</v>
      </c>
      <c r="P849" s="251"/>
    </row>
    <row r="850" spans="1:16" x14ac:dyDescent="0.2">
      <c r="A850" s="253" t="s">
        <v>991</v>
      </c>
      <c r="B850" s="289">
        <v>451</v>
      </c>
      <c r="C850" s="454">
        <v>847</v>
      </c>
      <c r="D850" s="288" t="str">
        <f>IF(A850="P",INDEX('LŠZ P'!A$2:AP$2000,B850,11),INDEX('LŠZ H'!A$2:AI$2000,B850,11))</f>
        <v>Ladislav ŠVARC</v>
      </c>
      <c r="E850" s="456" t="str">
        <f>IF(A850="P",INDEX('LŠZ P'!A$2:AP$2000,B850,5),INDEX('LŠZ H'!A$2:AI$2000,B850,5))</f>
        <v>OM-P451</v>
      </c>
      <c r="F850" s="457">
        <f>IF(A850="P",INDEX('LŠZ P'!A$2:AP$2000,B850,6),INDEX('LŠZ H'!A$2:AI$2000,B850,6))</f>
        <v>0</v>
      </c>
      <c r="G850" s="289" t="str">
        <f>IF(A850="P",INDEX('LŠZ P'!A$2:AP$2000,B850,21),INDEX('LŠZ H'!A$2:AI$2000,B850,21))</f>
        <v>P</v>
      </c>
      <c r="H850" s="457">
        <f>IF(A850="P",INDEX('LŠZ P'!A$2:AP$2000,B850,17),INDEX('LŠZ H'!A$2:AI$2000,B850,17))</f>
        <v>14590</v>
      </c>
      <c r="I850" s="254">
        <v>43563</v>
      </c>
      <c r="J850" s="289" t="str">
        <f>IF(A850="P",INDEX('LŠZ P'!A$2:AP$2000,B850,2),INDEX('LŠZ H'!A$2:AI$2000,B850,2))</f>
        <v>PK</v>
      </c>
      <c r="K850" s="458" t="str">
        <f>IF(A850="P",CONCATENATE(INDEX('LŠZ P'!A$2:AP$2000,B850,24),",",INDEX('LŠZ P'!A$2:AP$2000,B850,26)," ",INDEX('LŠZ P'!A$2:AP$2000,B850,25)),CONCATENATE(INDEX('LŠZ H'!A$2:AI$2000,B850,24),",",INDEX('LŠZ H'!A$2:AI$2000,B850,26)," ",INDEX('LŠZ H'!A$2:AI$2000,B850,25)))</f>
        <v>Ovručská 2,040 22 Košice</v>
      </c>
      <c r="L850" s="456" t="str">
        <f>IF(A850="P",INDEX('LŠZ P'!A$2:AP$2000,B850,20),INDEX('LŠZ H'!A$2:AI$2000,B850,20))</f>
        <v>Čierny</v>
      </c>
      <c r="M850" s="456" t="str">
        <f>IF(A850="P",CONCATENATE(INDEX('LŠZ P'!A$2:AP$2000,B850,3),"/",INDEX('LŠZ P'!A$2:AP$2000,B850,4)),CONCATENATE(INDEX('LŠZ H'!A$2:AI$2000,B850,3),"/",INDEX('LŠZ H'!A$2:AI$2000,B850,4)))</f>
        <v>ELLUS 3 M/</v>
      </c>
      <c r="N850" s="459" t="str">
        <f>IF(A850="P",CONCATENATE(INDEX('LŠZ P'!A$2:AP$2000,B850,23),";",INDEX('LŠZ P'!A$2:AP$2000,B850,42)),CONCATENATE(INDEX('LŠZ H'!A$2:AI$2000,B850,23),";",INDEX('LŠZ H'!A$2:AI$2000,B850,39)))</f>
        <v>55,49;</v>
      </c>
      <c r="O850" s="254">
        <v>43365</v>
      </c>
      <c r="P850" s="251"/>
    </row>
    <row r="851" spans="1:16" x14ac:dyDescent="0.2">
      <c r="A851" s="253" t="s">
        <v>680</v>
      </c>
      <c r="B851" s="289">
        <v>30</v>
      </c>
      <c r="C851" s="454">
        <v>848</v>
      </c>
      <c r="D851" s="288" t="str">
        <f>IF(A851="P",INDEX('LŠZ P'!A$2:AP$2000,B851,11),INDEX('LŠZ H'!A$2:AI$2000,B851,11))</f>
        <v>Tibor FAZEKAŠ</v>
      </c>
      <c r="E851" s="456" t="str">
        <f>IF(A851="P",INDEX('LŠZ P'!A$2:AP$2000,B851,5),INDEX('LŠZ H'!A$2:AI$2000,B851,5))</f>
        <v>OM-H030</v>
      </c>
      <c r="F851" s="457">
        <f>IF(A851="P",INDEX('LŠZ P'!A$2:AP$2000,B851,6),INDEX('LŠZ H'!A$2:AI$2000,B851,6))</f>
        <v>0</v>
      </c>
      <c r="G851" s="289" t="str">
        <f>IF(A851="P",INDEX('LŠZ P'!A$2:AP$2000,B851,21),INDEX('LŠZ H'!A$2:AI$2000,B851,21))</f>
        <v>28/106</v>
      </c>
      <c r="H851" s="457">
        <f>IF(A851="P",INDEX('LŠZ P'!A$2:AP$2000,B851,17),INDEX('LŠZ H'!A$2:AI$2000,B851,17))</f>
        <v>2016</v>
      </c>
      <c r="I851" s="254">
        <v>43564</v>
      </c>
      <c r="J851" s="289" t="str">
        <f>IF(A851="P",INDEX('LŠZ P'!A$2:AP$2000,B851,2),INDEX('LŠZ H'!A$2:AI$2000,B851,2))</f>
        <v>MZK</v>
      </c>
      <c r="K851" s="458" t="str">
        <f>IF(A851="P",CONCATENATE(INDEX('LŠZ P'!A$2:AP$2000,B851,24),",",INDEX('LŠZ P'!A$2:AP$2000,B851,26)," ",INDEX('LŠZ P'!A$2:AP$2000,B851,25)),CONCATENATE(INDEX('LŠZ H'!A$2:AI$2000,B851,24),",",INDEX('LŠZ H'!A$2:AI$2000,B851,26)," ",INDEX('LŠZ H'!A$2:AI$2000,B851,25)))</f>
        <v>2, 176</v>
      </c>
      <c r="L851" s="456" t="str">
        <f>IF(A851="P",INDEX('LŠZ P'!A$2:AP$2000,B851,20),INDEX('LŠZ H'!A$2:AI$2000,B851,20))</f>
        <v>Z</v>
      </c>
      <c r="M851" s="456" t="str">
        <f>IF(A851="P",CONCATENATE(INDEX('LŠZ P'!A$2:AP$2000,B851,3),"/",INDEX('LŠZ P'!A$2:AP$2000,B851,4)),CONCATENATE(INDEX('LŠZ H'!A$2:AI$2000,B851,3),"/",INDEX('LŠZ H'!A$2:AI$2000,B851,4)))</f>
        <v>APOLLO CXM DD/RACER GT/</v>
      </c>
      <c r="N851" s="459" t="e">
        <f>IF(A851="P",CONCATENATE(INDEX('LŠZ P'!A$2:AP$2000,B851,23),";",INDEX('LŠZ P'!A$2:AP$2000,B851,42)),CONCATENATE(INDEX('LŠZ H'!A$2:AI$2000,B851,23),";",INDEX('LŠZ H'!A$2:AI$2000,B851,39)))</f>
        <v>#REF!</v>
      </c>
      <c r="O851" s="254">
        <v>43731</v>
      </c>
      <c r="P851" s="251"/>
    </row>
    <row r="852" spans="1:16" x14ac:dyDescent="0.2">
      <c r="A852" s="253" t="s">
        <v>680</v>
      </c>
      <c r="B852" s="289">
        <v>9</v>
      </c>
      <c r="C852" s="454">
        <v>849</v>
      </c>
      <c r="D852" s="288" t="str">
        <f>IF(A852="P",INDEX('LŠZ P'!A$2:AP$2000,B852,11),INDEX('LŠZ H'!A$2:AI$2000,B852,11))</f>
        <v>Milan ŠKRINÁR</v>
      </c>
      <c r="E852" s="456" t="str">
        <f>IF(A852="P",INDEX('LŠZ P'!A$2:AP$2000,B852,5),INDEX('LŠZ H'!A$2:AI$2000,B852,5))</f>
        <v>OM-H009</v>
      </c>
      <c r="F852" s="457">
        <f>IF(A852="P",INDEX('LŠZ P'!A$2:AP$2000,B852,6),INDEX('LŠZ H'!A$2:AI$2000,B852,6))</f>
        <v>0</v>
      </c>
      <c r="G852" s="289" t="str">
        <f>IF(A852="P",INDEX('LŠZ P'!A$2:AP$2000,B852,21),INDEX('LŠZ H'!A$2:AI$2000,B852,21))</f>
        <v>31,20/22</v>
      </c>
      <c r="H852" s="457">
        <f>IF(A852="P",INDEX('LŠZ P'!A$2:AP$2000,B852,17),INDEX('LŠZ H'!A$2:AI$2000,B852,17))</f>
        <v>2004</v>
      </c>
      <c r="I852" s="254">
        <v>43565</v>
      </c>
      <c r="J852" s="289" t="str">
        <f>IF(A852="P",INDEX('LŠZ P'!A$2:AP$2000,B852,2),INDEX('LŠZ H'!A$2:AI$2000,B852,2))</f>
        <v>MZK</v>
      </c>
      <c r="K852" s="458" t="str">
        <f>IF(A852="P",CONCATENATE(INDEX('LŠZ P'!A$2:AP$2000,B852,24),",",INDEX('LŠZ P'!A$2:AP$2000,B852,26)," ",INDEX('LŠZ P'!A$2:AP$2000,B852,25)),CONCATENATE(INDEX('LŠZ H'!A$2:AI$2000,B852,24),",",INDEX('LŠZ H'!A$2:AI$2000,B852,26)," ",INDEX('LŠZ H'!A$2:AI$2000,B852,25)))</f>
        <v>2-3, 220</v>
      </c>
      <c r="L852" s="456" t="str">
        <f>IF(A852="P",INDEX('LŠZ P'!A$2:AP$2000,B852,20),INDEX('LŠZ H'!A$2:AI$2000,B852,20))</f>
        <v>P</v>
      </c>
      <c r="M852" s="456" t="str">
        <f>IF(A852="P",CONCATENATE(INDEX('LŠZ P'!A$2:AP$2000,B852,3),"/",INDEX('LŠZ P'!A$2:AP$2000,B852,4)),CONCATENATE(INDEX('LŠZ H'!A$2:AI$2000,B852,3),"/",INDEX('LŠZ H'!A$2:AI$2000,B852,4)))</f>
        <v>QUANTUM 15/</v>
      </c>
      <c r="N852" s="459" t="e">
        <f>IF(A852="P",CONCATENATE(INDEX('LŠZ P'!A$2:AP$2000,B852,23),";",INDEX('LŠZ P'!A$2:AP$2000,B852,42)),CONCATENATE(INDEX('LŠZ H'!A$2:AI$2000,B852,23),";",INDEX('LŠZ H'!A$2:AI$2000,B852,39)))</f>
        <v>#REF!</v>
      </c>
      <c r="O852" s="254">
        <v>43733</v>
      </c>
      <c r="P852" s="251"/>
    </row>
    <row r="853" spans="1:16" x14ac:dyDescent="0.2">
      <c r="A853" s="253" t="s">
        <v>680</v>
      </c>
      <c r="B853" s="289">
        <v>31</v>
      </c>
      <c r="C853" s="454">
        <v>850</v>
      </c>
      <c r="D853" s="288" t="str">
        <f>IF(A853="P",INDEX('LŠZ P'!A$2:AP$2000,B853,11),INDEX('LŠZ H'!A$2:AI$2000,B853,11))</f>
        <v>Andrej ĎURČO</v>
      </c>
      <c r="E853" s="456" t="str">
        <f>IF(A853="P",INDEX('LŠZ P'!A$2:AP$2000,B853,5),INDEX('LŠZ H'!A$2:AI$2000,B853,5))</f>
        <v>OM-H031</v>
      </c>
      <c r="F853" s="457">
        <f>IF(A853="P",INDEX('LŠZ P'!A$2:AP$2000,B853,6),INDEX('LŠZ H'!A$2:AI$2000,B853,6))</f>
        <v>0</v>
      </c>
      <c r="G853" s="289" t="str">
        <f>IF(A853="P",INDEX('LŠZ P'!A$2:AP$2000,B853,21),INDEX('LŠZ H'!A$2:AI$2000,B853,21))</f>
        <v>37,30/81</v>
      </c>
      <c r="H853" s="457">
        <f>IF(A853="P",INDEX('LŠZ P'!A$2:AP$2000,B853,17),INDEX('LŠZ H'!A$2:AI$2000,B853,17))</f>
        <v>1997</v>
      </c>
      <c r="I853" s="254">
        <v>43566</v>
      </c>
      <c r="J853" s="289" t="str">
        <f>IF(A853="P",INDEX('LŠZ P'!A$2:AP$2000,B853,2),INDEX('LŠZ H'!A$2:AI$2000,B853,2))</f>
        <v>MZK</v>
      </c>
      <c r="K853" s="458" t="str">
        <f>IF(A853="P",CONCATENATE(INDEX('LŠZ P'!A$2:AP$2000,B853,24),",",INDEX('LŠZ P'!A$2:AP$2000,B853,26)," ",INDEX('LŠZ P'!A$2:AP$2000,B853,25)),CONCATENATE(INDEX('LŠZ H'!A$2:AI$2000,B853,24),",",INDEX('LŠZ H'!A$2:AI$2000,B853,26)," ",INDEX('LŠZ H'!A$2:AI$2000,B853,25)))</f>
        <v>2, 175</v>
      </c>
      <c r="L853" s="456" t="str">
        <f>IF(A853="P",INDEX('LŠZ P'!A$2:AP$2000,B853,20),INDEX('LŠZ H'!A$2:AI$2000,B853,20))</f>
        <v>Z</v>
      </c>
      <c r="M853" s="456" t="str">
        <f>IF(A853="P",CONCATENATE(INDEX('LŠZ P'!A$2:AP$2000,B853,3),"/",INDEX('LŠZ P'!A$2:AP$2000,B853,4)),CONCATENATE(INDEX('LŠZ H'!A$2:AI$2000,B853,3),"/",INDEX('LŠZ H'!A$2:AI$2000,B853,4)))</f>
        <v>APOLLO C 15 A/RACER GT/</v>
      </c>
      <c r="N853" s="459" t="e">
        <f>IF(A853="P",CONCATENATE(INDEX('LŠZ P'!A$2:AP$2000,B853,23),";",INDEX('LŠZ P'!A$2:AP$2000,B853,42)),CONCATENATE(INDEX('LŠZ H'!A$2:AI$2000,B853,23),";",INDEX('LŠZ H'!A$2:AI$2000,B853,39)))</f>
        <v>#REF!</v>
      </c>
      <c r="O853" s="254">
        <v>43734</v>
      </c>
      <c r="P853" s="251"/>
    </row>
    <row r="854" spans="1:16" x14ac:dyDescent="0.2">
      <c r="A854" s="253" t="s">
        <v>680</v>
      </c>
      <c r="B854" s="289">
        <v>7</v>
      </c>
      <c r="C854" s="454">
        <v>851</v>
      </c>
      <c r="D854" s="288" t="str">
        <f>IF(A854="P",INDEX('LŠZ P'!A$2:AP$2000,B854,11),INDEX('LŠZ H'!A$2:AI$2000,B854,11))</f>
        <v>Mgr. Miroslav HULJAK</v>
      </c>
      <c r="E854" s="456" t="str">
        <f>IF(A854="P",INDEX('LŠZ P'!A$2:AP$2000,B854,5),INDEX('LŠZ H'!A$2:AI$2000,B854,5))</f>
        <v>OM-H007</v>
      </c>
      <c r="F854" s="457">
        <f>IF(A854="P",INDEX('LŠZ P'!A$2:AP$2000,B854,6),INDEX('LŠZ H'!A$2:AI$2000,B854,6))</f>
        <v>0</v>
      </c>
      <c r="G854" s="289" t="str">
        <f>IF(A854="P",INDEX('LŠZ P'!A$2:AP$2000,B854,21),INDEX('LŠZ H'!A$2:AI$2000,B854,21))</f>
        <v>174/218</v>
      </c>
      <c r="H854" s="457">
        <f>IF(A854="P",INDEX('LŠZ P'!A$2:AP$2000,B854,17),INDEX('LŠZ H'!A$2:AI$2000,B854,17))</f>
        <v>2015</v>
      </c>
      <c r="I854" s="254">
        <v>43567</v>
      </c>
      <c r="J854" s="289" t="str">
        <f>IF(A854="P",INDEX('LŠZ P'!A$2:AP$2000,B854,2),INDEX('LŠZ H'!A$2:AI$2000,B854,2))</f>
        <v>MZK</v>
      </c>
      <c r="K854" s="458" t="str">
        <f>IF(A854="P",CONCATENATE(INDEX('LŠZ P'!A$2:AP$2000,B854,24),",",INDEX('LŠZ P'!A$2:AP$2000,B854,26)," ",INDEX('LŠZ P'!A$2:AP$2000,B854,25)),CONCATENATE(INDEX('LŠZ H'!A$2:AI$2000,B854,24),",",INDEX('LŠZ H'!A$2:AI$2000,B854,26)," ",INDEX('LŠZ H'!A$2:AI$2000,B854,25)))</f>
        <v>3, 240</v>
      </c>
      <c r="L854" s="456" t="str">
        <f>IF(A854="P",INDEX('LŠZ P'!A$2:AP$2000,B854,20),INDEX('LŠZ H'!A$2:AI$2000,B854,20))</f>
        <v>P</v>
      </c>
      <c r="M854" s="456" t="str">
        <f>IF(A854="P",CONCATENATE(INDEX('LŠZ P'!A$2:AP$2000,B854,3),"/",INDEX('LŠZ P'!A$2:AP$2000,B854,4)),CONCATENATE(INDEX('LŠZ H'!A$2:AI$2000,B854,3),"/",INDEX('LŠZ H'!A$2:AI$2000,B854,4)))</f>
        <v>APOLLO C 15 DD/FALCO RX 912/</v>
      </c>
      <c r="N854" s="459" t="e">
        <f>IF(A854="P",CONCATENATE(INDEX('LŠZ P'!A$2:AP$2000,B854,23),";",INDEX('LŠZ P'!A$2:AP$2000,B854,42)),CONCATENATE(INDEX('LŠZ H'!A$2:AI$2000,B854,23),";",INDEX('LŠZ H'!A$2:AI$2000,B854,39)))</f>
        <v>#REF!</v>
      </c>
      <c r="O854" s="254">
        <v>43004</v>
      </c>
      <c r="P854" s="251"/>
    </row>
    <row r="855" spans="1:16" x14ac:dyDescent="0.2">
      <c r="A855" s="253" t="s">
        <v>680</v>
      </c>
      <c r="B855" s="289">
        <v>56</v>
      </c>
      <c r="C855" s="454">
        <v>852</v>
      </c>
      <c r="D855" s="288" t="str">
        <f>IF(A855="P",INDEX('LŠZ P'!A$2:AP$2000,B855,11),INDEX('LŠZ H'!A$2:AI$2000,B855,11))</f>
        <v>Ján FEDOR</v>
      </c>
      <c r="E855" s="456" t="str">
        <f>IF(A855="P",INDEX('LŠZ P'!A$2:AP$2000,B855,5),INDEX('LŠZ H'!A$2:AI$2000,B855,5))</f>
        <v>OM-H056</v>
      </c>
      <c r="F855" s="457">
        <f>IF(A855="P",INDEX('LŠZ P'!A$2:AP$2000,B855,6),INDEX('LŠZ H'!A$2:AI$2000,B855,6))</f>
        <v>0</v>
      </c>
      <c r="G855" s="289" t="str">
        <f>IF(A855="P",INDEX('LŠZ P'!A$2:AP$2000,B855,21),INDEX('LŠZ H'!A$2:AI$2000,B855,21))</f>
        <v>13,10/42</v>
      </c>
      <c r="H855" s="457">
        <f>IF(A855="P",INDEX('LŠZ P'!A$2:AP$2000,B855,17),INDEX('LŠZ H'!A$2:AI$2000,B855,17))</f>
        <v>1996</v>
      </c>
      <c r="I855" s="254">
        <v>43568</v>
      </c>
      <c r="J855" s="289" t="str">
        <f>IF(A855="P",INDEX('LŠZ P'!A$2:AP$2000,B855,2),INDEX('LŠZ H'!A$2:AI$2000,B855,2))</f>
        <v>MZK</v>
      </c>
      <c r="K855" s="458" t="str">
        <f>IF(A855="P",CONCATENATE(INDEX('LŠZ P'!A$2:AP$2000,B855,24),",",INDEX('LŠZ P'!A$2:AP$2000,B855,26)," ",INDEX('LŠZ P'!A$2:AP$2000,B855,25)),CONCATENATE(INDEX('LŠZ H'!A$2:AI$2000,B855,24),",",INDEX('LŠZ H'!A$2:AI$2000,B855,26)," ",INDEX('LŠZ H'!A$2:AI$2000,B855,25)))</f>
        <v>3, 145</v>
      </c>
      <c r="L855" s="456" t="str">
        <f>IF(A855="P",INDEX('LŠZ P'!A$2:AP$2000,B855,20),INDEX('LŠZ H'!A$2:AI$2000,B855,20))</f>
        <v>P</v>
      </c>
      <c r="M855" s="456" t="str">
        <f>IF(A855="P",CONCATENATE(INDEX('LŠZ P'!A$2:AP$2000,B855,3),"/",INDEX('LŠZ P'!A$2:AP$2000,B855,4)),CONCATENATE(INDEX('LŠZ H'!A$2:AI$2000,B855,3),"/",INDEX('LŠZ H'!A$2:AI$2000,B855,4)))</f>
        <v>MW 167/DADO/</v>
      </c>
      <c r="N855" s="459" t="e">
        <f>IF(A855="P",CONCATENATE(INDEX('LŠZ P'!A$2:AP$2000,B855,23),";",INDEX('LŠZ P'!A$2:AP$2000,B855,42)),CONCATENATE(INDEX('LŠZ H'!A$2:AI$2000,B855,23),";",INDEX('LŠZ H'!A$2:AI$2000,B855,39)))</f>
        <v>#REF!</v>
      </c>
      <c r="O855" s="254">
        <v>43004</v>
      </c>
      <c r="P855" s="251"/>
    </row>
    <row r="856" spans="1:16" x14ac:dyDescent="0.2">
      <c r="A856" s="253" t="s">
        <v>991</v>
      </c>
      <c r="B856" s="289">
        <v>672</v>
      </c>
      <c r="C856" s="454">
        <v>853</v>
      </c>
      <c r="D856" s="288" t="str">
        <f>IF(A856="P",INDEX('LŠZ P'!A$2:AP$2000,B856,11),INDEX('LŠZ H'!A$2:AI$2000,B856,11))</f>
        <v>Patrik UŠKERT</v>
      </c>
      <c r="E856" s="456" t="str">
        <f>IF(A856="P",INDEX('LŠZ P'!A$2:AP$2000,B856,5),INDEX('LŠZ H'!A$2:AI$2000,B856,5))</f>
        <v>OM-P672</v>
      </c>
      <c r="F856" s="457">
        <f>IF(A856="P",INDEX('LŠZ P'!A$2:AP$2000,B856,6),INDEX('LŠZ H'!A$2:AI$2000,B856,6))</f>
        <v>0</v>
      </c>
      <c r="G856" s="289" t="str">
        <f>IF(A856="P",INDEX('LŠZ P'!A$2:AP$2000,B856,21),INDEX('LŠZ H'!A$2:AI$2000,B856,21))</f>
        <v>P/Z</v>
      </c>
      <c r="H856" s="457">
        <f>IF(A856="P",INDEX('LŠZ P'!A$2:AP$2000,B856,17),INDEX('LŠZ H'!A$2:AI$2000,B856,17))</f>
        <v>17837</v>
      </c>
      <c r="I856" s="254">
        <v>43569</v>
      </c>
      <c r="J856" s="289" t="str">
        <f>IF(A856="P",INDEX('LŠZ P'!A$2:AP$2000,B856,2),INDEX('LŠZ H'!A$2:AI$2000,B856,2))</f>
        <v>PK</v>
      </c>
      <c r="K856" s="458" t="str">
        <f>IF(A856="P",CONCATENATE(INDEX('LŠZ P'!A$2:AP$2000,B856,24),",",INDEX('LŠZ P'!A$2:AP$2000,B856,26)," ",INDEX('LŠZ P'!A$2:AP$2000,B856,25)),CONCATENATE(INDEX('LŠZ H'!A$2:AI$2000,B856,24),",",INDEX('LŠZ H'!A$2:AI$2000,B856,26)," ",INDEX('LŠZ H'!A$2:AI$2000,B856,25)))</f>
        <v>Šulekova 2,949 01 Nitra</v>
      </c>
      <c r="L856" s="456" t="str">
        <f>IF(A856="P",INDEX('LŠZ P'!A$2:AP$2000,B856,20),INDEX('LŠZ H'!A$2:AI$2000,B856,20))</f>
        <v>Vrabec</v>
      </c>
      <c r="M856" s="456" t="str">
        <f>IF(A856="P",CONCATENATE(INDEX('LŠZ P'!A$2:AP$2000,B856,3),"/",INDEX('LŠZ P'!A$2:AP$2000,B856,4)),CONCATENATE(INDEX('LŠZ H'!A$2:AI$2000,B856,3),"/",INDEX('LŠZ H'!A$2:AI$2000,B856,4)))</f>
        <v>PLUTO L/</v>
      </c>
      <c r="N856" s="459" t="str">
        <f>IF(A856="P",CONCATENATE(INDEX('LŠZ P'!A$2:AP$2000,B856,23),";",INDEX('LŠZ P'!A$2:AP$2000,B856,42)),CONCATENATE(INDEX('LŠZ H'!A$2:AI$2000,B856,23),";",INDEX('LŠZ H'!A$2:AI$2000,B856,39)))</f>
        <v>60/120;</v>
      </c>
      <c r="O856" s="254">
        <v>43725</v>
      </c>
      <c r="P856" s="251"/>
    </row>
    <row r="857" spans="1:16" x14ac:dyDescent="0.2">
      <c r="A857" s="253" t="s">
        <v>991</v>
      </c>
      <c r="B857" s="289">
        <v>612</v>
      </c>
      <c r="C857" s="454">
        <v>854</v>
      </c>
      <c r="D857" s="288" t="str">
        <f>IF(A857="P",INDEX('LŠZ P'!A$2:AP$2000,B857,11),INDEX('LŠZ H'!A$2:AI$2000,B857,11))</f>
        <v>PaedDr. Ing. Jozef MITRA, MBA</v>
      </c>
      <c r="E857" s="456" t="str">
        <f>IF(A857="P",INDEX('LŠZ P'!A$2:AP$2000,B857,5),INDEX('LŠZ H'!A$2:AI$2000,B857,5))</f>
        <v>OM-P612</v>
      </c>
      <c r="F857" s="457">
        <f>IF(A857="P",INDEX('LŠZ P'!A$2:AP$2000,B857,6),INDEX('LŠZ H'!A$2:AI$2000,B857,6))</f>
        <v>0</v>
      </c>
      <c r="G857" s="289" t="str">
        <f>IF(A857="P",INDEX('LŠZ P'!A$2:AP$2000,B857,21),INDEX('LŠZ H'!A$2:AI$2000,B857,21))</f>
        <v>P</v>
      </c>
      <c r="H857" s="457">
        <f>IF(A857="P",INDEX('LŠZ P'!A$2:AP$2000,B857,17),INDEX('LŠZ H'!A$2:AI$2000,B857,17))</f>
        <v>19531</v>
      </c>
      <c r="I857" s="254">
        <v>43570</v>
      </c>
      <c r="J857" s="289" t="str">
        <f>IF(A857="P",INDEX('LŠZ P'!A$2:AP$2000,B857,2),INDEX('LŠZ H'!A$2:AI$2000,B857,2))</f>
        <v>PK</v>
      </c>
      <c r="K857" s="458" t="str">
        <f>IF(A857="P",CONCATENATE(INDEX('LŠZ P'!A$2:AP$2000,B857,24),",",INDEX('LŠZ P'!A$2:AP$2000,B857,26)," ",INDEX('LŠZ P'!A$2:AP$2000,B857,25)),CONCATENATE(INDEX('LŠZ H'!A$2:AI$2000,B857,24),",",INDEX('LŠZ H'!A$2:AI$2000,B857,26)," ",INDEX('LŠZ H'!A$2:AI$2000,B857,25)))</f>
        <v xml:space="preserve">Mlynky 317,053 76 </v>
      </c>
      <c r="L857" s="456" t="str">
        <f>IF(A857="P",INDEX('LŠZ P'!A$2:AP$2000,B857,20),INDEX('LŠZ H'!A$2:AI$2000,B857,20))</f>
        <v>Vrabec</v>
      </c>
      <c r="M857" s="456" t="str">
        <f>IF(A857="P",CONCATENATE(INDEX('LŠZ P'!A$2:AP$2000,B857,3),"/",INDEX('LŠZ P'!A$2:AP$2000,B857,4)),CONCATENATE(INDEX('LŠZ H'!A$2:AI$2000,B857,3),"/",INDEX('LŠZ H'!A$2:AI$2000,B857,4)))</f>
        <v>PLUTO M/</v>
      </c>
      <c r="N857" s="459" t="str">
        <f>IF(A857="P",CONCATENATE(INDEX('LŠZ P'!A$2:AP$2000,B857,23),";",INDEX('LŠZ P'!A$2:AP$2000,B857,42)),CONCATENATE(INDEX('LŠZ H'!A$2:AI$2000,B857,23),";",INDEX('LŠZ H'!A$2:AI$2000,B857,39)))</f>
        <v>63;</v>
      </c>
      <c r="O857" s="254">
        <v>43734</v>
      </c>
      <c r="P857" s="252"/>
    </row>
    <row r="858" spans="1:16" x14ac:dyDescent="0.2">
      <c r="A858" s="253" t="s">
        <v>991</v>
      </c>
      <c r="B858" s="289">
        <v>477</v>
      </c>
      <c r="C858" s="454">
        <v>855</v>
      </c>
      <c r="D858" s="288" t="str">
        <f>IF(A858="P",INDEX('LŠZ P'!A$2:AP$2000,B858,11),INDEX('LŠZ H'!A$2:AI$2000,B858,11))</f>
        <v>Silvester KOVÁČ</v>
      </c>
      <c r="E858" s="456" t="str">
        <f>IF(A858="P",INDEX('LŠZ P'!A$2:AP$2000,B858,5),INDEX('LŠZ H'!A$2:AI$2000,B858,5))</f>
        <v>OM-P477</v>
      </c>
      <c r="F858" s="457">
        <f>IF(A858="P",INDEX('LŠZ P'!A$2:AP$2000,B858,6),INDEX('LŠZ H'!A$2:AI$2000,B858,6))</f>
        <v>0</v>
      </c>
      <c r="G858" s="289" t="str">
        <f>IF(A858="P",INDEX('LŠZ P'!A$2:AP$2000,B858,21),INDEX('LŠZ H'!A$2:AI$2000,B858,21))</f>
        <v>P</v>
      </c>
      <c r="H858" s="457">
        <f>IF(A858="P",INDEX('LŠZ P'!A$2:AP$2000,B858,17),INDEX('LŠZ H'!A$2:AI$2000,B858,17))</f>
        <v>16267</v>
      </c>
      <c r="I858" s="254">
        <v>43571</v>
      </c>
      <c r="J858" s="289" t="str">
        <f>IF(A858="P",INDEX('LŠZ P'!A$2:AP$2000,B858,2),INDEX('LŠZ H'!A$2:AI$2000,B858,2))</f>
        <v>PK</v>
      </c>
      <c r="K858" s="458" t="str">
        <f>IF(A858="P",CONCATENATE(INDEX('LŠZ P'!A$2:AP$2000,B858,24),",",INDEX('LŠZ P'!A$2:AP$2000,B858,26)," ",INDEX('LŠZ P'!A$2:AP$2000,B858,25)),CONCATENATE(INDEX('LŠZ H'!A$2:AI$2000,B858,24),",",INDEX('LŠZ H'!A$2:AI$2000,B858,26)," ",INDEX('LŠZ H'!A$2:AI$2000,B858,25)))</f>
        <v>Pod Plieškou 19,949 01 Dražovce, Nitra</v>
      </c>
      <c r="L858" s="456" t="str">
        <f>IF(A858="P",INDEX('LŠZ P'!A$2:AP$2000,B858,20),INDEX('LŠZ H'!A$2:AI$2000,B858,20))</f>
        <v>Matovič</v>
      </c>
      <c r="M858" s="456" t="str">
        <f>IF(A858="P",CONCATENATE(INDEX('LŠZ P'!A$2:AP$2000,B858,3),"/",INDEX('LŠZ P'!A$2:AP$2000,B858,4)),CONCATENATE(INDEX('LŠZ H'!A$2:AI$2000,B858,3),"/",INDEX('LŠZ H'!A$2:AI$2000,B858,4)))</f>
        <v>ASTRAL 6 26/</v>
      </c>
      <c r="N858" s="459" t="str">
        <f>IF(A858="P",CONCATENATE(INDEX('LŠZ P'!A$2:AP$2000,B858,23),";",INDEX('LŠZ P'!A$2:AP$2000,B858,42)),CONCATENATE(INDEX('LŠZ H'!A$2:AI$2000,B858,23),";",INDEX('LŠZ H'!A$2:AI$2000,B858,39)))</f>
        <v>192;</v>
      </c>
      <c r="O858" s="254">
        <v>43738</v>
      </c>
      <c r="P858" s="252"/>
    </row>
    <row r="859" spans="1:16" x14ac:dyDescent="0.2">
      <c r="A859" s="253" t="s">
        <v>680</v>
      </c>
      <c r="B859" s="289">
        <v>101</v>
      </c>
      <c r="C859" s="454">
        <v>856</v>
      </c>
      <c r="D859" s="288" t="str">
        <f>IF(A859="P",INDEX('LŠZ P'!A$2:AP$2000,B859,11),INDEX('LŠZ H'!A$2:AI$2000,B859,11))</f>
        <v>Mgr. Jozef  SAJAN</v>
      </c>
      <c r="E859" s="456" t="str">
        <f>IF(A859="P",INDEX('LŠZ P'!A$2:AP$2000,B859,5),INDEX('LŠZ H'!A$2:AI$2000,B859,5))</f>
        <v>OM-H101</v>
      </c>
      <c r="F859" s="457">
        <f>IF(A859="P",INDEX('LŠZ P'!A$2:AP$2000,B859,6),INDEX('LŠZ H'!A$2:AI$2000,B859,6))</f>
        <v>0</v>
      </c>
      <c r="G859" s="289" t="str">
        <f>IF(A859="P",INDEX('LŠZ P'!A$2:AP$2000,B859,21),INDEX('LŠZ H'!A$2:AI$2000,B859,21))</f>
        <v>0//0</v>
      </c>
      <c r="H859" s="457" t="str">
        <f>IF(A859="P",INDEX('LŠZ P'!A$2:AP$2000,B859,17),INDEX('LŠZ H'!A$2:AI$2000,B859,17))</f>
        <v>2019/2006</v>
      </c>
      <c r="I859" s="254">
        <v>43572</v>
      </c>
      <c r="J859" s="289" t="str">
        <f>IF(A859="P",INDEX('LŠZ P'!A$2:AP$2000,B859,2),INDEX('LŠZ H'!A$2:AI$2000,B859,2))</f>
        <v>MZK</v>
      </c>
      <c r="K859" s="458" t="str">
        <f>IF(A859="P",CONCATENATE(INDEX('LŠZ P'!A$2:AP$2000,B859,24),",",INDEX('LŠZ P'!A$2:AP$2000,B859,26)," ",INDEX('LŠZ P'!A$2:AP$2000,B859,25)),CONCATENATE(INDEX('LŠZ H'!A$2:AI$2000,B859,24),",",INDEX('LŠZ H'!A$2:AI$2000,B859,26)," ",INDEX('LŠZ H'!A$2:AI$2000,B859,25)))</f>
        <v>3, 203</v>
      </c>
      <c r="L859" s="456" t="str">
        <f>IF(A859="P",INDEX('LŠZ P'!A$2:AP$2000,B859,20),INDEX('LŠZ H'!A$2:AI$2000,B859,20))</f>
        <v>V</v>
      </c>
      <c r="M859" s="456" t="str">
        <f>IF(A859="P",CONCATENATE(INDEX('LŠZ P'!A$2:AP$2000,B859,3),"/",INDEX('LŠZ P'!A$2:AP$2000,B859,4)),CONCATENATE(INDEX('LŠZ H'!A$2:AI$2000,B859,3),"/",INDEX('LŠZ H'!A$2:AI$2000,B859,4)))</f>
        <v>STINGRAY/CROSS 5 SPORT/</v>
      </c>
      <c r="N859" s="459" t="e">
        <f>IF(A859="P",CONCATENATE(INDEX('LŠZ P'!A$2:AP$2000,B859,23),";",INDEX('LŠZ P'!A$2:AP$2000,B859,42)),CONCATENATE(INDEX('LŠZ H'!A$2:AI$2000,B859,23),";",INDEX('LŠZ H'!A$2:AI$2000,B859,39)))</f>
        <v>#REF!</v>
      </c>
      <c r="O859" s="254">
        <v>43735</v>
      </c>
      <c r="P859" s="252"/>
    </row>
    <row r="860" spans="1:16" x14ac:dyDescent="0.2">
      <c r="A860" s="253" t="s">
        <v>991</v>
      </c>
      <c r="B860" s="289">
        <v>1266</v>
      </c>
      <c r="C860" s="454">
        <v>857</v>
      </c>
      <c r="D860" s="288" t="str">
        <f>IF(A860="P",INDEX('LŠZ P'!A$2:AP$2000,B860,11),INDEX('LŠZ H'!A$2:AI$2000,B860,11))</f>
        <v>Ondrej BRICHTA</v>
      </c>
      <c r="E860" s="456" t="str">
        <f>IF(A860="P",INDEX('LŠZ P'!A$2:AP$2000,B860,5),INDEX('LŠZ H'!A$2:AI$2000,B860,5))</f>
        <v>OM-L266</v>
      </c>
      <c r="F860" s="457">
        <f>IF(A860="P",INDEX('LŠZ P'!A$2:AP$2000,B860,6),INDEX('LŠZ H'!A$2:AI$2000,B860,6))</f>
        <v>0</v>
      </c>
      <c r="G860" s="289" t="str">
        <f>IF(A860="P",INDEX('LŠZ P'!A$2:AP$2000,B860,21),INDEX('LŠZ H'!A$2:AI$2000,B860,21))</f>
        <v>V</v>
      </c>
      <c r="H860" s="457">
        <f>IF(A860="P",INDEX('LŠZ P'!A$2:AP$2000,B860,17),INDEX('LŠZ H'!A$2:AI$2000,B860,17))</f>
        <v>17841</v>
      </c>
      <c r="I860" s="254">
        <v>43573</v>
      </c>
      <c r="J860" s="289" t="str">
        <f>IF(A860="P",INDEX('LŠZ P'!A$2:AP$2000,B860,2),INDEX('LŠZ H'!A$2:AI$2000,B860,2))</f>
        <v>PK</v>
      </c>
      <c r="K860" s="458" t="str">
        <f>IF(A860="P",CONCATENATE(INDEX('LŠZ P'!A$2:AP$2000,B860,24),",",INDEX('LŠZ P'!A$2:AP$2000,B860,26)," ",INDEX('LŠZ P'!A$2:AP$2000,B860,25)),CONCATENATE(INDEX('LŠZ H'!A$2:AI$2000,B860,24),",",INDEX('LŠZ H'!A$2:AI$2000,B860,26)," ",INDEX('LŠZ H'!A$2:AI$2000,B860,25)))</f>
        <v>Lazaretská 19,818 08 Bratislava</v>
      </c>
      <c r="L860" s="456" t="str">
        <f>IF(A860="P",INDEX('LŠZ P'!A$2:AP$2000,B860,20),INDEX('LŠZ H'!A$2:AI$2000,B860,20))</f>
        <v>Vrabec</v>
      </c>
      <c r="M860" s="456" t="str">
        <f>IF(A860="P",CONCATENATE(INDEX('LŠZ P'!A$2:AP$2000,B860,3),"/",INDEX('LŠZ P'!A$2:AP$2000,B860,4)),CONCATENATE(INDEX('LŠZ H'!A$2:AI$2000,B860,3),"/",INDEX('LŠZ H'!A$2:AI$2000,B860,4)))</f>
        <v>PLUTO 3 SM/</v>
      </c>
      <c r="N860" s="459" t="str">
        <f>IF(A860="P",CONCATENATE(INDEX('LŠZ P'!A$2:AP$2000,B860,23),";",INDEX('LŠZ P'!A$2:AP$2000,B860,42)),CONCATENATE(INDEX('LŠZ H'!A$2:AI$2000,B860,23),";",INDEX('LŠZ H'!A$2:AI$2000,B860,39)))</f>
        <v>0;</v>
      </c>
      <c r="O860" s="254">
        <v>43724</v>
      </c>
      <c r="P860" s="252"/>
    </row>
    <row r="861" spans="1:16" x14ac:dyDescent="0.2">
      <c r="A861" s="253" t="s">
        <v>991</v>
      </c>
      <c r="B861" s="289">
        <v>555</v>
      </c>
      <c r="C861" s="454">
        <v>858</v>
      </c>
      <c r="D861" s="288" t="str">
        <f>IF(A861="P",INDEX('LŠZ P'!A$2:AP$2000,B861,11),INDEX('LŠZ H'!A$2:AI$2000,B861,11))</f>
        <v>Ing. Marcel ŠELIGA</v>
      </c>
      <c r="E861" s="456" t="str">
        <f>IF(A861="P",INDEX('LŠZ P'!A$2:AP$2000,B861,5),INDEX('LŠZ H'!A$2:AI$2000,B861,5))</f>
        <v>OM-P555</v>
      </c>
      <c r="F861" s="457">
        <f>IF(A861="P",INDEX('LŠZ P'!A$2:AP$2000,B861,6),INDEX('LŠZ H'!A$2:AI$2000,B861,6))</f>
        <v>0</v>
      </c>
      <c r="G861" s="289" t="str">
        <f>IF(A861="P",INDEX('LŠZ P'!A$2:AP$2000,B861,21),INDEX('LŠZ H'!A$2:AI$2000,B861,21))</f>
        <v>P</v>
      </c>
      <c r="H861" s="457">
        <f>IF(A861="P",INDEX('LŠZ P'!A$2:AP$2000,B861,17),INDEX('LŠZ H'!A$2:AI$2000,B861,17))</f>
        <v>17842</v>
      </c>
      <c r="I861" s="254">
        <v>43574</v>
      </c>
      <c r="J861" s="289" t="str">
        <f>IF(A861="P",INDEX('LŠZ P'!A$2:AP$2000,B861,2),INDEX('LŠZ H'!A$2:AI$2000,B861,2))</f>
        <v>PK</v>
      </c>
      <c r="K861" s="458" t="str">
        <f>IF(A861="P",CONCATENATE(INDEX('LŠZ P'!A$2:AP$2000,B861,24),",",INDEX('LŠZ P'!A$2:AP$2000,B861,26)," ",INDEX('LŠZ P'!A$2:AP$2000,B861,25)),CONCATENATE(INDEX('LŠZ H'!A$2:AI$2000,B861,24),",",INDEX('LŠZ H'!A$2:AI$2000,B861,26)," ",INDEX('LŠZ H'!A$2:AI$2000,B861,25)))</f>
        <v xml:space="preserve">Plavecký Mikuláš 406,906 35 </v>
      </c>
      <c r="L861" s="456" t="str">
        <f>IF(A861="P",INDEX('LŠZ P'!A$2:AP$2000,B861,20),INDEX('LŠZ H'!A$2:AI$2000,B861,20))</f>
        <v>Mitter</v>
      </c>
      <c r="M861" s="456" t="str">
        <f>IF(A861="P",CONCATENATE(INDEX('LŠZ P'!A$2:AP$2000,B861,3),"/",INDEX('LŠZ P'!A$2:AP$2000,B861,4)),CONCATENATE(INDEX('LŠZ H'!A$2:AI$2000,B861,3),"/",INDEX('LŠZ H'!A$2:AI$2000,B861,4)))</f>
        <v>ATLAS /</v>
      </c>
      <c r="N861" s="459" t="str">
        <f>IF(A861="P",CONCATENATE(INDEX('LŠZ P'!A$2:AP$2000,B861,23),";",INDEX('LŠZ P'!A$2:AP$2000,B861,42)),CONCATENATE(INDEX('LŠZ H'!A$2:AI$2000,B861,23),";",INDEX('LŠZ H'!A$2:AI$2000,B861,39)))</f>
        <v>45;</v>
      </c>
      <c r="O861" s="254">
        <v>43737</v>
      </c>
      <c r="P861" s="252"/>
    </row>
    <row r="862" spans="1:16" x14ac:dyDescent="0.2">
      <c r="A862" s="253" t="s">
        <v>991</v>
      </c>
      <c r="B862" s="289">
        <v>371</v>
      </c>
      <c r="C862" s="454">
        <v>859</v>
      </c>
      <c r="D862" s="288" t="str">
        <f>IF(A862="P",INDEX('LŠZ P'!A$2:AP$2000,B862,11),INDEX('LŠZ H'!A$2:AI$2000,B862,11))</f>
        <v>Lukáš VAVRUŠ</v>
      </c>
      <c r="E862" s="456" t="str">
        <f>IF(A862="P",INDEX('LŠZ P'!A$2:AP$2000,B862,5),INDEX('LŠZ H'!A$2:AI$2000,B862,5))</f>
        <v>OM-P371</v>
      </c>
      <c r="F862" s="457">
        <f>IF(A862="P",INDEX('LŠZ P'!A$2:AP$2000,B862,6),INDEX('LŠZ H'!A$2:AI$2000,B862,6))</f>
        <v>0</v>
      </c>
      <c r="G862" s="289" t="str">
        <f>IF(A862="P",INDEX('LŠZ P'!A$2:AP$2000,B862,21),INDEX('LŠZ H'!A$2:AI$2000,B862,21))</f>
        <v>P</v>
      </c>
      <c r="H862" s="457">
        <f>IF(A862="P",INDEX('LŠZ P'!A$2:AP$2000,B862,17),INDEX('LŠZ H'!A$2:AI$2000,B862,17))</f>
        <v>17843</v>
      </c>
      <c r="I862" s="254">
        <v>43575</v>
      </c>
      <c r="J862" s="289" t="str">
        <f>IF(A862="P",INDEX('LŠZ P'!A$2:AP$2000,B862,2),INDEX('LŠZ H'!A$2:AI$2000,B862,2))</f>
        <v>PK</v>
      </c>
      <c r="K862" s="458" t="str">
        <f>IF(A862="P",CONCATENATE(INDEX('LŠZ P'!A$2:AP$2000,B862,24),",",INDEX('LŠZ P'!A$2:AP$2000,B862,26)," ",INDEX('LŠZ P'!A$2:AP$2000,B862,25)),CONCATENATE(INDEX('LŠZ H'!A$2:AI$2000,B862,24),",",INDEX('LŠZ H'!A$2:AI$2000,B862,26)," ",INDEX('LŠZ H'!A$2:AI$2000,B862,25)))</f>
        <v xml:space="preserve">Trenčianske Jastrabie 95,913 22 </v>
      </c>
      <c r="L862" s="456" t="str">
        <f>IF(A862="P",INDEX('LŠZ P'!A$2:AP$2000,B862,20),INDEX('LŠZ H'!A$2:AI$2000,B862,20))</f>
        <v>Matovič</v>
      </c>
      <c r="M862" s="456" t="str">
        <f>IF(A862="P",CONCATENATE(INDEX('LŠZ P'!A$2:AP$2000,B862,3),"/",INDEX('LŠZ P'!A$2:AP$2000,B862,4)),CONCATENATE(INDEX('LŠZ H'!A$2:AI$2000,B862,3),"/",INDEX('LŠZ H'!A$2:AI$2000,B862,4)))</f>
        <v>PLUTO 3 SM/</v>
      </c>
      <c r="N862" s="459" t="str">
        <f>IF(A862="P",CONCATENATE(INDEX('LŠZ P'!A$2:AP$2000,B862,23),";",INDEX('LŠZ P'!A$2:AP$2000,B862,42)),CONCATENATE(INDEX('LŠZ H'!A$2:AI$2000,B862,23),";",INDEX('LŠZ H'!A$2:AI$2000,B862,39)))</f>
        <v>40;</v>
      </c>
      <c r="O862" s="254">
        <v>43723</v>
      </c>
      <c r="P862" s="252"/>
    </row>
    <row r="863" spans="1:16" x14ac:dyDescent="0.2">
      <c r="A863" s="253" t="s">
        <v>680</v>
      </c>
      <c r="B863" s="289">
        <v>6</v>
      </c>
      <c r="C863" s="454">
        <v>860</v>
      </c>
      <c r="D863" s="288" t="str">
        <f>IF(A863="P",INDEX('LŠZ P'!A$2:AP$2000,B863,11),INDEX('LŠZ H'!A$2:AI$2000,B863,11))</f>
        <v>Marián ČELKO</v>
      </c>
      <c r="E863" s="456" t="str">
        <f>IF(A863="P",INDEX('LŠZ P'!A$2:AP$2000,B863,5),INDEX('LŠZ H'!A$2:AI$2000,B863,5))</f>
        <v>OM-H006</v>
      </c>
      <c r="F863" s="457">
        <f>IF(A863="P",INDEX('LŠZ P'!A$2:AP$2000,B863,6),INDEX('LŠZ H'!A$2:AI$2000,B863,6))</f>
        <v>0</v>
      </c>
      <c r="G863" s="289" t="str">
        <f>IF(A863="P",INDEX('LŠZ P'!A$2:AP$2000,B863,21),INDEX('LŠZ H'!A$2:AI$2000,B863,21))</f>
        <v>53/45</v>
      </c>
      <c r="H863" s="457">
        <f>IF(A863="P",INDEX('LŠZ P'!A$2:AP$2000,B863,17),INDEX('LŠZ H'!A$2:AI$2000,B863,17))</f>
        <v>1991</v>
      </c>
      <c r="I863" s="254">
        <v>43576</v>
      </c>
      <c r="J863" s="289" t="str">
        <f>IF(A863="P",INDEX('LŠZ P'!A$2:AP$2000,B863,2),INDEX('LŠZ H'!A$2:AI$2000,B863,2))</f>
        <v>MZK</v>
      </c>
      <c r="K863" s="458" t="str">
        <f>IF(A863="P",CONCATENATE(INDEX('LŠZ P'!A$2:AP$2000,B863,24),",",INDEX('LŠZ P'!A$2:AP$2000,B863,26)," ",INDEX('LŠZ P'!A$2:AP$2000,B863,25)),CONCATENATE(INDEX('LŠZ H'!A$2:AI$2000,B863,24),",",INDEX('LŠZ H'!A$2:AI$2000,B863,26)," ",INDEX('LŠZ H'!A$2:AI$2000,B863,25)))</f>
        <v>3, 165</v>
      </c>
      <c r="L863" s="456" t="str">
        <f>IF(A863="P",INDEX('LŠZ P'!A$2:AP$2000,B863,20),INDEX('LŠZ H'!A$2:AI$2000,B863,20))</f>
        <v>P</v>
      </c>
      <c r="M863" s="456" t="str">
        <f>IF(A863="P",CONCATENATE(INDEX('LŠZ P'!A$2:AP$2000,B863,3),"/",INDEX('LŠZ P'!A$2:AP$2000,B863,4)),CONCATENATE(INDEX('LŠZ H'!A$2:AI$2000,B863,3),"/",INDEX('LŠZ H'!A$2:AI$2000,B863,4)))</f>
        <v>APOLLO C 15 TN/ TL2/</v>
      </c>
      <c r="N863" s="459" t="e">
        <f>IF(A863="P",CONCATENATE(INDEX('LŠZ P'!A$2:AP$2000,B863,23),";",INDEX('LŠZ P'!A$2:AP$2000,B863,42)),CONCATENATE(INDEX('LŠZ H'!A$2:AI$2000,B863,23),";",INDEX('LŠZ H'!A$2:AI$2000,B863,39)))</f>
        <v>#REF!</v>
      </c>
      <c r="O863" s="254">
        <v>43739</v>
      </c>
      <c r="P863" s="252"/>
    </row>
    <row r="864" spans="1:16" x14ac:dyDescent="0.2">
      <c r="A864" s="253" t="s">
        <v>991</v>
      </c>
      <c r="B864" s="289">
        <v>983</v>
      </c>
      <c r="C864" s="454">
        <v>861</v>
      </c>
      <c r="D864" s="288" t="str">
        <f>IF(A864="P",INDEX('LŠZ P'!A$2:AP$2000,B864,11),INDEX('LŠZ H'!A$2:AI$2000,B864,11))</f>
        <v>Jakub HATNANČÍK</v>
      </c>
      <c r="E864" s="456" t="str">
        <f>IF(A864="P",INDEX('LŠZ P'!A$2:AP$2000,B864,5),INDEX('LŠZ H'!A$2:AI$2000,B864,5))</f>
        <v>OM-P983</v>
      </c>
      <c r="F864" s="457" t="str">
        <f>IF(A864="P",INDEX('LŠZ P'!A$2:AP$2000,B864,6),INDEX('LŠZ H'!A$2:AI$2000,B864,6))</f>
        <v>P983</v>
      </c>
      <c r="G864" s="289" t="str">
        <f>IF(A864="P",INDEX('LŠZ P'!A$2:AP$2000,B864,21),INDEX('LŠZ H'!A$2:AI$2000,B864,21))</f>
        <v>P,Z/V</v>
      </c>
      <c r="H864" s="457">
        <f>IF(A864="P",INDEX('LŠZ P'!A$2:AP$2000,B864,17),INDEX('LŠZ H'!A$2:AI$2000,B864,17))</f>
        <v>21310</v>
      </c>
      <c r="I864" s="254">
        <v>43577</v>
      </c>
      <c r="J864" s="289" t="str">
        <f>IF(A864="P",INDEX('LŠZ P'!A$2:AP$2000,B864,2),INDEX('LŠZ H'!A$2:AI$2000,B864,2))</f>
        <v>MPK</v>
      </c>
      <c r="K864" s="458" t="str">
        <f>IF(A864="P",CONCATENATE(INDEX('LŠZ P'!A$2:AP$2000,B864,24),",",INDEX('LŠZ P'!A$2:AP$2000,B864,26)," ",INDEX('LŠZ P'!A$2:AP$2000,B864,25)),CONCATENATE(INDEX('LŠZ H'!A$2:AI$2000,B864,24),",",INDEX('LŠZ H'!A$2:AI$2000,B864,26)," ",INDEX('LŠZ H'!A$2:AI$2000,B864,25)))</f>
        <v>Horná Súča 348,913 33 Horná Súča</v>
      </c>
      <c r="L864" s="456" t="str">
        <f>IF(A864="P",INDEX('LŠZ P'!A$2:AP$2000,B864,20),INDEX('LŠZ H'!A$2:AI$2000,B864,20))</f>
        <v>Mitter</v>
      </c>
      <c r="M864" s="456" t="str">
        <f>IF(A864="P",CONCATENATE(INDEX('LŠZ P'!A$2:AP$2000,B864,3),"/",INDEX('LŠZ P'!A$2:AP$2000,B864,4)),CONCATENATE(INDEX('LŠZ H'!A$2:AI$2000,B864,3),"/",INDEX('LŠZ H'!A$2:AI$2000,B864,4)))</f>
        <v>TREND 5 28/SPIN 180 E</v>
      </c>
      <c r="N864" s="459" t="str">
        <f>IF(A864="P",CONCATENATE(INDEX('LŠZ P'!A$2:AP$2000,B864,23),";",INDEX('LŠZ P'!A$2:AP$2000,B864,42)),CONCATENATE(INDEX('LŠZ H'!A$2:AI$2000,B864,23),";",INDEX('LŠZ H'!A$2:AI$2000,B864,39)))</f>
        <v>63//0;</v>
      </c>
      <c r="O864" s="460">
        <v>43740</v>
      </c>
      <c r="P864" s="252"/>
    </row>
    <row r="865" spans="1:16" x14ac:dyDescent="0.2">
      <c r="A865" s="253" t="s">
        <v>991</v>
      </c>
      <c r="B865" s="289">
        <v>1210</v>
      </c>
      <c r="C865" s="454">
        <v>862</v>
      </c>
      <c r="D865" s="288" t="str">
        <f>IF(A865="P",INDEX('LŠZ P'!A$2:AP$2000,B865,11),INDEX('LŠZ H'!A$2:AI$2000,B865,11))</f>
        <v>Peter KRŠÍK</v>
      </c>
      <c r="E865" s="456" t="str">
        <f>IF(A865="P",INDEX('LŠZ P'!A$2:AP$2000,B865,5),INDEX('LŠZ H'!A$2:AI$2000,B865,5))</f>
        <v>OM-L210</v>
      </c>
      <c r="F865" s="457">
        <f>IF(A865="P",INDEX('LŠZ P'!A$2:AP$2000,B865,6),INDEX('LŠZ H'!A$2:AI$2000,B865,6))</f>
        <v>0</v>
      </c>
      <c r="G865" s="289" t="str">
        <f>IF(A865="P",INDEX('LŠZ P'!A$2:AP$2000,B865,21),INDEX('LŠZ H'!A$2:AI$2000,B865,21))</f>
        <v>P</v>
      </c>
      <c r="H865" s="457">
        <f>IF(A865="P",INDEX('LŠZ P'!A$2:AP$2000,B865,17),INDEX('LŠZ H'!A$2:AI$2000,B865,17))</f>
        <v>16833</v>
      </c>
      <c r="I865" s="254">
        <v>43578</v>
      </c>
      <c r="J865" s="289" t="str">
        <f>IF(A865="P",INDEX('LŠZ P'!A$2:AP$2000,B865,2),INDEX('LŠZ H'!A$2:AI$2000,B865,2))</f>
        <v>PK</v>
      </c>
      <c r="K865" s="458" t="str">
        <f>IF(A865="P",CONCATENATE(INDEX('LŠZ P'!A$2:AP$2000,B865,24),",",INDEX('LŠZ P'!A$2:AP$2000,B865,26)," ",INDEX('LŠZ P'!A$2:AP$2000,B865,25)),CONCATENATE(INDEX('LŠZ H'!A$2:AI$2000,B865,24),",",INDEX('LŠZ H'!A$2:AI$2000,B865,26)," ",INDEX('LŠZ H'!A$2:AI$2000,B865,25)))</f>
        <v>Vážska 373,018 63 Ladce</v>
      </c>
      <c r="L865" s="456" t="str">
        <f>IF(A865="P",INDEX('LŠZ P'!A$2:AP$2000,B865,20),INDEX('LŠZ H'!A$2:AI$2000,B865,20))</f>
        <v>Čierny</v>
      </c>
      <c r="M865" s="456" t="str">
        <f>IF(A865="P",CONCATENATE(INDEX('LŠZ P'!A$2:AP$2000,B865,3),"/",INDEX('LŠZ P'!A$2:AP$2000,B865,4)),CONCATENATE(INDEX('LŠZ H'!A$2:AI$2000,B865,3),"/",INDEX('LŠZ H'!A$2:AI$2000,B865,4)))</f>
        <v>NEVADA 2/</v>
      </c>
      <c r="N865" s="459" t="str">
        <f>IF(A865="P",CONCATENATE(INDEX('LŠZ P'!A$2:AP$2000,B865,23),";",INDEX('LŠZ P'!A$2:AP$2000,B865,42)),CONCATENATE(INDEX('LŠZ H'!A$2:AI$2000,B865,23),";",INDEX('LŠZ H'!A$2:AI$2000,B865,39)))</f>
        <v>206;</v>
      </c>
      <c r="O865" s="460">
        <v>43740</v>
      </c>
      <c r="P865" s="252"/>
    </row>
    <row r="866" spans="1:16" x14ac:dyDescent="0.2">
      <c r="A866" s="253" t="s">
        <v>991</v>
      </c>
      <c r="B866" s="289">
        <v>1203</v>
      </c>
      <c r="C866" s="454">
        <v>863</v>
      </c>
      <c r="D866" s="288" t="str">
        <f>IF(A866="P",INDEX('LŠZ P'!A$2:AP$2000,B866,11),INDEX('LŠZ H'!A$2:AI$2000,B866,11))</f>
        <v>Ján KALMAN</v>
      </c>
      <c r="E866" s="456" t="str">
        <f>IF(A866="P",INDEX('LŠZ P'!A$2:AP$2000,B866,5),INDEX('LŠZ H'!A$2:AI$2000,B866,5))</f>
        <v>OM-L203</v>
      </c>
      <c r="F866" s="457" t="str">
        <f>IF(A866="P",INDEX('LŠZ P'!A$2:AP$2000,B866,6),INDEX('LŠZ H'!A$2:AI$2000,B866,6))</f>
        <v>L202</v>
      </c>
      <c r="G866" s="289" t="str">
        <f>IF(A866="P",INDEX('LŠZ P'!A$2:AP$2000,B866,21),INDEX('LŠZ H'!A$2:AI$2000,B866,21))</f>
        <v>P/V</v>
      </c>
      <c r="H866" s="457">
        <f>IF(A866="P",INDEX('LŠZ P'!A$2:AP$2000,B866,17),INDEX('LŠZ H'!A$2:AI$2000,B866,17))</f>
        <v>21474</v>
      </c>
      <c r="I866" s="254">
        <v>43579</v>
      </c>
      <c r="J866" s="289" t="str">
        <f>IF(A866="P",INDEX('LŠZ P'!A$2:AP$2000,B866,2),INDEX('LŠZ H'!A$2:AI$2000,B866,2))</f>
        <v>MPK</v>
      </c>
      <c r="K866" s="458" t="str">
        <f>IF(A866="P",CONCATENATE(INDEX('LŠZ P'!A$2:AP$2000,B866,24),",",INDEX('LŠZ P'!A$2:AP$2000,B866,26)," ",INDEX('LŠZ P'!A$2:AP$2000,B866,25)),CONCATENATE(INDEX('LŠZ H'!A$2:AI$2000,B866,24),",",INDEX('LŠZ H'!A$2:AI$2000,B866,26)," ",INDEX('LŠZ H'!A$2:AI$2000,B866,25)))</f>
        <v>Hrabové 154,014 01 Bytča</v>
      </c>
      <c r="L866" s="456" t="str">
        <f>IF(A866="P",INDEX('LŠZ P'!A$2:AP$2000,B866,20),INDEX('LŠZ H'!A$2:AI$2000,B866,20))</f>
        <v>Vrabec/Ďurina</v>
      </c>
      <c r="M866" s="456" t="str">
        <f>IF(A866="P",CONCATENATE(INDEX('LŠZ P'!A$2:AP$2000,B866,3),"/",INDEX('LŠZ P'!A$2:AP$2000,B866,4)),CONCATENATE(INDEX('LŠZ H'!A$2:AI$2000,B866,3),"/",INDEX('LŠZ H'!A$2:AI$2000,B866,4)))</f>
        <v>BRIGHT 5 28/MINIPLANE THOR 130</v>
      </c>
      <c r="N866" s="459" t="str">
        <f>IF(A866="P",CONCATENATE(INDEX('LŠZ P'!A$2:AP$2000,B866,23),";",INDEX('LŠZ P'!A$2:AP$2000,B866,42)),CONCATENATE(INDEX('LŠZ H'!A$2:AI$2000,B866,23),";",INDEX('LŠZ H'!A$2:AI$2000,B866,39)))</f>
        <v>70,51//20/20;PARA PLS do 13.8.2023</v>
      </c>
      <c r="O866" s="460">
        <v>43559</v>
      </c>
      <c r="P866" s="252"/>
    </row>
    <row r="867" spans="1:16" x14ac:dyDescent="0.2">
      <c r="A867" s="253" t="s">
        <v>991</v>
      </c>
      <c r="B867" s="289">
        <v>866</v>
      </c>
      <c r="C867" s="454">
        <v>864</v>
      </c>
      <c r="D867" s="288" t="str">
        <f>IF(A867="P",INDEX('LŠZ P'!A$2:AP$2000,B867,11),INDEX('LŠZ H'!A$2:AI$2000,B867,11))</f>
        <v>Rudolf BARANČÍK</v>
      </c>
      <c r="E867" s="456" t="str">
        <f>IF(A867="P",INDEX('LŠZ P'!A$2:AP$2000,B867,5),INDEX('LŠZ H'!A$2:AI$2000,B867,5))</f>
        <v>OM-P866</v>
      </c>
      <c r="F867" s="457">
        <f>IF(A867="P",INDEX('LŠZ P'!A$2:AP$2000,B867,6),INDEX('LŠZ H'!A$2:AI$2000,B867,6))</f>
        <v>0</v>
      </c>
      <c r="G867" s="289" t="str">
        <f>IF(A867="P",INDEX('LŠZ P'!A$2:AP$2000,B867,21),INDEX('LŠZ H'!A$2:AI$2000,B867,21))</f>
        <v>P</v>
      </c>
      <c r="H867" s="457">
        <f>IF(A867="P",INDEX('LŠZ P'!A$2:AP$2000,B867,17),INDEX('LŠZ H'!A$2:AI$2000,B867,17))</f>
        <v>17848</v>
      </c>
      <c r="I867" s="254">
        <v>43580</v>
      </c>
      <c r="J867" s="289" t="str">
        <f>IF(A867="P",INDEX('LŠZ P'!A$2:AP$2000,B867,2),INDEX('LŠZ H'!A$2:AI$2000,B867,2))</f>
        <v>PK</v>
      </c>
      <c r="K867" s="458" t="str">
        <f>IF(A867="P",CONCATENATE(INDEX('LŠZ P'!A$2:AP$2000,B867,24),",",INDEX('LŠZ P'!A$2:AP$2000,B867,26)," ",INDEX('LŠZ P'!A$2:AP$2000,B867,25)),CONCATENATE(INDEX('LŠZ H'!A$2:AI$2000,B867,24),",",INDEX('LŠZ H'!A$2:AI$2000,B867,26)," ",INDEX('LŠZ H'!A$2:AI$2000,B867,25)))</f>
        <v>Stupné 88,018 12 Pov. Bystrica</v>
      </c>
      <c r="L867" s="456" t="str">
        <f>IF(A867="P",INDEX('LŠZ P'!A$2:AP$2000,B867,20),INDEX('LŠZ H'!A$2:AI$2000,B867,20))</f>
        <v>Vrabec</v>
      </c>
      <c r="M867" s="456" t="str">
        <f>IF(A867="P",CONCATENATE(INDEX('LŠZ P'!A$2:AP$2000,B867,3),"/",INDEX('LŠZ P'!A$2:AP$2000,B867,4)),CONCATENATE(INDEX('LŠZ H'!A$2:AI$2000,B867,3),"/",INDEX('LŠZ H'!A$2:AI$2000,B867,4)))</f>
        <v>BRIGHT 5 24/</v>
      </c>
      <c r="N867" s="459" t="str">
        <f>IF(A867="P",CONCATENATE(INDEX('LŠZ P'!A$2:AP$2000,B867,23),";",INDEX('LŠZ P'!A$2:AP$2000,B867,42)),CONCATENATE(INDEX('LŠZ H'!A$2:AI$2000,B867,23),";",INDEX('LŠZ H'!A$2:AI$2000,B867,39)))</f>
        <v>53,10;</v>
      </c>
      <c r="O867" s="460">
        <v>43559</v>
      </c>
      <c r="P867" s="252"/>
    </row>
    <row r="868" spans="1:16" x14ac:dyDescent="0.2">
      <c r="A868" s="253" t="s">
        <v>991</v>
      </c>
      <c r="B868" s="289">
        <v>925</v>
      </c>
      <c r="C868" s="454">
        <v>865</v>
      </c>
      <c r="D868" s="288" t="str">
        <f>IF(A868="P",INDEX('LŠZ P'!A$2:AP$2000,B868,11),INDEX('LŠZ H'!A$2:AI$2000,B868,11))</f>
        <v>Rastislav KOLENČÍK</v>
      </c>
      <c r="E868" s="456" t="str">
        <f>IF(A868="P",INDEX('LŠZ P'!A$2:AP$2000,B868,5),INDEX('LŠZ H'!A$2:AI$2000,B868,5))</f>
        <v>OM-P925</v>
      </c>
      <c r="F868" s="457">
        <f>IF(A868="P",INDEX('LŠZ P'!A$2:AP$2000,B868,6),INDEX('LŠZ H'!A$2:AI$2000,B868,6))</f>
        <v>0</v>
      </c>
      <c r="G868" s="289" t="str">
        <f>IF(A868="P",INDEX('LŠZ P'!A$2:AP$2000,B868,21),INDEX('LŠZ H'!A$2:AI$2000,B868,21))</f>
        <v>P</v>
      </c>
      <c r="H868" s="457">
        <f>IF(A868="P",INDEX('LŠZ P'!A$2:AP$2000,B868,17),INDEX('LŠZ H'!A$2:AI$2000,B868,17))</f>
        <v>17849</v>
      </c>
      <c r="I868" s="254">
        <v>43581</v>
      </c>
      <c r="J868" s="289" t="str">
        <f>IF(A868="P",INDEX('LŠZ P'!A$2:AP$2000,B868,2),INDEX('LŠZ H'!A$2:AI$2000,B868,2))</f>
        <v>PK</v>
      </c>
      <c r="K868" s="458" t="str">
        <f>IF(A868="P",CONCATENATE(INDEX('LŠZ P'!A$2:AP$2000,B868,24),",",INDEX('LŠZ P'!A$2:AP$2000,B868,26)," ",INDEX('LŠZ P'!A$2:AP$2000,B868,25)),CONCATENATE(INDEX('LŠZ H'!A$2:AI$2000,B868,24),",",INDEX('LŠZ H'!A$2:AI$2000,B868,26)," ",INDEX('LŠZ H'!A$2:AI$2000,B868,25)))</f>
        <v>Pribišská 1231,029 57 Oravská Lesná</v>
      </c>
      <c r="L868" s="456" t="str">
        <f>IF(A868="P",INDEX('LŠZ P'!A$2:AP$2000,B868,20),INDEX('LŠZ H'!A$2:AI$2000,B868,20))</f>
        <v>Kačmár</v>
      </c>
      <c r="M868" s="456" t="str">
        <f>IF(A868="P",CONCATENATE(INDEX('LŠZ P'!A$2:AP$2000,B868,3),"/",INDEX('LŠZ P'!A$2:AP$2000,B868,4)),CONCATENATE(INDEX('LŠZ H'!A$2:AI$2000,B868,3),"/",INDEX('LŠZ H'!A$2:AI$2000,B868,4)))</f>
        <v>BRIGHT 5 24/</v>
      </c>
      <c r="N868" s="459" t="str">
        <f>IF(A868="P",CONCATENATE(INDEX('LŠZ P'!A$2:AP$2000,B868,23),";",INDEX('LŠZ P'!A$2:AP$2000,B868,42)),CONCATENATE(INDEX('LŠZ H'!A$2:AI$2000,B868,23),";",INDEX('LŠZ H'!A$2:AI$2000,B868,39)))</f>
        <v>31,40;</v>
      </c>
      <c r="O868" s="460">
        <v>43559</v>
      </c>
      <c r="P868" s="252"/>
    </row>
    <row r="869" spans="1:16" x14ac:dyDescent="0.2">
      <c r="A869" s="253" t="s">
        <v>991</v>
      </c>
      <c r="B869" s="289">
        <v>1206</v>
      </c>
      <c r="C869" s="454">
        <v>866</v>
      </c>
      <c r="D869" s="288" t="str">
        <f>IF(A869="P",INDEX('LŠZ P'!A$2:AP$2000,B869,11),INDEX('LŠZ H'!A$2:AI$2000,B869,11))</f>
        <v>Miroslav GAĽO</v>
      </c>
      <c r="E869" s="456" t="str">
        <f>IF(A869="P",INDEX('LŠZ P'!A$2:AP$2000,B869,5),INDEX('LŠZ H'!A$2:AI$2000,B869,5))</f>
        <v>OM-L206</v>
      </c>
      <c r="F869" s="457" t="str">
        <f>IF(A869="P",INDEX('LŠZ P'!A$2:AP$2000,B869,6),INDEX('LŠZ H'!A$2:AI$2000,B869,6))</f>
        <v>P052</v>
      </c>
      <c r="G869" s="289" t="str">
        <f>IF(A869="P",INDEX('LŠZ P'!A$2:AP$2000,B869,21),INDEX('LŠZ H'!A$2:AI$2000,B869,21))</f>
        <v>P/P,Z</v>
      </c>
      <c r="H869" s="457">
        <f>IF(A869="P",INDEX('LŠZ P'!A$2:AP$2000,B869,17),INDEX('LŠZ H'!A$2:AI$2000,B869,17))</f>
        <v>20369</v>
      </c>
      <c r="I869" s="254">
        <v>43582</v>
      </c>
      <c r="J869" s="289" t="str">
        <f>IF(A869="P",INDEX('LŠZ P'!A$2:AP$2000,B869,2),INDEX('LŠZ H'!A$2:AI$2000,B869,2))</f>
        <v>MPK</v>
      </c>
      <c r="K869" s="458" t="str">
        <f>IF(A869="P",CONCATENATE(INDEX('LŠZ P'!A$2:AP$2000,B869,24),",",INDEX('LŠZ P'!A$2:AP$2000,B869,26)," ",INDEX('LŠZ P'!A$2:AP$2000,B869,25)),CONCATENATE(INDEX('LŠZ H'!A$2:AI$2000,B869,24),",",INDEX('LŠZ H'!A$2:AI$2000,B869,26)," ",INDEX('LŠZ H'!A$2:AI$2000,B869,25)))</f>
        <v>Ulič 77,067 67 Ulič</v>
      </c>
      <c r="L869" s="456" t="str">
        <f>IF(A869="P",INDEX('LŠZ P'!A$2:AP$2000,B869,20),INDEX('LŠZ H'!A$2:AI$2000,B869,20))</f>
        <v>Krempaský</v>
      </c>
      <c r="M869" s="456" t="str">
        <f>IF(A869="P",CONCATENATE(INDEX('LŠZ P'!A$2:AP$2000,B869,3),"/",INDEX('LŠZ P'!A$2:AP$2000,B869,4)),CONCATENATE(INDEX('LŠZ H'!A$2:AI$2000,B869,3),"/",INDEX('LŠZ H'!A$2:AI$2000,B869,4)))</f>
        <v>BRIGHT 5 26/MINIPLANE TOP 80</v>
      </c>
      <c r="N869" s="459" t="str">
        <f>IF(A869="P",CONCATENATE(INDEX('LŠZ P'!A$2:AP$2000,B869,23),";",INDEX('LŠZ P'!A$2:AP$2000,B869,42)),CONCATENATE(INDEX('LŠZ H'!A$2:AI$2000,B869,23),";",INDEX('LŠZ H'!A$2:AI$2000,B869,39)))</f>
        <v>61//189/93;</v>
      </c>
      <c r="O869" s="460">
        <v>43559</v>
      </c>
      <c r="P869" s="252"/>
    </row>
    <row r="870" spans="1:16" x14ac:dyDescent="0.2">
      <c r="A870" s="253" t="s">
        <v>991</v>
      </c>
      <c r="B870" s="289">
        <v>865</v>
      </c>
      <c r="C870" s="454">
        <v>867</v>
      </c>
      <c r="D870" s="288" t="str">
        <f>IF(A870="P",INDEX('LŠZ P'!A$2:AP$2000,B870,11),INDEX('LŠZ H'!A$2:AI$2000,B870,11))</f>
        <v>Tomáš KOMRŠKA</v>
      </c>
      <c r="E870" s="456" t="str">
        <f>IF(A870="P",INDEX('LŠZ P'!A$2:AP$2000,B870,5),INDEX('LŠZ H'!A$2:AI$2000,B870,5))</f>
        <v>OM-P865</v>
      </c>
      <c r="F870" s="457">
        <f>IF(A870="P",INDEX('LŠZ P'!A$2:AP$2000,B870,6),INDEX('LŠZ H'!A$2:AI$2000,B870,6))</f>
        <v>0</v>
      </c>
      <c r="G870" s="289" t="str">
        <f>IF(A870="P",INDEX('LŠZ P'!A$2:AP$2000,B870,21),INDEX('LŠZ H'!A$2:AI$2000,B870,21))</f>
        <v>P,Z</v>
      </c>
      <c r="H870" s="457">
        <f>IF(A870="P",INDEX('LŠZ P'!A$2:AP$2000,B870,17),INDEX('LŠZ H'!A$2:AI$2000,B870,17))</f>
        <v>17851</v>
      </c>
      <c r="I870" s="254">
        <v>43583</v>
      </c>
      <c r="J870" s="289" t="str">
        <f>IF(A870="P",INDEX('LŠZ P'!A$2:AP$2000,B870,2),INDEX('LŠZ H'!A$2:AI$2000,B870,2))</f>
        <v>PK</v>
      </c>
      <c r="K870" s="458" t="str">
        <f>IF(A870="P",CONCATENATE(INDEX('LŠZ P'!A$2:AP$2000,B870,24),",",INDEX('LŠZ P'!A$2:AP$2000,B870,26)," ",INDEX('LŠZ P'!A$2:AP$2000,B870,25)),CONCATENATE(INDEX('LŠZ H'!A$2:AI$2000,B870,24),",",INDEX('LŠZ H'!A$2:AI$2000,B870,26)," ",INDEX('LŠZ H'!A$2:AI$2000,B870,25)))</f>
        <v xml:space="preserve">Okoč 629,930 28 </v>
      </c>
      <c r="L870" s="456" t="str">
        <f>IF(A870="P",INDEX('LŠZ P'!A$2:AP$2000,B870,20),INDEX('LŠZ H'!A$2:AI$2000,B870,20))</f>
        <v>Kačmár</v>
      </c>
      <c r="M870" s="456" t="str">
        <f>IF(A870="P",CONCATENATE(INDEX('LŠZ P'!A$2:AP$2000,B870,3),"/",INDEX('LŠZ P'!A$2:AP$2000,B870,4)),CONCATENATE(INDEX('LŠZ H'!A$2:AI$2000,B870,3),"/",INDEX('LŠZ H'!A$2:AI$2000,B870,4)))</f>
        <v>IMPULS 2 28/</v>
      </c>
      <c r="N870" s="459" t="str">
        <f>IF(A870="P",CONCATENATE(INDEX('LŠZ P'!A$2:AP$2000,B870,23),";",INDEX('LŠZ P'!A$2:AP$2000,B870,42)),CONCATENATE(INDEX('LŠZ H'!A$2:AI$2000,B870,23),";",INDEX('LŠZ H'!A$2:AI$2000,B870,39)))</f>
        <v>96,20;</v>
      </c>
      <c r="O870" s="460">
        <v>43743</v>
      </c>
      <c r="P870" s="252"/>
    </row>
    <row r="871" spans="1:16" x14ac:dyDescent="0.2">
      <c r="A871" s="253" t="s">
        <v>991</v>
      </c>
      <c r="B871" s="289">
        <v>292</v>
      </c>
      <c r="C871" s="454">
        <v>868</v>
      </c>
      <c r="D871" s="288" t="str">
        <f>IF(A871="P",INDEX('LŠZ P'!A$2:AP$2000,B871,11),INDEX('LŠZ H'!A$2:AI$2000,B871,11))</f>
        <v>Jozef FAZEKAŠ</v>
      </c>
      <c r="E871" s="288" t="str">
        <f>IF(A871="P",INDEX('LŠZ P'!A$2:AP$2000,B871,5),INDEX('LŠZ H'!A$2:AI$2000,B871,5))</f>
        <v>OM-P292</v>
      </c>
      <c r="F871" s="288" t="str">
        <f>IF(A871="P",INDEX('LŠZ P'!A$2:AP$2000,B871,6),INDEX('LŠZ H'!A$2:AI$2000,B871,6))</f>
        <v>P292</v>
      </c>
      <c r="G871" s="289" t="str">
        <f>IF(A871="P",INDEX('LŠZ P'!A$2:AP$2000,B871,21),INDEX('LŠZ H'!A$2:AI$2000,B871,21))</f>
        <v>P,P</v>
      </c>
      <c r="H871" s="457">
        <f>IF(A871="P",INDEX('LŠZ P'!A$2:AP$2000,B871,17),INDEX('LŠZ H'!A$2:AI$2000,B871,17))</f>
        <v>17852</v>
      </c>
      <c r="I871" s="254">
        <v>43584</v>
      </c>
      <c r="J871" s="289" t="str">
        <f>IF(A871="P",INDEX('LŠZ P'!A$2:AP$2000,B871,2),INDEX('LŠZ H'!A$2:AI$2000,B871,2))</f>
        <v>MPK</v>
      </c>
      <c r="K871" s="458" t="str">
        <f>IF(A871="P",CONCATENATE(INDEX('LŠZ P'!A$2:AP$2000,B871,24),",",INDEX('LŠZ P'!A$2:AP$2000,B871,26)," ",INDEX('LŠZ P'!A$2:AP$2000,B871,25)),CONCATENATE(INDEX('LŠZ H'!A$2:AI$2000,B871,24),",",INDEX('LŠZ H'!A$2:AI$2000,B871,26)," ",INDEX('LŠZ H'!A$2:AI$2000,B871,25)))</f>
        <v xml:space="preserve">Ladice 35,951 77 </v>
      </c>
      <c r="L871" s="456" t="str">
        <f>IF(A871="P",INDEX('LŠZ P'!A$2:AP$2000,B871,20),INDEX('LŠZ H'!A$2:AI$2000,B871,20))</f>
        <v>Horváth</v>
      </c>
      <c r="M871" s="456" t="str">
        <f>IF(A871="P",CONCATENATE(INDEX('LŠZ P'!A$2:AP$2000,B871,3),"/",INDEX('LŠZ P'!A$2:AP$2000,B871,4)),CONCATENATE(INDEX('LŠZ H'!A$2:AI$2000,B871,3),"/",INDEX('LŠZ H'!A$2:AI$2000,B871,4)))</f>
        <v>SYNTHESIS CABRIO 42/NIMBUS DUO 2</v>
      </c>
      <c r="N871" s="459" t="str">
        <f>IF(A871="P",CONCATENATE(INDEX('LŠZ P'!A$2:AP$2000,B871,23),";",INDEX('LŠZ P'!A$2:AP$2000,B871,42)),CONCATENATE(INDEX('LŠZ H'!A$2:AI$2000,B871,23),";",INDEX('LŠZ H'!A$2:AI$2000,B871,39)))</f>
        <v>70//20/40;</v>
      </c>
      <c r="O871" s="460">
        <v>43694</v>
      </c>
      <c r="P871" s="252"/>
    </row>
    <row r="872" spans="1:16" x14ac:dyDescent="0.2">
      <c r="A872" s="253" t="s">
        <v>991</v>
      </c>
      <c r="B872" s="289">
        <v>10</v>
      </c>
      <c r="C872" s="454">
        <v>869</v>
      </c>
      <c r="D872" s="288" t="str">
        <f>IF(A872="P",INDEX('LŠZ P'!A$2:AP$2000,B872,11),INDEX('LŠZ H'!A$2:AI$2000,B872,11))</f>
        <v>Ing. Michal BRIEŠŤANSKÝ</v>
      </c>
      <c r="E872" s="456" t="str">
        <f>IF(A872="P",INDEX('LŠZ P'!A$2:AP$2000,B872,5),INDEX('LŠZ H'!A$2:AI$2000,B872,5))</f>
        <v>OM-P010</v>
      </c>
      <c r="F872" s="457">
        <f>IF(A872="P",INDEX('LŠZ P'!A$2:AP$2000,B872,6),INDEX('LŠZ H'!A$2:AI$2000,B872,6))</f>
        <v>0</v>
      </c>
      <c r="G872" s="289" t="str">
        <f>IF(A872="P",INDEX('LŠZ P'!A$2:AP$2000,B872,21),INDEX('LŠZ H'!A$2:AI$2000,B872,21))</f>
        <v>V</v>
      </c>
      <c r="H872" s="457">
        <f>IF(A872="P",INDEX('LŠZ P'!A$2:AP$2000,B872,17),INDEX('LŠZ H'!A$2:AI$2000,B872,17))</f>
        <v>20340</v>
      </c>
      <c r="I872" s="254">
        <v>43585</v>
      </c>
      <c r="J872" s="289" t="str">
        <f>IF(A872="P",INDEX('LŠZ P'!A$2:AP$2000,B872,2),INDEX('LŠZ H'!A$2:AI$2000,B872,2))</f>
        <v>PK</v>
      </c>
      <c r="K872" s="458" t="str">
        <f>IF(A872="P",CONCATENATE(INDEX('LŠZ P'!A$2:AP$2000,B872,24),",",INDEX('LŠZ P'!A$2:AP$2000,B872,26)," ",INDEX('LŠZ P'!A$2:AP$2000,B872,25)),CONCATENATE(INDEX('LŠZ H'!A$2:AI$2000,B872,24),",",INDEX('LŠZ H'!A$2:AI$2000,B872,26)," ",INDEX('LŠZ H'!A$2:AI$2000,B872,25)))</f>
        <v>K cintorínu 1220/22,957 01 Bánovce nad Bebravou</v>
      </c>
      <c r="L872" s="456" t="str">
        <f>IF(A872="P",INDEX('LŠZ P'!A$2:AP$2000,B872,20),INDEX('LŠZ H'!A$2:AI$2000,B872,20))</f>
        <v>Podmaník</v>
      </c>
      <c r="M872" s="456" t="str">
        <f>IF(A872="P",CONCATENATE(INDEX('LŠZ P'!A$2:AP$2000,B872,3),"/",INDEX('LŠZ P'!A$2:AP$2000,B872,4)),CONCATENATE(INDEX('LŠZ H'!A$2:AI$2000,B872,3),"/",INDEX('LŠZ H'!A$2:AI$2000,B872,4)))</f>
        <v>FUSION M/</v>
      </c>
      <c r="N872" s="459" t="str">
        <f>IF(A872="P",CONCATENATE(INDEX('LŠZ P'!A$2:AP$2000,B872,23),";",INDEX('LŠZ P'!A$2:AP$2000,B872,42)),CONCATENATE(INDEX('LŠZ H'!A$2:AI$2000,B872,23),";",INDEX('LŠZ H'!A$2:AI$2000,B872,39)))</f>
        <v>0;</v>
      </c>
      <c r="O872" s="460">
        <v>43747</v>
      </c>
      <c r="P872" s="252"/>
    </row>
    <row r="873" spans="1:16" s="256" customFormat="1" x14ac:dyDescent="0.2">
      <c r="A873" s="461" t="s">
        <v>991</v>
      </c>
      <c r="B873" s="465">
        <v>742</v>
      </c>
      <c r="C873" s="454">
        <v>870</v>
      </c>
      <c r="D873" s="288" t="str">
        <f>IF(A873="P",INDEX('LŠZ P'!A$2:AP$2000,B873,11),INDEX('LŠZ H'!A$2:AI$2000,B873,11))</f>
        <v>Pavel BUKAI</v>
      </c>
      <c r="E873" s="456" t="str">
        <f>IF(A873="P",INDEX('LŠZ P'!A$2:AP$2000,B873,5),INDEX('LŠZ H'!A$2:AI$2000,B873,5))</f>
        <v>OM-P742</v>
      </c>
      <c r="F873" s="457" t="str">
        <f>IF(A873="P",INDEX('LŠZ P'!A$2:AP$2000,B873,6),INDEX('LŠZ H'!A$2:AI$2000,B873,6))</f>
        <v>P742</v>
      </c>
      <c r="G873" s="289" t="str">
        <f>IF(A873="P",INDEX('LŠZ P'!A$2:AP$2000,B873,21),INDEX('LŠZ H'!A$2:AI$2000,B873,21))</f>
        <v>P,P</v>
      </c>
      <c r="H873" s="457">
        <f>IF(A873="P",INDEX('LŠZ P'!A$2:AP$2000,B873,17),INDEX('LŠZ H'!A$2:AI$2000,B873,17))</f>
        <v>18220</v>
      </c>
      <c r="I873" s="254" t="s">
        <v>5447</v>
      </c>
      <c r="J873" s="289" t="str">
        <f>IF(A873="P",INDEX('LŠZ P'!A$2:AP$2000,B873,2),INDEX('LŠZ H'!A$2:AI$2000,B873,2))</f>
        <v>MPK</v>
      </c>
      <c r="K873" s="458" t="str">
        <f>IF(A873="P",CONCATENATE(INDEX('LŠZ P'!A$2:AP$2000,B873,24),",",INDEX('LŠZ P'!A$2:AP$2000,B873,26)," ",INDEX('LŠZ P'!A$2:AP$2000,B873,25)),CONCATENATE(INDEX('LŠZ H'!A$2:AI$2000,B873,24),",",INDEX('LŠZ H'!A$2:AI$2000,B873,26)," ",INDEX('LŠZ H'!A$2:AI$2000,B873,25)))</f>
        <v>Vojtechovce 582,930 38 Nový Život</v>
      </c>
      <c r="L873" s="456" t="str">
        <f>IF(A873="P",INDEX('LŠZ P'!A$2:AP$2000,B873,20),INDEX('LŠZ H'!A$2:AI$2000,B873,20))</f>
        <v>Holuj</v>
      </c>
      <c r="M873" s="456" t="str">
        <f>IF(A873="P",CONCATENATE(INDEX('LŠZ P'!A$2:AP$2000,B873,3),"/",INDEX('LŠZ P'!A$2:AP$2000,B873,4)),CONCATENATE(INDEX('LŠZ H'!A$2:AI$2000,B873,3),"/",INDEX('LŠZ H'!A$2:AI$2000,B873,4)))</f>
        <v>DESIRE S/RODEO 125</v>
      </c>
      <c r="N873" s="459" t="str">
        <f>IF(A873="P",CONCATENATE(INDEX('LŠZ P'!A$2:AP$2000,B873,23),";",INDEX('LŠZ P'!A$2:AP$2000,B873,42)),CONCATENATE(INDEX('LŠZ H'!A$2:AI$2000,B873,23),";",INDEX('LŠZ H'!A$2:AI$2000,B873,39)))</f>
        <v>241//241//255;</v>
      </c>
      <c r="O873" s="462">
        <v>43150</v>
      </c>
      <c r="P873" s="255"/>
    </row>
    <row r="874" spans="1:16" s="256" customFormat="1" x14ac:dyDescent="0.2">
      <c r="A874" s="463" t="s">
        <v>991</v>
      </c>
      <c r="B874" s="465">
        <v>288</v>
      </c>
      <c r="C874" s="454">
        <v>871</v>
      </c>
      <c r="D874" s="288" t="str">
        <f>IF(A874="P",INDEX('LŠZ P'!A$2:AP$2000,B874,11),INDEX('LŠZ H'!A$2:AI$2000,B874,11))</f>
        <v>Tomáš HAVRILKO</v>
      </c>
      <c r="E874" s="456" t="str">
        <f>IF(A874="P",INDEX('LŠZ P'!A$2:AP$2000,B874,5),INDEX('LŠZ H'!A$2:AI$2000,B874,5))</f>
        <v>OM-P288</v>
      </c>
      <c r="F874" s="457" t="str">
        <f>IF(A874="P",INDEX('LŠZ P'!A$2:AP$2000,B874,6),INDEX('LŠZ H'!A$2:AI$2000,B874,6))</f>
        <v>P288</v>
      </c>
      <c r="G874" s="289" t="str">
        <f>IF(A874="P",INDEX('LŠZ P'!A$2:AP$2000,B874,21),INDEX('LŠZ H'!A$2:AI$2000,B874,21))</f>
        <v>V,V</v>
      </c>
      <c r="H874" s="457">
        <f>IF(A874="P",INDEX('LŠZ P'!A$2:AP$2000,B874,17),INDEX('LŠZ H'!A$2:AI$2000,B874,17))</f>
        <v>17855</v>
      </c>
      <c r="I874" s="254">
        <v>43020</v>
      </c>
      <c r="J874" s="289" t="str">
        <f>IF(A874="P",INDEX('LŠZ P'!A$2:AP$2000,B874,2),INDEX('LŠZ H'!A$2:AI$2000,B874,2))</f>
        <v>MPK</v>
      </c>
      <c r="K874" s="458" t="str">
        <f>IF(A874="P",CONCATENATE(INDEX('LŠZ P'!A$2:AP$2000,B874,24),",",INDEX('LŠZ P'!A$2:AP$2000,B874,26)," ",INDEX('LŠZ P'!A$2:AP$2000,B874,25)),CONCATENATE(INDEX('LŠZ H'!A$2:AI$2000,B874,24),",",INDEX('LŠZ H'!A$2:AI$2000,B874,26)," ",INDEX('LŠZ H'!A$2:AI$2000,B874,25)))</f>
        <v>Vihorlatská 1418/6,069 01 Snina</v>
      </c>
      <c r="L874" s="456" t="str">
        <f>IF(A874="P",INDEX('LŠZ P'!A$2:AP$2000,B874,20),INDEX('LŠZ H'!A$2:AI$2000,B874,20))</f>
        <v>Krempaský</v>
      </c>
      <c r="M874" s="456" t="str">
        <f>IF(A874="P",CONCATENATE(INDEX('LŠZ P'!A$2:AP$2000,B874,3),"/",INDEX('LŠZ P'!A$2:AP$2000,B874,4)),CONCATENATE(INDEX('LŠZ H'!A$2:AI$2000,B874,3),"/",INDEX('LŠZ H'!A$2:AI$2000,B874,4)))</f>
        <v>BOLERO 5 M/SIMPLIFY X3</v>
      </c>
      <c r="N874" s="459" t="str">
        <f>IF(A874="P",CONCATENATE(INDEX('LŠZ P'!A$2:AP$2000,B874,23),";",INDEX('LŠZ P'!A$2:AP$2000,B874,42)),CONCATENATE(INDEX('LŠZ H'!A$2:AI$2000,B874,23),";",INDEX('LŠZ H'!A$2:AI$2000,B874,39)))</f>
        <v>15//0;</v>
      </c>
      <c r="O874" s="462">
        <v>43750</v>
      </c>
      <c r="P874" s="255"/>
    </row>
    <row r="875" spans="1:16" s="256" customFormat="1" x14ac:dyDescent="0.2">
      <c r="A875" s="461" t="s">
        <v>991</v>
      </c>
      <c r="B875" s="465">
        <v>1184</v>
      </c>
      <c r="C875" s="454">
        <v>872</v>
      </c>
      <c r="D875" s="288" t="str">
        <f>IF(A875="P",INDEX('LŠZ P'!A$2:AP$2000,B875,11),INDEX('LŠZ H'!A$2:AI$2000,B875,11))</f>
        <v>Miroslav SMOLINSKÝ</v>
      </c>
      <c r="E875" s="456" t="str">
        <f>IF(A875="P",INDEX('LŠZ P'!A$2:AP$2000,B875,5),INDEX('LŠZ H'!A$2:AI$2000,B875,5))</f>
        <v>OM-L184</v>
      </c>
      <c r="F875" s="457">
        <f>IF(A875="P",INDEX('LŠZ P'!A$2:AP$2000,B875,6),INDEX('LŠZ H'!A$2:AI$2000,B875,6))</f>
        <v>0</v>
      </c>
      <c r="G875" s="289" t="str">
        <f>IF(A875="P",INDEX('LŠZ P'!A$2:AP$2000,B875,21),INDEX('LŠZ H'!A$2:AI$2000,B875,21))</f>
        <v>P</v>
      </c>
      <c r="H875" s="457">
        <f>IF(A875="P",INDEX('LŠZ P'!A$2:AP$2000,B875,17),INDEX('LŠZ H'!A$2:AI$2000,B875,17))</f>
        <v>16641</v>
      </c>
      <c r="I875" s="254">
        <v>43020</v>
      </c>
      <c r="J875" s="289" t="str">
        <f>IF(A875="P",INDEX('LŠZ P'!A$2:AP$2000,B875,2),INDEX('LŠZ H'!A$2:AI$2000,B875,2))</f>
        <v>PK</v>
      </c>
      <c r="K875" s="458" t="str">
        <f>IF(A875="P",CONCATENATE(INDEX('LŠZ P'!A$2:AP$2000,B875,24),",",INDEX('LŠZ P'!A$2:AP$2000,B875,26)," ",INDEX('LŠZ P'!A$2:AP$2000,B875,25)),CONCATENATE(INDEX('LŠZ H'!A$2:AI$2000,B875,24),",",INDEX('LŠZ H'!A$2:AI$2000,B875,26)," ",INDEX('LŠZ H'!A$2:AI$2000,B875,25)))</f>
        <v xml:space="preserve">Lakšárska Nová Ves 396,908 76 </v>
      </c>
      <c r="L875" s="456" t="str">
        <f>IF(A875="P",INDEX('LŠZ P'!A$2:AP$2000,B875,20),INDEX('LŠZ H'!A$2:AI$2000,B875,20))</f>
        <v>Mitter</v>
      </c>
      <c r="M875" s="456" t="str">
        <f>IF(A875="P",CONCATENATE(INDEX('LŠZ P'!A$2:AP$2000,B875,3),"/",INDEX('LŠZ P'!A$2:AP$2000,B875,4)),CONCATENATE(INDEX('LŠZ H'!A$2:AI$2000,B875,3),"/",INDEX('LŠZ H'!A$2:AI$2000,B875,4)))</f>
        <v>COMET 2 S/</v>
      </c>
      <c r="N875" s="459" t="str">
        <f>IF(A875="P",CONCATENATE(INDEX('LŠZ P'!A$2:AP$2000,B875,23),";",INDEX('LŠZ P'!A$2:AP$2000,B875,42)),CONCATENATE(INDEX('LŠZ H'!A$2:AI$2000,B875,23),";",INDEX('LŠZ H'!A$2:AI$2000,B875,39)))</f>
        <v>50,45;</v>
      </c>
      <c r="O875" s="462">
        <v>43746</v>
      </c>
      <c r="P875" s="255"/>
    </row>
    <row r="876" spans="1:16" x14ac:dyDescent="0.2">
      <c r="A876" s="461" t="s">
        <v>991</v>
      </c>
      <c r="B876" s="465">
        <v>1051</v>
      </c>
      <c r="C876" s="454">
        <v>873</v>
      </c>
      <c r="D876" s="288" t="str">
        <f>IF(A876="P",INDEX('LŠZ P'!A$2:AP$2000,B876,11),INDEX('LŠZ H'!A$2:AI$2000,B876,11))</f>
        <v>Dušan ŠURINA</v>
      </c>
      <c r="E876" s="456" t="str">
        <f>IF(A876="P",INDEX('LŠZ P'!A$2:AP$2000,B876,5),INDEX('LŠZ H'!A$2:AI$2000,B876,5))</f>
        <v>OM-L051</v>
      </c>
      <c r="F876" s="457">
        <f>IF(A876="P",INDEX('LŠZ P'!A$2:AP$2000,B876,6),INDEX('LŠZ H'!A$2:AI$2000,B876,6))</f>
        <v>0</v>
      </c>
      <c r="G876" s="289" t="str">
        <f>IF(A876="P",INDEX('LŠZ P'!A$2:AP$2000,B876,21),INDEX('LŠZ H'!A$2:AI$2000,B876,21))</f>
        <v>P</v>
      </c>
      <c r="H876" s="457">
        <f>IF(A876="P",INDEX('LŠZ P'!A$2:AP$2000,B876,17),INDEX('LŠZ H'!A$2:AI$2000,B876,17))</f>
        <v>16936</v>
      </c>
      <c r="I876" s="254">
        <v>43020</v>
      </c>
      <c r="J876" s="289" t="str">
        <f>IF(A876="P",INDEX('LŠZ P'!A$2:AP$2000,B876,2),INDEX('LŠZ H'!A$2:AI$2000,B876,2))</f>
        <v>PK</v>
      </c>
      <c r="K876" s="458" t="str">
        <f>IF(A876="P",CONCATENATE(INDEX('LŠZ P'!A$2:AP$2000,B876,24),",",INDEX('LŠZ P'!A$2:AP$2000,B876,26)," ",INDEX('LŠZ P'!A$2:AP$2000,B876,25)),CONCATENATE(INDEX('LŠZ H'!A$2:AI$2000,B876,24),",",INDEX('LŠZ H'!A$2:AI$2000,B876,26)," ",INDEX('LŠZ H'!A$2:AI$2000,B876,25)))</f>
        <v>Košická 43,048 01 Rožňava</v>
      </c>
      <c r="L876" s="456" t="str">
        <f>IF(A876="P",INDEX('LŠZ P'!A$2:AP$2000,B876,20),INDEX('LŠZ H'!A$2:AI$2000,B876,20))</f>
        <v>Šáriczki</v>
      </c>
      <c r="M876" s="456" t="str">
        <f>IF(A876="P",CONCATENATE(INDEX('LŠZ P'!A$2:AP$2000,B876,3),"/",INDEX('LŠZ P'!A$2:AP$2000,B876,4)),CONCATENATE(INDEX('LŠZ H'!A$2:AI$2000,B876,3),"/",INDEX('LŠZ H'!A$2:AI$2000,B876,4)))</f>
        <v>ICEPEAK 5 26/</v>
      </c>
      <c r="N876" s="459" t="str">
        <f>IF(A876="P",CONCATENATE(INDEX('LŠZ P'!A$2:AP$2000,B876,23),";",INDEX('LŠZ P'!A$2:AP$2000,B876,42)),CONCATENATE(INDEX('LŠZ H'!A$2:AI$2000,B876,23),";",INDEX('LŠZ H'!A$2:AI$2000,B876,39)))</f>
        <v>147;</v>
      </c>
      <c r="O876" s="462">
        <v>43380</v>
      </c>
      <c r="P876" s="255"/>
    </row>
    <row r="877" spans="1:16" x14ac:dyDescent="0.2">
      <c r="A877" s="461" t="s">
        <v>991</v>
      </c>
      <c r="B877" s="465">
        <v>812</v>
      </c>
      <c r="C877" s="454">
        <v>874</v>
      </c>
      <c r="D877" s="288" t="str">
        <f>IF(A877="P",INDEX('LŠZ P'!A$2:AP$2000,B877,11),INDEX('LŠZ H'!A$2:AI$2000,B877,11))</f>
        <v>Ing. Slavomír  IĽOV</v>
      </c>
      <c r="E877" s="456" t="str">
        <f>IF(A877="P",INDEX('LŠZ P'!A$2:AP$2000,B877,5),INDEX('LŠZ H'!A$2:AI$2000,B877,5))</f>
        <v>OM-P812</v>
      </c>
      <c r="F877" s="457">
        <f>IF(A877="P",INDEX('LŠZ P'!A$2:AP$2000,B877,6),INDEX('LŠZ H'!A$2:AI$2000,B877,6))</f>
        <v>0</v>
      </c>
      <c r="G877" s="289" t="str">
        <f>IF(A877="P",INDEX('LŠZ P'!A$2:AP$2000,B877,21),INDEX('LŠZ H'!A$2:AI$2000,B877,21))</f>
        <v>P</v>
      </c>
      <c r="H877" s="457">
        <f>IF(A877="P",INDEX('LŠZ P'!A$2:AP$2000,B877,17),INDEX('LŠZ H'!A$2:AI$2000,B877,17))</f>
        <v>20113</v>
      </c>
      <c r="I877" s="254">
        <v>43020</v>
      </c>
      <c r="J877" s="289" t="str">
        <f>IF(A877="P",INDEX('LŠZ P'!A$2:AP$2000,B877,2),INDEX('LŠZ H'!A$2:AI$2000,B877,2))</f>
        <v>PK</v>
      </c>
      <c r="K877" s="458" t="str">
        <f>IF(A877="P",CONCATENATE(INDEX('LŠZ P'!A$2:AP$2000,B877,24),",",INDEX('LŠZ P'!A$2:AP$2000,B877,26)," ",INDEX('LŠZ P'!A$2:AP$2000,B877,25)),CONCATENATE(INDEX('LŠZ H'!A$2:AI$2000,B877,24),",",INDEX('LŠZ H'!A$2:AI$2000,B877,26)," ",INDEX('LŠZ H'!A$2:AI$2000,B877,25)))</f>
        <v>Zakarpatská 20,048 01 Rožňava</v>
      </c>
      <c r="L877" s="456" t="str">
        <f>IF(A877="P",INDEX('LŠZ P'!A$2:AP$2000,B877,20),INDEX('LŠZ H'!A$2:AI$2000,B877,20))</f>
        <v>Šáriczki</v>
      </c>
      <c r="M877" s="456" t="str">
        <f>IF(A877="P",CONCATENATE(INDEX('LŠZ P'!A$2:AP$2000,B877,3),"/",INDEX('LŠZ P'!A$2:AP$2000,B877,4)),CONCATENATE(INDEX('LŠZ H'!A$2:AI$2000,B877,3),"/",INDEX('LŠZ H'!A$2:AI$2000,B877,4)))</f>
        <v>RISE 2 L/</v>
      </c>
      <c r="N877" s="459" t="str">
        <f>IF(A877="P",CONCATENATE(INDEX('LŠZ P'!A$2:AP$2000,B877,23),";",INDEX('LŠZ P'!A$2:AP$2000,B877,42)),CONCATENATE(INDEX('LŠZ H'!A$2:AI$2000,B877,23),";",INDEX('LŠZ H'!A$2:AI$2000,B877,39)))</f>
        <v>44,17;</v>
      </c>
      <c r="O877" s="462">
        <v>43745</v>
      </c>
      <c r="P877" s="255"/>
    </row>
    <row r="878" spans="1:16" x14ac:dyDescent="0.2">
      <c r="A878" s="461" t="s">
        <v>991</v>
      </c>
      <c r="B878" s="465">
        <v>415</v>
      </c>
      <c r="C878" s="454">
        <v>875</v>
      </c>
      <c r="D878" s="288" t="str">
        <f>IF(A878="P",INDEX('LŠZ P'!A$2:AP$2000,B878,11),INDEX('LŠZ H'!A$2:AI$2000,B878,11))</f>
        <v>Dušan ŠURINA</v>
      </c>
      <c r="E878" s="456" t="str">
        <f>IF(A878="P",INDEX('LŠZ P'!A$2:AP$2000,B878,5),INDEX('LŠZ H'!A$2:AI$2000,B878,5))</f>
        <v>OM-P415</v>
      </c>
      <c r="F878" s="457">
        <f>IF(A878="P",INDEX('LŠZ P'!A$2:AP$2000,B878,6),INDEX('LŠZ H'!A$2:AI$2000,B878,6))</f>
        <v>0</v>
      </c>
      <c r="G878" s="289" t="str">
        <f>IF(A878="P",INDEX('LŠZ P'!A$2:AP$2000,B878,21),INDEX('LŠZ H'!A$2:AI$2000,B878,21))</f>
        <v>P</v>
      </c>
      <c r="H878" s="457">
        <f>IF(A878="P",INDEX('LŠZ P'!A$2:AP$2000,B878,17),INDEX('LŠZ H'!A$2:AI$2000,B878,17))</f>
        <v>18632</v>
      </c>
      <c r="I878" s="254">
        <v>43020</v>
      </c>
      <c r="J878" s="289" t="str">
        <f>IF(A878="P",INDEX('LŠZ P'!A$2:AP$2000,B878,2),INDEX('LŠZ H'!A$2:AI$2000,B878,2))</f>
        <v>PK</v>
      </c>
      <c r="K878" s="458" t="str">
        <f>IF(A878="P",CONCATENATE(INDEX('LŠZ P'!A$2:AP$2000,B878,24),",",INDEX('LŠZ P'!A$2:AP$2000,B878,26)," ",INDEX('LŠZ P'!A$2:AP$2000,B878,25)),CONCATENATE(INDEX('LŠZ H'!A$2:AI$2000,B878,24),",",INDEX('LŠZ H'!A$2:AI$2000,B878,26)," ",INDEX('LŠZ H'!A$2:AI$2000,B878,25)))</f>
        <v>Košická 43,048 01 Rožňava</v>
      </c>
      <c r="L878" s="456" t="str">
        <f>IF(A878="P",INDEX('LŠZ P'!A$2:AP$2000,B878,20),INDEX('LŠZ H'!A$2:AI$2000,B878,20))</f>
        <v>Šáriczki</v>
      </c>
      <c r="M878" s="456" t="str">
        <f>IF(A878="P",CONCATENATE(INDEX('LŠZ P'!A$2:AP$2000,B878,3),"/",INDEX('LŠZ P'!A$2:AP$2000,B878,4)),CONCATENATE(INDEX('LŠZ H'!A$2:AI$2000,B878,3),"/",INDEX('LŠZ H'!A$2:AI$2000,B878,4)))</f>
        <v>ICEPEAK 6 26/</v>
      </c>
      <c r="N878" s="459" t="str">
        <f>IF(A878="P",CONCATENATE(INDEX('LŠZ P'!A$2:AP$2000,B878,23),";",INDEX('LŠZ P'!A$2:AP$2000,B878,42)),CONCATENATE(INDEX('LŠZ H'!A$2:AI$2000,B878,23),";",INDEX('LŠZ H'!A$2:AI$2000,B878,39)))</f>
        <v>194;</v>
      </c>
      <c r="O878" s="462">
        <v>43380</v>
      </c>
      <c r="P878" s="255"/>
    </row>
    <row r="879" spans="1:16" x14ac:dyDescent="0.2">
      <c r="A879" s="461" t="s">
        <v>991</v>
      </c>
      <c r="B879" s="465">
        <v>860</v>
      </c>
      <c r="C879" s="454">
        <v>876</v>
      </c>
      <c r="D879" s="288" t="str">
        <f>IF(A879="P",INDEX('LŠZ P'!A$2:AP$2000,B879,11),INDEX('LŠZ H'!A$2:AI$2000,B879,11))</f>
        <v>Mgr. Alexander ŠÁRICZKI</v>
      </c>
      <c r="E879" s="456" t="str">
        <f>IF(A879="P",INDEX('LŠZ P'!A$2:AP$2000,B879,5),INDEX('LŠZ H'!A$2:AI$2000,B879,5))</f>
        <v>OM-P860</v>
      </c>
      <c r="F879" s="457">
        <f>IF(A879="P",INDEX('LŠZ P'!A$2:AP$2000,B879,6),INDEX('LŠZ H'!A$2:AI$2000,B879,6))</f>
        <v>0</v>
      </c>
      <c r="G879" s="289" t="str">
        <f>IF(A879="P",INDEX('LŠZ P'!A$2:AP$2000,B879,21),INDEX('LŠZ H'!A$2:AI$2000,B879,21))</f>
        <v>P</v>
      </c>
      <c r="H879" s="457">
        <f>IF(A879="P",INDEX('LŠZ P'!A$2:AP$2000,B879,17),INDEX('LŠZ H'!A$2:AI$2000,B879,17))</f>
        <v>18634</v>
      </c>
      <c r="I879" s="254">
        <v>43020</v>
      </c>
      <c r="J879" s="289" t="str">
        <f>IF(A879="P",INDEX('LŠZ P'!A$2:AP$2000,B879,2),INDEX('LŠZ H'!A$2:AI$2000,B879,2))</f>
        <v>PK</v>
      </c>
      <c r="K879" s="458" t="str">
        <f>IF(A879="P",CONCATENATE(INDEX('LŠZ P'!A$2:AP$2000,B879,24),",",INDEX('LŠZ P'!A$2:AP$2000,B879,26)," ",INDEX('LŠZ P'!A$2:AP$2000,B879,25)),CONCATENATE(INDEX('LŠZ H'!A$2:AI$2000,B879,24),",",INDEX('LŠZ H'!A$2:AI$2000,B879,26)," ",INDEX('LŠZ H'!A$2:AI$2000,B879,25)))</f>
        <v>Jazmínová 4,040 11 Košice</v>
      </c>
      <c r="L879" s="456" t="str">
        <f>IF(A879="P",INDEX('LŠZ P'!A$2:AP$2000,B879,20),INDEX('LŠZ H'!A$2:AI$2000,B879,20))</f>
        <v>Šáriczki</v>
      </c>
      <c r="M879" s="456" t="str">
        <f>IF(A879="P",CONCATENATE(INDEX('LŠZ P'!A$2:AP$2000,B879,3),"/",INDEX('LŠZ P'!A$2:AP$2000,B879,4)),CONCATENATE(INDEX('LŠZ H'!A$2:AI$2000,B879,3),"/",INDEX('LŠZ H'!A$2:AI$2000,B879,4)))</f>
        <v>ICEPEAK 3 26/</v>
      </c>
      <c r="N879" s="459" t="str">
        <f>IF(A879="P",CONCATENATE(INDEX('LŠZ P'!A$2:AP$2000,B879,23),";",INDEX('LŠZ P'!A$2:AP$2000,B879,42)),CONCATENATE(INDEX('LŠZ H'!A$2:AI$2000,B879,23),";",INDEX('LŠZ H'!A$2:AI$2000,B879,39)))</f>
        <v>263,5;</v>
      </c>
      <c r="O879" s="462">
        <v>43382</v>
      </c>
      <c r="P879" s="255"/>
    </row>
    <row r="880" spans="1:16" x14ac:dyDescent="0.2">
      <c r="A880" s="461" t="s">
        <v>991</v>
      </c>
      <c r="B880" s="465">
        <v>631</v>
      </c>
      <c r="C880" s="454">
        <v>877</v>
      </c>
      <c r="D880" s="288" t="str">
        <f>IF(A880="P",INDEX('LŠZ P'!A$2:AP$2000,B880,11),INDEX('LŠZ H'!A$2:AI$2000,B880,11))</f>
        <v>Matej MÜHELYI</v>
      </c>
      <c r="E880" s="456" t="str">
        <f>IF(A880="P",INDEX('LŠZ P'!A$2:AP$2000,B880,5),INDEX('LŠZ H'!A$2:AI$2000,B880,5))</f>
        <v>OM-P631</v>
      </c>
      <c r="F880" s="457">
        <f>IF(A880="P",INDEX('LŠZ P'!A$2:AP$2000,B880,6),INDEX('LŠZ H'!A$2:AI$2000,B880,6))</f>
        <v>0</v>
      </c>
      <c r="G880" s="289" t="str">
        <f>IF(A880="P",INDEX('LŠZ P'!A$2:AP$2000,B880,21),INDEX('LŠZ H'!A$2:AI$2000,B880,21))</f>
        <v>V</v>
      </c>
      <c r="H880" s="457">
        <f>IF(A880="P",INDEX('LŠZ P'!A$2:AP$2000,B880,17),INDEX('LŠZ H'!A$2:AI$2000,B880,17))</f>
        <v>20269</v>
      </c>
      <c r="I880" s="254">
        <v>43020</v>
      </c>
      <c r="J880" s="289" t="str">
        <f>IF(A880="P",INDEX('LŠZ P'!A$2:AP$2000,B880,2),INDEX('LŠZ H'!A$2:AI$2000,B880,2))</f>
        <v>PK</v>
      </c>
      <c r="K880" s="458" t="str">
        <f>IF(A880="P",CONCATENATE(INDEX('LŠZ P'!A$2:AP$2000,B880,24),",",INDEX('LŠZ P'!A$2:AP$2000,B880,26)," ",INDEX('LŠZ P'!A$2:AP$2000,B880,25)),CONCATENATE(INDEX('LŠZ H'!A$2:AI$2000,B880,24),",",INDEX('LŠZ H'!A$2:AI$2000,B880,26)," ",INDEX('LŠZ H'!A$2:AI$2000,B880,25)))</f>
        <v>Gemerská 1776/6,010 08 Žilina</v>
      </c>
      <c r="L880" s="456" t="str">
        <f>IF(A880="P",INDEX('LŠZ P'!A$2:AP$2000,B880,20),INDEX('LŠZ H'!A$2:AI$2000,B880,20))</f>
        <v>Jánošík</v>
      </c>
      <c r="M880" s="456" t="str">
        <f>IF(A880="P",CONCATENATE(INDEX('LŠZ P'!A$2:AP$2000,B880,3),"/",INDEX('LŠZ P'!A$2:AP$2000,B880,4)),CONCATENATE(INDEX('LŠZ H'!A$2:AI$2000,B880,3),"/",INDEX('LŠZ H'!A$2:AI$2000,B880,4)))</f>
        <v>ALPHA 6 31/</v>
      </c>
      <c r="N880" s="459" t="str">
        <f>IF(A880="P",CONCATENATE(INDEX('LŠZ P'!A$2:AP$2000,B880,23),";",INDEX('LŠZ P'!A$2:AP$2000,B880,42)),CONCATENATE(INDEX('LŠZ H'!A$2:AI$2000,B880,23),";",INDEX('LŠZ H'!A$2:AI$2000,B880,39)))</f>
        <v>0;</v>
      </c>
      <c r="O880" s="462">
        <v>43745</v>
      </c>
      <c r="P880" s="255"/>
    </row>
    <row r="881" spans="1:16" x14ac:dyDescent="0.2">
      <c r="A881" s="461" t="s">
        <v>991</v>
      </c>
      <c r="B881" s="465">
        <v>629</v>
      </c>
      <c r="C881" s="454">
        <v>878</v>
      </c>
      <c r="D881" s="288" t="str">
        <f>IF(A881="P",INDEX('LŠZ P'!A$2:AP$2000,B881,11),INDEX('LŠZ H'!A$2:AI$2000,B881,11))</f>
        <v>Tomáš DZURENDA</v>
      </c>
      <c r="E881" s="456" t="str">
        <f>IF(A881="P",INDEX('LŠZ P'!A$2:AP$2000,B881,5),INDEX('LŠZ H'!A$2:AI$2000,B881,5))</f>
        <v>OM-P629</v>
      </c>
      <c r="F881" s="457">
        <f>IF(A881="P",INDEX('LŠZ P'!A$2:AP$2000,B881,6),INDEX('LŠZ H'!A$2:AI$2000,B881,6))</f>
        <v>0</v>
      </c>
      <c r="G881" s="289" t="str">
        <f>IF(A881="P",INDEX('LŠZ P'!A$2:AP$2000,B881,21),INDEX('LŠZ H'!A$2:AI$2000,B881,21))</f>
        <v>P</v>
      </c>
      <c r="H881" s="457">
        <f>IF(A881="P",INDEX('LŠZ P'!A$2:AP$2000,B881,17),INDEX('LŠZ H'!A$2:AI$2000,B881,17))</f>
        <v>16713</v>
      </c>
      <c r="I881" s="254">
        <v>43020</v>
      </c>
      <c r="J881" s="289" t="str">
        <f>IF(A881="P",INDEX('LŠZ P'!A$2:AP$2000,B881,2),INDEX('LŠZ H'!A$2:AI$2000,B881,2))</f>
        <v>PK</v>
      </c>
      <c r="K881" s="458" t="str">
        <f>IF(A881="P",CONCATENATE(INDEX('LŠZ P'!A$2:AP$2000,B881,24),",",INDEX('LŠZ P'!A$2:AP$2000,B881,26)," ",INDEX('LŠZ P'!A$2:AP$2000,B881,25)),CONCATENATE(INDEX('LŠZ H'!A$2:AI$2000,B881,24),",",INDEX('LŠZ H'!A$2:AI$2000,B881,26)," ",INDEX('LŠZ H'!A$2:AI$2000,B881,25)))</f>
        <v>Kaštielska 2,821 05 Bratislava</v>
      </c>
      <c r="L881" s="456" t="str">
        <f>IF(A881="P",INDEX('LŠZ P'!A$2:AP$2000,B881,20),INDEX('LŠZ H'!A$2:AI$2000,B881,20))</f>
        <v>Matovič</v>
      </c>
      <c r="M881" s="456" t="str">
        <f>IF(A881="P",CONCATENATE(INDEX('LŠZ P'!A$2:AP$2000,B881,3),"/",INDEX('LŠZ P'!A$2:AP$2000,B881,4)),CONCATENATE(INDEX('LŠZ H'!A$2:AI$2000,B881,3),"/",INDEX('LŠZ H'!A$2:AI$2000,B881,4)))</f>
        <v>PLUTO 3 ML/</v>
      </c>
      <c r="N881" s="459" t="str">
        <f>IF(A881="P",CONCATENATE(INDEX('LŠZ P'!A$2:AP$2000,B881,23),";",INDEX('LŠZ P'!A$2:AP$2000,B881,42)),CONCATENATE(INDEX('LŠZ H'!A$2:AI$2000,B881,23),";",INDEX('LŠZ H'!A$2:AI$2000,B881,39)))</f>
        <v>42;</v>
      </c>
      <c r="O881" s="462">
        <v>43747</v>
      </c>
      <c r="P881" s="255"/>
    </row>
    <row r="882" spans="1:16" x14ac:dyDescent="0.2">
      <c r="A882" s="461" t="s">
        <v>991</v>
      </c>
      <c r="B882" s="465">
        <v>552</v>
      </c>
      <c r="C882" s="454">
        <v>879</v>
      </c>
      <c r="D882" s="288" t="str">
        <f>IF(A882="P",INDEX('LŠZ P'!A$2:AP$2000,B882,11),INDEX('LŠZ H'!A$2:AI$2000,B882,11))</f>
        <v>Gabriel GANYO</v>
      </c>
      <c r="E882" s="456" t="str">
        <f>IF(A882="P",INDEX('LŠZ P'!A$2:AP$2000,B882,5),INDEX('LŠZ H'!A$2:AI$2000,B882,5))</f>
        <v>OM-P552</v>
      </c>
      <c r="F882" s="457">
        <f>IF(A882="P",INDEX('LŠZ P'!A$2:AP$2000,B882,6),INDEX('LŠZ H'!A$2:AI$2000,B882,6))</f>
        <v>0</v>
      </c>
      <c r="G882" s="289" t="str">
        <f>IF(A882="P",INDEX('LŠZ P'!A$2:AP$2000,B882,21),INDEX('LŠZ H'!A$2:AI$2000,B882,21))</f>
        <v>V</v>
      </c>
      <c r="H882" s="457">
        <f>IF(A882="P",INDEX('LŠZ P'!A$2:AP$2000,B882,17),INDEX('LŠZ H'!A$2:AI$2000,B882,17))</f>
        <v>21152</v>
      </c>
      <c r="I882" s="254">
        <v>43020</v>
      </c>
      <c r="J882" s="289" t="str">
        <f>IF(A882="P",INDEX('LŠZ P'!A$2:AP$2000,B882,2),INDEX('LŠZ H'!A$2:AI$2000,B882,2))</f>
        <v>PK</v>
      </c>
      <c r="K882" s="458" t="str">
        <f>IF(A882="P",CONCATENATE(INDEX('LŠZ P'!A$2:AP$2000,B882,24),",",INDEX('LŠZ P'!A$2:AP$2000,B882,26)," ",INDEX('LŠZ P'!A$2:AP$2000,B882,25)),CONCATENATE(INDEX('LŠZ H'!A$2:AI$2000,B882,24),",",INDEX('LŠZ H'!A$2:AI$2000,B882,26)," ",INDEX('LŠZ H'!A$2:AI$2000,B882,25)))</f>
        <v>Vinohradnícka 398/12,991 22 Bušince</v>
      </c>
      <c r="L882" s="456" t="str">
        <f>IF(A882="P",INDEX('LŠZ P'!A$2:AP$2000,B882,20),INDEX('LŠZ H'!A$2:AI$2000,B882,20))</f>
        <v>Kišš</v>
      </c>
      <c r="M882" s="456" t="str">
        <f>IF(A882="P",CONCATENATE(INDEX('LŠZ P'!A$2:AP$2000,B882,3),"/",INDEX('LŠZ P'!A$2:AP$2000,B882,4)),CONCATENATE(INDEX('LŠZ H'!A$2:AI$2000,B882,3),"/",INDEX('LŠZ H'!A$2:AI$2000,B882,4)))</f>
        <v>EPIC S/</v>
      </c>
      <c r="N882" s="459" t="str">
        <f>IF(A882="P",CONCATENATE(INDEX('LŠZ P'!A$2:AP$2000,B882,23),";",INDEX('LŠZ P'!A$2:AP$2000,B882,42)),CONCATENATE(INDEX('LŠZ H'!A$2:AI$2000,B882,23),";",INDEX('LŠZ H'!A$2:AI$2000,B882,39)))</f>
        <v>10;</v>
      </c>
      <c r="O882" s="462">
        <v>43443</v>
      </c>
      <c r="P882" s="255"/>
    </row>
    <row r="883" spans="1:16" x14ac:dyDescent="0.2">
      <c r="A883" s="463" t="s">
        <v>991</v>
      </c>
      <c r="B883" s="465">
        <v>645</v>
      </c>
      <c r="C883" s="454">
        <v>880</v>
      </c>
      <c r="D883" s="288" t="str">
        <f>IF(A883="P",INDEX('LŠZ P'!A$2:AP$2000,B883,11),INDEX('LŠZ H'!A$2:AI$2000,B883,11))</f>
        <v>Ing. Jaroslav HEČKO</v>
      </c>
      <c r="E883" s="456" t="str">
        <f>IF(A883="P",INDEX('LŠZ P'!A$2:AP$2000,B883,5),INDEX('LŠZ H'!A$2:AI$2000,B883,5))</f>
        <v>OM-P645</v>
      </c>
      <c r="F883" s="457" t="str">
        <f>IF(A883="P",INDEX('LŠZ P'!A$2:AP$2000,B883,6),INDEX('LŠZ H'!A$2:AI$2000,B883,6))</f>
        <v>P810</v>
      </c>
      <c r="G883" s="289" t="str">
        <f>IF(A883="P",INDEX('LŠZ P'!A$2:AP$2000,B883,21),INDEX('LŠZ H'!A$2:AI$2000,B883,21))</f>
        <v>P</v>
      </c>
      <c r="H883" s="457">
        <f>IF(A883="P",INDEX('LŠZ P'!A$2:AP$2000,B883,17),INDEX('LŠZ H'!A$2:AI$2000,B883,17))</f>
        <v>20169</v>
      </c>
      <c r="I883" s="254">
        <v>43020</v>
      </c>
      <c r="J883" s="289" t="str">
        <f>IF(A883="P",INDEX('LŠZ P'!A$2:AP$2000,B883,2),INDEX('LŠZ H'!A$2:AI$2000,B883,2))</f>
        <v>MPK</v>
      </c>
      <c r="K883" s="458" t="str">
        <f>IF(A883="P",CONCATENATE(INDEX('LŠZ P'!A$2:AP$2000,B883,24),",",INDEX('LŠZ P'!A$2:AP$2000,B883,26)," ",INDEX('LŠZ P'!A$2:AP$2000,B883,25)),CONCATENATE(INDEX('LŠZ H'!A$2:AI$2000,B883,24),",",INDEX('LŠZ H'!A$2:AI$2000,B883,26)," ",INDEX('LŠZ H'!A$2:AI$2000,B883,25)))</f>
        <v xml:space="preserve">Plavecký Mikuláš 203,906 35 </v>
      </c>
      <c r="L883" s="456" t="str">
        <f>IF(A883="P",INDEX('LŠZ P'!A$2:AP$2000,B883,20),INDEX('LŠZ H'!A$2:AI$2000,B883,20))</f>
        <v>Mitter</v>
      </c>
      <c r="M883" s="456" t="str">
        <f>IF(A883="P",CONCATENATE(INDEX('LŠZ P'!A$2:AP$2000,B883,3),"/",INDEX('LŠZ P'!A$2:AP$2000,B883,4)),CONCATENATE(INDEX('LŠZ H'!A$2:AI$2000,B883,3),"/",INDEX('LŠZ H'!A$2:AI$2000,B883,4)))</f>
        <v>PLUTO 3 ML/</v>
      </c>
      <c r="N883" s="459" t="str">
        <f>IF(A883="P",CONCATENATE(INDEX('LŠZ P'!A$2:AP$2000,B883,23),";",INDEX('LŠZ P'!A$2:AP$2000,B883,42)),CONCATENATE(INDEX('LŠZ H'!A$2:AI$2000,B883,23),";",INDEX('LŠZ H'!A$2:AI$2000,B883,39)))</f>
        <v>58;</v>
      </c>
      <c r="O883" s="462">
        <v>43746</v>
      </c>
      <c r="P883" s="255"/>
    </row>
    <row r="884" spans="1:16" x14ac:dyDescent="0.2">
      <c r="A884" s="463" t="s">
        <v>991</v>
      </c>
      <c r="B884" s="465">
        <v>422</v>
      </c>
      <c r="C884" s="454">
        <v>881</v>
      </c>
      <c r="D884" s="288" t="str">
        <f>IF(A884="P",INDEX('LŠZ P'!A$2:AP$2000,B884,11),INDEX('LŠZ H'!A$2:AI$2000,B884,11))</f>
        <v>MUDr. Lenka ŠAVELOVÁ</v>
      </c>
      <c r="E884" s="456" t="str">
        <f>IF(A884="P",INDEX('LŠZ P'!A$2:AP$2000,B884,5),INDEX('LŠZ H'!A$2:AI$2000,B884,5))</f>
        <v>OM-P422</v>
      </c>
      <c r="F884" s="457">
        <f>IF(A884="P",INDEX('LŠZ P'!A$2:AP$2000,B884,6),INDEX('LŠZ H'!A$2:AI$2000,B884,6))</f>
        <v>0</v>
      </c>
      <c r="G884" s="289" t="str">
        <f>IF(A884="P",INDEX('LŠZ P'!A$2:AP$2000,B884,21),INDEX('LŠZ H'!A$2:AI$2000,B884,21))</f>
        <v>V</v>
      </c>
      <c r="H884" s="457">
        <f>IF(A884="P",INDEX('LŠZ P'!A$2:AP$2000,B884,17),INDEX('LŠZ H'!A$2:AI$2000,B884,17))</f>
        <v>20581</v>
      </c>
      <c r="I884" s="254">
        <v>43020</v>
      </c>
      <c r="J884" s="289" t="str">
        <f>IF(A884="P",INDEX('LŠZ P'!A$2:AP$2000,B884,2),INDEX('LŠZ H'!A$2:AI$2000,B884,2))</f>
        <v>PK</v>
      </c>
      <c r="K884" s="458" t="str">
        <f>IF(A884="P",CONCATENATE(INDEX('LŠZ P'!A$2:AP$2000,B884,24),",",INDEX('LŠZ P'!A$2:AP$2000,B884,26)," ",INDEX('LŠZ P'!A$2:AP$2000,B884,25)),CONCATENATE(INDEX('LŠZ H'!A$2:AI$2000,B884,24),",",INDEX('LŠZ H'!A$2:AI$2000,B884,26)," ",INDEX('LŠZ H'!A$2:AI$2000,B884,25)))</f>
        <v>Nová 5101/71,058 01 Poprad</v>
      </c>
      <c r="L884" s="456" t="str">
        <f>IF(A884="P",INDEX('LŠZ P'!A$2:AP$2000,B884,20),INDEX('LŠZ H'!A$2:AI$2000,B884,20))</f>
        <v>Vyparina</v>
      </c>
      <c r="M884" s="456" t="str">
        <f>IF(A884="P",CONCATENATE(INDEX('LŠZ P'!A$2:AP$2000,B884,3),"/",INDEX('LŠZ P'!A$2:AP$2000,B884,4)),CONCATENATE(INDEX('LŠZ H'!A$2:AI$2000,B884,3),"/",INDEX('LŠZ H'!A$2:AI$2000,B884,4)))</f>
        <v>ION 4 XXS/</v>
      </c>
      <c r="N884" s="459" t="str">
        <f>IF(A884="P",CONCATENATE(INDEX('LŠZ P'!A$2:AP$2000,B884,23),";",INDEX('LŠZ P'!A$2:AP$2000,B884,42)),CONCATENATE(INDEX('LŠZ H'!A$2:AI$2000,B884,23),";",INDEX('LŠZ H'!A$2:AI$2000,B884,39)))</f>
        <v>70;</v>
      </c>
      <c r="O884" s="462">
        <v>43745</v>
      </c>
      <c r="P884" s="255"/>
    </row>
    <row r="885" spans="1:16" x14ac:dyDescent="0.2">
      <c r="A885" s="463" t="s">
        <v>991</v>
      </c>
      <c r="B885" s="465">
        <v>556</v>
      </c>
      <c r="C885" s="454">
        <v>882</v>
      </c>
      <c r="D885" s="288" t="str">
        <f>IF(A885="P",INDEX('LŠZ P'!A$2:AP$2000,B885,11),INDEX('LŠZ H'!A$2:AI$2000,B885,11))</f>
        <v>Ing. Ivo ČIERNY</v>
      </c>
      <c r="E885" s="456" t="str">
        <f>IF(A885="P",INDEX('LŠZ P'!A$2:AP$2000,B885,5),INDEX('LŠZ H'!A$2:AI$2000,B885,5))</f>
        <v>OM-P556</v>
      </c>
      <c r="F885" s="457">
        <f>IF(A885="P",INDEX('LŠZ P'!A$2:AP$2000,B885,6),INDEX('LŠZ H'!A$2:AI$2000,B885,6))</f>
        <v>0</v>
      </c>
      <c r="G885" s="289" t="str">
        <f>IF(A885="P",INDEX('LŠZ P'!A$2:AP$2000,B885,21),INDEX('LŠZ H'!A$2:AI$2000,B885,21))</f>
        <v>V</v>
      </c>
      <c r="H885" s="457">
        <f>IF(A885="P",INDEX('LŠZ P'!A$2:AP$2000,B885,17),INDEX('LŠZ H'!A$2:AI$2000,B885,17))</f>
        <v>20257</v>
      </c>
      <c r="I885" s="254">
        <v>43020</v>
      </c>
      <c r="J885" s="289" t="str">
        <f>IF(A885="P",INDEX('LŠZ P'!A$2:AP$2000,B885,2),INDEX('LŠZ H'!A$2:AI$2000,B885,2))</f>
        <v>PK</v>
      </c>
      <c r="K885" s="458" t="str">
        <f>IF(A885="P",CONCATENATE(INDEX('LŠZ P'!A$2:AP$2000,B885,24),",",INDEX('LŠZ P'!A$2:AP$2000,B885,26)," ",INDEX('LŠZ P'!A$2:AP$2000,B885,25)),CONCATENATE(INDEX('LŠZ H'!A$2:AI$2000,B885,24),",",INDEX('LŠZ H'!A$2:AI$2000,B885,26)," ",INDEX('LŠZ H'!A$2:AI$2000,B885,25)))</f>
        <v>Nálepkova 16,915 01 Nové Mesto nad Váhom</v>
      </c>
      <c r="L885" s="456" t="str">
        <f>IF(A885="P",INDEX('LŠZ P'!A$2:AP$2000,B885,20),INDEX('LŠZ H'!A$2:AI$2000,B885,20))</f>
        <v>Čierny</v>
      </c>
      <c r="M885" s="456" t="str">
        <f>IF(A885="P",CONCATENATE(INDEX('LŠZ P'!A$2:AP$2000,B885,3),"/",INDEX('LŠZ P'!A$2:AP$2000,B885,4)),CONCATENATE(INDEX('LŠZ H'!A$2:AI$2000,B885,3),"/",INDEX('LŠZ H'!A$2:AI$2000,B885,4)))</f>
        <v>COMPACT 3 M/</v>
      </c>
      <c r="N885" s="459" t="str">
        <f>IF(A885="P",CONCATENATE(INDEX('LŠZ P'!A$2:AP$2000,B885,23),";",INDEX('LŠZ P'!A$2:AP$2000,B885,42)),CONCATENATE(INDEX('LŠZ H'!A$2:AI$2000,B885,23),";",INDEX('LŠZ H'!A$2:AI$2000,B885,39)))</f>
        <v>0;</v>
      </c>
      <c r="O885" s="462">
        <v>43745</v>
      </c>
      <c r="P885" s="255"/>
    </row>
    <row r="886" spans="1:16" x14ac:dyDescent="0.2">
      <c r="A886" s="463" t="s">
        <v>991</v>
      </c>
      <c r="B886" s="465">
        <v>431</v>
      </c>
      <c r="C886" s="454">
        <v>883</v>
      </c>
      <c r="D886" s="288" t="str">
        <f>IF(A886="P",INDEX('LŠZ P'!A$2:AP$2000,B886,11),INDEX('LŠZ H'!A$2:AI$2000,B886,11))</f>
        <v>Slavomír PIAR</v>
      </c>
      <c r="E886" s="456" t="str">
        <f>IF(A886="P",INDEX('LŠZ P'!A$2:AP$2000,B886,5),INDEX('LŠZ H'!A$2:AI$2000,B886,5))</f>
        <v>OM-P431</v>
      </c>
      <c r="F886" s="457">
        <f>IF(A886="P",INDEX('LŠZ P'!A$2:AP$2000,B886,6),INDEX('LŠZ H'!A$2:AI$2000,B886,6))</f>
        <v>0</v>
      </c>
      <c r="G886" s="289" t="str">
        <f>IF(A886="P",INDEX('LŠZ P'!A$2:AP$2000,B886,21),INDEX('LŠZ H'!A$2:AI$2000,B886,21))</f>
        <v>P,Z</v>
      </c>
      <c r="H886" s="457">
        <f>IF(A886="P",INDEX('LŠZ P'!A$2:AP$2000,B886,17),INDEX('LŠZ H'!A$2:AI$2000,B886,17))</f>
        <v>17867</v>
      </c>
      <c r="I886" s="254">
        <v>43021</v>
      </c>
      <c r="J886" s="289" t="str">
        <f>IF(A886="P",INDEX('LŠZ P'!A$2:AP$2000,B886,2),INDEX('LŠZ H'!A$2:AI$2000,B886,2))</f>
        <v>PK</v>
      </c>
      <c r="K886" s="458" t="str">
        <f>IF(A886="P",CONCATENATE(INDEX('LŠZ P'!A$2:AP$2000,B886,24),",",INDEX('LŠZ P'!A$2:AP$2000,B886,26)," ",INDEX('LŠZ P'!A$2:AP$2000,B886,25)),CONCATENATE(INDEX('LŠZ H'!A$2:AI$2000,B886,24),",",INDEX('LŠZ H'!A$2:AI$2000,B886,26)," ",INDEX('LŠZ H'!A$2:AI$2000,B886,25)))</f>
        <v>Holíčska 9,851 05 Bratislava</v>
      </c>
      <c r="L886" s="456" t="str">
        <f>IF(A886="P",INDEX('LŠZ P'!A$2:AP$2000,B886,20),INDEX('LŠZ H'!A$2:AI$2000,B886,20))</f>
        <v>Jánošík</v>
      </c>
      <c r="M886" s="456" t="str">
        <f>IF(A886="P",CONCATENATE(INDEX('LŠZ P'!A$2:AP$2000,B886,3),"/",INDEX('LŠZ P'!A$2:AP$2000,B886,4)),CONCATENATE(INDEX('LŠZ H'!A$2:AI$2000,B886,3),"/",INDEX('LŠZ H'!A$2:AI$2000,B886,4)))</f>
        <v>SUMMIT XC 2 M/</v>
      </c>
      <c r="N886" s="459" t="str">
        <f>IF(A886="P",CONCATENATE(INDEX('LŠZ P'!A$2:AP$2000,B886,23),";",INDEX('LŠZ P'!A$2:AP$2000,B886,42)),CONCATENATE(INDEX('LŠZ H'!A$2:AI$2000,B886,23),";",INDEX('LŠZ H'!A$2:AI$2000,B886,39)))</f>
        <v>76;</v>
      </c>
      <c r="O886" s="462">
        <v>43741</v>
      </c>
      <c r="P886" s="255"/>
    </row>
    <row r="887" spans="1:16" x14ac:dyDescent="0.2">
      <c r="A887" s="463" t="s">
        <v>991</v>
      </c>
      <c r="B887" s="465">
        <v>517</v>
      </c>
      <c r="C887" s="454">
        <v>884</v>
      </c>
      <c r="D887" s="288" t="str">
        <f>IF(A887="P",INDEX('LŠZ P'!A$2:AP$2000,B887,11),INDEX('LŠZ H'!A$2:AI$2000,B887,11))</f>
        <v>PaedDr. Miroslav JANČIAR</v>
      </c>
      <c r="E887" s="456" t="str">
        <f>IF(A887="P",INDEX('LŠZ P'!A$2:AP$2000,B887,5),INDEX('LŠZ H'!A$2:AI$2000,B887,5))</f>
        <v>OM-P517</v>
      </c>
      <c r="F887" s="457" t="str">
        <f>IF(A887="P",INDEX('LŠZ P'!A$2:AP$2000,B887,6),INDEX('LŠZ H'!A$2:AI$2000,B887,6))</f>
        <v>P517</v>
      </c>
      <c r="G887" s="289" t="str">
        <f>IF(A887="P",INDEX('LŠZ P'!A$2:AP$2000,B887,21),INDEX('LŠZ H'!A$2:AI$2000,B887,21))</f>
        <v>P/P</v>
      </c>
      <c r="H887" s="457">
        <f>IF(A887="P",INDEX('LŠZ P'!A$2:AP$2000,B887,17),INDEX('LŠZ H'!A$2:AI$2000,B887,17))</f>
        <v>17868</v>
      </c>
      <c r="I887" s="254">
        <v>43021</v>
      </c>
      <c r="J887" s="289" t="str">
        <f>IF(A887="P",INDEX('LŠZ P'!A$2:AP$2000,B887,2),INDEX('LŠZ H'!A$2:AI$2000,B887,2))</f>
        <v>MPK</v>
      </c>
      <c r="K887" s="458" t="str">
        <f>IF(A887="P",CONCATENATE(INDEX('LŠZ P'!A$2:AP$2000,B887,24),",",INDEX('LŠZ P'!A$2:AP$2000,B887,26)," ",INDEX('LŠZ P'!A$2:AP$2000,B887,25)),CONCATENATE(INDEX('LŠZ H'!A$2:AI$2000,B887,24),",",INDEX('LŠZ H'!A$2:AI$2000,B887,26)," ",INDEX('LŠZ H'!A$2:AI$2000,B887,25)))</f>
        <v>Partizánska 60,974 00 Banská Bystrica</v>
      </c>
      <c r="L887" s="456" t="str">
        <f>IF(A887="P",INDEX('LŠZ P'!A$2:AP$2000,B887,20),INDEX('LŠZ H'!A$2:AI$2000,B887,20))</f>
        <v>Jančiar</v>
      </c>
      <c r="M887" s="456" t="str">
        <f>IF(A887="P",CONCATENATE(INDEX('LŠZ P'!A$2:AP$2000,B887,3),"/",INDEX('LŠZ P'!A$2:AP$2000,B887,4)),CONCATENATE(INDEX('LŠZ H'!A$2:AI$2000,B887,3),"/",INDEX('LŠZ H'!A$2:AI$2000,B887,4)))</f>
        <v>AVIS 3 30/MP-1 BEE</v>
      </c>
      <c r="N887" s="459" t="str">
        <f>IF(A887="P",CONCATENATE(INDEX('LŠZ P'!A$2:AP$2000,B887,23),";",INDEX('LŠZ P'!A$2:AP$2000,B887,42)),CONCATENATE(INDEX('LŠZ H'!A$2:AI$2000,B887,23),";",INDEX('LŠZ H'!A$2:AI$2000,B887,39)))</f>
        <v>141,5//17;</v>
      </c>
      <c r="O887" s="462">
        <v>43751</v>
      </c>
      <c r="P887" s="255"/>
    </row>
    <row r="888" spans="1:16" x14ac:dyDescent="0.2">
      <c r="A888" s="461" t="s">
        <v>991</v>
      </c>
      <c r="B888" s="465">
        <v>882</v>
      </c>
      <c r="C888" s="454">
        <v>885</v>
      </c>
      <c r="D888" s="288" t="str">
        <f>IF(A888="P",INDEX('LŠZ P'!A$2:AP$2000,B888,11),INDEX('LŠZ H'!A$2:AI$2000,B888,11))</f>
        <v>Juraj OBŠIVANÝ</v>
      </c>
      <c r="E888" s="456" t="str">
        <f>IF(A888="P",INDEX('LŠZ P'!A$2:AP$2000,B888,5),INDEX('LŠZ H'!A$2:AI$2000,B888,5))</f>
        <v>OM-P882</v>
      </c>
      <c r="F888" s="457">
        <f>IF(A888="P",INDEX('LŠZ P'!A$2:AP$2000,B888,6),INDEX('LŠZ H'!A$2:AI$2000,B888,6))</f>
        <v>0</v>
      </c>
      <c r="G888" s="289" t="str">
        <f>IF(A888="P",INDEX('LŠZ P'!A$2:AP$2000,B888,21),INDEX('LŠZ H'!A$2:AI$2000,B888,21))</f>
        <v>P</v>
      </c>
      <c r="H888" s="457">
        <f>IF(A888="P",INDEX('LŠZ P'!A$2:AP$2000,B888,17),INDEX('LŠZ H'!A$2:AI$2000,B888,17))</f>
        <v>14749</v>
      </c>
      <c r="I888" s="254">
        <v>43021</v>
      </c>
      <c r="J888" s="289" t="str">
        <f>IF(A888="P",INDEX('LŠZ P'!A$2:AP$2000,B888,2),INDEX('LŠZ H'!A$2:AI$2000,B888,2))</f>
        <v>PK</v>
      </c>
      <c r="K888" s="458" t="str">
        <f>IF(A888="P",CONCATENATE(INDEX('LŠZ P'!A$2:AP$2000,B888,24),",",INDEX('LŠZ P'!A$2:AP$2000,B888,26)," ",INDEX('LŠZ P'!A$2:AP$2000,B888,25)),CONCATENATE(INDEX('LŠZ H'!A$2:AI$2000,B888,24),",",INDEX('LŠZ H'!A$2:AI$2000,B888,26)," ",INDEX('LŠZ H'!A$2:AI$2000,B888,25)))</f>
        <v>Ševčenkova 4,036 01 Martin</v>
      </c>
      <c r="L888" s="456" t="str">
        <f>IF(A888="P",INDEX('LŠZ P'!A$2:AP$2000,B888,20),INDEX('LŠZ H'!A$2:AI$2000,B888,20))</f>
        <v>Kačmár</v>
      </c>
      <c r="M888" s="456" t="str">
        <f>IF(A888="P",CONCATENATE(INDEX('LŠZ P'!A$2:AP$2000,B888,3),"/",INDEX('LŠZ P'!A$2:AP$2000,B888,4)),CONCATENATE(INDEX('LŠZ H'!A$2:AI$2000,B888,3),"/",INDEX('LŠZ H'!A$2:AI$2000,B888,4)))</f>
        <v>GOLDEN 4 26/</v>
      </c>
      <c r="N888" s="459" t="str">
        <f>IF(A888="P",CONCATENATE(INDEX('LŠZ P'!A$2:AP$2000,B888,23),";",INDEX('LŠZ P'!A$2:AP$2000,B888,42)),CONCATENATE(INDEX('LŠZ H'!A$2:AI$2000,B888,23),";",INDEX('LŠZ H'!A$2:AI$2000,B888,39)))</f>
        <v>5,53;</v>
      </c>
      <c r="O888" s="462">
        <v>43751</v>
      </c>
      <c r="P888" s="255"/>
    </row>
    <row r="889" spans="1:16" s="261" customFormat="1" x14ac:dyDescent="0.2">
      <c r="A889" s="463" t="s">
        <v>991</v>
      </c>
      <c r="B889" s="465">
        <v>506</v>
      </c>
      <c r="C889" s="454">
        <v>886</v>
      </c>
      <c r="D889" s="288" t="str">
        <f>IF(A889="P",INDEX('LŠZ P'!A$2:AP$2000,B889,11),INDEX('LŠZ H'!A$2:AI$2000,B889,11))</f>
        <v>Juraj REGULY</v>
      </c>
      <c r="E889" s="456" t="str">
        <f>IF(A889="P",INDEX('LŠZ P'!A$2:AP$2000,B889,5),INDEX('LŠZ H'!A$2:AI$2000,B889,5))</f>
        <v>OM-P506</v>
      </c>
      <c r="F889" s="457">
        <f>IF(A889="P",INDEX('LŠZ P'!A$2:AP$2000,B889,6),INDEX('LŠZ H'!A$2:AI$2000,B889,6))</f>
        <v>0</v>
      </c>
      <c r="G889" s="289" t="str">
        <f>IF(A889="P",INDEX('LŠZ P'!A$2:AP$2000,B889,21),INDEX('LŠZ H'!A$2:AI$2000,B889,21))</f>
        <v>V</v>
      </c>
      <c r="H889" s="457">
        <f>IF(A889="P",INDEX('LŠZ P'!A$2:AP$2000,B889,17),INDEX('LŠZ H'!A$2:AI$2000,B889,17))</f>
        <v>20100</v>
      </c>
      <c r="I889" s="254">
        <v>43024</v>
      </c>
      <c r="J889" s="289" t="str">
        <f>IF(A889="P",INDEX('LŠZ P'!A$2:AP$2000,B889,2),INDEX('LŠZ H'!A$2:AI$2000,B889,2))</f>
        <v>PK</v>
      </c>
      <c r="K889" s="458" t="str">
        <f>IF(A889="P",CONCATENATE(INDEX('LŠZ P'!A$2:AP$2000,B889,24),",",INDEX('LŠZ P'!A$2:AP$2000,B889,26)," ",INDEX('LŠZ P'!A$2:AP$2000,B889,25)),CONCATENATE(INDEX('LŠZ H'!A$2:AI$2000,B889,24),",",INDEX('LŠZ H'!A$2:AI$2000,B889,26)," ",INDEX('LŠZ H'!A$2:AI$2000,B889,25)))</f>
        <v>Na Ostrvke 722,027 42 Nižná</v>
      </c>
      <c r="L889" s="456" t="str">
        <f>IF(A889="P",INDEX('LŠZ P'!A$2:AP$2000,B889,20),INDEX('LŠZ H'!A$2:AI$2000,B889,20))</f>
        <v>Jánošík</v>
      </c>
      <c r="M889" s="456" t="str">
        <f>IF(A889="P",CONCATENATE(INDEX('LŠZ P'!A$2:AP$2000,B889,3),"/",INDEX('LŠZ P'!A$2:AP$2000,B889,4)),CONCATENATE(INDEX('LŠZ H'!A$2:AI$2000,B889,3),"/",INDEX('LŠZ H'!A$2:AI$2000,B889,4)))</f>
        <v>ALPHA 6 28/</v>
      </c>
      <c r="N889" s="456" t="str">
        <f>IF(A889="P",CONCATENATE(INDEX('LŠZ P'!A$2:AP$2000,B889,23),";",INDEX('LŠZ P'!A$2:AP$2000,B889,42)),CONCATENATE(INDEX('LŠZ H'!A$2:AI$2000,B889,23),";",INDEX('LŠZ H'!A$2:AI$2000,B889,39)))</f>
        <v>0;</v>
      </c>
      <c r="O889" s="462">
        <v>43748</v>
      </c>
      <c r="P889" s="260"/>
    </row>
    <row r="890" spans="1:16" x14ac:dyDescent="0.2">
      <c r="A890" s="461" t="s">
        <v>991</v>
      </c>
      <c r="B890" s="465">
        <v>928</v>
      </c>
      <c r="C890" s="454">
        <v>887</v>
      </c>
      <c r="D890" s="288" t="str">
        <f>IF(A890="P",INDEX('LŠZ P'!A$2:AP$2000,B890,11),INDEX('LŠZ H'!A$2:AI$2000,B890,11))</f>
        <v>Matúš Ján DOMINKA</v>
      </c>
      <c r="E890" s="456" t="str">
        <f>IF(A890="P",INDEX('LŠZ P'!A$2:AP$2000,B890,5),INDEX('LŠZ H'!A$2:AI$2000,B890,5))</f>
        <v>OM-P928</v>
      </c>
      <c r="F890" s="457">
        <f>IF(A890="P",INDEX('LŠZ P'!A$2:AP$2000,B890,6),INDEX('LŠZ H'!A$2:AI$2000,B890,6))</f>
        <v>0</v>
      </c>
      <c r="G890" s="289" t="str">
        <f>IF(A890="P",INDEX('LŠZ P'!A$2:AP$2000,B890,21),INDEX('LŠZ H'!A$2:AI$2000,B890,21))</f>
        <v>P</v>
      </c>
      <c r="H890" s="457">
        <f>IF(A890="P",INDEX('LŠZ P'!A$2:AP$2000,B890,17),INDEX('LŠZ H'!A$2:AI$2000,B890,17))</f>
        <v>15766</v>
      </c>
      <c r="I890" s="254">
        <v>43028</v>
      </c>
      <c r="J890" s="289" t="str">
        <f>IF(A890="P",INDEX('LŠZ P'!A$2:AP$2000,B890,2),INDEX('LŠZ H'!A$2:AI$2000,B890,2))</f>
        <v>PK</v>
      </c>
      <c r="K890" s="458" t="str">
        <f>IF(A890="P",CONCATENATE(INDEX('LŠZ P'!A$2:AP$2000,B890,24),",",INDEX('LŠZ P'!A$2:AP$2000,B890,26)," ",INDEX('LŠZ P'!A$2:AP$2000,B890,25)),CONCATENATE(INDEX('LŠZ H'!A$2:AI$2000,B890,24),",",INDEX('LŠZ H'!A$2:AI$2000,B890,26)," ",INDEX('LŠZ H'!A$2:AI$2000,B890,25)))</f>
        <v>Korunovo 11,036 01 Martin</v>
      </c>
      <c r="L890" s="456" t="str">
        <f>IF(A890="P",INDEX('LŠZ P'!A$2:AP$2000,B890,20),INDEX('LŠZ H'!A$2:AI$2000,B890,20))</f>
        <v>Kačmár</v>
      </c>
      <c r="M890" s="456" t="str">
        <f>IF(A890="P",CONCATENATE(INDEX('LŠZ P'!A$2:AP$2000,B890,3),"/",INDEX('LŠZ P'!A$2:AP$2000,B890,4)),CONCATENATE(INDEX('LŠZ H'!A$2:AI$2000,B890,3),"/",INDEX('LŠZ H'!A$2:AI$2000,B890,4)))</f>
        <v>BRIGHT 5 28/</v>
      </c>
      <c r="N890" s="459" t="str">
        <f>IF(A890="P",CONCATENATE(INDEX('LŠZ P'!A$2:AP$2000,B890,23),";",INDEX('LŠZ P'!A$2:AP$2000,B890,42)),CONCATENATE(INDEX('LŠZ H'!A$2:AI$2000,B890,23),";",INDEX('LŠZ H'!A$2:AI$2000,B890,39)))</f>
        <v>34;</v>
      </c>
      <c r="O890" s="462">
        <v>43751</v>
      </c>
      <c r="P890" s="255"/>
    </row>
    <row r="891" spans="1:16" x14ac:dyDescent="0.2">
      <c r="A891" s="461" t="s">
        <v>991</v>
      </c>
      <c r="B891" s="465">
        <v>859</v>
      </c>
      <c r="C891" s="454">
        <v>888</v>
      </c>
      <c r="D891" s="288" t="str">
        <f>IF(A891="P",INDEX('LŠZ P'!A$2:AP$2000,B891,11),INDEX('LŠZ H'!A$2:AI$2000,B891,11))</f>
        <v>Matej Ján DOMINKA</v>
      </c>
      <c r="E891" s="456" t="str">
        <f>IF(A891="P",INDEX('LŠZ P'!A$2:AP$2000,B891,5),INDEX('LŠZ H'!A$2:AI$2000,B891,5))</f>
        <v>OM-P859</v>
      </c>
      <c r="F891" s="457">
        <f>IF(A891="P",INDEX('LŠZ P'!A$2:AP$2000,B891,6),INDEX('LŠZ H'!A$2:AI$2000,B891,6))</f>
        <v>0</v>
      </c>
      <c r="G891" s="289" t="str">
        <f>IF(A891="P",INDEX('LŠZ P'!A$2:AP$2000,B891,21),INDEX('LŠZ H'!A$2:AI$2000,B891,21))</f>
        <v>P</v>
      </c>
      <c r="H891" s="457">
        <f>IF(A891="P",INDEX('LŠZ P'!A$2:AP$2000,B891,17),INDEX('LŠZ H'!A$2:AI$2000,B891,17))</f>
        <v>15658</v>
      </c>
      <c r="I891" s="254">
        <v>43028</v>
      </c>
      <c r="J891" s="289" t="str">
        <f>IF(A891="P",INDEX('LŠZ P'!A$2:AP$2000,B891,2),INDEX('LŠZ H'!A$2:AI$2000,B891,2))</f>
        <v>PK</v>
      </c>
      <c r="K891" s="458" t="str">
        <f>IF(A891="P",CONCATENATE(INDEX('LŠZ P'!A$2:AP$2000,B891,24),",",INDEX('LŠZ P'!A$2:AP$2000,B891,26)," ",INDEX('LŠZ P'!A$2:AP$2000,B891,25)),CONCATENATE(INDEX('LŠZ H'!A$2:AI$2000,B891,24),",",INDEX('LŠZ H'!A$2:AI$2000,B891,26)," ",INDEX('LŠZ H'!A$2:AI$2000,B891,25)))</f>
        <v>Korunovo 11,036 01 Martin</v>
      </c>
      <c r="L891" s="456" t="str">
        <f>IF(A891="P",INDEX('LŠZ P'!A$2:AP$2000,B891,20),INDEX('LŠZ H'!A$2:AI$2000,B891,20))</f>
        <v>Kačmár</v>
      </c>
      <c r="M891" s="456" t="str">
        <f>IF(A891="P",CONCATENATE(INDEX('LŠZ P'!A$2:AP$2000,B891,3),"/",INDEX('LŠZ P'!A$2:AP$2000,B891,4)),CONCATENATE(INDEX('LŠZ H'!A$2:AI$2000,B891,3),"/",INDEX('LŠZ H'!A$2:AI$2000,B891,4)))</f>
        <v>BRIGHT 5 26/</v>
      </c>
      <c r="N891" s="459" t="str">
        <f>IF(A891="P",CONCATENATE(INDEX('LŠZ P'!A$2:AP$2000,B891,23),";",INDEX('LŠZ P'!A$2:AP$2000,B891,42)),CONCATENATE(INDEX('LŠZ H'!A$2:AI$2000,B891,23),";",INDEX('LŠZ H'!A$2:AI$2000,B891,39)))</f>
        <v>4;</v>
      </c>
      <c r="O891" s="462">
        <v>43751</v>
      </c>
      <c r="P891" s="255"/>
    </row>
    <row r="892" spans="1:16" x14ac:dyDescent="0.2">
      <c r="A892" s="463" t="s">
        <v>991</v>
      </c>
      <c r="B892" s="465">
        <v>824</v>
      </c>
      <c r="C892" s="454">
        <v>889</v>
      </c>
      <c r="D892" s="288" t="str">
        <f>IF(A892="P",INDEX('LŠZ P'!A$2:AP$2000,B892,11),INDEX('LŠZ H'!A$2:AI$2000,B892,11))</f>
        <v>Silvia NIDELOVÁ</v>
      </c>
      <c r="E892" s="456" t="str">
        <f>IF(A892="P",INDEX('LŠZ P'!A$2:AP$2000,B892,5),INDEX('LŠZ H'!A$2:AI$2000,B892,5))</f>
        <v>OM-P824</v>
      </c>
      <c r="F892" s="457">
        <f>IF(A892="P",INDEX('LŠZ P'!A$2:AP$2000,B892,6),INDEX('LŠZ H'!A$2:AI$2000,B892,6))</f>
        <v>0</v>
      </c>
      <c r="G892" s="289" t="str">
        <f>IF(A892="P",INDEX('LŠZ P'!A$2:AP$2000,B892,21),INDEX('LŠZ H'!A$2:AI$2000,B892,21))</f>
        <v>V</v>
      </c>
      <c r="H892" s="457">
        <f>IF(A892="P",INDEX('LŠZ P'!A$2:AP$2000,B892,17),INDEX('LŠZ H'!A$2:AI$2000,B892,17))</f>
        <v>17873</v>
      </c>
      <c r="I892" s="254">
        <v>43028</v>
      </c>
      <c r="J892" s="289" t="str">
        <f>IF(A892="P",INDEX('LŠZ P'!A$2:AP$2000,B892,2),INDEX('LŠZ H'!A$2:AI$2000,B892,2))</f>
        <v>PK</v>
      </c>
      <c r="K892" s="458" t="str">
        <f>IF(A892="P",CONCATENATE(INDEX('LŠZ P'!A$2:AP$2000,B892,24),",",INDEX('LŠZ P'!A$2:AP$2000,B892,26)," ",INDEX('LŠZ P'!A$2:AP$2000,B892,25)),CONCATENATE(INDEX('LŠZ H'!A$2:AI$2000,B892,24),",",INDEX('LŠZ H'!A$2:AI$2000,B892,26)," ",INDEX('LŠZ H'!A$2:AI$2000,B892,25)))</f>
        <v>Mostová 13,927 01 Šaľa</v>
      </c>
      <c r="L892" s="456" t="str">
        <f>IF(A892="P",INDEX('LŠZ P'!A$2:AP$2000,B892,20),INDEX('LŠZ H'!A$2:AI$2000,B892,20))</f>
        <v>Mensák</v>
      </c>
      <c r="M892" s="456" t="str">
        <f>IF(A892="P",CONCATENATE(INDEX('LŠZ P'!A$2:AP$2000,B892,3),"/",INDEX('LŠZ P'!A$2:AP$2000,B892,4)),CONCATENATE(INDEX('LŠZ H'!A$2:AI$2000,B892,3),"/",INDEX('LŠZ H'!A$2:AI$2000,B892,4)))</f>
        <v>ALPHA 5/</v>
      </c>
      <c r="N892" s="459" t="str">
        <f>IF(A892="P",CONCATENATE(INDEX('LŠZ P'!A$2:AP$2000,B892,23),";",INDEX('LŠZ P'!A$2:AP$2000,B892,42)),CONCATENATE(INDEX('LŠZ H'!A$2:AI$2000,B892,23),";",INDEX('LŠZ H'!A$2:AI$2000,B892,39)))</f>
        <v>20;</v>
      </c>
      <c r="O892" s="462">
        <v>43752</v>
      </c>
      <c r="P892" s="255"/>
    </row>
    <row r="893" spans="1:16" x14ac:dyDescent="0.2">
      <c r="A893" s="461" t="s">
        <v>991</v>
      </c>
      <c r="B893" s="465">
        <v>365</v>
      </c>
      <c r="C893" s="454">
        <v>890</v>
      </c>
      <c r="D893" s="288" t="str">
        <f>IF(A893="P",INDEX('LŠZ P'!A$2:AP$2000,B893,11),INDEX('LŠZ H'!A$2:AI$2000,B893,11))</f>
        <v>Milan VRATANINA</v>
      </c>
      <c r="E893" s="456" t="str">
        <f>IF(A893="P",INDEX('LŠZ P'!A$2:AP$2000,B893,5),INDEX('LŠZ H'!A$2:AI$2000,B893,5))</f>
        <v>OM-P365</v>
      </c>
      <c r="F893" s="457">
        <f>IF(A893="P",INDEX('LŠZ P'!A$2:AP$2000,B893,6),INDEX('LŠZ H'!A$2:AI$2000,B893,6))</f>
        <v>0</v>
      </c>
      <c r="G893" s="289" t="str">
        <f>IF(A893="P",INDEX('LŠZ P'!A$2:AP$2000,B893,21),INDEX('LŠZ H'!A$2:AI$2000,B893,21))</f>
        <v>P</v>
      </c>
      <c r="H893" s="457">
        <f>IF(A893="P",INDEX('LŠZ P'!A$2:AP$2000,B893,17),INDEX('LŠZ H'!A$2:AI$2000,B893,17))</f>
        <v>15044</v>
      </c>
      <c r="I893" s="254" t="s">
        <v>5476</v>
      </c>
      <c r="J893" s="289" t="str">
        <f>IF(A893="P",INDEX('LŠZ P'!A$2:AP$2000,B893,2),INDEX('LŠZ H'!A$2:AI$2000,B893,2))</f>
        <v>PK</v>
      </c>
      <c r="K893" s="458" t="str">
        <f>IF(A893="P",CONCATENATE(INDEX('LŠZ P'!A$2:AP$2000,B893,24),",",INDEX('LŠZ P'!A$2:AP$2000,B893,26)," ",INDEX('LŠZ P'!A$2:AP$2000,B893,25)),CONCATENATE(INDEX('LŠZ H'!A$2:AI$2000,B893,24),",",INDEX('LŠZ H'!A$2:AI$2000,B893,26)," ",INDEX('LŠZ H'!A$2:AI$2000,B893,25)))</f>
        <v>Pribišova 43,841 05 Bratislava</v>
      </c>
      <c r="L893" s="456" t="str">
        <f>IF(A893="P",INDEX('LŠZ P'!A$2:AP$2000,B893,20),INDEX('LŠZ H'!A$2:AI$2000,B893,20))</f>
        <v>Holuj</v>
      </c>
      <c r="M893" s="456" t="str">
        <f>IF(A893="P",CONCATENATE(INDEX('LŠZ P'!A$2:AP$2000,B893,3),"/",INDEX('LŠZ P'!A$2:AP$2000,B893,4)),CONCATENATE(INDEX('LŠZ H'!A$2:AI$2000,B893,3),"/",INDEX('LŠZ H'!A$2:AI$2000,B893,4)))</f>
        <v>FIDES 2 M/</v>
      </c>
      <c r="N893" s="459" t="str">
        <f>IF(A893="P",CONCATENATE(INDEX('LŠZ P'!A$2:AP$2000,B893,23),";",INDEX('LŠZ P'!A$2:AP$2000,B893,42)),CONCATENATE(INDEX('LŠZ H'!A$2:AI$2000,B893,23),";",INDEX('LŠZ H'!A$2:AI$2000,B893,39)))</f>
        <v>83;</v>
      </c>
      <c r="O893" s="462">
        <v>43752</v>
      </c>
      <c r="P893" s="255"/>
    </row>
    <row r="894" spans="1:16" x14ac:dyDescent="0.2">
      <c r="A894" s="463" t="s">
        <v>680</v>
      </c>
      <c r="B894" s="465">
        <v>5</v>
      </c>
      <c r="C894" s="454">
        <v>891</v>
      </c>
      <c r="D894" s="288" t="str">
        <f>IF(A894="P",INDEX('LŠZ P'!A$2:AP$2000,B894,11),INDEX('LŠZ H'!A$2:AI$2000,B894,11))</f>
        <v>Ing. Peter MACH</v>
      </c>
      <c r="E894" s="456" t="str">
        <f>IF(A894="P",INDEX('LŠZ P'!A$2:AP$2000,B894,5),INDEX('LŠZ H'!A$2:AI$2000,B894,5))</f>
        <v>OM-H005</v>
      </c>
      <c r="F894" s="457">
        <f>IF(A894="P",INDEX('LŠZ P'!A$2:AP$2000,B894,6),INDEX('LŠZ H'!A$2:AI$2000,B894,6))</f>
        <v>0</v>
      </c>
      <c r="G894" s="289" t="str">
        <f>IF(A894="P",INDEX('LŠZ P'!A$2:AP$2000,B894,21),INDEX('LŠZ H'!A$2:AI$2000,B894,21))</f>
        <v>2/8</v>
      </c>
      <c r="H894" s="457">
        <f>IF(A894="P",INDEX('LŠZ P'!A$2:AP$2000,B894,17),INDEX('LŠZ H'!A$2:AI$2000,B894,17))</f>
        <v>1987</v>
      </c>
      <c r="I894" s="254" t="s">
        <v>5476</v>
      </c>
      <c r="J894" s="289" t="str">
        <f>IF(A894="P",INDEX('LŠZ P'!A$2:AP$2000,B894,2),INDEX('LŠZ H'!A$2:AI$2000,B894,2))</f>
        <v>MZK</v>
      </c>
      <c r="K894" s="458" t="str">
        <f>IF(A894="P",CONCATENATE(INDEX('LŠZ P'!A$2:AP$2000,B894,24),",",INDEX('LŠZ P'!A$2:AP$2000,B894,26)," ",INDEX('LŠZ P'!A$2:AP$2000,B894,25)),CONCATENATE(INDEX('LŠZ H'!A$2:AI$2000,B894,24),",",INDEX('LŠZ H'!A$2:AI$2000,B894,26)," ",INDEX('LŠZ H'!A$2:AI$2000,B894,25)))</f>
        <v>2, 139</v>
      </c>
      <c r="L894" s="456" t="str">
        <f>IF(A894="P",INDEX('LŠZ P'!A$2:AP$2000,B894,20),INDEX('LŠZ H'!A$2:AI$2000,B894,20))</f>
        <v>P</v>
      </c>
      <c r="M894" s="456" t="str">
        <f>IF(A894="P",CONCATENATE(INDEX('LŠZ P'!A$2:AP$2000,B894,3),"/",INDEX('LŠZ P'!A$2:AP$2000,B894,4)),CONCATENATE(INDEX('LŠZ H'!A$2:AI$2000,B894,3),"/",INDEX('LŠZ H'!A$2:AI$2000,B894,4)))</f>
        <v>PEGASUS XL-R/</v>
      </c>
      <c r="N894" s="459" t="e">
        <f>IF(A894="P",CONCATENATE(INDEX('LŠZ P'!A$2:AP$2000,B894,23),";",INDEX('LŠZ P'!A$2:AP$2000,B894,42)),CONCATENATE(INDEX('LŠZ H'!A$2:AI$2000,B894,23),";",INDEX('LŠZ H'!A$2:AI$2000,B894,39)))</f>
        <v>#REF!</v>
      </c>
      <c r="O894" s="462">
        <v>43753</v>
      </c>
      <c r="P894" s="255"/>
    </row>
    <row r="895" spans="1:16" x14ac:dyDescent="0.2">
      <c r="A895" s="461" t="s">
        <v>991</v>
      </c>
      <c r="B895" s="465">
        <v>898</v>
      </c>
      <c r="C895" s="454">
        <v>892</v>
      </c>
      <c r="D895" s="288" t="str">
        <f>IF(A895="P",INDEX('LŠZ P'!A$2:AP$2000,B895,11),INDEX('LŠZ H'!A$2:AI$2000,B895,11))</f>
        <v>Anton ROŠTECKÝ</v>
      </c>
      <c r="E895" s="456" t="str">
        <f>IF(A895="P",INDEX('LŠZ P'!A$2:AP$2000,B895,5),INDEX('LŠZ H'!A$2:AI$2000,B895,5))</f>
        <v>OM-P898</v>
      </c>
      <c r="F895" s="457" t="str">
        <f>IF(A895="P",INDEX('LŠZ P'!A$2:AP$2000,B895,6),INDEX('LŠZ H'!A$2:AI$2000,B895,6))</f>
        <v>P898</v>
      </c>
      <c r="G895" s="289" t="str">
        <f>IF(A895="P",INDEX('LŠZ P'!A$2:AP$2000,B895,21),INDEX('LŠZ H'!A$2:AI$2000,B895,21))</f>
        <v>P,P</v>
      </c>
      <c r="H895" s="457">
        <f>IF(A895="P",INDEX('LŠZ P'!A$2:AP$2000,B895,17),INDEX('LŠZ H'!A$2:AI$2000,B895,17))</f>
        <v>18638</v>
      </c>
      <c r="I895" s="254">
        <v>43031</v>
      </c>
      <c r="J895" s="289" t="str">
        <f>IF(A895="P",INDEX('LŠZ P'!A$2:AP$2000,B895,2),INDEX('LŠZ H'!A$2:AI$2000,B895,2))</f>
        <v>MPK</v>
      </c>
      <c r="K895" s="458" t="str">
        <f>IF(A895="P",CONCATENATE(INDEX('LŠZ P'!A$2:AP$2000,B895,24),",",INDEX('LŠZ P'!A$2:AP$2000,B895,26)," ",INDEX('LŠZ P'!A$2:AP$2000,B895,25)),CONCATENATE(INDEX('LŠZ H'!A$2:AI$2000,B895,24),",",INDEX('LŠZ H'!A$2:AI$2000,B895,26)," ",INDEX('LŠZ H'!A$2:AI$2000,B895,25)))</f>
        <v>Štúrova 26,941 11 Palárikovo</v>
      </c>
      <c r="L895" s="456" t="str">
        <f>IF(A895="P",INDEX('LŠZ P'!A$2:AP$2000,B895,20),INDEX('LŠZ H'!A$2:AI$2000,B895,20))</f>
        <v>Mitter</v>
      </c>
      <c r="M895" s="456" t="str">
        <f>IF(A895="P",CONCATENATE(INDEX('LŠZ P'!A$2:AP$2000,B895,3),"/",INDEX('LŠZ P'!A$2:AP$2000,B895,4)),CONCATENATE(INDEX('LŠZ H'!A$2:AI$2000,B895,3),"/",INDEX('LŠZ H'!A$2:AI$2000,B895,4)))</f>
        <v>TREND 4 28/SPIN F 180 E/R</v>
      </c>
      <c r="N895" s="459" t="str">
        <f>IF(A895="P",CONCATENATE(INDEX('LŠZ P'!A$2:AP$2000,B895,23),";",INDEX('LŠZ P'!A$2:AP$2000,B895,42)),CONCATENATE(INDEX('LŠZ H'!A$2:AI$2000,B895,23),";",INDEX('LŠZ H'!A$2:AI$2000,B895,39)))</f>
        <v>113,30//113,30/138;</v>
      </c>
      <c r="O895" s="462">
        <v>43756</v>
      </c>
      <c r="P895" s="255"/>
    </row>
    <row r="896" spans="1:16" x14ac:dyDescent="0.2">
      <c r="A896" s="461" t="s">
        <v>680</v>
      </c>
      <c r="B896" s="465">
        <v>70</v>
      </c>
      <c r="C896" s="454">
        <v>893</v>
      </c>
      <c r="D896" s="288" t="str">
        <f>IF(A896="P",INDEX('LŠZ P'!A$2:AP$2000,B896,11),INDEX('LŠZ H'!A$2:AI$2000,B896,11))</f>
        <v>Ján MATEJIČKA</v>
      </c>
      <c r="E896" s="456" t="str">
        <f>IF(A896="P",INDEX('LŠZ P'!A$2:AP$2000,B896,5),INDEX('LŠZ H'!A$2:AI$2000,B896,5))</f>
        <v>OM-H070</v>
      </c>
      <c r="F896" s="457">
        <f>IF(A896="P",INDEX('LŠZ P'!A$2:AP$2000,B896,6),INDEX('LŠZ H'!A$2:AI$2000,B896,6))</f>
        <v>0</v>
      </c>
      <c r="G896" s="289" t="str">
        <f>IF(A896="P",INDEX('LŠZ P'!A$2:AP$2000,B896,21),INDEX('LŠZ H'!A$2:AI$2000,B896,21))</f>
        <v>0/0</v>
      </c>
      <c r="H896" s="457" t="str">
        <f>IF(A896="P",INDEX('LŠZ P'!A$2:AP$2000,B896,17),INDEX('LŠZ H'!A$2:AI$2000,B896,17))</f>
        <v>2012/2019</v>
      </c>
      <c r="I896" s="254">
        <v>43031</v>
      </c>
      <c r="J896" s="289" t="str">
        <f>IF(A896="P",INDEX('LŠZ P'!A$2:AP$2000,B896,2),INDEX('LŠZ H'!A$2:AI$2000,B896,2))</f>
        <v>MZK</v>
      </c>
      <c r="K896" s="458" t="str">
        <f>IF(A896="P",CONCATENATE(INDEX('LŠZ P'!A$2:AP$2000,B896,24),",",INDEX('LŠZ P'!A$2:AP$2000,B896,26)," ",INDEX('LŠZ P'!A$2:AP$2000,B896,25)),CONCATENATE(INDEX('LŠZ H'!A$2:AI$2000,B896,24),",",INDEX('LŠZ H'!A$2:AI$2000,B896,26)," ",INDEX('LŠZ H'!A$2:AI$2000,B896,25)))</f>
        <v>2, 280</v>
      </c>
      <c r="L896" s="456" t="str">
        <f>IF(A896="P",INDEX('LŠZ P'!A$2:AP$2000,B896,20),INDEX('LŠZ H'!A$2:AI$2000,B896,20))</f>
        <v>V</v>
      </c>
      <c r="M896" s="456" t="str">
        <f>IF(A896="P",CONCATENATE(INDEX('LŠZ P'!A$2:AP$2000,B896,3),"/",INDEX('LŠZ P'!A$2:AP$2000,B896,4)),CONCATENATE(INDEX('LŠZ H'!A$2:AI$2000,B896,3),"/",INDEX('LŠZ H'!A$2:AI$2000,B896,4)))</f>
        <v>PROFI TL 14,5/VM/</v>
      </c>
      <c r="N896" s="459" t="e">
        <f>IF(A896="P",CONCATENATE(INDEX('LŠZ P'!A$2:AP$2000,B896,23),";",INDEX('LŠZ P'!A$2:AP$2000,B896,42)),CONCATENATE(INDEX('LŠZ H'!A$2:AI$2000,B896,23),";",INDEX('LŠZ H'!A$2:AI$2000,B896,39)))</f>
        <v>#REF!</v>
      </c>
      <c r="O896" s="462">
        <v>43146</v>
      </c>
      <c r="P896" s="255"/>
    </row>
    <row r="897" spans="1:16" x14ac:dyDescent="0.2">
      <c r="A897" s="461" t="s">
        <v>991</v>
      </c>
      <c r="B897" s="465">
        <v>803</v>
      </c>
      <c r="C897" s="454">
        <v>894</v>
      </c>
      <c r="D897" s="288" t="str">
        <f>IF(A897="P",INDEX('LŠZ P'!A$2:AP$2000,B897,11),INDEX('LŠZ H'!A$2:AI$2000,B897,11))</f>
        <v>Roman PETROVIČ</v>
      </c>
      <c r="E897" s="456" t="str">
        <f>IF(A897="P",INDEX('LŠZ P'!A$2:AP$2000,B897,5),INDEX('LŠZ H'!A$2:AI$2000,B897,5))</f>
        <v>OM-P803</v>
      </c>
      <c r="F897" s="457" t="str">
        <f>IF(A897="P",INDEX('LŠZ P'!A$2:AP$2000,B897,6),INDEX('LŠZ H'!A$2:AI$2000,B897,6))</f>
        <v>P751</v>
      </c>
      <c r="G897" s="289" t="str">
        <f>IF(A897="P",INDEX('LŠZ P'!A$2:AP$2000,B897,21),INDEX('LŠZ H'!A$2:AI$2000,B897,21))</f>
        <v>PZ/PZ</v>
      </c>
      <c r="H897" s="457">
        <f>IF(A897="P",INDEX('LŠZ P'!A$2:AP$2000,B897,17),INDEX('LŠZ H'!A$2:AI$2000,B897,17))</f>
        <v>17878</v>
      </c>
      <c r="I897" s="254">
        <v>43038</v>
      </c>
      <c r="J897" s="289" t="str">
        <f>IF(A897="P",INDEX('LŠZ P'!A$2:AP$2000,B897,2),INDEX('LŠZ H'!A$2:AI$2000,B897,2))</f>
        <v>MPK</v>
      </c>
      <c r="K897" s="458" t="str">
        <f>IF(A897="P",CONCATENATE(INDEX('LŠZ P'!A$2:AP$2000,B897,24),",",INDEX('LŠZ P'!A$2:AP$2000,B897,26)," ",INDEX('LŠZ P'!A$2:AP$2000,B897,25)),CONCATENATE(INDEX('LŠZ H'!A$2:AI$2000,B897,24),",",INDEX('LŠZ H'!A$2:AI$2000,B897,26)," ",INDEX('LŠZ H'!A$2:AI$2000,B897,25)))</f>
        <v>Hlavná 631,935 22 Kozárovce</v>
      </c>
      <c r="L897" s="456" t="str">
        <f>IF(A897="P",INDEX('LŠZ P'!A$2:AP$2000,B897,20),INDEX('LŠZ H'!A$2:AI$2000,B897,20))</f>
        <v>Jančiar</v>
      </c>
      <c r="M897" s="456" t="str">
        <f>IF(A897="P",CONCATENATE(INDEX('LŠZ P'!A$2:AP$2000,B897,3),"/",INDEX('LŠZ P'!A$2:AP$2000,B897,4)),CONCATENATE(INDEX('LŠZ H'!A$2:AI$2000,B897,3),"/",INDEX('LŠZ H'!A$2:AI$2000,B897,4)))</f>
        <v>INFINITY 3 M/M 101 EASY LIGHT</v>
      </c>
      <c r="N897" s="459" t="str">
        <f>IF(A897="P",CONCATENATE(INDEX('LŠZ P'!A$2:AP$2000,B897,23),";",INDEX('LŠZ P'!A$2:AP$2000,B897,42)),CONCATENATE(INDEX('LŠZ H'!A$2:AI$2000,B897,23),";",INDEX('LŠZ H'!A$2:AI$2000,B897,39)))</f>
        <v>90//14,55;</v>
      </c>
      <c r="O897" s="462">
        <v>43760</v>
      </c>
      <c r="P897" s="255"/>
    </row>
    <row r="898" spans="1:16" x14ac:dyDescent="0.2">
      <c r="A898" s="461" t="s">
        <v>991</v>
      </c>
      <c r="B898" s="465">
        <v>18</v>
      </c>
      <c r="C898" s="454">
        <v>895</v>
      </c>
      <c r="D898" s="288" t="str">
        <f>IF(A898="P",INDEX('LŠZ P'!A$2:AP$2000,B898,11),INDEX('LŠZ H'!A$2:AI$2000,B898,11))</f>
        <v>Ľuboš MACKO</v>
      </c>
      <c r="E898" s="456" t="str">
        <f>IF(A898="P",INDEX('LŠZ P'!A$2:AP$2000,B898,5),INDEX('LŠZ H'!A$2:AI$2000,B898,5))</f>
        <v>OM-P018</v>
      </c>
      <c r="F898" s="457" t="str">
        <f>IF(A898="P",INDEX('LŠZ P'!A$2:AP$2000,B898,6),INDEX('LŠZ H'!A$2:AI$2000,B898,6))</f>
        <v>P486</v>
      </c>
      <c r="G898" s="289" t="str">
        <f>IF(A898="P",INDEX('LŠZ P'!A$2:AP$2000,B898,21),INDEX('LŠZ H'!A$2:AI$2000,B898,21))</f>
        <v>PZ//PZ</v>
      </c>
      <c r="H898" s="457">
        <f>IF(A898="P",INDEX('LŠZ P'!A$2:AP$2000,B898,17),INDEX('LŠZ H'!A$2:AI$2000,B898,17))</f>
        <v>17879</v>
      </c>
      <c r="I898" s="254">
        <v>43038</v>
      </c>
      <c r="J898" s="289" t="str">
        <f>IF(A898="P",INDEX('LŠZ P'!A$2:AP$2000,B898,2),INDEX('LŠZ H'!A$2:AI$2000,B898,2))</f>
        <v>MPK</v>
      </c>
      <c r="K898" s="458" t="str">
        <f>IF(A898="P",CONCATENATE(INDEX('LŠZ P'!A$2:AP$2000,B898,24),",",INDEX('LŠZ P'!A$2:AP$2000,B898,26)," ",INDEX('LŠZ P'!A$2:AP$2000,B898,25)),CONCATENATE(INDEX('LŠZ H'!A$2:AI$2000,B898,24),",",INDEX('LŠZ H'!A$2:AI$2000,B898,26)," ",INDEX('LŠZ H'!A$2:AI$2000,B898,25)))</f>
        <v>Záhradná 5,935 05 Pukanec</v>
      </c>
      <c r="L898" s="456" t="str">
        <f>IF(A898="P",INDEX('LŠZ P'!A$2:AP$2000,B898,20),INDEX('LŠZ H'!A$2:AI$2000,B898,20))</f>
        <v>Jančiar</v>
      </c>
      <c r="M898" s="456" t="str">
        <f>IF(A898="P",CONCATENATE(INDEX('LŠZ P'!A$2:AP$2000,B898,3),"/",INDEX('LŠZ P'!A$2:AP$2000,B898,4)),CONCATENATE(INDEX('LŠZ H'!A$2:AI$2000,B898,3),"/",INDEX('LŠZ H'!A$2:AI$2000,B898,4)))</f>
        <v>PLUTO 2 M/RODEO ELECTRIC 115</v>
      </c>
      <c r="N898" s="459" t="str">
        <f>IF(A898="P",CONCATENATE(INDEX('LŠZ P'!A$2:AP$2000,B898,23),";",INDEX('LŠZ P'!A$2:AP$2000,B898,42)),CONCATENATE(INDEX('LŠZ H'!A$2:AI$2000,B898,23),";",INDEX('LŠZ H'!A$2:AI$2000,B898,39)))</f>
        <v>93//160;</v>
      </c>
      <c r="O898" s="462">
        <v>43760</v>
      </c>
      <c r="P898" s="255"/>
    </row>
    <row r="899" spans="1:16" x14ac:dyDescent="0.2">
      <c r="A899" s="463" t="s">
        <v>991</v>
      </c>
      <c r="B899" s="465">
        <v>1332</v>
      </c>
      <c r="C899" s="454">
        <v>896</v>
      </c>
      <c r="D899" s="288" t="str">
        <f>IF(A899="P",INDEX('LŠZ P'!A$2:AP$2000,B899,11),INDEX('LŠZ H'!A$2:AI$2000,B899,11))</f>
        <v>Martin ČERNEK</v>
      </c>
      <c r="E899" s="456" t="str">
        <f>IF(A899="P",INDEX('LŠZ P'!A$2:AP$2000,B899,5),INDEX('LŠZ H'!A$2:AI$2000,B899,5))</f>
        <v>OM-L332</v>
      </c>
      <c r="F899" s="457">
        <f>IF(A899="P",INDEX('LŠZ P'!A$2:AP$2000,B899,6),INDEX('LŠZ H'!A$2:AI$2000,B899,6))</f>
        <v>0</v>
      </c>
      <c r="G899" s="289" t="str">
        <f>IF(A899="P",INDEX('LŠZ P'!A$2:AP$2000,B899,21),INDEX('LŠZ H'!A$2:AI$2000,B899,21))</f>
        <v>V</v>
      </c>
      <c r="H899" s="457">
        <f>IF(A899="P",INDEX('LŠZ P'!A$2:AP$2000,B899,17),INDEX('LŠZ H'!A$2:AI$2000,B899,17))</f>
        <v>18591</v>
      </c>
      <c r="I899" s="254">
        <v>43038</v>
      </c>
      <c r="J899" s="289" t="str">
        <f>IF(A899="P",INDEX('LŠZ P'!A$2:AP$2000,B899,2),INDEX('LŠZ H'!A$2:AI$2000,B899,2))</f>
        <v>PK</v>
      </c>
      <c r="K899" s="458" t="str">
        <f>IF(A899="P",CONCATENATE(INDEX('LŠZ P'!A$2:AP$2000,B899,24),",",INDEX('LŠZ P'!A$2:AP$2000,B899,26)," ",INDEX('LŠZ P'!A$2:AP$2000,B899,25)),CONCATENATE(INDEX('LŠZ H'!A$2:AI$2000,B899,24),",",INDEX('LŠZ H'!A$2:AI$2000,B899,26)," ",INDEX('LŠZ H'!A$2:AI$2000,B899,25)))</f>
        <v>Gaštanová 31,010 01 Žilina</v>
      </c>
      <c r="L899" s="456" t="str">
        <f>IF(A899="P",INDEX('LŠZ P'!A$2:AP$2000,B899,20),INDEX('LŠZ H'!A$2:AI$2000,B899,20))</f>
        <v>Vrabec</v>
      </c>
      <c r="M899" s="456" t="str">
        <f>IF(A899="P",CONCATENATE(INDEX('LŠZ P'!A$2:AP$2000,B899,3),"/",INDEX('LŠZ P'!A$2:AP$2000,B899,4)),CONCATENATE(INDEX('LŠZ H'!A$2:AI$2000,B899,3),"/",INDEX('LŠZ H'!A$2:AI$2000,B899,4)))</f>
        <v>VENUS 3 S/</v>
      </c>
      <c r="N899" s="459" t="str">
        <f>IF(A899="P",CONCATENATE(INDEX('LŠZ P'!A$2:AP$2000,B899,23),";",INDEX('LŠZ P'!A$2:AP$2000,B899,42)),CONCATENATE(INDEX('LŠZ H'!A$2:AI$2000,B899,23),";",INDEX('LŠZ H'!A$2:AI$2000,B899,39)))</f>
        <v>10;</v>
      </c>
      <c r="O899" s="462">
        <v>43760</v>
      </c>
      <c r="P899" s="255"/>
    </row>
    <row r="900" spans="1:16" ht="12.6" customHeight="1" x14ac:dyDescent="0.2">
      <c r="A900" s="463" t="s">
        <v>991</v>
      </c>
      <c r="B900" s="465">
        <v>212</v>
      </c>
      <c r="C900" s="454">
        <v>897</v>
      </c>
      <c r="D900" s="288" t="str">
        <f>IF(A900="P",INDEX('LŠZ P'!A$2:AP$2000,B900,11),INDEX('LŠZ H'!A$2:AI$2000,B900,11))</f>
        <v>Peter FUZIA</v>
      </c>
      <c r="E900" s="456" t="str">
        <f>IF(A900="P",INDEX('LŠZ P'!A$2:AP$2000,B900,5),INDEX('LŠZ H'!A$2:AI$2000,B900,5))</f>
        <v>OM-P212</v>
      </c>
      <c r="F900" s="457" t="str">
        <f>IF(A900="P",INDEX('LŠZ P'!A$2:AP$2000,B900,6),INDEX('LŠZ H'!A$2:AI$2000,B900,6))</f>
        <v>P212</v>
      </c>
      <c r="G900" s="289" t="str">
        <f>IF(A900="P",INDEX('LŠZ P'!A$2:AP$2000,B900,21),INDEX('LŠZ H'!A$2:AI$2000,B900,21))</f>
        <v>V/V</v>
      </c>
      <c r="H900" s="457">
        <f>IF(A900="P",INDEX('LŠZ P'!A$2:AP$2000,B900,17),INDEX('LŠZ H'!A$2:AI$2000,B900,17))</f>
        <v>20642</v>
      </c>
      <c r="I900" s="254">
        <v>43038</v>
      </c>
      <c r="J900" s="289" t="str">
        <f>IF(A900="P",INDEX('LŠZ P'!A$2:AP$2000,B900,2),INDEX('LŠZ H'!A$2:AI$2000,B900,2))</f>
        <v>PK</v>
      </c>
      <c r="K900" s="458" t="str">
        <f>IF(A900="P",CONCATENATE(INDEX('LŠZ P'!A$2:AP$2000,B900,24),",",INDEX('LŠZ P'!A$2:AP$2000,B900,26)," ",INDEX('LŠZ P'!A$2:AP$2000,B900,25)),CONCATENATE(INDEX('LŠZ H'!A$2:AI$2000,B900,24),",",INDEX('LŠZ H'!A$2:AI$2000,B900,26)," ",INDEX('LŠZ H'!A$2:AI$2000,B900,25)))</f>
        <v>Liptovské Matiašovce 111,032 23 Lipt. Sielnica</v>
      </c>
      <c r="L900" s="456" t="str">
        <f>IF(A900="P",INDEX('LŠZ P'!A$2:AP$2000,B900,20),INDEX('LŠZ H'!A$2:AI$2000,B900,20))</f>
        <v>Adame</v>
      </c>
      <c r="M900" s="456" t="str">
        <f>IF(A900="P",CONCATENATE(INDEX('LŠZ P'!A$2:AP$2000,B900,3),"/",INDEX('LŠZ P'!A$2:AP$2000,B900,4)),CONCATENATE(INDEX('LŠZ H'!A$2:AI$2000,B900,3),"/",INDEX('LŠZ H'!A$2:AI$2000,B900,4)))</f>
        <v>CHARGER 28/RIDER EOS 150</v>
      </c>
      <c r="N900" s="459" t="str">
        <f>IF(A900="P",CONCATENATE(INDEX('LŠZ P'!A$2:AP$2000,B900,23),";",INDEX('LŠZ P'!A$2:AP$2000,B900,42)),CONCATENATE(INDEX('LŠZ H'!A$2:AI$2000,B900,23),";",INDEX('LŠZ H'!A$2:AI$2000,B900,39)))</f>
        <v>15//0;PLS platný do 1.11.2022</v>
      </c>
      <c r="O900" s="464" t="s">
        <v>5493</v>
      </c>
      <c r="P900" s="255"/>
    </row>
    <row r="901" spans="1:16" x14ac:dyDescent="0.2">
      <c r="A901" s="463" t="s">
        <v>991</v>
      </c>
      <c r="B901" s="465">
        <v>582</v>
      </c>
      <c r="C901" s="454">
        <v>898</v>
      </c>
      <c r="D901" s="288" t="str">
        <f>IF(A901="P",INDEX('LŠZ P'!A$2:AP$2000,B901,11),INDEX('LŠZ H'!A$2:AI$2000,B901,11))</f>
        <v>Marek BERILA</v>
      </c>
      <c r="E901" s="456" t="str">
        <f>IF(A901="P",INDEX('LŠZ P'!A$2:AP$2000,B901,5),INDEX('LŠZ H'!A$2:AI$2000,B901,5))</f>
        <v>OM-P582</v>
      </c>
      <c r="F901" s="457">
        <f>IF(A901="P",INDEX('LŠZ P'!A$2:AP$2000,B901,6),INDEX('LŠZ H'!A$2:AI$2000,B901,6))</f>
        <v>0</v>
      </c>
      <c r="G901" s="289" t="str">
        <f>IF(A901="P",INDEX('LŠZ P'!A$2:AP$2000,B901,21),INDEX('LŠZ H'!A$2:AI$2000,B901,21))</f>
        <v>V</v>
      </c>
      <c r="H901" s="457">
        <f>IF(A901="P",INDEX('LŠZ P'!A$2:AP$2000,B901,17),INDEX('LŠZ H'!A$2:AI$2000,B901,17))</f>
        <v>17882</v>
      </c>
      <c r="I901" s="254">
        <v>43038</v>
      </c>
      <c r="J901" s="289" t="str">
        <f>IF(A901="P",INDEX('LŠZ P'!A$2:AP$2000,B901,2),INDEX('LŠZ H'!A$2:AI$2000,B901,2))</f>
        <v>PK</v>
      </c>
      <c r="K901" s="458" t="str">
        <f>IF(A901="P",CONCATENATE(INDEX('LŠZ P'!A$2:AP$2000,B901,24),",",INDEX('LŠZ P'!A$2:AP$2000,B901,26)," ",INDEX('LŠZ P'!A$2:AP$2000,B901,25)),CONCATENATE(INDEX('LŠZ H'!A$2:AI$2000,B901,24),",",INDEX('LŠZ H'!A$2:AI$2000,B901,26)," ",INDEX('LŠZ H'!A$2:AI$2000,B901,25)))</f>
        <v xml:space="preserve">Rakovec n. Ondavou 3,072 03 </v>
      </c>
      <c r="L901" s="456" t="str">
        <f>IF(A901="P",INDEX('LŠZ P'!A$2:AP$2000,B901,20),INDEX('LŠZ H'!A$2:AI$2000,B901,20))</f>
        <v>Vyparina</v>
      </c>
      <c r="M901" s="456" t="str">
        <f>IF(A901="P",CONCATENATE(INDEX('LŠZ P'!A$2:AP$2000,B901,3),"/",INDEX('LŠZ P'!A$2:AP$2000,B901,4)),CONCATENATE(INDEX('LŠZ H'!A$2:AI$2000,B901,3),"/",INDEX('LŠZ H'!A$2:AI$2000,B901,4)))</f>
        <v>DELTA 3 MS/</v>
      </c>
      <c r="N901" s="459" t="str">
        <f>IF(A901="P",CONCATENATE(INDEX('LŠZ P'!A$2:AP$2000,B901,23),";",INDEX('LŠZ P'!A$2:AP$2000,B901,42)),CONCATENATE(INDEX('LŠZ H'!A$2:AI$2000,B901,23),";",INDEX('LŠZ H'!A$2:AI$2000,B901,39)))</f>
        <v>0;</v>
      </c>
      <c r="O901" s="462">
        <v>43760</v>
      </c>
      <c r="P901" s="255"/>
    </row>
    <row r="902" spans="1:16" x14ac:dyDescent="0.2">
      <c r="A902" s="463" t="s">
        <v>991</v>
      </c>
      <c r="B902" s="465">
        <v>248</v>
      </c>
      <c r="C902" s="454">
        <v>899</v>
      </c>
      <c r="D902" s="288" t="str">
        <f>IF(A902="P",INDEX('LŠZ P'!A$2:AP$2000,B902,11),INDEX('LŠZ H'!A$2:AI$2000,B902,11))</f>
        <v>Mgr. Marek BEDNÁR</v>
      </c>
      <c r="E902" s="456" t="str">
        <f>IF(A902="P",INDEX('LŠZ P'!A$2:AP$2000,B902,5),INDEX('LŠZ H'!A$2:AI$2000,B902,5))</f>
        <v>OM-P248</v>
      </c>
      <c r="F902" s="457">
        <f>IF(A902="P",INDEX('LŠZ P'!A$2:AP$2000,B902,6),INDEX('LŠZ H'!A$2:AI$2000,B902,6))</f>
        <v>0</v>
      </c>
      <c r="G902" s="289" t="str">
        <f>IF(A902="P",INDEX('LŠZ P'!A$2:AP$2000,B902,21),INDEX('LŠZ H'!A$2:AI$2000,B902,21))</f>
        <v>P</v>
      </c>
      <c r="H902" s="457">
        <f>IF(A902="P",INDEX('LŠZ P'!A$2:AP$2000,B902,17),INDEX('LŠZ H'!A$2:AI$2000,B902,17))</f>
        <v>17883</v>
      </c>
      <c r="I902" s="254">
        <v>43038</v>
      </c>
      <c r="J902" s="289" t="str">
        <f>IF(A902="P",INDEX('LŠZ P'!A$2:AP$2000,B902,2),INDEX('LŠZ H'!A$2:AI$2000,B902,2))</f>
        <v>PK</v>
      </c>
      <c r="K902" s="458" t="str">
        <f>IF(A902="P",CONCATENATE(INDEX('LŠZ P'!A$2:AP$2000,B902,24),",",INDEX('LŠZ P'!A$2:AP$2000,B902,26)," ",INDEX('LŠZ P'!A$2:AP$2000,B902,25)),CONCATENATE(INDEX('LŠZ H'!A$2:AI$2000,B902,24),",",INDEX('LŠZ H'!A$2:AI$2000,B902,26)," ",INDEX('LŠZ H'!A$2:AI$2000,B902,25)))</f>
        <v>Francisciho 1731/29,054 01 Levoča</v>
      </c>
      <c r="L902" s="456" t="str">
        <f>IF(A902="P",INDEX('LŠZ P'!A$2:AP$2000,B902,20),INDEX('LŠZ H'!A$2:AI$2000,B902,20))</f>
        <v>Vyparina</v>
      </c>
      <c r="M902" s="456" t="str">
        <f>IF(A902="P",CONCATENATE(INDEX('LŠZ P'!A$2:AP$2000,B902,3),"/",INDEX('LŠZ P'!A$2:AP$2000,B902,4)),CONCATENATE(INDEX('LŠZ H'!A$2:AI$2000,B902,3),"/",INDEX('LŠZ H'!A$2:AI$2000,B902,4)))</f>
        <v>DELTA 3 L/</v>
      </c>
      <c r="N902" s="459" t="str">
        <f>IF(A902="P",CONCATENATE(INDEX('LŠZ P'!A$2:AP$2000,B902,23),";",INDEX('LŠZ P'!A$2:AP$2000,B902,42)),CONCATENATE(INDEX('LŠZ H'!A$2:AI$2000,B902,23),";",INDEX('LŠZ H'!A$2:AI$2000,B902,39)))</f>
        <v>40;</v>
      </c>
      <c r="O902" s="462">
        <v>43762</v>
      </c>
      <c r="P902" s="255"/>
    </row>
    <row r="903" spans="1:16" x14ac:dyDescent="0.2">
      <c r="A903" s="463" t="s">
        <v>991</v>
      </c>
      <c r="B903" s="465">
        <v>1243</v>
      </c>
      <c r="C903" s="454">
        <v>900</v>
      </c>
      <c r="D903" s="288" t="str">
        <f>IF(A903="P",INDEX('LŠZ P'!A$2:AP$2000,B903,11),INDEX('LŠZ H'!A$2:AI$2000,B903,11))</f>
        <v>Patrik POLIAK</v>
      </c>
      <c r="E903" s="456" t="str">
        <f>IF(A903="P",INDEX('LŠZ P'!A$2:AP$2000,B903,5),INDEX('LŠZ H'!A$2:AI$2000,B903,5))</f>
        <v>OM-L243</v>
      </c>
      <c r="F903" s="457">
        <f>IF(A903="P",INDEX('LŠZ P'!A$2:AP$2000,B903,6),INDEX('LŠZ H'!A$2:AI$2000,B903,6))</f>
        <v>0</v>
      </c>
      <c r="G903" s="289" t="str">
        <f>IF(A903="P",INDEX('LŠZ P'!A$2:AP$2000,B903,21),INDEX('LŠZ H'!A$2:AI$2000,B903,21))</f>
        <v>P</v>
      </c>
      <c r="H903" s="457">
        <f>IF(A903="P",INDEX('LŠZ P'!A$2:AP$2000,B903,17),INDEX('LŠZ H'!A$2:AI$2000,B903,17))</f>
        <v>19598</v>
      </c>
      <c r="I903" s="254">
        <v>43038</v>
      </c>
      <c r="J903" s="289" t="str">
        <f>IF(A903="P",INDEX('LŠZ P'!A$2:AP$2000,B903,2),INDEX('LŠZ H'!A$2:AI$2000,B903,2))</f>
        <v>PK</v>
      </c>
      <c r="K903" s="458" t="str">
        <f>IF(A903="P",CONCATENATE(INDEX('LŠZ P'!A$2:AP$2000,B903,24),",",INDEX('LŠZ P'!A$2:AP$2000,B903,26)," ",INDEX('LŠZ P'!A$2:AP$2000,B903,25)),CONCATENATE(INDEX('LŠZ H'!A$2:AI$2000,B903,24),",",INDEX('LŠZ H'!A$2:AI$2000,B903,26)," ",INDEX('LŠZ H'!A$2:AI$2000,B903,25)))</f>
        <v>Mjr. D. Gondu 455/147,935 02 Žemberovce</v>
      </c>
      <c r="L903" s="456" t="str">
        <f>IF(A903="P",INDEX('LŠZ P'!A$2:AP$2000,B903,20),INDEX('LŠZ H'!A$2:AI$2000,B903,20))</f>
        <v>Jančiar</v>
      </c>
      <c r="M903" s="456" t="str">
        <f>IF(A903="P",CONCATENATE(INDEX('LŠZ P'!A$2:AP$2000,B903,3),"/",INDEX('LŠZ P'!A$2:AP$2000,B903,4)),CONCATENATE(INDEX('LŠZ H'!A$2:AI$2000,B903,3),"/",INDEX('LŠZ H'!A$2:AI$2000,B903,4)))</f>
        <v>PLUTO 2 M/</v>
      </c>
      <c r="N903" s="459" t="str">
        <f>IF(A903="P",CONCATENATE(INDEX('LŠZ P'!A$2:AP$2000,B903,23),";",INDEX('LŠZ P'!A$2:AP$2000,B903,42)),CONCATENATE(INDEX('LŠZ H'!A$2:AI$2000,B903,23),";",INDEX('LŠZ H'!A$2:AI$2000,B903,39)))</f>
        <v>32,34;</v>
      </c>
      <c r="O903" s="462">
        <v>43760</v>
      </c>
      <c r="P903" s="255"/>
    </row>
    <row r="904" spans="1:16" x14ac:dyDescent="0.2">
      <c r="A904" s="463" t="s">
        <v>991</v>
      </c>
      <c r="B904" s="465">
        <v>1273</v>
      </c>
      <c r="C904" s="454">
        <v>901</v>
      </c>
      <c r="D904" s="288" t="str">
        <f>IF(A904="P",INDEX('LŠZ P'!A$2:AP$2000,B904,11),INDEX('LŠZ H'!A$2:AI$2000,B904,11))</f>
        <v>Tomáš BALARA</v>
      </c>
      <c r="E904" s="456" t="str">
        <f>IF(A904="P",INDEX('LŠZ P'!A$2:AP$2000,B904,5),INDEX('LŠZ H'!A$2:AI$2000,B904,5))</f>
        <v>OM–L273</v>
      </c>
      <c r="F904" s="457">
        <f>IF(A904="P",INDEX('LŠZ P'!A$2:AP$2000,B904,6),INDEX('LŠZ H'!A$2:AI$2000,B904,6))</f>
        <v>0</v>
      </c>
      <c r="G904" s="289" t="str">
        <f>IF(A904="P",INDEX('LŠZ P'!A$2:AP$2000,B904,21),INDEX('LŠZ H'!A$2:AI$2000,B904,21))</f>
        <v>V</v>
      </c>
      <c r="H904" s="457">
        <f>IF(A904="P",INDEX('LŠZ P'!A$2:AP$2000,B904,17),INDEX('LŠZ H'!A$2:AI$2000,B904,17))</f>
        <v>17885</v>
      </c>
      <c r="I904" s="254">
        <v>43038</v>
      </c>
      <c r="J904" s="289" t="str">
        <f>IF(A904="P",INDEX('LŠZ P'!A$2:AP$2000,B904,2),INDEX('LŠZ H'!A$2:AI$2000,B904,2))</f>
        <v>PK</v>
      </c>
      <c r="K904" s="458" t="str">
        <f>IF(A904="P",CONCATENATE(INDEX('LŠZ P'!A$2:AP$2000,B904,24),",",INDEX('LŠZ P'!A$2:AP$2000,B904,26)," ",INDEX('LŠZ P'!A$2:AP$2000,B904,25)),CONCATENATE(INDEX('LŠZ H'!A$2:AI$2000,B904,24),",",INDEX('LŠZ H'!A$2:AI$2000,B904,26)," ",INDEX('LŠZ H'!A$2:AI$2000,B904,25)))</f>
        <v>Lucenkova 1233/1,026 01 D.Kubín</v>
      </c>
      <c r="L904" s="456" t="str">
        <f>IF(A904="P",INDEX('LŠZ P'!A$2:AP$2000,B904,20),INDEX('LŠZ H'!A$2:AI$2000,B904,20))</f>
        <v>Vrabec</v>
      </c>
      <c r="M904" s="456" t="str">
        <f>IF(A904="P",CONCATENATE(INDEX('LŠZ P'!A$2:AP$2000,B904,3),"/",INDEX('LŠZ P'!A$2:AP$2000,B904,4)),CONCATENATE(INDEX('LŠZ H'!A$2:AI$2000,B904,3),"/",INDEX('LŠZ H'!A$2:AI$2000,B904,4)))</f>
        <v>PLUTO 2 M/</v>
      </c>
      <c r="N904" s="459" t="str">
        <f>IF(A904="P",CONCATENATE(INDEX('LŠZ P'!A$2:AP$2000,B904,23),";",INDEX('LŠZ P'!A$2:AP$2000,B904,42)),CONCATENATE(INDEX('LŠZ H'!A$2:AI$2000,B904,23),";",INDEX('LŠZ H'!A$2:AI$2000,B904,39)))</f>
        <v>0;</v>
      </c>
      <c r="O904" s="462">
        <v>43762</v>
      </c>
      <c r="P904" s="255"/>
    </row>
    <row r="905" spans="1:16" x14ac:dyDescent="0.2">
      <c r="A905" s="463" t="s">
        <v>991</v>
      </c>
      <c r="B905" s="465">
        <v>1271</v>
      </c>
      <c r="C905" s="454">
        <v>902</v>
      </c>
      <c r="D905" s="288" t="str">
        <f>IF(A905="P",INDEX('LŠZ P'!A$2:AP$2000,B905,11),INDEX('LŠZ H'!A$2:AI$2000,B905,11))</f>
        <v>Miroslav KOMANEC</v>
      </c>
      <c r="E905" s="456" t="str">
        <f>IF(A905="P",INDEX('LŠZ P'!A$2:AP$2000,B905,5),INDEX('LŠZ H'!A$2:AI$2000,B905,5))</f>
        <v>OM-L271</v>
      </c>
      <c r="F905" s="457" t="str">
        <f>IF(A905="P",INDEX('LŠZ P'!A$2:AP$2000,B905,6),INDEX('LŠZ H'!A$2:AI$2000,B905,6))</f>
        <v>P618</v>
      </c>
      <c r="G905" s="289" t="str">
        <f>IF(A905="P",INDEX('LŠZ P'!A$2:AP$2000,B905,21),INDEX('LŠZ H'!A$2:AI$2000,B905,21))</f>
        <v>P/P,Z</v>
      </c>
      <c r="H905" s="457">
        <f>IF(A905="P",INDEX('LŠZ P'!A$2:AP$2000,B905,17),INDEX('LŠZ H'!A$2:AI$2000,B905,17))</f>
        <v>17886</v>
      </c>
      <c r="I905" s="254">
        <v>43038</v>
      </c>
      <c r="J905" s="289" t="str">
        <f>IF(A905="P",INDEX('LŠZ P'!A$2:AP$2000,B905,2),INDEX('LŠZ H'!A$2:AI$2000,B905,2))</f>
        <v>MPK</v>
      </c>
      <c r="K905" s="458" t="str">
        <f>IF(A905="P",CONCATENATE(INDEX('LŠZ P'!A$2:AP$2000,B905,24),",",INDEX('LŠZ P'!A$2:AP$2000,B905,26)," ",INDEX('LŠZ P'!A$2:AP$2000,B905,25)),CONCATENATE(INDEX('LŠZ H'!A$2:AI$2000,B905,24),",",INDEX('LŠZ H'!A$2:AI$2000,B905,26)," ",INDEX('LŠZ H'!A$2:AI$2000,B905,25)))</f>
        <v>Na Vápenicu 422 ,013 11 L.Lúčka</v>
      </c>
      <c r="L905" s="456" t="str">
        <f>IF(A905="P",INDEX('LŠZ P'!A$2:AP$2000,B905,20),INDEX('LŠZ H'!A$2:AI$2000,B905,20))</f>
        <v>Vrabec/Adame</v>
      </c>
      <c r="M905" s="456" t="str">
        <f>IF(A905="P",CONCATENATE(INDEX('LŠZ P'!A$2:AP$2000,B905,3),"/",INDEX('LŠZ P'!A$2:AP$2000,B905,4)),CONCATENATE(INDEX('LŠZ H'!A$2:AI$2000,B905,3),"/",INDEX('LŠZ H'!A$2:AI$2000,B905,4)))</f>
        <v>PLUTO 2 M/M 100</v>
      </c>
      <c r="N905" s="459" t="str">
        <f>IF(A905="P",CONCATENATE(INDEX('LŠZ P'!A$2:AP$2000,B905,23),";",INDEX('LŠZ P'!A$2:AP$2000,B905,42)),CONCATENATE(INDEX('LŠZ H'!A$2:AI$2000,B905,23),";",INDEX('LŠZ H'!A$2:AI$2000,B905,39)))</f>
        <v>86//282,25;</v>
      </c>
      <c r="O905" s="462">
        <v>43733</v>
      </c>
      <c r="P905" s="255"/>
    </row>
    <row r="906" spans="1:16" x14ac:dyDescent="0.2">
      <c r="A906" s="461" t="s">
        <v>991</v>
      </c>
      <c r="B906" s="465">
        <v>138</v>
      </c>
      <c r="C906" s="454">
        <v>903</v>
      </c>
      <c r="D906" s="288" t="str">
        <f>IF(A906="P",INDEX('LŠZ P'!A$2:AP$2000,B906,11),INDEX('LŠZ H'!A$2:AI$2000,B906,11))</f>
        <v>Ing. Tomáš KRAJČOVIČ</v>
      </c>
      <c r="E906" s="456" t="str">
        <f>IF(A906="P",INDEX('LŠZ P'!A$2:AP$2000,B906,5),INDEX('LŠZ H'!A$2:AI$2000,B906,5))</f>
        <v>OM-P138</v>
      </c>
      <c r="F906" s="457">
        <f>IF(A906="P",INDEX('LŠZ P'!A$2:AP$2000,B906,6),INDEX('LŠZ H'!A$2:AI$2000,B906,6))</f>
        <v>0</v>
      </c>
      <c r="G906" s="289" t="str">
        <f>IF(A906="P",INDEX('LŠZ P'!A$2:AP$2000,B906,21),INDEX('LŠZ H'!A$2:AI$2000,B906,21))</f>
        <v>V</v>
      </c>
      <c r="H906" s="457">
        <f>IF(A906="P",INDEX('LŠZ P'!A$2:AP$2000,B906,17),INDEX('LŠZ H'!A$2:AI$2000,B906,17))</f>
        <v>18433</v>
      </c>
      <c r="I906" s="254">
        <v>43038</v>
      </c>
      <c r="J906" s="289" t="str">
        <f>IF(A906="P",INDEX('LŠZ P'!A$2:AP$2000,B906,2),INDEX('LŠZ H'!A$2:AI$2000,B906,2))</f>
        <v>PK</v>
      </c>
      <c r="K906" s="458" t="str">
        <f>IF(A906="P",CONCATENATE(INDEX('LŠZ P'!A$2:AP$2000,B906,24),",",INDEX('LŠZ P'!A$2:AP$2000,B906,26)," ",INDEX('LŠZ P'!A$2:AP$2000,B906,25)),CONCATENATE(INDEX('LŠZ H'!A$2:AI$2000,B906,24),",",INDEX('LŠZ H'!A$2:AI$2000,B906,26)," ",INDEX('LŠZ H'!A$2:AI$2000,B906,25)))</f>
        <v>Nová Doba 592/7,922 05 Chtelnica</v>
      </c>
      <c r="L906" s="456" t="str">
        <f>IF(A906="P",INDEX('LŠZ P'!A$2:AP$2000,B906,20),INDEX('LŠZ H'!A$2:AI$2000,B906,20))</f>
        <v>Matovič</v>
      </c>
      <c r="M906" s="456" t="str">
        <f>IF(A906="P",CONCATENATE(INDEX('LŠZ P'!A$2:AP$2000,B906,3),"/",INDEX('LŠZ P'!A$2:AP$2000,B906,4)),CONCATENATE(INDEX('LŠZ H'!A$2:AI$2000,B906,3),"/",INDEX('LŠZ H'!A$2:AI$2000,B906,4)))</f>
        <v>GOLDEN 4/</v>
      </c>
      <c r="N906" s="459" t="str">
        <f>IF(A906="P",CONCATENATE(INDEX('LŠZ P'!A$2:AP$2000,B906,23),";",INDEX('LŠZ P'!A$2:AP$2000,B906,42)),CONCATENATE(INDEX('LŠZ H'!A$2:AI$2000,B906,23),";",INDEX('LŠZ H'!A$2:AI$2000,B906,39)))</f>
        <v>30;</v>
      </c>
      <c r="O906" s="462">
        <v>43762</v>
      </c>
      <c r="P906" s="255"/>
    </row>
    <row r="907" spans="1:16" x14ac:dyDescent="0.2">
      <c r="A907" s="461" t="s">
        <v>991</v>
      </c>
      <c r="B907" s="465">
        <v>72</v>
      </c>
      <c r="C907" s="454">
        <v>904</v>
      </c>
      <c r="D907" s="288" t="str">
        <f>IF(A907="P",INDEX('LŠZ P'!A$2:AP$2000,B907,11),INDEX('LŠZ H'!A$2:AI$2000,B907,11))</f>
        <v>Vladimír KRAJČA</v>
      </c>
      <c r="E907" s="456" t="str">
        <f>IF(A907="P",INDEX('LŠZ P'!A$2:AP$2000,B907,5),INDEX('LŠZ H'!A$2:AI$2000,B907,5))</f>
        <v>OM-P072</v>
      </c>
      <c r="F907" s="457">
        <f>IF(A907="P",INDEX('LŠZ P'!A$2:AP$2000,B907,6),INDEX('LŠZ H'!A$2:AI$2000,B907,6))</f>
        <v>0</v>
      </c>
      <c r="G907" s="289" t="str">
        <f>IF(A907="P",INDEX('LŠZ P'!A$2:AP$2000,B907,21),INDEX('LŠZ H'!A$2:AI$2000,B907,21))</f>
        <v>V</v>
      </c>
      <c r="H907" s="457">
        <f>IF(A907="P",INDEX('LŠZ P'!A$2:AP$2000,B907,17),INDEX('LŠZ H'!A$2:AI$2000,B907,17))</f>
        <v>21080</v>
      </c>
      <c r="I907" s="254">
        <v>43038</v>
      </c>
      <c r="J907" s="289" t="str">
        <f>IF(A907="P",INDEX('LŠZ P'!A$2:AP$2000,B907,2),INDEX('LŠZ H'!A$2:AI$2000,B907,2))</f>
        <v>PK</v>
      </c>
      <c r="K907" s="458" t="str">
        <f>IF(A907="P",CONCATENATE(INDEX('LŠZ P'!A$2:AP$2000,B907,24),",",INDEX('LŠZ P'!A$2:AP$2000,B907,26)," ",INDEX('LŠZ P'!A$2:AP$2000,B907,25)),CONCATENATE(INDEX('LŠZ H'!A$2:AI$2000,B907,24),",",INDEX('LŠZ H'!A$2:AI$2000,B907,26)," ",INDEX('LŠZ H'!A$2:AI$2000,B907,25)))</f>
        <v>Obežná 30,926 01 Sereď</v>
      </c>
      <c r="L907" s="456" t="str">
        <f>IF(A907="P",INDEX('LŠZ P'!A$2:AP$2000,B907,20),INDEX('LŠZ H'!A$2:AI$2000,B907,20))</f>
        <v>Vyparina</v>
      </c>
      <c r="M907" s="456" t="str">
        <f>IF(A907="P",CONCATENATE(INDEX('LŠZ P'!A$2:AP$2000,B907,3),"/",INDEX('LŠZ P'!A$2:AP$2000,B907,4)),CONCATENATE(INDEX('LŠZ H'!A$2:AI$2000,B907,3),"/",INDEX('LŠZ H'!A$2:AI$2000,B907,4)))</f>
        <v>DELTA 4 L/</v>
      </c>
      <c r="N907" s="459" t="str">
        <f>IF(A907="P",CONCATENATE(INDEX('LŠZ P'!A$2:AP$2000,B907,23),";",INDEX('LŠZ P'!A$2:AP$2000,B907,42)),CONCATENATE(INDEX('LŠZ H'!A$2:AI$2000,B907,23),";",INDEX('LŠZ H'!A$2:AI$2000,B907,39)))</f>
        <v>5;</v>
      </c>
      <c r="O907" s="462">
        <v>43763</v>
      </c>
      <c r="P907" s="255"/>
    </row>
    <row r="908" spans="1:16" x14ac:dyDescent="0.2">
      <c r="A908" s="463" t="s">
        <v>680</v>
      </c>
      <c r="B908" s="465">
        <v>39</v>
      </c>
      <c r="C908" s="454">
        <v>905</v>
      </c>
      <c r="D908" s="288" t="str">
        <f>IF(A908="P",INDEX('LŠZ P'!A$2:AP$2000,B908,11),INDEX('LŠZ H'!A$2:AI$2000,B908,11))</f>
        <v>Urban  ŠKOTTA</v>
      </c>
      <c r="E908" s="456" t="str">
        <f>IF(A908="P",INDEX('LŠZ P'!A$2:AP$2000,B908,5),INDEX('LŠZ H'!A$2:AI$2000,B908,5))</f>
        <v>OM-H039</v>
      </c>
      <c r="F908" s="457">
        <f>IF(A908="P",INDEX('LŠZ P'!A$2:AP$2000,B908,6),INDEX('LŠZ H'!A$2:AI$2000,B908,6))</f>
        <v>0</v>
      </c>
      <c r="G908" s="289" t="str">
        <f>IF(A908="P",INDEX('LŠZ P'!A$2:AP$2000,B908,21),INDEX('LŠZ H'!A$2:AI$2000,B908,21))</f>
        <v>11,42/12</v>
      </c>
      <c r="H908" s="457">
        <f>IF(A908="P",INDEX('LŠZ P'!A$2:AP$2000,B908,17),INDEX('LŠZ H'!A$2:AI$2000,B908,17))</f>
        <v>1991</v>
      </c>
      <c r="I908" s="254">
        <v>43038</v>
      </c>
      <c r="J908" s="289" t="str">
        <f>IF(A908="P",INDEX('LŠZ P'!A$2:AP$2000,B908,2),INDEX('LŠZ H'!A$2:AI$2000,B908,2))</f>
        <v>MZK</v>
      </c>
      <c r="K908" s="458" t="str">
        <f>IF(A908="P",CONCATENATE(INDEX('LŠZ P'!A$2:AP$2000,B908,24),",",INDEX('LŠZ P'!A$2:AP$2000,B908,26)," ",INDEX('LŠZ P'!A$2:AP$2000,B908,25)),CONCATENATE(INDEX('LŠZ H'!A$2:AI$2000,B908,24),",",INDEX('LŠZ H'!A$2:AI$2000,B908,26)," ",INDEX('LŠZ H'!A$2:AI$2000,B908,25)))</f>
        <v>3, 138</v>
      </c>
      <c r="L908" s="456" t="str">
        <f>IF(A908="P",INDEX('LŠZ P'!A$2:AP$2000,B908,20),INDEX('LŠZ H'!A$2:AI$2000,B908,20))</f>
        <v>P</v>
      </c>
      <c r="M908" s="456" t="str">
        <f>IF(A908="P",CONCATENATE(INDEX('LŠZ P'!A$2:AP$2000,B908,3),"/",INDEX('LŠZ P'!A$2:AP$2000,B908,4)),CONCATENATE(INDEX('LŠZ H'!A$2:AI$2000,B908,3),"/",INDEX('LŠZ H'!A$2:AI$2000,B908,4)))</f>
        <v>MW 117 / HATALA/</v>
      </c>
      <c r="N908" s="459" t="e">
        <f>IF(A908="P",CONCATENATE(INDEX('LŠZ P'!A$2:AP$2000,B908,23),";",INDEX('LŠZ P'!A$2:AP$2000,B908,42)),CONCATENATE(INDEX('LŠZ H'!A$2:AI$2000,B908,23),";",INDEX('LŠZ H'!A$2:AI$2000,B908,39)))</f>
        <v>#REF!</v>
      </c>
      <c r="O908" s="462">
        <v>43739</v>
      </c>
      <c r="P908" s="255"/>
    </row>
    <row r="909" spans="1:16" x14ac:dyDescent="0.2">
      <c r="A909" s="463" t="s">
        <v>680</v>
      </c>
      <c r="B909" s="465">
        <v>48</v>
      </c>
      <c r="C909" s="454">
        <v>906</v>
      </c>
      <c r="D909" s="288" t="str">
        <f>IF(A909="P",INDEX('LŠZ P'!A$2:AP$2000,B909,11),INDEX('LŠZ H'!A$2:AI$2000,B909,11))</f>
        <v>Marián TINKA</v>
      </c>
      <c r="E909" s="456" t="str">
        <f>IF(A909="P",INDEX('LŠZ P'!A$2:AP$2000,B909,5),INDEX('LŠZ H'!A$2:AI$2000,B909,5))</f>
        <v>OM-H048</v>
      </c>
      <c r="F909" s="457">
        <f>IF(A909="P",INDEX('LŠZ P'!A$2:AP$2000,B909,6),INDEX('LŠZ H'!A$2:AI$2000,B909,6))</f>
        <v>0</v>
      </c>
      <c r="G909" s="289" t="str">
        <f>IF(A909="P",INDEX('LŠZ P'!A$2:AP$2000,B909,21),INDEX('LŠZ H'!A$2:AI$2000,B909,21))</f>
        <v>34/51</v>
      </c>
      <c r="H909" s="457" t="str">
        <f>IF(A909="P",INDEX('LŠZ P'!A$2:AP$2000,B909,17),INDEX('LŠZ H'!A$2:AI$2000,B909,17))</f>
        <v>2004/15</v>
      </c>
      <c r="I909" s="254">
        <v>43038</v>
      </c>
      <c r="J909" s="289" t="str">
        <f>IF(A909="P",INDEX('LŠZ P'!A$2:AP$2000,B909,2),INDEX('LŠZ H'!A$2:AI$2000,B909,2))</f>
        <v>MZK</v>
      </c>
      <c r="K909" s="458" t="str">
        <f>IF(A909="P",CONCATENATE(INDEX('LŠZ P'!A$2:AP$2000,B909,24),",",INDEX('LŠZ P'!A$2:AP$2000,B909,26)," ",INDEX('LŠZ P'!A$2:AP$2000,B909,25)),CONCATENATE(INDEX('LŠZ H'!A$2:AI$2000,B909,24),",",INDEX('LŠZ H'!A$2:AI$2000,B909,26)," ",INDEX('LŠZ H'!A$2:AI$2000,B909,25)))</f>
        <v>2, 47</v>
      </c>
      <c r="L909" s="456" t="str">
        <f>IF(A909="P",INDEX('LŠZ P'!A$2:AP$2000,B909,20),INDEX('LŠZ H'!A$2:AI$2000,B909,20))</f>
        <v>P</v>
      </c>
      <c r="M909" s="456" t="str">
        <f>IF(A909="P",CONCATENATE(INDEX('LŠZ P'!A$2:AP$2000,B909,3),"/",INDEX('LŠZ P'!A$2:AP$2000,B909,4)),CONCATENATE(INDEX('LŠZ H'!A$2:AI$2000,B909,3),"/",INDEX('LŠZ H'!A$2:AI$2000,B909,4)))</f>
        <v>DISCUS 15 A/TINKA/</v>
      </c>
      <c r="N909" s="459" t="e">
        <f>IF(A909="P",CONCATENATE(INDEX('LŠZ P'!A$2:AP$2000,B909,23),";",INDEX('LŠZ P'!A$2:AP$2000,B909,42)),CONCATENATE(INDEX('LŠZ H'!A$2:AI$2000,B909,23),";",INDEX('LŠZ H'!A$2:AI$2000,B909,39)))</f>
        <v>#REF!</v>
      </c>
      <c r="O909" s="462">
        <v>43739</v>
      </c>
      <c r="P909" s="255"/>
    </row>
    <row r="910" spans="1:16" x14ac:dyDescent="0.2">
      <c r="A910" s="463" t="s">
        <v>680</v>
      </c>
      <c r="B910" s="465">
        <v>448</v>
      </c>
      <c r="C910" s="454">
        <v>907</v>
      </c>
      <c r="D910" s="288" t="str">
        <f>IF(A910="P",INDEX('LŠZ P'!A$2:AP$2000,B910,11),INDEX('LŠZ H'!A$2:AI$2000,B910,11))</f>
        <v>Dalibor KORČEK</v>
      </c>
      <c r="E910" s="456" t="str">
        <f>IF(A910="P",INDEX('LŠZ P'!A$2:AP$2000,B910,5),INDEX('LŠZ H'!A$2:AI$2000,B910,5))</f>
        <v>OM-H448</v>
      </c>
      <c r="F910" s="457">
        <f>IF(A910="P",INDEX('LŠZ P'!A$2:AP$2000,B910,6),INDEX('LŠZ H'!A$2:AI$2000,B910,6))</f>
        <v>0</v>
      </c>
      <c r="G910" s="289" t="str">
        <f>IF(A910="P",INDEX('LŠZ P'!A$2:AP$2000,B910,21),INDEX('LŠZ H'!A$2:AI$2000,B910,21))</f>
        <v>0</v>
      </c>
      <c r="H910" s="457">
        <f>IF(A910="P",INDEX('LŠZ P'!A$2:AP$2000,B910,17),INDEX('LŠZ H'!A$2:AI$2000,B910,17))</f>
        <v>1994</v>
      </c>
      <c r="I910" s="254">
        <v>43038</v>
      </c>
      <c r="J910" s="289" t="str">
        <f>IF(A910="P",INDEX('LŠZ P'!A$2:AP$2000,B910,2),INDEX('LŠZ H'!A$2:AI$2000,B910,2))</f>
        <v>ZK</v>
      </c>
      <c r="K910" s="458" t="str">
        <f>IF(A910="P",CONCATENATE(INDEX('LŠZ P'!A$2:AP$2000,B910,24),",",INDEX('LŠZ P'!A$2:AP$2000,B910,26)," ",INDEX('LŠZ P'!A$2:AP$2000,B910,25)),CONCATENATE(INDEX('LŠZ H'!A$2:AI$2000,B910,24),",",INDEX('LŠZ H'!A$2:AI$2000,B910,26)," ",INDEX('LŠZ H'!A$2:AI$2000,B910,25)))</f>
        <v>3, 33</v>
      </c>
      <c r="L910" s="456" t="str">
        <f>IF(A910="P",INDEX('LŠZ P'!A$2:AP$2000,B910,20),INDEX('LŠZ H'!A$2:AI$2000,B910,20))</f>
        <v>V</v>
      </c>
      <c r="M910" s="456" t="str">
        <f>IF(A910="P",CONCATENATE(INDEX('LŠZ P'!A$2:AP$2000,B910,3),"/",INDEX('LŠZ P'!A$2:AP$2000,B910,4)),CONCATENATE(INDEX('LŠZ H'!A$2:AI$2000,B910,3),"/",INDEX('LŠZ H'!A$2:AI$2000,B910,4)))</f>
        <v>XTRALITE 147/</v>
      </c>
      <c r="N910" s="459" t="e">
        <f>IF(A910="P",CONCATENATE(INDEX('LŠZ P'!A$2:AP$2000,B910,23),";",INDEX('LŠZ P'!A$2:AP$2000,B910,42)),CONCATENATE(INDEX('LŠZ H'!A$2:AI$2000,B910,23),";",INDEX('LŠZ H'!A$2:AI$2000,B910,39)))</f>
        <v>#REF!</v>
      </c>
      <c r="O910" s="462">
        <v>43739</v>
      </c>
      <c r="P910" s="255"/>
    </row>
    <row r="911" spans="1:16" x14ac:dyDescent="0.2">
      <c r="A911" s="461" t="s">
        <v>680</v>
      </c>
      <c r="B911" s="465">
        <v>53</v>
      </c>
      <c r="C911" s="454">
        <v>908</v>
      </c>
      <c r="D911" s="288" t="str">
        <f>IF(A911="P",INDEX('LŠZ P'!A$2:AP$2000,B911,11),INDEX('LŠZ H'!A$2:AI$2000,B911,11))</f>
        <v>Ondrej BOŠKO</v>
      </c>
      <c r="E911" s="456" t="str">
        <f>IF(A911="P",INDEX('LŠZ P'!A$2:AP$2000,B911,5),INDEX('LŠZ H'!A$2:AI$2000,B911,5))</f>
        <v>OM-H053</v>
      </c>
      <c r="F911" s="457">
        <f>IF(A911="P",INDEX('LŠZ P'!A$2:AP$2000,B911,6),INDEX('LŠZ H'!A$2:AI$2000,B911,6))</f>
        <v>0</v>
      </c>
      <c r="G911" s="289" t="str">
        <f>IF(A911="P",INDEX('LŠZ P'!A$2:AP$2000,B911,21),INDEX('LŠZ H'!A$2:AI$2000,B911,21))</f>
        <v>89/110</v>
      </c>
      <c r="H911" s="457">
        <f>IF(A911="P",INDEX('LŠZ P'!A$2:AP$2000,B911,17),INDEX('LŠZ H'!A$2:AI$2000,B911,17))</f>
        <v>2012</v>
      </c>
      <c r="I911" s="254">
        <v>43038</v>
      </c>
      <c r="J911" s="289" t="str">
        <f>IF(A911="P",INDEX('LŠZ P'!A$2:AP$2000,B911,2),INDEX('LŠZ H'!A$2:AI$2000,B911,2))</f>
        <v>MZK</v>
      </c>
      <c r="K911" s="458" t="str">
        <f>IF(A911="P",CONCATENATE(INDEX('LŠZ P'!A$2:AP$2000,B911,24),",",INDEX('LŠZ P'!A$2:AP$2000,B911,26)," ",INDEX('LŠZ P'!A$2:AP$2000,B911,25)),CONCATENATE(INDEX('LŠZ H'!A$2:AI$2000,B911,24),",",INDEX('LŠZ H'!A$2:AI$2000,B911,26)," ",INDEX('LŠZ H'!A$2:AI$2000,B911,25)))</f>
        <v>3, 230</v>
      </c>
      <c r="L911" s="456" t="str">
        <f>IF(A911="P",INDEX('LŠZ P'!A$2:AP$2000,B911,20),INDEX('LŠZ H'!A$2:AI$2000,B911,20))</f>
        <v>P</v>
      </c>
      <c r="M911" s="456" t="str">
        <f>IF(A911="P",CONCATENATE(INDEX('LŠZ P'!A$2:AP$2000,B911,3),"/",INDEX('LŠZ P'!A$2:AP$2000,B911,4)),CONCATENATE(INDEX('LŠZ H'!A$2:AI$2000,B911,3),"/",INDEX('LŠZ H'!A$2:AI$2000,B911,4)))</f>
        <v>APOLLO C 15 DD/JET STAR/</v>
      </c>
      <c r="N911" s="459" t="e">
        <f>IF(A911="P",CONCATENATE(INDEX('LŠZ P'!A$2:AP$2000,B911,23),";",INDEX('LŠZ P'!A$2:AP$2000,B911,42)),CONCATENATE(INDEX('LŠZ H'!A$2:AI$2000,B911,23),";",INDEX('LŠZ H'!A$2:AI$2000,B911,39)))</f>
        <v>#REF!</v>
      </c>
      <c r="O911" s="462">
        <v>43739</v>
      </c>
      <c r="P911" s="255"/>
    </row>
    <row r="912" spans="1:16" x14ac:dyDescent="0.2">
      <c r="A912" s="461" t="s">
        <v>680</v>
      </c>
      <c r="B912" s="465">
        <v>58</v>
      </c>
      <c r="C912" s="454">
        <v>909</v>
      </c>
      <c r="D912" s="288" t="str">
        <f>IF(A912="P",INDEX('LŠZ P'!A$2:AP$2000,B912,11),INDEX('LŠZ H'!A$2:AI$2000,B912,11))</f>
        <v>Roman BENĎÁK</v>
      </c>
      <c r="E912" s="456" t="str">
        <f>IF(A912="P",INDEX('LŠZ P'!A$2:AP$2000,B912,5),INDEX('LŠZ H'!A$2:AI$2000,B912,5))</f>
        <v>OM-H058</v>
      </c>
      <c r="F912" s="457">
        <f>IF(A912="P",INDEX('LŠZ P'!A$2:AP$2000,B912,6),INDEX('LŠZ H'!A$2:AI$2000,B912,6))</f>
        <v>0</v>
      </c>
      <c r="G912" s="289" t="str">
        <f>IF(A912="P",INDEX('LŠZ P'!A$2:AP$2000,B912,21),INDEX('LŠZ H'!A$2:AI$2000,B912,21))</f>
        <v>133,30/214</v>
      </c>
      <c r="H912" s="457">
        <f>IF(A912="P",INDEX('LŠZ P'!A$2:AP$2000,B912,17),INDEX('LŠZ H'!A$2:AI$2000,B912,17))</f>
        <v>2013</v>
      </c>
      <c r="I912" s="254">
        <v>43038</v>
      </c>
      <c r="J912" s="289" t="str">
        <f>IF(A912="P",INDEX('LŠZ P'!A$2:AP$2000,B912,2),INDEX('LŠZ H'!A$2:AI$2000,B912,2))</f>
        <v>MZK</v>
      </c>
      <c r="K912" s="458" t="str">
        <f>IF(A912="P",CONCATENATE(INDEX('LŠZ P'!A$2:AP$2000,B912,24),",",INDEX('LŠZ P'!A$2:AP$2000,B912,26)," ",INDEX('LŠZ P'!A$2:AP$2000,B912,25)),CONCATENATE(INDEX('LŠZ H'!A$2:AI$2000,B912,24),",",INDEX('LŠZ H'!A$2:AI$2000,B912,26)," ",INDEX('LŠZ H'!A$2:AI$2000,B912,25)))</f>
        <v>3, 250</v>
      </c>
      <c r="L912" s="456" t="str">
        <f>IF(A912="P",INDEX('LŠZ P'!A$2:AP$2000,B912,20),INDEX('LŠZ H'!A$2:AI$2000,B912,20))</f>
        <v>P</v>
      </c>
      <c r="M912" s="456" t="str">
        <f>IF(A912="P",CONCATENATE(INDEX('LŠZ P'!A$2:AP$2000,B912,3),"/",INDEX('LŠZ P'!A$2:AP$2000,B912,4)),CONCATENATE(INDEX('LŠZ H'!A$2:AI$2000,B912,3),"/",INDEX('LŠZ H'!A$2:AI$2000,B912,4)))</f>
        <v>APOLLO C 15 DD/DELTA JET 2/</v>
      </c>
      <c r="N912" s="459" t="e">
        <f>IF(A912="P",CONCATENATE(INDEX('LŠZ P'!A$2:AP$2000,B912,23),";",INDEX('LŠZ P'!A$2:AP$2000,B912,42)),CONCATENATE(INDEX('LŠZ H'!A$2:AI$2000,B912,23),";",INDEX('LŠZ H'!A$2:AI$2000,B912,39)))</f>
        <v>#REF!</v>
      </c>
      <c r="O912" s="462">
        <v>43752</v>
      </c>
      <c r="P912" s="255"/>
    </row>
    <row r="913" spans="1:16" x14ac:dyDescent="0.2">
      <c r="A913" s="461" t="s">
        <v>991</v>
      </c>
      <c r="B913" s="465">
        <v>1039</v>
      </c>
      <c r="C913" s="454">
        <v>910</v>
      </c>
      <c r="D913" s="288" t="str">
        <f>IF(A913="P",INDEX('LŠZ P'!A$2:AP$2000,B913,11),INDEX('LŠZ H'!A$2:AI$2000,B913,11))</f>
        <v>Jozef MLYNČEK</v>
      </c>
      <c r="E913" s="456" t="str">
        <f>IF(A913="P",INDEX('LŠZ P'!A$2:AP$2000,B913,5),INDEX('LŠZ H'!A$2:AI$2000,B913,5))</f>
        <v>OM-L039</v>
      </c>
      <c r="F913" s="457" t="str">
        <f>IF(A913="P",INDEX('LŠZ P'!A$2:AP$2000,B913,6),INDEX('LŠZ H'!A$2:AI$2000,B913,6))</f>
        <v>P747</v>
      </c>
      <c r="G913" s="289" t="str">
        <f>IF(A913="P",INDEX('LŠZ P'!A$2:AP$2000,B913,21),INDEX('LŠZ H'!A$2:AI$2000,B913,21))</f>
        <v>Z/Z</v>
      </c>
      <c r="H913" s="457">
        <f>IF(A913="P",INDEX('LŠZ P'!A$2:AP$2000,B913,17),INDEX('LŠZ H'!A$2:AI$2000,B913,17))</f>
        <v>20236</v>
      </c>
      <c r="I913" s="254">
        <v>43038</v>
      </c>
      <c r="J913" s="289" t="str">
        <f>IF(A913="P",INDEX('LŠZ P'!A$2:AP$2000,B913,2),INDEX('LŠZ H'!A$2:AI$2000,B913,2))</f>
        <v>MPK</v>
      </c>
      <c r="K913" s="458" t="str">
        <f>IF(A913="P",CONCATENATE(INDEX('LŠZ P'!A$2:AP$2000,B913,24),",",INDEX('LŠZ P'!A$2:AP$2000,B913,26)," ",INDEX('LŠZ P'!A$2:AP$2000,B913,25)),CONCATENATE(INDEX('LŠZ H'!A$2:AI$2000,B913,24),",",INDEX('LŠZ H'!A$2:AI$2000,B913,26)," ",INDEX('LŠZ H'!A$2:AI$2000,B913,25)))</f>
        <v>Dúbrava 418,032 12 Dúbrava</v>
      </c>
      <c r="L913" s="456" t="str">
        <f>IF(A913="P",INDEX('LŠZ P'!A$2:AP$2000,B913,20),INDEX('LŠZ H'!A$2:AI$2000,B913,20))</f>
        <v>Adame</v>
      </c>
      <c r="M913" s="456" t="str">
        <f>IF(A913="P",CONCATENATE(INDEX('LŠZ P'!A$2:AP$2000,B913,3),"/",INDEX('LŠZ P'!A$2:AP$2000,B913,4)),CONCATENATE(INDEX('LŠZ H'!A$2:AI$2000,B913,3),"/",INDEX('LŠZ H'!A$2:AI$2000,B913,4)))</f>
        <v xml:space="preserve">LUCKY 4 28/URAGÁN </v>
      </c>
      <c r="N913" s="459" t="str">
        <f>IF(A913="P",CONCATENATE(INDEX('LŠZ P'!A$2:AP$2000,B913,23),";",INDEX('LŠZ P'!A$2:AP$2000,B913,42)),CONCATENATE(INDEX('LŠZ H'!A$2:AI$2000,B913,23),";",INDEX('LŠZ H'!A$2:AI$2000,B913,39)))</f>
        <v>140/25;</v>
      </c>
      <c r="O913" s="462">
        <v>43758</v>
      </c>
      <c r="P913" s="255"/>
    </row>
    <row r="914" spans="1:16" x14ac:dyDescent="0.2">
      <c r="A914" s="461" t="s">
        <v>991</v>
      </c>
      <c r="B914" s="465">
        <v>953</v>
      </c>
      <c r="C914" s="454">
        <v>911</v>
      </c>
      <c r="D914" s="288" t="str">
        <f>IF(A914="P",INDEX('LŠZ P'!A$2:AP$2000,B914,11),INDEX('LŠZ H'!A$2:AI$2000,B914,11))</f>
        <v>Ivan FORGÁČ</v>
      </c>
      <c r="E914" s="456" t="str">
        <f>IF(A914="P",INDEX('LŠZ P'!A$2:AP$2000,B914,5),INDEX('LŠZ H'!A$2:AI$2000,B914,5))</f>
        <v>OM-P953</v>
      </c>
      <c r="F914" s="457" t="str">
        <f>IF(A914="P",INDEX('LŠZ P'!A$2:AP$2000,B914,6),INDEX('LŠZ H'!A$2:AI$2000,B914,6))</f>
        <v>P220</v>
      </c>
      <c r="G914" s="289" t="str">
        <f>IF(A914="P",INDEX('LŠZ P'!A$2:AP$2000,B914,21),INDEX('LŠZ H'!A$2:AI$2000,B914,21))</f>
        <v>P</v>
      </c>
      <c r="H914" s="457">
        <f>IF(A914="P",INDEX('LŠZ P'!A$2:AP$2000,B914,17),INDEX('LŠZ H'!A$2:AI$2000,B914,17))</f>
        <v>14416</v>
      </c>
      <c r="I914" s="254">
        <v>43038</v>
      </c>
      <c r="J914" s="289" t="str">
        <f>IF(A914="P",INDEX('LŠZ P'!A$2:AP$2000,B914,2),INDEX('LŠZ H'!A$2:AI$2000,B914,2))</f>
        <v>MPK</v>
      </c>
      <c r="K914" s="458" t="str">
        <f>IF(A914="P",CONCATENATE(INDEX('LŠZ P'!A$2:AP$2000,B914,24),",",INDEX('LŠZ P'!A$2:AP$2000,B914,26)," ",INDEX('LŠZ P'!A$2:AP$2000,B914,25)),CONCATENATE(INDEX('LŠZ H'!A$2:AI$2000,B914,24),",",INDEX('LŠZ H'!A$2:AI$2000,B914,26)," ",INDEX('LŠZ H'!A$2:AI$2000,B914,25)))</f>
        <v>Majová 1136/59,966 81 Žarnovica</v>
      </c>
      <c r="L914" s="456" t="str">
        <f>IF(A914="P",INDEX('LŠZ P'!A$2:AP$2000,B914,20),INDEX('LŠZ H'!A$2:AI$2000,B914,20))</f>
        <v>Jančiar/Jančiar</v>
      </c>
      <c r="M914" s="456" t="str">
        <f>IF(A914="P",CONCATENATE(INDEX('LŠZ P'!A$2:AP$2000,B914,3),"/",INDEX('LŠZ P'!A$2:AP$2000,B914,4)),CONCATENATE(INDEX('LŠZ H'!A$2:AI$2000,B914,3),"/",INDEX('LŠZ H'!A$2:AI$2000,B914,4)))</f>
        <v>RUSH 4 ML/NIRVANA/EOS</v>
      </c>
      <c r="N914" s="459" t="str">
        <f>IF(A914="P",CONCATENATE(INDEX('LŠZ P'!A$2:AP$2000,B914,23),";",INDEX('LŠZ P'!A$2:AP$2000,B914,42)),CONCATENATE(INDEX('LŠZ H'!A$2:AI$2000,B914,23),";",INDEX('LŠZ H'!A$2:AI$2000,B914,39)))</f>
        <v>50//54;PLS č. 15294/P, platný do 22.10.2019</v>
      </c>
      <c r="O914" s="462">
        <v>43760</v>
      </c>
      <c r="P914" s="255"/>
    </row>
    <row r="915" spans="1:16" x14ac:dyDescent="0.2">
      <c r="A915" s="461" t="s">
        <v>991</v>
      </c>
      <c r="B915" s="465">
        <v>685</v>
      </c>
      <c r="C915" s="454">
        <v>912</v>
      </c>
      <c r="D915" s="288" t="str">
        <f>IF(A915="P",INDEX('LŠZ P'!A$2:AP$2000,B915,11),INDEX('LŠZ H'!A$2:AI$2000,B915,11))</f>
        <v>Miroslav ŠVEC</v>
      </c>
      <c r="E915" s="456" t="str">
        <f>IF(A915="P",INDEX('LŠZ P'!A$2:AP$2000,B915,5),INDEX('LŠZ H'!A$2:AI$2000,B915,5))</f>
        <v>OM-P685</v>
      </c>
      <c r="F915" s="457" t="str">
        <f>IF(A915="P",INDEX('LŠZ P'!A$2:AP$2000,B915,6),INDEX('LŠZ H'!A$2:AI$2000,B915,6))</f>
        <v>P685</v>
      </c>
      <c r="G915" s="289" t="str">
        <f>IF(A915="P",INDEX('LŠZ P'!A$2:AP$2000,B915,21),INDEX('LŠZ H'!A$2:AI$2000,B915,21))</f>
        <v>V,V</v>
      </c>
      <c r="H915" s="457">
        <f>IF(A915="P",INDEX('LŠZ P'!A$2:AP$2000,B915,17),INDEX('LŠZ H'!A$2:AI$2000,B915,17))</f>
        <v>19214</v>
      </c>
      <c r="I915" s="254">
        <v>43045</v>
      </c>
      <c r="J915" s="289" t="str">
        <f>IF(A915="P",INDEX('LŠZ P'!A$2:AP$2000,B915,2),INDEX('LŠZ H'!A$2:AI$2000,B915,2))</f>
        <v>MPK</v>
      </c>
      <c r="K915" s="458" t="str">
        <f>IF(A915="P",CONCATENATE(INDEX('LŠZ P'!A$2:AP$2000,B915,24),",",INDEX('LŠZ P'!A$2:AP$2000,B915,26)," ",INDEX('LŠZ P'!A$2:AP$2000,B915,25)),CONCATENATE(INDEX('LŠZ H'!A$2:AI$2000,B915,24),",",INDEX('LŠZ H'!A$2:AI$2000,B915,26)," ",INDEX('LŠZ H'!A$2:AI$2000,B915,25)))</f>
        <v>Snežienková 6,945 04 Komárno</v>
      </c>
      <c r="L915" s="456" t="str">
        <f>IF(A915="P",INDEX('LŠZ P'!A$2:AP$2000,B915,20),INDEX('LŠZ H'!A$2:AI$2000,B915,20))</f>
        <v>Švec</v>
      </c>
      <c r="M915" s="456" t="str">
        <f>IF(A915="P",CONCATENATE(INDEX('LŠZ P'!A$2:AP$2000,B915,3),"/",INDEX('LŠZ P'!A$2:AP$2000,B915,4)),CONCATENATE(INDEX('LŠZ H'!A$2:AI$2000,B915,3),"/",INDEX('LŠZ H'!A$2:AI$2000,B915,4)))</f>
        <v>CARRERA L/ONE CARBON</v>
      </c>
      <c r="N915" s="459" t="str">
        <f>IF(A915="P",CONCATENATE(INDEX('LŠZ P'!A$2:AP$2000,B915,23),";",INDEX('LŠZ P'!A$2:AP$2000,B915,42)),CONCATENATE(INDEX('LŠZ H'!A$2:AI$2000,B915,23),";",INDEX('LŠZ H'!A$2:AI$2000,B915,39)))</f>
        <v>30//0;</v>
      </c>
      <c r="O915" s="462">
        <v>43760</v>
      </c>
      <c r="P915" s="255"/>
    </row>
    <row r="916" spans="1:16" x14ac:dyDescent="0.2">
      <c r="A916" s="461" t="s">
        <v>991</v>
      </c>
      <c r="B916" s="465">
        <v>322</v>
      </c>
      <c r="C916" s="454">
        <v>913</v>
      </c>
      <c r="D916" s="288" t="str">
        <f>IF(A916="P",INDEX('LŠZ P'!A$2:AP$2000,B916,11),INDEX('LŠZ H'!A$2:AI$2000,B916,11))</f>
        <v xml:space="preserve">Hana HARENČÁROVÁ
</v>
      </c>
      <c r="E916" s="456" t="str">
        <f>IF(A916="P",INDEX('LŠZ P'!A$2:AP$2000,B916,5),INDEX('LŠZ H'!A$2:AI$2000,B916,5))</f>
        <v>OM-P322</v>
      </c>
      <c r="F916" s="457" t="str">
        <f>IF(A916="P",INDEX('LŠZ P'!A$2:AP$2000,B916,6),INDEX('LŠZ H'!A$2:AI$2000,B916,6))</f>
        <v>P322</v>
      </c>
      <c r="G916" s="289" t="str">
        <f>IF(A916="P",INDEX('LŠZ P'!A$2:AP$2000,B916,21),INDEX('LŠZ H'!A$2:AI$2000,B916,21))</f>
        <v>P,P</v>
      </c>
      <c r="H916" s="457">
        <f>IF(A916="P",INDEX('LŠZ P'!A$2:AP$2000,B916,17),INDEX('LŠZ H'!A$2:AI$2000,B916,17))</f>
        <v>15334</v>
      </c>
      <c r="I916" s="254">
        <v>43045</v>
      </c>
      <c r="J916" s="289" t="str">
        <f>IF(A916="P",INDEX('LŠZ P'!A$2:AP$2000,B916,2),INDEX('LŠZ H'!A$2:AI$2000,B916,2))</f>
        <v>MPK</v>
      </c>
      <c r="K916" s="458" t="str">
        <f>IF(A916="P",CONCATENATE(INDEX('LŠZ P'!A$2:AP$2000,B916,24),",",INDEX('LŠZ P'!A$2:AP$2000,B916,26)," ",INDEX('LŠZ P'!A$2:AP$2000,B916,25)),CONCATENATE(INDEX('LŠZ H'!A$2:AI$2000,B916,24),",",INDEX('LŠZ H'!A$2:AI$2000,B916,26)," ",INDEX('LŠZ H'!A$2:AI$2000,B916,25)))</f>
        <v>Podzáhradná 49,821 07 Bratislava</v>
      </c>
      <c r="L916" s="456" t="str">
        <f>IF(A916="P",INDEX('LŠZ P'!A$2:AP$2000,B916,20),INDEX('LŠZ H'!A$2:AI$2000,B916,20))</f>
        <v>Hubáček</v>
      </c>
      <c r="M916" s="456" t="str">
        <f>IF(A916="P",CONCATENATE(INDEX('LŠZ P'!A$2:AP$2000,B916,3),"/",INDEX('LŠZ P'!A$2:AP$2000,B916,4)),CONCATENATE(INDEX('LŠZ H'!A$2:AI$2000,B916,3),"/",INDEX('LŠZ H'!A$2:AI$2000,B916,4)))</f>
        <v>CREEK´XE M/ST-200</v>
      </c>
      <c r="N916" s="459" t="str">
        <f>IF(A916="P",CONCATENATE(INDEX('LŠZ P'!A$2:AP$2000,B916,23),";",INDEX('LŠZ P'!A$2:AP$2000,B916,42)),CONCATENATE(INDEX('LŠZ H'!A$2:AI$2000,B916,23),";",INDEX('LŠZ H'!A$2:AI$2000,B916,39)))</f>
        <v>244//146;</v>
      </c>
      <c r="O916" s="462">
        <v>43756</v>
      </c>
      <c r="P916" s="255"/>
    </row>
    <row r="917" spans="1:16" x14ac:dyDescent="0.2">
      <c r="A917" s="461" t="s">
        <v>991</v>
      </c>
      <c r="B917" s="465">
        <v>318</v>
      </c>
      <c r="C917" s="454">
        <v>914</v>
      </c>
      <c r="D917" s="288" t="str">
        <f>IF(A917="P",INDEX('LŠZ P'!A$2:AP$2000,B917,11),INDEX('LŠZ H'!A$2:AI$2000,B917,11))</f>
        <v xml:space="preserve">Hana HARENČÁROVÁ
</v>
      </c>
      <c r="E917" s="456" t="str">
        <f>IF(A917="P",INDEX('LŠZ P'!A$2:AP$2000,B917,5),INDEX('LŠZ H'!A$2:AI$2000,B917,5))</f>
        <v>OM-P318</v>
      </c>
      <c r="F917" s="457" t="str">
        <f>IF(A917="P",INDEX('LŠZ P'!A$2:AP$2000,B917,6),INDEX('LŠZ H'!A$2:AI$2000,B917,6))</f>
        <v>P322</v>
      </c>
      <c r="G917" s="289" t="str">
        <f>IF(A917="P",INDEX('LŠZ P'!A$2:AP$2000,B917,21),INDEX('LŠZ H'!A$2:AI$2000,B917,21))</f>
        <v>P</v>
      </c>
      <c r="H917" s="457">
        <f>IF(A917="P",INDEX('LŠZ P'!A$2:AP$2000,B917,17),INDEX('LŠZ H'!A$2:AI$2000,B917,17))</f>
        <v>16651</v>
      </c>
      <c r="I917" s="254">
        <v>43045</v>
      </c>
      <c r="J917" s="289" t="str">
        <f>IF(A917="P",INDEX('LŠZ P'!A$2:AP$2000,B917,2),INDEX('LŠZ H'!A$2:AI$2000,B917,2))</f>
        <v>MPK</v>
      </c>
      <c r="K917" s="458" t="str">
        <f>IF(A917="P",CONCATENATE(INDEX('LŠZ P'!A$2:AP$2000,B917,24),",",INDEX('LŠZ P'!A$2:AP$2000,B917,26)," ",INDEX('LŠZ P'!A$2:AP$2000,B917,25)),CONCATENATE(INDEX('LŠZ H'!A$2:AI$2000,B917,24),",",INDEX('LŠZ H'!A$2:AI$2000,B917,26)," ",INDEX('LŠZ H'!A$2:AI$2000,B917,25)))</f>
        <v>Palárikova 9,811 05 Bratislava</v>
      </c>
      <c r="L917" s="456" t="str">
        <f>IF(A917="P",INDEX('LŠZ P'!A$2:AP$2000,B917,20),INDEX('LŠZ H'!A$2:AI$2000,B917,20))</f>
        <v>Hubáček</v>
      </c>
      <c r="M917" s="456" t="str">
        <f>IF(A917="P",CONCATENATE(INDEX('LŠZ P'!A$2:AP$2000,B917,3),"/",INDEX('LŠZ P'!A$2:AP$2000,B917,4)),CONCATENATE(INDEX('LŠZ H'!A$2:AI$2000,B917,3),"/",INDEX('LŠZ H'!A$2:AI$2000,B917,4)))</f>
        <v>WAVE  L/</v>
      </c>
      <c r="N917" s="459" t="str">
        <f>IF(A917="P",CONCATENATE(INDEX('LŠZ P'!A$2:AP$2000,B917,23),";",INDEX('LŠZ P'!A$2:AP$2000,B917,42)),CONCATENATE(INDEX('LŠZ H'!A$2:AI$2000,B917,23),";",INDEX('LŠZ H'!A$2:AI$2000,B917,39)))</f>
        <v>100;</v>
      </c>
      <c r="O917" s="462">
        <v>43755</v>
      </c>
      <c r="P917" s="255"/>
    </row>
    <row r="918" spans="1:16" ht="12.6" customHeight="1" x14ac:dyDescent="0.2">
      <c r="A918" s="463" t="s">
        <v>991</v>
      </c>
      <c r="B918" s="465">
        <v>317</v>
      </c>
      <c r="C918" s="454">
        <v>915</v>
      </c>
      <c r="D918" s="288" t="str">
        <f>IF(A918="P",INDEX('LŠZ P'!A$2:AP$2000,B918,11),INDEX('LŠZ H'!A$2:AI$2000,B918,11))</f>
        <v xml:space="preserve">Hana HARENČÁROVÁ
</v>
      </c>
      <c r="E918" s="456" t="str">
        <f>IF(A918="P",INDEX('LŠZ P'!A$2:AP$2000,B918,5),INDEX('LŠZ H'!A$2:AI$2000,B918,5))</f>
        <v>OM-P317</v>
      </c>
      <c r="F918" s="457" t="str">
        <f>IF(A918="P",INDEX('LŠZ P'!A$2:AP$2000,B918,6),INDEX('LŠZ H'!A$2:AI$2000,B918,6))</f>
        <v>P317</v>
      </c>
      <c r="G918" s="289" t="str">
        <f>IF(A918="P",INDEX('LŠZ P'!A$2:AP$2000,B918,21),INDEX('LŠZ H'!A$2:AI$2000,B918,21))</f>
        <v>P/P</v>
      </c>
      <c r="H918" s="457">
        <f>IF(A918="P",INDEX('LŠZ P'!A$2:AP$2000,B918,17),INDEX('LŠZ H'!A$2:AI$2000,B918,17))</f>
        <v>15335</v>
      </c>
      <c r="I918" s="254">
        <v>43045</v>
      </c>
      <c r="J918" s="289" t="str">
        <f>IF(A918="P",INDEX('LŠZ P'!A$2:AP$2000,B918,2),INDEX('LŠZ H'!A$2:AI$2000,B918,2))</f>
        <v>MPK</v>
      </c>
      <c r="K918" s="458" t="str">
        <f>IF(A918="P",CONCATENATE(INDEX('LŠZ P'!A$2:AP$2000,B918,24),",",INDEX('LŠZ P'!A$2:AP$2000,B918,26)," ",INDEX('LŠZ P'!A$2:AP$2000,B918,25)),CONCATENATE(INDEX('LŠZ H'!A$2:AI$2000,B918,24),",",INDEX('LŠZ H'!A$2:AI$2000,B918,26)," ",INDEX('LŠZ H'!A$2:AI$2000,B918,25)))</f>
        <v>Podzáhradná 49,821 07 Bratislava</v>
      </c>
      <c r="L918" s="456" t="str">
        <f>IF(A918="P",INDEX('LŠZ P'!A$2:AP$2000,B918,20),INDEX('LŠZ H'!A$2:AI$2000,B918,20))</f>
        <v>Hubáček</v>
      </c>
      <c r="M918" s="456" t="str">
        <f>IF(A918="P",CONCATENATE(INDEX('LŠZ P'!A$2:AP$2000,B918,3),"/",INDEX('LŠZ P'!A$2:AP$2000,B918,4)),CONCATENATE(INDEX('LŠZ H'!A$2:AI$2000,B918,3),"/",INDEX('LŠZ H'!A$2:AI$2000,B918,4)))</f>
        <v>WAVE 2 M/ST-100</v>
      </c>
      <c r="N918" s="459" t="str">
        <f>IF(A918="P",CONCATENATE(INDEX('LŠZ P'!A$2:AP$2000,B918,23),";",INDEX('LŠZ P'!A$2:AP$2000,B918,42)),CONCATENATE(INDEX('LŠZ H'!A$2:AI$2000,B918,23),";",INDEX('LŠZ H'!A$2:AI$2000,B918,39)))</f>
        <v>358//NIL;krosna pls č. 15776/P do 18.10.2019</v>
      </c>
      <c r="O918" s="464" t="s">
        <v>5517</v>
      </c>
      <c r="P918" s="255"/>
    </row>
    <row r="919" spans="1:16" ht="12.6" customHeight="1" x14ac:dyDescent="0.2">
      <c r="A919" s="463" t="s">
        <v>991</v>
      </c>
      <c r="B919" s="465">
        <v>291</v>
      </c>
      <c r="C919" s="454">
        <v>916</v>
      </c>
      <c r="D919" s="288" t="str">
        <f>IF(A919="P",INDEX('LŠZ P'!A$2:AP$2000,B919,11),INDEX('LŠZ H'!A$2:AI$2000,B919,11))</f>
        <v xml:space="preserve">Hana HARENČÁROVÁ
</v>
      </c>
      <c r="E919" s="456" t="str">
        <f>IF(A919="P",INDEX('LŠZ P'!A$2:AP$2000,B919,5),INDEX('LŠZ H'!A$2:AI$2000,B919,5))</f>
        <v>OM-P291</v>
      </c>
      <c r="F919" s="457" t="str">
        <f>IF(A919="P",INDEX('LŠZ P'!A$2:AP$2000,B919,6),INDEX('LŠZ H'!A$2:AI$2000,B919,6))</f>
        <v>P291</v>
      </c>
      <c r="G919" s="289" t="str">
        <f>IF(A919="P",INDEX('LŠZ P'!A$2:AP$2000,B919,21),INDEX('LŠZ H'!A$2:AI$2000,B919,21))</f>
        <v>P,P</v>
      </c>
      <c r="H919" s="457">
        <f>IF(A919="P",INDEX('LŠZ P'!A$2:AP$2000,B919,17),INDEX('LŠZ H'!A$2:AI$2000,B919,17))</f>
        <v>15333</v>
      </c>
      <c r="I919" s="254">
        <v>43045</v>
      </c>
      <c r="J919" s="289" t="str">
        <f>IF(A919="P",INDEX('LŠZ P'!A$2:AP$2000,B919,2),INDEX('LŠZ H'!A$2:AI$2000,B919,2))</f>
        <v>MPK</v>
      </c>
      <c r="K919" s="458" t="str">
        <f>IF(A919="P",CONCATENATE(INDEX('LŠZ P'!A$2:AP$2000,B919,24),",",INDEX('LŠZ P'!A$2:AP$2000,B919,26)," ",INDEX('LŠZ P'!A$2:AP$2000,B919,25)),CONCATENATE(INDEX('LŠZ H'!A$2:AI$2000,B919,24),",",INDEX('LŠZ H'!A$2:AI$2000,B919,26)," ",INDEX('LŠZ H'!A$2:AI$2000,B919,25)))</f>
        <v>Podzáhradná 49,821 07 Bratislava</v>
      </c>
      <c r="L919" s="456" t="str">
        <f>IF(A919="P",INDEX('LŠZ P'!A$2:AP$2000,B919,20),INDEX('LŠZ H'!A$2:AI$2000,B919,20))</f>
        <v>Hubáček</v>
      </c>
      <c r="M919" s="456" t="str">
        <f>IF(A919="P",CONCATENATE(INDEX('LŠZ P'!A$2:AP$2000,B919,3),"/",INDEX('LŠZ P'!A$2:AP$2000,B919,4)),CONCATENATE(INDEX('LŠZ H'!A$2:AI$2000,B919,3),"/",INDEX('LŠZ H'!A$2:AI$2000,B919,4)))</f>
        <v>CREEK´XE S/ST-ELEKTRO</v>
      </c>
      <c r="N919" s="459" t="str">
        <f>IF(A919="P",CONCATENATE(INDEX('LŠZ P'!A$2:AP$2000,B919,23),";",INDEX('LŠZ P'!A$2:AP$2000,B919,42)),CONCATENATE(INDEX('LŠZ H'!A$2:AI$2000,B919,23),";",INDEX('LŠZ H'!A$2:AI$2000,B919,39)))</f>
        <v>206//NIL;PLS krosna č. 15775/P, do 18.10.2019</v>
      </c>
      <c r="O919" s="464" t="s">
        <v>5517</v>
      </c>
      <c r="P919" s="255"/>
    </row>
    <row r="920" spans="1:16" x14ac:dyDescent="0.2">
      <c r="A920" s="461" t="s">
        <v>991</v>
      </c>
      <c r="B920" s="465">
        <v>1053</v>
      </c>
      <c r="C920" s="454">
        <v>917</v>
      </c>
      <c r="D920" s="288" t="str">
        <f>IF(A920="P",INDEX('LŠZ P'!A$2:AP$2000,B920,11),INDEX('LŠZ H'!A$2:AI$2000,B920,11))</f>
        <v>Richard HEGEWALD</v>
      </c>
      <c r="E920" s="456" t="str">
        <f>IF(A920="P",INDEX('LŠZ P'!A$2:AP$2000,B920,5),INDEX('LŠZ H'!A$2:AI$2000,B920,5))</f>
        <v>OM-L053</v>
      </c>
      <c r="F920" s="457">
        <f>IF(A920="P",INDEX('LŠZ P'!A$2:AP$2000,B920,6),INDEX('LŠZ H'!A$2:AI$2000,B920,6))</f>
        <v>0</v>
      </c>
      <c r="G920" s="289" t="str">
        <f>IF(A920="P",INDEX('LŠZ P'!A$2:AP$2000,B920,21),INDEX('LŠZ H'!A$2:AI$2000,B920,21))</f>
        <v>P</v>
      </c>
      <c r="H920" s="457">
        <f>IF(A920="P",INDEX('LŠZ P'!A$2:AP$2000,B920,17),INDEX('LŠZ H'!A$2:AI$2000,B920,17))</f>
        <v>16784</v>
      </c>
      <c r="I920" s="254">
        <v>43045</v>
      </c>
      <c r="J920" s="289" t="str">
        <f>IF(A920="P",INDEX('LŠZ P'!A$2:AP$2000,B920,2),INDEX('LŠZ H'!A$2:AI$2000,B920,2))</f>
        <v>PK</v>
      </c>
      <c r="K920" s="458" t="str">
        <f>IF(A920="P",CONCATENATE(INDEX('LŠZ P'!A$2:AP$2000,B920,24),",",INDEX('LŠZ P'!A$2:AP$2000,B920,26)," ",INDEX('LŠZ P'!A$2:AP$2000,B920,25)),CONCATENATE(INDEX('LŠZ H'!A$2:AI$2000,B920,24),",",INDEX('LŠZ H'!A$2:AI$2000,B920,26)," ",INDEX('LŠZ H'!A$2:AI$2000,B920,25)))</f>
        <v>Šinkovské 39/A,831 07 Bratislava</v>
      </c>
      <c r="L920" s="456" t="str">
        <f>IF(A920="P",INDEX('LŠZ P'!A$2:AP$2000,B920,20),INDEX('LŠZ H'!A$2:AI$2000,B920,20))</f>
        <v>Hubáček</v>
      </c>
      <c r="M920" s="456" t="str">
        <f>IF(A920="P",CONCATENATE(INDEX('LŠZ P'!A$2:AP$2000,B920,3),"/",INDEX('LŠZ P'!A$2:AP$2000,B920,4)),CONCATENATE(INDEX('LŠZ H'!A$2:AI$2000,B920,3),"/",INDEX('LŠZ H'!A$2:AI$2000,B920,4)))</f>
        <v>PLUTO 2 M/</v>
      </c>
      <c r="N920" s="459" t="str">
        <f>IF(A920="P",CONCATENATE(INDEX('LŠZ P'!A$2:AP$2000,B920,23),";",INDEX('LŠZ P'!A$2:AP$2000,B920,42)),CONCATENATE(INDEX('LŠZ H'!A$2:AI$2000,B920,23),";",INDEX('LŠZ H'!A$2:AI$2000,B920,39)))</f>
        <v>19;</v>
      </c>
      <c r="O920" s="462">
        <v>43754</v>
      </c>
      <c r="P920" s="255"/>
    </row>
    <row r="921" spans="1:16" x14ac:dyDescent="0.2">
      <c r="A921" s="461" t="s">
        <v>991</v>
      </c>
      <c r="B921" s="465">
        <v>1047</v>
      </c>
      <c r="C921" s="454">
        <v>918</v>
      </c>
      <c r="D921" s="288" t="str">
        <f>IF(A921="P",INDEX('LŠZ P'!A$2:AP$2000,B921,11),INDEX('LŠZ H'!A$2:AI$2000,B921,11))</f>
        <v>Boris HLOBEŇ</v>
      </c>
      <c r="E921" s="456" t="str">
        <f>IF(A921="P",INDEX('LŠZ P'!A$2:AP$2000,B921,5),INDEX('LŠZ H'!A$2:AI$2000,B921,5))</f>
        <v>OM-L047</v>
      </c>
      <c r="F921" s="457" t="str">
        <f>IF(A921="P",INDEX('LŠZ P'!A$2:AP$2000,B921,6),INDEX('LŠZ H'!A$2:AI$2000,B921,6))</f>
        <v>L047</v>
      </c>
      <c r="G921" s="289" t="str">
        <f>IF(A921="P",INDEX('LŠZ P'!A$2:AP$2000,B921,21),INDEX('LŠZ H'!A$2:AI$2000,B921,21))</f>
        <v>P,P</v>
      </c>
      <c r="H921" s="457">
        <f>IF(A921="P",INDEX('LŠZ P'!A$2:AP$2000,B921,17),INDEX('LŠZ H'!A$2:AI$2000,B921,17))</f>
        <v>16836</v>
      </c>
      <c r="I921" s="254">
        <v>43046</v>
      </c>
      <c r="J921" s="289" t="str">
        <f>IF(A921="P",INDEX('LŠZ P'!A$2:AP$2000,B921,2),INDEX('LŠZ H'!A$2:AI$2000,B921,2))</f>
        <v>MPK</v>
      </c>
      <c r="K921" s="458" t="str">
        <f>IF(A921="P",CONCATENATE(INDEX('LŠZ P'!A$2:AP$2000,B921,24),",",INDEX('LŠZ P'!A$2:AP$2000,B921,26)," ",INDEX('LŠZ P'!A$2:AP$2000,B921,25)),CONCATENATE(INDEX('LŠZ H'!A$2:AI$2000,B921,24),",",INDEX('LŠZ H'!A$2:AI$2000,B921,26)," ",INDEX('LŠZ H'!A$2:AI$2000,B921,25)))</f>
        <v xml:space="preserve">Prusy 239,957 03 </v>
      </c>
      <c r="L921" s="456" t="str">
        <f>IF(A921="P",INDEX('LŠZ P'!A$2:AP$2000,B921,20),INDEX('LŠZ H'!A$2:AI$2000,B921,20))</f>
        <v>Ďurina/Ďurina</v>
      </c>
      <c r="M921" s="456" t="str">
        <f>IF(A921="P",CONCATENATE(INDEX('LŠZ P'!A$2:AP$2000,B921,3),"/",INDEX('LŠZ P'!A$2:AP$2000,B921,4)),CONCATENATE(INDEX('LŠZ H'!A$2:AI$2000,B921,3),"/",INDEX('LŠZ H'!A$2:AI$2000,B921,4)))</f>
        <v>SNAKE XX 20/MINIPLANE PSF</v>
      </c>
      <c r="N921" s="459" t="str">
        <f>IF(A921="P",CONCATENATE(INDEX('LŠZ P'!A$2:AP$2000,B921,23),";",INDEX('LŠZ P'!A$2:AP$2000,B921,42)),CONCATENATE(INDEX('LŠZ H'!A$2:AI$2000,B921,23),";",INDEX('LŠZ H'!A$2:AI$2000,B921,39)))</f>
        <v>76,26//68,29/73;PLS krosny do 16.08.2023, PLS č.17647</v>
      </c>
      <c r="O921" s="462">
        <v>43037</v>
      </c>
      <c r="P921" s="255"/>
    </row>
    <row r="922" spans="1:16" x14ac:dyDescent="0.2">
      <c r="A922" s="461" t="s">
        <v>991</v>
      </c>
      <c r="B922" s="465">
        <v>1070</v>
      </c>
      <c r="C922" s="454">
        <v>919</v>
      </c>
      <c r="D922" s="288" t="str">
        <f>IF(A922="P",INDEX('LŠZ P'!A$2:AP$2000,B922,11),INDEX('LŠZ H'!A$2:AI$2000,B922,11))</f>
        <v>MUDr. Vladimíra ĎURANOVÁ</v>
      </c>
      <c r="E922" s="456" t="str">
        <f>IF(A922="P",INDEX('LŠZ P'!A$2:AP$2000,B922,5),INDEX('LŠZ H'!A$2:AI$2000,B922,5))</f>
        <v>OM-L070</v>
      </c>
      <c r="F922" s="457">
        <f>IF(A922="P",INDEX('LŠZ P'!A$2:AP$2000,B922,6),INDEX('LŠZ H'!A$2:AI$2000,B922,6))</f>
        <v>0</v>
      </c>
      <c r="G922" s="289" t="str">
        <f>IF(A922="P",INDEX('LŠZ P'!A$2:AP$2000,B922,21),INDEX('LŠZ H'!A$2:AI$2000,B922,21))</f>
        <v>P</v>
      </c>
      <c r="H922" s="457">
        <f>IF(A922="P",INDEX('LŠZ P'!A$2:AP$2000,B922,17),INDEX('LŠZ H'!A$2:AI$2000,B922,17))</f>
        <v>15596</v>
      </c>
      <c r="I922" s="254">
        <v>43046</v>
      </c>
      <c r="J922" s="289" t="str">
        <f>IF(A922="P",INDEX('LŠZ P'!A$2:AP$2000,B922,2),INDEX('LŠZ H'!A$2:AI$2000,B922,2))</f>
        <v>PK</v>
      </c>
      <c r="K922" s="458" t="str">
        <f>IF(A922="P",CONCATENATE(INDEX('LŠZ P'!A$2:AP$2000,B922,24),",",INDEX('LŠZ P'!A$2:AP$2000,B922,26)," ",INDEX('LŠZ P'!A$2:AP$2000,B922,25)),CONCATENATE(INDEX('LŠZ H'!A$2:AI$2000,B922,24),",",INDEX('LŠZ H'!A$2:AI$2000,B922,26)," ",INDEX('LŠZ H'!A$2:AI$2000,B922,25)))</f>
        <v>Konská 414,013 13 Raj. Teplice</v>
      </c>
      <c r="L922" s="456" t="str">
        <f>IF(A922="P",INDEX('LŠZ P'!A$2:AP$2000,B922,20),INDEX('LŠZ H'!A$2:AI$2000,B922,20))</f>
        <v>Jančiar</v>
      </c>
      <c r="M922" s="456" t="str">
        <f>IF(A922="P",CONCATENATE(INDEX('LŠZ P'!A$2:AP$2000,B922,3),"/",INDEX('LŠZ P'!A$2:AP$2000,B922,4)),CONCATENATE(INDEX('LŠZ H'!A$2:AI$2000,B922,3),"/",INDEX('LŠZ H'!A$2:AI$2000,B922,4)))</f>
        <v>PLUTO 3 S/</v>
      </c>
      <c r="N922" s="459" t="str">
        <f>IF(A922="P",CONCATENATE(INDEX('LŠZ P'!A$2:AP$2000,B922,23),";",INDEX('LŠZ P'!A$2:AP$2000,B922,42)),CONCATENATE(INDEX('LŠZ H'!A$2:AI$2000,B922,23),";",INDEX('LŠZ H'!A$2:AI$2000,B922,39)))</f>
        <v>62;</v>
      </c>
      <c r="O922" s="462">
        <v>43768</v>
      </c>
      <c r="P922" s="255"/>
    </row>
    <row r="923" spans="1:16" x14ac:dyDescent="0.2">
      <c r="A923" s="461" t="s">
        <v>991</v>
      </c>
      <c r="B923" s="465">
        <v>43</v>
      </c>
      <c r="C923" s="454">
        <v>920</v>
      </c>
      <c r="D923" s="288" t="str">
        <f>IF(A923="P",INDEX('LŠZ P'!A$2:AP$2000,B923,11),INDEX('LŠZ H'!A$2:AI$2000,B923,11))</f>
        <v>Mgr. Tomáš KUNÍK</v>
      </c>
      <c r="E923" s="456" t="str">
        <f>IF(A923="P",INDEX('LŠZ P'!A$2:AP$2000,B923,5),INDEX('LŠZ H'!A$2:AI$2000,B923,5))</f>
        <v>OM-P043</v>
      </c>
      <c r="F923" s="457">
        <f>IF(A923="P",INDEX('LŠZ P'!A$2:AP$2000,B923,6),INDEX('LŠZ H'!A$2:AI$2000,B923,6))</f>
        <v>0</v>
      </c>
      <c r="G923" s="289" t="str">
        <f>IF(A923="P",INDEX('LŠZ P'!A$2:AP$2000,B923,21),INDEX('LŠZ H'!A$2:AI$2000,B923,21))</f>
        <v>V</v>
      </c>
      <c r="H923" s="457">
        <f>IF(A923="P",INDEX('LŠZ P'!A$2:AP$2000,B923,17),INDEX('LŠZ H'!A$2:AI$2000,B923,17))</f>
        <v>21074</v>
      </c>
      <c r="I923" s="254">
        <v>43046</v>
      </c>
      <c r="J923" s="289" t="str">
        <f>IF(A923="P",INDEX('LŠZ P'!A$2:AP$2000,B923,2),INDEX('LŠZ H'!A$2:AI$2000,B923,2))</f>
        <v>PK</v>
      </c>
      <c r="K923" s="458" t="str">
        <f>IF(A923="P",CONCATENATE(INDEX('LŠZ P'!A$2:AP$2000,B923,24),",",INDEX('LŠZ P'!A$2:AP$2000,B923,26)," ",INDEX('LŠZ P'!A$2:AP$2000,B923,25)),CONCATENATE(INDEX('LŠZ H'!A$2:AI$2000,B923,24),",",INDEX('LŠZ H'!A$2:AI$2000,B923,26)," ",INDEX('LŠZ H'!A$2:AI$2000,B923,25)))</f>
        <v>gen. Svobodu 852/15,958 01 Partizánske</v>
      </c>
      <c r="L923" s="456" t="str">
        <f>IF(A923="P",INDEX('LŠZ P'!A$2:AP$2000,B923,20),INDEX('LŠZ H'!A$2:AI$2000,B923,20))</f>
        <v>Vyparina</v>
      </c>
      <c r="M923" s="456" t="str">
        <f>IF(A923="P",CONCATENATE(INDEX('LŠZ P'!A$2:AP$2000,B923,3),"/",INDEX('LŠZ P'!A$2:AP$2000,B923,4)),CONCATENATE(INDEX('LŠZ H'!A$2:AI$2000,B923,3),"/",INDEX('LŠZ H'!A$2:AI$2000,B923,4)))</f>
        <v>DELTA 4 ML/</v>
      </c>
      <c r="N923" s="459" t="str">
        <f>IF(A923="P",CONCATENATE(INDEX('LŠZ P'!A$2:AP$2000,B923,23),";",INDEX('LŠZ P'!A$2:AP$2000,B923,42)),CONCATENATE(INDEX('LŠZ H'!A$2:AI$2000,B923,23),";",INDEX('LŠZ H'!A$2:AI$2000,B923,39)))</f>
        <v>0;</v>
      </c>
      <c r="O923" s="462">
        <v>43404</v>
      </c>
      <c r="P923" s="255"/>
    </row>
    <row r="924" spans="1:16" x14ac:dyDescent="0.2">
      <c r="A924" s="461" t="s">
        <v>680</v>
      </c>
      <c r="B924" s="465">
        <v>403</v>
      </c>
      <c r="C924" s="454">
        <v>921</v>
      </c>
      <c r="D924" s="288" t="str">
        <f>IF(A924="P",INDEX('LŠZ P'!A$2:AP$2000,B924,11),INDEX('LŠZ H'!A$2:AI$2000,B924,11))</f>
        <v>Ing. Ján BELAN</v>
      </c>
      <c r="E924" s="456" t="str">
        <f>IF(A924="P",INDEX('LŠZ P'!A$2:AP$2000,B924,5),INDEX('LŠZ H'!A$2:AI$2000,B924,5))</f>
        <v>OM-H403</v>
      </c>
      <c r="F924" s="457">
        <f>IF(A924="P",INDEX('LŠZ P'!A$2:AP$2000,B924,6),INDEX('LŠZ H'!A$2:AI$2000,B924,6))</f>
        <v>0</v>
      </c>
      <c r="G924" s="289" t="str">
        <f>IF(A924="P",INDEX('LŠZ P'!A$2:AP$2000,B924,21),INDEX('LŠZ H'!A$2:AI$2000,B924,21))</f>
        <v>50</v>
      </c>
      <c r="H924" s="457">
        <f>IF(A924="P",INDEX('LŠZ P'!A$2:AP$2000,B924,17),INDEX('LŠZ H'!A$2:AI$2000,B924,17))</f>
        <v>2005</v>
      </c>
      <c r="I924" s="254">
        <v>43046</v>
      </c>
      <c r="J924" s="289" t="str">
        <f>IF(A924="P",INDEX('LŠZ P'!A$2:AP$2000,B924,2),INDEX('LŠZ H'!A$2:AI$2000,B924,2))</f>
        <v>ZK</v>
      </c>
      <c r="K924" s="458" t="str">
        <f>IF(A924="P",CONCATENATE(INDEX('LŠZ P'!A$2:AP$2000,B924,24),",",INDEX('LŠZ P'!A$2:AP$2000,B924,26)," ",INDEX('LŠZ P'!A$2:AP$2000,B924,25)),CONCATENATE(INDEX('LŠZ H'!A$2:AI$2000,B924,24),",",INDEX('LŠZ H'!A$2:AI$2000,B924,26)," ",INDEX('LŠZ H'!A$2:AI$2000,B924,25)))</f>
        <v>3, 34,5</v>
      </c>
      <c r="L924" s="456" t="str">
        <f>IF(A924="P",INDEX('LŠZ P'!A$2:AP$2000,B924,20),INDEX('LŠZ H'!A$2:AI$2000,B924,20))</f>
        <v>P</v>
      </c>
      <c r="M924" s="456" t="str">
        <f>IF(A924="P",CONCATENATE(INDEX('LŠZ P'!A$2:AP$2000,B924,3),"/",INDEX('LŠZ P'!A$2:AP$2000,B924,4)),CONCATENATE(INDEX('LŠZ H'!A$2:AI$2000,B924,3),"/",INDEX('LŠZ H'!A$2:AI$2000,B924,4)))</f>
        <v>LITESPEED S5/</v>
      </c>
      <c r="N924" s="459" t="e">
        <f>IF(A924="P",CONCATENATE(INDEX('LŠZ P'!A$2:AP$2000,B924,23),";",INDEX('LŠZ P'!A$2:AP$2000,B924,42)),CONCATENATE(INDEX('LŠZ H'!A$2:AI$2000,B924,23),";",INDEX('LŠZ H'!A$2:AI$2000,B924,39)))</f>
        <v>#REF!</v>
      </c>
      <c r="O924" s="462">
        <v>43745</v>
      </c>
      <c r="P924" s="255"/>
    </row>
    <row r="925" spans="1:16" x14ac:dyDescent="0.2">
      <c r="A925" s="461" t="s">
        <v>991</v>
      </c>
      <c r="B925" s="465">
        <v>1201</v>
      </c>
      <c r="C925" s="454">
        <v>922</v>
      </c>
      <c r="D925" s="288" t="str">
        <f>IF(A925="P",INDEX('LŠZ P'!A$2:AP$2000,B925,11),INDEX('LŠZ H'!A$2:AI$2000,B925,11))</f>
        <v>Martin ŠIDO</v>
      </c>
      <c r="E925" s="456" t="str">
        <f>IF(A925="P",INDEX('LŠZ P'!A$2:AP$2000,B925,5),INDEX('LŠZ H'!A$2:AI$2000,B925,5))</f>
        <v>OM-L201</v>
      </c>
      <c r="F925" s="457">
        <f>IF(A925="P",INDEX('LŠZ P'!A$2:AP$2000,B925,6),INDEX('LŠZ H'!A$2:AI$2000,B925,6))</f>
        <v>0</v>
      </c>
      <c r="G925" s="289" t="str">
        <f>IF(A925="P",INDEX('LŠZ P'!A$2:AP$2000,B925,21),INDEX('LŠZ H'!A$2:AI$2000,B925,21))</f>
        <v>P</v>
      </c>
      <c r="H925" s="457">
        <f>IF(A925="P",INDEX('LŠZ P'!A$2:AP$2000,B925,17),INDEX('LŠZ H'!A$2:AI$2000,B925,17))</f>
        <v>16614</v>
      </c>
      <c r="I925" s="254">
        <v>43048</v>
      </c>
      <c r="J925" s="289" t="str">
        <f>IF(A925="P",INDEX('LŠZ P'!A$2:AP$2000,B925,2),INDEX('LŠZ H'!A$2:AI$2000,B925,2))</f>
        <v>PK</v>
      </c>
      <c r="K925" s="458" t="str">
        <f>IF(A925="P",CONCATENATE(INDEX('LŠZ P'!A$2:AP$2000,B925,24),",",INDEX('LŠZ P'!A$2:AP$2000,B925,26)," ",INDEX('LŠZ P'!A$2:AP$2000,B925,25)),CONCATENATE(INDEX('LŠZ H'!A$2:AI$2000,B925,24),",",INDEX('LŠZ H'!A$2:AI$2000,B925,26)," ",INDEX('LŠZ H'!A$2:AI$2000,B925,25)))</f>
        <v>Šustekova 47,851 04 Bratislava</v>
      </c>
      <c r="L925" s="456" t="str">
        <f>IF(A925="P",INDEX('LŠZ P'!A$2:AP$2000,B925,20),INDEX('LŠZ H'!A$2:AI$2000,B925,20))</f>
        <v>Holuj</v>
      </c>
      <c r="M925" s="456" t="str">
        <f>IF(A925="P",CONCATENATE(INDEX('LŠZ P'!A$2:AP$2000,B925,3),"/",INDEX('LŠZ P'!A$2:AP$2000,B925,4)),CONCATENATE(INDEX('LŠZ H'!A$2:AI$2000,B925,3),"/",INDEX('LŠZ H'!A$2:AI$2000,B925,4)))</f>
        <v>BRIGHT 5 26/</v>
      </c>
      <c r="N925" s="459" t="str">
        <f>IF(A925="P",CONCATENATE(INDEX('LŠZ P'!A$2:AP$2000,B925,23),";",INDEX('LŠZ P'!A$2:AP$2000,B925,42)),CONCATENATE(INDEX('LŠZ H'!A$2:AI$2000,B925,23),";",INDEX('LŠZ H'!A$2:AI$2000,B925,39)))</f>
        <v>42/103;</v>
      </c>
      <c r="O925" s="462">
        <v>43774</v>
      </c>
      <c r="P925" s="255"/>
    </row>
    <row r="926" spans="1:16" x14ac:dyDescent="0.2">
      <c r="A926" s="463" t="s">
        <v>991</v>
      </c>
      <c r="B926" s="465">
        <v>549</v>
      </c>
      <c r="C926" s="454">
        <v>923</v>
      </c>
      <c r="D926" s="288" t="str">
        <f>IF(A926="P",INDEX('LŠZ P'!A$2:AP$2000,B926,11),INDEX('LŠZ H'!A$2:AI$2000,B926,11))</f>
        <v>Viliam PAVLINSKÝ</v>
      </c>
      <c r="E926" s="456" t="str">
        <f>IF(A926="P",INDEX('LŠZ P'!A$2:AP$2000,B926,5),INDEX('LŠZ H'!A$2:AI$2000,B926,5))</f>
        <v>OM-P549</v>
      </c>
      <c r="F926" s="457" t="str">
        <f>IF(A926="P",INDEX('LŠZ P'!A$2:AP$2000,B926,6),INDEX('LŠZ H'!A$2:AI$2000,B926,6))</f>
        <v>P549</v>
      </c>
      <c r="G926" s="289" t="str">
        <f>IF(A926="P",INDEX('LŠZ P'!A$2:AP$2000,B926,21),INDEX('LŠZ H'!A$2:AI$2000,B926,21))</f>
        <v>P/P</v>
      </c>
      <c r="H926" s="457">
        <f>IF(A926="P",INDEX('LŠZ P'!A$2:AP$2000,B926,17),INDEX('LŠZ H'!A$2:AI$2000,B926,17))</f>
        <v>19053</v>
      </c>
      <c r="I926" s="254">
        <v>43038</v>
      </c>
      <c r="J926" s="289" t="str">
        <f>IF(A926="P",INDEX('LŠZ P'!A$2:AP$2000,B926,2),INDEX('LŠZ H'!A$2:AI$2000,B926,2))</f>
        <v>MPK</v>
      </c>
      <c r="K926" s="458" t="str">
        <f>IF(A926="P",CONCATENATE(INDEX('LŠZ P'!A$2:AP$2000,B926,24),",",INDEX('LŠZ P'!A$2:AP$2000,B926,26)," ",INDEX('LŠZ P'!A$2:AP$2000,B926,25)),CONCATENATE(INDEX('LŠZ H'!A$2:AI$2000,B926,24),",",INDEX('LŠZ H'!A$2:AI$2000,B926,26)," ",INDEX('LŠZ H'!A$2:AI$2000,B926,25)))</f>
        <v>Lúčina 17,082 07 Lúčina</v>
      </c>
      <c r="L926" s="456" t="str">
        <f>IF(A926="P",INDEX('LŠZ P'!A$2:AP$2000,B926,20),INDEX('LŠZ H'!A$2:AI$2000,B926,20))</f>
        <v>Šimko</v>
      </c>
      <c r="M926" s="456" t="str">
        <f>IF(A926="P",CONCATENATE(INDEX('LŠZ P'!A$2:AP$2000,B926,3),"/",INDEX('LŠZ P'!A$2:AP$2000,B926,4)),CONCATENATE(INDEX('LŠZ H'!A$2:AI$2000,B926,3),"/",INDEX('LŠZ H'!A$2:AI$2000,B926,4)))</f>
        <v>EPIC S/VIRUS 2.2 MINARI</v>
      </c>
      <c r="N926" s="459" t="str">
        <f>IF(A926="P",CONCATENATE(INDEX('LŠZ P'!A$2:AP$2000,B926,23),";",INDEX('LŠZ P'!A$2:AP$2000,B926,42)),CONCATENATE(INDEX('LŠZ H'!A$2:AI$2000,B926,23),";",INDEX('LŠZ H'!A$2:AI$2000,B926,39)))</f>
        <v>91//91/124;</v>
      </c>
      <c r="O926" s="462">
        <v>43774</v>
      </c>
      <c r="P926" s="255"/>
    </row>
    <row r="927" spans="1:16" x14ac:dyDescent="0.2">
      <c r="A927" s="463" t="s">
        <v>991</v>
      </c>
      <c r="B927" s="465">
        <v>879</v>
      </c>
      <c r="C927" s="454">
        <v>924</v>
      </c>
      <c r="D927" s="288" t="str">
        <f>IF(A927="P",INDEX('LŠZ P'!A$2:AP$2000,B927,11),INDEX('LŠZ H'!A$2:AI$2000,B927,11))</f>
        <v>Dušan PRIESOL</v>
      </c>
      <c r="E927" s="456" t="str">
        <f>IF(A927="P",INDEX('LŠZ P'!A$2:AP$2000,B927,5),INDEX('LŠZ H'!A$2:AI$2000,B927,5))</f>
        <v>OM-P879</v>
      </c>
      <c r="F927" s="457">
        <f>IF(A927="P",INDEX('LŠZ P'!A$2:AP$2000,B927,6),INDEX('LŠZ H'!A$2:AI$2000,B927,6))</f>
        <v>0</v>
      </c>
      <c r="G927" s="289" t="str">
        <f>IF(A927="P",INDEX('LŠZ P'!A$2:AP$2000,B927,21),INDEX('LŠZ H'!A$2:AI$2000,B927,21))</f>
        <v>P</v>
      </c>
      <c r="H927" s="457">
        <f>IF(A927="P",INDEX('LŠZ P'!A$2:AP$2000,B927,17),INDEX('LŠZ H'!A$2:AI$2000,B927,17))</f>
        <v>19507</v>
      </c>
      <c r="I927" s="254">
        <v>43038</v>
      </c>
      <c r="J927" s="289" t="str">
        <f>IF(A927="P",INDEX('LŠZ P'!A$2:AP$2000,B927,2),INDEX('LŠZ H'!A$2:AI$2000,B927,2))</f>
        <v>PK</v>
      </c>
      <c r="K927" s="458" t="str">
        <f>IF(A927="P",CONCATENATE(INDEX('LŠZ P'!A$2:AP$2000,B927,24),",",INDEX('LŠZ P'!A$2:AP$2000,B927,26)," ",INDEX('LŠZ P'!A$2:AP$2000,B927,25)),CONCATENATE(INDEX('LŠZ H'!A$2:AI$2000,B927,24),",",INDEX('LŠZ H'!A$2:AI$2000,B927,26)," ",INDEX('LŠZ H'!A$2:AI$2000,B927,25)))</f>
        <v>Kováčska 13,040 01 Košice</v>
      </c>
      <c r="L927" s="456" t="str">
        <f>IF(A927="P",INDEX('LŠZ P'!A$2:AP$2000,B927,20),INDEX('LŠZ H'!A$2:AI$2000,B927,20))</f>
        <v>Šáriczki</v>
      </c>
      <c r="M927" s="456" t="str">
        <f>IF(A927="P",CONCATENATE(INDEX('LŠZ P'!A$2:AP$2000,B927,3),"/",INDEX('LŠZ P'!A$2:AP$2000,B927,4)),CONCATENATE(INDEX('LŠZ H'!A$2:AI$2000,B927,3),"/",INDEX('LŠZ H'!A$2:AI$2000,B927,4)))</f>
        <v>MENTOR 2 XS/</v>
      </c>
      <c r="N927" s="459" t="str">
        <f>IF(A927="P",CONCATENATE(INDEX('LŠZ P'!A$2:AP$2000,B927,23),";",INDEX('LŠZ P'!A$2:AP$2000,B927,42)),CONCATENATE(INDEX('LŠZ H'!A$2:AI$2000,B927,23),";",INDEX('LŠZ H'!A$2:AI$2000,B927,39)))</f>
        <v>89,06;</v>
      </c>
      <c r="O927" s="462">
        <v>43769</v>
      </c>
      <c r="P927" s="255"/>
    </row>
    <row r="928" spans="1:16" x14ac:dyDescent="0.2">
      <c r="A928" s="463" t="s">
        <v>991</v>
      </c>
      <c r="B928" s="465">
        <v>1228</v>
      </c>
      <c r="C928" s="454">
        <v>925</v>
      </c>
      <c r="D928" s="288" t="str">
        <f>IF(A928="P",INDEX('LŠZ P'!A$2:AP$2000,B928,11),INDEX('LŠZ H'!A$2:AI$2000,B928,11))</f>
        <v>Dušan PRIESOL</v>
      </c>
      <c r="E928" s="456" t="str">
        <f>IF(A928="P",INDEX('LŠZ P'!A$2:AP$2000,B928,5),INDEX('LŠZ H'!A$2:AI$2000,B928,5))</f>
        <v>OM-L228</v>
      </c>
      <c r="F928" s="457">
        <f>IF(A928="P",INDEX('LŠZ P'!A$2:AP$2000,B928,6),INDEX('LŠZ H'!A$2:AI$2000,B928,6))</f>
        <v>0</v>
      </c>
      <c r="G928" s="289" t="str">
        <f>IF(A928="P",INDEX('LŠZ P'!A$2:AP$2000,B928,21),INDEX('LŠZ H'!A$2:AI$2000,B928,21))</f>
        <v>P</v>
      </c>
      <c r="H928" s="457">
        <f>IF(A928="P",INDEX('LŠZ P'!A$2:AP$2000,B928,17),INDEX('LŠZ H'!A$2:AI$2000,B928,17))</f>
        <v>16645</v>
      </c>
      <c r="I928" s="254">
        <v>43038</v>
      </c>
      <c r="J928" s="289" t="str">
        <f>IF(A928="P",INDEX('LŠZ P'!A$2:AP$2000,B928,2),INDEX('LŠZ H'!A$2:AI$2000,B928,2))</f>
        <v>PK</v>
      </c>
      <c r="K928" s="458" t="str">
        <f>IF(A928="P",CONCATENATE(INDEX('LŠZ P'!A$2:AP$2000,B928,24),",",INDEX('LŠZ P'!A$2:AP$2000,B928,26)," ",INDEX('LŠZ P'!A$2:AP$2000,B928,25)),CONCATENATE(INDEX('LŠZ H'!A$2:AI$2000,B928,24),",",INDEX('LŠZ H'!A$2:AI$2000,B928,26)," ",INDEX('LŠZ H'!A$2:AI$2000,B928,25)))</f>
        <v>Kováčska 13,040 01 Košice</v>
      </c>
      <c r="L928" s="456" t="str">
        <f>IF(A928="P",INDEX('LŠZ P'!A$2:AP$2000,B928,20),INDEX('LŠZ H'!A$2:AI$2000,B928,20))</f>
        <v>Šáriczki</v>
      </c>
      <c r="M928" s="456" t="str">
        <f>IF(A928="P",CONCATENATE(INDEX('LŠZ P'!A$2:AP$2000,B928,3),"/",INDEX('LŠZ P'!A$2:AP$2000,B928,4)),CONCATENATE(INDEX('LŠZ H'!A$2:AI$2000,B928,3),"/",INDEX('LŠZ H'!A$2:AI$2000,B928,4)))</f>
        <v>MENTOR 4 S/</v>
      </c>
      <c r="N928" s="459" t="str">
        <f>IF(A928="P",CONCATENATE(INDEX('LŠZ P'!A$2:AP$2000,B928,23),";",INDEX('LŠZ P'!A$2:AP$2000,B928,42)),CONCATENATE(INDEX('LŠZ H'!A$2:AI$2000,B928,23),";",INDEX('LŠZ H'!A$2:AI$2000,B928,39)))</f>
        <v>5,30;</v>
      </c>
      <c r="O928" s="462">
        <v>43769</v>
      </c>
      <c r="P928" s="255"/>
    </row>
    <row r="929" spans="1:16" x14ac:dyDescent="0.2">
      <c r="A929" s="463" t="s">
        <v>991</v>
      </c>
      <c r="B929" s="465">
        <v>878</v>
      </c>
      <c r="C929" s="454">
        <v>926</v>
      </c>
      <c r="D929" s="288" t="str">
        <f>IF(A929="P",INDEX('LŠZ P'!A$2:AP$2000,B929,11),INDEX('LŠZ H'!A$2:AI$2000,B929,11))</f>
        <v>Aleš PRIESOL</v>
      </c>
      <c r="E929" s="456" t="str">
        <f>IF(A929="P",INDEX('LŠZ P'!A$2:AP$2000,B929,5),INDEX('LŠZ H'!A$2:AI$2000,B929,5))</f>
        <v>OM-P878</v>
      </c>
      <c r="F929" s="457">
        <f>IF(A929="P",INDEX('LŠZ P'!A$2:AP$2000,B929,6),INDEX('LŠZ H'!A$2:AI$2000,B929,6))</f>
        <v>0</v>
      </c>
      <c r="G929" s="289" t="str">
        <f>IF(A929="P",INDEX('LŠZ P'!A$2:AP$2000,B929,21),INDEX('LŠZ H'!A$2:AI$2000,B929,21))</f>
        <v>P</v>
      </c>
      <c r="H929" s="457">
        <f>IF(A929="P",INDEX('LŠZ P'!A$2:AP$2000,B929,17),INDEX('LŠZ H'!A$2:AI$2000,B929,17))</f>
        <v>19509</v>
      </c>
      <c r="I929" s="254">
        <v>43038</v>
      </c>
      <c r="J929" s="289" t="str">
        <f>IF(A929="P",INDEX('LŠZ P'!A$2:AP$2000,B929,2),INDEX('LŠZ H'!A$2:AI$2000,B929,2))</f>
        <v>PK</v>
      </c>
      <c r="K929" s="458" t="str">
        <f>IF(A929="P",CONCATENATE(INDEX('LŠZ P'!A$2:AP$2000,B929,24),",",INDEX('LŠZ P'!A$2:AP$2000,B929,26)," ",INDEX('LŠZ P'!A$2:AP$2000,B929,25)),CONCATENATE(INDEX('LŠZ H'!A$2:AI$2000,B929,24),",",INDEX('LŠZ H'!A$2:AI$2000,B929,26)," ",INDEX('LŠZ H'!A$2:AI$2000,B929,25)))</f>
        <v>Kováčska 13,040 01 Košice</v>
      </c>
      <c r="L929" s="456" t="str">
        <f>IF(A929="P",INDEX('LŠZ P'!A$2:AP$2000,B929,20),INDEX('LŠZ H'!A$2:AI$2000,B929,20))</f>
        <v>Šáriczki</v>
      </c>
      <c r="M929" s="456" t="str">
        <f>IF(A929="P",CONCATENATE(INDEX('LŠZ P'!A$2:AP$2000,B929,3),"/",INDEX('LŠZ P'!A$2:AP$2000,B929,4)),CONCATENATE(INDEX('LŠZ H'!A$2:AI$2000,B929,3),"/",INDEX('LŠZ H'!A$2:AI$2000,B929,4)))</f>
        <v>MENTOR 2 XS/</v>
      </c>
      <c r="N929" s="459" t="str">
        <f>IF(A929="P",CONCATENATE(INDEX('LŠZ P'!A$2:AP$2000,B929,23),";",INDEX('LŠZ P'!A$2:AP$2000,B929,42)),CONCATENATE(INDEX('LŠZ H'!A$2:AI$2000,B929,23),";",INDEX('LŠZ H'!A$2:AI$2000,B929,39)))</f>
        <v>143;</v>
      </c>
      <c r="O929" s="462">
        <v>43769</v>
      </c>
      <c r="P929" s="255"/>
    </row>
    <row r="930" spans="1:16" x14ac:dyDescent="0.2">
      <c r="A930" s="463" t="s">
        <v>991</v>
      </c>
      <c r="B930" s="465">
        <v>106</v>
      </c>
      <c r="C930" s="454">
        <v>927</v>
      </c>
      <c r="D930" s="288" t="str">
        <f>IF(A930="P",INDEX('LŠZ P'!A$2:AP$2000,B930,11),INDEX('LŠZ H'!A$2:AI$2000,B930,11))</f>
        <v>Ing. Miroslav ŠICHULA</v>
      </c>
      <c r="E930" s="456" t="str">
        <f>IF(A930="P",INDEX('LŠZ P'!A$2:AP$2000,B930,5),INDEX('LŠZ H'!A$2:AI$2000,B930,5))</f>
        <v>OM-P106</v>
      </c>
      <c r="F930" s="457">
        <f>IF(A930="P",INDEX('LŠZ P'!A$2:AP$2000,B930,6),INDEX('LŠZ H'!A$2:AI$2000,B930,6))</f>
        <v>0</v>
      </c>
      <c r="G930" s="289" t="str">
        <f>IF(A930="P",INDEX('LŠZ P'!A$2:AP$2000,B930,21),INDEX('LŠZ H'!A$2:AI$2000,B930,21))</f>
        <v>P</v>
      </c>
      <c r="H930" s="457">
        <f>IF(A930="P",INDEX('LŠZ P'!A$2:AP$2000,B930,17),INDEX('LŠZ H'!A$2:AI$2000,B930,17))</f>
        <v>18626</v>
      </c>
      <c r="I930" s="254">
        <v>43052</v>
      </c>
      <c r="J930" s="289" t="str">
        <f>IF(A930="P",INDEX('LŠZ P'!A$2:AP$2000,B930,2),INDEX('LŠZ H'!A$2:AI$2000,B930,2))</f>
        <v>PK</v>
      </c>
      <c r="K930" s="458" t="str">
        <f>IF(A930="P",CONCATENATE(INDEX('LŠZ P'!A$2:AP$2000,B930,24),",",INDEX('LŠZ P'!A$2:AP$2000,B930,26)," ",INDEX('LŠZ P'!A$2:AP$2000,B930,25)),CONCATENATE(INDEX('LŠZ H'!A$2:AI$2000,B930,24),",",INDEX('LŠZ H'!A$2:AI$2000,B930,26)," ",INDEX('LŠZ H'!A$2:AI$2000,B930,25)))</f>
        <v>Zlatá 31,048 01 Rožňava</v>
      </c>
      <c r="L930" s="456" t="str">
        <f>IF(A930="P",INDEX('LŠZ P'!A$2:AP$2000,B930,20),INDEX('LŠZ H'!A$2:AI$2000,B930,20))</f>
        <v>Šáriczki</v>
      </c>
      <c r="M930" s="456" t="str">
        <f>IF(A930="P",CONCATENATE(INDEX('LŠZ P'!A$2:AP$2000,B930,3),"/",INDEX('LŠZ P'!A$2:AP$2000,B930,4)),CONCATENATE(INDEX('LŠZ H'!A$2:AI$2000,B930,3),"/",INDEX('LŠZ H'!A$2:AI$2000,B930,4)))</f>
        <v>NEVADA XS/</v>
      </c>
      <c r="N930" s="459" t="str">
        <f>IF(A930="P",CONCATENATE(INDEX('LŠZ P'!A$2:AP$2000,B930,23),";",INDEX('LŠZ P'!A$2:AP$2000,B930,42)),CONCATENATE(INDEX('LŠZ H'!A$2:AI$2000,B930,23),";",INDEX('LŠZ H'!A$2:AI$2000,B930,39)))</f>
        <v>142,49;</v>
      </c>
      <c r="O930" s="462">
        <v>43780</v>
      </c>
      <c r="P930" s="255"/>
    </row>
    <row r="931" spans="1:16" x14ac:dyDescent="0.2">
      <c r="A931" s="463" t="s">
        <v>991</v>
      </c>
      <c r="B931" s="465">
        <v>1240</v>
      </c>
      <c r="C931" s="454">
        <v>928</v>
      </c>
      <c r="D931" s="288" t="str">
        <f>IF(A931="P",INDEX('LŠZ P'!A$2:AP$2000,B931,11),INDEX('LŠZ H'!A$2:AI$2000,B931,11))</f>
        <v>Mário STANO</v>
      </c>
      <c r="E931" s="456" t="str">
        <f>IF(A931="P",INDEX('LŠZ P'!A$2:AP$2000,B931,5),INDEX('LŠZ H'!A$2:AI$2000,B931,5))</f>
        <v>OM-L240</v>
      </c>
      <c r="F931" s="457" t="str">
        <f>IF(A931="P",INDEX('LŠZ P'!A$2:AP$2000,B931,6),INDEX('LŠZ H'!A$2:AI$2000,B931,6))</f>
        <v>L240</v>
      </c>
      <c r="G931" s="289" t="str">
        <f>IF(A931="P",INDEX('LŠZ P'!A$2:AP$2000,B931,21),INDEX('LŠZ H'!A$2:AI$2000,B931,21))</f>
        <v>P/V</v>
      </c>
      <c r="H931" s="457">
        <f>IF(A931="P",INDEX('LŠZ P'!A$2:AP$2000,B931,17),INDEX('LŠZ H'!A$2:AI$2000,B931,17))</f>
        <v>16924</v>
      </c>
      <c r="I931" s="254">
        <v>43052</v>
      </c>
      <c r="J931" s="289" t="str">
        <f>IF(A931="P",INDEX('LŠZ P'!A$2:AP$2000,B931,2),INDEX('LŠZ H'!A$2:AI$2000,B931,2))</f>
        <v>MPK</v>
      </c>
      <c r="K931" s="458" t="str">
        <f>IF(A931="P",CONCATENATE(INDEX('LŠZ P'!A$2:AP$2000,B931,24),",",INDEX('LŠZ P'!A$2:AP$2000,B931,26)," ",INDEX('LŠZ P'!A$2:AP$2000,B931,25)),CONCATENATE(INDEX('LŠZ H'!A$2:AI$2000,B931,24),",",INDEX('LŠZ H'!A$2:AI$2000,B931,26)," ",INDEX('LŠZ H'!A$2:AI$2000,B931,25)))</f>
        <v>Astrová 48,821 01 Bratislava</v>
      </c>
      <c r="L931" s="456" t="str">
        <f>IF(A931="P",INDEX('LŠZ P'!A$2:AP$2000,B931,20),INDEX('LŠZ H'!A$2:AI$2000,B931,20))</f>
        <v>Matovič/Ďurina</v>
      </c>
      <c r="M931" s="456" t="str">
        <f>IF(A931="P",CONCATENATE(INDEX('LŠZ P'!A$2:AP$2000,B931,3),"/",INDEX('LŠZ P'!A$2:AP$2000,B931,4)),CONCATENATE(INDEX('LŠZ H'!A$2:AI$2000,B931,3),"/",INDEX('LŠZ H'!A$2:AI$2000,B931,4)))</f>
        <v>MOJO PWR XL/XC 2/AIRONE PRO</v>
      </c>
      <c r="N931" s="459" t="str">
        <f>IF(A931="P",CONCATENATE(INDEX('LŠZ P'!A$2:AP$2000,B931,23),";",INDEX('LŠZ P'!A$2:AP$2000,B931,42)),CONCATENATE(INDEX('LŠZ H'!A$2:AI$2000,B931,23),";",INDEX('LŠZ H'!A$2:AI$2000,B931,39)))</f>
        <v>84//0;para PLS platný do 29.7.2022</v>
      </c>
      <c r="O931" s="462">
        <v>43779</v>
      </c>
      <c r="P931" s="255"/>
    </row>
    <row r="932" spans="1:16" x14ac:dyDescent="0.2">
      <c r="A932" s="463" t="s">
        <v>991</v>
      </c>
      <c r="B932" s="465">
        <v>1024</v>
      </c>
      <c r="C932" s="454">
        <v>929</v>
      </c>
      <c r="D932" s="288" t="str">
        <f>IF(A932="P",INDEX('LŠZ P'!A$2:AP$2000,B932,11),INDEX('LŠZ H'!A$2:AI$2000,B932,11))</f>
        <v>Daniel VÝPALA</v>
      </c>
      <c r="E932" s="456" t="str">
        <f>IF(A932="P",INDEX('LŠZ P'!A$2:AP$2000,B932,5),INDEX('LŠZ H'!A$2:AI$2000,B932,5))</f>
        <v>OM-L024</v>
      </c>
      <c r="F932" s="457">
        <f>IF(A932="P",INDEX('LŠZ P'!A$2:AP$2000,B932,6),INDEX('LŠZ H'!A$2:AI$2000,B932,6))</f>
        <v>0</v>
      </c>
      <c r="G932" s="289" t="str">
        <f>IF(A932="P",INDEX('LŠZ P'!A$2:AP$2000,B932,21),INDEX('LŠZ H'!A$2:AI$2000,B932,21))</f>
        <v>P</v>
      </c>
      <c r="H932" s="457">
        <f>IF(A932="P",INDEX('LŠZ P'!A$2:AP$2000,B932,17),INDEX('LŠZ H'!A$2:AI$2000,B932,17))</f>
        <v>20671</v>
      </c>
      <c r="I932" s="254">
        <v>43052</v>
      </c>
      <c r="J932" s="289" t="str">
        <f>IF(A932="P",INDEX('LŠZ P'!A$2:AP$2000,B932,2),INDEX('LŠZ H'!A$2:AI$2000,B932,2))</f>
        <v>PK</v>
      </c>
      <c r="K932" s="458" t="str">
        <f>IF(A932="P",CONCATENATE(INDEX('LŠZ P'!A$2:AP$2000,B932,24),",",INDEX('LŠZ P'!A$2:AP$2000,B932,26)," ",INDEX('LŠZ P'!A$2:AP$2000,B932,25)),CONCATENATE(INDEX('LŠZ H'!A$2:AI$2000,B932,24),",",INDEX('LŠZ H'!A$2:AI$2000,B932,26)," ",INDEX('LŠZ H'!A$2:AI$2000,B932,25)))</f>
        <v>Radošovce 41,919 30 Jasl. Bohunice</v>
      </c>
      <c r="L932" s="456" t="str">
        <f>IF(A932="P",INDEX('LŠZ P'!A$2:AP$2000,B932,20),INDEX('LŠZ H'!A$2:AI$2000,B932,20))</f>
        <v>Čierny</v>
      </c>
      <c r="M932" s="456" t="str">
        <f>IF(A932="P",CONCATENATE(INDEX('LŠZ P'!A$2:AP$2000,B932,3),"/",INDEX('LŠZ P'!A$2:AP$2000,B932,4)),CONCATENATE(INDEX('LŠZ H'!A$2:AI$2000,B932,3),"/",INDEX('LŠZ H'!A$2:AI$2000,B932,4)))</f>
        <v>PLUTO 3 L/</v>
      </c>
      <c r="N932" s="459" t="str">
        <f>IF(A932="P",CONCATENATE(INDEX('LŠZ P'!A$2:AP$2000,B932,23),";",INDEX('LŠZ P'!A$2:AP$2000,B932,42)),CONCATENATE(INDEX('LŠZ H'!A$2:AI$2000,B932,23),";",INDEX('LŠZ H'!A$2:AI$2000,B932,39)))</f>
        <v>57,10;</v>
      </c>
      <c r="O932" s="462">
        <v>43778</v>
      </c>
      <c r="P932" s="255"/>
    </row>
    <row r="933" spans="1:16" x14ac:dyDescent="0.2">
      <c r="A933" s="463" t="s">
        <v>991</v>
      </c>
      <c r="B933" s="465">
        <v>845</v>
      </c>
      <c r="C933" s="454">
        <v>930</v>
      </c>
      <c r="D933" s="288" t="str">
        <f>IF(A933="P",INDEX('LŠZ P'!A$2:AP$2000,B933,11),INDEX('LŠZ H'!A$2:AI$2000,B933,11))</f>
        <v>RNDr. Kristína MALINOVSKÁ, PhD.</v>
      </c>
      <c r="E933" s="456" t="str">
        <f>IF(A933="P",INDEX('LŠZ P'!A$2:AP$2000,B933,5),INDEX('LŠZ H'!A$2:AI$2000,B933,5))</f>
        <v>OM-P845</v>
      </c>
      <c r="F933" s="457">
        <f>IF(A933="P",INDEX('LŠZ P'!A$2:AP$2000,B933,6),INDEX('LŠZ H'!A$2:AI$2000,B933,6))</f>
        <v>0</v>
      </c>
      <c r="G933" s="289" t="str">
        <f>IF(A933="P",INDEX('LŠZ P'!A$2:AP$2000,B933,21),INDEX('LŠZ H'!A$2:AI$2000,B933,21))</f>
        <v>V</v>
      </c>
      <c r="H933" s="457">
        <f>IF(A933="P",INDEX('LŠZ P'!A$2:AP$2000,B933,17),INDEX('LŠZ H'!A$2:AI$2000,B933,17))</f>
        <v>21184</v>
      </c>
      <c r="I933" s="254">
        <v>43052</v>
      </c>
      <c r="J933" s="289" t="str">
        <f>IF(A933="P",INDEX('LŠZ P'!A$2:AP$2000,B933,2),INDEX('LŠZ H'!A$2:AI$2000,B933,2))</f>
        <v>PK</v>
      </c>
      <c r="K933" s="458" t="str">
        <f>IF(A933="P",CONCATENATE(INDEX('LŠZ P'!A$2:AP$2000,B933,24),",",INDEX('LŠZ P'!A$2:AP$2000,B933,26)," ",INDEX('LŠZ P'!A$2:AP$2000,B933,25)),CONCATENATE(INDEX('LŠZ H'!A$2:AI$2000,B933,24),",",INDEX('LŠZ H'!A$2:AI$2000,B933,26)," ",INDEX('LŠZ H'!A$2:AI$2000,B933,25)))</f>
        <v>Pri Kríži 2000/1,841 02 Bratislava</v>
      </c>
      <c r="L933" s="456" t="str">
        <f>IF(A933="P",INDEX('LŠZ P'!A$2:AP$2000,B933,20),INDEX('LŠZ H'!A$2:AI$2000,B933,20))</f>
        <v>Šimek</v>
      </c>
      <c r="M933" s="456" t="str">
        <f>IF(A933="P",CONCATENATE(INDEX('LŠZ P'!A$2:AP$2000,B933,3),"/",INDEX('LŠZ P'!A$2:AP$2000,B933,4)),CONCATENATE(INDEX('LŠZ H'!A$2:AI$2000,B933,3),"/",INDEX('LŠZ H'!A$2:AI$2000,B933,4)))</f>
        <v>KNIGHT S/</v>
      </c>
      <c r="N933" s="459" t="str">
        <f>IF(A933="P",CONCATENATE(INDEX('LŠZ P'!A$2:AP$2000,B933,23),";",INDEX('LŠZ P'!A$2:AP$2000,B933,42)),CONCATENATE(INDEX('LŠZ H'!A$2:AI$2000,B933,23),";",INDEX('LŠZ H'!A$2:AI$2000,B933,39)))</f>
        <v>45;</v>
      </c>
      <c r="O933" s="462">
        <v>43410</v>
      </c>
      <c r="P933" s="255"/>
    </row>
    <row r="934" spans="1:16" x14ac:dyDescent="0.2">
      <c r="A934" s="463" t="s">
        <v>991</v>
      </c>
      <c r="B934" s="465">
        <v>982</v>
      </c>
      <c r="C934" s="454">
        <v>931</v>
      </c>
      <c r="D934" s="288" t="str">
        <f>IF(A934="P",INDEX('LŠZ P'!A$2:AP$2000,B934,11),INDEX('LŠZ H'!A$2:AI$2000,B934,11))</f>
        <v>Michal HECZKO</v>
      </c>
      <c r="E934" s="456" t="str">
        <f>IF(A934="P",INDEX('LŠZ P'!A$2:AP$2000,B934,5),INDEX('LŠZ H'!A$2:AI$2000,B934,5))</f>
        <v>OM-P982</v>
      </c>
      <c r="F934" s="457">
        <f>IF(A934="P",INDEX('LŠZ P'!A$2:AP$2000,B934,6),INDEX('LŠZ H'!A$2:AI$2000,B934,6))</f>
        <v>0</v>
      </c>
      <c r="G934" s="289" t="str">
        <f>IF(A934="P",INDEX('LŠZ P'!A$2:AP$2000,B934,21),INDEX('LŠZ H'!A$2:AI$2000,B934,21))</f>
        <v>V</v>
      </c>
      <c r="H934" s="457">
        <f>IF(A934="P",INDEX('LŠZ P'!A$2:AP$2000,B934,17),INDEX('LŠZ H'!A$2:AI$2000,B934,17))</f>
        <v>20318</v>
      </c>
      <c r="I934" s="254">
        <v>43052</v>
      </c>
      <c r="J934" s="289" t="str">
        <f>IF(A934="P",INDEX('LŠZ P'!A$2:AP$2000,B934,2),INDEX('LŠZ H'!A$2:AI$2000,B934,2))</f>
        <v>PK</v>
      </c>
      <c r="K934" s="458" t="str">
        <f>IF(A934="P",CONCATENATE(INDEX('LŠZ P'!A$2:AP$2000,B934,24),",",INDEX('LŠZ P'!A$2:AP$2000,B934,26)," ",INDEX('LŠZ P'!A$2:AP$2000,B934,25)),CONCATENATE(INDEX('LŠZ H'!A$2:AI$2000,B934,24),",",INDEX('LŠZ H'!A$2:AI$2000,B934,26)," ",INDEX('LŠZ H'!A$2:AI$2000,B934,25)))</f>
        <v>Jesenského 14,977 01 Brezno</v>
      </c>
      <c r="L934" s="456" t="str">
        <f>IF(A934="P",INDEX('LŠZ P'!A$2:AP$2000,B934,20),INDEX('LŠZ H'!A$2:AI$2000,B934,20))</f>
        <v>Jančiar</v>
      </c>
      <c r="M934" s="456" t="str">
        <f>IF(A934="P",CONCATENATE(INDEX('LŠZ P'!A$2:AP$2000,B934,3),"/",INDEX('LŠZ P'!A$2:AP$2000,B934,4)),CONCATENATE(INDEX('LŠZ H'!A$2:AI$2000,B934,3),"/",INDEX('LŠZ H'!A$2:AI$2000,B934,4)))</f>
        <v>IOTA 2 21/</v>
      </c>
      <c r="N934" s="459" t="str">
        <f>IF(A934="P",CONCATENATE(INDEX('LŠZ P'!A$2:AP$2000,B934,23),";",INDEX('LŠZ P'!A$2:AP$2000,B934,42)),CONCATENATE(INDEX('LŠZ H'!A$2:AI$2000,B934,23),";",INDEX('LŠZ H'!A$2:AI$2000,B934,39)))</f>
        <v>5;</v>
      </c>
      <c r="O934" s="462">
        <v>43032</v>
      </c>
      <c r="P934" s="255"/>
    </row>
    <row r="935" spans="1:16" x14ac:dyDescent="0.2">
      <c r="A935" s="463" t="s">
        <v>991</v>
      </c>
      <c r="B935" s="465">
        <v>912</v>
      </c>
      <c r="C935" s="454">
        <v>932</v>
      </c>
      <c r="D935" s="288" t="str">
        <f>IF(A935="P",INDEX('LŠZ P'!A$2:AP$2000,B935,11),INDEX('LŠZ H'!A$2:AI$2000,B935,11))</f>
        <v>JUDr. Jaroslav CHLEBO</v>
      </c>
      <c r="E935" s="456" t="str">
        <f>IF(A935="P",INDEX('LŠZ P'!A$2:AP$2000,B935,5),INDEX('LŠZ H'!A$2:AI$2000,B935,5))</f>
        <v>OM-P912</v>
      </c>
      <c r="F935" s="457">
        <f>IF(A935="P",INDEX('LŠZ P'!A$2:AP$2000,B935,6),INDEX('LŠZ H'!A$2:AI$2000,B935,6))</f>
        <v>0</v>
      </c>
      <c r="G935" s="289" t="str">
        <f>IF(A935="P",INDEX('LŠZ P'!A$2:AP$2000,B935,21),INDEX('LŠZ H'!A$2:AI$2000,B935,21))</f>
        <v>V</v>
      </c>
      <c r="H935" s="457">
        <f>IF(A935="P",INDEX('LŠZ P'!A$2:AP$2000,B935,17),INDEX('LŠZ H'!A$2:AI$2000,B935,17))</f>
        <v>17916</v>
      </c>
      <c r="I935" s="254">
        <v>43052</v>
      </c>
      <c r="J935" s="289" t="str">
        <f>IF(A935="P",INDEX('LŠZ P'!A$2:AP$2000,B935,2),INDEX('LŠZ H'!A$2:AI$2000,B935,2))</f>
        <v>PK</v>
      </c>
      <c r="K935" s="458" t="str">
        <f>IF(A935="P",CONCATENATE(INDEX('LŠZ P'!A$2:AP$2000,B935,24),",",INDEX('LŠZ P'!A$2:AP$2000,B935,26)," ",INDEX('LŠZ P'!A$2:AP$2000,B935,25)),CONCATENATE(INDEX('LŠZ H'!A$2:AI$2000,B935,24),",",INDEX('LŠZ H'!A$2:AI$2000,B935,26)," ",INDEX('LŠZ H'!A$2:AI$2000,B935,25)))</f>
        <v>Alžbetin Dvor 377,900 42 Miloslavov</v>
      </c>
      <c r="L935" s="456" t="str">
        <f>IF(A935="P",INDEX('LŠZ P'!A$2:AP$2000,B935,20),INDEX('LŠZ H'!A$2:AI$2000,B935,20))</f>
        <v>Čierny</v>
      </c>
      <c r="M935" s="456" t="str">
        <f>IF(A935="P",CONCATENATE(INDEX('LŠZ P'!A$2:AP$2000,B935,3),"/",INDEX('LŠZ P'!A$2:AP$2000,B935,4)),CONCATENATE(INDEX('LŠZ H'!A$2:AI$2000,B935,3),"/",INDEX('LŠZ H'!A$2:AI$2000,B935,4)))</f>
        <v>COMPACT 3 M/</v>
      </c>
      <c r="N935" s="459" t="str">
        <f>IF(A935="P",CONCATENATE(INDEX('LŠZ P'!A$2:AP$2000,B935,23),";",INDEX('LŠZ P'!A$2:AP$2000,B935,42)),CONCATENATE(INDEX('LŠZ H'!A$2:AI$2000,B935,23),";",INDEX('LŠZ H'!A$2:AI$2000,B935,39)))</f>
        <v>0;</v>
      </c>
      <c r="O935" s="462">
        <v>43779</v>
      </c>
      <c r="P935" s="255"/>
    </row>
    <row r="936" spans="1:16" x14ac:dyDescent="0.2">
      <c r="A936" s="463" t="s">
        <v>991</v>
      </c>
      <c r="B936" s="465">
        <v>940</v>
      </c>
      <c r="C936" s="454">
        <v>933</v>
      </c>
      <c r="D936" s="288" t="str">
        <f>IF(A936="P",INDEX('LŠZ P'!A$2:AP$2000,B936,11),INDEX('LŠZ H'!A$2:AI$2000,B936,11))</f>
        <v>Jakub HATNANČÍK</v>
      </c>
      <c r="E936" s="456" t="str">
        <f>IF(A936="P",INDEX('LŠZ P'!A$2:AP$2000,B936,5),INDEX('LŠZ H'!A$2:AI$2000,B936,5))</f>
        <v>OM-P940</v>
      </c>
      <c r="F936" s="457">
        <f>IF(A936="P",INDEX('LŠZ P'!A$2:AP$2000,B936,6),INDEX('LŠZ H'!A$2:AI$2000,B936,6))</f>
        <v>0</v>
      </c>
      <c r="G936" s="289" t="str">
        <f>IF(A936="P",INDEX('LŠZ P'!A$2:AP$2000,B936,21),INDEX('LŠZ H'!A$2:AI$2000,B936,21))</f>
        <v>P</v>
      </c>
      <c r="H936" s="457">
        <f>IF(A936="P",INDEX('LŠZ P'!A$2:AP$2000,B936,17),INDEX('LŠZ H'!A$2:AI$2000,B936,17))</f>
        <v>17917</v>
      </c>
      <c r="I936" s="254">
        <v>43052</v>
      </c>
      <c r="J936" s="289" t="str">
        <f>IF(A936="P",INDEX('LŠZ P'!A$2:AP$2000,B936,2),INDEX('LŠZ H'!A$2:AI$2000,B936,2))</f>
        <v>PK</v>
      </c>
      <c r="K936" s="458" t="str">
        <f>IF(A936="P",CONCATENATE(INDEX('LŠZ P'!A$2:AP$2000,B936,24),",",INDEX('LŠZ P'!A$2:AP$2000,B936,26)," ",INDEX('LŠZ P'!A$2:AP$2000,B936,25)),CONCATENATE(INDEX('LŠZ H'!A$2:AI$2000,B936,24),",",INDEX('LŠZ H'!A$2:AI$2000,B936,26)," ",INDEX('LŠZ H'!A$2:AI$2000,B936,25)))</f>
        <v xml:space="preserve">Horná Súča 348,913 33 </v>
      </c>
      <c r="L936" s="456" t="str">
        <f>IF(A936="P",INDEX('LŠZ P'!A$2:AP$2000,B936,20),INDEX('LŠZ H'!A$2:AI$2000,B936,20))</f>
        <v>Čierny</v>
      </c>
      <c r="M936" s="456" t="str">
        <f>IF(A936="P",CONCATENATE(INDEX('LŠZ P'!A$2:AP$2000,B936,3),"/",INDEX('LŠZ P'!A$2:AP$2000,B936,4)),CONCATENATE(INDEX('LŠZ H'!A$2:AI$2000,B936,3),"/",INDEX('LŠZ H'!A$2:AI$2000,B936,4)))</f>
        <v>COMET 3 M/</v>
      </c>
      <c r="N936" s="459" t="str">
        <f>IF(A936="P",CONCATENATE(INDEX('LŠZ P'!A$2:AP$2000,B936,23),";",INDEX('LŠZ P'!A$2:AP$2000,B936,42)),CONCATENATE(INDEX('LŠZ H'!A$2:AI$2000,B936,23),";",INDEX('LŠZ H'!A$2:AI$2000,B936,39)))</f>
        <v>42,27;</v>
      </c>
      <c r="O936" s="462">
        <v>43762</v>
      </c>
      <c r="P936" s="255"/>
    </row>
    <row r="937" spans="1:16" x14ac:dyDescent="0.2">
      <c r="A937" s="461" t="s">
        <v>991</v>
      </c>
      <c r="B937" s="465">
        <v>1230</v>
      </c>
      <c r="C937" s="454">
        <v>934</v>
      </c>
      <c r="D937" s="288" t="str">
        <f>IF(A937="P",INDEX('LŠZ P'!A$2:AP$2000,B937,11),INDEX('LŠZ H'!A$2:AI$2000,B937,11))</f>
        <v>Igor BEDNÁR</v>
      </c>
      <c r="E937" s="456" t="str">
        <f>IF(A937="P",INDEX('LŠZ P'!A$2:AP$2000,B937,5),INDEX('LŠZ H'!A$2:AI$2000,B937,5))</f>
        <v>OM-L230</v>
      </c>
      <c r="F937" s="457">
        <f>IF(A937="P",INDEX('LŠZ P'!A$2:AP$2000,B937,6),INDEX('LŠZ H'!A$2:AI$2000,B937,6))</f>
        <v>0</v>
      </c>
      <c r="G937" s="289" t="str">
        <f>IF(A937="P",INDEX('LŠZ P'!A$2:AP$2000,B937,21),INDEX('LŠZ H'!A$2:AI$2000,B937,21))</f>
        <v>P</v>
      </c>
      <c r="H937" s="457">
        <f>IF(A937="P",INDEX('LŠZ P'!A$2:AP$2000,B937,17),INDEX('LŠZ H'!A$2:AI$2000,B937,17))</f>
        <v>20721</v>
      </c>
      <c r="I937" s="254">
        <v>43053</v>
      </c>
      <c r="J937" s="289" t="str">
        <f>IF(A937="P",INDEX('LŠZ P'!A$2:AP$2000,B937,2),INDEX('LŠZ H'!A$2:AI$2000,B937,2))</f>
        <v>PK</v>
      </c>
      <c r="K937" s="458" t="str">
        <f>IF(A937="P",CONCATENATE(INDEX('LŠZ P'!A$2:AP$2000,B937,24),",",INDEX('LŠZ P'!A$2:AP$2000,B937,26)," ",INDEX('LŠZ P'!A$2:AP$2000,B937,25)),CONCATENATE(INDEX('LŠZ H'!A$2:AI$2000,B937,24),",",INDEX('LŠZ H'!A$2:AI$2000,B937,26)," ",INDEX('LŠZ H'!A$2:AI$2000,B937,25)))</f>
        <v>M.Nešpora 36,080 01 Prešov</v>
      </c>
      <c r="L937" s="456" t="str">
        <f>IF(A937="P",INDEX('LŠZ P'!A$2:AP$2000,B937,20),INDEX('LŠZ H'!A$2:AI$2000,B937,20))</f>
        <v>Vyparina</v>
      </c>
      <c r="M937" s="456" t="str">
        <f>IF(A937="P",CONCATENATE(INDEX('LŠZ P'!A$2:AP$2000,B937,3),"/",INDEX('LŠZ P'!A$2:AP$2000,B937,4)),CONCATENATE(INDEX('LŠZ H'!A$2:AI$2000,B937,3),"/",INDEX('LŠZ H'!A$2:AI$2000,B937,4)))</f>
        <v>HOOK 2 25/</v>
      </c>
      <c r="N937" s="459" t="str">
        <f>IF(A937="P",CONCATENATE(INDEX('LŠZ P'!A$2:AP$2000,B937,23),";",INDEX('LŠZ P'!A$2:AP$2000,B937,42)),CONCATENATE(INDEX('LŠZ H'!A$2:AI$2000,B937,23),";",INDEX('LŠZ H'!A$2:AI$2000,B937,39)))</f>
        <v>68;</v>
      </c>
      <c r="O937" s="462">
        <v>43775</v>
      </c>
      <c r="P937" s="255"/>
    </row>
    <row r="938" spans="1:16" x14ac:dyDescent="0.2">
      <c r="A938" s="461" t="s">
        <v>991</v>
      </c>
      <c r="B938" s="465">
        <v>280</v>
      </c>
      <c r="C938" s="454">
        <v>935</v>
      </c>
      <c r="D938" s="288" t="str">
        <f>IF(A938="P",INDEX('LŠZ P'!A$2:AP$2000,B938,11),INDEX('LŠZ H'!A$2:AI$2000,B938,11))</f>
        <v>Mgr. Ing. Andrej LEGUTKÝ</v>
      </c>
      <c r="E938" s="456" t="str">
        <f>IF(A938="P",INDEX('LŠZ P'!A$2:AP$2000,B938,5),INDEX('LŠZ H'!A$2:AI$2000,B938,5))</f>
        <v>OM-P280</v>
      </c>
      <c r="F938" s="457" t="str">
        <f>IF(A938="P",INDEX('LŠZ P'!A$2:AP$2000,B938,6),INDEX('LŠZ H'!A$2:AI$2000,B938,6))</f>
        <v>P590</v>
      </c>
      <c r="G938" s="289" t="str">
        <f>IF(A938="P",INDEX('LŠZ P'!A$2:AP$2000,B938,21),INDEX('LŠZ H'!A$2:AI$2000,B938,21))</f>
        <v>P</v>
      </c>
      <c r="H938" s="457">
        <f>IF(A938="P",INDEX('LŠZ P'!A$2:AP$2000,B938,17),INDEX('LŠZ H'!A$2:AI$2000,B938,17))</f>
        <v>19588</v>
      </c>
      <c r="I938" s="254">
        <v>43053</v>
      </c>
      <c r="J938" s="289" t="str">
        <f>IF(A938="P",INDEX('LŠZ P'!A$2:AP$2000,B938,2),INDEX('LŠZ H'!A$2:AI$2000,B938,2))</f>
        <v>PK</v>
      </c>
      <c r="K938" s="458" t="str">
        <f>IF(A938="P",CONCATENATE(INDEX('LŠZ P'!A$2:AP$2000,B938,24),",",INDEX('LŠZ P'!A$2:AP$2000,B938,26)," ",INDEX('LŠZ P'!A$2:AP$2000,B938,25)),CONCATENATE(INDEX('LŠZ H'!A$2:AI$2000,B938,24),",",INDEX('LŠZ H'!A$2:AI$2000,B938,26)," ",INDEX('LŠZ H'!A$2:AI$2000,B938,25)))</f>
        <v>Kpt.Nálepku 139/98,059 21 Svit</v>
      </c>
      <c r="L938" s="456" t="str">
        <f>IF(A938="P",INDEX('LŠZ P'!A$2:AP$2000,B938,20),INDEX('LŠZ H'!A$2:AI$2000,B938,20))</f>
        <v>Šleboda</v>
      </c>
      <c r="M938" s="456" t="str">
        <f>IF(A938="P",CONCATENATE(INDEX('LŠZ P'!A$2:AP$2000,B938,3),"/",INDEX('LŠZ P'!A$2:AP$2000,B938,4)),CONCATENATE(INDEX('LŠZ H'!A$2:AI$2000,B938,3),"/",INDEX('LŠZ H'!A$2:AI$2000,B938,4)))</f>
        <v>TWICE M/</v>
      </c>
      <c r="N938" s="459" t="str">
        <f>IF(A938="P",CONCATENATE(INDEX('LŠZ P'!A$2:AP$2000,B938,23),";",INDEX('LŠZ P'!A$2:AP$2000,B938,42)),CONCATENATE(INDEX('LŠZ H'!A$2:AI$2000,B938,23),";",INDEX('LŠZ H'!A$2:AI$2000,B938,39)))</f>
        <v>91;</v>
      </c>
      <c r="O938" s="462">
        <v>43775</v>
      </c>
      <c r="P938" s="255"/>
    </row>
    <row r="939" spans="1:16" x14ac:dyDescent="0.2">
      <c r="A939" s="461" t="s">
        <v>991</v>
      </c>
      <c r="B939" s="465">
        <v>590</v>
      </c>
      <c r="C939" s="454">
        <v>936</v>
      </c>
      <c r="D939" s="288" t="str">
        <f>IF(A939="P",INDEX('LŠZ P'!A$2:AP$2000,B939,11),INDEX('LŠZ H'!A$2:AI$2000,B939,11))</f>
        <v>Mgr. Ing. Andrej LEGUTKÝ</v>
      </c>
      <c r="E939" s="456" t="str">
        <f>IF(A939="P",INDEX('LŠZ P'!A$2:AP$2000,B939,5),INDEX('LŠZ H'!A$2:AI$2000,B939,5))</f>
        <v>OM-P590</v>
      </c>
      <c r="F939" s="457" t="str">
        <f>IF(A939="P",INDEX('LŠZ P'!A$2:AP$2000,B939,6),INDEX('LŠZ H'!A$2:AI$2000,B939,6))</f>
        <v>P590</v>
      </c>
      <c r="G939" s="289" t="str">
        <f>IF(A939="P",INDEX('LŠZ P'!A$2:AP$2000,B939,21),INDEX('LŠZ H'!A$2:AI$2000,B939,21))</f>
        <v>P,P</v>
      </c>
      <c r="H939" s="457">
        <f>IF(A939="P",INDEX('LŠZ P'!A$2:AP$2000,B939,17),INDEX('LŠZ H'!A$2:AI$2000,B939,17))</f>
        <v>19589</v>
      </c>
      <c r="I939" s="254">
        <v>43053</v>
      </c>
      <c r="J939" s="289" t="str">
        <f>IF(A939="P",INDEX('LŠZ P'!A$2:AP$2000,B939,2),INDEX('LŠZ H'!A$2:AI$2000,B939,2))</f>
        <v>MPK</v>
      </c>
      <c r="K939" s="458" t="str">
        <f>IF(A939="P",CONCATENATE(INDEX('LŠZ P'!A$2:AP$2000,B939,24),",",INDEX('LŠZ P'!A$2:AP$2000,B939,26)," ",INDEX('LŠZ P'!A$2:AP$2000,B939,25)),CONCATENATE(INDEX('LŠZ H'!A$2:AI$2000,B939,24),",",INDEX('LŠZ H'!A$2:AI$2000,B939,26)," ",INDEX('LŠZ H'!A$2:AI$2000,B939,25)))</f>
        <v>Kpt.Nálepku 139/98,059 21 Svit</v>
      </c>
      <c r="L939" s="456" t="str">
        <f>IF(A939="P",INDEX('LŠZ P'!A$2:AP$2000,B939,20),INDEX('LŠZ H'!A$2:AI$2000,B939,20))</f>
        <v>Šleboda</v>
      </c>
      <c r="M939" s="456" t="str">
        <f>IF(A939="P",CONCATENATE(INDEX('LŠZ P'!A$2:AP$2000,B939,3),"/",INDEX('LŠZ P'!A$2:AP$2000,B939,4)),CONCATENATE(INDEX('LŠZ H'!A$2:AI$2000,B939,3),"/",INDEX('LŠZ H'!A$2:AI$2000,B939,4)))</f>
        <v>ELLUS 2 XL/SPIN 180 E/R</v>
      </c>
      <c r="N939" s="459" t="str">
        <f>IF(A939="P",CONCATENATE(INDEX('LŠZ P'!A$2:AP$2000,B939,23),";",INDEX('LŠZ P'!A$2:AP$2000,B939,42)),CONCATENATE(INDEX('LŠZ H'!A$2:AI$2000,B939,23),";",INDEX('LŠZ H'!A$2:AI$2000,B939,39)))</f>
        <v>321//237;</v>
      </c>
      <c r="O939" s="462">
        <v>43775</v>
      </c>
      <c r="P939" s="255"/>
    </row>
    <row r="940" spans="1:16" x14ac:dyDescent="0.2">
      <c r="A940" s="461" t="s">
        <v>991</v>
      </c>
      <c r="B940" s="465">
        <v>1274</v>
      </c>
      <c r="C940" s="454">
        <v>937</v>
      </c>
      <c r="D940" s="288" t="str">
        <f>IF(A940="P",INDEX('LŠZ P'!A$2:AP$2000,B940,11),INDEX('LŠZ H'!A$2:AI$2000,B940,11))</f>
        <v>Martin UHLIARIK</v>
      </c>
      <c r="E940" s="456" t="str">
        <f>IF(A940="P",INDEX('LŠZ P'!A$2:AP$2000,B940,5),INDEX('LŠZ H'!A$2:AI$2000,B940,5))</f>
        <v>OM-L274</v>
      </c>
      <c r="F940" s="457">
        <f>IF(A940="P",INDEX('LŠZ P'!A$2:AP$2000,B940,6),INDEX('LŠZ H'!A$2:AI$2000,B940,6))</f>
        <v>0</v>
      </c>
      <c r="G940" s="289" t="str">
        <f>IF(A940="P",INDEX('LŠZ P'!A$2:AP$2000,B940,21),INDEX('LŠZ H'!A$2:AI$2000,B940,21))</f>
        <v>P</v>
      </c>
      <c r="H940" s="457">
        <f>IF(A940="P",INDEX('LŠZ P'!A$2:AP$2000,B940,17),INDEX('LŠZ H'!A$2:AI$2000,B940,17))</f>
        <v>17921</v>
      </c>
      <c r="I940" s="254">
        <v>43054</v>
      </c>
      <c r="J940" s="289" t="str">
        <f>IF(A940="P",INDEX('LŠZ P'!A$2:AP$2000,B940,2),INDEX('LŠZ H'!A$2:AI$2000,B940,2))</f>
        <v>PK</v>
      </c>
      <c r="K940" s="458" t="str">
        <f>IF(A940="P",CONCATENATE(INDEX('LŠZ P'!A$2:AP$2000,B940,24),",",INDEX('LŠZ P'!A$2:AP$2000,B940,26)," ",INDEX('LŠZ P'!A$2:AP$2000,B940,25)),CONCATENATE(INDEX('LŠZ H'!A$2:AI$2000,B940,24),",",INDEX('LŠZ H'!A$2:AI$2000,B940,26)," ",INDEX('LŠZ H'!A$2:AI$2000,B940,25)))</f>
        <v>Na Skotňu 618/24,013 01 Teplička nad Váhom</v>
      </c>
      <c r="L940" s="456" t="str">
        <f>IF(A940="P",INDEX('LŠZ P'!A$2:AP$2000,B940,20),INDEX('LŠZ H'!A$2:AI$2000,B940,20))</f>
        <v>Vrabec</v>
      </c>
      <c r="M940" s="456" t="str">
        <f>IF(A940="P",CONCATENATE(INDEX('LŠZ P'!A$2:AP$2000,B940,3),"/",INDEX('LŠZ P'!A$2:AP$2000,B940,4)),CONCATENATE(INDEX('LŠZ H'!A$2:AI$2000,B940,3),"/",INDEX('LŠZ H'!A$2:AI$2000,B940,4)))</f>
        <v>VEGA 5 M/</v>
      </c>
      <c r="N940" s="459" t="str">
        <f>IF(A940="P",CONCATENATE(INDEX('LŠZ P'!A$2:AP$2000,B940,23),";",INDEX('LŠZ P'!A$2:AP$2000,B940,42)),CONCATENATE(INDEX('LŠZ H'!A$2:AI$2000,B940,23),";",INDEX('LŠZ H'!A$2:AI$2000,B940,39)))</f>
        <v>50;</v>
      </c>
      <c r="O940" s="462">
        <v>43778</v>
      </c>
      <c r="P940" s="255"/>
    </row>
    <row r="941" spans="1:16" x14ac:dyDescent="0.2">
      <c r="A941" s="461" t="s">
        <v>991</v>
      </c>
      <c r="B941" s="465">
        <v>596</v>
      </c>
      <c r="C941" s="454">
        <v>938</v>
      </c>
      <c r="D941" s="288" t="str">
        <f>IF(A941="P",INDEX('LŠZ P'!A$2:AP$2000,B941,11),INDEX('LŠZ H'!A$2:AI$2000,B941,11))</f>
        <v>Ing. Michal AUGUSTÍN</v>
      </c>
      <c r="E941" s="456" t="str">
        <f>IF(A941="P",INDEX('LŠZ P'!A$2:AP$2000,B941,5),INDEX('LŠZ H'!A$2:AI$2000,B941,5))</f>
        <v>OM-P596</v>
      </c>
      <c r="F941" s="457">
        <f>IF(A941="P",INDEX('LŠZ P'!A$2:AP$2000,B941,6),INDEX('LŠZ H'!A$2:AI$2000,B941,6))</f>
        <v>0</v>
      </c>
      <c r="G941" s="289" t="str">
        <f>IF(A941="P",INDEX('LŠZ P'!A$2:AP$2000,B941,21),INDEX('LŠZ H'!A$2:AI$2000,B941,21))</f>
        <v>P</v>
      </c>
      <c r="H941" s="457">
        <f>IF(A941="P",INDEX('LŠZ P'!A$2:AP$2000,B941,17),INDEX('LŠZ H'!A$2:AI$2000,B941,17))</f>
        <v>18286</v>
      </c>
      <c r="I941" s="254">
        <v>43054</v>
      </c>
      <c r="J941" s="289" t="str">
        <f>IF(A941="P",INDEX('LŠZ P'!A$2:AP$2000,B941,2),INDEX('LŠZ H'!A$2:AI$2000,B941,2))</f>
        <v>PK</v>
      </c>
      <c r="K941" s="458" t="str">
        <f>IF(A941="P",CONCATENATE(INDEX('LŠZ P'!A$2:AP$2000,B941,24),",",INDEX('LŠZ P'!A$2:AP$2000,B941,26)," ",INDEX('LŠZ P'!A$2:AP$2000,B941,25)),CONCATENATE(INDEX('LŠZ H'!A$2:AI$2000,B941,24),",",INDEX('LŠZ H'!A$2:AI$2000,B941,26)," ",INDEX('LŠZ H'!A$2:AI$2000,B941,25)))</f>
        <v>Topoľová 427/18,040 01 Košice</v>
      </c>
      <c r="L941" s="456" t="str">
        <f>IF(A941="P",INDEX('LŠZ P'!A$2:AP$2000,B941,20),INDEX('LŠZ H'!A$2:AI$2000,B941,20))</f>
        <v>Šáriczki</v>
      </c>
      <c r="M941" s="456" t="str">
        <f>IF(A941="P",CONCATENATE(INDEX('LŠZ P'!A$2:AP$2000,B941,3),"/",INDEX('LŠZ P'!A$2:AP$2000,B941,4)),CONCATENATE(INDEX('LŠZ H'!A$2:AI$2000,B941,3),"/",INDEX('LŠZ H'!A$2:AI$2000,B941,4)))</f>
        <v>GOLDEN 4 26/</v>
      </c>
      <c r="N941" s="459" t="str">
        <f>IF(A941="P",CONCATENATE(INDEX('LŠZ P'!A$2:AP$2000,B941,23),";",INDEX('LŠZ P'!A$2:AP$2000,B941,42)),CONCATENATE(INDEX('LŠZ H'!A$2:AI$2000,B941,23),";",INDEX('LŠZ H'!A$2:AI$2000,B941,39)))</f>
        <v>25,30;</v>
      </c>
      <c r="O941" s="462">
        <v>43161</v>
      </c>
      <c r="P941" s="260"/>
    </row>
    <row r="942" spans="1:16" x14ac:dyDescent="0.2">
      <c r="A942" s="461" t="s">
        <v>991</v>
      </c>
      <c r="B942" s="465">
        <v>703</v>
      </c>
      <c r="C942" s="454">
        <v>939</v>
      </c>
      <c r="D942" s="288" t="str">
        <f>IF(A942="P",INDEX('LŠZ P'!A$2:AP$2000,B942,11),INDEX('LŠZ H'!A$2:AI$2000,B942,11))</f>
        <v>Daniel ĎURČANSKÝ</v>
      </c>
      <c r="E942" s="456" t="str">
        <f>IF(A942="P",INDEX('LŠZ P'!A$2:AP$2000,B942,5),INDEX('LŠZ H'!A$2:AI$2000,B942,5))</f>
        <v>OM-P703</v>
      </c>
      <c r="F942" s="457">
        <f>IF(A942="P",INDEX('LŠZ P'!A$2:AP$2000,B942,6),INDEX('LŠZ H'!A$2:AI$2000,B942,6))</f>
        <v>0</v>
      </c>
      <c r="G942" s="289" t="str">
        <f>IF(A942="P",INDEX('LŠZ P'!A$2:AP$2000,B942,21),INDEX('LŠZ H'!A$2:AI$2000,B942,21))</f>
        <v>P</v>
      </c>
      <c r="H942" s="457">
        <f>IF(A942="P",INDEX('LŠZ P'!A$2:AP$2000,B942,17),INDEX('LŠZ H'!A$2:AI$2000,B942,17))</f>
        <v>14382</v>
      </c>
      <c r="I942" s="254">
        <v>43055</v>
      </c>
      <c r="J942" s="289" t="str">
        <f>IF(A942="P",INDEX('LŠZ P'!A$2:AP$2000,B942,2),INDEX('LŠZ H'!A$2:AI$2000,B942,2))</f>
        <v>PK</v>
      </c>
      <c r="K942" s="458" t="str">
        <f>IF(A942="P",CONCATENATE(INDEX('LŠZ P'!A$2:AP$2000,B942,24),",",INDEX('LŠZ P'!A$2:AP$2000,B942,26)," ",INDEX('LŠZ P'!A$2:AP$2000,B942,25)),CONCATENATE(INDEX('LŠZ H'!A$2:AI$2000,B942,24),",",INDEX('LŠZ H'!A$2:AI$2000,B942,26)," ",INDEX('LŠZ H'!A$2:AI$2000,B942,25)))</f>
        <v>J.Vojtaššáka 3148/5,010 08 Žilina</v>
      </c>
      <c r="L942" s="456" t="str">
        <f>IF(A942="P",INDEX('LŠZ P'!A$2:AP$2000,B942,20),INDEX('LŠZ H'!A$2:AI$2000,B942,20))</f>
        <v>Vrabec</v>
      </c>
      <c r="M942" s="456" t="str">
        <f>IF(A942="P",CONCATENATE(INDEX('LŠZ P'!A$2:AP$2000,B942,3),"/",INDEX('LŠZ P'!A$2:AP$2000,B942,4)),CONCATENATE(INDEX('LŠZ H'!A$2:AI$2000,B942,3),"/",INDEX('LŠZ H'!A$2:AI$2000,B942,4)))</f>
        <v>OMEGA 8 25/</v>
      </c>
      <c r="N942" s="459" t="str">
        <f>IF(A942="P",CONCATENATE(INDEX('LŠZ P'!A$2:AP$2000,B942,23),";",INDEX('LŠZ P'!A$2:AP$2000,B942,42)),CONCATENATE(INDEX('LŠZ H'!A$2:AI$2000,B942,23),";",INDEX('LŠZ H'!A$2:AI$2000,B942,39)))</f>
        <v>35;</v>
      </c>
      <c r="O942" s="462">
        <v>43595</v>
      </c>
      <c r="P942" s="255"/>
    </row>
    <row r="943" spans="1:16" x14ac:dyDescent="0.2">
      <c r="A943" s="463" t="s">
        <v>991</v>
      </c>
      <c r="B943" s="465">
        <v>1301</v>
      </c>
      <c r="C943" s="454">
        <v>940</v>
      </c>
      <c r="D943" s="288" t="str">
        <f>IF(A943="P",INDEX('LŠZ P'!A$2:AP$2000,B943,11),INDEX('LŠZ H'!A$2:AI$2000,B943,11))</f>
        <v>Ing. Igor PROVAZNÍK</v>
      </c>
      <c r="E943" s="456" t="str">
        <f>IF(A943="P",INDEX('LŠZ P'!A$2:AP$2000,B943,5),INDEX('LŠZ H'!A$2:AI$2000,B943,5))</f>
        <v>OM-L301</v>
      </c>
      <c r="F943" s="457">
        <f>IF(A943="P",INDEX('LŠZ P'!A$2:AP$2000,B943,6),INDEX('LŠZ H'!A$2:AI$2000,B943,6))</f>
        <v>0</v>
      </c>
      <c r="G943" s="289" t="str">
        <f>IF(A943="P",INDEX('LŠZ P'!A$2:AP$2000,B943,21),INDEX('LŠZ H'!A$2:AI$2000,B943,21))</f>
        <v>V</v>
      </c>
      <c r="H943" s="457">
        <f>IF(A943="P",INDEX('LŠZ P'!A$2:AP$2000,B943,17),INDEX('LŠZ H'!A$2:AI$2000,B943,17))</f>
        <v>20725</v>
      </c>
      <c r="I943" s="254">
        <v>43055</v>
      </c>
      <c r="J943" s="289" t="str">
        <f>IF(A943="P",INDEX('LŠZ P'!A$2:AP$2000,B943,2),INDEX('LŠZ H'!A$2:AI$2000,B943,2))</f>
        <v>PK</v>
      </c>
      <c r="K943" s="458" t="str">
        <f>IF(A943="P",CONCATENATE(INDEX('LŠZ P'!A$2:AP$2000,B943,24),",",INDEX('LŠZ P'!A$2:AP$2000,B943,26)," ",INDEX('LŠZ P'!A$2:AP$2000,B943,25)),CONCATENATE(INDEX('LŠZ H'!A$2:AI$2000,B943,24),",",INDEX('LŠZ H'!A$2:AI$2000,B943,26)," ",INDEX('LŠZ H'!A$2:AI$2000,B943,25)))</f>
        <v>Jána Halašu 2660/9,911 08 Trenčín</v>
      </c>
      <c r="L943" s="456" t="str">
        <f>IF(A943="P",INDEX('LŠZ P'!A$2:AP$2000,B943,20),INDEX('LŠZ H'!A$2:AI$2000,B943,20))</f>
        <v>Podmaník</v>
      </c>
      <c r="M943" s="456" t="str">
        <f>IF(A943="P",CONCATENATE(INDEX('LŠZ P'!A$2:AP$2000,B943,3),"/",INDEX('LŠZ P'!A$2:AP$2000,B943,4)),CONCATENATE(INDEX('LŠZ H'!A$2:AI$2000,B943,3),"/",INDEX('LŠZ H'!A$2:AI$2000,B943,4)))</f>
        <v>ROOK 3 ML/</v>
      </c>
      <c r="N943" s="459" t="str">
        <f>IF(A943="P",CONCATENATE(INDEX('LŠZ P'!A$2:AP$2000,B943,23),";",INDEX('LŠZ P'!A$2:AP$2000,B943,42)),CONCATENATE(INDEX('LŠZ H'!A$2:AI$2000,B943,23),";",INDEX('LŠZ H'!A$2:AI$2000,B943,39)))</f>
        <v>0;</v>
      </c>
      <c r="O943" s="462">
        <v>43782</v>
      </c>
      <c r="P943" s="255"/>
    </row>
    <row r="944" spans="1:16" x14ac:dyDescent="0.2">
      <c r="A944" s="463" t="s">
        <v>680</v>
      </c>
      <c r="B944" s="465">
        <v>12</v>
      </c>
      <c r="C944" s="454">
        <v>941</v>
      </c>
      <c r="D944" s="288" t="str">
        <f>IF(A944="P",INDEX('LŠZ P'!A$2:AP$2000,B944,11),INDEX('LŠZ H'!A$2:AI$2000,B944,11))</f>
        <v>Juraj BILÝ</v>
      </c>
      <c r="E944" s="456" t="str">
        <f>IF(A944="P",INDEX('LŠZ P'!A$2:AP$2000,B944,5),INDEX('LŠZ H'!A$2:AI$2000,B944,5))</f>
        <v>OM-H012</v>
      </c>
      <c r="F944" s="457">
        <f>IF(A944="P",INDEX('LŠZ P'!A$2:AP$2000,B944,6),INDEX('LŠZ H'!A$2:AI$2000,B944,6))</f>
        <v>0</v>
      </c>
      <c r="G944" s="289" t="str">
        <f>IF(A944="P",INDEX('LŠZ P'!A$2:AP$2000,B944,21),INDEX('LŠZ H'!A$2:AI$2000,B944,21))</f>
        <v>0,52/4</v>
      </c>
      <c r="H944" s="457">
        <f>IF(A944="P",INDEX('LŠZ P'!A$2:AP$2000,B944,17),INDEX('LŠZ H'!A$2:AI$2000,B944,17))</f>
        <v>1993</v>
      </c>
      <c r="I944" s="254">
        <v>43059</v>
      </c>
      <c r="J944" s="289" t="str">
        <f>IF(A944="P",INDEX('LŠZ P'!A$2:AP$2000,B944,2),INDEX('LŠZ H'!A$2:AI$2000,B944,2))</f>
        <v>MZK</v>
      </c>
      <c r="K944" s="458" t="str">
        <f>IF(A944="P",CONCATENATE(INDEX('LŠZ P'!A$2:AP$2000,B944,24),",",INDEX('LŠZ P'!A$2:AP$2000,B944,26)," ",INDEX('LŠZ P'!A$2:AP$2000,B944,25)),CONCATENATE(INDEX('LŠZ H'!A$2:AI$2000,B944,24),",",INDEX('LŠZ H'!A$2:AI$2000,B944,26)," ",INDEX('LŠZ H'!A$2:AI$2000,B944,25)))</f>
        <v>3, 145</v>
      </c>
      <c r="L944" s="456" t="str">
        <f>IF(A944="P",INDEX('LŠZ P'!A$2:AP$2000,B944,20),INDEX('LŠZ H'!A$2:AI$2000,B944,20))</f>
        <v>P,Z</v>
      </c>
      <c r="M944" s="456" t="str">
        <f>IF(A944="P",CONCATENATE(INDEX('LŠZ P'!A$2:AP$2000,B944,3),"/",INDEX('LŠZ P'!A$2:AP$2000,B944,4)),CONCATENATE(INDEX('LŠZ H'!A$2:AI$2000,B944,3),"/",INDEX('LŠZ H'!A$2:AI$2000,B944,4)))</f>
        <v>MW 117/SAJAN/</v>
      </c>
      <c r="N944" s="459" t="e">
        <f>IF(A944="P",CONCATENATE(INDEX('LŠZ P'!A$2:AP$2000,B944,23),";",INDEX('LŠZ P'!A$2:AP$2000,B944,42)),CONCATENATE(INDEX('LŠZ H'!A$2:AI$2000,B944,23),";",INDEX('LŠZ H'!A$2:AI$2000,B944,39)))</f>
        <v>#REF!</v>
      </c>
      <c r="O944" s="462">
        <v>43692</v>
      </c>
      <c r="P944" s="255"/>
    </row>
    <row r="945" spans="1:16" x14ac:dyDescent="0.2">
      <c r="A945" s="463" t="s">
        <v>991</v>
      </c>
      <c r="B945" s="465">
        <v>251</v>
      </c>
      <c r="C945" s="454">
        <v>942</v>
      </c>
      <c r="D945" s="288" t="str">
        <f>IF(A945="P",INDEX('LŠZ P'!A$2:AP$2000,B945,11),INDEX('LŠZ H'!A$2:AI$2000,B945,11))</f>
        <v>Peter KUZIEL</v>
      </c>
      <c r="E945" s="456" t="str">
        <f>IF(A945="P",INDEX('LŠZ P'!A$2:AP$2000,B945,5),INDEX('LŠZ H'!A$2:AI$2000,B945,5))</f>
        <v>OM-P251</v>
      </c>
      <c r="F945" s="457">
        <f>IF(A945="P",INDEX('LŠZ P'!A$2:AP$2000,B945,6),INDEX('LŠZ H'!A$2:AI$2000,B945,6))</f>
        <v>0</v>
      </c>
      <c r="G945" s="289" t="str">
        <f>IF(A945="P",INDEX('LŠZ P'!A$2:AP$2000,B945,21),INDEX('LŠZ H'!A$2:AI$2000,B945,21))</f>
        <v>P</v>
      </c>
      <c r="H945" s="457">
        <f>IF(A945="P",INDEX('LŠZ P'!A$2:AP$2000,B945,17),INDEX('LŠZ H'!A$2:AI$2000,B945,17))</f>
        <v>17926</v>
      </c>
      <c r="I945" s="254">
        <v>43060</v>
      </c>
      <c r="J945" s="289" t="str">
        <f>IF(A945="P",INDEX('LŠZ P'!A$2:AP$2000,B945,2),INDEX('LŠZ H'!A$2:AI$2000,B945,2))</f>
        <v>PK</v>
      </c>
      <c r="K945" s="458" t="str">
        <f>IF(A945="P",CONCATENATE(INDEX('LŠZ P'!A$2:AP$2000,B945,24),",",INDEX('LŠZ P'!A$2:AP$2000,B945,26)," ",INDEX('LŠZ P'!A$2:AP$2000,B945,25)),CONCATENATE(INDEX('LŠZ H'!A$2:AI$2000,B945,24),",",INDEX('LŠZ H'!A$2:AI$2000,B945,26)," ",INDEX('LŠZ H'!A$2:AI$2000,B945,25)))</f>
        <v>Smetanova 1495/7,059 51 Matejovce</v>
      </c>
      <c r="L945" s="456" t="str">
        <f>IF(A945="P",INDEX('LŠZ P'!A$2:AP$2000,B945,20),INDEX('LŠZ H'!A$2:AI$2000,B945,20))</f>
        <v>Vyparina</v>
      </c>
      <c r="M945" s="456" t="str">
        <f>IF(A945="P",CONCATENATE(INDEX('LŠZ P'!A$2:AP$2000,B945,3),"/",INDEX('LŠZ P'!A$2:AP$2000,B945,4)),CONCATENATE(INDEX('LŠZ H'!A$2:AI$2000,B945,3),"/",INDEX('LŠZ H'!A$2:AI$2000,B945,4)))</f>
        <v>ALPINA 2 L/</v>
      </c>
      <c r="N945" s="459" t="str">
        <f>IF(A945="P",CONCATENATE(INDEX('LŠZ P'!A$2:AP$2000,B945,23),";",INDEX('LŠZ P'!A$2:AP$2000,B945,42)),CONCATENATE(INDEX('LŠZ H'!A$2:AI$2000,B945,23),";",INDEX('LŠZ H'!A$2:AI$2000,B945,39)))</f>
        <v>140;</v>
      </c>
      <c r="O945" s="462">
        <v>43785</v>
      </c>
      <c r="P945" s="255"/>
    </row>
    <row r="946" spans="1:16" x14ac:dyDescent="0.2">
      <c r="A946" s="463" t="s">
        <v>991</v>
      </c>
      <c r="B946" s="465">
        <v>429</v>
      </c>
      <c r="C946" s="454">
        <v>943</v>
      </c>
      <c r="D946" s="288" t="str">
        <f>IF(A946="P",INDEX('LŠZ P'!A$2:AP$2000,B946,11),INDEX('LŠZ H'!A$2:AI$2000,B946,11))</f>
        <v>Martin MIKOLÁŠ</v>
      </c>
      <c r="E946" s="456" t="str">
        <f>IF(A946="P",INDEX('LŠZ P'!A$2:AP$2000,B946,5),INDEX('LŠZ H'!A$2:AI$2000,B946,5))</f>
        <v>OM-P429</v>
      </c>
      <c r="F946" s="457">
        <f>IF(A946="P",INDEX('LŠZ P'!A$2:AP$2000,B946,6),INDEX('LŠZ H'!A$2:AI$2000,B946,6))</f>
        <v>0</v>
      </c>
      <c r="G946" s="289" t="str">
        <f>IF(A946="P",INDEX('LŠZ P'!A$2:AP$2000,B946,21),INDEX('LŠZ H'!A$2:AI$2000,B946,21))</f>
        <v>V</v>
      </c>
      <c r="H946" s="457">
        <f>IF(A946="P",INDEX('LŠZ P'!A$2:AP$2000,B946,17),INDEX('LŠZ H'!A$2:AI$2000,B946,17))</f>
        <v>17927</v>
      </c>
      <c r="I946" s="254">
        <v>43060</v>
      </c>
      <c r="J946" s="289" t="str">
        <f>IF(A946="P",INDEX('LŠZ P'!A$2:AP$2000,B946,2),INDEX('LŠZ H'!A$2:AI$2000,B946,2))</f>
        <v>PK</v>
      </c>
      <c r="K946" s="458" t="str">
        <f>IF(A946="P",CONCATENATE(INDEX('LŠZ P'!A$2:AP$2000,B946,24),",",INDEX('LŠZ P'!A$2:AP$2000,B946,26)," ",INDEX('LŠZ P'!A$2:AP$2000,B946,25)),CONCATENATE(INDEX('LŠZ H'!A$2:AI$2000,B946,24),",",INDEX('LŠZ H'!A$2:AI$2000,B946,26)," ",INDEX('LŠZ H'!A$2:AI$2000,B946,25)))</f>
        <v>Štefánika 16,960 01 Zvolen</v>
      </c>
      <c r="L946" s="456" t="str">
        <f>IF(A946="P",INDEX('LŠZ P'!A$2:AP$2000,B946,20),INDEX('LŠZ H'!A$2:AI$2000,B946,20))</f>
        <v>Vyparina</v>
      </c>
      <c r="M946" s="456" t="str">
        <f>IF(A946="P",CONCATENATE(INDEX('LŠZ P'!A$2:AP$2000,B946,3),"/",INDEX('LŠZ P'!A$2:AP$2000,B946,4)),CONCATENATE(INDEX('LŠZ H'!A$2:AI$2000,B946,3),"/",INDEX('LŠZ H'!A$2:AI$2000,B946,4)))</f>
        <v>SWIFT 4 MS/</v>
      </c>
      <c r="N946" s="459" t="str">
        <f>IF(A946="P",CONCATENATE(INDEX('LŠZ P'!A$2:AP$2000,B946,23),";",INDEX('LŠZ P'!A$2:AP$2000,B946,42)),CONCATENATE(INDEX('LŠZ H'!A$2:AI$2000,B946,23),";",INDEX('LŠZ H'!A$2:AI$2000,B946,39)))</f>
        <v>0;</v>
      </c>
      <c r="O946" s="462">
        <v>43785</v>
      </c>
      <c r="P946" s="255"/>
    </row>
    <row r="947" spans="1:16" x14ac:dyDescent="0.2">
      <c r="A947" s="463" t="s">
        <v>991</v>
      </c>
      <c r="B947" s="465">
        <v>297</v>
      </c>
      <c r="C947" s="454">
        <v>944</v>
      </c>
      <c r="D947" s="288" t="str">
        <f>IF(A947="P",INDEX('LŠZ P'!A$2:AP$2000,B947,11),INDEX('LŠZ H'!A$2:AI$2000,B947,11))</f>
        <v>Michal ŠKROVÁNEK</v>
      </c>
      <c r="E947" s="456" t="str">
        <f>IF(A947="P",INDEX('LŠZ P'!A$2:AP$2000,B947,5),INDEX('LŠZ H'!A$2:AI$2000,B947,5))</f>
        <v>OM-P297</v>
      </c>
      <c r="F947" s="457">
        <f>IF(A947="P",INDEX('LŠZ P'!A$2:AP$2000,B947,6),INDEX('LŠZ H'!A$2:AI$2000,B947,6))</f>
        <v>0</v>
      </c>
      <c r="G947" s="289" t="str">
        <f>IF(A947="P",INDEX('LŠZ P'!A$2:AP$2000,B947,21),INDEX('LŠZ H'!A$2:AI$2000,B947,21))</f>
        <v>Z</v>
      </c>
      <c r="H947" s="457">
        <f>IF(A947="P",INDEX('LŠZ P'!A$2:AP$2000,B947,17),INDEX('LŠZ H'!A$2:AI$2000,B947,17))</f>
        <v>21235</v>
      </c>
      <c r="I947" s="254">
        <v>43060</v>
      </c>
      <c r="J947" s="289" t="str">
        <f>IF(A947="P",INDEX('LŠZ P'!A$2:AP$2000,B947,2),INDEX('LŠZ H'!A$2:AI$2000,B947,2))</f>
        <v>PK</v>
      </c>
      <c r="K947" s="458" t="str">
        <f>IF(A947="P",CONCATENATE(INDEX('LŠZ P'!A$2:AP$2000,B947,24),",",INDEX('LŠZ P'!A$2:AP$2000,B947,26)," ",INDEX('LŠZ P'!A$2:AP$2000,B947,25)),CONCATENATE(INDEX('LŠZ H'!A$2:AI$2000,B947,24),",",INDEX('LŠZ H'!A$2:AI$2000,B947,26)," ",INDEX('LŠZ H'!A$2:AI$2000,B947,25)))</f>
        <v>Jelenec 234,951 73 Jelenec</v>
      </c>
      <c r="L947" s="456" t="str">
        <f>IF(A947="P",INDEX('LŠZ P'!A$2:AP$2000,B947,20),INDEX('LŠZ H'!A$2:AI$2000,B947,20))</f>
        <v>Čierny</v>
      </c>
      <c r="M947" s="456" t="str">
        <f>IF(A947="P",CONCATENATE(INDEX('LŠZ P'!A$2:AP$2000,B947,3),"/",INDEX('LŠZ P'!A$2:AP$2000,B947,4)),CONCATENATE(INDEX('LŠZ H'!A$2:AI$2000,B947,3),"/",INDEX('LŠZ H'!A$2:AI$2000,B947,4)))</f>
        <v>COMPACT 3 M/</v>
      </c>
      <c r="N947" s="459" t="str">
        <f>IF(A947="P",CONCATENATE(INDEX('LŠZ P'!A$2:AP$2000,B947,23),";",INDEX('LŠZ P'!A$2:AP$2000,B947,42)),CONCATENATE(INDEX('LŠZ H'!A$2:AI$2000,B947,23),";",INDEX('LŠZ H'!A$2:AI$2000,B947,39)))</f>
        <v>5,55;</v>
      </c>
      <c r="O947" s="462">
        <v>43785</v>
      </c>
      <c r="P947" s="255"/>
    </row>
    <row r="948" spans="1:16" x14ac:dyDescent="0.2">
      <c r="A948" s="463" t="s">
        <v>991</v>
      </c>
      <c r="B948" s="465">
        <v>289</v>
      </c>
      <c r="C948" s="454">
        <v>945</v>
      </c>
      <c r="D948" s="288" t="str">
        <f>IF(A948="P",INDEX('LŠZ P'!A$2:AP$2000,B948,11),INDEX('LŠZ H'!A$2:AI$2000,B948,11))</f>
        <v>Peter KUZIEL</v>
      </c>
      <c r="E948" s="456" t="str">
        <f>IF(A948="P",INDEX('LŠZ P'!A$2:AP$2000,B948,5),INDEX('LŠZ H'!A$2:AI$2000,B948,5))</f>
        <v>OM-P289</v>
      </c>
      <c r="F948" s="457">
        <f>IF(A948="P",INDEX('LŠZ P'!A$2:AP$2000,B948,6),INDEX('LŠZ H'!A$2:AI$2000,B948,6))</f>
        <v>0</v>
      </c>
      <c r="G948" s="289" t="str">
        <f>IF(A948="P",INDEX('LŠZ P'!A$2:AP$2000,B948,21),INDEX('LŠZ H'!A$2:AI$2000,B948,21))</f>
        <v>P</v>
      </c>
      <c r="H948" s="457">
        <f>IF(A948="P",INDEX('LŠZ P'!A$2:AP$2000,B948,17),INDEX('LŠZ H'!A$2:AI$2000,B948,17))</f>
        <v>19558</v>
      </c>
      <c r="I948" s="254">
        <v>43060</v>
      </c>
      <c r="J948" s="289" t="str">
        <f>IF(A948="P",INDEX('LŠZ P'!A$2:AP$2000,B948,2),INDEX('LŠZ H'!A$2:AI$2000,B948,2))</f>
        <v>PK</v>
      </c>
      <c r="K948" s="458" t="str">
        <f>IF(A948="P",CONCATENATE(INDEX('LŠZ P'!A$2:AP$2000,B948,24),",",INDEX('LŠZ P'!A$2:AP$2000,B948,26)," ",INDEX('LŠZ P'!A$2:AP$2000,B948,25)),CONCATENATE(INDEX('LŠZ H'!A$2:AI$2000,B948,24),",",INDEX('LŠZ H'!A$2:AI$2000,B948,26)," ",INDEX('LŠZ H'!A$2:AI$2000,B948,25)))</f>
        <v>Smetanova 1495/7,059 51 Matejovce</v>
      </c>
      <c r="L948" s="456" t="str">
        <f>IF(A948="P",INDEX('LŠZ P'!A$2:AP$2000,B948,20),INDEX('LŠZ H'!A$2:AI$2000,B948,20))</f>
        <v>Vyparina</v>
      </c>
      <c r="M948" s="456" t="str">
        <f>IF(A948="P",CONCATENATE(INDEX('LŠZ P'!A$2:AP$2000,B948,3),"/",INDEX('LŠZ P'!A$2:AP$2000,B948,4)),CONCATENATE(INDEX('LŠZ H'!A$2:AI$2000,B948,3),"/",INDEX('LŠZ H'!A$2:AI$2000,B948,4)))</f>
        <v>MENTOR 2 M/</v>
      </c>
      <c r="N948" s="459" t="str">
        <f>IF(A948="P",CONCATENATE(INDEX('LŠZ P'!A$2:AP$2000,B948,23),";",INDEX('LŠZ P'!A$2:AP$2000,B948,42)),CONCATENATE(INDEX('LŠZ H'!A$2:AI$2000,B948,23),";",INDEX('LŠZ H'!A$2:AI$2000,B948,39)))</f>
        <v>210;</v>
      </c>
      <c r="O948" s="462">
        <v>43785</v>
      </c>
      <c r="P948" s="255"/>
    </row>
    <row r="949" spans="1:16" x14ac:dyDescent="0.2">
      <c r="A949" s="463" t="s">
        <v>991</v>
      </c>
      <c r="B949" s="465">
        <v>471</v>
      </c>
      <c r="C949" s="454">
        <v>946</v>
      </c>
      <c r="D949" s="288" t="str">
        <f>IF(A949="P",INDEX('LŠZ P'!A$2:AP$2000,B949,11),INDEX('LŠZ H'!A$2:AI$2000,B949,11))</f>
        <v>Karol PAĽUCH</v>
      </c>
      <c r="E949" s="456" t="str">
        <f>IF(A949="P",INDEX('LŠZ P'!A$2:AP$2000,B949,5),INDEX('LŠZ H'!A$2:AI$2000,B949,5))</f>
        <v>OM-P471</v>
      </c>
      <c r="F949" s="457">
        <f>IF(A949="P",INDEX('LŠZ P'!A$2:AP$2000,B949,6),INDEX('LŠZ H'!A$2:AI$2000,B949,6))</f>
        <v>0</v>
      </c>
      <c r="G949" s="289" t="str">
        <f>IF(A949="P",INDEX('LŠZ P'!A$2:AP$2000,B949,21),INDEX('LŠZ H'!A$2:AI$2000,B949,21))</f>
        <v>P</v>
      </c>
      <c r="H949" s="457">
        <f>IF(A949="P",INDEX('LŠZ P'!A$2:AP$2000,B949,17),INDEX('LŠZ H'!A$2:AI$2000,B949,17))</f>
        <v>16691</v>
      </c>
      <c r="I949" s="254">
        <v>43060</v>
      </c>
      <c r="J949" s="289" t="str">
        <f>IF(A949="P",INDEX('LŠZ P'!A$2:AP$2000,B949,2),INDEX('LŠZ H'!A$2:AI$2000,B949,2))</f>
        <v>PK</v>
      </c>
      <c r="K949" s="458" t="str">
        <f>IF(A949="P",CONCATENATE(INDEX('LŠZ P'!A$2:AP$2000,B949,24),",",INDEX('LŠZ P'!A$2:AP$2000,B949,26)," ",INDEX('LŠZ P'!A$2:AP$2000,B949,25)),CONCATENATE(INDEX('LŠZ H'!A$2:AI$2000,B949,24),",",INDEX('LŠZ H'!A$2:AI$2000,B949,26)," ",INDEX('LŠZ H'!A$2:AI$2000,B949,25)))</f>
        <v>Hviezdoslavova 564/1,053 15 Hrabušice</v>
      </c>
      <c r="L949" s="456" t="str">
        <f>IF(A949="P",INDEX('LŠZ P'!A$2:AP$2000,B949,20),INDEX('LŠZ H'!A$2:AI$2000,B949,20))</f>
        <v>Vyparina</v>
      </c>
      <c r="M949" s="456" t="str">
        <f>IF(A949="P",CONCATENATE(INDEX('LŠZ P'!A$2:AP$2000,B949,3),"/",INDEX('LŠZ P'!A$2:AP$2000,B949,4)),CONCATENATE(INDEX('LŠZ H'!A$2:AI$2000,B949,3),"/",INDEX('LŠZ H'!A$2:AI$2000,B949,4)))</f>
        <v>ALPINA 2 L/</v>
      </c>
      <c r="N949" s="459" t="str">
        <f>IF(A949="P",CONCATENATE(INDEX('LŠZ P'!A$2:AP$2000,B949,23),";",INDEX('LŠZ P'!A$2:AP$2000,B949,42)),CONCATENATE(INDEX('LŠZ H'!A$2:AI$2000,B949,23),";",INDEX('LŠZ H'!A$2:AI$2000,B949,39)))</f>
        <v>230;</v>
      </c>
      <c r="O949" s="462">
        <v>43785</v>
      </c>
      <c r="P949" s="255"/>
    </row>
    <row r="950" spans="1:16" x14ac:dyDescent="0.2">
      <c r="A950" s="461" t="s">
        <v>991</v>
      </c>
      <c r="B950" s="465">
        <v>543</v>
      </c>
      <c r="C950" s="454">
        <v>947</v>
      </c>
      <c r="D950" s="288" t="str">
        <f>IF(A950="P",INDEX('LŠZ P'!A$2:AP$2000,B950,11),INDEX('LŠZ H'!A$2:AI$2000,B950,11))</f>
        <v>Dušan KALAKAJ</v>
      </c>
      <c r="E950" s="456" t="str">
        <f>IF(A950="P",INDEX('LŠZ P'!A$2:AP$2000,B950,5),INDEX('LŠZ H'!A$2:AI$2000,B950,5))</f>
        <v>OM-P543</v>
      </c>
      <c r="F950" s="457">
        <f>IF(A950="P",INDEX('LŠZ P'!A$2:AP$2000,B950,6),INDEX('LŠZ H'!A$2:AI$2000,B950,6))</f>
        <v>0</v>
      </c>
      <c r="G950" s="289" t="str">
        <f>IF(A950="P",INDEX('LŠZ P'!A$2:AP$2000,B950,21),INDEX('LŠZ H'!A$2:AI$2000,B950,21))</f>
        <v>P</v>
      </c>
      <c r="H950" s="457">
        <f>IF(A950="P",INDEX('LŠZ P'!A$2:AP$2000,B950,17),INDEX('LŠZ H'!A$2:AI$2000,B950,17))</f>
        <v>19424</v>
      </c>
      <c r="I950" s="254">
        <v>43060</v>
      </c>
      <c r="J950" s="289" t="str">
        <f>IF(A950="P",INDEX('LŠZ P'!A$2:AP$2000,B950,2),INDEX('LŠZ H'!A$2:AI$2000,B950,2))</f>
        <v>PK</v>
      </c>
      <c r="K950" s="458" t="str">
        <f>IF(A950="P",CONCATENATE(INDEX('LŠZ P'!A$2:AP$2000,B950,24),",",INDEX('LŠZ P'!A$2:AP$2000,B950,26)," ",INDEX('LŠZ P'!A$2:AP$2000,B950,25)),CONCATENATE(INDEX('LŠZ H'!A$2:AI$2000,B950,24),",",INDEX('LŠZ H'!A$2:AI$2000,B950,26)," ",INDEX('LŠZ H'!A$2:AI$2000,B950,25)))</f>
        <v>Letná 3369/19,058 01 Poprad</v>
      </c>
      <c r="L950" s="456" t="str">
        <f>IF(A950="P",INDEX('LŠZ P'!A$2:AP$2000,B950,20),INDEX('LŠZ H'!A$2:AI$2000,B950,20))</f>
        <v>Vyparina</v>
      </c>
      <c r="M950" s="456" t="str">
        <f>IF(A950="P",CONCATENATE(INDEX('LŠZ P'!A$2:AP$2000,B950,3),"/",INDEX('LŠZ P'!A$2:AP$2000,B950,4)),CONCATENATE(INDEX('LŠZ H'!A$2:AI$2000,B950,3),"/",INDEX('LŠZ H'!A$2:AI$2000,B950,4)))</f>
        <v>MENTOR 2 L/</v>
      </c>
      <c r="N950" s="459" t="str">
        <f>IF(A950="P",CONCATENATE(INDEX('LŠZ P'!A$2:AP$2000,B950,23),";",INDEX('LŠZ P'!A$2:AP$2000,B950,42)),CONCATENATE(INDEX('LŠZ H'!A$2:AI$2000,B950,23),";",INDEX('LŠZ H'!A$2:AI$2000,B950,39)))</f>
        <v>248,33;</v>
      </c>
      <c r="O950" s="462">
        <v>43785</v>
      </c>
      <c r="P950" s="255"/>
    </row>
    <row r="951" spans="1:16" x14ac:dyDescent="0.2">
      <c r="A951" s="461" t="s">
        <v>991</v>
      </c>
      <c r="B951" s="465">
        <v>820</v>
      </c>
      <c r="C951" s="454">
        <v>948</v>
      </c>
      <c r="D951" s="288" t="str">
        <f>IF(A951="P",INDEX('LŠZ P'!A$2:AP$2000,B951,11),INDEX('LŠZ H'!A$2:AI$2000,B951,11))</f>
        <v>Marek JÁNOŠÍK</v>
      </c>
      <c r="E951" s="456" t="str">
        <f>IF(A951="P",INDEX('LŠZ P'!A$2:AP$2000,B951,5),INDEX('LŠZ H'!A$2:AI$2000,B951,5))</f>
        <v>OM-P820</v>
      </c>
      <c r="F951" s="457">
        <f>IF(A951="P",INDEX('LŠZ P'!A$2:AP$2000,B951,6),INDEX('LŠZ H'!A$2:AI$2000,B951,6))</f>
        <v>0</v>
      </c>
      <c r="G951" s="289" t="str">
        <f>IF(A951="P",INDEX('LŠZ P'!A$2:AP$2000,B951,21),INDEX('LŠZ H'!A$2:AI$2000,B951,21))</f>
        <v>V</v>
      </c>
      <c r="H951" s="457">
        <f>IF(A951="P",INDEX('LŠZ P'!A$2:AP$2000,B951,17),INDEX('LŠZ H'!A$2:AI$2000,B951,17))</f>
        <v>21044</v>
      </c>
      <c r="I951" s="254">
        <v>43060</v>
      </c>
      <c r="J951" s="289" t="str">
        <f>IF(A951="P",INDEX('LŠZ P'!A$2:AP$2000,B951,2),INDEX('LŠZ H'!A$2:AI$2000,B951,2))</f>
        <v>PK</v>
      </c>
      <c r="K951" s="458" t="str">
        <f>IF(A951="P",CONCATENATE(INDEX('LŠZ P'!A$2:AP$2000,B951,24),",",INDEX('LŠZ P'!A$2:AP$2000,B951,26)," ",INDEX('LŠZ P'!A$2:AP$2000,B951,25)),CONCATENATE(INDEX('LŠZ H'!A$2:AI$2000,B951,24),",",INDEX('LŠZ H'!A$2:AI$2000,B951,26)," ",INDEX('LŠZ H'!A$2:AI$2000,B951,25)))</f>
        <v>Cyrila a Metoda 16,038 61 Vrútky</v>
      </c>
      <c r="L951" s="456" t="str">
        <f>IF(A951="P",INDEX('LŠZ P'!A$2:AP$2000,B951,20),INDEX('LŠZ H'!A$2:AI$2000,B951,20))</f>
        <v>Jánošík</v>
      </c>
      <c r="M951" s="456" t="str">
        <f>IF(A951="P",CONCATENATE(INDEX('LŠZ P'!A$2:AP$2000,B951,3),"/",INDEX('LŠZ P'!A$2:AP$2000,B951,4)),CONCATENATE(INDEX('LŠZ H'!A$2:AI$2000,B951,3),"/",INDEX('LŠZ H'!A$2:AI$2000,B951,4)))</f>
        <v>K2-4 ML/</v>
      </c>
      <c r="N951" s="459" t="str">
        <f>IF(A951="P",CONCATENATE(INDEX('LŠZ P'!A$2:AP$2000,B951,23),";",INDEX('LŠZ P'!A$2:AP$2000,B951,42)),CONCATENATE(INDEX('LŠZ H'!A$2:AI$2000,B951,23),";",INDEX('LŠZ H'!A$2:AI$2000,B951,39)))</f>
        <v>0;</v>
      </c>
      <c r="O951" s="462">
        <v>43788</v>
      </c>
      <c r="P951" s="255"/>
    </row>
    <row r="952" spans="1:16" x14ac:dyDescent="0.2">
      <c r="A952" s="461" t="s">
        <v>991</v>
      </c>
      <c r="B952" s="465">
        <v>1115</v>
      </c>
      <c r="C952" s="454">
        <v>949</v>
      </c>
      <c r="D952" s="288" t="str">
        <f>IF(A952="P",INDEX('LŠZ P'!A$2:AP$2000,B952,11),INDEX('LŠZ H'!A$2:AI$2000,B952,11))</f>
        <v>Jaroslav MUCHA</v>
      </c>
      <c r="E952" s="456" t="str">
        <f>IF(A952="P",INDEX('LŠZ P'!A$2:AP$2000,B952,5),INDEX('LŠZ H'!A$2:AI$2000,B952,5))</f>
        <v>OM-L115</v>
      </c>
      <c r="F952" s="457">
        <f>IF(A952="P",INDEX('LŠZ P'!A$2:AP$2000,B952,6),INDEX('LŠZ H'!A$2:AI$2000,B952,6))</f>
        <v>0</v>
      </c>
      <c r="G952" s="289" t="str">
        <f>IF(A952="P",INDEX('LŠZ P'!A$2:AP$2000,B952,21),INDEX('LŠZ H'!A$2:AI$2000,B952,21))</f>
        <v>P</v>
      </c>
      <c r="H952" s="457">
        <f>IF(A952="P",INDEX('LŠZ P'!A$2:AP$2000,B952,17),INDEX('LŠZ H'!A$2:AI$2000,B952,17))</f>
        <v>15647</v>
      </c>
      <c r="I952" s="254">
        <v>43060</v>
      </c>
      <c r="J952" s="289" t="str">
        <f>IF(A952="P",INDEX('LŠZ P'!A$2:AP$2000,B952,2),INDEX('LŠZ H'!A$2:AI$2000,B952,2))</f>
        <v>PK</v>
      </c>
      <c r="K952" s="458" t="str">
        <f>IF(A952="P",CONCATENATE(INDEX('LŠZ P'!A$2:AP$2000,B952,24),",",INDEX('LŠZ P'!A$2:AP$2000,B952,26)," ",INDEX('LŠZ P'!A$2:AP$2000,B952,25)),CONCATENATE(INDEX('LŠZ H'!A$2:AI$2000,B952,24),",",INDEX('LŠZ H'!A$2:AI$2000,B952,26)," ",INDEX('LŠZ H'!A$2:AI$2000,B952,25)))</f>
        <v>Osloboditeľov 1/1,053 61 Olcnava</v>
      </c>
      <c r="L952" s="456" t="str">
        <f>IF(A952="P",INDEX('LŠZ P'!A$2:AP$2000,B952,20),INDEX('LŠZ H'!A$2:AI$2000,B952,20))</f>
        <v>Šleboda</v>
      </c>
      <c r="M952" s="456" t="str">
        <f>IF(A952="P",CONCATENATE(INDEX('LŠZ P'!A$2:AP$2000,B952,3),"/",INDEX('LŠZ P'!A$2:AP$2000,B952,4)),CONCATENATE(INDEX('LŠZ H'!A$2:AI$2000,B952,3),"/",INDEX('LŠZ H'!A$2:AI$2000,B952,4)))</f>
        <v>RUSH 4 L/</v>
      </c>
      <c r="N952" s="459" t="str">
        <f>IF(A952="P",CONCATENATE(INDEX('LŠZ P'!A$2:AP$2000,B952,23),";",INDEX('LŠZ P'!A$2:AP$2000,B952,42)),CONCATENATE(INDEX('LŠZ H'!A$2:AI$2000,B952,23),";",INDEX('LŠZ H'!A$2:AI$2000,B952,39)))</f>
        <v>195;</v>
      </c>
      <c r="O952" s="462">
        <v>43782</v>
      </c>
      <c r="P952" s="255"/>
    </row>
    <row r="953" spans="1:16" x14ac:dyDescent="0.2">
      <c r="A953" s="461" t="s">
        <v>991</v>
      </c>
      <c r="B953" s="465">
        <v>391</v>
      </c>
      <c r="C953" s="454">
        <v>950</v>
      </c>
      <c r="D953" s="288" t="str">
        <f>IF(A953="P",INDEX('LŠZ P'!A$2:AP$2000,B953,11),INDEX('LŠZ H'!A$2:AI$2000,B953,11))</f>
        <v>Ing. Milan ŠKOLNÍČEK</v>
      </c>
      <c r="E953" s="456" t="str">
        <f>IF(A953="P",INDEX('LŠZ P'!A$2:AP$2000,B953,5),INDEX('LŠZ H'!A$2:AI$2000,B953,5))</f>
        <v>OM-P391</v>
      </c>
      <c r="F953" s="457">
        <f>IF(A953="P",INDEX('LŠZ P'!A$2:AP$2000,B953,6),INDEX('LŠZ H'!A$2:AI$2000,B953,6))</f>
        <v>0</v>
      </c>
      <c r="G953" s="289" t="str">
        <f>IF(A953="P",INDEX('LŠZ P'!A$2:AP$2000,B953,21),INDEX('LŠZ H'!A$2:AI$2000,B953,21))</f>
        <v>P</v>
      </c>
      <c r="H953" s="457">
        <f>IF(A953="P",INDEX('LŠZ P'!A$2:AP$2000,B953,17),INDEX('LŠZ H'!A$2:AI$2000,B953,17))</f>
        <v>14642</v>
      </c>
      <c r="I953" s="254">
        <v>43060</v>
      </c>
      <c r="J953" s="289" t="str">
        <f>IF(A953="P",INDEX('LŠZ P'!A$2:AP$2000,B953,2),INDEX('LŠZ H'!A$2:AI$2000,B953,2))</f>
        <v>PK</v>
      </c>
      <c r="K953" s="458" t="str">
        <f>IF(A953="P",CONCATENATE(INDEX('LŠZ P'!A$2:AP$2000,B953,24),",",INDEX('LŠZ P'!A$2:AP$2000,B953,26)," ",INDEX('LŠZ P'!A$2:AP$2000,B953,25)),CONCATENATE(INDEX('LŠZ H'!A$2:AI$2000,B953,24),",",INDEX('LŠZ H'!A$2:AI$2000,B953,26)," ",INDEX('LŠZ H'!A$2:AI$2000,B953,25)))</f>
        <v>Maša 1260/35,053 11 Smižany</v>
      </c>
      <c r="L953" s="456" t="str">
        <f>IF(A953="P",INDEX('LŠZ P'!A$2:AP$2000,B953,20),INDEX('LŠZ H'!A$2:AI$2000,B953,20))</f>
        <v>Šleboda</v>
      </c>
      <c r="M953" s="456" t="str">
        <f>IF(A953="P",CONCATENATE(INDEX('LŠZ P'!A$2:AP$2000,B953,3),"/",INDEX('LŠZ P'!A$2:AP$2000,B953,4)),CONCATENATE(INDEX('LŠZ H'!A$2:AI$2000,B953,3),"/",INDEX('LŠZ H'!A$2:AI$2000,B953,4)))</f>
        <v>RUSH 4 MS/</v>
      </c>
      <c r="N953" s="459" t="str">
        <f>IF(A953="P",CONCATENATE(INDEX('LŠZ P'!A$2:AP$2000,B953,23),";",INDEX('LŠZ P'!A$2:AP$2000,B953,42)),CONCATENATE(INDEX('LŠZ H'!A$2:AI$2000,B953,23),";",INDEX('LŠZ H'!A$2:AI$2000,B953,39)))</f>
        <v>170;</v>
      </c>
      <c r="O953" s="462">
        <v>43782</v>
      </c>
      <c r="P953" s="255"/>
    </row>
    <row r="954" spans="1:16" x14ac:dyDescent="0.2">
      <c r="A954" s="461" t="s">
        <v>991</v>
      </c>
      <c r="B954" s="465">
        <v>856</v>
      </c>
      <c r="C954" s="454">
        <v>951</v>
      </c>
      <c r="D954" s="288" t="str">
        <f>IF(A954="P",INDEX('LŠZ P'!A$2:AP$2000,B954,11),INDEX('LŠZ H'!A$2:AI$2000,B954,11))</f>
        <v>MVDr. Oto ORBÁN</v>
      </c>
      <c r="E954" s="456" t="str">
        <f>IF(A954="P",INDEX('LŠZ P'!A$2:AP$2000,B954,5),INDEX('LŠZ H'!A$2:AI$2000,B954,5))</f>
        <v>OM-P856</v>
      </c>
      <c r="F954" s="457" t="str">
        <f>IF(A954="P",INDEX('LŠZ P'!A$2:AP$2000,B954,6),INDEX('LŠZ H'!A$2:AI$2000,B954,6))</f>
        <v>P856</v>
      </c>
      <c r="G954" s="289" t="str">
        <f>IF(A954="P",INDEX('LŠZ P'!A$2:AP$2000,B954,21),INDEX('LŠZ H'!A$2:AI$2000,B954,21))</f>
        <v>V/V</v>
      </c>
      <c r="H954" s="457">
        <f>IF(A954="P",INDEX('LŠZ P'!A$2:AP$2000,B954,17),INDEX('LŠZ H'!A$2:AI$2000,B954,17))</f>
        <v>20268</v>
      </c>
      <c r="I954" s="254">
        <v>43061</v>
      </c>
      <c r="J954" s="289" t="str">
        <f>IF(A954="P",INDEX('LŠZ P'!A$2:AP$2000,B954,2),INDEX('LŠZ H'!A$2:AI$2000,B954,2))</f>
        <v>MPK</v>
      </c>
      <c r="K954" s="458" t="str">
        <f>IF(A954="P",CONCATENATE(INDEX('LŠZ P'!A$2:AP$2000,B954,24),",",INDEX('LŠZ P'!A$2:AP$2000,B954,26)," ",INDEX('LŠZ P'!A$2:AP$2000,B954,25)),CONCATENATE(INDEX('LŠZ H'!A$2:AI$2000,B954,24),",",INDEX('LŠZ H'!A$2:AI$2000,B954,26)," ",INDEX('LŠZ H'!A$2:AI$2000,B954,25)))</f>
        <v>Veterná 6,080 01 Prešov</v>
      </c>
      <c r="L954" s="456" t="str">
        <f>IF(A954="P",INDEX('LŠZ P'!A$2:AP$2000,B954,20),INDEX('LŠZ H'!A$2:AI$2000,B954,20))</f>
        <v>Šimko</v>
      </c>
      <c r="M954" s="456" t="str">
        <f>IF(A954="P",CONCATENATE(INDEX('LŠZ P'!A$2:AP$2000,B954,3),"/",INDEX('LŠZ P'!A$2:AP$2000,B954,4)),CONCATENATE(INDEX('LŠZ H'!A$2:AI$2000,B954,3),"/",INDEX('LŠZ H'!A$2:AI$2000,B954,4)))</f>
        <v>LIFT EZ-R-L/VIRUS 2.2 BMAX</v>
      </c>
      <c r="N954" s="459" t="str">
        <f>IF(A954="P",CONCATENATE(INDEX('LŠZ P'!A$2:AP$2000,B954,23),";",INDEX('LŠZ P'!A$2:AP$2000,B954,42)),CONCATENATE(INDEX('LŠZ H'!A$2:AI$2000,B954,23),";",INDEX('LŠZ H'!A$2:AI$2000,B954,39)))</f>
        <v>0//0;PARA 2miestny, ale PK nie</v>
      </c>
      <c r="O954" s="462">
        <v>43425</v>
      </c>
      <c r="P954" s="255"/>
    </row>
    <row r="955" spans="1:16" x14ac:dyDescent="0.2">
      <c r="A955" s="461" t="s">
        <v>991</v>
      </c>
      <c r="B955" s="465">
        <v>244</v>
      </c>
      <c r="C955" s="454">
        <v>952</v>
      </c>
      <c r="D955" s="288" t="str">
        <f>IF(A955="P",INDEX('LŠZ P'!A$2:AP$2000,B955,11),INDEX('LŠZ H'!A$2:AI$2000,B955,11))</f>
        <v>Peter ŠTELMACHOVIČ</v>
      </c>
      <c r="E955" s="456" t="str">
        <f>IF(A955="P",INDEX('LŠZ P'!A$2:AP$2000,B955,5),INDEX('LŠZ H'!A$2:AI$2000,B955,5))</f>
        <v>OM-P244</v>
      </c>
      <c r="F955" s="457">
        <f>IF(A955="P",INDEX('LŠZ P'!A$2:AP$2000,B955,6),INDEX('LŠZ H'!A$2:AI$2000,B955,6))</f>
        <v>0</v>
      </c>
      <c r="G955" s="289" t="str">
        <f>IF(A955="P",INDEX('LŠZ P'!A$2:AP$2000,B955,21),INDEX('LŠZ H'!A$2:AI$2000,B955,21))</f>
        <v>P</v>
      </c>
      <c r="H955" s="457">
        <f>IF(A955="P",INDEX('LŠZ P'!A$2:AP$2000,B955,17),INDEX('LŠZ H'!A$2:AI$2000,B955,17))</f>
        <v>19003</v>
      </c>
      <c r="I955" s="254">
        <v>43061</v>
      </c>
      <c r="J955" s="289" t="str">
        <f>IF(A955="P",INDEX('LŠZ P'!A$2:AP$2000,B955,2),INDEX('LŠZ H'!A$2:AI$2000,B955,2))</f>
        <v>PK</v>
      </c>
      <c r="K955" s="458" t="str">
        <f>IF(A955="P",CONCATENATE(INDEX('LŠZ P'!A$2:AP$2000,B955,24),",",INDEX('LŠZ P'!A$2:AP$2000,B955,26)," ",INDEX('LŠZ P'!A$2:AP$2000,B955,25)),CONCATENATE(INDEX('LŠZ H'!A$2:AI$2000,B955,24),",",INDEX('LŠZ H'!A$2:AI$2000,B955,26)," ",INDEX('LŠZ H'!A$2:AI$2000,B955,25)))</f>
        <v>Prostredná 15,900 21 Svätý Jur</v>
      </c>
      <c r="L955" s="456" t="str">
        <f>IF(A955="P",INDEX('LŠZ P'!A$2:AP$2000,B955,20),INDEX('LŠZ H'!A$2:AI$2000,B955,20))</f>
        <v>Čierny</v>
      </c>
      <c r="M955" s="456" t="str">
        <f>IF(A955="P",CONCATENATE(INDEX('LŠZ P'!A$2:AP$2000,B955,3),"/",INDEX('LŠZ P'!A$2:AP$2000,B955,4)),CONCATENATE(INDEX('LŠZ H'!A$2:AI$2000,B955,3),"/",INDEX('LŠZ H'!A$2:AI$2000,B955,4)))</f>
        <v>TRITON 2 S/</v>
      </c>
      <c r="N955" s="459" t="str">
        <f>IF(A955="P",CONCATENATE(INDEX('LŠZ P'!A$2:AP$2000,B955,23),";",INDEX('LŠZ P'!A$2:AP$2000,B955,42)),CONCATENATE(INDEX('LŠZ H'!A$2:AI$2000,B955,23),";",INDEX('LŠZ H'!A$2:AI$2000,B955,39)))</f>
        <v>179.20;</v>
      </c>
      <c r="O955" s="462">
        <v>43421</v>
      </c>
      <c r="P955" s="255"/>
    </row>
    <row r="956" spans="1:16" x14ac:dyDescent="0.2">
      <c r="A956" s="463" t="s">
        <v>991</v>
      </c>
      <c r="B956" s="465">
        <v>922</v>
      </c>
      <c r="C956" s="454">
        <v>953</v>
      </c>
      <c r="D956" s="288" t="str">
        <f>IF(A956="P",INDEX('LŠZ P'!A$2:AP$2000,B956,11),INDEX('LŠZ H'!A$2:AI$2000,B956,11))</f>
        <v>Matej KOVÁČ</v>
      </c>
      <c r="E956" s="456" t="str">
        <f>IF(A956="P",INDEX('LŠZ P'!A$2:AP$2000,B956,5),INDEX('LŠZ H'!A$2:AI$2000,B956,5))</f>
        <v>OM-P922</v>
      </c>
      <c r="F956" s="457">
        <f>IF(A956="P",INDEX('LŠZ P'!A$2:AP$2000,B956,6),INDEX('LŠZ H'!A$2:AI$2000,B956,6))</f>
        <v>0</v>
      </c>
      <c r="G956" s="289" t="str">
        <f>IF(A956="P",INDEX('LŠZ P'!A$2:AP$2000,B956,21),INDEX('LŠZ H'!A$2:AI$2000,B956,21))</f>
        <v>V</v>
      </c>
      <c r="H956" s="457">
        <f>IF(A956="P",INDEX('LŠZ P'!A$2:AP$2000,B956,17),INDEX('LŠZ H'!A$2:AI$2000,B956,17))</f>
        <v>21188</v>
      </c>
      <c r="I956" s="254">
        <v>43061</v>
      </c>
      <c r="J956" s="289" t="str">
        <f>IF(A956="P",INDEX('LŠZ P'!A$2:AP$2000,B956,2),INDEX('LŠZ H'!A$2:AI$2000,B956,2))</f>
        <v>PK</v>
      </c>
      <c r="K956" s="458" t="str">
        <f>IF(A956="P",CONCATENATE(INDEX('LŠZ P'!A$2:AP$2000,B956,24),",",INDEX('LŠZ P'!A$2:AP$2000,B956,26)," ",INDEX('LŠZ P'!A$2:AP$2000,B956,25)),CONCATENATE(INDEX('LŠZ H'!A$2:AI$2000,B956,24),",",INDEX('LŠZ H'!A$2:AI$2000,B956,26)," ",INDEX('LŠZ H'!A$2:AI$2000,B956,25)))</f>
        <v>Pod Plieškou 19,949 01 Nitra</v>
      </c>
      <c r="L956" s="456" t="str">
        <f>IF(A956="P",INDEX('LŠZ P'!A$2:AP$2000,B956,20),INDEX('LŠZ H'!A$2:AI$2000,B956,20))</f>
        <v>Čierny</v>
      </c>
      <c r="M956" s="456" t="str">
        <f>IF(A956="P",CONCATENATE(INDEX('LŠZ P'!A$2:AP$2000,B956,3),"/",INDEX('LŠZ P'!A$2:AP$2000,B956,4)),CONCATENATE(INDEX('LŠZ H'!A$2:AI$2000,B956,3),"/",INDEX('LŠZ H'!A$2:AI$2000,B956,4)))</f>
        <v>BUZZ Z5 ML/</v>
      </c>
      <c r="N956" s="459" t="str">
        <f>IF(A956="P",CONCATENATE(INDEX('LŠZ P'!A$2:AP$2000,B956,23),";",INDEX('LŠZ P'!A$2:AP$2000,B956,42)),CONCATENATE(INDEX('LŠZ H'!A$2:AI$2000,B956,23),";",INDEX('LŠZ H'!A$2:AI$2000,B956,39)))</f>
        <v>50;</v>
      </c>
      <c r="O956" s="462">
        <v>43423</v>
      </c>
      <c r="P956" s="255"/>
    </row>
    <row r="957" spans="1:16" x14ac:dyDescent="0.2">
      <c r="A957" s="461" t="s">
        <v>991</v>
      </c>
      <c r="B957" s="465">
        <v>1003</v>
      </c>
      <c r="C957" s="454">
        <v>954</v>
      </c>
      <c r="D957" s="288" t="str">
        <f>IF(A957="P",INDEX('LŠZ P'!A$2:AP$2000,B957,11),INDEX('LŠZ H'!A$2:AI$2000,B957,11))</f>
        <v>Róbert KONTRA</v>
      </c>
      <c r="E957" s="456" t="str">
        <f>IF(A957="P",INDEX('LŠZ P'!A$2:AP$2000,B957,5),INDEX('LŠZ H'!A$2:AI$2000,B957,5))</f>
        <v>OM-L003</v>
      </c>
      <c r="F957" s="457" t="str">
        <f>IF(A957="P",INDEX('LŠZ P'!A$2:AP$2000,B957,6),INDEX('LŠZ H'!A$2:AI$2000,B957,6))</f>
        <v>L003</v>
      </c>
      <c r="G957" s="289" t="str">
        <f>IF(A957="P",INDEX('LŠZ P'!A$2:AP$2000,B957,21),INDEX('LŠZ H'!A$2:AI$2000,B957,21))</f>
        <v>P,P</v>
      </c>
      <c r="H957" s="457">
        <f>IF(A957="P",INDEX('LŠZ P'!A$2:AP$2000,B957,17),INDEX('LŠZ H'!A$2:AI$2000,B957,17))</f>
        <v>15764</v>
      </c>
      <c r="I957" s="254">
        <v>43062</v>
      </c>
      <c r="J957" s="289" t="str">
        <f>IF(A957="P",INDEX('LŠZ P'!A$2:AP$2000,B957,2),INDEX('LŠZ H'!A$2:AI$2000,B957,2))</f>
        <v>MPK</v>
      </c>
      <c r="K957" s="458" t="str">
        <f>IF(A957="P",CONCATENATE(INDEX('LŠZ P'!A$2:AP$2000,B957,24),",",INDEX('LŠZ P'!A$2:AP$2000,B957,26)," ",INDEX('LŠZ P'!A$2:AP$2000,B957,25)),CONCATENATE(INDEX('LŠZ H'!A$2:AI$2000,B957,24),",",INDEX('LŠZ H'!A$2:AI$2000,B957,26)," ",INDEX('LŠZ H'!A$2:AI$2000,B957,25)))</f>
        <v>Vnútorná okružná 57/34,945 01 Komárno</v>
      </c>
      <c r="L957" s="456" t="str">
        <f>IF(A957="P",INDEX('LŠZ P'!A$2:AP$2000,B957,20),INDEX('LŠZ H'!A$2:AI$2000,B957,20))</f>
        <v>Mitter</v>
      </c>
      <c r="M957" s="456" t="str">
        <f>IF(A957="P",CONCATENATE(INDEX('LŠZ P'!A$2:AP$2000,B957,3),"/",INDEX('LŠZ P'!A$2:AP$2000,B957,4)),CONCATENATE(INDEX('LŠZ H'!A$2:AI$2000,B957,3),"/",INDEX('LŠZ H'!A$2:AI$2000,B957,4)))</f>
        <v>SIRIUS 2 35/UZSAK 05</v>
      </c>
      <c r="N957" s="459" t="str">
        <f>IF(A957="P",CONCATENATE(INDEX('LŠZ P'!A$2:AP$2000,B957,23),";",INDEX('LŠZ P'!A$2:AP$2000,B957,42)),CONCATENATE(INDEX('LŠZ H'!A$2:AI$2000,B957,23),";",INDEX('LŠZ H'!A$2:AI$2000,B957,39)))</f>
        <v>45+10//4/5;</v>
      </c>
      <c r="O957" s="462">
        <v>43786</v>
      </c>
      <c r="P957" s="255"/>
    </row>
    <row r="958" spans="1:16" x14ac:dyDescent="0.2">
      <c r="A958" s="461" t="s">
        <v>991</v>
      </c>
      <c r="B958" s="465">
        <v>1056</v>
      </c>
      <c r="C958" s="454">
        <v>955</v>
      </c>
      <c r="D958" s="288" t="str">
        <f>IF(A958="P",INDEX('LŠZ P'!A$2:AP$2000,B958,11),INDEX('LŠZ H'!A$2:AI$2000,B958,11))</f>
        <v>Róbert KONTRA</v>
      </c>
      <c r="E958" s="456" t="str">
        <f>IF(A958="P",INDEX('LŠZ P'!A$2:AP$2000,B958,5),INDEX('LŠZ H'!A$2:AI$2000,B958,5))</f>
        <v>OM-L056</v>
      </c>
      <c r="F958" s="457" t="str">
        <f>IF(A958="P",INDEX('LŠZ P'!A$2:AP$2000,B958,6),INDEX('LŠZ H'!A$2:AI$2000,B958,6))</f>
        <v>L003</v>
      </c>
      <c r="G958" s="289" t="str">
        <f>IF(A958="P",INDEX('LŠZ P'!A$2:AP$2000,B958,21),INDEX('LŠZ H'!A$2:AI$2000,B958,21))</f>
        <v>P</v>
      </c>
      <c r="H958" s="457">
        <f>IF(A958="P",INDEX('LŠZ P'!A$2:AP$2000,B958,17),INDEX('LŠZ H'!A$2:AI$2000,B958,17))</f>
        <v>15763</v>
      </c>
      <c r="I958" s="254">
        <v>43062</v>
      </c>
      <c r="J958" s="289" t="str">
        <f>IF(A958="P",INDEX('LŠZ P'!A$2:AP$2000,B958,2),INDEX('LŠZ H'!A$2:AI$2000,B958,2))</f>
        <v>PK</v>
      </c>
      <c r="K958" s="458" t="str">
        <f>IF(A958="P",CONCATENATE(INDEX('LŠZ P'!A$2:AP$2000,B958,24),",",INDEX('LŠZ P'!A$2:AP$2000,B958,26)," ",INDEX('LŠZ P'!A$2:AP$2000,B958,25)),CONCATENATE(INDEX('LŠZ H'!A$2:AI$2000,B958,24),",",INDEX('LŠZ H'!A$2:AI$2000,B958,26)," ",INDEX('LŠZ H'!A$2:AI$2000,B958,25)))</f>
        <v>Vnútorná okružná 57/34,945 01 Komárno</v>
      </c>
      <c r="L958" s="456" t="str">
        <f>IF(A958="P",INDEX('LŠZ P'!A$2:AP$2000,B958,20),INDEX('LŠZ H'!A$2:AI$2000,B958,20))</f>
        <v>Mitter</v>
      </c>
      <c r="M958" s="456" t="str">
        <f>IF(A958="P",CONCATENATE(INDEX('LŠZ P'!A$2:AP$2000,B958,3),"/",INDEX('LŠZ P'!A$2:AP$2000,B958,4)),CONCATENATE(INDEX('LŠZ H'!A$2:AI$2000,B958,3),"/",INDEX('LŠZ H'!A$2:AI$2000,B958,4)))</f>
        <v>BURAN REFLEX 30 XL/</v>
      </c>
      <c r="N958" s="459" t="str">
        <f>IF(A958="P",CONCATENATE(INDEX('LŠZ P'!A$2:AP$2000,B958,23),";",INDEX('LŠZ P'!A$2:AP$2000,B958,42)),CONCATENATE(INDEX('LŠZ H'!A$2:AI$2000,B958,23),";",INDEX('LŠZ H'!A$2:AI$2000,B958,39)))</f>
        <v>17;</v>
      </c>
      <c r="O958" s="462">
        <v>43786</v>
      </c>
      <c r="P958" s="255"/>
    </row>
    <row r="959" spans="1:16" x14ac:dyDescent="0.2">
      <c r="A959" s="461" t="s">
        <v>991</v>
      </c>
      <c r="B959" s="465">
        <v>372</v>
      </c>
      <c r="C959" s="454">
        <v>956</v>
      </c>
      <c r="D959" s="288" t="str">
        <f>IF(A959="P",INDEX('LŠZ P'!A$2:AP$2000,B959,11),INDEX('LŠZ H'!A$2:AI$2000,B959,11))</f>
        <v>Róbert KONTRA</v>
      </c>
      <c r="E959" s="456" t="str">
        <f>IF(A959="P",INDEX('LŠZ P'!A$2:AP$2000,B959,5),INDEX('LŠZ H'!A$2:AI$2000,B959,5))</f>
        <v>OM-P372</v>
      </c>
      <c r="F959" s="457" t="str">
        <f>IF(A959="P",INDEX('LŠZ P'!A$2:AP$2000,B959,6),INDEX('LŠZ H'!A$2:AI$2000,B959,6))</f>
        <v>P372</v>
      </c>
      <c r="G959" s="289" t="str">
        <f>IF(A959="P",INDEX('LŠZ P'!A$2:AP$2000,B959,21),INDEX('LŠZ H'!A$2:AI$2000,B959,21))</f>
        <v>P,P</v>
      </c>
      <c r="H959" s="457">
        <f>IF(A959="P",INDEX('LŠZ P'!A$2:AP$2000,B959,17),INDEX('LŠZ H'!A$2:AI$2000,B959,17))</f>
        <v>15555</v>
      </c>
      <c r="I959" s="254">
        <v>43062</v>
      </c>
      <c r="J959" s="289" t="str">
        <f>IF(A959="P",INDEX('LŠZ P'!A$2:AP$2000,B959,2),INDEX('LŠZ H'!A$2:AI$2000,B959,2))</f>
        <v>MPK</v>
      </c>
      <c r="K959" s="458" t="str">
        <f>IF(A959="P",CONCATENATE(INDEX('LŠZ P'!A$2:AP$2000,B959,24),",",INDEX('LŠZ P'!A$2:AP$2000,B959,26)," ",INDEX('LŠZ P'!A$2:AP$2000,B959,25)),CONCATENATE(INDEX('LŠZ H'!A$2:AI$2000,B959,24),",",INDEX('LŠZ H'!A$2:AI$2000,B959,26)," ",INDEX('LŠZ H'!A$2:AI$2000,B959,25)))</f>
        <v>Vnútorná okružná 57/34,945 01 Komárno</v>
      </c>
      <c r="L959" s="456" t="str">
        <f>IF(A959="P",INDEX('LŠZ P'!A$2:AP$2000,B959,20),INDEX('LŠZ H'!A$2:AI$2000,B959,20))</f>
        <v>Mitter</v>
      </c>
      <c r="M959" s="456" t="str">
        <f>IF(A959="P",CONCATENATE(INDEX('LŠZ P'!A$2:AP$2000,B959,3),"/",INDEX('LŠZ P'!A$2:AP$2000,B959,4)),CONCATENATE(INDEX('LŠZ H'!A$2:AI$2000,B959,3),"/",INDEX('LŠZ H'!A$2:AI$2000,B959,4)))</f>
        <v>MAGMAX 41/SILENT TWIN</v>
      </c>
      <c r="N959" s="459" t="str">
        <f>IF(A959="P",CONCATENATE(INDEX('LŠZ P'!A$2:AP$2000,B959,23),";",INDEX('LŠZ P'!A$2:AP$2000,B959,42)),CONCATENATE(INDEX('LŠZ H'!A$2:AI$2000,B959,23),";",INDEX('LŠZ H'!A$2:AI$2000,B959,39)))</f>
        <v>41,44//71,44/127;</v>
      </c>
      <c r="O959" s="462">
        <v>43786</v>
      </c>
      <c r="P959" s="255"/>
    </row>
    <row r="960" spans="1:16" x14ac:dyDescent="0.2">
      <c r="A960" s="461" t="s">
        <v>991</v>
      </c>
      <c r="B960" s="465">
        <v>1098</v>
      </c>
      <c r="C960" s="454">
        <v>957</v>
      </c>
      <c r="D960" s="288" t="str">
        <f>IF(A960="P",INDEX('LŠZ P'!A$2:AP$2000,B960,11),INDEX('LŠZ H'!A$2:AI$2000,B960,11))</f>
        <v>Ing. Peter VÁGNER</v>
      </c>
      <c r="E960" s="456" t="str">
        <f>IF(A960="P",INDEX('LŠZ P'!A$2:AP$2000,B960,5),INDEX('LŠZ H'!A$2:AI$2000,B960,5))</f>
        <v>OM-L098</v>
      </c>
      <c r="F960" s="457">
        <f>IF(A960="P",INDEX('LŠZ P'!A$2:AP$2000,B960,6),INDEX('LŠZ H'!A$2:AI$2000,B960,6))</f>
        <v>0</v>
      </c>
      <c r="G960" s="289" t="str">
        <f>IF(A960="P",INDEX('LŠZ P'!A$2:AP$2000,B960,21),INDEX('LŠZ H'!A$2:AI$2000,B960,21))</f>
        <v>P</v>
      </c>
      <c r="H960" s="457">
        <f>IF(A960="P",INDEX('LŠZ P'!A$2:AP$2000,B960,17),INDEX('LŠZ H'!A$2:AI$2000,B960,17))</f>
        <v>15814</v>
      </c>
      <c r="I960" s="254">
        <v>43069</v>
      </c>
      <c r="J960" s="289" t="str">
        <f>IF(A960="P",INDEX('LŠZ P'!A$2:AP$2000,B960,2),INDEX('LŠZ H'!A$2:AI$2000,B960,2))</f>
        <v>PK</v>
      </c>
      <c r="K960" s="458" t="str">
        <f>IF(A960="P",CONCATENATE(INDEX('LŠZ P'!A$2:AP$2000,B960,24),",",INDEX('LŠZ P'!A$2:AP$2000,B960,26)," ",INDEX('LŠZ P'!A$2:AP$2000,B960,25)),CONCATENATE(INDEX('LŠZ H'!A$2:AI$2000,B960,24),",",INDEX('LŠZ H'!A$2:AI$2000,B960,26)," ",INDEX('LŠZ H'!A$2:AI$2000,B960,25)))</f>
        <v>Riazanská 60,831 03 Bratislava</v>
      </c>
      <c r="L960" s="456" t="str">
        <f>IF(A960="P",INDEX('LŠZ P'!A$2:AP$2000,B960,20),INDEX('LŠZ H'!A$2:AI$2000,B960,20))</f>
        <v>Jančiar</v>
      </c>
      <c r="M960" s="456" t="str">
        <f>IF(A960="P",CONCATENATE(INDEX('LŠZ P'!A$2:AP$2000,B960,3),"/",INDEX('LŠZ P'!A$2:AP$2000,B960,4)),CONCATENATE(INDEX('LŠZ H'!A$2:AI$2000,B960,3),"/",INDEX('LŠZ H'!A$2:AI$2000,B960,4)))</f>
        <v>BLACKLIGHT/</v>
      </c>
      <c r="N960" s="459" t="str">
        <f>IF(A960="P",CONCATENATE(INDEX('LŠZ P'!A$2:AP$2000,B960,23),";",INDEX('LŠZ P'!A$2:AP$2000,B960,42)),CONCATENATE(INDEX('LŠZ H'!A$2:AI$2000,B960,23),";",INDEX('LŠZ H'!A$2:AI$2000,B960,39)))</f>
        <v>96;</v>
      </c>
      <c r="O960" s="462">
        <v>43796</v>
      </c>
      <c r="P960" s="255"/>
    </row>
    <row r="961" spans="1:16" x14ac:dyDescent="0.2">
      <c r="A961" s="463" t="s">
        <v>991</v>
      </c>
      <c r="B961" s="465">
        <v>1080</v>
      </c>
      <c r="C961" s="454">
        <v>958</v>
      </c>
      <c r="D961" s="288" t="str">
        <f>IF(A961="P",INDEX('LŠZ P'!A$2:AP$2000,B961,11),INDEX('LŠZ H'!A$2:AI$2000,B961,11))</f>
        <v>Peter WEIS</v>
      </c>
      <c r="E961" s="456" t="str">
        <f>IF(A961="P",INDEX('LŠZ P'!A$2:AP$2000,B961,5),INDEX('LŠZ H'!A$2:AI$2000,B961,5))</f>
        <v>OM-L080</v>
      </c>
      <c r="F961" s="457">
        <f>IF(A961="P",INDEX('LŠZ P'!A$2:AP$2000,B961,6),INDEX('LŠZ H'!A$2:AI$2000,B961,6))</f>
        <v>0</v>
      </c>
      <c r="G961" s="289" t="str">
        <f>IF(A961="P",INDEX('LŠZ P'!A$2:AP$2000,B961,21),INDEX('LŠZ H'!A$2:AI$2000,B961,21))</f>
        <v>P</v>
      </c>
      <c r="H961" s="457">
        <f>IF(A961="P",INDEX('LŠZ P'!A$2:AP$2000,B961,17),INDEX('LŠZ H'!A$2:AI$2000,B961,17))</f>
        <v>19114</v>
      </c>
      <c r="I961" s="254">
        <v>43069</v>
      </c>
      <c r="J961" s="289" t="str">
        <f>IF(A961="P",INDEX('LŠZ P'!A$2:AP$2000,B961,2),INDEX('LŠZ H'!A$2:AI$2000,B961,2))</f>
        <v>PK</v>
      </c>
      <c r="K961" s="458" t="str">
        <f>IF(A961="P",CONCATENATE(INDEX('LŠZ P'!A$2:AP$2000,B961,24),",",INDEX('LŠZ P'!A$2:AP$2000,B961,26)," ",INDEX('LŠZ P'!A$2:AP$2000,B961,25)),CONCATENATE(INDEX('LŠZ H'!A$2:AI$2000,B961,24),",",INDEX('LŠZ H'!A$2:AI$2000,B961,26)," ",INDEX('LŠZ H'!A$2:AI$2000,B961,25)))</f>
        <v>Klačno 19/7,034 01 Ružomberok</v>
      </c>
      <c r="L961" s="456" t="str">
        <f>IF(A961="P",INDEX('LŠZ P'!A$2:AP$2000,B961,20),INDEX('LŠZ H'!A$2:AI$2000,B961,20))</f>
        <v>Muhelyi</v>
      </c>
      <c r="M961" s="456" t="str">
        <f>IF(A961="P",CONCATENATE(INDEX('LŠZ P'!A$2:AP$2000,B961,3),"/",INDEX('LŠZ P'!A$2:AP$2000,B961,4)),CONCATENATE(INDEX('LŠZ H'!A$2:AI$2000,B961,3),"/",INDEX('LŠZ H'!A$2:AI$2000,B961,4)))</f>
        <v>COMET 2 M/</v>
      </c>
      <c r="N961" s="459" t="str">
        <f>IF(A961="P",CONCATENATE(INDEX('LŠZ P'!A$2:AP$2000,B961,23),";",INDEX('LŠZ P'!A$2:AP$2000,B961,42)),CONCATENATE(INDEX('LŠZ H'!A$2:AI$2000,B961,23),";",INDEX('LŠZ H'!A$2:AI$2000,B961,39)))</f>
        <v>151;</v>
      </c>
      <c r="O961" s="462">
        <v>43791</v>
      </c>
      <c r="P961" s="255"/>
    </row>
    <row r="962" spans="1:16" x14ac:dyDescent="0.2">
      <c r="A962" s="463" t="s">
        <v>680</v>
      </c>
      <c r="B962" s="465">
        <v>420</v>
      </c>
      <c r="C962" s="454">
        <v>959</v>
      </c>
      <c r="D962" s="288" t="str">
        <f>IF(A962="P",INDEX('LŠZ P'!A$2:AP$2000,B962,11),INDEX('LŠZ H'!A$2:AI$2000,B962,11))</f>
        <v>Ing. Stanislav MACICHA</v>
      </c>
      <c r="E962" s="456" t="str">
        <f>IF(A962="P",INDEX('LŠZ P'!A$2:AP$2000,B962,5),INDEX('LŠZ H'!A$2:AI$2000,B962,5))</f>
        <v>OM-H420</v>
      </c>
      <c r="F962" s="457">
        <f>IF(A962="P",INDEX('LŠZ P'!A$2:AP$2000,B962,6),INDEX('LŠZ H'!A$2:AI$2000,B962,6))</f>
        <v>0</v>
      </c>
      <c r="G962" s="289" t="str">
        <f>IF(A962="P",INDEX('LŠZ P'!A$2:AP$2000,B962,21),INDEX('LŠZ H'!A$2:AI$2000,B962,21))</f>
        <v>7</v>
      </c>
      <c r="H962" s="457">
        <f>IF(A962="P",INDEX('LŠZ P'!A$2:AP$2000,B962,17),INDEX('LŠZ H'!A$2:AI$2000,B962,17))</f>
        <v>2013</v>
      </c>
      <c r="I962" s="254">
        <v>43069</v>
      </c>
      <c r="J962" s="289" t="str">
        <f>IF(A962="P",INDEX('LŠZ P'!A$2:AP$2000,B962,2),INDEX('LŠZ H'!A$2:AI$2000,B962,2))</f>
        <v>ZK</v>
      </c>
      <c r="K962" s="458" t="str">
        <f>IF(A962="P",CONCATENATE(INDEX('LŠZ P'!A$2:AP$2000,B962,24),",",INDEX('LŠZ P'!A$2:AP$2000,B962,26)," ",INDEX('LŠZ P'!A$2:AP$2000,B962,25)),CONCATENATE(INDEX('LŠZ H'!A$2:AI$2000,B962,24),",",INDEX('LŠZ H'!A$2:AI$2000,B962,26)," ",INDEX('LŠZ H'!A$2:AI$2000,B962,25)))</f>
        <v>1, 24,5</v>
      </c>
      <c r="L962" s="456" t="str">
        <f>IF(A962="P",INDEX('LŠZ P'!A$2:AP$2000,B962,20),INDEX('LŠZ H'!A$2:AI$2000,B962,20))</f>
        <v>P</v>
      </c>
      <c r="M962" s="456" t="str">
        <f>IF(A962="P",CONCATENATE(INDEX('LŠZ P'!A$2:AP$2000,B962,3),"/",INDEX('LŠZ P'!A$2:AP$2000,B962,4)),CONCATENATE(INDEX('LŠZ H'!A$2:AI$2000,B962,3),"/",INDEX('LŠZ H'!A$2:AI$2000,B962,4)))</f>
        <v>RX 2 L/</v>
      </c>
      <c r="N962" s="459" t="e">
        <f>IF(A962="P",CONCATENATE(INDEX('LŠZ P'!A$2:AP$2000,B962,23),";",INDEX('LŠZ P'!A$2:AP$2000,B962,42)),CONCATENATE(INDEX('LŠZ H'!A$2:AI$2000,B962,23),";",INDEX('LŠZ H'!A$2:AI$2000,B962,39)))</f>
        <v>#REF!</v>
      </c>
      <c r="O962" s="462">
        <v>43759</v>
      </c>
      <c r="P962" s="255"/>
    </row>
    <row r="963" spans="1:16" x14ac:dyDescent="0.2">
      <c r="A963" s="463" t="s">
        <v>680</v>
      </c>
      <c r="B963" s="465">
        <v>498</v>
      </c>
      <c r="C963" s="454">
        <v>960</v>
      </c>
      <c r="D963" s="288" t="str">
        <f>IF(A963="P",INDEX('LŠZ P'!A$2:AP$2000,B963,11),INDEX('LŠZ H'!A$2:AI$2000,B963,11))</f>
        <v>Ing. Ladislav GÉCI</v>
      </c>
      <c r="E963" s="456" t="str">
        <f>IF(A963="P",INDEX('LŠZ P'!A$2:AP$2000,B963,5),INDEX('LŠZ H'!A$2:AI$2000,B963,5))</f>
        <v>OM-H498</v>
      </c>
      <c r="F963" s="457">
        <f>IF(A963="P",INDEX('LŠZ P'!A$2:AP$2000,B963,6),INDEX('LŠZ H'!A$2:AI$2000,B963,6))</f>
        <v>0</v>
      </c>
      <c r="G963" s="289" t="str">
        <f>IF(A963="P",INDEX('LŠZ P'!A$2:AP$2000,B963,21),INDEX('LŠZ H'!A$2:AI$2000,B963,21))</f>
        <v>1</v>
      </c>
      <c r="H963" s="457">
        <f>IF(A963="P",INDEX('LŠZ P'!A$2:AP$2000,B963,17),INDEX('LŠZ H'!A$2:AI$2000,B963,17))</f>
        <v>1998</v>
      </c>
      <c r="I963" s="254">
        <v>43069</v>
      </c>
      <c r="J963" s="289" t="str">
        <f>IF(A963="P",INDEX('LŠZ P'!A$2:AP$2000,B963,2),INDEX('LŠZ H'!A$2:AI$2000,B963,2))</f>
        <v>ZK</v>
      </c>
      <c r="K963" s="458" t="str">
        <f>IF(A963="P",CONCATENATE(INDEX('LŠZ P'!A$2:AP$2000,B963,24),",",INDEX('LŠZ P'!A$2:AP$2000,B963,26)," ",INDEX('LŠZ P'!A$2:AP$2000,B963,25)),CONCATENATE(INDEX('LŠZ H'!A$2:AI$2000,B963,24),",",INDEX('LŠZ H'!A$2:AI$2000,B963,26)," ",INDEX('LŠZ H'!A$2:AI$2000,B963,25)))</f>
        <v>3, 34,5</v>
      </c>
      <c r="L963" s="456" t="str">
        <f>IF(A963="P",INDEX('LŠZ P'!A$2:AP$2000,B963,20),INDEX('LŠZ H'!A$2:AI$2000,B963,20))</f>
        <v>P</v>
      </c>
      <c r="M963" s="456" t="str">
        <f>IF(A963="P",CONCATENATE(INDEX('LŠZ P'!A$2:AP$2000,B963,3),"/",INDEX('LŠZ P'!A$2:AP$2000,B963,4)),CONCATENATE(INDEX('LŠZ H'!A$2:AI$2000,B963,3),"/",INDEX('LŠZ H'!A$2:AI$2000,B963,4)))</f>
        <v>TWISTER/</v>
      </c>
      <c r="N963" s="459" t="e">
        <f>IF(A963="P",CONCATENATE(INDEX('LŠZ P'!A$2:AP$2000,B963,23),";",INDEX('LŠZ P'!A$2:AP$2000,B963,42)),CONCATENATE(INDEX('LŠZ H'!A$2:AI$2000,B963,23),";",INDEX('LŠZ H'!A$2:AI$2000,B963,39)))</f>
        <v>#REF!</v>
      </c>
      <c r="O963" s="462">
        <v>43773</v>
      </c>
      <c r="P963" s="255"/>
    </row>
    <row r="964" spans="1:16" x14ac:dyDescent="0.2">
      <c r="A964" s="461" t="s">
        <v>991</v>
      </c>
      <c r="B964" s="465">
        <v>247</v>
      </c>
      <c r="C964" s="454">
        <v>961</v>
      </c>
      <c r="D964" s="288" t="str">
        <f>IF(A964="P",INDEX('LŠZ P'!A$2:AP$2000,B964,11),INDEX('LŠZ H'!A$2:AI$2000,B964,11))</f>
        <v>Róbert TRNKUS</v>
      </c>
      <c r="E964" s="456" t="str">
        <f>IF(A964="P",INDEX('LŠZ P'!A$2:AP$2000,B964,5),INDEX('LŠZ H'!A$2:AI$2000,B964,5))</f>
        <v>OM-P247</v>
      </c>
      <c r="F964" s="457">
        <f>IF(A964="P",INDEX('LŠZ P'!A$2:AP$2000,B964,6),INDEX('LŠZ H'!A$2:AI$2000,B964,6))</f>
        <v>0</v>
      </c>
      <c r="G964" s="289" t="str">
        <f>IF(A964="P",INDEX('LŠZ P'!A$2:AP$2000,B964,21),INDEX('LŠZ H'!A$2:AI$2000,B964,21))</f>
        <v>P,Z</v>
      </c>
      <c r="H964" s="457">
        <f>IF(A964="P",INDEX('LŠZ P'!A$2:AP$2000,B964,17),INDEX('LŠZ H'!A$2:AI$2000,B964,17))</f>
        <v>21010</v>
      </c>
      <c r="I964" s="254">
        <v>43073</v>
      </c>
      <c r="J964" s="289" t="str">
        <f>IF(A964="P",INDEX('LŠZ P'!A$2:AP$2000,B964,2),INDEX('LŠZ H'!A$2:AI$2000,B964,2))</f>
        <v>PK</v>
      </c>
      <c r="K964" s="458" t="str">
        <f>IF(A964="P",CONCATENATE(INDEX('LŠZ P'!A$2:AP$2000,B964,24),",",INDEX('LŠZ P'!A$2:AP$2000,B964,26)," ",INDEX('LŠZ P'!A$2:AP$2000,B964,25)),CONCATENATE(INDEX('LŠZ H'!A$2:AI$2000,B964,24),",",INDEX('LŠZ H'!A$2:AI$2000,B964,26)," ",INDEX('LŠZ H'!A$2:AI$2000,B964,25)))</f>
        <v>Za Humnami 50/18,951 61 Čifáre</v>
      </c>
      <c r="L964" s="456" t="str">
        <f>IF(A964="P",INDEX('LŠZ P'!A$2:AP$2000,B964,20),INDEX('LŠZ H'!A$2:AI$2000,B964,20))</f>
        <v>Matovič</v>
      </c>
      <c r="M964" s="456" t="str">
        <f>IF(A964="P",CONCATENATE(INDEX('LŠZ P'!A$2:AP$2000,B964,3),"/",INDEX('LŠZ P'!A$2:AP$2000,B964,4)),CONCATENATE(INDEX('LŠZ H'!A$2:AI$2000,B964,3),"/",INDEX('LŠZ H'!A$2:AI$2000,B964,4)))</f>
        <v>COMET L/</v>
      </c>
      <c r="N964" s="459" t="str">
        <f>IF(A964="P",CONCATENATE(INDEX('LŠZ P'!A$2:AP$2000,B964,23),";",INDEX('LŠZ P'!A$2:AP$2000,B964,42)),CONCATENATE(INDEX('LŠZ H'!A$2:AI$2000,B964,23),";",INDEX('LŠZ H'!A$2:AI$2000,B964,39)))</f>
        <v>206;</v>
      </c>
      <c r="O964" s="462">
        <v>43800</v>
      </c>
      <c r="P964" s="255"/>
    </row>
    <row r="965" spans="1:16" x14ac:dyDescent="0.2">
      <c r="A965" s="463" t="s">
        <v>991</v>
      </c>
      <c r="B965" s="465">
        <v>1203</v>
      </c>
      <c r="C965" s="454">
        <v>962</v>
      </c>
      <c r="D965" s="288" t="str">
        <f>IF(A965="P",INDEX('LŠZ P'!A$2:AP$2000,B965,11),INDEX('LŠZ H'!A$2:AI$2000,B965,11))</f>
        <v>Ján KALMAN</v>
      </c>
      <c r="E965" s="456" t="str">
        <f>IF(A965="P",INDEX('LŠZ P'!A$2:AP$2000,B965,5),INDEX('LŠZ H'!A$2:AI$2000,B965,5))</f>
        <v>OM-L203</v>
      </c>
      <c r="F965" s="457" t="str">
        <f>IF(A965="P",INDEX('LŠZ P'!A$2:AP$2000,B965,6),INDEX('LŠZ H'!A$2:AI$2000,B965,6))</f>
        <v>L202</v>
      </c>
      <c r="G965" s="289" t="str">
        <f>IF(A965="P",INDEX('LŠZ P'!A$2:AP$2000,B965,21),INDEX('LŠZ H'!A$2:AI$2000,B965,21))</f>
        <v>P/V</v>
      </c>
      <c r="H965" s="457">
        <f>IF(A965="P",INDEX('LŠZ P'!A$2:AP$2000,B965,17),INDEX('LŠZ H'!A$2:AI$2000,B965,17))</f>
        <v>21474</v>
      </c>
      <c r="I965" s="254">
        <v>43080</v>
      </c>
      <c r="J965" s="289" t="str">
        <f>IF(A965="P",INDEX('LŠZ P'!A$2:AP$2000,B965,2),INDEX('LŠZ H'!A$2:AI$2000,B965,2))</f>
        <v>MPK</v>
      </c>
      <c r="K965" s="458" t="str">
        <f>IF(A965="P",CONCATENATE(INDEX('LŠZ P'!A$2:AP$2000,B965,24),",",INDEX('LŠZ P'!A$2:AP$2000,B965,26)," ",INDEX('LŠZ P'!A$2:AP$2000,B965,25)),CONCATENATE(INDEX('LŠZ H'!A$2:AI$2000,B965,24),",",INDEX('LŠZ H'!A$2:AI$2000,B965,26)," ",INDEX('LŠZ H'!A$2:AI$2000,B965,25)))</f>
        <v>Hrabové 154,014 01 Bytča</v>
      </c>
      <c r="L965" s="456" t="str">
        <f>IF(A965="P",INDEX('LŠZ P'!A$2:AP$2000,B965,20),INDEX('LŠZ H'!A$2:AI$2000,B965,20))</f>
        <v>Vrabec/Ďurina</v>
      </c>
      <c r="M965" s="456" t="str">
        <f>IF(A965="P",CONCATENATE(INDEX('LŠZ P'!A$2:AP$2000,B965,3),"/",INDEX('LŠZ P'!A$2:AP$2000,B965,4)),CONCATENATE(INDEX('LŠZ H'!A$2:AI$2000,B965,3),"/",INDEX('LŠZ H'!A$2:AI$2000,B965,4)))</f>
        <v>BRIGHT 5 28/MINIPLANE THOR 130</v>
      </c>
      <c r="N965" s="459" t="str">
        <f>IF(A965="P",CONCATENATE(INDEX('LŠZ P'!A$2:AP$2000,B965,23),";",INDEX('LŠZ P'!A$2:AP$2000,B965,42)),CONCATENATE(INDEX('LŠZ H'!A$2:AI$2000,B965,23),";",INDEX('LŠZ H'!A$2:AI$2000,B965,39)))</f>
        <v>70,51//20/20;PARA PLS do 13.8.2023</v>
      </c>
      <c r="O965" s="462">
        <v>43804</v>
      </c>
      <c r="P965" s="255"/>
    </row>
    <row r="966" spans="1:16" x14ac:dyDescent="0.2">
      <c r="A966" s="461" t="s">
        <v>680</v>
      </c>
      <c r="B966" s="465">
        <v>111</v>
      </c>
      <c r="C966" s="454">
        <v>963</v>
      </c>
      <c r="D966" s="288" t="str">
        <f>IF(A966="P",INDEX('LŠZ P'!A$2:AP$2000,B966,11),INDEX('LŠZ H'!A$2:AI$2000,B966,11))</f>
        <v>Vladimír HIRJAK</v>
      </c>
      <c r="E966" s="456" t="str">
        <f>IF(A966="P",INDEX('LŠZ P'!A$2:AP$2000,B966,5),INDEX('LŠZ H'!A$2:AI$2000,B966,5))</f>
        <v>OM-H111</v>
      </c>
      <c r="F966" s="457">
        <f>IF(A966="P",INDEX('LŠZ P'!A$2:AP$2000,B966,6),INDEX('LŠZ H'!A$2:AI$2000,B966,6))</f>
        <v>0</v>
      </c>
      <c r="G966" s="289" t="str">
        <f>IF(A966="P",INDEX('LŠZ P'!A$2:AP$2000,B966,21),INDEX('LŠZ H'!A$2:AI$2000,B966,21))</f>
        <v>7,30/13</v>
      </c>
      <c r="H966" s="457">
        <f>IF(A966="P",INDEX('LŠZ P'!A$2:AP$2000,B966,17),INDEX('LŠZ H'!A$2:AI$2000,B966,17))</f>
        <v>1999</v>
      </c>
      <c r="I966" s="254">
        <v>43081</v>
      </c>
      <c r="J966" s="289" t="str">
        <f>IF(A966="P",INDEX('LŠZ P'!A$2:AP$2000,B966,2),INDEX('LŠZ H'!A$2:AI$2000,B966,2))</f>
        <v>MZK</v>
      </c>
      <c r="K966" s="458" t="str">
        <f>IF(A966="P",CONCATENATE(INDEX('LŠZ P'!A$2:AP$2000,B966,24),",",INDEX('LŠZ P'!A$2:AP$2000,B966,26)," ",INDEX('LŠZ P'!A$2:AP$2000,B966,25)),CONCATENATE(INDEX('LŠZ H'!A$2:AI$2000,B966,24),",",INDEX('LŠZ H'!A$2:AI$2000,B966,26)," ",INDEX('LŠZ H'!A$2:AI$2000,B966,25)))</f>
        <v>3, 226</v>
      </c>
      <c r="L966" s="456" t="str">
        <f>IF(A966="P",INDEX('LŠZ P'!A$2:AP$2000,B966,20),INDEX('LŠZ H'!A$2:AI$2000,B966,20))</f>
        <v>P</v>
      </c>
      <c r="M966" s="456" t="str">
        <f>IF(A966="P",CONCATENATE(INDEX('LŠZ P'!A$2:AP$2000,B966,3),"/",INDEX('LŠZ P'!A$2:AP$2000,B966,4)),CONCATENATE(INDEX('LŠZ H'!A$2:AI$2000,B966,3),"/",INDEX('LŠZ H'!A$2:AI$2000,B966,4)))</f>
        <v>C 15 TN/KRAKEN/</v>
      </c>
      <c r="N966" s="459" t="e">
        <f>IF(A966="P",CONCATENATE(INDEX('LŠZ P'!A$2:AP$2000,B966,23),";",INDEX('LŠZ P'!A$2:AP$2000,B966,42)),CONCATENATE(INDEX('LŠZ H'!A$2:AI$2000,B966,23),";",INDEX('LŠZ H'!A$2:AI$2000,B966,39)))</f>
        <v>#REF!</v>
      </c>
      <c r="O966" s="462">
        <v>43803</v>
      </c>
      <c r="P966" s="255"/>
    </row>
    <row r="967" spans="1:16" x14ac:dyDescent="0.2">
      <c r="A967" s="461" t="s">
        <v>680</v>
      </c>
      <c r="B967" s="465">
        <v>415</v>
      </c>
      <c r="C967" s="454">
        <v>964</v>
      </c>
      <c r="D967" s="288" t="str">
        <f>IF(A967="P",INDEX('LŠZ P'!A$2:AP$2000,B967,11),INDEX('LŠZ H'!A$2:AI$2000,B967,11))</f>
        <v>Ferdinand NÍZNER</v>
      </c>
      <c r="E967" s="456" t="str">
        <f>IF(A967="P",INDEX('LŠZ P'!A$2:AP$2000,B967,5),INDEX('LŠZ H'!A$2:AI$2000,B967,5))</f>
        <v xml:space="preserve">OM-H415
</v>
      </c>
      <c r="F967" s="457">
        <f>IF(A967="P",INDEX('LŠZ P'!A$2:AP$2000,B967,6),INDEX('LŠZ H'!A$2:AI$2000,B967,6))</f>
        <v>0</v>
      </c>
      <c r="G967" s="289" t="str">
        <f>IF(A967="P",INDEX('LŠZ P'!A$2:AP$2000,B967,21),INDEX('LŠZ H'!A$2:AI$2000,B967,21))</f>
        <v>0</v>
      </c>
      <c r="H967" s="457">
        <f>IF(A967="P",INDEX('LŠZ P'!A$2:AP$2000,B967,17),INDEX('LŠZ H'!A$2:AI$2000,B967,17))</f>
        <v>1985</v>
      </c>
      <c r="I967" s="254">
        <v>43081</v>
      </c>
      <c r="J967" s="289" t="str">
        <f>IF(A967="P",INDEX('LŠZ P'!A$2:AP$2000,B967,2),INDEX('LŠZ H'!A$2:AI$2000,B967,2))</f>
        <v>ZK</v>
      </c>
      <c r="K967" s="458" t="str">
        <f>IF(A967="P",CONCATENATE(INDEX('LŠZ P'!A$2:AP$2000,B967,24),",",INDEX('LŠZ P'!A$2:AP$2000,B967,26)," ",INDEX('LŠZ P'!A$2:AP$2000,B967,25)),CONCATENATE(INDEX('LŠZ H'!A$2:AI$2000,B967,24),",",INDEX('LŠZ H'!A$2:AI$2000,B967,26)," ",INDEX('LŠZ H'!A$2:AI$2000,B967,25)))</f>
        <v>1, 22</v>
      </c>
      <c r="L967" s="456" t="str">
        <f>IF(A967="P",INDEX('LŠZ P'!A$2:AP$2000,B967,20),INDEX('LŠZ H'!A$2:AI$2000,B967,20))</f>
        <v>P</v>
      </c>
      <c r="M967" s="456" t="str">
        <f>IF(A967="P",CONCATENATE(INDEX('LŠZ P'!A$2:AP$2000,B967,3),"/",INDEX('LŠZ P'!A$2:AP$2000,B967,4)),CONCATENATE(INDEX('LŠZ H'!A$2:AI$2000,B967,3),"/",INDEX('LŠZ H'!A$2:AI$2000,B967,4)))</f>
        <v>ZK  1B
/</v>
      </c>
      <c r="N967" s="459" t="e">
        <f>IF(A967="P",CONCATENATE(INDEX('LŠZ P'!A$2:AP$2000,B967,23),";",INDEX('LŠZ P'!A$2:AP$2000,B967,42)),CONCATENATE(INDEX('LŠZ H'!A$2:AI$2000,B967,23),";",INDEX('LŠZ H'!A$2:AI$2000,B967,39)))</f>
        <v>#REF!</v>
      </c>
      <c r="O967" s="462">
        <v>43808</v>
      </c>
      <c r="P967" s="255"/>
    </row>
    <row r="968" spans="1:16" x14ac:dyDescent="0.2">
      <c r="A968" s="461" t="s">
        <v>680</v>
      </c>
      <c r="B968" s="465">
        <v>422</v>
      </c>
      <c r="C968" s="454">
        <v>965</v>
      </c>
      <c r="D968" s="288" t="str">
        <f>IF(A968="P",INDEX('LŠZ P'!A$2:AP$2000,B968,11),INDEX('LŠZ H'!A$2:AI$2000,B968,11))</f>
        <v>Vladimír HIRJAK</v>
      </c>
      <c r="E968" s="456" t="str">
        <f>IF(A968="P",INDEX('LŠZ P'!A$2:AP$2000,B968,5),INDEX('LŠZ H'!A$2:AI$2000,B968,5))</f>
        <v>OM-H422</v>
      </c>
      <c r="F968" s="457">
        <f>IF(A968="P",INDEX('LŠZ P'!A$2:AP$2000,B968,6),INDEX('LŠZ H'!A$2:AI$2000,B968,6))</f>
        <v>0</v>
      </c>
      <c r="G968" s="289" t="str">
        <f>IF(A968="P",INDEX('LŠZ P'!A$2:AP$2000,B968,21),INDEX('LŠZ H'!A$2:AI$2000,B968,21))</f>
        <v>0</v>
      </c>
      <c r="H968" s="457">
        <f>IF(A968="P",INDEX('LŠZ P'!A$2:AP$2000,B968,17),INDEX('LŠZ H'!A$2:AI$2000,B968,17))</f>
        <v>1984</v>
      </c>
      <c r="I968" s="254">
        <v>43081</v>
      </c>
      <c r="J968" s="289" t="str">
        <f>IF(A968="P",INDEX('LŠZ P'!A$2:AP$2000,B968,2),INDEX('LŠZ H'!A$2:AI$2000,B968,2))</f>
        <v>ZK</v>
      </c>
      <c r="K968" s="458" t="str">
        <f>IF(A968="P",CONCATENATE(INDEX('LŠZ P'!A$2:AP$2000,B968,24),",",INDEX('LŠZ P'!A$2:AP$2000,B968,26)," ",INDEX('LŠZ P'!A$2:AP$2000,B968,25)),CONCATENATE(INDEX('LŠZ H'!A$2:AI$2000,B968,24),",",INDEX('LŠZ H'!A$2:AI$2000,B968,26)," ",INDEX('LŠZ H'!A$2:AI$2000,B968,25)))</f>
        <v>2-3, 32</v>
      </c>
      <c r="L968" s="456" t="str">
        <f>IF(A968="P",INDEX('LŠZ P'!A$2:AP$2000,B968,20),INDEX('LŠZ H'!A$2:AI$2000,B968,20))</f>
        <v>P</v>
      </c>
      <c r="M968" s="456" t="str">
        <f>IF(A968="P",CONCATENATE(INDEX('LŠZ P'!A$2:AP$2000,B968,3),"/",INDEX('LŠZ P'!A$2:AP$2000,B968,4)),CONCATENATE(INDEX('LŠZ H'!A$2:AI$2000,B968,3),"/",INDEX('LŠZ H'!A$2:AI$2000,B968,4)))</f>
        <v>DUCK D 2-180/</v>
      </c>
      <c r="N968" s="459" t="e">
        <f>IF(A968="P",CONCATENATE(INDEX('LŠZ P'!A$2:AP$2000,B968,23),";",INDEX('LŠZ P'!A$2:AP$2000,B968,42)),CONCATENATE(INDEX('LŠZ H'!A$2:AI$2000,B968,23),";",INDEX('LŠZ H'!A$2:AI$2000,B968,39)))</f>
        <v>#REF!</v>
      </c>
      <c r="O968" s="462">
        <v>43808</v>
      </c>
      <c r="P968" s="255"/>
    </row>
    <row r="969" spans="1:16" x14ac:dyDescent="0.2">
      <c r="A969" s="463" t="s">
        <v>680</v>
      </c>
      <c r="B969" s="465">
        <v>442</v>
      </c>
      <c r="C969" s="454">
        <v>966</v>
      </c>
      <c r="D969" s="288">
        <f>IF(A969="P",INDEX('LŠZ P'!A$2:AP$2000,B969,11),INDEX('LŠZ H'!A$2:AI$2000,B969,11))</f>
        <v>0</v>
      </c>
      <c r="E969" s="456" t="str">
        <f>IF(A969="P",INDEX('LŠZ P'!A$2:AP$2000,B969,5),INDEX('LŠZ H'!A$2:AI$2000,B969,5))</f>
        <v>OM-H442</v>
      </c>
      <c r="F969" s="457">
        <f>IF(A969="P",INDEX('LŠZ P'!A$2:AP$2000,B969,6),INDEX('LŠZ H'!A$2:AI$2000,B969,6))</f>
        <v>0</v>
      </c>
      <c r="G969" s="289">
        <f>IF(A969="P",INDEX('LŠZ P'!A$2:AP$2000,B969,21),INDEX('LŠZ H'!A$2:AI$2000,B969,21))</f>
        <v>0</v>
      </c>
      <c r="H969" s="457">
        <f>IF(A969="P",INDEX('LŠZ P'!A$2:AP$2000,B969,17),INDEX('LŠZ H'!A$2:AI$2000,B969,17))</f>
        <v>0</v>
      </c>
      <c r="I969" s="254">
        <v>43082</v>
      </c>
      <c r="J969" s="289">
        <f>IF(A969="P",INDEX('LŠZ P'!A$2:AP$2000,B969,2),INDEX('LŠZ H'!A$2:AI$2000,B969,2))</f>
        <v>0</v>
      </c>
      <c r="K969" s="458" t="str">
        <f>IF(A969="P",CONCATENATE(INDEX('LŠZ P'!A$2:AP$2000,B969,24),",",INDEX('LŠZ P'!A$2:AP$2000,B969,26)," ",INDEX('LŠZ P'!A$2:AP$2000,B969,25)),CONCATENATE(INDEX('LŠZ H'!A$2:AI$2000,B969,24),",",INDEX('LŠZ H'!A$2:AI$2000,B969,26)," ",INDEX('LŠZ H'!A$2:AI$2000,B969,25)))</f>
        <v xml:space="preserve">, </v>
      </c>
      <c r="L969" s="456">
        <f>IF(A969="P",INDEX('LŠZ P'!A$2:AP$2000,B969,20),INDEX('LŠZ H'!A$2:AI$2000,B969,20))</f>
        <v>0</v>
      </c>
      <c r="M969" s="456" t="str">
        <f>IF(A969="P",CONCATENATE(INDEX('LŠZ P'!A$2:AP$2000,B969,3),"/",INDEX('LŠZ P'!A$2:AP$2000,B969,4)),CONCATENATE(INDEX('LŠZ H'!A$2:AI$2000,B969,3),"/",INDEX('LŠZ H'!A$2:AI$2000,B969,4)))</f>
        <v>/</v>
      </c>
      <c r="N969" s="459" t="e">
        <f>IF(A969="P",CONCATENATE(INDEX('LŠZ P'!A$2:AP$2000,B969,23),";",INDEX('LŠZ P'!A$2:AP$2000,B969,42)),CONCATENATE(INDEX('LŠZ H'!A$2:AI$2000,B969,23),";",INDEX('LŠZ H'!A$2:AI$2000,B969,39)))</f>
        <v>#REF!</v>
      </c>
      <c r="O969" s="462">
        <v>43808</v>
      </c>
      <c r="P969" s="255"/>
    </row>
    <row r="970" spans="1:16" x14ac:dyDescent="0.2">
      <c r="A970" s="461" t="s">
        <v>680</v>
      </c>
      <c r="B970" s="465">
        <v>423</v>
      </c>
      <c r="C970" s="454">
        <v>967</v>
      </c>
      <c r="D970" s="288" t="str">
        <f>IF(A970="P",INDEX('LŠZ P'!A$2:AP$2000,B970,11),INDEX('LŠZ H'!A$2:AI$2000,B970,11))</f>
        <v>doc. Ing. Branislav BUĽKO, PhD.</v>
      </c>
      <c r="E970" s="456" t="str">
        <f>IF(A970="P",INDEX('LŠZ P'!A$2:AP$2000,B970,5),INDEX('LŠZ H'!A$2:AI$2000,B970,5))</f>
        <v>OM-H423</v>
      </c>
      <c r="F970" s="457">
        <f>IF(A970="P",INDEX('LŠZ P'!A$2:AP$2000,B970,6),INDEX('LŠZ H'!A$2:AI$2000,B970,6))</f>
        <v>0</v>
      </c>
      <c r="G970" s="289" t="str">
        <f>IF(A970="P",INDEX('LŠZ P'!A$2:AP$2000,B970,21),INDEX('LŠZ H'!A$2:AI$2000,B970,21))</f>
        <v>5/20</v>
      </c>
      <c r="H970" s="457">
        <f>IF(A970="P",INDEX('LŠZ P'!A$2:AP$2000,B970,17),INDEX('LŠZ H'!A$2:AI$2000,B970,17))</f>
        <v>1996</v>
      </c>
      <c r="I970" s="254">
        <v>43082</v>
      </c>
      <c r="J970" s="289" t="str">
        <f>IF(A970="P",INDEX('LŠZ P'!A$2:AP$2000,B970,2),INDEX('LŠZ H'!A$2:AI$2000,B970,2))</f>
        <v>ZK</v>
      </c>
      <c r="K970" s="458" t="str">
        <f>IF(A970="P",CONCATENATE(INDEX('LŠZ P'!A$2:AP$2000,B970,24),",",INDEX('LŠZ P'!A$2:AP$2000,B970,26)," ",INDEX('LŠZ P'!A$2:AP$2000,B970,25)),CONCATENATE(INDEX('LŠZ H'!A$2:AI$2000,B970,24),",",INDEX('LŠZ H'!A$2:AI$2000,B970,26)," ",INDEX('LŠZ H'!A$2:AI$2000,B970,25)))</f>
        <v>1-2, 22</v>
      </c>
      <c r="L970" s="456" t="str">
        <f>IF(A970="P",INDEX('LŠZ P'!A$2:AP$2000,B970,20),INDEX('LŠZ H'!A$2:AI$2000,B970,20))</f>
        <v>P,Z</v>
      </c>
      <c r="M970" s="456" t="str">
        <f>IF(A970="P",CONCATENATE(INDEX('LŠZ P'!A$2:AP$2000,B970,3),"/",INDEX('LŠZ P'!A$2:AP$2000,B970,4)),CONCATENATE(INDEX('LŠZ H'!A$2:AI$2000,B970,3),"/",INDEX('LŠZ H'!A$2:AI$2000,B970,4)))</f>
        <v>IMPULS 14/</v>
      </c>
      <c r="N970" s="459" t="e">
        <f>IF(A970="P",CONCATENATE(INDEX('LŠZ P'!A$2:AP$2000,B970,23),";",INDEX('LŠZ P'!A$2:AP$2000,B970,42)),CONCATENATE(INDEX('LŠZ H'!A$2:AI$2000,B970,23),";",INDEX('LŠZ H'!A$2:AI$2000,B970,39)))</f>
        <v>#REF!</v>
      </c>
      <c r="O970" s="462">
        <v>43808</v>
      </c>
      <c r="P970" s="255"/>
    </row>
    <row r="971" spans="1:16" x14ac:dyDescent="0.2">
      <c r="A971" s="461" t="s">
        <v>680</v>
      </c>
      <c r="B971" s="465">
        <v>471</v>
      </c>
      <c r="C971" s="454">
        <v>968</v>
      </c>
      <c r="D971" s="288">
        <f>IF(A971="P",INDEX('LŠZ P'!A$2:AP$2000,B971,11),INDEX('LŠZ H'!A$2:AI$2000,B971,11))</f>
        <v>0</v>
      </c>
      <c r="E971" s="456" t="str">
        <f>IF(A971="P",INDEX('LŠZ P'!A$2:AP$2000,B971,5),INDEX('LŠZ H'!A$2:AI$2000,B971,5))</f>
        <v>OM-H471</v>
      </c>
      <c r="F971" s="457">
        <f>IF(A971="P",INDEX('LŠZ P'!A$2:AP$2000,B971,6),INDEX('LŠZ H'!A$2:AI$2000,B971,6))</f>
        <v>0</v>
      </c>
      <c r="G971" s="289">
        <f>IF(A971="P",INDEX('LŠZ P'!A$2:AP$2000,B971,21),INDEX('LŠZ H'!A$2:AI$2000,B971,21))</f>
        <v>0</v>
      </c>
      <c r="H971" s="457">
        <f>IF(A971="P",INDEX('LŠZ P'!A$2:AP$2000,B971,17),INDEX('LŠZ H'!A$2:AI$2000,B971,17))</f>
        <v>0</v>
      </c>
      <c r="I971" s="254">
        <v>43082</v>
      </c>
      <c r="J971" s="289">
        <f>IF(A971="P",INDEX('LŠZ P'!A$2:AP$2000,B971,2),INDEX('LŠZ H'!A$2:AI$2000,B971,2))</f>
        <v>0</v>
      </c>
      <c r="K971" s="458" t="str">
        <f>IF(A971="P",CONCATENATE(INDEX('LŠZ P'!A$2:AP$2000,B971,24),",",INDEX('LŠZ P'!A$2:AP$2000,B971,26)," ",INDEX('LŠZ P'!A$2:AP$2000,B971,25)),CONCATENATE(INDEX('LŠZ H'!A$2:AI$2000,B971,24),",",INDEX('LŠZ H'!A$2:AI$2000,B971,26)," ",INDEX('LŠZ H'!A$2:AI$2000,B971,25)))</f>
        <v xml:space="preserve">, </v>
      </c>
      <c r="L971" s="456">
        <f>IF(A971="P",INDEX('LŠZ P'!A$2:AP$2000,B971,20),INDEX('LŠZ H'!A$2:AI$2000,B971,20))</f>
        <v>0</v>
      </c>
      <c r="M971" s="456" t="str">
        <f>IF(A971="P",CONCATENATE(INDEX('LŠZ P'!A$2:AP$2000,B971,3),"/",INDEX('LŠZ P'!A$2:AP$2000,B971,4)),CONCATENATE(INDEX('LŠZ H'!A$2:AI$2000,B971,3),"/",INDEX('LŠZ H'!A$2:AI$2000,B971,4)))</f>
        <v>/</v>
      </c>
      <c r="N971" s="459" t="e">
        <f>IF(A971="P",CONCATENATE(INDEX('LŠZ P'!A$2:AP$2000,B971,23),";",INDEX('LŠZ P'!A$2:AP$2000,B971,42)),CONCATENATE(INDEX('LŠZ H'!A$2:AI$2000,B971,23),";",INDEX('LŠZ H'!A$2:AI$2000,B971,39)))</f>
        <v>#REF!</v>
      </c>
      <c r="O971" s="462">
        <v>43808</v>
      </c>
      <c r="P971" s="255"/>
    </row>
    <row r="972" spans="1:16" x14ac:dyDescent="0.2">
      <c r="A972" s="463" t="s">
        <v>680</v>
      </c>
      <c r="B972" s="465">
        <v>475</v>
      </c>
      <c r="C972" s="454">
        <v>969</v>
      </c>
      <c r="D972" s="288" t="str">
        <f>IF(A972="P",INDEX('LŠZ P'!A$2:AP$2000,B972,11),INDEX('LŠZ H'!A$2:AI$2000,B972,11))</f>
        <v>Marián CSONKA, čaká sa na opravu</v>
      </c>
      <c r="E972" s="456" t="str">
        <f>IF(A972="P",INDEX('LŠZ P'!A$2:AP$2000,B972,5),INDEX('LŠZ H'!A$2:AI$2000,B972,5))</f>
        <v>OM-H475</v>
      </c>
      <c r="F972" s="457">
        <f>IF(A972="P",INDEX('LŠZ P'!A$2:AP$2000,B972,6),INDEX('LŠZ H'!A$2:AI$2000,B972,6))</f>
        <v>0</v>
      </c>
      <c r="G972" s="289" t="str">
        <f>IF(A972="P",INDEX('LŠZ P'!A$2:AP$2000,B972,21),INDEX('LŠZ H'!A$2:AI$2000,B972,21))</f>
        <v>13,55</v>
      </c>
      <c r="H972" s="457">
        <f>IF(A972="P",INDEX('LŠZ P'!A$2:AP$2000,B972,17),INDEX('LŠZ H'!A$2:AI$2000,B972,17))</f>
        <v>2005</v>
      </c>
      <c r="I972" s="254">
        <v>43082</v>
      </c>
      <c r="J972" s="289" t="str">
        <f>IF(A972="P",INDEX('LŠZ P'!A$2:AP$2000,B972,2),INDEX('LŠZ H'!A$2:AI$2000,B972,2))</f>
        <v>ZK</v>
      </c>
      <c r="K972" s="458" t="str">
        <f>IF(A972="P",CONCATENATE(INDEX('LŠZ P'!A$2:AP$2000,B972,24),",",INDEX('LŠZ P'!A$2:AP$2000,B972,26)," ",INDEX('LŠZ P'!A$2:AP$2000,B972,25)),CONCATENATE(INDEX('LŠZ H'!A$2:AI$2000,B972,24),",",INDEX('LŠZ H'!A$2:AI$2000,B972,26)," ",INDEX('LŠZ H'!A$2:AI$2000,B972,25)))</f>
        <v>3, 36</v>
      </c>
      <c r="L972" s="456" t="str">
        <f>IF(A972="P",INDEX('LŠZ P'!A$2:AP$2000,B972,20),INDEX('LŠZ H'!A$2:AI$2000,B972,20))</f>
        <v>P</v>
      </c>
      <c r="M972" s="456" t="str">
        <f>IF(A972="P",CONCATENATE(INDEX('LŠZ P'!A$2:AP$2000,B972,3),"/",INDEX('LŠZ P'!A$2:AP$2000,B972,4)),CONCATENATE(INDEX('LŠZ H'!A$2:AI$2000,B972,3),"/",INDEX('LŠZ H'!A$2:AI$2000,B972,4)))</f>
        <v>COMBAT L 15/</v>
      </c>
      <c r="N972" s="459" t="e">
        <f>IF(A972="P",CONCATENATE(INDEX('LŠZ P'!A$2:AP$2000,B972,23),";",INDEX('LŠZ P'!A$2:AP$2000,B972,42)),CONCATENATE(INDEX('LŠZ H'!A$2:AI$2000,B972,23),";",INDEX('LŠZ H'!A$2:AI$2000,B972,39)))</f>
        <v>#REF!</v>
      </c>
      <c r="O972" s="462">
        <v>43808</v>
      </c>
      <c r="P972" s="255"/>
    </row>
    <row r="973" spans="1:16" x14ac:dyDescent="0.2">
      <c r="A973" s="461" t="s">
        <v>680</v>
      </c>
      <c r="B973" s="465">
        <v>474</v>
      </c>
      <c r="C973" s="454">
        <v>970</v>
      </c>
      <c r="D973" s="288" t="str">
        <f>IF(A973="P",INDEX('LŠZ P'!A$2:AP$2000,B973,11),INDEX('LŠZ H'!A$2:AI$2000,B973,11))</f>
        <v>Marián CSONKA</v>
      </c>
      <c r="E973" s="456" t="str">
        <f>IF(A973="P",INDEX('LŠZ P'!A$2:AP$2000,B973,5),INDEX('LŠZ H'!A$2:AI$2000,B973,5))</f>
        <v>OM-H474</v>
      </c>
      <c r="F973" s="457">
        <f>IF(A973="P",INDEX('LŠZ P'!A$2:AP$2000,B973,6),INDEX('LŠZ H'!A$2:AI$2000,B973,6))</f>
        <v>0</v>
      </c>
      <c r="G973" s="289" t="str">
        <f>IF(A973="P",INDEX('LŠZ P'!A$2:AP$2000,B973,21),INDEX('LŠZ H'!A$2:AI$2000,B973,21))</f>
        <v>10</v>
      </c>
      <c r="H973" s="457">
        <f>IF(A973="P",INDEX('LŠZ P'!A$2:AP$2000,B973,17),INDEX('LŠZ H'!A$2:AI$2000,B973,17))</f>
        <v>2010</v>
      </c>
      <c r="I973" s="254">
        <v>43082</v>
      </c>
      <c r="J973" s="289" t="str">
        <f>IF(A973="P",INDEX('LŠZ P'!A$2:AP$2000,B973,2),INDEX('LŠZ H'!A$2:AI$2000,B973,2))</f>
        <v>ZK</v>
      </c>
      <c r="K973" s="458" t="str">
        <f>IF(A973="P",CONCATENATE(INDEX('LŠZ P'!A$2:AP$2000,B973,24),",",INDEX('LŠZ P'!A$2:AP$2000,B973,26)," ",INDEX('LŠZ P'!A$2:AP$2000,B973,25)),CONCATENATE(INDEX('LŠZ H'!A$2:AI$2000,B973,24),",",INDEX('LŠZ H'!A$2:AI$2000,B973,26)," ",INDEX('LŠZ H'!A$2:AI$2000,B973,25)))</f>
        <v>3, 32</v>
      </c>
      <c r="L973" s="456" t="str">
        <f>IF(A973="P",INDEX('LŠZ P'!A$2:AP$2000,B973,20),INDEX('LŠZ H'!A$2:AI$2000,B973,20))</f>
        <v>P</v>
      </c>
      <c r="M973" s="456" t="str">
        <f>IF(A973="P",CONCATENATE(INDEX('LŠZ P'!A$2:AP$2000,B973,3),"/",INDEX('LŠZ P'!A$2:AP$2000,B973,4)),CONCATENATE(INDEX('LŠZ H'!A$2:AI$2000,B973,3),"/",INDEX('LŠZ H'!A$2:AI$2000,B973,4)))</f>
        <v>T 2 C 144/</v>
      </c>
      <c r="N973" s="459" t="e">
        <f>IF(A973="P",CONCATENATE(INDEX('LŠZ P'!A$2:AP$2000,B973,23),";",INDEX('LŠZ P'!A$2:AP$2000,B973,42)),CONCATENATE(INDEX('LŠZ H'!A$2:AI$2000,B973,23),";",INDEX('LŠZ H'!A$2:AI$2000,B973,39)))</f>
        <v>#REF!</v>
      </c>
      <c r="O973" s="462">
        <v>43808</v>
      </c>
      <c r="P973" s="255"/>
    </row>
    <row r="974" spans="1:16" x14ac:dyDescent="0.2">
      <c r="A974" s="461" t="s">
        <v>680</v>
      </c>
      <c r="B974" s="465">
        <v>429</v>
      </c>
      <c r="C974" s="454">
        <v>971</v>
      </c>
      <c r="D974" s="288" t="str">
        <f>IF(A974="P",INDEX('LŠZ P'!A$2:AP$2000,B974,11),INDEX('LŠZ H'!A$2:AI$2000,B974,11))</f>
        <v>Dušan KALINKA</v>
      </c>
      <c r="E974" s="456" t="str">
        <f>IF(A974="P",INDEX('LŠZ P'!A$2:AP$2000,B974,5),INDEX('LŠZ H'!A$2:AI$2000,B974,5))</f>
        <v>OM-H429</v>
      </c>
      <c r="F974" s="457">
        <f>IF(A974="P",INDEX('LŠZ P'!A$2:AP$2000,B974,6),INDEX('LŠZ H'!A$2:AI$2000,B974,6))</f>
        <v>0</v>
      </c>
      <c r="G974" s="289" t="str">
        <f>IF(A974="P",INDEX('LŠZ P'!A$2:AP$2000,B974,21),INDEX('LŠZ H'!A$2:AI$2000,B974,21))</f>
        <v>0,20</v>
      </c>
      <c r="H974" s="457">
        <f>IF(A974="P",INDEX('LŠZ P'!A$2:AP$2000,B974,17),INDEX('LŠZ H'!A$2:AI$2000,B974,17))</f>
        <v>1987</v>
      </c>
      <c r="I974" s="254">
        <v>43082</v>
      </c>
      <c r="J974" s="289" t="str">
        <f>IF(A974="P",INDEX('LŠZ P'!A$2:AP$2000,B974,2),INDEX('LŠZ H'!A$2:AI$2000,B974,2))</f>
        <v>ZK</v>
      </c>
      <c r="K974" s="458" t="str">
        <f>IF(A974="P",CONCATENATE(INDEX('LŠZ P'!A$2:AP$2000,B974,24),",",INDEX('LŠZ P'!A$2:AP$2000,B974,26)," ",INDEX('LŠZ P'!A$2:AP$2000,B974,25)),CONCATENATE(INDEX('LŠZ H'!A$2:AI$2000,B974,24),",",INDEX('LŠZ H'!A$2:AI$2000,B974,26)," ",INDEX('LŠZ H'!A$2:AI$2000,B974,25)))</f>
        <v>1, 23</v>
      </c>
      <c r="L974" s="456" t="str">
        <f>IF(A974="P",INDEX('LŠZ P'!A$2:AP$2000,B974,20),INDEX('LŠZ H'!A$2:AI$2000,B974,20))</f>
        <v>P</v>
      </c>
      <c r="M974" s="456" t="str">
        <f>IF(A974="P",CONCATENATE(INDEX('LŠZ P'!A$2:AP$2000,B974,3),"/",INDEX('LŠZ P'!A$2:AP$2000,B974,4)),CONCATENATE(INDEX('LŠZ H'!A$2:AI$2000,B974,3),"/",INDEX('LŠZ H'!A$2:AI$2000,B974,4)))</f>
        <v>ZK-1A/</v>
      </c>
      <c r="N974" s="459" t="e">
        <f>IF(A974="P",CONCATENATE(INDEX('LŠZ P'!A$2:AP$2000,B974,23),";",INDEX('LŠZ P'!A$2:AP$2000,B974,42)),CONCATENATE(INDEX('LŠZ H'!A$2:AI$2000,B974,23),";",INDEX('LŠZ H'!A$2:AI$2000,B974,39)))</f>
        <v>#REF!</v>
      </c>
      <c r="O974" s="462">
        <v>43809</v>
      </c>
      <c r="P974" s="255"/>
    </row>
    <row r="975" spans="1:16" x14ac:dyDescent="0.2">
      <c r="A975" s="461" t="s">
        <v>680</v>
      </c>
      <c r="B975" s="465">
        <v>402</v>
      </c>
      <c r="C975" s="454">
        <v>972</v>
      </c>
      <c r="D975" s="288" t="str">
        <f>IF(A975="P",INDEX('LŠZ P'!A$2:AP$2000,B975,11),INDEX('LŠZ H'!A$2:AI$2000,B975,11))</f>
        <v>Ing. Marián MEDVEC</v>
      </c>
      <c r="E975" s="456" t="str">
        <f>IF(A975="P",INDEX('LŠZ P'!A$2:AP$2000,B975,5),INDEX('LŠZ H'!A$2:AI$2000,B975,5))</f>
        <v>OM-H402</v>
      </c>
      <c r="F975" s="457">
        <f>IF(A975="P",INDEX('LŠZ P'!A$2:AP$2000,B975,6),INDEX('LŠZ H'!A$2:AI$2000,B975,6))</f>
        <v>0</v>
      </c>
      <c r="G975" s="289" t="str">
        <f>IF(A975="P",INDEX('LŠZ P'!A$2:AP$2000,B975,21),INDEX('LŠZ H'!A$2:AI$2000,B975,21))</f>
        <v>0</v>
      </c>
      <c r="H975" s="457">
        <f>IF(A975="P",INDEX('LŠZ P'!A$2:AP$2000,B975,17),INDEX('LŠZ H'!A$2:AI$2000,B975,17))</f>
        <v>2003</v>
      </c>
      <c r="I975" s="254">
        <v>43082</v>
      </c>
      <c r="J975" s="289" t="str">
        <f>IF(A975="P",INDEX('LŠZ P'!A$2:AP$2000,B975,2),INDEX('LŠZ H'!A$2:AI$2000,B975,2))</f>
        <v>ZK</v>
      </c>
      <c r="K975" s="458" t="str">
        <f>IF(A975="P",CONCATENATE(INDEX('LŠZ P'!A$2:AP$2000,B975,24),",",INDEX('LŠZ P'!A$2:AP$2000,B975,26)," ",INDEX('LŠZ P'!A$2:AP$2000,B975,25)),CONCATENATE(INDEX('LŠZ H'!A$2:AI$2000,B975,24),",",INDEX('LŠZ H'!A$2:AI$2000,B975,26)," ",INDEX('LŠZ H'!A$2:AI$2000,B975,25)))</f>
        <v>3, 36</v>
      </c>
      <c r="L975" s="456" t="str">
        <f>IF(A975="P",INDEX('LŠZ P'!A$2:AP$2000,B975,20),INDEX('LŠZ H'!A$2:AI$2000,B975,20))</f>
        <v>P</v>
      </c>
      <c r="M975" s="456" t="str">
        <f>IF(A975="P",CONCATENATE(INDEX('LŠZ P'!A$2:AP$2000,B975,3),"/",INDEX('LŠZ P'!A$2:AP$2000,B975,4)),CONCATENATE(INDEX('LŠZ H'!A$2:AI$2000,B975,3),"/",INDEX('LŠZ H'!A$2:AI$2000,B975,4)))</f>
        <v>TALON 150/</v>
      </c>
      <c r="N975" s="459" t="e">
        <f>IF(A975="P",CONCATENATE(INDEX('LŠZ P'!A$2:AP$2000,B975,23),";",INDEX('LŠZ P'!A$2:AP$2000,B975,42)),CONCATENATE(INDEX('LŠZ H'!A$2:AI$2000,B975,23),";",INDEX('LŠZ H'!A$2:AI$2000,B975,39)))</f>
        <v>#REF!</v>
      </c>
      <c r="O975" s="462">
        <v>43808</v>
      </c>
      <c r="P975" s="255"/>
    </row>
    <row r="976" spans="1:16" x14ac:dyDescent="0.2">
      <c r="A976" s="461" t="s">
        <v>680</v>
      </c>
      <c r="B976" s="465">
        <v>439</v>
      </c>
      <c r="C976" s="454">
        <v>973</v>
      </c>
      <c r="D976" s="288" t="str">
        <f>IF(A976="P",INDEX('LŠZ P'!A$2:AP$2000,B976,11),INDEX('LŠZ H'!A$2:AI$2000,B976,11))</f>
        <v>Ing. Marián MEDVEC</v>
      </c>
      <c r="E976" s="456" t="str">
        <f>IF(A976="P",INDEX('LŠZ P'!A$2:AP$2000,B976,5),INDEX('LŠZ H'!A$2:AI$2000,B976,5))</f>
        <v>OM-H439</v>
      </c>
      <c r="F976" s="457">
        <f>IF(A976="P",INDEX('LŠZ P'!A$2:AP$2000,B976,6),INDEX('LŠZ H'!A$2:AI$2000,B976,6))</f>
        <v>0</v>
      </c>
      <c r="G976" s="289" t="str">
        <f>IF(A976="P",INDEX('LŠZ P'!A$2:AP$2000,B976,21),INDEX('LŠZ H'!A$2:AI$2000,B976,21))</f>
        <v>0</v>
      </c>
      <c r="H976" s="457">
        <f>IF(A976="P",INDEX('LŠZ P'!A$2:AP$2000,B976,17),INDEX('LŠZ H'!A$2:AI$2000,B976,17))</f>
        <v>2003</v>
      </c>
      <c r="I976" s="254">
        <v>43082</v>
      </c>
      <c r="J976" s="289" t="str">
        <f>IF(A976="P",INDEX('LŠZ P'!A$2:AP$2000,B976,2),INDEX('LŠZ H'!A$2:AI$2000,B976,2))</f>
        <v>ZK</v>
      </c>
      <c r="K976" s="458" t="str">
        <f>IF(A976="P",CONCATENATE(INDEX('LŠZ P'!A$2:AP$2000,B976,24),",",INDEX('LŠZ P'!A$2:AP$2000,B976,26)," ",INDEX('LŠZ P'!A$2:AP$2000,B976,25)),CONCATENATE(INDEX('LŠZ H'!A$2:AI$2000,B976,24),",",INDEX('LŠZ H'!A$2:AI$2000,B976,26)," ",INDEX('LŠZ H'!A$2:AI$2000,B976,25)))</f>
        <v>1, 23</v>
      </c>
      <c r="L976" s="456" t="str">
        <f>IF(A976="P",INDEX('LŠZ P'!A$2:AP$2000,B976,20),INDEX('LŠZ H'!A$2:AI$2000,B976,20))</f>
        <v>P</v>
      </c>
      <c r="M976" s="456" t="str">
        <f>IF(A976="P",CONCATENATE(INDEX('LŠZ P'!A$2:AP$2000,B976,3),"/",INDEX('LŠZ P'!A$2:AP$2000,B976,4)),CONCATENATE(INDEX('LŠZ H'!A$2:AI$2000,B976,3),"/",INDEX('LŠZ H'!A$2:AI$2000,B976,4)))</f>
        <v>FALCON 195/</v>
      </c>
      <c r="N976" s="459" t="e">
        <f>IF(A976="P",CONCATENATE(INDEX('LŠZ P'!A$2:AP$2000,B976,23),";",INDEX('LŠZ P'!A$2:AP$2000,B976,42)),CONCATENATE(INDEX('LŠZ H'!A$2:AI$2000,B976,23),";",INDEX('LŠZ H'!A$2:AI$2000,B976,39)))</f>
        <v>#REF!</v>
      </c>
      <c r="O976" s="462">
        <v>43808</v>
      </c>
      <c r="P976" s="255"/>
    </row>
    <row r="977" spans="1:16" x14ac:dyDescent="0.2">
      <c r="A977" s="461" t="s">
        <v>680</v>
      </c>
      <c r="B977" s="465">
        <v>436</v>
      </c>
      <c r="C977" s="454">
        <v>974</v>
      </c>
      <c r="D977" s="288" t="str">
        <f>IF(A977="P",INDEX('LŠZ P'!A$2:AP$2000,B977,11),INDEX('LŠZ H'!A$2:AI$2000,B977,11))</f>
        <v>DELTA CLUB BRATISLAVA</v>
      </c>
      <c r="E977" s="456" t="str">
        <f>IF(A977="P",INDEX('LŠZ P'!A$2:AP$2000,B977,5),INDEX('LŠZ H'!A$2:AI$2000,B977,5))</f>
        <v>OM-H436</v>
      </c>
      <c r="F977" s="457">
        <f>IF(A977="P",INDEX('LŠZ P'!A$2:AP$2000,B977,6),INDEX('LŠZ H'!A$2:AI$2000,B977,6))</f>
        <v>0</v>
      </c>
      <c r="G977" s="289" t="str">
        <f>IF(A977="P",INDEX('LŠZ P'!A$2:AP$2000,B977,21),INDEX('LŠZ H'!A$2:AI$2000,B977,21))</f>
        <v>0</v>
      </c>
      <c r="H977" s="457">
        <f>IF(A977="P",INDEX('LŠZ P'!A$2:AP$2000,B977,17),INDEX('LŠZ H'!A$2:AI$2000,B977,17))</f>
        <v>1994</v>
      </c>
      <c r="I977" s="254">
        <v>43082</v>
      </c>
      <c r="J977" s="289" t="str">
        <f>IF(A977="P",INDEX('LŠZ P'!A$2:AP$2000,B977,2),INDEX('LŠZ H'!A$2:AI$2000,B977,2))</f>
        <v>ZK</v>
      </c>
      <c r="K977" s="458" t="str">
        <f>IF(A977="P",CONCATENATE(INDEX('LŠZ P'!A$2:AP$2000,B977,24),",",INDEX('LŠZ P'!A$2:AP$2000,B977,26)," ",INDEX('LŠZ P'!A$2:AP$2000,B977,25)),CONCATENATE(INDEX('LŠZ H'!A$2:AI$2000,B977,24),",",INDEX('LŠZ H'!A$2:AI$2000,B977,26)," ",INDEX('LŠZ H'!A$2:AI$2000,B977,25)))</f>
        <v>1, 29</v>
      </c>
      <c r="L977" s="456" t="str">
        <f>IF(A977="P",INDEX('LŠZ P'!A$2:AP$2000,B977,20),INDEX('LŠZ H'!A$2:AI$2000,B977,20))</f>
        <v>V</v>
      </c>
      <c r="M977" s="456" t="str">
        <f>IF(A977="P",CONCATENATE(INDEX('LŠZ P'!A$2:AP$2000,B977,3),"/",INDEX('LŠZ P'!A$2:AP$2000,B977,4)),CONCATENATE(INDEX('LŠZ H'!A$2:AI$2000,B977,3),"/",INDEX('LŠZ H'!A$2:AI$2000,B977,4)))</f>
        <v>IMPULS 17/</v>
      </c>
      <c r="N977" s="459" t="e">
        <f>IF(A977="P",CONCATENATE(INDEX('LŠZ P'!A$2:AP$2000,B977,23),";",INDEX('LŠZ P'!A$2:AP$2000,B977,42)),CONCATENATE(INDEX('LŠZ H'!A$2:AI$2000,B977,23),";",INDEX('LŠZ H'!A$2:AI$2000,B977,39)))</f>
        <v>#REF!</v>
      </c>
      <c r="O977" s="462">
        <v>43808</v>
      </c>
      <c r="P977" s="255"/>
    </row>
    <row r="978" spans="1:16" x14ac:dyDescent="0.2">
      <c r="A978" s="463" t="s">
        <v>680</v>
      </c>
      <c r="B978" s="465">
        <v>445</v>
      </c>
      <c r="C978" s="454">
        <v>975</v>
      </c>
      <c r="D978" s="288" t="str">
        <f>IF(A978="P",INDEX('LŠZ P'!A$2:AP$2000,B978,11),INDEX('LŠZ H'!A$2:AI$2000,B978,11))</f>
        <v>Tarek HUSSEIN</v>
      </c>
      <c r="E978" s="456" t="str">
        <f>IF(A978="P",INDEX('LŠZ P'!A$2:AP$2000,B978,5),INDEX('LŠZ H'!A$2:AI$2000,B978,5))</f>
        <v>OM-H445</v>
      </c>
      <c r="F978" s="457">
        <f>IF(A978="P",INDEX('LŠZ P'!A$2:AP$2000,B978,6),INDEX('LŠZ H'!A$2:AI$2000,B978,6))</f>
        <v>0</v>
      </c>
      <c r="G978" s="289" t="str">
        <f>IF(A978="P",INDEX('LŠZ P'!A$2:AP$2000,B978,21),INDEX('LŠZ H'!A$2:AI$2000,B978,21))</f>
        <v>0</v>
      </c>
      <c r="H978" s="457">
        <f>IF(A978="P",INDEX('LŠZ P'!A$2:AP$2000,B978,17),INDEX('LŠZ H'!A$2:AI$2000,B978,17))</f>
        <v>1994</v>
      </c>
      <c r="I978" s="254">
        <v>43082</v>
      </c>
      <c r="J978" s="289" t="str">
        <f>IF(A978="P",INDEX('LŠZ P'!A$2:AP$2000,B978,2),INDEX('LŠZ H'!A$2:AI$2000,B978,2))</f>
        <v>ZK</v>
      </c>
      <c r="K978" s="458" t="str">
        <f>IF(A978="P",CONCATENATE(INDEX('LŠZ P'!A$2:AP$2000,B978,24),",",INDEX('LŠZ P'!A$2:AP$2000,B978,26)," ",INDEX('LŠZ P'!A$2:AP$2000,B978,25)),CONCATENATE(INDEX('LŠZ H'!A$2:AI$2000,B978,24),",",INDEX('LŠZ H'!A$2:AI$2000,B978,26)," ",INDEX('LŠZ H'!A$2:AI$2000,B978,25)))</f>
        <v>3, 33</v>
      </c>
      <c r="L978" s="456" t="str">
        <f>IF(A978="P",INDEX('LŠZ P'!A$2:AP$2000,B978,20),INDEX('LŠZ H'!A$2:AI$2000,B978,20))</f>
        <v>V</v>
      </c>
      <c r="M978" s="456" t="str">
        <f>IF(A978="P",CONCATENATE(INDEX('LŠZ P'!A$2:AP$2000,B978,3),"/",INDEX('LŠZ P'!A$2:AP$2000,B978,4)),CONCATENATE(INDEX('LŠZ H'!A$2:AI$2000,B978,3),"/",INDEX('LŠZ H'!A$2:AI$2000,B978,4)))</f>
        <v>XTRALITE 147/</v>
      </c>
      <c r="N978" s="459" t="e">
        <f>IF(A978="P",CONCATENATE(INDEX('LŠZ P'!A$2:AP$2000,B978,23),";",INDEX('LŠZ P'!A$2:AP$2000,B978,42)),CONCATENATE(INDEX('LŠZ H'!A$2:AI$2000,B978,23),";",INDEX('LŠZ H'!A$2:AI$2000,B978,39)))</f>
        <v>#REF!</v>
      </c>
      <c r="O978" s="462">
        <v>43808</v>
      </c>
      <c r="P978" s="255"/>
    </row>
    <row r="979" spans="1:16" x14ac:dyDescent="0.2">
      <c r="A979" s="463" t="s">
        <v>680</v>
      </c>
      <c r="B979" s="465">
        <v>452</v>
      </c>
      <c r="C979" s="454">
        <v>976</v>
      </c>
      <c r="D979" s="288">
        <f>IF(A979="P",INDEX('LŠZ P'!A$2:AP$2000,B979,11),INDEX('LŠZ H'!A$2:AI$2000,B979,11))</f>
        <v>0</v>
      </c>
      <c r="E979" s="456">
        <f>IF(A979="P",INDEX('LŠZ P'!A$2:AP$2000,B979,5),INDEX('LŠZ H'!A$2:AI$2000,B979,5))</f>
        <v>0</v>
      </c>
      <c r="F979" s="457">
        <f>IF(A979="P",INDEX('LŠZ P'!A$2:AP$2000,B979,6),INDEX('LŠZ H'!A$2:AI$2000,B979,6))</f>
        <v>0</v>
      </c>
      <c r="G979" s="289">
        <f>IF(A979="P",INDEX('LŠZ P'!A$2:AP$2000,B979,21),INDEX('LŠZ H'!A$2:AI$2000,B979,21))</f>
        <v>0</v>
      </c>
      <c r="H979" s="457">
        <f>IF(A979="P",INDEX('LŠZ P'!A$2:AP$2000,B979,17),INDEX('LŠZ H'!A$2:AI$2000,B979,17))</f>
        <v>0</v>
      </c>
      <c r="I979" s="254">
        <v>43082</v>
      </c>
      <c r="J979" s="289">
        <f>IF(A979="P",INDEX('LŠZ P'!A$2:AP$2000,B979,2),INDEX('LŠZ H'!A$2:AI$2000,B979,2))</f>
        <v>0</v>
      </c>
      <c r="K979" s="458" t="str">
        <f>IF(A979="P",CONCATENATE(INDEX('LŠZ P'!A$2:AP$2000,B979,24),",",INDEX('LŠZ P'!A$2:AP$2000,B979,26)," ",INDEX('LŠZ P'!A$2:AP$2000,B979,25)),CONCATENATE(INDEX('LŠZ H'!A$2:AI$2000,B979,24),",",INDEX('LŠZ H'!A$2:AI$2000,B979,26)," ",INDEX('LŠZ H'!A$2:AI$2000,B979,25)))</f>
        <v xml:space="preserve">, </v>
      </c>
      <c r="L979" s="456">
        <f>IF(A979="P",INDEX('LŠZ P'!A$2:AP$2000,B979,20),INDEX('LŠZ H'!A$2:AI$2000,B979,20))</f>
        <v>0</v>
      </c>
      <c r="M979" s="456" t="str">
        <f>IF(A979="P",CONCATENATE(INDEX('LŠZ P'!A$2:AP$2000,B979,3),"/",INDEX('LŠZ P'!A$2:AP$2000,B979,4)),CONCATENATE(INDEX('LŠZ H'!A$2:AI$2000,B979,3),"/",INDEX('LŠZ H'!A$2:AI$2000,B979,4)))</f>
        <v>/OM-H452</v>
      </c>
      <c r="N979" s="459" t="e">
        <f>IF(A979="P",CONCATENATE(INDEX('LŠZ P'!A$2:AP$2000,B979,23),";",INDEX('LŠZ P'!A$2:AP$2000,B979,42)),CONCATENATE(INDEX('LŠZ H'!A$2:AI$2000,B979,23),";",INDEX('LŠZ H'!A$2:AI$2000,B979,39)))</f>
        <v>#REF!</v>
      </c>
      <c r="O979" s="462">
        <v>43808</v>
      </c>
      <c r="P979" s="255"/>
    </row>
    <row r="980" spans="1:16" x14ac:dyDescent="0.2">
      <c r="A980" s="461" t="s">
        <v>680</v>
      </c>
      <c r="B980" s="465">
        <v>406</v>
      </c>
      <c r="C980" s="454">
        <v>977</v>
      </c>
      <c r="D980" s="288" t="str">
        <f>IF(A980="P",INDEX('LŠZ P'!A$2:AP$2000,B980,11),INDEX('LŠZ H'!A$2:AI$2000,B980,11))</f>
        <v>Ing. Maroš VALENTOVIČ</v>
      </c>
      <c r="E980" s="456" t="str">
        <f>IF(A980="P",INDEX('LŠZ P'!A$2:AP$2000,B980,5),INDEX('LŠZ H'!A$2:AI$2000,B980,5))</f>
        <v>OM-H406</v>
      </c>
      <c r="F980" s="457">
        <f>IF(A980="P",INDEX('LŠZ P'!A$2:AP$2000,B980,6),INDEX('LŠZ H'!A$2:AI$2000,B980,6))</f>
        <v>0</v>
      </c>
      <c r="G980" s="289" t="str">
        <f>IF(A980="P",INDEX('LŠZ P'!A$2:AP$2000,B980,21),INDEX('LŠZ H'!A$2:AI$2000,B980,21))</f>
        <v>9,11</v>
      </c>
      <c r="H980" s="457">
        <f>IF(A980="P",INDEX('LŠZ P'!A$2:AP$2000,B980,17),INDEX('LŠZ H'!A$2:AI$2000,B980,17))</f>
        <v>2009</v>
      </c>
      <c r="I980" s="254">
        <v>43082</v>
      </c>
      <c r="J980" s="289" t="str">
        <f>IF(A980="P",INDEX('LŠZ P'!A$2:AP$2000,B980,2),INDEX('LŠZ H'!A$2:AI$2000,B980,2))</f>
        <v>ZK</v>
      </c>
      <c r="K980" s="458" t="str">
        <f>IF(A980="P",CONCATENATE(INDEX('LŠZ P'!A$2:AP$2000,B980,24),",",INDEX('LŠZ P'!A$2:AP$2000,B980,26)," ",INDEX('LŠZ P'!A$2:AP$2000,B980,25)),CONCATENATE(INDEX('LŠZ H'!A$2:AI$2000,B980,24),",",INDEX('LŠZ H'!A$2:AI$2000,B980,26)," ",INDEX('LŠZ H'!A$2:AI$2000,B980,25)))</f>
        <v>1-2, 27</v>
      </c>
      <c r="L980" s="456" t="str">
        <f>IF(A980="P",INDEX('LŠZ P'!A$2:AP$2000,B980,20),INDEX('LŠZ H'!A$2:AI$2000,B980,20))</f>
        <v>P</v>
      </c>
      <c r="M980" s="456" t="str">
        <f>IF(A980="P",CONCATENATE(INDEX('LŠZ P'!A$2:AP$2000,B980,3),"/",INDEX('LŠZ P'!A$2:AP$2000,B980,4)),CONCATENATE(INDEX('LŠZ H'!A$2:AI$2000,B980,3),"/",INDEX('LŠZ H'!A$2:AI$2000,B980,4)))</f>
        <v>SPACE 16/</v>
      </c>
      <c r="N980" s="459" t="e">
        <f>IF(A980="P",CONCATENATE(INDEX('LŠZ P'!A$2:AP$2000,B980,23),";",INDEX('LŠZ P'!A$2:AP$2000,B980,42)),CONCATENATE(INDEX('LŠZ H'!A$2:AI$2000,B980,23),";",INDEX('LŠZ H'!A$2:AI$2000,B980,39)))</f>
        <v>#REF!</v>
      </c>
      <c r="O980" s="462">
        <v>43808</v>
      </c>
      <c r="P980" s="255"/>
    </row>
    <row r="981" spans="1:16" x14ac:dyDescent="0.2">
      <c r="A981" s="461" t="s">
        <v>680</v>
      </c>
      <c r="B981" s="465">
        <v>495</v>
      </c>
      <c r="C981" s="454">
        <v>978</v>
      </c>
      <c r="D981" s="288" t="str">
        <f>IF(A981="P",INDEX('LŠZ P'!A$2:AP$2000,B981,11),INDEX('LŠZ H'!A$2:AI$2000,B981,11))</f>
        <v>Ivan PLUČINSKÝ</v>
      </c>
      <c r="E981" s="456" t="str">
        <f>IF(A981="P",INDEX('LŠZ P'!A$2:AP$2000,B981,5),INDEX('LŠZ H'!A$2:AI$2000,B981,5))</f>
        <v>OM-H495</v>
      </c>
      <c r="F981" s="457">
        <f>IF(A981="P",INDEX('LŠZ P'!A$2:AP$2000,B981,6),INDEX('LŠZ H'!A$2:AI$2000,B981,6))</f>
        <v>0</v>
      </c>
      <c r="G981" s="289" t="str">
        <f>IF(A981="P",INDEX('LŠZ P'!A$2:AP$2000,B981,21),INDEX('LŠZ H'!A$2:AI$2000,B981,21))</f>
        <v>1,5</v>
      </c>
      <c r="H981" s="457">
        <f>IF(A981="P",INDEX('LŠZ P'!A$2:AP$2000,B981,17),INDEX('LŠZ H'!A$2:AI$2000,B981,17))</f>
        <v>2001</v>
      </c>
      <c r="I981" s="254">
        <v>43082</v>
      </c>
      <c r="J981" s="289" t="str">
        <f>IF(A981="P",INDEX('LŠZ P'!A$2:AP$2000,B981,2),INDEX('LŠZ H'!A$2:AI$2000,B981,2))</f>
        <v>ZK</v>
      </c>
      <c r="K981" s="458" t="str">
        <f>IF(A981="P",CONCATENATE(INDEX('LŠZ P'!A$2:AP$2000,B981,24),",",INDEX('LŠZ P'!A$2:AP$2000,B981,26)," ",INDEX('LŠZ P'!A$2:AP$2000,B981,25)),CONCATENATE(INDEX('LŠZ H'!A$2:AI$2000,B981,24),",",INDEX('LŠZ H'!A$2:AI$2000,B981,26)," ",INDEX('LŠZ H'!A$2:AI$2000,B981,25)))</f>
        <v>1, 28</v>
      </c>
      <c r="L981" s="456" t="str">
        <f>IF(A981="P",INDEX('LŠZ P'!A$2:AP$2000,B981,20),INDEX('LŠZ H'!A$2:AI$2000,B981,20))</f>
        <v>P</v>
      </c>
      <c r="M981" s="456" t="str">
        <f>IF(A981="P",CONCATENATE(INDEX('LŠZ P'!A$2:AP$2000,B981,3),"/",INDEX('LŠZ P'!A$2:AP$2000,B981,4)),CONCATENATE(INDEX('LŠZ H'!A$2:AI$2000,B981,3),"/",INDEX('LŠZ H'!A$2:AI$2000,B981,4)))</f>
        <v>FUN 220 T/</v>
      </c>
      <c r="N981" s="459" t="e">
        <f>IF(A981="P",CONCATENATE(INDEX('LŠZ P'!A$2:AP$2000,B981,23),";",INDEX('LŠZ P'!A$2:AP$2000,B981,42)),CONCATENATE(INDEX('LŠZ H'!A$2:AI$2000,B981,23),";",INDEX('LŠZ H'!A$2:AI$2000,B981,39)))</f>
        <v>#REF!</v>
      </c>
      <c r="O981" s="462">
        <v>43808</v>
      </c>
      <c r="P981" s="255"/>
    </row>
    <row r="982" spans="1:16" x14ac:dyDescent="0.2">
      <c r="A982" s="461" t="s">
        <v>680</v>
      </c>
      <c r="B982" s="465">
        <v>424</v>
      </c>
      <c r="C982" s="454">
        <v>979</v>
      </c>
      <c r="D982" s="288" t="str">
        <f>IF(A982="P",INDEX('LŠZ P'!A$2:AP$2000,B982,11),INDEX('LŠZ H'!A$2:AI$2000,B982,11))</f>
        <v>Ing. Andrej MIŠUTKA</v>
      </c>
      <c r="E982" s="456" t="str">
        <f>IF(A982="P",INDEX('LŠZ P'!A$2:AP$2000,B982,5),INDEX('LŠZ H'!A$2:AI$2000,B982,5))</f>
        <v>OM-H424</v>
      </c>
      <c r="F982" s="457">
        <f>IF(A982="P",INDEX('LŠZ P'!A$2:AP$2000,B982,6),INDEX('LŠZ H'!A$2:AI$2000,B982,6))</f>
        <v>0</v>
      </c>
      <c r="G982" s="289" t="str">
        <f>IF(A982="P",INDEX('LŠZ P'!A$2:AP$2000,B982,21),INDEX('LŠZ H'!A$2:AI$2000,B982,21))</f>
        <v>4</v>
      </c>
      <c r="H982" s="457">
        <f>IF(A982="P",INDEX('LŠZ P'!A$2:AP$2000,B982,17),INDEX('LŠZ H'!A$2:AI$2000,B982,17))</f>
        <v>1999</v>
      </c>
      <c r="I982" s="254">
        <v>43082</v>
      </c>
      <c r="J982" s="289" t="str">
        <f>IF(A982="P",INDEX('LŠZ P'!A$2:AP$2000,B982,2),INDEX('LŠZ H'!A$2:AI$2000,B982,2))</f>
        <v>ZK</v>
      </c>
      <c r="K982" s="458" t="str">
        <f>IF(A982="P",CONCATENATE(INDEX('LŠZ P'!A$2:AP$2000,B982,24),",",INDEX('LŠZ P'!A$2:AP$2000,B982,26)," ",INDEX('LŠZ P'!A$2:AP$2000,B982,25)),CONCATENATE(INDEX('LŠZ H'!A$2:AI$2000,B982,24),",",INDEX('LŠZ H'!A$2:AI$2000,B982,26)," ",INDEX('LŠZ H'!A$2:AI$2000,B982,25)))</f>
        <v>1, 23</v>
      </c>
      <c r="L982" s="456" t="str">
        <f>IF(A982="P",INDEX('LŠZ P'!A$2:AP$2000,B982,20),INDEX('LŠZ H'!A$2:AI$2000,B982,20))</f>
        <v>P,Z</v>
      </c>
      <c r="M982" s="456" t="str">
        <f>IF(A982="P",CONCATENATE(INDEX('LŠZ P'!A$2:AP$2000,B982,3),"/",INDEX('LŠZ P'!A$2:AP$2000,B982,4)),CONCATENATE(INDEX('LŠZ H'!A$2:AI$2000,B982,3),"/",INDEX('LŠZ H'!A$2:AI$2000,B982,4)))</f>
        <v>FALCON 195/</v>
      </c>
      <c r="N982" s="459" t="e">
        <f>IF(A982="P",CONCATENATE(INDEX('LŠZ P'!A$2:AP$2000,B982,23),";",INDEX('LŠZ P'!A$2:AP$2000,B982,42)),CONCATENATE(INDEX('LŠZ H'!A$2:AI$2000,B982,23),";",INDEX('LŠZ H'!A$2:AI$2000,B982,39)))</f>
        <v>#REF!</v>
      </c>
      <c r="O982" s="462">
        <v>43808</v>
      </c>
      <c r="P982" s="255"/>
    </row>
    <row r="983" spans="1:16" x14ac:dyDescent="0.2">
      <c r="A983" s="461" t="s">
        <v>680</v>
      </c>
      <c r="B983" s="465">
        <v>432</v>
      </c>
      <c r="C983" s="454">
        <v>980</v>
      </c>
      <c r="D983" s="288" t="str">
        <f>IF(A983="P",INDEX('LŠZ P'!A$2:AP$2000,B983,11),INDEX('LŠZ H'!A$2:AI$2000,B983,11))</f>
        <v>Mgr. Marek FICO</v>
      </c>
      <c r="E983" s="456" t="str">
        <f>IF(A983="P",INDEX('LŠZ P'!A$2:AP$2000,B983,5),INDEX('LŠZ H'!A$2:AI$2000,B983,5))</f>
        <v>OM-H432</v>
      </c>
      <c r="F983" s="457">
        <f>IF(A983="P",INDEX('LŠZ P'!A$2:AP$2000,B983,6),INDEX('LŠZ H'!A$2:AI$2000,B983,6))</f>
        <v>0</v>
      </c>
      <c r="G983" s="289" t="str">
        <f>IF(A983="P",INDEX('LŠZ P'!A$2:AP$2000,B983,21),INDEX('LŠZ H'!A$2:AI$2000,B983,21))</f>
        <v>2,32</v>
      </c>
      <c r="H983" s="457">
        <f>IF(A983="P",INDEX('LŠZ P'!A$2:AP$2000,B983,17),INDEX('LŠZ H'!A$2:AI$2000,B983,17))</f>
        <v>1996</v>
      </c>
      <c r="I983" s="254">
        <v>43082</v>
      </c>
      <c r="J983" s="289" t="str">
        <f>IF(A983="P",INDEX('LŠZ P'!A$2:AP$2000,B983,2),INDEX('LŠZ H'!A$2:AI$2000,B983,2))</f>
        <v>ZK</v>
      </c>
      <c r="K983" s="458" t="str">
        <f>IF(A983="P",CONCATENATE(INDEX('LŠZ P'!A$2:AP$2000,B983,24),",",INDEX('LŠZ P'!A$2:AP$2000,B983,26)," ",INDEX('LŠZ P'!A$2:AP$2000,B983,25)),CONCATENATE(INDEX('LŠZ H'!A$2:AI$2000,B983,24),",",INDEX('LŠZ H'!A$2:AI$2000,B983,26)," ",INDEX('LŠZ H'!A$2:AI$2000,B983,25)))</f>
        <v>1-2, 29</v>
      </c>
      <c r="L983" s="456" t="str">
        <f>IF(A983="P",INDEX('LŠZ P'!A$2:AP$2000,B983,20),INDEX('LŠZ H'!A$2:AI$2000,B983,20))</f>
        <v>P</v>
      </c>
      <c r="M983" s="456" t="str">
        <f>IF(A983="P",CONCATENATE(INDEX('LŠZ P'!A$2:AP$2000,B983,3),"/",INDEX('LŠZ P'!A$2:AP$2000,B983,4)),CONCATENATE(INDEX('LŠZ H'!A$2:AI$2000,B983,3),"/",INDEX('LŠZ H'!A$2:AI$2000,B983,4)))</f>
        <v>IMPULS 17/</v>
      </c>
      <c r="N983" s="459" t="e">
        <f>IF(A983="P",CONCATENATE(INDEX('LŠZ P'!A$2:AP$2000,B983,23),";",INDEX('LŠZ P'!A$2:AP$2000,B983,42)),CONCATENATE(INDEX('LŠZ H'!A$2:AI$2000,B983,23),";",INDEX('LŠZ H'!A$2:AI$2000,B983,39)))</f>
        <v>#REF!</v>
      </c>
      <c r="O983" s="462">
        <v>43808</v>
      </c>
      <c r="P983" s="255"/>
    </row>
    <row r="984" spans="1:16" x14ac:dyDescent="0.2">
      <c r="A984" s="461" t="s">
        <v>680</v>
      </c>
      <c r="B984" s="465">
        <v>413</v>
      </c>
      <c r="C984" s="454">
        <v>981</v>
      </c>
      <c r="D984" s="288" t="str">
        <f>IF(A984="P",INDEX('LŠZ P'!A$2:AP$2000,B984,11),INDEX('LŠZ H'!A$2:AI$2000,B984,11))</f>
        <v>Ing. Ivan SABOL</v>
      </c>
      <c r="E984" s="456" t="str">
        <f>IF(A984="P",INDEX('LŠZ P'!A$2:AP$2000,B984,5),INDEX('LŠZ H'!A$2:AI$2000,B984,5))</f>
        <v>OM-H413</v>
      </c>
      <c r="F984" s="457">
        <f>IF(A984="P",INDEX('LŠZ P'!A$2:AP$2000,B984,6),INDEX('LŠZ H'!A$2:AI$2000,B984,6))</f>
        <v>0</v>
      </c>
      <c r="G984" s="289" t="str">
        <f>IF(A984="P",INDEX('LŠZ P'!A$2:AP$2000,B984,21),INDEX('LŠZ H'!A$2:AI$2000,B984,21))</f>
        <v>0</v>
      </c>
      <c r="H984" s="457" t="str">
        <f>IF(A984="P",INDEX('LŠZ P'!A$2:AP$2000,B984,17),INDEX('LŠZ H'!A$2:AI$2000,B984,17))</f>
        <v>NIL</v>
      </c>
      <c r="I984" s="254">
        <v>43082</v>
      </c>
      <c r="J984" s="289" t="str">
        <f>IF(A984="P",INDEX('LŠZ P'!A$2:AP$2000,B984,2),INDEX('LŠZ H'!A$2:AI$2000,B984,2))</f>
        <v>ZK</v>
      </c>
      <c r="K984" s="458" t="str">
        <f>IF(A984="P",CONCATENATE(INDEX('LŠZ P'!A$2:AP$2000,B984,24),",",INDEX('LŠZ P'!A$2:AP$2000,B984,26)," ",INDEX('LŠZ P'!A$2:AP$2000,B984,25)),CONCATENATE(INDEX('LŠZ H'!A$2:AI$2000,B984,24),",",INDEX('LŠZ H'!A$2:AI$2000,B984,26)," ",INDEX('LŠZ H'!A$2:AI$2000,B984,25)))</f>
        <v>2-3, 30</v>
      </c>
      <c r="L984" s="456" t="str">
        <f>IF(A984="P",INDEX('LŠZ P'!A$2:AP$2000,B984,20),INDEX('LŠZ H'!A$2:AI$2000,B984,20))</f>
        <v>P,Z</v>
      </c>
      <c r="M984" s="456" t="str">
        <f>IF(A984="P",CONCATENATE(INDEX('LŠZ P'!A$2:AP$2000,B984,3),"/",INDEX('LŠZ P'!A$2:AP$2000,B984,4)),CONCATENATE(INDEX('LŠZ H'!A$2:AI$2000,B984,3),"/",INDEX('LŠZ H'!A$2:AI$2000,B984,4)))</f>
        <v>MAGIC KISS/</v>
      </c>
      <c r="N984" s="459" t="e">
        <f>IF(A984="P",CONCATENATE(INDEX('LŠZ P'!A$2:AP$2000,B984,23),";",INDEX('LŠZ P'!A$2:AP$2000,B984,42)),CONCATENATE(INDEX('LŠZ H'!A$2:AI$2000,B984,23),";",INDEX('LŠZ H'!A$2:AI$2000,B984,39)))</f>
        <v>#REF!</v>
      </c>
      <c r="O984" s="462">
        <v>43808</v>
      </c>
      <c r="P984" s="255"/>
    </row>
    <row r="985" spans="1:16" x14ac:dyDescent="0.2">
      <c r="A985" s="461" t="s">
        <v>680</v>
      </c>
      <c r="B985" s="465">
        <v>410</v>
      </c>
      <c r="C985" s="454">
        <v>982</v>
      </c>
      <c r="D985" s="288" t="str">
        <f>IF(A985="P",INDEX('LŠZ P'!A$2:AP$2000,B985,11),INDEX('LŠZ H'!A$2:AI$2000,B985,11))</f>
        <v>DELTA CLUB BRATISLAVA</v>
      </c>
      <c r="E985" s="456" t="str">
        <f>IF(A985="P",INDEX('LŠZ P'!A$2:AP$2000,B985,5),INDEX('LŠZ H'!A$2:AI$2000,B985,5))</f>
        <v>OM-H410</v>
      </c>
      <c r="F985" s="457">
        <f>IF(A985="P",INDEX('LŠZ P'!A$2:AP$2000,B985,6),INDEX('LŠZ H'!A$2:AI$2000,B985,6))</f>
        <v>0</v>
      </c>
      <c r="G985" s="289" t="str">
        <f>IF(A985="P",INDEX('LŠZ P'!A$2:AP$2000,B985,21),INDEX('LŠZ H'!A$2:AI$2000,B985,21))</f>
        <v>0,5</v>
      </c>
      <c r="H985" s="457">
        <f>IF(A985="P",INDEX('LŠZ P'!A$2:AP$2000,B985,17),INDEX('LŠZ H'!A$2:AI$2000,B985,17))</f>
        <v>1984</v>
      </c>
      <c r="I985" s="254">
        <v>43082</v>
      </c>
      <c r="J985" s="289" t="str">
        <f>IF(A985="P",INDEX('LŠZ P'!A$2:AP$2000,B985,2),INDEX('LŠZ H'!A$2:AI$2000,B985,2))</f>
        <v>ZK</v>
      </c>
      <c r="K985" s="458" t="str">
        <f>IF(A985="P",CONCATENATE(INDEX('LŠZ P'!A$2:AP$2000,B985,24),",",INDEX('LŠZ P'!A$2:AP$2000,B985,26)," ",INDEX('LŠZ P'!A$2:AP$2000,B985,25)),CONCATENATE(INDEX('LŠZ H'!A$2:AI$2000,B985,24),",",INDEX('LŠZ H'!A$2:AI$2000,B985,26)," ",INDEX('LŠZ H'!A$2:AI$2000,B985,25)))</f>
        <v>1, 24</v>
      </c>
      <c r="L985" s="456" t="str">
        <f>IF(A985="P",INDEX('LŠZ P'!A$2:AP$2000,B985,20),INDEX('LŠZ H'!A$2:AI$2000,B985,20))</f>
        <v>P</v>
      </c>
      <c r="M985" s="456" t="str">
        <f>IF(A985="P",CONCATENATE(INDEX('LŠZ P'!A$2:AP$2000,B985,3),"/",INDEX('LŠZ P'!A$2:AP$2000,B985,4)),CONCATENATE(INDEX('LŠZ H'!A$2:AI$2000,B985,3),"/",INDEX('LŠZ H'!A$2:AI$2000,B985,4)))</f>
        <v>ZK 1B/</v>
      </c>
      <c r="N985" s="459" t="e">
        <f>IF(A985="P",CONCATENATE(INDEX('LŠZ P'!A$2:AP$2000,B985,23),";",INDEX('LŠZ P'!A$2:AP$2000,B985,42)),CONCATENATE(INDEX('LŠZ H'!A$2:AI$2000,B985,23),";",INDEX('LŠZ H'!A$2:AI$2000,B985,39)))</f>
        <v>#REF!</v>
      </c>
      <c r="O985" s="462">
        <v>43809</v>
      </c>
      <c r="P985" s="255"/>
    </row>
    <row r="986" spans="1:16" x14ac:dyDescent="0.2">
      <c r="A986" s="461" t="s">
        <v>680</v>
      </c>
      <c r="B986" s="465">
        <v>411</v>
      </c>
      <c r="C986" s="454">
        <v>983</v>
      </c>
      <c r="D986" s="288" t="str">
        <f>IF(A986="P",INDEX('LŠZ P'!A$2:AP$2000,B986,11),INDEX('LŠZ H'!A$2:AI$2000,B986,11))</f>
        <v>DELTA CLUB BRATISLAVA</v>
      </c>
      <c r="E986" s="456" t="str">
        <f>IF(A986="P",INDEX('LŠZ P'!A$2:AP$2000,B986,5),INDEX('LŠZ H'!A$2:AI$2000,B986,5))</f>
        <v>OM-H411</v>
      </c>
      <c r="F986" s="457">
        <f>IF(A986="P",INDEX('LŠZ P'!A$2:AP$2000,B986,6),INDEX('LŠZ H'!A$2:AI$2000,B986,6))</f>
        <v>0</v>
      </c>
      <c r="G986" s="289" t="str">
        <f>IF(A986="P",INDEX('LŠZ P'!A$2:AP$2000,B986,21),INDEX('LŠZ H'!A$2:AI$2000,B986,21))</f>
        <v>3,43</v>
      </c>
      <c r="H986" s="457">
        <f>IF(A986="P",INDEX('LŠZ P'!A$2:AP$2000,B986,17),INDEX('LŠZ H'!A$2:AI$2000,B986,17))</f>
        <v>1985</v>
      </c>
      <c r="I986" s="254">
        <v>43082</v>
      </c>
      <c r="J986" s="289" t="str">
        <f>IF(A986="P",INDEX('LŠZ P'!A$2:AP$2000,B986,2),INDEX('LŠZ H'!A$2:AI$2000,B986,2))</f>
        <v>ZK</v>
      </c>
      <c r="K986" s="458" t="str">
        <f>IF(A986="P",CONCATENATE(INDEX('LŠZ P'!A$2:AP$2000,B986,24),",",INDEX('LŠZ P'!A$2:AP$2000,B986,26)," ",INDEX('LŠZ P'!A$2:AP$2000,B986,25)),CONCATENATE(INDEX('LŠZ H'!A$2:AI$2000,B986,24),",",INDEX('LŠZ H'!A$2:AI$2000,B986,26)," ",INDEX('LŠZ H'!A$2:AI$2000,B986,25)))</f>
        <v>2, 24,5</v>
      </c>
      <c r="L986" s="456" t="str">
        <f>IF(A986="P",INDEX('LŠZ P'!A$2:AP$2000,B986,20),INDEX('LŠZ H'!A$2:AI$2000,B986,20))</f>
        <v>P</v>
      </c>
      <c r="M986" s="456" t="str">
        <f>IF(A986="P",CONCATENATE(INDEX('LŠZ P'!A$2:AP$2000,B986,3),"/",INDEX('LŠZ P'!A$2:AP$2000,B986,4)),CONCATENATE(INDEX('LŠZ H'!A$2:AI$2000,B986,3),"/",INDEX('LŠZ H'!A$2:AI$2000,B986,4)))</f>
        <v>UNO/</v>
      </c>
      <c r="N986" s="459" t="e">
        <f>IF(A986="P",CONCATENATE(INDEX('LŠZ P'!A$2:AP$2000,B986,23),";",INDEX('LŠZ P'!A$2:AP$2000,B986,42)),CONCATENATE(INDEX('LŠZ H'!A$2:AI$2000,B986,23),";",INDEX('LŠZ H'!A$2:AI$2000,B986,39)))</f>
        <v>#REF!</v>
      </c>
      <c r="O986" s="462">
        <v>43808</v>
      </c>
      <c r="P986" s="255"/>
    </row>
    <row r="987" spans="1:16" x14ac:dyDescent="0.2">
      <c r="A987" s="461" t="s">
        <v>991</v>
      </c>
      <c r="B987" s="465">
        <v>1162</v>
      </c>
      <c r="C987" s="454">
        <v>984</v>
      </c>
      <c r="D987" s="288" t="str">
        <f>IF(A987="P",INDEX('LŠZ P'!A$2:AP$2000,B987,11),INDEX('LŠZ H'!A$2:AI$2000,B987,11))</f>
        <v>Bc. František KARASZ</v>
      </c>
      <c r="E987" s="456" t="str">
        <f>IF(A987="P",INDEX('LŠZ P'!A$2:AP$2000,B987,5),INDEX('LŠZ H'!A$2:AI$2000,B987,5))</f>
        <v>OM-L162</v>
      </c>
      <c r="F987" s="457">
        <f>IF(A987="P",INDEX('LŠZ P'!A$2:AP$2000,B987,6),INDEX('LŠZ H'!A$2:AI$2000,B987,6))</f>
        <v>0</v>
      </c>
      <c r="G987" s="289" t="str">
        <f>IF(A987="P",INDEX('LŠZ P'!A$2:AP$2000,B987,21),INDEX('LŠZ H'!A$2:AI$2000,B987,21))</f>
        <v>P</v>
      </c>
      <c r="H987" s="457">
        <f>IF(A987="P",INDEX('LŠZ P'!A$2:AP$2000,B987,17),INDEX('LŠZ H'!A$2:AI$2000,B987,17))</f>
        <v>16339</v>
      </c>
      <c r="I987" s="254">
        <v>43082</v>
      </c>
      <c r="J987" s="289" t="str">
        <f>IF(A987="P",INDEX('LŠZ P'!A$2:AP$2000,B987,2),INDEX('LŠZ H'!A$2:AI$2000,B987,2))</f>
        <v>PK</v>
      </c>
      <c r="K987" s="458" t="str">
        <f>IF(A987="P",CONCATENATE(INDEX('LŠZ P'!A$2:AP$2000,B987,24),",",INDEX('LŠZ P'!A$2:AP$2000,B987,26)," ",INDEX('LŠZ P'!A$2:AP$2000,B987,25)),CONCATENATE(INDEX('LŠZ H'!A$2:AI$2000,B987,24),",",INDEX('LŠZ H'!A$2:AI$2000,B987,26)," ",INDEX('LŠZ H'!A$2:AI$2000,B987,25)))</f>
        <v>Dubičie 12/192,962 37 Kováčová</v>
      </c>
      <c r="L987" s="456" t="str">
        <f>IF(A987="P",INDEX('LŠZ P'!A$2:AP$2000,B987,20),INDEX('LŠZ H'!A$2:AI$2000,B987,20))</f>
        <v>Čierny</v>
      </c>
      <c r="M987" s="456" t="str">
        <f>IF(A987="P",CONCATENATE(INDEX('LŠZ P'!A$2:AP$2000,B987,3),"/",INDEX('LŠZ P'!A$2:AP$2000,B987,4)),CONCATENATE(INDEX('LŠZ H'!A$2:AI$2000,B987,3),"/",INDEX('LŠZ H'!A$2:AI$2000,B987,4)))</f>
        <v>COMET 2 L/</v>
      </c>
      <c r="N987" s="459" t="str">
        <f>IF(A987="P",CONCATENATE(INDEX('LŠZ P'!A$2:AP$2000,B987,23),";",INDEX('LŠZ P'!A$2:AP$2000,B987,42)),CONCATENATE(INDEX('LŠZ H'!A$2:AI$2000,B987,23),";",INDEX('LŠZ H'!A$2:AI$2000,B987,39)))</f>
        <v>23,45;</v>
      </c>
      <c r="O987" s="462">
        <v>43803</v>
      </c>
      <c r="P987" s="255"/>
    </row>
    <row r="988" spans="1:16" x14ac:dyDescent="0.2">
      <c r="A988" s="463" t="s">
        <v>991</v>
      </c>
      <c r="B988" s="465">
        <v>927</v>
      </c>
      <c r="C988" s="454">
        <v>985</v>
      </c>
      <c r="D988" s="288" t="str">
        <f>IF(A988="P",INDEX('LŠZ P'!A$2:AP$2000,B988,11),INDEX('LŠZ H'!A$2:AI$2000,B988,11))</f>
        <v>Ing. Peter PONDUŠA</v>
      </c>
      <c r="E988" s="456" t="str">
        <f>IF(A988="P",INDEX('LŠZ P'!A$2:AP$2000,B988,5),INDEX('LŠZ H'!A$2:AI$2000,B988,5))</f>
        <v>OM-P927</v>
      </c>
      <c r="F988" s="457">
        <f>IF(A988="P",INDEX('LŠZ P'!A$2:AP$2000,B988,6),INDEX('LŠZ H'!A$2:AI$2000,B988,6))</f>
        <v>0</v>
      </c>
      <c r="G988" s="289" t="str">
        <f>IF(A988="P",INDEX('LŠZ P'!A$2:AP$2000,B988,21),INDEX('LŠZ H'!A$2:AI$2000,B988,21))</f>
        <v>V</v>
      </c>
      <c r="H988" s="457">
        <f>IF(A988="P",INDEX('LŠZ P'!A$2:AP$2000,B988,17),INDEX('LŠZ H'!A$2:AI$2000,B988,17))</f>
        <v>21196</v>
      </c>
      <c r="I988" s="254">
        <v>43082</v>
      </c>
      <c r="J988" s="289" t="str">
        <f>IF(A988="P",INDEX('LŠZ P'!A$2:AP$2000,B988,2),INDEX('LŠZ H'!A$2:AI$2000,B988,2))</f>
        <v>PK</v>
      </c>
      <c r="K988" s="458" t="str">
        <f>IF(A988="P",CONCATENATE(INDEX('LŠZ P'!A$2:AP$2000,B988,24),",",INDEX('LŠZ P'!A$2:AP$2000,B988,26)," ",INDEX('LŠZ P'!A$2:AP$2000,B988,25)),CONCATENATE(INDEX('LŠZ H'!A$2:AI$2000,B988,24),",",INDEX('LŠZ H'!A$2:AI$2000,B988,26)," ",INDEX('LŠZ H'!A$2:AI$2000,B988,25)))</f>
        <v>Popradskej brigády 746/24,058 01 Poprad</v>
      </c>
      <c r="L988" s="456" t="str">
        <f>IF(A988="P",INDEX('LŠZ P'!A$2:AP$2000,B988,20),INDEX('LŠZ H'!A$2:AI$2000,B988,20))</f>
        <v>Adame</v>
      </c>
      <c r="M988" s="456" t="str">
        <f>IF(A988="P",CONCATENATE(INDEX('LŠZ P'!A$2:AP$2000,B988,3),"/",INDEX('LŠZ P'!A$2:AP$2000,B988,4)),CONCATENATE(INDEX('LŠZ H'!A$2:AI$2000,B988,3),"/",INDEX('LŠZ H'!A$2:AI$2000,B988,4)))</f>
        <v>CHARGER 2 28/</v>
      </c>
      <c r="N988" s="459" t="str">
        <f>IF(A988="P",CONCATENATE(INDEX('LŠZ P'!A$2:AP$2000,B988,23),";",INDEX('LŠZ P'!A$2:AP$2000,B988,42)),CONCATENATE(INDEX('LŠZ H'!A$2:AI$2000,B988,23),";",INDEX('LŠZ H'!A$2:AI$2000,B988,39)))</f>
        <v>0;</v>
      </c>
      <c r="O988" s="462">
        <v>43431</v>
      </c>
      <c r="P988" s="255"/>
    </row>
    <row r="989" spans="1:16" x14ac:dyDescent="0.2">
      <c r="A989" s="461" t="s">
        <v>991</v>
      </c>
      <c r="B989" s="465">
        <v>1200</v>
      </c>
      <c r="C989" s="454">
        <v>986</v>
      </c>
      <c r="D989" s="288" t="str">
        <f>IF(A989="P",INDEX('LŠZ P'!A$2:AP$2000,B989,11),INDEX('LŠZ H'!A$2:AI$2000,B989,11))</f>
        <v>Roman URBÁNEK</v>
      </c>
      <c r="E989" s="456" t="str">
        <f>IF(A989="P",INDEX('LŠZ P'!A$2:AP$2000,B989,5),INDEX('LŠZ H'!A$2:AI$2000,B989,5))</f>
        <v>OM-L200</v>
      </c>
      <c r="F989" s="457" t="str">
        <f>IF(A989="P",INDEX('LŠZ P'!A$2:AP$2000,B989,6),INDEX('LŠZ H'!A$2:AI$2000,B989,6))</f>
        <v>P062</v>
      </c>
      <c r="G989" s="289" t="str">
        <f>IF(A989="P",INDEX('LŠZ P'!A$2:AP$2000,B989,21),INDEX('LŠZ H'!A$2:AI$2000,B989,21))</f>
        <v>V</v>
      </c>
      <c r="H989" s="457">
        <f>IF(A989="P",INDEX('LŠZ P'!A$2:AP$2000,B989,17),INDEX('LŠZ H'!A$2:AI$2000,B989,17))</f>
        <v>19134</v>
      </c>
      <c r="I989" s="254">
        <v>43083</v>
      </c>
      <c r="J989" s="289" t="str">
        <f>IF(A989="P",INDEX('LŠZ P'!A$2:AP$2000,B989,2),INDEX('LŠZ H'!A$2:AI$2000,B989,2))</f>
        <v>MPK</v>
      </c>
      <c r="K989" s="458" t="str">
        <f>IF(A989="P",CONCATENATE(INDEX('LŠZ P'!A$2:AP$2000,B989,24),",",INDEX('LŠZ P'!A$2:AP$2000,B989,26)," ",INDEX('LŠZ P'!A$2:AP$2000,B989,25)),CONCATENATE(INDEX('LŠZ H'!A$2:AI$2000,B989,24),",",INDEX('LŠZ H'!A$2:AI$2000,B989,26)," ",INDEX('LŠZ H'!A$2:AI$2000,B989,25)))</f>
        <v>Slnečná 1,949 01 Nitra</v>
      </c>
      <c r="L989" s="456" t="str">
        <f>IF(A989="P",INDEX('LŠZ P'!A$2:AP$2000,B989,20),INDEX('LŠZ H'!A$2:AI$2000,B989,20))</f>
        <v>Mitter</v>
      </c>
      <c r="M989" s="456" t="str">
        <f>IF(A989="P",CONCATENATE(INDEX('LŠZ P'!A$2:AP$2000,B989,3),"/",INDEX('LŠZ P'!A$2:AP$2000,B989,4)),CONCATENATE(INDEX('LŠZ H'!A$2:AI$2000,B989,3),"/",INDEX('LŠZ H'!A$2:AI$2000,B989,4)))</f>
        <v>GTX/</v>
      </c>
      <c r="N989" s="459" t="str">
        <f>IF(A989="P",CONCATENATE(INDEX('LŠZ P'!A$2:AP$2000,B989,23),";",INDEX('LŠZ P'!A$2:AP$2000,B989,42)),CONCATENATE(INDEX('LŠZ H'!A$2:AI$2000,B989,23),";",INDEX('LŠZ H'!A$2:AI$2000,B989,39)))</f>
        <v>60;</v>
      </c>
      <c r="O989" s="462">
        <v>43806</v>
      </c>
      <c r="P989" s="255"/>
    </row>
    <row r="990" spans="1:16" x14ac:dyDescent="0.2">
      <c r="A990" s="461" t="s">
        <v>991</v>
      </c>
      <c r="B990" s="465">
        <v>1075</v>
      </c>
      <c r="C990" s="454">
        <v>987</v>
      </c>
      <c r="D990" s="288" t="str">
        <f>IF(A990="P",INDEX('LŠZ P'!A$2:AP$2000,B990,11),INDEX('LŠZ H'!A$2:AI$2000,B990,11))</f>
        <v>Michal HALABURDA</v>
      </c>
      <c r="E990" s="456" t="str">
        <f>IF(A990="P",INDEX('LŠZ P'!A$2:AP$2000,B990,5),INDEX('LŠZ H'!A$2:AI$2000,B990,5))</f>
        <v>OM-L075</v>
      </c>
      <c r="F990" s="457">
        <f>IF(A990="P",INDEX('LŠZ P'!A$2:AP$2000,B990,6),INDEX('LŠZ H'!A$2:AI$2000,B990,6))</f>
        <v>0</v>
      </c>
      <c r="G990" s="289" t="str">
        <f>IF(A990="P",INDEX('LŠZ P'!A$2:AP$2000,B990,21),INDEX('LŠZ H'!A$2:AI$2000,B990,21))</f>
        <v>P</v>
      </c>
      <c r="H990" s="457">
        <f>IF(A990="P",INDEX('LŠZ P'!A$2:AP$2000,B990,17),INDEX('LŠZ H'!A$2:AI$2000,B990,17))</f>
        <v>16001</v>
      </c>
      <c r="I990" s="254">
        <v>43083</v>
      </c>
      <c r="J990" s="289" t="str">
        <f>IF(A990="P",INDEX('LŠZ P'!A$2:AP$2000,B990,2),INDEX('LŠZ H'!A$2:AI$2000,B990,2))</f>
        <v>PK</v>
      </c>
      <c r="K990" s="458" t="str">
        <f>IF(A990="P",CONCATENATE(INDEX('LŠZ P'!A$2:AP$2000,B990,24),",",INDEX('LŠZ P'!A$2:AP$2000,B990,26)," ",INDEX('LŠZ P'!A$2:AP$2000,B990,25)),CONCATENATE(INDEX('LŠZ H'!A$2:AI$2000,B990,24),",",INDEX('LŠZ H'!A$2:AI$2000,B990,26)," ",INDEX('LŠZ H'!A$2:AI$2000,B990,25)))</f>
        <v>Jurkovičova 21,949 11 Nitra</v>
      </c>
      <c r="L990" s="456" t="str">
        <f>IF(A990="P",INDEX('LŠZ P'!A$2:AP$2000,B990,20),INDEX('LŠZ H'!A$2:AI$2000,B990,20))</f>
        <v>Mitter</v>
      </c>
      <c r="M990" s="456" t="str">
        <f>IF(A990="P",CONCATENATE(INDEX('LŠZ P'!A$2:AP$2000,B990,3),"/",INDEX('LŠZ P'!A$2:AP$2000,B990,4)),CONCATENATE(INDEX('LŠZ H'!A$2:AI$2000,B990,3),"/",INDEX('LŠZ H'!A$2:AI$2000,B990,4)))</f>
        <v>BOLERO 5 L/</v>
      </c>
      <c r="N990" s="459" t="str">
        <f>IF(A990="P",CONCATENATE(INDEX('LŠZ P'!A$2:AP$2000,B990,23),";",INDEX('LŠZ P'!A$2:AP$2000,B990,42)),CONCATENATE(INDEX('LŠZ H'!A$2:AI$2000,B990,23),";",INDEX('LŠZ H'!A$2:AI$2000,B990,39)))</f>
        <v>10;</v>
      </c>
      <c r="O990" s="462">
        <v>43810</v>
      </c>
      <c r="P990" s="255"/>
    </row>
    <row r="991" spans="1:16" x14ac:dyDescent="0.2">
      <c r="A991" s="461" t="s">
        <v>991</v>
      </c>
      <c r="B991" s="465">
        <v>1123</v>
      </c>
      <c r="C991" s="454">
        <v>988</v>
      </c>
      <c r="D991" s="288" t="str">
        <f>IF(A991="P",INDEX('LŠZ P'!A$2:AP$2000,B991,11),INDEX('LŠZ H'!A$2:AI$2000,B991,11))</f>
        <v>Barbora BROSKOVÁ</v>
      </c>
      <c r="E991" s="456" t="str">
        <f>IF(A991="P",INDEX('LŠZ P'!A$2:AP$2000,B991,5),INDEX('LŠZ H'!A$2:AI$2000,B991,5))</f>
        <v>OM-L123</v>
      </c>
      <c r="F991" s="457">
        <f>IF(A991="P",INDEX('LŠZ P'!A$2:AP$2000,B991,6),INDEX('LŠZ H'!A$2:AI$2000,B991,6))</f>
        <v>0</v>
      </c>
      <c r="G991" s="289" t="str">
        <f>IF(A991="P",INDEX('LŠZ P'!A$2:AP$2000,B991,21),INDEX('LŠZ H'!A$2:AI$2000,B991,21))</f>
        <v>P</v>
      </c>
      <c r="H991" s="457">
        <f>IF(A991="P",INDEX('LŠZ P'!A$2:AP$2000,B991,17),INDEX('LŠZ H'!A$2:AI$2000,B991,17))</f>
        <v>19123</v>
      </c>
      <c r="I991" s="254">
        <v>43083</v>
      </c>
      <c r="J991" s="289" t="str">
        <f>IF(A991="P",INDEX('LŠZ P'!A$2:AP$2000,B991,2),INDEX('LŠZ H'!A$2:AI$2000,B991,2))</f>
        <v>PK</v>
      </c>
      <c r="K991" s="458" t="str">
        <f>IF(A991="P",CONCATENATE(INDEX('LŠZ P'!A$2:AP$2000,B991,24),",",INDEX('LŠZ P'!A$2:AP$2000,B991,26)," ",INDEX('LŠZ P'!A$2:AP$2000,B991,25)),CONCATENATE(INDEX('LŠZ H'!A$2:AI$2000,B991,24),",",INDEX('LŠZ H'!A$2:AI$2000,B991,26)," ",INDEX('LŠZ H'!A$2:AI$2000,B991,25)))</f>
        <v>Hlavná 21/1,032 02 Závažná Poruba</v>
      </c>
      <c r="L991" s="456" t="str">
        <f>IF(A991="P",INDEX('LŠZ P'!A$2:AP$2000,B991,20),INDEX('LŠZ H'!A$2:AI$2000,B991,20))</f>
        <v>Muhelyi</v>
      </c>
      <c r="M991" s="456" t="str">
        <f>IF(A991="P",CONCATENATE(INDEX('LŠZ P'!A$2:AP$2000,B991,3),"/",INDEX('LŠZ P'!A$2:AP$2000,B991,4)),CONCATENATE(INDEX('LŠZ H'!A$2:AI$2000,B991,3),"/",INDEX('LŠZ H'!A$2:AI$2000,B991,4)))</f>
        <v>EPSILON 9 22/</v>
      </c>
      <c r="N991" s="459" t="str">
        <f>IF(A991="P",CONCATENATE(INDEX('LŠZ P'!A$2:AP$2000,B991,23),";",INDEX('LŠZ P'!A$2:AP$2000,B991,42)),CONCATENATE(INDEX('LŠZ H'!A$2:AI$2000,B991,23),";",INDEX('LŠZ H'!A$2:AI$2000,B991,39)))</f>
        <v>59;</v>
      </c>
      <c r="O991" s="462">
        <v>43806</v>
      </c>
      <c r="P991" s="255"/>
    </row>
    <row r="992" spans="1:16" x14ac:dyDescent="0.2">
      <c r="A992" s="461" t="s">
        <v>991</v>
      </c>
      <c r="B992" s="465">
        <v>398</v>
      </c>
      <c r="C992" s="454">
        <v>989</v>
      </c>
      <c r="D992" s="288" t="str">
        <f>IF(A992="P",INDEX('LŠZ P'!A$2:AP$2000,B992,11),INDEX('LŠZ H'!A$2:AI$2000,B992,11))</f>
        <v>Jozef  IVAŠKA</v>
      </c>
      <c r="E992" s="456" t="str">
        <f>IF(A992="P",INDEX('LŠZ P'!A$2:AP$2000,B992,5),INDEX('LŠZ H'!A$2:AI$2000,B992,5))</f>
        <v>OM-P398</v>
      </c>
      <c r="F992" s="457" t="str">
        <f>IF(A992="P",INDEX('LŠZ P'!A$2:AP$2000,B992,6),INDEX('LŠZ H'!A$2:AI$2000,B992,6))</f>
        <v>P398</v>
      </c>
      <c r="G992" s="289" t="str">
        <f>IF(A992="P",INDEX('LŠZ P'!A$2:AP$2000,B992,21),INDEX('LŠZ H'!A$2:AI$2000,B992,21))</f>
        <v>P,P</v>
      </c>
      <c r="H992" s="457">
        <f>IF(A992="P",INDEX('LŠZ P'!A$2:AP$2000,B992,17),INDEX('LŠZ H'!A$2:AI$2000,B992,17))</f>
        <v>14392</v>
      </c>
      <c r="I992" s="254">
        <v>43083</v>
      </c>
      <c r="J992" s="289" t="str">
        <f>IF(A992="P",INDEX('LŠZ P'!A$2:AP$2000,B992,2),INDEX('LŠZ H'!A$2:AI$2000,B992,2))</f>
        <v>MPK</v>
      </c>
      <c r="K992" s="458" t="str">
        <f>IF(A992="P",CONCATENATE(INDEX('LŠZ P'!A$2:AP$2000,B992,24),",",INDEX('LŠZ P'!A$2:AP$2000,B992,26)," ",INDEX('LŠZ P'!A$2:AP$2000,B992,25)),CONCATENATE(INDEX('LŠZ H'!A$2:AI$2000,B992,24),",",INDEX('LŠZ H'!A$2:AI$2000,B992,26)," ",INDEX('LŠZ H'!A$2:AI$2000,B992,25)))</f>
        <v xml:space="preserve">Diaková 68,038 02 </v>
      </c>
      <c r="L992" s="456" t="str">
        <f>IF(A992="P",INDEX('LŠZ P'!A$2:AP$2000,B992,20),INDEX('LŠZ H'!A$2:AI$2000,B992,20))</f>
        <v>Vrabec/Jančiar</v>
      </c>
      <c r="M992" s="456" t="str">
        <f>IF(A992="P",CONCATENATE(INDEX('LŠZ P'!A$2:AP$2000,B992,3),"/",INDEX('LŠZ P'!A$2:AP$2000,B992,4)),CONCATENATE(INDEX('LŠZ H'!A$2:AI$2000,B992,3),"/",INDEX('LŠZ H'!A$2:AI$2000,B992,4)))</f>
        <v>PLUTO TM Bi XXL/PTT 1</v>
      </c>
      <c r="N992" s="459" t="str">
        <f>IF(A992="P",CONCATENATE(INDEX('LŠZ P'!A$2:AP$2000,B992,23),";",INDEX('LŠZ P'!A$2:AP$2000,B992,42)),CONCATENATE(INDEX('LŠZ H'!A$2:AI$2000,B992,23),";",INDEX('LŠZ H'!A$2:AI$2000,B992,39)))</f>
        <v>230//115;</v>
      </c>
      <c r="O992" s="462">
        <v>43811</v>
      </c>
      <c r="P992" s="255"/>
    </row>
    <row r="993" spans="1:16" x14ac:dyDescent="0.2">
      <c r="A993" s="461" t="s">
        <v>991</v>
      </c>
      <c r="B993" s="465">
        <v>89</v>
      </c>
      <c r="C993" s="454">
        <v>990</v>
      </c>
      <c r="D993" s="288" t="str">
        <f>IF(A993="P",INDEX('LŠZ P'!A$2:AP$2000,B993,11),INDEX('LŠZ H'!A$2:AI$2000,B993,11))</f>
        <v>Ing. Mgr. Attila FABIÁN</v>
      </c>
      <c r="E993" s="456" t="str">
        <f>IF(A993="P",INDEX('LŠZ P'!A$2:AP$2000,B993,5),INDEX('LŠZ H'!A$2:AI$2000,B993,5))</f>
        <v>OM-P089</v>
      </c>
      <c r="F993" s="457">
        <f>IF(A993="P",INDEX('LŠZ P'!A$2:AP$2000,B993,6),INDEX('LŠZ H'!A$2:AI$2000,B993,6))</f>
        <v>0</v>
      </c>
      <c r="G993" s="289" t="str">
        <f>IF(A993="P",INDEX('LŠZ P'!A$2:AP$2000,B993,21),INDEX('LŠZ H'!A$2:AI$2000,B993,21))</f>
        <v>V</v>
      </c>
      <c r="H993" s="457">
        <f>IF(A993="P",INDEX('LŠZ P'!A$2:AP$2000,B993,17),INDEX('LŠZ H'!A$2:AI$2000,B993,17))</f>
        <v>21017</v>
      </c>
      <c r="I993" s="254">
        <v>43083</v>
      </c>
      <c r="J993" s="289" t="str">
        <f>IF(A993="P",INDEX('LŠZ P'!A$2:AP$2000,B993,2),INDEX('LŠZ H'!A$2:AI$2000,B993,2))</f>
        <v>PK</v>
      </c>
      <c r="K993" s="458" t="str">
        <f>IF(A993="P",CONCATENATE(INDEX('LŠZ P'!A$2:AP$2000,B993,24),",",INDEX('LŠZ P'!A$2:AP$2000,B993,26)," ",INDEX('LŠZ P'!A$2:AP$2000,B993,25)),CONCATENATE(INDEX('LŠZ H'!A$2:AI$2000,B993,24),",",INDEX('LŠZ H'!A$2:AI$2000,B993,26)," ",INDEX('LŠZ H'!A$2:AI$2000,B993,25)))</f>
        <v>Mieru 58,984 01 Lučenec</v>
      </c>
      <c r="L993" s="456" t="str">
        <f>IF(A993="P",INDEX('LŠZ P'!A$2:AP$2000,B993,20),INDEX('LŠZ H'!A$2:AI$2000,B993,20))</f>
        <v>Kišš</v>
      </c>
      <c r="M993" s="456" t="str">
        <f>IF(A993="P",CONCATENATE(INDEX('LŠZ P'!A$2:AP$2000,B993,3),"/",INDEX('LŠZ P'!A$2:AP$2000,B993,4)),CONCATENATE(INDEX('LŠZ H'!A$2:AI$2000,B993,3),"/",INDEX('LŠZ H'!A$2:AI$2000,B993,4)))</f>
        <v>EONA 2 S/</v>
      </c>
      <c r="N993" s="459" t="str">
        <f>IF(A993="P",CONCATENATE(INDEX('LŠZ P'!A$2:AP$2000,B993,23),";",INDEX('LŠZ P'!A$2:AP$2000,B993,42)),CONCATENATE(INDEX('LŠZ H'!A$2:AI$2000,B993,23),";",INDEX('LŠZ H'!A$2:AI$2000,B993,39)))</f>
        <v>2;</v>
      </c>
      <c r="O993" s="462">
        <v>43811</v>
      </c>
      <c r="P993" s="255"/>
    </row>
    <row r="994" spans="1:16" x14ac:dyDescent="0.2">
      <c r="A994" s="463" t="s">
        <v>991</v>
      </c>
      <c r="B994" s="465">
        <v>1275</v>
      </c>
      <c r="C994" s="454">
        <v>991</v>
      </c>
      <c r="D994" s="288" t="str">
        <f>IF(A994="P",INDEX('LŠZ P'!A$2:AP$2000,B994,11),INDEX('LŠZ H'!A$2:AI$2000,B994,11))</f>
        <v>Jozef IVAŠKA</v>
      </c>
      <c r="E994" s="456" t="str">
        <f>IF(A994="P",INDEX('LŠZ P'!A$2:AP$2000,B994,5),INDEX('LŠZ H'!A$2:AI$2000,B994,5))</f>
        <v>OM-L275</v>
      </c>
      <c r="F994" s="457">
        <f>IF(A994="P",INDEX('LŠZ P'!A$2:AP$2000,B994,6),INDEX('LŠZ H'!A$2:AI$2000,B994,6))</f>
        <v>0</v>
      </c>
      <c r="G994" s="289" t="str">
        <f>IF(A994="P",INDEX('LŠZ P'!A$2:AP$2000,B994,21),INDEX('LŠZ H'!A$2:AI$2000,B994,21))</f>
        <v>P</v>
      </c>
      <c r="H994" s="457">
        <f>IF(A994="P",INDEX('LŠZ P'!A$2:AP$2000,B994,17),INDEX('LŠZ H'!A$2:AI$2000,B994,17))</f>
        <v>17975</v>
      </c>
      <c r="I994" s="254">
        <v>43083</v>
      </c>
      <c r="J994" s="289" t="str">
        <f>IF(A994="P",INDEX('LŠZ P'!A$2:AP$2000,B994,2),INDEX('LŠZ H'!A$2:AI$2000,B994,2))</f>
        <v>PK</v>
      </c>
      <c r="K994" s="458" t="str">
        <f>IF(A994="P",CONCATENATE(INDEX('LŠZ P'!A$2:AP$2000,B994,24),",",INDEX('LŠZ P'!A$2:AP$2000,B994,26)," ",INDEX('LŠZ P'!A$2:AP$2000,B994,25)),CONCATENATE(INDEX('LŠZ H'!A$2:AI$2000,B994,24),",",INDEX('LŠZ H'!A$2:AI$2000,B994,26)," ",INDEX('LŠZ H'!A$2:AI$2000,B994,25)))</f>
        <v xml:space="preserve">Diaková 68,038 02 </v>
      </c>
      <c r="L994" s="456" t="str">
        <f>IF(A994="P",INDEX('LŠZ P'!A$2:AP$2000,B994,20),INDEX('LŠZ H'!A$2:AI$2000,B994,20))</f>
        <v>Vrabec</v>
      </c>
      <c r="M994" s="456" t="str">
        <f>IF(A994="P",CONCATENATE(INDEX('LŠZ P'!A$2:AP$2000,B994,3),"/",INDEX('LŠZ P'!A$2:AP$2000,B994,4)),CONCATENATE(INDEX('LŠZ H'!A$2:AI$2000,B994,3),"/",INDEX('LŠZ H'!A$2:AI$2000,B994,4)))</f>
        <v>VENUS 4 L/</v>
      </c>
      <c r="N994" s="459" t="str">
        <f>IF(A994="P",CONCATENATE(INDEX('LŠZ P'!A$2:AP$2000,B994,23),";",INDEX('LŠZ P'!A$2:AP$2000,B994,42)),CONCATENATE(INDEX('LŠZ H'!A$2:AI$2000,B994,23),";",INDEX('LŠZ H'!A$2:AI$2000,B994,39)))</f>
        <v>40;</v>
      </c>
      <c r="O994" s="462">
        <v>43813</v>
      </c>
      <c r="P994" s="255"/>
    </row>
    <row r="995" spans="1:16" x14ac:dyDescent="0.2">
      <c r="A995" s="461" t="s">
        <v>680</v>
      </c>
      <c r="B995" s="465">
        <v>44</v>
      </c>
      <c r="C995" s="454">
        <v>992</v>
      </c>
      <c r="D995" s="288" t="str">
        <f>IF(A995="P",INDEX('LŠZ P'!A$2:AP$2000,B995,11),INDEX('LŠZ H'!A$2:AI$2000,B995,11))</f>
        <v>Ing. František ŠČERBA</v>
      </c>
      <c r="E995" s="456" t="str">
        <f>IF(A995="P",INDEX('LŠZ P'!A$2:AP$2000,B995,5),INDEX('LŠZ H'!A$2:AI$2000,B995,5))</f>
        <v>OM-H044</v>
      </c>
      <c r="F995" s="457">
        <f>IF(A995="P",INDEX('LŠZ P'!A$2:AP$2000,B995,6),INDEX('LŠZ H'!A$2:AI$2000,B995,6))</f>
        <v>0</v>
      </c>
      <c r="G995" s="289" t="str">
        <f>IF(A995="P",INDEX('LŠZ P'!A$2:AP$2000,B995,21),INDEX('LŠZ H'!A$2:AI$2000,B995,21))</f>
        <v>12,40/30</v>
      </c>
      <c r="H995" s="457">
        <f>IF(A995="P",INDEX('LŠZ P'!A$2:AP$2000,B995,17),INDEX('LŠZ H'!A$2:AI$2000,B995,17))</f>
        <v>2011</v>
      </c>
      <c r="I995" s="254">
        <v>43086</v>
      </c>
      <c r="J995" s="289" t="str">
        <f>IF(A995="P",INDEX('LŠZ P'!A$2:AP$2000,B995,2),INDEX('LŠZ H'!A$2:AI$2000,B995,2))</f>
        <v>MZK</v>
      </c>
      <c r="K995" s="458" t="str">
        <f>IF(A995="P",CONCATENATE(INDEX('LŠZ P'!A$2:AP$2000,B995,24),",",INDEX('LŠZ P'!A$2:AP$2000,B995,26)," ",INDEX('LŠZ P'!A$2:AP$2000,B995,25)),CONCATENATE(INDEX('LŠZ H'!A$2:AI$2000,B995,24),",",INDEX('LŠZ H'!A$2:AI$2000,B995,26)," ",INDEX('LŠZ H'!A$2:AI$2000,B995,25)))</f>
        <v>2, 218</v>
      </c>
      <c r="L995" s="456" t="str">
        <f>IF(A995="P",INDEX('LŠZ P'!A$2:AP$2000,B995,20),INDEX('LŠZ H'!A$2:AI$2000,B995,20))</f>
        <v>P</v>
      </c>
      <c r="M995" s="456" t="str">
        <f>IF(A995="P",CONCATENATE(INDEX('LŠZ P'!A$2:AP$2000,B995,3),"/",INDEX('LŠZ P'!A$2:AP$2000,B995,4)),CONCATENATE(INDEX('LŠZ H'!A$2:AI$2000,B995,3),"/",INDEX('LŠZ H'!A$2:AI$2000,B995,4)))</f>
        <v>APOLLO/COSMOS/</v>
      </c>
      <c r="N995" s="459" t="e">
        <f>IF(A995="P",CONCATENATE(INDEX('LŠZ P'!A$2:AP$2000,B995,23),";",INDEX('LŠZ P'!A$2:AP$2000,B995,42)),CONCATENATE(INDEX('LŠZ H'!A$2:AI$2000,B995,23),";",INDEX('LŠZ H'!A$2:AI$2000,B995,39)))</f>
        <v>#REF!</v>
      </c>
      <c r="O995" s="462">
        <v>43800</v>
      </c>
      <c r="P995" s="255"/>
    </row>
    <row r="996" spans="1:16" x14ac:dyDescent="0.2">
      <c r="A996" s="463" t="s">
        <v>991</v>
      </c>
      <c r="B996" s="465">
        <v>546</v>
      </c>
      <c r="C996" s="454">
        <v>993</v>
      </c>
      <c r="D996" s="288" t="str">
        <f>IF(A996="P",INDEX('LŠZ P'!A$2:AP$2000,B996,11),INDEX('LŠZ H'!A$2:AI$2000,B996,11))</f>
        <v>Mário MORAVČÍK</v>
      </c>
      <c r="E996" s="456" t="str">
        <f>IF(A996="P",INDEX('LŠZ P'!A$2:AP$2000,B996,5),INDEX('LŠZ H'!A$2:AI$2000,B996,5))</f>
        <v>OM-P546</v>
      </c>
      <c r="F996" s="457">
        <f>IF(A996="P",INDEX('LŠZ P'!A$2:AP$2000,B996,6),INDEX('LŠZ H'!A$2:AI$2000,B996,6))</f>
        <v>0</v>
      </c>
      <c r="G996" s="289" t="str">
        <f>IF(A996="P",INDEX('LŠZ P'!A$2:AP$2000,B996,21),INDEX('LŠZ H'!A$2:AI$2000,B996,21))</f>
        <v>P</v>
      </c>
      <c r="H996" s="457">
        <f>IF(A996="P",INDEX('LŠZ P'!A$2:AP$2000,B996,17),INDEX('LŠZ H'!A$2:AI$2000,B996,17))</f>
        <v>20561</v>
      </c>
      <c r="I996" s="254">
        <v>43087</v>
      </c>
      <c r="J996" s="289" t="str">
        <f>IF(A996="P",INDEX('LŠZ P'!A$2:AP$2000,B996,2),INDEX('LŠZ H'!A$2:AI$2000,B996,2))</f>
        <v>PK</v>
      </c>
      <c r="K996" s="458" t="str">
        <f>IF(A996="P",CONCATENATE(INDEX('LŠZ P'!A$2:AP$2000,B996,24),",",INDEX('LŠZ P'!A$2:AP$2000,B996,26)," ",INDEX('LŠZ P'!A$2:AP$2000,B996,25)),CONCATENATE(INDEX('LŠZ H'!A$2:AI$2000,B996,24),",",INDEX('LŠZ H'!A$2:AI$2000,B996,26)," ",INDEX('LŠZ H'!A$2:AI$2000,B996,25)))</f>
        <v>Do Baničného 516/7,034 01 Ružomberok</v>
      </c>
      <c r="L996" s="456" t="str">
        <f>IF(A996="P",INDEX('LŠZ P'!A$2:AP$2000,B996,20),INDEX('LŠZ H'!A$2:AI$2000,B996,20))</f>
        <v>Jánošík</v>
      </c>
      <c r="M996" s="456" t="str">
        <f>IF(A996="P",CONCATENATE(INDEX('LŠZ P'!A$2:AP$2000,B996,3),"/",INDEX('LŠZ P'!A$2:AP$2000,B996,4)),CONCATENATE(INDEX('LŠZ H'!A$2:AI$2000,B996,3),"/",INDEX('LŠZ H'!A$2:AI$2000,B996,4)))</f>
        <v>ZENO L/</v>
      </c>
      <c r="N996" s="459" t="str">
        <f>IF(A996="P",CONCATENATE(INDEX('LŠZ P'!A$2:AP$2000,B996,23),";",INDEX('LŠZ P'!A$2:AP$2000,B996,42)),CONCATENATE(INDEX('LŠZ H'!A$2:AI$2000,B996,23),";",INDEX('LŠZ H'!A$2:AI$2000,B996,39)))</f>
        <v>170;</v>
      </c>
      <c r="O996" s="462">
        <v>43811</v>
      </c>
      <c r="P996" s="255"/>
    </row>
    <row r="997" spans="1:16" x14ac:dyDescent="0.2">
      <c r="A997" s="461" t="s">
        <v>991</v>
      </c>
      <c r="B997" s="465">
        <v>103</v>
      </c>
      <c r="C997" s="454">
        <v>994</v>
      </c>
      <c r="D997" s="288" t="str">
        <f>IF(A997="P",INDEX('LŠZ P'!A$2:AP$2000,B997,11),INDEX('LŠZ H'!A$2:AI$2000,B997,11))</f>
        <v>Róbert KAUČÁRIK</v>
      </c>
      <c r="E997" s="456" t="str">
        <f>IF(A997="P",INDEX('LŠZ P'!A$2:AP$2000,B997,5),INDEX('LŠZ H'!A$2:AI$2000,B997,5))</f>
        <v>OM-P103</v>
      </c>
      <c r="F997" s="457">
        <f>IF(A997="P",INDEX('LŠZ P'!A$2:AP$2000,B997,6),INDEX('LŠZ H'!A$2:AI$2000,B997,6))</f>
        <v>0</v>
      </c>
      <c r="G997" s="289" t="str">
        <f>IF(A997="P",INDEX('LŠZ P'!A$2:AP$2000,B997,21),INDEX('LŠZ H'!A$2:AI$2000,B997,21))</f>
        <v>V</v>
      </c>
      <c r="H997" s="457">
        <f>IF(A997="P",INDEX('LŠZ P'!A$2:AP$2000,B997,17),INDEX('LŠZ H'!A$2:AI$2000,B997,17))</f>
        <v>20081</v>
      </c>
      <c r="I997" s="254">
        <v>43087</v>
      </c>
      <c r="J997" s="289" t="str">
        <f>IF(A997="P",INDEX('LŠZ P'!A$2:AP$2000,B997,2),INDEX('LŠZ H'!A$2:AI$2000,B997,2))</f>
        <v>PK</v>
      </c>
      <c r="K997" s="458" t="str">
        <f>IF(A997="P",CONCATENATE(INDEX('LŠZ P'!A$2:AP$2000,B997,24),",",INDEX('LŠZ P'!A$2:AP$2000,B997,26)," ",INDEX('LŠZ P'!A$2:AP$2000,B997,25)),CONCATENATE(INDEX('LŠZ H'!A$2:AI$2000,B997,24),",",INDEX('LŠZ H'!A$2:AI$2000,B997,26)," ",INDEX('LŠZ H'!A$2:AI$2000,B997,25)))</f>
        <v>Jasenová 236,026 01 Jasenová</v>
      </c>
      <c r="L997" s="456" t="str">
        <f>IF(A997="P",INDEX('LŠZ P'!A$2:AP$2000,B997,20),INDEX('LŠZ H'!A$2:AI$2000,B997,20))</f>
        <v>Vyparina</v>
      </c>
      <c r="M997" s="456" t="str">
        <f>IF(A997="P",CONCATENATE(INDEX('LŠZ P'!A$2:AP$2000,B997,3),"/",INDEX('LŠZ P'!A$2:AP$2000,B997,4)),CONCATENATE(INDEX('LŠZ H'!A$2:AI$2000,B997,3),"/",INDEX('LŠZ H'!A$2:AI$2000,B997,4)))</f>
        <v>ICEPEAK 3 29/</v>
      </c>
      <c r="N997" s="459" t="str">
        <f>IF(A997="P",CONCATENATE(INDEX('LŠZ P'!A$2:AP$2000,B997,23),";",INDEX('LŠZ P'!A$2:AP$2000,B997,42)),CONCATENATE(INDEX('LŠZ H'!A$2:AI$2000,B997,23),";",INDEX('LŠZ H'!A$2:AI$2000,B997,39)))</f>
        <v>181;</v>
      </c>
      <c r="O997" s="462">
        <v>43446</v>
      </c>
      <c r="P997" s="255"/>
    </row>
    <row r="998" spans="1:16" x14ac:dyDescent="0.2">
      <c r="A998" s="461" t="s">
        <v>991</v>
      </c>
      <c r="B998" s="465">
        <v>346</v>
      </c>
      <c r="C998" s="454">
        <v>995</v>
      </c>
      <c r="D998" s="288" t="str">
        <f>IF(A998="P",INDEX('LŠZ P'!A$2:AP$2000,B998,11),INDEX('LŠZ H'!A$2:AI$2000,B998,11))</f>
        <v>Ladislav HORVÁTH</v>
      </c>
      <c r="E998" s="456" t="str">
        <f>IF(A998="P",INDEX('LŠZ P'!A$2:AP$2000,B998,5),INDEX('LŠZ H'!A$2:AI$2000,B998,5))</f>
        <v>OM-P346</v>
      </c>
      <c r="F998" s="457" t="str">
        <f>IF(A998="P",INDEX('LŠZ P'!A$2:AP$2000,B998,6),INDEX('LŠZ H'!A$2:AI$2000,B998,6))</f>
        <v>P868</v>
      </c>
      <c r="G998" s="289" t="str">
        <f>IF(A998="P",INDEX('LŠZ P'!A$2:AP$2000,B998,21),INDEX('LŠZ H'!A$2:AI$2000,B998,21))</f>
        <v>P,P</v>
      </c>
      <c r="H998" s="457">
        <f>IF(A998="P",INDEX('LŠZ P'!A$2:AP$2000,B998,17),INDEX('LŠZ H'!A$2:AI$2000,B998,17))</f>
        <v>20031</v>
      </c>
      <c r="I998" s="254">
        <v>43087</v>
      </c>
      <c r="J998" s="289" t="str">
        <f>IF(A998="P",INDEX('LŠZ P'!A$2:AP$2000,B998,2),INDEX('LŠZ H'!A$2:AI$2000,B998,2))</f>
        <v>MPK</v>
      </c>
      <c r="K998" s="458" t="str">
        <f>IF(A998="P",CONCATENATE(INDEX('LŠZ P'!A$2:AP$2000,B998,24),",",INDEX('LŠZ P'!A$2:AP$2000,B998,26)," ",INDEX('LŠZ P'!A$2:AP$2000,B998,25)),CONCATENATE(INDEX('LŠZ H'!A$2:AI$2000,B998,24),",",INDEX('LŠZ H'!A$2:AI$2000,B998,26)," ",INDEX('LŠZ H'!A$2:AI$2000,B998,25)))</f>
        <v>Tolstého 10,986 01 Fiľakovo</v>
      </c>
      <c r="L998" s="456" t="str">
        <f>IF(A998="P",INDEX('LŠZ P'!A$2:AP$2000,B998,20),INDEX('LŠZ H'!A$2:AI$2000,B998,20))</f>
        <v>Horvath</v>
      </c>
      <c r="M998" s="456" t="str">
        <f>IF(A998="P",CONCATENATE(INDEX('LŠZ P'!A$2:AP$2000,B998,3),"/",INDEX('LŠZ P'!A$2:AP$2000,B998,4)),CONCATENATE(INDEX('LŠZ H'!A$2:AI$2000,B998,3),"/",INDEX('LŠZ H'!A$2:AI$2000,B998,4)))</f>
        <v>NUCLEON 29/NIMBUS 3</v>
      </c>
      <c r="N998" s="459" t="str">
        <f>IF(A998="P",CONCATENATE(INDEX('LŠZ P'!A$2:AP$2000,B998,23),";",INDEX('LŠZ P'!A$2:AP$2000,B998,42)),CONCATENATE(INDEX('LŠZ H'!A$2:AI$2000,B998,23),";",INDEX('LŠZ H'!A$2:AI$2000,B998,39)))</f>
        <v>40//20;</v>
      </c>
      <c r="O998" s="462">
        <v>43809</v>
      </c>
      <c r="P998" s="255"/>
    </row>
    <row r="999" spans="1:16" x14ac:dyDescent="0.2">
      <c r="A999" s="461" t="s">
        <v>991</v>
      </c>
      <c r="B999" s="465">
        <v>485</v>
      </c>
      <c r="C999" s="454">
        <v>996</v>
      </c>
      <c r="D999" s="288" t="str">
        <f>IF(A999="P",INDEX('LŠZ P'!A$2:AP$2000,B999,11),INDEX('LŠZ H'!A$2:AI$2000,B999,11))</f>
        <v>Štefan VYPARINA</v>
      </c>
      <c r="E999" s="456" t="str">
        <f>IF(A999="P",INDEX('LŠZ P'!A$2:AP$2000,B999,5),INDEX('LŠZ H'!A$2:AI$2000,B999,5))</f>
        <v>OM-P485</v>
      </c>
      <c r="F999" s="457">
        <f>IF(A999="P",INDEX('LŠZ P'!A$2:AP$2000,B999,6),INDEX('LŠZ H'!A$2:AI$2000,B999,6))</f>
        <v>0</v>
      </c>
      <c r="G999" s="289" t="str">
        <f>IF(A999="P",INDEX('LŠZ P'!A$2:AP$2000,B999,21),INDEX('LŠZ H'!A$2:AI$2000,B999,21))</f>
        <v>V</v>
      </c>
      <c r="H999" s="457">
        <f>IF(A999="P",INDEX('LŠZ P'!A$2:AP$2000,B999,17),INDEX('LŠZ H'!A$2:AI$2000,B999,17))</f>
        <v>21213</v>
      </c>
      <c r="I999" s="254">
        <v>43087</v>
      </c>
      <c r="J999" s="289" t="str">
        <f>IF(A999="P",INDEX('LŠZ P'!A$2:AP$2000,B999,2),INDEX('LŠZ H'!A$2:AI$2000,B999,2))</f>
        <v>PK</v>
      </c>
      <c r="K999" s="458" t="str">
        <f>IF(A999="P",CONCATENATE(INDEX('LŠZ P'!A$2:AP$2000,B999,24),",",INDEX('LŠZ P'!A$2:AP$2000,B999,26)," ",INDEX('LŠZ P'!A$2:AP$2000,B999,25)),CONCATENATE(INDEX('LŠZ H'!A$2:AI$2000,B999,24),",",INDEX('LŠZ H'!A$2:AI$2000,B999,26)," ",INDEX('LŠZ H'!A$2:AI$2000,B999,25)))</f>
        <v>Plavnica 428,065 45 Plavnica</v>
      </c>
      <c r="L999" s="456" t="str">
        <f>IF(A999="P",INDEX('LŠZ P'!A$2:AP$2000,B999,20),INDEX('LŠZ H'!A$2:AI$2000,B999,20))</f>
        <v>Vyparina</v>
      </c>
      <c r="M999" s="456" t="str">
        <f>IF(A999="P",CONCATENATE(INDEX('LŠZ P'!A$2:AP$2000,B999,3),"/",INDEX('LŠZ P'!A$2:AP$2000,B999,4)),CONCATENATE(INDEX('LŠZ H'!A$2:AI$2000,B999,3),"/",INDEX('LŠZ H'!A$2:AI$2000,B999,4)))</f>
        <v>BRIGHT 3 28/</v>
      </c>
      <c r="N999" s="459" t="str">
        <f>IF(A999="P",CONCATENATE(INDEX('LŠZ P'!A$2:AP$2000,B999,23),";",INDEX('LŠZ P'!A$2:AP$2000,B999,42)),CONCATENATE(INDEX('LŠZ H'!A$2:AI$2000,B999,23),";",INDEX('LŠZ H'!A$2:AI$2000,B999,39)))</f>
        <v>85;</v>
      </c>
      <c r="O999" s="462">
        <v>43804</v>
      </c>
      <c r="P999" s="255"/>
    </row>
    <row r="1000" spans="1:16" x14ac:dyDescent="0.2">
      <c r="A1000" s="461" t="s">
        <v>991</v>
      </c>
      <c r="B1000" s="465">
        <v>772</v>
      </c>
      <c r="C1000" s="454">
        <v>997</v>
      </c>
      <c r="D1000" s="288" t="str">
        <f>IF(A1000="P",INDEX('LŠZ P'!A$2:AP$2000,B1000,11),INDEX('LŠZ H'!A$2:AI$2000,B1000,11))</f>
        <v>Tomáš MAREK</v>
      </c>
      <c r="E1000" s="456" t="str">
        <f>IF(A1000="P",INDEX('LŠZ P'!A$2:AP$2000,B1000,5),INDEX('LŠZ H'!A$2:AI$2000,B1000,5))</f>
        <v>OM-P772</v>
      </c>
      <c r="F1000" s="457" t="str">
        <f>IF(A1000="P",INDEX('LŠZ P'!A$2:AP$2000,B1000,6),INDEX('LŠZ H'!A$2:AI$2000,B1000,6))</f>
        <v>P772</v>
      </c>
      <c r="G1000" s="289" t="str">
        <f>IF(A1000="P",INDEX('LŠZ P'!A$2:AP$2000,B1000,21),INDEX('LŠZ H'!A$2:AI$2000,B1000,21))</f>
        <v>P,P</v>
      </c>
      <c r="H1000" s="457">
        <f>IF(A1000="P",INDEX('LŠZ P'!A$2:AP$2000,B1000,17),INDEX('LŠZ H'!A$2:AI$2000,B1000,17))</f>
        <v>20382</v>
      </c>
      <c r="I1000" s="254">
        <v>43087</v>
      </c>
      <c r="J1000" s="289" t="str">
        <f>IF(A1000="P",INDEX('LŠZ P'!A$2:AP$2000,B1000,2),INDEX('LŠZ H'!A$2:AI$2000,B1000,2))</f>
        <v>MPK</v>
      </c>
      <c r="K1000" s="458" t="str">
        <f>IF(A1000="P",CONCATENATE(INDEX('LŠZ P'!A$2:AP$2000,B1000,24),",",INDEX('LŠZ P'!A$2:AP$2000,B1000,26)," ",INDEX('LŠZ P'!A$2:AP$2000,B1000,25)),CONCATENATE(INDEX('LŠZ H'!A$2:AI$2000,B1000,24),",",INDEX('LŠZ H'!A$2:AI$2000,B1000,26)," ",INDEX('LŠZ H'!A$2:AI$2000,B1000,25)))</f>
        <v>Pod Kýčerou 1486/51,029 56 Zákamenné</v>
      </c>
      <c r="L1000" s="456" t="str">
        <f>IF(A1000="P",INDEX('LŠZ P'!A$2:AP$2000,B1000,20),INDEX('LŠZ H'!A$2:AI$2000,B1000,20))</f>
        <v>Adame</v>
      </c>
      <c r="M1000" s="456" t="str">
        <f>IF(A1000="P",CONCATENATE(INDEX('LŠZ P'!A$2:AP$2000,B1000,3),"/",INDEX('LŠZ P'!A$2:AP$2000,B1000,4)),CONCATENATE(INDEX('LŠZ H'!A$2:AI$2000,B1000,3),"/",INDEX('LŠZ H'!A$2:AI$2000,B1000,4)))</f>
        <v>CHARGER 25/RODEO 125</v>
      </c>
      <c r="N1000" s="459" t="str">
        <f>IF(A1000="P",CONCATENATE(INDEX('LŠZ P'!A$2:AP$2000,B1000,23),";",INDEX('LŠZ P'!A$2:AP$2000,B1000,42)),CONCATENATE(INDEX('LŠZ H'!A$2:AI$2000,B1000,23),";",INDEX('LŠZ H'!A$2:AI$2000,B1000,39)))</f>
        <v>1//289;</v>
      </c>
      <c r="O1000" s="462">
        <v>43804</v>
      </c>
      <c r="P1000" s="255"/>
    </row>
    <row r="1001" spans="1:16" x14ac:dyDescent="0.2">
      <c r="A1001" s="463" t="s">
        <v>991</v>
      </c>
      <c r="B1001" s="465">
        <v>1139</v>
      </c>
      <c r="C1001" s="454">
        <v>998</v>
      </c>
      <c r="D1001" s="288" t="str">
        <f>IF(A1001="P",INDEX('LŠZ P'!A$2:AP$2000,B1001,11),INDEX('LŠZ H'!A$2:AI$2000,B1001,11))</f>
        <v>Peter VITÁZEK</v>
      </c>
      <c r="E1001" s="456" t="str">
        <f>IF(A1001="P",INDEX('LŠZ P'!A$2:AP$2000,B1001,5),INDEX('LŠZ H'!A$2:AI$2000,B1001,5))</f>
        <v>OM-L139</v>
      </c>
      <c r="F1001" s="457">
        <f>IF(A1001="P",INDEX('LŠZ P'!A$2:AP$2000,B1001,6),INDEX('LŠZ H'!A$2:AI$2000,B1001,6))</f>
        <v>0</v>
      </c>
      <c r="G1001" s="289" t="str">
        <f>IF(A1001="P",INDEX('LŠZ P'!A$2:AP$2000,B1001,21),INDEX('LŠZ H'!A$2:AI$2000,B1001,21))</f>
        <v>P</v>
      </c>
      <c r="H1001" s="457">
        <f>IF(A1001="P",INDEX('LŠZ P'!A$2:AP$2000,B1001,17),INDEX('LŠZ H'!A$2:AI$2000,B1001,17))</f>
        <v>16287</v>
      </c>
      <c r="I1001" s="254">
        <v>43087</v>
      </c>
      <c r="J1001" s="289" t="str">
        <f>IF(A1001="P",INDEX('LŠZ P'!A$2:AP$2000,B1001,2),INDEX('LŠZ H'!A$2:AI$2000,B1001,2))</f>
        <v>PK</v>
      </c>
      <c r="K1001" s="458" t="str">
        <f>IF(A1001="P",CONCATENATE(INDEX('LŠZ P'!A$2:AP$2000,B1001,24),",",INDEX('LŠZ P'!A$2:AP$2000,B1001,26)," ",INDEX('LŠZ P'!A$2:AP$2000,B1001,25)),CONCATENATE(INDEX('LŠZ H'!A$2:AI$2000,B1001,24),",",INDEX('LŠZ H'!A$2:AI$2000,B1001,26)," ",INDEX('LŠZ H'!A$2:AI$2000,B1001,25)))</f>
        <v>Strojárenská 18,911 01 Trenčín</v>
      </c>
      <c r="L1001" s="456" t="str">
        <f>IF(A1001="P",INDEX('LŠZ P'!A$2:AP$2000,B1001,20),INDEX('LŠZ H'!A$2:AI$2000,B1001,20))</f>
        <v>Vyparina</v>
      </c>
      <c r="M1001" s="456" t="str">
        <f>IF(A1001="P",CONCATENATE(INDEX('LŠZ P'!A$2:AP$2000,B1001,3),"/",INDEX('LŠZ P'!A$2:AP$2000,B1001,4)),CONCATENATE(INDEX('LŠZ H'!A$2:AI$2000,B1001,3),"/",INDEX('LŠZ H'!A$2:AI$2000,B1001,4)))</f>
        <v>RUSH 4 S/</v>
      </c>
      <c r="N1001" s="459" t="str">
        <f>IF(A1001="P",CONCATENATE(INDEX('LŠZ P'!A$2:AP$2000,B1001,23),";",INDEX('LŠZ P'!A$2:AP$2000,B1001,42)),CONCATENATE(INDEX('LŠZ H'!A$2:AI$2000,B1001,23),";",INDEX('LŠZ H'!A$2:AI$2000,B1001,39)))</f>
        <v>393;</v>
      </c>
      <c r="O1001" s="462">
        <v>43811</v>
      </c>
      <c r="P1001" s="255"/>
    </row>
    <row r="1002" spans="1:16" x14ac:dyDescent="0.2">
      <c r="A1002" s="463" t="s">
        <v>991</v>
      </c>
      <c r="B1002" s="465">
        <v>1054</v>
      </c>
      <c r="C1002" s="454">
        <v>999</v>
      </c>
      <c r="D1002" s="288" t="str">
        <f>IF(A1002="P",INDEX('LŠZ P'!A$2:AP$2000,B1002,11),INDEX('LŠZ H'!A$2:AI$2000,B1002,11))</f>
        <v>Juraj JEŽO</v>
      </c>
      <c r="E1002" s="456" t="str">
        <f>IF(A1002="P",INDEX('LŠZ P'!A$2:AP$2000,B1002,5),INDEX('LŠZ H'!A$2:AI$2000,B1002,5))</f>
        <v>OM-L054</v>
      </c>
      <c r="F1002" s="457">
        <f>IF(A1002="P",INDEX('LŠZ P'!A$2:AP$2000,B1002,6),INDEX('LŠZ H'!A$2:AI$2000,B1002,6))</f>
        <v>0</v>
      </c>
      <c r="G1002" s="289" t="str">
        <f>IF(A1002="P",INDEX('LŠZ P'!A$2:AP$2000,B1002,21),INDEX('LŠZ H'!A$2:AI$2000,B1002,21))</f>
        <v>V</v>
      </c>
      <c r="H1002" s="457">
        <f>IF(A1002="P",INDEX('LŠZ P'!A$2:AP$2000,B1002,17),INDEX('LŠZ H'!A$2:AI$2000,B1002,17))</f>
        <v>17983</v>
      </c>
      <c r="I1002" s="254">
        <v>43088</v>
      </c>
      <c r="J1002" s="289" t="str">
        <f>IF(A1002="P",INDEX('LŠZ P'!A$2:AP$2000,B1002,2),INDEX('LŠZ H'!A$2:AI$2000,B1002,2))</f>
        <v>PK</v>
      </c>
      <c r="K1002" s="458" t="str">
        <f>IF(A1002="P",CONCATENATE(INDEX('LŠZ P'!A$2:AP$2000,B1002,24),",",INDEX('LŠZ P'!A$2:AP$2000,B1002,26)," ",INDEX('LŠZ P'!A$2:AP$2000,B1002,25)),CONCATENATE(INDEX('LŠZ H'!A$2:AI$2000,B1002,24),",",INDEX('LŠZ H'!A$2:AI$2000,B1002,26)," ",INDEX('LŠZ H'!A$2:AI$2000,B1002,25)))</f>
        <v>Baničova 7,010 05 Žilina</v>
      </c>
      <c r="L1002" s="456" t="str">
        <f>IF(A1002="P",INDEX('LŠZ P'!A$2:AP$2000,B1002,20),INDEX('LŠZ H'!A$2:AI$2000,B1002,20))</f>
        <v>Vrabec</v>
      </c>
      <c r="M1002" s="456" t="str">
        <f>IF(A1002="P",CONCATENATE(INDEX('LŠZ P'!A$2:AP$2000,B1002,3),"/",INDEX('LŠZ P'!A$2:AP$2000,B1002,4)),CONCATENATE(INDEX('LŠZ H'!A$2:AI$2000,B1002,3),"/",INDEX('LŠZ H'!A$2:AI$2000,B1002,4)))</f>
        <v>NEPTÚN S/</v>
      </c>
      <c r="N1002" s="459" t="str">
        <f>IF(A1002="P",CONCATENATE(INDEX('LŠZ P'!A$2:AP$2000,B1002,23),";",INDEX('LŠZ P'!A$2:AP$2000,B1002,42)),CONCATENATE(INDEX('LŠZ H'!A$2:AI$2000,B1002,23),";",INDEX('LŠZ H'!A$2:AI$2000,B1002,39)))</f>
        <v>40;</v>
      </c>
      <c r="O1002" s="462">
        <v>43814</v>
      </c>
      <c r="P1002" s="255"/>
    </row>
    <row r="1003" spans="1:16" x14ac:dyDescent="0.2">
      <c r="A1003" s="463" t="s">
        <v>991</v>
      </c>
      <c r="B1003" s="465">
        <v>714</v>
      </c>
      <c r="C1003" s="454">
        <v>1000</v>
      </c>
      <c r="D1003" s="288" t="str">
        <f>IF(A1003="P",INDEX('LŠZ P'!A$2:AP$2000,B1003,11),INDEX('LŠZ H'!A$2:AI$2000,B1003,11))</f>
        <v>Peter VALÍČEK</v>
      </c>
      <c r="E1003" s="456" t="str">
        <f>IF(A1003="P",INDEX('LŠZ P'!A$2:AP$2000,B1003,5),INDEX('LŠZ H'!A$2:AI$2000,B1003,5))</f>
        <v>OM-P714</v>
      </c>
      <c r="F1003" s="457">
        <f>IF(A1003="P",INDEX('LŠZ P'!A$2:AP$2000,B1003,6),INDEX('LŠZ H'!A$2:AI$2000,B1003,6))</f>
        <v>0</v>
      </c>
      <c r="G1003" s="289" t="str">
        <f>IF(A1003="P",INDEX('LŠZ P'!A$2:AP$2000,B1003,21),INDEX('LŠZ H'!A$2:AI$2000,B1003,21))</f>
        <v>V</v>
      </c>
      <c r="H1003" s="457">
        <f>IF(A1003="P",INDEX('LŠZ P'!A$2:AP$2000,B1003,17),INDEX('LŠZ H'!A$2:AI$2000,B1003,17))</f>
        <v>17984</v>
      </c>
      <c r="I1003" s="254">
        <v>43088</v>
      </c>
      <c r="J1003" s="289" t="str">
        <f>IF(A1003="P",INDEX('LŠZ P'!A$2:AP$2000,B1003,2),INDEX('LŠZ H'!A$2:AI$2000,B1003,2))</f>
        <v>PK</v>
      </c>
      <c r="K1003" s="458" t="str">
        <f>IF(A1003="P",CONCATENATE(INDEX('LŠZ P'!A$2:AP$2000,B1003,24),",",INDEX('LŠZ P'!A$2:AP$2000,B1003,26)," ",INDEX('LŠZ P'!A$2:AP$2000,B1003,25)),CONCATENATE(INDEX('LŠZ H'!A$2:AI$2000,B1003,24),",",INDEX('LŠZ H'!A$2:AI$2000,B1003,26)," ",INDEX('LŠZ H'!A$2:AI$2000,B1003,25)))</f>
        <v xml:space="preserve">Višňové 495,013 23 </v>
      </c>
      <c r="L1003" s="456" t="str">
        <f>IF(A1003="P",INDEX('LŠZ P'!A$2:AP$2000,B1003,20),INDEX('LŠZ H'!A$2:AI$2000,B1003,20))</f>
        <v>Vrabec</v>
      </c>
      <c r="M1003" s="456" t="str">
        <f>IF(A1003="P",CONCATENATE(INDEX('LŠZ P'!A$2:AP$2000,B1003,3),"/",INDEX('LŠZ P'!A$2:AP$2000,B1003,4)),CONCATENATE(INDEX('LŠZ H'!A$2:AI$2000,B1003,3),"/",INDEX('LŠZ H'!A$2:AI$2000,B1003,4)))</f>
        <v>COMET 2 L/</v>
      </c>
      <c r="N1003" s="459" t="str">
        <f>IF(A1003="P",CONCATENATE(INDEX('LŠZ P'!A$2:AP$2000,B1003,23),";",INDEX('LŠZ P'!A$2:AP$2000,B1003,42)),CONCATENATE(INDEX('LŠZ H'!A$2:AI$2000,B1003,23),";",INDEX('LŠZ H'!A$2:AI$2000,B1003,39)))</f>
        <v>51;</v>
      </c>
      <c r="O1003" s="462">
        <v>43814</v>
      </c>
      <c r="P1003" s="255"/>
    </row>
    <row r="1004" spans="1:16" x14ac:dyDescent="0.2">
      <c r="A1004" s="463" t="s">
        <v>991</v>
      </c>
      <c r="B1004" s="465">
        <v>3</v>
      </c>
      <c r="C1004" s="454">
        <v>1001</v>
      </c>
      <c r="D1004" s="288" t="str">
        <f>IF(A1004="P",INDEX('LŠZ P'!A$2:AP$2000,B1004,11),INDEX('LŠZ H'!A$2:AI$2000,B1004,11))</f>
        <v>Martin ČERNEK</v>
      </c>
      <c r="E1004" s="456" t="str">
        <f>IF(A1004="P",INDEX('LŠZ P'!A$2:AP$2000,B1004,5),INDEX('LŠZ H'!A$2:AI$2000,B1004,5))</f>
        <v>OM-P003</v>
      </c>
      <c r="F1004" s="457">
        <f>IF(A1004="P",INDEX('LŠZ P'!A$2:AP$2000,B1004,6),INDEX('LŠZ H'!A$2:AI$2000,B1004,6))</f>
        <v>0</v>
      </c>
      <c r="G1004" s="289" t="str">
        <f>IF(A1004="P",INDEX('LŠZ P'!A$2:AP$2000,B1004,21),INDEX('LŠZ H'!A$2:AI$2000,B1004,21))</f>
        <v>P</v>
      </c>
      <c r="H1004" s="457">
        <f>IF(A1004="P",INDEX('LŠZ P'!A$2:AP$2000,B1004,17),INDEX('LŠZ H'!A$2:AI$2000,B1004,17))</f>
        <v>15858</v>
      </c>
      <c r="I1004" s="254">
        <v>43088</v>
      </c>
      <c r="J1004" s="289" t="str">
        <f>IF(A1004="P",INDEX('LŠZ P'!A$2:AP$2000,B1004,2),INDEX('LŠZ H'!A$2:AI$2000,B1004,2))</f>
        <v>PK</v>
      </c>
      <c r="K1004" s="458" t="str">
        <f>IF(A1004="P",CONCATENATE(INDEX('LŠZ P'!A$2:AP$2000,B1004,24),",",INDEX('LŠZ P'!A$2:AP$2000,B1004,26)," ",INDEX('LŠZ P'!A$2:AP$2000,B1004,25)),CONCATENATE(INDEX('LŠZ H'!A$2:AI$2000,B1004,24),",",INDEX('LŠZ H'!A$2:AI$2000,B1004,26)," ",INDEX('LŠZ H'!A$2:AI$2000,B1004,25)))</f>
        <v>Gaštanová 31,010 01 Žilina</v>
      </c>
      <c r="L1004" s="456" t="str">
        <f>IF(A1004="P",INDEX('LŠZ P'!A$2:AP$2000,B1004,20),INDEX('LŠZ H'!A$2:AI$2000,B1004,20))</f>
        <v>Vrabec</v>
      </c>
      <c r="M1004" s="456" t="str">
        <f>IF(A1004="P",CONCATENATE(INDEX('LŠZ P'!A$2:AP$2000,B1004,3),"/",INDEX('LŠZ P'!A$2:AP$2000,B1004,4)),CONCATENATE(INDEX('LŠZ H'!A$2:AI$2000,B1004,3),"/",INDEX('LŠZ H'!A$2:AI$2000,B1004,4)))</f>
        <v>VENUS  S/</v>
      </c>
      <c r="N1004" s="459" t="str">
        <f>IF(A1004="P",CONCATENATE(INDEX('LŠZ P'!A$2:AP$2000,B1004,23),";",INDEX('LŠZ P'!A$2:AP$2000,B1004,42)),CONCATENATE(INDEX('LŠZ H'!A$2:AI$2000,B1004,23),";",INDEX('LŠZ H'!A$2:AI$2000,B1004,39)))</f>
        <v>140;</v>
      </c>
      <c r="O1004" s="462">
        <v>43814</v>
      </c>
      <c r="P1004" s="255"/>
    </row>
    <row r="1005" spans="1:16" x14ac:dyDescent="0.2">
      <c r="A1005" s="461" t="s">
        <v>991</v>
      </c>
      <c r="B1005" s="465">
        <v>28</v>
      </c>
      <c r="C1005" s="454">
        <v>1002</v>
      </c>
      <c r="D1005" s="288" t="str">
        <f>IF(A1005="P",INDEX('LŠZ P'!A$2:AP$2000,B1005,11),INDEX('LŠZ H'!A$2:AI$2000,B1005,11))</f>
        <v>Bc. Tomáš RÚRIK</v>
      </c>
      <c r="E1005" s="456" t="str">
        <f>IF(A1005="P",INDEX('LŠZ P'!A$2:AP$2000,B1005,5),INDEX('LŠZ H'!A$2:AI$2000,B1005,5))</f>
        <v>OM-P028</v>
      </c>
      <c r="F1005" s="457">
        <f>IF(A1005="P",INDEX('LŠZ P'!A$2:AP$2000,B1005,6),INDEX('LŠZ H'!A$2:AI$2000,B1005,6))</f>
        <v>0</v>
      </c>
      <c r="G1005" s="289" t="str">
        <f>IF(A1005="P",INDEX('LŠZ P'!A$2:AP$2000,B1005,21),INDEX('LŠZ H'!A$2:AI$2000,B1005,21))</f>
        <v>P</v>
      </c>
      <c r="H1005" s="457">
        <f>IF(A1005="P",INDEX('LŠZ P'!A$2:AP$2000,B1005,17),INDEX('LŠZ H'!A$2:AI$2000,B1005,17))</f>
        <v>15158</v>
      </c>
      <c r="I1005" s="254">
        <v>43088</v>
      </c>
      <c r="J1005" s="289" t="str">
        <f>IF(A1005="P",INDEX('LŠZ P'!A$2:AP$2000,B1005,2),INDEX('LŠZ H'!A$2:AI$2000,B1005,2))</f>
        <v>PK</v>
      </c>
      <c r="K1005" s="458" t="str">
        <f>IF(A1005="P",CONCATENATE(INDEX('LŠZ P'!A$2:AP$2000,B1005,24),",",INDEX('LŠZ P'!A$2:AP$2000,B1005,26)," ",INDEX('LŠZ P'!A$2:AP$2000,B1005,25)),CONCATENATE(INDEX('LŠZ H'!A$2:AI$2000,B1005,24),",",INDEX('LŠZ H'!A$2:AI$2000,B1005,26)," ",INDEX('LŠZ H'!A$2:AI$2000,B1005,25)))</f>
        <v>Langov dvor 20,038 61 Vrútky</v>
      </c>
      <c r="L1005" s="456" t="str">
        <f>IF(A1005="P",INDEX('LŠZ P'!A$2:AP$2000,B1005,20),INDEX('LŠZ H'!A$2:AI$2000,B1005,20))</f>
        <v>Vrabec</v>
      </c>
      <c r="M1005" s="456" t="str">
        <f>IF(A1005="P",CONCATENATE(INDEX('LŠZ P'!A$2:AP$2000,B1005,3),"/",INDEX('LŠZ P'!A$2:AP$2000,B1005,4)),CONCATENATE(INDEX('LŠZ H'!A$2:AI$2000,B1005,3),"/",INDEX('LŠZ H'!A$2:AI$2000,B1005,4)))</f>
        <v>COMET S/</v>
      </c>
      <c r="N1005" s="456" t="str">
        <f>IF(A1005="P",CONCATENATE(INDEX('LŠZ P'!A$2:AP$2000,B1005,23),";",INDEX('LŠZ P'!A$2:AP$2000,B1005,42)),CONCATENATE(INDEX('LŠZ H'!A$2:AI$2000,B1005,23),";",INDEX('LŠZ H'!A$2:AI$2000,B1005,39)))</f>
        <v>70,20+70=90;</v>
      </c>
      <c r="O1005" s="462">
        <v>43814</v>
      </c>
      <c r="P1005" s="255"/>
    </row>
    <row r="1006" spans="1:16" x14ac:dyDescent="0.2">
      <c r="A1006" s="461" t="s">
        <v>991</v>
      </c>
      <c r="B1006" s="465">
        <v>601</v>
      </c>
      <c r="C1006" s="454">
        <v>1003</v>
      </c>
      <c r="D1006" s="288" t="str">
        <f>IF(A1006="P",INDEX('LŠZ P'!A$2:AP$2000,B1006,11),INDEX('LŠZ H'!A$2:AI$2000,B1006,11))</f>
        <v>Miloš HANZEL</v>
      </c>
      <c r="E1006" s="456" t="str">
        <f>IF(A1006="P",INDEX('LŠZ P'!A$2:AP$2000,B1006,5),INDEX('LŠZ H'!A$2:AI$2000,B1006,5))</f>
        <v>OM-P601</v>
      </c>
      <c r="F1006" s="457">
        <f>IF(A1006="P",INDEX('LŠZ P'!A$2:AP$2000,B1006,6),INDEX('LŠZ H'!A$2:AI$2000,B1006,6))</f>
        <v>0</v>
      </c>
      <c r="G1006" s="289" t="str">
        <f>IF(A1006="P",INDEX('LŠZ P'!A$2:AP$2000,B1006,21),INDEX('LŠZ H'!A$2:AI$2000,B1006,21))</f>
        <v>P</v>
      </c>
      <c r="H1006" s="457">
        <f>IF(A1006="P",INDEX('LŠZ P'!A$2:AP$2000,B1006,17),INDEX('LŠZ H'!A$2:AI$2000,B1006,17))</f>
        <v>20357</v>
      </c>
      <c r="I1006" s="254">
        <v>43088</v>
      </c>
      <c r="J1006" s="289" t="str">
        <f>IF(A1006="P",INDEX('LŠZ P'!A$2:AP$2000,B1006,2),INDEX('LŠZ H'!A$2:AI$2000,B1006,2))</f>
        <v>PK</v>
      </c>
      <c r="K1006" s="458" t="str">
        <f>IF(A1006="P",CONCATENATE(INDEX('LŠZ P'!A$2:AP$2000,B1006,24),",",INDEX('LŠZ P'!A$2:AP$2000,B1006,26)," ",INDEX('LŠZ P'!A$2:AP$2000,B1006,25)),CONCATENATE(INDEX('LŠZ H'!A$2:AI$2000,B1006,24),",",INDEX('LŠZ H'!A$2:AI$2000,B1006,26)," ",INDEX('LŠZ H'!A$2:AI$2000,B1006,25)))</f>
        <v>Trnavská 13/35,010 08 Žilina</v>
      </c>
      <c r="L1006" s="456" t="str">
        <f>IF(A1006="P",INDEX('LŠZ P'!A$2:AP$2000,B1006,20),INDEX('LŠZ H'!A$2:AI$2000,B1006,20))</f>
        <v>Vrabec</v>
      </c>
      <c r="M1006" s="456" t="str">
        <f>IF(A1006="P",CONCATENATE(INDEX('LŠZ P'!A$2:AP$2000,B1006,3),"/",INDEX('LŠZ P'!A$2:AP$2000,B1006,4)),CONCATENATE(INDEX('LŠZ H'!A$2:AI$2000,B1006,3),"/",INDEX('LŠZ H'!A$2:AI$2000,B1006,4)))</f>
        <v>COMET 2 M/</v>
      </c>
      <c r="N1006" s="456" t="str">
        <f>IF(A1006="P",CONCATENATE(INDEX('LŠZ P'!A$2:AP$2000,B1006,23),";",INDEX('LŠZ P'!A$2:AP$2000,B1006,42)),CONCATENATE(INDEX('LŠZ H'!A$2:AI$2000,B1006,23),";",INDEX('LŠZ H'!A$2:AI$2000,B1006,39)))</f>
        <v>90;</v>
      </c>
      <c r="O1006" s="462">
        <v>43814</v>
      </c>
      <c r="P1006" s="255"/>
    </row>
    <row r="1007" spans="1:16" x14ac:dyDescent="0.2">
      <c r="A1007" s="461" t="s">
        <v>991</v>
      </c>
      <c r="B1007" s="465">
        <v>1052</v>
      </c>
      <c r="C1007" s="454">
        <v>1004</v>
      </c>
      <c r="D1007" s="288" t="str">
        <f>IF(A1007="P",INDEX('LŠZ P'!A$2:AP$2000,B1007,11),INDEX('LŠZ H'!A$2:AI$2000,B1007,11))</f>
        <v>Ing. Patrik ŠIMKO</v>
      </c>
      <c r="E1007" s="456" t="str">
        <f>IF(A1007="P",INDEX('LŠZ P'!A$2:AP$2000,B1007,5),INDEX('LŠZ H'!A$2:AI$2000,B1007,5))</f>
        <v>OM-L052</v>
      </c>
      <c r="F1007" s="457">
        <f>IF(A1007="P",INDEX('LŠZ P'!A$2:AP$2000,B1007,6),INDEX('LŠZ H'!A$2:AI$2000,B1007,6))</f>
        <v>0</v>
      </c>
      <c r="G1007" s="289" t="str">
        <f>IF(A1007="P",INDEX('LŠZ P'!A$2:AP$2000,B1007,21),INDEX('LŠZ H'!A$2:AI$2000,B1007,21))</f>
        <v>P</v>
      </c>
      <c r="H1007" s="457">
        <f>IF(A1007="P",INDEX('LŠZ P'!A$2:AP$2000,B1007,17),INDEX('LŠZ H'!A$2:AI$2000,B1007,17))</f>
        <v>15754</v>
      </c>
      <c r="I1007" s="254">
        <v>43088</v>
      </c>
      <c r="J1007" s="289" t="str">
        <f>IF(A1007="P",INDEX('LŠZ P'!A$2:AP$2000,B1007,2),INDEX('LŠZ H'!A$2:AI$2000,B1007,2))</f>
        <v>PK</v>
      </c>
      <c r="K1007" s="458" t="str">
        <f>IF(A1007="P",CONCATENATE(INDEX('LŠZ P'!A$2:AP$2000,B1007,24),",",INDEX('LŠZ P'!A$2:AP$2000,B1007,26)," ",INDEX('LŠZ P'!A$2:AP$2000,B1007,25)),CONCATENATE(INDEX('LŠZ H'!A$2:AI$2000,B1007,24),",",INDEX('LŠZ H'!A$2:AI$2000,B1007,26)," ",INDEX('LŠZ H'!A$2:AI$2000,B1007,25)))</f>
        <v>Černová-Nová 54,034 06 Ružomberok</v>
      </c>
      <c r="L1007" s="456" t="str">
        <f>IF(A1007="P",INDEX('LŠZ P'!A$2:AP$2000,B1007,20),INDEX('LŠZ H'!A$2:AI$2000,B1007,20))</f>
        <v>Vrabec</v>
      </c>
      <c r="M1007" s="456" t="str">
        <f>IF(A1007="P",CONCATENATE(INDEX('LŠZ P'!A$2:AP$2000,B1007,3),"/",INDEX('LŠZ P'!A$2:AP$2000,B1007,4)),CONCATENATE(INDEX('LŠZ H'!A$2:AI$2000,B1007,3),"/",INDEX('LŠZ H'!A$2:AI$2000,B1007,4)))</f>
        <v>PLUTO 3 L/</v>
      </c>
      <c r="N1007" s="456" t="str">
        <f>IF(A1007="P",CONCATENATE(INDEX('LŠZ P'!A$2:AP$2000,B1007,23),";",INDEX('LŠZ P'!A$2:AP$2000,B1007,42)),CONCATENATE(INDEX('LŠZ H'!A$2:AI$2000,B1007,23),";",INDEX('LŠZ H'!A$2:AI$2000,B1007,39)))</f>
        <v>75;</v>
      </c>
      <c r="O1007" s="462">
        <v>43814</v>
      </c>
      <c r="P1007" s="255"/>
    </row>
    <row r="1008" spans="1:16" x14ac:dyDescent="0.2">
      <c r="A1008" s="461" t="s">
        <v>991</v>
      </c>
      <c r="B1008" s="465">
        <v>205</v>
      </c>
      <c r="C1008" s="454">
        <v>1005</v>
      </c>
      <c r="D1008" s="288" t="str">
        <f>IF(A1008="P",INDEX('LŠZ P'!A$2:AP$2000,B1008,11),INDEX('LŠZ H'!A$2:AI$2000,B1008,11))</f>
        <v>Radoslav KRUPA</v>
      </c>
      <c r="E1008" s="456" t="str">
        <f>IF(A1008="P",INDEX('LŠZ P'!A$2:AP$2000,B1008,5),INDEX('LŠZ H'!A$2:AI$2000,B1008,5))</f>
        <v>OM-P205</v>
      </c>
      <c r="F1008" s="457">
        <f>IF(A1008="P",INDEX('LŠZ P'!A$2:AP$2000,B1008,6),INDEX('LŠZ H'!A$2:AI$2000,B1008,6))</f>
        <v>0</v>
      </c>
      <c r="G1008" s="289" t="str">
        <f>IF(A1008="P",INDEX('LŠZ P'!A$2:AP$2000,B1008,21),INDEX('LŠZ H'!A$2:AI$2000,B1008,21))</f>
        <v>P</v>
      </c>
      <c r="H1008" s="457">
        <f>IF(A1008="P",INDEX('LŠZ P'!A$2:AP$2000,B1008,17),INDEX('LŠZ H'!A$2:AI$2000,B1008,17))</f>
        <v>14665</v>
      </c>
      <c r="I1008" s="254">
        <v>43088</v>
      </c>
      <c r="J1008" s="289" t="str">
        <f>IF(A1008="P",INDEX('LŠZ P'!A$2:AP$2000,B1008,2),INDEX('LŠZ H'!A$2:AI$2000,B1008,2))</f>
        <v>PK</v>
      </c>
      <c r="K1008" s="458" t="str">
        <f>IF(A1008="P",CONCATENATE(INDEX('LŠZ P'!A$2:AP$2000,B1008,24),",",INDEX('LŠZ P'!A$2:AP$2000,B1008,26)," ",INDEX('LŠZ P'!A$2:AP$2000,B1008,25)),CONCATENATE(INDEX('LŠZ H'!A$2:AI$2000,B1008,24),",",INDEX('LŠZ H'!A$2:AI$2000,B1008,26)," ",INDEX('LŠZ H'!A$2:AI$2000,B1008,25)))</f>
        <v>Gaštanová 2,010 07 Žilina</v>
      </c>
      <c r="L1008" s="456" t="str">
        <f>IF(A1008="P",INDEX('LŠZ P'!A$2:AP$2000,B1008,20),INDEX('LŠZ H'!A$2:AI$2000,B1008,20))</f>
        <v>Vrabec</v>
      </c>
      <c r="M1008" s="456" t="str">
        <f>IF(A1008="P",CONCATENATE(INDEX('LŠZ P'!A$2:AP$2000,B1008,3),"/",INDEX('LŠZ P'!A$2:AP$2000,B1008,4)),CONCATENATE(INDEX('LŠZ H'!A$2:AI$2000,B1008,3),"/",INDEX('LŠZ H'!A$2:AI$2000,B1008,4)))</f>
        <v>PLUTO 2 L/</v>
      </c>
      <c r="N1008" s="456" t="str">
        <f>IF(A1008="P",CONCATENATE(INDEX('LŠZ P'!A$2:AP$2000,B1008,23),";",INDEX('LŠZ P'!A$2:AP$2000,B1008,42)),CONCATENATE(INDEX('LŠZ H'!A$2:AI$2000,B1008,23),";",INDEX('LŠZ H'!A$2:AI$2000,B1008,39)))</f>
        <v>45;</v>
      </c>
      <c r="O1008" s="462">
        <v>43814</v>
      </c>
      <c r="P1008" s="255"/>
    </row>
    <row r="1009" spans="1:16" x14ac:dyDescent="0.2">
      <c r="A1009" s="461" t="s">
        <v>991</v>
      </c>
      <c r="B1009" s="465">
        <v>304</v>
      </c>
      <c r="C1009" s="454">
        <v>1006</v>
      </c>
      <c r="D1009" s="288" t="str">
        <f>IF(A1009="P",INDEX('LŠZ P'!A$2:AP$2000,B1009,11),INDEX('LŠZ H'!A$2:AI$2000,B1009,11))</f>
        <v>Juraj LEDNICKÝ</v>
      </c>
      <c r="E1009" s="456" t="str">
        <f>IF(A1009="P",INDEX('LŠZ P'!A$2:AP$2000,B1009,5),INDEX('LŠZ H'!A$2:AI$2000,B1009,5))</f>
        <v>OM-P304</v>
      </c>
      <c r="F1009" s="457" t="str">
        <f>IF(A1009="P",INDEX('LŠZ P'!A$2:AP$2000,B1009,6),INDEX('LŠZ H'!A$2:AI$2000,B1009,6))</f>
        <v>P304</v>
      </c>
      <c r="G1009" s="289" t="str">
        <f>IF(A1009="P",INDEX('LŠZ P'!A$2:AP$2000,B1009,21),INDEX('LŠZ H'!A$2:AI$2000,B1009,21))</f>
        <v>Z/V</v>
      </c>
      <c r="H1009" s="457">
        <f>IF(A1009="P",INDEX('LŠZ P'!A$2:AP$2000,B1009,17),INDEX('LŠZ H'!A$2:AI$2000,B1009,17))</f>
        <v>21218</v>
      </c>
      <c r="I1009" s="254">
        <v>43088</v>
      </c>
      <c r="J1009" s="289" t="str">
        <f>IF(A1009="P",INDEX('LŠZ P'!A$2:AP$2000,B1009,2),INDEX('LŠZ H'!A$2:AI$2000,B1009,2))</f>
        <v>MPK</v>
      </c>
      <c r="K1009" s="458" t="str">
        <f>IF(A1009="P",CONCATENATE(INDEX('LŠZ P'!A$2:AP$2000,B1009,24),",",INDEX('LŠZ P'!A$2:AP$2000,B1009,26)," ",INDEX('LŠZ P'!A$2:AP$2000,B1009,25)),CONCATENATE(INDEX('LŠZ H'!A$2:AI$2000,B1009,24),",",INDEX('LŠZ H'!A$2:AI$2000,B1009,26)," ",INDEX('LŠZ H'!A$2:AI$2000,B1009,25)))</f>
        <v>Malé Lednice 201,018 16 Domaniža</v>
      </c>
      <c r="L1009" s="456" t="str">
        <f>IF(A1009="P",INDEX('LŠZ P'!A$2:AP$2000,B1009,20),INDEX('LŠZ H'!A$2:AI$2000,B1009,20))</f>
        <v>Vrabec</v>
      </c>
      <c r="M1009" s="456" t="str">
        <f>IF(A1009="P",CONCATENATE(INDEX('LŠZ P'!A$2:AP$2000,B1009,3),"/",INDEX('LŠZ P'!A$2:AP$2000,B1009,4)),CONCATENATE(INDEX('LŠZ H'!A$2:AI$2000,B1009,3),"/",INDEX('LŠZ H'!A$2:AI$2000,B1009,4)))</f>
        <v>PLUTO 2 M/RR 200</v>
      </c>
      <c r="N1009" s="456" t="str">
        <f>IF(A1009="P",CONCATENATE(INDEX('LŠZ P'!A$2:AP$2000,B1009,23),";",INDEX('LŠZ P'!A$2:AP$2000,B1009,42)),CONCATENATE(INDEX('LŠZ H'!A$2:AI$2000,B1009,23),";",INDEX('LŠZ H'!A$2:AI$2000,B1009,39)))</f>
        <v>125//30;Platnosť PARA PLS LŠZ do 10.05.2023</v>
      </c>
      <c r="O1009" s="462">
        <v>43814</v>
      </c>
      <c r="P1009" s="255"/>
    </row>
    <row r="1010" spans="1:16" x14ac:dyDescent="0.2">
      <c r="A1010" s="463" t="s">
        <v>991</v>
      </c>
      <c r="B1010" s="465">
        <v>743</v>
      </c>
      <c r="C1010" s="454">
        <v>1007</v>
      </c>
      <c r="D1010" s="288" t="str">
        <f>IF(A1010="P",INDEX('LŠZ P'!A$2:AP$2000,B1010,11),INDEX('LŠZ H'!A$2:AI$2000,B1010,11))</f>
        <v>Andrej BABUŠA</v>
      </c>
      <c r="E1010" s="456" t="str">
        <f>IF(A1010="P",INDEX('LŠZ P'!A$2:AP$2000,B1010,5),INDEX('LŠZ H'!A$2:AI$2000,B1010,5))</f>
        <v>OM-P743</v>
      </c>
      <c r="F1010" s="457">
        <f>IF(A1010="P",INDEX('LŠZ P'!A$2:AP$2000,B1010,6),INDEX('LŠZ H'!A$2:AI$2000,B1010,6))</f>
        <v>0</v>
      </c>
      <c r="G1010" s="289" t="str">
        <f>IF(A1010="P",INDEX('LŠZ P'!A$2:AP$2000,B1010,21),INDEX('LŠZ H'!A$2:AI$2000,B1010,21))</f>
        <v>P</v>
      </c>
      <c r="H1010" s="457">
        <f>IF(A1010="P",INDEX('LŠZ P'!A$2:AP$2000,B1010,17),INDEX('LŠZ H'!A$2:AI$2000,B1010,17))</f>
        <v>17991</v>
      </c>
      <c r="I1010" s="254">
        <v>43088</v>
      </c>
      <c r="J1010" s="289" t="str">
        <f>IF(A1010="P",INDEX('LŠZ P'!A$2:AP$2000,B1010,2),INDEX('LŠZ H'!A$2:AI$2000,B1010,2))</f>
        <v>PK</v>
      </c>
      <c r="K1010" s="458" t="str">
        <f>IF(A1010="P",CONCATENATE(INDEX('LŠZ P'!A$2:AP$2000,B1010,24),",",INDEX('LŠZ P'!A$2:AP$2000,B1010,26)," ",INDEX('LŠZ P'!A$2:AP$2000,B1010,25)),CONCATENATE(INDEX('LŠZ H'!A$2:AI$2000,B1010,24),",",INDEX('LŠZ H'!A$2:AI$2000,B1010,26)," ",INDEX('LŠZ H'!A$2:AI$2000,B1010,25)))</f>
        <v xml:space="preserve">Dolný Lieskov 251,058 01 </v>
      </c>
      <c r="L1010" s="456" t="str">
        <f>IF(A1010="P",INDEX('LŠZ P'!A$2:AP$2000,B1010,20),INDEX('LŠZ H'!A$2:AI$2000,B1010,20))</f>
        <v>Vrabec</v>
      </c>
      <c r="M1010" s="456" t="str">
        <f>IF(A1010="P",CONCATENATE(INDEX('LŠZ P'!A$2:AP$2000,B1010,3),"/",INDEX('LŠZ P'!A$2:AP$2000,B1010,4)),CONCATENATE(INDEX('LŠZ H'!A$2:AI$2000,B1010,3),"/",INDEX('LŠZ H'!A$2:AI$2000,B1010,4)))</f>
        <v>PLUTO 2 S/</v>
      </c>
      <c r="N1010" s="456" t="str">
        <f>IF(A1010="P",CONCATENATE(INDEX('LŠZ P'!A$2:AP$2000,B1010,23),";",INDEX('LŠZ P'!A$2:AP$2000,B1010,42)),CONCATENATE(INDEX('LŠZ H'!A$2:AI$2000,B1010,23),";",INDEX('LŠZ H'!A$2:AI$2000,B1010,39)))</f>
        <v>90;</v>
      </c>
      <c r="O1010" s="462">
        <v>43814</v>
      </c>
      <c r="P1010" s="255"/>
    </row>
    <row r="1011" spans="1:16" x14ac:dyDescent="0.2">
      <c r="A1011" s="461" t="s">
        <v>991</v>
      </c>
      <c r="B1011" s="465">
        <v>1165</v>
      </c>
      <c r="C1011" s="454">
        <v>1008</v>
      </c>
      <c r="D1011" s="288" t="str">
        <f>IF(A1011="P",INDEX('LŠZ P'!A$2:AP$2000,B1011,11),INDEX('LŠZ H'!A$2:AI$2000,B1011,11))</f>
        <v>Ing. Tomáš JANÍK</v>
      </c>
      <c r="E1011" s="456" t="str">
        <f>IF(A1011="P",INDEX('LŠZ P'!A$2:AP$2000,B1011,5),INDEX('LŠZ H'!A$2:AI$2000,B1011,5))</f>
        <v>OM-L165</v>
      </c>
      <c r="F1011" s="457">
        <f>IF(A1011="P",INDEX('LŠZ P'!A$2:AP$2000,B1011,6),INDEX('LŠZ H'!A$2:AI$2000,B1011,6))</f>
        <v>0</v>
      </c>
      <c r="G1011" s="289" t="str">
        <f>IF(A1011="P",INDEX('LŠZ P'!A$2:AP$2000,B1011,21),INDEX('LŠZ H'!A$2:AI$2000,B1011,21))</f>
        <v>P</v>
      </c>
      <c r="H1011" s="457">
        <f>IF(A1011="P",INDEX('LŠZ P'!A$2:AP$2000,B1011,17),INDEX('LŠZ H'!A$2:AI$2000,B1011,17))</f>
        <v>16392</v>
      </c>
      <c r="I1011" s="254">
        <v>43088</v>
      </c>
      <c r="J1011" s="289" t="str">
        <f>IF(A1011="P",INDEX('LŠZ P'!A$2:AP$2000,B1011,2),INDEX('LŠZ H'!A$2:AI$2000,B1011,2))</f>
        <v>PK</v>
      </c>
      <c r="K1011" s="458" t="str">
        <f>IF(A1011="P",CONCATENATE(INDEX('LŠZ P'!A$2:AP$2000,B1011,24),",",INDEX('LŠZ P'!A$2:AP$2000,B1011,26)," ",INDEX('LŠZ P'!A$2:AP$2000,B1011,25)),CONCATENATE(INDEX('LŠZ H'!A$2:AI$2000,B1011,24),",",INDEX('LŠZ H'!A$2:AI$2000,B1011,26)," ",INDEX('LŠZ H'!A$2:AI$2000,B1011,25)))</f>
        <v>Kempelenova 3,010 05 Žilina</v>
      </c>
      <c r="L1011" s="456" t="str">
        <f>IF(A1011="P",INDEX('LŠZ P'!A$2:AP$2000,B1011,20),INDEX('LŠZ H'!A$2:AI$2000,B1011,20))</f>
        <v>Vrabec</v>
      </c>
      <c r="M1011" s="456" t="str">
        <f>IF(A1011="P",CONCATENATE(INDEX('LŠZ P'!A$2:AP$2000,B1011,3),"/",INDEX('LŠZ P'!A$2:AP$2000,B1011,4)),CONCATENATE(INDEX('LŠZ H'!A$2:AI$2000,B1011,3),"/",INDEX('LŠZ H'!A$2:AI$2000,B1011,4)))</f>
        <v>PLUTO 3 ML/</v>
      </c>
      <c r="N1011" s="456" t="str">
        <f>IF(A1011="P",CONCATENATE(INDEX('LŠZ P'!A$2:AP$2000,B1011,23),";",INDEX('LŠZ P'!A$2:AP$2000,B1011,42)),CONCATENATE(INDEX('LŠZ H'!A$2:AI$2000,B1011,23),";",INDEX('LŠZ H'!A$2:AI$2000,B1011,39)))</f>
        <v>0+10=40;</v>
      </c>
      <c r="O1011" s="462">
        <v>43814</v>
      </c>
      <c r="P1011" s="255"/>
    </row>
    <row r="1012" spans="1:16" x14ac:dyDescent="0.2">
      <c r="A1012" s="461" t="s">
        <v>991</v>
      </c>
      <c r="B1012" s="465">
        <v>122</v>
      </c>
      <c r="C1012" s="454">
        <v>1009</v>
      </c>
      <c r="D1012" s="288" t="str">
        <f>IF(A1012="P",INDEX('LŠZ P'!A$2:AP$2000,B1012,11),INDEX('LŠZ H'!A$2:AI$2000,B1012,11))</f>
        <v>Mgr. Peter KRÁLIK</v>
      </c>
      <c r="E1012" s="456" t="str">
        <f>IF(A1012="P",INDEX('LŠZ P'!A$2:AP$2000,B1012,5),INDEX('LŠZ H'!A$2:AI$2000,B1012,5))</f>
        <v>OM-P122</v>
      </c>
      <c r="F1012" s="457" t="str">
        <f>IF(A1012="P",INDEX('LŠZ P'!A$2:AP$2000,B1012,6),INDEX('LŠZ H'!A$2:AI$2000,B1012,6))</f>
        <v>L038</v>
      </c>
      <c r="G1012" s="289" t="str">
        <f>IF(A1012="P",INDEX('LŠZ P'!A$2:AP$2000,B1012,21),INDEX('LŠZ H'!A$2:AI$2000,B1012,21))</f>
        <v>P</v>
      </c>
      <c r="H1012" s="457">
        <f>IF(A1012="P",INDEX('LŠZ P'!A$2:AP$2000,B1012,17),INDEX('LŠZ H'!A$2:AI$2000,B1012,17))</f>
        <v>15603</v>
      </c>
      <c r="I1012" s="254">
        <v>43088</v>
      </c>
      <c r="J1012" s="289" t="str">
        <f>IF(A1012="P",INDEX('LŠZ P'!A$2:AP$2000,B1012,2),INDEX('LŠZ H'!A$2:AI$2000,B1012,2))</f>
        <v>MPK</v>
      </c>
      <c r="K1012" s="458" t="str">
        <f>IF(A1012="P",CONCATENATE(INDEX('LŠZ P'!A$2:AP$2000,B1012,24),",",INDEX('LŠZ P'!A$2:AP$2000,B1012,26)," ",INDEX('LŠZ P'!A$2:AP$2000,B1012,25)),CONCATENATE(INDEX('LŠZ H'!A$2:AI$2000,B1012,24),",",INDEX('LŠZ H'!A$2:AI$2000,B1012,26)," ",INDEX('LŠZ H'!A$2:AI$2000,B1012,25)))</f>
        <v>Štiavnik 951,013 55 Bytča</v>
      </c>
      <c r="L1012" s="456" t="str">
        <f>IF(A1012="P",INDEX('LŠZ P'!A$2:AP$2000,B1012,20),INDEX('LŠZ H'!A$2:AI$2000,B1012,20))</f>
        <v>Vrabec</v>
      </c>
      <c r="M1012" s="456" t="str">
        <f>IF(A1012="P",CONCATENATE(INDEX('LŠZ P'!A$2:AP$2000,B1012,3),"/",INDEX('LŠZ P'!A$2:AP$2000,B1012,4)),CONCATENATE(INDEX('LŠZ H'!A$2:AI$2000,B1012,3),"/",INDEX('LŠZ H'!A$2:AI$2000,B1012,4)))</f>
        <v>PLUTO 2 L/</v>
      </c>
      <c r="N1012" s="456" t="str">
        <f>IF(A1012="P",CONCATENATE(INDEX('LŠZ P'!A$2:AP$2000,B1012,23),";",INDEX('LŠZ P'!A$2:AP$2000,B1012,42)),CONCATENATE(INDEX('LŠZ H'!A$2:AI$2000,B1012,23),";",INDEX('LŠZ H'!A$2:AI$2000,B1012,39)))</f>
        <v>41;</v>
      </c>
      <c r="O1012" s="462">
        <v>43814</v>
      </c>
      <c r="P1012" s="255"/>
    </row>
    <row r="1013" spans="1:16" x14ac:dyDescent="0.2">
      <c r="A1013" s="461" t="s">
        <v>991</v>
      </c>
      <c r="B1013" s="465">
        <v>1038</v>
      </c>
      <c r="C1013" s="454">
        <v>1010</v>
      </c>
      <c r="D1013" s="288" t="str">
        <f>IF(A1013="P",INDEX('LŠZ P'!A$2:AP$2000,B1013,11),INDEX('LŠZ H'!A$2:AI$2000,B1013,11))</f>
        <v>Mgr. Peter KRÁLIK</v>
      </c>
      <c r="E1013" s="456" t="str">
        <f>IF(A1013="P",INDEX('LŠZ P'!A$2:AP$2000,B1013,5),INDEX('LŠZ H'!A$2:AI$2000,B1013,5))</f>
        <v>OM-L038</v>
      </c>
      <c r="F1013" s="457" t="str">
        <f>IF(A1013="P",INDEX('LŠZ P'!A$2:AP$2000,B1013,6),INDEX('[1]LŠZ K1001H'!A$2:AM$2000,B1013,6))</f>
        <v>L038</v>
      </c>
      <c r="G1013" s="289" t="str">
        <f>IF(A1013="P",INDEX('LŠZ P'!A$2:AP$2000,B1013,21),INDEX('LŠZ H'!A$2:AI$2000,B1013,21))</f>
        <v>P,P</v>
      </c>
      <c r="H1013" s="457">
        <f>IF(A1013="P",INDEX('LŠZ P'!A$2:AP$2000,B1013,17),INDEX('LŠZ H'!A$2:AI$2000,B1013,17))</f>
        <v>15718</v>
      </c>
      <c r="I1013" s="254">
        <v>43088</v>
      </c>
      <c r="J1013" s="289" t="str">
        <f>IF(A1013="P",INDEX('LŠZ P'!A$2:AP$2000,B1013,2),INDEX('LŠZ H'!A$2:AI$2000,B1013,2))</f>
        <v>MPK</v>
      </c>
      <c r="K1013" s="458" t="str">
        <f>IF(A1013="P",CONCATENATE(INDEX('LŠZ P'!A$2:AP$2000,B1013,24),",",INDEX('LŠZ P'!A$2:AP$2000,B1013,26)," ",INDEX('LŠZ P'!A$2:AP$2000,B1013,25)),CONCATENATE(INDEX('LŠZ H'!A$2:AI$2000,B1013,24),",",INDEX('LŠZ H'!A$2:AI$2000,B1013,26)," ",INDEX('LŠZ H'!A$2:AI$2000,B1013,25)))</f>
        <v>Štiavnik 951,013 55 Bytča</v>
      </c>
      <c r="L1013" s="456" t="str">
        <f>IF(A1013="P",INDEX('LŠZ P'!A$2:AP$2000,B1013,20),INDEX('LŠZ H'!A$2:AI$2000,B1013,20))</f>
        <v>Vrabec/Adame</v>
      </c>
      <c r="M1013" s="456" t="str">
        <f>IF(A1013="P",CONCATENATE(INDEX('LŠZ P'!A$2:AP$2000,B1013,3),"/",INDEX('LŠZ P'!A$2:AP$2000,B1013,4)),CONCATENATE(INDEX('LŠZ H'!A$2:AI$2000,B1013,3),"/",INDEX('LŠZ H'!A$2:AI$2000,B1013,4)))</f>
        <v>PLUTO 2 XL/INSTINCT 200+CRUISE CARBON</v>
      </c>
      <c r="N1013" s="456" t="str">
        <f>IF(A1013="P",CONCATENATE(INDEX('LŠZ P'!A$2:AP$2000,B1013,23),";",INDEX('LŠZ P'!A$2:AP$2000,B1013,42)),CONCATENATE(INDEX('LŠZ H'!A$2:AI$2000,B1013,23),";",INDEX('LŠZ H'!A$2:AI$2000,B1013,39)))</f>
        <v>34//54,5/59;paramotor do 23.8.2023</v>
      </c>
      <c r="O1013" s="462">
        <v>43814</v>
      </c>
      <c r="P1013" s="255"/>
    </row>
    <row r="1014" spans="1:16" x14ac:dyDescent="0.2">
      <c r="A1014" s="461" t="s">
        <v>991</v>
      </c>
      <c r="B1014" s="465">
        <v>69</v>
      </c>
      <c r="C1014" s="454">
        <v>1011</v>
      </c>
      <c r="D1014" s="288" t="str">
        <f>IF(A1014="P",INDEX('LŠZ P'!A$2:AP$2000,B1014,11),INDEX('LŠZ H'!A$2:AI$2000,B1014,11))</f>
        <v>Štefan GAJDOŠ</v>
      </c>
      <c r="E1014" s="456" t="str">
        <f>IF(A1014="P",INDEX('LŠZ P'!A$2:AP$2000,B1014,5),INDEX('LŠZ H'!A$2:AI$2000,B1014,5))</f>
        <v>OM-P069</v>
      </c>
      <c r="F1014" s="457">
        <f>IF(A1014="P",INDEX('LŠZ P'!A$2:AP$2000,B1014,6),INDEX('LŠZ H'!A$2:AI$2000,B1014,6))</f>
        <v>0</v>
      </c>
      <c r="G1014" s="289" t="str">
        <f>IF(A1014="P",INDEX('LŠZ P'!A$2:AP$2000,B1014,21),INDEX('LŠZ H'!A$2:AI$2000,B1014,21))</f>
        <v>P</v>
      </c>
      <c r="H1014" s="457">
        <f>IF(A1014="P",INDEX('LŠZ P'!A$2:AP$2000,B1014,17),INDEX('LŠZ H'!A$2:AI$2000,B1014,17))</f>
        <v>18405</v>
      </c>
      <c r="I1014" s="254">
        <v>43088</v>
      </c>
      <c r="J1014" s="289" t="str">
        <f>IF(A1014="P",INDEX('LŠZ P'!A$2:AP$2000,B1014,2),INDEX('LŠZ H'!A$2:AI$2000,B1014,2))</f>
        <v>PK</v>
      </c>
      <c r="K1014" s="458" t="str">
        <f>IF(A1014="P",CONCATENATE(INDEX('LŠZ P'!A$2:AP$2000,B1014,24),",",INDEX('LŠZ P'!A$2:AP$2000,B1014,26)," ",INDEX('LŠZ P'!A$2:AP$2000,B1014,25)),CONCATENATE(INDEX('LŠZ H'!A$2:AI$2000,B1014,24),",",INDEX('LŠZ H'!A$2:AI$2000,B1014,26)," ",INDEX('LŠZ H'!A$2:AI$2000,B1014,25)))</f>
        <v>Ševčenkova 18,851 01 Bratislava</v>
      </c>
      <c r="L1014" s="456" t="str">
        <f>IF(A1014="P",INDEX('LŠZ P'!A$2:AP$2000,B1014,20),INDEX('LŠZ H'!A$2:AI$2000,B1014,20))</f>
        <v>Vrabec</v>
      </c>
      <c r="M1014" s="456" t="str">
        <f>IF(A1014="P",CONCATENATE(INDEX('LŠZ P'!A$2:AP$2000,B1014,3),"/",INDEX('LŠZ P'!A$2:AP$2000,B1014,4)),CONCATENATE(INDEX('LŠZ H'!A$2:AI$2000,B1014,3),"/",INDEX('LŠZ H'!A$2:AI$2000,B1014,4)))</f>
        <v>PLUTO 2 M/</v>
      </c>
      <c r="N1014" s="459" t="str">
        <f>IF(A1014="P",CONCATENATE(INDEX('LŠZ P'!A$2:AP$2000,B1014,23),";",INDEX('LŠZ P'!A$2:AP$2000,B1014,42)),CONCATENATE(INDEX('LŠZ H'!A$2:AI$2000,B1014,23),";",INDEX('LŠZ H'!A$2:AI$2000,B1014,39)))</f>
        <v>116,55;</v>
      </c>
      <c r="O1014" s="462">
        <v>43814</v>
      </c>
      <c r="P1014" s="255"/>
    </row>
    <row r="1015" spans="1:16" x14ac:dyDescent="0.2">
      <c r="A1015" s="461" t="s">
        <v>991</v>
      </c>
      <c r="B1015" s="465">
        <v>738</v>
      </c>
      <c r="C1015" s="454">
        <v>1012</v>
      </c>
      <c r="D1015" s="288" t="str">
        <f>IF(A1015="P",INDEX('LŠZ P'!A$2:AP$2000,B1015,11),INDEX('LŠZ H'!A$2:AI$2000,B1015,11))</f>
        <v>Michal ABRAHÁM</v>
      </c>
      <c r="E1015" s="456" t="str">
        <f>IF(A1015="P",INDEX('LŠZ P'!A$2:AP$2000,B1015,5),INDEX('LŠZ H'!A$2:AI$2000,B1015,5))</f>
        <v>OM-P738</v>
      </c>
      <c r="F1015" s="457">
        <f>IF(A1015="P",INDEX('LŠZ P'!A$2:AP$2000,B1015,6),INDEX('LŠZ H'!A$2:AI$2000,B1015,6))</f>
        <v>0</v>
      </c>
      <c r="G1015" s="289" t="str">
        <f>IF(A1015="P",INDEX('LŠZ P'!A$2:AP$2000,B1015,21),INDEX('LŠZ H'!A$2:AI$2000,B1015,21))</f>
        <v>P</v>
      </c>
      <c r="H1015" s="457">
        <f>IF(A1015="P",INDEX('LŠZ P'!A$2:AP$2000,B1015,17),INDEX('LŠZ H'!A$2:AI$2000,B1015,17))</f>
        <v>21001</v>
      </c>
      <c r="I1015" s="254">
        <v>43088</v>
      </c>
      <c r="J1015" s="289" t="str">
        <f>IF(A1015="P",INDEX('LŠZ P'!A$2:AP$2000,B1015,2),INDEX('LŠZ H'!A$2:AI$2000,B1015,2))</f>
        <v>PK</v>
      </c>
      <c r="K1015" s="458" t="str">
        <f>IF(A1015="P",CONCATENATE(INDEX('LŠZ P'!A$2:AP$2000,B1015,24),",",INDEX('LŠZ P'!A$2:AP$2000,B1015,26)," ",INDEX('LŠZ P'!A$2:AP$2000,B1015,25)),CONCATENATE(INDEX('LŠZ H'!A$2:AI$2000,B1015,24),",",INDEX('LŠZ H'!A$2:AI$2000,B1015,26)," ",INDEX('LŠZ H'!A$2:AI$2000,B1015,25)))</f>
        <v>Romanova 1674/42,851 02 Bratislava</v>
      </c>
      <c r="L1015" s="456" t="str">
        <f>IF(A1015="P",INDEX('LŠZ P'!A$2:AP$2000,B1015,20),INDEX('LŠZ H'!A$2:AI$2000,B1015,20))</f>
        <v>Čierny</v>
      </c>
      <c r="M1015" s="456" t="str">
        <f>IF(A1015="P",CONCATENATE(INDEX('LŠZ P'!A$2:AP$2000,B1015,3),"/",INDEX('LŠZ P'!A$2:AP$2000,B1015,4)),CONCATENATE(INDEX('LŠZ H'!A$2:AI$2000,B1015,3),"/",INDEX('LŠZ H'!A$2:AI$2000,B1015,4)))</f>
        <v>PLUTO 2 M/</v>
      </c>
      <c r="N1015" s="459" t="str">
        <f>IF(A1015="P",CONCATENATE(INDEX('LŠZ P'!A$2:AP$2000,B1015,23),";",INDEX('LŠZ P'!A$2:AP$2000,B1015,42)),CONCATENATE(INDEX('LŠZ H'!A$2:AI$2000,B1015,23),";",INDEX('LŠZ H'!A$2:AI$2000,B1015,39)))</f>
        <v>37;</v>
      </c>
      <c r="O1015" s="462">
        <v>43814</v>
      </c>
      <c r="P1015" s="255"/>
    </row>
    <row r="1016" spans="1:16" x14ac:dyDescent="0.2">
      <c r="A1016" s="461" t="s">
        <v>991</v>
      </c>
      <c r="B1016" s="465">
        <v>886</v>
      </c>
      <c r="C1016" s="454">
        <v>1013</v>
      </c>
      <c r="D1016" s="288" t="str">
        <f>IF(A1016="P",INDEX('LŠZ P'!A$2:AP$2000,B1016,11),INDEX('LŠZ H'!A$2:AI$2000,B1016,11))</f>
        <v>Ing. Peter ROŠKO</v>
      </c>
      <c r="E1016" s="456" t="str">
        <f>IF(A1016="P",INDEX('LŠZ P'!A$2:AP$2000,B1016,5),INDEX('LŠZ H'!A$2:AI$2000,B1016,5))</f>
        <v>OM-P886</v>
      </c>
      <c r="F1016" s="457">
        <f>IF(A1016="P",INDEX('LŠZ P'!A$2:AP$2000,B1016,6),INDEX('LŠZ H'!A$2:AI$2000,B1016,6))</f>
        <v>0</v>
      </c>
      <c r="G1016" s="289" t="str">
        <f>IF(A1016="P",INDEX('LŠZ P'!A$2:AP$2000,B1016,21),INDEX('LŠZ H'!A$2:AI$2000,B1016,21))</f>
        <v>P</v>
      </c>
      <c r="H1016" s="457">
        <f>IF(A1016="P",INDEX('LŠZ P'!A$2:AP$2000,B1016,17),INDEX('LŠZ H'!A$2:AI$2000,B1016,17))</f>
        <v>20003</v>
      </c>
      <c r="I1016" s="254">
        <v>43088</v>
      </c>
      <c r="J1016" s="289" t="str">
        <f>IF(A1016="P",INDEX('LŠZ P'!A$2:AP$2000,B1016,2),INDEX('LŠZ H'!A$2:AI$2000,B1016,2))</f>
        <v>PK</v>
      </c>
      <c r="K1016" s="458" t="str">
        <f>IF(A1016="P",CONCATENATE(INDEX('LŠZ P'!A$2:AP$2000,B1016,24),",",INDEX('LŠZ P'!A$2:AP$2000,B1016,26)," ",INDEX('LŠZ P'!A$2:AP$2000,B1016,25)),CONCATENATE(INDEX('LŠZ H'!A$2:AI$2000,B1016,24),",",INDEX('LŠZ H'!A$2:AI$2000,B1016,26)," ",INDEX('LŠZ H'!A$2:AI$2000,B1016,25)))</f>
        <v>Borová 3175/1,010 07 Žilina</v>
      </c>
      <c r="L1016" s="456" t="str">
        <f>IF(A1016="P",INDEX('LŠZ P'!A$2:AP$2000,B1016,20),INDEX('LŠZ H'!A$2:AI$2000,B1016,20))</f>
        <v>Vrabec</v>
      </c>
      <c r="M1016" s="456" t="str">
        <f>IF(A1016="P",CONCATENATE(INDEX('LŠZ P'!A$2:AP$2000,B1016,3),"/",INDEX('LŠZ P'!A$2:AP$2000,B1016,4)),CONCATENATE(INDEX('LŠZ H'!A$2:AI$2000,B1016,3),"/",INDEX('LŠZ H'!A$2:AI$2000,B1016,4)))</f>
        <v>PLUTO 2 M/</v>
      </c>
      <c r="N1016" s="459" t="str">
        <f>IF(A1016="P",CONCATENATE(INDEX('LŠZ P'!A$2:AP$2000,B1016,23),";",INDEX('LŠZ P'!A$2:AP$2000,B1016,42)),CONCATENATE(INDEX('LŠZ H'!A$2:AI$2000,B1016,23),";",INDEX('LŠZ H'!A$2:AI$2000,B1016,39)))</f>
        <v>120;</v>
      </c>
      <c r="O1016" s="462">
        <v>43814</v>
      </c>
      <c r="P1016" s="255"/>
    </row>
    <row r="1017" spans="1:16" x14ac:dyDescent="0.2">
      <c r="A1017" s="461" t="s">
        <v>991</v>
      </c>
      <c r="B1017" s="465">
        <v>145</v>
      </c>
      <c r="C1017" s="454">
        <v>1014</v>
      </c>
      <c r="D1017" s="288" t="str">
        <f>IF(A1017="P",INDEX('LŠZ P'!A$2:AP$2000,B1017,11),INDEX('LŠZ H'!A$2:AI$2000,B1017,11))</f>
        <v>Ing.Róbert GREXA</v>
      </c>
      <c r="E1017" s="456" t="str">
        <f>IF(A1017="P",INDEX('LŠZ P'!A$2:AP$2000,B1017,5),INDEX('LŠZ H'!A$2:AI$2000,B1017,5))</f>
        <v>OM-P145</v>
      </c>
      <c r="F1017" s="457">
        <f>IF(A1017="P",INDEX('LŠZ P'!A$2:AP$2000,B1017,6),INDEX('LŠZ H'!A$2:AI$2000,B1017,6))</f>
        <v>0</v>
      </c>
      <c r="G1017" s="289" t="str">
        <f>IF(A1017="P",INDEX('LŠZ P'!A$2:AP$2000,B1017,21),INDEX('LŠZ H'!A$2:AI$2000,B1017,21))</f>
        <v>P</v>
      </c>
      <c r="H1017" s="457">
        <f>IF(A1017="P",INDEX('LŠZ P'!A$2:AP$2000,B1017,17),INDEX('LŠZ H'!A$2:AI$2000,B1017,17))</f>
        <v>17009</v>
      </c>
      <c r="I1017" s="254">
        <v>43088</v>
      </c>
      <c r="J1017" s="289" t="str">
        <f>IF(A1017="P",INDEX('LŠZ P'!A$2:AP$2000,B1017,2),INDEX('LŠZ H'!A$2:AI$2000,B1017,2))</f>
        <v>PK</v>
      </c>
      <c r="K1017" s="458" t="str">
        <f>IF(A1017="P",CONCATENATE(INDEX('LŠZ P'!A$2:AP$2000,B1017,24),",",INDEX('LŠZ P'!A$2:AP$2000,B1017,26)," ",INDEX('LŠZ P'!A$2:AP$2000,B1017,25)),CONCATENATE(INDEX('LŠZ H'!A$2:AI$2000,B1017,24),",",INDEX('LŠZ H'!A$2:AI$2000,B1017,26)," ",INDEX('LŠZ H'!A$2:AI$2000,B1017,25)))</f>
        <v>Magurská 12,080 01 Prešov</v>
      </c>
      <c r="L1017" s="456" t="str">
        <f>IF(A1017="P",INDEX('LŠZ P'!A$2:AP$2000,B1017,20),INDEX('LŠZ H'!A$2:AI$2000,B1017,20))</f>
        <v>Vyparina</v>
      </c>
      <c r="M1017" s="456" t="str">
        <f>IF(A1017="P",CONCATENATE(INDEX('LŠZ P'!A$2:AP$2000,B1017,3),"/",INDEX('LŠZ P'!A$2:AP$2000,B1017,4)),CONCATENATE(INDEX('LŠZ H'!A$2:AI$2000,B1017,3),"/",INDEX('LŠZ H'!A$2:AI$2000,B1017,4)))</f>
        <v>ALPINA 2 L/</v>
      </c>
      <c r="N1017" s="459" t="str">
        <f>IF(A1017="P",CONCATENATE(INDEX('LŠZ P'!A$2:AP$2000,B1017,23),";",INDEX('LŠZ P'!A$2:AP$2000,B1017,42)),CONCATENATE(INDEX('LŠZ H'!A$2:AI$2000,B1017,23),";",INDEX('LŠZ H'!A$2:AI$2000,B1017,39)))</f>
        <v>107,20;</v>
      </c>
      <c r="O1017" s="462">
        <v>43818</v>
      </c>
      <c r="P1017" s="255"/>
    </row>
    <row r="1018" spans="1:16" x14ac:dyDescent="0.2">
      <c r="A1018" s="461" t="s">
        <v>680</v>
      </c>
      <c r="B1018" s="465">
        <v>76</v>
      </c>
      <c r="C1018" s="454">
        <v>1015</v>
      </c>
      <c r="D1018" s="288" t="str">
        <f>IF(A1018="P",INDEX('LŠZ P'!A$2:AP$2000,B1018,11),INDEX('LŠZ H'!A$2:AI$2000,B1018,11))</f>
        <v>Branislav TURAN</v>
      </c>
      <c r="E1018" s="456" t="str">
        <f>IF(A1018="P",INDEX('LŠZ P'!A$2:AP$2000,B1018,5),INDEX('LŠZ H'!A$2:AI$2000,B1018,5))</f>
        <v xml:space="preserve">OM-H076 </v>
      </c>
      <c r="F1018" s="457">
        <f>IF(A1018="P",INDEX('LŠZ P'!A$2:AP$2000,B1018,6),INDEX('LŠZ H'!A$2:AI$2000,B1018,6))</f>
        <v>0</v>
      </c>
      <c r="G1018" s="289" t="str">
        <f>IF(A1018="P",INDEX('LŠZ P'!A$2:AP$2000,B1018,21),INDEX('LŠZ H'!A$2:AI$2000,B1018,21))</f>
        <v>0</v>
      </c>
      <c r="H1018" s="457">
        <f>IF(A1018="P",INDEX('LŠZ P'!A$2:AP$2000,B1018,17),INDEX('LŠZ H'!A$2:AI$2000,B1018,17))</f>
        <v>1998</v>
      </c>
      <c r="I1018" s="254">
        <v>43088</v>
      </c>
      <c r="J1018" s="289" t="str">
        <f>IF(A1018="P",INDEX('LŠZ P'!A$2:AP$2000,B1018,2),INDEX('LŠZ H'!A$2:AI$2000,B1018,2))</f>
        <v>MZK</v>
      </c>
      <c r="K1018" s="458" t="str">
        <f>IF(A1018="P",CONCATENATE(INDEX('LŠZ P'!A$2:AP$2000,B1018,24),",",INDEX('LŠZ P'!A$2:AP$2000,B1018,26)," ",INDEX('LŠZ P'!A$2:AP$2000,B1018,25)),CONCATENATE(INDEX('LŠZ H'!A$2:AI$2000,B1018,24),",",INDEX('LŠZ H'!A$2:AI$2000,B1018,26)," ",INDEX('LŠZ H'!A$2:AI$2000,B1018,25)))</f>
        <v>3, 60+trike</v>
      </c>
      <c r="L1018" s="456" t="str">
        <f>IF(A1018="P",INDEX('LŠZ P'!A$2:AP$2000,B1018,20),INDEX('LŠZ H'!A$2:AI$2000,B1018,20))</f>
        <v>P</v>
      </c>
      <c r="M1018" s="456" t="str">
        <f>IF(A1018="P",CONCATENATE(INDEX('LŠZ P'!A$2:AP$2000,B1018,3),"/",INDEX('LŠZ P'!A$2:AP$2000,B1018,4)),CONCATENATE(INDEX('LŠZ H'!A$2:AI$2000,B1018,3),"/",INDEX('LŠZ H'!A$2:AI$2000,B1018,4)))</f>
        <v>APOLLO C15TN/</v>
      </c>
      <c r="N1018" s="459" t="e">
        <f>IF(A1018="P",CONCATENATE(INDEX('LŠZ P'!A$2:AP$2000,B1018,23),";",INDEX('LŠZ P'!A$2:AP$2000,B1018,42)),CONCATENATE(INDEX('LŠZ H'!A$2:AI$2000,B1018,23),";",INDEX('LŠZ H'!A$2:AI$2000,B1018,39)))</f>
        <v>#REF!</v>
      </c>
      <c r="O1018" s="462">
        <v>43817</v>
      </c>
      <c r="P1018" s="255"/>
    </row>
    <row r="1019" spans="1:16" x14ac:dyDescent="0.2">
      <c r="A1019" s="461" t="s">
        <v>991</v>
      </c>
      <c r="B1019" s="465">
        <v>492</v>
      </c>
      <c r="C1019" s="454">
        <v>1016</v>
      </c>
      <c r="D1019" s="288" t="str">
        <f>IF(A1019="P",INDEX('LŠZ P'!A$2:AP$2000,B1019,11),INDEX('LŠZ H'!A$2:AI$2000,B1019,11))</f>
        <v>Jaroslav GOLODŽEJ</v>
      </c>
      <c r="E1019" s="456" t="str">
        <f>IF(A1019="P",INDEX('LŠZ P'!A$2:AP$2000,B1019,5),INDEX('LŠZ H'!A$2:AI$2000,B1019,5))</f>
        <v>OM-P492</v>
      </c>
      <c r="F1019" s="457">
        <f>IF(A1019="P",INDEX('LŠZ P'!A$2:AP$2000,B1019,6),INDEX('LŠZ H'!A$2:AI$2000,B1019,6))</f>
        <v>0</v>
      </c>
      <c r="G1019" s="289" t="str">
        <f>IF(A1019="P",INDEX('LŠZ P'!A$2:AP$2000,B1019,21),INDEX('LŠZ H'!A$2:AI$2000,B1019,21))</f>
        <v>V</v>
      </c>
      <c r="H1019" s="457">
        <f>IF(A1019="P",INDEX('LŠZ P'!A$2:AP$2000,B1019,17),INDEX('LŠZ H'!A$2:AI$2000,B1019,17))</f>
        <v>21238</v>
      </c>
      <c r="I1019" s="254">
        <v>43088</v>
      </c>
      <c r="J1019" s="289" t="str">
        <f>IF(A1019="P",INDEX('LŠZ P'!A$2:AP$2000,B1019,2),INDEX('LŠZ H'!A$2:AI$2000,B1019,2))</f>
        <v>PK</v>
      </c>
      <c r="K1019" s="458" t="str">
        <f>IF(A1019="P",CONCATENATE(INDEX('LŠZ P'!A$2:AP$2000,B1019,24),",",INDEX('LŠZ P'!A$2:AP$2000,B1019,26)," ",INDEX('LŠZ P'!A$2:AP$2000,B1019,25)),CONCATENATE(INDEX('LŠZ H'!A$2:AI$2000,B1019,24),",",INDEX('LŠZ H'!A$2:AI$2000,B1019,26)," ",INDEX('LŠZ H'!A$2:AI$2000,B1019,25)))</f>
        <v>Uzovce 184,082 66 Uzovce</v>
      </c>
      <c r="L1019" s="456" t="str">
        <f>IF(A1019="P",INDEX('LŠZ P'!A$2:AP$2000,B1019,20),INDEX('LŠZ H'!A$2:AI$2000,B1019,20))</f>
        <v>Kačmár</v>
      </c>
      <c r="M1019" s="456" t="str">
        <f>IF(A1019="P",CONCATENATE(INDEX('LŠZ P'!A$2:AP$2000,B1019,3),"/",INDEX('LŠZ P'!A$2:AP$2000,B1019,4)),CONCATENATE(INDEX('LŠZ H'!A$2:AI$2000,B1019,3),"/",INDEX('LŠZ H'!A$2:AI$2000,B1019,4)))</f>
        <v>MITO S/</v>
      </c>
      <c r="N1019" s="459" t="str">
        <f>IF(A1019="P",CONCATENATE(INDEX('LŠZ P'!A$2:AP$2000,B1019,23),";",INDEX('LŠZ P'!A$2:AP$2000,B1019,42)),CONCATENATE(INDEX('LŠZ H'!A$2:AI$2000,B1019,23),";",INDEX('LŠZ H'!A$2:AI$2000,B1019,39)))</f>
        <v>0;</v>
      </c>
      <c r="O1019" s="462">
        <v>43818</v>
      </c>
      <c r="P1019" s="255"/>
    </row>
    <row r="1020" spans="1:16" x14ac:dyDescent="0.2">
      <c r="A1020" s="461" t="s">
        <v>991</v>
      </c>
      <c r="B1020" s="465">
        <v>522</v>
      </c>
      <c r="C1020" s="454">
        <v>1017</v>
      </c>
      <c r="D1020" s="288" t="str">
        <f>IF(A1020="P",INDEX('LŠZ P'!A$2:AP$2000,B1020,11),INDEX('LŠZ H'!A$2:AI$2000,B1020,11))</f>
        <v>Ing. Marek GAŽI</v>
      </c>
      <c r="E1020" s="456" t="str">
        <f>IF(A1020="P",INDEX('LŠZ P'!A$2:AP$2000,B1020,5),INDEX('LŠZ H'!A$2:AI$2000,B1020,5))</f>
        <v>OM-P522</v>
      </c>
      <c r="F1020" s="457">
        <f>IF(A1020="P",INDEX('LŠZ P'!A$2:AP$2000,B1020,6),INDEX('LŠZ H'!A$2:AI$2000,B1020,6))</f>
        <v>0</v>
      </c>
      <c r="G1020" s="289" t="str">
        <f>IF(A1020="P",INDEX('LŠZ P'!A$2:AP$2000,B1020,21),INDEX('LŠZ H'!A$2:AI$2000,B1020,21))</f>
        <v>V</v>
      </c>
      <c r="H1020" s="457">
        <f>IF(A1020="P",INDEX('LŠZ P'!A$2:AP$2000,B1020,17),INDEX('LŠZ H'!A$2:AI$2000,B1020,17))</f>
        <v>21136</v>
      </c>
      <c r="I1020" s="254">
        <v>43089</v>
      </c>
      <c r="J1020" s="289" t="str">
        <f>IF(A1020="P",INDEX('LŠZ P'!A$2:AP$2000,B1020,2),INDEX('LŠZ H'!A$2:AI$2000,B1020,2))</f>
        <v>PK</v>
      </c>
      <c r="K1020" s="458" t="str">
        <f>IF(A1020="P",CONCATENATE(INDEX('LŠZ P'!A$2:AP$2000,B1020,24),",",INDEX('LŠZ P'!A$2:AP$2000,B1020,26)," ",INDEX('LŠZ P'!A$2:AP$2000,B1020,25)),CONCATENATE(INDEX('LŠZ H'!A$2:AI$2000,B1020,24),",",INDEX('LŠZ H'!A$2:AI$2000,B1020,26)," ",INDEX('LŠZ H'!A$2:AI$2000,B1020,25)))</f>
        <v>Ladomerská Vieska 53,965 01 Ladomerská Vieska</v>
      </c>
      <c r="L1020" s="456" t="str">
        <f>IF(A1020="P",INDEX('LŠZ P'!A$2:AP$2000,B1020,20),INDEX('LŠZ H'!A$2:AI$2000,B1020,20))</f>
        <v>Vyparina</v>
      </c>
      <c r="M1020" s="456" t="str">
        <f>IF(A1020="P",CONCATENATE(INDEX('LŠZ P'!A$2:AP$2000,B1020,3),"/",INDEX('LŠZ P'!A$2:AP$2000,B1020,4)),CONCATENATE(INDEX('LŠZ H'!A$2:AI$2000,B1020,3),"/",INDEX('LŠZ H'!A$2:AI$2000,B1020,4)))</f>
        <v>RUSH 5 ML/</v>
      </c>
      <c r="N1020" s="459" t="str">
        <f>IF(A1020="P",CONCATENATE(INDEX('LŠZ P'!A$2:AP$2000,B1020,23),";",INDEX('LŠZ P'!A$2:AP$2000,B1020,42)),CONCATENATE(INDEX('LŠZ H'!A$2:AI$2000,B1020,23),";",INDEX('LŠZ H'!A$2:AI$2000,B1020,39)))</f>
        <v>0;</v>
      </c>
      <c r="O1020" s="462">
        <v>43448</v>
      </c>
      <c r="P1020" s="255"/>
    </row>
    <row r="1021" spans="1:16" x14ac:dyDescent="0.2">
      <c r="A1021" s="463" t="s">
        <v>991</v>
      </c>
      <c r="B1021" s="465">
        <v>1091</v>
      </c>
      <c r="C1021" s="454">
        <v>1018</v>
      </c>
      <c r="D1021" s="288" t="str">
        <f>IF(A1021="P",INDEX('LŠZ P'!A$2:AP$2000,B1021,11),INDEX('LŠZ H'!A$2:AI$2000,B1021,11))</f>
        <v>Ivan VÁCLAVÍK</v>
      </c>
      <c r="E1021" s="456" t="str">
        <f>IF(A1021="P",INDEX('LŠZ P'!A$2:AP$2000,B1021,5),INDEX('LŠZ H'!A$2:AI$2000,B1021,5))</f>
        <v>OM-L091</v>
      </c>
      <c r="F1021" s="457">
        <f>IF(A1021="P",INDEX('LŠZ P'!A$2:AP$2000,B1021,6),INDEX('LŠZ H'!A$2:AI$2000,B1021,6))</f>
        <v>0</v>
      </c>
      <c r="G1021" s="289" t="str">
        <f>IF(A1021="P",INDEX('LŠZ P'!A$2:AP$2000,B1021,21),INDEX('LŠZ H'!A$2:AI$2000,B1021,21))</f>
        <v>P</v>
      </c>
      <c r="H1021" s="457">
        <f>IF(A1021="P",INDEX('LŠZ P'!A$2:AP$2000,B1021,17),INDEX('LŠZ H'!A$2:AI$2000,B1021,17))</f>
        <v>171002</v>
      </c>
      <c r="I1021" s="254">
        <v>43091</v>
      </c>
      <c r="J1021" s="289" t="str">
        <f>IF(A1021="P",INDEX('LŠZ P'!A$2:AP$2000,B1021,2),INDEX('LŠZ H'!A$2:AI$2000,B1021,2))</f>
        <v>PK</v>
      </c>
      <c r="K1021" s="458" t="str">
        <f>IF(A1021="P",CONCATENATE(INDEX('LŠZ P'!A$2:AP$2000,B1021,24),",",INDEX('LŠZ P'!A$2:AP$2000,B1021,26)," ",INDEX('LŠZ P'!A$2:AP$2000,B1021,25)),CONCATENATE(INDEX('LŠZ H'!A$2:AI$2000,B1021,24),",",INDEX('LŠZ H'!A$2:AI$2000,B1021,26)," ",INDEX('LŠZ H'!A$2:AI$2000,B1021,25)))</f>
        <v>Zelená 35,985 11 Halič</v>
      </c>
      <c r="L1021" s="456" t="str">
        <f>IF(A1021="P",INDEX('LŠZ P'!A$2:AP$2000,B1021,20),INDEX('LŠZ H'!A$2:AI$2000,B1021,20))</f>
        <v>Kišš</v>
      </c>
      <c r="M1021" s="456" t="str">
        <f>IF(A1021="P",CONCATENATE(INDEX('LŠZ P'!A$2:AP$2000,B1021,3),"/",INDEX('LŠZ P'!A$2:AP$2000,B1021,4)),CONCATENATE(INDEX('LŠZ H'!A$2:AI$2000,B1021,3),"/",INDEX('LŠZ H'!A$2:AI$2000,B1021,4)))</f>
        <v>ORBIT 26/</v>
      </c>
      <c r="N1021" s="459" t="str">
        <f>IF(A1021="P",CONCATENATE(INDEX('LŠZ P'!A$2:AP$2000,B1021,23),";",INDEX('LŠZ P'!A$2:AP$2000,B1021,42)),CONCATENATE(INDEX('LŠZ H'!A$2:AI$2000,B1021,23),";",INDEX('LŠZ H'!A$2:AI$2000,B1021,39)))</f>
        <v>182;</v>
      </c>
      <c r="O1021" s="462">
        <v>43803</v>
      </c>
      <c r="P1021" s="255"/>
    </row>
    <row r="1022" spans="1:16" x14ac:dyDescent="0.2">
      <c r="A1022" s="463" t="s">
        <v>991</v>
      </c>
      <c r="B1022" s="465">
        <v>799</v>
      </c>
      <c r="C1022" s="454">
        <v>1019</v>
      </c>
      <c r="D1022" s="288" t="str">
        <f>IF(A1022="P",INDEX('LŠZ P'!A$2:AP$2000,B1022,11),INDEX('LŠZ H'!A$2:AI$2000,B1022,11))</f>
        <v>Ivan VÁCLAVÍK</v>
      </c>
      <c r="E1022" s="456" t="str">
        <f>IF(A1022="P",INDEX('LŠZ P'!A$2:AP$2000,B1022,5),INDEX('LŠZ H'!A$2:AI$2000,B1022,5))</f>
        <v>OM-P799</v>
      </c>
      <c r="F1022" s="457">
        <f>IF(A1022="P",INDEX('LŠZ P'!A$2:AP$2000,B1022,6),INDEX('LŠZ H'!A$2:AI$2000,B1022,6))</f>
        <v>0</v>
      </c>
      <c r="G1022" s="289" t="str">
        <f>IF(A1022="P",INDEX('LŠZ P'!A$2:AP$2000,B1022,21),INDEX('LŠZ H'!A$2:AI$2000,B1022,21))</f>
        <v>P</v>
      </c>
      <c r="H1022" s="457">
        <f>IF(A1022="P",INDEX('LŠZ P'!A$2:AP$2000,B1022,17),INDEX('LŠZ H'!A$2:AI$2000,B1022,17))</f>
        <v>171003</v>
      </c>
      <c r="I1022" s="254">
        <v>43091</v>
      </c>
      <c r="J1022" s="289" t="str">
        <f>IF(A1022="P",INDEX('LŠZ P'!A$2:AP$2000,B1022,2),INDEX('LŠZ H'!A$2:AI$2000,B1022,2))</f>
        <v>PK</v>
      </c>
      <c r="K1022" s="458" t="str">
        <f>IF(A1022="P",CONCATENATE(INDEX('LŠZ P'!A$2:AP$2000,B1022,24),",",INDEX('LŠZ P'!A$2:AP$2000,B1022,26)," ",INDEX('LŠZ P'!A$2:AP$2000,B1022,25)),CONCATENATE(INDEX('LŠZ H'!A$2:AI$2000,B1022,24),",",INDEX('LŠZ H'!A$2:AI$2000,B1022,26)," ",INDEX('LŠZ H'!A$2:AI$2000,B1022,25)))</f>
        <v>Zelená 35,985 11 Halíč</v>
      </c>
      <c r="L1022" s="456" t="str">
        <f>IF(A1022="P",INDEX('LŠZ P'!A$2:AP$2000,B1022,20),INDEX('LŠZ H'!A$2:AI$2000,B1022,20))</f>
        <v>Kišš</v>
      </c>
      <c r="M1022" s="456" t="str">
        <f>IF(A1022="P",CONCATENATE(INDEX('LŠZ P'!A$2:AP$2000,B1022,3),"/",INDEX('LŠZ P'!A$2:AP$2000,B1022,4)),CONCATENATE(INDEX('LŠZ H'!A$2:AI$2000,B1022,3),"/",INDEX('LŠZ H'!A$2:AI$2000,B1022,4)))</f>
        <v>PLUTO 2 M/</v>
      </c>
      <c r="N1022" s="459" t="str">
        <f>IF(A1022="P",CONCATENATE(INDEX('LŠZ P'!A$2:AP$2000,B1022,23),";",INDEX('LŠZ P'!A$2:AP$2000,B1022,42)),CONCATENATE(INDEX('LŠZ H'!A$2:AI$2000,B1022,23),";",INDEX('LŠZ H'!A$2:AI$2000,B1022,39)))</f>
        <v>106;</v>
      </c>
      <c r="O1022" s="462">
        <v>43803</v>
      </c>
      <c r="P1022" s="255"/>
    </row>
    <row r="1023" spans="1:16" x14ac:dyDescent="0.2">
      <c r="A1023" s="463" t="s">
        <v>991</v>
      </c>
      <c r="B1023" s="465">
        <v>253</v>
      </c>
      <c r="C1023" s="454">
        <v>1020</v>
      </c>
      <c r="D1023" s="288" t="str">
        <f>IF(A1023="P",INDEX('LŠZ P'!A$2:AP$2000,B1023,11),INDEX('LŠZ H'!A$2:AI$2000,B1023,11))</f>
        <v>Ing. Mgr. Attila FABIÁN</v>
      </c>
      <c r="E1023" s="456" t="str">
        <f>IF(A1023="P",INDEX('LŠZ P'!A$2:AP$2000,B1023,5),INDEX('LŠZ H'!A$2:AI$2000,B1023,5))</f>
        <v>OM-P253</v>
      </c>
      <c r="F1023" s="457">
        <f>IF(A1023="P",INDEX('LŠZ P'!A$2:AP$2000,B1023,6),INDEX('LŠZ H'!A$2:AI$2000,B1023,6))</f>
        <v>0</v>
      </c>
      <c r="G1023" s="289" t="str">
        <f>IF(A1023="P",INDEX('LŠZ P'!A$2:AP$2000,B1023,21),INDEX('LŠZ H'!A$2:AI$2000,B1023,21))</f>
        <v>V</v>
      </c>
      <c r="H1023" s="457">
        <f>IF(A1023="P",INDEX('LŠZ P'!A$2:AP$2000,B1023,17),INDEX('LŠZ H'!A$2:AI$2000,B1023,17))</f>
        <v>20552</v>
      </c>
      <c r="I1023" s="254">
        <v>43097</v>
      </c>
      <c r="J1023" s="289" t="str">
        <f>IF(A1023="P",INDEX('LŠZ P'!A$2:AP$2000,B1023,2),INDEX('LŠZ H'!A$2:AI$2000,B1023,2))</f>
        <v>PK</v>
      </c>
      <c r="K1023" s="458" t="str">
        <f>IF(A1023="P",CONCATENATE(INDEX('LŠZ P'!A$2:AP$2000,B1023,24),",",INDEX('LŠZ P'!A$2:AP$2000,B1023,26)," ",INDEX('LŠZ P'!A$2:AP$2000,B1023,25)),CONCATENATE(INDEX('LŠZ H'!A$2:AI$2000,B1023,24),",",INDEX('LŠZ H'!A$2:AI$2000,B1023,26)," ",INDEX('LŠZ H'!A$2:AI$2000,B1023,25)))</f>
        <v>Mieru 58,984 01 Lučenec</v>
      </c>
      <c r="L1023" s="456" t="str">
        <f>IF(A1023="P",INDEX('LŠZ P'!A$2:AP$2000,B1023,20),INDEX('LŠZ H'!A$2:AI$2000,B1023,20))</f>
        <v>Kišš</v>
      </c>
      <c r="M1023" s="456" t="str">
        <f>IF(A1023="P",CONCATENATE(INDEX('LŠZ P'!A$2:AP$2000,B1023,3),"/",INDEX('LŠZ P'!A$2:AP$2000,B1023,4)),CONCATENATE(INDEX('LŠZ H'!A$2:AI$2000,B1023,3),"/",INDEX('LŠZ H'!A$2:AI$2000,B1023,4)))</f>
        <v>GEO 6 MS/</v>
      </c>
      <c r="N1023" s="459" t="str">
        <f>IF(A1023="P",CONCATENATE(INDEX('LŠZ P'!A$2:AP$2000,B1023,23),";",INDEX('LŠZ P'!A$2:AP$2000,B1023,42)),CONCATENATE(INDEX('LŠZ H'!A$2:AI$2000,B1023,23),";",INDEX('LŠZ H'!A$2:AI$2000,B1023,39)))</f>
        <v>0;</v>
      </c>
      <c r="O1023" s="462">
        <v>43821</v>
      </c>
      <c r="P1023" s="255"/>
    </row>
    <row r="1024" spans="1:16" x14ac:dyDescent="0.2">
      <c r="A1024" s="461" t="s">
        <v>991</v>
      </c>
      <c r="B1024" s="465">
        <v>389</v>
      </c>
      <c r="C1024" s="454">
        <v>1021</v>
      </c>
      <c r="D1024" s="288" t="str">
        <f>IF(A1024="P",INDEX('LŠZ P'!A$2:AP$2000,B1024,11),INDEX('LŠZ H'!A$2:AI$2000,B1024,11))</f>
        <v>Bc. Rastislav NAVRÁTIL</v>
      </c>
      <c r="E1024" s="456" t="str">
        <f>IF(A1024="P",INDEX('LŠZ P'!A$2:AP$2000,B1024,5),INDEX('LŠZ H'!A$2:AI$2000,B1024,5))</f>
        <v>OM-P389</v>
      </c>
      <c r="F1024" s="457" t="str">
        <f>IF(A1024="P",INDEX('LŠZ P'!A$2:AP$2000,B1024,6),INDEX('LŠZ H'!A$2:AI$2000,B1024,6))</f>
        <v>P784</v>
      </c>
      <c r="G1024" s="289" t="str">
        <f>IF(A1024="P",INDEX('LŠZ P'!A$2:AP$2000,B1024,21),INDEX('LŠZ H'!A$2:AI$2000,B1024,21))</f>
        <v>P,P</v>
      </c>
      <c r="H1024" s="457">
        <f>IF(A1024="P",INDEX('LŠZ P'!A$2:AP$2000,B1024,17),INDEX('LŠZ H'!A$2:AI$2000,B1024,17))</f>
        <v>171005</v>
      </c>
      <c r="I1024" s="254">
        <v>43097</v>
      </c>
      <c r="J1024" s="289" t="str">
        <f>IF(A1024="P",INDEX('LŠZ P'!A$2:AP$2000,B1024,2),INDEX('LŠZ H'!A$2:AI$2000,B1024,2))</f>
        <v>MPK</v>
      </c>
      <c r="K1024" s="458" t="str">
        <f>IF(A1024="P",CONCATENATE(INDEX('LŠZ P'!A$2:AP$2000,B1024,24),",",INDEX('LŠZ P'!A$2:AP$2000,B1024,26)," ",INDEX('LŠZ P'!A$2:AP$2000,B1024,25)),CONCATENATE(INDEX('LŠZ H'!A$2:AI$2000,B1024,24),",",INDEX('LŠZ H'!A$2:AI$2000,B1024,26)," ",INDEX('LŠZ H'!A$2:AI$2000,B1024,25)))</f>
        <v>Istebnická 456/38A,911 05 Trenčín</v>
      </c>
      <c r="L1024" s="456" t="str">
        <f>IF(A1024="P",INDEX('LŠZ P'!A$2:AP$2000,B1024,20),INDEX('LŠZ H'!A$2:AI$2000,B1024,20))</f>
        <v>Mitter</v>
      </c>
      <c r="M1024" s="456" t="str">
        <f>IF(A1024="P",CONCATENATE(INDEX('LŠZ P'!A$2:AP$2000,B1024,3),"/",INDEX('LŠZ P'!A$2:AP$2000,B1024,4)),CONCATENATE(INDEX('LŠZ H'!A$2:AI$2000,B1024,3),"/",INDEX('LŠZ H'!A$2:AI$2000,B1024,4)))</f>
        <v>POWER SIRIUS/TT 310 R5G</v>
      </c>
      <c r="N1024" s="459" t="str">
        <f>IF(A1024="P",CONCATENATE(INDEX('LŠZ P'!A$2:AP$2000,B1024,23),";",INDEX('LŠZ P'!A$2:AP$2000,B1024,42)),CONCATENATE(INDEX('LŠZ H'!A$2:AI$2000,B1024,23),";",INDEX('LŠZ H'!A$2:AI$2000,B1024,39)))</f>
        <v>37,27//91.07/262;Prevádzkovateľ: Ondrej MITTER</v>
      </c>
      <c r="O1024" s="462">
        <v>43815</v>
      </c>
      <c r="P1024" s="255"/>
    </row>
    <row r="1025" spans="1:16" x14ac:dyDescent="0.2">
      <c r="A1025" s="461" t="s">
        <v>991</v>
      </c>
      <c r="B1025" s="465">
        <v>510</v>
      </c>
      <c r="C1025" s="454">
        <v>1022</v>
      </c>
      <c r="D1025" s="288" t="str">
        <f>IF(A1025="P",INDEX('LŠZ P'!A$2:AP$2000,B1025,11),INDEX('LŠZ H'!A$2:AI$2000,B1025,11))</f>
        <v>Filip ŠTRBA</v>
      </c>
      <c r="E1025" s="456" t="str">
        <f>IF(A1025="P",INDEX('LŠZ P'!A$2:AP$2000,B1025,5),INDEX('LŠZ H'!A$2:AI$2000,B1025,5))</f>
        <v>OM-P510</v>
      </c>
      <c r="F1025" s="457">
        <f>IF(A1025="P",INDEX('LŠZ P'!A$2:AP$2000,B1025,6),INDEX('LŠZ H'!A$2:AI$2000,B1025,6))</f>
        <v>0</v>
      </c>
      <c r="G1025" s="289" t="str">
        <f>IF(A1025="P",INDEX('LŠZ P'!A$2:AP$2000,B1025,21),INDEX('LŠZ H'!A$2:AI$2000,B1025,21))</f>
        <v>P,Z</v>
      </c>
      <c r="H1025" s="457">
        <f>IF(A1025="P",INDEX('LŠZ P'!A$2:AP$2000,B1025,17),INDEX('LŠZ H'!A$2:AI$2000,B1025,17))</f>
        <v>20531</v>
      </c>
      <c r="I1025" s="254">
        <v>43098</v>
      </c>
      <c r="J1025" s="289" t="str">
        <f>IF(A1025="P",INDEX('LŠZ P'!A$2:AP$2000,B1025,2),INDEX('LŠZ H'!A$2:AI$2000,B1025,2))</f>
        <v>PK</v>
      </c>
      <c r="K1025" s="458" t="str">
        <f>IF(A1025="P",CONCATENATE(INDEX('LŠZ P'!A$2:AP$2000,B1025,24),",",INDEX('LŠZ P'!A$2:AP$2000,B1025,26)," ",INDEX('LŠZ P'!A$2:AP$2000,B1025,25)),CONCATENATE(INDEX('LŠZ H'!A$2:AI$2000,B1025,24),",",INDEX('LŠZ H'!A$2:AI$2000,B1025,26)," ",INDEX('LŠZ H'!A$2:AI$2000,B1025,25)))</f>
        <v>Slobody 75,039 01 Turčianske Teplice</v>
      </c>
      <c r="L1025" s="456" t="str">
        <f>IF(A1025="P",INDEX('LŠZ P'!A$2:AP$2000,B1025,20),INDEX('LŠZ H'!A$2:AI$2000,B1025,20))</f>
        <v>Vrabec</v>
      </c>
      <c r="M1025" s="456" t="str">
        <f>IF(A1025="P",CONCATENATE(INDEX('LŠZ P'!A$2:AP$2000,B1025,3),"/",INDEX('LŠZ P'!A$2:AP$2000,B1025,4)),CONCATENATE(INDEX('LŠZ H'!A$2:AI$2000,B1025,3),"/",INDEX('LŠZ H'!A$2:AI$2000,B1025,4)))</f>
        <v>PLUTO 2 M/</v>
      </c>
      <c r="N1025" s="459" t="str">
        <f>IF(A1025="P",CONCATENATE(INDEX('LŠZ P'!A$2:AP$2000,B1025,23),";",INDEX('LŠZ P'!A$2:AP$2000,B1025,42)),CONCATENATE(INDEX('LŠZ H'!A$2:AI$2000,B1025,23),";",INDEX('LŠZ H'!A$2:AI$2000,B1025,39)))</f>
        <v>50;</v>
      </c>
      <c r="O1025" s="462">
        <v>43828</v>
      </c>
      <c r="P1025" s="255"/>
    </row>
    <row r="1026" spans="1:16" x14ac:dyDescent="0.2">
      <c r="A1026" s="461" t="s">
        <v>991</v>
      </c>
      <c r="B1026" s="465">
        <v>1081</v>
      </c>
      <c r="C1026" s="454">
        <v>1023</v>
      </c>
      <c r="D1026" s="288" t="str">
        <f>IF(A1026="P",INDEX('LŠZ P'!A$2:AP$2000,B1026,11),INDEX('LŠZ H'!A$2:AI$2000,B1026,11))</f>
        <v>Miroslav ŠPALEK</v>
      </c>
      <c r="E1026" s="456" t="str">
        <f>IF(A1026="P",INDEX('LŠZ P'!A$2:AP$2000,B1026,5),INDEX('LŠZ H'!A$2:AI$2000,B1026,5))</f>
        <v>OM-L081</v>
      </c>
      <c r="F1026" s="457">
        <f>IF(A1026="P",INDEX('LŠZ P'!A$2:AP$2000,B1026,6),INDEX('LŠZ H'!A$2:AI$2000,B1026,6))</f>
        <v>0</v>
      </c>
      <c r="G1026" s="289" t="str">
        <f>IF(A1026="P",INDEX('LŠZ P'!A$2:AP$2000,B1026,21),INDEX('LŠZ H'!A$2:AI$2000,B1026,21))</f>
        <v>P</v>
      </c>
      <c r="H1026" s="457">
        <f>IF(A1026="P",INDEX('LŠZ P'!A$2:AP$2000,B1026,17),INDEX('LŠZ H'!A$2:AI$2000,B1026,17))</f>
        <v>16002</v>
      </c>
      <c r="I1026" s="254">
        <v>43098</v>
      </c>
      <c r="J1026" s="289" t="str">
        <f>IF(A1026="P",INDEX('LŠZ P'!A$2:AP$2000,B1026,2),INDEX('LŠZ H'!A$2:AI$2000,B1026,2))</f>
        <v>PK</v>
      </c>
      <c r="K1026" s="458" t="str">
        <f>IF(A1026="P",CONCATENATE(INDEX('LŠZ P'!A$2:AP$2000,B1026,24),",",INDEX('LŠZ P'!A$2:AP$2000,B1026,26)," ",INDEX('LŠZ P'!A$2:AP$2000,B1026,25)),CONCATENATE(INDEX('LŠZ H'!A$2:AI$2000,B1026,24),",",INDEX('LŠZ H'!A$2:AI$2000,B1026,26)," ",INDEX('LŠZ H'!A$2:AI$2000,B1026,25)))</f>
        <v xml:space="preserve">J.Bytčiančina 324/16,013 11 Lietavská Lúčka </v>
      </c>
      <c r="L1026" s="456" t="str">
        <f>IF(A1026="P",INDEX('LŠZ P'!A$2:AP$2000,B1026,20),INDEX('LŠZ H'!A$2:AI$2000,B1026,20))</f>
        <v>Vrabec</v>
      </c>
      <c r="M1026" s="456" t="str">
        <f>IF(A1026="P",CONCATENATE(INDEX('LŠZ P'!A$2:AP$2000,B1026,3),"/",INDEX('LŠZ P'!A$2:AP$2000,B1026,4)),CONCATENATE(INDEX('LŠZ H'!A$2:AI$2000,B1026,3),"/",INDEX('LŠZ H'!A$2:AI$2000,B1026,4)))</f>
        <v>COMET 2 L/</v>
      </c>
      <c r="N1026" s="459" t="str">
        <f>IF(A1026="P",CONCATENATE(INDEX('LŠZ P'!A$2:AP$2000,B1026,23),";",INDEX('LŠZ P'!A$2:AP$2000,B1026,42)),CONCATENATE(INDEX('LŠZ H'!A$2:AI$2000,B1026,23),";",INDEX('LŠZ H'!A$2:AI$2000,B1026,39)))</f>
        <v>46;</v>
      </c>
      <c r="O1026" s="462">
        <v>43828</v>
      </c>
      <c r="P1026" s="255"/>
    </row>
    <row r="1027" spans="1:16" x14ac:dyDescent="0.2">
      <c r="A1027" s="461" t="s">
        <v>991</v>
      </c>
      <c r="B1027" s="465">
        <v>623</v>
      </c>
      <c r="C1027" s="454">
        <v>1024</v>
      </c>
      <c r="D1027" s="288" t="str">
        <f>IF(A1027="P",INDEX('LŠZ P'!A$2:AP$2000,B1027,11),INDEX('LŠZ H'!A$2:AI$2000,B1027,11))</f>
        <v>ThDr. Jozef ŠIMURDIAK, PhD.</v>
      </c>
      <c r="E1027" s="456" t="str">
        <f>IF(A1027="P",INDEX('LŠZ P'!A$2:AP$2000,B1027,5),INDEX('LŠZ H'!A$2:AI$2000,B1027,5))</f>
        <v>OM-P623</v>
      </c>
      <c r="F1027" s="457">
        <f>IF(A1027="P",INDEX('LŠZ P'!A$2:AP$2000,B1027,6),INDEX('LŠZ H'!A$2:AI$2000,B1027,6))</f>
        <v>0</v>
      </c>
      <c r="G1027" s="289" t="str">
        <f>IF(A1027="P",INDEX('LŠZ P'!A$2:AP$2000,B1027,21),INDEX('LŠZ H'!A$2:AI$2000,B1027,21))</f>
        <v>P</v>
      </c>
      <c r="H1027" s="457">
        <f>IF(A1027="P",INDEX('LŠZ P'!A$2:AP$2000,B1027,17),INDEX('LŠZ H'!A$2:AI$2000,B1027,17))</f>
        <v>16851</v>
      </c>
      <c r="I1027" s="254">
        <v>43103</v>
      </c>
      <c r="J1027" s="289" t="str">
        <f>IF(A1027="P",INDEX('LŠZ P'!A$2:AP$2000,B1027,2),INDEX('LŠZ H'!A$2:AI$2000,B1027,2))</f>
        <v>PK</v>
      </c>
      <c r="K1027" s="458" t="str">
        <f>IF(A1027="P",CONCATENATE(INDEX('LŠZ P'!A$2:AP$2000,B1027,24),",",INDEX('LŠZ P'!A$2:AP$2000,B1027,26)," ",INDEX('LŠZ P'!A$2:AP$2000,B1027,25)),CONCATENATE(INDEX('LŠZ H'!A$2:AI$2000,B1027,24),",",INDEX('LŠZ H'!A$2:AI$2000,B1027,26)," ",INDEX('LŠZ H'!A$2:AI$2000,B1027,25)))</f>
        <v xml:space="preserve">Oravská Polhora 702,029 47 </v>
      </c>
      <c r="L1027" s="456" t="str">
        <f>IF(A1027="P",INDEX('LŠZ P'!A$2:AP$2000,B1027,20),INDEX('LŠZ H'!A$2:AI$2000,B1027,20))</f>
        <v>Vyparina</v>
      </c>
      <c r="M1027" s="456" t="str">
        <f>IF(A1027="P",CONCATENATE(INDEX('LŠZ P'!A$2:AP$2000,B1027,3),"/",INDEX('LŠZ P'!A$2:AP$2000,B1027,4)),CONCATENATE(INDEX('LŠZ H'!A$2:AI$2000,B1027,3),"/",INDEX('LŠZ H'!A$2:AI$2000,B1027,4)))</f>
        <v>VOYAGER BIPLACE S/</v>
      </c>
      <c r="N1027" s="459" t="str">
        <f>IF(A1027="P",CONCATENATE(INDEX('LŠZ P'!A$2:AP$2000,B1027,23),";",INDEX('LŠZ P'!A$2:AP$2000,B1027,42)),CONCATENATE(INDEX('LŠZ H'!A$2:AI$2000,B1027,23),";",INDEX('LŠZ H'!A$2:AI$2000,B1027,39)))</f>
        <v>46;</v>
      </c>
      <c r="O1027" s="462">
        <v>43826</v>
      </c>
      <c r="P1027" s="255"/>
    </row>
    <row r="1028" spans="1:16" x14ac:dyDescent="0.2">
      <c r="A1028" s="461" t="s">
        <v>991</v>
      </c>
      <c r="B1028" s="465">
        <v>890</v>
      </c>
      <c r="C1028" s="454">
        <v>1025</v>
      </c>
      <c r="D1028" s="288" t="str">
        <f>IF(A1028="P",INDEX('LŠZ P'!A$2:AP$2000,B1028,11),INDEX('LŠZ H'!A$2:AI$2000,B1028,11))</f>
        <v>Matej MÜHELYI</v>
      </c>
      <c r="E1028" s="456" t="str">
        <f>IF(A1028="P",INDEX('LŠZ P'!A$2:AP$2000,B1028,5),INDEX('LŠZ H'!A$2:AI$2000,B1028,5))</f>
        <v>OM-P890</v>
      </c>
      <c r="F1028" s="457">
        <f>IF(A1028="P",INDEX('LŠZ P'!A$2:AP$2000,B1028,6),INDEX('LŠZ H'!A$2:AI$2000,B1028,6))</f>
        <v>0</v>
      </c>
      <c r="G1028" s="289" t="str">
        <f>IF(A1028="P",INDEX('LŠZ P'!A$2:AP$2000,B1028,21),INDEX('LŠZ H'!A$2:AI$2000,B1028,21))</f>
        <v>V</v>
      </c>
      <c r="H1028" s="457">
        <f>IF(A1028="P",INDEX('LŠZ P'!A$2:AP$2000,B1028,17),INDEX('LŠZ H'!A$2:AI$2000,B1028,17))</f>
        <v>20271</v>
      </c>
      <c r="I1028" s="254">
        <v>43103</v>
      </c>
      <c r="J1028" s="289" t="str">
        <f>IF(A1028="P",INDEX('LŠZ P'!A$2:AP$2000,B1028,2),INDEX('LŠZ H'!A$2:AI$2000,B1028,2))</f>
        <v>PK</v>
      </c>
      <c r="K1028" s="458" t="str">
        <f>IF(A1028="P",CONCATENATE(INDEX('LŠZ P'!A$2:AP$2000,B1028,24),",",INDEX('LŠZ P'!A$2:AP$2000,B1028,26)," ",INDEX('LŠZ P'!A$2:AP$2000,B1028,25)),CONCATENATE(INDEX('LŠZ H'!A$2:AI$2000,B1028,24),",",INDEX('LŠZ H'!A$2:AI$2000,B1028,26)," ",INDEX('LŠZ H'!A$2:AI$2000,B1028,25)))</f>
        <v>Gemerská 1776/6,010 08 Žilina</v>
      </c>
      <c r="L1028" s="456" t="str">
        <f>IF(A1028="P",INDEX('LŠZ P'!A$2:AP$2000,B1028,20),INDEX('LŠZ H'!A$2:AI$2000,B1028,20))</f>
        <v>Jánošík</v>
      </c>
      <c r="M1028" s="456" t="str">
        <f>IF(A1028="P",CONCATENATE(INDEX('LŠZ P'!A$2:AP$2000,B1028,3),"/",INDEX('LŠZ P'!A$2:AP$2000,B1028,4)),CONCATENATE(INDEX('LŠZ H'!A$2:AI$2000,B1028,3),"/",INDEX('LŠZ H'!A$2:AI$2000,B1028,4)))</f>
        <v>ALPHA 6 28/</v>
      </c>
      <c r="N1028" s="459" t="str">
        <f>IF(A1028="P",CONCATENATE(INDEX('LŠZ P'!A$2:AP$2000,B1028,23),";",INDEX('LŠZ P'!A$2:AP$2000,B1028,42)),CONCATENATE(INDEX('LŠZ H'!A$2:AI$2000,B1028,23),";",INDEX('LŠZ H'!A$2:AI$2000,B1028,39)))</f>
        <v>0;</v>
      </c>
      <c r="O1028" s="462">
        <v>43826</v>
      </c>
      <c r="P1028" s="255"/>
    </row>
    <row r="1029" spans="1:16" x14ac:dyDescent="0.2">
      <c r="A1029" s="461" t="s">
        <v>991</v>
      </c>
      <c r="B1029" s="465">
        <v>1004</v>
      </c>
      <c r="C1029" s="454">
        <v>1026</v>
      </c>
      <c r="D1029" s="288" t="str">
        <f>IF(A1029="P",INDEX('LŠZ P'!A$2:AP$2000,B1029,11),INDEX('LŠZ H'!A$2:AI$2000,B1029,11))</f>
        <v>Igor GARSTKA</v>
      </c>
      <c r="E1029" s="456" t="str">
        <f>IF(A1029="P",INDEX('LŠZ P'!A$2:AP$2000,B1029,5),INDEX('LŠZ H'!A$2:AI$2000,B1029,5))</f>
        <v>OM-L004</v>
      </c>
      <c r="F1029" s="457">
        <f>IF(A1029="P",INDEX('LŠZ P'!A$2:AP$2000,B1029,6),INDEX('LŠZ H'!A$2:AI$2000,B1029,6))</f>
        <v>0</v>
      </c>
      <c r="G1029" s="289" t="str">
        <f>IF(A1029="P",INDEX('LŠZ P'!A$2:AP$2000,B1029,21),INDEX('LŠZ H'!A$2:AI$2000,B1029,21))</f>
        <v>P</v>
      </c>
      <c r="H1029" s="457">
        <f>IF(A1029="P",INDEX('LŠZ P'!A$2:AP$2000,B1029,17),INDEX('LŠZ H'!A$2:AI$2000,B1029,17))</f>
        <v>15444</v>
      </c>
      <c r="I1029" s="254">
        <v>43108</v>
      </c>
      <c r="J1029" s="289" t="str">
        <f>IF(A1029="P",INDEX('LŠZ P'!A$2:AP$2000,B1029,2),INDEX('LŠZ H'!A$2:AI$2000,B1029,2))</f>
        <v>PK</v>
      </c>
      <c r="K1029" s="458" t="str">
        <f>IF(A1029="P",CONCATENATE(INDEX('LŠZ P'!A$2:AP$2000,B1029,24),",",INDEX('LŠZ P'!A$2:AP$2000,B1029,26)," ",INDEX('LŠZ P'!A$2:AP$2000,B1029,25)),CONCATENATE(INDEX('LŠZ H'!A$2:AI$2000,B1029,24),",",INDEX('LŠZ H'!A$2:AI$2000,B1029,26)," ",INDEX('LŠZ H'!A$2:AI$2000,B1029,25)))</f>
        <v>Vrbovská 85,059 71 Ľubica</v>
      </c>
      <c r="L1029" s="456" t="str">
        <f>IF(A1029="P",INDEX('LŠZ P'!A$2:AP$2000,B1029,20),INDEX('LŠZ H'!A$2:AI$2000,B1029,20))</f>
        <v>Šleboda</v>
      </c>
      <c r="M1029" s="456" t="str">
        <f>IF(A1029="P",CONCATENATE(INDEX('LŠZ P'!A$2:AP$2000,B1029,3),"/",INDEX('LŠZ P'!A$2:AP$2000,B1029,4)),CONCATENATE(INDEX('LŠZ H'!A$2:AI$2000,B1029,3),"/",INDEX('LŠZ H'!A$2:AI$2000,B1029,4)))</f>
        <v>ARTIK 4 29/</v>
      </c>
      <c r="N1029" s="459" t="str">
        <f>IF(A1029="P",CONCATENATE(INDEX('LŠZ P'!A$2:AP$2000,B1029,23),";",INDEX('LŠZ P'!A$2:AP$2000,B1029,42)),CONCATENATE(INDEX('LŠZ H'!A$2:AI$2000,B1029,23),";",INDEX('LŠZ H'!A$2:AI$2000,B1029,39)))</f>
        <v>211;</v>
      </c>
      <c r="O1029" s="462">
        <v>43828</v>
      </c>
      <c r="P1029" s="255"/>
    </row>
    <row r="1030" spans="1:16" x14ac:dyDescent="0.2">
      <c r="A1030" s="461" t="s">
        <v>991</v>
      </c>
      <c r="B1030" s="465">
        <v>198</v>
      </c>
      <c r="C1030" s="454">
        <v>1027</v>
      </c>
      <c r="D1030" s="288" t="str">
        <f>IF(A1030="P",INDEX('LŠZ P'!A$2:AP$2000,B1030,11),INDEX('LŠZ H'!A$2:AI$2000,B1030,11))</f>
        <v>Ing. Peter KOPECKÝ</v>
      </c>
      <c r="E1030" s="456" t="str">
        <f>IF(A1030="P",INDEX('LŠZ P'!A$2:AP$2000,B1030,5),INDEX('LŠZ H'!A$2:AI$2000,B1030,5))</f>
        <v>OM-P198</v>
      </c>
      <c r="F1030" s="457">
        <f>IF(A1030="P",INDEX('LŠZ P'!A$2:AP$2000,B1030,6),INDEX('LŠZ H'!A$2:AI$2000,B1030,6))</f>
        <v>0</v>
      </c>
      <c r="G1030" s="289" t="str">
        <f>IF(A1030="P",INDEX('LŠZ P'!A$2:AP$2000,B1030,21),INDEX('LŠZ H'!A$2:AI$2000,B1030,21))</f>
        <v>P</v>
      </c>
      <c r="H1030" s="457">
        <f>IF(A1030="P",INDEX('LŠZ P'!A$2:AP$2000,B1030,17),INDEX('LŠZ H'!A$2:AI$2000,B1030,17))</f>
        <v>16623</v>
      </c>
      <c r="I1030" s="254">
        <v>43108</v>
      </c>
      <c r="J1030" s="289" t="str">
        <f>IF(A1030="P",INDEX('LŠZ P'!A$2:AP$2000,B1030,2),INDEX('LŠZ H'!A$2:AI$2000,B1030,2))</f>
        <v>PK</v>
      </c>
      <c r="K1030" s="458" t="str">
        <f>IF(A1030="P",CONCATENATE(INDEX('LŠZ P'!A$2:AP$2000,B1030,24),",",INDEX('LŠZ P'!A$2:AP$2000,B1030,26)," ",INDEX('LŠZ P'!A$2:AP$2000,B1030,25)),CONCATENATE(INDEX('LŠZ H'!A$2:AI$2000,B1030,24),",",INDEX('LŠZ H'!A$2:AI$2000,B1030,26)," ",INDEX('LŠZ H'!A$2:AI$2000,B1030,25)))</f>
        <v>SNP 680/80,914 51 Tren. Teplice</v>
      </c>
      <c r="L1030" s="456" t="str">
        <f>IF(A1030="P",INDEX('LŠZ P'!A$2:AP$2000,B1030,20),INDEX('LŠZ H'!A$2:AI$2000,B1030,20))</f>
        <v>Čierny</v>
      </c>
      <c r="M1030" s="456" t="str">
        <f>IF(A1030="P",CONCATENATE(INDEX('LŠZ P'!A$2:AP$2000,B1030,3),"/",INDEX('LŠZ P'!A$2:AP$2000,B1030,4)),CONCATENATE(INDEX('LŠZ H'!A$2:AI$2000,B1030,3),"/",INDEX('LŠZ H'!A$2:AI$2000,B1030,4)))</f>
        <v>COMET 2 M /</v>
      </c>
      <c r="N1030" s="459" t="str">
        <f>IF(A1030="P",CONCATENATE(INDEX('LŠZ P'!A$2:AP$2000,B1030,23),";",INDEX('LŠZ P'!A$2:AP$2000,B1030,42)),CONCATENATE(INDEX('LŠZ H'!A$2:AI$2000,B1030,23),";",INDEX('LŠZ H'!A$2:AI$2000,B1030,39)))</f>
        <v>18,36;</v>
      </c>
      <c r="O1030" s="462">
        <v>43821</v>
      </c>
      <c r="P1030" s="255"/>
    </row>
    <row r="1031" spans="1:16" x14ac:dyDescent="0.2">
      <c r="A1031" s="463" t="s">
        <v>991</v>
      </c>
      <c r="B1031" s="465">
        <v>976</v>
      </c>
      <c r="C1031" s="454">
        <v>1028</v>
      </c>
      <c r="D1031" s="288" t="str">
        <f>IF(A1031="P",INDEX('LŠZ P'!A$2:AP$2000,B1031,11),INDEX('LŠZ H'!A$2:AI$2000,B1031,11))</f>
        <v>Ján LAPŠANSKÝ</v>
      </c>
      <c r="E1031" s="456" t="str">
        <f>IF(A1031="P",INDEX('LŠZ P'!A$2:AP$2000,B1031,5),INDEX('LŠZ H'!A$2:AI$2000,B1031,5))</f>
        <v>OM-P976</v>
      </c>
      <c r="F1031" s="457" t="str">
        <f>IF(A1031="P",INDEX('LŠZ P'!A$2:AP$2000,B1031,6),INDEX('LŠZ H'!A$2:AI$2000,B1031,6))</f>
        <v>P976</v>
      </c>
      <c r="G1031" s="289" t="str">
        <f>IF(A1031="P",INDEX('LŠZ P'!A$2:AP$2000,B1031,21),INDEX('LŠZ H'!A$2:AI$2000,B1031,21))</f>
        <v>P</v>
      </c>
      <c r="H1031" s="457">
        <f>IF(A1031="P",INDEX('LŠZ P'!A$2:AP$2000,B1031,17),INDEX('LŠZ H'!A$2:AI$2000,B1031,17))</f>
        <v>171012</v>
      </c>
      <c r="I1031" s="254">
        <v>43109</v>
      </c>
      <c r="J1031" s="289" t="str">
        <f>IF(A1031="P",INDEX('LŠZ P'!A$2:AP$2000,B1031,2),INDEX('LŠZ H'!A$2:AI$2000,B1031,2))</f>
        <v>MPK</v>
      </c>
      <c r="K1031" s="458" t="str">
        <f>IF(A1031="P",CONCATENATE(INDEX('LŠZ P'!A$2:AP$2000,B1031,24),",",INDEX('LŠZ P'!A$2:AP$2000,B1031,26)," ",INDEX('LŠZ P'!A$2:AP$2000,B1031,25)),CONCATENATE(INDEX('LŠZ H'!A$2:AI$2000,B1031,24),",",INDEX('LŠZ H'!A$2:AI$2000,B1031,26)," ",INDEX('LŠZ H'!A$2:AI$2000,B1031,25)))</f>
        <v xml:space="preserve">J. Goliana 62,036 01 Martin </v>
      </c>
      <c r="L1031" s="456" t="str">
        <f>IF(A1031="P",INDEX('LŠZ P'!A$2:AP$2000,B1031,20),INDEX('LŠZ H'!A$2:AI$2000,B1031,20))</f>
        <v>Šimko</v>
      </c>
      <c r="M1031" s="456" t="str">
        <f>IF(A1031="P",CONCATENATE(INDEX('LŠZ P'!A$2:AP$2000,B1031,3),"/",INDEX('LŠZ P'!A$2:AP$2000,B1031,4)),CONCATENATE(INDEX('LŠZ H'!A$2:AI$2000,B1031,3),"/",INDEX('LŠZ H'!A$2:AI$2000,B1031,4)))</f>
        <v>CHARGER 28/XC 200 EVO 125</v>
      </c>
      <c r="N1031" s="459" t="str">
        <f>IF(A1031="P",CONCATENATE(INDEX('LŠZ P'!A$2:AP$2000,B1031,23),";",INDEX('LŠZ P'!A$2:AP$2000,B1031,42)),CONCATENATE(INDEX('LŠZ H'!A$2:AI$2000,B1031,23),";",INDEX('LŠZ H'!A$2:AI$2000,B1031,39)))</f>
        <v>95//0;Para PLS do 26.11.2019</v>
      </c>
      <c r="O1031" s="462">
        <v>43795</v>
      </c>
      <c r="P1031" s="255"/>
    </row>
    <row r="1032" spans="1:16" ht="12.6" customHeight="1" x14ac:dyDescent="0.2">
      <c r="A1032" s="463" t="s">
        <v>991</v>
      </c>
      <c r="B1032" s="465">
        <v>858</v>
      </c>
      <c r="C1032" s="454">
        <v>1029</v>
      </c>
      <c r="D1032" s="288" t="str">
        <f>IF(A1032="P",INDEX('LŠZ P'!A$2:AP$2000,B1032,11),INDEX('LŠZ H'!A$2:AI$2000,B1032,11))</f>
        <v>Martin MARTINČEK</v>
      </c>
      <c r="E1032" s="456" t="str">
        <f>IF(A1032="P",INDEX('LŠZ P'!A$2:AP$2000,B1032,5),INDEX('LŠZ H'!A$2:AI$2000,B1032,5))</f>
        <v>OM-P858</v>
      </c>
      <c r="F1032" s="457">
        <f>IF(A1032="P",INDEX('LŠZ P'!A$2:AP$2000,B1032,6),INDEX('LŠZ H'!A$2:AI$2000,B1032,6))</f>
        <v>0</v>
      </c>
      <c r="G1032" s="289" t="str">
        <f>IF(A1032="P",INDEX('LŠZ P'!A$2:AP$2000,B1032,21),INDEX('LŠZ H'!A$2:AI$2000,B1032,21))</f>
        <v>V</v>
      </c>
      <c r="H1032" s="457">
        <f>IF(A1032="P",INDEX('LŠZ P'!A$2:AP$2000,B1032,17),INDEX('LŠZ H'!A$2:AI$2000,B1032,17))</f>
        <v>20643</v>
      </c>
      <c r="I1032" s="254">
        <v>43109</v>
      </c>
      <c r="J1032" s="289" t="str">
        <f>IF(A1032="P",INDEX('LŠZ P'!A$2:AP$2000,B1032,2),INDEX('LŠZ H'!A$2:AI$2000,B1032,2))</f>
        <v>PK</v>
      </c>
      <c r="K1032" s="458" t="str">
        <f>IF(A1032="P",CONCATENATE(INDEX('LŠZ P'!A$2:AP$2000,B1032,24),",",INDEX('LŠZ P'!A$2:AP$2000,B1032,26)," ",INDEX('LŠZ P'!A$2:AP$2000,B1032,25)),CONCATENATE(INDEX('LŠZ H'!A$2:AI$2000,B1032,24),",",INDEX('LŠZ H'!A$2:AI$2000,B1032,26)," ",INDEX('LŠZ H'!A$2:AI$2000,B1032,25)))</f>
        <v>Terchová 924,013 06 Terchová</v>
      </c>
      <c r="L1032" s="456" t="str">
        <f>IF(A1032="P",INDEX('LŠZ P'!A$2:AP$2000,B1032,20),INDEX('LŠZ H'!A$2:AI$2000,B1032,20))</f>
        <v>Vrabec</v>
      </c>
      <c r="M1032" s="456" t="str">
        <f>IF(A1032="P",CONCATENATE(INDEX('LŠZ P'!A$2:AP$2000,B1032,3),"/",INDEX('LŠZ P'!A$2:AP$2000,B1032,4)),CONCATENATE(INDEX('LŠZ H'!A$2:AI$2000,B1032,3),"/",INDEX('LŠZ H'!A$2:AI$2000,B1032,4)))</f>
        <v>PLUTO 4 M/</v>
      </c>
      <c r="N1032" s="459" t="str">
        <f>IF(A1032="P",CONCATENATE(INDEX('LŠZ P'!A$2:AP$2000,B1032,23),";",INDEX('LŠZ P'!A$2:AP$2000,B1032,42)),CONCATENATE(INDEX('LŠZ H'!A$2:AI$2000,B1032,23),";",INDEX('LŠZ H'!A$2:AI$2000,B1032,39)))</f>
        <v>0,15;</v>
      </c>
      <c r="O1032" s="464" t="s">
        <v>5630</v>
      </c>
      <c r="P1032" s="255"/>
    </row>
    <row r="1033" spans="1:16" x14ac:dyDescent="0.2">
      <c r="A1033" s="463" t="s">
        <v>991</v>
      </c>
      <c r="B1033" s="465">
        <v>767</v>
      </c>
      <c r="C1033" s="454">
        <v>1030</v>
      </c>
      <c r="D1033" s="288" t="str">
        <f>IF(A1033="P",INDEX('LŠZ P'!A$2:AP$2000,B1033,11),INDEX('LŠZ H'!A$2:AI$2000,B1033,11))</f>
        <v>Miroslav FAŠANOK</v>
      </c>
      <c r="E1033" s="456" t="str">
        <f>IF(A1033="P",INDEX('LŠZ P'!A$2:AP$2000,B1033,5),INDEX('LŠZ H'!A$2:AI$2000,B1033,5))</f>
        <v>OM-P767</v>
      </c>
      <c r="F1033" s="457">
        <f>IF(A1033="P",INDEX('LŠZ P'!A$2:AP$2000,B1033,6),INDEX('LŠZ H'!A$2:AI$2000,B1033,6))</f>
        <v>0</v>
      </c>
      <c r="G1033" s="289" t="str">
        <f>IF(A1033="P",INDEX('LŠZ P'!A$2:AP$2000,B1033,21),INDEX('LŠZ H'!A$2:AI$2000,B1033,21))</f>
        <v>V</v>
      </c>
      <c r="H1033" s="457">
        <f>IF(A1033="P",INDEX('LŠZ P'!A$2:AP$2000,B1033,17),INDEX('LŠZ H'!A$2:AI$2000,B1033,17))</f>
        <v>171014</v>
      </c>
      <c r="I1033" s="254">
        <v>43109</v>
      </c>
      <c r="J1033" s="289" t="str">
        <f>IF(A1033="P",INDEX('LŠZ P'!A$2:AP$2000,B1033,2),INDEX('LŠZ H'!A$2:AI$2000,B1033,2))</f>
        <v>PK</v>
      </c>
      <c r="K1033" s="458" t="str">
        <f>IF(A1033="P",CONCATENATE(INDEX('LŠZ P'!A$2:AP$2000,B1033,24),",",INDEX('LŠZ P'!A$2:AP$2000,B1033,26)," ",INDEX('LŠZ P'!A$2:AP$2000,B1033,25)),CONCATENATE(INDEX('LŠZ H'!A$2:AI$2000,B1033,24),",",INDEX('LŠZ H'!A$2:AI$2000,B1033,26)," ",INDEX('LŠZ H'!A$2:AI$2000,B1033,25)))</f>
        <v>Stránske 95,013 13 Rajecké Teplice</v>
      </c>
      <c r="L1033" s="456" t="str">
        <f>IF(A1033="P",INDEX('LŠZ P'!A$2:AP$2000,B1033,20),INDEX('LŠZ H'!A$2:AI$2000,B1033,20))</f>
        <v>Vrabec</v>
      </c>
      <c r="M1033" s="456" t="str">
        <f>IF(A1033="P",CONCATENATE(INDEX('LŠZ P'!A$2:AP$2000,B1033,3),"/",INDEX('LŠZ P'!A$2:AP$2000,B1033,4)),CONCATENATE(INDEX('LŠZ H'!A$2:AI$2000,B1033,3),"/",INDEX('LŠZ H'!A$2:AI$2000,B1033,4)))</f>
        <v>VEGA 5 M/</v>
      </c>
      <c r="N1033" s="459" t="str">
        <f>IF(A1033="P",CONCATENATE(INDEX('LŠZ P'!A$2:AP$2000,B1033,23),";",INDEX('LŠZ P'!A$2:AP$2000,B1033,42)),CONCATENATE(INDEX('LŠZ H'!A$2:AI$2000,B1033,23),";",INDEX('LŠZ H'!A$2:AI$2000,B1033,39)))</f>
        <v>70;</v>
      </c>
      <c r="O1033" s="462">
        <v>43814</v>
      </c>
      <c r="P1033" s="255"/>
    </row>
    <row r="1034" spans="1:16" x14ac:dyDescent="0.2">
      <c r="A1034" s="463" t="s">
        <v>991</v>
      </c>
      <c r="B1034" s="465">
        <v>839</v>
      </c>
      <c r="C1034" s="454">
        <v>1031</v>
      </c>
      <c r="D1034" s="288" t="str">
        <f>IF(A1034="P",INDEX('LŠZ P'!A$2:AP$2000,B1034,11),INDEX('LŠZ H'!A$2:AI$2000,B1034,11))</f>
        <v>Ing. Martn ŠIMKO</v>
      </c>
      <c r="E1034" s="456" t="str">
        <f>IF(A1034="P",INDEX('LŠZ P'!A$2:AP$2000,B1034,5),INDEX('LŠZ H'!A$2:AI$2000,B1034,5))</f>
        <v>OM-P839</v>
      </c>
      <c r="F1034" s="457" t="str">
        <f>IF(A1034="P",INDEX('LŠZ P'!A$2:AP$2000,B1034,6),INDEX('LŠZ H'!A$2:AI$2000,B1034,6))</f>
        <v>P378,P417</v>
      </c>
      <c r="G1034" s="289" t="str">
        <f>IF(A1034="P",INDEX('LŠZ P'!A$2:AP$2000,B1034,21),INDEX('LŠZ H'!A$2:AI$2000,B1034,21))</f>
        <v>P</v>
      </c>
      <c r="H1034" s="457">
        <f>IF(A1034="P",INDEX('LŠZ P'!A$2:AP$2000,B1034,17),INDEX('LŠZ H'!A$2:AI$2000,B1034,17))</f>
        <v>171015</v>
      </c>
      <c r="I1034" s="254">
        <v>43109</v>
      </c>
      <c r="J1034" s="289" t="str">
        <f>IF(A1034="P",INDEX('LŠZ P'!A$2:AP$2000,B1034,2),INDEX('LŠZ H'!A$2:AI$2000,B1034,2))</f>
        <v>MPK</v>
      </c>
      <c r="K1034" s="458" t="str">
        <f>IF(A1034="P",CONCATENATE(INDEX('LŠZ P'!A$2:AP$2000,B1034,24),",",INDEX('LŠZ P'!A$2:AP$2000,B1034,26)," ",INDEX('LŠZ P'!A$2:AP$2000,B1034,25)),CONCATENATE(INDEX('LŠZ H'!A$2:AI$2000,B1034,24),",",INDEX('LŠZ H'!A$2:AI$2000,B1034,26)," ",INDEX('LŠZ H'!A$2:AI$2000,B1034,25)))</f>
        <v>Na Rúrkach 39,080 01 Prešov</v>
      </c>
      <c r="L1034" s="456" t="str">
        <f>IF(A1034="P",INDEX('LŠZ P'!A$2:AP$2000,B1034,20),INDEX('LŠZ H'!A$2:AI$2000,B1034,20))</f>
        <v>Šimko</v>
      </c>
      <c r="M1034" s="456" t="str">
        <f>IF(A1034="P",CONCATENATE(INDEX('LŠZ P'!A$2:AP$2000,B1034,3),"/",INDEX('LŠZ P'!A$2:AP$2000,B1034,4)),CONCATENATE(INDEX('LŠZ H'!A$2:AI$2000,B1034,3),"/",INDEX('LŠZ H'!A$2:AI$2000,B1034,4)))</f>
        <v>STING 160/</v>
      </c>
      <c r="N1034" s="456" t="str">
        <f>IF(A1034="P",CONCATENATE(INDEX('LŠZ P'!A$2:AP$2000,B1034,23),";",INDEX('LŠZ P'!A$2:AP$2000,B1034,42)),CONCATENATE(INDEX('LŠZ H'!A$2:AI$2000,B1034,23),";",INDEX('LŠZ H'!A$2:AI$2000,B1034,39)))</f>
        <v>135,56;</v>
      </c>
      <c r="O1034" s="462">
        <v>43826</v>
      </c>
      <c r="P1034" s="255"/>
    </row>
    <row r="1035" spans="1:16" x14ac:dyDescent="0.2">
      <c r="A1035" s="463" t="s">
        <v>991</v>
      </c>
      <c r="B1035" s="465">
        <v>962</v>
      </c>
      <c r="C1035" s="454">
        <v>1032</v>
      </c>
      <c r="D1035" s="288" t="str">
        <f>IF(A1035="P",INDEX('LŠZ P'!A$2:AP$2000,B1035,11),INDEX('LŠZ H'!A$2:AI$2000,B1035,11))</f>
        <v>Ing. Radovan JENČÍK</v>
      </c>
      <c r="E1035" s="456" t="str">
        <f>IF(A1035="P",INDEX('LŠZ P'!A$2:AP$2000,B1035,5),INDEX('LŠZ H'!A$2:AI$2000,B1035,5))</f>
        <v>OM-P962</v>
      </c>
      <c r="F1035" s="457" t="str">
        <f>IF(A1035="P",INDEX('LŠZ P'!A$2:AP$2000,B1035,6),INDEX('LŠZ H'!A$2:AI$2000,B1035,6))</f>
        <v>P962</v>
      </c>
      <c r="G1035" s="289" t="str">
        <f>IF(A1035="P",INDEX('LŠZ P'!A$2:AP$2000,B1035,21),INDEX('LŠZ H'!A$2:AI$2000,B1035,21))</f>
        <v>P,P</v>
      </c>
      <c r="H1035" s="457">
        <f>IF(A1035="P",INDEX('LŠZ P'!A$2:AP$2000,B1035,17),INDEX('LŠZ H'!A$2:AI$2000,B1035,17))</f>
        <v>171016</v>
      </c>
      <c r="I1035" s="254">
        <v>43109</v>
      </c>
      <c r="J1035" s="289" t="str">
        <f>IF(A1035="P",INDEX('LŠZ P'!A$2:AP$2000,B1035,2),INDEX('LŠZ H'!A$2:AI$2000,B1035,2))</f>
        <v>MPK</v>
      </c>
      <c r="K1035" s="458" t="str">
        <f>IF(A1035="P",CONCATENATE(INDEX('LŠZ P'!A$2:AP$2000,B1035,24),",",INDEX('LŠZ P'!A$2:AP$2000,B1035,26)," ",INDEX('LŠZ P'!A$2:AP$2000,B1035,25)),CONCATENATE(INDEX('LŠZ H'!A$2:AI$2000,B1035,24),",",INDEX('LŠZ H'!A$2:AI$2000,B1035,26)," ",INDEX('LŠZ H'!A$2:AI$2000,B1035,25)))</f>
        <v>Nemocničná 64/7,056 01 Gelnica</v>
      </c>
      <c r="L1035" s="456" t="str">
        <f>IF(A1035="P",INDEX('LŠZ P'!A$2:AP$2000,B1035,20),INDEX('LŠZ H'!A$2:AI$2000,B1035,20))</f>
        <v>Šimko</v>
      </c>
      <c r="M1035" s="456" t="str">
        <f>IF(A1035="P",CONCATENATE(INDEX('LŠZ P'!A$2:AP$2000,B1035,3),"/",INDEX('LŠZ P'!A$2:AP$2000,B1035,4)),CONCATENATE(INDEX('LŠZ H'!A$2:AI$2000,B1035,3),"/",INDEX('LŠZ H'!A$2:AI$2000,B1035,4)))</f>
        <v>LIFT M/SPIN 180 R</v>
      </c>
      <c r="N1035" s="459" t="str">
        <f>IF(A1035="P",CONCATENATE(INDEX('LŠZ P'!A$2:AP$2000,B1035,23),";",INDEX('LŠZ P'!A$2:AP$2000,B1035,42)),CONCATENATE(INDEX('LŠZ H'!A$2:AI$2000,B1035,23),";",INDEX('LŠZ H'!A$2:AI$2000,B1035,39)))</f>
        <v>33,11//17,56/29;</v>
      </c>
      <c r="O1035" s="462">
        <v>43804</v>
      </c>
      <c r="P1035" s="255"/>
    </row>
    <row r="1036" spans="1:16" x14ac:dyDescent="0.2">
      <c r="A1036" s="463" t="s">
        <v>991</v>
      </c>
      <c r="B1036" s="465">
        <v>718</v>
      </c>
      <c r="C1036" s="454">
        <v>1033</v>
      </c>
      <c r="D1036" s="288" t="str">
        <f>IF(A1036="P",INDEX('LŠZ P'!A$2:AP$2000,B1036,11),INDEX('LŠZ H'!A$2:AI$2000,B1036,11))</f>
        <v>Roman MOZOL</v>
      </c>
      <c r="E1036" s="456" t="str">
        <f>IF(A1036="P",INDEX('LŠZ P'!A$2:AP$2000,B1036,5),INDEX('LŠZ H'!A$2:AI$2000,B1036,5))</f>
        <v>OM-P718</v>
      </c>
      <c r="F1036" s="457">
        <f>IF(A1036="P",INDEX('LŠZ P'!A$2:AP$2000,B1036,6),INDEX('LŠZ H'!A$2:AI$2000,B1036,6))</f>
        <v>0</v>
      </c>
      <c r="G1036" s="289" t="str">
        <f>IF(A1036="P",INDEX('LŠZ P'!A$2:AP$2000,B1036,21),INDEX('LŠZ H'!A$2:AI$2000,B1036,21))</f>
        <v>V</v>
      </c>
      <c r="H1036" s="457">
        <f>IF(A1036="P",INDEX('LŠZ P'!A$2:AP$2000,B1036,17),INDEX('LŠZ H'!A$2:AI$2000,B1036,17))</f>
        <v>171017</v>
      </c>
      <c r="I1036" s="254">
        <v>43110</v>
      </c>
      <c r="J1036" s="289" t="str">
        <f>IF(A1036="P",INDEX('LŠZ P'!A$2:AP$2000,B1036,2),INDEX('LŠZ H'!A$2:AI$2000,B1036,2))</f>
        <v>PK</v>
      </c>
      <c r="K1036" s="458" t="str">
        <f>IF(A1036="P",CONCATENATE(INDEX('LŠZ P'!A$2:AP$2000,B1036,24),",",INDEX('LŠZ P'!A$2:AP$2000,B1036,26)," ",INDEX('LŠZ P'!A$2:AP$2000,B1036,25)),CONCATENATE(INDEX('LŠZ H'!A$2:AI$2000,B1036,24),",",INDEX('LŠZ H'!A$2:AI$2000,B1036,26)," ",INDEX('LŠZ H'!A$2:AI$2000,B1036,25)))</f>
        <v xml:space="preserve">Rudina 120,023 31 </v>
      </c>
      <c r="L1036" s="456" t="str">
        <f>IF(A1036="P",INDEX('LŠZ P'!A$2:AP$2000,B1036,20),INDEX('LŠZ H'!A$2:AI$2000,B1036,20))</f>
        <v>Vrabec</v>
      </c>
      <c r="M1036" s="456" t="str">
        <f>IF(A1036="P",CONCATENATE(INDEX('LŠZ P'!A$2:AP$2000,B1036,3),"/",INDEX('LŠZ P'!A$2:AP$2000,B1036,4)),CONCATENATE(INDEX('LŠZ H'!A$2:AI$2000,B1036,3),"/",INDEX('LŠZ H'!A$2:AI$2000,B1036,4)))</f>
        <v>VEGA 5 L/</v>
      </c>
      <c r="N1036" s="459" t="str">
        <f>IF(A1036="P",CONCATENATE(INDEX('LŠZ P'!A$2:AP$2000,B1036,23),";",INDEX('LŠZ P'!A$2:AP$2000,B1036,42)),CONCATENATE(INDEX('LŠZ H'!A$2:AI$2000,B1036,23),";",INDEX('LŠZ H'!A$2:AI$2000,B1036,39)))</f>
        <v>63;</v>
      </c>
      <c r="O1036" s="462">
        <v>43827</v>
      </c>
      <c r="P1036" s="255"/>
    </row>
    <row r="1037" spans="1:16" x14ac:dyDescent="0.2">
      <c r="A1037" s="463" t="s">
        <v>991</v>
      </c>
      <c r="B1037" s="465">
        <v>164</v>
      </c>
      <c r="C1037" s="454">
        <v>1034</v>
      </c>
      <c r="D1037" s="288" t="str">
        <f>IF(A1037="P",INDEX('LŠZ P'!A$2:AP$2000,B1037,11),INDEX('LŠZ H'!A$2:AI$2000,B1037,11))</f>
        <v>Slavomír ŠUŠOR</v>
      </c>
      <c r="E1037" s="456" t="str">
        <f>IF(A1037="P",INDEX('LŠZ P'!A$2:AP$2000,B1037,5),INDEX('LŠZ H'!A$2:AI$2000,B1037,5))</f>
        <v>OM-P164</v>
      </c>
      <c r="F1037" s="457">
        <f>IF(A1037="P",INDEX('LŠZ P'!A$2:AP$2000,B1037,6),INDEX('LŠZ H'!A$2:AI$2000,B1037,6))</f>
        <v>0</v>
      </c>
      <c r="G1037" s="289" t="str">
        <f>IF(A1037="P",INDEX('LŠZ P'!A$2:AP$2000,B1037,21),INDEX('LŠZ H'!A$2:AI$2000,B1037,21))</f>
        <v>V</v>
      </c>
      <c r="H1037" s="457">
        <f>IF(A1037="P",INDEX('LŠZ P'!A$2:AP$2000,B1037,17),INDEX('LŠZ H'!A$2:AI$2000,B1037,17))</f>
        <v>18673</v>
      </c>
      <c r="I1037" s="254">
        <v>43112</v>
      </c>
      <c r="J1037" s="289" t="str">
        <f>IF(A1037="P",INDEX('LŠZ P'!A$2:AP$2000,B1037,2),INDEX('LŠZ H'!A$2:AI$2000,B1037,2))</f>
        <v>PK</v>
      </c>
      <c r="K1037" s="458" t="str">
        <f>IF(A1037="P",CONCATENATE(INDEX('LŠZ P'!A$2:AP$2000,B1037,24),",",INDEX('LŠZ P'!A$2:AP$2000,B1037,26)," ",INDEX('LŠZ P'!A$2:AP$2000,B1037,25)),CONCATENATE(INDEX('LŠZ H'!A$2:AI$2000,B1037,24),",",INDEX('LŠZ H'!A$2:AI$2000,B1037,26)," ",INDEX('LŠZ H'!A$2:AI$2000,B1037,25)))</f>
        <v>Trenčianska 11,921 01 Piešťany</v>
      </c>
      <c r="L1037" s="456" t="str">
        <f>IF(A1037="P",INDEX('LŠZ P'!A$2:AP$2000,B1037,20),INDEX('LŠZ H'!A$2:AI$2000,B1037,20))</f>
        <v>Vyparina</v>
      </c>
      <c r="M1037" s="456" t="str">
        <f>IF(A1037="P",CONCATENATE(INDEX('LŠZ P'!A$2:AP$2000,B1037,3),"/",INDEX('LŠZ P'!A$2:AP$2000,B1037,4)),CONCATENATE(INDEX('LŠZ H'!A$2:AI$2000,B1037,3),"/",INDEX('LŠZ H'!A$2:AI$2000,B1037,4)))</f>
        <v>ULTRALITE 3 25/</v>
      </c>
      <c r="N1037" s="459" t="str">
        <f>IF(A1037="P",CONCATENATE(INDEX('LŠZ P'!A$2:AP$2000,B1037,23),";",INDEX('LŠZ P'!A$2:AP$2000,B1037,42)),CONCATENATE(INDEX('LŠZ H'!A$2:AI$2000,B1037,23),";",INDEX('LŠZ H'!A$2:AI$2000,B1037,39)))</f>
        <v>5;</v>
      </c>
      <c r="O1037" s="462">
        <v>43826</v>
      </c>
      <c r="P1037" s="255"/>
    </row>
    <row r="1038" spans="1:16" x14ac:dyDescent="0.2">
      <c r="A1038" s="461" t="s">
        <v>991</v>
      </c>
      <c r="B1038" s="465">
        <v>47</v>
      </c>
      <c r="C1038" s="454">
        <v>1035</v>
      </c>
      <c r="D1038" s="288" t="str">
        <f>IF(A1038="P",INDEX('LŠZ P'!A$2:AP$2000,B1038,11),INDEX('LŠZ H'!A$2:AI$2000,B1038,11))</f>
        <v>Miroslav STRÁŇAVA</v>
      </c>
      <c r="E1038" s="456" t="str">
        <f>IF(A1038="P",INDEX('LŠZ P'!A$2:AP$2000,B1038,5),INDEX('LŠZ H'!A$2:AI$2000,B1038,5))</f>
        <v>OM-P047</v>
      </c>
      <c r="F1038" s="457">
        <f>IF(A1038="P",INDEX('LŠZ P'!A$2:AP$2000,B1038,6),INDEX('LŠZ H'!A$2:AI$2000,B1038,6))</f>
        <v>0</v>
      </c>
      <c r="G1038" s="289" t="str">
        <f>IF(A1038="P",INDEX('LŠZ P'!A$2:AP$2000,B1038,21),INDEX('LŠZ H'!A$2:AI$2000,B1038,21))</f>
        <v>P</v>
      </c>
      <c r="H1038" s="457">
        <f>IF(A1038="P",INDEX('LŠZ P'!A$2:AP$2000,B1038,17),INDEX('LŠZ H'!A$2:AI$2000,B1038,17))</f>
        <v>17049</v>
      </c>
      <c r="I1038" s="254">
        <v>43112</v>
      </c>
      <c r="J1038" s="289" t="str">
        <f>IF(A1038="P",INDEX('LŠZ P'!A$2:AP$2000,B1038,2),INDEX('LŠZ H'!A$2:AI$2000,B1038,2))</f>
        <v>PK</v>
      </c>
      <c r="K1038" s="458" t="str">
        <f>IF(A1038="P",CONCATENATE(INDEX('LŠZ P'!A$2:AP$2000,B1038,24),",",INDEX('LŠZ P'!A$2:AP$2000,B1038,26)," ",INDEX('LŠZ P'!A$2:AP$2000,B1038,25)),CONCATENATE(INDEX('LŠZ H'!A$2:AI$2000,B1038,24),",",INDEX('LŠZ H'!A$2:AI$2000,B1038,26)," ",INDEX('LŠZ H'!A$2:AI$2000,B1038,25)))</f>
        <v>J.Kollára 2665/26,022 01 Čadca</v>
      </c>
      <c r="L1038" s="456" t="str">
        <f>IF(A1038="P",INDEX('LŠZ P'!A$2:AP$2000,B1038,20),INDEX('LŠZ H'!A$2:AI$2000,B1038,20))</f>
        <v>Vrabec</v>
      </c>
      <c r="M1038" s="456" t="str">
        <f>IF(A1038="P",CONCATENATE(INDEX('LŠZ P'!A$2:AP$2000,B1038,3),"/",INDEX('LŠZ P'!A$2:AP$2000,B1038,4)),CONCATENATE(INDEX('LŠZ H'!A$2:AI$2000,B1038,3),"/",INDEX('LŠZ H'!A$2:AI$2000,B1038,4)))</f>
        <v>COMET M/</v>
      </c>
      <c r="N1038" s="459" t="str">
        <f>IF(A1038="P",CONCATENATE(INDEX('LŠZ P'!A$2:AP$2000,B1038,23),";",INDEX('LŠZ P'!A$2:AP$2000,B1038,42)),CONCATENATE(INDEX('LŠZ H'!A$2:AI$2000,B1038,23),";",INDEX('LŠZ H'!A$2:AI$2000,B1038,39)))</f>
        <v>110;</v>
      </c>
      <c r="O1038" s="462">
        <v>43789</v>
      </c>
      <c r="P1038" s="255"/>
    </row>
    <row r="1039" spans="1:16" x14ac:dyDescent="0.2">
      <c r="A1039" s="463" t="s">
        <v>991</v>
      </c>
      <c r="B1039" s="465">
        <v>275</v>
      </c>
      <c r="C1039" s="454">
        <v>1036</v>
      </c>
      <c r="D1039" s="288" t="str">
        <f>IF(A1039="P",INDEX('LŠZ P'!A$2:AP$2000,B1039,11),INDEX('LŠZ H'!A$2:AI$2000,B1039,11))</f>
        <v>Marek BLAŠKO</v>
      </c>
      <c r="E1039" s="456" t="str">
        <f>IF(A1039="P",INDEX('LŠZ P'!A$2:AP$2000,B1039,5),INDEX('LŠZ H'!A$2:AI$2000,B1039,5))</f>
        <v>OM-P275</v>
      </c>
      <c r="F1039" s="457">
        <f>IF(A1039="P",INDEX('LŠZ P'!A$2:AP$2000,B1039,6),INDEX('LŠZ H'!A$2:AI$2000,B1039,6))</f>
        <v>0</v>
      </c>
      <c r="G1039" s="289" t="str">
        <f>IF(A1039="P",INDEX('LŠZ P'!A$2:AP$2000,B1039,21),INDEX('LŠZ H'!A$2:AI$2000,B1039,21))</f>
        <v>V</v>
      </c>
      <c r="H1039" s="457">
        <f>IF(A1039="P",INDEX('LŠZ P'!A$2:AP$2000,B1039,17),INDEX('LŠZ H'!A$2:AI$2000,B1039,17))</f>
        <v>20099</v>
      </c>
      <c r="I1039" s="254">
        <v>43118</v>
      </c>
      <c r="J1039" s="289" t="str">
        <f>IF(A1039="P",INDEX('LŠZ P'!A$2:AP$2000,B1039,2),INDEX('LŠZ H'!A$2:AI$2000,B1039,2))</f>
        <v>PK</v>
      </c>
      <c r="K1039" s="458" t="str">
        <f>IF(A1039="P",CONCATENATE(INDEX('LŠZ P'!A$2:AP$2000,B1039,24),",",INDEX('LŠZ P'!A$2:AP$2000,B1039,26)," ",INDEX('LŠZ P'!A$2:AP$2000,B1039,25)),CONCATENATE(INDEX('LŠZ H'!A$2:AI$2000,B1039,24),",",INDEX('LŠZ H'!A$2:AI$2000,B1039,26)," ",INDEX('LŠZ H'!A$2:AI$2000,B1039,25)))</f>
        <v>Mlynská 14,976 11 Selce</v>
      </c>
      <c r="L1039" s="456" t="str">
        <f>IF(A1039="P",INDEX('LŠZ P'!A$2:AP$2000,B1039,20),INDEX('LŠZ H'!A$2:AI$2000,B1039,20))</f>
        <v>Jánošík</v>
      </c>
      <c r="M1039" s="456" t="str">
        <f>IF(A1039="P",CONCATENATE(INDEX('LŠZ P'!A$2:AP$2000,B1039,3),"/",INDEX('LŠZ P'!A$2:AP$2000,B1039,4)),CONCATENATE(INDEX('LŠZ H'!A$2:AI$2000,B1039,3),"/",INDEX('LŠZ H'!A$2:AI$2000,B1039,4)))</f>
        <v>ALPHA 6 28/</v>
      </c>
      <c r="N1039" s="459" t="str">
        <f>IF(A1039="P",CONCATENATE(INDEX('LŠZ P'!A$2:AP$2000,B1039,23),";",INDEX('LŠZ P'!A$2:AP$2000,B1039,42)),CONCATENATE(INDEX('LŠZ H'!A$2:AI$2000,B1039,23),";",INDEX('LŠZ H'!A$2:AI$2000,B1039,39)))</f>
        <v>0;</v>
      </c>
      <c r="O1039" s="462">
        <v>43828</v>
      </c>
      <c r="P1039" s="255"/>
    </row>
    <row r="1040" spans="1:16" x14ac:dyDescent="0.2">
      <c r="A1040" s="461" t="s">
        <v>991</v>
      </c>
      <c r="B1040" s="465">
        <v>649</v>
      </c>
      <c r="C1040" s="454">
        <v>1037</v>
      </c>
      <c r="D1040" s="288" t="str">
        <f>IF(A1040="P",INDEX('LŠZ P'!A$2:AP$2000,B1040,11),INDEX('LŠZ H'!A$2:AI$2000,B1040,11))</f>
        <v>Jaroslav HUDÁK</v>
      </c>
      <c r="E1040" s="456" t="str">
        <f>IF(A1040="P",INDEX('LŠZ P'!A$2:AP$2000,B1040,5),INDEX('LŠZ H'!A$2:AI$2000,B1040,5))</f>
        <v>OM-P649</v>
      </c>
      <c r="F1040" s="457">
        <f>IF(A1040="P",INDEX('LŠZ P'!A$2:AP$2000,B1040,6),INDEX('LŠZ H'!A$2:AI$2000,B1040,6))</f>
        <v>0</v>
      </c>
      <c r="G1040" s="289" t="str">
        <f>IF(A1040="P",INDEX('LŠZ P'!A$2:AP$2000,B1040,21),INDEX('LŠZ H'!A$2:AI$2000,B1040,21))</f>
        <v>P</v>
      </c>
      <c r="H1040" s="457">
        <f>IF(A1040="P",INDEX('LŠZ P'!A$2:AP$2000,B1040,17),INDEX('LŠZ H'!A$2:AI$2000,B1040,17))</f>
        <v>171021</v>
      </c>
      <c r="I1040" s="254">
        <v>43118</v>
      </c>
      <c r="J1040" s="289" t="str">
        <f>IF(A1040="P",INDEX('LŠZ P'!A$2:AP$2000,B1040,2),INDEX('LŠZ H'!A$2:AI$2000,B1040,2))</f>
        <v xml:space="preserve">PK </v>
      </c>
      <c r="K1040" s="458" t="str">
        <f>IF(A1040="P",CONCATENATE(INDEX('LŠZ P'!A$2:AP$2000,B1040,24),",",INDEX('LŠZ P'!A$2:AP$2000,B1040,26)," ",INDEX('LŠZ P'!A$2:AP$2000,B1040,25)),CONCATENATE(INDEX('LŠZ H'!A$2:AI$2000,B1040,24),",",INDEX('LŠZ H'!A$2:AI$2000,B1040,26)," ",INDEX('LŠZ H'!A$2:AI$2000,B1040,25)))</f>
        <v xml:space="preserve">Kokšov-Bakša 247,044 13 </v>
      </c>
      <c r="L1040" s="456" t="str">
        <f>IF(A1040="P",INDEX('LŠZ P'!A$2:AP$2000,B1040,20),INDEX('LŠZ H'!A$2:AI$2000,B1040,20))</f>
        <v>Kolibár</v>
      </c>
      <c r="M1040" s="456" t="str">
        <f>IF(A1040="P",CONCATENATE(INDEX('LŠZ P'!A$2:AP$2000,B1040,3),"/",INDEX('LŠZ P'!A$2:AP$2000,B1040,4)),CONCATENATE(INDEX('LŠZ H'!A$2:AI$2000,B1040,3),"/",INDEX('LŠZ H'!A$2:AI$2000,B1040,4)))</f>
        <v>BUZZ Z 4 ML/</v>
      </c>
      <c r="N1040" s="459" t="str">
        <f>IF(A1040="P",CONCATENATE(INDEX('LŠZ P'!A$2:AP$2000,B1040,23),";",INDEX('LŠZ P'!A$2:AP$2000,B1040,42)),CONCATENATE(INDEX('LŠZ H'!A$2:AI$2000,B1040,23),";",INDEX('LŠZ H'!A$2:AI$2000,B1040,39)))</f>
        <v>33,29;</v>
      </c>
      <c r="O1040" s="462">
        <v>43828</v>
      </c>
      <c r="P1040" s="255"/>
    </row>
    <row r="1041" spans="1:16" s="601" customFormat="1" x14ac:dyDescent="0.2">
      <c r="A1041" s="463" t="s">
        <v>680</v>
      </c>
      <c r="B1041" s="465">
        <v>55</v>
      </c>
      <c r="C1041" s="607">
        <v>1038</v>
      </c>
      <c r="D1041" s="288" t="str">
        <f>IF(A1041="P",INDEX('LŠZ P'!A$2:AP$2000,B1041,11),INDEX('LŠZ H'!A$2:AI$2000,B1041,11))</f>
        <v>Ing. Jozef SEMAN</v>
      </c>
      <c r="E1041" s="456" t="str">
        <f>IF(A1041="P",INDEX('LŠZ P'!A$2:AP$2000,B1041,5),INDEX('LŠZ H'!A$2:AI$2000,B1041,5))</f>
        <v>OM-H055</v>
      </c>
      <c r="F1041" s="457">
        <f>IF(A1041="P",INDEX('LŠZ P'!A$2:AP$2000,B1041,6),INDEX('LŠZ H'!A$2:AI$2000,B1041,6))</f>
        <v>0</v>
      </c>
      <c r="G1041" s="289" t="str">
        <f>IF(A1041="P",INDEX('LŠZ P'!A$2:AP$2000,B1041,21),INDEX('LŠZ H'!A$2:AI$2000,B1041,21))</f>
        <v>22,34/22</v>
      </c>
      <c r="H1041" s="457" t="str">
        <f>IF(A1041="P",INDEX('LŠZ P'!A$2:AP$2000,B1041,17),INDEX('LŠZ H'!A$2:AI$2000,B1041,17))</f>
        <v>1993/2006</v>
      </c>
      <c r="I1041" s="254">
        <v>43122</v>
      </c>
      <c r="J1041" s="289" t="str">
        <f>IF(A1041="P",INDEX('LŠZ P'!A$2:AP$2000,B1041,2),INDEX('LŠZ H'!A$2:AI$2000,B1041,2))</f>
        <v>MZK</v>
      </c>
      <c r="K1041" s="456" t="str">
        <f>IF(A1041="P",CONCATENATE(INDEX('LŠZ P'!A$2:AP$2000,B1041,24),",",INDEX('LŠZ P'!A$2:AP$2000,B1041,26)," ",INDEX('LŠZ P'!A$2:AP$2000,B1041,25)),CONCATENATE(INDEX('LŠZ H'!A$2:AI$2000,B1041,24),",",INDEX('LŠZ H'!A$2:AI$2000,B1041,26)," ",INDEX('LŠZ H'!A$2:AI$2000,B1041,25)))</f>
        <v>3, 189</v>
      </c>
      <c r="L1041" s="456" t="str">
        <f>IF(A1041="P",INDEX('LŠZ P'!A$2:AP$2000,B1041,20),INDEX('LŠZ H'!A$2:AI$2000,B1041,20))</f>
        <v>P</v>
      </c>
      <c r="M1041" s="456" t="str">
        <f>IF(A1041="P",CONCATENATE(INDEX('LŠZ P'!A$2:AP$2000,B1041,3),"/",INDEX('LŠZ P'!A$2:AP$2000,B1041,4)),CONCATENATE(INDEX('LŠZ H'!A$2:AI$2000,B1041,3),"/",INDEX('LŠZ H'!A$2:AI$2000,B1041,4)))</f>
        <v>ESO 2 / DADO/</v>
      </c>
      <c r="N1041" s="456" t="e">
        <f>IF(A1041="P",CONCATENATE(INDEX('LŠZ P'!A$2:AP$2000,B1041,23),";",INDEX('LŠZ P'!A$2:AP$2000,B1041,42)),CONCATENATE(INDEX('LŠZ H'!A$2:AI$2000,B1041,23),";",INDEX('LŠZ H'!A$2:AI$2000,B1041,39)))</f>
        <v>#REF!</v>
      </c>
      <c r="O1041" s="606">
        <v>43756</v>
      </c>
      <c r="P1041" s="605"/>
    </row>
    <row r="1042" spans="1:16" s="601" customFormat="1" x14ac:dyDescent="0.2">
      <c r="A1042" s="463"/>
      <c r="B1042" s="465"/>
      <c r="C1042" s="607">
        <v>1039</v>
      </c>
      <c r="D1042" s="288">
        <f>IF(A1042="P",INDEX('LŠZ P'!A$2:AP$2000,B1042,11),INDEX('LŠZ H'!A$2:AI$2000,B1042,11))</f>
        <v>0</v>
      </c>
      <c r="E1042" s="456">
        <f>IF(A1042="P",INDEX('LŠZ P'!A$2:AP$2000,B1042,5),INDEX('LŠZ H'!A$2:AI$2000,B1042,5))</f>
        <v>0</v>
      </c>
      <c r="F1042" s="457">
        <f>IF(A1042="P",INDEX('LŠZ P'!A$2:AP$2000,B1042,6),INDEX('LŠZ H'!A$2:AI$2000,B1042,6))</f>
        <v>0</v>
      </c>
      <c r="G1042" s="289">
        <f>IF(A1042="P",INDEX('LŠZ P'!A$2:AP$2000,B1042,21),INDEX('LŠZ H'!A$2:AI$2000,B1042,21))</f>
        <v>0</v>
      </c>
      <c r="H1042" s="457">
        <f>IF(A1042="P",INDEX('LŠZ P'!A$2:AP$2000,B1042,17),INDEX('LŠZ H'!A$2:AI$2000,B1042,17))</f>
        <v>0</v>
      </c>
      <c r="I1042" s="254"/>
      <c r="J1042" s="289">
        <f>IF(A1042="P",INDEX('LŠZ P'!A$2:AP$2000,B1042,2),INDEX('LŠZ H'!A$2:AI$2000,B1042,2))</f>
        <v>0</v>
      </c>
      <c r="K1042" s="456" t="str">
        <f>IF(A1042="P",CONCATENATE(INDEX('LŠZ P'!A$2:AP$2000,B1042,24),",",INDEX('LŠZ P'!A$2:AP$2000,B1042,26)," ",INDEX('LŠZ P'!A$2:AP$2000,B1042,25)),CONCATENATE(INDEX('LŠZ H'!A$2:AI$2000,B1042,24),",",INDEX('LŠZ H'!A$2:AI$2000,B1042,26)," ",INDEX('LŠZ H'!A$2:AI$2000,B1042,25)))</f>
        <v xml:space="preserve">, </v>
      </c>
      <c r="L1042" s="456">
        <f>IF(A1042="P",INDEX('LŠZ P'!A$2:AP$2000,B1042,20),INDEX('LŠZ H'!A$2:AI$2000,B1042,20))</f>
        <v>0</v>
      </c>
      <c r="M1042" s="456" t="str">
        <f>IF(A1042="P",CONCATENATE(INDEX('LŠZ P'!A$2:AP$2000,B1042,3),"/",INDEX('LŠZ P'!A$2:AP$2000,B1042,4)),CONCATENATE(INDEX('LŠZ H'!A$2:AI$2000,B1042,3),"/",INDEX('LŠZ H'!A$2:AI$2000,B1042,4)))</f>
        <v>/</v>
      </c>
      <c r="N1042" s="456" t="e">
        <f>IF(A1042="P",CONCATENATE(INDEX('LŠZ P'!A$2:AP$2000,B1042,23),";",INDEX('LŠZ P'!A$2:AP$2000,B1042,42)),CONCATENATE(INDEX('LŠZ H'!A$2:AI$2000,B1042,23),";",INDEX('LŠZ H'!A$2:AI$2000,B1042,39)))</f>
        <v>#REF!</v>
      </c>
      <c r="O1042" s="604"/>
      <c r="P1042" s="605"/>
    </row>
    <row r="1043" spans="1:16" s="601" customFormat="1" x14ac:dyDescent="0.2">
      <c r="A1043" s="463"/>
      <c r="B1043" s="465"/>
      <c r="C1043" s="607">
        <v>1040</v>
      </c>
      <c r="D1043" s="288">
        <f>IF(A1043="P",INDEX('LŠZ P'!A$2:AP$2000,B1043,11),INDEX('LŠZ H'!A$2:AI$2000,B1043,11))</f>
        <v>0</v>
      </c>
      <c r="E1043" s="456">
        <f>IF(A1043="P",INDEX('LŠZ P'!A$2:AP$2000,B1043,5),INDEX('LŠZ H'!A$2:AI$2000,B1043,5))</f>
        <v>0</v>
      </c>
      <c r="F1043" s="457">
        <f>IF(A1043="P",INDEX('LŠZ P'!A$2:AP$2000,B1043,6),INDEX('LŠZ H'!A$2:AI$2000,B1043,6))</f>
        <v>0</v>
      </c>
      <c r="G1043" s="289">
        <f>IF(A1043="P",INDEX('LŠZ P'!A$2:AP$2000,B1043,21),INDEX('LŠZ H'!A$2:AI$2000,B1043,21))</f>
        <v>0</v>
      </c>
      <c r="H1043" s="457">
        <f>IF(A1043="P",INDEX('LŠZ P'!A$2:AP$2000,B1043,17),INDEX('LŠZ H'!A$2:AI$2000,B1043,17))</f>
        <v>0</v>
      </c>
      <c r="I1043" s="254"/>
      <c r="J1043" s="289">
        <f>IF(A1043="P",INDEX('LŠZ P'!A$2:AP$2000,B1043,2),INDEX('LŠZ H'!A$2:AI$2000,B1043,2))</f>
        <v>0</v>
      </c>
      <c r="K1043" s="456" t="str">
        <f>IF(A1043="P",CONCATENATE(INDEX('LŠZ P'!A$2:AP$2000,B1043,24),",",INDEX('LŠZ P'!A$2:AP$2000,B1043,26)," ",INDEX('LŠZ P'!A$2:AP$2000,B1043,25)),CONCATENATE(INDEX('LŠZ H'!A$2:AI$2000,B1043,24),",",INDEX('LŠZ H'!A$2:AI$2000,B1043,26)," ",INDEX('LŠZ H'!A$2:AI$2000,B1043,25)))</f>
        <v xml:space="preserve">, </v>
      </c>
      <c r="L1043" s="456">
        <f>IF(A1043="P",INDEX('LŠZ P'!A$2:AP$2000,B1043,20),INDEX('LŠZ H'!A$2:AI$2000,B1043,20))</f>
        <v>0</v>
      </c>
      <c r="M1043" s="456" t="str">
        <f>IF(A1043="P",CONCATENATE(INDEX('LŠZ P'!A$2:AP$2000,B1043,3),"/",INDEX('LŠZ P'!A$2:AP$2000,B1043,4)),CONCATENATE(INDEX('LŠZ H'!A$2:AI$2000,B1043,3),"/",INDEX('LŠZ H'!A$2:AI$2000,B1043,4)))</f>
        <v>/</v>
      </c>
      <c r="N1043" s="456" t="e">
        <f>IF(A1043="P",CONCATENATE(INDEX('LŠZ P'!A$2:AP$2000,B1043,23),";",INDEX('LŠZ P'!A$2:AP$2000,B1043,42)),CONCATENATE(INDEX('LŠZ H'!A$2:AI$2000,B1043,23),";",INDEX('LŠZ H'!A$2:AI$2000,B1043,39)))</f>
        <v>#REF!</v>
      </c>
      <c r="O1043" s="604"/>
      <c r="P1043" s="605"/>
    </row>
    <row r="1044" spans="1:16" s="601" customFormat="1" x14ac:dyDescent="0.2">
      <c r="A1044" s="463"/>
      <c r="B1044" s="465"/>
      <c r="C1044" s="607">
        <v>1041</v>
      </c>
      <c r="D1044" s="288">
        <f>IF(A1044="P",INDEX('LŠZ P'!A$2:AP$2000,B1044,11),INDEX('LŠZ H'!A$2:AI$2000,B1044,11))</f>
        <v>0</v>
      </c>
      <c r="E1044" s="456">
        <f>IF(A1044="P",INDEX('LŠZ P'!A$2:AP$2000,B1044,5),INDEX('LŠZ H'!A$2:AI$2000,B1044,5))</f>
        <v>0</v>
      </c>
      <c r="F1044" s="457">
        <f>IF(A1044="P",INDEX('LŠZ P'!A$2:AP$2000,B1044,6),INDEX('LŠZ H'!A$2:AI$2000,B1044,6))</f>
        <v>0</v>
      </c>
      <c r="G1044" s="289">
        <f>IF(A1044="P",INDEX('LŠZ P'!A$2:AP$2000,B1044,21),INDEX('LŠZ H'!A$2:AI$2000,B1044,21))</f>
        <v>0</v>
      </c>
      <c r="H1044" s="457">
        <f>IF(A1044="P",INDEX('LŠZ P'!A$2:AP$2000,B1044,17),INDEX('LŠZ H'!A$2:AI$2000,B1044,17))</f>
        <v>0</v>
      </c>
      <c r="I1044" s="254"/>
      <c r="J1044" s="289">
        <f>IF(A1044="P",INDEX('LŠZ P'!A$2:AP$2000,B1044,2),INDEX('LŠZ H'!A$2:AI$2000,B1044,2))</f>
        <v>0</v>
      </c>
      <c r="K1044" s="456" t="str">
        <f>IF(A1044="P",CONCATENATE(INDEX('LŠZ P'!A$2:AP$2000,B1044,24),",",INDEX('LŠZ P'!A$2:AP$2000,B1044,26)," ",INDEX('LŠZ P'!A$2:AP$2000,B1044,25)),CONCATENATE(INDEX('LŠZ H'!A$2:AI$2000,B1044,24),",",INDEX('LŠZ H'!A$2:AI$2000,B1044,26)," ",INDEX('LŠZ H'!A$2:AI$2000,B1044,25)))</f>
        <v xml:space="preserve">, </v>
      </c>
      <c r="L1044" s="456">
        <f>IF(A1044="P",INDEX('LŠZ P'!A$2:AP$2000,B1044,20),INDEX('LŠZ H'!A$2:AI$2000,B1044,20))</f>
        <v>0</v>
      </c>
      <c r="M1044" s="456" t="str">
        <f>IF(A1044="P",CONCATENATE(INDEX('LŠZ P'!A$2:AP$2000,B1044,3),"/",INDEX('LŠZ P'!A$2:AP$2000,B1044,4)),CONCATENATE(INDEX('LŠZ H'!A$2:AI$2000,B1044,3),"/",INDEX('LŠZ H'!A$2:AI$2000,B1044,4)))</f>
        <v>/</v>
      </c>
      <c r="N1044" s="456" t="e">
        <f>IF(A1044="P",CONCATENATE(INDEX('LŠZ P'!A$2:AP$2000,B1044,23),";",INDEX('LŠZ P'!A$2:AP$2000,B1044,42)),CONCATENATE(INDEX('LŠZ H'!A$2:AI$2000,B1044,23),";",INDEX('LŠZ H'!A$2:AI$2000,B1044,39)))</f>
        <v>#REF!</v>
      </c>
      <c r="O1044" s="604"/>
      <c r="P1044" s="605"/>
    </row>
    <row r="1045" spans="1:16" s="601" customFormat="1" x14ac:dyDescent="0.2">
      <c r="A1045" s="463"/>
      <c r="B1045" s="465"/>
      <c r="C1045" s="607">
        <v>1042</v>
      </c>
      <c r="D1045" s="288">
        <f>IF(A1045="P",INDEX('LŠZ P'!A$2:AP$2000,B1045,11),INDEX('LŠZ H'!A$2:AI$2000,B1045,11))</f>
        <v>0</v>
      </c>
      <c r="E1045" s="456">
        <f>IF(A1045="P",INDEX('LŠZ P'!A$2:AP$2000,B1045,5),INDEX('LŠZ H'!A$2:AI$2000,B1045,5))</f>
        <v>0</v>
      </c>
      <c r="F1045" s="457">
        <f>IF(A1045="P",INDEX('LŠZ P'!A$2:AP$2000,B1045,6),INDEX('LŠZ H'!A$2:AI$2000,B1045,6))</f>
        <v>0</v>
      </c>
      <c r="G1045" s="289">
        <f>IF(A1045="P",INDEX('LŠZ P'!A$2:AP$2000,B1045,21),INDEX('LŠZ H'!A$2:AI$2000,B1045,21))</f>
        <v>0</v>
      </c>
      <c r="H1045" s="457">
        <f>IF(A1045="P",INDEX('LŠZ P'!A$2:AP$2000,B1045,17),INDEX('LŠZ H'!A$2:AI$2000,B1045,17))</f>
        <v>0</v>
      </c>
      <c r="I1045" s="254"/>
      <c r="J1045" s="289">
        <f>IF(A1045="P",INDEX('LŠZ P'!A$2:AP$2000,B1045,2),INDEX('LŠZ H'!A$2:AI$2000,B1045,2))</f>
        <v>0</v>
      </c>
      <c r="K1045" s="456" t="str">
        <f>IF(A1045="P",CONCATENATE(INDEX('LŠZ P'!A$2:AP$2000,B1045,24),",",INDEX('LŠZ P'!A$2:AP$2000,B1045,26)," ",INDEX('LŠZ P'!A$2:AP$2000,B1045,25)),CONCATENATE(INDEX('LŠZ H'!A$2:AI$2000,B1045,24),",",INDEX('LŠZ H'!A$2:AI$2000,B1045,26)," ",INDEX('LŠZ H'!A$2:AI$2000,B1045,25)))</f>
        <v xml:space="preserve">, </v>
      </c>
      <c r="L1045" s="456">
        <f>IF(A1045="P",INDEX('LŠZ P'!A$2:AP$2000,B1045,20),INDEX('LŠZ H'!A$2:AI$2000,B1045,20))</f>
        <v>0</v>
      </c>
      <c r="M1045" s="456" t="str">
        <f>IF(A1045="P",CONCATENATE(INDEX('LŠZ P'!A$2:AP$2000,B1045,3),"/",INDEX('LŠZ P'!A$2:AP$2000,B1045,4)),CONCATENATE(INDEX('LŠZ H'!A$2:AI$2000,B1045,3),"/",INDEX('LŠZ H'!A$2:AI$2000,B1045,4)))</f>
        <v>/</v>
      </c>
      <c r="N1045" s="456" t="e">
        <f>IF(A1045="P",CONCATENATE(INDEX('LŠZ P'!A$2:AP$2000,B1045,23),";",INDEX('LŠZ P'!A$2:AP$2000,B1045,42)),CONCATENATE(INDEX('LŠZ H'!A$2:AI$2000,B1045,23),";",INDEX('LŠZ H'!A$2:AI$2000,B1045,39)))</f>
        <v>#REF!</v>
      </c>
      <c r="O1045" s="604"/>
      <c r="P1045" s="605"/>
    </row>
    <row r="1046" spans="1:16" s="601" customFormat="1" x14ac:dyDescent="0.2">
      <c r="A1046" s="463"/>
      <c r="B1046" s="465"/>
      <c r="C1046" s="607">
        <v>1043</v>
      </c>
      <c r="D1046" s="288">
        <f>IF(A1046="P",INDEX('LŠZ P'!A$2:AP$2000,B1046,11),INDEX('LŠZ H'!A$2:AI$2000,B1046,11))</f>
        <v>0</v>
      </c>
      <c r="E1046" s="456">
        <f>IF(A1046="P",INDEX('LŠZ P'!A$2:AP$2000,B1046,5),INDEX('LŠZ H'!A$2:AI$2000,B1046,5))</f>
        <v>0</v>
      </c>
      <c r="F1046" s="457">
        <f>IF(A1046="P",INDEX('LŠZ P'!A$2:AP$2000,B1046,6),INDEX('LŠZ H'!A$2:AI$2000,B1046,6))</f>
        <v>0</v>
      </c>
      <c r="G1046" s="289">
        <f>IF(A1046="P",INDEX('LŠZ P'!A$2:AP$2000,B1046,21),INDEX('LŠZ H'!A$2:AI$2000,B1046,21))</f>
        <v>0</v>
      </c>
      <c r="H1046" s="457">
        <f>IF(A1046="P",INDEX('LŠZ P'!A$2:AP$2000,B1046,17),INDEX('LŠZ H'!A$2:AI$2000,B1046,17))</f>
        <v>0</v>
      </c>
      <c r="I1046" s="254"/>
      <c r="J1046" s="289">
        <f>IF(A1046="P",INDEX('LŠZ P'!A$2:AP$2000,B1046,2),INDEX('LŠZ H'!A$2:AI$2000,B1046,2))</f>
        <v>0</v>
      </c>
      <c r="K1046" s="456" t="str">
        <f>IF(A1046="P",CONCATENATE(INDEX('LŠZ P'!A$2:AP$2000,B1046,24),",",INDEX('LŠZ P'!A$2:AP$2000,B1046,26)," ",INDEX('LŠZ P'!A$2:AP$2000,B1046,25)),CONCATENATE(INDEX('LŠZ H'!A$2:AI$2000,B1046,24),",",INDEX('LŠZ H'!A$2:AI$2000,B1046,26)," ",INDEX('LŠZ H'!A$2:AI$2000,B1046,25)))</f>
        <v xml:space="preserve">, </v>
      </c>
      <c r="L1046" s="456">
        <f>IF(A1046="P",INDEX('LŠZ P'!A$2:AP$2000,B1046,20),INDEX('LŠZ H'!A$2:AI$2000,B1046,20))</f>
        <v>0</v>
      </c>
      <c r="M1046" s="456" t="str">
        <f>IF(A1046="P",CONCATENATE(INDEX('LŠZ P'!A$2:AP$2000,B1046,3),"/",INDEX('LŠZ P'!A$2:AP$2000,B1046,4)),CONCATENATE(INDEX('LŠZ H'!A$2:AI$2000,B1046,3),"/",INDEX('LŠZ H'!A$2:AI$2000,B1046,4)))</f>
        <v>/</v>
      </c>
      <c r="N1046" s="456" t="e">
        <f>IF(A1046="P",CONCATENATE(INDEX('LŠZ P'!A$2:AP$2000,B1046,23),";",INDEX('LŠZ P'!A$2:AP$2000,B1046,42)),CONCATENATE(INDEX('LŠZ H'!A$2:AI$2000,B1046,23),";",INDEX('LŠZ H'!A$2:AI$2000,B1046,39)))</f>
        <v>#REF!</v>
      </c>
      <c r="O1046" s="604"/>
      <c r="P1046" s="605"/>
    </row>
    <row r="1047" spans="1:16" s="601" customFormat="1" x14ac:dyDescent="0.2">
      <c r="A1047" s="463"/>
      <c r="B1047" s="465"/>
      <c r="C1047" s="607">
        <v>1044</v>
      </c>
      <c r="D1047" s="288">
        <f>IF(A1047="P",INDEX('LŠZ P'!A$2:AP$2000,B1047,11),INDEX('LŠZ H'!A$2:AI$2000,B1047,11))</f>
        <v>0</v>
      </c>
      <c r="E1047" s="456">
        <f>IF(A1047="P",INDEX('LŠZ P'!A$2:AP$2000,B1047,5),INDEX('LŠZ H'!A$2:AI$2000,B1047,5))</f>
        <v>0</v>
      </c>
      <c r="F1047" s="457">
        <f>IF(A1047="P",INDEX('LŠZ P'!A$2:AP$2000,B1047,6),INDEX('LŠZ H'!A$2:AI$2000,B1047,6))</f>
        <v>0</v>
      </c>
      <c r="G1047" s="289">
        <f>IF(A1047="P",INDEX('LŠZ P'!A$2:AP$2000,B1047,21),INDEX('LŠZ H'!A$2:AI$2000,B1047,21))</f>
        <v>0</v>
      </c>
      <c r="H1047" s="457">
        <f>IF(A1047="P",INDEX('LŠZ P'!A$2:AP$2000,B1047,17),INDEX('LŠZ H'!A$2:AI$2000,B1047,17))</f>
        <v>0</v>
      </c>
      <c r="I1047" s="254"/>
      <c r="J1047" s="289">
        <f>IF(A1047="P",INDEX('LŠZ P'!A$2:AP$2000,B1047,2),INDEX('LŠZ H'!A$2:AI$2000,B1047,2))</f>
        <v>0</v>
      </c>
      <c r="K1047" s="456" t="str">
        <f>IF(A1047="P",CONCATENATE(INDEX('LŠZ P'!A$2:AP$2000,B1047,24),",",INDEX('LŠZ P'!A$2:AP$2000,B1047,26)," ",INDEX('LŠZ P'!A$2:AP$2000,B1047,25)),CONCATENATE(INDEX('LŠZ H'!A$2:AI$2000,B1047,24),",",INDEX('LŠZ H'!A$2:AI$2000,B1047,26)," ",INDEX('LŠZ H'!A$2:AI$2000,B1047,25)))</f>
        <v xml:space="preserve">, </v>
      </c>
      <c r="L1047" s="456">
        <f>IF(A1047="P",INDEX('LŠZ P'!A$2:AP$2000,B1047,20),INDEX('LŠZ H'!A$2:AI$2000,B1047,20))</f>
        <v>0</v>
      </c>
      <c r="M1047" s="456" t="str">
        <f>IF(A1047="P",CONCATENATE(INDEX('LŠZ P'!A$2:AP$2000,B1047,3),"/",INDEX('LŠZ P'!A$2:AP$2000,B1047,4)),CONCATENATE(INDEX('LŠZ H'!A$2:AI$2000,B1047,3),"/",INDEX('LŠZ H'!A$2:AI$2000,B1047,4)))</f>
        <v>/</v>
      </c>
      <c r="N1047" s="456" t="e">
        <f>IF(A1047="P",CONCATENATE(INDEX('LŠZ P'!A$2:AP$2000,B1047,23),";",INDEX('LŠZ P'!A$2:AP$2000,B1047,42)),CONCATENATE(INDEX('LŠZ H'!A$2:AI$2000,B1047,23),";",INDEX('LŠZ H'!A$2:AI$2000,B1047,39)))</f>
        <v>#REF!</v>
      </c>
      <c r="O1047" s="604"/>
      <c r="P1047" s="605"/>
    </row>
    <row r="1048" spans="1:16" s="601" customFormat="1" x14ac:dyDescent="0.2">
      <c r="A1048" s="463"/>
      <c r="B1048" s="465"/>
      <c r="C1048" s="607">
        <v>1045</v>
      </c>
      <c r="D1048" s="288">
        <f>IF(A1048="P",INDEX('LŠZ P'!A$2:AP$2000,B1048,11),INDEX('LŠZ H'!A$2:AI$2000,B1048,11))</f>
        <v>0</v>
      </c>
      <c r="E1048" s="456">
        <f>IF(A1048="P",INDEX('LŠZ P'!A$2:AP$2000,B1048,5),INDEX('LŠZ H'!A$2:AI$2000,B1048,5))</f>
        <v>0</v>
      </c>
      <c r="F1048" s="457">
        <f>IF(A1048="P",INDEX('LŠZ P'!A$2:AP$2000,B1048,6),INDEX('LŠZ H'!A$2:AI$2000,B1048,6))</f>
        <v>0</v>
      </c>
      <c r="G1048" s="289">
        <f>IF(A1048="P",INDEX('LŠZ P'!A$2:AP$2000,B1048,21),INDEX('LŠZ H'!A$2:AI$2000,B1048,21))</f>
        <v>0</v>
      </c>
      <c r="H1048" s="457">
        <f>IF(A1048="P",INDEX('LŠZ P'!A$2:AP$2000,B1048,17),INDEX('LŠZ H'!A$2:AI$2000,B1048,17))</f>
        <v>0</v>
      </c>
      <c r="I1048" s="254"/>
      <c r="J1048" s="289">
        <f>IF(A1048="P",INDEX('LŠZ P'!A$2:AP$2000,B1048,2),INDEX('LŠZ H'!A$2:AI$2000,B1048,2))</f>
        <v>0</v>
      </c>
      <c r="K1048" s="456" t="str">
        <f>IF(A1048="P",CONCATENATE(INDEX('LŠZ P'!A$2:AP$2000,B1048,24),",",INDEX('LŠZ P'!A$2:AP$2000,B1048,26)," ",INDEX('LŠZ P'!A$2:AP$2000,B1048,25)),CONCATENATE(INDEX('LŠZ H'!A$2:AI$2000,B1048,24),",",INDEX('LŠZ H'!A$2:AI$2000,B1048,26)," ",INDEX('LŠZ H'!A$2:AI$2000,B1048,25)))</f>
        <v xml:space="preserve">, </v>
      </c>
      <c r="L1048" s="456">
        <f>IF(A1048="P",INDEX('LŠZ P'!A$2:AP$2000,B1048,20),INDEX('LŠZ H'!A$2:AI$2000,B1048,20))</f>
        <v>0</v>
      </c>
      <c r="M1048" s="456" t="str">
        <f>IF(A1048="P",CONCATENATE(INDEX('LŠZ P'!A$2:AP$2000,B1048,3),"/",INDEX('LŠZ P'!A$2:AP$2000,B1048,4)),CONCATENATE(INDEX('LŠZ H'!A$2:AI$2000,B1048,3),"/",INDEX('LŠZ H'!A$2:AI$2000,B1048,4)))</f>
        <v>/</v>
      </c>
      <c r="N1048" s="456" t="e">
        <f>IF(A1048="P",CONCATENATE(INDEX('LŠZ P'!A$2:AP$2000,B1048,23),";",INDEX('LŠZ P'!A$2:AP$2000,B1048,42)),CONCATENATE(INDEX('LŠZ H'!A$2:AI$2000,B1048,23),";",INDEX('LŠZ H'!A$2:AI$2000,B1048,39)))</f>
        <v>#REF!</v>
      </c>
      <c r="O1048" s="604"/>
      <c r="P1048" s="605"/>
    </row>
    <row r="1049" spans="1:16" s="601" customFormat="1" x14ac:dyDescent="0.2">
      <c r="A1049" s="463"/>
      <c r="B1049" s="465"/>
      <c r="C1049" s="607">
        <v>1046</v>
      </c>
      <c r="D1049" s="288">
        <f>IF(A1049="P",INDEX('LŠZ P'!A$2:AP$2000,B1049,11),INDEX('LŠZ H'!A$2:AI$2000,B1049,11))</f>
        <v>0</v>
      </c>
      <c r="E1049" s="456">
        <f>IF(A1049="P",INDEX('LŠZ P'!A$2:AP$2000,B1049,5),INDEX('LŠZ H'!A$2:AI$2000,B1049,5))</f>
        <v>0</v>
      </c>
      <c r="F1049" s="457">
        <f>IF(A1049="P",INDEX('LŠZ P'!A$2:AP$2000,B1049,6),INDEX('LŠZ H'!A$2:AI$2000,B1049,6))</f>
        <v>0</v>
      </c>
      <c r="G1049" s="289">
        <f>IF(A1049="P",INDEX('LŠZ P'!A$2:AP$2000,B1049,21),INDEX('LŠZ H'!A$2:AI$2000,B1049,21))</f>
        <v>0</v>
      </c>
      <c r="H1049" s="457">
        <f>IF(A1049="P",INDEX('LŠZ P'!A$2:AP$2000,B1049,17),INDEX('LŠZ H'!A$2:AI$2000,B1049,17))</f>
        <v>0</v>
      </c>
      <c r="I1049" s="254"/>
      <c r="J1049" s="289">
        <f>IF(A1049="P",INDEX('LŠZ P'!A$2:AP$2000,B1049,2),INDEX('LŠZ H'!A$2:AI$2000,B1049,2))</f>
        <v>0</v>
      </c>
      <c r="K1049" s="456" t="str">
        <f>IF(A1049="P",CONCATENATE(INDEX('LŠZ P'!A$2:AP$2000,B1049,24),",",INDEX('LŠZ P'!A$2:AP$2000,B1049,26)," ",INDEX('LŠZ P'!A$2:AP$2000,B1049,25)),CONCATENATE(INDEX('LŠZ H'!A$2:AI$2000,B1049,24),",",INDEX('LŠZ H'!A$2:AI$2000,B1049,26)," ",INDEX('LŠZ H'!A$2:AI$2000,B1049,25)))</f>
        <v xml:space="preserve">, </v>
      </c>
      <c r="L1049" s="456">
        <f>IF(A1049="P",INDEX('LŠZ P'!A$2:AP$2000,B1049,20),INDEX('LŠZ H'!A$2:AI$2000,B1049,20))</f>
        <v>0</v>
      </c>
      <c r="M1049" s="456" t="str">
        <f>IF(A1049="P",CONCATENATE(INDEX('LŠZ P'!A$2:AP$2000,B1049,3),"/",INDEX('LŠZ P'!A$2:AP$2000,B1049,4)),CONCATENATE(INDEX('LŠZ H'!A$2:AI$2000,B1049,3),"/",INDEX('LŠZ H'!A$2:AI$2000,B1049,4)))</f>
        <v>/</v>
      </c>
      <c r="N1049" s="456" t="e">
        <f>IF(A1049="P",CONCATENATE(INDEX('LŠZ P'!A$2:AP$2000,B1049,23),";",INDEX('LŠZ P'!A$2:AP$2000,B1049,42)),CONCATENATE(INDEX('LŠZ H'!A$2:AI$2000,B1049,23),";",INDEX('LŠZ H'!A$2:AI$2000,B1049,39)))</f>
        <v>#REF!</v>
      </c>
      <c r="O1049" s="604"/>
      <c r="P1049" s="605"/>
    </row>
    <row r="1050" spans="1:16" s="601" customFormat="1" x14ac:dyDescent="0.2">
      <c r="A1050" s="463"/>
      <c r="B1050" s="465"/>
      <c r="C1050" s="607">
        <v>1047</v>
      </c>
      <c r="D1050" s="288">
        <f>IF(A1050="P",INDEX('LŠZ P'!A$2:AP$2000,B1050,11),INDEX('LŠZ H'!A$2:AI$2000,B1050,11))</f>
        <v>0</v>
      </c>
      <c r="E1050" s="456">
        <f>IF(A1050="P",INDEX('LŠZ P'!A$2:AP$2000,B1050,5),INDEX('LŠZ H'!A$2:AI$2000,B1050,5))</f>
        <v>0</v>
      </c>
      <c r="F1050" s="457">
        <f>IF(A1050="P",INDEX('LŠZ P'!A$2:AP$2000,B1050,6),INDEX('LŠZ H'!A$2:AI$2000,B1050,6))</f>
        <v>0</v>
      </c>
      <c r="G1050" s="289">
        <f>IF(A1050="P",INDEX('LŠZ P'!A$2:AP$2000,B1050,21),INDEX('LŠZ H'!A$2:AI$2000,B1050,21))</f>
        <v>0</v>
      </c>
      <c r="H1050" s="457">
        <f>IF(A1050="P",INDEX('LŠZ P'!A$2:AP$2000,B1050,17),INDEX('LŠZ H'!A$2:AI$2000,B1050,17))</f>
        <v>0</v>
      </c>
      <c r="I1050" s="254"/>
      <c r="J1050" s="289">
        <f>IF(A1050="P",INDEX('LŠZ P'!A$2:AP$2000,B1050,2),INDEX('LŠZ H'!A$2:AI$2000,B1050,2))</f>
        <v>0</v>
      </c>
      <c r="K1050" s="456" t="str">
        <f>IF(A1050="P",CONCATENATE(INDEX('LŠZ P'!A$2:AP$2000,B1050,24),",",INDEX('LŠZ P'!A$2:AP$2000,B1050,26)," ",INDEX('LŠZ P'!A$2:AP$2000,B1050,25)),CONCATENATE(INDEX('LŠZ H'!A$2:AI$2000,B1050,24),",",INDEX('LŠZ H'!A$2:AI$2000,B1050,26)," ",INDEX('LŠZ H'!A$2:AI$2000,B1050,25)))</f>
        <v xml:space="preserve">, </v>
      </c>
      <c r="L1050" s="456">
        <f>IF(A1050="P",INDEX('LŠZ P'!A$2:AP$2000,B1050,20),INDEX('LŠZ H'!A$2:AI$2000,B1050,20))</f>
        <v>0</v>
      </c>
      <c r="M1050" s="456" t="str">
        <f>IF(A1050="P",CONCATENATE(INDEX('LŠZ P'!A$2:AP$2000,B1050,3),"/",INDEX('LŠZ P'!A$2:AP$2000,B1050,4)),CONCATENATE(INDEX('LŠZ H'!A$2:AI$2000,B1050,3),"/",INDEX('LŠZ H'!A$2:AI$2000,B1050,4)))</f>
        <v>/</v>
      </c>
      <c r="N1050" s="456" t="e">
        <f>IF(A1050="P",CONCATENATE(INDEX('LŠZ P'!A$2:AP$2000,B1050,23),";",INDEX('LŠZ P'!A$2:AP$2000,B1050,42)),CONCATENATE(INDEX('LŠZ H'!A$2:AI$2000,B1050,23),";",INDEX('LŠZ H'!A$2:AI$2000,B1050,39)))</f>
        <v>#REF!</v>
      </c>
      <c r="O1050" s="604"/>
      <c r="P1050" s="605"/>
    </row>
    <row r="1051" spans="1:16" s="601" customFormat="1" x14ac:dyDescent="0.2">
      <c r="A1051" s="463"/>
      <c r="B1051" s="465"/>
      <c r="C1051" s="607">
        <v>1048</v>
      </c>
      <c r="D1051" s="288">
        <f>IF(A1051="P",INDEX('LŠZ P'!A$2:AP$2000,B1051,11),INDEX('LŠZ H'!A$2:AI$2000,B1051,11))</f>
        <v>0</v>
      </c>
      <c r="E1051" s="456">
        <f>IF(A1051="P",INDEX('LŠZ P'!A$2:AP$2000,B1051,5),INDEX('LŠZ H'!A$2:AI$2000,B1051,5))</f>
        <v>0</v>
      </c>
      <c r="F1051" s="457">
        <f>IF(A1051="P",INDEX('LŠZ P'!A$2:AP$2000,B1051,6),INDEX('LŠZ H'!A$2:AI$2000,B1051,6))</f>
        <v>0</v>
      </c>
      <c r="G1051" s="289">
        <f>IF(A1051="P",INDEX('LŠZ P'!A$2:AP$2000,B1051,21),INDEX('LŠZ H'!A$2:AI$2000,B1051,21))</f>
        <v>0</v>
      </c>
      <c r="H1051" s="457">
        <f>IF(A1051="P",INDEX('LŠZ P'!A$2:AP$2000,B1051,17),INDEX('LŠZ H'!A$2:AI$2000,B1051,17))</f>
        <v>0</v>
      </c>
      <c r="I1051" s="254"/>
      <c r="J1051" s="289">
        <f>IF(A1051="P",INDEX('LŠZ P'!A$2:AP$2000,B1051,2),INDEX('LŠZ H'!A$2:AI$2000,B1051,2))</f>
        <v>0</v>
      </c>
      <c r="K1051" s="456" t="str">
        <f>IF(A1051="P",CONCATENATE(INDEX('LŠZ P'!A$2:AP$2000,B1051,24),",",INDEX('LŠZ P'!A$2:AP$2000,B1051,26)," ",INDEX('LŠZ P'!A$2:AP$2000,B1051,25)),CONCATENATE(INDEX('LŠZ H'!A$2:AI$2000,B1051,24),",",INDEX('LŠZ H'!A$2:AI$2000,B1051,26)," ",INDEX('LŠZ H'!A$2:AI$2000,B1051,25)))</f>
        <v xml:space="preserve">, </v>
      </c>
      <c r="L1051" s="456">
        <f>IF(A1051="P",INDEX('LŠZ P'!A$2:AP$2000,B1051,20),INDEX('LŠZ H'!A$2:AI$2000,B1051,20))</f>
        <v>0</v>
      </c>
      <c r="M1051" s="456" t="str">
        <f>IF(A1051="P",CONCATENATE(INDEX('LŠZ P'!A$2:AP$2000,B1051,3),"/",INDEX('LŠZ P'!A$2:AP$2000,B1051,4)),CONCATENATE(INDEX('LŠZ H'!A$2:AI$2000,B1051,3),"/",INDEX('LŠZ H'!A$2:AI$2000,B1051,4)))</f>
        <v>/</v>
      </c>
      <c r="N1051" s="456" t="e">
        <f>IF(A1051="P",CONCATENATE(INDEX('LŠZ P'!A$2:AP$2000,B1051,23),";",INDEX('LŠZ P'!A$2:AP$2000,B1051,42)),CONCATENATE(INDEX('LŠZ H'!A$2:AI$2000,B1051,23),";",INDEX('LŠZ H'!A$2:AI$2000,B1051,39)))</f>
        <v>#REF!</v>
      </c>
      <c r="O1051" s="604"/>
      <c r="P1051" s="605"/>
    </row>
    <row r="1052" spans="1:16" s="601" customFormat="1" x14ac:dyDescent="0.2">
      <c r="A1052" s="463"/>
      <c r="B1052" s="465"/>
      <c r="C1052" s="607">
        <v>1049</v>
      </c>
      <c r="D1052" s="288">
        <f>IF(A1052="P",INDEX('LŠZ P'!A$2:AP$2000,B1052,11),INDEX('LŠZ H'!A$2:AI$2000,B1052,11))</f>
        <v>0</v>
      </c>
      <c r="E1052" s="456">
        <f>IF(A1052="P",INDEX('LŠZ P'!A$2:AP$2000,B1052,5),INDEX('LŠZ H'!A$2:AI$2000,B1052,5))</f>
        <v>0</v>
      </c>
      <c r="F1052" s="457">
        <f>IF(A1052="P",INDEX('LŠZ P'!A$2:AP$2000,B1052,6),INDEX('LŠZ H'!A$2:AI$2000,B1052,6))</f>
        <v>0</v>
      </c>
      <c r="G1052" s="289">
        <f>IF(A1052="P",INDEX('LŠZ P'!A$2:AP$2000,B1052,21),INDEX('LŠZ H'!A$2:AI$2000,B1052,21))</f>
        <v>0</v>
      </c>
      <c r="H1052" s="457">
        <f>IF(A1052="P",INDEX('LŠZ P'!A$2:AP$2000,B1052,17),INDEX('LŠZ H'!A$2:AI$2000,B1052,17))</f>
        <v>0</v>
      </c>
      <c r="I1052" s="254"/>
      <c r="J1052" s="289">
        <f>IF(A1052="P",INDEX('LŠZ P'!A$2:AP$2000,B1052,2),INDEX('LŠZ H'!A$2:AI$2000,B1052,2))</f>
        <v>0</v>
      </c>
      <c r="K1052" s="456" t="str">
        <f>IF(A1052="P",CONCATENATE(INDEX('LŠZ P'!A$2:AP$2000,B1052,24),",",INDEX('LŠZ P'!A$2:AP$2000,B1052,26)," ",INDEX('LŠZ P'!A$2:AP$2000,B1052,25)),CONCATENATE(INDEX('LŠZ H'!A$2:AI$2000,B1052,24),",",INDEX('LŠZ H'!A$2:AI$2000,B1052,26)," ",INDEX('LŠZ H'!A$2:AI$2000,B1052,25)))</f>
        <v xml:space="preserve">, </v>
      </c>
      <c r="L1052" s="456">
        <f>IF(A1052="P",INDEX('LŠZ P'!A$2:AP$2000,B1052,20),INDEX('LŠZ H'!A$2:AI$2000,B1052,20))</f>
        <v>0</v>
      </c>
      <c r="M1052" s="456" t="str">
        <f>IF(A1052="P",CONCATENATE(INDEX('LŠZ P'!A$2:AP$2000,B1052,3),"/",INDEX('LŠZ P'!A$2:AP$2000,B1052,4)),CONCATENATE(INDEX('LŠZ H'!A$2:AI$2000,B1052,3),"/",INDEX('LŠZ H'!A$2:AI$2000,B1052,4)))</f>
        <v>/</v>
      </c>
      <c r="N1052" s="456" t="e">
        <f>IF(A1052="P",CONCATENATE(INDEX('LŠZ P'!A$2:AP$2000,B1052,23),";",INDEX('LŠZ P'!A$2:AP$2000,B1052,42)),CONCATENATE(INDEX('LŠZ H'!A$2:AI$2000,B1052,23),";",INDEX('LŠZ H'!A$2:AI$2000,B1052,39)))</f>
        <v>#REF!</v>
      </c>
      <c r="O1052" s="604"/>
      <c r="P1052" s="605"/>
    </row>
    <row r="1053" spans="1:16" s="601" customFormat="1" x14ac:dyDescent="0.2">
      <c r="A1053" s="463"/>
      <c r="B1053" s="465"/>
      <c r="C1053" s="607">
        <v>1050</v>
      </c>
      <c r="D1053" s="288"/>
      <c r="E1053" s="456"/>
      <c r="F1053" s="457"/>
      <c r="G1053" s="289"/>
      <c r="H1053" s="457"/>
      <c r="I1053" s="254"/>
      <c r="J1053" s="289"/>
      <c r="K1053" s="456"/>
      <c r="L1053" s="456"/>
      <c r="M1053" s="456"/>
      <c r="N1053" s="456"/>
      <c r="O1053" s="604"/>
      <c r="P1053" s="605"/>
    </row>
    <row r="1054" spans="1:16" s="601" customFormat="1" x14ac:dyDescent="0.2">
      <c r="A1054" s="463"/>
      <c r="B1054" s="465"/>
      <c r="C1054" s="607">
        <v>1051</v>
      </c>
      <c r="D1054" s="288">
        <f>IF(A1054="P",INDEX('LŠZ P'!A$2:AP$2000,B1054,11),INDEX('LŠZ H'!A$2:AI$2000,B1054,11))</f>
        <v>0</v>
      </c>
      <c r="E1054" s="456">
        <f>IF(A1054="P",INDEX('LŠZ P'!A$2:AP$2000,B1054,5),INDEX('LŠZ H'!A$2:AI$2000,B1054,5))</f>
        <v>0</v>
      </c>
      <c r="F1054" s="457">
        <f>IF(A1054="P",INDEX('LŠZ P'!A$2:AP$2000,B1054,6),INDEX('LŠZ H'!A$2:AI$2000,B1054,6))</f>
        <v>0</v>
      </c>
      <c r="G1054" s="289">
        <f>IF(A1054="P",INDEX('LŠZ P'!A$2:AP$2000,B1054,21),INDEX('LŠZ H'!A$2:AI$2000,B1054,21))</f>
        <v>0</v>
      </c>
      <c r="H1054" s="457">
        <f>IF(A1054="P",INDEX('LŠZ P'!A$2:AP$2000,B1054,17),INDEX('LŠZ H'!A$2:AI$2000,B1054,17))</f>
        <v>0</v>
      </c>
      <c r="I1054" s="254"/>
      <c r="J1054" s="289">
        <f>IF(A1054="P",INDEX('LŠZ P'!A$2:AP$2000,B1054,2),INDEX('LŠZ H'!A$2:AI$2000,B1054,2))</f>
        <v>0</v>
      </c>
      <c r="K1054" s="456" t="str">
        <f>IF(A1054="P",CONCATENATE(INDEX('LŠZ P'!A$2:AP$2000,B1054,24),",",INDEX('LŠZ P'!A$2:AP$2000,B1054,26)," ",INDEX('LŠZ P'!A$2:AP$2000,B1054,25)),CONCATENATE(INDEX('LŠZ H'!A$2:AI$2000,B1054,24),",",INDEX('LŠZ H'!A$2:AI$2000,B1054,26)," ",INDEX('LŠZ H'!A$2:AI$2000,B1054,25)))</f>
        <v xml:space="preserve">, </v>
      </c>
      <c r="L1054" s="456">
        <f>IF(A1054="P",INDEX('LŠZ P'!A$2:AP$2000,B1054,20),INDEX('LŠZ H'!A$2:AI$2000,B1054,20))</f>
        <v>0</v>
      </c>
      <c r="M1054" s="456" t="str">
        <f>IF(A1054="P",CONCATENATE(INDEX('LŠZ P'!A$2:AP$2000,B1054,3),"/",INDEX('LŠZ P'!A$2:AP$2000,B1054,4)),CONCATENATE(INDEX('LŠZ H'!A$2:AI$2000,B1054,3),"/",INDEX('LŠZ H'!A$2:AI$2000,B1054,4)))</f>
        <v>/</v>
      </c>
      <c r="N1054" s="456" t="e">
        <f>IF(A1054="P",CONCATENATE(INDEX('LŠZ P'!A$2:AP$2000,B1054,23),";",INDEX('LŠZ P'!A$2:AP$2000,B1054,42)),CONCATENATE(INDEX('LŠZ H'!A$2:AI$2000,B1054,23),";",INDEX('LŠZ H'!A$2:AI$2000,B1054,39)))</f>
        <v>#REF!</v>
      </c>
      <c r="O1054" s="604"/>
      <c r="P1054" s="605"/>
    </row>
    <row r="1055" spans="1:16" s="601" customFormat="1" x14ac:dyDescent="0.2">
      <c r="A1055" s="463"/>
      <c r="B1055" s="465"/>
      <c r="C1055" s="607">
        <v>1052</v>
      </c>
      <c r="D1055" s="288">
        <f>IF(A1055="P",INDEX('LŠZ P'!A$2:AP$2000,B1055,11),INDEX('LŠZ H'!A$2:AI$2000,B1055,11))</f>
        <v>0</v>
      </c>
      <c r="E1055" s="456">
        <f>IF(A1055="P",INDEX('LŠZ P'!A$2:AP$2000,B1055,5),INDEX('LŠZ H'!A$2:AI$2000,B1055,5))</f>
        <v>0</v>
      </c>
      <c r="F1055" s="457">
        <f>IF(A1055="P",INDEX('LŠZ P'!A$2:AP$2000,B1055,6),INDEX('LŠZ H'!A$2:AI$2000,B1055,6))</f>
        <v>0</v>
      </c>
      <c r="G1055" s="289">
        <f>IF(A1055="P",INDEX('LŠZ P'!A$2:AP$2000,B1055,21),INDEX('LŠZ H'!A$2:AI$2000,B1055,21))</f>
        <v>0</v>
      </c>
      <c r="H1055" s="457">
        <f>IF(A1055="P",INDEX('LŠZ P'!A$2:AP$2000,B1055,17),INDEX('LŠZ H'!A$2:AI$2000,B1055,17))</f>
        <v>0</v>
      </c>
      <c r="I1055" s="254"/>
      <c r="J1055" s="289">
        <f>IF(A1055="P",INDEX('LŠZ P'!A$2:AP$2000,B1055,2),INDEX('LŠZ H'!A$2:AI$2000,B1055,2))</f>
        <v>0</v>
      </c>
      <c r="K1055" s="456" t="str">
        <f>IF(A1055="P",CONCATENATE(INDEX('LŠZ P'!A$2:AP$2000,B1055,24),",",INDEX('LŠZ P'!A$2:AP$2000,B1055,26)," ",INDEX('LŠZ P'!A$2:AP$2000,B1055,25)),CONCATENATE(INDEX('LŠZ H'!A$2:AI$2000,B1055,24),",",INDEX('LŠZ H'!A$2:AI$2000,B1055,26)," ",INDEX('LŠZ H'!A$2:AI$2000,B1055,25)))</f>
        <v xml:space="preserve">, </v>
      </c>
      <c r="L1055" s="456">
        <f>IF(A1055="P",INDEX('LŠZ P'!A$2:AP$2000,B1055,20),INDEX('LŠZ H'!A$2:AI$2000,B1055,20))</f>
        <v>0</v>
      </c>
      <c r="M1055" s="456" t="str">
        <f>IF(A1055="P",CONCATENATE(INDEX('LŠZ P'!A$2:AP$2000,B1055,3),"/",INDEX('LŠZ P'!A$2:AP$2000,B1055,4)),CONCATENATE(INDEX('LŠZ H'!A$2:AI$2000,B1055,3),"/",INDEX('LŠZ H'!A$2:AI$2000,B1055,4)))</f>
        <v>/</v>
      </c>
      <c r="N1055" s="456" t="e">
        <f>IF(A1055="P",CONCATENATE(INDEX('LŠZ P'!A$2:AP$2000,B1055,23),";",INDEX('LŠZ P'!A$2:AP$2000,B1055,42)),CONCATENATE(INDEX('LŠZ H'!A$2:AI$2000,B1055,23),";",INDEX('LŠZ H'!A$2:AI$2000,B1055,39)))</f>
        <v>#REF!</v>
      </c>
      <c r="O1055" s="604"/>
      <c r="P1055" s="605"/>
    </row>
    <row r="1056" spans="1:16" s="601" customFormat="1" x14ac:dyDescent="0.2">
      <c r="A1056" s="463"/>
      <c r="B1056" s="465"/>
      <c r="C1056" s="607">
        <v>1053</v>
      </c>
      <c r="D1056" s="288">
        <f>IF(A1056="P",INDEX('LŠZ P'!A$2:AP$2000,B1056,11),INDEX('LŠZ H'!A$2:AI$2000,B1056,11))</f>
        <v>0</v>
      </c>
      <c r="E1056" s="456">
        <f>IF(A1056="P",INDEX('LŠZ P'!A$2:AP$2000,B1056,5),INDEX('LŠZ H'!A$2:AI$2000,B1056,5))</f>
        <v>0</v>
      </c>
      <c r="F1056" s="457">
        <f>IF(A1056="P",INDEX('LŠZ P'!A$2:AP$2000,B1056,6),INDEX('LŠZ H'!A$2:AI$2000,B1056,6))</f>
        <v>0</v>
      </c>
      <c r="G1056" s="289">
        <f>IF(A1056="P",INDEX('LŠZ P'!A$2:AP$2000,B1056,21),INDEX('LŠZ H'!A$2:AI$2000,B1056,21))</f>
        <v>0</v>
      </c>
      <c r="H1056" s="457">
        <f>IF(A1056="P",INDEX('LŠZ P'!A$2:AP$2000,B1056,17),INDEX('LŠZ H'!A$2:AI$2000,B1056,17))</f>
        <v>0</v>
      </c>
      <c r="I1056" s="254"/>
      <c r="J1056" s="289">
        <f>IF(A1056="P",INDEX('LŠZ P'!A$2:AP$2000,B1056,2),INDEX('LŠZ H'!A$2:AI$2000,B1056,2))</f>
        <v>0</v>
      </c>
      <c r="K1056" s="456" t="str">
        <f>IF(A1056="P",CONCATENATE(INDEX('LŠZ P'!A$2:AP$2000,B1056,24),",",INDEX('LŠZ P'!A$2:AP$2000,B1056,26)," ",INDEX('LŠZ P'!A$2:AP$2000,B1056,25)),CONCATENATE(INDEX('LŠZ H'!A$2:AI$2000,B1056,24),",",INDEX('LŠZ H'!A$2:AI$2000,B1056,26)," ",INDEX('LŠZ H'!A$2:AI$2000,B1056,25)))</f>
        <v xml:space="preserve">, </v>
      </c>
      <c r="L1056" s="456">
        <f>IF(A1056="P",INDEX('LŠZ P'!A$2:AP$2000,B1056,20),INDEX('LŠZ H'!A$2:AI$2000,B1056,20))</f>
        <v>0</v>
      </c>
      <c r="M1056" s="456" t="str">
        <f>IF(A1056="P",CONCATENATE(INDEX('LŠZ P'!A$2:AP$2000,B1056,3),"/",INDEX('LŠZ P'!A$2:AP$2000,B1056,4)),CONCATENATE(INDEX('LŠZ H'!A$2:AI$2000,B1056,3),"/",INDEX('LŠZ H'!A$2:AI$2000,B1056,4)))</f>
        <v>/</v>
      </c>
      <c r="N1056" s="456" t="e">
        <f>IF(A1056="P",CONCATENATE(INDEX('LŠZ P'!A$2:AP$2000,B1056,23),";",INDEX('LŠZ P'!A$2:AP$2000,B1056,42)),CONCATENATE(INDEX('LŠZ H'!A$2:AI$2000,B1056,23),";",INDEX('LŠZ H'!A$2:AI$2000,B1056,39)))</f>
        <v>#REF!</v>
      </c>
      <c r="O1056" s="604"/>
      <c r="P1056" s="605"/>
    </row>
    <row r="1057" spans="1:16" s="601" customFormat="1" x14ac:dyDescent="0.2">
      <c r="A1057" s="463"/>
      <c r="B1057" s="465"/>
      <c r="C1057" s="607">
        <v>1054</v>
      </c>
      <c r="D1057" s="288">
        <f>IF(A1057="P",INDEX('LŠZ P'!A$2:AP$2000,B1057,11),INDEX('LŠZ H'!A$2:AI$2000,B1057,11))</f>
        <v>0</v>
      </c>
      <c r="E1057" s="456">
        <f>IF(A1057="P",INDEX('LŠZ P'!A$2:AP$2000,B1057,5),INDEX('LŠZ H'!A$2:AI$2000,B1057,5))</f>
        <v>0</v>
      </c>
      <c r="F1057" s="457">
        <f>IF(A1057="P",INDEX('LŠZ P'!A$2:AP$2000,B1057,6),INDEX('LŠZ H'!A$2:AI$2000,B1057,6))</f>
        <v>0</v>
      </c>
      <c r="G1057" s="289">
        <f>IF(A1057="P",INDEX('LŠZ P'!A$2:AP$2000,B1057,21),INDEX('LŠZ H'!A$2:AI$2000,B1057,21))</f>
        <v>0</v>
      </c>
      <c r="H1057" s="457">
        <f>IF(A1057="P",INDEX('LŠZ P'!A$2:AP$2000,B1057,17),INDEX('LŠZ H'!A$2:AI$2000,B1057,17))</f>
        <v>0</v>
      </c>
      <c r="I1057" s="254"/>
      <c r="J1057" s="289">
        <f>IF(A1057="P",INDEX('LŠZ P'!A$2:AP$2000,B1057,2),INDEX('LŠZ H'!A$2:AI$2000,B1057,2))</f>
        <v>0</v>
      </c>
      <c r="K1057" s="456" t="str">
        <f>IF(A1057="P",CONCATENATE(INDEX('LŠZ P'!A$2:AP$2000,B1057,24),",",INDEX('LŠZ P'!A$2:AP$2000,B1057,26)," ",INDEX('LŠZ P'!A$2:AP$2000,B1057,25)),CONCATENATE(INDEX('LŠZ H'!A$2:AI$2000,B1057,24),",",INDEX('LŠZ H'!A$2:AI$2000,B1057,26)," ",INDEX('LŠZ H'!A$2:AI$2000,B1057,25)))</f>
        <v xml:space="preserve">, </v>
      </c>
      <c r="L1057" s="456">
        <f>IF(A1057="P",INDEX('LŠZ P'!A$2:AP$2000,B1057,20),INDEX('LŠZ H'!A$2:AI$2000,B1057,20))</f>
        <v>0</v>
      </c>
      <c r="M1057" s="456" t="str">
        <f>IF(A1057="P",CONCATENATE(INDEX('LŠZ P'!A$2:AP$2000,B1057,3),"/",INDEX('LŠZ P'!A$2:AP$2000,B1057,4)),CONCATENATE(INDEX('LŠZ H'!A$2:AI$2000,B1057,3),"/",INDEX('LŠZ H'!A$2:AI$2000,B1057,4)))</f>
        <v>/</v>
      </c>
      <c r="N1057" s="456" t="e">
        <f>IF(A1057="P",CONCATENATE(INDEX('LŠZ P'!A$2:AP$2000,B1057,23),";",INDEX('LŠZ P'!A$2:AP$2000,B1057,42)),CONCATENATE(INDEX('LŠZ H'!A$2:AI$2000,B1057,23),";",INDEX('LŠZ H'!A$2:AI$2000,B1057,39)))</f>
        <v>#REF!</v>
      </c>
      <c r="O1057" s="604"/>
      <c r="P1057" s="605"/>
    </row>
    <row r="1058" spans="1:16" s="601" customFormat="1" x14ac:dyDescent="0.2">
      <c r="A1058" s="463"/>
      <c r="B1058" s="465"/>
      <c r="C1058" s="607">
        <v>1055</v>
      </c>
      <c r="D1058" s="288">
        <f>IF(A1058="P",INDEX('LŠZ P'!A$2:AP$2000,B1058,11),INDEX('LŠZ H'!A$2:AI$2000,B1058,11))</f>
        <v>0</v>
      </c>
      <c r="E1058" s="456">
        <f>IF(A1058="P",INDEX('LŠZ P'!A$2:AP$2000,B1058,5),INDEX('LŠZ H'!A$2:AI$2000,B1058,5))</f>
        <v>0</v>
      </c>
      <c r="F1058" s="457">
        <f>IF(A1058="P",INDEX('LŠZ P'!A$2:AP$2000,B1058,6),INDEX('LŠZ H'!A$2:AI$2000,B1058,6))</f>
        <v>0</v>
      </c>
      <c r="G1058" s="289">
        <f>IF(A1058="P",INDEX('LŠZ P'!A$2:AP$2000,B1058,21),INDEX('LŠZ H'!A$2:AI$2000,B1058,21))</f>
        <v>0</v>
      </c>
      <c r="H1058" s="457">
        <f>IF(A1058="P",INDEX('LŠZ P'!A$2:AP$2000,B1058,17),INDEX('LŠZ H'!A$2:AI$2000,B1058,17))</f>
        <v>0</v>
      </c>
      <c r="I1058" s="254"/>
      <c r="J1058" s="289">
        <f>IF(A1058="P",INDEX('LŠZ P'!A$2:AP$2000,B1058,2),INDEX('LŠZ H'!A$2:AI$2000,B1058,2))</f>
        <v>0</v>
      </c>
      <c r="K1058" s="456" t="str">
        <f>IF(A1058="P",CONCATENATE(INDEX('LŠZ P'!A$2:AP$2000,B1058,24),",",INDEX('LŠZ P'!A$2:AP$2000,B1058,26)," ",INDEX('LŠZ P'!A$2:AP$2000,B1058,25)),CONCATENATE(INDEX('LŠZ H'!A$2:AI$2000,B1058,24),",",INDEX('LŠZ H'!A$2:AI$2000,B1058,26)," ",INDEX('LŠZ H'!A$2:AI$2000,B1058,25)))</f>
        <v xml:space="preserve">, </v>
      </c>
      <c r="L1058" s="456">
        <f>IF(A1058="P",INDEX('LŠZ P'!A$2:AP$2000,B1058,20),INDEX('LŠZ H'!A$2:AI$2000,B1058,20))</f>
        <v>0</v>
      </c>
      <c r="M1058" s="456" t="str">
        <f>IF(A1058="P",CONCATENATE(INDEX('LŠZ P'!A$2:AP$2000,B1058,3),"/",INDEX('LŠZ P'!A$2:AP$2000,B1058,4)),CONCATENATE(INDEX('LŠZ H'!A$2:AI$2000,B1058,3),"/",INDEX('LŠZ H'!A$2:AI$2000,B1058,4)))</f>
        <v>/</v>
      </c>
      <c r="N1058" s="456" t="e">
        <f>IF(A1058="P",CONCATENATE(INDEX('LŠZ P'!A$2:AP$2000,B1058,23),";",INDEX('LŠZ P'!A$2:AP$2000,B1058,42)),CONCATENATE(INDEX('LŠZ H'!A$2:AI$2000,B1058,23),";",INDEX('LŠZ H'!A$2:AI$2000,B1058,39)))</f>
        <v>#REF!</v>
      </c>
      <c r="O1058" s="604"/>
      <c r="P1058" s="605"/>
    </row>
    <row r="1059" spans="1:16" s="601" customFormat="1" x14ac:dyDescent="0.2">
      <c r="A1059" s="463"/>
      <c r="B1059" s="465"/>
      <c r="C1059" s="607">
        <v>1056</v>
      </c>
      <c r="D1059" s="288">
        <f>IF(A1059="P",INDEX('LŠZ P'!A$2:AP$2000,B1059,11),INDEX('LŠZ H'!A$2:AI$2000,B1059,11))</f>
        <v>0</v>
      </c>
      <c r="E1059" s="456">
        <f>IF(A1059="P",INDEX('LŠZ P'!A$2:AP$2000,B1059,5),INDEX('LŠZ H'!A$2:AI$2000,B1059,5))</f>
        <v>0</v>
      </c>
      <c r="F1059" s="457">
        <f>IF(A1059="P",INDEX('LŠZ P'!A$2:AP$2000,B1059,6),INDEX('LŠZ H'!A$2:AI$2000,B1059,6))</f>
        <v>0</v>
      </c>
      <c r="G1059" s="289">
        <f>IF(A1059="P",INDEX('LŠZ P'!A$2:AP$2000,B1059,21),INDEX('LŠZ H'!A$2:AI$2000,B1059,21))</f>
        <v>0</v>
      </c>
      <c r="H1059" s="457">
        <f>IF(A1059="P",INDEX('LŠZ P'!A$2:AP$2000,B1059,17),INDEX('LŠZ H'!A$2:AI$2000,B1059,17))</f>
        <v>0</v>
      </c>
      <c r="I1059" s="254"/>
      <c r="J1059" s="289">
        <f>IF(A1059="P",INDEX('LŠZ P'!A$2:AP$2000,B1059,2),INDEX('LŠZ H'!A$2:AI$2000,B1059,2))</f>
        <v>0</v>
      </c>
      <c r="K1059" s="456" t="str">
        <f>IF(A1059="P",CONCATENATE(INDEX('LŠZ P'!A$2:AP$2000,B1059,24),",",INDEX('LŠZ P'!A$2:AP$2000,B1059,26)," ",INDEX('LŠZ P'!A$2:AP$2000,B1059,25)),CONCATENATE(INDEX('LŠZ H'!A$2:AI$2000,B1059,24),",",INDEX('LŠZ H'!A$2:AI$2000,B1059,26)," ",INDEX('LŠZ H'!A$2:AI$2000,B1059,25)))</f>
        <v xml:space="preserve">, </v>
      </c>
      <c r="L1059" s="456">
        <f>IF(A1059="P",INDEX('LŠZ P'!A$2:AP$2000,B1059,20),INDEX('LŠZ H'!A$2:AI$2000,B1059,20))</f>
        <v>0</v>
      </c>
      <c r="M1059" s="456" t="str">
        <f>IF(A1059="P",CONCATENATE(INDEX('LŠZ P'!A$2:AP$2000,B1059,3),"/",INDEX('LŠZ P'!A$2:AP$2000,B1059,4)),CONCATENATE(INDEX('LŠZ H'!A$2:AI$2000,B1059,3),"/",INDEX('LŠZ H'!A$2:AI$2000,B1059,4)))</f>
        <v>/</v>
      </c>
      <c r="N1059" s="456" t="e">
        <f>IF(A1059="P",CONCATENATE(INDEX('LŠZ P'!A$2:AP$2000,B1059,23),";",INDEX('LŠZ P'!A$2:AP$2000,B1059,42)),CONCATENATE(INDEX('LŠZ H'!A$2:AI$2000,B1059,23),";",INDEX('LŠZ H'!A$2:AI$2000,B1059,39)))</f>
        <v>#REF!</v>
      </c>
      <c r="O1059" s="604"/>
      <c r="P1059" s="605"/>
    </row>
    <row r="1060" spans="1:16" s="601" customFormat="1" x14ac:dyDescent="0.2">
      <c r="A1060" s="463"/>
      <c r="B1060" s="465"/>
      <c r="C1060" s="607">
        <v>1057</v>
      </c>
      <c r="D1060" s="288">
        <f>IF(A1060="P",INDEX('LŠZ P'!A$2:AP$2000,B1060,11),INDEX('LŠZ H'!A$2:AI$2000,B1060,11))</f>
        <v>0</v>
      </c>
      <c r="E1060" s="456">
        <f>IF(A1060="P",INDEX('LŠZ P'!A$2:AP$2000,B1060,5),INDEX('LŠZ H'!A$2:AI$2000,B1060,5))</f>
        <v>0</v>
      </c>
      <c r="F1060" s="457">
        <f>IF(A1060="P",INDEX('LŠZ P'!A$2:AP$2000,B1060,6),INDEX('LŠZ H'!A$2:AI$2000,B1060,6))</f>
        <v>0</v>
      </c>
      <c r="G1060" s="289">
        <f>IF(A1060="P",INDEX('LŠZ P'!A$2:AP$2000,B1060,21),INDEX('LŠZ H'!A$2:AI$2000,B1060,21))</f>
        <v>0</v>
      </c>
      <c r="H1060" s="457">
        <f>IF(A1060="P",INDEX('LŠZ P'!A$2:AP$2000,B1060,17),INDEX('LŠZ H'!A$2:AI$2000,B1060,17))</f>
        <v>0</v>
      </c>
      <c r="I1060" s="254"/>
      <c r="J1060" s="289">
        <f>IF(A1060="P",INDEX('LŠZ P'!A$2:AP$2000,B1060,2),INDEX('LŠZ H'!A$2:AI$2000,B1060,2))</f>
        <v>0</v>
      </c>
      <c r="K1060" s="456" t="str">
        <f>IF(A1060="P",CONCATENATE(INDEX('LŠZ P'!A$2:AP$2000,B1060,24),",",INDEX('LŠZ P'!A$2:AP$2000,B1060,26)," ",INDEX('LŠZ P'!A$2:AP$2000,B1060,25)),CONCATENATE(INDEX('LŠZ H'!A$2:AI$2000,B1060,24),",",INDEX('LŠZ H'!A$2:AI$2000,B1060,26)," ",INDEX('LŠZ H'!A$2:AI$2000,B1060,25)))</f>
        <v xml:space="preserve">, </v>
      </c>
      <c r="L1060" s="456">
        <f>IF(A1060="P",INDEX('LŠZ P'!A$2:AP$2000,B1060,20),INDEX('LŠZ H'!A$2:AI$2000,B1060,20))</f>
        <v>0</v>
      </c>
      <c r="M1060" s="456" t="str">
        <f>IF(A1060="P",CONCATENATE(INDEX('LŠZ P'!A$2:AP$2000,B1060,3),"/",INDEX('LŠZ P'!A$2:AP$2000,B1060,4)),CONCATENATE(INDEX('LŠZ H'!A$2:AI$2000,B1060,3),"/",INDEX('LŠZ H'!A$2:AI$2000,B1060,4)))</f>
        <v>/</v>
      </c>
      <c r="N1060" s="456" t="e">
        <f>IF(A1060="P",CONCATENATE(INDEX('LŠZ P'!A$2:AP$2000,B1060,23),";",INDEX('LŠZ P'!A$2:AP$2000,B1060,42)),CONCATENATE(INDEX('LŠZ H'!A$2:AI$2000,B1060,23),";",INDEX('LŠZ H'!A$2:AI$2000,B1060,39)))</f>
        <v>#REF!</v>
      </c>
      <c r="O1060" s="604"/>
      <c r="P1060" s="605"/>
    </row>
    <row r="1061" spans="1:16" s="601" customFormat="1" x14ac:dyDescent="0.2">
      <c r="A1061" s="463"/>
      <c r="B1061" s="465"/>
      <c r="C1061" s="607">
        <v>1058</v>
      </c>
      <c r="D1061" s="288">
        <f>IF(A1061="P",INDEX('LŠZ P'!A$2:AP$2000,B1061,11),INDEX('LŠZ H'!A$2:AI$2000,B1061,11))</f>
        <v>0</v>
      </c>
      <c r="E1061" s="456">
        <f>IF(A1061="P",INDEX('LŠZ P'!A$2:AP$2000,B1061,5),INDEX('LŠZ H'!A$2:AI$2000,B1061,5))</f>
        <v>0</v>
      </c>
      <c r="F1061" s="457">
        <f>IF(A1061="P",INDEX('LŠZ P'!A$2:AP$2000,B1061,6),INDEX('LŠZ H'!A$2:AI$2000,B1061,6))</f>
        <v>0</v>
      </c>
      <c r="G1061" s="289">
        <f>IF(A1061="P",INDEX('LŠZ P'!A$2:AP$2000,B1061,21),INDEX('LŠZ H'!A$2:AI$2000,B1061,21))</f>
        <v>0</v>
      </c>
      <c r="H1061" s="457">
        <f>IF(A1061="P",INDEX('LŠZ P'!A$2:AP$2000,B1061,17),INDEX('LŠZ H'!A$2:AI$2000,B1061,17))</f>
        <v>0</v>
      </c>
      <c r="I1061" s="254"/>
      <c r="J1061" s="289">
        <f>IF(A1061="P",INDEX('LŠZ P'!A$2:AP$2000,B1061,2),INDEX('LŠZ H'!A$2:AI$2000,B1061,2))</f>
        <v>0</v>
      </c>
      <c r="K1061" s="456" t="str">
        <f>IF(A1061="P",CONCATENATE(INDEX('LŠZ P'!A$2:AP$2000,B1061,24),",",INDEX('LŠZ P'!A$2:AP$2000,B1061,26)," ",INDEX('LŠZ P'!A$2:AP$2000,B1061,25)),CONCATENATE(INDEX('LŠZ H'!A$2:AI$2000,B1061,24),",",INDEX('LŠZ H'!A$2:AI$2000,B1061,26)," ",INDEX('LŠZ H'!A$2:AI$2000,B1061,25)))</f>
        <v xml:space="preserve">, </v>
      </c>
      <c r="L1061" s="456">
        <f>IF(A1061="P",INDEX('LŠZ P'!A$2:AP$2000,B1061,20),INDEX('LŠZ H'!A$2:AI$2000,B1061,20))</f>
        <v>0</v>
      </c>
      <c r="M1061" s="456" t="str">
        <f>IF(A1061="P",CONCATENATE(INDEX('LŠZ P'!A$2:AP$2000,B1061,3),"/",INDEX('LŠZ P'!A$2:AP$2000,B1061,4)),CONCATENATE(INDEX('LŠZ H'!A$2:AI$2000,B1061,3),"/",INDEX('LŠZ H'!A$2:AI$2000,B1061,4)))</f>
        <v>/</v>
      </c>
      <c r="N1061" s="456" t="e">
        <f>IF(A1061="P",CONCATENATE(INDEX('LŠZ P'!A$2:AP$2000,B1061,23),";",INDEX('LŠZ P'!A$2:AP$2000,B1061,42)),CONCATENATE(INDEX('LŠZ H'!A$2:AI$2000,B1061,23),";",INDEX('LŠZ H'!A$2:AI$2000,B1061,39)))</f>
        <v>#REF!</v>
      </c>
      <c r="O1061" s="604"/>
      <c r="P1061" s="605"/>
    </row>
    <row r="1062" spans="1:16" s="601" customFormat="1" x14ac:dyDescent="0.2">
      <c r="A1062" s="463"/>
      <c r="B1062" s="465"/>
      <c r="C1062" s="607">
        <v>1059</v>
      </c>
      <c r="D1062" s="288">
        <f>IF(A1062="P",INDEX('LŠZ P'!A$2:AP$2000,B1062,11),INDEX('LŠZ H'!A$2:AI$2000,B1062,11))</f>
        <v>0</v>
      </c>
      <c r="E1062" s="456">
        <f>IF(A1062="P",INDEX('LŠZ P'!A$2:AP$2000,B1062,5),INDEX('LŠZ H'!A$2:AI$2000,B1062,5))</f>
        <v>0</v>
      </c>
      <c r="F1062" s="457">
        <f>IF(A1062="P",INDEX('LŠZ P'!A$2:AP$2000,B1062,6),INDEX('LŠZ H'!A$2:AI$2000,B1062,6))</f>
        <v>0</v>
      </c>
      <c r="G1062" s="289">
        <f>IF(A1062="P",INDEX('LŠZ P'!A$2:AP$2000,B1062,21),INDEX('LŠZ H'!A$2:AI$2000,B1062,21))</f>
        <v>0</v>
      </c>
      <c r="H1062" s="457">
        <f>IF(A1062="P",INDEX('LŠZ P'!A$2:AP$2000,B1062,17),INDEX('LŠZ H'!A$2:AI$2000,B1062,17))</f>
        <v>0</v>
      </c>
      <c r="I1062" s="254"/>
      <c r="J1062" s="289">
        <f>IF(A1062="P",INDEX('LŠZ P'!A$2:AP$2000,B1062,2),INDEX('LŠZ H'!A$2:AI$2000,B1062,2))</f>
        <v>0</v>
      </c>
      <c r="K1062" s="456" t="str">
        <f>IF(A1062="P",CONCATENATE(INDEX('LŠZ P'!A$2:AP$2000,B1062,24),",",INDEX('LŠZ P'!A$2:AP$2000,B1062,26)," ",INDEX('LŠZ P'!A$2:AP$2000,B1062,25)),CONCATENATE(INDEX('LŠZ H'!A$2:AI$2000,B1062,24),",",INDEX('LŠZ H'!A$2:AI$2000,B1062,26)," ",INDEX('LŠZ H'!A$2:AI$2000,B1062,25)))</f>
        <v xml:space="preserve">, </v>
      </c>
      <c r="L1062" s="456">
        <f>IF(A1062="P",INDEX('LŠZ P'!A$2:AP$2000,B1062,20),INDEX('LŠZ H'!A$2:AI$2000,B1062,20))</f>
        <v>0</v>
      </c>
      <c r="M1062" s="456" t="str">
        <f>IF(A1062="P",CONCATENATE(INDEX('LŠZ P'!A$2:AP$2000,B1062,3),"/",INDEX('LŠZ P'!A$2:AP$2000,B1062,4)),CONCATENATE(INDEX('LŠZ H'!A$2:AI$2000,B1062,3),"/",INDEX('LŠZ H'!A$2:AI$2000,B1062,4)))</f>
        <v>/</v>
      </c>
      <c r="N1062" s="456" t="e">
        <f>IF(A1062="P",CONCATENATE(INDEX('LŠZ P'!A$2:AP$2000,B1062,23),";",INDEX('LŠZ P'!A$2:AP$2000,B1062,42)),CONCATENATE(INDEX('LŠZ H'!A$2:AI$2000,B1062,23),";",INDEX('LŠZ H'!A$2:AI$2000,B1062,39)))</f>
        <v>#REF!</v>
      </c>
      <c r="O1062" s="604"/>
      <c r="P1062" s="605"/>
    </row>
    <row r="1063" spans="1:16" s="601" customFormat="1" x14ac:dyDescent="0.2">
      <c r="A1063" s="463"/>
      <c r="B1063" s="465"/>
      <c r="C1063" s="607">
        <v>1060</v>
      </c>
      <c r="D1063" s="288">
        <f>IF(A1063="P",INDEX('LŠZ P'!A$2:AP$2000,B1063,11),INDEX('LŠZ H'!A$2:AI$2000,B1063,11))</f>
        <v>0</v>
      </c>
      <c r="E1063" s="456">
        <f>IF(A1063="P",INDEX('LŠZ P'!A$2:AP$2000,B1063,5),INDEX('LŠZ H'!A$2:AI$2000,B1063,5))</f>
        <v>0</v>
      </c>
      <c r="F1063" s="457">
        <f>IF(A1063="P",INDEX('LŠZ P'!A$2:AP$2000,B1063,6),INDEX('LŠZ H'!A$2:AI$2000,B1063,6))</f>
        <v>0</v>
      </c>
      <c r="G1063" s="289">
        <f>IF(A1063="P",INDEX('LŠZ P'!A$2:AP$2000,B1063,21),INDEX('LŠZ H'!A$2:AI$2000,B1063,21))</f>
        <v>0</v>
      </c>
      <c r="H1063" s="457">
        <f>IF(A1063="P",INDEX('LŠZ P'!A$2:AP$2000,B1063,17),INDEX('LŠZ H'!A$2:AI$2000,B1063,17))</f>
        <v>0</v>
      </c>
      <c r="I1063" s="254"/>
      <c r="J1063" s="289">
        <f>IF(A1063="P",INDEX('LŠZ P'!A$2:AP$2000,B1063,2),INDEX('LŠZ H'!A$2:AI$2000,B1063,2))</f>
        <v>0</v>
      </c>
      <c r="K1063" s="456" t="str">
        <f>IF(A1063="P",CONCATENATE(INDEX('LŠZ P'!A$2:AP$2000,B1063,24),",",INDEX('LŠZ P'!A$2:AP$2000,B1063,26)," ",INDEX('LŠZ P'!A$2:AP$2000,B1063,25)),CONCATENATE(INDEX('LŠZ H'!A$2:AI$2000,B1063,24),",",INDEX('LŠZ H'!A$2:AI$2000,B1063,26)," ",INDEX('LŠZ H'!A$2:AI$2000,B1063,25)))</f>
        <v xml:space="preserve">, </v>
      </c>
      <c r="L1063" s="456">
        <f>IF(A1063="P",INDEX('LŠZ P'!A$2:AP$2000,B1063,20),INDEX('LŠZ H'!A$2:AI$2000,B1063,20))</f>
        <v>0</v>
      </c>
      <c r="M1063" s="456" t="str">
        <f>IF(A1063="P",CONCATENATE(INDEX('LŠZ P'!A$2:AP$2000,B1063,3),"/",INDEX('LŠZ P'!A$2:AP$2000,B1063,4)),CONCATENATE(INDEX('LŠZ H'!A$2:AI$2000,B1063,3),"/",INDEX('LŠZ H'!A$2:AI$2000,B1063,4)))</f>
        <v>/</v>
      </c>
      <c r="N1063" s="456" t="e">
        <f>IF(A1063="P",CONCATENATE(INDEX('LŠZ P'!A$2:AP$2000,B1063,23),";",INDEX('LŠZ P'!A$2:AP$2000,B1063,42)),CONCATENATE(INDEX('LŠZ H'!A$2:AI$2000,B1063,23),";",INDEX('LŠZ H'!A$2:AI$2000,B1063,39)))</f>
        <v>#REF!</v>
      </c>
      <c r="O1063" s="604"/>
      <c r="P1063" s="605"/>
    </row>
    <row r="1064" spans="1:16" s="601" customFormat="1" x14ac:dyDescent="0.2">
      <c r="A1064" s="463"/>
      <c r="B1064" s="465"/>
      <c r="C1064" s="607">
        <v>1061</v>
      </c>
      <c r="D1064" s="288">
        <f>IF(A1064="P",INDEX('LŠZ P'!A$2:AP$2000,B1064,11),INDEX('LŠZ H'!A$2:AI$2000,B1064,11))</f>
        <v>0</v>
      </c>
      <c r="E1064" s="456">
        <f>IF(A1064="P",INDEX('LŠZ P'!A$2:AP$2000,B1064,5),INDEX('LŠZ H'!A$2:AI$2000,B1064,5))</f>
        <v>0</v>
      </c>
      <c r="F1064" s="457">
        <f>IF(A1064="P",INDEX('LŠZ P'!A$2:AP$2000,B1064,6),INDEX('LŠZ H'!A$2:AI$2000,B1064,6))</f>
        <v>0</v>
      </c>
      <c r="G1064" s="289">
        <f>IF(A1064="P",INDEX('LŠZ P'!A$2:AP$2000,B1064,21),INDEX('LŠZ H'!A$2:AI$2000,B1064,21))</f>
        <v>0</v>
      </c>
      <c r="H1064" s="457">
        <f>IF(A1064="P",INDEX('LŠZ P'!A$2:AP$2000,B1064,17),INDEX('LŠZ H'!A$2:AI$2000,B1064,17))</f>
        <v>0</v>
      </c>
      <c r="I1064" s="254"/>
      <c r="J1064" s="289">
        <f>IF(A1064="P",INDEX('LŠZ P'!A$2:AP$2000,B1064,2),INDEX('LŠZ H'!A$2:AI$2000,B1064,2))</f>
        <v>0</v>
      </c>
      <c r="K1064" s="456" t="str">
        <f>IF(A1064="P",CONCATENATE(INDEX('LŠZ P'!A$2:AP$2000,B1064,24),",",INDEX('LŠZ P'!A$2:AP$2000,B1064,26)," ",INDEX('LŠZ P'!A$2:AP$2000,B1064,25)),CONCATENATE(INDEX('LŠZ H'!A$2:AI$2000,B1064,24),",",INDEX('LŠZ H'!A$2:AI$2000,B1064,26)," ",INDEX('LŠZ H'!A$2:AI$2000,B1064,25)))</f>
        <v xml:space="preserve">, </v>
      </c>
      <c r="L1064" s="456">
        <f>IF(A1064="P",INDEX('LŠZ P'!A$2:AP$2000,B1064,20),INDEX('LŠZ H'!A$2:AI$2000,B1064,20))</f>
        <v>0</v>
      </c>
      <c r="M1064" s="456" t="str">
        <f>IF(A1064="P",CONCATENATE(INDEX('LŠZ P'!A$2:AP$2000,B1064,3),"/",INDEX('LŠZ P'!A$2:AP$2000,B1064,4)),CONCATENATE(INDEX('LŠZ H'!A$2:AI$2000,B1064,3),"/",INDEX('LŠZ H'!A$2:AI$2000,B1064,4)))</f>
        <v>/</v>
      </c>
      <c r="N1064" s="456" t="e">
        <f>IF(A1064="P",CONCATENATE(INDEX('LŠZ P'!A$2:AP$2000,B1064,23),";",INDEX('LŠZ P'!A$2:AP$2000,B1064,42)),CONCATENATE(INDEX('LŠZ H'!A$2:AI$2000,B1064,23),";",INDEX('LŠZ H'!A$2:AI$2000,B1064,39)))</f>
        <v>#REF!</v>
      </c>
      <c r="O1064" s="604"/>
      <c r="P1064" s="605"/>
    </row>
    <row r="1065" spans="1:16" s="601" customFormat="1" x14ac:dyDescent="0.2">
      <c r="A1065" s="463" t="s">
        <v>991</v>
      </c>
      <c r="B1065" s="465">
        <v>667</v>
      </c>
      <c r="C1065" s="607">
        <v>1062</v>
      </c>
      <c r="D1065" s="288" t="str">
        <f>IF(A1065="P",INDEX('LŠZ P'!A$2:AP$2000,B1065,11),INDEX('LŠZ H'!A$2:AI$2000,B1065,11))</f>
        <v>Radovan GRÍGER</v>
      </c>
      <c r="E1065" s="456" t="str">
        <f>IF(A1065="P",INDEX('LŠZ P'!A$2:AP$2000,B1065,5),INDEX('LŠZ H'!A$2:AI$2000,B1065,5))</f>
        <v>OM-P667</v>
      </c>
      <c r="F1065" s="457" t="str">
        <f>IF(A1065="P",INDEX('LŠZ P'!A$2:AP$2000,B1065,6),INDEX('LŠZ H'!A$2:AI$2000,B1065,6))</f>
        <v>P915</v>
      </c>
      <c r="G1065" s="289" t="str">
        <f>IF(A1065="P",INDEX('LŠZ P'!A$2:AP$2000,B1065,21),INDEX('LŠZ H'!A$2:AI$2000,B1065,21))</f>
        <v>P//P</v>
      </c>
      <c r="H1065" s="457">
        <f>IF(A1065="P",INDEX('LŠZ P'!A$2:AP$2000,B1065,17),INDEX('LŠZ H'!A$2:AI$2000,B1065,17))</f>
        <v>18001</v>
      </c>
      <c r="I1065" s="254">
        <v>43110</v>
      </c>
      <c r="J1065" s="289" t="str">
        <f>IF(A1065="P",INDEX('LŠZ P'!A$2:AP$2000,B1065,2),INDEX('LŠZ H'!A$2:AI$2000,B1065,2))</f>
        <v>MPK</v>
      </c>
      <c r="K1065" s="456" t="str">
        <f>IF(A1065="P",CONCATENATE(INDEX('LŠZ P'!A$2:AP$2000,B1065,24),",",INDEX('LŠZ P'!A$2:AP$2000,B1065,26)," ",INDEX('LŠZ P'!A$2:AP$2000,B1065,25)),CONCATENATE(INDEX('LŠZ H'!A$2:AI$2000,B1065,24),",",INDEX('LŠZ H'!A$2:AI$2000,B1065,26)," ",INDEX('LŠZ H'!A$2:AI$2000,B1065,25)))</f>
        <v>Družstevná 402/19,985 56 Tomašovce</v>
      </c>
      <c r="L1065" s="456" t="str">
        <f>IF(A1065="P",INDEX('LŠZ P'!A$2:AP$2000,B1065,20),INDEX('LŠZ H'!A$2:AI$2000,B1065,20))</f>
        <v>Jančiar</v>
      </c>
      <c r="M1065" s="456" t="str">
        <f>IF(A1065="P",CONCATENATE(INDEX('LŠZ P'!A$2:AP$2000,B1065,3),"/",INDEX('LŠZ P'!A$2:AP$2000,B1065,4)),CONCATENATE(INDEX('LŠZ H'!A$2:AI$2000,B1065,3),"/",INDEX('LŠZ H'!A$2:AI$2000,B1065,4)))</f>
        <v>ORBIT 3 28/NIMBUS 1 B</v>
      </c>
      <c r="N1065" s="456" t="str">
        <f>IF(A1065="P",CONCATENATE(INDEX('LŠZ P'!A$2:AP$2000,B1065,23),";",INDEX('LŠZ P'!A$2:AP$2000,B1065,42)),CONCATENATE(INDEX('LŠZ H'!A$2:AI$2000,B1065,23),";",INDEX('LŠZ H'!A$2:AI$2000,B1065,39)))</f>
        <v>169,19//146;</v>
      </c>
      <c r="O1065" s="606">
        <v>43835</v>
      </c>
      <c r="P1065" s="605"/>
    </row>
    <row r="1066" spans="1:16" s="601" customFormat="1" ht="12.6" customHeight="1" x14ac:dyDescent="0.2">
      <c r="A1066" s="463" t="s">
        <v>991</v>
      </c>
      <c r="B1066" s="465">
        <v>1269</v>
      </c>
      <c r="C1066" s="607">
        <v>1063</v>
      </c>
      <c r="D1066" s="288" t="str">
        <f>IF(A1066="P",INDEX('LŠZ P'!A$2:AP$2000,B1066,11),INDEX('LŠZ H'!A$2:AI$2000,B1066,11))</f>
        <v>Rudolf BARANČÍK</v>
      </c>
      <c r="E1066" s="456" t="str">
        <f>IF(A1066="P",INDEX('LŠZ P'!A$2:AP$2000,B1066,5),INDEX('LŠZ H'!A$2:AI$2000,B1066,5))</f>
        <v>OM-L269</v>
      </c>
      <c r="F1066" s="457" t="str">
        <f>IF(A1066="P",INDEX('LŠZ P'!A$2:AP$2000,B1066,6),INDEX('LŠZ H'!A$2:AI$2000,B1066,6))</f>
        <v>P121</v>
      </c>
      <c r="G1066" s="289" t="str">
        <f>IF(A1066="P",INDEX('LŠZ P'!A$2:AP$2000,B1066,21),INDEX('LŠZ H'!A$2:AI$2000,B1066,21))</f>
        <v>P/P</v>
      </c>
      <c r="H1066" s="457">
        <f>IF(A1066="P",INDEX('LŠZ P'!A$2:AP$2000,B1066,17),INDEX('LŠZ H'!A$2:AI$2000,B1066,17))</f>
        <v>18002</v>
      </c>
      <c r="I1066" s="254">
        <v>43110</v>
      </c>
      <c r="J1066" s="289" t="str">
        <f>IF(A1066="P",INDEX('LŠZ P'!A$2:AP$2000,B1066,2),INDEX('LŠZ H'!A$2:AI$2000,B1066,2))</f>
        <v>MPK</v>
      </c>
      <c r="K1066" s="456" t="str">
        <f>IF(A1066="P",CONCATENATE(INDEX('LŠZ P'!A$2:AP$2000,B1066,24),",",INDEX('LŠZ P'!A$2:AP$2000,B1066,26)," ",INDEX('LŠZ P'!A$2:AP$2000,B1066,25)),CONCATENATE(INDEX('LŠZ H'!A$2:AI$2000,B1066,24),",",INDEX('LŠZ H'!A$2:AI$2000,B1066,26)," ",INDEX('LŠZ H'!A$2:AI$2000,B1066,25)))</f>
        <v xml:space="preserve">Dolná Mariková 780,018 02 </v>
      </c>
      <c r="L1066" s="456" t="str">
        <f>IF(A1066="P",INDEX('LŠZ P'!A$2:AP$2000,B1066,20),INDEX('LŠZ H'!A$2:AI$2000,B1066,20))</f>
        <v>Čierny/Adame</v>
      </c>
      <c r="M1066" s="456" t="str">
        <f>IF(A1066="P",CONCATENATE(INDEX('LŠZ P'!A$2:AP$2000,B1066,3),"/",INDEX('LŠZ P'!A$2:AP$2000,B1066,4)),CONCATENATE(INDEX('LŠZ H'!A$2:AI$2000,B1066,3),"/",INDEX('LŠZ H'!A$2:AI$2000,B1066,4)))</f>
        <v>PLUTO 2 M/MINIPLANE L PSF-TOP 80</v>
      </c>
      <c r="N1066" s="456" t="str">
        <f>IF(A1066="P",CONCATENATE(INDEX('LŠZ P'!A$2:AP$2000,B1066,23),";",INDEX('LŠZ P'!A$2:AP$2000,B1066,42)),CONCATENATE(INDEX('LŠZ H'!A$2:AI$2000,B1066,23),";",INDEX('LŠZ H'!A$2:AI$2000,B1066,39)))</f>
        <v>15//187;Para PLS 29.12.2021</v>
      </c>
      <c r="O1066" s="604" t="s">
        <v>5639</v>
      </c>
      <c r="P1066" s="605"/>
    </row>
    <row r="1067" spans="1:16" s="601" customFormat="1" x14ac:dyDescent="0.2">
      <c r="A1067" s="463" t="s">
        <v>991</v>
      </c>
      <c r="B1067" s="465">
        <v>1080</v>
      </c>
      <c r="C1067" s="607">
        <v>1064</v>
      </c>
      <c r="D1067" s="288" t="str">
        <f>IF(A1067="P",INDEX('LŠZ P'!A$2:AP$2000,B1067,11),INDEX('LŠZ H'!A$2:AI$2000,B1067,11))</f>
        <v>Peter WEIS</v>
      </c>
      <c r="E1067" s="456" t="str">
        <f>IF(A1067="P",INDEX('LŠZ P'!A$2:AP$2000,B1067,5),INDEX('LŠZ H'!A$2:AI$2000,B1067,5))</f>
        <v>OM-L080</v>
      </c>
      <c r="F1067" s="457">
        <f>IF(A1067="P",INDEX('LŠZ P'!A$2:AP$2000,B1067,6),INDEX('LŠZ H'!A$2:AI$2000,B1067,6))</f>
        <v>0</v>
      </c>
      <c r="G1067" s="289" t="str">
        <f>IF(A1067="P",INDEX('LŠZ P'!A$2:AP$2000,B1067,21),INDEX('LŠZ H'!A$2:AI$2000,B1067,21))</f>
        <v>P</v>
      </c>
      <c r="H1067" s="457">
        <f>IF(A1067="P",INDEX('LŠZ P'!A$2:AP$2000,B1067,17),INDEX('LŠZ H'!A$2:AI$2000,B1067,17))</f>
        <v>19114</v>
      </c>
      <c r="I1067" s="254">
        <v>43116</v>
      </c>
      <c r="J1067" s="289" t="str">
        <f>IF(A1067="P",INDEX('LŠZ P'!A$2:AP$2000,B1067,2),INDEX('LŠZ H'!A$2:AI$2000,B1067,2))</f>
        <v>PK</v>
      </c>
      <c r="K1067" s="456" t="str">
        <f>IF(A1067="P",CONCATENATE(INDEX('LŠZ P'!A$2:AP$2000,B1067,24),",",INDEX('LŠZ P'!A$2:AP$2000,B1067,26)," ",INDEX('LŠZ P'!A$2:AP$2000,B1067,25)),CONCATENATE(INDEX('LŠZ H'!A$2:AI$2000,B1067,24),",",INDEX('LŠZ H'!A$2:AI$2000,B1067,26)," ",INDEX('LŠZ H'!A$2:AI$2000,B1067,25)))</f>
        <v>Klačno 19/7,034 01 Ružomberok</v>
      </c>
      <c r="L1067" s="456" t="str">
        <f>IF(A1067="P",INDEX('LŠZ P'!A$2:AP$2000,B1067,20),INDEX('LŠZ H'!A$2:AI$2000,B1067,20))</f>
        <v>Muhelyi</v>
      </c>
      <c r="M1067" s="456" t="str">
        <f>IF(A1067="P",CONCATENATE(INDEX('LŠZ P'!A$2:AP$2000,B1067,3),"/",INDEX('LŠZ P'!A$2:AP$2000,B1067,4)),CONCATENATE(INDEX('LŠZ H'!A$2:AI$2000,B1067,3),"/",INDEX('LŠZ H'!A$2:AI$2000,B1067,4)))</f>
        <v>COMET 2 M/</v>
      </c>
      <c r="N1067" s="456" t="str">
        <f>IF(A1067="P",CONCATENATE(INDEX('LŠZ P'!A$2:AP$2000,B1067,23),";",INDEX('LŠZ P'!A$2:AP$2000,B1067,42)),CONCATENATE(INDEX('LŠZ H'!A$2:AI$2000,B1067,23),";",INDEX('LŠZ H'!A$2:AI$2000,B1067,39)))</f>
        <v>151;</v>
      </c>
      <c r="O1067" s="606">
        <v>43838</v>
      </c>
      <c r="P1067" s="605">
        <v>5</v>
      </c>
    </row>
    <row r="1068" spans="1:16" s="601" customFormat="1" x14ac:dyDescent="0.2">
      <c r="A1068" s="463" t="s">
        <v>991</v>
      </c>
      <c r="B1068" s="465">
        <v>956</v>
      </c>
      <c r="C1068" s="607">
        <v>1065</v>
      </c>
      <c r="D1068" s="288" t="str">
        <f>IF(A1068="P",INDEX('LŠZ P'!A$2:AP$2000,B1068,11),INDEX('LŠZ H'!A$2:AI$2000,B1068,11))</f>
        <v>Tomáš GIRAŠEK</v>
      </c>
      <c r="E1068" s="456" t="str">
        <f>IF(A1068="P",INDEX('LŠZ P'!A$2:AP$2000,B1068,5),INDEX('LŠZ H'!A$2:AI$2000,B1068,5))</f>
        <v>OM-P956</v>
      </c>
      <c r="F1068" s="457">
        <f>IF(A1068="P",INDEX('LŠZ P'!A$2:AP$2000,B1068,6),INDEX('LŠZ H'!A$2:AI$2000,B1068,6))</f>
        <v>0</v>
      </c>
      <c r="G1068" s="289" t="str">
        <f>IF(A1068="P",INDEX('LŠZ P'!A$2:AP$2000,B1068,21),INDEX('LŠZ H'!A$2:AI$2000,B1068,21))</f>
        <v>P</v>
      </c>
      <c r="H1068" s="457">
        <f>IF(A1068="P",INDEX('LŠZ P'!A$2:AP$2000,B1068,17),INDEX('LŠZ H'!A$2:AI$2000,B1068,17))</f>
        <v>20029</v>
      </c>
      <c r="I1068" s="254">
        <v>43118</v>
      </c>
      <c r="J1068" s="289" t="str">
        <f>IF(A1068="P",INDEX('LŠZ P'!A$2:AP$2000,B1068,2),INDEX('LŠZ H'!A$2:AI$2000,B1068,2))</f>
        <v>PK</v>
      </c>
      <c r="K1068" s="456" t="str">
        <f>IF(A1068="P",CONCATENATE(INDEX('LŠZ P'!A$2:AP$2000,B1068,24),",",INDEX('LŠZ P'!A$2:AP$2000,B1068,26)," ",INDEX('LŠZ P'!A$2:AP$2000,B1068,25)),CONCATENATE(INDEX('LŠZ H'!A$2:AI$2000,B1068,24),",",INDEX('LŠZ H'!A$2:AI$2000,B1068,26)," ",INDEX('LŠZ H'!A$2:AI$2000,B1068,25)))</f>
        <v>Kpt. Jaroša 13,040 22 Košice</v>
      </c>
      <c r="L1068" s="456" t="str">
        <f>IF(A1068="P",INDEX('LŠZ P'!A$2:AP$2000,B1068,20),INDEX('LŠZ H'!A$2:AI$2000,B1068,20))</f>
        <v>Šáriczki</v>
      </c>
      <c r="M1068" s="456" t="str">
        <f>IF(A1068="P",CONCATENATE(INDEX('LŠZ P'!A$2:AP$2000,B1068,3),"/",INDEX('LŠZ P'!A$2:AP$2000,B1068,4)),CONCATENATE(INDEX('LŠZ H'!A$2:AI$2000,B1068,3),"/",INDEX('LŠZ H'!A$2:AI$2000,B1068,4)))</f>
        <v>RUSH 4 ML/</v>
      </c>
      <c r="N1068" s="456" t="str">
        <f>IF(A1068="P",CONCATENATE(INDEX('LŠZ P'!A$2:AP$2000,B1068,23),";",INDEX('LŠZ P'!A$2:AP$2000,B1068,42)),CONCATENATE(INDEX('LŠZ H'!A$2:AI$2000,B1068,23),";",INDEX('LŠZ H'!A$2:AI$2000,B1068,39)))</f>
        <v>130,35;</v>
      </c>
      <c r="O1068" s="606">
        <v>43836</v>
      </c>
      <c r="P1068" s="605"/>
    </row>
    <row r="1069" spans="1:16" s="601" customFormat="1" x14ac:dyDescent="0.2">
      <c r="A1069" s="463" t="s">
        <v>991</v>
      </c>
      <c r="B1069" s="465">
        <v>463</v>
      </c>
      <c r="C1069" s="607">
        <v>1066</v>
      </c>
      <c r="D1069" s="288" t="str">
        <f>IF(A1069="P",INDEX('LŠZ P'!A$2:AP$2000,B1069,11),INDEX('LŠZ H'!A$2:AI$2000,B1069,11))</f>
        <v>Mgr. Petr EXLER</v>
      </c>
      <c r="E1069" s="456" t="str">
        <f>IF(A1069="P",INDEX('LŠZ P'!A$2:AP$2000,B1069,5),INDEX('LŠZ H'!A$2:AI$2000,B1069,5))</f>
        <v>OM-P463</v>
      </c>
      <c r="F1069" s="457">
        <f>IF(A1069="P",INDEX('LŠZ P'!A$2:AP$2000,B1069,6),INDEX('LŠZ H'!A$2:AI$2000,B1069,6))</f>
        <v>0</v>
      </c>
      <c r="G1069" s="289" t="str">
        <f>IF(A1069="P",INDEX('LŠZ P'!A$2:AP$2000,B1069,21),INDEX('LŠZ H'!A$2:AI$2000,B1069,21))</f>
        <v>P</v>
      </c>
      <c r="H1069" s="457">
        <f>IF(A1069="P",INDEX('LŠZ P'!A$2:AP$2000,B1069,17),INDEX('LŠZ H'!A$2:AI$2000,B1069,17))</f>
        <v>20023</v>
      </c>
      <c r="I1069" s="254">
        <v>43118</v>
      </c>
      <c r="J1069" s="289" t="str">
        <f>IF(A1069="P",INDEX('LŠZ P'!A$2:AP$2000,B1069,2),INDEX('LŠZ H'!A$2:AI$2000,B1069,2))</f>
        <v>PK</v>
      </c>
      <c r="K1069" s="456" t="str">
        <f>IF(A1069="P",CONCATENATE(INDEX('LŠZ P'!A$2:AP$2000,B1069,24),",",INDEX('LŠZ P'!A$2:AP$2000,B1069,26)," ",INDEX('LŠZ P'!A$2:AP$2000,B1069,25)),CONCATENATE(INDEX('LŠZ H'!A$2:AI$2000,B1069,24),",",INDEX('LŠZ H'!A$2:AI$2000,B1069,26)," ",INDEX('LŠZ H'!A$2:AI$2000,B1069,25)))</f>
        <v>Bocatiova 4,040 01 Košice</v>
      </c>
      <c r="L1069" s="456" t="str">
        <f>IF(A1069="P",INDEX('LŠZ P'!A$2:AP$2000,B1069,20),INDEX('LŠZ H'!A$2:AI$2000,B1069,20))</f>
        <v>Šáriczki</v>
      </c>
      <c r="M1069" s="456" t="str">
        <f>IF(A1069="P",CONCATENATE(INDEX('LŠZ P'!A$2:AP$2000,B1069,3),"/",INDEX('LŠZ P'!A$2:AP$2000,B1069,4)),CONCATENATE(INDEX('LŠZ H'!A$2:AI$2000,B1069,3),"/",INDEX('LŠZ H'!A$2:AI$2000,B1069,4)))</f>
        <v>MENTOR 2 M/</v>
      </c>
      <c r="N1069" s="456" t="str">
        <f>IF(A1069="P",CONCATENATE(INDEX('LŠZ P'!A$2:AP$2000,B1069,23),";",INDEX('LŠZ P'!A$2:AP$2000,B1069,42)),CONCATENATE(INDEX('LŠZ H'!A$2:AI$2000,B1069,23),";",INDEX('LŠZ H'!A$2:AI$2000,B1069,39)))</f>
        <v>130;</v>
      </c>
      <c r="O1069" s="606">
        <v>43836</v>
      </c>
      <c r="P1069" s="605"/>
    </row>
    <row r="1070" spans="1:16" s="601" customFormat="1" x14ac:dyDescent="0.2">
      <c r="A1070" s="463" t="s">
        <v>991</v>
      </c>
      <c r="B1070" s="465">
        <v>801</v>
      </c>
      <c r="C1070" s="607">
        <v>1067</v>
      </c>
      <c r="D1070" s="288" t="str">
        <f>IF(A1070="P",INDEX('LŠZ P'!A$2:AP$2000,B1070,11),INDEX('LŠZ H'!A$2:AI$2000,B1070,11))</f>
        <v>Marián VETRÁK</v>
      </c>
      <c r="E1070" s="456" t="str">
        <f>IF(A1070="P",INDEX('LŠZ P'!A$2:AP$2000,B1070,5),INDEX('LŠZ H'!A$2:AI$2000,B1070,5))</f>
        <v>OM-P801</v>
      </c>
      <c r="F1070" s="457">
        <f>IF(A1070="P",INDEX('LŠZ P'!A$2:AP$2000,B1070,6),INDEX('LŠZ H'!A$2:AI$2000,B1070,6))</f>
        <v>0</v>
      </c>
      <c r="G1070" s="289" t="str">
        <f>IF(A1070="P",INDEX('LŠZ P'!A$2:AP$2000,B1070,21),INDEX('LŠZ H'!A$2:AI$2000,B1070,21))</f>
        <v>P</v>
      </c>
      <c r="H1070" s="457">
        <f>IF(A1070="P",INDEX('LŠZ P'!A$2:AP$2000,B1070,17),INDEX('LŠZ H'!A$2:AI$2000,B1070,17))</f>
        <v>18006</v>
      </c>
      <c r="I1070" s="254">
        <v>43118</v>
      </c>
      <c r="J1070" s="289" t="str">
        <f>IF(A1070="P",INDEX('LŠZ P'!A$2:AP$2000,B1070,2),INDEX('LŠZ H'!A$2:AI$2000,B1070,2))</f>
        <v>PK</v>
      </c>
      <c r="K1070" s="456" t="str">
        <f>IF(A1070="P",CONCATENATE(INDEX('LŠZ P'!A$2:AP$2000,B1070,24),",",INDEX('LŠZ P'!A$2:AP$2000,B1070,26)," ",INDEX('LŠZ P'!A$2:AP$2000,B1070,25)),CONCATENATE(INDEX('LŠZ H'!A$2:AI$2000,B1070,24),",",INDEX('LŠZ H'!A$2:AI$2000,B1070,26)," ",INDEX('LŠZ H'!A$2:AI$2000,B1070,25)))</f>
        <v>Murániho 2,949 11 Nitra</v>
      </c>
      <c r="L1070" s="456" t="str">
        <f>IF(A1070="P",INDEX('LŠZ P'!A$2:AP$2000,B1070,20),INDEX('LŠZ H'!A$2:AI$2000,B1070,20))</f>
        <v>Matovič</v>
      </c>
      <c r="M1070" s="456" t="str">
        <f>IF(A1070="P",CONCATENATE(INDEX('LŠZ P'!A$2:AP$2000,B1070,3),"/",INDEX('LŠZ P'!A$2:AP$2000,B1070,4)),CONCATENATE(INDEX('LŠZ H'!A$2:AI$2000,B1070,3),"/",INDEX('LŠZ H'!A$2:AI$2000,B1070,4)))</f>
        <v>VEGA 4 L/</v>
      </c>
      <c r="N1070" s="456" t="str">
        <f>IF(A1070="P",CONCATENATE(INDEX('LŠZ P'!A$2:AP$2000,B1070,23),";",INDEX('LŠZ P'!A$2:AP$2000,B1070,42)),CONCATENATE(INDEX('LŠZ H'!A$2:AI$2000,B1070,23),";",INDEX('LŠZ H'!A$2:AI$2000,B1070,39)))</f>
        <v>60,57;</v>
      </c>
      <c r="O1070" s="606">
        <v>43841</v>
      </c>
      <c r="P1070" s="605"/>
    </row>
    <row r="1071" spans="1:16" s="601" customFormat="1" x14ac:dyDescent="0.2">
      <c r="A1071" s="463" t="s">
        <v>991</v>
      </c>
      <c r="B1071" s="465">
        <v>178</v>
      </c>
      <c r="C1071" s="607">
        <v>1068</v>
      </c>
      <c r="D1071" s="288" t="str">
        <f>IF(A1071="P",INDEX('LŠZ P'!A$2:AP$2000,B1071,11),INDEX('LŠZ H'!A$2:AI$2000,B1071,11))</f>
        <v>Ing. Zdeněk HAVLICE</v>
      </c>
      <c r="E1071" s="456" t="str">
        <f>IF(A1071="P",INDEX('LŠZ P'!A$2:AP$2000,B1071,5),INDEX('LŠZ H'!A$2:AI$2000,B1071,5))</f>
        <v>OM-P178</v>
      </c>
      <c r="F1071" s="457">
        <f>IF(A1071="P",INDEX('LŠZ P'!A$2:AP$2000,B1071,6),INDEX('LŠZ H'!A$2:AI$2000,B1071,6))</f>
        <v>0</v>
      </c>
      <c r="G1071" s="289" t="str">
        <f>IF(A1071="P",INDEX('LŠZ P'!A$2:AP$2000,B1071,21),INDEX('LŠZ H'!A$2:AI$2000,B1071,21))</f>
        <v>P</v>
      </c>
      <c r="H1071" s="457">
        <f>IF(A1071="P",INDEX('LŠZ P'!A$2:AP$2000,B1071,17),INDEX('LŠZ H'!A$2:AI$2000,B1071,17))</f>
        <v>18007</v>
      </c>
      <c r="I1071" s="254">
        <v>43118</v>
      </c>
      <c r="J1071" s="289" t="str">
        <f>IF(A1071="P",INDEX('LŠZ P'!A$2:AP$2000,B1071,2),INDEX('LŠZ H'!A$2:AI$2000,B1071,2))</f>
        <v>PK</v>
      </c>
      <c r="K1071" s="456" t="str">
        <f>IF(A1071="P",CONCATENATE(INDEX('LŠZ P'!A$2:AP$2000,B1071,24),",",INDEX('LŠZ P'!A$2:AP$2000,B1071,26)," ",INDEX('LŠZ P'!A$2:AP$2000,B1071,25)),CONCATENATE(INDEX('LŠZ H'!A$2:AI$2000,B1071,24),",",INDEX('LŠZ H'!A$2:AI$2000,B1071,26)," ",INDEX('LŠZ H'!A$2:AI$2000,B1071,25)))</f>
        <v>Tomášikova 1 ,040 01 Košice</v>
      </c>
      <c r="L1071" s="456" t="str">
        <f>IF(A1071="P",INDEX('LŠZ P'!A$2:AP$2000,B1071,20),INDEX('LŠZ H'!A$2:AI$2000,B1071,20))</f>
        <v>Šáriczki</v>
      </c>
      <c r="M1071" s="456" t="str">
        <f>IF(A1071="P",CONCATENATE(INDEX('LŠZ P'!A$2:AP$2000,B1071,3),"/",INDEX('LŠZ P'!A$2:AP$2000,B1071,4)),CONCATENATE(INDEX('LŠZ H'!A$2:AI$2000,B1071,3),"/",INDEX('LŠZ H'!A$2:AI$2000,B1071,4)))</f>
        <v>BRONTES 2 M/</v>
      </c>
      <c r="N1071" s="456" t="str">
        <f>IF(A1071="P",CONCATENATE(INDEX('LŠZ P'!A$2:AP$2000,B1071,23),";",INDEX('LŠZ P'!A$2:AP$2000,B1071,42)),CONCATENATE(INDEX('LŠZ H'!A$2:AI$2000,B1071,23),";",INDEX('LŠZ H'!A$2:AI$2000,B1071,39)))</f>
        <v>366;</v>
      </c>
      <c r="O1071" s="606">
        <v>43836</v>
      </c>
      <c r="P1071" s="605"/>
    </row>
    <row r="1072" spans="1:16" s="601" customFormat="1" x14ac:dyDescent="0.2">
      <c r="A1072" s="463" t="s">
        <v>991</v>
      </c>
      <c r="B1072" s="465">
        <v>177</v>
      </c>
      <c r="C1072" s="607">
        <v>1069</v>
      </c>
      <c r="D1072" s="288" t="str">
        <f>IF(A1072="P",INDEX('LŠZ P'!A$2:AP$2000,B1072,11),INDEX('LŠZ H'!A$2:AI$2000,B1072,11))</f>
        <v>Karol ANGELOVIČ</v>
      </c>
      <c r="E1072" s="456" t="str">
        <f>IF(A1072="P",INDEX('LŠZ P'!A$2:AP$2000,B1072,5),INDEX('LŠZ H'!A$2:AI$2000,B1072,5))</f>
        <v>OM-P177</v>
      </c>
      <c r="F1072" s="457">
        <f>IF(A1072="P",INDEX('LŠZ P'!A$2:AP$2000,B1072,6),INDEX('LŠZ H'!A$2:AI$2000,B1072,6))</f>
        <v>0</v>
      </c>
      <c r="G1072" s="289" t="str">
        <f>IF(A1072="P",INDEX('LŠZ P'!A$2:AP$2000,B1072,21),INDEX('LŠZ H'!A$2:AI$2000,B1072,21))</f>
        <v>V</v>
      </c>
      <c r="H1072" s="457">
        <f>IF(A1072="P",INDEX('LŠZ P'!A$2:AP$2000,B1072,17),INDEX('LŠZ H'!A$2:AI$2000,B1072,17))</f>
        <v>18008</v>
      </c>
      <c r="I1072" s="254">
        <v>43118</v>
      </c>
      <c r="J1072" s="289" t="str">
        <f>IF(A1072="P",INDEX('LŠZ P'!A$2:AP$2000,B1072,2),INDEX('LŠZ H'!A$2:AI$2000,B1072,2))</f>
        <v>PK</v>
      </c>
      <c r="K1072" s="456" t="str">
        <f>IF(A1072="P",CONCATENATE(INDEX('LŠZ P'!A$2:AP$2000,B1072,24),",",INDEX('LŠZ P'!A$2:AP$2000,B1072,26)," ",INDEX('LŠZ P'!A$2:AP$2000,B1072,25)),CONCATENATE(INDEX('LŠZ H'!A$2:AI$2000,B1072,24),",",INDEX('LŠZ H'!A$2:AI$2000,B1072,26)," ",INDEX('LŠZ H'!A$2:AI$2000,B1072,25)))</f>
        <v>Sofijská 27,040 13 Košice</v>
      </c>
      <c r="L1072" s="456" t="str">
        <f>IF(A1072="P",INDEX('LŠZ P'!A$2:AP$2000,B1072,20),INDEX('LŠZ H'!A$2:AI$2000,B1072,20))</f>
        <v>Šáriczki</v>
      </c>
      <c r="M1072" s="456" t="str">
        <f>IF(A1072="P",CONCATENATE(INDEX('LŠZ P'!A$2:AP$2000,B1072,3),"/",INDEX('LŠZ P'!A$2:AP$2000,B1072,4)),CONCATENATE(INDEX('LŠZ H'!A$2:AI$2000,B1072,3),"/",INDEX('LŠZ H'!A$2:AI$2000,B1072,4)))</f>
        <v>ROOK 2/</v>
      </c>
      <c r="N1072" s="456" t="str">
        <f>IF(A1072="P",CONCATENATE(INDEX('LŠZ P'!A$2:AP$2000,B1072,23),";",INDEX('LŠZ P'!A$2:AP$2000,B1072,42)),CONCATENATE(INDEX('LŠZ H'!A$2:AI$2000,B1072,23),";",INDEX('LŠZ H'!A$2:AI$2000,B1072,39)))</f>
        <v>0;</v>
      </c>
      <c r="O1072" s="606">
        <v>43836</v>
      </c>
      <c r="P1072" s="605"/>
    </row>
    <row r="1073" spans="1:16" s="601" customFormat="1" x14ac:dyDescent="0.2">
      <c r="A1073" s="463" t="s">
        <v>991</v>
      </c>
      <c r="B1073" s="465">
        <v>222</v>
      </c>
      <c r="C1073" s="607">
        <v>1070</v>
      </c>
      <c r="D1073" s="288" t="str">
        <f>IF(A1073="P",INDEX('LŠZ P'!A$2:AP$2000,B1073,11),INDEX('LŠZ H'!A$2:AI$2000,B1073,11))</f>
        <v>Boris HLOBEŇ</v>
      </c>
      <c r="E1073" s="456" t="str">
        <f>IF(A1073="P",INDEX('LŠZ P'!A$2:AP$2000,B1073,5),INDEX('LŠZ H'!A$2:AI$2000,B1073,5))</f>
        <v>OM-P222</v>
      </c>
      <c r="F1073" s="457">
        <f>IF(A1073="P",INDEX('LŠZ P'!A$2:AP$2000,B1073,6),INDEX('LŠZ H'!A$2:AI$2000,B1073,6))</f>
        <v>0</v>
      </c>
      <c r="G1073" s="289" t="str">
        <f>IF(A1073="P",INDEX('LŠZ P'!A$2:AP$2000,B1073,21),INDEX('LŠZ H'!A$2:AI$2000,B1073,21))</f>
        <v>P.P</v>
      </c>
      <c r="H1073" s="457">
        <f>IF(A1073="P",INDEX('LŠZ P'!A$2:AP$2000,B1073,17),INDEX('LŠZ H'!A$2:AI$2000,B1073,17))</f>
        <v>16962</v>
      </c>
      <c r="I1073" s="254">
        <v>43124</v>
      </c>
      <c r="J1073" s="289" t="str">
        <f>IF(A1073="P",INDEX('LŠZ P'!A$2:AP$2000,B1073,2),INDEX('LŠZ H'!A$2:AI$2000,B1073,2))</f>
        <v>PK</v>
      </c>
      <c r="K1073" s="456" t="str">
        <f>IF(A1073="P",CONCATENATE(INDEX('LŠZ P'!A$2:AP$2000,B1073,24),",",INDEX('LŠZ P'!A$2:AP$2000,B1073,26)," ",INDEX('LŠZ P'!A$2:AP$2000,B1073,25)),CONCATENATE(INDEX('LŠZ H'!A$2:AI$2000,B1073,24),",",INDEX('LŠZ H'!A$2:AI$2000,B1073,26)," ",INDEX('LŠZ H'!A$2:AI$2000,B1073,25)))</f>
        <v xml:space="preserve">Prusy 239,957 03 </v>
      </c>
      <c r="L1073" s="456" t="str">
        <f>IF(A1073="P",INDEX('LŠZ P'!A$2:AP$2000,B1073,20),INDEX('LŠZ H'!A$2:AI$2000,B1073,20))</f>
        <v>Ďurina</v>
      </c>
      <c r="M1073" s="456" t="str">
        <f>IF(A1073="P",CONCATENATE(INDEX('LŠZ P'!A$2:AP$2000,B1073,3),"/",INDEX('LŠZ P'!A$2:AP$2000,B1073,4)),CONCATENATE(INDEX('LŠZ H'!A$2:AI$2000,B1073,3),"/",INDEX('LŠZ H'!A$2:AI$2000,B1073,4)))</f>
        <v>AVIS 2 26/</v>
      </c>
      <c r="N1073" s="456" t="str">
        <f>IF(A1073="P",CONCATENATE(INDEX('LŠZ P'!A$2:AP$2000,B1073,23),";",INDEX('LŠZ P'!A$2:AP$2000,B1073,42)),CONCATENATE(INDEX('LŠZ H'!A$2:AI$2000,B1073,23),";",INDEX('LŠZ H'!A$2:AI$2000,B1073,39)))</f>
        <v>15;</v>
      </c>
      <c r="O1073" s="606">
        <v>43848</v>
      </c>
      <c r="P1073" s="605"/>
    </row>
    <row r="1074" spans="1:16" s="601" customFormat="1" x14ac:dyDescent="0.2">
      <c r="A1074" s="463" t="s">
        <v>991</v>
      </c>
      <c r="B1074" s="465">
        <v>379</v>
      </c>
      <c r="C1074" s="607">
        <v>1071</v>
      </c>
      <c r="D1074" s="288" t="str">
        <f>IF(A1074="P",INDEX('LŠZ P'!A$2:AP$2000,B1074,11),INDEX('LŠZ H'!A$2:AI$2000,B1074,11))</f>
        <v>Boris HLOBEŇ</v>
      </c>
      <c r="E1074" s="456" t="str">
        <f>IF(A1074="P",INDEX('LŠZ P'!A$2:AP$2000,B1074,5),INDEX('LŠZ H'!A$2:AI$2000,B1074,5))</f>
        <v>OM-P379</v>
      </c>
      <c r="F1074" s="457" t="str">
        <f>IF(A1074="P",INDEX('LŠZ P'!A$2:AP$2000,B1074,6),INDEX('LŠZ H'!A$2:AI$2000,B1074,6))</f>
        <v>P469</v>
      </c>
      <c r="G1074" s="289" t="str">
        <f>IF(A1074="P",INDEX('LŠZ P'!A$2:AP$2000,B1074,21),INDEX('LŠZ H'!A$2:AI$2000,B1074,21))</f>
        <v>P,P</v>
      </c>
      <c r="H1074" s="457">
        <f>IF(A1074="P",INDEX('LŠZ P'!A$2:AP$2000,B1074,17),INDEX('LŠZ H'!A$2:AI$2000,B1074,17))</f>
        <v>18010</v>
      </c>
      <c r="I1074" s="254">
        <v>43124</v>
      </c>
      <c r="J1074" s="289" t="str">
        <f>IF(A1074="P",INDEX('LŠZ P'!A$2:AP$2000,B1074,2),INDEX('LŠZ H'!A$2:AI$2000,B1074,2))</f>
        <v>MPK</v>
      </c>
      <c r="K1074" s="456" t="str">
        <f>IF(A1074="P",CONCATENATE(INDEX('LŠZ P'!A$2:AP$2000,B1074,24),",",INDEX('LŠZ P'!A$2:AP$2000,B1074,26)," ",INDEX('LŠZ P'!A$2:AP$2000,B1074,25)),CONCATENATE(INDEX('LŠZ H'!A$2:AI$2000,B1074,24),",",INDEX('LŠZ H'!A$2:AI$2000,B1074,26)," ",INDEX('LŠZ H'!A$2:AI$2000,B1074,25)))</f>
        <v xml:space="preserve">Prusy 239,957 03 </v>
      </c>
      <c r="L1074" s="456" t="str">
        <f>IF(A1074="P",INDEX('LŠZ P'!A$2:AP$2000,B1074,20),INDEX('LŠZ H'!A$2:AI$2000,B1074,20))</f>
        <v>Ďurina</v>
      </c>
      <c r="M1074" s="456" t="str">
        <f>IF(A1074="P",CONCATENATE(INDEX('LŠZ P'!A$2:AP$2000,B1074,3),"/",INDEX('LŠZ P'!A$2:AP$2000,B1074,4)),CONCATENATE(INDEX('LŠZ H'!A$2:AI$2000,B1074,3),"/",INDEX('LŠZ H'!A$2:AI$2000,B1074,4)))</f>
        <v>PAŠA 4 42/NIRVANA CRUISE CARBON NV 360</v>
      </c>
      <c r="N1074" s="456" t="str">
        <f>IF(A1074="P",CONCATENATE(INDEX('LŠZ P'!A$2:AP$2000,B1074,23),";",INDEX('LŠZ P'!A$2:AP$2000,B1074,42)),CONCATENATE(INDEX('LŠZ H'!A$2:AI$2000,B1074,23),";",INDEX('LŠZ H'!A$2:AI$2000,B1074,39)))</f>
        <v>41,35//35,16/71;</v>
      </c>
      <c r="O1074" s="606">
        <v>43848</v>
      </c>
      <c r="P1074" s="605">
        <v>14</v>
      </c>
    </row>
    <row r="1075" spans="1:16" s="601" customFormat="1" x14ac:dyDescent="0.2">
      <c r="A1075" s="463" t="s">
        <v>680</v>
      </c>
      <c r="B1075" s="465">
        <v>30</v>
      </c>
      <c r="C1075" s="607">
        <v>1072</v>
      </c>
      <c r="D1075" s="288" t="str">
        <f>IF(A1075="P",INDEX('LŠZ P'!A$2:AP$2000,B1075,11),INDEX('LŠZ H'!A$2:AI$2000,B1075,11))</f>
        <v>Tibor FAZEKAŠ</v>
      </c>
      <c r="E1075" s="456" t="str">
        <f>IF(A1075="P",INDEX('LŠZ P'!A$2:AP$2000,B1075,5),INDEX('LŠZ H'!A$2:AI$2000,B1075,5))</f>
        <v>OM-H030</v>
      </c>
      <c r="F1075" s="457">
        <f>IF(A1075="P",INDEX('LŠZ P'!A$2:AP$2000,B1075,6),INDEX('LŠZ H'!A$2:AI$2000,B1075,6))</f>
        <v>0</v>
      </c>
      <c r="G1075" s="289" t="str">
        <f>IF(A1075="P",INDEX('LŠZ P'!A$2:AP$2000,B1075,21),INDEX('LŠZ H'!A$2:AI$2000,B1075,21))</f>
        <v>28/106</v>
      </c>
      <c r="H1075" s="457">
        <f>IF(A1075="P",INDEX('LŠZ P'!A$2:AP$2000,B1075,17),INDEX('LŠZ H'!A$2:AI$2000,B1075,17))</f>
        <v>2016</v>
      </c>
      <c r="I1075" s="254">
        <v>43124</v>
      </c>
      <c r="J1075" s="289" t="str">
        <f>IF(A1075="P",INDEX('LŠZ P'!A$2:AP$2000,B1075,2),INDEX('LŠZ H'!A$2:AI$2000,B1075,2))</f>
        <v>MZK</v>
      </c>
      <c r="K1075" s="456" t="str">
        <f>IF(A1075="P",CONCATENATE(INDEX('LŠZ P'!A$2:AP$2000,B1075,24),",",INDEX('LŠZ P'!A$2:AP$2000,B1075,26)," ",INDEX('LŠZ P'!A$2:AP$2000,B1075,25)),CONCATENATE(INDEX('LŠZ H'!A$2:AI$2000,B1075,24),",",INDEX('LŠZ H'!A$2:AI$2000,B1075,26)," ",INDEX('LŠZ H'!A$2:AI$2000,B1075,25)))</f>
        <v>2, 176</v>
      </c>
      <c r="L1075" s="456" t="str">
        <f>IF(A1075="P",INDEX('LŠZ P'!A$2:AP$2000,B1075,20),INDEX('LŠZ H'!A$2:AI$2000,B1075,20))</f>
        <v>Z</v>
      </c>
      <c r="M1075" s="456" t="str">
        <f>IF(A1075="P",CONCATENATE(INDEX('LŠZ P'!A$2:AP$2000,B1075,3),"/",INDEX('LŠZ P'!A$2:AP$2000,B1075,4)),CONCATENATE(INDEX('LŠZ H'!A$2:AI$2000,B1075,3),"/",INDEX('LŠZ H'!A$2:AI$2000,B1075,4)))</f>
        <v>APOLLO CXM DD/RACER GT/</v>
      </c>
      <c r="N1075" s="456" t="e">
        <f>IF(A1075="P",CONCATENATE(INDEX('LŠZ P'!A$2:AP$2000,B1075,23),";",INDEX('LŠZ P'!A$2:AP$2000,B1075,42)),CONCATENATE(INDEX('LŠZ H'!A$2:AI$2000,B1075,23),";",INDEX('LŠZ H'!A$2:AI$2000,B1075,39)))</f>
        <v>#REF!</v>
      </c>
      <c r="O1075" s="606">
        <v>43731</v>
      </c>
      <c r="P1075" s="605"/>
    </row>
    <row r="1076" spans="1:16" s="601" customFormat="1" x14ac:dyDescent="0.2">
      <c r="A1076" s="463" t="s">
        <v>991</v>
      </c>
      <c r="B1076" s="465">
        <v>534</v>
      </c>
      <c r="C1076" s="607">
        <v>1073</v>
      </c>
      <c r="D1076" s="288" t="str">
        <f>IF(A1076="P",INDEX('LŠZ P'!A$2:AP$2000,B1076,11),INDEX('LŠZ H'!A$2:AI$2000,B1076,11))</f>
        <v>Ladislav ČERVEŇANSKÝ</v>
      </c>
      <c r="E1076" s="456" t="str">
        <f>IF(A1076="P",INDEX('LŠZ P'!A$2:AP$2000,B1076,5),INDEX('LŠZ H'!A$2:AI$2000,B1076,5))</f>
        <v>OM-P534</v>
      </c>
      <c r="F1076" s="457">
        <f>IF(A1076="P",INDEX('LŠZ P'!A$2:AP$2000,B1076,6),INDEX('LŠZ H'!A$2:AI$2000,B1076,6))</f>
        <v>0</v>
      </c>
      <c r="G1076" s="289" t="str">
        <f>IF(A1076="P",INDEX('LŠZ P'!A$2:AP$2000,B1076,21),INDEX('LŠZ H'!A$2:AI$2000,B1076,21))</f>
        <v>P</v>
      </c>
      <c r="H1076" s="457">
        <f>IF(A1076="P",INDEX('LŠZ P'!A$2:AP$2000,B1076,17),INDEX('LŠZ H'!A$2:AI$2000,B1076,17))</f>
        <v>21210</v>
      </c>
      <c r="I1076" s="254">
        <v>43129</v>
      </c>
      <c r="J1076" s="289" t="str">
        <f>IF(A1076="P",INDEX('LŠZ P'!A$2:AP$2000,B1076,2),INDEX('LŠZ H'!A$2:AI$2000,B1076,2))</f>
        <v>PK</v>
      </c>
      <c r="K1076" s="456" t="str">
        <f>IF(A1076="P",CONCATENATE(INDEX('LŠZ P'!A$2:AP$2000,B1076,24),",",INDEX('LŠZ P'!A$2:AP$2000,B1076,26)," ",INDEX('LŠZ P'!A$2:AP$2000,B1076,25)),CONCATENATE(INDEX('LŠZ H'!A$2:AI$2000,B1076,24),",",INDEX('LŠZ H'!A$2:AI$2000,B1076,26)," ",INDEX('LŠZ H'!A$2:AI$2000,B1076,25)))</f>
        <v>Ľ.Štúra 516,916 22 Podolie</v>
      </c>
      <c r="L1076" s="456" t="str">
        <f>IF(A1076="P",INDEX('LŠZ P'!A$2:AP$2000,B1076,20),INDEX('LŠZ H'!A$2:AI$2000,B1076,20))</f>
        <v>Čierny</v>
      </c>
      <c r="M1076" s="456" t="str">
        <f>IF(A1076="P",CONCATENATE(INDEX('LŠZ P'!A$2:AP$2000,B1076,3),"/",INDEX('LŠZ P'!A$2:AP$2000,B1076,4)),CONCATENATE(INDEX('LŠZ H'!A$2:AI$2000,B1076,3),"/",INDEX('LŠZ H'!A$2:AI$2000,B1076,4)))</f>
        <v>PLUTO L/</v>
      </c>
      <c r="N1076" s="456" t="str">
        <f>IF(A1076="P",CONCATENATE(INDEX('LŠZ P'!A$2:AP$2000,B1076,23),";",INDEX('LŠZ P'!A$2:AP$2000,B1076,42)),CONCATENATE(INDEX('LŠZ H'!A$2:AI$2000,B1076,23),";",INDEX('LŠZ H'!A$2:AI$2000,B1076,39)))</f>
        <v>231,40;</v>
      </c>
      <c r="O1076" s="606">
        <v>43489</v>
      </c>
      <c r="P1076" s="605"/>
    </row>
    <row r="1077" spans="1:16" s="601" customFormat="1" x14ac:dyDescent="0.2">
      <c r="A1077" s="463" t="s">
        <v>991</v>
      </c>
      <c r="B1077" s="465">
        <v>1158</v>
      </c>
      <c r="C1077" s="607">
        <v>1074</v>
      </c>
      <c r="D1077" s="288" t="str">
        <f>IF(A1077="P",INDEX('LŠZ P'!A$2:AP$2000,B1077,11),INDEX('LŠZ H'!A$2:AI$2000,B1077,11))</f>
        <v>Ing. Jozef HALVA, PhD.</v>
      </c>
      <c r="E1077" s="456" t="str">
        <f>IF(A1077="P",INDEX('LŠZ P'!A$2:AP$2000,B1077,5),INDEX('LŠZ H'!A$2:AI$2000,B1077,5))</f>
        <v>OM-L158</v>
      </c>
      <c r="F1077" s="457">
        <f>IF(A1077="P",INDEX('LŠZ P'!A$2:AP$2000,B1077,6),INDEX('LŠZ H'!A$2:AI$2000,B1077,6))</f>
        <v>0</v>
      </c>
      <c r="G1077" s="289" t="str">
        <f>IF(A1077="P",INDEX('LŠZ P'!A$2:AP$2000,B1077,21),INDEX('LŠZ H'!A$2:AI$2000,B1077,21))</f>
        <v>P</v>
      </c>
      <c r="H1077" s="457">
        <f>IF(A1077="P",INDEX('LŠZ P'!A$2:AP$2000,B1077,17),INDEX('LŠZ H'!A$2:AI$2000,B1077,17))</f>
        <v>21013</v>
      </c>
      <c r="I1077" s="254">
        <v>43129</v>
      </c>
      <c r="J1077" s="289" t="str">
        <f>IF(A1077="P",INDEX('LŠZ P'!A$2:AP$2000,B1077,2),INDEX('LŠZ H'!A$2:AI$2000,B1077,2))</f>
        <v>PK</v>
      </c>
      <c r="K1077" s="456" t="str">
        <f>IF(A1077="P",CONCATENATE(INDEX('LŠZ P'!A$2:AP$2000,B1077,24),",",INDEX('LŠZ P'!A$2:AP$2000,B1077,26)," ",INDEX('LŠZ P'!A$2:AP$2000,B1077,25)),CONCATENATE(INDEX('LŠZ H'!A$2:AI$2000,B1077,24),",",INDEX('LŠZ H'!A$2:AI$2000,B1077,26)," ",INDEX('LŠZ H'!A$2:AI$2000,B1077,25)))</f>
        <v>Čajkovského 25,949 11 Nitra</v>
      </c>
      <c r="L1077" s="456" t="str">
        <f>IF(A1077="P",INDEX('LŠZ P'!A$2:AP$2000,B1077,20),INDEX('LŠZ H'!A$2:AI$2000,B1077,20))</f>
        <v>Čierny</v>
      </c>
      <c r="M1077" s="456" t="str">
        <f>IF(A1077="P",CONCATENATE(INDEX('LŠZ P'!A$2:AP$2000,B1077,3),"/",INDEX('LŠZ P'!A$2:AP$2000,B1077,4)),CONCATENATE(INDEX('LŠZ H'!A$2:AI$2000,B1077,3),"/",INDEX('LŠZ H'!A$2:AI$2000,B1077,4)))</f>
        <v>PLUTO 3 ML/</v>
      </c>
      <c r="N1077" s="456" t="str">
        <f>IF(A1077="P",CONCATENATE(INDEX('LŠZ P'!A$2:AP$2000,B1077,23),";",INDEX('LŠZ P'!A$2:AP$2000,B1077,42)),CONCATENATE(INDEX('LŠZ H'!A$2:AI$2000,B1077,23),";",INDEX('LŠZ H'!A$2:AI$2000,B1077,39)))</f>
        <v>33,35;</v>
      </c>
      <c r="O1077" s="606">
        <v>43854</v>
      </c>
      <c r="P1077" s="605"/>
    </row>
    <row r="1078" spans="1:16" s="601" customFormat="1" x14ac:dyDescent="0.2">
      <c r="A1078" s="463" t="s">
        <v>991</v>
      </c>
      <c r="B1078" s="465">
        <v>930</v>
      </c>
      <c r="C1078" s="607">
        <v>1075</v>
      </c>
      <c r="D1078" s="288" t="str">
        <f>IF(A1078="P",INDEX('LŠZ P'!A$2:AP$2000,B1078,11),INDEX('LŠZ H'!A$2:AI$2000,B1078,11))</f>
        <v>Roman ŠTURCEL</v>
      </c>
      <c r="E1078" s="456" t="str">
        <f>IF(A1078="P",INDEX('LŠZ P'!A$2:AP$2000,B1078,5),INDEX('LŠZ H'!A$2:AI$2000,B1078,5))</f>
        <v>OM-P930</v>
      </c>
      <c r="F1078" s="457">
        <f>IF(A1078="P",INDEX('LŠZ P'!A$2:AP$2000,B1078,6),INDEX('LŠZ H'!A$2:AI$2000,B1078,6))</f>
        <v>0</v>
      </c>
      <c r="G1078" s="289" t="str">
        <f>IF(A1078="P",INDEX('LŠZ P'!A$2:AP$2000,B1078,21),INDEX('LŠZ H'!A$2:AI$2000,B1078,21))</f>
        <v>P</v>
      </c>
      <c r="H1078" s="457">
        <f>IF(A1078="P",INDEX('LŠZ P'!A$2:AP$2000,B1078,17),INDEX('LŠZ H'!A$2:AI$2000,B1078,17))</f>
        <v>18014</v>
      </c>
      <c r="I1078" s="254">
        <v>43129</v>
      </c>
      <c r="J1078" s="289" t="str">
        <f>IF(A1078="P",INDEX('LŠZ P'!A$2:AP$2000,B1078,2),INDEX('LŠZ H'!A$2:AI$2000,B1078,2))</f>
        <v>PK</v>
      </c>
      <c r="K1078" s="456" t="str">
        <f>IF(A1078="P",CONCATENATE(INDEX('LŠZ P'!A$2:AP$2000,B1078,24),",",INDEX('LŠZ P'!A$2:AP$2000,B1078,26)," ",INDEX('LŠZ P'!A$2:AP$2000,B1078,25)),CONCATENATE(INDEX('LŠZ H'!A$2:AI$2000,B1078,24),",",INDEX('LŠZ H'!A$2:AI$2000,B1078,26)," ",INDEX('LŠZ H'!A$2:AI$2000,B1078,25)))</f>
        <v>Bavlnárska 316/14,911 05 Trenčín</v>
      </c>
      <c r="L1078" s="456" t="str">
        <f>IF(A1078="P",INDEX('LŠZ P'!A$2:AP$2000,B1078,20),INDEX('LŠZ H'!A$2:AI$2000,B1078,20))</f>
        <v>Čierny</v>
      </c>
      <c r="M1078" s="456" t="str">
        <f>IF(A1078="P",CONCATENATE(INDEX('LŠZ P'!A$2:AP$2000,B1078,3),"/",INDEX('LŠZ P'!A$2:AP$2000,B1078,4)),CONCATENATE(INDEX('LŠZ H'!A$2:AI$2000,B1078,3),"/",INDEX('LŠZ H'!A$2:AI$2000,B1078,4)))</f>
        <v>ORBIT 2 20/</v>
      </c>
      <c r="N1078" s="456" t="str">
        <f>IF(A1078="P",CONCATENATE(INDEX('LŠZ P'!A$2:AP$2000,B1078,23),";",INDEX('LŠZ P'!A$2:AP$2000,B1078,42)),CONCATENATE(INDEX('LŠZ H'!A$2:AI$2000,B1078,23),";",INDEX('LŠZ H'!A$2:AI$2000,B1078,39)))</f>
        <v>162;</v>
      </c>
      <c r="O1078" s="606">
        <v>43489</v>
      </c>
      <c r="P1078" s="605"/>
    </row>
    <row r="1079" spans="1:16" s="601" customFormat="1" x14ac:dyDescent="0.2">
      <c r="A1079" s="463" t="s">
        <v>991</v>
      </c>
      <c r="B1079" s="465">
        <v>968</v>
      </c>
      <c r="C1079" s="607">
        <v>1076</v>
      </c>
      <c r="D1079" s="288" t="str">
        <f>IF(A1079="P",INDEX('LŠZ P'!A$2:AP$2000,B1079,11),INDEX('LŠZ H'!A$2:AI$2000,B1079,11))</f>
        <v>Gustáv KRCHŇAVÝ</v>
      </c>
      <c r="E1079" s="456" t="str">
        <f>IF(A1079="P",INDEX('LŠZ P'!A$2:AP$2000,B1079,5),INDEX('LŠZ H'!A$2:AI$2000,B1079,5))</f>
        <v>OM-P968</v>
      </c>
      <c r="F1079" s="457">
        <f>IF(A1079="P",INDEX('LŠZ P'!A$2:AP$2000,B1079,6),INDEX('LŠZ H'!A$2:AI$2000,B1079,6))</f>
        <v>0</v>
      </c>
      <c r="G1079" s="289" t="str">
        <f>IF(A1079="P",INDEX('LŠZ P'!A$2:AP$2000,B1079,21),INDEX('LŠZ H'!A$2:AI$2000,B1079,21))</f>
        <v>P</v>
      </c>
      <c r="H1079" s="457">
        <f>IF(A1079="P",INDEX('LŠZ P'!A$2:AP$2000,B1079,17),INDEX('LŠZ H'!A$2:AI$2000,B1079,17))</f>
        <v>14568</v>
      </c>
      <c r="I1079" s="254">
        <v>43136</v>
      </c>
      <c r="J1079" s="289" t="str">
        <f>IF(A1079="P",INDEX('LŠZ P'!A$2:AP$2000,B1079,2),INDEX('LŠZ H'!A$2:AI$2000,B1079,2))</f>
        <v>PK</v>
      </c>
      <c r="K1079" s="456" t="str">
        <f>IF(A1079="P",CONCATENATE(INDEX('LŠZ P'!A$2:AP$2000,B1079,24),",",INDEX('LŠZ P'!A$2:AP$2000,B1079,26)," ",INDEX('LŠZ P'!A$2:AP$2000,B1079,25)),CONCATENATE(INDEX('LŠZ H'!A$2:AI$2000,B1079,24),",",INDEX('LŠZ H'!A$2:AI$2000,B1079,26)," ",INDEX('LŠZ H'!A$2:AI$2000,B1079,25)))</f>
        <v>Agátova 2849/10,955 01 TopoĽčany</v>
      </c>
      <c r="L1079" s="456" t="str">
        <f>IF(A1079="P",INDEX('LŠZ P'!A$2:AP$2000,B1079,20),INDEX('LŠZ H'!A$2:AI$2000,B1079,20))</f>
        <v>Ďurina</v>
      </c>
      <c r="M1079" s="456" t="str">
        <f>IF(A1079="P",CONCATENATE(INDEX('LŠZ P'!A$2:AP$2000,B1079,3),"/",INDEX('LŠZ P'!A$2:AP$2000,B1079,4)),CONCATENATE(INDEX('LŠZ H'!A$2:AI$2000,B1079,3),"/",INDEX('LŠZ H'!A$2:AI$2000,B1079,4)))</f>
        <v>BRIGHT 5 26/</v>
      </c>
      <c r="N1079" s="456" t="str">
        <f>IF(A1079="P",CONCATENATE(INDEX('LŠZ P'!A$2:AP$2000,B1079,23),";",INDEX('LŠZ P'!A$2:AP$2000,B1079,42)),CONCATENATE(INDEX('LŠZ H'!A$2:AI$2000,B1079,23),";",INDEX('LŠZ H'!A$2:AI$2000,B1079,39)))</f>
        <v>9,01;</v>
      </c>
      <c r="O1079" s="606">
        <v>43860</v>
      </c>
      <c r="P1079" s="605"/>
    </row>
    <row r="1080" spans="1:16" s="601" customFormat="1" x14ac:dyDescent="0.2">
      <c r="A1080" s="463" t="s">
        <v>991</v>
      </c>
      <c r="B1080" s="465">
        <v>969</v>
      </c>
      <c r="C1080" s="607">
        <v>1077</v>
      </c>
      <c r="D1080" s="288" t="str">
        <f>IF(A1080="P",INDEX('LŠZ P'!A$2:AP$2000,B1080,11),INDEX('LŠZ H'!A$2:AI$2000,B1080,11))</f>
        <v>Martin MACKO</v>
      </c>
      <c r="E1080" s="456" t="str">
        <f>IF(A1080="P",INDEX('LŠZ P'!A$2:AP$2000,B1080,5),INDEX('LŠZ H'!A$2:AI$2000,B1080,5))</f>
        <v>OM-P969</v>
      </c>
      <c r="F1080" s="457">
        <f>IF(A1080="P",INDEX('LŠZ P'!A$2:AP$2000,B1080,6),INDEX('LŠZ H'!A$2:AI$2000,B1080,6))</f>
        <v>0</v>
      </c>
      <c r="G1080" s="289" t="str">
        <f>IF(A1080="P",INDEX('LŠZ P'!A$2:AP$2000,B1080,21),INDEX('LŠZ H'!A$2:AI$2000,B1080,21))</f>
        <v>P</v>
      </c>
      <c r="H1080" s="457">
        <f>IF(A1080="P",INDEX('LŠZ P'!A$2:AP$2000,B1080,17),INDEX('LŠZ H'!A$2:AI$2000,B1080,17))</f>
        <v>18016</v>
      </c>
      <c r="I1080" s="254">
        <v>43136</v>
      </c>
      <c r="J1080" s="289" t="str">
        <f>IF(A1080="P",INDEX('LŠZ P'!A$2:AP$2000,B1080,2),INDEX('LŠZ H'!A$2:AI$2000,B1080,2))</f>
        <v>PK</v>
      </c>
      <c r="K1080" s="456" t="str">
        <f>IF(A1080="P",CONCATENATE(INDEX('LŠZ P'!A$2:AP$2000,B1080,24),",",INDEX('LŠZ P'!A$2:AP$2000,B1080,26)," ",INDEX('LŠZ P'!A$2:AP$2000,B1080,25)),CONCATENATE(INDEX('LŠZ H'!A$2:AI$2000,B1080,24),",",INDEX('LŠZ H'!A$2:AI$2000,B1080,26)," ",INDEX('LŠZ H'!A$2:AI$2000,B1080,25)))</f>
        <v xml:space="preserve">Nitrianske Sučany 148,972 21 </v>
      </c>
      <c r="L1080" s="456" t="str">
        <f>IF(A1080="P",INDEX('LŠZ P'!A$2:AP$2000,B1080,20),INDEX('LŠZ H'!A$2:AI$2000,B1080,20))</f>
        <v>Ďurina</v>
      </c>
      <c r="M1080" s="456" t="str">
        <f>IF(A1080="P",CONCATENATE(INDEX('LŠZ P'!A$2:AP$2000,B1080,3),"/",INDEX('LŠZ P'!A$2:AP$2000,B1080,4)),CONCATENATE(INDEX('LŠZ H'!A$2:AI$2000,B1080,3),"/",INDEX('LŠZ H'!A$2:AI$2000,B1080,4)))</f>
        <v>BRIGHT 5 24/</v>
      </c>
      <c r="N1080" s="456" t="str">
        <f>IF(A1080="P",CONCATENATE(INDEX('LŠZ P'!A$2:AP$2000,B1080,23),";",INDEX('LŠZ P'!A$2:AP$2000,B1080,42)),CONCATENATE(INDEX('LŠZ H'!A$2:AI$2000,B1080,23),";",INDEX('LŠZ H'!A$2:AI$2000,B1080,39)))</f>
        <v>5,35;</v>
      </c>
      <c r="O1080" s="606">
        <v>43860</v>
      </c>
      <c r="P1080" s="605"/>
    </row>
    <row r="1081" spans="1:16" s="601" customFormat="1" x14ac:dyDescent="0.2">
      <c r="A1081" s="463" t="s">
        <v>991</v>
      </c>
      <c r="B1081" s="465">
        <v>299</v>
      </c>
      <c r="C1081" s="607">
        <v>1078</v>
      </c>
      <c r="D1081" s="288" t="str">
        <f>IF(A1081="P",INDEX('LŠZ P'!A$2:AP$2000,B1081,11),INDEX('LŠZ H'!A$2:AI$2000,B1081,11))</f>
        <v>Anton HREHUŠ</v>
      </c>
      <c r="E1081" s="456" t="str">
        <f>IF(A1081="P",INDEX('LŠZ P'!A$2:AP$2000,B1081,5),INDEX('LŠZ H'!A$2:AI$2000,B1081,5))</f>
        <v>OM-P299</v>
      </c>
      <c r="F1081" s="457" t="str">
        <f>IF(A1081="P",INDEX('LŠZ P'!A$2:AP$2000,B1081,6),INDEX('LŠZ H'!A$2:AI$2000,B1081,6))</f>
        <v>P299</v>
      </c>
      <c r="G1081" s="289" t="str">
        <f>IF(A1081="P",INDEX('LŠZ P'!A$2:AP$2000,B1081,21),INDEX('LŠZ H'!A$2:AI$2000,B1081,21))</f>
        <v>P,P</v>
      </c>
      <c r="H1081" s="457">
        <f>IF(A1081="P",INDEX('LŠZ P'!A$2:AP$2000,B1081,17),INDEX('LŠZ H'!A$2:AI$2000,B1081,17))</f>
        <v>17030</v>
      </c>
      <c r="I1081" s="254">
        <v>43136</v>
      </c>
      <c r="J1081" s="289" t="str">
        <f>IF(A1081="P",INDEX('LŠZ P'!A$2:AP$2000,B1081,2),INDEX('LŠZ H'!A$2:AI$2000,B1081,2))</f>
        <v>MPK</v>
      </c>
      <c r="K1081" s="456" t="str">
        <f>IF(A1081="P",CONCATENATE(INDEX('LŠZ P'!A$2:AP$2000,B1081,24),",",INDEX('LŠZ P'!A$2:AP$2000,B1081,26)," ",INDEX('LŠZ P'!A$2:AP$2000,B1081,25)),CONCATENATE(INDEX('LŠZ H'!A$2:AI$2000,B1081,24),",",INDEX('LŠZ H'!A$2:AI$2000,B1081,26)," ",INDEX('LŠZ H'!A$2:AI$2000,B1081,25)))</f>
        <v xml:space="preserve">Pruské 593,018 52 </v>
      </c>
      <c r="L1081" s="456" t="str">
        <f>IF(A1081="P",INDEX('LŠZ P'!A$2:AP$2000,B1081,20),INDEX('LŠZ H'!A$2:AI$2000,B1081,20))</f>
        <v>Ďurina</v>
      </c>
      <c r="M1081" s="456" t="str">
        <f>IF(A1081="P",CONCATENATE(INDEX('LŠZ P'!A$2:AP$2000,B1081,3),"/",INDEX('LŠZ P'!A$2:AP$2000,B1081,4)),CONCATENATE(INDEX('LŠZ H'!A$2:AI$2000,B1081,3),"/",INDEX('LŠZ H'!A$2:AI$2000,B1081,4)))</f>
        <v>PLUTO 2M/SPIN 180 E</v>
      </c>
      <c r="N1081" s="456" t="str">
        <f>IF(A1081="P",CONCATENATE(INDEX('LŠZ P'!A$2:AP$2000,B1081,23),";",INDEX('LŠZ P'!A$2:AP$2000,B1081,42)),CONCATENATE(INDEX('LŠZ H'!A$2:AI$2000,B1081,23),";",INDEX('LŠZ H'!A$2:AI$2000,B1081,39)))</f>
        <v>76//59/105;</v>
      </c>
      <c r="O1081" s="606">
        <v>43862</v>
      </c>
      <c r="P1081" s="605"/>
    </row>
    <row r="1082" spans="1:16" s="601" customFormat="1" x14ac:dyDescent="0.2">
      <c r="A1082" s="463" t="s">
        <v>991</v>
      </c>
      <c r="B1082" s="465">
        <v>362</v>
      </c>
      <c r="C1082" s="607">
        <v>1079</v>
      </c>
      <c r="D1082" s="288" t="str">
        <f>IF(A1082="P",INDEX('LŠZ P'!A$2:AP$2000,B1082,11),INDEX('LŠZ H'!A$2:AI$2000,B1082,11))</f>
        <v>Ing.Peter PONDUŠA</v>
      </c>
      <c r="E1082" s="456" t="str">
        <f>IF(A1082="P",INDEX('LŠZ P'!A$2:AP$2000,B1082,5),INDEX('LŠZ H'!A$2:AI$2000,B1082,5))</f>
        <v>OM-P362</v>
      </c>
      <c r="F1082" s="457" t="str">
        <f>IF(A1082="P",INDEX('LŠZ P'!A$2:AP$2000,B1082,6),INDEX('LŠZ H'!A$2:AI$2000,B1082,6))</f>
        <v>P362</v>
      </c>
      <c r="G1082" s="289" t="str">
        <f>IF(A1082="P",INDEX('LŠZ P'!A$2:AP$2000,B1082,21),INDEX('LŠZ H'!A$2:AI$2000,B1082,21))</f>
        <v>P,P</v>
      </c>
      <c r="H1082" s="457">
        <f>IF(A1082="P",INDEX('LŠZ P'!A$2:AP$2000,B1082,17),INDEX('LŠZ H'!A$2:AI$2000,B1082,17))</f>
        <v>17321</v>
      </c>
      <c r="I1082" s="254" t="s">
        <v>5667</v>
      </c>
      <c r="J1082" s="289" t="str">
        <f>IF(A1082="P",INDEX('LŠZ P'!A$2:AP$2000,B1082,2),INDEX('LŠZ H'!A$2:AI$2000,B1082,2))</f>
        <v>MPK</v>
      </c>
      <c r="K1082" s="456" t="str">
        <f>IF(A1082="P",CONCATENATE(INDEX('LŠZ P'!A$2:AP$2000,B1082,24),",",INDEX('LŠZ P'!A$2:AP$2000,B1082,26)," ",INDEX('LŠZ P'!A$2:AP$2000,B1082,25)),CONCATENATE(INDEX('LŠZ H'!A$2:AI$2000,B1082,24),",",INDEX('LŠZ H'!A$2:AI$2000,B1082,26)," ",INDEX('LŠZ H'!A$2:AI$2000,B1082,25)))</f>
        <v>Popradskej brigády 746/24,058 01 Poprad</v>
      </c>
      <c r="L1082" s="456" t="str">
        <f>IF(A1082="P",INDEX('LŠZ P'!A$2:AP$2000,B1082,20),INDEX('LŠZ H'!A$2:AI$2000,B1082,20))</f>
        <v>Adame</v>
      </c>
      <c r="M1082" s="456" t="str">
        <f>IF(A1082="P",CONCATENATE(INDEX('LŠZ P'!A$2:AP$2000,B1082,3),"/",INDEX('LŠZ P'!A$2:AP$2000,B1082,4)),CONCATENATE(INDEX('LŠZ H'!A$2:AI$2000,B1082,3),"/",INDEX('LŠZ H'!A$2:AI$2000,B1082,4)))</f>
        <v>TREND 5 28 L vrátiť PLS PK bez MPK/MINIPLANE PSF</v>
      </c>
      <c r="N1082" s="456" t="str">
        <f>IF(A1082="P",CONCATENATE(INDEX('LŠZ P'!A$2:AP$2000,B1082,23),";",INDEX('LŠZ P'!A$2:AP$2000,B1082,42)),CONCATENATE(INDEX('LŠZ H'!A$2:AI$2000,B1082,23),";",INDEX('LŠZ H'!A$2:AI$2000,B1082,39)))</f>
        <v>88,5//55;</v>
      </c>
      <c r="O1082" s="604" t="s">
        <v>5666</v>
      </c>
      <c r="P1082" s="605"/>
    </row>
    <row r="1083" spans="1:16" s="601" customFormat="1" x14ac:dyDescent="0.2">
      <c r="A1083" s="463" t="s">
        <v>680</v>
      </c>
      <c r="B1083" s="465">
        <v>23</v>
      </c>
      <c r="C1083" s="607">
        <v>1080</v>
      </c>
      <c r="D1083" s="288" t="str">
        <f>IF(A1083="P",INDEX('LŠZ P'!A$2:AP$2000,B1083,11),INDEX('LŠZ H'!A$2:AI$2000,B1083,11))</f>
        <v>Róbert HEJDIŠ</v>
      </c>
      <c r="E1083" s="456" t="str">
        <f>IF(A1083="P",INDEX('LŠZ P'!A$2:AP$2000,B1083,5),INDEX('LŠZ H'!A$2:AI$2000,B1083,5))</f>
        <v>OM-H023</v>
      </c>
      <c r="F1083" s="457">
        <f>IF(A1083="P",INDEX('LŠZ P'!A$2:AP$2000,B1083,6),INDEX('LŠZ H'!A$2:AI$2000,B1083,6))</f>
        <v>0</v>
      </c>
      <c r="G1083" s="289" t="str">
        <f>IF(A1083="P",INDEX('LŠZ P'!A$2:AP$2000,B1083,21),INDEX('LŠZ H'!A$2:AI$2000,B1083,21))</f>
        <v>15,05/33</v>
      </c>
      <c r="H1083" s="457">
        <f>IF(A1083="P",INDEX('LŠZ P'!A$2:AP$2000,B1083,17),INDEX('LŠZ H'!A$2:AI$2000,B1083,17))</f>
        <v>1993</v>
      </c>
      <c r="I1083" s="254">
        <v>43143</v>
      </c>
      <c r="J1083" s="289" t="str">
        <f>IF(A1083="P",INDEX('LŠZ P'!A$2:AP$2000,B1083,2),INDEX('LŠZ H'!A$2:AI$2000,B1083,2))</f>
        <v>MZK</v>
      </c>
      <c r="K1083" s="456" t="str">
        <f>IF(A1083="P",CONCATENATE(INDEX('LŠZ P'!A$2:AP$2000,B1083,24),",",INDEX('LŠZ P'!A$2:AP$2000,B1083,26)," ",INDEX('LŠZ P'!A$2:AP$2000,B1083,25)),CONCATENATE(INDEX('LŠZ H'!A$2:AI$2000,B1083,24),",",INDEX('LŠZ H'!A$2:AI$2000,B1083,26)," ",INDEX('LŠZ H'!A$2:AI$2000,B1083,25)))</f>
        <v>2, 250</v>
      </c>
      <c r="L1083" s="456" t="str">
        <f>IF(A1083="P",INDEX('LŠZ P'!A$2:AP$2000,B1083,20),INDEX('LŠZ H'!A$2:AI$2000,B1083,20))</f>
        <v>P</v>
      </c>
      <c r="M1083" s="456" t="str">
        <f>IF(A1083="P",CONCATENATE(INDEX('LŠZ P'!A$2:AP$2000,B1083,3),"/",INDEX('LŠZ P'!A$2:AP$2000,B1083,4)),CONCATENATE(INDEX('LŠZ H'!A$2:AI$2000,B1083,3),"/",INDEX('LŠZ H'!A$2:AI$2000,B1083,4)))</f>
        <v>MW 155/VM 03/</v>
      </c>
      <c r="N1083" s="456" t="e">
        <f>IF(A1083="P",CONCATENATE(INDEX('LŠZ P'!A$2:AP$2000,B1083,23),";",INDEX('LŠZ P'!A$2:AP$2000,B1083,42)),CONCATENATE(INDEX('LŠZ H'!A$2:AI$2000,B1083,23),";",INDEX('LŠZ H'!A$2:AI$2000,B1083,39)))</f>
        <v>#REF!</v>
      </c>
      <c r="O1083" s="606">
        <v>43866</v>
      </c>
      <c r="P1083" s="605"/>
    </row>
    <row r="1084" spans="1:16" s="601" customFormat="1" x14ac:dyDescent="0.2">
      <c r="A1084" s="463" t="s">
        <v>991</v>
      </c>
      <c r="B1084" s="465">
        <v>1093</v>
      </c>
      <c r="C1084" s="607">
        <v>1081</v>
      </c>
      <c r="D1084" s="288" t="str">
        <f>IF(A1084="P",INDEX('LŠZ P'!A$2:AP$2000,B1084,11),INDEX('LŠZ H'!A$2:AI$2000,B1084,11))</f>
        <v>Richard MAJOROŠ</v>
      </c>
      <c r="E1084" s="456" t="str">
        <f>IF(A1084="P",INDEX('LŠZ P'!A$2:AP$2000,B1084,5),INDEX('LŠZ H'!A$2:AI$2000,B1084,5))</f>
        <v>OM-L093</v>
      </c>
      <c r="F1084" s="457" t="str">
        <f>IF(A1084="P",INDEX('LŠZ P'!A$2:AP$2000,B1084,6),INDEX('LŠZ H'!A$2:AI$2000,B1084,6))</f>
        <v>L093</v>
      </c>
      <c r="G1084" s="289" t="str">
        <f>IF(A1084="P",INDEX('LŠZ P'!A$2:AP$2000,B1084,21),INDEX('LŠZ H'!A$2:AI$2000,B1084,21))</f>
        <v>P/P,Z</v>
      </c>
      <c r="H1084" s="457">
        <f>IF(A1084="P",INDEX('LŠZ P'!A$2:AP$2000,B1084,17),INDEX('LŠZ H'!A$2:AI$2000,B1084,17))</f>
        <v>18020</v>
      </c>
      <c r="I1084" s="254">
        <v>43143</v>
      </c>
      <c r="J1084" s="289" t="str">
        <f>IF(A1084="P",INDEX('LŠZ P'!A$2:AP$2000,B1084,2),INDEX('LŠZ H'!A$2:AI$2000,B1084,2))</f>
        <v>MPK</v>
      </c>
      <c r="K1084" s="456" t="str">
        <f>IF(A1084="P",CONCATENATE(INDEX('LŠZ P'!A$2:AP$2000,B1084,24),",",INDEX('LŠZ P'!A$2:AP$2000,B1084,26)," ",INDEX('LŠZ P'!A$2:AP$2000,B1084,25)),CONCATENATE(INDEX('LŠZ H'!A$2:AI$2000,B1084,24),",",INDEX('LŠZ H'!A$2:AI$2000,B1084,26)," ",INDEX('LŠZ H'!A$2:AI$2000,B1084,25)))</f>
        <v>Haniska 465,044 57 Haniska</v>
      </c>
      <c r="L1084" s="456" t="str">
        <f>IF(A1084="P",INDEX('LŠZ P'!A$2:AP$2000,B1084,20),INDEX('LŠZ H'!A$2:AI$2000,B1084,20))</f>
        <v>Šimko</v>
      </c>
      <c r="M1084" s="456" t="str">
        <f>IF(A1084="P",CONCATENATE(INDEX('LŠZ P'!A$2:AP$2000,B1084,3),"/",INDEX('LŠZ P'!A$2:AP$2000,B1084,4)),CONCATENATE(INDEX('LŠZ H'!A$2:AI$2000,B1084,3),"/",INDEX('LŠZ H'!A$2:AI$2000,B1084,4)))</f>
        <v>LUNA/VIRUS</v>
      </c>
      <c r="N1084" s="456" t="str">
        <f>IF(A1084="P",CONCATENATE(INDEX('LŠZ P'!A$2:AP$2000,B1084,23),";",INDEX('LŠZ P'!A$2:AP$2000,B1084,42)),CONCATENATE(INDEX('LŠZ H'!A$2:AI$2000,B1084,23),";",INDEX('LŠZ H'!A$2:AI$2000,B1084,39)))</f>
        <v>43//15/18;</v>
      </c>
      <c r="O1084" s="606">
        <v>43772</v>
      </c>
      <c r="P1084" s="605"/>
    </row>
    <row r="1085" spans="1:16" s="601" customFormat="1" x14ac:dyDescent="0.2">
      <c r="A1085" s="463" t="s">
        <v>991</v>
      </c>
      <c r="B1085" s="465">
        <v>894</v>
      </c>
      <c r="C1085" s="607">
        <v>1082</v>
      </c>
      <c r="D1085" s="288" t="str">
        <f>IF(A1085="P",INDEX('LŠZ P'!A$2:AP$2000,B1085,11),INDEX('LŠZ H'!A$2:AI$2000,B1085,11))</f>
        <v>Martin ĎURINA</v>
      </c>
      <c r="E1085" s="456" t="str">
        <f>IF(A1085="P",INDEX('LŠZ P'!A$2:AP$2000,B1085,5),INDEX('LŠZ H'!A$2:AI$2000,B1085,5))</f>
        <v>OM-P894</v>
      </c>
      <c r="F1085" s="457" t="str">
        <f>IF(A1085="P",INDEX('LŠZ P'!A$2:AP$2000,B1085,6),INDEX('LŠZ H'!A$2:AI$2000,B1085,6))</f>
        <v>P628</v>
      </c>
      <c r="G1085" s="289" t="str">
        <f>IF(A1085="P",INDEX('LŠZ P'!A$2:AP$2000,B1085,21),INDEX('LŠZ H'!A$2:AI$2000,B1085,21))</f>
        <v>PZ</v>
      </c>
      <c r="H1085" s="457">
        <f>IF(A1085="P",INDEX('LŠZ P'!A$2:AP$2000,B1085,17),INDEX('LŠZ H'!A$2:AI$2000,B1085,17))</f>
        <v>20752</v>
      </c>
      <c r="I1085" s="254">
        <v>43143</v>
      </c>
      <c r="J1085" s="289" t="str">
        <f>IF(A1085="P",INDEX('LŠZ P'!A$2:AP$2000,B1085,2),INDEX('LŠZ H'!A$2:AI$2000,B1085,2))</f>
        <v>MPK</v>
      </c>
      <c r="K1085" s="456" t="str">
        <f>IF(A1085="P",CONCATENATE(INDEX('LŠZ P'!A$2:AP$2000,B1085,24),",",INDEX('LŠZ P'!A$2:AP$2000,B1085,26)," ",INDEX('LŠZ P'!A$2:AP$2000,B1085,25)),CONCATENATE(INDEX('LŠZ H'!A$2:AI$2000,B1085,24),",",INDEX('LŠZ H'!A$2:AI$2000,B1085,26)," ",INDEX('LŠZ H'!A$2:AI$2000,B1085,25)))</f>
        <v>Jégého 2/11,971 01 Prievidza</v>
      </c>
      <c r="L1085" s="456" t="str">
        <f>IF(A1085="P",INDEX('LŠZ P'!A$2:AP$2000,B1085,20),INDEX('LŠZ H'!A$2:AI$2000,B1085,20))</f>
        <v>Ďurina</v>
      </c>
      <c r="M1085" s="456" t="str">
        <f>IF(A1085="P",CONCATENATE(INDEX('LŠZ P'!A$2:AP$2000,B1085,3),"/",INDEX('LŠZ P'!A$2:AP$2000,B1085,4)),CONCATENATE(INDEX('LŠZ H'!A$2:AI$2000,B1085,3),"/",INDEX('LŠZ H'!A$2:AI$2000,B1085,4)))</f>
        <v>VEGA TANDEM XXXL/</v>
      </c>
      <c r="N1085" s="456" t="str">
        <f>IF(A1085="P",CONCATENATE(INDEX('LŠZ P'!A$2:AP$2000,B1085,23),";",INDEX('LŠZ P'!A$2:AP$2000,B1085,42)),CONCATENATE(INDEX('LŠZ H'!A$2:AI$2000,B1085,23),";",INDEX('LŠZ H'!A$2:AI$2000,B1085,39)))</f>
        <v>116,40;</v>
      </c>
      <c r="O1085" s="606">
        <v>43865</v>
      </c>
      <c r="P1085" s="605"/>
    </row>
    <row r="1086" spans="1:16" s="601" customFormat="1" x14ac:dyDescent="0.2">
      <c r="A1086" s="463" t="s">
        <v>991</v>
      </c>
      <c r="B1086" s="465">
        <v>819</v>
      </c>
      <c r="C1086" s="607">
        <v>1083</v>
      </c>
      <c r="D1086" s="288" t="str">
        <f>IF(A1086="P",INDEX('LŠZ P'!A$2:AP$2000,B1086,11),INDEX('LŠZ H'!A$2:AI$2000,B1086,11))</f>
        <v>Ing. Martin ŠIMKO</v>
      </c>
      <c r="E1086" s="456" t="str">
        <f>IF(A1086="P",INDEX('LŠZ P'!A$2:AP$2000,B1086,5),INDEX('LŠZ H'!A$2:AI$2000,B1086,5))</f>
        <v>OM-P819</v>
      </c>
      <c r="F1086" s="457">
        <f>IF(A1086="P",INDEX('LŠZ P'!A$2:AP$2000,B1086,6),INDEX('LŠZ H'!A$2:AI$2000,B1086,6))</f>
        <v>0</v>
      </c>
      <c r="G1086" s="289" t="str">
        <f>IF(A1086="P",INDEX('LŠZ P'!A$2:AP$2000,B1086,21),INDEX('LŠZ H'!A$2:AI$2000,B1086,21))</f>
        <v>Z</v>
      </c>
      <c r="H1086" s="457">
        <f>IF(A1086="P",INDEX('LŠZ P'!A$2:AP$2000,B1086,17),INDEX('LŠZ H'!A$2:AI$2000,B1086,17))</f>
        <v>20610</v>
      </c>
      <c r="I1086" s="254">
        <v>43143</v>
      </c>
      <c r="J1086" s="289" t="str">
        <f>IF(A1086="P",INDEX('LŠZ P'!A$2:AP$2000,B1086,2),INDEX('LŠZ H'!A$2:AI$2000,B1086,2))</f>
        <v>PK</v>
      </c>
      <c r="K1086" s="456" t="str">
        <f>IF(A1086="P",CONCATENATE(INDEX('LŠZ P'!A$2:AP$2000,B1086,24),",",INDEX('LŠZ P'!A$2:AP$2000,B1086,26)," ",INDEX('LŠZ P'!A$2:AP$2000,B1086,25)),CONCATENATE(INDEX('LŠZ H'!A$2:AI$2000,B1086,24),",",INDEX('LŠZ H'!A$2:AI$2000,B1086,26)," ",INDEX('LŠZ H'!A$2:AI$2000,B1086,25)))</f>
        <v>Na Rúrkach 39A,080 01 Prešov</v>
      </c>
      <c r="L1086" s="456" t="str">
        <f>IF(A1086="P",INDEX('LŠZ P'!A$2:AP$2000,B1086,20),INDEX('LŠZ H'!A$2:AI$2000,B1086,20))</f>
        <v>Šimko</v>
      </c>
      <c r="M1086" s="456" t="str">
        <f>IF(A1086="P",CONCATENATE(INDEX('LŠZ P'!A$2:AP$2000,B1086,3),"/",INDEX('LŠZ P'!A$2:AP$2000,B1086,4)),CONCATENATE(INDEX('LŠZ H'!A$2:AI$2000,B1086,3),"/",INDEX('LŠZ H'!A$2:AI$2000,B1086,4)))</f>
        <v>WASP L/</v>
      </c>
      <c r="N1086" s="456" t="str">
        <f>IF(A1086="P",CONCATENATE(INDEX('LŠZ P'!A$2:AP$2000,B1086,23),";",INDEX('LŠZ P'!A$2:AP$2000,B1086,42)),CONCATENATE(INDEX('LŠZ H'!A$2:AI$2000,B1086,23),";",INDEX('LŠZ H'!A$2:AI$2000,B1086,39)))</f>
        <v>6,12;</v>
      </c>
      <c r="O1086" s="606">
        <v>43865</v>
      </c>
      <c r="P1086" s="605"/>
    </row>
    <row r="1087" spans="1:16" s="601" customFormat="1" x14ac:dyDescent="0.2">
      <c r="A1087" s="463" t="s">
        <v>991</v>
      </c>
      <c r="B1087" s="465">
        <v>904</v>
      </c>
      <c r="C1087" s="607">
        <v>1084</v>
      </c>
      <c r="D1087" s="288" t="str">
        <f>IF(A1087="P",INDEX('LŠZ P'!A$2:AP$2000,B1087,11),INDEX('LŠZ H'!A$2:AI$2000,B1087,11))</f>
        <v>AARON D´ESTE</v>
      </c>
      <c r="E1087" s="456" t="str">
        <f>IF(A1087="P",INDEX('LŠZ P'!A$2:AP$2000,B1087,5),INDEX('LŠZ H'!A$2:AI$2000,B1087,5))</f>
        <v>OM-P904</v>
      </c>
      <c r="F1087" s="457" t="str">
        <f>IF(A1087="P",INDEX('LŠZ P'!A$2:AP$2000,B1087,6),INDEX('LŠZ H'!A$2:AI$2000,B1087,6))</f>
        <v>P904</v>
      </c>
      <c r="G1087" s="289" t="str">
        <f>IF(A1087="P",INDEX('LŠZ P'!A$2:AP$2000,B1087,21),INDEX('LŠZ H'!A$2:AI$2000,B1087,21))</f>
        <v>V,V</v>
      </c>
      <c r="H1087" s="457">
        <f>IF(A1087="P",INDEX('LŠZ P'!A$2:AP$2000,B1087,17),INDEX('LŠZ H'!A$2:AI$2000,B1087,17))</f>
        <v>18023</v>
      </c>
      <c r="I1087" s="254">
        <v>43143</v>
      </c>
      <c r="J1087" s="289" t="str">
        <f>IF(A1087="P",INDEX('LŠZ P'!A$2:AP$2000,B1087,2),INDEX('LŠZ H'!A$2:AI$2000,B1087,2))</f>
        <v>MPK</v>
      </c>
      <c r="K1087" s="456" t="str">
        <f>IF(A1087="P",CONCATENATE(INDEX('LŠZ P'!A$2:AP$2000,B1087,24),",",INDEX('LŠZ P'!A$2:AP$2000,B1087,26)," ",INDEX('LŠZ P'!A$2:AP$2000,B1087,25)),CONCATENATE(INDEX('LŠZ H'!A$2:AI$2000,B1087,24),",",INDEX('LŠZ H'!A$2:AI$2000,B1087,26)," ",INDEX('LŠZ H'!A$2:AI$2000,B1087,25)))</f>
        <v>140 Watermans Quay,SW62UW London</v>
      </c>
      <c r="L1087" s="456" t="str">
        <f>IF(A1087="P",INDEX('LŠZ P'!A$2:AP$2000,B1087,20),INDEX('LŠZ H'!A$2:AI$2000,B1087,20))</f>
        <v>Šimko</v>
      </c>
      <c r="M1087" s="456" t="str">
        <f>IF(A1087="P",CONCATENATE(INDEX('LŠZ P'!A$2:AP$2000,B1087,3),"/",INDEX('LŠZ P'!A$2:AP$2000,B1087,4)),CONCATENATE(INDEX('LŠZ H'!A$2:AI$2000,B1087,3),"/",INDEX('LŠZ H'!A$2:AI$2000,B1087,4)))</f>
        <v>LIFT EZ L/VIRUS 2.2+TRIKE</v>
      </c>
      <c r="N1087" s="456" t="str">
        <f>IF(A1087="P",CONCATENATE(INDEX('LŠZ P'!A$2:AP$2000,B1087,23),";",INDEX('LŠZ P'!A$2:AP$2000,B1087,42)),CONCATENATE(INDEX('LŠZ H'!A$2:AI$2000,B1087,23),";",INDEX('LŠZ H'!A$2:AI$2000,B1087,39)))</f>
        <v>0//0;Prevádzkovateľ: Martin ŠIMKO</v>
      </c>
      <c r="O1087" s="606">
        <v>43817</v>
      </c>
      <c r="P1087" s="605"/>
    </row>
    <row r="1088" spans="1:16" s="601" customFormat="1" x14ac:dyDescent="0.2">
      <c r="A1088" s="463" t="s">
        <v>991</v>
      </c>
      <c r="B1088" s="465">
        <v>152</v>
      </c>
      <c r="C1088" s="607">
        <v>1085</v>
      </c>
      <c r="D1088" s="288" t="str">
        <f>IF(A1088="P",INDEX('LŠZ P'!A$2:AP$2000,B1088,11),INDEX('LŠZ H'!A$2:AI$2000,B1088,11))</f>
        <v>Sean Francis ALLOCA</v>
      </c>
      <c r="E1088" s="456" t="str">
        <f>IF(A1088="P",INDEX('LŠZ P'!A$2:AP$2000,B1088,5),INDEX('LŠZ H'!A$2:AI$2000,B1088,5))</f>
        <v>OM-P152</v>
      </c>
      <c r="F1088" s="457">
        <f>IF(A1088="P",INDEX('LŠZ P'!A$2:AP$2000,B1088,6),INDEX('LŠZ H'!A$2:AI$2000,B1088,6))</f>
        <v>0</v>
      </c>
      <c r="G1088" s="289" t="str">
        <f>IF(A1088="P",INDEX('LŠZ P'!A$2:AP$2000,B1088,21),INDEX('LŠZ H'!A$2:AI$2000,B1088,21))</f>
        <v>P</v>
      </c>
      <c r="H1088" s="457">
        <f>IF(A1088="P",INDEX('LŠZ P'!A$2:AP$2000,B1088,17),INDEX('LŠZ H'!A$2:AI$2000,B1088,17))</f>
        <v>18024</v>
      </c>
      <c r="I1088" s="254">
        <v>43143</v>
      </c>
      <c r="J1088" s="289" t="str">
        <f>IF(A1088="P",INDEX('LŠZ P'!A$2:AP$2000,B1088,2),INDEX('LŠZ H'!A$2:AI$2000,B1088,2))</f>
        <v>PK</v>
      </c>
      <c r="K1088" s="456" t="str">
        <f>IF(A1088="P",CONCATENATE(INDEX('LŠZ P'!A$2:AP$2000,B1088,24),",",INDEX('LŠZ P'!A$2:AP$2000,B1088,26)," ",INDEX('LŠZ P'!A$2:AP$2000,B1088,25)),CONCATENATE(INDEX('LŠZ H'!A$2:AI$2000,B1088,24),",",INDEX('LŠZ H'!A$2:AI$2000,B1088,26)," ",INDEX('LŠZ H'!A$2:AI$2000,B1088,25)))</f>
        <v>Budmerice 391,900 86 Budmerice</v>
      </c>
      <c r="L1088" s="456" t="str">
        <f>IF(A1088="P",INDEX('LŠZ P'!A$2:AP$2000,B1088,20),INDEX('LŠZ H'!A$2:AI$2000,B1088,20))</f>
        <v>Šimko</v>
      </c>
      <c r="M1088" s="456" t="str">
        <f>IF(A1088="P",CONCATENATE(INDEX('LŠZ P'!A$2:AP$2000,B1088,3),"/",INDEX('LŠZ P'!A$2:AP$2000,B1088,4)),CONCATENATE(INDEX('LŠZ H'!A$2:AI$2000,B1088,3),"/",INDEX('LŠZ H'!A$2:AI$2000,B1088,4)))</f>
        <v>WASP M/</v>
      </c>
      <c r="N1088" s="456" t="str">
        <f>IF(A1088="P",CONCATENATE(INDEX('LŠZ P'!A$2:AP$2000,B1088,23),";",INDEX('LŠZ P'!A$2:AP$2000,B1088,42)),CONCATENATE(INDEX('LŠZ H'!A$2:AI$2000,B1088,23),";",INDEX('LŠZ H'!A$2:AI$2000,B1088,39)))</f>
        <v>6,55;</v>
      </c>
      <c r="O1088" s="606">
        <v>43865</v>
      </c>
      <c r="P1088" s="605"/>
    </row>
    <row r="1089" spans="1:16" s="601" customFormat="1" x14ac:dyDescent="0.2">
      <c r="A1089" s="463" t="s">
        <v>991</v>
      </c>
      <c r="B1089" s="465">
        <v>457</v>
      </c>
      <c r="C1089" s="607">
        <v>1086</v>
      </c>
      <c r="D1089" s="288" t="str">
        <f>IF(A1089="P",INDEX('LŠZ P'!A$2:AP$2000,B1089,11),INDEX('LŠZ H'!A$2:AI$2000,B1089,11))</f>
        <v>Roman RIŠKA</v>
      </c>
      <c r="E1089" s="456" t="str">
        <f>IF(A1089="P",INDEX('LŠZ P'!A$2:AP$2000,B1089,5),INDEX('LŠZ H'!A$2:AI$2000,B1089,5))</f>
        <v>OM-P457</v>
      </c>
      <c r="F1089" s="457">
        <f>IF(A1089="P",INDEX('LŠZ P'!A$2:AP$2000,B1089,6),INDEX('LŠZ H'!A$2:AI$2000,B1089,6))</f>
        <v>0</v>
      </c>
      <c r="G1089" s="289" t="str">
        <f>IF(A1089="P",INDEX('LŠZ P'!A$2:AP$2000,B1089,21),INDEX('LŠZ H'!A$2:AI$2000,B1089,21))</f>
        <v>V</v>
      </c>
      <c r="H1089" s="457">
        <f>IF(A1089="P",INDEX('LŠZ P'!A$2:AP$2000,B1089,17),INDEX('LŠZ H'!A$2:AI$2000,B1089,17))</f>
        <v>18025</v>
      </c>
      <c r="I1089" s="254">
        <v>43146</v>
      </c>
      <c r="J1089" s="289" t="str">
        <f>IF(A1089="P",INDEX('LŠZ P'!A$2:AP$2000,B1089,2),INDEX('LŠZ H'!A$2:AI$2000,B1089,2))</f>
        <v>PK</v>
      </c>
      <c r="K1089" s="456" t="str">
        <f>IF(A1089="P",CONCATENATE(INDEX('LŠZ P'!A$2:AP$2000,B1089,24),",",INDEX('LŠZ P'!A$2:AP$2000,B1089,26)," ",INDEX('LŠZ P'!A$2:AP$2000,B1089,25)),CONCATENATE(INDEX('LŠZ H'!A$2:AI$2000,B1089,24),",",INDEX('LŠZ H'!A$2:AI$2000,B1089,26)," ",INDEX('LŠZ H'!A$2:AI$2000,B1089,25)))</f>
        <v>Kladnianska 1,821 05 Bratislava</v>
      </c>
      <c r="L1089" s="456" t="str">
        <f>IF(A1089="P",INDEX('LŠZ P'!A$2:AP$2000,B1089,20),INDEX('LŠZ H'!A$2:AI$2000,B1089,20))</f>
        <v>Vyparina</v>
      </c>
      <c r="M1089" s="456" t="str">
        <f>IF(A1089="P",CONCATENATE(INDEX('LŠZ P'!A$2:AP$2000,B1089,3),"/",INDEX('LŠZ P'!A$2:AP$2000,B1089,4)),CONCATENATE(INDEX('LŠZ H'!A$2:AI$2000,B1089,3),"/",INDEX('LŠZ H'!A$2:AI$2000,B1089,4)))</f>
        <v>GOLDEN 4 24/</v>
      </c>
      <c r="N1089" s="456" t="str">
        <f>IF(A1089="P",CONCATENATE(INDEX('LŠZ P'!A$2:AP$2000,B1089,23),";",INDEX('LŠZ P'!A$2:AP$2000,B1089,42)),CONCATENATE(INDEX('LŠZ H'!A$2:AI$2000,B1089,23),";",INDEX('LŠZ H'!A$2:AI$2000,B1089,39)))</f>
        <v>50;</v>
      </c>
      <c r="O1089" s="606">
        <v>43866</v>
      </c>
      <c r="P1089" s="605"/>
    </row>
    <row r="1090" spans="1:16" s="601" customFormat="1" x14ac:dyDescent="0.2">
      <c r="A1090" s="463" t="s">
        <v>991</v>
      </c>
      <c r="B1090" s="465">
        <v>21</v>
      </c>
      <c r="C1090" s="607">
        <v>1087</v>
      </c>
      <c r="D1090" s="288" t="str">
        <f>IF(A1090="P",INDEX('LŠZ P'!A$2:AP$2000,B1090,11),INDEX('LŠZ H'!A$2:AI$2000,B1090,11))</f>
        <v>Ing. Róbert SETNIČKA</v>
      </c>
      <c r="E1090" s="456" t="str">
        <f>IF(A1090="P",INDEX('LŠZ P'!A$2:AP$2000,B1090,5),INDEX('LŠZ H'!A$2:AI$2000,B1090,5))</f>
        <v>OM-P021</v>
      </c>
      <c r="F1090" s="457">
        <f>IF(A1090="P",INDEX('LŠZ P'!A$2:AP$2000,B1090,6),INDEX('LŠZ H'!A$2:AI$2000,B1090,6))</f>
        <v>0</v>
      </c>
      <c r="G1090" s="289" t="str">
        <f>IF(A1090="P",INDEX('LŠZ P'!A$2:AP$2000,B1090,21),INDEX('LŠZ H'!A$2:AI$2000,B1090,21))</f>
        <v>P</v>
      </c>
      <c r="H1090" s="457">
        <f>IF(A1090="P",INDEX('LŠZ P'!A$2:AP$2000,B1090,17),INDEX('LŠZ H'!A$2:AI$2000,B1090,17))</f>
        <v>20213</v>
      </c>
      <c r="I1090" s="254">
        <v>43146</v>
      </c>
      <c r="J1090" s="289" t="str">
        <f>IF(A1090="P",INDEX('LŠZ P'!A$2:AP$2000,B1090,2),INDEX('LŠZ H'!A$2:AI$2000,B1090,2))</f>
        <v>PK</v>
      </c>
      <c r="K1090" s="456" t="str">
        <f>IF(A1090="P",CONCATENATE(INDEX('LŠZ P'!A$2:AP$2000,B1090,24),",",INDEX('LŠZ P'!A$2:AP$2000,B1090,26)," ",INDEX('LŠZ P'!A$2:AP$2000,B1090,25)),CONCATENATE(INDEX('LŠZ H'!A$2:AI$2000,B1090,24),",",INDEX('LŠZ H'!A$2:AI$2000,B1090,26)," ",INDEX('LŠZ H'!A$2:AI$2000,B1090,25)))</f>
        <v>Sibírska 60,831 02 Bratislava</v>
      </c>
      <c r="L1090" s="456" t="str">
        <f>IF(A1090="P",INDEX('LŠZ P'!A$2:AP$2000,B1090,20),INDEX('LŠZ H'!A$2:AI$2000,B1090,20))</f>
        <v>Vyparina</v>
      </c>
      <c r="M1090" s="456" t="str">
        <f>IF(A1090="P",CONCATENATE(INDEX('LŠZ P'!A$2:AP$2000,B1090,3),"/",INDEX('LŠZ P'!A$2:AP$2000,B1090,4)),CONCATENATE(INDEX('LŠZ H'!A$2:AI$2000,B1090,3),"/",INDEX('LŠZ H'!A$2:AI$2000,B1090,4)))</f>
        <v>DELTA 3 XL/</v>
      </c>
      <c r="N1090" s="456" t="str">
        <f>IF(A1090="P",CONCATENATE(INDEX('LŠZ P'!A$2:AP$2000,B1090,23),";",INDEX('LŠZ P'!A$2:AP$2000,B1090,42)),CONCATENATE(INDEX('LŠZ H'!A$2:AI$2000,B1090,23),";",INDEX('LŠZ H'!A$2:AI$2000,B1090,39)))</f>
        <v>168;</v>
      </c>
      <c r="O1090" s="606">
        <v>43869</v>
      </c>
      <c r="P1090" s="605"/>
    </row>
    <row r="1091" spans="1:16" s="601" customFormat="1" x14ac:dyDescent="0.2">
      <c r="A1091" s="463" t="s">
        <v>991</v>
      </c>
      <c r="B1091" s="465">
        <v>547</v>
      </c>
      <c r="C1091" s="607">
        <v>1088</v>
      </c>
      <c r="D1091" s="288" t="str">
        <f>IF(A1091="P",INDEX('LŠZ P'!A$2:AP$2000,B1091,11),INDEX('LŠZ H'!A$2:AI$2000,B1091,11))</f>
        <v>NANOTRADING s.r.o.</v>
      </c>
      <c r="E1091" s="456" t="str">
        <f>IF(A1091="P",INDEX('LŠZ P'!A$2:AP$2000,B1091,5),INDEX('LŠZ H'!A$2:AI$2000,B1091,5))</f>
        <v>OM-P547</v>
      </c>
      <c r="F1091" s="457">
        <f>IF(A1091="P",INDEX('LŠZ P'!A$2:AP$2000,B1091,6),INDEX('LŠZ H'!A$2:AI$2000,B1091,6))</f>
        <v>0</v>
      </c>
      <c r="G1091" s="289" t="str">
        <f>IF(A1091="P",INDEX('LŠZ P'!A$2:AP$2000,B1091,21),INDEX('LŠZ H'!A$2:AI$2000,B1091,21))</f>
        <v>V</v>
      </c>
      <c r="H1091" s="457">
        <f>IF(A1091="P",INDEX('LŠZ P'!A$2:AP$2000,B1091,17),INDEX('LŠZ H'!A$2:AI$2000,B1091,17))</f>
        <v>21147</v>
      </c>
      <c r="I1091" s="254">
        <v>43146</v>
      </c>
      <c r="J1091" s="289" t="str">
        <f>IF(A1091="P",INDEX('LŠZ P'!A$2:AP$2000,B1091,2),INDEX('LŠZ H'!A$2:AI$2000,B1091,2))</f>
        <v>PK</v>
      </c>
      <c r="K1091" s="456" t="str">
        <f>IF(A1091="P",CONCATENATE(INDEX('LŠZ P'!A$2:AP$2000,B1091,24),",",INDEX('LŠZ P'!A$2:AP$2000,B1091,26)," ",INDEX('LŠZ P'!A$2:AP$2000,B1091,25)),CONCATENATE(INDEX('LŠZ H'!A$2:AI$2000,B1091,24),",",INDEX('LŠZ H'!A$2:AI$2000,B1091,26)," ",INDEX('LŠZ H'!A$2:AI$2000,B1091,25)))</f>
        <v>Rosinská cesta 9,010 01 Žilina</v>
      </c>
      <c r="L1091" s="456" t="str">
        <f>IF(A1091="P",INDEX('LŠZ P'!A$2:AP$2000,B1091,20),INDEX('LŠZ H'!A$2:AI$2000,B1091,20))</f>
        <v>Vrabec</v>
      </c>
      <c r="M1091" s="456" t="str">
        <f>IF(A1091="P",CONCATENATE(INDEX('LŠZ P'!A$2:AP$2000,B1091,3),"/",INDEX('LŠZ P'!A$2:AP$2000,B1091,4)),CONCATENATE(INDEX('LŠZ H'!A$2:AI$2000,B1091,3),"/",INDEX('LŠZ H'!A$2:AI$2000,B1091,4)))</f>
        <v>PLUTO 4 L/</v>
      </c>
      <c r="N1091" s="456" t="str">
        <f>IF(A1091="P",CONCATENATE(INDEX('LŠZ P'!A$2:AP$2000,B1091,23),";",INDEX('LŠZ P'!A$2:AP$2000,B1091,42)),CONCATENATE(INDEX('LŠZ H'!A$2:AI$2000,B1091,23),";",INDEX('LŠZ H'!A$2:AI$2000,B1091,39)))</f>
        <v>0,15;</v>
      </c>
      <c r="O1091" s="606">
        <v>43869</v>
      </c>
      <c r="P1091" s="605"/>
    </row>
    <row r="1092" spans="1:16" s="601" customFormat="1" x14ac:dyDescent="0.2">
      <c r="A1092" s="463" t="s">
        <v>991</v>
      </c>
      <c r="B1092" s="465">
        <v>1045</v>
      </c>
      <c r="C1092" s="607">
        <v>1089</v>
      </c>
      <c r="D1092" s="288" t="str">
        <f>IF(A1092="P",INDEX('LŠZ P'!A$2:AP$2000,B1092,11),INDEX('LŠZ H'!A$2:AI$2000,B1092,11))</f>
        <v>Karol MIKUŠ</v>
      </c>
      <c r="E1092" s="456" t="str">
        <f>IF(A1092="P",INDEX('LŠZ P'!A$2:AP$2000,B1092,5),INDEX('LŠZ H'!A$2:AI$2000,B1092,5))</f>
        <v>OM-L045</v>
      </c>
      <c r="F1092" s="457" t="str">
        <f>IF(A1092="P",INDEX('LŠZ P'!A$2:AP$2000,B1092,6),INDEX('LŠZ H'!A$2:AI$2000,B1092,6))</f>
        <v>P183</v>
      </c>
      <c r="G1092" s="289" t="str">
        <f>IF(A1092="P",INDEX('LŠZ P'!A$2:AP$2000,B1092,21),INDEX('LŠZ H'!A$2:AI$2000,B1092,21))</f>
        <v>P,P</v>
      </c>
      <c r="H1092" s="457">
        <f>IF(A1092="P",INDEX('LŠZ P'!A$2:AP$2000,B1092,17),INDEX('LŠZ H'!A$2:AI$2000,B1092,17))</f>
        <v>19113</v>
      </c>
      <c r="I1092" s="254">
        <v>43146</v>
      </c>
      <c r="J1092" s="289" t="str">
        <f>IF(A1092="P",INDEX('LŠZ P'!A$2:AP$2000,B1092,2),INDEX('LŠZ H'!A$2:AI$2000,B1092,2))</f>
        <v>MPK</v>
      </c>
      <c r="K1092" s="456" t="str">
        <f>IF(A1092="P",CONCATENATE(INDEX('LŠZ P'!A$2:AP$2000,B1092,24),",",INDEX('LŠZ P'!A$2:AP$2000,B1092,26)," ",INDEX('LŠZ P'!A$2:AP$2000,B1092,25)),CONCATENATE(INDEX('LŠZ H'!A$2:AI$2000,B1092,24),",",INDEX('LŠZ H'!A$2:AI$2000,B1092,26)," ",INDEX('LŠZ H'!A$2:AI$2000,B1092,25)))</f>
        <v>Lysákova 20,841 01 Bratislava</v>
      </c>
      <c r="L1092" s="456" t="str">
        <f>IF(A1092="P",INDEX('LŠZ P'!A$2:AP$2000,B1092,20),INDEX('LŠZ H'!A$2:AI$2000,B1092,20))</f>
        <v>Čierny/Mitter</v>
      </c>
      <c r="M1092" s="456" t="str">
        <f>IF(A1092="P",CONCATENATE(INDEX('LŠZ P'!A$2:AP$2000,B1092,3),"/",INDEX('LŠZ P'!A$2:AP$2000,B1092,4)),CONCATENATE(INDEX('LŠZ H'!A$2:AI$2000,B1092,3),"/",INDEX('LŠZ H'!A$2:AI$2000,B1092,4)))</f>
        <v>PLUTO 3 L/NIMBUS DUO</v>
      </c>
      <c r="N1092" s="456" t="str">
        <f>IF(A1092="P",CONCATENATE(INDEX('LŠZ P'!A$2:AP$2000,B1092,23),";",INDEX('LŠZ P'!A$2:AP$2000,B1092,42)),CONCATENATE(INDEX('LŠZ H'!A$2:AI$2000,B1092,23),";",INDEX('LŠZ H'!A$2:AI$2000,B1092,39)))</f>
        <v>107//51,10/41;PLS platný do 21.8.2021</v>
      </c>
      <c r="O1092" s="606">
        <v>43866</v>
      </c>
      <c r="P1092" s="605"/>
    </row>
    <row r="1093" spans="1:16" s="601" customFormat="1" x14ac:dyDescent="0.2">
      <c r="A1093" s="463" t="s">
        <v>991</v>
      </c>
      <c r="B1093" s="465">
        <v>91</v>
      </c>
      <c r="C1093" s="607">
        <v>1090</v>
      </c>
      <c r="D1093" s="288" t="str">
        <f>IF(A1093="P",INDEX('LŠZ P'!A$2:AP$2000,B1093,11),INDEX('LŠZ H'!A$2:AI$2000,B1093,11))</f>
        <v>Marián ČEROVSKÝ</v>
      </c>
      <c r="E1093" s="456" t="str">
        <f>IF(A1093="P",INDEX('LŠZ P'!A$2:AP$2000,B1093,5),INDEX('LŠZ H'!A$2:AI$2000,B1093,5))</f>
        <v>OM-P091</v>
      </c>
      <c r="F1093" s="457">
        <f>IF(A1093="P",INDEX('LŠZ P'!A$2:AP$2000,B1093,6),INDEX('LŠZ H'!A$2:AI$2000,B1093,6))</f>
        <v>0</v>
      </c>
      <c r="G1093" s="289" t="str">
        <f>IF(A1093="P",INDEX('LŠZ P'!A$2:AP$2000,B1093,21),INDEX('LŠZ H'!A$2:AI$2000,B1093,21))</f>
        <v>P</v>
      </c>
      <c r="H1093" s="457">
        <f>IF(A1093="P",INDEX('LŠZ P'!A$2:AP$2000,B1093,17),INDEX('LŠZ H'!A$2:AI$2000,B1093,17))</f>
        <v>20348</v>
      </c>
      <c r="I1093" s="254">
        <v>43146</v>
      </c>
      <c r="J1093" s="289" t="str">
        <f>IF(A1093="P",INDEX('LŠZ P'!A$2:AP$2000,B1093,2),INDEX('LŠZ H'!A$2:AI$2000,B1093,2))</f>
        <v>PK</v>
      </c>
      <c r="K1093" s="456" t="str">
        <f>IF(A1093="P",CONCATENATE(INDEX('LŠZ P'!A$2:AP$2000,B1093,24),",",INDEX('LŠZ P'!A$2:AP$2000,B1093,26)," ",INDEX('LŠZ P'!A$2:AP$2000,B1093,25)),CONCATENATE(INDEX('LŠZ H'!A$2:AI$2000,B1093,24),",",INDEX('LŠZ H'!A$2:AI$2000,B1093,26)," ",INDEX('LŠZ H'!A$2:AI$2000,B1093,25)))</f>
        <v>Novosady 13,962 12 Detva</v>
      </c>
      <c r="L1093" s="456" t="str">
        <f>IF(A1093="P",INDEX('LŠZ P'!A$2:AP$2000,B1093,20),INDEX('LŠZ H'!A$2:AI$2000,B1093,20))</f>
        <v>Vyparina</v>
      </c>
      <c r="M1093" s="456" t="str">
        <f>IF(A1093="P",CONCATENATE(INDEX('LŠZ P'!A$2:AP$2000,B1093,3),"/",INDEX('LŠZ P'!A$2:AP$2000,B1093,4)),CONCATENATE(INDEX('LŠZ H'!A$2:AI$2000,B1093,3),"/",INDEX('LŠZ H'!A$2:AI$2000,B1093,4)))</f>
        <v>ROOK 2 ML/</v>
      </c>
      <c r="N1093" s="456" t="str">
        <f>IF(A1093="P",CONCATENATE(INDEX('LŠZ P'!A$2:AP$2000,B1093,23),";",INDEX('LŠZ P'!A$2:AP$2000,B1093,42)),CONCATENATE(INDEX('LŠZ H'!A$2:AI$2000,B1093,23),";",INDEX('LŠZ H'!A$2:AI$2000,B1093,39)))</f>
        <v>186;</v>
      </c>
      <c r="O1093" s="606">
        <v>43869</v>
      </c>
      <c r="P1093" s="605"/>
    </row>
    <row r="1094" spans="1:16" s="601" customFormat="1" x14ac:dyDescent="0.2">
      <c r="A1094" s="463" t="s">
        <v>991</v>
      </c>
      <c r="B1094" s="465">
        <v>1303</v>
      </c>
      <c r="C1094" s="607">
        <v>1091</v>
      </c>
      <c r="D1094" s="288" t="str">
        <f>IF(A1094="P",INDEX('LŠZ P'!A$2:AP$2000,B1094,11),INDEX('LŠZ H'!A$2:AI$2000,B1094,11))</f>
        <v>Peter HOSSA</v>
      </c>
      <c r="E1094" s="456" t="str">
        <f>IF(A1094="P",INDEX('LŠZ P'!A$2:AP$2000,B1094,5),INDEX('LŠZ H'!A$2:AI$2000,B1094,5))</f>
        <v>OM-L303</v>
      </c>
      <c r="F1094" s="457">
        <f>IF(A1094="P",INDEX('LŠZ P'!A$2:AP$2000,B1094,6),INDEX('LŠZ H'!A$2:AI$2000,B1094,6))</f>
        <v>0</v>
      </c>
      <c r="G1094" s="289" t="str">
        <f>IF(A1094="P",INDEX('LŠZ P'!A$2:AP$2000,B1094,21),INDEX('LŠZ H'!A$2:AI$2000,B1094,21))</f>
        <v>P</v>
      </c>
      <c r="H1094" s="457">
        <f>IF(A1094="P",INDEX('LŠZ P'!A$2:AP$2000,B1094,17),INDEX('LŠZ H'!A$2:AI$2000,B1094,17))</f>
        <v>17339</v>
      </c>
      <c r="I1094" s="254">
        <v>43146</v>
      </c>
      <c r="J1094" s="289" t="str">
        <f>IF(A1094="P",INDEX('LŠZ P'!A$2:AP$2000,B1094,2),INDEX('LŠZ H'!A$2:AI$2000,B1094,2))</f>
        <v>PK</v>
      </c>
      <c r="K1094" s="456" t="str">
        <f>IF(A1094="P",CONCATENATE(INDEX('LŠZ P'!A$2:AP$2000,B1094,24),",",INDEX('LŠZ P'!A$2:AP$2000,B1094,26)," ",INDEX('LŠZ P'!A$2:AP$2000,B1094,25)),CONCATENATE(INDEX('LŠZ H'!A$2:AI$2000,B1094,24),",",INDEX('LŠZ H'!A$2:AI$2000,B1094,26)," ",INDEX('LŠZ H'!A$2:AI$2000,B1094,25)))</f>
        <v>Palárikova 464/13,062 23 Očová</v>
      </c>
      <c r="L1094" s="456" t="str">
        <f>IF(A1094="P",INDEX('LŠZ P'!A$2:AP$2000,B1094,20),INDEX('LŠZ H'!A$2:AI$2000,B1094,20))</f>
        <v>Vyparina</v>
      </c>
      <c r="M1094" s="456" t="str">
        <f>IF(A1094="P",CONCATENATE(INDEX('LŠZ P'!A$2:AP$2000,B1094,3),"/",INDEX('LŠZ P'!A$2:AP$2000,B1094,4)),CONCATENATE(INDEX('LŠZ H'!A$2:AI$2000,B1094,3),"/",INDEX('LŠZ H'!A$2:AI$2000,B1094,4)))</f>
        <v>ROOK 2 MS/</v>
      </c>
      <c r="N1094" s="456" t="str">
        <f>IF(A1094="P",CONCATENATE(INDEX('LŠZ P'!A$2:AP$2000,B1094,23),";",INDEX('LŠZ P'!A$2:AP$2000,B1094,42)),CONCATENATE(INDEX('LŠZ H'!A$2:AI$2000,B1094,23),";",INDEX('LŠZ H'!A$2:AI$2000,B1094,39)))</f>
        <v>85;</v>
      </c>
      <c r="O1094" s="606">
        <v>43869</v>
      </c>
      <c r="P1094" s="605"/>
    </row>
    <row r="1095" spans="1:16" s="601" customFormat="1" x14ac:dyDescent="0.2">
      <c r="A1095" s="463" t="s">
        <v>991</v>
      </c>
      <c r="B1095" s="465">
        <v>428</v>
      </c>
      <c r="C1095" s="607">
        <v>1092</v>
      </c>
      <c r="D1095" s="288" t="str">
        <f>IF(A1095="P",INDEX('LŠZ P'!A$2:AP$2000,B1095,11),INDEX('LŠZ H'!A$2:AI$2000,B1095,11))</f>
        <v>Ľuboslav NOSÁĽ</v>
      </c>
      <c r="E1095" s="456" t="str">
        <f>IF(A1095="P",INDEX('LŠZ P'!A$2:AP$2000,B1095,5),INDEX('LŠZ H'!A$2:AI$2000,B1095,5))</f>
        <v>OM-P428</v>
      </c>
      <c r="F1095" s="457">
        <f>IF(A1095="P",INDEX('LŠZ P'!A$2:AP$2000,B1095,6),INDEX('LŠZ H'!A$2:AI$2000,B1095,6))</f>
        <v>0</v>
      </c>
      <c r="G1095" s="289" t="str">
        <f>IF(A1095="P",INDEX('LŠZ P'!A$2:AP$2000,B1095,21),INDEX('LŠZ H'!A$2:AI$2000,B1095,21))</f>
        <v>P</v>
      </c>
      <c r="H1095" s="457">
        <f>IF(A1095="P",INDEX('LŠZ P'!A$2:AP$2000,B1095,17),INDEX('LŠZ H'!A$2:AI$2000,B1095,17))</f>
        <v>16994</v>
      </c>
      <c r="I1095" s="254">
        <v>43146</v>
      </c>
      <c r="J1095" s="289" t="str">
        <f>IF(A1095="P",INDEX('LŠZ P'!A$2:AP$2000,B1095,2),INDEX('LŠZ H'!A$2:AI$2000,B1095,2))</f>
        <v>PK</v>
      </c>
      <c r="K1095" s="456" t="str">
        <f>IF(A1095="P",CONCATENATE(INDEX('LŠZ P'!A$2:AP$2000,B1095,24),",",INDEX('LŠZ P'!A$2:AP$2000,B1095,26)," ",INDEX('LŠZ P'!A$2:AP$2000,B1095,25)),CONCATENATE(INDEX('LŠZ H'!A$2:AI$2000,B1095,24),",",INDEX('LŠZ H'!A$2:AI$2000,B1095,26)," ",INDEX('LŠZ H'!A$2:AI$2000,B1095,25)))</f>
        <v>Clementisa 376/4,979 01 Rim. Sobota</v>
      </c>
      <c r="L1095" s="456" t="str">
        <f>IF(A1095="P",INDEX('LŠZ P'!A$2:AP$2000,B1095,20),INDEX('LŠZ H'!A$2:AI$2000,B1095,20))</f>
        <v>Šleboda</v>
      </c>
      <c r="M1095" s="456" t="str">
        <f>IF(A1095="P",CONCATENATE(INDEX('LŠZ P'!A$2:AP$2000,B1095,3),"/",INDEX('LŠZ P'!A$2:AP$2000,B1095,4)),CONCATENATE(INDEX('LŠZ H'!A$2:AI$2000,B1095,3),"/",INDEX('LŠZ H'!A$2:AI$2000,B1095,4)))</f>
        <v>COMET L/</v>
      </c>
      <c r="N1095" s="456" t="str">
        <f>IF(A1095="P",CONCATENATE(INDEX('LŠZ P'!A$2:AP$2000,B1095,23),";",INDEX('LŠZ P'!A$2:AP$2000,B1095,42)),CONCATENATE(INDEX('LŠZ H'!A$2:AI$2000,B1095,23),";",INDEX('LŠZ H'!A$2:AI$2000,B1095,39)))</f>
        <v>167;</v>
      </c>
      <c r="O1095" s="606">
        <v>43856</v>
      </c>
      <c r="P1095" s="605"/>
    </row>
    <row r="1096" spans="1:16" s="601" customFormat="1" x14ac:dyDescent="0.2">
      <c r="A1096" s="463" t="s">
        <v>991</v>
      </c>
      <c r="B1096" s="465">
        <v>1137</v>
      </c>
      <c r="C1096" s="607">
        <v>1093</v>
      </c>
      <c r="D1096" s="288" t="str">
        <f>IF(A1096="P",INDEX('LŠZ P'!A$2:AP$2000,B1096,11),INDEX('LŠZ H'!A$2:AI$2000,B1096,11))</f>
        <v>Ing. Ivo ČIERNY</v>
      </c>
      <c r="E1096" s="456" t="str">
        <f>IF(A1096="P",INDEX('LŠZ P'!A$2:AP$2000,B1096,5),INDEX('LŠZ H'!A$2:AI$2000,B1096,5))</f>
        <v>OM-L137</v>
      </c>
      <c r="F1096" s="457">
        <f>IF(A1096="P",INDEX('LŠZ P'!A$2:AP$2000,B1096,6),INDEX('LŠZ H'!A$2:AI$2000,B1096,6))</f>
        <v>0</v>
      </c>
      <c r="G1096" s="289" t="str">
        <f>IF(A1096="P",INDEX('LŠZ P'!A$2:AP$2000,B1096,21),INDEX('LŠZ H'!A$2:AI$2000,B1096,21))</f>
        <v>V</v>
      </c>
      <c r="H1096" s="457">
        <f>IF(A1096="P",INDEX('LŠZ P'!A$2:AP$2000,B1096,17),INDEX('LŠZ H'!A$2:AI$2000,B1096,17))</f>
        <v>20327</v>
      </c>
      <c r="I1096" s="254">
        <v>43146</v>
      </c>
      <c r="J1096" s="289" t="str">
        <f>IF(A1096="P",INDEX('LŠZ P'!A$2:AP$2000,B1096,2),INDEX('LŠZ H'!A$2:AI$2000,B1096,2))</f>
        <v>PK</v>
      </c>
      <c r="K1096" s="456" t="str">
        <f>IF(A1096="P",CONCATENATE(INDEX('LŠZ P'!A$2:AP$2000,B1096,24),",",INDEX('LŠZ P'!A$2:AP$2000,B1096,26)," ",INDEX('LŠZ P'!A$2:AP$2000,B1096,25)),CONCATENATE(INDEX('LŠZ H'!A$2:AI$2000,B1096,24),",",INDEX('LŠZ H'!A$2:AI$2000,B1096,26)," ",INDEX('LŠZ H'!A$2:AI$2000,B1096,25)))</f>
        <v>Kpt. Nálepku 857/16,915 01 Nové M. n/Váhom</v>
      </c>
      <c r="L1096" s="456" t="str">
        <f>IF(A1096="P",INDEX('LŠZ P'!A$2:AP$2000,B1096,20),INDEX('LŠZ H'!A$2:AI$2000,B1096,20))</f>
        <v>Čierny</v>
      </c>
      <c r="M1096" s="456" t="str">
        <f>IF(A1096="P",CONCATENATE(INDEX('LŠZ P'!A$2:AP$2000,B1096,3),"/",INDEX('LŠZ P'!A$2:AP$2000,B1096,4)),CONCATENATE(INDEX('LŠZ H'!A$2:AI$2000,B1096,3),"/",INDEX('LŠZ H'!A$2:AI$2000,B1096,4)))</f>
        <v>COMPACT 3 L/</v>
      </c>
      <c r="N1096" s="456" t="str">
        <f>IF(A1096="P",CONCATENATE(INDEX('LŠZ P'!A$2:AP$2000,B1096,23),";",INDEX('LŠZ P'!A$2:AP$2000,B1096,42)),CONCATENATE(INDEX('LŠZ H'!A$2:AI$2000,B1096,23),";",INDEX('LŠZ H'!A$2:AI$2000,B1096,39)))</f>
        <v>0;</v>
      </c>
      <c r="O1096" s="606">
        <v>43856</v>
      </c>
      <c r="P1096" s="605"/>
    </row>
    <row r="1097" spans="1:16" s="601" customFormat="1" x14ac:dyDescent="0.2">
      <c r="A1097" s="463" t="s">
        <v>991</v>
      </c>
      <c r="B1097" s="465">
        <v>1216</v>
      </c>
      <c r="C1097" s="607">
        <v>1094</v>
      </c>
      <c r="D1097" s="288" t="str">
        <f>IF(A1097="P",INDEX('LŠZ P'!A$2:AP$2000,B1097,11),INDEX('LŠZ H'!A$2:AI$2000,B1097,11))</f>
        <v>Marián KOČAN</v>
      </c>
      <c r="E1097" s="456" t="str">
        <f>IF(A1097="P",INDEX('LŠZ P'!A$2:AP$2000,B1097,5),INDEX('LŠZ H'!A$2:AI$2000,B1097,5))</f>
        <v>OM-L216</v>
      </c>
      <c r="F1097" s="457" t="str">
        <f>IF(A1097="P",INDEX('LŠZ P'!A$2:AP$2000,B1097,6),INDEX('LŠZ H'!A$2:AI$2000,B1097,6))</f>
        <v>L216</v>
      </c>
      <c r="G1097" s="289" t="str">
        <f>IF(A1097="P",INDEX('LŠZ P'!A$2:AP$2000,B1097,21),INDEX('LŠZ H'!A$2:AI$2000,B1097,21))</f>
        <v>P,P</v>
      </c>
      <c r="H1097" s="457">
        <f>IF(A1097="P",INDEX('LŠZ P'!A$2:AP$2000,B1097,17),INDEX('LŠZ H'!A$2:AI$2000,B1097,17))</f>
        <v>16550</v>
      </c>
      <c r="I1097" s="254">
        <v>43146</v>
      </c>
      <c r="J1097" s="289" t="str">
        <f>IF(A1097="P",INDEX('LŠZ P'!A$2:AP$2000,B1097,2),INDEX('LŠZ H'!A$2:AI$2000,B1097,2))</f>
        <v>MPK</v>
      </c>
      <c r="K1097" s="456" t="str">
        <f>IF(A1097="P",CONCATENATE(INDEX('LŠZ P'!A$2:AP$2000,B1097,24),",",INDEX('LŠZ P'!A$2:AP$2000,B1097,26)," ",INDEX('LŠZ P'!A$2:AP$2000,B1097,25)),CONCATENATE(INDEX('LŠZ H'!A$2:AI$2000,B1097,24),",",INDEX('LŠZ H'!A$2:AI$2000,B1097,26)," ",INDEX('LŠZ H'!A$2:AI$2000,B1097,25)))</f>
        <v>Šrobárova 30,058 01 Poprad</v>
      </c>
      <c r="L1097" s="456" t="str">
        <f>IF(A1097="P",INDEX('LŠZ P'!A$2:AP$2000,B1097,20),INDEX('LŠZ H'!A$2:AI$2000,B1097,20))</f>
        <v>Šleboda</v>
      </c>
      <c r="M1097" s="456" t="str">
        <f>IF(A1097="P",CONCATENATE(INDEX('LŠZ P'!A$2:AP$2000,B1097,3),"/",INDEX('LŠZ P'!A$2:AP$2000,B1097,4)),CONCATENATE(INDEX('LŠZ H'!A$2:AI$2000,B1097,3),"/",INDEX('LŠZ H'!A$2:AI$2000,B1097,4)))</f>
        <v>BIGOLDEN 3 42/RODEO 125</v>
      </c>
      <c r="N1097" s="456" t="str">
        <f>IF(A1097="P",CONCATENATE(INDEX('LŠZ P'!A$2:AP$2000,B1097,23),";",INDEX('LŠZ P'!A$2:AP$2000,B1097,42)),CONCATENATE(INDEX('LŠZ H'!A$2:AI$2000,B1097,23),";",INDEX('LŠZ H'!A$2:AI$2000,B1097,39)))</f>
        <v>14//19;</v>
      </c>
      <c r="O1097" s="606">
        <v>43855</v>
      </c>
      <c r="P1097" s="605"/>
    </row>
    <row r="1098" spans="1:16" s="601" customFormat="1" x14ac:dyDescent="0.2">
      <c r="A1098" s="463" t="s">
        <v>991</v>
      </c>
      <c r="B1098" s="465">
        <v>609</v>
      </c>
      <c r="C1098" s="607">
        <v>1095</v>
      </c>
      <c r="D1098" s="288" t="str">
        <f>IF(A1098="P",INDEX('LŠZ P'!A$2:AP$2000,B1098,11),INDEX('LŠZ H'!A$2:AI$2000,B1098,11))</f>
        <v>Marián KOČAN</v>
      </c>
      <c r="E1098" s="456" t="str">
        <f>IF(A1098="P",INDEX('LŠZ P'!A$2:AP$2000,B1098,5),INDEX('LŠZ H'!A$2:AI$2000,B1098,5))</f>
        <v>OM-P609</v>
      </c>
      <c r="F1098" s="457">
        <f>IF(A1098="P",INDEX('LŠZ P'!A$2:AP$2000,B1098,6),INDEX('LŠZ H'!A$2:AI$2000,B1098,6))</f>
        <v>0</v>
      </c>
      <c r="G1098" s="289" t="str">
        <f>IF(A1098="P",INDEX('LŠZ P'!A$2:AP$2000,B1098,21),INDEX('LŠZ H'!A$2:AI$2000,B1098,21))</f>
        <v>P</v>
      </c>
      <c r="H1098" s="457">
        <f>IF(A1098="P",INDEX('LŠZ P'!A$2:AP$2000,B1098,17),INDEX('LŠZ H'!A$2:AI$2000,B1098,17))</f>
        <v>14711</v>
      </c>
      <c r="I1098" s="254">
        <v>43146</v>
      </c>
      <c r="J1098" s="289" t="str">
        <f>IF(A1098="P",INDEX('LŠZ P'!A$2:AP$2000,B1098,2),INDEX('LŠZ H'!A$2:AI$2000,B1098,2))</f>
        <v>PK</v>
      </c>
      <c r="K1098" s="456" t="str">
        <f>IF(A1098="P",CONCATENATE(INDEX('LŠZ P'!A$2:AP$2000,B1098,24),",",INDEX('LŠZ P'!A$2:AP$2000,B1098,26)," ",INDEX('LŠZ P'!A$2:AP$2000,B1098,25)),CONCATENATE(INDEX('LŠZ H'!A$2:AI$2000,B1098,24),",",INDEX('LŠZ H'!A$2:AI$2000,B1098,26)," ",INDEX('LŠZ H'!A$2:AI$2000,B1098,25)))</f>
        <v>Šrobárova 30,058 01 Poprad</v>
      </c>
      <c r="L1098" s="456" t="str">
        <f>IF(A1098="P",INDEX('LŠZ P'!A$2:AP$2000,B1098,20),INDEX('LŠZ H'!A$2:AI$2000,B1098,20))</f>
        <v>Šleboda</v>
      </c>
      <c r="M1098" s="456" t="str">
        <f>IF(A1098="P",CONCATENATE(INDEX('LŠZ P'!A$2:AP$2000,B1098,3),"/",INDEX('LŠZ P'!A$2:AP$2000,B1098,4)),CONCATENATE(INDEX('LŠZ H'!A$2:AI$2000,B1098,3),"/",INDEX('LŠZ H'!A$2:AI$2000,B1098,4)))</f>
        <v>OMEGA 8 25/</v>
      </c>
      <c r="N1098" s="456" t="str">
        <f>IF(A1098="P",CONCATENATE(INDEX('LŠZ P'!A$2:AP$2000,B1098,23),";",INDEX('LŠZ P'!A$2:AP$2000,B1098,42)),CONCATENATE(INDEX('LŠZ H'!A$2:AI$2000,B1098,23),";",INDEX('LŠZ H'!A$2:AI$2000,B1098,39)))</f>
        <v>186;</v>
      </c>
      <c r="O1098" s="606">
        <v>43855</v>
      </c>
      <c r="P1098" s="605"/>
    </row>
    <row r="1099" spans="1:16" s="601" customFormat="1" x14ac:dyDescent="0.2">
      <c r="A1099" s="463" t="s">
        <v>991</v>
      </c>
      <c r="B1099" s="465">
        <v>329</v>
      </c>
      <c r="C1099" s="607">
        <v>1096</v>
      </c>
      <c r="D1099" s="288" t="str">
        <f>IF(A1099="P",INDEX('LŠZ P'!A$2:AP$2000,B1099,11),INDEX('LŠZ H'!A$2:AI$2000,B1099,11))</f>
        <v>Marián KOČAN</v>
      </c>
      <c r="E1099" s="456" t="str">
        <f>IF(A1099="P",INDEX('LŠZ P'!A$2:AP$2000,B1099,5),INDEX('LŠZ H'!A$2:AI$2000,B1099,5))</f>
        <v>OM-P329</v>
      </c>
      <c r="F1099" s="457">
        <f>IF(A1099="P",INDEX('LŠZ P'!A$2:AP$2000,B1099,6),INDEX('LŠZ H'!A$2:AI$2000,B1099,6))</f>
        <v>0</v>
      </c>
      <c r="G1099" s="289" t="str">
        <f>IF(A1099="P",INDEX('LŠZ P'!A$2:AP$2000,B1099,21),INDEX('LŠZ H'!A$2:AI$2000,B1099,21))</f>
        <v>P</v>
      </c>
      <c r="H1099" s="457">
        <f>IF(A1099="P",INDEX('LŠZ P'!A$2:AP$2000,B1099,17),INDEX('LŠZ H'!A$2:AI$2000,B1099,17))</f>
        <v>14712</v>
      </c>
      <c r="I1099" s="254">
        <v>43146</v>
      </c>
      <c r="J1099" s="289" t="str">
        <f>IF(A1099="P",INDEX('LŠZ P'!A$2:AP$2000,B1099,2),INDEX('LŠZ H'!A$2:AI$2000,B1099,2))</f>
        <v>MPK</v>
      </c>
      <c r="K1099" s="456" t="str">
        <f>IF(A1099="P",CONCATENATE(INDEX('LŠZ P'!A$2:AP$2000,B1099,24),",",INDEX('LŠZ P'!A$2:AP$2000,B1099,26)," ",INDEX('LŠZ P'!A$2:AP$2000,B1099,25)),CONCATENATE(INDEX('LŠZ H'!A$2:AI$2000,B1099,24),",",INDEX('LŠZ H'!A$2:AI$2000,B1099,26)," ",INDEX('LŠZ H'!A$2:AI$2000,B1099,25)))</f>
        <v>Šrobárova 30,058 01 Poprad</v>
      </c>
      <c r="L1099" s="456" t="str">
        <f>IF(A1099="P",INDEX('LŠZ P'!A$2:AP$2000,B1099,20),INDEX('LŠZ H'!A$2:AI$2000,B1099,20))</f>
        <v>Šleboda</v>
      </c>
      <c r="M1099" s="456" t="str">
        <f>IF(A1099="P",CONCATENATE(INDEX('LŠZ P'!A$2:AP$2000,B1099,3),"/",INDEX('LŠZ P'!A$2:AP$2000,B1099,4)),CONCATENATE(INDEX('LŠZ H'!A$2:AI$2000,B1099,3),"/",INDEX('LŠZ H'!A$2:AI$2000,B1099,4)))</f>
        <v>FORCE SP/</v>
      </c>
      <c r="N1099" s="456" t="str">
        <f>IF(A1099="P",CONCATENATE(INDEX('LŠZ P'!A$2:AP$2000,B1099,23),";",INDEX('LŠZ P'!A$2:AP$2000,B1099,42)),CONCATENATE(INDEX('LŠZ H'!A$2:AI$2000,B1099,23),";",INDEX('LŠZ H'!A$2:AI$2000,B1099,39)))</f>
        <v>15;</v>
      </c>
      <c r="O1099" s="606">
        <v>43855</v>
      </c>
      <c r="P1099" s="605"/>
    </row>
    <row r="1100" spans="1:16" s="601" customFormat="1" x14ac:dyDescent="0.2">
      <c r="A1100" s="463" t="s">
        <v>991</v>
      </c>
      <c r="B1100" s="465">
        <v>393</v>
      </c>
      <c r="C1100" s="607">
        <v>1097</v>
      </c>
      <c r="D1100" s="288" t="str">
        <f>IF(A1100="P",INDEX('LŠZ P'!A$2:AP$2000,B1100,11),INDEX('LŠZ H'!A$2:AI$2000,B1100,11))</f>
        <v>Martina ADAMCOVÁ</v>
      </c>
      <c r="E1100" s="456" t="str">
        <f>IF(A1100="P",INDEX('LŠZ P'!A$2:AP$2000,B1100,5),INDEX('LŠZ H'!A$2:AI$2000,B1100,5))</f>
        <v>OM-P393</v>
      </c>
      <c r="F1100" s="457">
        <f>IF(A1100="P",INDEX('LŠZ P'!A$2:AP$2000,B1100,6),INDEX('LŠZ H'!A$2:AI$2000,B1100,6))</f>
        <v>0</v>
      </c>
      <c r="G1100" s="289" t="str">
        <f>IF(A1100="P",INDEX('LŠZ P'!A$2:AP$2000,B1100,21),INDEX('LŠZ H'!A$2:AI$2000,B1100,21))</f>
        <v>P</v>
      </c>
      <c r="H1100" s="457">
        <f>IF(A1100="P",INDEX('LŠZ P'!A$2:AP$2000,B1100,17),INDEX('LŠZ H'!A$2:AI$2000,B1100,17))</f>
        <v>14710</v>
      </c>
      <c r="I1100" s="254">
        <v>43146</v>
      </c>
      <c r="J1100" s="289" t="str">
        <f>IF(A1100="P",INDEX('LŠZ P'!A$2:AP$2000,B1100,2),INDEX('LŠZ H'!A$2:AI$2000,B1100,2))</f>
        <v>PK</v>
      </c>
      <c r="K1100" s="456" t="str">
        <f>IF(A1100="P",CONCATENATE(INDEX('LŠZ P'!A$2:AP$2000,B1100,24),",",INDEX('LŠZ P'!A$2:AP$2000,B1100,26)," ",INDEX('LŠZ P'!A$2:AP$2000,B1100,25)),CONCATENATE(INDEX('LŠZ H'!A$2:AI$2000,B1100,24),",",INDEX('LŠZ H'!A$2:AI$2000,B1100,26)," ",INDEX('LŠZ H'!A$2:AI$2000,B1100,25)))</f>
        <v>Ťahanovská 41,040 13 Košice</v>
      </c>
      <c r="L1100" s="456" t="str">
        <f>IF(A1100="P",INDEX('LŠZ P'!A$2:AP$2000,B1100,20),INDEX('LŠZ H'!A$2:AI$2000,B1100,20))</f>
        <v>Šleboda</v>
      </c>
      <c r="M1100" s="456" t="str">
        <f>IF(A1100="P",CONCATENATE(INDEX('LŠZ P'!A$2:AP$2000,B1100,3),"/",INDEX('LŠZ P'!A$2:AP$2000,B1100,4)),CONCATENATE(INDEX('LŠZ H'!A$2:AI$2000,B1100,3),"/",INDEX('LŠZ H'!A$2:AI$2000,B1100,4)))</f>
        <v>RUSH 4 MS/</v>
      </c>
      <c r="N1100" s="456" t="str">
        <f>IF(A1100="P",CONCATENATE(INDEX('LŠZ P'!A$2:AP$2000,B1100,23),";",INDEX('LŠZ P'!A$2:AP$2000,B1100,42)),CONCATENATE(INDEX('LŠZ H'!A$2:AI$2000,B1100,23),";",INDEX('LŠZ H'!A$2:AI$2000,B1100,39)))</f>
        <v>9;</v>
      </c>
      <c r="O1100" s="606">
        <v>43855</v>
      </c>
      <c r="P1100" s="605"/>
    </row>
    <row r="1101" spans="1:16" s="601" customFormat="1" x14ac:dyDescent="0.2">
      <c r="A1101" s="463" t="s">
        <v>991</v>
      </c>
      <c r="B1101" s="465">
        <v>1142</v>
      </c>
      <c r="C1101" s="607">
        <v>1098</v>
      </c>
      <c r="D1101" s="288" t="str">
        <f>IF(A1101="P",INDEX('LŠZ P'!A$2:AP$2000,B1101,11),INDEX('LŠZ H'!A$2:AI$2000,B1101,11))</f>
        <v>Marek JÁNOŠÍK</v>
      </c>
      <c r="E1101" s="456" t="str">
        <f>IF(A1101="P",INDEX('LŠZ P'!A$2:AP$2000,B1101,5),INDEX('LŠZ H'!A$2:AI$2000,B1101,5))</f>
        <v>OM-L142</v>
      </c>
      <c r="F1101" s="457">
        <f>IF(A1101="P",INDEX('LŠZ P'!A$2:AP$2000,B1101,6),INDEX('LŠZ H'!A$2:AI$2000,B1101,6))</f>
        <v>0</v>
      </c>
      <c r="G1101" s="289" t="str">
        <f>IF(A1101="P",INDEX('LŠZ P'!A$2:AP$2000,B1101,21),INDEX('LŠZ H'!A$2:AI$2000,B1101,21))</f>
        <v>P</v>
      </c>
      <c r="H1101" s="457">
        <f>IF(A1101="P",INDEX('LŠZ P'!A$2:AP$2000,B1101,17),INDEX('LŠZ H'!A$2:AI$2000,B1101,17))</f>
        <v>16048</v>
      </c>
      <c r="I1101" s="254">
        <v>43146</v>
      </c>
      <c r="J1101" s="289" t="str">
        <f>IF(A1101="P",INDEX('LŠZ P'!A$2:AP$2000,B1101,2),INDEX('LŠZ H'!A$2:AI$2000,B1101,2))</f>
        <v>PK</v>
      </c>
      <c r="K1101" s="456" t="str">
        <f>IF(A1101="P",CONCATENATE(INDEX('LŠZ P'!A$2:AP$2000,B1101,24),",",INDEX('LŠZ P'!A$2:AP$2000,B1101,26)," ",INDEX('LŠZ P'!A$2:AP$2000,B1101,25)),CONCATENATE(INDEX('LŠZ H'!A$2:AI$2000,B1101,24),",",INDEX('LŠZ H'!A$2:AI$2000,B1101,26)," ",INDEX('LŠZ H'!A$2:AI$2000,B1101,25)))</f>
        <v>Cyrila a Metoda 16,038 61 Vrútky</v>
      </c>
      <c r="L1101" s="456" t="str">
        <f>IF(A1101="P",INDEX('LŠZ P'!A$2:AP$2000,B1101,20),INDEX('LŠZ H'!A$2:AI$2000,B1101,20))</f>
        <v>Jánošík</v>
      </c>
      <c r="M1101" s="456" t="str">
        <f>IF(A1101="P",CONCATENATE(INDEX('LŠZ P'!A$2:AP$2000,B1101,3),"/",INDEX('LŠZ P'!A$2:AP$2000,B1101,4)),CONCATENATE(INDEX('LŠZ H'!A$2:AI$2000,B1101,3),"/",INDEX('LŠZ H'!A$2:AI$2000,B1101,4)))</f>
        <v>TRANGO XC 3 M/</v>
      </c>
      <c r="N1101" s="456" t="str">
        <f>IF(A1101="P",CONCATENATE(INDEX('LŠZ P'!A$2:AP$2000,B1101,23),";",INDEX('LŠZ P'!A$2:AP$2000,B1101,42)),CONCATENATE(INDEX('LŠZ H'!A$2:AI$2000,B1101,23),";",INDEX('LŠZ H'!A$2:AI$2000,B1101,39)))</f>
        <v>123;</v>
      </c>
      <c r="O1101" s="606">
        <v>43855</v>
      </c>
      <c r="P1101" s="605"/>
    </row>
    <row r="1102" spans="1:16" s="601" customFormat="1" x14ac:dyDescent="0.2">
      <c r="A1102" s="463" t="s">
        <v>991</v>
      </c>
      <c r="B1102" s="465">
        <v>25</v>
      </c>
      <c r="C1102" s="607">
        <v>1099</v>
      </c>
      <c r="D1102" s="288" t="str">
        <f>IF(A1102="P",INDEX('LŠZ P'!A$2:AP$2000,B1102,11),INDEX('LŠZ H'!A$2:AI$2000,B1102,11))</f>
        <v>Marek JÁNOŠÍK</v>
      </c>
      <c r="E1102" s="456" t="str">
        <f>IF(A1102="P",INDEX('LŠZ P'!A$2:AP$2000,B1102,5),INDEX('LŠZ H'!A$2:AI$2000,B1102,5))</f>
        <v>OM-P025</v>
      </c>
      <c r="F1102" s="457">
        <f>IF(A1102="P",INDEX('LŠZ P'!A$2:AP$2000,B1102,6),INDEX('LŠZ H'!A$2:AI$2000,B1102,6))</f>
        <v>0</v>
      </c>
      <c r="G1102" s="289" t="str">
        <f>IF(A1102="P",INDEX('LŠZ P'!A$2:AP$2000,B1102,21),INDEX('LŠZ H'!A$2:AI$2000,B1102,21))</f>
        <v>P</v>
      </c>
      <c r="H1102" s="457">
        <f>IF(A1102="P",INDEX('LŠZ P'!A$2:AP$2000,B1102,17),INDEX('LŠZ H'!A$2:AI$2000,B1102,17))</f>
        <v>20091</v>
      </c>
      <c r="I1102" s="254">
        <v>43146</v>
      </c>
      <c r="J1102" s="289" t="str">
        <f>IF(A1102="P",INDEX('LŠZ P'!A$2:AP$2000,B1102,2),INDEX('LŠZ H'!A$2:AI$2000,B1102,2))</f>
        <v>PK</v>
      </c>
      <c r="K1102" s="456" t="str">
        <f>IF(A1102="P",CONCATENATE(INDEX('LŠZ P'!A$2:AP$2000,B1102,24),",",INDEX('LŠZ P'!A$2:AP$2000,B1102,26)," ",INDEX('LŠZ P'!A$2:AP$2000,B1102,25)),CONCATENATE(INDEX('LŠZ H'!A$2:AI$2000,B1102,24),",",INDEX('LŠZ H'!A$2:AI$2000,B1102,26)," ",INDEX('LŠZ H'!A$2:AI$2000,B1102,25)))</f>
        <v>Cyrila a Metoda 16,038 61 Vrútky</v>
      </c>
      <c r="L1102" s="456" t="str">
        <f>IF(A1102="P",INDEX('LŠZ P'!A$2:AP$2000,B1102,20),INDEX('LŠZ H'!A$2:AI$2000,B1102,20))</f>
        <v>Jánošík</v>
      </c>
      <c r="M1102" s="456" t="str">
        <f>IF(A1102="P",CONCATENATE(INDEX('LŠZ P'!A$2:AP$2000,B1102,3),"/",INDEX('LŠZ P'!A$2:AP$2000,B1102,4)),CONCATENATE(INDEX('LŠZ H'!A$2:AI$2000,B1102,3),"/",INDEX('LŠZ H'!A$2:AI$2000,B1102,4)))</f>
        <v>AVAX XC 28/</v>
      </c>
      <c r="N1102" s="456" t="str">
        <f>IF(A1102="P",CONCATENATE(INDEX('LŠZ P'!A$2:AP$2000,B1102,23),";",INDEX('LŠZ P'!A$2:AP$2000,B1102,42)),CONCATENATE(INDEX('LŠZ H'!A$2:AI$2000,B1102,23),";",INDEX('LŠZ H'!A$2:AI$2000,B1102,39)))</f>
        <v>214;</v>
      </c>
      <c r="O1102" s="606">
        <v>43855</v>
      </c>
      <c r="P1102" s="605"/>
    </row>
    <row r="1103" spans="1:16" s="601" customFormat="1" x14ac:dyDescent="0.2">
      <c r="A1103" s="463" t="s">
        <v>991</v>
      </c>
      <c r="B1103" s="465">
        <v>578</v>
      </c>
      <c r="C1103" s="607">
        <v>1100</v>
      </c>
      <c r="D1103" s="288" t="str">
        <f>IF(A1103="P",INDEX('LŠZ P'!A$2:AP$2000,B1103,11),INDEX('LŠZ H'!A$2:AI$2000,B1103,11))</f>
        <v>Marek JÁNOŠÍK</v>
      </c>
      <c r="E1103" s="456" t="str">
        <f>IF(A1103="P",INDEX('LŠZ P'!A$2:AP$2000,B1103,5),INDEX('LŠZ H'!A$2:AI$2000,B1103,5))</f>
        <v>OM-P578</v>
      </c>
      <c r="F1103" s="457">
        <f>IF(A1103="P",INDEX('LŠZ P'!A$2:AP$2000,B1103,6),INDEX('LŠZ H'!A$2:AI$2000,B1103,6))</f>
        <v>0</v>
      </c>
      <c r="G1103" s="289" t="str">
        <f>IF(A1103="P",INDEX('LŠZ P'!A$2:AP$2000,B1103,21),INDEX('LŠZ H'!A$2:AI$2000,B1103,21))</f>
        <v>P</v>
      </c>
      <c r="H1103" s="457">
        <f>IF(A1103="P",INDEX('LŠZ P'!A$2:AP$2000,B1103,17),INDEX('LŠZ H'!A$2:AI$2000,B1103,17))</f>
        <v>20095</v>
      </c>
      <c r="I1103" s="254">
        <v>43146</v>
      </c>
      <c r="J1103" s="289" t="str">
        <f>IF(A1103="P",INDEX('LŠZ P'!A$2:AP$2000,B1103,2),INDEX('LŠZ H'!A$2:AI$2000,B1103,2))</f>
        <v>PK</v>
      </c>
      <c r="K1103" s="456" t="str">
        <f>IF(A1103="P",CONCATENATE(INDEX('LŠZ P'!A$2:AP$2000,B1103,24),",",INDEX('LŠZ P'!A$2:AP$2000,B1103,26)," ",INDEX('LŠZ P'!A$2:AP$2000,B1103,25)),CONCATENATE(INDEX('LŠZ H'!A$2:AI$2000,B1103,24),",",INDEX('LŠZ H'!A$2:AI$2000,B1103,26)," ",INDEX('LŠZ H'!A$2:AI$2000,B1103,25)))</f>
        <v>Cyrila a Metoda 16,038 61 Vrútky</v>
      </c>
      <c r="L1103" s="456" t="str">
        <f>IF(A1103="P",INDEX('LŠZ P'!A$2:AP$2000,B1103,20),INDEX('LŠZ H'!A$2:AI$2000,B1103,20))</f>
        <v>Jánošík</v>
      </c>
      <c r="M1103" s="456" t="str">
        <f>IF(A1103="P",CONCATENATE(INDEX('LŠZ P'!A$2:AP$2000,B1103,3),"/",INDEX('LŠZ P'!A$2:AP$2000,B1103,4)),CONCATENATE(INDEX('LŠZ H'!A$2:AI$2000,B1103,3),"/",INDEX('LŠZ H'!A$2:AI$2000,B1103,4)))</f>
        <v>TREND 5 28/</v>
      </c>
      <c r="N1103" s="456" t="str">
        <f>IF(A1103="P",CONCATENATE(INDEX('LŠZ P'!A$2:AP$2000,B1103,23),";",INDEX('LŠZ P'!A$2:AP$2000,B1103,42)),CONCATENATE(INDEX('LŠZ H'!A$2:AI$2000,B1103,23),";",INDEX('LŠZ H'!A$2:AI$2000,B1103,39)))</f>
        <v>17;</v>
      </c>
      <c r="O1103" s="606">
        <v>43855</v>
      </c>
      <c r="P1103" s="605"/>
    </row>
    <row r="1104" spans="1:16" s="601" customFormat="1" x14ac:dyDescent="0.2">
      <c r="A1104" s="463" t="s">
        <v>991</v>
      </c>
      <c r="B1104" s="465">
        <v>1144</v>
      </c>
      <c r="C1104" s="607">
        <v>1101</v>
      </c>
      <c r="D1104" s="288" t="str">
        <f>IF(A1104="P",INDEX('LŠZ P'!A$2:AP$2000,B1104,11),INDEX('LŠZ H'!A$2:AI$2000,B1104,11))</f>
        <v>Marek JÁNOŠÍK</v>
      </c>
      <c r="E1104" s="456" t="str">
        <f>IF(A1104="P",INDEX('LŠZ P'!A$2:AP$2000,B1104,5),INDEX('LŠZ H'!A$2:AI$2000,B1104,5))</f>
        <v>OM-L144</v>
      </c>
      <c r="F1104" s="457">
        <f>IF(A1104="P",INDEX('LŠZ P'!A$2:AP$2000,B1104,6),INDEX('LŠZ H'!A$2:AI$2000,B1104,6))</f>
        <v>0</v>
      </c>
      <c r="G1104" s="289" t="str">
        <f>IF(A1104="P",INDEX('LŠZ P'!A$2:AP$2000,B1104,21),INDEX('LŠZ H'!A$2:AI$2000,B1104,21))</f>
        <v>P</v>
      </c>
      <c r="H1104" s="457">
        <f>IF(A1104="P",INDEX('LŠZ P'!A$2:AP$2000,B1104,17),INDEX('LŠZ H'!A$2:AI$2000,B1104,17))</f>
        <v>20096</v>
      </c>
      <c r="I1104" s="254">
        <v>43146</v>
      </c>
      <c r="J1104" s="289" t="str">
        <f>IF(A1104="P",INDEX('LŠZ P'!A$2:AP$2000,B1104,2),INDEX('LŠZ H'!A$2:AI$2000,B1104,2))</f>
        <v>PK</v>
      </c>
      <c r="K1104" s="456" t="str">
        <f>IF(A1104="P",CONCATENATE(INDEX('LŠZ P'!A$2:AP$2000,B1104,24),",",INDEX('LŠZ P'!A$2:AP$2000,B1104,26)," ",INDEX('LŠZ P'!A$2:AP$2000,B1104,25)),CONCATENATE(INDEX('LŠZ H'!A$2:AI$2000,B1104,24),",",INDEX('LŠZ H'!A$2:AI$2000,B1104,26)," ",INDEX('LŠZ H'!A$2:AI$2000,B1104,25)))</f>
        <v>Cyrila a Metoda 16,038 61 Vrútky</v>
      </c>
      <c r="L1104" s="456" t="str">
        <f>IF(A1104="P",INDEX('LŠZ P'!A$2:AP$2000,B1104,20),INDEX('LŠZ H'!A$2:AI$2000,B1104,20))</f>
        <v>Jánošík</v>
      </c>
      <c r="M1104" s="456" t="str">
        <f>IF(A1104="P",CONCATENATE(INDEX('LŠZ P'!A$2:AP$2000,B1104,3),"/",INDEX('LŠZ P'!A$2:AP$2000,B1104,4)),CONCATENATE(INDEX('LŠZ H'!A$2:AI$2000,B1104,3),"/",INDEX('LŠZ H'!A$2:AI$2000,B1104,4)))</f>
        <v>TRANGO XC 3 S/</v>
      </c>
      <c r="N1104" s="456" t="str">
        <f>IF(A1104="P",CONCATENATE(INDEX('LŠZ P'!A$2:AP$2000,B1104,23),";",INDEX('LŠZ P'!A$2:AP$2000,B1104,42)),CONCATENATE(INDEX('LŠZ H'!A$2:AI$2000,B1104,23),";",INDEX('LŠZ H'!A$2:AI$2000,B1104,39)))</f>
        <v>243;</v>
      </c>
      <c r="O1104" s="606">
        <v>43855</v>
      </c>
      <c r="P1104" s="605"/>
    </row>
    <row r="1105" spans="1:16" s="601" customFormat="1" x14ac:dyDescent="0.2">
      <c r="A1105" s="463" t="s">
        <v>991</v>
      </c>
      <c r="B1105" s="465">
        <v>837</v>
      </c>
      <c r="C1105" s="607">
        <v>1102</v>
      </c>
      <c r="D1105" s="288" t="str">
        <f>IF(A1105="P",INDEX('LŠZ P'!A$2:AP$2000,B1105,11),INDEX('LŠZ H'!A$2:AI$2000,B1105,11))</f>
        <v>Marek JÁNOŠÍK</v>
      </c>
      <c r="E1105" s="456" t="str">
        <f>IF(A1105="P",INDEX('LŠZ P'!A$2:AP$2000,B1105,5),INDEX('LŠZ H'!A$2:AI$2000,B1105,5))</f>
        <v>OM-P837</v>
      </c>
      <c r="F1105" s="457">
        <f>IF(A1105="P",INDEX('LŠZ P'!A$2:AP$2000,B1105,6),INDEX('LŠZ H'!A$2:AI$2000,B1105,6))</f>
        <v>0</v>
      </c>
      <c r="G1105" s="289" t="str">
        <f>IF(A1105="P",INDEX('LŠZ P'!A$2:AP$2000,B1105,21),INDEX('LŠZ H'!A$2:AI$2000,B1105,21))</f>
        <v>P</v>
      </c>
      <c r="H1105" s="457">
        <f>IF(A1105="P",INDEX('LŠZ P'!A$2:AP$2000,B1105,17),INDEX('LŠZ H'!A$2:AI$2000,B1105,17))</f>
        <v>20087</v>
      </c>
      <c r="I1105" s="254">
        <v>43146</v>
      </c>
      <c r="J1105" s="289" t="str">
        <f>IF(A1105="P",INDEX('LŠZ P'!A$2:AP$2000,B1105,2),INDEX('LŠZ H'!A$2:AI$2000,B1105,2))</f>
        <v>PK</v>
      </c>
      <c r="K1105" s="456" t="str">
        <f>IF(A1105="P",CONCATENATE(INDEX('LŠZ P'!A$2:AP$2000,B1105,24),",",INDEX('LŠZ P'!A$2:AP$2000,B1105,26)," ",INDEX('LŠZ P'!A$2:AP$2000,B1105,25)),CONCATENATE(INDEX('LŠZ H'!A$2:AI$2000,B1105,24),",",INDEX('LŠZ H'!A$2:AI$2000,B1105,26)," ",INDEX('LŠZ H'!A$2:AI$2000,B1105,25)))</f>
        <v>Cyrila a Metoda 16,038 61 Vrútky</v>
      </c>
      <c r="L1105" s="456" t="str">
        <f>IF(A1105="P",INDEX('LŠZ P'!A$2:AP$2000,B1105,20),INDEX('LŠZ H'!A$2:AI$2000,B1105,20))</f>
        <v>Jánošík</v>
      </c>
      <c r="M1105" s="456" t="str">
        <f>IF(A1105="P",CONCATENATE(INDEX('LŠZ P'!A$2:AP$2000,B1105,3),"/",INDEX('LŠZ P'!A$2:AP$2000,B1105,4)),CONCATENATE(INDEX('LŠZ H'!A$2:AI$2000,B1105,3),"/",INDEX('LŠZ H'!A$2:AI$2000,B1105,4)))</f>
        <v>TORCK 2/</v>
      </c>
      <c r="N1105" s="456" t="str">
        <f>IF(A1105="P",CONCATENATE(INDEX('LŠZ P'!A$2:AP$2000,B1105,23),";",INDEX('LŠZ P'!A$2:AP$2000,B1105,42)),CONCATENATE(INDEX('LŠZ H'!A$2:AI$2000,B1105,23),";",INDEX('LŠZ H'!A$2:AI$2000,B1105,39)))</f>
        <v>174;</v>
      </c>
      <c r="O1105" s="606">
        <v>43855</v>
      </c>
      <c r="P1105" s="605"/>
    </row>
    <row r="1106" spans="1:16" s="601" customFormat="1" x14ac:dyDescent="0.2">
      <c r="A1106" s="463" t="s">
        <v>991</v>
      </c>
      <c r="B1106" s="465">
        <v>114</v>
      </c>
      <c r="C1106" s="607">
        <v>1103</v>
      </c>
      <c r="D1106" s="288" t="str">
        <f>IF(A1106="P",INDEX('LŠZ P'!A$2:AP$2000,B1106,11),INDEX('LŠZ H'!A$2:AI$2000,B1106,11))</f>
        <v>Marek JÁNOŠÍK</v>
      </c>
      <c r="E1106" s="456" t="str">
        <f>IF(A1106="P",INDEX('LŠZ P'!A$2:AP$2000,B1106,5),INDEX('LŠZ H'!A$2:AI$2000,B1106,5))</f>
        <v>OM–P114</v>
      </c>
      <c r="F1106" s="457">
        <f>IF(A1106="P",INDEX('LŠZ P'!A$2:AP$2000,B1106,6),INDEX('LŠZ H'!A$2:AI$2000,B1106,6))</f>
        <v>0</v>
      </c>
      <c r="G1106" s="289" t="str">
        <f>IF(A1106="P",INDEX('LŠZ P'!A$2:AP$2000,B1106,21),INDEX('LŠZ H'!A$2:AI$2000,B1106,21))</f>
        <v>P</v>
      </c>
      <c r="H1106" s="457">
        <f>IF(A1106="P",INDEX('LŠZ P'!A$2:AP$2000,B1106,17),INDEX('LŠZ H'!A$2:AI$2000,B1106,17))</f>
        <v>17039</v>
      </c>
      <c r="I1106" s="254">
        <v>43146</v>
      </c>
      <c r="J1106" s="289" t="str">
        <f>IF(A1106="P",INDEX('LŠZ P'!A$2:AP$2000,B1106,2),INDEX('LŠZ H'!A$2:AI$2000,B1106,2))</f>
        <v>PK</v>
      </c>
      <c r="K1106" s="456" t="str">
        <f>IF(A1106="P",CONCATENATE(INDEX('LŠZ P'!A$2:AP$2000,B1106,24),",",INDEX('LŠZ P'!A$2:AP$2000,B1106,26)," ",INDEX('LŠZ P'!A$2:AP$2000,B1106,25)),CONCATENATE(INDEX('LŠZ H'!A$2:AI$2000,B1106,24),",",INDEX('LŠZ H'!A$2:AI$2000,B1106,26)," ",INDEX('LŠZ H'!A$2:AI$2000,B1106,25)))</f>
        <v>Cyrila a Metoda 16,038 61 Vrútky</v>
      </c>
      <c r="L1106" s="456" t="str">
        <f>IF(A1106="P",INDEX('LŠZ P'!A$2:AP$2000,B1106,20),INDEX('LŠZ H'!A$2:AI$2000,B1106,20))</f>
        <v>Jánošík</v>
      </c>
      <c r="M1106" s="456" t="str">
        <f>IF(A1106="P",CONCATENATE(INDEX('LŠZ P'!A$2:AP$2000,B1106,3),"/",INDEX('LŠZ P'!A$2:AP$2000,B1106,4)),CONCATENATE(INDEX('LŠZ H'!A$2:AI$2000,B1106,3),"/",INDEX('LŠZ H'!A$2:AI$2000,B1106,4)))</f>
        <v>VEGA 2 S
/</v>
      </c>
      <c r="N1106" s="456" t="str">
        <f>IF(A1106="P",CONCATENATE(INDEX('LŠZ P'!A$2:AP$2000,B1106,23),";",INDEX('LŠZ P'!A$2:AP$2000,B1106,42)),CONCATENATE(INDEX('LŠZ H'!A$2:AI$2000,B1106,23),";",INDEX('LŠZ H'!A$2:AI$2000,B1106,39)))</f>
        <v>90;</v>
      </c>
      <c r="O1106" s="606">
        <v>43855</v>
      </c>
      <c r="P1106" s="605"/>
    </row>
    <row r="1107" spans="1:16" s="601" customFormat="1" x14ac:dyDescent="0.2">
      <c r="A1107" s="463" t="s">
        <v>991</v>
      </c>
      <c r="B1107" s="465">
        <v>836</v>
      </c>
      <c r="C1107" s="607">
        <v>1104</v>
      </c>
      <c r="D1107" s="288" t="str">
        <f>IF(A1107="P",INDEX('LŠZ P'!A$2:AP$2000,B1107,11),INDEX('LŠZ H'!A$2:AI$2000,B1107,11))</f>
        <v>Marek JÁNOŠÍK</v>
      </c>
      <c r="E1107" s="456" t="str">
        <f>IF(A1107="P",INDEX('LŠZ P'!A$2:AP$2000,B1107,5),INDEX('LŠZ H'!A$2:AI$2000,B1107,5))</f>
        <v>OM-P836</v>
      </c>
      <c r="F1107" s="457">
        <f>IF(A1107="P",INDEX('LŠZ P'!A$2:AP$2000,B1107,6),INDEX('LŠZ H'!A$2:AI$2000,B1107,6))</f>
        <v>0</v>
      </c>
      <c r="G1107" s="289" t="str">
        <f>IF(A1107="P",INDEX('LŠZ P'!A$2:AP$2000,B1107,21),INDEX('LŠZ H'!A$2:AI$2000,B1107,21))</f>
        <v>P</v>
      </c>
      <c r="H1107" s="457">
        <f>IF(A1107="P",INDEX('LŠZ P'!A$2:AP$2000,B1107,17),INDEX('LŠZ H'!A$2:AI$2000,B1107,17))</f>
        <v>20092</v>
      </c>
      <c r="I1107" s="254">
        <v>43146</v>
      </c>
      <c r="J1107" s="289" t="str">
        <f>IF(A1107="P",INDEX('LŠZ P'!A$2:AP$2000,B1107,2),INDEX('LŠZ H'!A$2:AI$2000,B1107,2))</f>
        <v>PK</v>
      </c>
      <c r="K1107" s="456" t="str">
        <f>IF(A1107="P",CONCATENATE(INDEX('LŠZ P'!A$2:AP$2000,B1107,24),",",INDEX('LŠZ P'!A$2:AP$2000,B1107,26)," ",INDEX('LŠZ P'!A$2:AP$2000,B1107,25)),CONCATENATE(INDEX('LŠZ H'!A$2:AI$2000,B1107,24),",",INDEX('LŠZ H'!A$2:AI$2000,B1107,26)," ",INDEX('LŠZ H'!A$2:AI$2000,B1107,25)))</f>
        <v>Cyrila a Metoda 16,038 61 Vrútky</v>
      </c>
      <c r="L1107" s="456" t="str">
        <f>IF(A1107="P",INDEX('LŠZ P'!A$2:AP$2000,B1107,20),INDEX('LŠZ H'!A$2:AI$2000,B1107,20))</f>
        <v>Jánošík</v>
      </c>
      <c r="M1107" s="456" t="str">
        <f>IF(A1107="P",CONCATENATE(INDEX('LŠZ P'!A$2:AP$2000,B1107,3),"/",INDEX('LŠZ P'!A$2:AP$2000,B1107,4)),CONCATENATE(INDEX('LŠZ H'!A$2:AI$2000,B1107,3),"/",INDEX('LŠZ H'!A$2:AI$2000,B1107,4)))</f>
        <v>KANGAROO 3/</v>
      </c>
      <c r="N1107" s="456" t="str">
        <f>IF(A1107="P",CONCATENATE(INDEX('LŠZ P'!A$2:AP$2000,B1107,23),";",INDEX('LŠZ P'!A$2:AP$2000,B1107,42)),CONCATENATE(INDEX('LŠZ H'!A$2:AI$2000,B1107,23),";",INDEX('LŠZ H'!A$2:AI$2000,B1107,39)))</f>
        <v>121;</v>
      </c>
      <c r="O1107" s="606">
        <v>43855</v>
      </c>
      <c r="P1107" s="605"/>
    </row>
    <row r="1108" spans="1:16" s="601" customFormat="1" x14ac:dyDescent="0.2">
      <c r="A1108" s="463" t="s">
        <v>991</v>
      </c>
      <c r="B1108" s="465">
        <v>356</v>
      </c>
      <c r="C1108" s="607">
        <v>1105</v>
      </c>
      <c r="D1108" s="288" t="str">
        <f>IF(A1108="P",INDEX('LŠZ P'!A$2:AP$2000,B1108,11),INDEX('LŠZ H'!A$2:AI$2000,B1108,11))</f>
        <v>Marek JÁNOŠÍK</v>
      </c>
      <c r="E1108" s="456" t="str">
        <f>IF(A1108="P",INDEX('LŠZ P'!A$2:AP$2000,B1108,5),INDEX('LŠZ H'!A$2:AI$2000,B1108,5))</f>
        <v>OM-P356</v>
      </c>
      <c r="F1108" s="457">
        <f>IF(A1108="P",INDEX('LŠZ P'!A$2:AP$2000,B1108,6),INDEX('LŠZ H'!A$2:AI$2000,B1108,6))</f>
        <v>0</v>
      </c>
      <c r="G1108" s="289" t="str">
        <f>IF(A1108="P",INDEX('LŠZ P'!A$2:AP$2000,B1108,21),INDEX('LŠZ H'!A$2:AI$2000,B1108,21))</f>
        <v>P</v>
      </c>
      <c r="H1108" s="457">
        <f>IF(A1108="P",INDEX('LŠZ P'!A$2:AP$2000,B1108,17),INDEX('LŠZ H'!A$2:AI$2000,B1108,17))</f>
        <v>16812</v>
      </c>
      <c r="I1108" s="254">
        <v>43146</v>
      </c>
      <c r="J1108" s="289" t="str">
        <f>IF(A1108="P",INDEX('LŠZ P'!A$2:AP$2000,B1108,2),INDEX('LŠZ H'!A$2:AI$2000,B1108,2))</f>
        <v>PK</v>
      </c>
      <c r="K1108" s="456" t="str">
        <f>IF(A1108="P",CONCATENATE(INDEX('LŠZ P'!A$2:AP$2000,B1108,24),",",INDEX('LŠZ P'!A$2:AP$2000,B1108,26)," ",INDEX('LŠZ P'!A$2:AP$2000,B1108,25)),CONCATENATE(INDEX('LŠZ H'!A$2:AI$2000,B1108,24),",",INDEX('LŠZ H'!A$2:AI$2000,B1108,26)," ",INDEX('LŠZ H'!A$2:AI$2000,B1108,25)))</f>
        <v>Cyrila a Metoda 16,038 61 Vrútky</v>
      </c>
      <c r="L1108" s="456" t="str">
        <f>IF(A1108="P",INDEX('LŠZ P'!A$2:AP$2000,B1108,20),INDEX('LŠZ H'!A$2:AI$2000,B1108,20))</f>
        <v>Jánošík</v>
      </c>
      <c r="M1108" s="456" t="str">
        <f>IF(A1108="P",CONCATENATE(INDEX('LŠZ P'!A$2:AP$2000,B1108,3),"/",INDEX('LŠZ P'!A$2:AP$2000,B1108,4)),CONCATENATE(INDEX('LŠZ H'!A$2:AI$2000,B1108,3),"/",INDEX('LŠZ H'!A$2:AI$2000,B1108,4)))</f>
        <v>KIBO L/</v>
      </c>
      <c r="N1108" s="456" t="str">
        <f>IF(A1108="P",CONCATENATE(INDEX('LŠZ P'!A$2:AP$2000,B1108,23),";",INDEX('LŠZ P'!A$2:AP$2000,B1108,42)),CONCATENATE(INDEX('LŠZ H'!A$2:AI$2000,B1108,23),";",INDEX('LŠZ H'!A$2:AI$2000,B1108,39)))</f>
        <v>13;</v>
      </c>
      <c r="O1108" s="606">
        <v>43855</v>
      </c>
      <c r="P1108" s="605"/>
    </row>
    <row r="1109" spans="1:16" s="601" customFormat="1" x14ac:dyDescent="0.2">
      <c r="A1109" s="463" t="s">
        <v>991</v>
      </c>
      <c r="B1109" s="465">
        <v>709</v>
      </c>
      <c r="C1109" s="607">
        <v>1106</v>
      </c>
      <c r="D1109" s="288" t="str">
        <f>IF(A1109="P",INDEX('LŠZ P'!A$2:AP$2000,B1109,11),INDEX('LŠZ H'!A$2:AI$2000,B1109,11))</f>
        <v>Marek JÁNOŠÍK</v>
      </c>
      <c r="E1109" s="456" t="str">
        <f>IF(A1109="P",INDEX('LŠZ P'!A$2:AP$2000,B1109,5),INDEX('LŠZ H'!A$2:AI$2000,B1109,5))</f>
        <v>OM-P709</v>
      </c>
      <c r="F1109" s="457">
        <f>IF(A1109="P",INDEX('LŠZ P'!A$2:AP$2000,B1109,6),INDEX('LŠZ H'!A$2:AI$2000,B1109,6))</f>
        <v>0</v>
      </c>
      <c r="G1109" s="289" t="str">
        <f>IF(A1109="P",INDEX('LŠZ P'!A$2:AP$2000,B1109,21),INDEX('LŠZ H'!A$2:AI$2000,B1109,21))</f>
        <v>P</v>
      </c>
      <c r="H1109" s="457">
        <f>IF(A1109="P",INDEX('LŠZ P'!A$2:AP$2000,B1109,17),INDEX('LŠZ H'!A$2:AI$2000,B1109,17))</f>
        <v>20088</v>
      </c>
      <c r="I1109" s="254">
        <v>43146</v>
      </c>
      <c r="J1109" s="289" t="str">
        <f>IF(A1109="P",INDEX('LŠZ P'!A$2:AP$2000,B1109,2),INDEX('LŠZ H'!A$2:AI$2000,B1109,2))</f>
        <v>PK</v>
      </c>
      <c r="K1109" s="456" t="str">
        <f>IF(A1109="P",CONCATENATE(INDEX('LŠZ P'!A$2:AP$2000,B1109,24),",",INDEX('LŠZ P'!A$2:AP$2000,B1109,26)," ",INDEX('LŠZ P'!A$2:AP$2000,B1109,25)),CONCATENATE(INDEX('LŠZ H'!A$2:AI$2000,B1109,24),",",INDEX('LŠZ H'!A$2:AI$2000,B1109,26)," ",INDEX('LŠZ H'!A$2:AI$2000,B1109,25)))</f>
        <v>Cyrila a Metoda 16,038 61 Vrútky</v>
      </c>
      <c r="L1109" s="456" t="str">
        <f>IF(A1109="P",INDEX('LŠZ P'!A$2:AP$2000,B1109,20),INDEX('LŠZ H'!A$2:AI$2000,B1109,20))</f>
        <v>Jánošík</v>
      </c>
      <c r="M1109" s="456" t="str">
        <f>IF(A1109="P",CONCATENATE(INDEX('LŠZ P'!A$2:AP$2000,B1109,3),"/",INDEX('LŠZ P'!A$2:AP$2000,B1109,4)),CONCATENATE(INDEX('LŠZ H'!A$2:AI$2000,B1109,3),"/",INDEX('LŠZ H'!A$2:AI$2000,B1109,4)))</f>
        <v>FREESTYLE 2 22/</v>
      </c>
      <c r="N1109" s="456" t="str">
        <f>IF(A1109="P",CONCATENATE(INDEX('LŠZ P'!A$2:AP$2000,B1109,23),";",INDEX('LŠZ P'!A$2:AP$2000,B1109,42)),CONCATENATE(INDEX('LŠZ H'!A$2:AI$2000,B1109,23),";",INDEX('LŠZ H'!A$2:AI$2000,B1109,39)))</f>
        <v>45;</v>
      </c>
      <c r="O1109" s="606">
        <v>43855</v>
      </c>
      <c r="P1109" s="605"/>
    </row>
    <row r="1110" spans="1:16" s="601" customFormat="1" x14ac:dyDescent="0.2">
      <c r="A1110" s="463" t="s">
        <v>991</v>
      </c>
      <c r="B1110" s="465">
        <v>106</v>
      </c>
      <c r="C1110" s="607">
        <v>1107</v>
      </c>
      <c r="D1110" s="288" t="str">
        <f>IF(A1110="P",INDEX('LŠZ P'!A$2:AP$2000,B1110,11),INDEX('LŠZ H'!A$2:AI$2000,B1110,11))</f>
        <v>Ing. Miroslav ŠICHULA</v>
      </c>
      <c r="E1110" s="456" t="str">
        <f>IF(A1110="P",INDEX('LŠZ P'!A$2:AP$2000,B1110,5),INDEX('LŠZ H'!A$2:AI$2000,B1110,5))</f>
        <v>OM-P106</v>
      </c>
      <c r="F1110" s="457">
        <f>IF(A1110="P",INDEX('LŠZ P'!A$2:AP$2000,B1110,6),INDEX('LŠZ H'!A$2:AI$2000,B1110,6))</f>
        <v>0</v>
      </c>
      <c r="G1110" s="289" t="str">
        <f>IF(A1110="P",INDEX('LŠZ P'!A$2:AP$2000,B1110,21),INDEX('LŠZ H'!A$2:AI$2000,B1110,21))</f>
        <v>P</v>
      </c>
      <c r="H1110" s="457">
        <f>IF(A1110="P",INDEX('LŠZ P'!A$2:AP$2000,B1110,17),INDEX('LŠZ H'!A$2:AI$2000,B1110,17))</f>
        <v>18626</v>
      </c>
      <c r="I1110" s="254">
        <v>43146</v>
      </c>
      <c r="J1110" s="289" t="str">
        <f>IF(A1110="P",INDEX('LŠZ P'!A$2:AP$2000,B1110,2),INDEX('LŠZ H'!A$2:AI$2000,B1110,2))</f>
        <v>PK</v>
      </c>
      <c r="K1110" s="456" t="str">
        <f>IF(A1110="P",CONCATENATE(INDEX('LŠZ P'!A$2:AP$2000,B1110,24),",",INDEX('LŠZ P'!A$2:AP$2000,B1110,26)," ",INDEX('LŠZ P'!A$2:AP$2000,B1110,25)),CONCATENATE(INDEX('LŠZ H'!A$2:AI$2000,B1110,24),",",INDEX('LŠZ H'!A$2:AI$2000,B1110,26)," ",INDEX('LŠZ H'!A$2:AI$2000,B1110,25)))</f>
        <v>Zlatá 31,048 01 Rožňava</v>
      </c>
      <c r="L1110" s="456" t="str">
        <f>IF(A1110="P",INDEX('LŠZ P'!A$2:AP$2000,B1110,20),INDEX('LŠZ H'!A$2:AI$2000,B1110,20))</f>
        <v>Šáriczki</v>
      </c>
      <c r="M1110" s="456" t="str">
        <f>IF(A1110="P",CONCATENATE(INDEX('LŠZ P'!A$2:AP$2000,B1110,3),"/",INDEX('LŠZ P'!A$2:AP$2000,B1110,4)),CONCATENATE(INDEX('LŠZ H'!A$2:AI$2000,B1110,3),"/",INDEX('LŠZ H'!A$2:AI$2000,B1110,4)))</f>
        <v>NEVADA XS/</v>
      </c>
      <c r="N1110" s="456" t="str">
        <f>IF(A1110="P",CONCATENATE(INDEX('LŠZ P'!A$2:AP$2000,B1110,23),";",INDEX('LŠZ P'!A$2:AP$2000,B1110,42)),CONCATENATE(INDEX('LŠZ H'!A$2:AI$2000,B1110,23),";",INDEX('LŠZ H'!A$2:AI$2000,B1110,39)))</f>
        <v>142,49;</v>
      </c>
      <c r="O1110" s="606">
        <v>43855</v>
      </c>
      <c r="P1110" s="605"/>
    </row>
    <row r="1111" spans="1:16" s="601" customFormat="1" x14ac:dyDescent="0.2">
      <c r="A1111" s="463" t="s">
        <v>680</v>
      </c>
      <c r="B1111" s="465">
        <v>2</v>
      </c>
      <c r="C1111" s="607">
        <v>1108</v>
      </c>
      <c r="D1111" s="288" t="str">
        <f>IF(A1111="P",INDEX('LŠZ P'!A$2:AP$2000,B1111,11),INDEX('LŠZ H'!A$2:AI$2000,B1111,11))</f>
        <v>Ladislav HORVÁTH</v>
      </c>
      <c r="E1111" s="456" t="str">
        <f>IF(A1111="P",INDEX('LŠZ P'!A$2:AP$2000,B1111,5),INDEX('LŠZ H'!A$2:AI$2000,B1111,5))</f>
        <v>OM-H002</v>
      </c>
      <c r="F1111" s="457">
        <f>IF(A1111="P",INDEX('LŠZ P'!A$2:AP$2000,B1111,6),INDEX('LŠZ H'!A$2:AI$2000,B1111,6))</f>
        <v>0</v>
      </c>
      <c r="G1111" s="289" t="str">
        <f>IF(A1111="P",INDEX('LŠZ P'!A$2:AP$2000,B1111,21),INDEX('LŠZ H'!A$2:AI$2000,B1111,21))</f>
        <v>0/0</v>
      </c>
      <c r="H1111" s="457">
        <f>IF(A1111="P",INDEX('LŠZ P'!A$2:AP$2000,B1111,17),INDEX('LŠZ H'!A$2:AI$2000,B1111,17))</f>
        <v>2015</v>
      </c>
      <c r="I1111" s="254">
        <v>43146</v>
      </c>
      <c r="J1111" s="289" t="str">
        <f>IF(A1111="P",INDEX('LŠZ P'!A$2:AP$2000,B1111,2),INDEX('LŠZ H'!A$2:AI$2000,B1111,2))</f>
        <v>MZK</v>
      </c>
      <c r="K1111" s="456" t="str">
        <f>IF(A1111="P",CONCATENATE(INDEX('LŠZ P'!A$2:AP$2000,B1111,24),",",INDEX('LŠZ P'!A$2:AP$2000,B1111,26)," ",INDEX('LŠZ P'!A$2:AP$2000,B1111,25)),CONCATENATE(INDEX('LŠZ H'!A$2:AI$2000,B1111,24),",",INDEX('LŠZ H'!A$2:AI$2000,B1111,26)," ",INDEX('LŠZ H'!A$2:AI$2000,B1111,25)))</f>
        <v>3, 235</v>
      </c>
      <c r="L1111" s="456" t="str">
        <f>IF(A1111="P",INDEX('LŠZ P'!A$2:AP$2000,B1111,20),INDEX('LŠZ H'!A$2:AI$2000,B1111,20))</f>
        <v>P</v>
      </c>
      <c r="M1111" s="456" t="str">
        <f>IF(A1111="P",CONCATENATE(INDEX('LŠZ P'!A$2:AP$2000,B1111,3),"/",INDEX('LŠZ P'!A$2:AP$2000,B1111,4)),CONCATENATE(INDEX('LŠZ H'!A$2:AI$2000,B1111,3),"/",INDEX('LŠZ H'!A$2:AI$2000,B1111,4)))</f>
        <v>APOLLO C15 DD/DELTA JET 2/</v>
      </c>
      <c r="N1111" s="456" t="e">
        <f>IF(A1111="P",CONCATENATE(INDEX('LŠZ P'!A$2:AP$2000,B1111,23),";",INDEX('LŠZ P'!A$2:AP$2000,B1111,42)),CONCATENATE(INDEX('LŠZ H'!A$2:AI$2000,B1111,23),";",INDEX('LŠZ H'!A$2:AI$2000,B1111,39)))</f>
        <v>#REF!</v>
      </c>
      <c r="O1111" s="606">
        <v>43840</v>
      </c>
      <c r="P1111" s="605"/>
    </row>
    <row r="1112" spans="1:16" s="601" customFormat="1" x14ac:dyDescent="0.2">
      <c r="A1112" s="463" t="s">
        <v>680</v>
      </c>
      <c r="B1112" s="465">
        <v>20</v>
      </c>
      <c r="C1112" s="607">
        <v>1109</v>
      </c>
      <c r="D1112" s="288" t="str">
        <f>IF(A1112="P",INDEX('LŠZ P'!A$2:AP$2000,B1112,11),INDEX('LŠZ H'!A$2:AI$2000,B1112,11))</f>
        <v>Ing. Peter REVÚCKY</v>
      </c>
      <c r="E1112" s="456" t="str">
        <f>IF(A1112="P",INDEX('LŠZ P'!A$2:AP$2000,B1112,5),INDEX('LŠZ H'!A$2:AI$2000,B1112,5))</f>
        <v>OM-H020</v>
      </c>
      <c r="F1112" s="457">
        <f>IF(A1112="P",INDEX('LŠZ P'!A$2:AP$2000,B1112,6),INDEX('LŠZ H'!A$2:AI$2000,B1112,6))</f>
        <v>0</v>
      </c>
      <c r="G1112" s="289" t="str">
        <f>IF(A1112="P",INDEX('LŠZ P'!A$2:AP$2000,B1112,21),INDEX('LŠZ H'!A$2:AI$2000,B1112,21))</f>
        <v>25,10/179</v>
      </c>
      <c r="H1112" s="457">
        <f>IF(A1112="P",INDEX('LŠZ P'!A$2:AP$2000,B1112,17),INDEX('LŠZ H'!A$2:AI$2000,B1112,17))</f>
        <v>2000</v>
      </c>
      <c r="I1112" s="254">
        <v>43146</v>
      </c>
      <c r="J1112" s="289" t="str">
        <f>IF(A1112="P",INDEX('LŠZ P'!A$2:AP$2000,B1112,2),INDEX('LŠZ H'!A$2:AI$2000,B1112,2))</f>
        <v>MZK</v>
      </c>
      <c r="K1112" s="456" t="str">
        <f>IF(A1112="P",CONCATENATE(INDEX('LŠZ P'!A$2:AP$2000,B1112,24),",",INDEX('LŠZ P'!A$2:AP$2000,B1112,26)," ",INDEX('LŠZ P'!A$2:AP$2000,B1112,25)),CONCATENATE(INDEX('LŠZ H'!A$2:AI$2000,B1112,24),",",INDEX('LŠZ H'!A$2:AI$2000,B1112,26)," ",INDEX('LŠZ H'!A$2:AI$2000,B1112,25)))</f>
        <v>2, 200</v>
      </c>
      <c r="L1112" s="456" t="str">
        <f>IF(A1112="P",INDEX('LŠZ P'!A$2:AP$2000,B1112,20),INDEX('LŠZ H'!A$2:AI$2000,B1112,20))</f>
        <v>Z</v>
      </c>
      <c r="M1112" s="456" t="str">
        <f>IF(A1112="P",CONCATENATE(INDEX('LŠZ P'!A$2:AP$2000,B1112,3),"/",INDEX('LŠZ P'!A$2:AP$2000,B1112,4)),CONCATENATE(INDEX('LŠZ H'!A$2:AI$2000,B1112,3),"/",INDEX('LŠZ H'!A$2:AI$2000,B1112,4)))</f>
        <v>APOLLO C 17 TN/</v>
      </c>
      <c r="N1112" s="456" t="e">
        <f>IF(A1112="P",CONCATENATE(INDEX('LŠZ P'!A$2:AP$2000,B1112,23),";",INDEX('LŠZ P'!A$2:AP$2000,B1112,42)),CONCATENATE(INDEX('LŠZ H'!A$2:AI$2000,B1112,23),";",INDEX('LŠZ H'!A$2:AI$2000,B1112,39)))</f>
        <v>#REF!</v>
      </c>
      <c r="O1112" s="606">
        <v>43840</v>
      </c>
      <c r="P1112" s="605"/>
    </row>
    <row r="1113" spans="1:16" s="601" customFormat="1" x14ac:dyDescent="0.2">
      <c r="A1113" s="463" t="s">
        <v>991</v>
      </c>
      <c r="B1113" s="465">
        <v>569</v>
      </c>
      <c r="C1113" s="607">
        <v>1110</v>
      </c>
      <c r="D1113" s="288" t="str">
        <f>IF(A1113="P",INDEX('LŠZ P'!A$2:AP$2000,B1113,11),INDEX('LŠZ H'!A$2:AI$2000,B1113,11))</f>
        <v>Ľubomír KRIŽO</v>
      </c>
      <c r="E1113" s="456" t="str">
        <f>IF(A1113="P",INDEX('LŠZ P'!A$2:AP$2000,B1113,5),INDEX('LŠZ H'!A$2:AI$2000,B1113,5))</f>
        <v>OM-P569</v>
      </c>
      <c r="F1113" s="457" t="str">
        <f>IF(A1113="P",INDEX('LŠZ P'!A$2:AP$2000,B1113,6),INDEX('LŠZ H'!A$2:AI$2000,B1113,6))</f>
        <v>P569</v>
      </c>
      <c r="G1113" s="289" t="str">
        <f>IF(A1113="P",INDEX('LŠZ P'!A$2:AP$2000,B1113,21),INDEX('LŠZ H'!A$2:AI$2000,B1113,21))</f>
        <v>P/V</v>
      </c>
      <c r="H1113" s="457">
        <f>IF(A1113="P",INDEX('LŠZ P'!A$2:AP$2000,B1113,17),INDEX('LŠZ H'!A$2:AI$2000,B1113,17))</f>
        <v>20061</v>
      </c>
      <c r="I1113" s="254">
        <v>43146</v>
      </c>
      <c r="J1113" s="289" t="str">
        <f>IF(A1113="P",INDEX('LŠZ P'!A$2:AP$2000,B1113,2),INDEX('LŠZ H'!A$2:AI$2000,B1113,2))</f>
        <v>MPK</v>
      </c>
      <c r="K1113" s="456" t="str">
        <f>IF(A1113="P",CONCATENATE(INDEX('LŠZ P'!A$2:AP$2000,B1113,24),",",INDEX('LŠZ P'!A$2:AP$2000,B1113,26)," ",INDEX('LŠZ P'!A$2:AP$2000,B1113,25)),CONCATENATE(INDEX('LŠZ H'!A$2:AI$2000,B1113,24),",",INDEX('LŠZ H'!A$2:AI$2000,B1113,26)," ",INDEX('LŠZ H'!A$2:AI$2000,B1113,25)))</f>
        <v>Jánskeho 713/7,985 52 Divín</v>
      </c>
      <c r="L1113" s="456" t="str">
        <f>IF(A1113="P",INDEX('LŠZ P'!A$2:AP$2000,B1113,20),INDEX('LŠZ H'!A$2:AI$2000,B1113,20))</f>
        <v>Bohuš/Horváth</v>
      </c>
      <c r="M1113" s="456" t="str">
        <f>IF(A1113="P",CONCATENATE(INDEX('LŠZ P'!A$2:AP$2000,B1113,3),"/",INDEX('LŠZ P'!A$2:AP$2000,B1113,4)),CONCATENATE(INDEX('LŠZ H'!A$2:AI$2000,B1113,3),"/",INDEX('LŠZ H'!A$2:AI$2000,B1113,4)))</f>
        <v>PLUTO 2 L/NIMBUS TRIKE 3</v>
      </c>
      <c r="N1113" s="456" t="str">
        <f>IF(A1113="P",CONCATENATE(INDEX('LŠZ P'!A$2:AP$2000,B1113,23),";",INDEX('LŠZ P'!A$2:AP$2000,B1113,42)),CONCATENATE(INDEX('LŠZ H'!A$2:AI$2000,B1113,23),";",INDEX('LŠZ H'!A$2:AI$2000,B1113,39)))</f>
        <v>96//0;PARA PLS platný do 20.04.2022</v>
      </c>
      <c r="O1113" s="606">
        <v>43869</v>
      </c>
      <c r="P1113" s="605"/>
    </row>
    <row r="1114" spans="1:16" s="601" customFormat="1" x14ac:dyDescent="0.2">
      <c r="A1114" s="463" t="s">
        <v>991</v>
      </c>
      <c r="B1114" s="465">
        <v>1199</v>
      </c>
      <c r="C1114" s="607">
        <v>1111</v>
      </c>
      <c r="D1114" s="288" t="str">
        <f>IF(A1114="P",INDEX('LŠZ P'!A$2:AP$2000,B1114,11),INDEX('LŠZ H'!A$2:AI$2000,B1114,11))</f>
        <v>Ľuboslav GALOVIČ</v>
      </c>
      <c r="E1114" s="456" t="str">
        <f>IF(A1114="P",INDEX('LŠZ P'!A$2:AP$2000,B1114,5),INDEX('LŠZ H'!A$2:AI$2000,B1114,5))</f>
        <v>OM-L199</v>
      </c>
      <c r="F1114" s="457">
        <f>IF(A1114="P",INDEX('LŠZ P'!A$2:AP$2000,B1114,6),INDEX('LŠZ H'!A$2:AI$2000,B1114,6))</f>
        <v>0</v>
      </c>
      <c r="G1114" s="289" t="str">
        <f>IF(A1114="P",INDEX('LŠZ P'!A$2:AP$2000,B1114,21),INDEX('LŠZ H'!A$2:AI$2000,B1114,21))</f>
        <v>P</v>
      </c>
      <c r="H1114" s="457">
        <f>IF(A1114="P",INDEX('LŠZ P'!A$2:AP$2000,B1114,17),INDEX('LŠZ H'!A$2:AI$2000,B1114,17))</f>
        <v>16448</v>
      </c>
      <c r="I1114" s="254">
        <v>43146</v>
      </c>
      <c r="J1114" s="289" t="str">
        <f>IF(A1114="P",INDEX('LŠZ P'!A$2:AP$2000,B1114,2),INDEX('LŠZ H'!A$2:AI$2000,B1114,2))</f>
        <v>PK</v>
      </c>
      <c r="K1114" s="456" t="str">
        <f>IF(A1114="P",CONCATENATE(INDEX('LŠZ P'!A$2:AP$2000,B1114,24),",",INDEX('LŠZ P'!A$2:AP$2000,B1114,26)," ",INDEX('LŠZ P'!A$2:AP$2000,B1114,25)),CONCATENATE(INDEX('LŠZ H'!A$2:AI$2000,B1114,24),",",INDEX('LŠZ H'!A$2:AI$2000,B1114,26)," ",INDEX('LŠZ H'!A$2:AI$2000,B1114,25)))</f>
        <v>SNP 266/1,916 01 Stará Turá</v>
      </c>
      <c r="L1114" s="456" t="str">
        <f>IF(A1114="P",INDEX('LŠZ P'!A$2:AP$2000,B1114,20),INDEX('LŠZ H'!A$2:AI$2000,B1114,20))</f>
        <v>Čierny</v>
      </c>
      <c r="M1114" s="456" t="str">
        <f>IF(A1114="P",CONCATENATE(INDEX('LŠZ P'!A$2:AP$2000,B1114,3),"/",INDEX('LŠZ P'!A$2:AP$2000,B1114,4)),CONCATENATE(INDEX('LŠZ H'!A$2:AI$2000,B1114,3),"/",INDEX('LŠZ H'!A$2:AI$2000,B1114,4)))</f>
        <v>PLUTO 3 ML/</v>
      </c>
      <c r="N1114" s="456" t="str">
        <f>IF(A1114="P",CONCATENATE(INDEX('LŠZ P'!A$2:AP$2000,B1114,23),";",INDEX('LŠZ P'!A$2:AP$2000,B1114,42)),CONCATENATE(INDEX('LŠZ H'!A$2:AI$2000,B1114,23),";",INDEX('LŠZ H'!A$2:AI$2000,B1114,39)))</f>
        <v>6,10;</v>
      </c>
      <c r="O1114" s="606">
        <v>43866</v>
      </c>
      <c r="P1114" s="605"/>
    </row>
    <row r="1115" spans="1:16" s="601" customFormat="1" x14ac:dyDescent="0.2">
      <c r="A1115" s="463" t="s">
        <v>991</v>
      </c>
      <c r="B1115" s="465">
        <v>588</v>
      </c>
      <c r="C1115" s="607">
        <v>1112</v>
      </c>
      <c r="D1115" s="288" t="str">
        <f>IF(A1115="P",INDEX('LŠZ P'!A$2:AP$2000,B1115,11),INDEX('LŠZ H'!A$2:AI$2000,B1115,11))</f>
        <v>Ján RONĎOŠ</v>
      </c>
      <c r="E1115" s="456" t="str">
        <f>IF(A1115="P",INDEX('LŠZ P'!A$2:AP$2000,B1115,5),INDEX('LŠZ H'!A$2:AI$2000,B1115,5))</f>
        <v>OM-P588</v>
      </c>
      <c r="F1115" s="457">
        <f>IF(A1115="P",INDEX('LŠZ P'!A$2:AP$2000,B1115,6),INDEX('LŠZ H'!A$2:AI$2000,B1115,6))</f>
        <v>0</v>
      </c>
      <c r="G1115" s="289" t="str">
        <f>IF(A1115="P",INDEX('LŠZ P'!A$2:AP$2000,B1115,21),INDEX('LŠZ H'!A$2:AI$2000,B1115,21))</f>
        <v>P</v>
      </c>
      <c r="H1115" s="457">
        <f>IF(A1115="P",INDEX('LŠZ P'!A$2:AP$2000,B1115,17),INDEX('LŠZ H'!A$2:AI$2000,B1115,17))</f>
        <v>16860</v>
      </c>
      <c r="I1115" s="254">
        <v>43146</v>
      </c>
      <c r="J1115" s="289" t="str">
        <f>IF(A1115="P",INDEX('LŠZ P'!A$2:AP$2000,B1115,2),INDEX('LŠZ H'!A$2:AI$2000,B1115,2))</f>
        <v>PK</v>
      </c>
      <c r="K1115" s="456" t="str">
        <f>IF(A1115="P",CONCATENATE(INDEX('LŠZ P'!A$2:AP$2000,B1115,24),",",INDEX('LŠZ P'!A$2:AP$2000,B1115,26)," ",INDEX('LŠZ P'!A$2:AP$2000,B1115,25)),CONCATENATE(INDEX('LŠZ H'!A$2:AI$2000,B1115,24),",",INDEX('LŠZ H'!A$2:AI$2000,B1115,26)," ",INDEX('LŠZ H'!A$2:AI$2000,B1115,25)))</f>
        <v>Palkovičova 7,821 08 Bratislava</v>
      </c>
      <c r="L1115" s="456" t="str">
        <f>IF(A1115="P",INDEX('LŠZ P'!A$2:AP$2000,B1115,20),INDEX('LŠZ H'!A$2:AI$2000,B1115,20))</f>
        <v>Kačmár</v>
      </c>
      <c r="M1115" s="456" t="str">
        <f>IF(A1115="P",CONCATENATE(INDEX('LŠZ P'!A$2:AP$2000,B1115,3),"/",INDEX('LŠZ P'!A$2:AP$2000,B1115,4)),CONCATENATE(INDEX('LŠZ H'!A$2:AI$2000,B1115,3),"/",INDEX('LŠZ H'!A$2:AI$2000,B1115,4)))</f>
        <v>GOLDEN 4 26/</v>
      </c>
      <c r="N1115" s="456" t="str">
        <f>IF(A1115="P",CONCATENATE(INDEX('LŠZ P'!A$2:AP$2000,B1115,23),";",INDEX('LŠZ P'!A$2:AP$2000,B1115,42)),CONCATENATE(INDEX('LŠZ H'!A$2:AI$2000,B1115,23),";",INDEX('LŠZ H'!A$2:AI$2000,B1115,39)))</f>
        <v>74;</v>
      </c>
      <c r="O1115" s="606">
        <v>43874</v>
      </c>
      <c r="P1115" s="605"/>
    </row>
    <row r="1116" spans="1:16" s="600" customFormat="1" x14ac:dyDescent="0.2">
      <c r="A1116" s="461"/>
      <c r="B1116" s="603"/>
      <c r="C1116" s="454">
        <v>1113</v>
      </c>
      <c r="D1116" s="288">
        <f>IF(A1116="P",INDEX('LŠZ P'!A$2:AP$2000,B1116,11),INDEX('LŠZ H'!A$2:AI$2000,B1116,11))</f>
        <v>0</v>
      </c>
      <c r="E1116" s="456">
        <f>IF(A1116="P",INDEX('LŠZ P'!A$2:AP$2000,B1116,5),INDEX('LŠZ H'!A$2:AI$2000,B1116,5))</f>
        <v>0</v>
      </c>
      <c r="F1116" s="457">
        <f>IF(A1116="P",INDEX('LŠZ P'!A$2:AP$2000,B1116,6),INDEX('LŠZ H'!A$2:AI$2000,B1116,6))</f>
        <v>0</v>
      </c>
      <c r="G1116" s="289">
        <f>IF(A1116="P",INDEX('LŠZ P'!A$2:AP$2000,B1116,21),INDEX('LŠZ H'!A$2:AI$2000,B1116,21))</f>
        <v>0</v>
      </c>
      <c r="H1116" s="457">
        <f>IF(A1116="P",INDEX('LŠZ P'!A$2:AP$2000,B1116,17),INDEX('LŠZ H'!A$2:AI$2000,B1116,17))</f>
        <v>0</v>
      </c>
      <c r="I1116" s="254">
        <v>43146</v>
      </c>
      <c r="J1116" s="289">
        <f>IF(A1116="P",INDEX('LŠZ P'!A$2:AP$2000,B1116,2),INDEX('LŠZ H'!A$2:AI$2000,B1116,2))</f>
        <v>0</v>
      </c>
      <c r="K1116" s="458" t="str">
        <f>IF(A1116="P",CONCATENATE(INDEX('LŠZ P'!A$2:AP$2000,B1116,24),",",INDEX('LŠZ P'!A$2:AP$2000,B1116,26)," ",INDEX('LŠZ P'!A$2:AP$2000,B1116,25)),CONCATENATE(INDEX('LŠZ H'!A$2:AI$2000,B1116,24),",",INDEX('LŠZ H'!A$2:AI$2000,B1116,26)," ",INDEX('LŠZ H'!A$2:AI$2000,B1116,25)))</f>
        <v xml:space="preserve">, </v>
      </c>
      <c r="L1116" s="456">
        <f>IF(A1116="P",INDEX('LŠZ P'!A$2:AP$2000,B1116,20),INDEX('LŠZ H'!A$2:AI$2000,B1116,20))</f>
        <v>0</v>
      </c>
      <c r="M1116" s="456" t="str">
        <f>IF(A1116="P",CONCATENATE(INDEX('LŠZ P'!A$2:AP$2000,B1116,3),"/",INDEX('LŠZ P'!A$2:AP$2000,B1116,4)),CONCATENATE(INDEX('LŠZ H'!A$2:AI$2000,B1116,3),"/",INDEX('LŠZ H'!A$2:AI$2000,B1116,4)))</f>
        <v>/</v>
      </c>
      <c r="N1116" s="459" t="e">
        <f>IF(A1116="P",CONCATENATE(INDEX('LŠZ P'!A$2:AP$2000,B1116,23),";",INDEX('LŠZ P'!A$2:AP$2000,B1116,42)),CONCATENATE(INDEX('LŠZ H'!A$2:AI$2000,B1116,23),";",INDEX('LŠZ H'!A$2:AI$2000,B1116,39)))</f>
        <v>#REF!</v>
      </c>
      <c r="O1116" s="462">
        <v>43855</v>
      </c>
      <c r="P1116" s="602"/>
    </row>
    <row r="1117" spans="1:16" s="600" customFormat="1" x14ac:dyDescent="0.2">
      <c r="A1117" s="461"/>
      <c r="B1117" s="603"/>
      <c r="C1117" s="454">
        <v>1114</v>
      </c>
      <c r="D1117" s="288">
        <f>IF(A1117="P",INDEX('LŠZ P'!A$2:AP$2000,B1117,11),INDEX('LŠZ H'!A$2:AI$2000,B1117,11))</f>
        <v>0</v>
      </c>
      <c r="E1117" s="456">
        <f>IF(A1117="P",INDEX('LŠZ P'!A$2:AP$2000,B1117,5),INDEX('LŠZ H'!A$2:AI$2000,B1117,5))</f>
        <v>0</v>
      </c>
      <c r="F1117" s="457">
        <f>IF(A1117="P",INDEX('LŠZ P'!A$2:AP$2000,B1117,6),INDEX('LŠZ H'!A$2:AI$2000,B1117,6))</f>
        <v>0</v>
      </c>
      <c r="G1117" s="289">
        <f>IF(A1117="P",INDEX('LŠZ P'!A$2:AP$2000,B1117,21),INDEX('LŠZ H'!A$2:AI$2000,B1117,21))</f>
        <v>0</v>
      </c>
      <c r="H1117" s="457">
        <f>IF(A1117="P",INDEX('LŠZ P'!A$2:AP$2000,B1117,17),INDEX('LŠZ H'!A$2:AI$2000,B1117,17))</f>
        <v>0</v>
      </c>
      <c r="I1117" s="254">
        <v>43146</v>
      </c>
      <c r="J1117" s="289">
        <f>IF(A1117="P",INDEX('LŠZ P'!A$2:AP$2000,B1117,2),INDEX('LŠZ H'!A$2:AI$2000,B1117,2))</f>
        <v>0</v>
      </c>
      <c r="K1117" s="458" t="str">
        <f>IF(A1117="P",CONCATENATE(INDEX('LŠZ P'!A$2:AP$2000,B1117,24),",",INDEX('LŠZ P'!A$2:AP$2000,B1117,26)," ",INDEX('LŠZ P'!A$2:AP$2000,B1117,25)),CONCATENATE(INDEX('LŠZ H'!A$2:AI$2000,B1117,24),",",INDEX('LŠZ H'!A$2:AI$2000,B1117,26)," ",INDEX('LŠZ H'!A$2:AI$2000,B1117,25)))</f>
        <v xml:space="preserve">, </v>
      </c>
      <c r="L1117" s="456">
        <f>IF(A1117="P",INDEX('LŠZ P'!A$2:AP$2000,B1117,20),INDEX('LŠZ H'!A$2:AI$2000,B1117,20))</f>
        <v>0</v>
      </c>
      <c r="M1117" s="456" t="str">
        <f>IF(A1117="P",CONCATENATE(INDEX('LŠZ P'!A$2:AP$2000,B1117,3),"/",INDEX('LŠZ P'!A$2:AP$2000,B1117,4)),CONCATENATE(INDEX('LŠZ H'!A$2:AI$2000,B1117,3),"/",INDEX('LŠZ H'!A$2:AI$2000,B1117,4)))</f>
        <v>/</v>
      </c>
      <c r="N1117" s="459" t="e">
        <f>IF(A1117="P",CONCATENATE(INDEX('LŠZ P'!A$2:AP$2000,B1117,23),";",INDEX('LŠZ P'!A$2:AP$2000,B1117,42)),CONCATENATE(INDEX('LŠZ H'!A$2:AI$2000,B1117,23),";",INDEX('LŠZ H'!A$2:AI$2000,B1117,39)))</f>
        <v>#REF!</v>
      </c>
      <c r="O1117" s="462">
        <v>43855</v>
      </c>
      <c r="P1117" s="602"/>
    </row>
    <row r="1118" spans="1:16" s="600" customFormat="1" x14ac:dyDescent="0.2">
      <c r="A1118" s="461"/>
      <c r="B1118" s="603"/>
      <c r="C1118" s="454">
        <v>1115</v>
      </c>
      <c r="D1118" s="288">
        <f>IF(A1118="P",INDEX('LŠZ P'!A$2:AP$2000,B1118,11),INDEX('LŠZ H'!A$2:AI$2000,B1118,11))</f>
        <v>0</v>
      </c>
      <c r="E1118" s="456">
        <f>IF(A1118="P",INDEX('LŠZ P'!A$2:AP$2000,B1118,5),INDEX('LŠZ H'!A$2:AI$2000,B1118,5))</f>
        <v>0</v>
      </c>
      <c r="F1118" s="457">
        <f>IF(A1118="P",INDEX('LŠZ P'!A$2:AP$2000,B1118,6),INDEX('LŠZ H'!A$2:AI$2000,B1118,6))</f>
        <v>0</v>
      </c>
      <c r="G1118" s="289">
        <f>IF(A1118="P",INDEX('LŠZ P'!A$2:AP$2000,B1118,21),INDEX('LŠZ H'!A$2:AI$2000,B1118,21))</f>
        <v>0</v>
      </c>
      <c r="H1118" s="457">
        <f>IF(A1118="P",INDEX('LŠZ P'!A$2:AP$2000,B1118,17),INDEX('LŠZ H'!A$2:AI$2000,B1118,17))</f>
        <v>0</v>
      </c>
      <c r="I1118" s="254"/>
      <c r="J1118" s="289">
        <f>IF(A1118="P",INDEX('LŠZ P'!A$2:AP$2000,B1118,2),INDEX('LŠZ H'!A$2:AI$2000,B1118,2))</f>
        <v>0</v>
      </c>
      <c r="K1118" s="458" t="str">
        <f>IF(A1118="P",CONCATENATE(INDEX('LŠZ P'!A$2:AP$2000,B1118,24),",",INDEX('LŠZ P'!A$2:AP$2000,B1118,26)," ",INDEX('LŠZ P'!A$2:AP$2000,B1118,25)),CONCATENATE(INDEX('LŠZ H'!A$2:AI$2000,B1118,24),",",INDEX('LŠZ H'!A$2:AI$2000,B1118,26)," ",INDEX('LŠZ H'!A$2:AI$2000,B1118,25)))</f>
        <v xml:space="preserve">, </v>
      </c>
      <c r="L1118" s="456">
        <f>IF(A1118="P",INDEX('LŠZ P'!A$2:AP$2000,B1118,20),INDEX('LŠZ H'!A$2:AI$2000,B1118,20))</f>
        <v>0</v>
      </c>
      <c r="M1118" s="456" t="str">
        <f>IF(A1118="P",CONCATENATE(INDEX('LŠZ P'!A$2:AP$2000,B1118,3),"/",INDEX('LŠZ P'!A$2:AP$2000,B1118,4)),CONCATENATE(INDEX('LŠZ H'!A$2:AI$2000,B1118,3),"/",INDEX('LŠZ H'!A$2:AI$2000,B1118,4)))</f>
        <v>/</v>
      </c>
      <c r="N1118" s="459" t="e">
        <f>IF(A1118="P",CONCATENATE(INDEX('LŠZ P'!A$2:AP$2000,B1118,23),";",INDEX('LŠZ P'!A$2:AP$2000,B1118,42)),CONCATENATE(INDEX('LŠZ H'!A$2:AI$2000,B1118,23),";",INDEX('LŠZ H'!A$2:AI$2000,B1118,39)))</f>
        <v>#REF!</v>
      </c>
      <c r="O1118" s="464"/>
      <c r="P1118" s="602"/>
    </row>
    <row r="1119" spans="1:16" s="600" customFormat="1" x14ac:dyDescent="0.2">
      <c r="A1119" s="461"/>
      <c r="B1119" s="603"/>
      <c r="C1119" s="454">
        <v>1116</v>
      </c>
      <c r="D1119" s="288">
        <f>IF(A1119="P",INDEX('LŠZ P'!A$2:AP$2000,B1119,11),INDEX('LŠZ H'!A$2:AI$2000,B1119,11))</f>
        <v>0</v>
      </c>
      <c r="E1119" s="456">
        <f>IF(A1119="P",INDEX('LŠZ P'!A$2:AP$2000,B1119,5),INDEX('LŠZ H'!A$2:AI$2000,B1119,5))</f>
        <v>0</v>
      </c>
      <c r="F1119" s="457">
        <f>IF(A1119="P",INDEX('LŠZ P'!A$2:AP$2000,B1119,6),INDEX('LŠZ H'!A$2:AI$2000,B1119,6))</f>
        <v>0</v>
      </c>
      <c r="G1119" s="289">
        <f>IF(A1119="P",INDEX('LŠZ P'!A$2:AP$2000,B1119,21),INDEX('LŠZ H'!A$2:AI$2000,B1119,21))</f>
        <v>0</v>
      </c>
      <c r="H1119" s="457">
        <f>IF(A1119="P",INDEX('LŠZ P'!A$2:AP$2000,B1119,17),INDEX('LŠZ H'!A$2:AI$2000,B1119,17))</f>
        <v>0</v>
      </c>
      <c r="I1119" s="254"/>
      <c r="J1119" s="289">
        <f>IF(A1119="P",INDEX('LŠZ P'!A$2:AP$2000,B1119,2),INDEX('LŠZ H'!A$2:AI$2000,B1119,2))</f>
        <v>0</v>
      </c>
      <c r="K1119" s="458" t="str">
        <f>IF(A1119="P",CONCATENATE(INDEX('LŠZ P'!A$2:AP$2000,B1119,24),",",INDEX('LŠZ P'!A$2:AP$2000,B1119,26)," ",INDEX('LŠZ P'!A$2:AP$2000,B1119,25)),CONCATENATE(INDEX('LŠZ H'!A$2:AI$2000,B1119,24),",",INDEX('LŠZ H'!A$2:AI$2000,B1119,26)," ",INDEX('LŠZ H'!A$2:AI$2000,B1119,25)))</f>
        <v xml:space="preserve">, </v>
      </c>
      <c r="L1119" s="456">
        <f>IF(A1119="P",INDEX('LŠZ P'!A$2:AP$2000,B1119,20),INDEX('LŠZ H'!A$2:AI$2000,B1119,20))</f>
        <v>0</v>
      </c>
      <c r="M1119" s="456" t="str">
        <f>IF(A1119="P",CONCATENATE(INDEX('LŠZ P'!A$2:AP$2000,B1119,3),"/",INDEX('LŠZ P'!A$2:AP$2000,B1119,4)),CONCATENATE(INDEX('LŠZ H'!A$2:AI$2000,B1119,3),"/",INDEX('LŠZ H'!A$2:AI$2000,B1119,4)))</f>
        <v>/</v>
      </c>
      <c r="N1119" s="459" t="e">
        <f>IF(A1119="P",CONCATENATE(INDEX('LŠZ P'!A$2:AP$2000,B1119,23),";",INDEX('LŠZ P'!A$2:AP$2000,B1119,42)),CONCATENATE(INDEX('LŠZ H'!A$2:AI$2000,B1119,23),";",INDEX('LŠZ H'!A$2:AI$2000,B1119,39)))</f>
        <v>#REF!</v>
      </c>
      <c r="O1119" s="464"/>
      <c r="P1119" s="602"/>
    </row>
    <row r="1120" spans="1:16" s="600" customFormat="1" x14ac:dyDescent="0.2">
      <c r="A1120" s="461"/>
      <c r="B1120" s="603"/>
      <c r="C1120" s="454">
        <v>1117</v>
      </c>
      <c r="D1120" s="288">
        <f>IF(A1120="P",INDEX('LŠZ P'!A$2:AP$2000,B1120,11),INDEX('LŠZ H'!A$2:AI$2000,B1120,11))</f>
        <v>0</v>
      </c>
      <c r="E1120" s="456">
        <f>IF(A1120="P",INDEX('LŠZ P'!A$2:AP$2000,B1120,5),INDEX('LŠZ H'!A$2:AI$2000,B1120,5))</f>
        <v>0</v>
      </c>
      <c r="F1120" s="457">
        <f>IF(A1120="P",INDEX('LŠZ P'!A$2:AP$2000,B1120,6),INDEX('LŠZ H'!A$2:AI$2000,B1120,6))</f>
        <v>0</v>
      </c>
      <c r="G1120" s="289">
        <f>IF(A1120="P",INDEX('LŠZ P'!A$2:AP$2000,B1120,21),INDEX('LŠZ H'!A$2:AI$2000,B1120,21))</f>
        <v>0</v>
      </c>
      <c r="H1120" s="457">
        <f>IF(A1120="P",INDEX('LŠZ P'!A$2:AP$2000,B1120,17),INDEX('LŠZ H'!A$2:AI$2000,B1120,17))</f>
        <v>0</v>
      </c>
      <c r="I1120" s="254"/>
      <c r="J1120" s="289">
        <f>IF(A1120="P",INDEX('LŠZ P'!A$2:AP$2000,B1120,2),INDEX('LŠZ H'!A$2:AI$2000,B1120,2))</f>
        <v>0</v>
      </c>
      <c r="K1120" s="458" t="str">
        <f>IF(A1120="P",CONCATENATE(INDEX('LŠZ P'!A$2:AP$2000,B1120,24),",",INDEX('LŠZ P'!A$2:AP$2000,B1120,26)," ",INDEX('LŠZ P'!A$2:AP$2000,B1120,25)),CONCATENATE(INDEX('LŠZ H'!A$2:AI$2000,B1120,24),",",INDEX('LŠZ H'!A$2:AI$2000,B1120,26)," ",INDEX('LŠZ H'!A$2:AI$2000,B1120,25)))</f>
        <v xml:space="preserve">, </v>
      </c>
      <c r="L1120" s="456">
        <f>IF(A1120="P",INDEX('LŠZ P'!A$2:AP$2000,B1120,20),INDEX('LŠZ H'!A$2:AI$2000,B1120,20))</f>
        <v>0</v>
      </c>
      <c r="M1120" s="456" t="str">
        <f>IF(A1120="P",CONCATENATE(INDEX('LŠZ P'!A$2:AP$2000,B1120,3),"/",INDEX('LŠZ P'!A$2:AP$2000,B1120,4)),CONCATENATE(INDEX('LŠZ H'!A$2:AI$2000,B1120,3),"/",INDEX('LŠZ H'!A$2:AI$2000,B1120,4)))</f>
        <v>/</v>
      </c>
      <c r="N1120" s="459" t="e">
        <f>IF(A1120="P",CONCATENATE(INDEX('LŠZ P'!A$2:AP$2000,B1120,23),";",INDEX('LŠZ P'!A$2:AP$2000,B1120,42)),CONCATENATE(INDEX('LŠZ H'!A$2:AI$2000,B1120,23),";",INDEX('LŠZ H'!A$2:AI$2000,B1120,39)))</f>
        <v>#REF!</v>
      </c>
      <c r="O1120" s="464"/>
      <c r="P1120" s="602"/>
    </row>
    <row r="1121" spans="1:16" s="600" customFormat="1" x14ac:dyDescent="0.2">
      <c r="A1121" s="461"/>
      <c r="B1121" s="603"/>
      <c r="C1121" s="454">
        <v>1118</v>
      </c>
      <c r="D1121" s="288">
        <f>IF(A1121="P",INDEX('LŠZ P'!A$2:AP$2000,B1121,11),INDEX('LŠZ H'!A$2:AI$2000,B1121,11))</f>
        <v>0</v>
      </c>
      <c r="E1121" s="456">
        <f>IF(A1121="P",INDEX('LŠZ P'!A$2:AP$2000,B1121,5),INDEX('LŠZ H'!A$2:AI$2000,B1121,5))</f>
        <v>0</v>
      </c>
      <c r="F1121" s="457">
        <f>IF(A1121="P",INDEX('LŠZ P'!A$2:AP$2000,B1121,6),INDEX('LŠZ H'!A$2:AI$2000,B1121,6))</f>
        <v>0</v>
      </c>
      <c r="G1121" s="289">
        <f>IF(A1121="P",INDEX('LŠZ P'!A$2:AP$2000,B1121,21),INDEX('LŠZ H'!A$2:AI$2000,B1121,21))</f>
        <v>0</v>
      </c>
      <c r="H1121" s="457">
        <f>IF(A1121="P",INDEX('LŠZ P'!A$2:AP$2000,B1121,17),INDEX('LŠZ H'!A$2:AI$2000,B1121,17))</f>
        <v>0</v>
      </c>
      <c r="I1121" s="254"/>
      <c r="J1121" s="289">
        <f>IF(A1121="P",INDEX('LŠZ P'!A$2:AP$2000,B1121,2),INDEX('LŠZ H'!A$2:AI$2000,B1121,2))</f>
        <v>0</v>
      </c>
      <c r="K1121" s="458" t="str">
        <f>IF(A1121="P",CONCATENATE(INDEX('LŠZ P'!A$2:AP$2000,B1121,24),",",INDEX('LŠZ P'!A$2:AP$2000,B1121,26)," ",INDEX('LŠZ P'!A$2:AP$2000,B1121,25)),CONCATENATE(INDEX('LŠZ H'!A$2:AI$2000,B1121,24),",",INDEX('LŠZ H'!A$2:AI$2000,B1121,26)," ",INDEX('LŠZ H'!A$2:AI$2000,B1121,25)))</f>
        <v xml:space="preserve">, </v>
      </c>
      <c r="L1121" s="456">
        <f>IF(A1121="P",INDEX('LŠZ P'!A$2:AP$2000,B1121,20),INDEX('LŠZ H'!A$2:AI$2000,B1121,20))</f>
        <v>0</v>
      </c>
      <c r="M1121" s="456" t="str">
        <f>IF(A1121="P",CONCATENATE(INDEX('LŠZ P'!A$2:AP$2000,B1121,3),"/",INDEX('LŠZ P'!A$2:AP$2000,B1121,4)),CONCATENATE(INDEX('LŠZ H'!A$2:AI$2000,B1121,3),"/",INDEX('LŠZ H'!A$2:AI$2000,B1121,4)))</f>
        <v>/</v>
      </c>
      <c r="N1121" s="459" t="e">
        <f>IF(A1121="P",CONCATENATE(INDEX('LŠZ P'!A$2:AP$2000,B1121,23),";",INDEX('LŠZ P'!A$2:AP$2000,B1121,42)),CONCATENATE(INDEX('LŠZ H'!A$2:AI$2000,B1121,23),";",INDEX('LŠZ H'!A$2:AI$2000,B1121,39)))</f>
        <v>#REF!</v>
      </c>
      <c r="O1121" s="464"/>
      <c r="P1121" s="602"/>
    </row>
    <row r="1122" spans="1:16" s="600" customFormat="1" x14ac:dyDescent="0.2">
      <c r="A1122" s="461"/>
      <c r="B1122" s="603"/>
      <c r="C1122" s="454">
        <v>1119</v>
      </c>
      <c r="D1122" s="288">
        <f>IF(A1122="P",INDEX('LŠZ P'!A$2:AP$2000,B1122,11),INDEX('LŠZ H'!A$2:AI$2000,B1122,11))</f>
        <v>0</v>
      </c>
      <c r="E1122" s="456">
        <f>IF(A1122="P",INDEX('LŠZ P'!A$2:AP$2000,B1122,5),INDEX('LŠZ H'!A$2:AI$2000,B1122,5))</f>
        <v>0</v>
      </c>
      <c r="F1122" s="457">
        <f>IF(A1122="P",INDEX('LŠZ P'!A$2:AP$2000,B1122,6),INDEX('LŠZ H'!A$2:AI$2000,B1122,6))</f>
        <v>0</v>
      </c>
      <c r="G1122" s="289">
        <f>IF(A1122="P",INDEX('LŠZ P'!A$2:AP$2000,B1122,21),INDEX('LŠZ H'!A$2:AI$2000,B1122,21))</f>
        <v>0</v>
      </c>
      <c r="H1122" s="457">
        <f>IF(A1122="P",INDEX('LŠZ P'!A$2:AP$2000,B1122,17),INDEX('LŠZ H'!A$2:AI$2000,B1122,17))</f>
        <v>0</v>
      </c>
      <c r="I1122" s="254"/>
      <c r="J1122" s="289">
        <f>IF(A1122="P",INDEX('LŠZ P'!A$2:AP$2000,B1122,2),INDEX('LŠZ H'!A$2:AI$2000,B1122,2))</f>
        <v>0</v>
      </c>
      <c r="K1122" s="458" t="str">
        <f>IF(A1122="P",CONCATENATE(INDEX('LŠZ P'!A$2:AP$2000,B1122,24),",",INDEX('LŠZ P'!A$2:AP$2000,B1122,26)," ",INDEX('LŠZ P'!A$2:AP$2000,B1122,25)),CONCATENATE(INDEX('LŠZ H'!A$2:AI$2000,B1122,24),",",INDEX('LŠZ H'!A$2:AI$2000,B1122,26)," ",INDEX('LŠZ H'!A$2:AI$2000,B1122,25)))</f>
        <v xml:space="preserve">, </v>
      </c>
      <c r="L1122" s="456">
        <f>IF(A1122="P",INDEX('LŠZ P'!A$2:AP$2000,B1122,20),INDEX('LŠZ H'!A$2:AI$2000,B1122,20))</f>
        <v>0</v>
      </c>
      <c r="M1122" s="456" t="str">
        <f>IF(A1122="P",CONCATENATE(INDEX('LŠZ P'!A$2:AP$2000,B1122,3),"/",INDEX('LŠZ P'!A$2:AP$2000,B1122,4)),CONCATENATE(INDEX('LŠZ H'!A$2:AI$2000,B1122,3),"/",INDEX('LŠZ H'!A$2:AI$2000,B1122,4)))</f>
        <v>/</v>
      </c>
      <c r="N1122" s="459" t="e">
        <f>IF(A1122="P",CONCATENATE(INDEX('LŠZ P'!A$2:AP$2000,B1122,23),";",INDEX('LŠZ P'!A$2:AP$2000,B1122,42)),CONCATENATE(INDEX('LŠZ H'!A$2:AI$2000,B1122,23),";",INDEX('LŠZ H'!A$2:AI$2000,B1122,39)))</f>
        <v>#REF!</v>
      </c>
      <c r="O1122" s="464"/>
      <c r="P1122" s="602"/>
    </row>
    <row r="1123" spans="1:16" s="600" customFormat="1" x14ac:dyDescent="0.2">
      <c r="A1123" s="461"/>
      <c r="B1123" s="603"/>
      <c r="C1123" s="454">
        <v>1120</v>
      </c>
      <c r="D1123" s="288">
        <f>IF(A1123="P",INDEX('LŠZ P'!A$2:AP$2000,B1123,11),INDEX('LŠZ H'!A$2:AI$2000,B1123,11))</f>
        <v>0</v>
      </c>
      <c r="E1123" s="456">
        <f>IF(A1123="P",INDEX('LŠZ P'!A$2:AP$2000,B1123,5),INDEX('LŠZ H'!A$2:AI$2000,B1123,5))</f>
        <v>0</v>
      </c>
      <c r="F1123" s="457">
        <f>IF(A1123="P",INDEX('LŠZ P'!A$2:AP$2000,B1123,6),INDEX('LŠZ H'!A$2:AI$2000,B1123,6))</f>
        <v>0</v>
      </c>
      <c r="G1123" s="289">
        <f>IF(A1123="P",INDEX('LŠZ P'!A$2:AP$2000,B1123,21),INDEX('LŠZ H'!A$2:AI$2000,B1123,21))</f>
        <v>0</v>
      </c>
      <c r="H1123" s="457">
        <f>IF(A1123="P",INDEX('LŠZ P'!A$2:AP$2000,B1123,17),INDEX('LŠZ H'!A$2:AI$2000,B1123,17))</f>
        <v>0</v>
      </c>
      <c r="I1123" s="254"/>
      <c r="J1123" s="289">
        <f>IF(A1123="P",INDEX('LŠZ P'!A$2:AP$2000,B1123,2),INDEX('LŠZ H'!A$2:AI$2000,B1123,2))</f>
        <v>0</v>
      </c>
      <c r="K1123" s="458" t="str">
        <f>IF(A1123="P",CONCATENATE(INDEX('LŠZ P'!A$2:AP$2000,B1123,24),",",INDEX('LŠZ P'!A$2:AP$2000,B1123,26)," ",INDEX('LŠZ P'!A$2:AP$2000,B1123,25)),CONCATENATE(INDEX('LŠZ H'!A$2:AI$2000,B1123,24),",",INDEX('LŠZ H'!A$2:AI$2000,B1123,26)," ",INDEX('LŠZ H'!A$2:AI$2000,B1123,25)))</f>
        <v xml:space="preserve">, </v>
      </c>
      <c r="L1123" s="456">
        <f>IF(A1123="P",INDEX('LŠZ P'!A$2:AP$2000,B1123,20),INDEX('LŠZ H'!A$2:AI$2000,B1123,20))</f>
        <v>0</v>
      </c>
      <c r="M1123" s="456" t="str">
        <f>IF(A1123="P",CONCATENATE(INDEX('LŠZ P'!A$2:AP$2000,B1123,3),"/",INDEX('LŠZ P'!A$2:AP$2000,B1123,4)),CONCATENATE(INDEX('LŠZ H'!A$2:AI$2000,B1123,3),"/",INDEX('LŠZ H'!A$2:AI$2000,B1123,4)))</f>
        <v>/</v>
      </c>
      <c r="N1123" s="459" t="e">
        <f>IF(A1123="P",CONCATENATE(INDEX('LŠZ P'!A$2:AP$2000,B1123,23),";",INDEX('LŠZ P'!A$2:AP$2000,B1123,42)),CONCATENATE(INDEX('LŠZ H'!A$2:AI$2000,B1123,23),";",INDEX('LŠZ H'!A$2:AI$2000,B1123,39)))</f>
        <v>#REF!</v>
      </c>
      <c r="O1123" s="464"/>
      <c r="P1123" s="602"/>
    </row>
    <row r="1124" spans="1:16" s="600" customFormat="1" x14ac:dyDescent="0.2">
      <c r="A1124" s="461"/>
      <c r="B1124" s="603"/>
      <c r="C1124" s="454">
        <v>1121</v>
      </c>
      <c r="D1124" s="288">
        <f>IF(A1124="P",INDEX('LŠZ P'!A$2:AP$2000,B1124,11),INDEX('LŠZ H'!A$2:AI$2000,B1124,11))</f>
        <v>0</v>
      </c>
      <c r="E1124" s="456">
        <f>IF(A1124="P",INDEX('LŠZ P'!A$2:AP$2000,B1124,5),INDEX('LŠZ H'!A$2:AI$2000,B1124,5))</f>
        <v>0</v>
      </c>
      <c r="F1124" s="457">
        <f>IF(A1124="P",INDEX('LŠZ P'!A$2:AP$2000,B1124,6),INDEX('LŠZ H'!A$2:AI$2000,B1124,6))</f>
        <v>0</v>
      </c>
      <c r="G1124" s="289">
        <f>IF(A1124="P",INDEX('LŠZ P'!A$2:AP$2000,B1124,21),INDEX('LŠZ H'!A$2:AI$2000,B1124,21))</f>
        <v>0</v>
      </c>
      <c r="H1124" s="457">
        <f>IF(A1124="P",INDEX('LŠZ P'!A$2:AP$2000,B1124,17),INDEX('LŠZ H'!A$2:AI$2000,B1124,17))</f>
        <v>0</v>
      </c>
      <c r="I1124" s="254"/>
      <c r="J1124" s="289">
        <f>IF(A1124="P",INDEX('LŠZ P'!A$2:AP$2000,B1124,2),INDEX('LŠZ H'!A$2:AI$2000,B1124,2))</f>
        <v>0</v>
      </c>
      <c r="K1124" s="458" t="str">
        <f>IF(A1124="P",CONCATENATE(INDEX('LŠZ P'!A$2:AP$2000,B1124,24),",",INDEX('LŠZ P'!A$2:AP$2000,B1124,26)," ",INDEX('LŠZ P'!A$2:AP$2000,B1124,25)),CONCATENATE(INDEX('LŠZ H'!A$2:AI$2000,B1124,24),",",INDEX('LŠZ H'!A$2:AI$2000,B1124,26)," ",INDEX('LŠZ H'!A$2:AI$2000,B1124,25)))</f>
        <v xml:space="preserve">, </v>
      </c>
      <c r="L1124" s="456">
        <f>IF(A1124="P",INDEX('LŠZ P'!A$2:AP$2000,B1124,20),INDEX('LŠZ H'!A$2:AI$2000,B1124,20))</f>
        <v>0</v>
      </c>
      <c r="M1124" s="456" t="str">
        <f>IF(A1124="P",CONCATENATE(INDEX('LŠZ P'!A$2:AP$2000,B1124,3),"/",INDEX('LŠZ P'!A$2:AP$2000,B1124,4)),CONCATENATE(INDEX('LŠZ H'!A$2:AI$2000,B1124,3),"/",INDEX('LŠZ H'!A$2:AI$2000,B1124,4)))</f>
        <v>/</v>
      </c>
      <c r="N1124" s="459" t="e">
        <f>IF(A1124="P",CONCATENATE(INDEX('LŠZ P'!A$2:AP$2000,B1124,23),";",INDEX('LŠZ P'!A$2:AP$2000,B1124,42)),CONCATENATE(INDEX('LŠZ H'!A$2:AI$2000,B1124,23),";",INDEX('LŠZ H'!A$2:AI$2000,B1124,39)))</f>
        <v>#REF!</v>
      </c>
      <c r="O1124" s="464"/>
      <c r="P1124" s="602"/>
    </row>
    <row r="1125" spans="1:16" s="600" customFormat="1" x14ac:dyDescent="0.2">
      <c r="A1125" s="461"/>
      <c r="B1125" s="603"/>
      <c r="C1125" s="454">
        <v>1122</v>
      </c>
      <c r="D1125" s="288">
        <f>IF(A1125="P",INDEX('LŠZ P'!A$2:AP$2000,B1125,11),INDEX('LŠZ H'!A$2:AI$2000,B1125,11))</f>
        <v>0</v>
      </c>
      <c r="E1125" s="456">
        <f>IF(A1125="P",INDEX('LŠZ P'!A$2:AP$2000,B1125,5),INDEX('LŠZ H'!A$2:AI$2000,B1125,5))</f>
        <v>0</v>
      </c>
      <c r="F1125" s="457">
        <f>IF(A1125="P",INDEX('LŠZ P'!A$2:AP$2000,B1125,6),INDEX('LŠZ H'!A$2:AI$2000,B1125,6))</f>
        <v>0</v>
      </c>
      <c r="G1125" s="289">
        <f>IF(A1125="P",INDEX('LŠZ P'!A$2:AP$2000,B1125,21),INDEX('LŠZ H'!A$2:AI$2000,B1125,21))</f>
        <v>0</v>
      </c>
      <c r="H1125" s="457">
        <f>IF(A1125="P",INDEX('LŠZ P'!A$2:AP$2000,B1125,17),INDEX('LŠZ H'!A$2:AI$2000,B1125,17))</f>
        <v>0</v>
      </c>
      <c r="I1125" s="254"/>
      <c r="J1125" s="289">
        <f>IF(A1125="P",INDEX('LŠZ P'!A$2:AP$2000,B1125,2),INDEX('LŠZ H'!A$2:AI$2000,B1125,2))</f>
        <v>0</v>
      </c>
      <c r="K1125" s="458" t="str">
        <f>IF(A1125="P",CONCATENATE(INDEX('LŠZ P'!A$2:AP$2000,B1125,24),",",INDEX('LŠZ P'!A$2:AP$2000,B1125,26)," ",INDEX('LŠZ P'!A$2:AP$2000,B1125,25)),CONCATENATE(INDEX('LŠZ H'!A$2:AI$2000,B1125,24),",",INDEX('LŠZ H'!A$2:AI$2000,B1125,26)," ",INDEX('LŠZ H'!A$2:AI$2000,B1125,25)))</f>
        <v xml:space="preserve">, </v>
      </c>
      <c r="L1125" s="456">
        <f>IF(A1125="P",INDEX('LŠZ P'!A$2:AP$2000,B1125,20),INDEX('LŠZ H'!A$2:AI$2000,B1125,20))</f>
        <v>0</v>
      </c>
      <c r="M1125" s="456" t="str">
        <f>IF(A1125="P",CONCATENATE(INDEX('LŠZ P'!A$2:AP$2000,B1125,3),"/",INDEX('LŠZ P'!A$2:AP$2000,B1125,4)),CONCATENATE(INDEX('LŠZ H'!A$2:AI$2000,B1125,3),"/",INDEX('LŠZ H'!A$2:AI$2000,B1125,4)))</f>
        <v>/</v>
      </c>
      <c r="N1125" s="459" t="e">
        <f>IF(A1125="P",CONCATENATE(INDEX('LŠZ P'!A$2:AP$2000,B1125,23),";",INDEX('LŠZ P'!A$2:AP$2000,B1125,42)),CONCATENATE(INDEX('LŠZ H'!A$2:AI$2000,B1125,23),";",INDEX('LŠZ H'!A$2:AI$2000,B1125,39)))</f>
        <v>#REF!</v>
      </c>
      <c r="O1125" s="464"/>
      <c r="P1125" s="602"/>
    </row>
    <row r="1126" spans="1:16" s="600" customFormat="1" x14ac:dyDescent="0.2">
      <c r="A1126" s="461"/>
      <c r="B1126" s="603"/>
      <c r="C1126" s="454">
        <v>1123</v>
      </c>
      <c r="D1126" s="288">
        <f>IF(A1126="P",INDEX('LŠZ P'!A$2:AP$2000,B1126,11),INDEX('LŠZ H'!A$2:AI$2000,B1126,11))</f>
        <v>0</v>
      </c>
      <c r="E1126" s="456">
        <f>IF(A1126="P",INDEX('LŠZ P'!A$2:AP$2000,B1126,5),INDEX('LŠZ H'!A$2:AI$2000,B1126,5))</f>
        <v>0</v>
      </c>
      <c r="F1126" s="457">
        <f>IF(A1126="P",INDEX('LŠZ P'!A$2:AP$2000,B1126,6),INDEX('LŠZ H'!A$2:AI$2000,B1126,6))</f>
        <v>0</v>
      </c>
      <c r="G1126" s="289">
        <f>IF(A1126="P",INDEX('LŠZ P'!A$2:AP$2000,B1126,21),INDEX('LŠZ H'!A$2:AI$2000,B1126,21))</f>
        <v>0</v>
      </c>
      <c r="H1126" s="457">
        <f>IF(A1126="P",INDEX('LŠZ P'!A$2:AP$2000,B1126,17),INDEX('LŠZ H'!A$2:AI$2000,B1126,17))</f>
        <v>0</v>
      </c>
      <c r="I1126" s="254"/>
      <c r="J1126" s="289">
        <f>IF(A1126="P",INDEX('LŠZ P'!A$2:AP$2000,B1126,2),INDEX('LŠZ H'!A$2:AI$2000,B1126,2))</f>
        <v>0</v>
      </c>
      <c r="K1126" s="458" t="str">
        <f>IF(A1126="P",CONCATENATE(INDEX('LŠZ P'!A$2:AP$2000,B1126,24),",",INDEX('LŠZ P'!A$2:AP$2000,B1126,26)," ",INDEX('LŠZ P'!A$2:AP$2000,B1126,25)),CONCATENATE(INDEX('LŠZ H'!A$2:AI$2000,B1126,24),",",INDEX('LŠZ H'!A$2:AI$2000,B1126,26)," ",INDEX('LŠZ H'!A$2:AI$2000,B1126,25)))</f>
        <v xml:space="preserve">, </v>
      </c>
      <c r="L1126" s="456">
        <f>IF(A1126="P",INDEX('LŠZ P'!A$2:AP$2000,B1126,20),INDEX('LŠZ H'!A$2:AI$2000,B1126,20))</f>
        <v>0</v>
      </c>
      <c r="M1126" s="456" t="str">
        <f>IF(A1126="P",CONCATENATE(INDEX('LŠZ P'!A$2:AP$2000,B1126,3),"/",INDEX('LŠZ P'!A$2:AP$2000,B1126,4)),CONCATENATE(INDEX('LŠZ H'!A$2:AI$2000,B1126,3),"/",INDEX('LŠZ H'!A$2:AI$2000,B1126,4)))</f>
        <v>/</v>
      </c>
      <c r="N1126" s="459" t="e">
        <f>IF(A1126="P",CONCATENATE(INDEX('LŠZ P'!A$2:AP$2000,B1126,23),";",INDEX('LŠZ P'!A$2:AP$2000,B1126,42)),CONCATENATE(INDEX('LŠZ H'!A$2:AI$2000,B1126,23),";",INDEX('LŠZ H'!A$2:AI$2000,B1126,39)))</f>
        <v>#REF!</v>
      </c>
      <c r="O1126" s="464"/>
      <c r="P1126" s="602"/>
    </row>
    <row r="1127" spans="1:16" s="600" customFormat="1" x14ac:dyDescent="0.2">
      <c r="A1127" s="461"/>
      <c r="B1127" s="603"/>
      <c r="C1127" s="454">
        <v>1124</v>
      </c>
      <c r="D1127" s="288">
        <f>IF(A1127="P",INDEX('LŠZ P'!A$2:AP$2000,B1127,11),INDEX('LŠZ H'!A$2:AI$2000,B1127,11))</f>
        <v>0</v>
      </c>
      <c r="E1127" s="456">
        <f>IF(A1127="P",INDEX('LŠZ P'!A$2:AP$2000,B1127,5),INDEX('LŠZ H'!A$2:AI$2000,B1127,5))</f>
        <v>0</v>
      </c>
      <c r="F1127" s="457">
        <f>IF(A1127="P",INDEX('LŠZ P'!A$2:AP$2000,B1127,6),INDEX('LŠZ H'!A$2:AI$2000,B1127,6))</f>
        <v>0</v>
      </c>
      <c r="G1127" s="289">
        <f>IF(A1127="P",INDEX('LŠZ P'!A$2:AP$2000,B1127,21),INDEX('LŠZ H'!A$2:AI$2000,B1127,21))</f>
        <v>0</v>
      </c>
      <c r="H1127" s="457">
        <f>IF(A1127="P",INDEX('LŠZ P'!A$2:AP$2000,B1127,17),INDEX('LŠZ H'!A$2:AI$2000,B1127,17))</f>
        <v>0</v>
      </c>
      <c r="I1127" s="254"/>
      <c r="J1127" s="289">
        <f>IF(A1127="P",INDEX('LŠZ P'!A$2:AP$2000,B1127,2),INDEX('LŠZ H'!A$2:AI$2000,B1127,2))</f>
        <v>0</v>
      </c>
      <c r="K1127" s="458" t="str">
        <f>IF(A1127="P",CONCATENATE(INDEX('LŠZ P'!A$2:AP$2000,B1127,24),",",INDEX('LŠZ P'!A$2:AP$2000,B1127,26)," ",INDEX('LŠZ P'!A$2:AP$2000,B1127,25)),CONCATENATE(INDEX('LŠZ H'!A$2:AI$2000,B1127,24),",",INDEX('LŠZ H'!A$2:AI$2000,B1127,26)," ",INDEX('LŠZ H'!A$2:AI$2000,B1127,25)))</f>
        <v xml:space="preserve">, </v>
      </c>
      <c r="L1127" s="456">
        <f>IF(A1127="P",INDEX('LŠZ P'!A$2:AP$2000,B1127,20),INDEX('LŠZ H'!A$2:AI$2000,B1127,20))</f>
        <v>0</v>
      </c>
      <c r="M1127" s="456" t="str">
        <f>IF(A1127="P",CONCATENATE(INDEX('LŠZ P'!A$2:AP$2000,B1127,3),"/",INDEX('LŠZ P'!A$2:AP$2000,B1127,4)),CONCATENATE(INDEX('LŠZ H'!A$2:AI$2000,B1127,3),"/",INDEX('LŠZ H'!A$2:AI$2000,B1127,4)))</f>
        <v>/</v>
      </c>
      <c r="N1127" s="459" t="e">
        <f>IF(A1127="P",CONCATENATE(INDEX('LŠZ P'!A$2:AP$2000,B1127,23),";",INDEX('LŠZ P'!A$2:AP$2000,B1127,42)),CONCATENATE(INDEX('LŠZ H'!A$2:AI$2000,B1127,23),";",INDEX('LŠZ H'!A$2:AI$2000,B1127,39)))</f>
        <v>#REF!</v>
      </c>
      <c r="O1127" s="464"/>
      <c r="P1127" s="602"/>
    </row>
    <row r="1128" spans="1:16" s="600" customFormat="1" x14ac:dyDescent="0.2">
      <c r="A1128" s="461"/>
      <c r="B1128" s="603"/>
      <c r="C1128" s="454">
        <v>1125</v>
      </c>
      <c r="D1128" s="288">
        <f>IF(A1128="P",INDEX('LŠZ P'!A$2:AP$2000,B1128,11),INDEX('LŠZ H'!A$2:AI$2000,B1128,11))</f>
        <v>0</v>
      </c>
      <c r="E1128" s="456">
        <f>IF(A1128="P",INDEX('LŠZ P'!A$2:AP$2000,B1128,5),INDEX('LŠZ H'!A$2:AI$2000,B1128,5))</f>
        <v>0</v>
      </c>
      <c r="F1128" s="457">
        <f>IF(A1128="P",INDEX('LŠZ P'!A$2:AP$2000,B1128,6),INDEX('LŠZ H'!A$2:AI$2000,B1128,6))</f>
        <v>0</v>
      </c>
      <c r="G1128" s="289">
        <f>IF(A1128="P",INDEX('LŠZ P'!A$2:AP$2000,B1128,21),INDEX('LŠZ H'!A$2:AI$2000,B1128,21))</f>
        <v>0</v>
      </c>
      <c r="H1128" s="457">
        <f>IF(A1128="P",INDEX('LŠZ P'!A$2:AP$2000,B1128,17),INDEX('LŠZ H'!A$2:AI$2000,B1128,17))</f>
        <v>0</v>
      </c>
      <c r="I1128" s="254"/>
      <c r="J1128" s="289">
        <f>IF(A1128="P",INDEX('LŠZ P'!A$2:AP$2000,B1128,2),INDEX('LŠZ H'!A$2:AI$2000,B1128,2))</f>
        <v>0</v>
      </c>
      <c r="K1128" s="458" t="str">
        <f>IF(A1128="P",CONCATENATE(INDEX('LŠZ P'!A$2:AP$2000,B1128,24),",",INDEX('LŠZ P'!A$2:AP$2000,B1128,26)," ",INDEX('LŠZ P'!A$2:AP$2000,B1128,25)),CONCATENATE(INDEX('LŠZ H'!A$2:AI$2000,B1128,24),",",INDEX('LŠZ H'!A$2:AI$2000,B1128,26)," ",INDEX('LŠZ H'!A$2:AI$2000,B1128,25)))</f>
        <v xml:space="preserve">, </v>
      </c>
      <c r="L1128" s="456">
        <f>IF(A1128="P",INDEX('LŠZ P'!A$2:AP$2000,B1128,20),INDEX('LŠZ H'!A$2:AI$2000,B1128,20))</f>
        <v>0</v>
      </c>
      <c r="M1128" s="456" t="str">
        <f>IF(A1128="P",CONCATENATE(INDEX('LŠZ P'!A$2:AP$2000,B1128,3),"/",INDEX('LŠZ P'!A$2:AP$2000,B1128,4)),CONCATENATE(INDEX('LŠZ H'!A$2:AI$2000,B1128,3),"/",INDEX('LŠZ H'!A$2:AI$2000,B1128,4)))</f>
        <v>/</v>
      </c>
      <c r="N1128" s="459" t="e">
        <f>IF(A1128="P",CONCATENATE(INDEX('LŠZ P'!A$2:AP$2000,B1128,23),";",INDEX('LŠZ P'!A$2:AP$2000,B1128,42)),CONCATENATE(INDEX('LŠZ H'!A$2:AI$2000,B1128,23),";",INDEX('LŠZ H'!A$2:AI$2000,B1128,39)))</f>
        <v>#REF!</v>
      </c>
      <c r="O1128" s="464"/>
      <c r="P1128" s="602"/>
    </row>
    <row r="1129" spans="1:16" s="600" customFormat="1" x14ac:dyDescent="0.2">
      <c r="A1129" s="461"/>
      <c r="B1129" s="603"/>
      <c r="C1129" s="454">
        <v>1126</v>
      </c>
      <c r="D1129" s="288">
        <f>IF(A1129="P",INDEX('LŠZ P'!A$2:AP$2000,B1129,11),INDEX('LŠZ H'!A$2:AI$2000,B1129,11))</f>
        <v>0</v>
      </c>
      <c r="E1129" s="456">
        <f>IF(A1129="P",INDEX('LŠZ P'!A$2:AP$2000,B1129,5),INDEX('LŠZ H'!A$2:AI$2000,B1129,5))</f>
        <v>0</v>
      </c>
      <c r="F1129" s="457">
        <f>IF(A1129="P",INDEX('LŠZ P'!A$2:AP$2000,B1129,6),INDEX('LŠZ H'!A$2:AI$2000,B1129,6))</f>
        <v>0</v>
      </c>
      <c r="G1129" s="289">
        <f>IF(A1129="P",INDEX('LŠZ P'!A$2:AP$2000,B1129,21),INDEX('LŠZ H'!A$2:AI$2000,B1129,21))</f>
        <v>0</v>
      </c>
      <c r="H1129" s="457">
        <f>IF(A1129="P",INDEX('LŠZ P'!A$2:AP$2000,B1129,17),INDEX('LŠZ H'!A$2:AI$2000,B1129,17))</f>
        <v>0</v>
      </c>
      <c r="I1129" s="254"/>
      <c r="J1129" s="289">
        <f>IF(A1129="P",INDEX('LŠZ P'!A$2:AP$2000,B1129,2),INDEX('LŠZ H'!A$2:AI$2000,B1129,2))</f>
        <v>0</v>
      </c>
      <c r="K1129" s="458" t="str">
        <f>IF(A1129="P",CONCATENATE(INDEX('LŠZ P'!A$2:AP$2000,B1129,24),",",INDEX('LŠZ P'!A$2:AP$2000,B1129,26)," ",INDEX('LŠZ P'!A$2:AP$2000,B1129,25)),CONCATENATE(INDEX('LŠZ H'!A$2:AI$2000,B1129,24),",",INDEX('LŠZ H'!A$2:AI$2000,B1129,26)," ",INDEX('LŠZ H'!A$2:AI$2000,B1129,25)))</f>
        <v xml:space="preserve">, </v>
      </c>
      <c r="L1129" s="456">
        <f>IF(A1129="P",INDEX('LŠZ P'!A$2:AP$2000,B1129,20),INDEX('LŠZ H'!A$2:AI$2000,B1129,20))</f>
        <v>0</v>
      </c>
      <c r="M1129" s="456" t="str">
        <f>IF(A1129="P",CONCATENATE(INDEX('LŠZ P'!A$2:AP$2000,B1129,3),"/",INDEX('LŠZ P'!A$2:AP$2000,B1129,4)),CONCATENATE(INDEX('LŠZ H'!A$2:AI$2000,B1129,3),"/",INDEX('LŠZ H'!A$2:AI$2000,B1129,4)))</f>
        <v>/</v>
      </c>
      <c r="N1129" s="459" t="e">
        <f>IF(A1129="P",CONCATENATE(INDEX('LŠZ P'!A$2:AP$2000,B1129,23),";",INDEX('LŠZ P'!A$2:AP$2000,B1129,42)),CONCATENATE(INDEX('LŠZ H'!A$2:AI$2000,B1129,23),";",INDEX('LŠZ H'!A$2:AI$2000,B1129,39)))</f>
        <v>#REF!</v>
      </c>
      <c r="O1129" s="464"/>
      <c r="P1129" s="602"/>
    </row>
    <row r="1130" spans="1:16" s="600" customFormat="1" x14ac:dyDescent="0.2">
      <c r="A1130" s="461"/>
      <c r="B1130" s="603"/>
      <c r="C1130" s="454">
        <v>1127</v>
      </c>
      <c r="D1130" s="288">
        <f>IF(A1130="P",INDEX('LŠZ P'!A$2:AP$2000,B1130,11),INDEX('LŠZ H'!A$2:AI$2000,B1130,11))</f>
        <v>0</v>
      </c>
      <c r="E1130" s="456">
        <f>IF(A1130="P",INDEX('LŠZ P'!A$2:AP$2000,B1130,5),INDEX('LŠZ H'!A$2:AI$2000,B1130,5))</f>
        <v>0</v>
      </c>
      <c r="F1130" s="457">
        <f>IF(A1130="P",INDEX('LŠZ P'!A$2:AP$2000,B1130,6),INDEX('LŠZ H'!A$2:AI$2000,B1130,6))</f>
        <v>0</v>
      </c>
      <c r="G1130" s="289">
        <f>IF(A1130="P",INDEX('LŠZ P'!A$2:AP$2000,B1130,21),INDEX('LŠZ H'!A$2:AI$2000,B1130,21))</f>
        <v>0</v>
      </c>
      <c r="H1130" s="457">
        <f>IF(A1130="P",INDEX('LŠZ P'!A$2:AP$2000,B1130,17),INDEX('LŠZ H'!A$2:AI$2000,B1130,17))</f>
        <v>0</v>
      </c>
      <c r="I1130" s="254"/>
      <c r="J1130" s="289">
        <f>IF(A1130="P",INDEX('LŠZ P'!A$2:AP$2000,B1130,2),INDEX('LŠZ H'!A$2:AI$2000,B1130,2))</f>
        <v>0</v>
      </c>
      <c r="K1130" s="458" t="str">
        <f>IF(A1130="P",CONCATENATE(INDEX('LŠZ P'!A$2:AP$2000,B1130,24),",",INDEX('LŠZ P'!A$2:AP$2000,B1130,26)," ",INDEX('LŠZ P'!A$2:AP$2000,B1130,25)),CONCATENATE(INDEX('LŠZ H'!A$2:AI$2000,B1130,24),",",INDEX('LŠZ H'!A$2:AI$2000,B1130,26)," ",INDEX('LŠZ H'!A$2:AI$2000,B1130,25)))</f>
        <v xml:space="preserve">, </v>
      </c>
      <c r="L1130" s="456">
        <f>IF(A1130="P",INDEX('LŠZ P'!A$2:AP$2000,B1130,20),INDEX('LŠZ H'!A$2:AI$2000,B1130,20))</f>
        <v>0</v>
      </c>
      <c r="M1130" s="456" t="str">
        <f>IF(A1130="P",CONCATENATE(INDEX('LŠZ P'!A$2:AP$2000,B1130,3),"/",INDEX('LŠZ P'!A$2:AP$2000,B1130,4)),CONCATENATE(INDEX('LŠZ H'!A$2:AI$2000,B1130,3),"/",INDEX('LŠZ H'!A$2:AI$2000,B1130,4)))</f>
        <v>/</v>
      </c>
      <c r="N1130" s="459" t="e">
        <f>IF(A1130="P",CONCATENATE(INDEX('LŠZ P'!A$2:AP$2000,B1130,23),";",INDEX('LŠZ P'!A$2:AP$2000,B1130,42)),CONCATENATE(INDEX('LŠZ H'!A$2:AI$2000,B1130,23),";",INDEX('LŠZ H'!A$2:AI$2000,B1130,39)))</f>
        <v>#REF!</v>
      </c>
      <c r="O1130" s="464"/>
      <c r="P1130" s="602"/>
    </row>
    <row r="1131" spans="1:16" s="600" customFormat="1" x14ac:dyDescent="0.2">
      <c r="A1131" s="461"/>
      <c r="B1131" s="603"/>
      <c r="C1131" s="454">
        <v>1128</v>
      </c>
      <c r="D1131" s="288">
        <f>IF(A1131="P",INDEX('LŠZ P'!A$2:AP$2000,B1131,11),INDEX('LŠZ H'!A$2:AI$2000,B1131,11))</f>
        <v>0</v>
      </c>
      <c r="E1131" s="456">
        <f>IF(A1131="P",INDEX('LŠZ P'!A$2:AP$2000,B1131,5),INDEX('LŠZ H'!A$2:AI$2000,B1131,5))</f>
        <v>0</v>
      </c>
      <c r="F1131" s="457">
        <f>IF(A1131="P",INDEX('LŠZ P'!A$2:AP$2000,B1131,6),INDEX('LŠZ H'!A$2:AI$2000,B1131,6))</f>
        <v>0</v>
      </c>
      <c r="G1131" s="289">
        <f>IF(A1131="P",INDEX('LŠZ P'!A$2:AP$2000,B1131,21),INDEX('LŠZ H'!A$2:AI$2000,B1131,21))</f>
        <v>0</v>
      </c>
      <c r="H1131" s="457">
        <f>IF(A1131="P",INDEX('LŠZ P'!A$2:AP$2000,B1131,17),INDEX('LŠZ H'!A$2:AI$2000,B1131,17))</f>
        <v>0</v>
      </c>
      <c r="I1131" s="254"/>
      <c r="J1131" s="289">
        <f>IF(A1131="P",INDEX('LŠZ P'!A$2:AP$2000,B1131,2),INDEX('LŠZ H'!A$2:AI$2000,B1131,2))</f>
        <v>0</v>
      </c>
      <c r="K1131" s="458" t="str">
        <f>IF(A1131="P",CONCATENATE(INDEX('LŠZ P'!A$2:AP$2000,B1131,24),",",INDEX('LŠZ P'!A$2:AP$2000,B1131,26)," ",INDEX('LŠZ P'!A$2:AP$2000,B1131,25)),CONCATENATE(INDEX('LŠZ H'!A$2:AI$2000,B1131,24),",",INDEX('LŠZ H'!A$2:AI$2000,B1131,26)," ",INDEX('LŠZ H'!A$2:AI$2000,B1131,25)))</f>
        <v xml:space="preserve">, </v>
      </c>
      <c r="L1131" s="456">
        <f>IF(A1131="P",INDEX('LŠZ P'!A$2:AP$2000,B1131,20),INDEX('LŠZ H'!A$2:AI$2000,B1131,20))</f>
        <v>0</v>
      </c>
      <c r="M1131" s="456" t="str">
        <f>IF(A1131="P",CONCATENATE(INDEX('LŠZ P'!A$2:AP$2000,B1131,3),"/",INDEX('LŠZ P'!A$2:AP$2000,B1131,4)),CONCATENATE(INDEX('LŠZ H'!A$2:AI$2000,B1131,3),"/",INDEX('LŠZ H'!A$2:AI$2000,B1131,4)))</f>
        <v>/</v>
      </c>
      <c r="N1131" s="459" t="e">
        <f>IF(A1131="P",CONCATENATE(INDEX('LŠZ P'!A$2:AP$2000,B1131,23),";",INDEX('LŠZ P'!A$2:AP$2000,B1131,42)),CONCATENATE(INDEX('LŠZ H'!A$2:AI$2000,B1131,23),";",INDEX('LŠZ H'!A$2:AI$2000,B1131,39)))</f>
        <v>#REF!</v>
      </c>
      <c r="O1131" s="464"/>
      <c r="P1131" s="602"/>
    </row>
    <row r="1132" spans="1:16" s="600" customFormat="1" x14ac:dyDescent="0.2">
      <c r="A1132" s="461"/>
      <c r="B1132" s="603"/>
      <c r="C1132" s="454">
        <v>1129</v>
      </c>
      <c r="D1132" s="288">
        <f>IF(A1132="P",INDEX('LŠZ P'!A$2:AP$2000,B1132,11),INDEX('LŠZ H'!A$2:AI$2000,B1132,11))</f>
        <v>0</v>
      </c>
      <c r="E1132" s="456">
        <f>IF(A1132="P",INDEX('LŠZ P'!A$2:AP$2000,B1132,5),INDEX('LŠZ H'!A$2:AI$2000,B1132,5))</f>
        <v>0</v>
      </c>
      <c r="F1132" s="457">
        <f>IF(A1132="P",INDEX('LŠZ P'!A$2:AP$2000,B1132,6),INDEX('LŠZ H'!A$2:AI$2000,B1132,6))</f>
        <v>0</v>
      </c>
      <c r="G1132" s="289">
        <f>IF(A1132="P",INDEX('LŠZ P'!A$2:AP$2000,B1132,21),INDEX('LŠZ H'!A$2:AI$2000,B1132,21))</f>
        <v>0</v>
      </c>
      <c r="H1132" s="457">
        <f>IF(A1132="P",INDEX('LŠZ P'!A$2:AP$2000,B1132,17),INDEX('LŠZ H'!A$2:AI$2000,B1132,17))</f>
        <v>0</v>
      </c>
      <c r="I1132" s="254"/>
      <c r="J1132" s="289">
        <f>IF(A1132="P",INDEX('LŠZ P'!A$2:AP$2000,B1132,2),INDEX('LŠZ H'!A$2:AI$2000,B1132,2))</f>
        <v>0</v>
      </c>
      <c r="K1132" s="458" t="str">
        <f>IF(A1132="P",CONCATENATE(INDEX('LŠZ P'!A$2:AP$2000,B1132,24),",",INDEX('LŠZ P'!A$2:AP$2000,B1132,26)," ",INDEX('LŠZ P'!A$2:AP$2000,B1132,25)),CONCATENATE(INDEX('LŠZ H'!A$2:AI$2000,B1132,24),",",INDEX('LŠZ H'!A$2:AI$2000,B1132,26)," ",INDEX('LŠZ H'!A$2:AI$2000,B1132,25)))</f>
        <v xml:space="preserve">, </v>
      </c>
      <c r="L1132" s="456">
        <f>IF(A1132="P",INDEX('LŠZ P'!A$2:AP$2000,B1132,20),INDEX('LŠZ H'!A$2:AI$2000,B1132,20))</f>
        <v>0</v>
      </c>
      <c r="M1132" s="456" t="str">
        <f>IF(A1132="P",CONCATENATE(INDEX('LŠZ P'!A$2:AP$2000,B1132,3),"/",INDEX('LŠZ P'!A$2:AP$2000,B1132,4)),CONCATENATE(INDEX('LŠZ H'!A$2:AI$2000,B1132,3),"/",INDEX('LŠZ H'!A$2:AI$2000,B1132,4)))</f>
        <v>/</v>
      </c>
      <c r="N1132" s="459" t="e">
        <f>IF(A1132="P",CONCATENATE(INDEX('LŠZ P'!A$2:AP$2000,B1132,23),";",INDEX('LŠZ P'!A$2:AP$2000,B1132,42)),CONCATENATE(INDEX('LŠZ H'!A$2:AI$2000,B1132,23),";",INDEX('LŠZ H'!A$2:AI$2000,B1132,39)))</f>
        <v>#REF!</v>
      </c>
      <c r="O1132" s="464"/>
      <c r="P1132" s="602"/>
    </row>
    <row r="1133" spans="1:16" s="600" customFormat="1" x14ac:dyDescent="0.2">
      <c r="A1133" s="461"/>
      <c r="B1133" s="603"/>
      <c r="C1133" s="454">
        <v>1130</v>
      </c>
      <c r="D1133" s="288">
        <f>IF(A1133="P",INDEX('LŠZ P'!A$2:AP$2000,B1133,11),INDEX('LŠZ H'!A$2:AI$2000,B1133,11))</f>
        <v>0</v>
      </c>
      <c r="E1133" s="456">
        <f>IF(A1133="P",INDEX('LŠZ P'!A$2:AP$2000,B1133,5),INDEX('LŠZ H'!A$2:AI$2000,B1133,5))</f>
        <v>0</v>
      </c>
      <c r="F1133" s="457">
        <f>IF(A1133="P",INDEX('LŠZ P'!A$2:AP$2000,B1133,6),INDEX('LŠZ H'!A$2:AI$2000,B1133,6))</f>
        <v>0</v>
      </c>
      <c r="G1133" s="289">
        <f>IF(A1133="P",INDEX('LŠZ P'!A$2:AP$2000,B1133,21),INDEX('LŠZ H'!A$2:AI$2000,B1133,21))</f>
        <v>0</v>
      </c>
      <c r="H1133" s="457">
        <f>IF(A1133="P",INDEX('LŠZ P'!A$2:AP$2000,B1133,17),INDEX('LŠZ H'!A$2:AI$2000,B1133,17))</f>
        <v>0</v>
      </c>
      <c r="I1133" s="254"/>
      <c r="J1133" s="289">
        <f>IF(A1133="P",INDEX('LŠZ P'!A$2:AP$2000,B1133,2),INDEX('LŠZ H'!A$2:AI$2000,B1133,2))</f>
        <v>0</v>
      </c>
      <c r="K1133" s="458" t="str">
        <f>IF(A1133="P",CONCATENATE(INDEX('LŠZ P'!A$2:AP$2000,B1133,24),",",INDEX('LŠZ P'!A$2:AP$2000,B1133,26)," ",INDEX('LŠZ P'!A$2:AP$2000,B1133,25)),CONCATENATE(INDEX('LŠZ H'!A$2:AI$2000,B1133,24),",",INDEX('LŠZ H'!A$2:AI$2000,B1133,26)," ",INDEX('LŠZ H'!A$2:AI$2000,B1133,25)))</f>
        <v xml:space="preserve">, </v>
      </c>
      <c r="L1133" s="456">
        <f>IF(A1133="P",INDEX('LŠZ P'!A$2:AP$2000,B1133,20),INDEX('LŠZ H'!A$2:AI$2000,B1133,20))</f>
        <v>0</v>
      </c>
      <c r="M1133" s="456" t="str">
        <f>IF(A1133="P",CONCATENATE(INDEX('LŠZ P'!A$2:AP$2000,B1133,3),"/",INDEX('LŠZ P'!A$2:AP$2000,B1133,4)),CONCATENATE(INDEX('LŠZ H'!A$2:AI$2000,B1133,3),"/",INDEX('LŠZ H'!A$2:AI$2000,B1133,4)))</f>
        <v>/</v>
      </c>
      <c r="N1133" s="459" t="e">
        <f>IF(A1133="P",CONCATENATE(INDEX('LŠZ P'!A$2:AP$2000,B1133,23),";",INDEX('LŠZ P'!A$2:AP$2000,B1133,42)),CONCATENATE(INDEX('LŠZ H'!A$2:AI$2000,B1133,23),";",INDEX('LŠZ H'!A$2:AI$2000,B1133,39)))</f>
        <v>#REF!</v>
      </c>
      <c r="O1133" s="464"/>
      <c r="P1133" s="602"/>
    </row>
    <row r="1134" spans="1:16" s="600" customFormat="1" x14ac:dyDescent="0.2">
      <c r="A1134" s="461"/>
      <c r="B1134" s="603"/>
      <c r="C1134" s="454">
        <v>1131</v>
      </c>
      <c r="D1134" s="288">
        <f>IF(A1134="P",INDEX('LŠZ P'!A$2:AP$2000,B1134,11),INDEX('LŠZ H'!A$2:AI$2000,B1134,11))</f>
        <v>0</v>
      </c>
      <c r="E1134" s="456">
        <f>IF(A1134="P",INDEX('LŠZ P'!A$2:AP$2000,B1134,5),INDEX('LŠZ H'!A$2:AI$2000,B1134,5))</f>
        <v>0</v>
      </c>
      <c r="F1134" s="457">
        <f>IF(A1134="P",INDEX('LŠZ P'!A$2:AP$2000,B1134,6),INDEX('LŠZ H'!A$2:AI$2000,B1134,6))</f>
        <v>0</v>
      </c>
      <c r="G1134" s="289">
        <f>IF(A1134="P",INDEX('LŠZ P'!A$2:AP$2000,B1134,21),INDEX('LŠZ H'!A$2:AI$2000,B1134,21))</f>
        <v>0</v>
      </c>
      <c r="H1134" s="457">
        <f>IF(A1134="P",INDEX('LŠZ P'!A$2:AP$2000,B1134,17),INDEX('LŠZ H'!A$2:AI$2000,B1134,17))</f>
        <v>0</v>
      </c>
      <c r="I1134" s="254"/>
      <c r="J1134" s="289">
        <f>IF(A1134="P",INDEX('LŠZ P'!A$2:AP$2000,B1134,2),INDEX('LŠZ H'!A$2:AI$2000,B1134,2))</f>
        <v>0</v>
      </c>
      <c r="K1134" s="458" t="str">
        <f>IF(A1134="P",CONCATENATE(INDEX('LŠZ P'!A$2:AP$2000,B1134,24),",",INDEX('LŠZ P'!A$2:AP$2000,B1134,26)," ",INDEX('LŠZ P'!A$2:AP$2000,B1134,25)),CONCATENATE(INDEX('LŠZ H'!A$2:AI$2000,B1134,24),",",INDEX('LŠZ H'!A$2:AI$2000,B1134,26)," ",INDEX('LŠZ H'!A$2:AI$2000,B1134,25)))</f>
        <v xml:space="preserve">, </v>
      </c>
      <c r="L1134" s="456">
        <f>IF(A1134="P",INDEX('LŠZ P'!A$2:AP$2000,B1134,20),INDEX('LŠZ H'!A$2:AI$2000,B1134,20))</f>
        <v>0</v>
      </c>
      <c r="M1134" s="456" t="str">
        <f>IF(A1134="P",CONCATENATE(INDEX('LŠZ P'!A$2:AP$2000,B1134,3),"/",INDEX('LŠZ P'!A$2:AP$2000,B1134,4)),CONCATENATE(INDEX('LŠZ H'!A$2:AI$2000,B1134,3),"/",INDEX('LŠZ H'!A$2:AI$2000,B1134,4)))</f>
        <v>/</v>
      </c>
      <c r="N1134" s="459" t="e">
        <f>IF(A1134="P",CONCATENATE(INDEX('LŠZ P'!A$2:AP$2000,B1134,23),";",INDEX('LŠZ P'!A$2:AP$2000,B1134,42)),CONCATENATE(INDEX('LŠZ H'!A$2:AI$2000,B1134,23),";",INDEX('LŠZ H'!A$2:AI$2000,B1134,39)))</f>
        <v>#REF!</v>
      </c>
      <c r="O1134" s="464"/>
      <c r="P1134" s="602"/>
    </row>
    <row r="1135" spans="1:16" s="600" customFormat="1" x14ac:dyDescent="0.2">
      <c r="A1135" s="461"/>
      <c r="B1135" s="603"/>
      <c r="C1135" s="454">
        <v>1132</v>
      </c>
      <c r="D1135" s="288">
        <f>IF(A1135="P",INDEX('LŠZ P'!A$2:AP$2000,B1135,11),INDEX('LŠZ H'!A$2:AI$2000,B1135,11))</f>
        <v>0</v>
      </c>
      <c r="E1135" s="456">
        <f>IF(A1135="P",INDEX('LŠZ P'!A$2:AP$2000,B1135,5),INDEX('LŠZ H'!A$2:AI$2000,B1135,5))</f>
        <v>0</v>
      </c>
      <c r="F1135" s="457">
        <f>IF(A1135="P",INDEX('LŠZ P'!A$2:AP$2000,B1135,6),INDEX('LŠZ H'!A$2:AI$2000,B1135,6))</f>
        <v>0</v>
      </c>
      <c r="G1135" s="289">
        <f>IF(A1135="P",INDEX('LŠZ P'!A$2:AP$2000,B1135,21),INDEX('LŠZ H'!A$2:AI$2000,B1135,21))</f>
        <v>0</v>
      </c>
      <c r="H1135" s="457">
        <f>IF(A1135="P",INDEX('LŠZ P'!A$2:AP$2000,B1135,17),INDEX('LŠZ H'!A$2:AI$2000,B1135,17))</f>
        <v>0</v>
      </c>
      <c r="I1135" s="254"/>
      <c r="J1135" s="289">
        <f>IF(A1135="P",INDEX('LŠZ P'!A$2:AP$2000,B1135,2),INDEX('LŠZ H'!A$2:AI$2000,B1135,2))</f>
        <v>0</v>
      </c>
      <c r="K1135" s="458" t="str">
        <f>IF(A1135="P",CONCATENATE(INDEX('LŠZ P'!A$2:AP$2000,B1135,24),",",INDEX('LŠZ P'!A$2:AP$2000,B1135,26)," ",INDEX('LŠZ P'!A$2:AP$2000,B1135,25)),CONCATENATE(INDEX('LŠZ H'!A$2:AI$2000,B1135,24),",",INDEX('LŠZ H'!A$2:AI$2000,B1135,26)," ",INDEX('LŠZ H'!A$2:AI$2000,B1135,25)))</f>
        <v xml:space="preserve">, </v>
      </c>
      <c r="L1135" s="456">
        <f>IF(A1135="P",INDEX('LŠZ P'!A$2:AP$2000,B1135,20),INDEX('LŠZ H'!A$2:AI$2000,B1135,20))</f>
        <v>0</v>
      </c>
      <c r="M1135" s="456" t="str">
        <f>IF(A1135="P",CONCATENATE(INDEX('LŠZ P'!A$2:AP$2000,B1135,3),"/",INDEX('LŠZ P'!A$2:AP$2000,B1135,4)),CONCATENATE(INDEX('LŠZ H'!A$2:AI$2000,B1135,3),"/",INDEX('LŠZ H'!A$2:AI$2000,B1135,4)))</f>
        <v>/</v>
      </c>
      <c r="N1135" s="459" t="e">
        <f>IF(A1135="P",CONCATENATE(INDEX('LŠZ P'!A$2:AP$2000,B1135,23),";",INDEX('LŠZ P'!A$2:AP$2000,B1135,42)),CONCATENATE(INDEX('LŠZ H'!A$2:AI$2000,B1135,23),";",INDEX('LŠZ H'!A$2:AI$2000,B1135,39)))</f>
        <v>#REF!</v>
      </c>
      <c r="O1135" s="464"/>
      <c r="P1135" s="602"/>
    </row>
    <row r="1136" spans="1:16" s="600" customFormat="1" x14ac:dyDescent="0.2">
      <c r="A1136" s="461"/>
      <c r="B1136" s="603"/>
      <c r="C1136" s="454">
        <v>1133</v>
      </c>
      <c r="D1136" s="288">
        <f>IF(A1136="P",INDEX('LŠZ P'!A$2:AP$2000,B1136,11),INDEX('LŠZ H'!A$2:AI$2000,B1136,11))</f>
        <v>0</v>
      </c>
      <c r="E1136" s="456">
        <f>IF(A1136="P",INDEX('LŠZ P'!A$2:AP$2000,B1136,5),INDEX('LŠZ H'!A$2:AI$2000,B1136,5))</f>
        <v>0</v>
      </c>
      <c r="F1136" s="457">
        <f>IF(A1136="P",INDEX('LŠZ P'!A$2:AP$2000,B1136,6),INDEX('LŠZ H'!A$2:AI$2000,B1136,6))</f>
        <v>0</v>
      </c>
      <c r="G1136" s="289">
        <f>IF(A1136="P",INDEX('LŠZ P'!A$2:AP$2000,B1136,21),INDEX('LŠZ H'!A$2:AI$2000,B1136,21))</f>
        <v>0</v>
      </c>
      <c r="H1136" s="457">
        <f>IF(A1136="P",INDEX('LŠZ P'!A$2:AP$2000,B1136,17),INDEX('LŠZ H'!A$2:AI$2000,B1136,17))</f>
        <v>0</v>
      </c>
      <c r="I1136" s="254"/>
      <c r="J1136" s="289">
        <f>IF(A1136="P",INDEX('LŠZ P'!A$2:AP$2000,B1136,2),INDEX('LŠZ H'!A$2:AI$2000,B1136,2))</f>
        <v>0</v>
      </c>
      <c r="K1136" s="458" t="str">
        <f>IF(A1136="P",CONCATENATE(INDEX('LŠZ P'!A$2:AP$2000,B1136,24),",",INDEX('LŠZ P'!A$2:AP$2000,B1136,26)," ",INDEX('LŠZ P'!A$2:AP$2000,B1136,25)),CONCATENATE(INDEX('LŠZ H'!A$2:AI$2000,B1136,24),",",INDEX('LŠZ H'!A$2:AI$2000,B1136,26)," ",INDEX('LŠZ H'!A$2:AI$2000,B1136,25)))</f>
        <v xml:space="preserve">, </v>
      </c>
      <c r="L1136" s="456">
        <f>IF(A1136="P",INDEX('LŠZ P'!A$2:AP$2000,B1136,20),INDEX('LŠZ H'!A$2:AI$2000,B1136,20))</f>
        <v>0</v>
      </c>
      <c r="M1136" s="456" t="str">
        <f>IF(A1136="P",CONCATENATE(INDEX('LŠZ P'!A$2:AP$2000,B1136,3),"/",INDEX('LŠZ P'!A$2:AP$2000,B1136,4)),CONCATENATE(INDEX('LŠZ H'!A$2:AI$2000,B1136,3),"/",INDEX('LŠZ H'!A$2:AI$2000,B1136,4)))</f>
        <v>/</v>
      </c>
      <c r="N1136" s="459" t="e">
        <f>IF(A1136="P",CONCATENATE(INDEX('LŠZ P'!A$2:AP$2000,B1136,23),";",INDEX('LŠZ P'!A$2:AP$2000,B1136,42)),CONCATENATE(INDEX('LŠZ H'!A$2:AI$2000,B1136,23),";",INDEX('LŠZ H'!A$2:AI$2000,B1136,39)))</f>
        <v>#REF!</v>
      </c>
      <c r="O1136" s="464"/>
      <c r="P1136" s="602"/>
    </row>
    <row r="1137" spans="1:16" s="600" customFormat="1" x14ac:dyDescent="0.2">
      <c r="A1137" s="461"/>
      <c r="B1137" s="603"/>
      <c r="C1137" s="454">
        <v>1134</v>
      </c>
      <c r="D1137" s="288">
        <f>IF(A1137="P",INDEX('LŠZ P'!A$2:AP$2000,B1137,11),INDEX('LŠZ H'!A$2:AI$2000,B1137,11))</f>
        <v>0</v>
      </c>
      <c r="E1137" s="456">
        <f>IF(A1137="P",INDEX('LŠZ P'!A$2:AP$2000,B1137,5),INDEX('LŠZ H'!A$2:AI$2000,B1137,5))</f>
        <v>0</v>
      </c>
      <c r="F1137" s="457">
        <f>IF(A1137="P",INDEX('LŠZ P'!A$2:AP$2000,B1137,6),INDEX('LŠZ H'!A$2:AI$2000,B1137,6))</f>
        <v>0</v>
      </c>
      <c r="G1137" s="289">
        <f>IF(A1137="P",INDEX('LŠZ P'!A$2:AP$2000,B1137,21),INDEX('LŠZ H'!A$2:AI$2000,B1137,21))</f>
        <v>0</v>
      </c>
      <c r="H1137" s="457">
        <f>IF(A1137="P",INDEX('LŠZ P'!A$2:AP$2000,B1137,17),INDEX('LŠZ H'!A$2:AI$2000,B1137,17))</f>
        <v>0</v>
      </c>
      <c r="I1137" s="254"/>
      <c r="J1137" s="289">
        <f>IF(A1137="P",INDEX('LŠZ P'!A$2:AP$2000,B1137,2),INDEX('LŠZ H'!A$2:AI$2000,B1137,2))</f>
        <v>0</v>
      </c>
      <c r="K1137" s="458" t="str">
        <f>IF(A1137="P",CONCATENATE(INDEX('LŠZ P'!A$2:AP$2000,B1137,24),",",INDEX('LŠZ P'!A$2:AP$2000,B1137,26)," ",INDEX('LŠZ P'!A$2:AP$2000,B1137,25)),CONCATENATE(INDEX('LŠZ H'!A$2:AI$2000,B1137,24),",",INDEX('LŠZ H'!A$2:AI$2000,B1137,26)," ",INDEX('LŠZ H'!A$2:AI$2000,B1137,25)))</f>
        <v xml:space="preserve">, </v>
      </c>
      <c r="L1137" s="456">
        <f>IF(A1137="P",INDEX('LŠZ P'!A$2:AP$2000,B1137,20),INDEX('LŠZ H'!A$2:AI$2000,B1137,20))</f>
        <v>0</v>
      </c>
      <c r="M1137" s="456" t="str">
        <f>IF(A1137="P",CONCATENATE(INDEX('LŠZ P'!A$2:AP$2000,B1137,3),"/",INDEX('LŠZ P'!A$2:AP$2000,B1137,4)),CONCATENATE(INDEX('LŠZ H'!A$2:AI$2000,B1137,3),"/",INDEX('LŠZ H'!A$2:AI$2000,B1137,4)))</f>
        <v>/</v>
      </c>
      <c r="N1137" s="459" t="e">
        <f>IF(A1137="P",CONCATENATE(INDEX('LŠZ P'!A$2:AP$2000,B1137,23),";",INDEX('LŠZ P'!A$2:AP$2000,B1137,42)),CONCATENATE(INDEX('LŠZ H'!A$2:AI$2000,B1137,23),";",INDEX('LŠZ H'!A$2:AI$2000,B1137,39)))</f>
        <v>#REF!</v>
      </c>
      <c r="O1137" s="464"/>
      <c r="P1137" s="602"/>
    </row>
    <row r="1138" spans="1:16" s="600" customFormat="1" x14ac:dyDescent="0.2">
      <c r="A1138" s="461"/>
      <c r="B1138" s="603"/>
      <c r="C1138" s="454">
        <v>1135</v>
      </c>
      <c r="D1138" s="288">
        <f>IF(A1138="P",INDEX('LŠZ P'!A$2:AP$2000,B1138,11),INDEX('LŠZ H'!A$2:AI$2000,B1138,11))</f>
        <v>0</v>
      </c>
      <c r="E1138" s="456">
        <f>IF(A1138="P",INDEX('LŠZ P'!A$2:AP$2000,B1138,5),INDEX('LŠZ H'!A$2:AI$2000,B1138,5))</f>
        <v>0</v>
      </c>
      <c r="F1138" s="457">
        <f>IF(A1138="P",INDEX('LŠZ P'!A$2:AP$2000,B1138,6),INDEX('LŠZ H'!A$2:AI$2000,B1138,6))</f>
        <v>0</v>
      </c>
      <c r="G1138" s="289">
        <f>IF(A1138="P",INDEX('LŠZ P'!A$2:AP$2000,B1138,21),INDEX('LŠZ H'!A$2:AI$2000,B1138,21))</f>
        <v>0</v>
      </c>
      <c r="H1138" s="457">
        <f>IF(A1138="P",INDEX('LŠZ P'!A$2:AP$2000,B1138,17),INDEX('LŠZ H'!A$2:AI$2000,B1138,17))</f>
        <v>0</v>
      </c>
      <c r="I1138" s="254"/>
      <c r="J1138" s="289">
        <f>IF(A1138="P",INDEX('LŠZ P'!A$2:AP$2000,B1138,2),INDEX('LŠZ H'!A$2:AI$2000,B1138,2))</f>
        <v>0</v>
      </c>
      <c r="K1138" s="458" t="str">
        <f>IF(A1138="P",CONCATENATE(INDEX('LŠZ P'!A$2:AP$2000,B1138,24),",",INDEX('LŠZ P'!A$2:AP$2000,B1138,26)," ",INDEX('LŠZ P'!A$2:AP$2000,B1138,25)),CONCATENATE(INDEX('LŠZ H'!A$2:AI$2000,B1138,24),",",INDEX('LŠZ H'!A$2:AI$2000,B1138,26)," ",INDEX('LŠZ H'!A$2:AI$2000,B1138,25)))</f>
        <v xml:space="preserve">, </v>
      </c>
      <c r="L1138" s="456">
        <f>IF(A1138="P",INDEX('LŠZ P'!A$2:AP$2000,B1138,20),INDEX('LŠZ H'!A$2:AI$2000,B1138,20))</f>
        <v>0</v>
      </c>
      <c r="M1138" s="456" t="str">
        <f>IF(A1138="P",CONCATENATE(INDEX('LŠZ P'!A$2:AP$2000,B1138,3),"/",INDEX('LŠZ P'!A$2:AP$2000,B1138,4)),CONCATENATE(INDEX('LŠZ H'!A$2:AI$2000,B1138,3),"/",INDEX('LŠZ H'!A$2:AI$2000,B1138,4)))</f>
        <v>/</v>
      </c>
      <c r="N1138" s="459" t="e">
        <f>IF(A1138="P",CONCATENATE(INDEX('LŠZ P'!A$2:AP$2000,B1138,23),";",INDEX('LŠZ P'!A$2:AP$2000,B1138,42)),CONCATENATE(INDEX('LŠZ H'!A$2:AI$2000,B1138,23),";",INDEX('LŠZ H'!A$2:AI$2000,B1138,39)))</f>
        <v>#REF!</v>
      </c>
      <c r="O1138" s="464"/>
      <c r="P1138" s="602"/>
    </row>
    <row r="1139" spans="1:16" s="600" customFormat="1" x14ac:dyDescent="0.2">
      <c r="A1139" s="461"/>
      <c r="B1139" s="603"/>
      <c r="C1139" s="454">
        <v>1136</v>
      </c>
      <c r="D1139" s="288">
        <f>IF(A1139="P",INDEX('LŠZ P'!A$2:AP$2000,B1139,11),INDEX('LŠZ H'!A$2:AI$2000,B1139,11))</f>
        <v>0</v>
      </c>
      <c r="E1139" s="456">
        <f>IF(A1139="P",INDEX('LŠZ P'!A$2:AP$2000,B1139,5),INDEX('LŠZ H'!A$2:AI$2000,B1139,5))</f>
        <v>0</v>
      </c>
      <c r="F1139" s="457">
        <f>IF(A1139="P",INDEX('LŠZ P'!A$2:AP$2000,B1139,6),INDEX('LŠZ H'!A$2:AI$2000,B1139,6))</f>
        <v>0</v>
      </c>
      <c r="G1139" s="289">
        <f>IF(A1139="P",INDEX('LŠZ P'!A$2:AP$2000,B1139,21),INDEX('LŠZ H'!A$2:AI$2000,B1139,21))</f>
        <v>0</v>
      </c>
      <c r="H1139" s="457">
        <f>IF(A1139="P",INDEX('LŠZ P'!A$2:AP$2000,B1139,17),INDEX('LŠZ H'!A$2:AI$2000,B1139,17))</f>
        <v>0</v>
      </c>
      <c r="I1139" s="254"/>
      <c r="J1139" s="289">
        <f>IF(A1139="P",INDEX('LŠZ P'!A$2:AP$2000,B1139,2),INDEX('LŠZ H'!A$2:AI$2000,B1139,2))</f>
        <v>0</v>
      </c>
      <c r="K1139" s="458" t="str">
        <f>IF(A1139="P",CONCATENATE(INDEX('LŠZ P'!A$2:AP$2000,B1139,24),",",INDEX('LŠZ P'!A$2:AP$2000,B1139,26)," ",INDEX('LŠZ P'!A$2:AP$2000,B1139,25)),CONCATENATE(INDEX('LŠZ H'!A$2:AI$2000,B1139,24),",",INDEX('LŠZ H'!A$2:AI$2000,B1139,26)," ",INDEX('LŠZ H'!A$2:AI$2000,B1139,25)))</f>
        <v xml:space="preserve">, </v>
      </c>
      <c r="L1139" s="456">
        <f>IF(A1139="P",INDEX('LŠZ P'!A$2:AP$2000,B1139,20),INDEX('LŠZ H'!A$2:AI$2000,B1139,20))</f>
        <v>0</v>
      </c>
      <c r="M1139" s="456" t="str">
        <f>IF(A1139="P",CONCATENATE(INDEX('LŠZ P'!A$2:AP$2000,B1139,3),"/",INDEX('LŠZ P'!A$2:AP$2000,B1139,4)),CONCATENATE(INDEX('LŠZ H'!A$2:AI$2000,B1139,3),"/",INDEX('LŠZ H'!A$2:AI$2000,B1139,4)))</f>
        <v>/</v>
      </c>
      <c r="N1139" s="459" t="e">
        <f>IF(A1139="P",CONCATENATE(INDEX('LŠZ P'!A$2:AP$2000,B1139,23),";",INDEX('LŠZ P'!A$2:AP$2000,B1139,42)),CONCATENATE(INDEX('LŠZ H'!A$2:AI$2000,B1139,23),";",INDEX('LŠZ H'!A$2:AI$2000,B1139,39)))</f>
        <v>#REF!</v>
      </c>
      <c r="O1139" s="464"/>
      <c r="P1139" s="602"/>
    </row>
    <row r="1140" spans="1:16" s="600" customFormat="1" x14ac:dyDescent="0.2">
      <c r="A1140" s="461"/>
      <c r="B1140" s="603"/>
      <c r="C1140" s="454">
        <v>1137</v>
      </c>
      <c r="D1140" s="288">
        <f>IF(A1140="P",INDEX('LŠZ P'!A$2:AP$2000,B1140,11),INDEX('LŠZ H'!A$2:AI$2000,B1140,11))</f>
        <v>0</v>
      </c>
      <c r="E1140" s="456">
        <f>IF(A1140="P",INDEX('LŠZ P'!A$2:AP$2000,B1140,5),INDEX('LŠZ H'!A$2:AI$2000,B1140,5))</f>
        <v>0</v>
      </c>
      <c r="F1140" s="457">
        <f>IF(A1140="P",INDEX('LŠZ P'!A$2:AP$2000,B1140,6),INDEX('LŠZ H'!A$2:AI$2000,B1140,6))</f>
        <v>0</v>
      </c>
      <c r="G1140" s="289">
        <f>IF(A1140="P",INDEX('LŠZ P'!A$2:AP$2000,B1140,21),INDEX('LŠZ H'!A$2:AI$2000,B1140,21))</f>
        <v>0</v>
      </c>
      <c r="H1140" s="457">
        <f>IF(A1140="P",INDEX('LŠZ P'!A$2:AP$2000,B1140,17),INDEX('LŠZ H'!A$2:AI$2000,B1140,17))</f>
        <v>0</v>
      </c>
      <c r="I1140" s="254"/>
      <c r="J1140" s="289">
        <f>IF(A1140="P",INDEX('LŠZ P'!A$2:AP$2000,B1140,2),INDEX('LŠZ H'!A$2:AI$2000,B1140,2))</f>
        <v>0</v>
      </c>
      <c r="K1140" s="458" t="str">
        <f>IF(A1140="P",CONCATENATE(INDEX('LŠZ P'!A$2:AP$2000,B1140,24),",",INDEX('LŠZ P'!A$2:AP$2000,B1140,26)," ",INDEX('LŠZ P'!A$2:AP$2000,B1140,25)),CONCATENATE(INDEX('LŠZ H'!A$2:AI$2000,B1140,24),",",INDEX('LŠZ H'!A$2:AI$2000,B1140,26)," ",INDEX('LŠZ H'!A$2:AI$2000,B1140,25)))</f>
        <v xml:space="preserve">, </v>
      </c>
      <c r="L1140" s="456">
        <f>IF(A1140="P",INDEX('LŠZ P'!A$2:AP$2000,B1140,20),INDEX('LŠZ H'!A$2:AI$2000,B1140,20))</f>
        <v>0</v>
      </c>
      <c r="M1140" s="456" t="str">
        <f>IF(A1140="P",CONCATENATE(INDEX('LŠZ P'!A$2:AP$2000,B1140,3),"/",INDEX('LŠZ P'!A$2:AP$2000,B1140,4)),CONCATENATE(INDEX('LŠZ H'!A$2:AI$2000,B1140,3),"/",INDEX('LŠZ H'!A$2:AI$2000,B1140,4)))</f>
        <v>/</v>
      </c>
      <c r="N1140" s="459" t="e">
        <f>IF(A1140="P",CONCATENATE(INDEX('LŠZ P'!A$2:AP$2000,B1140,23),";",INDEX('LŠZ P'!A$2:AP$2000,B1140,42)),CONCATENATE(INDEX('LŠZ H'!A$2:AI$2000,B1140,23),";",INDEX('LŠZ H'!A$2:AI$2000,B1140,39)))</f>
        <v>#REF!</v>
      </c>
      <c r="O1140" s="464"/>
      <c r="P1140" s="602"/>
    </row>
    <row r="1141" spans="1:16" s="600" customFormat="1" x14ac:dyDescent="0.2">
      <c r="A1141" s="461"/>
      <c r="B1141" s="603"/>
      <c r="C1141" s="454">
        <v>1138</v>
      </c>
      <c r="D1141" s="288">
        <f>IF(A1141="P",INDEX('LŠZ P'!A$2:AP$2000,B1141,11),INDEX('LŠZ H'!A$2:AI$2000,B1141,11))</f>
        <v>0</v>
      </c>
      <c r="E1141" s="456">
        <f>IF(A1141="P",INDEX('LŠZ P'!A$2:AP$2000,B1141,5),INDEX('LŠZ H'!A$2:AI$2000,B1141,5))</f>
        <v>0</v>
      </c>
      <c r="F1141" s="457">
        <f>IF(A1141="P",INDEX('LŠZ P'!A$2:AP$2000,B1141,6),INDEX('LŠZ H'!A$2:AI$2000,B1141,6))</f>
        <v>0</v>
      </c>
      <c r="G1141" s="289">
        <f>IF(A1141="P",INDEX('LŠZ P'!A$2:AP$2000,B1141,21),INDEX('LŠZ H'!A$2:AI$2000,B1141,21))</f>
        <v>0</v>
      </c>
      <c r="H1141" s="457">
        <f>IF(A1141="P",INDEX('LŠZ P'!A$2:AP$2000,B1141,17),INDEX('LŠZ H'!A$2:AI$2000,B1141,17))</f>
        <v>0</v>
      </c>
      <c r="I1141" s="254"/>
      <c r="J1141" s="289">
        <f>IF(A1141="P",INDEX('LŠZ P'!A$2:AP$2000,B1141,2),INDEX('LŠZ H'!A$2:AI$2000,B1141,2))</f>
        <v>0</v>
      </c>
      <c r="K1141" s="458" t="str">
        <f>IF(A1141="P",CONCATENATE(INDEX('LŠZ P'!A$2:AP$2000,B1141,24),",",INDEX('LŠZ P'!A$2:AP$2000,B1141,26)," ",INDEX('LŠZ P'!A$2:AP$2000,B1141,25)),CONCATENATE(INDEX('LŠZ H'!A$2:AI$2000,B1141,24),",",INDEX('LŠZ H'!A$2:AI$2000,B1141,26)," ",INDEX('LŠZ H'!A$2:AI$2000,B1141,25)))</f>
        <v xml:space="preserve">, </v>
      </c>
      <c r="L1141" s="456">
        <f>IF(A1141="P",INDEX('LŠZ P'!A$2:AP$2000,B1141,20),INDEX('LŠZ H'!A$2:AI$2000,B1141,20))</f>
        <v>0</v>
      </c>
      <c r="M1141" s="456" t="str">
        <f>IF(A1141="P",CONCATENATE(INDEX('LŠZ P'!A$2:AP$2000,B1141,3),"/",INDEX('LŠZ P'!A$2:AP$2000,B1141,4)),CONCATENATE(INDEX('LŠZ H'!A$2:AI$2000,B1141,3),"/",INDEX('LŠZ H'!A$2:AI$2000,B1141,4)))</f>
        <v>/</v>
      </c>
      <c r="N1141" s="459" t="e">
        <f>IF(A1141="P",CONCATENATE(INDEX('LŠZ P'!A$2:AP$2000,B1141,23),";",INDEX('LŠZ P'!A$2:AP$2000,B1141,42)),CONCATENATE(INDEX('LŠZ H'!A$2:AI$2000,B1141,23),";",INDEX('LŠZ H'!A$2:AI$2000,B1141,39)))</f>
        <v>#REF!</v>
      </c>
      <c r="O1141" s="464"/>
      <c r="P1141" s="602"/>
    </row>
    <row r="1142" spans="1:16" s="600" customFormat="1" x14ac:dyDescent="0.2">
      <c r="A1142" s="461"/>
      <c r="B1142" s="603"/>
      <c r="C1142" s="454">
        <v>1139</v>
      </c>
      <c r="D1142" s="288">
        <f>IF(A1142="P",INDEX('LŠZ P'!A$2:AP$2000,B1142,11),INDEX('LŠZ H'!A$2:AI$2000,B1142,11))</f>
        <v>0</v>
      </c>
      <c r="E1142" s="456">
        <f>IF(A1142="P",INDEX('LŠZ P'!A$2:AP$2000,B1142,5),INDEX('LŠZ H'!A$2:AI$2000,B1142,5))</f>
        <v>0</v>
      </c>
      <c r="F1142" s="457">
        <f>IF(A1142="P",INDEX('LŠZ P'!A$2:AP$2000,B1142,6),INDEX('LŠZ H'!A$2:AI$2000,B1142,6))</f>
        <v>0</v>
      </c>
      <c r="G1142" s="289">
        <f>IF(A1142="P",INDEX('LŠZ P'!A$2:AP$2000,B1142,21),INDEX('LŠZ H'!A$2:AI$2000,B1142,21))</f>
        <v>0</v>
      </c>
      <c r="H1142" s="457">
        <f>IF(A1142="P",INDEX('LŠZ P'!A$2:AP$2000,B1142,17),INDEX('LŠZ H'!A$2:AI$2000,B1142,17))</f>
        <v>0</v>
      </c>
      <c r="I1142" s="254"/>
      <c r="J1142" s="289">
        <f>IF(A1142="P",INDEX('LŠZ P'!A$2:AP$2000,B1142,2),INDEX('LŠZ H'!A$2:AI$2000,B1142,2))</f>
        <v>0</v>
      </c>
      <c r="K1142" s="458" t="str">
        <f>IF(A1142="P",CONCATENATE(INDEX('LŠZ P'!A$2:AP$2000,B1142,24),",",INDEX('LŠZ P'!A$2:AP$2000,B1142,26)," ",INDEX('LŠZ P'!A$2:AP$2000,B1142,25)),CONCATENATE(INDEX('LŠZ H'!A$2:AI$2000,B1142,24),",",INDEX('LŠZ H'!A$2:AI$2000,B1142,26)," ",INDEX('LŠZ H'!A$2:AI$2000,B1142,25)))</f>
        <v xml:space="preserve">, </v>
      </c>
      <c r="L1142" s="456">
        <f>IF(A1142="P",INDEX('LŠZ P'!A$2:AP$2000,B1142,20),INDEX('LŠZ H'!A$2:AI$2000,B1142,20))</f>
        <v>0</v>
      </c>
      <c r="M1142" s="456" t="str">
        <f>IF(A1142="P",CONCATENATE(INDEX('LŠZ P'!A$2:AP$2000,B1142,3),"/",INDEX('LŠZ P'!A$2:AP$2000,B1142,4)),CONCATENATE(INDEX('LŠZ H'!A$2:AI$2000,B1142,3),"/",INDEX('LŠZ H'!A$2:AI$2000,B1142,4)))</f>
        <v>/</v>
      </c>
      <c r="N1142" s="459" t="e">
        <f>IF(A1142="P",CONCATENATE(INDEX('LŠZ P'!A$2:AP$2000,B1142,23),";",INDEX('LŠZ P'!A$2:AP$2000,B1142,42)),CONCATENATE(INDEX('LŠZ H'!A$2:AI$2000,B1142,23),";",INDEX('LŠZ H'!A$2:AI$2000,B1142,39)))</f>
        <v>#REF!</v>
      </c>
      <c r="O1142" s="464"/>
      <c r="P1142" s="602"/>
    </row>
    <row r="1143" spans="1:16" s="600" customFormat="1" x14ac:dyDescent="0.2">
      <c r="A1143" s="461"/>
      <c r="B1143" s="603"/>
      <c r="C1143" s="454">
        <v>1140</v>
      </c>
      <c r="D1143" s="288">
        <f>IF(A1143="P",INDEX('LŠZ P'!A$2:AP$2000,B1143,11),INDEX('LŠZ H'!A$2:AI$2000,B1143,11))</f>
        <v>0</v>
      </c>
      <c r="E1143" s="456">
        <f>IF(A1143="P",INDEX('LŠZ P'!A$2:AP$2000,B1143,5),INDEX('LŠZ H'!A$2:AI$2000,B1143,5))</f>
        <v>0</v>
      </c>
      <c r="F1143" s="457">
        <f>IF(A1143="P",INDEX('LŠZ P'!A$2:AP$2000,B1143,6),INDEX('LŠZ H'!A$2:AI$2000,B1143,6))</f>
        <v>0</v>
      </c>
      <c r="G1143" s="289">
        <f>IF(A1143="P",INDEX('LŠZ P'!A$2:AP$2000,B1143,21),INDEX('LŠZ H'!A$2:AI$2000,B1143,21))</f>
        <v>0</v>
      </c>
      <c r="H1143" s="457">
        <f>IF(A1143="P",INDEX('LŠZ P'!A$2:AP$2000,B1143,17),INDEX('LŠZ H'!A$2:AI$2000,B1143,17))</f>
        <v>0</v>
      </c>
      <c r="I1143" s="254"/>
      <c r="J1143" s="289">
        <f>IF(A1143="P",INDEX('LŠZ P'!A$2:AP$2000,B1143,2),INDEX('LŠZ H'!A$2:AI$2000,B1143,2))</f>
        <v>0</v>
      </c>
      <c r="K1143" s="458" t="str">
        <f>IF(A1143="P",CONCATENATE(INDEX('LŠZ P'!A$2:AP$2000,B1143,24),",",INDEX('LŠZ P'!A$2:AP$2000,B1143,26)," ",INDEX('LŠZ P'!A$2:AP$2000,B1143,25)),CONCATENATE(INDEX('LŠZ H'!A$2:AI$2000,B1143,24),",",INDEX('LŠZ H'!A$2:AI$2000,B1143,26)," ",INDEX('LŠZ H'!A$2:AI$2000,B1143,25)))</f>
        <v xml:space="preserve">, </v>
      </c>
      <c r="L1143" s="456">
        <f>IF(A1143="P",INDEX('LŠZ P'!A$2:AP$2000,B1143,20),INDEX('LŠZ H'!A$2:AI$2000,B1143,20))</f>
        <v>0</v>
      </c>
      <c r="M1143" s="456" t="str">
        <f>IF(A1143="P",CONCATENATE(INDEX('LŠZ P'!A$2:AP$2000,B1143,3),"/",INDEX('LŠZ P'!A$2:AP$2000,B1143,4)),CONCATENATE(INDEX('LŠZ H'!A$2:AI$2000,B1143,3),"/",INDEX('LŠZ H'!A$2:AI$2000,B1143,4)))</f>
        <v>/</v>
      </c>
      <c r="N1143" s="459" t="e">
        <f>IF(A1143="P",CONCATENATE(INDEX('LŠZ P'!A$2:AP$2000,B1143,23),";",INDEX('LŠZ P'!A$2:AP$2000,B1143,42)),CONCATENATE(INDEX('LŠZ H'!A$2:AI$2000,B1143,23),";",INDEX('LŠZ H'!A$2:AI$2000,B1143,39)))</f>
        <v>#REF!</v>
      </c>
      <c r="O1143" s="464"/>
      <c r="P1143" s="602"/>
    </row>
    <row r="1144" spans="1:16" s="600" customFormat="1" x14ac:dyDescent="0.2">
      <c r="A1144" s="461"/>
      <c r="B1144" s="603"/>
      <c r="C1144" s="454">
        <v>1141</v>
      </c>
      <c r="D1144" s="288">
        <f>IF(A1144="P",INDEX('LŠZ P'!A$2:AP$2000,B1144,11),INDEX('LŠZ H'!A$2:AI$2000,B1144,11))</f>
        <v>0</v>
      </c>
      <c r="E1144" s="456">
        <f>IF(A1144="P",INDEX('LŠZ P'!A$2:AP$2000,B1144,5),INDEX('LŠZ H'!A$2:AI$2000,B1144,5))</f>
        <v>0</v>
      </c>
      <c r="F1144" s="457">
        <f>IF(A1144="P",INDEX('LŠZ P'!A$2:AP$2000,B1144,6),INDEX('LŠZ H'!A$2:AI$2000,B1144,6))</f>
        <v>0</v>
      </c>
      <c r="G1144" s="289">
        <f>IF(A1144="P",INDEX('LŠZ P'!A$2:AP$2000,B1144,21),INDEX('LŠZ H'!A$2:AI$2000,B1144,21))</f>
        <v>0</v>
      </c>
      <c r="H1144" s="457">
        <f>IF(A1144="P",INDEX('LŠZ P'!A$2:AP$2000,B1144,17),INDEX('LŠZ H'!A$2:AI$2000,B1144,17))</f>
        <v>0</v>
      </c>
      <c r="I1144" s="254"/>
      <c r="J1144" s="289">
        <f>IF(A1144="P",INDEX('LŠZ P'!A$2:AP$2000,B1144,2),INDEX('LŠZ H'!A$2:AI$2000,B1144,2))</f>
        <v>0</v>
      </c>
      <c r="K1144" s="458" t="str">
        <f>IF(A1144="P",CONCATENATE(INDEX('LŠZ P'!A$2:AP$2000,B1144,24),",",INDEX('LŠZ P'!A$2:AP$2000,B1144,26)," ",INDEX('LŠZ P'!A$2:AP$2000,B1144,25)),CONCATENATE(INDEX('LŠZ H'!A$2:AI$2000,B1144,24),",",INDEX('LŠZ H'!A$2:AI$2000,B1144,26)," ",INDEX('LŠZ H'!A$2:AI$2000,B1144,25)))</f>
        <v xml:space="preserve">, </v>
      </c>
      <c r="L1144" s="456">
        <f>IF(A1144="P",INDEX('LŠZ P'!A$2:AP$2000,B1144,20),INDEX('LŠZ H'!A$2:AI$2000,B1144,20))</f>
        <v>0</v>
      </c>
      <c r="M1144" s="456" t="str">
        <f>IF(A1144="P",CONCATENATE(INDEX('LŠZ P'!A$2:AP$2000,B1144,3),"/",INDEX('LŠZ P'!A$2:AP$2000,B1144,4)),CONCATENATE(INDEX('LŠZ H'!A$2:AI$2000,B1144,3),"/",INDEX('LŠZ H'!A$2:AI$2000,B1144,4)))</f>
        <v>/</v>
      </c>
      <c r="N1144" s="459" t="e">
        <f>IF(A1144="P",CONCATENATE(INDEX('LŠZ P'!A$2:AP$2000,B1144,23),";",INDEX('LŠZ P'!A$2:AP$2000,B1144,42)),CONCATENATE(INDEX('LŠZ H'!A$2:AI$2000,B1144,23),";",INDEX('LŠZ H'!A$2:AI$2000,B1144,39)))</f>
        <v>#REF!</v>
      </c>
      <c r="O1144" s="464"/>
      <c r="P1144" s="602"/>
    </row>
    <row r="1145" spans="1:16" s="600" customFormat="1" x14ac:dyDescent="0.2">
      <c r="A1145" s="461"/>
      <c r="B1145" s="603"/>
      <c r="C1145" s="454">
        <v>1142</v>
      </c>
      <c r="D1145" s="288">
        <f>IF(A1145="P",INDEX('LŠZ P'!A$2:AP$2000,B1145,11),INDEX('LŠZ H'!A$2:AI$2000,B1145,11))</f>
        <v>0</v>
      </c>
      <c r="E1145" s="456">
        <f>IF(A1145="P",INDEX('LŠZ P'!A$2:AP$2000,B1145,5),INDEX('LŠZ H'!A$2:AI$2000,B1145,5))</f>
        <v>0</v>
      </c>
      <c r="F1145" s="457">
        <f>IF(A1145="P",INDEX('LŠZ P'!A$2:AP$2000,B1145,6),INDEX('LŠZ H'!A$2:AI$2000,B1145,6))</f>
        <v>0</v>
      </c>
      <c r="G1145" s="289">
        <f>IF(A1145="P",INDEX('LŠZ P'!A$2:AP$2000,B1145,21),INDEX('LŠZ H'!A$2:AI$2000,B1145,21))</f>
        <v>0</v>
      </c>
      <c r="H1145" s="457">
        <f>IF(A1145="P",INDEX('LŠZ P'!A$2:AP$2000,B1145,17),INDEX('LŠZ H'!A$2:AI$2000,B1145,17))</f>
        <v>0</v>
      </c>
      <c r="I1145" s="254"/>
      <c r="J1145" s="289">
        <f>IF(A1145="P",INDEX('LŠZ P'!A$2:AP$2000,B1145,2),INDEX('LŠZ H'!A$2:AI$2000,B1145,2))</f>
        <v>0</v>
      </c>
      <c r="K1145" s="458" t="str">
        <f>IF(A1145="P",CONCATENATE(INDEX('LŠZ P'!A$2:AP$2000,B1145,24),",",INDEX('LŠZ P'!A$2:AP$2000,B1145,26)," ",INDEX('LŠZ P'!A$2:AP$2000,B1145,25)),CONCATENATE(INDEX('LŠZ H'!A$2:AI$2000,B1145,24),",",INDEX('LŠZ H'!A$2:AI$2000,B1145,26)," ",INDEX('LŠZ H'!A$2:AI$2000,B1145,25)))</f>
        <v xml:space="preserve">, </v>
      </c>
      <c r="L1145" s="456">
        <f>IF(A1145="P",INDEX('LŠZ P'!A$2:AP$2000,B1145,20),INDEX('LŠZ H'!A$2:AI$2000,B1145,20))</f>
        <v>0</v>
      </c>
      <c r="M1145" s="456" t="str">
        <f>IF(A1145="P",CONCATENATE(INDEX('LŠZ P'!A$2:AP$2000,B1145,3),"/",INDEX('LŠZ P'!A$2:AP$2000,B1145,4)),CONCATENATE(INDEX('LŠZ H'!A$2:AI$2000,B1145,3),"/",INDEX('LŠZ H'!A$2:AI$2000,B1145,4)))</f>
        <v>/</v>
      </c>
      <c r="N1145" s="459" t="e">
        <f>IF(A1145="P",CONCATENATE(INDEX('LŠZ P'!A$2:AP$2000,B1145,23),";",INDEX('LŠZ P'!A$2:AP$2000,B1145,42)),CONCATENATE(INDEX('LŠZ H'!A$2:AI$2000,B1145,23),";",INDEX('LŠZ H'!A$2:AI$2000,B1145,39)))</f>
        <v>#REF!</v>
      </c>
      <c r="O1145" s="464"/>
      <c r="P1145" s="602"/>
    </row>
    <row r="1146" spans="1:16" s="600" customFormat="1" x14ac:dyDescent="0.2">
      <c r="A1146" s="461"/>
      <c r="B1146" s="603"/>
      <c r="C1146" s="454">
        <v>1143</v>
      </c>
      <c r="D1146" s="288">
        <f>IF(A1146="P",INDEX('LŠZ P'!A$2:AP$2000,B1146,11),INDEX('LŠZ H'!A$2:AI$2000,B1146,11))</f>
        <v>0</v>
      </c>
      <c r="E1146" s="456">
        <f>IF(A1146="P",INDEX('LŠZ P'!A$2:AP$2000,B1146,5),INDEX('LŠZ H'!A$2:AI$2000,B1146,5))</f>
        <v>0</v>
      </c>
      <c r="F1146" s="457">
        <f>IF(A1146="P",INDEX('LŠZ P'!A$2:AP$2000,B1146,6),INDEX('LŠZ H'!A$2:AI$2000,B1146,6))</f>
        <v>0</v>
      </c>
      <c r="G1146" s="289">
        <f>IF(A1146="P",INDEX('LŠZ P'!A$2:AP$2000,B1146,21),INDEX('LŠZ H'!A$2:AI$2000,B1146,21))</f>
        <v>0</v>
      </c>
      <c r="H1146" s="457">
        <f>IF(A1146="P",INDEX('LŠZ P'!A$2:AP$2000,B1146,17),INDEX('LŠZ H'!A$2:AI$2000,B1146,17))</f>
        <v>0</v>
      </c>
      <c r="I1146" s="254"/>
      <c r="J1146" s="289">
        <f>IF(A1146="P",INDEX('LŠZ P'!A$2:AP$2000,B1146,2),INDEX('LŠZ H'!A$2:AI$2000,B1146,2))</f>
        <v>0</v>
      </c>
      <c r="K1146" s="458" t="str">
        <f>IF(A1146="P",CONCATENATE(INDEX('LŠZ P'!A$2:AP$2000,B1146,24),",",INDEX('LŠZ P'!A$2:AP$2000,B1146,26)," ",INDEX('LŠZ P'!A$2:AP$2000,B1146,25)),CONCATENATE(INDEX('LŠZ H'!A$2:AI$2000,B1146,24),",",INDEX('LŠZ H'!A$2:AI$2000,B1146,26)," ",INDEX('LŠZ H'!A$2:AI$2000,B1146,25)))</f>
        <v xml:space="preserve">, </v>
      </c>
      <c r="L1146" s="456">
        <f>IF(A1146="P",INDEX('LŠZ P'!A$2:AP$2000,B1146,20),INDEX('LŠZ H'!A$2:AI$2000,B1146,20))</f>
        <v>0</v>
      </c>
      <c r="M1146" s="456" t="str">
        <f>IF(A1146="P",CONCATENATE(INDEX('LŠZ P'!A$2:AP$2000,B1146,3),"/",INDEX('LŠZ P'!A$2:AP$2000,B1146,4)),CONCATENATE(INDEX('LŠZ H'!A$2:AI$2000,B1146,3),"/",INDEX('LŠZ H'!A$2:AI$2000,B1146,4)))</f>
        <v>/</v>
      </c>
      <c r="N1146" s="459" t="e">
        <f>IF(A1146="P",CONCATENATE(INDEX('LŠZ P'!A$2:AP$2000,B1146,23),";",INDEX('LŠZ P'!A$2:AP$2000,B1146,42)),CONCATENATE(INDEX('LŠZ H'!A$2:AI$2000,B1146,23),";",INDEX('LŠZ H'!A$2:AI$2000,B1146,39)))</f>
        <v>#REF!</v>
      </c>
      <c r="O1146" s="464"/>
      <c r="P1146" s="602"/>
    </row>
    <row r="1147" spans="1:16" s="600" customFormat="1" x14ac:dyDescent="0.2">
      <c r="A1147" s="461"/>
      <c r="B1147" s="603"/>
      <c r="C1147" s="454">
        <v>1144</v>
      </c>
      <c r="D1147" s="288">
        <f>IF(A1147="P",INDEX('LŠZ P'!A$2:AP$2000,B1147,11),INDEX('LŠZ H'!A$2:AI$2000,B1147,11))</f>
        <v>0</v>
      </c>
      <c r="E1147" s="456">
        <f>IF(A1147="P",INDEX('LŠZ P'!A$2:AP$2000,B1147,5),INDEX('LŠZ H'!A$2:AI$2000,B1147,5))</f>
        <v>0</v>
      </c>
      <c r="F1147" s="457">
        <f>IF(A1147="P",INDEX('LŠZ P'!A$2:AP$2000,B1147,6),INDEX('LŠZ H'!A$2:AI$2000,B1147,6))</f>
        <v>0</v>
      </c>
      <c r="G1147" s="289">
        <f>IF(A1147="P",INDEX('LŠZ P'!A$2:AP$2000,B1147,21),INDEX('LŠZ H'!A$2:AI$2000,B1147,21))</f>
        <v>0</v>
      </c>
      <c r="H1147" s="457">
        <f>IF(A1147="P",INDEX('LŠZ P'!A$2:AP$2000,B1147,17),INDEX('LŠZ H'!A$2:AI$2000,B1147,17))</f>
        <v>0</v>
      </c>
      <c r="I1147" s="254"/>
      <c r="J1147" s="289">
        <f>IF(A1147="P",INDEX('LŠZ P'!A$2:AP$2000,B1147,2),INDEX('LŠZ H'!A$2:AI$2000,B1147,2))</f>
        <v>0</v>
      </c>
      <c r="K1147" s="458" t="str">
        <f>IF(A1147="P",CONCATENATE(INDEX('LŠZ P'!A$2:AP$2000,B1147,24),",",INDEX('LŠZ P'!A$2:AP$2000,B1147,26)," ",INDEX('LŠZ P'!A$2:AP$2000,B1147,25)),CONCATENATE(INDEX('LŠZ H'!A$2:AI$2000,B1147,24),",",INDEX('LŠZ H'!A$2:AI$2000,B1147,26)," ",INDEX('LŠZ H'!A$2:AI$2000,B1147,25)))</f>
        <v xml:space="preserve">, </v>
      </c>
      <c r="L1147" s="456">
        <f>IF(A1147="P",INDEX('LŠZ P'!A$2:AP$2000,B1147,20),INDEX('LŠZ H'!A$2:AI$2000,B1147,20))</f>
        <v>0</v>
      </c>
      <c r="M1147" s="456" t="str">
        <f>IF(A1147="P",CONCATENATE(INDEX('LŠZ P'!A$2:AP$2000,B1147,3),"/",INDEX('LŠZ P'!A$2:AP$2000,B1147,4)),CONCATENATE(INDEX('LŠZ H'!A$2:AI$2000,B1147,3),"/",INDEX('LŠZ H'!A$2:AI$2000,B1147,4)))</f>
        <v>/</v>
      </c>
      <c r="N1147" s="459" t="e">
        <f>IF(A1147="P",CONCATENATE(INDEX('LŠZ P'!A$2:AP$2000,B1147,23),";",INDEX('LŠZ P'!A$2:AP$2000,B1147,42)),CONCATENATE(INDEX('LŠZ H'!A$2:AI$2000,B1147,23),";",INDEX('LŠZ H'!A$2:AI$2000,B1147,39)))</f>
        <v>#REF!</v>
      </c>
      <c r="O1147" s="464"/>
      <c r="P1147" s="602"/>
    </row>
    <row r="1148" spans="1:16" s="600" customFormat="1" x14ac:dyDescent="0.2">
      <c r="A1148" s="461"/>
      <c r="B1148" s="603"/>
      <c r="C1148" s="454">
        <v>1145</v>
      </c>
      <c r="D1148" s="288">
        <f>IF(A1148="P",INDEX('LŠZ P'!A$2:AP$2000,B1148,11),INDEX('LŠZ H'!A$2:AI$2000,B1148,11))</f>
        <v>0</v>
      </c>
      <c r="E1148" s="456">
        <f>IF(A1148="P",INDEX('LŠZ P'!A$2:AP$2000,B1148,5),INDEX('LŠZ H'!A$2:AI$2000,B1148,5))</f>
        <v>0</v>
      </c>
      <c r="F1148" s="457">
        <f>IF(A1148="P",INDEX('LŠZ P'!A$2:AP$2000,B1148,6),INDEX('LŠZ H'!A$2:AI$2000,B1148,6))</f>
        <v>0</v>
      </c>
      <c r="G1148" s="289">
        <f>IF(A1148="P",INDEX('LŠZ P'!A$2:AP$2000,B1148,21),INDEX('LŠZ H'!A$2:AI$2000,B1148,21))</f>
        <v>0</v>
      </c>
      <c r="H1148" s="457">
        <f>IF(A1148="P",INDEX('LŠZ P'!A$2:AP$2000,B1148,17),INDEX('LŠZ H'!A$2:AI$2000,B1148,17))</f>
        <v>0</v>
      </c>
      <c r="I1148" s="254"/>
      <c r="J1148" s="289">
        <f>IF(A1148="P",INDEX('LŠZ P'!A$2:AP$2000,B1148,2),INDEX('LŠZ H'!A$2:AI$2000,B1148,2))</f>
        <v>0</v>
      </c>
      <c r="K1148" s="458" t="str">
        <f>IF(A1148="P",CONCATENATE(INDEX('LŠZ P'!A$2:AP$2000,B1148,24),",",INDEX('LŠZ P'!A$2:AP$2000,B1148,26)," ",INDEX('LŠZ P'!A$2:AP$2000,B1148,25)),CONCATENATE(INDEX('LŠZ H'!A$2:AI$2000,B1148,24),",",INDEX('LŠZ H'!A$2:AI$2000,B1148,26)," ",INDEX('LŠZ H'!A$2:AI$2000,B1148,25)))</f>
        <v xml:space="preserve">, </v>
      </c>
      <c r="L1148" s="456">
        <f>IF(A1148="P",INDEX('LŠZ P'!A$2:AP$2000,B1148,20),INDEX('LŠZ H'!A$2:AI$2000,B1148,20))</f>
        <v>0</v>
      </c>
      <c r="M1148" s="456" t="str">
        <f>IF(A1148="P",CONCATENATE(INDEX('LŠZ P'!A$2:AP$2000,B1148,3),"/",INDEX('LŠZ P'!A$2:AP$2000,B1148,4)),CONCATENATE(INDEX('LŠZ H'!A$2:AI$2000,B1148,3),"/",INDEX('LŠZ H'!A$2:AI$2000,B1148,4)))</f>
        <v>/</v>
      </c>
      <c r="N1148" s="459" t="e">
        <f>IF(A1148="P",CONCATENATE(INDEX('LŠZ P'!A$2:AP$2000,B1148,23),";",INDEX('LŠZ P'!A$2:AP$2000,B1148,42)),CONCATENATE(INDEX('LŠZ H'!A$2:AI$2000,B1148,23),";",INDEX('LŠZ H'!A$2:AI$2000,B1148,39)))</f>
        <v>#REF!</v>
      </c>
      <c r="O1148" s="464"/>
      <c r="P1148" s="602"/>
    </row>
    <row r="1149" spans="1:16" s="600" customFormat="1" x14ac:dyDescent="0.2">
      <c r="A1149" s="461"/>
      <c r="B1149" s="603"/>
      <c r="C1149" s="454">
        <v>1146</v>
      </c>
      <c r="D1149" s="288">
        <f>IF(A1149="P",INDEX('LŠZ P'!A$2:AP$2000,B1149,11),INDEX('LŠZ H'!A$2:AI$2000,B1149,11))</f>
        <v>0</v>
      </c>
      <c r="E1149" s="456">
        <f>IF(A1149="P",INDEX('LŠZ P'!A$2:AP$2000,B1149,5),INDEX('LŠZ H'!A$2:AI$2000,B1149,5))</f>
        <v>0</v>
      </c>
      <c r="F1149" s="457">
        <f>IF(A1149="P",INDEX('LŠZ P'!A$2:AP$2000,B1149,6),INDEX('LŠZ H'!A$2:AI$2000,B1149,6))</f>
        <v>0</v>
      </c>
      <c r="G1149" s="289">
        <f>IF(A1149="P",INDEX('LŠZ P'!A$2:AP$2000,B1149,21),INDEX('LŠZ H'!A$2:AI$2000,B1149,21))</f>
        <v>0</v>
      </c>
      <c r="H1149" s="457">
        <f>IF(A1149="P",INDEX('LŠZ P'!A$2:AP$2000,B1149,17),INDEX('LŠZ H'!A$2:AI$2000,B1149,17))</f>
        <v>0</v>
      </c>
      <c r="I1149" s="254"/>
      <c r="J1149" s="289">
        <f>IF(A1149="P",INDEX('LŠZ P'!A$2:AP$2000,B1149,2),INDEX('LŠZ H'!A$2:AI$2000,B1149,2))</f>
        <v>0</v>
      </c>
      <c r="K1149" s="458" t="str">
        <f>IF(A1149="P",CONCATENATE(INDEX('LŠZ P'!A$2:AP$2000,B1149,24),",",INDEX('LŠZ P'!A$2:AP$2000,B1149,26)," ",INDEX('LŠZ P'!A$2:AP$2000,B1149,25)),CONCATENATE(INDEX('LŠZ H'!A$2:AI$2000,B1149,24),",",INDEX('LŠZ H'!A$2:AI$2000,B1149,26)," ",INDEX('LŠZ H'!A$2:AI$2000,B1149,25)))</f>
        <v xml:space="preserve">, </v>
      </c>
      <c r="L1149" s="456">
        <f>IF(A1149="P",INDEX('LŠZ P'!A$2:AP$2000,B1149,20),INDEX('LŠZ H'!A$2:AI$2000,B1149,20))</f>
        <v>0</v>
      </c>
      <c r="M1149" s="456" t="str">
        <f>IF(A1149="P",CONCATENATE(INDEX('LŠZ P'!A$2:AP$2000,B1149,3),"/",INDEX('LŠZ P'!A$2:AP$2000,B1149,4)),CONCATENATE(INDEX('LŠZ H'!A$2:AI$2000,B1149,3),"/",INDEX('LŠZ H'!A$2:AI$2000,B1149,4)))</f>
        <v>/</v>
      </c>
      <c r="N1149" s="459" t="e">
        <f>IF(A1149="P",CONCATENATE(INDEX('LŠZ P'!A$2:AP$2000,B1149,23),";",INDEX('LŠZ P'!A$2:AP$2000,B1149,42)),CONCATENATE(INDEX('LŠZ H'!A$2:AI$2000,B1149,23),";",INDEX('LŠZ H'!A$2:AI$2000,B1149,39)))</f>
        <v>#REF!</v>
      </c>
      <c r="O1149" s="464"/>
      <c r="P1149" s="602"/>
    </row>
    <row r="1150" spans="1:16" s="600" customFormat="1" x14ac:dyDescent="0.2">
      <c r="A1150" s="461"/>
      <c r="B1150" s="603"/>
      <c r="C1150" s="454">
        <v>1147</v>
      </c>
      <c r="D1150" s="288">
        <f>IF(A1150="P",INDEX('LŠZ P'!A$2:AP$2000,B1150,11),INDEX('LŠZ H'!A$2:AI$2000,B1150,11))</f>
        <v>0</v>
      </c>
      <c r="E1150" s="456">
        <f>IF(A1150="P",INDEX('LŠZ P'!A$2:AP$2000,B1150,5),INDEX('LŠZ H'!A$2:AI$2000,B1150,5))</f>
        <v>0</v>
      </c>
      <c r="F1150" s="457">
        <f>IF(A1150="P",INDEX('LŠZ P'!A$2:AP$2000,B1150,6),INDEX('LŠZ H'!A$2:AI$2000,B1150,6))</f>
        <v>0</v>
      </c>
      <c r="G1150" s="289">
        <f>IF(A1150="P",INDEX('LŠZ P'!A$2:AP$2000,B1150,21),INDEX('LŠZ H'!A$2:AI$2000,B1150,21))</f>
        <v>0</v>
      </c>
      <c r="H1150" s="457">
        <f>IF(A1150="P",INDEX('LŠZ P'!A$2:AP$2000,B1150,17),INDEX('LŠZ H'!A$2:AI$2000,B1150,17))</f>
        <v>0</v>
      </c>
      <c r="I1150" s="254"/>
      <c r="J1150" s="289">
        <f>IF(A1150="P",INDEX('LŠZ P'!A$2:AP$2000,B1150,2),INDEX('LŠZ H'!A$2:AI$2000,B1150,2))</f>
        <v>0</v>
      </c>
      <c r="K1150" s="458" t="str">
        <f>IF(A1150="P",CONCATENATE(INDEX('LŠZ P'!A$2:AP$2000,B1150,24),",",INDEX('LŠZ P'!A$2:AP$2000,B1150,26)," ",INDEX('LŠZ P'!A$2:AP$2000,B1150,25)),CONCATENATE(INDEX('LŠZ H'!A$2:AI$2000,B1150,24),",",INDEX('LŠZ H'!A$2:AI$2000,B1150,26)," ",INDEX('LŠZ H'!A$2:AI$2000,B1150,25)))</f>
        <v xml:space="preserve">, </v>
      </c>
      <c r="L1150" s="456">
        <f>IF(A1150="P",INDEX('LŠZ P'!A$2:AP$2000,B1150,20),INDEX('LŠZ H'!A$2:AI$2000,B1150,20))</f>
        <v>0</v>
      </c>
      <c r="M1150" s="456" t="str">
        <f>IF(A1150="P",CONCATENATE(INDEX('LŠZ P'!A$2:AP$2000,B1150,3),"/",INDEX('LŠZ P'!A$2:AP$2000,B1150,4)),CONCATENATE(INDEX('LŠZ H'!A$2:AI$2000,B1150,3),"/",INDEX('LŠZ H'!A$2:AI$2000,B1150,4)))</f>
        <v>/</v>
      </c>
      <c r="N1150" s="459" t="e">
        <f>IF(A1150="P",CONCATENATE(INDEX('LŠZ P'!A$2:AP$2000,B1150,23),";",INDEX('LŠZ P'!A$2:AP$2000,B1150,42)),CONCATENATE(INDEX('LŠZ H'!A$2:AI$2000,B1150,23),";",INDEX('LŠZ H'!A$2:AI$2000,B1150,39)))</f>
        <v>#REF!</v>
      </c>
      <c r="O1150" s="464"/>
      <c r="P1150" s="602"/>
    </row>
    <row r="1151" spans="1:16" s="600" customFormat="1" x14ac:dyDescent="0.2">
      <c r="A1151" s="461"/>
      <c r="B1151" s="603"/>
      <c r="C1151" s="454">
        <v>1148</v>
      </c>
      <c r="D1151" s="288">
        <f>IF(A1151="P",INDEX('LŠZ P'!A$2:AP$2000,B1151,11),INDEX('LŠZ H'!A$2:AI$2000,B1151,11))</f>
        <v>0</v>
      </c>
      <c r="E1151" s="456">
        <f>IF(A1151="P",INDEX('LŠZ P'!A$2:AP$2000,B1151,5),INDEX('LŠZ H'!A$2:AI$2000,B1151,5))</f>
        <v>0</v>
      </c>
      <c r="F1151" s="457">
        <f>IF(A1151="P",INDEX('LŠZ P'!A$2:AP$2000,B1151,6),INDEX('LŠZ H'!A$2:AI$2000,B1151,6))</f>
        <v>0</v>
      </c>
      <c r="G1151" s="289">
        <f>IF(A1151="P",INDEX('LŠZ P'!A$2:AP$2000,B1151,21),INDEX('LŠZ H'!A$2:AI$2000,B1151,21))</f>
        <v>0</v>
      </c>
      <c r="H1151" s="457">
        <f>IF(A1151="P",INDEX('LŠZ P'!A$2:AP$2000,B1151,17),INDEX('LŠZ H'!A$2:AI$2000,B1151,17))</f>
        <v>0</v>
      </c>
      <c r="I1151" s="254"/>
      <c r="J1151" s="289">
        <f>IF(A1151="P",INDEX('LŠZ P'!A$2:AP$2000,B1151,2),INDEX('LŠZ H'!A$2:AI$2000,B1151,2))</f>
        <v>0</v>
      </c>
      <c r="K1151" s="458" t="str">
        <f>IF(A1151="P",CONCATENATE(INDEX('LŠZ P'!A$2:AP$2000,B1151,24),",",INDEX('LŠZ P'!A$2:AP$2000,B1151,26)," ",INDEX('LŠZ P'!A$2:AP$2000,B1151,25)),CONCATENATE(INDEX('LŠZ H'!A$2:AI$2000,B1151,24),",",INDEX('LŠZ H'!A$2:AI$2000,B1151,26)," ",INDEX('LŠZ H'!A$2:AI$2000,B1151,25)))</f>
        <v xml:space="preserve">, </v>
      </c>
      <c r="L1151" s="456">
        <f>IF(A1151="P",INDEX('LŠZ P'!A$2:AP$2000,B1151,20),INDEX('LŠZ H'!A$2:AI$2000,B1151,20))</f>
        <v>0</v>
      </c>
      <c r="M1151" s="456" t="str">
        <f>IF(A1151="P",CONCATENATE(INDEX('LŠZ P'!A$2:AP$2000,B1151,3),"/",INDEX('LŠZ P'!A$2:AP$2000,B1151,4)),CONCATENATE(INDEX('LŠZ H'!A$2:AI$2000,B1151,3),"/",INDEX('LŠZ H'!A$2:AI$2000,B1151,4)))</f>
        <v>/</v>
      </c>
      <c r="N1151" s="459" t="e">
        <f>IF(A1151="P",CONCATENATE(INDEX('LŠZ P'!A$2:AP$2000,B1151,23),";",INDEX('LŠZ P'!A$2:AP$2000,B1151,42)),CONCATENATE(INDEX('LŠZ H'!A$2:AI$2000,B1151,23),";",INDEX('LŠZ H'!A$2:AI$2000,B1151,39)))</f>
        <v>#REF!</v>
      </c>
      <c r="O1151" s="464"/>
      <c r="P1151" s="602"/>
    </row>
    <row r="1152" spans="1:16" s="600" customFormat="1" x14ac:dyDescent="0.2">
      <c r="A1152" s="461"/>
      <c r="B1152" s="603"/>
      <c r="C1152" s="454">
        <v>1149</v>
      </c>
      <c r="D1152" s="288">
        <f>IF(A1152="P",INDEX('LŠZ P'!A$2:AP$2000,B1152,11),INDEX('LŠZ H'!A$2:AI$2000,B1152,11))</f>
        <v>0</v>
      </c>
      <c r="E1152" s="456">
        <f>IF(A1152="P",INDEX('LŠZ P'!A$2:AP$2000,B1152,5),INDEX('LŠZ H'!A$2:AI$2000,B1152,5))</f>
        <v>0</v>
      </c>
      <c r="F1152" s="457">
        <f>IF(A1152="P",INDEX('LŠZ P'!A$2:AP$2000,B1152,6),INDEX('LŠZ H'!A$2:AI$2000,B1152,6))</f>
        <v>0</v>
      </c>
      <c r="G1152" s="289">
        <f>IF(A1152="P",INDEX('LŠZ P'!A$2:AP$2000,B1152,21),INDEX('LŠZ H'!A$2:AI$2000,B1152,21))</f>
        <v>0</v>
      </c>
      <c r="H1152" s="457">
        <f>IF(A1152="P",INDEX('LŠZ P'!A$2:AP$2000,B1152,17),INDEX('LŠZ H'!A$2:AI$2000,B1152,17))</f>
        <v>0</v>
      </c>
      <c r="I1152" s="254"/>
      <c r="J1152" s="289">
        <f>IF(A1152="P",INDEX('LŠZ P'!A$2:AP$2000,B1152,2),INDEX('LŠZ H'!A$2:AI$2000,B1152,2))</f>
        <v>0</v>
      </c>
      <c r="K1152" s="458" t="str">
        <f>IF(A1152="P",CONCATENATE(INDEX('LŠZ P'!A$2:AP$2000,B1152,24),",",INDEX('LŠZ P'!A$2:AP$2000,B1152,26)," ",INDEX('LŠZ P'!A$2:AP$2000,B1152,25)),CONCATENATE(INDEX('LŠZ H'!A$2:AI$2000,B1152,24),",",INDEX('LŠZ H'!A$2:AI$2000,B1152,26)," ",INDEX('LŠZ H'!A$2:AI$2000,B1152,25)))</f>
        <v xml:space="preserve">, </v>
      </c>
      <c r="L1152" s="456">
        <f>IF(A1152="P",INDEX('LŠZ P'!A$2:AP$2000,B1152,20),INDEX('LŠZ H'!A$2:AI$2000,B1152,20))</f>
        <v>0</v>
      </c>
      <c r="M1152" s="456" t="str">
        <f>IF(A1152="P",CONCATENATE(INDEX('LŠZ P'!A$2:AP$2000,B1152,3),"/",INDEX('LŠZ P'!A$2:AP$2000,B1152,4)),CONCATENATE(INDEX('LŠZ H'!A$2:AI$2000,B1152,3),"/",INDEX('LŠZ H'!A$2:AI$2000,B1152,4)))</f>
        <v>/</v>
      </c>
      <c r="N1152" s="459" t="e">
        <f>IF(A1152="P",CONCATENATE(INDEX('LŠZ P'!A$2:AP$2000,B1152,23),";",INDEX('LŠZ P'!A$2:AP$2000,B1152,42)),CONCATENATE(INDEX('LŠZ H'!A$2:AI$2000,B1152,23),";",INDEX('LŠZ H'!A$2:AI$2000,B1152,39)))</f>
        <v>#REF!</v>
      </c>
      <c r="O1152" s="464"/>
      <c r="P1152" s="602"/>
    </row>
    <row r="1153" spans="1:16" s="600" customFormat="1" x14ac:dyDescent="0.2">
      <c r="A1153" s="461"/>
      <c r="B1153" s="603"/>
      <c r="C1153" s="454">
        <v>1150</v>
      </c>
      <c r="D1153" s="288">
        <f>IF(A1153="P",INDEX('LŠZ P'!A$2:AP$2000,B1153,11),INDEX('LŠZ H'!A$2:AI$2000,B1153,11))</f>
        <v>0</v>
      </c>
      <c r="E1153" s="456">
        <f>IF(A1153="P",INDEX('LŠZ P'!A$2:AP$2000,B1153,5),INDEX('LŠZ H'!A$2:AI$2000,B1153,5))</f>
        <v>0</v>
      </c>
      <c r="F1153" s="457">
        <f>IF(A1153="P",INDEX('LŠZ P'!A$2:AP$2000,B1153,6),INDEX('LŠZ H'!A$2:AI$2000,B1153,6))</f>
        <v>0</v>
      </c>
      <c r="G1153" s="289">
        <f>IF(A1153="P",INDEX('LŠZ P'!A$2:AP$2000,B1153,21),INDEX('LŠZ H'!A$2:AI$2000,B1153,21))</f>
        <v>0</v>
      </c>
      <c r="H1153" s="457">
        <f>IF(A1153="P",INDEX('LŠZ P'!A$2:AP$2000,B1153,17),INDEX('LŠZ H'!A$2:AI$2000,B1153,17))</f>
        <v>0</v>
      </c>
      <c r="I1153" s="254"/>
      <c r="J1153" s="289">
        <f>IF(A1153="P",INDEX('LŠZ P'!A$2:AP$2000,B1153,2),INDEX('LŠZ H'!A$2:AI$2000,B1153,2))</f>
        <v>0</v>
      </c>
      <c r="K1153" s="458" t="str">
        <f>IF(A1153="P",CONCATENATE(INDEX('LŠZ P'!A$2:AP$2000,B1153,24),",",INDEX('LŠZ P'!A$2:AP$2000,B1153,26)," ",INDEX('LŠZ P'!A$2:AP$2000,B1153,25)),CONCATENATE(INDEX('LŠZ H'!A$2:AI$2000,B1153,24),",",INDEX('LŠZ H'!A$2:AI$2000,B1153,26)," ",INDEX('LŠZ H'!A$2:AI$2000,B1153,25)))</f>
        <v xml:space="preserve">, </v>
      </c>
      <c r="L1153" s="456">
        <f>IF(A1153="P",INDEX('LŠZ P'!A$2:AP$2000,B1153,20),INDEX('LŠZ H'!A$2:AI$2000,B1153,20))</f>
        <v>0</v>
      </c>
      <c r="M1153" s="456" t="str">
        <f>IF(A1153="P",CONCATENATE(INDEX('LŠZ P'!A$2:AP$2000,B1153,3),"/",INDEX('LŠZ P'!A$2:AP$2000,B1153,4)),CONCATENATE(INDEX('LŠZ H'!A$2:AI$2000,B1153,3),"/",INDEX('LŠZ H'!A$2:AI$2000,B1153,4)))</f>
        <v>/</v>
      </c>
      <c r="N1153" s="459" t="e">
        <f>IF(A1153="P",CONCATENATE(INDEX('LŠZ P'!A$2:AP$2000,B1153,23),";",INDEX('LŠZ P'!A$2:AP$2000,B1153,42)),CONCATENATE(INDEX('LŠZ H'!A$2:AI$2000,B1153,23),";",INDEX('LŠZ H'!A$2:AI$2000,B1153,39)))</f>
        <v>#REF!</v>
      </c>
      <c r="O1153" s="464"/>
      <c r="P1153" s="602"/>
    </row>
    <row r="1154" spans="1:16" s="600" customFormat="1" x14ac:dyDescent="0.2">
      <c r="A1154" s="461"/>
      <c r="B1154" s="603"/>
      <c r="C1154" s="454">
        <v>1151</v>
      </c>
      <c r="D1154" s="288">
        <f>IF(A1154="P",INDEX('LŠZ P'!A$2:AP$2000,B1154,11),INDEX('LŠZ H'!A$2:AI$2000,B1154,11))</f>
        <v>0</v>
      </c>
      <c r="E1154" s="456">
        <f>IF(A1154="P",INDEX('LŠZ P'!A$2:AP$2000,B1154,5),INDEX('LŠZ H'!A$2:AI$2000,B1154,5))</f>
        <v>0</v>
      </c>
      <c r="F1154" s="457">
        <f>IF(A1154="P",INDEX('LŠZ P'!A$2:AP$2000,B1154,6),INDEX('LŠZ H'!A$2:AI$2000,B1154,6))</f>
        <v>0</v>
      </c>
      <c r="G1154" s="289">
        <f>IF(A1154="P",INDEX('LŠZ P'!A$2:AP$2000,B1154,21),INDEX('LŠZ H'!A$2:AI$2000,B1154,21))</f>
        <v>0</v>
      </c>
      <c r="H1154" s="457">
        <f>IF(A1154="P",INDEX('LŠZ P'!A$2:AP$2000,B1154,17),INDEX('LŠZ H'!A$2:AI$2000,B1154,17))</f>
        <v>0</v>
      </c>
      <c r="I1154" s="254"/>
      <c r="J1154" s="289">
        <f>IF(A1154="P",INDEX('LŠZ P'!A$2:AP$2000,B1154,2),INDEX('LŠZ H'!A$2:AI$2000,B1154,2))</f>
        <v>0</v>
      </c>
      <c r="K1154" s="458" t="str">
        <f>IF(A1154="P",CONCATENATE(INDEX('LŠZ P'!A$2:AP$2000,B1154,24),",",INDEX('LŠZ P'!A$2:AP$2000,B1154,26)," ",INDEX('LŠZ P'!A$2:AP$2000,B1154,25)),CONCATENATE(INDEX('LŠZ H'!A$2:AI$2000,B1154,24),",",INDEX('LŠZ H'!A$2:AI$2000,B1154,26)," ",INDEX('LŠZ H'!A$2:AI$2000,B1154,25)))</f>
        <v xml:space="preserve">, </v>
      </c>
      <c r="L1154" s="456">
        <f>IF(A1154="P",INDEX('LŠZ P'!A$2:AP$2000,B1154,20),INDEX('LŠZ H'!A$2:AI$2000,B1154,20))</f>
        <v>0</v>
      </c>
      <c r="M1154" s="456" t="str">
        <f>IF(A1154="P",CONCATENATE(INDEX('LŠZ P'!A$2:AP$2000,B1154,3),"/",INDEX('LŠZ P'!A$2:AP$2000,B1154,4)),CONCATENATE(INDEX('LŠZ H'!A$2:AI$2000,B1154,3),"/",INDEX('LŠZ H'!A$2:AI$2000,B1154,4)))</f>
        <v>/</v>
      </c>
      <c r="N1154" s="459" t="e">
        <f>IF(A1154="P",CONCATENATE(INDEX('LŠZ P'!A$2:AP$2000,B1154,23),";",INDEX('LŠZ P'!A$2:AP$2000,B1154,42)),CONCATENATE(INDEX('LŠZ H'!A$2:AI$2000,B1154,23),";",INDEX('LŠZ H'!A$2:AI$2000,B1154,39)))</f>
        <v>#REF!</v>
      </c>
      <c r="O1154" s="464"/>
      <c r="P1154" s="602"/>
    </row>
    <row r="1155" spans="1:16" s="600" customFormat="1" x14ac:dyDescent="0.2">
      <c r="A1155" s="461"/>
      <c r="B1155" s="603"/>
      <c r="C1155" s="454">
        <v>1152</v>
      </c>
      <c r="D1155" s="288">
        <f>IF(A1155="P",INDEX('LŠZ P'!A$2:AP$2000,B1155,11),INDEX('LŠZ H'!A$2:AI$2000,B1155,11))</f>
        <v>0</v>
      </c>
      <c r="E1155" s="456">
        <f>IF(A1155="P",INDEX('LŠZ P'!A$2:AP$2000,B1155,5),INDEX('LŠZ H'!A$2:AI$2000,B1155,5))</f>
        <v>0</v>
      </c>
      <c r="F1155" s="457">
        <f>IF(A1155="P",INDEX('LŠZ P'!A$2:AP$2000,B1155,6),INDEX('LŠZ H'!A$2:AI$2000,B1155,6))</f>
        <v>0</v>
      </c>
      <c r="G1155" s="289">
        <f>IF(A1155="P",INDEX('LŠZ P'!A$2:AP$2000,B1155,21),INDEX('LŠZ H'!A$2:AI$2000,B1155,21))</f>
        <v>0</v>
      </c>
      <c r="H1155" s="457">
        <f>IF(A1155="P",INDEX('LŠZ P'!A$2:AP$2000,B1155,17),INDEX('LŠZ H'!A$2:AI$2000,B1155,17))</f>
        <v>0</v>
      </c>
      <c r="I1155" s="254"/>
      <c r="J1155" s="289">
        <f>IF(A1155="P",INDEX('LŠZ P'!A$2:AP$2000,B1155,2),INDEX('LŠZ H'!A$2:AI$2000,B1155,2))</f>
        <v>0</v>
      </c>
      <c r="K1155" s="458" t="str">
        <f>IF(A1155="P",CONCATENATE(INDEX('LŠZ P'!A$2:AP$2000,B1155,24),",",INDEX('LŠZ P'!A$2:AP$2000,B1155,26)," ",INDEX('LŠZ P'!A$2:AP$2000,B1155,25)),CONCATENATE(INDEX('LŠZ H'!A$2:AI$2000,B1155,24),",",INDEX('LŠZ H'!A$2:AI$2000,B1155,26)," ",INDEX('LŠZ H'!A$2:AI$2000,B1155,25)))</f>
        <v xml:space="preserve">, </v>
      </c>
      <c r="L1155" s="456">
        <f>IF(A1155="P",INDEX('LŠZ P'!A$2:AP$2000,B1155,20),INDEX('LŠZ H'!A$2:AI$2000,B1155,20))</f>
        <v>0</v>
      </c>
      <c r="M1155" s="456" t="str">
        <f>IF(A1155="P",CONCATENATE(INDEX('LŠZ P'!A$2:AP$2000,B1155,3),"/",INDEX('LŠZ P'!A$2:AP$2000,B1155,4)),CONCATENATE(INDEX('LŠZ H'!A$2:AI$2000,B1155,3),"/",INDEX('LŠZ H'!A$2:AI$2000,B1155,4)))</f>
        <v>/</v>
      </c>
      <c r="N1155" s="459" t="e">
        <f>IF(A1155="P",CONCATENATE(INDEX('LŠZ P'!A$2:AP$2000,B1155,23),";",INDEX('LŠZ P'!A$2:AP$2000,B1155,42)),CONCATENATE(INDEX('LŠZ H'!A$2:AI$2000,B1155,23),";",INDEX('LŠZ H'!A$2:AI$2000,B1155,39)))</f>
        <v>#REF!</v>
      </c>
      <c r="O1155" s="464"/>
      <c r="P1155" s="602"/>
    </row>
    <row r="1156" spans="1:16" s="600" customFormat="1" x14ac:dyDescent="0.2">
      <c r="A1156" s="461"/>
      <c r="B1156" s="603"/>
      <c r="C1156" s="454">
        <v>1153</v>
      </c>
      <c r="D1156" s="288">
        <f>IF(A1156="P",INDEX('LŠZ P'!A$2:AP$2000,B1156,11),INDEX('LŠZ H'!A$2:AI$2000,B1156,11))</f>
        <v>0</v>
      </c>
      <c r="E1156" s="456">
        <f>IF(A1156="P",INDEX('LŠZ P'!A$2:AP$2000,B1156,5),INDEX('LŠZ H'!A$2:AI$2000,B1156,5))</f>
        <v>0</v>
      </c>
      <c r="F1156" s="457">
        <f>IF(A1156="P",INDEX('LŠZ P'!A$2:AP$2000,B1156,6),INDEX('LŠZ H'!A$2:AI$2000,B1156,6))</f>
        <v>0</v>
      </c>
      <c r="G1156" s="289">
        <f>IF(A1156="P",INDEX('LŠZ P'!A$2:AP$2000,B1156,21),INDEX('LŠZ H'!A$2:AI$2000,B1156,21))</f>
        <v>0</v>
      </c>
      <c r="H1156" s="457">
        <f>IF(A1156="P",INDEX('LŠZ P'!A$2:AP$2000,B1156,17),INDEX('LŠZ H'!A$2:AI$2000,B1156,17))</f>
        <v>0</v>
      </c>
      <c r="I1156" s="254"/>
      <c r="J1156" s="289">
        <f>IF(A1156="P",INDEX('LŠZ P'!A$2:AP$2000,B1156,2),INDEX('LŠZ H'!A$2:AI$2000,B1156,2))</f>
        <v>0</v>
      </c>
      <c r="K1156" s="458" t="str">
        <f>IF(A1156="P",CONCATENATE(INDEX('LŠZ P'!A$2:AP$2000,B1156,24),",",INDEX('LŠZ P'!A$2:AP$2000,B1156,26)," ",INDEX('LŠZ P'!A$2:AP$2000,B1156,25)),CONCATENATE(INDEX('LŠZ H'!A$2:AI$2000,B1156,24),",",INDEX('LŠZ H'!A$2:AI$2000,B1156,26)," ",INDEX('LŠZ H'!A$2:AI$2000,B1156,25)))</f>
        <v xml:space="preserve">, </v>
      </c>
      <c r="L1156" s="456">
        <f>IF(A1156="P",INDEX('LŠZ P'!A$2:AP$2000,B1156,20),INDEX('LŠZ H'!A$2:AI$2000,B1156,20))</f>
        <v>0</v>
      </c>
      <c r="M1156" s="456" t="str">
        <f>IF(A1156="P",CONCATENATE(INDEX('LŠZ P'!A$2:AP$2000,B1156,3),"/",INDEX('LŠZ P'!A$2:AP$2000,B1156,4)),CONCATENATE(INDEX('LŠZ H'!A$2:AI$2000,B1156,3),"/",INDEX('LŠZ H'!A$2:AI$2000,B1156,4)))</f>
        <v>/</v>
      </c>
      <c r="N1156" s="459" t="e">
        <f>IF(A1156="P",CONCATENATE(INDEX('LŠZ P'!A$2:AP$2000,B1156,23),";",INDEX('LŠZ P'!A$2:AP$2000,B1156,42)),CONCATENATE(INDEX('LŠZ H'!A$2:AI$2000,B1156,23),";",INDEX('LŠZ H'!A$2:AI$2000,B1156,39)))</f>
        <v>#REF!</v>
      </c>
      <c r="O1156" s="464"/>
      <c r="P1156" s="602"/>
    </row>
    <row r="1157" spans="1:16" s="600" customFormat="1" x14ac:dyDescent="0.2">
      <c r="A1157" s="461"/>
      <c r="B1157" s="603"/>
      <c r="C1157" s="454">
        <v>1154</v>
      </c>
      <c r="D1157" s="288">
        <f>IF(A1157="P",INDEX('LŠZ P'!A$2:AP$2000,B1157,11),INDEX('LŠZ H'!A$2:AI$2000,B1157,11))</f>
        <v>0</v>
      </c>
      <c r="E1157" s="456">
        <f>IF(A1157="P",INDEX('LŠZ P'!A$2:AP$2000,B1157,5),INDEX('LŠZ H'!A$2:AI$2000,B1157,5))</f>
        <v>0</v>
      </c>
      <c r="F1157" s="457">
        <f>IF(A1157="P",INDEX('LŠZ P'!A$2:AP$2000,B1157,6),INDEX('LŠZ H'!A$2:AI$2000,B1157,6))</f>
        <v>0</v>
      </c>
      <c r="G1157" s="289">
        <f>IF(A1157="P",INDEX('LŠZ P'!A$2:AP$2000,B1157,21),INDEX('LŠZ H'!A$2:AI$2000,B1157,21))</f>
        <v>0</v>
      </c>
      <c r="H1157" s="457">
        <f>IF(A1157="P",INDEX('LŠZ P'!A$2:AP$2000,B1157,17),INDEX('LŠZ H'!A$2:AI$2000,B1157,17))</f>
        <v>0</v>
      </c>
      <c r="I1157" s="254"/>
      <c r="J1157" s="289">
        <f>IF(A1157="P",INDEX('LŠZ P'!A$2:AP$2000,B1157,2),INDEX('LŠZ H'!A$2:AI$2000,B1157,2))</f>
        <v>0</v>
      </c>
      <c r="K1157" s="458" t="str">
        <f>IF(A1157="P",CONCATENATE(INDEX('LŠZ P'!A$2:AP$2000,B1157,24),",",INDEX('LŠZ P'!A$2:AP$2000,B1157,26)," ",INDEX('LŠZ P'!A$2:AP$2000,B1157,25)),CONCATENATE(INDEX('LŠZ H'!A$2:AI$2000,B1157,24),",",INDEX('LŠZ H'!A$2:AI$2000,B1157,26)," ",INDEX('LŠZ H'!A$2:AI$2000,B1157,25)))</f>
        <v xml:space="preserve">, </v>
      </c>
      <c r="L1157" s="456">
        <f>IF(A1157="P",INDEX('LŠZ P'!A$2:AP$2000,B1157,20),INDEX('LŠZ H'!A$2:AI$2000,B1157,20))</f>
        <v>0</v>
      </c>
      <c r="M1157" s="456" t="str">
        <f>IF(A1157="P",CONCATENATE(INDEX('LŠZ P'!A$2:AP$2000,B1157,3),"/",INDEX('LŠZ P'!A$2:AP$2000,B1157,4)),CONCATENATE(INDEX('LŠZ H'!A$2:AI$2000,B1157,3),"/",INDEX('LŠZ H'!A$2:AI$2000,B1157,4)))</f>
        <v>/</v>
      </c>
      <c r="N1157" s="459" t="e">
        <f>IF(A1157="P",CONCATENATE(INDEX('LŠZ P'!A$2:AP$2000,B1157,23),";",INDEX('LŠZ P'!A$2:AP$2000,B1157,42)),CONCATENATE(INDEX('LŠZ H'!A$2:AI$2000,B1157,23),";",INDEX('LŠZ H'!A$2:AI$2000,B1157,39)))</f>
        <v>#REF!</v>
      </c>
      <c r="O1157" s="464"/>
      <c r="P1157" s="602"/>
    </row>
    <row r="1158" spans="1:16" s="600" customFormat="1" x14ac:dyDescent="0.2">
      <c r="A1158" s="461"/>
      <c r="B1158" s="603"/>
      <c r="C1158" s="454">
        <v>1155</v>
      </c>
      <c r="D1158" s="288">
        <f>IF(A1158="P",INDEX('LŠZ P'!A$2:AP$2000,B1158,11),INDEX('LŠZ H'!A$2:AI$2000,B1158,11))</f>
        <v>0</v>
      </c>
      <c r="E1158" s="456">
        <f>IF(A1158="P",INDEX('LŠZ P'!A$2:AP$2000,B1158,5),INDEX('LŠZ H'!A$2:AI$2000,B1158,5))</f>
        <v>0</v>
      </c>
      <c r="F1158" s="457">
        <f>IF(A1158="P",INDEX('LŠZ P'!A$2:AP$2000,B1158,6),INDEX('LŠZ H'!A$2:AI$2000,B1158,6))</f>
        <v>0</v>
      </c>
      <c r="G1158" s="289">
        <f>IF(A1158="P",INDEX('LŠZ P'!A$2:AP$2000,B1158,21),INDEX('LŠZ H'!A$2:AI$2000,B1158,21))</f>
        <v>0</v>
      </c>
      <c r="H1158" s="457">
        <f>IF(A1158="P",INDEX('LŠZ P'!A$2:AP$2000,B1158,17),INDEX('LŠZ H'!A$2:AI$2000,B1158,17))</f>
        <v>0</v>
      </c>
      <c r="I1158" s="254"/>
      <c r="J1158" s="289">
        <f>IF(A1158="P",INDEX('LŠZ P'!A$2:AP$2000,B1158,2),INDEX('LŠZ H'!A$2:AI$2000,B1158,2))</f>
        <v>0</v>
      </c>
      <c r="K1158" s="458" t="str">
        <f>IF(A1158="P",CONCATENATE(INDEX('LŠZ P'!A$2:AP$2000,B1158,24),",",INDEX('LŠZ P'!A$2:AP$2000,B1158,26)," ",INDEX('LŠZ P'!A$2:AP$2000,B1158,25)),CONCATENATE(INDEX('LŠZ H'!A$2:AI$2000,B1158,24),",",INDEX('LŠZ H'!A$2:AI$2000,B1158,26)," ",INDEX('LŠZ H'!A$2:AI$2000,B1158,25)))</f>
        <v xml:space="preserve">, </v>
      </c>
      <c r="L1158" s="456">
        <f>IF(A1158="P",INDEX('LŠZ P'!A$2:AP$2000,B1158,20),INDEX('LŠZ H'!A$2:AI$2000,B1158,20))</f>
        <v>0</v>
      </c>
      <c r="M1158" s="456" t="str">
        <f>IF(A1158="P",CONCATENATE(INDEX('LŠZ P'!A$2:AP$2000,B1158,3),"/",INDEX('LŠZ P'!A$2:AP$2000,B1158,4)),CONCATENATE(INDEX('LŠZ H'!A$2:AI$2000,B1158,3),"/",INDEX('LŠZ H'!A$2:AI$2000,B1158,4)))</f>
        <v>/</v>
      </c>
      <c r="N1158" s="459" t="e">
        <f>IF(A1158="P",CONCATENATE(INDEX('LŠZ P'!A$2:AP$2000,B1158,23),";",INDEX('LŠZ P'!A$2:AP$2000,B1158,42)),CONCATENATE(INDEX('LŠZ H'!A$2:AI$2000,B1158,23),";",INDEX('LŠZ H'!A$2:AI$2000,B1158,39)))</f>
        <v>#REF!</v>
      </c>
      <c r="O1158" s="464"/>
      <c r="P1158" s="602"/>
    </row>
    <row r="1159" spans="1:16" s="600" customFormat="1" x14ac:dyDescent="0.2">
      <c r="A1159" s="461"/>
      <c r="B1159" s="603"/>
      <c r="C1159" s="454">
        <v>1156</v>
      </c>
      <c r="D1159" s="288">
        <f>IF(A1159="P",INDEX('LŠZ P'!A$2:AP$2000,B1159,11),INDEX('LŠZ H'!A$2:AI$2000,B1159,11))</f>
        <v>0</v>
      </c>
      <c r="E1159" s="456">
        <f>IF(A1159="P",INDEX('LŠZ P'!A$2:AP$2000,B1159,5),INDEX('LŠZ H'!A$2:AI$2000,B1159,5))</f>
        <v>0</v>
      </c>
      <c r="F1159" s="457">
        <f>IF(A1159="P",INDEX('LŠZ P'!A$2:AP$2000,B1159,6),INDEX('LŠZ H'!A$2:AI$2000,B1159,6))</f>
        <v>0</v>
      </c>
      <c r="G1159" s="289">
        <f>IF(A1159="P",INDEX('LŠZ P'!A$2:AP$2000,B1159,21),INDEX('LŠZ H'!A$2:AI$2000,B1159,21))</f>
        <v>0</v>
      </c>
      <c r="H1159" s="457">
        <f>IF(A1159="P",INDEX('LŠZ P'!A$2:AP$2000,B1159,17),INDEX('LŠZ H'!A$2:AI$2000,B1159,17))</f>
        <v>0</v>
      </c>
      <c r="I1159" s="254"/>
      <c r="J1159" s="289">
        <f>IF(A1159="P",INDEX('LŠZ P'!A$2:AP$2000,B1159,2),INDEX('LŠZ H'!A$2:AI$2000,B1159,2))</f>
        <v>0</v>
      </c>
      <c r="K1159" s="458" t="str">
        <f>IF(A1159="P",CONCATENATE(INDEX('LŠZ P'!A$2:AP$2000,B1159,24),",",INDEX('LŠZ P'!A$2:AP$2000,B1159,26)," ",INDEX('LŠZ P'!A$2:AP$2000,B1159,25)),CONCATENATE(INDEX('LŠZ H'!A$2:AI$2000,B1159,24),",",INDEX('LŠZ H'!A$2:AI$2000,B1159,26)," ",INDEX('LŠZ H'!A$2:AI$2000,B1159,25)))</f>
        <v xml:space="preserve">, </v>
      </c>
      <c r="L1159" s="456">
        <f>IF(A1159="P",INDEX('LŠZ P'!A$2:AP$2000,B1159,20),INDEX('LŠZ H'!A$2:AI$2000,B1159,20))</f>
        <v>0</v>
      </c>
      <c r="M1159" s="456" t="str">
        <f>IF(A1159="P",CONCATENATE(INDEX('LŠZ P'!A$2:AP$2000,B1159,3),"/",INDEX('LŠZ P'!A$2:AP$2000,B1159,4)),CONCATENATE(INDEX('LŠZ H'!A$2:AI$2000,B1159,3),"/",INDEX('LŠZ H'!A$2:AI$2000,B1159,4)))</f>
        <v>/</v>
      </c>
      <c r="N1159" s="459" t="e">
        <f>IF(A1159="P",CONCATENATE(INDEX('LŠZ P'!A$2:AP$2000,B1159,23),";",INDEX('LŠZ P'!A$2:AP$2000,B1159,42)),CONCATENATE(INDEX('LŠZ H'!A$2:AI$2000,B1159,23),";",INDEX('LŠZ H'!A$2:AI$2000,B1159,39)))</f>
        <v>#REF!</v>
      </c>
      <c r="O1159" s="464"/>
      <c r="P1159" s="602"/>
    </row>
    <row r="1160" spans="1:16" s="600" customFormat="1" x14ac:dyDescent="0.2">
      <c r="A1160" s="461"/>
      <c r="B1160" s="603"/>
      <c r="C1160" s="454">
        <v>1157</v>
      </c>
      <c r="D1160" s="288">
        <f>IF(A1160="P",INDEX('LŠZ P'!A$2:AP$2000,B1160,11),INDEX('LŠZ H'!A$2:AI$2000,B1160,11))</f>
        <v>0</v>
      </c>
      <c r="E1160" s="456">
        <f>IF(A1160="P",INDEX('LŠZ P'!A$2:AP$2000,B1160,5),INDEX('LŠZ H'!A$2:AI$2000,B1160,5))</f>
        <v>0</v>
      </c>
      <c r="F1160" s="457">
        <f>IF(A1160="P",INDEX('LŠZ P'!A$2:AP$2000,B1160,6),INDEX('LŠZ H'!A$2:AI$2000,B1160,6))</f>
        <v>0</v>
      </c>
      <c r="G1160" s="289">
        <f>IF(A1160="P",INDEX('LŠZ P'!A$2:AP$2000,B1160,21),INDEX('LŠZ H'!A$2:AI$2000,B1160,21))</f>
        <v>0</v>
      </c>
      <c r="H1160" s="457">
        <f>IF(A1160="P",INDEX('LŠZ P'!A$2:AP$2000,B1160,17),INDEX('LŠZ H'!A$2:AI$2000,B1160,17))</f>
        <v>0</v>
      </c>
      <c r="I1160" s="254"/>
      <c r="J1160" s="289">
        <f>IF(A1160="P",INDEX('LŠZ P'!A$2:AP$2000,B1160,2),INDEX('LŠZ H'!A$2:AI$2000,B1160,2))</f>
        <v>0</v>
      </c>
      <c r="K1160" s="458" t="str">
        <f>IF(A1160="P",CONCATENATE(INDEX('LŠZ P'!A$2:AP$2000,B1160,24),",",INDEX('LŠZ P'!A$2:AP$2000,B1160,26)," ",INDEX('LŠZ P'!A$2:AP$2000,B1160,25)),CONCATENATE(INDEX('LŠZ H'!A$2:AI$2000,B1160,24),",",INDEX('LŠZ H'!A$2:AI$2000,B1160,26)," ",INDEX('LŠZ H'!A$2:AI$2000,B1160,25)))</f>
        <v xml:space="preserve">, </v>
      </c>
      <c r="L1160" s="456">
        <f>IF(A1160="P",INDEX('LŠZ P'!A$2:AP$2000,B1160,20),INDEX('LŠZ H'!A$2:AI$2000,B1160,20))</f>
        <v>0</v>
      </c>
      <c r="M1160" s="456" t="str">
        <f>IF(A1160="P",CONCATENATE(INDEX('LŠZ P'!A$2:AP$2000,B1160,3),"/",INDEX('LŠZ P'!A$2:AP$2000,B1160,4)),CONCATENATE(INDEX('LŠZ H'!A$2:AI$2000,B1160,3),"/",INDEX('LŠZ H'!A$2:AI$2000,B1160,4)))</f>
        <v>/</v>
      </c>
      <c r="N1160" s="459" t="e">
        <f>IF(A1160="P",CONCATENATE(INDEX('LŠZ P'!A$2:AP$2000,B1160,23),";",INDEX('LŠZ P'!A$2:AP$2000,B1160,42)),CONCATENATE(INDEX('LŠZ H'!A$2:AI$2000,B1160,23),";",INDEX('LŠZ H'!A$2:AI$2000,B1160,39)))</f>
        <v>#REF!</v>
      </c>
      <c r="O1160" s="464"/>
      <c r="P1160" s="602"/>
    </row>
    <row r="1161" spans="1:16" s="600" customFormat="1" x14ac:dyDescent="0.2">
      <c r="A1161" s="461"/>
      <c r="B1161" s="603"/>
      <c r="C1161" s="454">
        <v>1158</v>
      </c>
      <c r="D1161" s="288">
        <f>IF(A1161="P",INDEX('LŠZ P'!A$2:AP$2000,B1161,11),INDEX('LŠZ H'!A$2:AI$2000,B1161,11))</f>
        <v>0</v>
      </c>
      <c r="E1161" s="456">
        <f>IF(A1161="P",INDEX('LŠZ P'!A$2:AP$2000,B1161,5),INDEX('LŠZ H'!A$2:AI$2000,B1161,5))</f>
        <v>0</v>
      </c>
      <c r="F1161" s="457">
        <f>IF(A1161="P",INDEX('LŠZ P'!A$2:AP$2000,B1161,6),INDEX('LŠZ H'!A$2:AI$2000,B1161,6))</f>
        <v>0</v>
      </c>
      <c r="G1161" s="289">
        <f>IF(A1161="P",INDEX('LŠZ P'!A$2:AP$2000,B1161,21),INDEX('LŠZ H'!A$2:AI$2000,B1161,21))</f>
        <v>0</v>
      </c>
      <c r="H1161" s="457">
        <f>IF(A1161="P",INDEX('LŠZ P'!A$2:AP$2000,B1161,17),INDEX('LŠZ H'!A$2:AI$2000,B1161,17))</f>
        <v>0</v>
      </c>
      <c r="I1161" s="254"/>
      <c r="J1161" s="289">
        <f>IF(A1161="P",INDEX('LŠZ P'!A$2:AP$2000,B1161,2),INDEX('LŠZ H'!A$2:AI$2000,B1161,2))</f>
        <v>0</v>
      </c>
      <c r="K1161" s="458" t="str">
        <f>IF(A1161="P",CONCATENATE(INDEX('LŠZ P'!A$2:AP$2000,B1161,24),",",INDEX('LŠZ P'!A$2:AP$2000,B1161,26)," ",INDEX('LŠZ P'!A$2:AP$2000,B1161,25)),CONCATENATE(INDEX('LŠZ H'!A$2:AI$2000,B1161,24),",",INDEX('LŠZ H'!A$2:AI$2000,B1161,26)," ",INDEX('LŠZ H'!A$2:AI$2000,B1161,25)))</f>
        <v xml:space="preserve">, </v>
      </c>
      <c r="L1161" s="456">
        <f>IF(A1161="P",INDEX('LŠZ P'!A$2:AP$2000,B1161,20),INDEX('LŠZ H'!A$2:AI$2000,B1161,20))</f>
        <v>0</v>
      </c>
      <c r="M1161" s="456" t="str">
        <f>IF(A1161="P",CONCATENATE(INDEX('LŠZ P'!A$2:AP$2000,B1161,3),"/",INDEX('LŠZ P'!A$2:AP$2000,B1161,4)),CONCATENATE(INDEX('LŠZ H'!A$2:AI$2000,B1161,3),"/",INDEX('LŠZ H'!A$2:AI$2000,B1161,4)))</f>
        <v>/</v>
      </c>
      <c r="N1161" s="459" t="e">
        <f>IF(A1161="P",CONCATENATE(INDEX('LŠZ P'!A$2:AP$2000,B1161,23),";",INDEX('LŠZ P'!A$2:AP$2000,B1161,42)),CONCATENATE(INDEX('LŠZ H'!A$2:AI$2000,B1161,23),";",INDEX('LŠZ H'!A$2:AI$2000,B1161,39)))</f>
        <v>#REF!</v>
      </c>
      <c r="O1161" s="464"/>
      <c r="P1161" s="602"/>
    </row>
    <row r="1162" spans="1:16" s="600" customFormat="1" x14ac:dyDescent="0.2">
      <c r="A1162" s="461"/>
      <c r="B1162" s="603"/>
      <c r="C1162" s="454">
        <v>1159</v>
      </c>
      <c r="D1162" s="288">
        <f>IF(A1162="P",INDEX('LŠZ P'!A$2:AP$2000,B1162,11),INDEX('LŠZ H'!A$2:AI$2000,B1162,11))</f>
        <v>0</v>
      </c>
      <c r="E1162" s="456">
        <f>IF(A1162="P",INDEX('LŠZ P'!A$2:AP$2000,B1162,5),INDEX('LŠZ H'!A$2:AI$2000,B1162,5))</f>
        <v>0</v>
      </c>
      <c r="F1162" s="457">
        <f>IF(A1162="P",INDEX('LŠZ P'!A$2:AP$2000,B1162,6),INDEX('LŠZ H'!A$2:AI$2000,B1162,6))</f>
        <v>0</v>
      </c>
      <c r="G1162" s="289">
        <f>IF(A1162="P",INDEX('LŠZ P'!A$2:AP$2000,B1162,21),INDEX('LŠZ H'!A$2:AI$2000,B1162,21))</f>
        <v>0</v>
      </c>
      <c r="H1162" s="457">
        <f>IF(A1162="P",INDEX('LŠZ P'!A$2:AP$2000,B1162,17),INDEX('LŠZ H'!A$2:AI$2000,B1162,17))</f>
        <v>0</v>
      </c>
      <c r="I1162" s="254"/>
      <c r="J1162" s="289">
        <f>IF(A1162="P",INDEX('LŠZ P'!A$2:AP$2000,B1162,2),INDEX('LŠZ H'!A$2:AI$2000,B1162,2))</f>
        <v>0</v>
      </c>
      <c r="K1162" s="458" t="str">
        <f>IF(A1162="P",CONCATENATE(INDEX('LŠZ P'!A$2:AP$2000,B1162,24),",",INDEX('LŠZ P'!A$2:AP$2000,B1162,26)," ",INDEX('LŠZ P'!A$2:AP$2000,B1162,25)),CONCATENATE(INDEX('LŠZ H'!A$2:AI$2000,B1162,24),",",INDEX('LŠZ H'!A$2:AI$2000,B1162,26)," ",INDEX('LŠZ H'!A$2:AI$2000,B1162,25)))</f>
        <v xml:space="preserve">, </v>
      </c>
      <c r="L1162" s="456">
        <f>IF(A1162="P",INDEX('LŠZ P'!A$2:AP$2000,B1162,20),INDEX('LŠZ H'!A$2:AI$2000,B1162,20))</f>
        <v>0</v>
      </c>
      <c r="M1162" s="456" t="str">
        <f>IF(A1162="P",CONCATENATE(INDEX('LŠZ P'!A$2:AP$2000,B1162,3),"/",INDEX('LŠZ P'!A$2:AP$2000,B1162,4)),CONCATENATE(INDEX('LŠZ H'!A$2:AI$2000,B1162,3),"/",INDEX('LŠZ H'!A$2:AI$2000,B1162,4)))</f>
        <v>/</v>
      </c>
      <c r="N1162" s="459" t="e">
        <f>IF(A1162="P",CONCATENATE(INDEX('LŠZ P'!A$2:AP$2000,B1162,23),";",INDEX('LŠZ P'!A$2:AP$2000,B1162,42)),CONCATENATE(INDEX('LŠZ H'!A$2:AI$2000,B1162,23),";",INDEX('LŠZ H'!A$2:AI$2000,B1162,39)))</f>
        <v>#REF!</v>
      </c>
      <c r="O1162" s="464"/>
      <c r="P1162" s="602"/>
    </row>
    <row r="1163" spans="1:16" s="600" customFormat="1" x14ac:dyDescent="0.2">
      <c r="A1163" s="461"/>
      <c r="B1163" s="603"/>
      <c r="C1163" s="454">
        <v>1160</v>
      </c>
      <c r="D1163" s="288">
        <f>IF(A1163="P",INDEX('LŠZ P'!A$2:AP$2000,B1163,11),INDEX('LŠZ H'!A$2:AI$2000,B1163,11))</f>
        <v>0</v>
      </c>
      <c r="E1163" s="456">
        <f>IF(A1163="P",INDEX('LŠZ P'!A$2:AP$2000,B1163,5),INDEX('LŠZ H'!A$2:AI$2000,B1163,5))</f>
        <v>0</v>
      </c>
      <c r="F1163" s="457">
        <f>IF(A1163="P",INDEX('LŠZ P'!A$2:AP$2000,B1163,6),INDEX('LŠZ H'!A$2:AI$2000,B1163,6))</f>
        <v>0</v>
      </c>
      <c r="G1163" s="289">
        <f>IF(A1163="P",INDEX('LŠZ P'!A$2:AP$2000,B1163,21),INDEX('LŠZ H'!A$2:AI$2000,B1163,21))</f>
        <v>0</v>
      </c>
      <c r="H1163" s="457">
        <f>IF(A1163="P",INDEX('LŠZ P'!A$2:AP$2000,B1163,17),INDEX('LŠZ H'!A$2:AI$2000,B1163,17))</f>
        <v>0</v>
      </c>
      <c r="I1163" s="254"/>
      <c r="J1163" s="289">
        <f>IF(A1163="P",INDEX('LŠZ P'!A$2:AP$2000,B1163,2),INDEX('LŠZ H'!A$2:AI$2000,B1163,2))</f>
        <v>0</v>
      </c>
      <c r="K1163" s="458" t="str">
        <f>IF(A1163="P",CONCATENATE(INDEX('LŠZ P'!A$2:AP$2000,B1163,24),",",INDEX('LŠZ P'!A$2:AP$2000,B1163,26)," ",INDEX('LŠZ P'!A$2:AP$2000,B1163,25)),CONCATENATE(INDEX('LŠZ H'!A$2:AI$2000,B1163,24),",",INDEX('LŠZ H'!A$2:AI$2000,B1163,26)," ",INDEX('LŠZ H'!A$2:AI$2000,B1163,25)))</f>
        <v xml:space="preserve">, </v>
      </c>
      <c r="L1163" s="456">
        <f>IF(A1163="P",INDEX('LŠZ P'!A$2:AP$2000,B1163,20),INDEX('LŠZ H'!A$2:AI$2000,B1163,20))</f>
        <v>0</v>
      </c>
      <c r="M1163" s="456" t="str">
        <f>IF(A1163="P",CONCATENATE(INDEX('LŠZ P'!A$2:AP$2000,B1163,3),"/",INDEX('LŠZ P'!A$2:AP$2000,B1163,4)),CONCATENATE(INDEX('LŠZ H'!A$2:AI$2000,B1163,3),"/",INDEX('LŠZ H'!A$2:AI$2000,B1163,4)))</f>
        <v>/</v>
      </c>
      <c r="N1163" s="459" t="e">
        <f>IF(A1163="P",CONCATENATE(INDEX('LŠZ P'!A$2:AP$2000,B1163,23),";",INDEX('LŠZ P'!A$2:AP$2000,B1163,42)),CONCATENATE(INDEX('LŠZ H'!A$2:AI$2000,B1163,23),";",INDEX('LŠZ H'!A$2:AI$2000,B1163,39)))</f>
        <v>#REF!</v>
      </c>
      <c r="O1163" s="464"/>
      <c r="P1163" s="602"/>
    </row>
    <row r="1164" spans="1:16" s="600" customFormat="1" x14ac:dyDescent="0.2">
      <c r="A1164" s="461"/>
      <c r="B1164" s="603"/>
      <c r="C1164" s="454">
        <v>1161</v>
      </c>
      <c r="D1164" s="288">
        <f>IF(A1164="P",INDEX('LŠZ P'!A$2:AP$2000,B1164,11),INDEX('LŠZ H'!A$2:AI$2000,B1164,11))</f>
        <v>0</v>
      </c>
      <c r="E1164" s="456">
        <f>IF(A1164="P",INDEX('LŠZ P'!A$2:AP$2000,B1164,5),INDEX('LŠZ H'!A$2:AI$2000,B1164,5))</f>
        <v>0</v>
      </c>
      <c r="F1164" s="457">
        <f>IF(A1164="P",INDEX('LŠZ P'!A$2:AP$2000,B1164,6),INDEX('LŠZ H'!A$2:AI$2000,B1164,6))</f>
        <v>0</v>
      </c>
      <c r="G1164" s="289">
        <f>IF(A1164="P",INDEX('LŠZ P'!A$2:AP$2000,B1164,21),INDEX('LŠZ H'!A$2:AI$2000,B1164,21))</f>
        <v>0</v>
      </c>
      <c r="H1164" s="457">
        <f>IF(A1164="P",INDEX('LŠZ P'!A$2:AP$2000,B1164,17),INDEX('LŠZ H'!A$2:AI$2000,B1164,17))</f>
        <v>0</v>
      </c>
      <c r="I1164" s="254"/>
      <c r="J1164" s="289">
        <f>IF(A1164="P",INDEX('LŠZ P'!A$2:AP$2000,B1164,2),INDEX('LŠZ H'!A$2:AI$2000,B1164,2))</f>
        <v>0</v>
      </c>
      <c r="K1164" s="458" t="str">
        <f>IF(A1164="P",CONCATENATE(INDEX('LŠZ P'!A$2:AP$2000,B1164,24),",",INDEX('LŠZ P'!A$2:AP$2000,B1164,26)," ",INDEX('LŠZ P'!A$2:AP$2000,B1164,25)),CONCATENATE(INDEX('LŠZ H'!A$2:AI$2000,B1164,24),",",INDEX('LŠZ H'!A$2:AI$2000,B1164,26)," ",INDEX('LŠZ H'!A$2:AI$2000,B1164,25)))</f>
        <v xml:space="preserve">, </v>
      </c>
      <c r="L1164" s="456">
        <f>IF(A1164="P",INDEX('LŠZ P'!A$2:AP$2000,B1164,20),INDEX('LŠZ H'!A$2:AI$2000,B1164,20))</f>
        <v>0</v>
      </c>
      <c r="M1164" s="456" t="str">
        <f>IF(A1164="P",CONCATENATE(INDEX('LŠZ P'!A$2:AP$2000,B1164,3),"/",INDEX('LŠZ P'!A$2:AP$2000,B1164,4)),CONCATENATE(INDEX('LŠZ H'!A$2:AI$2000,B1164,3),"/",INDEX('LŠZ H'!A$2:AI$2000,B1164,4)))</f>
        <v>/</v>
      </c>
      <c r="N1164" s="459" t="e">
        <f>IF(A1164="P",CONCATENATE(INDEX('LŠZ P'!A$2:AP$2000,B1164,23),";",INDEX('LŠZ P'!A$2:AP$2000,B1164,42)),CONCATENATE(INDEX('LŠZ H'!A$2:AI$2000,B1164,23),";",INDEX('LŠZ H'!A$2:AI$2000,B1164,39)))</f>
        <v>#REF!</v>
      </c>
      <c r="O1164" s="464"/>
      <c r="P1164" s="602"/>
    </row>
    <row r="1165" spans="1:16" s="600" customFormat="1" x14ac:dyDescent="0.2">
      <c r="A1165" s="461"/>
      <c r="B1165" s="603"/>
      <c r="C1165" s="454">
        <v>1162</v>
      </c>
      <c r="D1165" s="288">
        <f>IF(A1165="P",INDEX('LŠZ P'!A$2:AP$2000,B1165,11),INDEX('LŠZ H'!A$2:AI$2000,B1165,11))</f>
        <v>0</v>
      </c>
      <c r="E1165" s="456">
        <f>IF(A1165="P",INDEX('LŠZ P'!A$2:AP$2000,B1165,5),INDEX('LŠZ H'!A$2:AI$2000,B1165,5))</f>
        <v>0</v>
      </c>
      <c r="F1165" s="457">
        <f>IF(A1165="P",INDEX('LŠZ P'!A$2:AP$2000,B1165,6),INDEX('LŠZ H'!A$2:AI$2000,B1165,6))</f>
        <v>0</v>
      </c>
      <c r="G1165" s="289">
        <f>IF(A1165="P",INDEX('LŠZ P'!A$2:AP$2000,B1165,21),INDEX('LŠZ H'!A$2:AI$2000,B1165,21))</f>
        <v>0</v>
      </c>
      <c r="H1165" s="457">
        <f>IF(A1165="P",INDEX('LŠZ P'!A$2:AP$2000,B1165,17),INDEX('LŠZ H'!A$2:AI$2000,B1165,17))</f>
        <v>0</v>
      </c>
      <c r="I1165" s="254"/>
      <c r="J1165" s="289">
        <f>IF(A1165="P",INDEX('LŠZ P'!A$2:AP$2000,B1165,2),INDEX('LŠZ H'!A$2:AI$2000,B1165,2))</f>
        <v>0</v>
      </c>
      <c r="K1165" s="458" t="str">
        <f>IF(A1165="P",CONCATENATE(INDEX('LŠZ P'!A$2:AP$2000,B1165,24),",",INDEX('LŠZ P'!A$2:AP$2000,B1165,26)," ",INDEX('LŠZ P'!A$2:AP$2000,B1165,25)),CONCATENATE(INDEX('LŠZ H'!A$2:AI$2000,B1165,24),",",INDEX('LŠZ H'!A$2:AI$2000,B1165,26)," ",INDEX('LŠZ H'!A$2:AI$2000,B1165,25)))</f>
        <v xml:space="preserve">, </v>
      </c>
      <c r="L1165" s="456">
        <f>IF(A1165="P",INDEX('LŠZ P'!A$2:AP$2000,B1165,20),INDEX('LŠZ H'!A$2:AI$2000,B1165,20))</f>
        <v>0</v>
      </c>
      <c r="M1165" s="456" t="str">
        <f>IF(A1165="P",CONCATENATE(INDEX('LŠZ P'!A$2:AP$2000,B1165,3),"/",INDEX('LŠZ P'!A$2:AP$2000,B1165,4)),CONCATENATE(INDEX('LŠZ H'!A$2:AI$2000,B1165,3),"/",INDEX('LŠZ H'!A$2:AI$2000,B1165,4)))</f>
        <v>/</v>
      </c>
      <c r="N1165" s="459" t="e">
        <f>IF(A1165="P",CONCATENATE(INDEX('LŠZ P'!A$2:AP$2000,B1165,23),";",INDEX('LŠZ P'!A$2:AP$2000,B1165,42)),CONCATENATE(INDEX('LŠZ H'!A$2:AI$2000,B1165,23),";",INDEX('LŠZ H'!A$2:AI$2000,B1165,39)))</f>
        <v>#REF!</v>
      </c>
      <c r="O1165" s="464"/>
      <c r="P1165" s="602"/>
    </row>
    <row r="1166" spans="1:16" s="600" customFormat="1" x14ac:dyDescent="0.2">
      <c r="A1166" s="461"/>
      <c r="B1166" s="603"/>
      <c r="C1166" s="454">
        <v>1163</v>
      </c>
      <c r="D1166" s="288">
        <f>IF(A1166="P",INDEX('LŠZ P'!A$2:AP$2000,B1166,11),INDEX('LŠZ H'!A$2:AI$2000,B1166,11))</f>
        <v>0</v>
      </c>
      <c r="E1166" s="456">
        <f>IF(A1166="P",INDEX('LŠZ P'!A$2:AP$2000,B1166,5),INDEX('LŠZ H'!A$2:AI$2000,B1166,5))</f>
        <v>0</v>
      </c>
      <c r="F1166" s="457">
        <f>IF(A1166="P",INDEX('LŠZ P'!A$2:AP$2000,B1166,6),INDEX('LŠZ H'!A$2:AI$2000,B1166,6))</f>
        <v>0</v>
      </c>
      <c r="G1166" s="289">
        <f>IF(A1166="P",INDEX('LŠZ P'!A$2:AP$2000,B1166,21),INDEX('LŠZ H'!A$2:AI$2000,B1166,21))</f>
        <v>0</v>
      </c>
      <c r="H1166" s="457">
        <f>IF(A1166="P",INDEX('LŠZ P'!A$2:AP$2000,B1166,17),INDEX('LŠZ H'!A$2:AI$2000,B1166,17))</f>
        <v>0</v>
      </c>
      <c r="I1166" s="254"/>
      <c r="J1166" s="289">
        <f>IF(A1166="P",INDEX('LŠZ P'!A$2:AP$2000,B1166,2),INDEX('LŠZ H'!A$2:AI$2000,B1166,2))</f>
        <v>0</v>
      </c>
      <c r="K1166" s="458" t="str">
        <f>IF(A1166="P",CONCATENATE(INDEX('LŠZ P'!A$2:AP$2000,B1166,24),",",INDEX('LŠZ P'!A$2:AP$2000,B1166,26)," ",INDEX('LŠZ P'!A$2:AP$2000,B1166,25)),CONCATENATE(INDEX('LŠZ H'!A$2:AI$2000,B1166,24),",",INDEX('LŠZ H'!A$2:AI$2000,B1166,26)," ",INDEX('LŠZ H'!A$2:AI$2000,B1166,25)))</f>
        <v xml:space="preserve">, </v>
      </c>
      <c r="L1166" s="456">
        <f>IF(A1166="P",INDEX('LŠZ P'!A$2:AP$2000,B1166,20),INDEX('LŠZ H'!A$2:AI$2000,B1166,20))</f>
        <v>0</v>
      </c>
      <c r="M1166" s="456" t="str">
        <f>IF(A1166="P",CONCATENATE(INDEX('LŠZ P'!A$2:AP$2000,B1166,3),"/",INDEX('LŠZ P'!A$2:AP$2000,B1166,4)),CONCATENATE(INDEX('LŠZ H'!A$2:AI$2000,B1166,3),"/",INDEX('LŠZ H'!A$2:AI$2000,B1166,4)))</f>
        <v>/</v>
      </c>
      <c r="N1166" s="459" t="e">
        <f>IF(A1166="P",CONCATENATE(INDEX('LŠZ P'!A$2:AP$2000,B1166,23),";",INDEX('LŠZ P'!A$2:AP$2000,B1166,42)),CONCATENATE(INDEX('LŠZ H'!A$2:AI$2000,B1166,23),";",INDEX('LŠZ H'!A$2:AI$2000,B1166,39)))</f>
        <v>#REF!</v>
      </c>
      <c r="O1166" s="464"/>
      <c r="P1166" s="602"/>
    </row>
    <row r="1167" spans="1:16" s="600" customFormat="1" x14ac:dyDescent="0.2">
      <c r="A1167" s="461"/>
      <c r="B1167" s="603"/>
      <c r="C1167" s="454">
        <v>1164</v>
      </c>
      <c r="D1167" s="288">
        <f>IF(A1167="P",INDEX('LŠZ P'!A$2:AP$2000,B1167,11),INDEX('LŠZ H'!A$2:AI$2000,B1167,11))</f>
        <v>0</v>
      </c>
      <c r="E1167" s="456">
        <f>IF(A1167="P",INDEX('LŠZ P'!A$2:AP$2000,B1167,5),INDEX('LŠZ H'!A$2:AI$2000,B1167,5))</f>
        <v>0</v>
      </c>
      <c r="F1167" s="457">
        <f>IF(A1167="P",INDEX('LŠZ P'!A$2:AP$2000,B1167,6),INDEX('LŠZ H'!A$2:AI$2000,B1167,6))</f>
        <v>0</v>
      </c>
      <c r="G1167" s="289">
        <f>IF(A1167="P",INDEX('LŠZ P'!A$2:AP$2000,B1167,21),INDEX('LŠZ H'!A$2:AI$2000,B1167,21))</f>
        <v>0</v>
      </c>
      <c r="H1167" s="457">
        <f>IF(A1167="P",INDEX('LŠZ P'!A$2:AP$2000,B1167,17),INDEX('LŠZ H'!A$2:AI$2000,B1167,17))</f>
        <v>0</v>
      </c>
      <c r="I1167" s="254"/>
      <c r="J1167" s="289">
        <f>IF(A1167="P",INDEX('LŠZ P'!A$2:AP$2000,B1167,2),INDEX('LŠZ H'!A$2:AI$2000,B1167,2))</f>
        <v>0</v>
      </c>
      <c r="K1167" s="458" t="str">
        <f>IF(A1167="P",CONCATENATE(INDEX('LŠZ P'!A$2:AP$2000,B1167,24),",",INDEX('LŠZ P'!A$2:AP$2000,B1167,26)," ",INDEX('LŠZ P'!A$2:AP$2000,B1167,25)),CONCATENATE(INDEX('LŠZ H'!A$2:AI$2000,B1167,24),",",INDEX('LŠZ H'!A$2:AI$2000,B1167,26)," ",INDEX('LŠZ H'!A$2:AI$2000,B1167,25)))</f>
        <v xml:space="preserve">, </v>
      </c>
      <c r="L1167" s="456">
        <f>IF(A1167="P",INDEX('LŠZ P'!A$2:AP$2000,B1167,20),INDEX('LŠZ H'!A$2:AI$2000,B1167,20))</f>
        <v>0</v>
      </c>
      <c r="M1167" s="456" t="str">
        <f>IF(A1167="P",CONCATENATE(INDEX('LŠZ P'!A$2:AP$2000,B1167,3),"/",INDEX('LŠZ P'!A$2:AP$2000,B1167,4)),CONCATENATE(INDEX('LŠZ H'!A$2:AI$2000,B1167,3),"/",INDEX('LŠZ H'!A$2:AI$2000,B1167,4)))</f>
        <v>/</v>
      </c>
      <c r="N1167" s="459" t="e">
        <f>IF(A1167="P",CONCATENATE(INDEX('LŠZ P'!A$2:AP$2000,B1167,23),";",INDEX('LŠZ P'!A$2:AP$2000,B1167,42)),CONCATENATE(INDEX('LŠZ H'!A$2:AI$2000,B1167,23),";",INDEX('LŠZ H'!A$2:AI$2000,B1167,39)))</f>
        <v>#REF!</v>
      </c>
      <c r="O1167" s="464"/>
      <c r="P1167" s="602"/>
    </row>
    <row r="1168" spans="1:16" s="600" customFormat="1" x14ac:dyDescent="0.2">
      <c r="A1168" s="461"/>
      <c r="B1168" s="603"/>
      <c r="C1168" s="454">
        <v>1165</v>
      </c>
      <c r="D1168" s="288">
        <f>IF(A1168="P",INDEX('LŠZ P'!A$2:AP$2000,B1168,11),INDEX('LŠZ H'!A$2:AI$2000,B1168,11))</f>
        <v>0</v>
      </c>
      <c r="E1168" s="456">
        <f>IF(A1168="P",INDEX('LŠZ P'!A$2:AP$2000,B1168,5),INDEX('LŠZ H'!A$2:AI$2000,B1168,5))</f>
        <v>0</v>
      </c>
      <c r="F1168" s="457">
        <f>IF(A1168="P",INDEX('LŠZ P'!A$2:AP$2000,B1168,6),INDEX('LŠZ H'!A$2:AI$2000,B1168,6))</f>
        <v>0</v>
      </c>
      <c r="G1168" s="289">
        <f>IF(A1168="P",INDEX('LŠZ P'!A$2:AP$2000,B1168,21),INDEX('LŠZ H'!A$2:AI$2000,B1168,21))</f>
        <v>0</v>
      </c>
      <c r="H1168" s="457">
        <f>IF(A1168="P",INDEX('LŠZ P'!A$2:AP$2000,B1168,17),INDEX('LŠZ H'!A$2:AI$2000,B1168,17))</f>
        <v>0</v>
      </c>
      <c r="I1168" s="254"/>
      <c r="J1168" s="289">
        <f>IF(A1168="P",INDEX('LŠZ P'!A$2:AP$2000,B1168,2),INDEX('LŠZ H'!A$2:AI$2000,B1168,2))</f>
        <v>0</v>
      </c>
      <c r="K1168" s="458" t="str">
        <f>IF(A1168="P",CONCATENATE(INDEX('LŠZ P'!A$2:AP$2000,B1168,24),",",INDEX('LŠZ P'!A$2:AP$2000,B1168,26)," ",INDEX('LŠZ P'!A$2:AP$2000,B1168,25)),CONCATENATE(INDEX('LŠZ H'!A$2:AI$2000,B1168,24),",",INDEX('LŠZ H'!A$2:AI$2000,B1168,26)," ",INDEX('LŠZ H'!A$2:AI$2000,B1168,25)))</f>
        <v xml:space="preserve">, </v>
      </c>
      <c r="L1168" s="456">
        <f>IF(A1168="P",INDEX('LŠZ P'!A$2:AP$2000,B1168,20),INDEX('LŠZ H'!A$2:AI$2000,B1168,20))</f>
        <v>0</v>
      </c>
      <c r="M1168" s="456" t="str">
        <f>IF(A1168="P",CONCATENATE(INDEX('LŠZ P'!A$2:AP$2000,B1168,3),"/",INDEX('LŠZ P'!A$2:AP$2000,B1168,4)),CONCATENATE(INDEX('LŠZ H'!A$2:AI$2000,B1168,3),"/",INDEX('LŠZ H'!A$2:AI$2000,B1168,4)))</f>
        <v>/</v>
      </c>
      <c r="N1168" s="459" t="e">
        <f>IF(A1168="P",CONCATENATE(INDEX('LŠZ P'!A$2:AP$2000,B1168,23),";",INDEX('LŠZ P'!A$2:AP$2000,B1168,42)),CONCATENATE(INDEX('LŠZ H'!A$2:AI$2000,B1168,23),";",INDEX('LŠZ H'!A$2:AI$2000,B1168,39)))</f>
        <v>#REF!</v>
      </c>
      <c r="O1168" s="464"/>
      <c r="P1168" s="602"/>
    </row>
    <row r="1169" spans="1:16" s="600" customFormat="1" x14ac:dyDescent="0.2">
      <c r="A1169" s="461"/>
      <c r="B1169" s="603"/>
      <c r="C1169" s="454">
        <v>1166</v>
      </c>
      <c r="D1169" s="288">
        <f>IF(A1169="P",INDEX('LŠZ P'!A$2:AP$2000,B1169,11),INDEX('LŠZ H'!A$2:AI$2000,B1169,11))</f>
        <v>0</v>
      </c>
      <c r="E1169" s="456">
        <f>IF(A1169="P",INDEX('LŠZ P'!A$2:AP$2000,B1169,5),INDEX('LŠZ H'!A$2:AI$2000,B1169,5))</f>
        <v>0</v>
      </c>
      <c r="F1169" s="457">
        <f>IF(A1169="P",INDEX('LŠZ P'!A$2:AP$2000,B1169,6),INDEX('LŠZ H'!A$2:AI$2000,B1169,6))</f>
        <v>0</v>
      </c>
      <c r="G1169" s="289">
        <f>IF(A1169="P",INDEX('LŠZ P'!A$2:AP$2000,B1169,21),INDEX('LŠZ H'!A$2:AI$2000,B1169,21))</f>
        <v>0</v>
      </c>
      <c r="H1169" s="457">
        <f>IF(A1169="P",INDEX('LŠZ P'!A$2:AP$2000,B1169,17),INDEX('LŠZ H'!A$2:AI$2000,B1169,17))</f>
        <v>0</v>
      </c>
      <c r="I1169" s="254"/>
      <c r="J1169" s="289">
        <f>IF(A1169="P",INDEX('LŠZ P'!A$2:AP$2000,B1169,2),INDEX('LŠZ H'!A$2:AI$2000,B1169,2))</f>
        <v>0</v>
      </c>
      <c r="K1169" s="458" t="str">
        <f>IF(A1169="P",CONCATENATE(INDEX('LŠZ P'!A$2:AP$2000,B1169,24),",",INDEX('LŠZ P'!A$2:AP$2000,B1169,26)," ",INDEX('LŠZ P'!A$2:AP$2000,B1169,25)),CONCATENATE(INDEX('LŠZ H'!A$2:AI$2000,B1169,24),",",INDEX('LŠZ H'!A$2:AI$2000,B1169,26)," ",INDEX('LŠZ H'!A$2:AI$2000,B1169,25)))</f>
        <v xml:space="preserve">, </v>
      </c>
      <c r="L1169" s="456">
        <f>IF(A1169="P",INDEX('LŠZ P'!A$2:AP$2000,B1169,20),INDEX('LŠZ H'!A$2:AI$2000,B1169,20))</f>
        <v>0</v>
      </c>
      <c r="M1169" s="456" t="str">
        <f>IF(A1169="P",CONCATENATE(INDEX('LŠZ P'!A$2:AP$2000,B1169,3),"/",INDEX('LŠZ P'!A$2:AP$2000,B1169,4)),CONCATENATE(INDEX('LŠZ H'!A$2:AI$2000,B1169,3),"/",INDEX('LŠZ H'!A$2:AI$2000,B1169,4)))</f>
        <v>/</v>
      </c>
      <c r="N1169" s="459" t="e">
        <f>IF(A1169="P",CONCATENATE(INDEX('LŠZ P'!A$2:AP$2000,B1169,23),";",INDEX('LŠZ P'!A$2:AP$2000,B1169,42)),CONCATENATE(INDEX('LŠZ H'!A$2:AI$2000,B1169,23),";",INDEX('LŠZ H'!A$2:AI$2000,B1169,39)))</f>
        <v>#REF!</v>
      </c>
      <c r="O1169" s="464"/>
      <c r="P1169" s="602"/>
    </row>
    <row r="1170" spans="1:16" s="600" customFormat="1" x14ac:dyDescent="0.2">
      <c r="A1170" s="461"/>
      <c r="B1170" s="603"/>
      <c r="C1170" s="454">
        <v>1167</v>
      </c>
      <c r="D1170" s="288">
        <f>IF(A1170="P",INDEX('LŠZ P'!A$2:AP$2000,B1170,11),INDEX('LŠZ H'!A$2:AI$2000,B1170,11))</f>
        <v>0</v>
      </c>
      <c r="E1170" s="456">
        <f>IF(A1170="P",INDEX('LŠZ P'!A$2:AP$2000,B1170,5),INDEX('LŠZ H'!A$2:AI$2000,B1170,5))</f>
        <v>0</v>
      </c>
      <c r="F1170" s="457">
        <f>IF(A1170="P",INDEX('LŠZ P'!A$2:AP$2000,B1170,6),INDEX('LŠZ H'!A$2:AI$2000,B1170,6))</f>
        <v>0</v>
      </c>
      <c r="G1170" s="289">
        <f>IF(A1170="P",INDEX('LŠZ P'!A$2:AP$2000,B1170,21),INDEX('LŠZ H'!A$2:AI$2000,B1170,21))</f>
        <v>0</v>
      </c>
      <c r="H1170" s="457">
        <f>IF(A1170="P",INDEX('LŠZ P'!A$2:AP$2000,B1170,17),INDEX('LŠZ H'!A$2:AI$2000,B1170,17))</f>
        <v>0</v>
      </c>
      <c r="I1170" s="254"/>
      <c r="J1170" s="289">
        <f>IF(A1170="P",INDEX('LŠZ P'!A$2:AP$2000,B1170,2),INDEX('LŠZ H'!A$2:AI$2000,B1170,2))</f>
        <v>0</v>
      </c>
      <c r="K1170" s="458" t="str">
        <f>IF(A1170="P",CONCATENATE(INDEX('LŠZ P'!A$2:AP$2000,B1170,24),",",INDEX('LŠZ P'!A$2:AP$2000,B1170,26)," ",INDEX('LŠZ P'!A$2:AP$2000,B1170,25)),CONCATENATE(INDEX('LŠZ H'!A$2:AI$2000,B1170,24),",",INDEX('LŠZ H'!A$2:AI$2000,B1170,26)," ",INDEX('LŠZ H'!A$2:AI$2000,B1170,25)))</f>
        <v xml:space="preserve">, </v>
      </c>
      <c r="L1170" s="456">
        <f>IF(A1170="P",INDEX('LŠZ P'!A$2:AP$2000,B1170,20),INDEX('LŠZ H'!A$2:AI$2000,B1170,20))</f>
        <v>0</v>
      </c>
      <c r="M1170" s="456" t="str">
        <f>IF(A1170="P",CONCATENATE(INDEX('LŠZ P'!A$2:AP$2000,B1170,3),"/",INDEX('LŠZ P'!A$2:AP$2000,B1170,4)),CONCATENATE(INDEX('LŠZ H'!A$2:AI$2000,B1170,3),"/",INDEX('LŠZ H'!A$2:AI$2000,B1170,4)))</f>
        <v>/</v>
      </c>
      <c r="N1170" s="459" t="e">
        <f>IF(A1170="P",CONCATENATE(INDEX('LŠZ P'!A$2:AP$2000,B1170,23),";",INDEX('LŠZ P'!A$2:AP$2000,B1170,42)),CONCATENATE(INDEX('LŠZ H'!A$2:AI$2000,B1170,23),";",INDEX('LŠZ H'!A$2:AI$2000,B1170,39)))</f>
        <v>#REF!</v>
      </c>
      <c r="O1170" s="464"/>
      <c r="P1170" s="602"/>
    </row>
    <row r="1171" spans="1:16" s="600" customFormat="1" x14ac:dyDescent="0.2">
      <c r="A1171" s="461"/>
      <c r="B1171" s="603"/>
      <c r="C1171" s="454">
        <v>1168</v>
      </c>
      <c r="D1171" s="288">
        <f>IF(A1171="P",INDEX('LŠZ P'!A$2:AP$2000,B1171,11),INDEX('LŠZ H'!A$2:AI$2000,B1171,11))</f>
        <v>0</v>
      </c>
      <c r="E1171" s="456">
        <f>IF(A1171="P",INDEX('LŠZ P'!A$2:AP$2000,B1171,5),INDEX('LŠZ H'!A$2:AI$2000,B1171,5))</f>
        <v>0</v>
      </c>
      <c r="F1171" s="457">
        <f>IF(A1171="P",INDEX('LŠZ P'!A$2:AP$2000,B1171,6),INDEX('LŠZ H'!A$2:AI$2000,B1171,6))</f>
        <v>0</v>
      </c>
      <c r="G1171" s="289">
        <f>IF(A1171="P",INDEX('LŠZ P'!A$2:AP$2000,B1171,21),INDEX('LŠZ H'!A$2:AI$2000,B1171,21))</f>
        <v>0</v>
      </c>
      <c r="H1171" s="457">
        <f>IF(A1171="P",INDEX('LŠZ P'!A$2:AP$2000,B1171,17),INDEX('LŠZ H'!A$2:AI$2000,B1171,17))</f>
        <v>0</v>
      </c>
      <c r="I1171" s="254"/>
      <c r="J1171" s="289">
        <f>IF(A1171="P",INDEX('LŠZ P'!A$2:AP$2000,B1171,2),INDEX('LŠZ H'!A$2:AI$2000,B1171,2))</f>
        <v>0</v>
      </c>
      <c r="K1171" s="458" t="str">
        <f>IF(A1171="P",CONCATENATE(INDEX('LŠZ P'!A$2:AP$2000,B1171,24),",",INDEX('LŠZ P'!A$2:AP$2000,B1171,26)," ",INDEX('LŠZ P'!A$2:AP$2000,B1171,25)),CONCATENATE(INDEX('LŠZ H'!A$2:AI$2000,B1171,24),",",INDEX('LŠZ H'!A$2:AI$2000,B1171,26)," ",INDEX('LŠZ H'!A$2:AI$2000,B1171,25)))</f>
        <v xml:space="preserve">, </v>
      </c>
      <c r="L1171" s="456">
        <f>IF(A1171="P",INDEX('LŠZ P'!A$2:AP$2000,B1171,20),INDEX('LŠZ H'!A$2:AI$2000,B1171,20))</f>
        <v>0</v>
      </c>
      <c r="M1171" s="456" t="str">
        <f>IF(A1171="P",CONCATENATE(INDEX('LŠZ P'!A$2:AP$2000,B1171,3),"/",INDEX('LŠZ P'!A$2:AP$2000,B1171,4)),CONCATENATE(INDEX('LŠZ H'!A$2:AI$2000,B1171,3),"/",INDEX('LŠZ H'!A$2:AI$2000,B1171,4)))</f>
        <v>/</v>
      </c>
      <c r="N1171" s="459" t="e">
        <f>IF(A1171="P",CONCATENATE(INDEX('LŠZ P'!A$2:AP$2000,B1171,23),";",INDEX('LŠZ P'!A$2:AP$2000,B1171,42)),CONCATENATE(INDEX('LŠZ H'!A$2:AI$2000,B1171,23),";",INDEX('LŠZ H'!A$2:AI$2000,B1171,39)))</f>
        <v>#REF!</v>
      </c>
      <c r="O1171" s="464"/>
      <c r="P1171" s="602"/>
    </row>
    <row r="1172" spans="1:16" s="600" customFormat="1" x14ac:dyDescent="0.2">
      <c r="A1172" s="461"/>
      <c r="B1172" s="603"/>
      <c r="C1172" s="454">
        <v>1169</v>
      </c>
      <c r="D1172" s="288">
        <f>IF(A1172="P",INDEX('LŠZ P'!A$2:AP$2000,B1172,11),INDEX('LŠZ H'!A$2:AI$2000,B1172,11))</f>
        <v>0</v>
      </c>
      <c r="E1172" s="456">
        <f>IF(A1172="P",INDEX('LŠZ P'!A$2:AP$2000,B1172,5),INDEX('LŠZ H'!A$2:AI$2000,B1172,5))</f>
        <v>0</v>
      </c>
      <c r="F1172" s="457">
        <f>IF(A1172="P",INDEX('LŠZ P'!A$2:AP$2000,B1172,6),INDEX('LŠZ H'!A$2:AI$2000,B1172,6))</f>
        <v>0</v>
      </c>
      <c r="G1172" s="289">
        <f>IF(A1172="P",INDEX('LŠZ P'!A$2:AP$2000,B1172,21),INDEX('LŠZ H'!A$2:AI$2000,B1172,21))</f>
        <v>0</v>
      </c>
      <c r="H1172" s="457">
        <f>IF(A1172="P",INDEX('LŠZ P'!A$2:AP$2000,B1172,17),INDEX('LŠZ H'!A$2:AI$2000,B1172,17))</f>
        <v>0</v>
      </c>
      <c r="I1172" s="254"/>
      <c r="J1172" s="289">
        <f>IF(A1172="P",INDEX('LŠZ P'!A$2:AP$2000,B1172,2),INDEX('LŠZ H'!A$2:AI$2000,B1172,2))</f>
        <v>0</v>
      </c>
      <c r="K1172" s="458" t="str">
        <f>IF(A1172="P",CONCATENATE(INDEX('LŠZ P'!A$2:AP$2000,B1172,24),",",INDEX('LŠZ P'!A$2:AP$2000,B1172,26)," ",INDEX('LŠZ P'!A$2:AP$2000,B1172,25)),CONCATENATE(INDEX('LŠZ H'!A$2:AI$2000,B1172,24),",",INDEX('LŠZ H'!A$2:AI$2000,B1172,26)," ",INDEX('LŠZ H'!A$2:AI$2000,B1172,25)))</f>
        <v xml:space="preserve">, </v>
      </c>
      <c r="L1172" s="456">
        <f>IF(A1172="P",INDEX('LŠZ P'!A$2:AP$2000,B1172,20),INDEX('LŠZ H'!A$2:AI$2000,B1172,20))</f>
        <v>0</v>
      </c>
      <c r="M1172" s="456" t="str">
        <f>IF(A1172="P",CONCATENATE(INDEX('LŠZ P'!A$2:AP$2000,B1172,3),"/",INDEX('LŠZ P'!A$2:AP$2000,B1172,4)),CONCATENATE(INDEX('LŠZ H'!A$2:AI$2000,B1172,3),"/",INDEX('LŠZ H'!A$2:AI$2000,B1172,4)))</f>
        <v>/</v>
      </c>
      <c r="N1172" s="459" t="e">
        <f>IF(A1172="P",CONCATENATE(INDEX('LŠZ P'!A$2:AP$2000,B1172,23),";",INDEX('LŠZ P'!A$2:AP$2000,B1172,42)),CONCATENATE(INDEX('LŠZ H'!A$2:AI$2000,B1172,23),";",INDEX('LŠZ H'!A$2:AI$2000,B1172,39)))</f>
        <v>#REF!</v>
      </c>
      <c r="O1172" s="464"/>
      <c r="P1172" s="602"/>
    </row>
    <row r="1173" spans="1:16" s="600" customFormat="1" x14ac:dyDescent="0.2">
      <c r="A1173" s="461"/>
      <c r="B1173" s="603"/>
      <c r="C1173" s="454">
        <v>1170</v>
      </c>
      <c r="D1173" s="288">
        <f>IF(A1173="P",INDEX('LŠZ P'!A$2:AP$2000,B1173,11),INDEX('LŠZ H'!A$2:AI$2000,B1173,11))</f>
        <v>0</v>
      </c>
      <c r="E1173" s="456">
        <f>IF(A1173="P",INDEX('LŠZ P'!A$2:AP$2000,B1173,5),INDEX('LŠZ H'!A$2:AI$2000,B1173,5))</f>
        <v>0</v>
      </c>
      <c r="F1173" s="457">
        <f>IF(A1173="P",INDEX('LŠZ P'!A$2:AP$2000,B1173,6),INDEX('LŠZ H'!A$2:AI$2000,B1173,6))</f>
        <v>0</v>
      </c>
      <c r="G1173" s="289">
        <f>IF(A1173="P",INDEX('LŠZ P'!A$2:AP$2000,B1173,21),INDEX('LŠZ H'!A$2:AI$2000,B1173,21))</f>
        <v>0</v>
      </c>
      <c r="H1173" s="457">
        <f>IF(A1173="P",INDEX('LŠZ P'!A$2:AP$2000,B1173,17),INDEX('LŠZ H'!A$2:AI$2000,B1173,17))</f>
        <v>0</v>
      </c>
      <c r="I1173" s="254"/>
      <c r="J1173" s="289">
        <f>IF(A1173="P",INDEX('LŠZ P'!A$2:AP$2000,B1173,2),INDEX('LŠZ H'!A$2:AI$2000,B1173,2))</f>
        <v>0</v>
      </c>
      <c r="K1173" s="458" t="str">
        <f>IF(A1173="P",CONCATENATE(INDEX('LŠZ P'!A$2:AP$2000,B1173,24),",",INDEX('LŠZ P'!A$2:AP$2000,B1173,26)," ",INDEX('LŠZ P'!A$2:AP$2000,B1173,25)),CONCATENATE(INDEX('LŠZ H'!A$2:AI$2000,B1173,24),",",INDEX('LŠZ H'!A$2:AI$2000,B1173,26)," ",INDEX('LŠZ H'!A$2:AI$2000,B1173,25)))</f>
        <v xml:space="preserve">, </v>
      </c>
      <c r="L1173" s="456">
        <f>IF(A1173="P",INDEX('LŠZ P'!A$2:AP$2000,B1173,20),INDEX('LŠZ H'!A$2:AI$2000,B1173,20))</f>
        <v>0</v>
      </c>
      <c r="M1173" s="456" t="str">
        <f>IF(A1173="P",CONCATENATE(INDEX('LŠZ P'!A$2:AP$2000,B1173,3),"/",INDEX('LŠZ P'!A$2:AP$2000,B1173,4)),CONCATENATE(INDEX('LŠZ H'!A$2:AI$2000,B1173,3),"/",INDEX('LŠZ H'!A$2:AI$2000,B1173,4)))</f>
        <v>/</v>
      </c>
      <c r="N1173" s="459" t="e">
        <f>IF(A1173="P",CONCATENATE(INDEX('LŠZ P'!A$2:AP$2000,B1173,23),";",INDEX('LŠZ P'!A$2:AP$2000,B1173,42)),CONCATENATE(INDEX('LŠZ H'!A$2:AI$2000,B1173,23),";",INDEX('LŠZ H'!A$2:AI$2000,B1173,39)))</f>
        <v>#REF!</v>
      </c>
      <c r="O1173" s="464"/>
      <c r="P1173" s="602"/>
    </row>
    <row r="1174" spans="1:16" s="600" customFormat="1" x14ac:dyDescent="0.2">
      <c r="A1174" s="461"/>
      <c r="B1174" s="603"/>
      <c r="C1174" s="454">
        <v>1171</v>
      </c>
      <c r="D1174" s="288">
        <f>IF(A1174="P",INDEX('LŠZ P'!A$2:AP$2000,B1174,11),INDEX('LŠZ H'!A$2:AI$2000,B1174,11))</f>
        <v>0</v>
      </c>
      <c r="E1174" s="456">
        <f>IF(A1174="P",INDEX('LŠZ P'!A$2:AP$2000,B1174,5),INDEX('LŠZ H'!A$2:AI$2000,B1174,5))</f>
        <v>0</v>
      </c>
      <c r="F1174" s="457">
        <f>IF(A1174="P",INDEX('LŠZ P'!A$2:AP$2000,B1174,6),INDEX('LŠZ H'!A$2:AI$2000,B1174,6))</f>
        <v>0</v>
      </c>
      <c r="G1174" s="289">
        <f>IF(A1174="P",INDEX('LŠZ P'!A$2:AP$2000,B1174,21),INDEX('LŠZ H'!A$2:AI$2000,B1174,21))</f>
        <v>0</v>
      </c>
      <c r="H1174" s="457">
        <f>IF(A1174="P",INDEX('LŠZ P'!A$2:AP$2000,B1174,17),INDEX('LŠZ H'!A$2:AI$2000,B1174,17))</f>
        <v>0</v>
      </c>
      <c r="I1174" s="254"/>
      <c r="J1174" s="289">
        <f>IF(A1174="P",INDEX('LŠZ P'!A$2:AP$2000,B1174,2),INDEX('LŠZ H'!A$2:AI$2000,B1174,2))</f>
        <v>0</v>
      </c>
      <c r="K1174" s="458" t="str">
        <f>IF(A1174="P",CONCATENATE(INDEX('LŠZ P'!A$2:AP$2000,B1174,24),",",INDEX('LŠZ P'!A$2:AP$2000,B1174,26)," ",INDEX('LŠZ P'!A$2:AP$2000,B1174,25)),CONCATENATE(INDEX('LŠZ H'!A$2:AI$2000,B1174,24),",",INDEX('LŠZ H'!A$2:AI$2000,B1174,26)," ",INDEX('LŠZ H'!A$2:AI$2000,B1174,25)))</f>
        <v xml:space="preserve">, </v>
      </c>
      <c r="L1174" s="456">
        <f>IF(A1174="P",INDEX('LŠZ P'!A$2:AP$2000,B1174,20),INDEX('LŠZ H'!A$2:AI$2000,B1174,20))</f>
        <v>0</v>
      </c>
      <c r="M1174" s="456" t="str">
        <f>IF(A1174="P",CONCATENATE(INDEX('LŠZ P'!A$2:AP$2000,B1174,3),"/",INDEX('LŠZ P'!A$2:AP$2000,B1174,4)),CONCATENATE(INDEX('LŠZ H'!A$2:AI$2000,B1174,3),"/",INDEX('LŠZ H'!A$2:AI$2000,B1174,4)))</f>
        <v>/</v>
      </c>
      <c r="N1174" s="459" t="e">
        <f>IF(A1174="P",CONCATENATE(INDEX('LŠZ P'!A$2:AP$2000,B1174,23),";",INDEX('LŠZ P'!A$2:AP$2000,B1174,42)),CONCATENATE(INDEX('LŠZ H'!A$2:AI$2000,B1174,23),";",INDEX('LŠZ H'!A$2:AI$2000,B1174,39)))</f>
        <v>#REF!</v>
      </c>
      <c r="O1174" s="464"/>
      <c r="P1174" s="602"/>
    </row>
    <row r="1175" spans="1:16" s="600" customFormat="1" x14ac:dyDescent="0.2">
      <c r="A1175" s="461"/>
      <c r="B1175" s="603"/>
      <c r="C1175" s="454">
        <v>1172</v>
      </c>
      <c r="D1175" s="288">
        <f>IF(A1175="P",INDEX('LŠZ P'!A$2:AP$2000,B1175,11),INDEX('LŠZ H'!A$2:AI$2000,B1175,11))</f>
        <v>0</v>
      </c>
      <c r="E1175" s="456">
        <f>IF(A1175="P",INDEX('LŠZ P'!A$2:AP$2000,B1175,5),INDEX('LŠZ H'!A$2:AI$2000,B1175,5))</f>
        <v>0</v>
      </c>
      <c r="F1175" s="457">
        <f>IF(A1175="P",INDEX('LŠZ P'!A$2:AP$2000,B1175,6),INDEX('LŠZ H'!A$2:AI$2000,B1175,6))</f>
        <v>0</v>
      </c>
      <c r="G1175" s="289">
        <f>IF(A1175="P",INDEX('LŠZ P'!A$2:AP$2000,B1175,21),INDEX('LŠZ H'!A$2:AI$2000,B1175,21))</f>
        <v>0</v>
      </c>
      <c r="H1175" s="457">
        <f>IF(A1175="P",INDEX('LŠZ P'!A$2:AP$2000,B1175,17),INDEX('LŠZ H'!A$2:AI$2000,B1175,17))</f>
        <v>0</v>
      </c>
      <c r="I1175" s="254"/>
      <c r="J1175" s="289">
        <f>IF(A1175="P",INDEX('LŠZ P'!A$2:AP$2000,B1175,2),INDEX('LŠZ H'!A$2:AI$2000,B1175,2))</f>
        <v>0</v>
      </c>
      <c r="K1175" s="458" t="str">
        <f>IF(A1175="P",CONCATENATE(INDEX('LŠZ P'!A$2:AP$2000,B1175,24),",",INDEX('LŠZ P'!A$2:AP$2000,B1175,26)," ",INDEX('LŠZ P'!A$2:AP$2000,B1175,25)),CONCATENATE(INDEX('LŠZ H'!A$2:AI$2000,B1175,24),",",INDEX('LŠZ H'!A$2:AI$2000,B1175,26)," ",INDEX('LŠZ H'!A$2:AI$2000,B1175,25)))</f>
        <v xml:space="preserve">, </v>
      </c>
      <c r="L1175" s="456">
        <f>IF(A1175="P",INDEX('LŠZ P'!A$2:AP$2000,B1175,20),INDEX('LŠZ H'!A$2:AI$2000,B1175,20))</f>
        <v>0</v>
      </c>
      <c r="M1175" s="456" t="str">
        <f>IF(A1175="P",CONCATENATE(INDEX('LŠZ P'!A$2:AP$2000,B1175,3),"/",INDEX('LŠZ P'!A$2:AP$2000,B1175,4)),CONCATENATE(INDEX('LŠZ H'!A$2:AI$2000,B1175,3),"/",INDEX('LŠZ H'!A$2:AI$2000,B1175,4)))</f>
        <v>/</v>
      </c>
      <c r="N1175" s="459" t="e">
        <f>IF(A1175="P",CONCATENATE(INDEX('LŠZ P'!A$2:AP$2000,B1175,23),";",INDEX('LŠZ P'!A$2:AP$2000,B1175,42)),CONCATENATE(INDEX('LŠZ H'!A$2:AI$2000,B1175,23),";",INDEX('LŠZ H'!A$2:AI$2000,B1175,39)))</f>
        <v>#REF!</v>
      </c>
      <c r="O1175" s="464"/>
      <c r="P1175" s="602"/>
    </row>
    <row r="1176" spans="1:16" s="600" customFormat="1" x14ac:dyDescent="0.2">
      <c r="A1176" s="461"/>
      <c r="B1176" s="603"/>
      <c r="C1176" s="454">
        <v>1173</v>
      </c>
      <c r="D1176" s="288">
        <f>IF(A1176="P",INDEX('LŠZ P'!A$2:AP$2000,B1176,11),INDEX('LŠZ H'!A$2:AI$2000,B1176,11))</f>
        <v>0</v>
      </c>
      <c r="E1176" s="456">
        <f>IF(A1176="P",INDEX('LŠZ P'!A$2:AP$2000,B1176,5),INDEX('LŠZ H'!A$2:AI$2000,B1176,5))</f>
        <v>0</v>
      </c>
      <c r="F1176" s="457">
        <f>IF(A1176="P",INDEX('LŠZ P'!A$2:AP$2000,B1176,6),INDEX('LŠZ H'!A$2:AI$2000,B1176,6))</f>
        <v>0</v>
      </c>
      <c r="G1176" s="289">
        <f>IF(A1176="P",INDEX('LŠZ P'!A$2:AP$2000,B1176,21),INDEX('LŠZ H'!A$2:AI$2000,B1176,21))</f>
        <v>0</v>
      </c>
      <c r="H1176" s="457">
        <f>IF(A1176="P",INDEX('LŠZ P'!A$2:AP$2000,B1176,17),INDEX('LŠZ H'!A$2:AI$2000,B1176,17))</f>
        <v>0</v>
      </c>
      <c r="I1176" s="254"/>
      <c r="J1176" s="289">
        <f>IF(A1176="P",INDEX('LŠZ P'!A$2:AP$2000,B1176,2),INDEX('LŠZ H'!A$2:AI$2000,B1176,2))</f>
        <v>0</v>
      </c>
      <c r="K1176" s="458" t="str">
        <f>IF(A1176="P",CONCATENATE(INDEX('LŠZ P'!A$2:AP$2000,B1176,24),",",INDEX('LŠZ P'!A$2:AP$2000,B1176,26)," ",INDEX('LŠZ P'!A$2:AP$2000,B1176,25)),CONCATENATE(INDEX('LŠZ H'!A$2:AI$2000,B1176,24),",",INDEX('LŠZ H'!A$2:AI$2000,B1176,26)," ",INDEX('LŠZ H'!A$2:AI$2000,B1176,25)))</f>
        <v xml:space="preserve">, </v>
      </c>
      <c r="L1176" s="456">
        <f>IF(A1176="P",INDEX('LŠZ P'!A$2:AP$2000,B1176,20),INDEX('LŠZ H'!A$2:AI$2000,B1176,20))</f>
        <v>0</v>
      </c>
      <c r="M1176" s="456" t="str">
        <f>IF(A1176="P",CONCATENATE(INDEX('LŠZ P'!A$2:AP$2000,B1176,3),"/",INDEX('LŠZ P'!A$2:AP$2000,B1176,4)),CONCATENATE(INDEX('LŠZ H'!A$2:AI$2000,B1176,3),"/",INDEX('LŠZ H'!A$2:AI$2000,B1176,4)))</f>
        <v>/</v>
      </c>
      <c r="N1176" s="459" t="e">
        <f>IF(A1176="P",CONCATENATE(INDEX('LŠZ P'!A$2:AP$2000,B1176,23),";",INDEX('LŠZ P'!A$2:AP$2000,B1176,42)),CONCATENATE(INDEX('LŠZ H'!A$2:AI$2000,B1176,23),";",INDEX('LŠZ H'!A$2:AI$2000,B1176,39)))</f>
        <v>#REF!</v>
      </c>
      <c r="O1176" s="464"/>
      <c r="P1176" s="602"/>
    </row>
    <row r="1177" spans="1:16" s="600" customFormat="1" x14ac:dyDescent="0.2">
      <c r="A1177" s="461"/>
      <c r="B1177" s="603"/>
      <c r="C1177" s="454">
        <v>1174</v>
      </c>
      <c r="D1177" s="288">
        <f>IF(A1177="P",INDEX('LŠZ P'!A$2:AP$2000,B1177,11),INDEX('LŠZ H'!A$2:AI$2000,B1177,11))</f>
        <v>0</v>
      </c>
      <c r="E1177" s="456">
        <f>IF(A1177="P",INDEX('LŠZ P'!A$2:AP$2000,B1177,5),INDEX('LŠZ H'!A$2:AI$2000,B1177,5))</f>
        <v>0</v>
      </c>
      <c r="F1177" s="457">
        <f>IF(A1177="P",INDEX('LŠZ P'!A$2:AP$2000,B1177,6),INDEX('LŠZ H'!A$2:AI$2000,B1177,6))</f>
        <v>0</v>
      </c>
      <c r="G1177" s="289">
        <f>IF(A1177="P",INDEX('LŠZ P'!A$2:AP$2000,B1177,21),INDEX('LŠZ H'!A$2:AI$2000,B1177,21))</f>
        <v>0</v>
      </c>
      <c r="H1177" s="457">
        <f>IF(A1177="P",INDEX('LŠZ P'!A$2:AP$2000,B1177,17),INDEX('LŠZ H'!A$2:AI$2000,B1177,17))</f>
        <v>0</v>
      </c>
      <c r="I1177" s="254"/>
      <c r="J1177" s="289">
        <f>IF(A1177="P",INDEX('LŠZ P'!A$2:AP$2000,B1177,2),INDEX('LŠZ H'!A$2:AI$2000,B1177,2))</f>
        <v>0</v>
      </c>
      <c r="K1177" s="458" t="str">
        <f>IF(A1177="P",CONCATENATE(INDEX('LŠZ P'!A$2:AP$2000,B1177,24),",",INDEX('LŠZ P'!A$2:AP$2000,B1177,26)," ",INDEX('LŠZ P'!A$2:AP$2000,B1177,25)),CONCATENATE(INDEX('LŠZ H'!A$2:AI$2000,B1177,24),",",INDEX('LŠZ H'!A$2:AI$2000,B1177,26)," ",INDEX('LŠZ H'!A$2:AI$2000,B1177,25)))</f>
        <v xml:space="preserve">, </v>
      </c>
      <c r="L1177" s="456">
        <f>IF(A1177="P",INDEX('LŠZ P'!A$2:AP$2000,B1177,20),INDEX('LŠZ H'!A$2:AI$2000,B1177,20))</f>
        <v>0</v>
      </c>
      <c r="M1177" s="456" t="str">
        <f>IF(A1177="P",CONCATENATE(INDEX('LŠZ P'!A$2:AP$2000,B1177,3),"/",INDEX('LŠZ P'!A$2:AP$2000,B1177,4)),CONCATENATE(INDEX('LŠZ H'!A$2:AI$2000,B1177,3),"/",INDEX('LŠZ H'!A$2:AI$2000,B1177,4)))</f>
        <v>/</v>
      </c>
      <c r="N1177" s="459" t="e">
        <f>IF(A1177="P",CONCATENATE(INDEX('LŠZ P'!A$2:AP$2000,B1177,23),";",INDEX('LŠZ P'!A$2:AP$2000,B1177,42)),CONCATENATE(INDEX('LŠZ H'!A$2:AI$2000,B1177,23),";",INDEX('LŠZ H'!A$2:AI$2000,B1177,39)))</f>
        <v>#REF!</v>
      </c>
      <c r="O1177" s="464"/>
      <c r="P1177" s="602"/>
    </row>
    <row r="1178" spans="1:16" s="600" customFormat="1" x14ac:dyDescent="0.2">
      <c r="A1178" s="461"/>
      <c r="B1178" s="603"/>
      <c r="C1178" s="454">
        <v>1175</v>
      </c>
      <c r="D1178" s="288">
        <f>IF(A1178="P",INDEX('LŠZ P'!A$2:AP$2000,B1178,11),INDEX('LŠZ H'!A$2:AI$2000,B1178,11))</f>
        <v>0</v>
      </c>
      <c r="E1178" s="456">
        <f>IF(A1178="P",INDEX('LŠZ P'!A$2:AP$2000,B1178,5),INDEX('LŠZ H'!A$2:AI$2000,B1178,5))</f>
        <v>0</v>
      </c>
      <c r="F1178" s="457">
        <f>IF(A1178="P",INDEX('LŠZ P'!A$2:AP$2000,B1178,6),INDEX('LŠZ H'!A$2:AI$2000,B1178,6))</f>
        <v>0</v>
      </c>
      <c r="G1178" s="289">
        <f>IF(A1178="P",INDEX('LŠZ P'!A$2:AP$2000,B1178,21),INDEX('LŠZ H'!A$2:AI$2000,B1178,21))</f>
        <v>0</v>
      </c>
      <c r="H1178" s="457">
        <f>IF(A1178="P",INDEX('LŠZ P'!A$2:AP$2000,B1178,17),INDEX('LŠZ H'!A$2:AI$2000,B1178,17))</f>
        <v>0</v>
      </c>
      <c r="I1178" s="254"/>
      <c r="J1178" s="289">
        <f>IF(A1178="P",INDEX('LŠZ P'!A$2:AP$2000,B1178,2),INDEX('LŠZ H'!A$2:AI$2000,B1178,2))</f>
        <v>0</v>
      </c>
      <c r="K1178" s="458" t="str">
        <f>IF(A1178="P",CONCATENATE(INDEX('LŠZ P'!A$2:AP$2000,B1178,24),",",INDEX('LŠZ P'!A$2:AP$2000,B1178,26)," ",INDEX('LŠZ P'!A$2:AP$2000,B1178,25)),CONCATENATE(INDEX('LŠZ H'!A$2:AI$2000,B1178,24),",",INDEX('LŠZ H'!A$2:AI$2000,B1178,26)," ",INDEX('LŠZ H'!A$2:AI$2000,B1178,25)))</f>
        <v xml:space="preserve">, </v>
      </c>
      <c r="L1178" s="456">
        <f>IF(A1178="P",INDEX('LŠZ P'!A$2:AP$2000,B1178,20),INDEX('LŠZ H'!A$2:AI$2000,B1178,20))</f>
        <v>0</v>
      </c>
      <c r="M1178" s="456" t="str">
        <f>IF(A1178="P",CONCATENATE(INDEX('LŠZ P'!A$2:AP$2000,B1178,3),"/",INDEX('LŠZ P'!A$2:AP$2000,B1178,4)),CONCATENATE(INDEX('LŠZ H'!A$2:AI$2000,B1178,3),"/",INDEX('LŠZ H'!A$2:AI$2000,B1178,4)))</f>
        <v>/</v>
      </c>
      <c r="N1178" s="459" t="e">
        <f>IF(A1178="P",CONCATENATE(INDEX('LŠZ P'!A$2:AP$2000,B1178,23),";",INDEX('LŠZ P'!A$2:AP$2000,B1178,42)),CONCATENATE(INDEX('LŠZ H'!A$2:AI$2000,B1178,23),";",INDEX('LŠZ H'!A$2:AI$2000,B1178,39)))</f>
        <v>#REF!</v>
      </c>
      <c r="O1178" s="464"/>
      <c r="P1178" s="602"/>
    </row>
    <row r="1179" spans="1:16" s="600" customFormat="1" x14ac:dyDescent="0.2">
      <c r="A1179" s="461"/>
      <c r="B1179" s="603"/>
      <c r="C1179" s="454">
        <v>1176</v>
      </c>
      <c r="D1179" s="288">
        <f>IF(A1179="P",INDEX('LŠZ P'!A$2:AP$2000,B1179,11),INDEX('LŠZ H'!A$2:AI$2000,B1179,11))</f>
        <v>0</v>
      </c>
      <c r="E1179" s="456">
        <f>IF(A1179="P",INDEX('LŠZ P'!A$2:AP$2000,B1179,5),INDEX('LŠZ H'!A$2:AI$2000,B1179,5))</f>
        <v>0</v>
      </c>
      <c r="F1179" s="457">
        <f>IF(A1179="P",INDEX('LŠZ P'!A$2:AP$2000,B1179,6),INDEX('LŠZ H'!A$2:AI$2000,B1179,6))</f>
        <v>0</v>
      </c>
      <c r="G1179" s="289">
        <f>IF(A1179="P",INDEX('LŠZ P'!A$2:AP$2000,B1179,21),INDEX('LŠZ H'!A$2:AI$2000,B1179,21))</f>
        <v>0</v>
      </c>
      <c r="H1179" s="457">
        <f>IF(A1179="P",INDEX('LŠZ P'!A$2:AP$2000,B1179,17),INDEX('LŠZ H'!A$2:AI$2000,B1179,17))</f>
        <v>0</v>
      </c>
      <c r="I1179" s="254"/>
      <c r="J1179" s="289">
        <f>IF(A1179="P",INDEX('LŠZ P'!A$2:AP$2000,B1179,2),INDEX('LŠZ H'!A$2:AI$2000,B1179,2))</f>
        <v>0</v>
      </c>
      <c r="K1179" s="458" t="str">
        <f>IF(A1179="P",CONCATENATE(INDEX('LŠZ P'!A$2:AP$2000,B1179,24),",",INDEX('LŠZ P'!A$2:AP$2000,B1179,26)," ",INDEX('LŠZ P'!A$2:AP$2000,B1179,25)),CONCATENATE(INDEX('LŠZ H'!A$2:AI$2000,B1179,24),",",INDEX('LŠZ H'!A$2:AI$2000,B1179,26)," ",INDEX('LŠZ H'!A$2:AI$2000,B1179,25)))</f>
        <v xml:space="preserve">, </v>
      </c>
      <c r="L1179" s="456">
        <f>IF(A1179="P",INDEX('LŠZ P'!A$2:AP$2000,B1179,20),INDEX('LŠZ H'!A$2:AI$2000,B1179,20))</f>
        <v>0</v>
      </c>
      <c r="M1179" s="456" t="str">
        <f>IF(A1179="P",CONCATENATE(INDEX('LŠZ P'!A$2:AP$2000,B1179,3),"/",INDEX('LŠZ P'!A$2:AP$2000,B1179,4)),CONCATENATE(INDEX('LŠZ H'!A$2:AI$2000,B1179,3),"/",INDEX('LŠZ H'!A$2:AI$2000,B1179,4)))</f>
        <v>/</v>
      </c>
      <c r="N1179" s="459" t="e">
        <f>IF(A1179="P",CONCATENATE(INDEX('LŠZ P'!A$2:AP$2000,B1179,23),";",INDEX('LŠZ P'!A$2:AP$2000,B1179,42)),CONCATENATE(INDEX('LŠZ H'!A$2:AI$2000,B1179,23),";",INDEX('LŠZ H'!A$2:AI$2000,B1179,39)))</f>
        <v>#REF!</v>
      </c>
      <c r="O1179" s="464"/>
      <c r="P1179" s="602"/>
    </row>
    <row r="1180" spans="1:16" s="600" customFormat="1" x14ac:dyDescent="0.2">
      <c r="A1180" s="461"/>
      <c r="B1180" s="603"/>
      <c r="C1180" s="454">
        <v>1177</v>
      </c>
      <c r="D1180" s="288">
        <f>IF(A1180="P",INDEX('LŠZ P'!A$2:AP$2000,B1180,11),INDEX('LŠZ H'!A$2:AI$2000,B1180,11))</f>
        <v>0</v>
      </c>
      <c r="E1180" s="456">
        <f>IF(A1180="P",INDEX('LŠZ P'!A$2:AP$2000,B1180,5),INDEX('LŠZ H'!A$2:AI$2000,B1180,5))</f>
        <v>0</v>
      </c>
      <c r="F1180" s="457">
        <f>IF(A1180="P",INDEX('LŠZ P'!A$2:AP$2000,B1180,6),INDEX('LŠZ H'!A$2:AI$2000,B1180,6))</f>
        <v>0</v>
      </c>
      <c r="G1180" s="289">
        <f>IF(A1180="P",INDEX('LŠZ P'!A$2:AP$2000,B1180,21),INDEX('LŠZ H'!A$2:AI$2000,B1180,21))</f>
        <v>0</v>
      </c>
      <c r="H1180" s="457">
        <f>IF(A1180="P",INDEX('LŠZ P'!A$2:AP$2000,B1180,17),INDEX('LŠZ H'!A$2:AI$2000,B1180,17))</f>
        <v>0</v>
      </c>
      <c r="I1180" s="254"/>
      <c r="J1180" s="289">
        <f>IF(A1180="P",INDEX('LŠZ P'!A$2:AP$2000,B1180,2),INDEX('LŠZ H'!A$2:AI$2000,B1180,2))</f>
        <v>0</v>
      </c>
      <c r="K1180" s="458" t="str">
        <f>IF(A1180="P",CONCATENATE(INDEX('LŠZ P'!A$2:AP$2000,B1180,24),",",INDEX('LŠZ P'!A$2:AP$2000,B1180,26)," ",INDEX('LŠZ P'!A$2:AP$2000,B1180,25)),CONCATENATE(INDEX('LŠZ H'!A$2:AI$2000,B1180,24),",",INDEX('LŠZ H'!A$2:AI$2000,B1180,26)," ",INDEX('LŠZ H'!A$2:AI$2000,B1180,25)))</f>
        <v xml:space="preserve">, </v>
      </c>
      <c r="L1180" s="456">
        <f>IF(A1180="P",INDEX('LŠZ P'!A$2:AP$2000,B1180,20),INDEX('LŠZ H'!A$2:AI$2000,B1180,20))</f>
        <v>0</v>
      </c>
      <c r="M1180" s="456" t="str">
        <f>IF(A1180="P",CONCATENATE(INDEX('LŠZ P'!A$2:AP$2000,B1180,3),"/",INDEX('LŠZ P'!A$2:AP$2000,B1180,4)),CONCATENATE(INDEX('LŠZ H'!A$2:AI$2000,B1180,3),"/",INDEX('LŠZ H'!A$2:AI$2000,B1180,4)))</f>
        <v>/</v>
      </c>
      <c r="N1180" s="459" t="e">
        <f>IF(A1180="P",CONCATENATE(INDEX('LŠZ P'!A$2:AP$2000,B1180,23),";",INDEX('LŠZ P'!A$2:AP$2000,B1180,42)),CONCATENATE(INDEX('LŠZ H'!A$2:AI$2000,B1180,23),";",INDEX('LŠZ H'!A$2:AI$2000,B1180,39)))</f>
        <v>#REF!</v>
      </c>
      <c r="O1180" s="464"/>
      <c r="P1180" s="602"/>
    </row>
    <row r="1181" spans="1:16" s="600" customFormat="1" x14ac:dyDescent="0.2">
      <c r="A1181" s="461"/>
      <c r="B1181" s="603"/>
      <c r="C1181" s="454">
        <v>1178</v>
      </c>
      <c r="D1181" s="288">
        <f>IF(A1181="P",INDEX('LŠZ P'!A$2:AP$2000,B1181,11),INDEX('LŠZ H'!A$2:AI$2000,B1181,11))</f>
        <v>0</v>
      </c>
      <c r="E1181" s="456">
        <f>IF(A1181="P",INDEX('LŠZ P'!A$2:AP$2000,B1181,5),INDEX('LŠZ H'!A$2:AI$2000,B1181,5))</f>
        <v>0</v>
      </c>
      <c r="F1181" s="457">
        <f>IF(A1181="P",INDEX('LŠZ P'!A$2:AP$2000,B1181,6),INDEX('LŠZ H'!A$2:AI$2000,B1181,6))</f>
        <v>0</v>
      </c>
      <c r="G1181" s="289">
        <f>IF(A1181="P",INDEX('LŠZ P'!A$2:AP$2000,B1181,21),INDEX('LŠZ H'!A$2:AI$2000,B1181,21))</f>
        <v>0</v>
      </c>
      <c r="H1181" s="457">
        <f>IF(A1181="P",INDEX('LŠZ P'!A$2:AP$2000,B1181,17),INDEX('LŠZ H'!A$2:AI$2000,B1181,17))</f>
        <v>0</v>
      </c>
      <c r="I1181" s="254"/>
      <c r="J1181" s="289">
        <f>IF(A1181="P",INDEX('LŠZ P'!A$2:AP$2000,B1181,2),INDEX('LŠZ H'!A$2:AI$2000,B1181,2))</f>
        <v>0</v>
      </c>
      <c r="K1181" s="458" t="str">
        <f>IF(A1181="P",CONCATENATE(INDEX('LŠZ P'!A$2:AP$2000,B1181,24),",",INDEX('LŠZ P'!A$2:AP$2000,B1181,26)," ",INDEX('LŠZ P'!A$2:AP$2000,B1181,25)),CONCATENATE(INDEX('LŠZ H'!A$2:AI$2000,B1181,24),",",INDEX('LŠZ H'!A$2:AI$2000,B1181,26)," ",INDEX('LŠZ H'!A$2:AI$2000,B1181,25)))</f>
        <v xml:space="preserve">, </v>
      </c>
      <c r="L1181" s="456">
        <f>IF(A1181="P",INDEX('LŠZ P'!A$2:AP$2000,B1181,20),INDEX('LŠZ H'!A$2:AI$2000,B1181,20))</f>
        <v>0</v>
      </c>
      <c r="M1181" s="456" t="str">
        <f>IF(A1181="P",CONCATENATE(INDEX('LŠZ P'!A$2:AP$2000,B1181,3),"/",INDEX('LŠZ P'!A$2:AP$2000,B1181,4)),CONCATENATE(INDEX('LŠZ H'!A$2:AI$2000,B1181,3),"/",INDEX('LŠZ H'!A$2:AI$2000,B1181,4)))</f>
        <v>/</v>
      </c>
      <c r="N1181" s="459" t="e">
        <f>IF(A1181="P",CONCATENATE(INDEX('LŠZ P'!A$2:AP$2000,B1181,23),";",INDEX('LŠZ P'!A$2:AP$2000,B1181,42)),CONCATENATE(INDEX('LŠZ H'!A$2:AI$2000,B1181,23),";",INDEX('LŠZ H'!A$2:AI$2000,B1181,39)))</f>
        <v>#REF!</v>
      </c>
      <c r="O1181" s="464"/>
      <c r="P1181" s="602"/>
    </row>
    <row r="1182" spans="1:16" s="600" customFormat="1" x14ac:dyDescent="0.2">
      <c r="A1182" s="461"/>
      <c r="B1182" s="603"/>
      <c r="C1182" s="454">
        <v>1179</v>
      </c>
      <c r="D1182" s="288">
        <f>IF(A1182="P",INDEX('LŠZ P'!A$2:AP$2000,B1182,11),INDEX('LŠZ H'!A$2:AI$2000,B1182,11))</f>
        <v>0</v>
      </c>
      <c r="E1182" s="456">
        <f>IF(A1182="P",INDEX('LŠZ P'!A$2:AP$2000,B1182,5),INDEX('LŠZ H'!A$2:AI$2000,B1182,5))</f>
        <v>0</v>
      </c>
      <c r="F1182" s="457">
        <f>IF(A1182="P",INDEX('LŠZ P'!A$2:AP$2000,B1182,6),INDEX('LŠZ H'!A$2:AI$2000,B1182,6))</f>
        <v>0</v>
      </c>
      <c r="G1182" s="289">
        <f>IF(A1182="P",INDEX('LŠZ P'!A$2:AP$2000,B1182,21),INDEX('LŠZ H'!A$2:AI$2000,B1182,21))</f>
        <v>0</v>
      </c>
      <c r="H1182" s="457">
        <f>IF(A1182="P",INDEX('LŠZ P'!A$2:AP$2000,B1182,17),INDEX('LŠZ H'!A$2:AI$2000,B1182,17))</f>
        <v>0</v>
      </c>
      <c r="I1182" s="254"/>
      <c r="J1182" s="289">
        <f>IF(A1182="P",INDEX('LŠZ P'!A$2:AP$2000,B1182,2),INDEX('LŠZ H'!A$2:AI$2000,B1182,2))</f>
        <v>0</v>
      </c>
      <c r="K1182" s="458" t="str">
        <f>IF(A1182="P",CONCATENATE(INDEX('LŠZ P'!A$2:AP$2000,B1182,24),",",INDEX('LŠZ P'!A$2:AP$2000,B1182,26)," ",INDEX('LŠZ P'!A$2:AP$2000,B1182,25)),CONCATENATE(INDEX('LŠZ H'!A$2:AI$2000,B1182,24),",",INDEX('LŠZ H'!A$2:AI$2000,B1182,26)," ",INDEX('LŠZ H'!A$2:AI$2000,B1182,25)))</f>
        <v xml:space="preserve">, </v>
      </c>
      <c r="L1182" s="456">
        <f>IF(A1182="P",INDEX('LŠZ P'!A$2:AP$2000,B1182,20),INDEX('LŠZ H'!A$2:AI$2000,B1182,20))</f>
        <v>0</v>
      </c>
      <c r="M1182" s="456" t="str">
        <f>IF(A1182="P",CONCATENATE(INDEX('LŠZ P'!A$2:AP$2000,B1182,3),"/",INDEX('LŠZ P'!A$2:AP$2000,B1182,4)),CONCATENATE(INDEX('LŠZ H'!A$2:AI$2000,B1182,3),"/",INDEX('LŠZ H'!A$2:AI$2000,B1182,4)))</f>
        <v>/</v>
      </c>
      <c r="N1182" s="459" t="e">
        <f>IF(A1182="P",CONCATENATE(INDEX('LŠZ P'!A$2:AP$2000,B1182,23),";",INDEX('LŠZ P'!A$2:AP$2000,B1182,42)),CONCATENATE(INDEX('LŠZ H'!A$2:AI$2000,B1182,23),";",INDEX('LŠZ H'!A$2:AI$2000,B1182,39)))</f>
        <v>#REF!</v>
      </c>
      <c r="O1182" s="464"/>
      <c r="P1182" s="602"/>
    </row>
    <row r="1183" spans="1:16" s="600" customFormat="1" x14ac:dyDescent="0.2">
      <c r="A1183" s="461"/>
      <c r="B1183" s="603"/>
      <c r="C1183" s="454">
        <v>1180</v>
      </c>
      <c r="D1183" s="288">
        <f>IF(A1183="P",INDEX('LŠZ P'!A$2:AP$2000,B1183,11),INDEX('LŠZ H'!A$2:AI$2000,B1183,11))</f>
        <v>0</v>
      </c>
      <c r="E1183" s="456">
        <f>IF(A1183="P",INDEX('LŠZ P'!A$2:AP$2000,B1183,5),INDEX('LŠZ H'!A$2:AI$2000,B1183,5))</f>
        <v>0</v>
      </c>
      <c r="F1183" s="457">
        <f>IF(A1183="P",INDEX('LŠZ P'!A$2:AP$2000,B1183,6),INDEX('LŠZ H'!A$2:AI$2000,B1183,6))</f>
        <v>0</v>
      </c>
      <c r="G1183" s="289">
        <f>IF(A1183="P",INDEX('LŠZ P'!A$2:AP$2000,B1183,21),INDEX('LŠZ H'!A$2:AI$2000,B1183,21))</f>
        <v>0</v>
      </c>
      <c r="H1183" s="457">
        <f>IF(A1183="P",INDEX('LŠZ P'!A$2:AP$2000,B1183,17),INDEX('LŠZ H'!A$2:AI$2000,B1183,17))</f>
        <v>0</v>
      </c>
      <c r="I1183" s="254"/>
      <c r="J1183" s="289">
        <f>IF(A1183="P",INDEX('LŠZ P'!A$2:AP$2000,B1183,2),INDEX('LŠZ H'!A$2:AI$2000,B1183,2))</f>
        <v>0</v>
      </c>
      <c r="K1183" s="458" t="str">
        <f>IF(A1183="P",CONCATENATE(INDEX('LŠZ P'!A$2:AP$2000,B1183,24),",",INDEX('LŠZ P'!A$2:AP$2000,B1183,26)," ",INDEX('LŠZ P'!A$2:AP$2000,B1183,25)),CONCATENATE(INDEX('LŠZ H'!A$2:AI$2000,B1183,24),",",INDEX('LŠZ H'!A$2:AI$2000,B1183,26)," ",INDEX('LŠZ H'!A$2:AI$2000,B1183,25)))</f>
        <v xml:space="preserve">, </v>
      </c>
      <c r="L1183" s="456">
        <f>IF(A1183="P",INDEX('LŠZ P'!A$2:AP$2000,B1183,20),INDEX('LŠZ H'!A$2:AI$2000,B1183,20))</f>
        <v>0</v>
      </c>
      <c r="M1183" s="456" t="str">
        <f>IF(A1183="P",CONCATENATE(INDEX('LŠZ P'!A$2:AP$2000,B1183,3),"/",INDEX('LŠZ P'!A$2:AP$2000,B1183,4)),CONCATENATE(INDEX('LŠZ H'!A$2:AI$2000,B1183,3),"/",INDEX('LŠZ H'!A$2:AI$2000,B1183,4)))</f>
        <v>/</v>
      </c>
      <c r="N1183" s="459" t="e">
        <f>IF(A1183="P",CONCATENATE(INDEX('LŠZ P'!A$2:AP$2000,B1183,23),";",INDEX('LŠZ P'!A$2:AP$2000,B1183,42)),CONCATENATE(INDEX('LŠZ H'!A$2:AI$2000,B1183,23),";",INDEX('LŠZ H'!A$2:AI$2000,B1183,39)))</f>
        <v>#REF!</v>
      </c>
      <c r="O1183" s="464"/>
      <c r="P1183" s="602"/>
    </row>
    <row r="1184" spans="1:16" s="600" customFormat="1" x14ac:dyDescent="0.2">
      <c r="A1184" s="461"/>
      <c r="B1184" s="603"/>
      <c r="C1184" s="454">
        <v>1181</v>
      </c>
      <c r="D1184" s="288">
        <f>IF(A1184="P",INDEX('LŠZ P'!A$2:AP$2000,B1184,11),INDEX('LŠZ H'!A$2:AI$2000,B1184,11))</f>
        <v>0</v>
      </c>
      <c r="E1184" s="456">
        <f>IF(A1184="P",INDEX('LŠZ P'!A$2:AP$2000,B1184,5),INDEX('LŠZ H'!A$2:AI$2000,B1184,5))</f>
        <v>0</v>
      </c>
      <c r="F1184" s="457">
        <f>IF(A1184="P",INDEX('LŠZ P'!A$2:AP$2000,B1184,6),INDEX('LŠZ H'!A$2:AI$2000,B1184,6))</f>
        <v>0</v>
      </c>
      <c r="G1184" s="289">
        <f>IF(A1184="P",INDEX('LŠZ P'!A$2:AP$2000,B1184,21),INDEX('LŠZ H'!A$2:AI$2000,B1184,21))</f>
        <v>0</v>
      </c>
      <c r="H1184" s="457">
        <f>IF(A1184="P",INDEX('LŠZ P'!A$2:AP$2000,B1184,17),INDEX('LŠZ H'!A$2:AI$2000,B1184,17))</f>
        <v>0</v>
      </c>
      <c r="I1184" s="254"/>
      <c r="J1184" s="289">
        <f>IF(A1184="P",INDEX('LŠZ P'!A$2:AP$2000,B1184,2),INDEX('LŠZ H'!A$2:AI$2000,B1184,2))</f>
        <v>0</v>
      </c>
      <c r="K1184" s="458" t="str">
        <f>IF(A1184="P",CONCATENATE(INDEX('LŠZ P'!A$2:AP$2000,B1184,24),",",INDEX('LŠZ P'!A$2:AP$2000,B1184,26)," ",INDEX('LŠZ P'!A$2:AP$2000,B1184,25)),CONCATENATE(INDEX('LŠZ H'!A$2:AI$2000,B1184,24),",",INDEX('LŠZ H'!A$2:AI$2000,B1184,26)," ",INDEX('LŠZ H'!A$2:AI$2000,B1184,25)))</f>
        <v xml:space="preserve">, </v>
      </c>
      <c r="L1184" s="456">
        <f>IF(A1184="P",INDEX('LŠZ P'!A$2:AP$2000,B1184,20),INDEX('LŠZ H'!A$2:AI$2000,B1184,20))</f>
        <v>0</v>
      </c>
      <c r="M1184" s="456" t="str">
        <f>IF(A1184="P",CONCATENATE(INDEX('LŠZ P'!A$2:AP$2000,B1184,3),"/",INDEX('LŠZ P'!A$2:AP$2000,B1184,4)),CONCATENATE(INDEX('LŠZ H'!A$2:AI$2000,B1184,3),"/",INDEX('LŠZ H'!A$2:AI$2000,B1184,4)))</f>
        <v>/</v>
      </c>
      <c r="N1184" s="459" t="e">
        <f>IF(A1184="P",CONCATENATE(INDEX('LŠZ P'!A$2:AP$2000,B1184,23),";",INDEX('LŠZ P'!A$2:AP$2000,B1184,42)),CONCATENATE(INDEX('LŠZ H'!A$2:AI$2000,B1184,23),";",INDEX('LŠZ H'!A$2:AI$2000,B1184,39)))</f>
        <v>#REF!</v>
      </c>
      <c r="O1184" s="464"/>
      <c r="P1184" s="602"/>
    </row>
    <row r="1185" spans="1:16" s="600" customFormat="1" x14ac:dyDescent="0.2">
      <c r="A1185" s="461"/>
      <c r="B1185" s="603"/>
      <c r="C1185" s="454">
        <v>1182</v>
      </c>
      <c r="D1185" s="288">
        <f>IF(A1185="P",INDEX('LŠZ P'!A$2:AP$2000,B1185,11),INDEX('LŠZ H'!A$2:AI$2000,B1185,11))</f>
        <v>0</v>
      </c>
      <c r="E1185" s="456">
        <f>IF(A1185="P",INDEX('LŠZ P'!A$2:AP$2000,B1185,5),INDEX('LŠZ H'!A$2:AI$2000,B1185,5))</f>
        <v>0</v>
      </c>
      <c r="F1185" s="457">
        <f>IF(A1185="P",INDEX('LŠZ P'!A$2:AP$2000,B1185,6),INDEX('LŠZ H'!A$2:AI$2000,B1185,6))</f>
        <v>0</v>
      </c>
      <c r="G1185" s="289">
        <f>IF(A1185="P",INDEX('LŠZ P'!A$2:AP$2000,B1185,21),INDEX('LŠZ H'!A$2:AI$2000,B1185,21))</f>
        <v>0</v>
      </c>
      <c r="H1185" s="457">
        <f>IF(A1185="P",INDEX('LŠZ P'!A$2:AP$2000,B1185,17),INDEX('LŠZ H'!A$2:AI$2000,B1185,17))</f>
        <v>0</v>
      </c>
      <c r="I1185" s="254"/>
      <c r="J1185" s="289">
        <f>IF(A1185="P",INDEX('LŠZ P'!A$2:AP$2000,B1185,2),INDEX('LŠZ H'!A$2:AI$2000,B1185,2))</f>
        <v>0</v>
      </c>
      <c r="K1185" s="458" t="str">
        <f>IF(A1185="P",CONCATENATE(INDEX('LŠZ P'!A$2:AP$2000,B1185,24),",",INDEX('LŠZ P'!A$2:AP$2000,B1185,26)," ",INDEX('LŠZ P'!A$2:AP$2000,B1185,25)),CONCATENATE(INDEX('LŠZ H'!A$2:AI$2000,B1185,24),",",INDEX('LŠZ H'!A$2:AI$2000,B1185,26)," ",INDEX('LŠZ H'!A$2:AI$2000,B1185,25)))</f>
        <v xml:space="preserve">, </v>
      </c>
      <c r="L1185" s="456">
        <f>IF(A1185="P",INDEX('LŠZ P'!A$2:AP$2000,B1185,20),INDEX('LŠZ H'!A$2:AI$2000,B1185,20))</f>
        <v>0</v>
      </c>
      <c r="M1185" s="456" t="str">
        <f>IF(A1185="P",CONCATENATE(INDEX('LŠZ P'!A$2:AP$2000,B1185,3),"/",INDEX('LŠZ P'!A$2:AP$2000,B1185,4)),CONCATENATE(INDEX('LŠZ H'!A$2:AI$2000,B1185,3),"/",INDEX('LŠZ H'!A$2:AI$2000,B1185,4)))</f>
        <v>/</v>
      </c>
      <c r="N1185" s="459" t="e">
        <f>IF(A1185="P",CONCATENATE(INDEX('LŠZ P'!A$2:AP$2000,B1185,23),";",INDEX('LŠZ P'!A$2:AP$2000,B1185,42)),CONCATENATE(INDEX('LŠZ H'!A$2:AI$2000,B1185,23),";",INDEX('LŠZ H'!A$2:AI$2000,B1185,39)))</f>
        <v>#REF!</v>
      </c>
      <c r="O1185" s="464"/>
      <c r="P1185" s="602"/>
    </row>
    <row r="1186" spans="1:16" s="600" customFormat="1" x14ac:dyDescent="0.2">
      <c r="A1186" s="461"/>
      <c r="B1186" s="603"/>
      <c r="C1186" s="454">
        <v>1183</v>
      </c>
      <c r="D1186" s="288">
        <f>IF(A1186="P",INDEX('LŠZ P'!A$2:AP$2000,B1186,11),INDEX('LŠZ H'!A$2:AI$2000,B1186,11))</f>
        <v>0</v>
      </c>
      <c r="E1186" s="456">
        <f>IF(A1186="P",INDEX('LŠZ P'!A$2:AP$2000,B1186,5),INDEX('LŠZ H'!A$2:AI$2000,B1186,5))</f>
        <v>0</v>
      </c>
      <c r="F1186" s="457">
        <f>IF(A1186="P",INDEX('LŠZ P'!A$2:AP$2000,B1186,6),INDEX('LŠZ H'!A$2:AI$2000,B1186,6))</f>
        <v>0</v>
      </c>
      <c r="G1186" s="289">
        <f>IF(A1186="P",INDEX('LŠZ P'!A$2:AP$2000,B1186,21),INDEX('LŠZ H'!A$2:AI$2000,B1186,21))</f>
        <v>0</v>
      </c>
      <c r="H1186" s="457">
        <f>IF(A1186="P",INDEX('LŠZ P'!A$2:AP$2000,B1186,17),INDEX('LŠZ H'!A$2:AI$2000,B1186,17))</f>
        <v>0</v>
      </c>
      <c r="I1186" s="254"/>
      <c r="J1186" s="289">
        <f>IF(A1186="P",INDEX('LŠZ P'!A$2:AP$2000,B1186,2),INDEX('LŠZ H'!A$2:AI$2000,B1186,2))</f>
        <v>0</v>
      </c>
      <c r="K1186" s="458" t="str">
        <f>IF(A1186="P",CONCATENATE(INDEX('LŠZ P'!A$2:AP$2000,B1186,24),",",INDEX('LŠZ P'!A$2:AP$2000,B1186,26)," ",INDEX('LŠZ P'!A$2:AP$2000,B1186,25)),CONCATENATE(INDEX('LŠZ H'!A$2:AI$2000,B1186,24),",",INDEX('LŠZ H'!A$2:AI$2000,B1186,26)," ",INDEX('LŠZ H'!A$2:AI$2000,B1186,25)))</f>
        <v xml:space="preserve">, </v>
      </c>
      <c r="L1186" s="456">
        <f>IF(A1186="P",INDEX('LŠZ P'!A$2:AP$2000,B1186,20),INDEX('LŠZ H'!A$2:AI$2000,B1186,20))</f>
        <v>0</v>
      </c>
      <c r="M1186" s="456" t="str">
        <f>IF(A1186="P",CONCATENATE(INDEX('LŠZ P'!A$2:AP$2000,B1186,3),"/",INDEX('LŠZ P'!A$2:AP$2000,B1186,4)),CONCATENATE(INDEX('LŠZ H'!A$2:AI$2000,B1186,3),"/",INDEX('LŠZ H'!A$2:AI$2000,B1186,4)))</f>
        <v>/</v>
      </c>
      <c r="N1186" s="459" t="e">
        <f>IF(A1186="P",CONCATENATE(INDEX('LŠZ P'!A$2:AP$2000,B1186,23),";",INDEX('LŠZ P'!A$2:AP$2000,B1186,42)),CONCATENATE(INDEX('LŠZ H'!A$2:AI$2000,B1186,23),";",INDEX('LŠZ H'!A$2:AI$2000,B1186,39)))</f>
        <v>#REF!</v>
      </c>
      <c r="O1186" s="464"/>
      <c r="P1186" s="602"/>
    </row>
    <row r="1187" spans="1:16" s="600" customFormat="1" x14ac:dyDescent="0.2">
      <c r="A1187" s="461"/>
      <c r="B1187" s="603"/>
      <c r="C1187" s="454">
        <v>1184</v>
      </c>
      <c r="D1187" s="288">
        <f>IF(A1187="P",INDEX('LŠZ P'!A$2:AP$2000,B1187,11),INDEX('LŠZ H'!A$2:AI$2000,B1187,11))</f>
        <v>0</v>
      </c>
      <c r="E1187" s="456">
        <f>IF(A1187="P",INDEX('LŠZ P'!A$2:AP$2000,B1187,5),INDEX('LŠZ H'!A$2:AI$2000,B1187,5))</f>
        <v>0</v>
      </c>
      <c r="F1187" s="457">
        <f>IF(A1187="P",INDEX('LŠZ P'!A$2:AP$2000,B1187,6),INDEX('LŠZ H'!A$2:AI$2000,B1187,6))</f>
        <v>0</v>
      </c>
      <c r="G1187" s="289">
        <f>IF(A1187="P",INDEX('LŠZ P'!A$2:AP$2000,B1187,21),INDEX('LŠZ H'!A$2:AI$2000,B1187,21))</f>
        <v>0</v>
      </c>
      <c r="H1187" s="457">
        <f>IF(A1187="P",INDEX('LŠZ P'!A$2:AP$2000,B1187,17),INDEX('LŠZ H'!A$2:AI$2000,B1187,17))</f>
        <v>0</v>
      </c>
      <c r="I1187" s="254"/>
      <c r="J1187" s="289">
        <f>IF(A1187="P",INDEX('LŠZ P'!A$2:AP$2000,B1187,2),INDEX('LŠZ H'!A$2:AI$2000,B1187,2))</f>
        <v>0</v>
      </c>
      <c r="K1187" s="458" t="str">
        <f>IF(A1187="P",CONCATENATE(INDEX('LŠZ P'!A$2:AP$2000,B1187,24),",",INDEX('LŠZ P'!A$2:AP$2000,B1187,26)," ",INDEX('LŠZ P'!A$2:AP$2000,B1187,25)),CONCATENATE(INDEX('LŠZ H'!A$2:AI$2000,B1187,24),",",INDEX('LŠZ H'!A$2:AI$2000,B1187,26)," ",INDEX('LŠZ H'!A$2:AI$2000,B1187,25)))</f>
        <v xml:space="preserve">, </v>
      </c>
      <c r="L1187" s="456">
        <f>IF(A1187="P",INDEX('LŠZ P'!A$2:AP$2000,B1187,20),INDEX('LŠZ H'!A$2:AI$2000,B1187,20))</f>
        <v>0</v>
      </c>
      <c r="M1187" s="456" t="str">
        <f>IF(A1187="P",CONCATENATE(INDEX('LŠZ P'!A$2:AP$2000,B1187,3),"/",INDEX('LŠZ P'!A$2:AP$2000,B1187,4)),CONCATENATE(INDEX('LŠZ H'!A$2:AI$2000,B1187,3),"/",INDEX('LŠZ H'!A$2:AI$2000,B1187,4)))</f>
        <v>/</v>
      </c>
      <c r="N1187" s="459" t="e">
        <f>IF(A1187="P",CONCATENATE(INDEX('LŠZ P'!A$2:AP$2000,B1187,23),";",INDEX('LŠZ P'!A$2:AP$2000,B1187,42)),CONCATENATE(INDEX('LŠZ H'!A$2:AI$2000,B1187,23),";",INDEX('LŠZ H'!A$2:AI$2000,B1187,39)))</f>
        <v>#REF!</v>
      </c>
      <c r="O1187" s="464"/>
      <c r="P1187" s="602"/>
    </row>
    <row r="1188" spans="1:16" s="600" customFormat="1" x14ac:dyDescent="0.2">
      <c r="A1188" s="461"/>
      <c r="B1188" s="603"/>
      <c r="C1188" s="454">
        <v>1185</v>
      </c>
      <c r="D1188" s="288">
        <f>IF(A1188="P",INDEX('LŠZ P'!A$2:AP$2000,B1188,11),INDEX('LŠZ H'!A$2:AI$2000,B1188,11))</f>
        <v>0</v>
      </c>
      <c r="E1188" s="456">
        <f>IF(A1188="P",INDEX('LŠZ P'!A$2:AP$2000,B1188,5),INDEX('LŠZ H'!A$2:AI$2000,B1188,5))</f>
        <v>0</v>
      </c>
      <c r="F1188" s="457">
        <f>IF(A1188="P",INDEX('LŠZ P'!A$2:AP$2000,B1188,6),INDEX('LŠZ H'!A$2:AI$2000,B1188,6))</f>
        <v>0</v>
      </c>
      <c r="G1188" s="289">
        <f>IF(A1188="P",INDEX('LŠZ P'!A$2:AP$2000,B1188,21),INDEX('LŠZ H'!A$2:AI$2000,B1188,21))</f>
        <v>0</v>
      </c>
      <c r="H1188" s="457">
        <f>IF(A1188="P",INDEX('LŠZ P'!A$2:AP$2000,B1188,17),INDEX('LŠZ H'!A$2:AI$2000,B1188,17))</f>
        <v>0</v>
      </c>
      <c r="I1188" s="254"/>
      <c r="J1188" s="289">
        <f>IF(A1188="P",INDEX('LŠZ P'!A$2:AP$2000,B1188,2),INDEX('LŠZ H'!A$2:AI$2000,B1188,2))</f>
        <v>0</v>
      </c>
      <c r="K1188" s="458" t="str">
        <f>IF(A1188="P",CONCATENATE(INDEX('LŠZ P'!A$2:AP$2000,B1188,24),",",INDEX('LŠZ P'!A$2:AP$2000,B1188,26)," ",INDEX('LŠZ P'!A$2:AP$2000,B1188,25)),CONCATENATE(INDEX('LŠZ H'!A$2:AI$2000,B1188,24),",",INDEX('LŠZ H'!A$2:AI$2000,B1188,26)," ",INDEX('LŠZ H'!A$2:AI$2000,B1188,25)))</f>
        <v xml:space="preserve">, </v>
      </c>
      <c r="L1188" s="456">
        <f>IF(A1188="P",INDEX('LŠZ P'!A$2:AP$2000,B1188,20),INDEX('LŠZ H'!A$2:AI$2000,B1188,20))</f>
        <v>0</v>
      </c>
      <c r="M1188" s="456" t="str">
        <f>IF(A1188="P",CONCATENATE(INDEX('LŠZ P'!A$2:AP$2000,B1188,3),"/",INDEX('LŠZ P'!A$2:AP$2000,B1188,4)),CONCATENATE(INDEX('LŠZ H'!A$2:AI$2000,B1188,3),"/",INDEX('LŠZ H'!A$2:AI$2000,B1188,4)))</f>
        <v>/</v>
      </c>
      <c r="N1188" s="459" t="e">
        <f>IF(A1188="P",CONCATENATE(INDEX('LŠZ P'!A$2:AP$2000,B1188,23),";",INDEX('LŠZ P'!A$2:AP$2000,B1188,42)),CONCATENATE(INDEX('LŠZ H'!A$2:AI$2000,B1188,23),";",INDEX('LŠZ H'!A$2:AI$2000,B1188,39)))</f>
        <v>#REF!</v>
      </c>
      <c r="O1188" s="464"/>
      <c r="P1188" s="602"/>
    </row>
    <row r="1189" spans="1:16" s="600" customFormat="1" x14ac:dyDescent="0.2">
      <c r="A1189" s="461"/>
      <c r="B1189" s="603"/>
      <c r="C1189" s="454">
        <v>1186</v>
      </c>
      <c r="D1189" s="288">
        <f>IF(A1189="P",INDEX('LŠZ P'!A$2:AP$2000,B1189,11),INDEX('LŠZ H'!A$2:AI$2000,B1189,11))</f>
        <v>0</v>
      </c>
      <c r="E1189" s="456">
        <f>IF(A1189="P",INDEX('LŠZ P'!A$2:AP$2000,B1189,5),INDEX('LŠZ H'!A$2:AI$2000,B1189,5))</f>
        <v>0</v>
      </c>
      <c r="F1189" s="457">
        <f>IF(A1189="P",INDEX('LŠZ P'!A$2:AP$2000,B1189,6),INDEX('LŠZ H'!A$2:AI$2000,B1189,6))</f>
        <v>0</v>
      </c>
      <c r="G1189" s="289">
        <f>IF(A1189="P",INDEX('LŠZ P'!A$2:AP$2000,B1189,21),INDEX('LŠZ H'!A$2:AI$2000,B1189,21))</f>
        <v>0</v>
      </c>
      <c r="H1189" s="457">
        <f>IF(A1189="P",INDEX('LŠZ P'!A$2:AP$2000,B1189,17),INDEX('LŠZ H'!A$2:AI$2000,B1189,17))</f>
        <v>0</v>
      </c>
      <c r="I1189" s="254"/>
      <c r="J1189" s="289">
        <f>IF(A1189="P",INDEX('LŠZ P'!A$2:AP$2000,B1189,2),INDEX('LŠZ H'!A$2:AI$2000,B1189,2))</f>
        <v>0</v>
      </c>
      <c r="K1189" s="458" t="str">
        <f>IF(A1189="P",CONCATENATE(INDEX('LŠZ P'!A$2:AP$2000,B1189,24),",",INDEX('LŠZ P'!A$2:AP$2000,B1189,26)," ",INDEX('LŠZ P'!A$2:AP$2000,B1189,25)),CONCATENATE(INDEX('LŠZ H'!A$2:AI$2000,B1189,24),",",INDEX('LŠZ H'!A$2:AI$2000,B1189,26)," ",INDEX('LŠZ H'!A$2:AI$2000,B1189,25)))</f>
        <v xml:space="preserve">, </v>
      </c>
      <c r="L1189" s="456">
        <f>IF(A1189="P",INDEX('LŠZ P'!A$2:AP$2000,B1189,20),INDEX('LŠZ H'!A$2:AI$2000,B1189,20))</f>
        <v>0</v>
      </c>
      <c r="M1189" s="456" t="str">
        <f>IF(A1189="P",CONCATENATE(INDEX('LŠZ P'!A$2:AP$2000,B1189,3),"/",INDEX('LŠZ P'!A$2:AP$2000,B1189,4)),CONCATENATE(INDEX('LŠZ H'!A$2:AI$2000,B1189,3),"/",INDEX('LŠZ H'!A$2:AI$2000,B1189,4)))</f>
        <v>/</v>
      </c>
      <c r="N1189" s="459" t="e">
        <f>IF(A1189="P",CONCATENATE(INDEX('LŠZ P'!A$2:AP$2000,B1189,23),";",INDEX('LŠZ P'!A$2:AP$2000,B1189,42)),CONCATENATE(INDEX('LŠZ H'!A$2:AI$2000,B1189,23),";",INDEX('LŠZ H'!A$2:AI$2000,B1189,39)))</f>
        <v>#REF!</v>
      </c>
      <c r="O1189" s="464"/>
      <c r="P1189" s="602"/>
    </row>
    <row r="1190" spans="1:16" s="600" customFormat="1" x14ac:dyDescent="0.2">
      <c r="A1190" s="461"/>
      <c r="B1190" s="603"/>
      <c r="C1190" s="454">
        <v>1187</v>
      </c>
      <c r="D1190" s="288">
        <f>IF(A1190="P",INDEX('LŠZ P'!A$2:AP$2000,B1190,11),INDEX('LŠZ H'!A$2:AI$2000,B1190,11))</f>
        <v>0</v>
      </c>
      <c r="E1190" s="456">
        <f>IF(A1190="P",INDEX('LŠZ P'!A$2:AP$2000,B1190,5),INDEX('LŠZ H'!A$2:AI$2000,B1190,5))</f>
        <v>0</v>
      </c>
      <c r="F1190" s="457">
        <f>IF(A1190="P",INDEX('LŠZ P'!A$2:AP$2000,B1190,6),INDEX('LŠZ H'!A$2:AI$2000,B1190,6))</f>
        <v>0</v>
      </c>
      <c r="G1190" s="289">
        <f>IF(A1190="P",INDEX('LŠZ P'!A$2:AP$2000,B1190,21),INDEX('LŠZ H'!A$2:AI$2000,B1190,21))</f>
        <v>0</v>
      </c>
      <c r="H1190" s="457">
        <f>IF(A1190="P",INDEX('LŠZ P'!A$2:AP$2000,B1190,17),INDEX('LŠZ H'!A$2:AI$2000,B1190,17))</f>
        <v>0</v>
      </c>
      <c r="I1190" s="254"/>
      <c r="J1190" s="289">
        <f>IF(A1190="P",INDEX('LŠZ P'!A$2:AP$2000,B1190,2),INDEX('LŠZ H'!A$2:AI$2000,B1190,2))</f>
        <v>0</v>
      </c>
      <c r="K1190" s="458" t="str">
        <f>IF(A1190="P",CONCATENATE(INDEX('LŠZ P'!A$2:AP$2000,B1190,24),",",INDEX('LŠZ P'!A$2:AP$2000,B1190,26)," ",INDEX('LŠZ P'!A$2:AP$2000,B1190,25)),CONCATENATE(INDEX('LŠZ H'!A$2:AI$2000,B1190,24),",",INDEX('LŠZ H'!A$2:AI$2000,B1190,26)," ",INDEX('LŠZ H'!A$2:AI$2000,B1190,25)))</f>
        <v xml:space="preserve">, </v>
      </c>
      <c r="L1190" s="456">
        <f>IF(A1190="P",INDEX('LŠZ P'!A$2:AP$2000,B1190,20),INDEX('LŠZ H'!A$2:AI$2000,B1190,20))</f>
        <v>0</v>
      </c>
      <c r="M1190" s="456" t="str">
        <f>IF(A1190="P",CONCATENATE(INDEX('LŠZ P'!A$2:AP$2000,B1190,3),"/",INDEX('LŠZ P'!A$2:AP$2000,B1190,4)),CONCATENATE(INDEX('LŠZ H'!A$2:AI$2000,B1190,3),"/",INDEX('LŠZ H'!A$2:AI$2000,B1190,4)))</f>
        <v>/</v>
      </c>
      <c r="N1190" s="459" t="e">
        <f>IF(A1190="P",CONCATENATE(INDEX('LŠZ P'!A$2:AP$2000,B1190,23),";",INDEX('LŠZ P'!A$2:AP$2000,B1190,42)),CONCATENATE(INDEX('LŠZ H'!A$2:AI$2000,B1190,23),";",INDEX('LŠZ H'!A$2:AI$2000,B1190,39)))</f>
        <v>#REF!</v>
      </c>
      <c r="O1190" s="464"/>
      <c r="P1190" s="602"/>
    </row>
    <row r="1191" spans="1:16" s="600" customFormat="1" x14ac:dyDescent="0.2">
      <c r="A1191" s="461"/>
      <c r="B1191" s="603"/>
      <c r="C1191" s="454">
        <v>1188</v>
      </c>
      <c r="D1191" s="288">
        <f>IF(A1191="P",INDEX('LŠZ P'!A$2:AP$2000,B1191,11),INDEX('LŠZ H'!A$2:AI$2000,B1191,11))</f>
        <v>0</v>
      </c>
      <c r="E1191" s="456">
        <f>IF(A1191="P",INDEX('LŠZ P'!A$2:AP$2000,B1191,5),INDEX('LŠZ H'!A$2:AI$2000,B1191,5))</f>
        <v>0</v>
      </c>
      <c r="F1191" s="457">
        <f>IF(A1191="P",INDEX('LŠZ P'!A$2:AP$2000,B1191,6),INDEX('LŠZ H'!A$2:AI$2000,B1191,6))</f>
        <v>0</v>
      </c>
      <c r="G1191" s="289">
        <f>IF(A1191="P",INDEX('LŠZ P'!A$2:AP$2000,B1191,21),INDEX('LŠZ H'!A$2:AI$2000,B1191,21))</f>
        <v>0</v>
      </c>
      <c r="H1191" s="457">
        <f>IF(A1191="P",INDEX('LŠZ P'!A$2:AP$2000,B1191,17),INDEX('LŠZ H'!A$2:AI$2000,B1191,17))</f>
        <v>0</v>
      </c>
      <c r="I1191" s="254"/>
      <c r="J1191" s="289">
        <f>IF(A1191="P",INDEX('LŠZ P'!A$2:AP$2000,B1191,2),INDEX('LŠZ H'!A$2:AI$2000,B1191,2))</f>
        <v>0</v>
      </c>
      <c r="K1191" s="458" t="str">
        <f>IF(A1191="P",CONCATENATE(INDEX('LŠZ P'!A$2:AP$2000,B1191,24),",",INDEX('LŠZ P'!A$2:AP$2000,B1191,26)," ",INDEX('LŠZ P'!A$2:AP$2000,B1191,25)),CONCATENATE(INDEX('LŠZ H'!A$2:AI$2000,B1191,24),",",INDEX('LŠZ H'!A$2:AI$2000,B1191,26)," ",INDEX('LŠZ H'!A$2:AI$2000,B1191,25)))</f>
        <v xml:space="preserve">, </v>
      </c>
      <c r="L1191" s="456">
        <f>IF(A1191="P",INDEX('LŠZ P'!A$2:AP$2000,B1191,20),INDEX('LŠZ H'!A$2:AI$2000,B1191,20))</f>
        <v>0</v>
      </c>
      <c r="M1191" s="456" t="str">
        <f>IF(A1191="P",CONCATENATE(INDEX('LŠZ P'!A$2:AP$2000,B1191,3),"/",INDEX('LŠZ P'!A$2:AP$2000,B1191,4)),CONCATENATE(INDEX('LŠZ H'!A$2:AI$2000,B1191,3),"/",INDEX('LŠZ H'!A$2:AI$2000,B1191,4)))</f>
        <v>/</v>
      </c>
      <c r="N1191" s="459" t="e">
        <f>IF(A1191="P",CONCATENATE(INDEX('LŠZ P'!A$2:AP$2000,B1191,23),";",INDEX('LŠZ P'!A$2:AP$2000,B1191,42)),CONCATENATE(INDEX('LŠZ H'!A$2:AI$2000,B1191,23),";",INDEX('LŠZ H'!A$2:AI$2000,B1191,39)))</f>
        <v>#REF!</v>
      </c>
      <c r="O1191" s="464"/>
      <c r="P1191" s="602"/>
    </row>
    <row r="1192" spans="1:16" s="600" customFormat="1" x14ac:dyDescent="0.2">
      <c r="A1192" s="461"/>
      <c r="B1192" s="603"/>
      <c r="C1192" s="454">
        <v>1189</v>
      </c>
      <c r="D1192" s="288">
        <f>IF(A1192="P",INDEX('LŠZ P'!A$2:AP$2000,B1192,11),INDEX('LŠZ H'!A$2:AI$2000,B1192,11))</f>
        <v>0</v>
      </c>
      <c r="E1192" s="456">
        <f>IF(A1192="P",INDEX('LŠZ P'!A$2:AP$2000,B1192,5),INDEX('LŠZ H'!A$2:AI$2000,B1192,5))</f>
        <v>0</v>
      </c>
      <c r="F1192" s="457">
        <f>IF(A1192="P",INDEX('LŠZ P'!A$2:AP$2000,B1192,6),INDEX('LŠZ H'!A$2:AI$2000,B1192,6))</f>
        <v>0</v>
      </c>
      <c r="G1192" s="289">
        <f>IF(A1192="P",INDEX('LŠZ P'!A$2:AP$2000,B1192,21),INDEX('LŠZ H'!A$2:AI$2000,B1192,21))</f>
        <v>0</v>
      </c>
      <c r="H1192" s="457">
        <f>IF(A1192="P",INDEX('LŠZ P'!A$2:AP$2000,B1192,17),INDEX('LŠZ H'!A$2:AI$2000,B1192,17))</f>
        <v>0</v>
      </c>
      <c r="I1192" s="254"/>
      <c r="J1192" s="289">
        <f>IF(A1192="P",INDEX('LŠZ P'!A$2:AP$2000,B1192,2),INDEX('LŠZ H'!A$2:AI$2000,B1192,2))</f>
        <v>0</v>
      </c>
      <c r="K1192" s="458" t="str">
        <f>IF(A1192="P",CONCATENATE(INDEX('LŠZ P'!A$2:AP$2000,B1192,24),",",INDEX('LŠZ P'!A$2:AP$2000,B1192,26)," ",INDEX('LŠZ P'!A$2:AP$2000,B1192,25)),CONCATENATE(INDEX('LŠZ H'!A$2:AI$2000,B1192,24),",",INDEX('LŠZ H'!A$2:AI$2000,B1192,26)," ",INDEX('LŠZ H'!A$2:AI$2000,B1192,25)))</f>
        <v xml:space="preserve">, </v>
      </c>
      <c r="L1192" s="456">
        <f>IF(A1192="P",INDEX('LŠZ P'!A$2:AP$2000,B1192,20),INDEX('LŠZ H'!A$2:AI$2000,B1192,20))</f>
        <v>0</v>
      </c>
      <c r="M1192" s="456" t="str">
        <f>IF(A1192="P",CONCATENATE(INDEX('LŠZ P'!A$2:AP$2000,B1192,3),"/",INDEX('LŠZ P'!A$2:AP$2000,B1192,4)),CONCATENATE(INDEX('LŠZ H'!A$2:AI$2000,B1192,3),"/",INDEX('LŠZ H'!A$2:AI$2000,B1192,4)))</f>
        <v>/</v>
      </c>
      <c r="N1192" s="459" t="e">
        <f>IF(A1192="P",CONCATENATE(INDEX('LŠZ P'!A$2:AP$2000,B1192,23),";",INDEX('LŠZ P'!A$2:AP$2000,B1192,42)),CONCATENATE(INDEX('LŠZ H'!A$2:AI$2000,B1192,23),";",INDEX('LŠZ H'!A$2:AI$2000,B1192,39)))</f>
        <v>#REF!</v>
      </c>
      <c r="O1192" s="464"/>
      <c r="P1192" s="602"/>
    </row>
    <row r="1193" spans="1:16" s="600" customFormat="1" x14ac:dyDescent="0.2">
      <c r="A1193" s="461"/>
      <c r="B1193" s="603"/>
      <c r="C1193" s="454">
        <v>1190</v>
      </c>
      <c r="D1193" s="288">
        <f>IF(A1193="P",INDEX('LŠZ P'!A$2:AP$2000,B1193,11),INDEX('LŠZ H'!A$2:AI$2000,B1193,11))</f>
        <v>0</v>
      </c>
      <c r="E1193" s="456">
        <f>IF(A1193="P",INDEX('LŠZ P'!A$2:AP$2000,B1193,5),INDEX('LŠZ H'!A$2:AI$2000,B1193,5))</f>
        <v>0</v>
      </c>
      <c r="F1193" s="457">
        <f>IF(A1193="P",INDEX('LŠZ P'!A$2:AP$2000,B1193,6),INDEX('LŠZ H'!A$2:AI$2000,B1193,6))</f>
        <v>0</v>
      </c>
      <c r="G1193" s="289">
        <f>IF(A1193="P",INDEX('LŠZ P'!A$2:AP$2000,B1193,21),INDEX('LŠZ H'!A$2:AI$2000,B1193,21))</f>
        <v>0</v>
      </c>
      <c r="H1193" s="457">
        <f>IF(A1193="P",INDEX('LŠZ P'!A$2:AP$2000,B1193,17),INDEX('LŠZ H'!A$2:AI$2000,B1193,17))</f>
        <v>0</v>
      </c>
      <c r="I1193" s="254"/>
      <c r="J1193" s="289">
        <f>IF(A1193="P",INDEX('LŠZ P'!A$2:AP$2000,B1193,2),INDEX('LŠZ H'!A$2:AI$2000,B1193,2))</f>
        <v>0</v>
      </c>
      <c r="K1193" s="458" t="str">
        <f>IF(A1193="P",CONCATENATE(INDEX('LŠZ P'!A$2:AP$2000,B1193,24),",",INDEX('LŠZ P'!A$2:AP$2000,B1193,26)," ",INDEX('LŠZ P'!A$2:AP$2000,B1193,25)),CONCATENATE(INDEX('LŠZ H'!A$2:AI$2000,B1193,24),",",INDEX('LŠZ H'!A$2:AI$2000,B1193,26)," ",INDEX('LŠZ H'!A$2:AI$2000,B1193,25)))</f>
        <v xml:space="preserve">, </v>
      </c>
      <c r="L1193" s="456">
        <f>IF(A1193="P",INDEX('LŠZ P'!A$2:AP$2000,B1193,20),INDEX('LŠZ H'!A$2:AI$2000,B1193,20))</f>
        <v>0</v>
      </c>
      <c r="M1193" s="456" t="str">
        <f>IF(A1193="P",CONCATENATE(INDEX('LŠZ P'!A$2:AP$2000,B1193,3),"/",INDEX('LŠZ P'!A$2:AP$2000,B1193,4)),CONCATENATE(INDEX('LŠZ H'!A$2:AI$2000,B1193,3),"/",INDEX('LŠZ H'!A$2:AI$2000,B1193,4)))</f>
        <v>/</v>
      </c>
      <c r="N1193" s="459" t="e">
        <f>IF(A1193="P",CONCATENATE(INDEX('LŠZ P'!A$2:AP$2000,B1193,23),";",INDEX('LŠZ P'!A$2:AP$2000,B1193,42)),CONCATENATE(INDEX('LŠZ H'!A$2:AI$2000,B1193,23),";",INDEX('LŠZ H'!A$2:AI$2000,B1193,39)))</f>
        <v>#REF!</v>
      </c>
      <c r="O1193" s="464"/>
      <c r="P1193" s="602"/>
    </row>
    <row r="1194" spans="1:16" s="600" customFormat="1" x14ac:dyDescent="0.2">
      <c r="A1194" s="461"/>
      <c r="B1194" s="603"/>
      <c r="C1194" s="454">
        <v>1191</v>
      </c>
      <c r="D1194" s="288">
        <f>IF(A1194="P",INDEX('LŠZ P'!A$2:AP$2000,B1194,11),INDEX('LŠZ H'!A$2:AI$2000,B1194,11))</f>
        <v>0</v>
      </c>
      <c r="E1194" s="456">
        <f>IF(A1194="P",INDEX('LŠZ P'!A$2:AP$2000,B1194,5),INDEX('LŠZ H'!A$2:AI$2000,B1194,5))</f>
        <v>0</v>
      </c>
      <c r="F1194" s="457">
        <f>IF(A1194="P",INDEX('LŠZ P'!A$2:AP$2000,B1194,6),INDEX('LŠZ H'!A$2:AI$2000,B1194,6))</f>
        <v>0</v>
      </c>
      <c r="G1194" s="289">
        <f>IF(A1194="P",INDEX('LŠZ P'!A$2:AP$2000,B1194,21),INDEX('LŠZ H'!A$2:AI$2000,B1194,21))</f>
        <v>0</v>
      </c>
      <c r="H1194" s="457">
        <f>IF(A1194="P",INDEX('LŠZ P'!A$2:AP$2000,B1194,17),INDEX('LŠZ H'!A$2:AI$2000,B1194,17))</f>
        <v>0</v>
      </c>
      <c r="I1194" s="254"/>
      <c r="J1194" s="289">
        <f>IF(A1194="P",INDEX('LŠZ P'!A$2:AP$2000,B1194,2),INDEX('LŠZ H'!A$2:AI$2000,B1194,2))</f>
        <v>0</v>
      </c>
      <c r="K1194" s="458" t="str">
        <f>IF(A1194="P",CONCATENATE(INDEX('LŠZ P'!A$2:AP$2000,B1194,24),",",INDEX('LŠZ P'!A$2:AP$2000,B1194,26)," ",INDEX('LŠZ P'!A$2:AP$2000,B1194,25)),CONCATENATE(INDEX('LŠZ H'!A$2:AI$2000,B1194,24),",",INDEX('LŠZ H'!A$2:AI$2000,B1194,26)," ",INDEX('LŠZ H'!A$2:AI$2000,B1194,25)))</f>
        <v xml:space="preserve">, </v>
      </c>
      <c r="L1194" s="456">
        <f>IF(A1194="P",INDEX('LŠZ P'!A$2:AP$2000,B1194,20),INDEX('LŠZ H'!A$2:AI$2000,B1194,20))</f>
        <v>0</v>
      </c>
      <c r="M1194" s="456" t="str">
        <f>IF(A1194="P",CONCATENATE(INDEX('LŠZ P'!A$2:AP$2000,B1194,3),"/",INDEX('LŠZ P'!A$2:AP$2000,B1194,4)),CONCATENATE(INDEX('LŠZ H'!A$2:AI$2000,B1194,3),"/",INDEX('LŠZ H'!A$2:AI$2000,B1194,4)))</f>
        <v>/</v>
      </c>
      <c r="N1194" s="459" t="e">
        <f>IF(A1194="P",CONCATENATE(INDEX('LŠZ P'!A$2:AP$2000,B1194,23),";",INDEX('LŠZ P'!A$2:AP$2000,B1194,42)),CONCATENATE(INDEX('LŠZ H'!A$2:AI$2000,B1194,23),";",INDEX('LŠZ H'!A$2:AI$2000,B1194,39)))</f>
        <v>#REF!</v>
      </c>
      <c r="O1194" s="464"/>
      <c r="P1194" s="602"/>
    </row>
    <row r="1195" spans="1:16" s="600" customFormat="1" x14ac:dyDescent="0.2">
      <c r="A1195" s="461"/>
      <c r="B1195" s="603"/>
      <c r="C1195" s="454">
        <v>1192</v>
      </c>
      <c r="D1195" s="288">
        <f>IF(A1195="P",INDEX('LŠZ P'!A$2:AP$2000,B1195,11),INDEX('LŠZ H'!A$2:AI$2000,B1195,11))</f>
        <v>0</v>
      </c>
      <c r="E1195" s="456">
        <f>IF(A1195="P",INDEX('LŠZ P'!A$2:AP$2000,B1195,5),INDEX('LŠZ H'!A$2:AI$2000,B1195,5))</f>
        <v>0</v>
      </c>
      <c r="F1195" s="457">
        <f>IF(A1195="P",INDEX('LŠZ P'!A$2:AP$2000,B1195,6),INDEX('LŠZ H'!A$2:AI$2000,B1195,6))</f>
        <v>0</v>
      </c>
      <c r="G1195" s="289">
        <f>IF(A1195="P",INDEX('LŠZ P'!A$2:AP$2000,B1195,21),INDEX('LŠZ H'!A$2:AI$2000,B1195,21))</f>
        <v>0</v>
      </c>
      <c r="H1195" s="457">
        <f>IF(A1195="P",INDEX('LŠZ P'!A$2:AP$2000,B1195,17),INDEX('LŠZ H'!A$2:AI$2000,B1195,17))</f>
        <v>0</v>
      </c>
      <c r="I1195" s="254"/>
      <c r="J1195" s="289">
        <f>IF(A1195="P",INDEX('LŠZ P'!A$2:AP$2000,B1195,2),INDEX('LŠZ H'!A$2:AI$2000,B1195,2))</f>
        <v>0</v>
      </c>
      <c r="K1195" s="458" t="str">
        <f>IF(A1195="P",CONCATENATE(INDEX('LŠZ P'!A$2:AP$2000,B1195,24),",",INDEX('LŠZ P'!A$2:AP$2000,B1195,26)," ",INDEX('LŠZ P'!A$2:AP$2000,B1195,25)),CONCATENATE(INDEX('LŠZ H'!A$2:AI$2000,B1195,24),",",INDEX('LŠZ H'!A$2:AI$2000,B1195,26)," ",INDEX('LŠZ H'!A$2:AI$2000,B1195,25)))</f>
        <v xml:space="preserve">, </v>
      </c>
      <c r="L1195" s="456">
        <f>IF(A1195="P",INDEX('LŠZ P'!A$2:AP$2000,B1195,20),INDEX('LŠZ H'!A$2:AI$2000,B1195,20))</f>
        <v>0</v>
      </c>
      <c r="M1195" s="456" t="str">
        <f>IF(A1195="P",CONCATENATE(INDEX('LŠZ P'!A$2:AP$2000,B1195,3),"/",INDEX('LŠZ P'!A$2:AP$2000,B1195,4)),CONCATENATE(INDEX('LŠZ H'!A$2:AI$2000,B1195,3),"/",INDEX('LŠZ H'!A$2:AI$2000,B1195,4)))</f>
        <v>/</v>
      </c>
      <c r="N1195" s="459" t="e">
        <f>IF(A1195="P",CONCATENATE(INDEX('LŠZ P'!A$2:AP$2000,B1195,23),";",INDEX('LŠZ P'!A$2:AP$2000,B1195,42)),CONCATENATE(INDEX('LŠZ H'!A$2:AI$2000,B1195,23),";",INDEX('LŠZ H'!A$2:AI$2000,B1195,39)))</f>
        <v>#REF!</v>
      </c>
      <c r="O1195" s="464"/>
      <c r="P1195" s="602"/>
    </row>
    <row r="1196" spans="1:16" s="600" customFormat="1" x14ac:dyDescent="0.2">
      <c r="A1196" s="461"/>
      <c r="B1196" s="603"/>
      <c r="C1196" s="454">
        <v>1193</v>
      </c>
      <c r="D1196" s="288">
        <f>IF(A1196="P",INDEX('LŠZ P'!A$2:AP$2000,B1196,11),INDEX('LŠZ H'!A$2:AI$2000,B1196,11))</f>
        <v>0</v>
      </c>
      <c r="E1196" s="456">
        <f>IF(A1196="P",INDEX('LŠZ P'!A$2:AP$2000,B1196,5),INDEX('LŠZ H'!A$2:AI$2000,B1196,5))</f>
        <v>0</v>
      </c>
      <c r="F1196" s="457">
        <f>IF(A1196="P",INDEX('LŠZ P'!A$2:AP$2000,B1196,6),INDEX('LŠZ H'!A$2:AI$2000,B1196,6))</f>
        <v>0</v>
      </c>
      <c r="G1196" s="289">
        <f>IF(A1196="P",INDEX('LŠZ P'!A$2:AP$2000,B1196,21),INDEX('LŠZ H'!A$2:AI$2000,B1196,21))</f>
        <v>0</v>
      </c>
      <c r="H1196" s="457">
        <f>IF(A1196="P",INDEX('LŠZ P'!A$2:AP$2000,B1196,17),INDEX('LŠZ H'!A$2:AI$2000,B1196,17))</f>
        <v>0</v>
      </c>
      <c r="I1196" s="254"/>
      <c r="J1196" s="289">
        <f>IF(A1196="P",INDEX('LŠZ P'!A$2:AP$2000,B1196,2),INDEX('LŠZ H'!A$2:AI$2000,B1196,2))</f>
        <v>0</v>
      </c>
      <c r="K1196" s="458" t="str">
        <f>IF(A1196="P",CONCATENATE(INDEX('LŠZ P'!A$2:AP$2000,B1196,24),",",INDEX('LŠZ P'!A$2:AP$2000,B1196,26)," ",INDEX('LŠZ P'!A$2:AP$2000,B1196,25)),CONCATENATE(INDEX('LŠZ H'!A$2:AI$2000,B1196,24),",",INDEX('LŠZ H'!A$2:AI$2000,B1196,26)," ",INDEX('LŠZ H'!A$2:AI$2000,B1196,25)))</f>
        <v xml:space="preserve">, </v>
      </c>
      <c r="L1196" s="456">
        <f>IF(A1196="P",INDEX('LŠZ P'!A$2:AP$2000,B1196,20),INDEX('LŠZ H'!A$2:AI$2000,B1196,20))</f>
        <v>0</v>
      </c>
      <c r="M1196" s="456" t="str">
        <f>IF(A1196="P",CONCATENATE(INDEX('LŠZ P'!A$2:AP$2000,B1196,3),"/",INDEX('LŠZ P'!A$2:AP$2000,B1196,4)),CONCATENATE(INDEX('LŠZ H'!A$2:AI$2000,B1196,3),"/",INDEX('LŠZ H'!A$2:AI$2000,B1196,4)))</f>
        <v>/</v>
      </c>
      <c r="N1196" s="459" t="e">
        <f>IF(A1196="P",CONCATENATE(INDEX('LŠZ P'!A$2:AP$2000,B1196,23),";",INDEX('LŠZ P'!A$2:AP$2000,B1196,42)),CONCATENATE(INDEX('LŠZ H'!A$2:AI$2000,B1196,23),";",INDEX('LŠZ H'!A$2:AI$2000,B1196,39)))</f>
        <v>#REF!</v>
      </c>
      <c r="O1196" s="464"/>
      <c r="P1196" s="602"/>
    </row>
    <row r="1197" spans="1:16" s="600" customFormat="1" x14ac:dyDescent="0.2">
      <c r="A1197" s="461"/>
      <c r="B1197" s="603"/>
      <c r="C1197" s="454">
        <v>1194</v>
      </c>
      <c r="D1197" s="288">
        <f>IF(A1197="P",INDEX('LŠZ P'!A$2:AP$2000,B1197,11),INDEX('LŠZ H'!A$2:AI$2000,B1197,11))</f>
        <v>0</v>
      </c>
      <c r="E1197" s="456">
        <f>IF(A1197="P",INDEX('LŠZ P'!A$2:AP$2000,B1197,5),INDEX('LŠZ H'!A$2:AI$2000,B1197,5))</f>
        <v>0</v>
      </c>
      <c r="F1197" s="457">
        <f>IF(A1197="P",INDEX('LŠZ P'!A$2:AP$2000,B1197,6),INDEX('LŠZ H'!A$2:AI$2000,B1197,6))</f>
        <v>0</v>
      </c>
      <c r="G1197" s="289">
        <f>IF(A1197="P",INDEX('LŠZ P'!A$2:AP$2000,B1197,21),INDEX('LŠZ H'!A$2:AI$2000,B1197,21))</f>
        <v>0</v>
      </c>
      <c r="H1197" s="457">
        <f>IF(A1197="P",INDEX('LŠZ P'!A$2:AP$2000,B1197,17),INDEX('LŠZ H'!A$2:AI$2000,B1197,17))</f>
        <v>0</v>
      </c>
      <c r="I1197" s="254"/>
      <c r="J1197" s="289">
        <f>IF(A1197="P",INDEX('LŠZ P'!A$2:AP$2000,B1197,2),INDEX('LŠZ H'!A$2:AI$2000,B1197,2))</f>
        <v>0</v>
      </c>
      <c r="K1197" s="458" t="str">
        <f>IF(A1197="P",CONCATENATE(INDEX('LŠZ P'!A$2:AP$2000,B1197,24),",",INDEX('LŠZ P'!A$2:AP$2000,B1197,26)," ",INDEX('LŠZ P'!A$2:AP$2000,B1197,25)),CONCATENATE(INDEX('LŠZ H'!A$2:AI$2000,B1197,24),",",INDEX('LŠZ H'!A$2:AI$2000,B1197,26)," ",INDEX('LŠZ H'!A$2:AI$2000,B1197,25)))</f>
        <v xml:space="preserve">, </v>
      </c>
      <c r="L1197" s="456">
        <f>IF(A1197="P",INDEX('LŠZ P'!A$2:AP$2000,B1197,20),INDEX('LŠZ H'!A$2:AI$2000,B1197,20))</f>
        <v>0</v>
      </c>
      <c r="M1197" s="456" t="str">
        <f>IF(A1197="P",CONCATENATE(INDEX('LŠZ P'!A$2:AP$2000,B1197,3),"/",INDEX('LŠZ P'!A$2:AP$2000,B1197,4)),CONCATENATE(INDEX('LŠZ H'!A$2:AI$2000,B1197,3),"/",INDEX('LŠZ H'!A$2:AI$2000,B1197,4)))</f>
        <v>/</v>
      </c>
      <c r="N1197" s="459" t="e">
        <f>IF(A1197="P",CONCATENATE(INDEX('LŠZ P'!A$2:AP$2000,B1197,23),";",INDEX('LŠZ P'!A$2:AP$2000,B1197,42)),CONCATENATE(INDEX('LŠZ H'!A$2:AI$2000,B1197,23),";",INDEX('LŠZ H'!A$2:AI$2000,B1197,39)))</f>
        <v>#REF!</v>
      </c>
      <c r="O1197" s="464"/>
      <c r="P1197" s="602"/>
    </row>
    <row r="1198" spans="1:16" s="600" customFormat="1" x14ac:dyDescent="0.2">
      <c r="A1198" s="461"/>
      <c r="B1198" s="603"/>
      <c r="C1198" s="454">
        <v>1195</v>
      </c>
      <c r="D1198" s="288">
        <f>IF(A1198="P",INDEX('LŠZ P'!A$2:AP$2000,B1198,11),INDEX('LŠZ H'!A$2:AI$2000,B1198,11))</f>
        <v>0</v>
      </c>
      <c r="E1198" s="456">
        <f>IF(A1198="P",INDEX('LŠZ P'!A$2:AP$2000,B1198,5),INDEX('LŠZ H'!A$2:AI$2000,B1198,5))</f>
        <v>0</v>
      </c>
      <c r="F1198" s="457">
        <f>IF(A1198="P",INDEX('LŠZ P'!A$2:AP$2000,B1198,6),INDEX('LŠZ H'!A$2:AI$2000,B1198,6))</f>
        <v>0</v>
      </c>
      <c r="G1198" s="289">
        <f>IF(A1198="P",INDEX('LŠZ P'!A$2:AP$2000,B1198,21),INDEX('LŠZ H'!A$2:AI$2000,B1198,21))</f>
        <v>0</v>
      </c>
      <c r="H1198" s="457">
        <f>IF(A1198="P",INDEX('LŠZ P'!A$2:AP$2000,B1198,17),INDEX('LŠZ H'!A$2:AI$2000,B1198,17))</f>
        <v>0</v>
      </c>
      <c r="I1198" s="254"/>
      <c r="J1198" s="289">
        <f>IF(A1198="P",INDEX('LŠZ P'!A$2:AP$2000,B1198,2),INDEX('LŠZ H'!A$2:AI$2000,B1198,2))</f>
        <v>0</v>
      </c>
      <c r="K1198" s="458" t="str">
        <f>IF(A1198="P",CONCATENATE(INDEX('LŠZ P'!A$2:AP$2000,B1198,24),",",INDEX('LŠZ P'!A$2:AP$2000,B1198,26)," ",INDEX('LŠZ P'!A$2:AP$2000,B1198,25)),CONCATENATE(INDEX('LŠZ H'!A$2:AI$2000,B1198,24),",",INDEX('LŠZ H'!A$2:AI$2000,B1198,26)," ",INDEX('LŠZ H'!A$2:AI$2000,B1198,25)))</f>
        <v xml:space="preserve">, </v>
      </c>
      <c r="L1198" s="456">
        <f>IF(A1198="P",INDEX('LŠZ P'!A$2:AP$2000,B1198,20),INDEX('LŠZ H'!A$2:AI$2000,B1198,20))</f>
        <v>0</v>
      </c>
      <c r="M1198" s="456" t="str">
        <f>IF(A1198="P",CONCATENATE(INDEX('LŠZ P'!A$2:AP$2000,B1198,3),"/",INDEX('LŠZ P'!A$2:AP$2000,B1198,4)),CONCATENATE(INDEX('LŠZ H'!A$2:AI$2000,B1198,3),"/",INDEX('LŠZ H'!A$2:AI$2000,B1198,4)))</f>
        <v>/</v>
      </c>
      <c r="N1198" s="459" t="e">
        <f>IF(A1198="P",CONCATENATE(INDEX('LŠZ P'!A$2:AP$2000,B1198,23),";",INDEX('LŠZ P'!A$2:AP$2000,B1198,42)),CONCATENATE(INDEX('LŠZ H'!A$2:AI$2000,B1198,23),";",INDEX('LŠZ H'!A$2:AI$2000,B1198,39)))</f>
        <v>#REF!</v>
      </c>
      <c r="O1198" s="464"/>
      <c r="P1198" s="602"/>
    </row>
    <row r="1199" spans="1:16" s="600" customFormat="1" x14ac:dyDescent="0.2">
      <c r="A1199" s="461"/>
      <c r="B1199" s="603"/>
      <c r="C1199" s="454">
        <v>1196</v>
      </c>
      <c r="D1199" s="288">
        <f>IF(A1199="P",INDEX('LŠZ P'!A$2:AP$2000,B1199,11),INDEX('LŠZ H'!A$2:AI$2000,B1199,11))</f>
        <v>0</v>
      </c>
      <c r="E1199" s="456">
        <f>IF(A1199="P",INDEX('LŠZ P'!A$2:AP$2000,B1199,5),INDEX('LŠZ H'!A$2:AI$2000,B1199,5))</f>
        <v>0</v>
      </c>
      <c r="F1199" s="457">
        <f>IF(A1199="P",INDEX('LŠZ P'!A$2:AP$2000,B1199,6),INDEX('LŠZ H'!A$2:AI$2000,B1199,6))</f>
        <v>0</v>
      </c>
      <c r="G1199" s="289">
        <f>IF(A1199="P",INDEX('LŠZ P'!A$2:AP$2000,B1199,21),INDEX('LŠZ H'!A$2:AI$2000,B1199,21))</f>
        <v>0</v>
      </c>
      <c r="H1199" s="457">
        <f>IF(A1199="P",INDEX('LŠZ P'!A$2:AP$2000,B1199,17),INDEX('LŠZ H'!A$2:AI$2000,B1199,17))</f>
        <v>0</v>
      </c>
      <c r="I1199" s="254"/>
      <c r="J1199" s="289">
        <f>IF(A1199="P",INDEX('LŠZ P'!A$2:AP$2000,B1199,2),INDEX('LŠZ H'!A$2:AI$2000,B1199,2))</f>
        <v>0</v>
      </c>
      <c r="K1199" s="458" t="str">
        <f>IF(A1199="P",CONCATENATE(INDEX('LŠZ P'!A$2:AP$2000,B1199,24),",",INDEX('LŠZ P'!A$2:AP$2000,B1199,26)," ",INDEX('LŠZ P'!A$2:AP$2000,B1199,25)),CONCATENATE(INDEX('LŠZ H'!A$2:AI$2000,B1199,24),",",INDEX('LŠZ H'!A$2:AI$2000,B1199,26)," ",INDEX('LŠZ H'!A$2:AI$2000,B1199,25)))</f>
        <v xml:space="preserve">, </v>
      </c>
      <c r="L1199" s="456">
        <f>IF(A1199="P",INDEX('LŠZ P'!A$2:AP$2000,B1199,20),INDEX('LŠZ H'!A$2:AI$2000,B1199,20))</f>
        <v>0</v>
      </c>
      <c r="M1199" s="456" t="str">
        <f>IF(A1199="P",CONCATENATE(INDEX('LŠZ P'!A$2:AP$2000,B1199,3),"/",INDEX('LŠZ P'!A$2:AP$2000,B1199,4)),CONCATENATE(INDEX('LŠZ H'!A$2:AI$2000,B1199,3),"/",INDEX('LŠZ H'!A$2:AI$2000,B1199,4)))</f>
        <v>/</v>
      </c>
      <c r="N1199" s="459" t="e">
        <f>IF(A1199="P",CONCATENATE(INDEX('LŠZ P'!A$2:AP$2000,B1199,23),";",INDEX('LŠZ P'!A$2:AP$2000,B1199,42)),CONCATENATE(INDEX('LŠZ H'!A$2:AI$2000,B1199,23),";",INDEX('LŠZ H'!A$2:AI$2000,B1199,39)))</f>
        <v>#REF!</v>
      </c>
      <c r="O1199" s="464"/>
      <c r="P1199" s="602"/>
    </row>
    <row r="1200" spans="1:16" s="600" customFormat="1" x14ac:dyDescent="0.2">
      <c r="A1200" s="461"/>
      <c r="B1200" s="603"/>
      <c r="C1200" s="454">
        <v>1197</v>
      </c>
      <c r="D1200" s="288">
        <f>IF(A1200="P",INDEX('LŠZ P'!A$2:AP$2000,B1200,11),INDEX('LŠZ H'!A$2:AI$2000,B1200,11))</f>
        <v>0</v>
      </c>
      <c r="E1200" s="456">
        <f>IF(A1200="P",INDEX('LŠZ P'!A$2:AP$2000,B1200,5),INDEX('LŠZ H'!A$2:AI$2000,B1200,5))</f>
        <v>0</v>
      </c>
      <c r="F1200" s="457">
        <f>IF(A1200="P",INDEX('LŠZ P'!A$2:AP$2000,B1200,6),INDEX('LŠZ H'!A$2:AI$2000,B1200,6))</f>
        <v>0</v>
      </c>
      <c r="G1200" s="289">
        <f>IF(A1200="P",INDEX('LŠZ P'!A$2:AP$2000,B1200,21),INDEX('LŠZ H'!A$2:AI$2000,B1200,21))</f>
        <v>0</v>
      </c>
      <c r="H1200" s="457">
        <f>IF(A1200="P",INDEX('LŠZ P'!A$2:AP$2000,B1200,17),INDEX('LŠZ H'!A$2:AI$2000,B1200,17))</f>
        <v>0</v>
      </c>
      <c r="I1200" s="254"/>
      <c r="J1200" s="289">
        <f>IF(A1200="P",INDEX('LŠZ P'!A$2:AP$2000,B1200,2),INDEX('LŠZ H'!A$2:AI$2000,B1200,2))</f>
        <v>0</v>
      </c>
      <c r="K1200" s="458" t="str">
        <f>IF(A1200="P",CONCATENATE(INDEX('LŠZ P'!A$2:AP$2000,B1200,24),",",INDEX('LŠZ P'!A$2:AP$2000,B1200,26)," ",INDEX('LŠZ P'!A$2:AP$2000,B1200,25)),CONCATENATE(INDEX('LŠZ H'!A$2:AI$2000,B1200,24),",",INDEX('LŠZ H'!A$2:AI$2000,B1200,26)," ",INDEX('LŠZ H'!A$2:AI$2000,B1200,25)))</f>
        <v xml:space="preserve">, </v>
      </c>
      <c r="L1200" s="456">
        <f>IF(A1200="P",INDEX('LŠZ P'!A$2:AP$2000,B1200,20),INDEX('LŠZ H'!A$2:AI$2000,B1200,20))</f>
        <v>0</v>
      </c>
      <c r="M1200" s="456" t="str">
        <f>IF(A1200="P",CONCATENATE(INDEX('LŠZ P'!A$2:AP$2000,B1200,3),"/",INDEX('LŠZ P'!A$2:AP$2000,B1200,4)),CONCATENATE(INDEX('LŠZ H'!A$2:AI$2000,B1200,3),"/",INDEX('LŠZ H'!A$2:AI$2000,B1200,4)))</f>
        <v>/</v>
      </c>
      <c r="N1200" s="459" t="e">
        <f>IF(A1200="P",CONCATENATE(INDEX('LŠZ P'!A$2:AP$2000,B1200,23),";",INDEX('LŠZ P'!A$2:AP$2000,B1200,42)),CONCATENATE(INDEX('LŠZ H'!A$2:AI$2000,B1200,23),";",INDEX('LŠZ H'!A$2:AI$2000,B1200,39)))</f>
        <v>#REF!</v>
      </c>
      <c r="O1200" s="464"/>
      <c r="P1200" s="602"/>
    </row>
    <row r="1201" spans="1:16" s="600" customFormat="1" x14ac:dyDescent="0.2">
      <c r="A1201" s="461"/>
      <c r="B1201" s="603"/>
      <c r="C1201" s="454">
        <v>1198</v>
      </c>
      <c r="D1201" s="288">
        <f>IF(A1201="P",INDEX('LŠZ P'!A$2:AP$2000,B1201,11),INDEX('LŠZ H'!A$2:AI$2000,B1201,11))</f>
        <v>0</v>
      </c>
      <c r="E1201" s="456">
        <f>IF(A1201="P",INDEX('LŠZ P'!A$2:AP$2000,B1201,5),INDEX('LŠZ H'!A$2:AI$2000,B1201,5))</f>
        <v>0</v>
      </c>
      <c r="F1201" s="457">
        <f>IF(A1201="P",INDEX('LŠZ P'!A$2:AP$2000,B1201,6),INDEX('LŠZ H'!A$2:AI$2000,B1201,6))</f>
        <v>0</v>
      </c>
      <c r="G1201" s="289">
        <f>IF(A1201="P",INDEX('LŠZ P'!A$2:AP$2000,B1201,21),INDEX('LŠZ H'!A$2:AI$2000,B1201,21))</f>
        <v>0</v>
      </c>
      <c r="H1201" s="457">
        <f>IF(A1201="P",INDEX('LŠZ P'!A$2:AP$2000,B1201,17),INDEX('LŠZ H'!A$2:AI$2000,B1201,17))</f>
        <v>0</v>
      </c>
      <c r="I1201" s="254"/>
      <c r="J1201" s="289">
        <f>IF(A1201="P",INDEX('LŠZ P'!A$2:AP$2000,B1201,2),INDEX('LŠZ H'!A$2:AI$2000,B1201,2))</f>
        <v>0</v>
      </c>
      <c r="K1201" s="458" t="str">
        <f>IF(A1201="P",CONCATENATE(INDEX('LŠZ P'!A$2:AP$2000,B1201,24),",",INDEX('LŠZ P'!A$2:AP$2000,B1201,26)," ",INDEX('LŠZ P'!A$2:AP$2000,B1201,25)),CONCATENATE(INDEX('LŠZ H'!A$2:AI$2000,B1201,24),",",INDEX('LŠZ H'!A$2:AI$2000,B1201,26)," ",INDEX('LŠZ H'!A$2:AI$2000,B1201,25)))</f>
        <v xml:space="preserve">, </v>
      </c>
      <c r="L1201" s="456">
        <f>IF(A1201="P",INDEX('LŠZ P'!A$2:AP$2000,B1201,20),INDEX('LŠZ H'!A$2:AI$2000,B1201,20))</f>
        <v>0</v>
      </c>
      <c r="M1201" s="456" t="str">
        <f>IF(A1201="P",CONCATENATE(INDEX('LŠZ P'!A$2:AP$2000,B1201,3),"/",INDEX('LŠZ P'!A$2:AP$2000,B1201,4)),CONCATENATE(INDEX('LŠZ H'!A$2:AI$2000,B1201,3),"/",INDEX('LŠZ H'!A$2:AI$2000,B1201,4)))</f>
        <v>/</v>
      </c>
      <c r="N1201" s="459" t="e">
        <f>IF(A1201="P",CONCATENATE(INDEX('LŠZ P'!A$2:AP$2000,B1201,23),";",INDEX('LŠZ P'!A$2:AP$2000,B1201,42)),CONCATENATE(INDEX('LŠZ H'!A$2:AI$2000,B1201,23),";",INDEX('LŠZ H'!A$2:AI$2000,B1201,39)))</f>
        <v>#REF!</v>
      </c>
      <c r="O1201" s="464"/>
      <c r="P1201" s="602"/>
    </row>
    <row r="1202" spans="1:16" s="600" customFormat="1" x14ac:dyDescent="0.2">
      <c r="A1202" s="461"/>
      <c r="B1202" s="603"/>
      <c r="C1202" s="454">
        <v>1199</v>
      </c>
      <c r="D1202" s="288">
        <f>IF(A1202="P",INDEX('LŠZ P'!A$2:AP$2000,B1202,11),INDEX('LŠZ H'!A$2:AI$2000,B1202,11))</f>
        <v>0</v>
      </c>
      <c r="E1202" s="456">
        <f>IF(A1202="P",INDEX('LŠZ P'!A$2:AP$2000,B1202,5),INDEX('LŠZ H'!A$2:AI$2000,B1202,5))</f>
        <v>0</v>
      </c>
      <c r="F1202" s="457">
        <f>IF(A1202="P",INDEX('LŠZ P'!A$2:AP$2000,B1202,6),INDEX('LŠZ H'!A$2:AI$2000,B1202,6))</f>
        <v>0</v>
      </c>
      <c r="G1202" s="289">
        <f>IF(A1202="P",INDEX('LŠZ P'!A$2:AP$2000,B1202,21),INDEX('LŠZ H'!A$2:AI$2000,B1202,21))</f>
        <v>0</v>
      </c>
      <c r="H1202" s="457">
        <f>IF(A1202="P",INDEX('LŠZ P'!A$2:AP$2000,B1202,17),INDEX('LŠZ H'!A$2:AI$2000,B1202,17))</f>
        <v>0</v>
      </c>
      <c r="I1202" s="254"/>
      <c r="J1202" s="289">
        <f>IF(A1202="P",INDEX('LŠZ P'!A$2:AP$2000,B1202,2),INDEX('LŠZ H'!A$2:AI$2000,B1202,2))</f>
        <v>0</v>
      </c>
      <c r="K1202" s="458" t="str">
        <f>IF(A1202="P",CONCATENATE(INDEX('LŠZ P'!A$2:AP$2000,B1202,24),",",INDEX('LŠZ P'!A$2:AP$2000,B1202,26)," ",INDEX('LŠZ P'!A$2:AP$2000,B1202,25)),CONCATENATE(INDEX('LŠZ H'!A$2:AI$2000,B1202,24),",",INDEX('LŠZ H'!A$2:AI$2000,B1202,26)," ",INDEX('LŠZ H'!A$2:AI$2000,B1202,25)))</f>
        <v xml:space="preserve">, </v>
      </c>
      <c r="L1202" s="456">
        <f>IF(A1202="P",INDEX('LŠZ P'!A$2:AP$2000,B1202,20),INDEX('LŠZ H'!A$2:AI$2000,B1202,20))</f>
        <v>0</v>
      </c>
      <c r="M1202" s="456" t="str">
        <f>IF(A1202="P",CONCATENATE(INDEX('LŠZ P'!A$2:AP$2000,B1202,3),"/",INDEX('LŠZ P'!A$2:AP$2000,B1202,4)),CONCATENATE(INDEX('LŠZ H'!A$2:AI$2000,B1202,3),"/",INDEX('LŠZ H'!A$2:AI$2000,B1202,4)))</f>
        <v>/</v>
      </c>
      <c r="N1202" s="459" t="e">
        <f>IF(A1202="P",CONCATENATE(INDEX('LŠZ P'!A$2:AP$2000,B1202,23),";",INDEX('LŠZ P'!A$2:AP$2000,B1202,42)),CONCATENATE(INDEX('LŠZ H'!A$2:AI$2000,B1202,23),";",INDEX('LŠZ H'!A$2:AI$2000,B1202,39)))</f>
        <v>#REF!</v>
      </c>
      <c r="O1202" s="464"/>
      <c r="P1202" s="602"/>
    </row>
    <row r="1203" spans="1:16" s="600" customFormat="1" x14ac:dyDescent="0.2">
      <c r="A1203" s="461"/>
      <c r="B1203" s="603"/>
      <c r="C1203" s="454">
        <v>1200</v>
      </c>
      <c r="D1203" s="288">
        <f>IF(A1203="P",INDEX('LŠZ P'!A$2:AP$2000,B1203,11),INDEX('LŠZ H'!A$2:AI$2000,B1203,11))</f>
        <v>0</v>
      </c>
      <c r="E1203" s="456">
        <f>IF(A1203="P",INDEX('LŠZ P'!A$2:AP$2000,B1203,5),INDEX('LŠZ H'!A$2:AI$2000,B1203,5))</f>
        <v>0</v>
      </c>
      <c r="F1203" s="457">
        <f>IF(A1203="P",INDEX('LŠZ P'!A$2:AP$2000,B1203,6),INDEX('LŠZ H'!A$2:AI$2000,B1203,6))</f>
        <v>0</v>
      </c>
      <c r="G1203" s="289">
        <f>IF(A1203="P",INDEX('LŠZ P'!A$2:AP$2000,B1203,21),INDEX('LŠZ H'!A$2:AI$2000,B1203,21))</f>
        <v>0</v>
      </c>
      <c r="H1203" s="457">
        <f>IF(A1203="P",INDEX('LŠZ P'!A$2:AP$2000,B1203,17),INDEX('LŠZ H'!A$2:AI$2000,B1203,17))</f>
        <v>0</v>
      </c>
      <c r="I1203" s="254"/>
      <c r="J1203" s="289">
        <f>IF(A1203="P",INDEX('LŠZ P'!A$2:AP$2000,B1203,2),INDEX('LŠZ H'!A$2:AI$2000,B1203,2))</f>
        <v>0</v>
      </c>
      <c r="K1203" s="458" t="str">
        <f>IF(A1203="P",CONCATENATE(INDEX('LŠZ P'!A$2:AP$2000,B1203,24),",",INDEX('LŠZ P'!A$2:AP$2000,B1203,26)," ",INDEX('LŠZ P'!A$2:AP$2000,B1203,25)),CONCATENATE(INDEX('LŠZ H'!A$2:AI$2000,B1203,24),",",INDEX('LŠZ H'!A$2:AI$2000,B1203,26)," ",INDEX('LŠZ H'!A$2:AI$2000,B1203,25)))</f>
        <v xml:space="preserve">, </v>
      </c>
      <c r="L1203" s="456">
        <f>IF(A1203="P",INDEX('LŠZ P'!A$2:AP$2000,B1203,20),INDEX('LŠZ H'!A$2:AI$2000,B1203,20))</f>
        <v>0</v>
      </c>
      <c r="M1203" s="456" t="str">
        <f>IF(A1203="P",CONCATENATE(INDEX('LŠZ P'!A$2:AP$2000,B1203,3),"/",INDEX('LŠZ P'!A$2:AP$2000,B1203,4)),CONCATENATE(INDEX('LŠZ H'!A$2:AI$2000,B1203,3),"/",INDEX('LŠZ H'!A$2:AI$2000,B1203,4)))</f>
        <v>/</v>
      </c>
      <c r="N1203" s="459" t="e">
        <f>IF(A1203="P",CONCATENATE(INDEX('LŠZ P'!A$2:AP$2000,B1203,23),";",INDEX('LŠZ P'!A$2:AP$2000,B1203,42)),CONCATENATE(INDEX('LŠZ H'!A$2:AI$2000,B1203,23),";",INDEX('LŠZ H'!A$2:AI$2000,B1203,39)))</f>
        <v>#REF!</v>
      </c>
      <c r="O1203" s="464"/>
      <c r="P1203" s="602"/>
    </row>
    <row r="1204" spans="1:16" s="600" customFormat="1" x14ac:dyDescent="0.2">
      <c r="A1204" s="461"/>
      <c r="B1204" s="603"/>
      <c r="C1204" s="454">
        <v>1201</v>
      </c>
      <c r="D1204" s="288">
        <f>IF(A1204="P",INDEX('LŠZ P'!A$2:AP$2000,B1204,11),INDEX('LŠZ H'!A$2:AI$2000,B1204,11))</f>
        <v>0</v>
      </c>
      <c r="E1204" s="456">
        <f>IF(A1204="P",INDEX('LŠZ P'!A$2:AP$2000,B1204,5),INDEX('LŠZ H'!A$2:AI$2000,B1204,5))</f>
        <v>0</v>
      </c>
      <c r="F1204" s="457">
        <f>IF(A1204="P",INDEX('LŠZ P'!A$2:AP$2000,B1204,6),INDEX('LŠZ H'!A$2:AI$2000,B1204,6))</f>
        <v>0</v>
      </c>
      <c r="G1204" s="289">
        <f>IF(A1204="P",INDEX('LŠZ P'!A$2:AP$2000,B1204,21),INDEX('LŠZ H'!A$2:AI$2000,B1204,21))</f>
        <v>0</v>
      </c>
      <c r="H1204" s="457">
        <f>IF(A1204="P",INDEX('LŠZ P'!A$2:AP$2000,B1204,17),INDEX('LŠZ H'!A$2:AI$2000,B1204,17))</f>
        <v>0</v>
      </c>
      <c r="I1204" s="254"/>
      <c r="J1204" s="289">
        <f>IF(A1204="P",INDEX('LŠZ P'!A$2:AP$2000,B1204,2),INDEX('LŠZ H'!A$2:AI$2000,B1204,2))</f>
        <v>0</v>
      </c>
      <c r="K1204" s="458" t="str">
        <f>IF(A1204="P",CONCATENATE(INDEX('LŠZ P'!A$2:AP$2000,B1204,24),",",INDEX('LŠZ P'!A$2:AP$2000,B1204,26)," ",INDEX('LŠZ P'!A$2:AP$2000,B1204,25)),CONCATENATE(INDEX('LŠZ H'!A$2:AI$2000,B1204,24),",",INDEX('LŠZ H'!A$2:AI$2000,B1204,26)," ",INDEX('LŠZ H'!A$2:AI$2000,B1204,25)))</f>
        <v xml:space="preserve">, </v>
      </c>
      <c r="L1204" s="456">
        <f>IF(A1204="P",INDEX('LŠZ P'!A$2:AP$2000,B1204,20),INDEX('LŠZ H'!A$2:AI$2000,B1204,20))</f>
        <v>0</v>
      </c>
      <c r="M1204" s="456" t="str">
        <f>IF(A1204="P",CONCATENATE(INDEX('LŠZ P'!A$2:AP$2000,B1204,3),"/",INDEX('LŠZ P'!A$2:AP$2000,B1204,4)),CONCATENATE(INDEX('LŠZ H'!A$2:AI$2000,B1204,3),"/",INDEX('LŠZ H'!A$2:AI$2000,B1204,4)))</f>
        <v>/</v>
      </c>
      <c r="N1204" s="459" t="e">
        <f>IF(A1204="P",CONCATENATE(INDEX('LŠZ P'!A$2:AP$2000,B1204,23),";",INDEX('LŠZ P'!A$2:AP$2000,B1204,42)),CONCATENATE(INDEX('LŠZ H'!A$2:AI$2000,B1204,23),";",INDEX('LŠZ H'!A$2:AI$2000,B1204,39)))</f>
        <v>#REF!</v>
      </c>
      <c r="O1204" s="464"/>
      <c r="P1204" s="602"/>
    </row>
    <row r="1205" spans="1:16" s="600" customFormat="1" x14ac:dyDescent="0.2">
      <c r="A1205" s="461"/>
      <c r="B1205" s="603"/>
      <c r="C1205" s="454">
        <v>1202</v>
      </c>
      <c r="D1205" s="288">
        <f>IF(A1205="P",INDEX('LŠZ P'!A$2:AP$2000,B1205,11),INDEX('LŠZ H'!A$2:AI$2000,B1205,11))</f>
        <v>0</v>
      </c>
      <c r="E1205" s="456">
        <f>IF(A1205="P",INDEX('LŠZ P'!A$2:AP$2000,B1205,5),INDEX('LŠZ H'!A$2:AI$2000,B1205,5))</f>
        <v>0</v>
      </c>
      <c r="F1205" s="457">
        <f>IF(A1205="P",INDEX('LŠZ P'!A$2:AP$2000,B1205,6),INDEX('LŠZ H'!A$2:AI$2000,B1205,6))</f>
        <v>0</v>
      </c>
      <c r="G1205" s="289">
        <f>IF(A1205="P",INDEX('LŠZ P'!A$2:AP$2000,B1205,21),INDEX('LŠZ H'!A$2:AI$2000,B1205,21))</f>
        <v>0</v>
      </c>
      <c r="H1205" s="457">
        <f>IF(A1205="P",INDEX('LŠZ P'!A$2:AP$2000,B1205,17),INDEX('LŠZ H'!A$2:AI$2000,B1205,17))</f>
        <v>0</v>
      </c>
      <c r="I1205" s="254"/>
      <c r="J1205" s="289">
        <f>IF(A1205="P",INDEX('LŠZ P'!A$2:AP$2000,B1205,2),INDEX('LŠZ H'!A$2:AI$2000,B1205,2))</f>
        <v>0</v>
      </c>
      <c r="K1205" s="458" t="str">
        <f>IF(A1205="P",CONCATENATE(INDEX('LŠZ P'!A$2:AP$2000,B1205,24),",",INDEX('LŠZ P'!A$2:AP$2000,B1205,26)," ",INDEX('LŠZ P'!A$2:AP$2000,B1205,25)),CONCATENATE(INDEX('LŠZ H'!A$2:AI$2000,B1205,24),",",INDEX('LŠZ H'!A$2:AI$2000,B1205,26)," ",INDEX('LŠZ H'!A$2:AI$2000,B1205,25)))</f>
        <v xml:space="preserve">, </v>
      </c>
      <c r="L1205" s="456">
        <f>IF(A1205="P",INDEX('LŠZ P'!A$2:AP$2000,B1205,20),INDEX('LŠZ H'!A$2:AI$2000,B1205,20))</f>
        <v>0</v>
      </c>
      <c r="M1205" s="456" t="str">
        <f>IF(A1205="P",CONCATENATE(INDEX('LŠZ P'!A$2:AP$2000,B1205,3),"/",INDEX('LŠZ P'!A$2:AP$2000,B1205,4)),CONCATENATE(INDEX('LŠZ H'!A$2:AI$2000,B1205,3),"/",INDEX('LŠZ H'!A$2:AI$2000,B1205,4)))</f>
        <v>/</v>
      </c>
      <c r="N1205" s="459" t="e">
        <f>IF(A1205="P",CONCATENATE(INDEX('LŠZ P'!A$2:AP$2000,B1205,23),";",INDEX('LŠZ P'!A$2:AP$2000,B1205,42)),CONCATENATE(INDEX('LŠZ H'!A$2:AI$2000,B1205,23),";",INDEX('LŠZ H'!A$2:AI$2000,B1205,39)))</f>
        <v>#REF!</v>
      </c>
      <c r="O1205" s="464"/>
      <c r="P1205" s="602"/>
    </row>
    <row r="1206" spans="1:16" s="600" customFormat="1" x14ac:dyDescent="0.2">
      <c r="A1206" s="461"/>
      <c r="B1206" s="603"/>
      <c r="C1206" s="454">
        <v>1203</v>
      </c>
      <c r="D1206" s="288">
        <f>IF(A1206="P",INDEX('LŠZ P'!A$2:AP$2000,B1206,11),INDEX('LŠZ H'!A$2:AI$2000,B1206,11))</f>
        <v>0</v>
      </c>
      <c r="E1206" s="456">
        <f>IF(A1206="P",INDEX('LŠZ P'!A$2:AP$2000,B1206,5),INDEX('LŠZ H'!A$2:AI$2000,B1206,5))</f>
        <v>0</v>
      </c>
      <c r="F1206" s="457">
        <f>IF(A1206="P",INDEX('LŠZ P'!A$2:AP$2000,B1206,6),INDEX('LŠZ H'!A$2:AI$2000,B1206,6))</f>
        <v>0</v>
      </c>
      <c r="G1206" s="289">
        <f>IF(A1206="P",INDEX('LŠZ P'!A$2:AP$2000,B1206,21),INDEX('LŠZ H'!A$2:AI$2000,B1206,21))</f>
        <v>0</v>
      </c>
      <c r="H1206" s="457">
        <f>IF(A1206="P",INDEX('LŠZ P'!A$2:AP$2000,B1206,17),INDEX('LŠZ H'!A$2:AI$2000,B1206,17))</f>
        <v>0</v>
      </c>
      <c r="I1206" s="254"/>
      <c r="J1206" s="289">
        <f>IF(A1206="P",INDEX('LŠZ P'!A$2:AP$2000,B1206,2),INDEX('LŠZ H'!A$2:AI$2000,B1206,2))</f>
        <v>0</v>
      </c>
      <c r="K1206" s="458" t="str">
        <f>IF(A1206="P",CONCATENATE(INDEX('LŠZ P'!A$2:AP$2000,B1206,24),",",INDEX('LŠZ P'!A$2:AP$2000,B1206,26)," ",INDEX('LŠZ P'!A$2:AP$2000,B1206,25)),CONCATENATE(INDEX('LŠZ H'!A$2:AI$2000,B1206,24),",",INDEX('LŠZ H'!A$2:AI$2000,B1206,26)," ",INDEX('LŠZ H'!A$2:AI$2000,B1206,25)))</f>
        <v xml:space="preserve">, </v>
      </c>
      <c r="L1206" s="456">
        <f>IF(A1206="P",INDEX('LŠZ P'!A$2:AP$2000,B1206,20),INDEX('LŠZ H'!A$2:AI$2000,B1206,20))</f>
        <v>0</v>
      </c>
      <c r="M1206" s="456" t="str">
        <f>IF(A1206="P",CONCATENATE(INDEX('LŠZ P'!A$2:AP$2000,B1206,3),"/",INDEX('LŠZ P'!A$2:AP$2000,B1206,4)),CONCATENATE(INDEX('LŠZ H'!A$2:AI$2000,B1206,3),"/",INDEX('LŠZ H'!A$2:AI$2000,B1206,4)))</f>
        <v>/</v>
      </c>
      <c r="N1206" s="459" t="e">
        <f>IF(A1206="P",CONCATENATE(INDEX('LŠZ P'!A$2:AP$2000,B1206,23),";",INDEX('LŠZ P'!A$2:AP$2000,B1206,42)),CONCATENATE(INDEX('LŠZ H'!A$2:AI$2000,B1206,23),";",INDEX('LŠZ H'!A$2:AI$2000,B1206,39)))</f>
        <v>#REF!</v>
      </c>
      <c r="O1206" s="464"/>
      <c r="P1206" s="602"/>
    </row>
    <row r="1207" spans="1:16" s="600" customFormat="1" x14ac:dyDescent="0.2">
      <c r="A1207" s="461"/>
      <c r="B1207" s="603"/>
      <c r="C1207" s="454">
        <v>1204</v>
      </c>
      <c r="D1207" s="288">
        <f>IF(A1207="P",INDEX('LŠZ P'!A$2:AP$2000,B1207,11),INDEX('LŠZ H'!A$2:AI$2000,B1207,11))</f>
        <v>0</v>
      </c>
      <c r="E1207" s="456">
        <f>IF(A1207="P",INDEX('LŠZ P'!A$2:AP$2000,B1207,5),INDEX('LŠZ H'!A$2:AI$2000,B1207,5))</f>
        <v>0</v>
      </c>
      <c r="F1207" s="457">
        <f>IF(A1207="P",INDEX('LŠZ P'!A$2:AP$2000,B1207,6),INDEX('LŠZ H'!A$2:AI$2000,B1207,6))</f>
        <v>0</v>
      </c>
      <c r="G1207" s="289">
        <f>IF(A1207="P",INDEX('LŠZ P'!A$2:AP$2000,B1207,21),INDEX('LŠZ H'!A$2:AI$2000,B1207,21))</f>
        <v>0</v>
      </c>
      <c r="H1207" s="457">
        <f>IF(A1207="P",INDEX('LŠZ P'!A$2:AP$2000,B1207,17),INDEX('LŠZ H'!A$2:AI$2000,B1207,17))</f>
        <v>0</v>
      </c>
      <c r="I1207" s="254"/>
      <c r="J1207" s="289">
        <f>IF(A1207="P",INDEX('LŠZ P'!A$2:AP$2000,B1207,2),INDEX('LŠZ H'!A$2:AI$2000,B1207,2))</f>
        <v>0</v>
      </c>
      <c r="K1207" s="458" t="str">
        <f>IF(A1207="P",CONCATENATE(INDEX('LŠZ P'!A$2:AP$2000,B1207,24),",",INDEX('LŠZ P'!A$2:AP$2000,B1207,26)," ",INDEX('LŠZ P'!A$2:AP$2000,B1207,25)),CONCATENATE(INDEX('LŠZ H'!A$2:AI$2000,B1207,24),",",INDEX('LŠZ H'!A$2:AI$2000,B1207,26)," ",INDEX('LŠZ H'!A$2:AI$2000,B1207,25)))</f>
        <v xml:space="preserve">, </v>
      </c>
      <c r="L1207" s="456">
        <f>IF(A1207="P",INDEX('LŠZ P'!A$2:AP$2000,B1207,20),INDEX('LŠZ H'!A$2:AI$2000,B1207,20))</f>
        <v>0</v>
      </c>
      <c r="M1207" s="456" t="str">
        <f>IF(A1207="P",CONCATENATE(INDEX('LŠZ P'!A$2:AP$2000,B1207,3),"/",INDEX('LŠZ P'!A$2:AP$2000,B1207,4)),CONCATENATE(INDEX('LŠZ H'!A$2:AI$2000,B1207,3),"/",INDEX('LŠZ H'!A$2:AI$2000,B1207,4)))</f>
        <v>/</v>
      </c>
      <c r="N1207" s="459" t="e">
        <f>IF(A1207="P",CONCATENATE(INDEX('LŠZ P'!A$2:AP$2000,B1207,23),";",INDEX('LŠZ P'!A$2:AP$2000,B1207,42)),CONCATENATE(INDEX('LŠZ H'!A$2:AI$2000,B1207,23),";",INDEX('LŠZ H'!A$2:AI$2000,B1207,39)))</f>
        <v>#REF!</v>
      </c>
      <c r="O1207" s="464"/>
      <c r="P1207" s="602"/>
    </row>
    <row r="1208" spans="1:16" s="600" customFormat="1" x14ac:dyDescent="0.2">
      <c r="A1208" s="461"/>
      <c r="B1208" s="603"/>
      <c r="C1208" s="454">
        <v>1205</v>
      </c>
      <c r="D1208" s="288">
        <f>IF(A1208="P",INDEX('LŠZ P'!A$2:AP$2000,B1208,11),INDEX('LŠZ H'!A$2:AI$2000,B1208,11))</f>
        <v>0</v>
      </c>
      <c r="E1208" s="456">
        <f>IF(A1208="P",INDEX('LŠZ P'!A$2:AP$2000,B1208,5),INDEX('LŠZ H'!A$2:AI$2000,B1208,5))</f>
        <v>0</v>
      </c>
      <c r="F1208" s="457">
        <f>IF(A1208="P",INDEX('LŠZ P'!A$2:AP$2000,B1208,6),INDEX('LŠZ H'!A$2:AI$2000,B1208,6))</f>
        <v>0</v>
      </c>
      <c r="G1208" s="289">
        <f>IF(A1208="P",INDEX('LŠZ P'!A$2:AP$2000,B1208,21),INDEX('LŠZ H'!A$2:AI$2000,B1208,21))</f>
        <v>0</v>
      </c>
      <c r="H1208" s="457">
        <f>IF(A1208="P",INDEX('LŠZ P'!A$2:AP$2000,B1208,17),INDEX('LŠZ H'!A$2:AI$2000,B1208,17))</f>
        <v>0</v>
      </c>
      <c r="I1208" s="254"/>
      <c r="J1208" s="289">
        <f>IF(A1208="P",INDEX('LŠZ P'!A$2:AP$2000,B1208,2),INDEX('LŠZ H'!A$2:AI$2000,B1208,2))</f>
        <v>0</v>
      </c>
      <c r="K1208" s="458" t="str">
        <f>IF(A1208="P",CONCATENATE(INDEX('LŠZ P'!A$2:AP$2000,B1208,24),",",INDEX('LŠZ P'!A$2:AP$2000,B1208,26)," ",INDEX('LŠZ P'!A$2:AP$2000,B1208,25)),CONCATENATE(INDEX('LŠZ H'!A$2:AI$2000,B1208,24),",",INDEX('LŠZ H'!A$2:AI$2000,B1208,26)," ",INDEX('LŠZ H'!A$2:AI$2000,B1208,25)))</f>
        <v xml:space="preserve">, </v>
      </c>
      <c r="L1208" s="456">
        <f>IF(A1208="P",INDEX('LŠZ P'!A$2:AP$2000,B1208,20),INDEX('LŠZ H'!A$2:AI$2000,B1208,20))</f>
        <v>0</v>
      </c>
      <c r="M1208" s="456" t="str">
        <f>IF(A1208="P",CONCATENATE(INDEX('LŠZ P'!A$2:AP$2000,B1208,3),"/",INDEX('LŠZ P'!A$2:AP$2000,B1208,4)),CONCATENATE(INDEX('LŠZ H'!A$2:AI$2000,B1208,3),"/",INDEX('LŠZ H'!A$2:AI$2000,B1208,4)))</f>
        <v>/</v>
      </c>
      <c r="N1208" s="459" t="e">
        <f>IF(A1208="P",CONCATENATE(INDEX('LŠZ P'!A$2:AP$2000,B1208,23),";",INDEX('LŠZ P'!A$2:AP$2000,B1208,42)),CONCATENATE(INDEX('LŠZ H'!A$2:AI$2000,B1208,23),";",INDEX('LŠZ H'!A$2:AI$2000,B1208,39)))</f>
        <v>#REF!</v>
      </c>
      <c r="O1208" s="464"/>
      <c r="P1208" s="602"/>
    </row>
    <row r="1209" spans="1:16" s="600" customFormat="1" x14ac:dyDescent="0.2">
      <c r="A1209" s="461"/>
      <c r="B1209" s="603"/>
      <c r="C1209" s="454">
        <v>1206</v>
      </c>
      <c r="D1209" s="288">
        <f>IF(A1209="P",INDEX('LŠZ P'!A$2:AP$2000,B1209,11),INDEX('LŠZ H'!A$2:AI$2000,B1209,11))</f>
        <v>0</v>
      </c>
      <c r="E1209" s="456">
        <f>IF(A1209="P",INDEX('LŠZ P'!A$2:AP$2000,B1209,5),INDEX('LŠZ H'!A$2:AI$2000,B1209,5))</f>
        <v>0</v>
      </c>
      <c r="F1209" s="457">
        <f>IF(A1209="P",INDEX('LŠZ P'!A$2:AP$2000,B1209,6),INDEX('LŠZ H'!A$2:AI$2000,B1209,6))</f>
        <v>0</v>
      </c>
      <c r="G1209" s="289">
        <f>IF(A1209="P",INDEX('LŠZ P'!A$2:AP$2000,B1209,21),INDEX('LŠZ H'!A$2:AI$2000,B1209,21))</f>
        <v>0</v>
      </c>
      <c r="H1209" s="457">
        <f>IF(A1209="P",INDEX('LŠZ P'!A$2:AP$2000,B1209,17),INDEX('LŠZ H'!A$2:AI$2000,B1209,17))</f>
        <v>0</v>
      </c>
      <c r="I1209" s="254"/>
      <c r="J1209" s="289">
        <f>IF(A1209="P",INDEX('LŠZ P'!A$2:AP$2000,B1209,2),INDEX('LŠZ H'!A$2:AI$2000,B1209,2))</f>
        <v>0</v>
      </c>
      <c r="K1209" s="458" t="str">
        <f>IF(A1209="P",CONCATENATE(INDEX('LŠZ P'!A$2:AP$2000,B1209,24),",",INDEX('LŠZ P'!A$2:AP$2000,B1209,26)," ",INDEX('LŠZ P'!A$2:AP$2000,B1209,25)),CONCATENATE(INDEX('LŠZ H'!A$2:AI$2000,B1209,24),",",INDEX('LŠZ H'!A$2:AI$2000,B1209,26)," ",INDEX('LŠZ H'!A$2:AI$2000,B1209,25)))</f>
        <v xml:space="preserve">, </v>
      </c>
      <c r="L1209" s="456">
        <f>IF(A1209="P",INDEX('LŠZ P'!A$2:AP$2000,B1209,20),INDEX('LŠZ H'!A$2:AI$2000,B1209,20))</f>
        <v>0</v>
      </c>
      <c r="M1209" s="456" t="str">
        <f>IF(A1209="P",CONCATENATE(INDEX('LŠZ P'!A$2:AP$2000,B1209,3),"/",INDEX('LŠZ P'!A$2:AP$2000,B1209,4)),CONCATENATE(INDEX('LŠZ H'!A$2:AI$2000,B1209,3),"/",INDEX('LŠZ H'!A$2:AI$2000,B1209,4)))</f>
        <v>/</v>
      </c>
      <c r="N1209" s="459" t="e">
        <f>IF(A1209="P",CONCATENATE(INDEX('LŠZ P'!A$2:AP$2000,B1209,23),";",INDEX('LŠZ P'!A$2:AP$2000,B1209,42)),CONCATENATE(INDEX('LŠZ H'!A$2:AI$2000,B1209,23),";",INDEX('LŠZ H'!A$2:AI$2000,B1209,39)))</f>
        <v>#REF!</v>
      </c>
      <c r="O1209" s="464"/>
      <c r="P1209" s="602"/>
    </row>
    <row r="1210" spans="1:16" s="600" customFormat="1" x14ac:dyDescent="0.2">
      <c r="A1210" s="461"/>
      <c r="B1210" s="603"/>
      <c r="C1210" s="454">
        <v>1207</v>
      </c>
      <c r="D1210" s="288">
        <f>IF(A1210="P",INDEX('LŠZ P'!A$2:AP$2000,B1210,11),INDEX('LŠZ H'!A$2:AI$2000,B1210,11))</f>
        <v>0</v>
      </c>
      <c r="E1210" s="456">
        <f>IF(A1210="P",INDEX('LŠZ P'!A$2:AP$2000,B1210,5),INDEX('LŠZ H'!A$2:AI$2000,B1210,5))</f>
        <v>0</v>
      </c>
      <c r="F1210" s="457">
        <f>IF(A1210="P",INDEX('LŠZ P'!A$2:AP$2000,B1210,6),INDEX('LŠZ H'!A$2:AI$2000,B1210,6))</f>
        <v>0</v>
      </c>
      <c r="G1210" s="289">
        <f>IF(A1210="P",INDEX('LŠZ P'!A$2:AP$2000,B1210,21),INDEX('LŠZ H'!A$2:AI$2000,B1210,21))</f>
        <v>0</v>
      </c>
      <c r="H1210" s="457">
        <f>IF(A1210="P",INDEX('LŠZ P'!A$2:AP$2000,B1210,17),INDEX('LŠZ H'!A$2:AI$2000,B1210,17))</f>
        <v>0</v>
      </c>
      <c r="I1210" s="254"/>
      <c r="J1210" s="289">
        <f>IF(A1210="P",INDEX('LŠZ P'!A$2:AP$2000,B1210,2),INDEX('LŠZ H'!A$2:AI$2000,B1210,2))</f>
        <v>0</v>
      </c>
      <c r="K1210" s="458" t="str">
        <f>IF(A1210="P",CONCATENATE(INDEX('LŠZ P'!A$2:AP$2000,B1210,24),",",INDEX('LŠZ P'!A$2:AP$2000,B1210,26)," ",INDEX('LŠZ P'!A$2:AP$2000,B1210,25)),CONCATENATE(INDEX('LŠZ H'!A$2:AI$2000,B1210,24),",",INDEX('LŠZ H'!A$2:AI$2000,B1210,26)," ",INDEX('LŠZ H'!A$2:AI$2000,B1210,25)))</f>
        <v xml:space="preserve">, </v>
      </c>
      <c r="L1210" s="456">
        <f>IF(A1210="P",INDEX('LŠZ P'!A$2:AP$2000,B1210,20),INDEX('LŠZ H'!A$2:AI$2000,B1210,20))</f>
        <v>0</v>
      </c>
      <c r="M1210" s="456" t="str">
        <f>IF(A1210="P",CONCATENATE(INDEX('LŠZ P'!A$2:AP$2000,B1210,3),"/",INDEX('LŠZ P'!A$2:AP$2000,B1210,4)),CONCATENATE(INDEX('LŠZ H'!A$2:AI$2000,B1210,3),"/",INDEX('LŠZ H'!A$2:AI$2000,B1210,4)))</f>
        <v>/</v>
      </c>
      <c r="N1210" s="459" t="e">
        <f>IF(A1210="P",CONCATENATE(INDEX('LŠZ P'!A$2:AP$2000,B1210,23),";",INDEX('LŠZ P'!A$2:AP$2000,B1210,42)),CONCATENATE(INDEX('LŠZ H'!A$2:AI$2000,B1210,23),";",INDEX('LŠZ H'!A$2:AI$2000,B1210,39)))</f>
        <v>#REF!</v>
      </c>
      <c r="O1210" s="464"/>
      <c r="P1210" s="602"/>
    </row>
    <row r="1211" spans="1:16" s="600" customFormat="1" x14ac:dyDescent="0.2">
      <c r="A1211" s="461"/>
      <c r="B1211" s="603"/>
      <c r="C1211" s="454">
        <v>1208</v>
      </c>
      <c r="D1211" s="288">
        <f>IF(A1211="P",INDEX('LŠZ P'!A$2:AP$2000,B1211,11),INDEX('LŠZ H'!A$2:AI$2000,B1211,11))</f>
        <v>0</v>
      </c>
      <c r="E1211" s="456">
        <f>IF(A1211="P",INDEX('LŠZ P'!A$2:AP$2000,B1211,5),INDEX('LŠZ H'!A$2:AI$2000,B1211,5))</f>
        <v>0</v>
      </c>
      <c r="F1211" s="457">
        <f>IF(A1211="P",INDEX('LŠZ P'!A$2:AP$2000,B1211,6),INDEX('LŠZ H'!A$2:AI$2000,B1211,6))</f>
        <v>0</v>
      </c>
      <c r="G1211" s="289">
        <f>IF(A1211="P",INDEX('LŠZ P'!A$2:AP$2000,B1211,21),INDEX('LŠZ H'!A$2:AI$2000,B1211,21))</f>
        <v>0</v>
      </c>
      <c r="H1211" s="457">
        <f>IF(A1211="P",INDEX('LŠZ P'!A$2:AP$2000,B1211,17),INDEX('LŠZ H'!A$2:AI$2000,B1211,17))</f>
        <v>0</v>
      </c>
      <c r="I1211" s="254"/>
      <c r="J1211" s="289">
        <f>IF(A1211="P",INDEX('LŠZ P'!A$2:AP$2000,B1211,2),INDEX('LŠZ H'!A$2:AI$2000,B1211,2))</f>
        <v>0</v>
      </c>
      <c r="K1211" s="458" t="str">
        <f>IF(A1211="P",CONCATENATE(INDEX('LŠZ P'!A$2:AP$2000,B1211,24),",",INDEX('LŠZ P'!A$2:AP$2000,B1211,26)," ",INDEX('LŠZ P'!A$2:AP$2000,B1211,25)),CONCATENATE(INDEX('LŠZ H'!A$2:AI$2000,B1211,24),",",INDEX('LŠZ H'!A$2:AI$2000,B1211,26)," ",INDEX('LŠZ H'!A$2:AI$2000,B1211,25)))</f>
        <v xml:space="preserve">, </v>
      </c>
      <c r="L1211" s="456">
        <f>IF(A1211="P",INDEX('LŠZ P'!A$2:AP$2000,B1211,20),INDEX('LŠZ H'!A$2:AI$2000,B1211,20))</f>
        <v>0</v>
      </c>
      <c r="M1211" s="456" t="str">
        <f>IF(A1211="P",CONCATENATE(INDEX('LŠZ P'!A$2:AP$2000,B1211,3),"/",INDEX('LŠZ P'!A$2:AP$2000,B1211,4)),CONCATENATE(INDEX('LŠZ H'!A$2:AI$2000,B1211,3),"/",INDEX('LŠZ H'!A$2:AI$2000,B1211,4)))</f>
        <v>/</v>
      </c>
      <c r="N1211" s="459" t="e">
        <f>IF(A1211="P",CONCATENATE(INDEX('LŠZ P'!A$2:AP$2000,B1211,23),";",INDEX('LŠZ P'!A$2:AP$2000,B1211,42)),CONCATENATE(INDEX('LŠZ H'!A$2:AI$2000,B1211,23),";",INDEX('LŠZ H'!A$2:AI$2000,B1211,39)))</f>
        <v>#REF!</v>
      </c>
      <c r="O1211" s="464"/>
      <c r="P1211" s="602"/>
    </row>
    <row r="1212" spans="1:16" s="600" customFormat="1" x14ac:dyDescent="0.2">
      <c r="A1212" s="461"/>
      <c r="B1212" s="603"/>
      <c r="C1212" s="454">
        <v>1209</v>
      </c>
      <c r="D1212" s="288">
        <f>IF(A1212="P",INDEX('LŠZ P'!A$2:AP$2000,B1212,11),INDEX('LŠZ H'!A$2:AI$2000,B1212,11))</f>
        <v>0</v>
      </c>
      <c r="E1212" s="456">
        <f>IF(A1212="P",INDEX('LŠZ P'!A$2:AP$2000,B1212,5),INDEX('LŠZ H'!A$2:AI$2000,B1212,5))</f>
        <v>0</v>
      </c>
      <c r="F1212" s="457">
        <f>IF(A1212="P",INDEX('LŠZ P'!A$2:AP$2000,B1212,6),INDEX('LŠZ H'!A$2:AI$2000,B1212,6))</f>
        <v>0</v>
      </c>
      <c r="G1212" s="289">
        <f>IF(A1212="P",INDEX('LŠZ P'!A$2:AP$2000,B1212,21),INDEX('LŠZ H'!A$2:AI$2000,B1212,21))</f>
        <v>0</v>
      </c>
      <c r="H1212" s="457">
        <f>IF(A1212="P",INDEX('LŠZ P'!A$2:AP$2000,B1212,17),INDEX('LŠZ H'!A$2:AI$2000,B1212,17))</f>
        <v>0</v>
      </c>
      <c r="I1212" s="254"/>
      <c r="J1212" s="289">
        <f>IF(A1212="P",INDEX('LŠZ P'!A$2:AP$2000,B1212,2),INDEX('LŠZ H'!A$2:AI$2000,B1212,2))</f>
        <v>0</v>
      </c>
      <c r="K1212" s="458" t="str">
        <f>IF(A1212="P",CONCATENATE(INDEX('LŠZ P'!A$2:AP$2000,B1212,24),",",INDEX('LŠZ P'!A$2:AP$2000,B1212,26)," ",INDEX('LŠZ P'!A$2:AP$2000,B1212,25)),CONCATENATE(INDEX('LŠZ H'!A$2:AI$2000,B1212,24),",",INDEX('LŠZ H'!A$2:AI$2000,B1212,26)," ",INDEX('LŠZ H'!A$2:AI$2000,B1212,25)))</f>
        <v xml:space="preserve">, </v>
      </c>
      <c r="L1212" s="456">
        <f>IF(A1212="P",INDEX('LŠZ P'!A$2:AP$2000,B1212,20),INDEX('LŠZ H'!A$2:AI$2000,B1212,20))</f>
        <v>0</v>
      </c>
      <c r="M1212" s="456" t="str">
        <f>IF(A1212="P",CONCATENATE(INDEX('LŠZ P'!A$2:AP$2000,B1212,3),"/",INDEX('LŠZ P'!A$2:AP$2000,B1212,4)),CONCATENATE(INDEX('LŠZ H'!A$2:AI$2000,B1212,3),"/",INDEX('LŠZ H'!A$2:AI$2000,B1212,4)))</f>
        <v>/</v>
      </c>
      <c r="N1212" s="459" t="e">
        <f>IF(A1212="P",CONCATENATE(INDEX('LŠZ P'!A$2:AP$2000,B1212,23),";",INDEX('LŠZ P'!A$2:AP$2000,B1212,42)),CONCATENATE(INDEX('LŠZ H'!A$2:AI$2000,B1212,23),";",INDEX('LŠZ H'!A$2:AI$2000,B1212,39)))</f>
        <v>#REF!</v>
      </c>
      <c r="O1212" s="464"/>
      <c r="P1212" s="602"/>
    </row>
    <row r="1213" spans="1:16" s="600" customFormat="1" x14ac:dyDescent="0.2">
      <c r="A1213" s="461"/>
      <c r="B1213" s="603"/>
      <c r="C1213" s="454">
        <v>1210</v>
      </c>
      <c r="D1213" s="288">
        <f>IF(A1213="P",INDEX('LŠZ P'!A$2:AP$2000,B1213,11),INDEX('LŠZ H'!A$2:AI$2000,B1213,11))</f>
        <v>0</v>
      </c>
      <c r="E1213" s="456">
        <f>IF(A1213="P",INDEX('LŠZ P'!A$2:AP$2000,B1213,5),INDEX('LŠZ H'!A$2:AI$2000,B1213,5))</f>
        <v>0</v>
      </c>
      <c r="F1213" s="457">
        <f>IF(A1213="P",INDEX('LŠZ P'!A$2:AP$2000,B1213,6),INDEX('LŠZ H'!A$2:AI$2000,B1213,6))</f>
        <v>0</v>
      </c>
      <c r="G1213" s="289">
        <f>IF(A1213="P",INDEX('LŠZ P'!A$2:AP$2000,B1213,21),INDEX('LŠZ H'!A$2:AI$2000,B1213,21))</f>
        <v>0</v>
      </c>
      <c r="H1213" s="457">
        <f>IF(A1213="P",INDEX('LŠZ P'!A$2:AP$2000,B1213,17),INDEX('LŠZ H'!A$2:AI$2000,B1213,17))</f>
        <v>0</v>
      </c>
      <c r="I1213" s="254"/>
      <c r="J1213" s="289">
        <f>IF(A1213="P",INDEX('LŠZ P'!A$2:AP$2000,B1213,2),INDEX('LŠZ H'!A$2:AI$2000,B1213,2))</f>
        <v>0</v>
      </c>
      <c r="K1213" s="458" t="str">
        <f>IF(A1213="P",CONCATENATE(INDEX('LŠZ P'!A$2:AP$2000,B1213,24),",",INDEX('LŠZ P'!A$2:AP$2000,B1213,26)," ",INDEX('LŠZ P'!A$2:AP$2000,B1213,25)),CONCATENATE(INDEX('LŠZ H'!A$2:AI$2000,B1213,24),",",INDEX('LŠZ H'!A$2:AI$2000,B1213,26)," ",INDEX('LŠZ H'!A$2:AI$2000,B1213,25)))</f>
        <v xml:space="preserve">, </v>
      </c>
      <c r="L1213" s="456">
        <f>IF(A1213="P",INDEX('LŠZ P'!A$2:AP$2000,B1213,20),INDEX('LŠZ H'!A$2:AI$2000,B1213,20))</f>
        <v>0</v>
      </c>
      <c r="M1213" s="456" t="str">
        <f>IF(A1213="P",CONCATENATE(INDEX('LŠZ P'!A$2:AP$2000,B1213,3),"/",INDEX('LŠZ P'!A$2:AP$2000,B1213,4)),CONCATENATE(INDEX('LŠZ H'!A$2:AI$2000,B1213,3),"/",INDEX('LŠZ H'!A$2:AI$2000,B1213,4)))</f>
        <v>/</v>
      </c>
      <c r="N1213" s="459" t="e">
        <f>IF(A1213="P",CONCATENATE(INDEX('LŠZ P'!A$2:AP$2000,B1213,23),";",INDEX('LŠZ P'!A$2:AP$2000,B1213,42)),CONCATENATE(INDEX('LŠZ H'!A$2:AI$2000,B1213,23),";",INDEX('LŠZ H'!A$2:AI$2000,B1213,39)))</f>
        <v>#REF!</v>
      </c>
      <c r="O1213" s="464"/>
      <c r="P1213" s="602"/>
    </row>
    <row r="1214" spans="1:16" s="600" customFormat="1" x14ac:dyDescent="0.2">
      <c r="A1214" s="461"/>
      <c r="B1214" s="603"/>
      <c r="C1214" s="454">
        <v>1211</v>
      </c>
      <c r="D1214" s="288">
        <f>IF(A1214="P",INDEX('LŠZ P'!A$2:AP$2000,B1214,11),INDEX('LŠZ H'!A$2:AI$2000,B1214,11))</f>
        <v>0</v>
      </c>
      <c r="E1214" s="456">
        <f>IF(A1214="P",INDEX('LŠZ P'!A$2:AP$2000,B1214,5),INDEX('LŠZ H'!A$2:AI$2000,B1214,5))</f>
        <v>0</v>
      </c>
      <c r="F1214" s="457">
        <f>IF(A1214="P",INDEX('LŠZ P'!A$2:AP$2000,B1214,6),INDEX('LŠZ H'!A$2:AI$2000,B1214,6))</f>
        <v>0</v>
      </c>
      <c r="G1214" s="289">
        <f>IF(A1214="P",INDEX('LŠZ P'!A$2:AP$2000,B1214,21),INDEX('LŠZ H'!A$2:AI$2000,B1214,21))</f>
        <v>0</v>
      </c>
      <c r="H1214" s="457">
        <f>IF(A1214="P",INDEX('LŠZ P'!A$2:AP$2000,B1214,17),INDEX('LŠZ H'!A$2:AI$2000,B1214,17))</f>
        <v>0</v>
      </c>
      <c r="I1214" s="254"/>
      <c r="J1214" s="289">
        <f>IF(A1214="P",INDEX('LŠZ P'!A$2:AP$2000,B1214,2),INDEX('LŠZ H'!A$2:AI$2000,B1214,2))</f>
        <v>0</v>
      </c>
      <c r="K1214" s="458" t="str">
        <f>IF(A1214="P",CONCATENATE(INDEX('LŠZ P'!A$2:AP$2000,B1214,24),",",INDEX('LŠZ P'!A$2:AP$2000,B1214,26)," ",INDEX('LŠZ P'!A$2:AP$2000,B1214,25)),CONCATENATE(INDEX('LŠZ H'!A$2:AI$2000,B1214,24),",",INDEX('LŠZ H'!A$2:AI$2000,B1214,26)," ",INDEX('LŠZ H'!A$2:AI$2000,B1214,25)))</f>
        <v xml:space="preserve">, </v>
      </c>
      <c r="L1214" s="456">
        <f>IF(A1214="P",INDEX('LŠZ P'!A$2:AP$2000,B1214,20),INDEX('LŠZ H'!A$2:AI$2000,B1214,20))</f>
        <v>0</v>
      </c>
      <c r="M1214" s="456" t="str">
        <f>IF(A1214="P",CONCATENATE(INDEX('LŠZ P'!A$2:AP$2000,B1214,3),"/",INDEX('LŠZ P'!A$2:AP$2000,B1214,4)),CONCATENATE(INDEX('LŠZ H'!A$2:AI$2000,B1214,3),"/",INDEX('LŠZ H'!A$2:AI$2000,B1214,4)))</f>
        <v>/</v>
      </c>
      <c r="N1214" s="459" t="e">
        <f>IF(A1214="P",CONCATENATE(INDEX('LŠZ P'!A$2:AP$2000,B1214,23),";",INDEX('LŠZ P'!A$2:AP$2000,B1214,42)),CONCATENATE(INDEX('LŠZ H'!A$2:AI$2000,B1214,23),";",INDEX('LŠZ H'!A$2:AI$2000,B1214,39)))</f>
        <v>#REF!</v>
      </c>
      <c r="O1214" s="464"/>
      <c r="P1214" s="602"/>
    </row>
    <row r="1215" spans="1:16" s="600" customFormat="1" x14ac:dyDescent="0.2">
      <c r="A1215" s="461"/>
      <c r="B1215" s="603"/>
      <c r="C1215" s="454">
        <v>1212</v>
      </c>
      <c r="D1215" s="288">
        <f>IF(A1215="P",INDEX('LŠZ P'!A$2:AP$2000,B1215,11),INDEX('LŠZ H'!A$2:AI$2000,B1215,11))</f>
        <v>0</v>
      </c>
      <c r="E1215" s="456">
        <f>IF(A1215="P",INDEX('LŠZ P'!A$2:AP$2000,B1215,5),INDEX('LŠZ H'!A$2:AI$2000,B1215,5))</f>
        <v>0</v>
      </c>
      <c r="F1215" s="457">
        <f>IF(A1215="P",INDEX('LŠZ P'!A$2:AP$2000,B1215,6),INDEX('LŠZ H'!A$2:AI$2000,B1215,6))</f>
        <v>0</v>
      </c>
      <c r="G1215" s="289">
        <f>IF(A1215="P",INDEX('LŠZ P'!A$2:AP$2000,B1215,21),INDEX('LŠZ H'!A$2:AI$2000,B1215,21))</f>
        <v>0</v>
      </c>
      <c r="H1215" s="457">
        <f>IF(A1215="P",INDEX('LŠZ P'!A$2:AP$2000,B1215,17),INDEX('LŠZ H'!A$2:AI$2000,B1215,17))</f>
        <v>0</v>
      </c>
      <c r="I1215" s="254"/>
      <c r="J1215" s="289">
        <f>IF(A1215="P",INDEX('LŠZ P'!A$2:AP$2000,B1215,2),INDEX('LŠZ H'!A$2:AI$2000,B1215,2))</f>
        <v>0</v>
      </c>
      <c r="K1215" s="458" t="str">
        <f>IF(A1215="P",CONCATENATE(INDEX('LŠZ P'!A$2:AP$2000,B1215,24),",",INDEX('LŠZ P'!A$2:AP$2000,B1215,26)," ",INDEX('LŠZ P'!A$2:AP$2000,B1215,25)),CONCATENATE(INDEX('LŠZ H'!A$2:AI$2000,B1215,24),",",INDEX('LŠZ H'!A$2:AI$2000,B1215,26)," ",INDEX('LŠZ H'!A$2:AI$2000,B1215,25)))</f>
        <v xml:space="preserve">, </v>
      </c>
      <c r="L1215" s="456">
        <f>IF(A1215="P",INDEX('LŠZ P'!A$2:AP$2000,B1215,20),INDEX('LŠZ H'!A$2:AI$2000,B1215,20))</f>
        <v>0</v>
      </c>
      <c r="M1215" s="456" t="str">
        <f>IF(A1215="P",CONCATENATE(INDEX('LŠZ P'!A$2:AP$2000,B1215,3),"/",INDEX('LŠZ P'!A$2:AP$2000,B1215,4)),CONCATENATE(INDEX('LŠZ H'!A$2:AI$2000,B1215,3),"/",INDEX('LŠZ H'!A$2:AI$2000,B1215,4)))</f>
        <v>/</v>
      </c>
      <c r="N1215" s="459" t="e">
        <f>IF(A1215="P",CONCATENATE(INDEX('LŠZ P'!A$2:AP$2000,B1215,23),";",INDEX('LŠZ P'!A$2:AP$2000,B1215,42)),CONCATENATE(INDEX('LŠZ H'!A$2:AI$2000,B1215,23),";",INDEX('LŠZ H'!A$2:AI$2000,B1215,39)))</f>
        <v>#REF!</v>
      </c>
      <c r="O1215" s="464"/>
      <c r="P1215" s="602"/>
    </row>
    <row r="1216" spans="1:16" s="600" customFormat="1" x14ac:dyDescent="0.2">
      <c r="A1216" s="461"/>
      <c r="B1216" s="603"/>
      <c r="C1216" s="454">
        <v>1213</v>
      </c>
      <c r="D1216" s="288">
        <f>IF(A1216="P",INDEX('LŠZ P'!A$2:AP$2000,B1216,11),INDEX('LŠZ H'!A$2:AI$2000,B1216,11))</f>
        <v>0</v>
      </c>
      <c r="E1216" s="456">
        <f>IF(A1216="P",INDEX('LŠZ P'!A$2:AP$2000,B1216,5),INDEX('LŠZ H'!A$2:AI$2000,B1216,5))</f>
        <v>0</v>
      </c>
      <c r="F1216" s="457">
        <f>IF(A1216="P",INDEX('LŠZ P'!A$2:AP$2000,B1216,6),INDEX('LŠZ H'!A$2:AI$2000,B1216,6))</f>
        <v>0</v>
      </c>
      <c r="G1216" s="289">
        <f>IF(A1216="P",INDEX('LŠZ P'!A$2:AP$2000,B1216,21),INDEX('LŠZ H'!A$2:AI$2000,B1216,21))</f>
        <v>0</v>
      </c>
      <c r="H1216" s="457">
        <f>IF(A1216="P",INDEX('LŠZ P'!A$2:AP$2000,B1216,17),INDEX('LŠZ H'!A$2:AI$2000,B1216,17))</f>
        <v>0</v>
      </c>
      <c r="I1216" s="254"/>
      <c r="J1216" s="289">
        <f>IF(A1216="P",INDEX('LŠZ P'!A$2:AP$2000,B1216,2),INDEX('LŠZ H'!A$2:AI$2000,B1216,2))</f>
        <v>0</v>
      </c>
      <c r="K1216" s="458" t="str">
        <f>IF(A1216="P",CONCATENATE(INDEX('LŠZ P'!A$2:AP$2000,B1216,24),",",INDEX('LŠZ P'!A$2:AP$2000,B1216,26)," ",INDEX('LŠZ P'!A$2:AP$2000,B1216,25)),CONCATENATE(INDEX('LŠZ H'!A$2:AI$2000,B1216,24),",",INDEX('LŠZ H'!A$2:AI$2000,B1216,26)," ",INDEX('LŠZ H'!A$2:AI$2000,B1216,25)))</f>
        <v xml:space="preserve">, </v>
      </c>
      <c r="L1216" s="456">
        <f>IF(A1216="P",INDEX('LŠZ P'!A$2:AP$2000,B1216,20),INDEX('LŠZ H'!A$2:AI$2000,B1216,20))</f>
        <v>0</v>
      </c>
      <c r="M1216" s="456" t="str">
        <f>IF(A1216="P",CONCATENATE(INDEX('LŠZ P'!A$2:AP$2000,B1216,3),"/",INDEX('LŠZ P'!A$2:AP$2000,B1216,4)),CONCATENATE(INDEX('LŠZ H'!A$2:AI$2000,B1216,3),"/",INDEX('LŠZ H'!A$2:AI$2000,B1216,4)))</f>
        <v>/</v>
      </c>
      <c r="N1216" s="459" t="e">
        <f>IF(A1216="P",CONCATENATE(INDEX('LŠZ P'!A$2:AP$2000,B1216,23),";",INDEX('LŠZ P'!A$2:AP$2000,B1216,42)),CONCATENATE(INDEX('LŠZ H'!A$2:AI$2000,B1216,23),";",INDEX('LŠZ H'!A$2:AI$2000,B1216,39)))</f>
        <v>#REF!</v>
      </c>
      <c r="O1216" s="464"/>
      <c r="P1216" s="602"/>
    </row>
    <row r="1217" spans="1:16" s="600" customFormat="1" x14ac:dyDescent="0.2">
      <c r="A1217" s="461"/>
      <c r="B1217" s="603"/>
      <c r="C1217" s="454">
        <v>1214</v>
      </c>
      <c r="D1217" s="288">
        <f>IF(A1217="P",INDEX('LŠZ P'!A$2:AP$2000,B1217,11),INDEX('LŠZ H'!A$2:AI$2000,B1217,11))</f>
        <v>0</v>
      </c>
      <c r="E1217" s="456">
        <f>IF(A1217="P",INDEX('LŠZ P'!A$2:AP$2000,B1217,5),INDEX('LŠZ H'!A$2:AI$2000,B1217,5))</f>
        <v>0</v>
      </c>
      <c r="F1217" s="457">
        <f>IF(A1217="P",INDEX('LŠZ P'!A$2:AP$2000,B1217,6),INDEX('LŠZ H'!A$2:AI$2000,B1217,6))</f>
        <v>0</v>
      </c>
      <c r="G1217" s="289">
        <f>IF(A1217="P",INDEX('LŠZ P'!A$2:AP$2000,B1217,21),INDEX('LŠZ H'!A$2:AI$2000,B1217,21))</f>
        <v>0</v>
      </c>
      <c r="H1217" s="457">
        <f>IF(A1217="P",INDEX('LŠZ P'!A$2:AP$2000,B1217,17),INDEX('LŠZ H'!A$2:AI$2000,B1217,17))</f>
        <v>0</v>
      </c>
      <c r="I1217" s="254"/>
      <c r="J1217" s="289">
        <f>IF(A1217="P",INDEX('LŠZ P'!A$2:AP$2000,B1217,2),INDEX('LŠZ H'!A$2:AI$2000,B1217,2))</f>
        <v>0</v>
      </c>
      <c r="K1217" s="458" t="str">
        <f>IF(A1217="P",CONCATENATE(INDEX('LŠZ P'!A$2:AP$2000,B1217,24),",",INDEX('LŠZ P'!A$2:AP$2000,B1217,26)," ",INDEX('LŠZ P'!A$2:AP$2000,B1217,25)),CONCATENATE(INDEX('LŠZ H'!A$2:AI$2000,B1217,24),",",INDEX('LŠZ H'!A$2:AI$2000,B1217,26)," ",INDEX('LŠZ H'!A$2:AI$2000,B1217,25)))</f>
        <v xml:space="preserve">, </v>
      </c>
      <c r="L1217" s="456">
        <f>IF(A1217="P",INDEX('LŠZ P'!A$2:AP$2000,B1217,20),INDEX('LŠZ H'!A$2:AI$2000,B1217,20))</f>
        <v>0</v>
      </c>
      <c r="M1217" s="456" t="str">
        <f>IF(A1217="P",CONCATENATE(INDEX('LŠZ P'!A$2:AP$2000,B1217,3),"/",INDEX('LŠZ P'!A$2:AP$2000,B1217,4)),CONCATENATE(INDEX('LŠZ H'!A$2:AI$2000,B1217,3),"/",INDEX('LŠZ H'!A$2:AI$2000,B1217,4)))</f>
        <v>/</v>
      </c>
      <c r="N1217" s="459" t="e">
        <f>IF(A1217="P",CONCATENATE(INDEX('LŠZ P'!A$2:AP$2000,B1217,23),";",INDEX('LŠZ P'!A$2:AP$2000,B1217,42)),CONCATENATE(INDEX('LŠZ H'!A$2:AI$2000,B1217,23),";",INDEX('LŠZ H'!A$2:AI$2000,B1217,39)))</f>
        <v>#REF!</v>
      </c>
      <c r="O1217" s="464"/>
      <c r="P1217" s="602"/>
    </row>
    <row r="1218" spans="1:16" s="600" customFormat="1" x14ac:dyDescent="0.2">
      <c r="A1218" s="461"/>
      <c r="B1218" s="603"/>
      <c r="C1218" s="454">
        <v>1215</v>
      </c>
      <c r="D1218" s="288">
        <f>IF(A1218="P",INDEX('LŠZ P'!A$2:AP$2000,B1218,11),INDEX('LŠZ H'!A$2:AI$2000,B1218,11))</f>
        <v>0</v>
      </c>
      <c r="E1218" s="456">
        <f>IF(A1218="P",INDEX('LŠZ P'!A$2:AP$2000,B1218,5),INDEX('LŠZ H'!A$2:AI$2000,B1218,5))</f>
        <v>0</v>
      </c>
      <c r="F1218" s="457">
        <f>IF(A1218="P",INDEX('LŠZ P'!A$2:AP$2000,B1218,6),INDEX('LŠZ H'!A$2:AI$2000,B1218,6))</f>
        <v>0</v>
      </c>
      <c r="G1218" s="289">
        <f>IF(A1218="P",INDEX('LŠZ P'!A$2:AP$2000,B1218,21),INDEX('LŠZ H'!A$2:AI$2000,B1218,21))</f>
        <v>0</v>
      </c>
      <c r="H1218" s="457">
        <f>IF(A1218="P",INDEX('LŠZ P'!A$2:AP$2000,B1218,17),INDEX('LŠZ H'!A$2:AI$2000,B1218,17))</f>
        <v>0</v>
      </c>
      <c r="I1218" s="254"/>
      <c r="J1218" s="289">
        <f>IF(A1218="P",INDEX('LŠZ P'!A$2:AP$2000,B1218,2),INDEX('LŠZ H'!A$2:AI$2000,B1218,2))</f>
        <v>0</v>
      </c>
      <c r="K1218" s="458" t="str">
        <f>IF(A1218="P",CONCATENATE(INDEX('LŠZ P'!A$2:AP$2000,B1218,24),",",INDEX('LŠZ P'!A$2:AP$2000,B1218,26)," ",INDEX('LŠZ P'!A$2:AP$2000,B1218,25)),CONCATENATE(INDEX('LŠZ H'!A$2:AI$2000,B1218,24),",",INDEX('LŠZ H'!A$2:AI$2000,B1218,26)," ",INDEX('LŠZ H'!A$2:AI$2000,B1218,25)))</f>
        <v xml:space="preserve">, </v>
      </c>
      <c r="L1218" s="456">
        <f>IF(A1218="P",INDEX('LŠZ P'!A$2:AP$2000,B1218,20),INDEX('LŠZ H'!A$2:AI$2000,B1218,20))</f>
        <v>0</v>
      </c>
      <c r="M1218" s="456" t="str">
        <f>IF(A1218="P",CONCATENATE(INDEX('LŠZ P'!A$2:AP$2000,B1218,3),"/",INDEX('LŠZ P'!A$2:AP$2000,B1218,4)),CONCATENATE(INDEX('LŠZ H'!A$2:AI$2000,B1218,3),"/",INDEX('LŠZ H'!A$2:AI$2000,B1218,4)))</f>
        <v>/</v>
      </c>
      <c r="N1218" s="459" t="e">
        <f>IF(A1218="P",CONCATENATE(INDEX('LŠZ P'!A$2:AP$2000,B1218,23),";",INDEX('LŠZ P'!A$2:AP$2000,B1218,42)),CONCATENATE(INDEX('LŠZ H'!A$2:AI$2000,B1218,23),";",INDEX('LŠZ H'!A$2:AI$2000,B1218,39)))</f>
        <v>#REF!</v>
      </c>
      <c r="O1218" s="464"/>
      <c r="P1218" s="602"/>
    </row>
    <row r="1219" spans="1:16" s="600" customFormat="1" x14ac:dyDescent="0.2">
      <c r="A1219" s="461"/>
      <c r="B1219" s="603"/>
      <c r="C1219" s="454">
        <v>1216</v>
      </c>
      <c r="D1219" s="288">
        <f>IF(A1219="P",INDEX('LŠZ P'!A$2:AP$2000,B1219,11),INDEX('LŠZ H'!A$2:AI$2000,B1219,11))</f>
        <v>0</v>
      </c>
      <c r="E1219" s="456">
        <f>IF(A1219="P",INDEX('LŠZ P'!A$2:AP$2000,B1219,5),INDEX('LŠZ H'!A$2:AI$2000,B1219,5))</f>
        <v>0</v>
      </c>
      <c r="F1219" s="457">
        <f>IF(A1219="P",INDEX('LŠZ P'!A$2:AP$2000,B1219,6),INDEX('LŠZ H'!A$2:AI$2000,B1219,6))</f>
        <v>0</v>
      </c>
      <c r="G1219" s="289">
        <f>IF(A1219="P",INDEX('LŠZ P'!A$2:AP$2000,B1219,21),INDEX('LŠZ H'!A$2:AI$2000,B1219,21))</f>
        <v>0</v>
      </c>
      <c r="H1219" s="457">
        <f>IF(A1219="P",INDEX('LŠZ P'!A$2:AP$2000,B1219,17),INDEX('LŠZ H'!A$2:AI$2000,B1219,17))</f>
        <v>0</v>
      </c>
      <c r="I1219" s="254"/>
      <c r="J1219" s="289">
        <f>IF(A1219="P",INDEX('LŠZ P'!A$2:AP$2000,B1219,2),INDEX('LŠZ H'!A$2:AI$2000,B1219,2))</f>
        <v>0</v>
      </c>
      <c r="K1219" s="458" t="str">
        <f>IF(A1219="P",CONCATENATE(INDEX('LŠZ P'!A$2:AP$2000,B1219,24),",",INDEX('LŠZ P'!A$2:AP$2000,B1219,26)," ",INDEX('LŠZ P'!A$2:AP$2000,B1219,25)),CONCATENATE(INDEX('LŠZ H'!A$2:AI$2000,B1219,24),",",INDEX('LŠZ H'!A$2:AI$2000,B1219,26)," ",INDEX('LŠZ H'!A$2:AI$2000,B1219,25)))</f>
        <v xml:space="preserve">, </v>
      </c>
      <c r="L1219" s="456">
        <f>IF(A1219="P",INDEX('LŠZ P'!A$2:AP$2000,B1219,20),INDEX('LŠZ H'!A$2:AI$2000,B1219,20))</f>
        <v>0</v>
      </c>
      <c r="M1219" s="456" t="str">
        <f>IF(A1219="P",CONCATENATE(INDEX('LŠZ P'!A$2:AP$2000,B1219,3),"/",INDEX('LŠZ P'!A$2:AP$2000,B1219,4)),CONCATENATE(INDEX('LŠZ H'!A$2:AI$2000,B1219,3),"/",INDEX('LŠZ H'!A$2:AI$2000,B1219,4)))</f>
        <v>/</v>
      </c>
      <c r="N1219" s="459" t="e">
        <f>IF(A1219="P",CONCATENATE(INDEX('LŠZ P'!A$2:AP$2000,B1219,23),";",INDEX('LŠZ P'!A$2:AP$2000,B1219,42)),CONCATENATE(INDEX('LŠZ H'!A$2:AI$2000,B1219,23),";",INDEX('LŠZ H'!A$2:AI$2000,B1219,39)))</f>
        <v>#REF!</v>
      </c>
      <c r="O1219" s="464"/>
      <c r="P1219" s="602"/>
    </row>
    <row r="1220" spans="1:16" s="600" customFormat="1" x14ac:dyDescent="0.2">
      <c r="A1220" s="461"/>
      <c r="B1220" s="603"/>
      <c r="C1220" s="454">
        <v>1217</v>
      </c>
      <c r="D1220" s="288">
        <f>IF(A1220="P",INDEX('LŠZ P'!A$2:AP$2000,B1220,11),INDEX('LŠZ H'!A$2:AI$2000,B1220,11))</f>
        <v>0</v>
      </c>
      <c r="E1220" s="456">
        <f>IF(A1220="P",INDEX('LŠZ P'!A$2:AP$2000,B1220,5),INDEX('LŠZ H'!A$2:AI$2000,B1220,5))</f>
        <v>0</v>
      </c>
      <c r="F1220" s="457">
        <f>IF(A1220="P",INDEX('LŠZ P'!A$2:AP$2000,B1220,6),INDEX('LŠZ H'!A$2:AI$2000,B1220,6))</f>
        <v>0</v>
      </c>
      <c r="G1220" s="289">
        <f>IF(A1220="P",INDEX('LŠZ P'!A$2:AP$2000,B1220,21),INDEX('LŠZ H'!A$2:AI$2000,B1220,21))</f>
        <v>0</v>
      </c>
      <c r="H1220" s="457">
        <f>IF(A1220="P",INDEX('LŠZ P'!A$2:AP$2000,B1220,17),INDEX('LŠZ H'!A$2:AI$2000,B1220,17))</f>
        <v>0</v>
      </c>
      <c r="I1220" s="254"/>
      <c r="J1220" s="289">
        <f>IF(A1220="P",INDEX('LŠZ P'!A$2:AP$2000,B1220,2),INDEX('LŠZ H'!A$2:AI$2000,B1220,2))</f>
        <v>0</v>
      </c>
      <c r="K1220" s="458" t="str">
        <f>IF(A1220="P",CONCATENATE(INDEX('LŠZ P'!A$2:AP$2000,B1220,24),",",INDEX('LŠZ P'!A$2:AP$2000,B1220,26)," ",INDEX('LŠZ P'!A$2:AP$2000,B1220,25)),CONCATENATE(INDEX('LŠZ H'!A$2:AI$2000,B1220,24),",",INDEX('LŠZ H'!A$2:AI$2000,B1220,26)," ",INDEX('LŠZ H'!A$2:AI$2000,B1220,25)))</f>
        <v xml:space="preserve">, </v>
      </c>
      <c r="L1220" s="456">
        <f>IF(A1220="P",INDEX('LŠZ P'!A$2:AP$2000,B1220,20),INDEX('LŠZ H'!A$2:AI$2000,B1220,20))</f>
        <v>0</v>
      </c>
      <c r="M1220" s="456" t="str">
        <f>IF(A1220="P",CONCATENATE(INDEX('LŠZ P'!A$2:AP$2000,B1220,3),"/",INDEX('LŠZ P'!A$2:AP$2000,B1220,4)),CONCATENATE(INDEX('LŠZ H'!A$2:AI$2000,B1220,3),"/",INDEX('LŠZ H'!A$2:AI$2000,B1220,4)))</f>
        <v>/</v>
      </c>
      <c r="N1220" s="459" t="e">
        <f>IF(A1220="P",CONCATENATE(INDEX('LŠZ P'!A$2:AP$2000,B1220,23),";",INDEX('LŠZ P'!A$2:AP$2000,B1220,42)),CONCATENATE(INDEX('LŠZ H'!A$2:AI$2000,B1220,23),";",INDEX('LŠZ H'!A$2:AI$2000,B1220,39)))</f>
        <v>#REF!</v>
      </c>
      <c r="O1220" s="464"/>
      <c r="P1220" s="602"/>
    </row>
    <row r="1221" spans="1:16" s="600" customFormat="1" x14ac:dyDescent="0.2">
      <c r="A1221" s="461"/>
      <c r="B1221" s="603"/>
      <c r="C1221" s="454">
        <v>1218</v>
      </c>
      <c r="D1221" s="288">
        <f>IF(A1221="P",INDEX('LŠZ P'!A$2:AP$2000,B1221,11),INDEX('LŠZ H'!A$2:AI$2000,B1221,11))</f>
        <v>0</v>
      </c>
      <c r="E1221" s="456">
        <f>IF(A1221="P",INDEX('LŠZ P'!A$2:AP$2000,B1221,5),INDEX('LŠZ H'!A$2:AI$2000,B1221,5))</f>
        <v>0</v>
      </c>
      <c r="F1221" s="457">
        <f>IF(A1221="P",INDEX('LŠZ P'!A$2:AP$2000,B1221,6),INDEX('LŠZ H'!A$2:AI$2000,B1221,6))</f>
        <v>0</v>
      </c>
      <c r="G1221" s="289">
        <f>IF(A1221="P",INDEX('LŠZ P'!A$2:AP$2000,B1221,21),INDEX('LŠZ H'!A$2:AI$2000,B1221,21))</f>
        <v>0</v>
      </c>
      <c r="H1221" s="457">
        <f>IF(A1221="P",INDEX('LŠZ P'!A$2:AP$2000,B1221,17),INDEX('LŠZ H'!A$2:AI$2000,B1221,17))</f>
        <v>0</v>
      </c>
      <c r="I1221" s="254"/>
      <c r="J1221" s="289">
        <f>IF(A1221="P",INDEX('LŠZ P'!A$2:AP$2000,B1221,2),INDEX('LŠZ H'!A$2:AI$2000,B1221,2))</f>
        <v>0</v>
      </c>
      <c r="K1221" s="458" t="str">
        <f>IF(A1221="P",CONCATENATE(INDEX('LŠZ P'!A$2:AP$2000,B1221,24),",",INDEX('LŠZ P'!A$2:AP$2000,B1221,26)," ",INDEX('LŠZ P'!A$2:AP$2000,B1221,25)),CONCATENATE(INDEX('LŠZ H'!A$2:AI$2000,B1221,24),",",INDEX('LŠZ H'!A$2:AI$2000,B1221,26)," ",INDEX('LŠZ H'!A$2:AI$2000,B1221,25)))</f>
        <v xml:space="preserve">, </v>
      </c>
      <c r="L1221" s="456">
        <f>IF(A1221="P",INDEX('LŠZ P'!A$2:AP$2000,B1221,20),INDEX('LŠZ H'!A$2:AI$2000,B1221,20))</f>
        <v>0</v>
      </c>
      <c r="M1221" s="456" t="str">
        <f>IF(A1221="P",CONCATENATE(INDEX('LŠZ P'!A$2:AP$2000,B1221,3),"/",INDEX('LŠZ P'!A$2:AP$2000,B1221,4)),CONCATENATE(INDEX('LŠZ H'!A$2:AI$2000,B1221,3),"/",INDEX('LŠZ H'!A$2:AI$2000,B1221,4)))</f>
        <v>/</v>
      </c>
      <c r="N1221" s="459" t="e">
        <f>IF(A1221="P",CONCATENATE(INDEX('LŠZ P'!A$2:AP$2000,B1221,23),";",INDEX('LŠZ P'!A$2:AP$2000,B1221,42)),CONCATENATE(INDEX('LŠZ H'!A$2:AI$2000,B1221,23),";",INDEX('LŠZ H'!A$2:AI$2000,B1221,39)))</f>
        <v>#REF!</v>
      </c>
      <c r="O1221" s="464"/>
      <c r="P1221" s="602"/>
    </row>
    <row r="1222" spans="1:16" s="600" customFormat="1" x14ac:dyDescent="0.2">
      <c r="A1222" s="461"/>
      <c r="B1222" s="603"/>
      <c r="C1222" s="454">
        <v>1219</v>
      </c>
      <c r="D1222" s="288">
        <f>IF(A1222="P",INDEX('LŠZ P'!A$2:AP$2000,B1222,11),INDEX('LŠZ H'!A$2:AI$2000,B1222,11))</f>
        <v>0</v>
      </c>
      <c r="E1222" s="456">
        <f>IF(A1222="P",INDEX('LŠZ P'!A$2:AP$2000,B1222,5),INDEX('LŠZ H'!A$2:AI$2000,B1222,5))</f>
        <v>0</v>
      </c>
      <c r="F1222" s="457">
        <f>IF(A1222="P",INDEX('LŠZ P'!A$2:AP$2000,B1222,6),INDEX('LŠZ H'!A$2:AI$2000,B1222,6))</f>
        <v>0</v>
      </c>
      <c r="G1222" s="289">
        <f>IF(A1222="P",INDEX('LŠZ P'!A$2:AP$2000,B1222,21),INDEX('LŠZ H'!A$2:AI$2000,B1222,21))</f>
        <v>0</v>
      </c>
      <c r="H1222" s="457">
        <f>IF(A1222="P",INDEX('LŠZ P'!A$2:AP$2000,B1222,17),INDEX('LŠZ H'!A$2:AI$2000,B1222,17))</f>
        <v>0</v>
      </c>
      <c r="I1222" s="254"/>
      <c r="J1222" s="289">
        <f>IF(A1222="P",INDEX('LŠZ P'!A$2:AP$2000,B1222,2),INDEX('LŠZ H'!A$2:AI$2000,B1222,2))</f>
        <v>0</v>
      </c>
      <c r="K1222" s="458" t="str">
        <f>IF(A1222="P",CONCATENATE(INDEX('LŠZ P'!A$2:AP$2000,B1222,24),",",INDEX('LŠZ P'!A$2:AP$2000,B1222,26)," ",INDEX('LŠZ P'!A$2:AP$2000,B1222,25)),CONCATENATE(INDEX('LŠZ H'!A$2:AI$2000,B1222,24),",",INDEX('LŠZ H'!A$2:AI$2000,B1222,26)," ",INDEX('LŠZ H'!A$2:AI$2000,B1222,25)))</f>
        <v xml:space="preserve">, </v>
      </c>
      <c r="L1222" s="456">
        <f>IF(A1222="P",INDEX('LŠZ P'!A$2:AP$2000,B1222,20),INDEX('LŠZ H'!A$2:AI$2000,B1222,20))</f>
        <v>0</v>
      </c>
      <c r="M1222" s="456" t="str">
        <f>IF(A1222="P",CONCATENATE(INDEX('LŠZ P'!A$2:AP$2000,B1222,3),"/",INDEX('LŠZ P'!A$2:AP$2000,B1222,4)),CONCATENATE(INDEX('LŠZ H'!A$2:AI$2000,B1222,3),"/",INDEX('LŠZ H'!A$2:AI$2000,B1222,4)))</f>
        <v>/</v>
      </c>
      <c r="N1222" s="459" t="e">
        <f>IF(A1222="P",CONCATENATE(INDEX('LŠZ P'!A$2:AP$2000,B1222,23),";",INDEX('LŠZ P'!A$2:AP$2000,B1222,42)),CONCATENATE(INDEX('LŠZ H'!A$2:AI$2000,B1222,23),";",INDEX('LŠZ H'!A$2:AI$2000,B1222,39)))</f>
        <v>#REF!</v>
      </c>
      <c r="O1222" s="464"/>
      <c r="P1222" s="602"/>
    </row>
    <row r="1223" spans="1:16" s="600" customFormat="1" x14ac:dyDescent="0.2">
      <c r="A1223" s="461"/>
      <c r="B1223" s="603"/>
      <c r="C1223" s="454">
        <v>1220</v>
      </c>
      <c r="D1223" s="288">
        <f>IF(A1223="P",INDEX('LŠZ P'!A$2:AP$2000,B1223,11),INDEX('LŠZ H'!A$2:AI$2000,B1223,11))</f>
        <v>0</v>
      </c>
      <c r="E1223" s="456">
        <f>IF(A1223="P",INDEX('LŠZ P'!A$2:AP$2000,B1223,5),INDEX('LŠZ H'!A$2:AI$2000,B1223,5))</f>
        <v>0</v>
      </c>
      <c r="F1223" s="457">
        <f>IF(A1223="P",INDEX('LŠZ P'!A$2:AP$2000,B1223,6),INDEX('LŠZ H'!A$2:AI$2000,B1223,6))</f>
        <v>0</v>
      </c>
      <c r="G1223" s="289">
        <f>IF(A1223="P",INDEX('LŠZ P'!A$2:AP$2000,B1223,21),INDEX('LŠZ H'!A$2:AI$2000,B1223,21))</f>
        <v>0</v>
      </c>
      <c r="H1223" s="457">
        <f>IF(A1223="P",INDEX('LŠZ P'!A$2:AP$2000,B1223,17),INDEX('LŠZ H'!A$2:AI$2000,B1223,17))</f>
        <v>0</v>
      </c>
      <c r="I1223" s="254"/>
      <c r="J1223" s="289">
        <f>IF(A1223="P",INDEX('LŠZ P'!A$2:AP$2000,B1223,2),INDEX('LŠZ H'!A$2:AI$2000,B1223,2))</f>
        <v>0</v>
      </c>
      <c r="K1223" s="458" t="str">
        <f>IF(A1223="P",CONCATENATE(INDEX('LŠZ P'!A$2:AP$2000,B1223,24),",",INDEX('LŠZ P'!A$2:AP$2000,B1223,26)," ",INDEX('LŠZ P'!A$2:AP$2000,B1223,25)),CONCATENATE(INDEX('LŠZ H'!A$2:AI$2000,B1223,24),",",INDEX('LŠZ H'!A$2:AI$2000,B1223,26)," ",INDEX('LŠZ H'!A$2:AI$2000,B1223,25)))</f>
        <v xml:space="preserve">, </v>
      </c>
      <c r="L1223" s="456">
        <f>IF(A1223="P",INDEX('LŠZ P'!A$2:AP$2000,B1223,20),INDEX('LŠZ H'!A$2:AI$2000,B1223,20))</f>
        <v>0</v>
      </c>
      <c r="M1223" s="456" t="str">
        <f>IF(A1223="P",CONCATENATE(INDEX('LŠZ P'!A$2:AP$2000,B1223,3),"/",INDEX('LŠZ P'!A$2:AP$2000,B1223,4)),CONCATENATE(INDEX('LŠZ H'!A$2:AI$2000,B1223,3),"/",INDEX('LŠZ H'!A$2:AI$2000,B1223,4)))</f>
        <v>/</v>
      </c>
      <c r="N1223" s="459" t="e">
        <f>IF(A1223="P",CONCATENATE(INDEX('LŠZ P'!A$2:AP$2000,B1223,23),";",INDEX('LŠZ P'!A$2:AP$2000,B1223,42)),CONCATENATE(INDEX('LŠZ H'!A$2:AI$2000,B1223,23),";",INDEX('LŠZ H'!A$2:AI$2000,B1223,39)))</f>
        <v>#REF!</v>
      </c>
      <c r="O1223" s="464"/>
      <c r="P1223" s="602"/>
    </row>
    <row r="1224" spans="1:16" s="600" customFormat="1" x14ac:dyDescent="0.2">
      <c r="A1224" s="461"/>
      <c r="B1224" s="603"/>
      <c r="C1224" s="454">
        <v>1221</v>
      </c>
      <c r="D1224" s="288">
        <f>IF(A1224="P",INDEX('LŠZ P'!A$2:AP$2000,B1224,11),INDEX('LŠZ H'!A$2:AI$2000,B1224,11))</f>
        <v>0</v>
      </c>
      <c r="E1224" s="456">
        <f>IF(A1224="P",INDEX('LŠZ P'!A$2:AP$2000,B1224,5),INDEX('LŠZ H'!A$2:AI$2000,B1224,5))</f>
        <v>0</v>
      </c>
      <c r="F1224" s="457">
        <f>IF(A1224="P",INDEX('LŠZ P'!A$2:AP$2000,B1224,6),INDEX('LŠZ H'!A$2:AI$2000,B1224,6))</f>
        <v>0</v>
      </c>
      <c r="G1224" s="289">
        <f>IF(A1224="P",INDEX('LŠZ P'!A$2:AP$2000,B1224,21),INDEX('LŠZ H'!A$2:AI$2000,B1224,21))</f>
        <v>0</v>
      </c>
      <c r="H1224" s="457">
        <f>IF(A1224="P",INDEX('LŠZ P'!A$2:AP$2000,B1224,17),INDEX('LŠZ H'!A$2:AI$2000,B1224,17))</f>
        <v>0</v>
      </c>
      <c r="I1224" s="254"/>
      <c r="J1224" s="289">
        <f>IF(A1224="P",INDEX('LŠZ P'!A$2:AP$2000,B1224,2),INDEX('LŠZ H'!A$2:AI$2000,B1224,2))</f>
        <v>0</v>
      </c>
      <c r="K1224" s="458" t="str">
        <f>IF(A1224="P",CONCATENATE(INDEX('LŠZ P'!A$2:AP$2000,B1224,24),",",INDEX('LŠZ P'!A$2:AP$2000,B1224,26)," ",INDEX('LŠZ P'!A$2:AP$2000,B1224,25)),CONCATENATE(INDEX('LŠZ H'!A$2:AI$2000,B1224,24),",",INDEX('LŠZ H'!A$2:AI$2000,B1224,26)," ",INDEX('LŠZ H'!A$2:AI$2000,B1224,25)))</f>
        <v xml:space="preserve">, </v>
      </c>
      <c r="L1224" s="456">
        <f>IF(A1224="P",INDEX('LŠZ P'!A$2:AP$2000,B1224,20),INDEX('LŠZ H'!A$2:AI$2000,B1224,20))</f>
        <v>0</v>
      </c>
      <c r="M1224" s="456" t="str">
        <f>IF(A1224="P",CONCATENATE(INDEX('LŠZ P'!A$2:AP$2000,B1224,3),"/",INDEX('LŠZ P'!A$2:AP$2000,B1224,4)),CONCATENATE(INDEX('LŠZ H'!A$2:AI$2000,B1224,3),"/",INDEX('LŠZ H'!A$2:AI$2000,B1224,4)))</f>
        <v>/</v>
      </c>
      <c r="N1224" s="459" t="e">
        <f>IF(A1224="P",CONCATENATE(INDEX('LŠZ P'!A$2:AP$2000,B1224,23),";",INDEX('LŠZ P'!A$2:AP$2000,B1224,42)),CONCATENATE(INDEX('LŠZ H'!A$2:AI$2000,B1224,23),";",INDEX('LŠZ H'!A$2:AI$2000,B1224,39)))</f>
        <v>#REF!</v>
      </c>
      <c r="O1224" s="464"/>
      <c r="P1224" s="602"/>
    </row>
    <row r="1225" spans="1:16" s="600" customFormat="1" x14ac:dyDescent="0.2">
      <c r="A1225" s="461"/>
      <c r="B1225" s="603"/>
      <c r="C1225" s="454">
        <v>1222</v>
      </c>
      <c r="D1225" s="288">
        <f>IF(A1225="P",INDEX('LŠZ P'!A$2:AP$2000,B1225,11),INDEX('LŠZ H'!A$2:AI$2000,B1225,11))</f>
        <v>0</v>
      </c>
      <c r="E1225" s="456">
        <f>IF(A1225="P",INDEX('LŠZ P'!A$2:AP$2000,B1225,5),INDEX('LŠZ H'!A$2:AI$2000,B1225,5))</f>
        <v>0</v>
      </c>
      <c r="F1225" s="457">
        <f>IF(A1225="P",INDEX('LŠZ P'!A$2:AP$2000,B1225,6),INDEX('LŠZ H'!A$2:AI$2000,B1225,6))</f>
        <v>0</v>
      </c>
      <c r="G1225" s="289">
        <f>IF(A1225="P",INDEX('LŠZ P'!A$2:AP$2000,B1225,21),INDEX('LŠZ H'!A$2:AI$2000,B1225,21))</f>
        <v>0</v>
      </c>
      <c r="H1225" s="457">
        <f>IF(A1225="P",INDEX('LŠZ P'!A$2:AP$2000,B1225,17),INDEX('LŠZ H'!A$2:AI$2000,B1225,17))</f>
        <v>0</v>
      </c>
      <c r="I1225" s="254"/>
      <c r="J1225" s="289">
        <f>IF(A1225="P",INDEX('LŠZ P'!A$2:AP$2000,B1225,2),INDEX('LŠZ H'!A$2:AI$2000,B1225,2))</f>
        <v>0</v>
      </c>
      <c r="K1225" s="458" t="str">
        <f>IF(A1225="P",CONCATENATE(INDEX('LŠZ P'!A$2:AP$2000,B1225,24),",",INDEX('LŠZ P'!A$2:AP$2000,B1225,26)," ",INDEX('LŠZ P'!A$2:AP$2000,B1225,25)),CONCATENATE(INDEX('LŠZ H'!A$2:AI$2000,B1225,24),",",INDEX('LŠZ H'!A$2:AI$2000,B1225,26)," ",INDEX('LŠZ H'!A$2:AI$2000,B1225,25)))</f>
        <v xml:space="preserve">, </v>
      </c>
      <c r="L1225" s="456">
        <f>IF(A1225="P",INDEX('LŠZ P'!A$2:AP$2000,B1225,20),INDEX('LŠZ H'!A$2:AI$2000,B1225,20))</f>
        <v>0</v>
      </c>
      <c r="M1225" s="456" t="str">
        <f>IF(A1225="P",CONCATENATE(INDEX('LŠZ P'!A$2:AP$2000,B1225,3),"/",INDEX('LŠZ P'!A$2:AP$2000,B1225,4)),CONCATENATE(INDEX('LŠZ H'!A$2:AI$2000,B1225,3),"/",INDEX('LŠZ H'!A$2:AI$2000,B1225,4)))</f>
        <v>/</v>
      </c>
      <c r="N1225" s="459" t="e">
        <f>IF(A1225="P",CONCATENATE(INDEX('LŠZ P'!A$2:AP$2000,B1225,23),";",INDEX('LŠZ P'!A$2:AP$2000,B1225,42)),CONCATENATE(INDEX('LŠZ H'!A$2:AI$2000,B1225,23),";",INDEX('LŠZ H'!A$2:AI$2000,B1225,39)))</f>
        <v>#REF!</v>
      </c>
      <c r="O1225" s="464"/>
      <c r="P1225" s="602"/>
    </row>
    <row r="1226" spans="1:16" s="600" customFormat="1" x14ac:dyDescent="0.2">
      <c r="A1226" s="461"/>
      <c r="B1226" s="603"/>
      <c r="C1226" s="454">
        <v>1223</v>
      </c>
      <c r="D1226" s="288">
        <f>IF(A1226="P",INDEX('LŠZ P'!A$2:AP$2000,B1226,11),INDEX('LŠZ H'!A$2:AI$2000,B1226,11))</f>
        <v>0</v>
      </c>
      <c r="E1226" s="456">
        <f>IF(A1226="P",INDEX('LŠZ P'!A$2:AP$2000,B1226,5),INDEX('LŠZ H'!A$2:AI$2000,B1226,5))</f>
        <v>0</v>
      </c>
      <c r="F1226" s="457">
        <f>IF(A1226="P",INDEX('LŠZ P'!A$2:AP$2000,B1226,6),INDEX('LŠZ H'!A$2:AI$2000,B1226,6))</f>
        <v>0</v>
      </c>
      <c r="G1226" s="289">
        <f>IF(A1226="P",INDEX('LŠZ P'!A$2:AP$2000,B1226,21),INDEX('LŠZ H'!A$2:AI$2000,B1226,21))</f>
        <v>0</v>
      </c>
      <c r="H1226" s="457">
        <f>IF(A1226="P",INDEX('LŠZ P'!A$2:AP$2000,B1226,17),INDEX('LŠZ H'!A$2:AI$2000,B1226,17))</f>
        <v>0</v>
      </c>
      <c r="I1226" s="254"/>
      <c r="J1226" s="289">
        <f>IF(A1226="P",INDEX('LŠZ P'!A$2:AP$2000,B1226,2),INDEX('LŠZ H'!A$2:AI$2000,B1226,2))</f>
        <v>0</v>
      </c>
      <c r="K1226" s="458" t="str">
        <f>IF(A1226="P",CONCATENATE(INDEX('LŠZ P'!A$2:AP$2000,B1226,24),",",INDEX('LŠZ P'!A$2:AP$2000,B1226,26)," ",INDEX('LŠZ P'!A$2:AP$2000,B1226,25)),CONCATENATE(INDEX('LŠZ H'!A$2:AI$2000,B1226,24),",",INDEX('LŠZ H'!A$2:AI$2000,B1226,26)," ",INDEX('LŠZ H'!A$2:AI$2000,B1226,25)))</f>
        <v xml:space="preserve">, </v>
      </c>
      <c r="L1226" s="456">
        <f>IF(A1226="P",INDEX('LŠZ P'!A$2:AP$2000,B1226,20),INDEX('LŠZ H'!A$2:AI$2000,B1226,20))</f>
        <v>0</v>
      </c>
      <c r="M1226" s="456" t="str">
        <f>IF(A1226="P",CONCATENATE(INDEX('LŠZ P'!A$2:AP$2000,B1226,3),"/",INDEX('LŠZ P'!A$2:AP$2000,B1226,4)),CONCATENATE(INDEX('LŠZ H'!A$2:AI$2000,B1226,3),"/",INDEX('LŠZ H'!A$2:AI$2000,B1226,4)))</f>
        <v>/</v>
      </c>
      <c r="N1226" s="459" t="e">
        <f>IF(A1226="P",CONCATENATE(INDEX('LŠZ P'!A$2:AP$2000,B1226,23),";",INDEX('LŠZ P'!A$2:AP$2000,B1226,42)),CONCATENATE(INDEX('LŠZ H'!A$2:AI$2000,B1226,23),";",INDEX('LŠZ H'!A$2:AI$2000,B1226,39)))</f>
        <v>#REF!</v>
      </c>
      <c r="O1226" s="464"/>
      <c r="P1226" s="602"/>
    </row>
    <row r="1227" spans="1:16" s="600" customFormat="1" x14ac:dyDescent="0.2">
      <c r="A1227" s="461"/>
      <c r="B1227" s="603"/>
      <c r="C1227" s="454">
        <v>1224</v>
      </c>
      <c r="D1227" s="288">
        <f>IF(A1227="P",INDEX('LŠZ P'!A$2:AP$2000,B1227,11),INDEX('LŠZ H'!A$2:AI$2000,B1227,11))</f>
        <v>0</v>
      </c>
      <c r="E1227" s="456">
        <f>IF(A1227="P",INDEX('LŠZ P'!A$2:AP$2000,B1227,5),INDEX('LŠZ H'!A$2:AI$2000,B1227,5))</f>
        <v>0</v>
      </c>
      <c r="F1227" s="457">
        <f>IF(A1227="P",INDEX('LŠZ P'!A$2:AP$2000,B1227,6),INDEX('LŠZ H'!A$2:AI$2000,B1227,6))</f>
        <v>0</v>
      </c>
      <c r="G1227" s="289">
        <f>IF(A1227="P",INDEX('LŠZ P'!A$2:AP$2000,B1227,21),INDEX('LŠZ H'!A$2:AI$2000,B1227,21))</f>
        <v>0</v>
      </c>
      <c r="H1227" s="457">
        <f>IF(A1227="P",INDEX('LŠZ P'!A$2:AP$2000,B1227,17),INDEX('LŠZ H'!A$2:AI$2000,B1227,17))</f>
        <v>0</v>
      </c>
      <c r="I1227" s="254"/>
      <c r="J1227" s="289">
        <f>IF(A1227="P",INDEX('LŠZ P'!A$2:AP$2000,B1227,2),INDEX('LŠZ H'!A$2:AI$2000,B1227,2))</f>
        <v>0</v>
      </c>
      <c r="K1227" s="458" t="str">
        <f>IF(A1227="P",CONCATENATE(INDEX('LŠZ P'!A$2:AP$2000,B1227,24),",",INDEX('LŠZ P'!A$2:AP$2000,B1227,26)," ",INDEX('LŠZ P'!A$2:AP$2000,B1227,25)),CONCATENATE(INDEX('LŠZ H'!A$2:AI$2000,B1227,24),",",INDEX('LŠZ H'!A$2:AI$2000,B1227,26)," ",INDEX('LŠZ H'!A$2:AI$2000,B1227,25)))</f>
        <v xml:space="preserve">, </v>
      </c>
      <c r="L1227" s="456">
        <f>IF(A1227="P",INDEX('LŠZ P'!A$2:AP$2000,B1227,20),INDEX('LŠZ H'!A$2:AI$2000,B1227,20))</f>
        <v>0</v>
      </c>
      <c r="M1227" s="456" t="str">
        <f>IF(A1227="P",CONCATENATE(INDEX('LŠZ P'!A$2:AP$2000,B1227,3),"/",INDEX('LŠZ P'!A$2:AP$2000,B1227,4)),CONCATENATE(INDEX('LŠZ H'!A$2:AI$2000,B1227,3),"/",INDEX('LŠZ H'!A$2:AI$2000,B1227,4)))</f>
        <v>/</v>
      </c>
      <c r="N1227" s="459" t="e">
        <f>IF(A1227="P",CONCATENATE(INDEX('LŠZ P'!A$2:AP$2000,B1227,23),";",INDEX('LŠZ P'!A$2:AP$2000,B1227,42)),CONCATENATE(INDEX('LŠZ H'!A$2:AI$2000,B1227,23),";",INDEX('LŠZ H'!A$2:AI$2000,B1227,39)))</f>
        <v>#REF!</v>
      </c>
      <c r="O1227" s="464"/>
      <c r="P1227" s="602"/>
    </row>
    <row r="1228" spans="1:16" s="600" customFormat="1" x14ac:dyDescent="0.2">
      <c r="A1228" s="461"/>
      <c r="B1228" s="603"/>
      <c r="C1228" s="454">
        <v>1225</v>
      </c>
      <c r="D1228" s="288">
        <f>IF(A1228="P",INDEX('LŠZ P'!A$2:AP$2000,B1228,11),INDEX('LŠZ H'!A$2:AI$2000,B1228,11))</f>
        <v>0</v>
      </c>
      <c r="E1228" s="456">
        <f>IF(A1228="P",INDEX('LŠZ P'!A$2:AP$2000,B1228,5),INDEX('LŠZ H'!A$2:AI$2000,B1228,5))</f>
        <v>0</v>
      </c>
      <c r="F1228" s="457">
        <f>IF(A1228="P",INDEX('LŠZ P'!A$2:AP$2000,B1228,6),INDEX('LŠZ H'!A$2:AI$2000,B1228,6))</f>
        <v>0</v>
      </c>
      <c r="G1228" s="289">
        <f>IF(A1228="P",INDEX('LŠZ P'!A$2:AP$2000,B1228,21),INDEX('LŠZ H'!A$2:AI$2000,B1228,21))</f>
        <v>0</v>
      </c>
      <c r="H1228" s="457">
        <f>IF(A1228="P",INDEX('LŠZ P'!A$2:AP$2000,B1228,17),INDEX('LŠZ H'!A$2:AI$2000,B1228,17))</f>
        <v>0</v>
      </c>
      <c r="I1228" s="254"/>
      <c r="J1228" s="289">
        <f>IF(A1228="P",INDEX('LŠZ P'!A$2:AP$2000,B1228,2),INDEX('LŠZ H'!A$2:AI$2000,B1228,2))</f>
        <v>0</v>
      </c>
      <c r="K1228" s="458" t="str">
        <f>IF(A1228="P",CONCATENATE(INDEX('LŠZ P'!A$2:AP$2000,B1228,24),",",INDEX('LŠZ P'!A$2:AP$2000,B1228,26)," ",INDEX('LŠZ P'!A$2:AP$2000,B1228,25)),CONCATENATE(INDEX('LŠZ H'!A$2:AI$2000,B1228,24),",",INDEX('LŠZ H'!A$2:AI$2000,B1228,26)," ",INDEX('LŠZ H'!A$2:AI$2000,B1228,25)))</f>
        <v xml:space="preserve">, </v>
      </c>
      <c r="L1228" s="456">
        <f>IF(A1228="P",INDEX('LŠZ P'!A$2:AP$2000,B1228,20),INDEX('LŠZ H'!A$2:AI$2000,B1228,20))</f>
        <v>0</v>
      </c>
      <c r="M1228" s="456" t="str">
        <f>IF(A1228="P",CONCATENATE(INDEX('LŠZ P'!A$2:AP$2000,B1228,3),"/",INDEX('LŠZ P'!A$2:AP$2000,B1228,4)),CONCATENATE(INDEX('LŠZ H'!A$2:AI$2000,B1228,3),"/",INDEX('LŠZ H'!A$2:AI$2000,B1228,4)))</f>
        <v>/</v>
      </c>
      <c r="N1228" s="459" t="e">
        <f>IF(A1228="P",CONCATENATE(INDEX('LŠZ P'!A$2:AP$2000,B1228,23),";",INDEX('LŠZ P'!A$2:AP$2000,B1228,42)),CONCATENATE(INDEX('LŠZ H'!A$2:AI$2000,B1228,23),";",INDEX('LŠZ H'!A$2:AI$2000,B1228,39)))</f>
        <v>#REF!</v>
      </c>
      <c r="O1228" s="464"/>
      <c r="P1228" s="602"/>
    </row>
    <row r="1229" spans="1:16" s="600" customFormat="1" x14ac:dyDescent="0.2">
      <c r="A1229" s="461"/>
      <c r="B1229" s="603"/>
      <c r="C1229" s="454">
        <v>1226</v>
      </c>
      <c r="D1229" s="288">
        <f>IF(A1229="P",INDEX('LŠZ P'!A$2:AP$2000,B1229,11),INDEX('LŠZ H'!A$2:AI$2000,B1229,11))</f>
        <v>0</v>
      </c>
      <c r="E1229" s="456">
        <f>IF(A1229="P",INDEX('LŠZ P'!A$2:AP$2000,B1229,5),INDEX('LŠZ H'!A$2:AI$2000,B1229,5))</f>
        <v>0</v>
      </c>
      <c r="F1229" s="457">
        <f>IF(A1229="P",INDEX('LŠZ P'!A$2:AP$2000,B1229,6),INDEX('LŠZ H'!A$2:AI$2000,B1229,6))</f>
        <v>0</v>
      </c>
      <c r="G1229" s="289">
        <f>IF(A1229="P",INDEX('LŠZ P'!A$2:AP$2000,B1229,21),INDEX('LŠZ H'!A$2:AI$2000,B1229,21))</f>
        <v>0</v>
      </c>
      <c r="H1229" s="457">
        <f>IF(A1229="P",INDEX('LŠZ P'!A$2:AP$2000,B1229,17),INDEX('LŠZ H'!A$2:AI$2000,B1229,17))</f>
        <v>0</v>
      </c>
      <c r="I1229" s="254"/>
      <c r="J1229" s="289">
        <f>IF(A1229="P",INDEX('LŠZ P'!A$2:AP$2000,B1229,2),INDEX('LŠZ H'!A$2:AI$2000,B1229,2))</f>
        <v>0</v>
      </c>
      <c r="K1229" s="458" t="str">
        <f>IF(A1229="P",CONCATENATE(INDEX('LŠZ P'!A$2:AP$2000,B1229,24),",",INDEX('LŠZ P'!A$2:AP$2000,B1229,26)," ",INDEX('LŠZ P'!A$2:AP$2000,B1229,25)),CONCATENATE(INDEX('LŠZ H'!A$2:AI$2000,B1229,24),",",INDEX('LŠZ H'!A$2:AI$2000,B1229,26)," ",INDEX('LŠZ H'!A$2:AI$2000,B1229,25)))</f>
        <v xml:space="preserve">, </v>
      </c>
      <c r="L1229" s="456">
        <f>IF(A1229="P",INDEX('LŠZ P'!A$2:AP$2000,B1229,20),INDEX('LŠZ H'!A$2:AI$2000,B1229,20))</f>
        <v>0</v>
      </c>
      <c r="M1229" s="456" t="str">
        <f>IF(A1229="P",CONCATENATE(INDEX('LŠZ P'!A$2:AP$2000,B1229,3),"/",INDEX('LŠZ P'!A$2:AP$2000,B1229,4)),CONCATENATE(INDEX('LŠZ H'!A$2:AI$2000,B1229,3),"/",INDEX('LŠZ H'!A$2:AI$2000,B1229,4)))</f>
        <v>/</v>
      </c>
      <c r="N1229" s="459" t="e">
        <f>IF(A1229="P",CONCATENATE(INDEX('LŠZ P'!A$2:AP$2000,B1229,23),";",INDEX('LŠZ P'!A$2:AP$2000,B1229,42)),CONCATENATE(INDEX('LŠZ H'!A$2:AI$2000,B1229,23),";",INDEX('LŠZ H'!A$2:AI$2000,B1229,39)))</f>
        <v>#REF!</v>
      </c>
      <c r="O1229" s="464"/>
      <c r="P1229" s="602"/>
    </row>
    <row r="1230" spans="1:16" s="600" customFormat="1" x14ac:dyDescent="0.2">
      <c r="A1230" s="461"/>
      <c r="B1230" s="603"/>
      <c r="C1230" s="454">
        <v>1227</v>
      </c>
      <c r="D1230" s="288">
        <f>IF(A1230="P",INDEX('LŠZ P'!A$2:AP$2000,B1230,11),INDEX('LŠZ H'!A$2:AI$2000,B1230,11))</f>
        <v>0</v>
      </c>
      <c r="E1230" s="456">
        <f>IF(A1230="P",INDEX('LŠZ P'!A$2:AP$2000,B1230,5),INDEX('LŠZ H'!A$2:AI$2000,B1230,5))</f>
        <v>0</v>
      </c>
      <c r="F1230" s="457">
        <f>IF(A1230="P",INDEX('LŠZ P'!A$2:AP$2000,B1230,6),INDEX('LŠZ H'!A$2:AI$2000,B1230,6))</f>
        <v>0</v>
      </c>
      <c r="G1230" s="289">
        <f>IF(A1230="P",INDEX('LŠZ P'!A$2:AP$2000,B1230,21),INDEX('LŠZ H'!A$2:AI$2000,B1230,21))</f>
        <v>0</v>
      </c>
      <c r="H1230" s="457">
        <f>IF(A1230="P",INDEX('LŠZ P'!A$2:AP$2000,B1230,17),INDEX('LŠZ H'!A$2:AI$2000,B1230,17))</f>
        <v>0</v>
      </c>
      <c r="I1230" s="254"/>
      <c r="J1230" s="289">
        <f>IF(A1230="P",INDEX('LŠZ P'!A$2:AP$2000,B1230,2),INDEX('LŠZ H'!A$2:AI$2000,B1230,2))</f>
        <v>0</v>
      </c>
      <c r="K1230" s="458" t="str">
        <f>IF(A1230="P",CONCATENATE(INDEX('LŠZ P'!A$2:AP$2000,B1230,24),",",INDEX('LŠZ P'!A$2:AP$2000,B1230,26)," ",INDEX('LŠZ P'!A$2:AP$2000,B1230,25)),CONCATENATE(INDEX('LŠZ H'!A$2:AI$2000,B1230,24),",",INDEX('LŠZ H'!A$2:AI$2000,B1230,26)," ",INDEX('LŠZ H'!A$2:AI$2000,B1230,25)))</f>
        <v xml:space="preserve">, </v>
      </c>
      <c r="L1230" s="456">
        <f>IF(A1230="P",INDEX('LŠZ P'!A$2:AP$2000,B1230,20),INDEX('LŠZ H'!A$2:AI$2000,B1230,20))</f>
        <v>0</v>
      </c>
      <c r="M1230" s="456" t="str">
        <f>IF(A1230="P",CONCATENATE(INDEX('LŠZ P'!A$2:AP$2000,B1230,3),"/",INDEX('LŠZ P'!A$2:AP$2000,B1230,4)),CONCATENATE(INDEX('LŠZ H'!A$2:AI$2000,B1230,3),"/",INDEX('LŠZ H'!A$2:AI$2000,B1230,4)))</f>
        <v>/</v>
      </c>
      <c r="N1230" s="459" t="e">
        <f>IF(A1230="P",CONCATENATE(INDEX('LŠZ P'!A$2:AP$2000,B1230,23),";",INDEX('LŠZ P'!A$2:AP$2000,B1230,42)),CONCATENATE(INDEX('LŠZ H'!A$2:AI$2000,B1230,23),";",INDEX('LŠZ H'!A$2:AI$2000,B1230,39)))</f>
        <v>#REF!</v>
      </c>
      <c r="O1230" s="464"/>
      <c r="P1230" s="602"/>
    </row>
    <row r="1231" spans="1:16" s="600" customFormat="1" x14ac:dyDescent="0.2">
      <c r="A1231" s="461"/>
      <c r="B1231" s="603"/>
      <c r="C1231" s="454">
        <v>1228</v>
      </c>
      <c r="D1231" s="288">
        <f>IF(A1231="P",INDEX('LŠZ P'!A$2:AP$2000,B1231,11),INDEX('LŠZ H'!A$2:AI$2000,B1231,11))</f>
        <v>0</v>
      </c>
      <c r="E1231" s="456">
        <f>IF(A1231="P",INDEX('LŠZ P'!A$2:AP$2000,B1231,5),INDEX('LŠZ H'!A$2:AI$2000,B1231,5))</f>
        <v>0</v>
      </c>
      <c r="F1231" s="457">
        <f>IF(A1231="P",INDEX('LŠZ P'!A$2:AP$2000,B1231,6),INDEX('LŠZ H'!A$2:AI$2000,B1231,6))</f>
        <v>0</v>
      </c>
      <c r="G1231" s="289">
        <f>IF(A1231="P",INDEX('LŠZ P'!A$2:AP$2000,B1231,21),INDEX('LŠZ H'!A$2:AI$2000,B1231,21))</f>
        <v>0</v>
      </c>
      <c r="H1231" s="457">
        <f>IF(A1231="P",INDEX('LŠZ P'!A$2:AP$2000,B1231,17),INDEX('LŠZ H'!A$2:AI$2000,B1231,17))</f>
        <v>0</v>
      </c>
      <c r="I1231" s="254"/>
      <c r="J1231" s="289">
        <f>IF(A1231="P",INDEX('LŠZ P'!A$2:AP$2000,B1231,2),INDEX('LŠZ H'!A$2:AI$2000,B1231,2))</f>
        <v>0</v>
      </c>
      <c r="K1231" s="458" t="str">
        <f>IF(A1231="P",CONCATENATE(INDEX('LŠZ P'!A$2:AP$2000,B1231,24),",",INDEX('LŠZ P'!A$2:AP$2000,B1231,26)," ",INDEX('LŠZ P'!A$2:AP$2000,B1231,25)),CONCATENATE(INDEX('LŠZ H'!A$2:AI$2000,B1231,24),",",INDEX('LŠZ H'!A$2:AI$2000,B1231,26)," ",INDEX('LŠZ H'!A$2:AI$2000,B1231,25)))</f>
        <v xml:space="preserve">, </v>
      </c>
      <c r="L1231" s="456">
        <f>IF(A1231="P",INDEX('LŠZ P'!A$2:AP$2000,B1231,20),INDEX('LŠZ H'!A$2:AI$2000,B1231,20))</f>
        <v>0</v>
      </c>
      <c r="M1231" s="456" t="str">
        <f>IF(A1231="P",CONCATENATE(INDEX('LŠZ P'!A$2:AP$2000,B1231,3),"/",INDEX('LŠZ P'!A$2:AP$2000,B1231,4)),CONCATENATE(INDEX('LŠZ H'!A$2:AI$2000,B1231,3),"/",INDEX('LŠZ H'!A$2:AI$2000,B1231,4)))</f>
        <v>/</v>
      </c>
      <c r="N1231" s="459" t="e">
        <f>IF(A1231="P",CONCATENATE(INDEX('LŠZ P'!A$2:AP$2000,B1231,23),";",INDEX('LŠZ P'!A$2:AP$2000,B1231,42)),CONCATENATE(INDEX('LŠZ H'!A$2:AI$2000,B1231,23),";",INDEX('LŠZ H'!A$2:AI$2000,B1231,39)))</f>
        <v>#REF!</v>
      </c>
      <c r="O1231" s="464"/>
      <c r="P1231" s="602"/>
    </row>
    <row r="1232" spans="1:16" s="600" customFormat="1" x14ac:dyDescent="0.2">
      <c r="A1232" s="461"/>
      <c r="B1232" s="603"/>
      <c r="C1232" s="454">
        <v>1229</v>
      </c>
      <c r="D1232" s="288">
        <f>IF(A1232="P",INDEX('LŠZ P'!A$2:AP$2000,B1232,11),INDEX('LŠZ H'!A$2:AI$2000,B1232,11))</f>
        <v>0</v>
      </c>
      <c r="E1232" s="456">
        <f>IF(A1232="P",INDEX('LŠZ P'!A$2:AP$2000,B1232,5),INDEX('LŠZ H'!A$2:AI$2000,B1232,5))</f>
        <v>0</v>
      </c>
      <c r="F1232" s="457">
        <f>IF(A1232="P",INDEX('LŠZ P'!A$2:AP$2000,B1232,6),INDEX('LŠZ H'!A$2:AI$2000,B1232,6))</f>
        <v>0</v>
      </c>
      <c r="G1232" s="289">
        <f>IF(A1232="P",INDEX('LŠZ P'!A$2:AP$2000,B1232,21),INDEX('LŠZ H'!A$2:AI$2000,B1232,21))</f>
        <v>0</v>
      </c>
      <c r="H1232" s="457">
        <f>IF(A1232="P",INDEX('LŠZ P'!A$2:AP$2000,B1232,17),INDEX('LŠZ H'!A$2:AI$2000,B1232,17))</f>
        <v>0</v>
      </c>
      <c r="I1232" s="254"/>
      <c r="J1232" s="289">
        <f>IF(A1232="P",INDEX('LŠZ P'!A$2:AP$2000,B1232,2),INDEX('LŠZ H'!A$2:AI$2000,B1232,2))</f>
        <v>0</v>
      </c>
      <c r="K1232" s="458" t="str">
        <f>IF(A1232="P",CONCATENATE(INDEX('LŠZ P'!A$2:AP$2000,B1232,24),",",INDEX('LŠZ P'!A$2:AP$2000,B1232,26)," ",INDEX('LŠZ P'!A$2:AP$2000,B1232,25)),CONCATENATE(INDEX('LŠZ H'!A$2:AI$2000,B1232,24),",",INDEX('LŠZ H'!A$2:AI$2000,B1232,26)," ",INDEX('LŠZ H'!A$2:AI$2000,B1232,25)))</f>
        <v xml:space="preserve">, </v>
      </c>
      <c r="L1232" s="456">
        <f>IF(A1232="P",INDEX('LŠZ P'!A$2:AP$2000,B1232,20),INDEX('LŠZ H'!A$2:AI$2000,B1232,20))</f>
        <v>0</v>
      </c>
      <c r="M1232" s="456" t="str">
        <f>IF(A1232="P",CONCATENATE(INDEX('LŠZ P'!A$2:AP$2000,B1232,3),"/",INDEX('LŠZ P'!A$2:AP$2000,B1232,4)),CONCATENATE(INDEX('LŠZ H'!A$2:AI$2000,B1232,3),"/",INDEX('LŠZ H'!A$2:AI$2000,B1232,4)))</f>
        <v>/</v>
      </c>
      <c r="N1232" s="459" t="e">
        <f>IF(A1232="P",CONCATENATE(INDEX('LŠZ P'!A$2:AP$2000,B1232,23),";",INDEX('LŠZ P'!A$2:AP$2000,B1232,42)),CONCATENATE(INDEX('LŠZ H'!A$2:AI$2000,B1232,23),";",INDEX('LŠZ H'!A$2:AI$2000,B1232,39)))</f>
        <v>#REF!</v>
      </c>
      <c r="O1232" s="464"/>
      <c r="P1232" s="602"/>
    </row>
    <row r="1233" spans="1:16" s="600" customFormat="1" x14ac:dyDescent="0.2">
      <c r="A1233" s="461"/>
      <c r="B1233" s="603"/>
      <c r="C1233" s="454">
        <v>1230</v>
      </c>
      <c r="D1233" s="288">
        <f>IF(A1233="P",INDEX('LŠZ P'!A$2:AP$2000,B1233,11),INDEX('LŠZ H'!A$2:AI$2000,B1233,11))</f>
        <v>0</v>
      </c>
      <c r="E1233" s="456">
        <f>IF(A1233="P",INDEX('LŠZ P'!A$2:AP$2000,B1233,5),INDEX('LŠZ H'!A$2:AI$2000,B1233,5))</f>
        <v>0</v>
      </c>
      <c r="F1233" s="457">
        <f>IF(A1233="P",INDEX('LŠZ P'!A$2:AP$2000,B1233,6),INDEX('LŠZ H'!A$2:AI$2000,B1233,6))</f>
        <v>0</v>
      </c>
      <c r="G1233" s="289">
        <f>IF(A1233="P",INDEX('LŠZ P'!A$2:AP$2000,B1233,21),INDEX('LŠZ H'!A$2:AI$2000,B1233,21))</f>
        <v>0</v>
      </c>
      <c r="H1233" s="457">
        <f>IF(A1233="P",INDEX('LŠZ P'!A$2:AP$2000,B1233,17),INDEX('LŠZ H'!A$2:AI$2000,B1233,17))</f>
        <v>0</v>
      </c>
      <c r="I1233" s="254"/>
      <c r="J1233" s="289">
        <f>IF(A1233="P",INDEX('LŠZ P'!A$2:AP$2000,B1233,2),INDEX('LŠZ H'!A$2:AI$2000,B1233,2))</f>
        <v>0</v>
      </c>
      <c r="K1233" s="458" t="str">
        <f>IF(A1233="P",CONCATENATE(INDEX('LŠZ P'!A$2:AP$2000,B1233,24),",",INDEX('LŠZ P'!A$2:AP$2000,B1233,26)," ",INDEX('LŠZ P'!A$2:AP$2000,B1233,25)),CONCATENATE(INDEX('LŠZ H'!A$2:AI$2000,B1233,24),",",INDEX('LŠZ H'!A$2:AI$2000,B1233,26)," ",INDEX('LŠZ H'!A$2:AI$2000,B1233,25)))</f>
        <v xml:space="preserve">, </v>
      </c>
      <c r="L1233" s="456">
        <f>IF(A1233="P",INDEX('LŠZ P'!A$2:AP$2000,B1233,20),INDEX('LŠZ H'!A$2:AI$2000,B1233,20))</f>
        <v>0</v>
      </c>
      <c r="M1233" s="456" t="str">
        <f>IF(A1233="P",CONCATENATE(INDEX('LŠZ P'!A$2:AP$2000,B1233,3),"/",INDEX('LŠZ P'!A$2:AP$2000,B1233,4)),CONCATENATE(INDEX('LŠZ H'!A$2:AI$2000,B1233,3),"/",INDEX('LŠZ H'!A$2:AI$2000,B1233,4)))</f>
        <v>/</v>
      </c>
      <c r="N1233" s="459" t="e">
        <f>IF(A1233="P",CONCATENATE(INDEX('LŠZ P'!A$2:AP$2000,B1233,23),";",INDEX('LŠZ P'!A$2:AP$2000,B1233,42)),CONCATENATE(INDEX('LŠZ H'!A$2:AI$2000,B1233,23),";",INDEX('LŠZ H'!A$2:AI$2000,B1233,39)))</f>
        <v>#REF!</v>
      </c>
      <c r="O1233" s="464"/>
      <c r="P1233" s="602"/>
    </row>
    <row r="1234" spans="1:16" s="600" customFormat="1" x14ac:dyDescent="0.2">
      <c r="A1234" s="461"/>
      <c r="B1234" s="603"/>
      <c r="C1234" s="454">
        <v>1231</v>
      </c>
      <c r="D1234" s="288">
        <f>IF(A1234="P",INDEX('LŠZ P'!A$2:AP$2000,B1234,11),INDEX('LŠZ H'!A$2:AI$2000,B1234,11))</f>
        <v>0</v>
      </c>
      <c r="E1234" s="456">
        <f>IF(A1234="P",INDEX('LŠZ P'!A$2:AP$2000,B1234,5),INDEX('LŠZ H'!A$2:AI$2000,B1234,5))</f>
        <v>0</v>
      </c>
      <c r="F1234" s="457">
        <f>IF(A1234="P",INDEX('LŠZ P'!A$2:AP$2000,B1234,6),INDEX('LŠZ H'!A$2:AI$2000,B1234,6))</f>
        <v>0</v>
      </c>
      <c r="G1234" s="289">
        <f>IF(A1234="P",INDEX('LŠZ P'!A$2:AP$2000,B1234,21),INDEX('LŠZ H'!A$2:AI$2000,B1234,21))</f>
        <v>0</v>
      </c>
      <c r="H1234" s="457">
        <f>IF(A1234="P",INDEX('LŠZ P'!A$2:AP$2000,B1234,17),INDEX('LŠZ H'!A$2:AI$2000,B1234,17))</f>
        <v>0</v>
      </c>
      <c r="I1234" s="254"/>
      <c r="J1234" s="289">
        <f>IF(A1234="P",INDEX('LŠZ P'!A$2:AP$2000,B1234,2),INDEX('LŠZ H'!A$2:AI$2000,B1234,2))</f>
        <v>0</v>
      </c>
      <c r="K1234" s="458" t="str">
        <f>IF(A1234="P",CONCATENATE(INDEX('LŠZ P'!A$2:AP$2000,B1234,24),",",INDEX('LŠZ P'!A$2:AP$2000,B1234,26)," ",INDEX('LŠZ P'!A$2:AP$2000,B1234,25)),CONCATENATE(INDEX('LŠZ H'!A$2:AI$2000,B1234,24),",",INDEX('LŠZ H'!A$2:AI$2000,B1234,26)," ",INDEX('LŠZ H'!A$2:AI$2000,B1234,25)))</f>
        <v xml:space="preserve">, </v>
      </c>
      <c r="L1234" s="456">
        <f>IF(A1234="P",INDEX('LŠZ P'!A$2:AP$2000,B1234,20),INDEX('LŠZ H'!A$2:AI$2000,B1234,20))</f>
        <v>0</v>
      </c>
      <c r="M1234" s="456" t="str">
        <f>IF(A1234="P",CONCATENATE(INDEX('LŠZ P'!A$2:AP$2000,B1234,3),"/",INDEX('LŠZ P'!A$2:AP$2000,B1234,4)),CONCATENATE(INDEX('LŠZ H'!A$2:AI$2000,B1234,3),"/",INDEX('LŠZ H'!A$2:AI$2000,B1234,4)))</f>
        <v>/</v>
      </c>
      <c r="N1234" s="459" t="e">
        <f>IF(A1234="P",CONCATENATE(INDEX('LŠZ P'!A$2:AP$2000,B1234,23),";",INDEX('LŠZ P'!A$2:AP$2000,B1234,42)),CONCATENATE(INDEX('LŠZ H'!A$2:AI$2000,B1234,23),";",INDEX('LŠZ H'!A$2:AI$2000,B1234,39)))</f>
        <v>#REF!</v>
      </c>
      <c r="O1234" s="464"/>
      <c r="P1234" s="602"/>
    </row>
    <row r="1235" spans="1:16" s="600" customFormat="1" x14ac:dyDescent="0.2">
      <c r="A1235" s="461"/>
      <c r="B1235" s="603"/>
      <c r="C1235" s="454">
        <v>1232</v>
      </c>
      <c r="D1235" s="288">
        <f>IF(A1235="P",INDEX('LŠZ P'!A$2:AP$2000,B1235,11),INDEX('LŠZ H'!A$2:AI$2000,B1235,11))</f>
        <v>0</v>
      </c>
      <c r="E1235" s="456">
        <f>IF(A1235="P",INDEX('LŠZ P'!A$2:AP$2000,B1235,5),INDEX('LŠZ H'!A$2:AI$2000,B1235,5))</f>
        <v>0</v>
      </c>
      <c r="F1235" s="457">
        <f>IF(A1235="P",INDEX('LŠZ P'!A$2:AP$2000,B1235,6),INDEX('LŠZ H'!A$2:AI$2000,B1235,6))</f>
        <v>0</v>
      </c>
      <c r="G1235" s="289">
        <f>IF(A1235="P",INDEX('LŠZ P'!A$2:AP$2000,B1235,21),INDEX('LŠZ H'!A$2:AI$2000,B1235,21))</f>
        <v>0</v>
      </c>
      <c r="H1235" s="457">
        <f>IF(A1235="P",INDEX('LŠZ P'!A$2:AP$2000,B1235,17),INDEX('LŠZ H'!A$2:AI$2000,B1235,17))</f>
        <v>0</v>
      </c>
      <c r="I1235" s="254"/>
      <c r="J1235" s="289">
        <f>IF(A1235="P",INDEX('LŠZ P'!A$2:AP$2000,B1235,2),INDEX('LŠZ H'!A$2:AI$2000,B1235,2))</f>
        <v>0</v>
      </c>
      <c r="K1235" s="458" t="str">
        <f>IF(A1235="P",CONCATENATE(INDEX('LŠZ P'!A$2:AP$2000,B1235,24),",",INDEX('LŠZ P'!A$2:AP$2000,B1235,26)," ",INDEX('LŠZ P'!A$2:AP$2000,B1235,25)),CONCATENATE(INDEX('LŠZ H'!A$2:AI$2000,B1235,24),",",INDEX('LŠZ H'!A$2:AI$2000,B1235,26)," ",INDEX('LŠZ H'!A$2:AI$2000,B1235,25)))</f>
        <v xml:space="preserve">, </v>
      </c>
      <c r="L1235" s="456">
        <f>IF(A1235="P",INDEX('LŠZ P'!A$2:AP$2000,B1235,20),INDEX('LŠZ H'!A$2:AI$2000,B1235,20))</f>
        <v>0</v>
      </c>
      <c r="M1235" s="456" t="str">
        <f>IF(A1235="P",CONCATENATE(INDEX('LŠZ P'!A$2:AP$2000,B1235,3),"/",INDEX('LŠZ P'!A$2:AP$2000,B1235,4)),CONCATENATE(INDEX('LŠZ H'!A$2:AI$2000,B1235,3),"/",INDEX('LŠZ H'!A$2:AI$2000,B1235,4)))</f>
        <v>/</v>
      </c>
      <c r="N1235" s="459" t="e">
        <f>IF(A1235="P",CONCATENATE(INDEX('LŠZ P'!A$2:AP$2000,B1235,23),";",INDEX('LŠZ P'!A$2:AP$2000,B1235,42)),CONCATENATE(INDEX('LŠZ H'!A$2:AI$2000,B1235,23),";",INDEX('LŠZ H'!A$2:AI$2000,B1235,39)))</f>
        <v>#REF!</v>
      </c>
      <c r="O1235" s="464"/>
      <c r="P1235" s="602"/>
    </row>
    <row r="1236" spans="1:16" s="600" customFormat="1" x14ac:dyDescent="0.2">
      <c r="A1236" s="461"/>
      <c r="B1236" s="603"/>
      <c r="C1236" s="454">
        <v>1233</v>
      </c>
      <c r="D1236" s="288">
        <f>IF(A1236="P",INDEX('LŠZ P'!A$2:AP$2000,B1236,11),INDEX('LŠZ H'!A$2:AI$2000,B1236,11))</f>
        <v>0</v>
      </c>
      <c r="E1236" s="456">
        <f>IF(A1236="P",INDEX('LŠZ P'!A$2:AP$2000,B1236,5),INDEX('LŠZ H'!A$2:AI$2000,B1236,5))</f>
        <v>0</v>
      </c>
      <c r="F1236" s="457">
        <f>IF(A1236="P",INDEX('LŠZ P'!A$2:AP$2000,B1236,6),INDEX('LŠZ H'!A$2:AI$2000,B1236,6))</f>
        <v>0</v>
      </c>
      <c r="G1236" s="289">
        <f>IF(A1236="P",INDEX('LŠZ P'!A$2:AP$2000,B1236,21),INDEX('LŠZ H'!A$2:AI$2000,B1236,21))</f>
        <v>0</v>
      </c>
      <c r="H1236" s="457">
        <f>IF(A1236="P",INDEX('LŠZ P'!A$2:AP$2000,B1236,17),INDEX('LŠZ H'!A$2:AI$2000,B1236,17))</f>
        <v>0</v>
      </c>
      <c r="I1236" s="254"/>
      <c r="J1236" s="289">
        <f>IF(A1236="P",INDEX('LŠZ P'!A$2:AP$2000,B1236,2),INDEX('LŠZ H'!A$2:AI$2000,B1236,2))</f>
        <v>0</v>
      </c>
      <c r="K1236" s="458" t="str">
        <f>IF(A1236="P",CONCATENATE(INDEX('LŠZ P'!A$2:AP$2000,B1236,24),",",INDEX('LŠZ P'!A$2:AP$2000,B1236,26)," ",INDEX('LŠZ P'!A$2:AP$2000,B1236,25)),CONCATENATE(INDEX('LŠZ H'!A$2:AI$2000,B1236,24),",",INDEX('LŠZ H'!A$2:AI$2000,B1236,26)," ",INDEX('LŠZ H'!A$2:AI$2000,B1236,25)))</f>
        <v xml:space="preserve">, </v>
      </c>
      <c r="L1236" s="456">
        <f>IF(A1236="P",INDEX('LŠZ P'!A$2:AP$2000,B1236,20),INDEX('LŠZ H'!A$2:AI$2000,B1236,20))</f>
        <v>0</v>
      </c>
      <c r="M1236" s="456" t="str">
        <f>IF(A1236="P",CONCATENATE(INDEX('LŠZ P'!A$2:AP$2000,B1236,3),"/",INDEX('LŠZ P'!A$2:AP$2000,B1236,4)),CONCATENATE(INDEX('LŠZ H'!A$2:AI$2000,B1236,3),"/",INDEX('LŠZ H'!A$2:AI$2000,B1236,4)))</f>
        <v>/</v>
      </c>
      <c r="N1236" s="459" t="e">
        <f>IF(A1236="P",CONCATENATE(INDEX('LŠZ P'!A$2:AP$2000,B1236,23),";",INDEX('LŠZ P'!A$2:AP$2000,B1236,42)),CONCATENATE(INDEX('LŠZ H'!A$2:AI$2000,B1236,23),";",INDEX('LŠZ H'!A$2:AI$2000,B1236,39)))</f>
        <v>#REF!</v>
      </c>
      <c r="O1236" s="464"/>
      <c r="P1236" s="602"/>
    </row>
    <row r="1237" spans="1:16" s="600" customFormat="1" x14ac:dyDescent="0.2">
      <c r="A1237" s="461"/>
      <c r="B1237" s="603"/>
      <c r="C1237" s="454">
        <v>1234</v>
      </c>
      <c r="D1237" s="288">
        <f>IF(A1237="P",INDEX('LŠZ P'!A$2:AP$2000,B1237,11),INDEX('LŠZ H'!A$2:AI$2000,B1237,11))</f>
        <v>0</v>
      </c>
      <c r="E1237" s="456">
        <f>IF(A1237="P",INDEX('LŠZ P'!A$2:AP$2000,B1237,5),INDEX('LŠZ H'!A$2:AI$2000,B1237,5))</f>
        <v>0</v>
      </c>
      <c r="F1237" s="457">
        <f>IF(A1237="P",INDEX('LŠZ P'!A$2:AP$2000,B1237,6),INDEX('LŠZ H'!A$2:AI$2000,B1237,6))</f>
        <v>0</v>
      </c>
      <c r="G1237" s="289">
        <f>IF(A1237="P",INDEX('LŠZ P'!A$2:AP$2000,B1237,21),INDEX('LŠZ H'!A$2:AI$2000,B1237,21))</f>
        <v>0</v>
      </c>
      <c r="H1237" s="457">
        <f>IF(A1237="P",INDEX('LŠZ P'!A$2:AP$2000,B1237,17),INDEX('LŠZ H'!A$2:AI$2000,B1237,17))</f>
        <v>0</v>
      </c>
      <c r="I1237" s="254"/>
      <c r="J1237" s="289">
        <f>IF(A1237="P",INDEX('LŠZ P'!A$2:AP$2000,B1237,2),INDEX('LŠZ H'!A$2:AI$2000,B1237,2))</f>
        <v>0</v>
      </c>
      <c r="K1237" s="458" t="str">
        <f>IF(A1237="P",CONCATENATE(INDEX('LŠZ P'!A$2:AP$2000,B1237,24),",",INDEX('LŠZ P'!A$2:AP$2000,B1237,26)," ",INDEX('LŠZ P'!A$2:AP$2000,B1237,25)),CONCATENATE(INDEX('LŠZ H'!A$2:AI$2000,B1237,24),",",INDEX('LŠZ H'!A$2:AI$2000,B1237,26)," ",INDEX('LŠZ H'!A$2:AI$2000,B1237,25)))</f>
        <v xml:space="preserve">, </v>
      </c>
      <c r="L1237" s="456">
        <f>IF(A1237="P",INDEX('LŠZ P'!A$2:AP$2000,B1237,20),INDEX('LŠZ H'!A$2:AI$2000,B1237,20))</f>
        <v>0</v>
      </c>
      <c r="M1237" s="456" t="str">
        <f>IF(A1237="P",CONCATENATE(INDEX('LŠZ P'!A$2:AP$2000,B1237,3),"/",INDEX('LŠZ P'!A$2:AP$2000,B1237,4)),CONCATENATE(INDEX('LŠZ H'!A$2:AI$2000,B1237,3),"/",INDEX('LŠZ H'!A$2:AI$2000,B1237,4)))</f>
        <v>/</v>
      </c>
      <c r="N1237" s="459" t="e">
        <f>IF(A1237="P",CONCATENATE(INDEX('LŠZ P'!A$2:AP$2000,B1237,23),";",INDEX('LŠZ P'!A$2:AP$2000,B1237,42)),CONCATENATE(INDEX('LŠZ H'!A$2:AI$2000,B1237,23),";",INDEX('LŠZ H'!A$2:AI$2000,B1237,39)))</f>
        <v>#REF!</v>
      </c>
      <c r="O1237" s="464"/>
      <c r="P1237" s="602"/>
    </row>
    <row r="1238" spans="1:16" s="600" customFormat="1" x14ac:dyDescent="0.2">
      <c r="A1238" s="461"/>
      <c r="B1238" s="603"/>
      <c r="C1238" s="454">
        <v>1235</v>
      </c>
      <c r="D1238" s="288">
        <f>IF(A1238="P",INDEX('LŠZ P'!A$2:AP$2000,B1238,11),INDEX('LŠZ H'!A$2:AI$2000,B1238,11))</f>
        <v>0</v>
      </c>
      <c r="E1238" s="456">
        <f>IF(A1238="P",INDEX('LŠZ P'!A$2:AP$2000,B1238,5),INDEX('LŠZ H'!A$2:AI$2000,B1238,5))</f>
        <v>0</v>
      </c>
      <c r="F1238" s="457">
        <f>IF(A1238="P",INDEX('LŠZ P'!A$2:AP$2000,B1238,6),INDEX('LŠZ H'!A$2:AI$2000,B1238,6))</f>
        <v>0</v>
      </c>
      <c r="G1238" s="289">
        <f>IF(A1238="P",INDEX('LŠZ P'!A$2:AP$2000,B1238,21),INDEX('LŠZ H'!A$2:AI$2000,B1238,21))</f>
        <v>0</v>
      </c>
      <c r="H1238" s="457">
        <f>IF(A1238="P",INDEX('LŠZ P'!A$2:AP$2000,B1238,17),INDEX('LŠZ H'!A$2:AI$2000,B1238,17))</f>
        <v>0</v>
      </c>
      <c r="I1238" s="254"/>
      <c r="J1238" s="289">
        <f>IF(A1238="P",INDEX('LŠZ P'!A$2:AP$2000,B1238,2),INDEX('LŠZ H'!A$2:AI$2000,B1238,2))</f>
        <v>0</v>
      </c>
      <c r="K1238" s="458" t="str">
        <f>IF(A1238="P",CONCATENATE(INDEX('LŠZ P'!A$2:AP$2000,B1238,24),",",INDEX('LŠZ P'!A$2:AP$2000,B1238,26)," ",INDEX('LŠZ P'!A$2:AP$2000,B1238,25)),CONCATENATE(INDEX('LŠZ H'!A$2:AI$2000,B1238,24),",",INDEX('LŠZ H'!A$2:AI$2000,B1238,26)," ",INDEX('LŠZ H'!A$2:AI$2000,B1238,25)))</f>
        <v xml:space="preserve">, </v>
      </c>
      <c r="L1238" s="456">
        <f>IF(A1238="P",INDEX('LŠZ P'!A$2:AP$2000,B1238,20),INDEX('LŠZ H'!A$2:AI$2000,B1238,20))</f>
        <v>0</v>
      </c>
      <c r="M1238" s="456" t="str">
        <f>IF(A1238="P",CONCATENATE(INDEX('LŠZ P'!A$2:AP$2000,B1238,3),"/",INDEX('LŠZ P'!A$2:AP$2000,B1238,4)),CONCATENATE(INDEX('LŠZ H'!A$2:AI$2000,B1238,3),"/",INDEX('LŠZ H'!A$2:AI$2000,B1238,4)))</f>
        <v>/</v>
      </c>
      <c r="N1238" s="459" t="e">
        <f>IF(A1238="P",CONCATENATE(INDEX('LŠZ P'!A$2:AP$2000,B1238,23),";",INDEX('LŠZ P'!A$2:AP$2000,B1238,42)),CONCATENATE(INDEX('LŠZ H'!A$2:AI$2000,B1238,23),";",INDEX('LŠZ H'!A$2:AI$2000,B1238,39)))</f>
        <v>#REF!</v>
      </c>
      <c r="O1238" s="464"/>
      <c r="P1238" s="602"/>
    </row>
    <row r="1239" spans="1:16" s="600" customFormat="1" x14ac:dyDescent="0.2">
      <c r="A1239" s="461"/>
      <c r="B1239" s="603"/>
      <c r="C1239" s="454">
        <v>1236</v>
      </c>
      <c r="D1239" s="288">
        <f>IF(A1239="P",INDEX('LŠZ P'!A$2:AP$2000,B1239,11),INDEX('LŠZ H'!A$2:AI$2000,B1239,11))</f>
        <v>0</v>
      </c>
      <c r="E1239" s="456">
        <f>IF(A1239="P",INDEX('LŠZ P'!A$2:AP$2000,B1239,5),INDEX('LŠZ H'!A$2:AI$2000,B1239,5))</f>
        <v>0</v>
      </c>
      <c r="F1239" s="457">
        <f>IF(A1239="P",INDEX('LŠZ P'!A$2:AP$2000,B1239,6),INDEX('LŠZ H'!A$2:AI$2000,B1239,6))</f>
        <v>0</v>
      </c>
      <c r="G1239" s="289">
        <f>IF(A1239="P",INDEX('LŠZ P'!A$2:AP$2000,B1239,21),INDEX('LŠZ H'!A$2:AI$2000,B1239,21))</f>
        <v>0</v>
      </c>
      <c r="H1239" s="457">
        <f>IF(A1239="P",INDEX('LŠZ P'!A$2:AP$2000,B1239,17),INDEX('LŠZ H'!A$2:AI$2000,B1239,17))</f>
        <v>0</v>
      </c>
      <c r="I1239" s="254"/>
      <c r="J1239" s="289">
        <f>IF(A1239="P",INDEX('LŠZ P'!A$2:AP$2000,B1239,2),INDEX('LŠZ H'!A$2:AI$2000,B1239,2))</f>
        <v>0</v>
      </c>
      <c r="K1239" s="458" t="str">
        <f>IF(A1239="P",CONCATENATE(INDEX('LŠZ P'!A$2:AP$2000,B1239,24),",",INDEX('LŠZ P'!A$2:AP$2000,B1239,26)," ",INDEX('LŠZ P'!A$2:AP$2000,B1239,25)),CONCATENATE(INDEX('LŠZ H'!A$2:AI$2000,B1239,24),",",INDEX('LŠZ H'!A$2:AI$2000,B1239,26)," ",INDEX('LŠZ H'!A$2:AI$2000,B1239,25)))</f>
        <v xml:space="preserve">, </v>
      </c>
      <c r="L1239" s="456">
        <f>IF(A1239="P",INDEX('LŠZ P'!A$2:AP$2000,B1239,20),INDEX('LŠZ H'!A$2:AI$2000,B1239,20))</f>
        <v>0</v>
      </c>
      <c r="M1239" s="456" t="str">
        <f>IF(A1239="P",CONCATENATE(INDEX('LŠZ P'!A$2:AP$2000,B1239,3),"/",INDEX('LŠZ P'!A$2:AP$2000,B1239,4)),CONCATENATE(INDEX('LŠZ H'!A$2:AI$2000,B1239,3),"/",INDEX('LŠZ H'!A$2:AI$2000,B1239,4)))</f>
        <v>/</v>
      </c>
      <c r="N1239" s="459" t="e">
        <f>IF(A1239="P",CONCATENATE(INDEX('LŠZ P'!A$2:AP$2000,B1239,23),";",INDEX('LŠZ P'!A$2:AP$2000,B1239,42)),CONCATENATE(INDEX('LŠZ H'!A$2:AI$2000,B1239,23),";",INDEX('LŠZ H'!A$2:AI$2000,B1239,39)))</f>
        <v>#REF!</v>
      </c>
      <c r="O1239" s="464"/>
      <c r="P1239" s="602"/>
    </row>
    <row r="1240" spans="1:16" s="600" customFormat="1" x14ac:dyDescent="0.2">
      <c r="A1240" s="461"/>
      <c r="B1240" s="603"/>
      <c r="C1240" s="454">
        <v>1237</v>
      </c>
      <c r="D1240" s="288">
        <f>IF(A1240="P",INDEX('LŠZ P'!A$2:AP$2000,B1240,11),INDEX('LŠZ H'!A$2:AI$2000,B1240,11))</f>
        <v>0</v>
      </c>
      <c r="E1240" s="456">
        <f>IF(A1240="P",INDEX('LŠZ P'!A$2:AP$2000,B1240,5),INDEX('LŠZ H'!A$2:AI$2000,B1240,5))</f>
        <v>0</v>
      </c>
      <c r="F1240" s="457">
        <f>IF(A1240="P",INDEX('LŠZ P'!A$2:AP$2000,B1240,6),INDEX('LŠZ H'!A$2:AI$2000,B1240,6))</f>
        <v>0</v>
      </c>
      <c r="G1240" s="289">
        <f>IF(A1240="P",INDEX('LŠZ P'!A$2:AP$2000,B1240,21),INDEX('LŠZ H'!A$2:AI$2000,B1240,21))</f>
        <v>0</v>
      </c>
      <c r="H1240" s="457">
        <f>IF(A1240="P",INDEX('LŠZ P'!A$2:AP$2000,B1240,17),INDEX('LŠZ H'!A$2:AI$2000,B1240,17))</f>
        <v>0</v>
      </c>
      <c r="I1240" s="254"/>
      <c r="J1240" s="289">
        <f>IF(A1240="P",INDEX('LŠZ P'!A$2:AP$2000,B1240,2),INDEX('LŠZ H'!A$2:AI$2000,B1240,2))</f>
        <v>0</v>
      </c>
      <c r="K1240" s="458" t="str">
        <f>IF(A1240="P",CONCATENATE(INDEX('LŠZ P'!A$2:AP$2000,B1240,24),",",INDEX('LŠZ P'!A$2:AP$2000,B1240,26)," ",INDEX('LŠZ P'!A$2:AP$2000,B1240,25)),CONCATENATE(INDEX('LŠZ H'!A$2:AI$2000,B1240,24),",",INDEX('LŠZ H'!A$2:AI$2000,B1240,26)," ",INDEX('LŠZ H'!A$2:AI$2000,B1240,25)))</f>
        <v xml:space="preserve">, </v>
      </c>
      <c r="L1240" s="456">
        <f>IF(A1240="P",INDEX('LŠZ P'!A$2:AP$2000,B1240,20),INDEX('LŠZ H'!A$2:AI$2000,B1240,20))</f>
        <v>0</v>
      </c>
      <c r="M1240" s="456" t="str">
        <f>IF(A1240="P",CONCATENATE(INDEX('LŠZ P'!A$2:AP$2000,B1240,3),"/",INDEX('LŠZ P'!A$2:AP$2000,B1240,4)),CONCATENATE(INDEX('LŠZ H'!A$2:AI$2000,B1240,3),"/",INDEX('LŠZ H'!A$2:AI$2000,B1240,4)))</f>
        <v>/</v>
      </c>
      <c r="N1240" s="459" t="e">
        <f>IF(A1240="P",CONCATENATE(INDEX('LŠZ P'!A$2:AP$2000,B1240,23),";",INDEX('LŠZ P'!A$2:AP$2000,B1240,42)),CONCATENATE(INDEX('LŠZ H'!A$2:AI$2000,B1240,23),";",INDEX('LŠZ H'!A$2:AI$2000,B1240,39)))</f>
        <v>#REF!</v>
      </c>
      <c r="O1240" s="464"/>
      <c r="P1240" s="602"/>
    </row>
    <row r="1241" spans="1:16" s="600" customFormat="1" x14ac:dyDescent="0.2">
      <c r="A1241" s="461"/>
      <c r="B1241" s="603"/>
      <c r="C1241" s="454">
        <v>1238</v>
      </c>
      <c r="D1241" s="288">
        <f>IF(A1241="P",INDEX('LŠZ P'!A$2:AP$2000,B1241,11),INDEX('LŠZ H'!A$2:AI$2000,B1241,11))</f>
        <v>0</v>
      </c>
      <c r="E1241" s="456">
        <f>IF(A1241="P",INDEX('LŠZ P'!A$2:AP$2000,B1241,5),INDEX('LŠZ H'!A$2:AI$2000,B1241,5))</f>
        <v>0</v>
      </c>
      <c r="F1241" s="457">
        <f>IF(A1241="P",INDEX('LŠZ P'!A$2:AP$2000,B1241,6),INDEX('LŠZ H'!A$2:AI$2000,B1241,6))</f>
        <v>0</v>
      </c>
      <c r="G1241" s="289">
        <f>IF(A1241="P",INDEX('LŠZ P'!A$2:AP$2000,B1241,21),INDEX('LŠZ H'!A$2:AI$2000,B1241,21))</f>
        <v>0</v>
      </c>
      <c r="H1241" s="457">
        <f>IF(A1241="P",INDEX('LŠZ P'!A$2:AP$2000,B1241,17),INDEX('LŠZ H'!A$2:AI$2000,B1241,17))</f>
        <v>0</v>
      </c>
      <c r="I1241" s="254"/>
      <c r="J1241" s="289">
        <f>IF(A1241="P",INDEX('LŠZ P'!A$2:AP$2000,B1241,2),INDEX('LŠZ H'!A$2:AI$2000,B1241,2))</f>
        <v>0</v>
      </c>
      <c r="K1241" s="458" t="str">
        <f>IF(A1241="P",CONCATENATE(INDEX('LŠZ P'!A$2:AP$2000,B1241,24),",",INDEX('LŠZ P'!A$2:AP$2000,B1241,26)," ",INDEX('LŠZ P'!A$2:AP$2000,B1241,25)),CONCATENATE(INDEX('LŠZ H'!A$2:AI$2000,B1241,24),",",INDEX('LŠZ H'!A$2:AI$2000,B1241,26)," ",INDEX('LŠZ H'!A$2:AI$2000,B1241,25)))</f>
        <v xml:space="preserve">, </v>
      </c>
      <c r="L1241" s="456">
        <f>IF(A1241="P",INDEX('LŠZ P'!A$2:AP$2000,B1241,20),INDEX('LŠZ H'!A$2:AI$2000,B1241,20))</f>
        <v>0</v>
      </c>
      <c r="M1241" s="456" t="str">
        <f>IF(A1241="P",CONCATENATE(INDEX('LŠZ P'!A$2:AP$2000,B1241,3),"/",INDEX('LŠZ P'!A$2:AP$2000,B1241,4)),CONCATENATE(INDEX('LŠZ H'!A$2:AI$2000,B1241,3),"/",INDEX('LŠZ H'!A$2:AI$2000,B1241,4)))</f>
        <v>/</v>
      </c>
      <c r="N1241" s="459" t="e">
        <f>IF(A1241="P",CONCATENATE(INDEX('LŠZ P'!A$2:AP$2000,B1241,23),";",INDEX('LŠZ P'!A$2:AP$2000,B1241,42)),CONCATENATE(INDEX('LŠZ H'!A$2:AI$2000,B1241,23),";",INDEX('LŠZ H'!A$2:AI$2000,B1241,39)))</f>
        <v>#REF!</v>
      </c>
      <c r="O1241" s="464"/>
      <c r="P1241" s="602"/>
    </row>
    <row r="1242" spans="1:16" s="600" customFormat="1" x14ac:dyDescent="0.2">
      <c r="A1242" s="461"/>
      <c r="B1242" s="603"/>
      <c r="C1242" s="454">
        <v>1239</v>
      </c>
      <c r="D1242" s="288">
        <f>IF(A1242="P",INDEX('LŠZ P'!A$2:AP$2000,B1242,11),INDEX('LŠZ H'!A$2:AI$2000,B1242,11))</f>
        <v>0</v>
      </c>
      <c r="E1242" s="456">
        <f>IF(A1242="P",INDEX('LŠZ P'!A$2:AP$2000,B1242,5),INDEX('LŠZ H'!A$2:AI$2000,B1242,5))</f>
        <v>0</v>
      </c>
      <c r="F1242" s="457">
        <f>IF(A1242="P",INDEX('LŠZ P'!A$2:AP$2000,B1242,6),INDEX('LŠZ H'!A$2:AI$2000,B1242,6))</f>
        <v>0</v>
      </c>
      <c r="G1242" s="289">
        <f>IF(A1242="P",INDEX('LŠZ P'!A$2:AP$2000,B1242,21),INDEX('LŠZ H'!A$2:AI$2000,B1242,21))</f>
        <v>0</v>
      </c>
      <c r="H1242" s="457">
        <f>IF(A1242="P",INDEX('LŠZ P'!A$2:AP$2000,B1242,17),INDEX('LŠZ H'!A$2:AI$2000,B1242,17))</f>
        <v>0</v>
      </c>
      <c r="I1242" s="254"/>
      <c r="J1242" s="289">
        <f>IF(A1242="P",INDEX('LŠZ P'!A$2:AP$2000,B1242,2),INDEX('LŠZ H'!A$2:AI$2000,B1242,2))</f>
        <v>0</v>
      </c>
      <c r="K1242" s="458" t="str">
        <f>IF(A1242="P",CONCATENATE(INDEX('LŠZ P'!A$2:AP$2000,B1242,24),",",INDEX('LŠZ P'!A$2:AP$2000,B1242,26)," ",INDEX('LŠZ P'!A$2:AP$2000,B1242,25)),CONCATENATE(INDEX('LŠZ H'!A$2:AI$2000,B1242,24),",",INDEX('LŠZ H'!A$2:AI$2000,B1242,26)," ",INDEX('LŠZ H'!A$2:AI$2000,B1242,25)))</f>
        <v xml:space="preserve">, </v>
      </c>
      <c r="L1242" s="456">
        <f>IF(A1242="P",INDEX('LŠZ P'!A$2:AP$2000,B1242,20),INDEX('LŠZ H'!A$2:AI$2000,B1242,20))</f>
        <v>0</v>
      </c>
      <c r="M1242" s="456" t="str">
        <f>IF(A1242="P",CONCATENATE(INDEX('LŠZ P'!A$2:AP$2000,B1242,3),"/",INDEX('LŠZ P'!A$2:AP$2000,B1242,4)),CONCATENATE(INDEX('LŠZ H'!A$2:AI$2000,B1242,3),"/",INDEX('LŠZ H'!A$2:AI$2000,B1242,4)))</f>
        <v>/</v>
      </c>
      <c r="N1242" s="459" t="e">
        <f>IF(A1242="P",CONCATENATE(INDEX('LŠZ P'!A$2:AP$2000,B1242,23),";",INDEX('LŠZ P'!A$2:AP$2000,B1242,42)),CONCATENATE(INDEX('LŠZ H'!A$2:AI$2000,B1242,23),";",INDEX('LŠZ H'!A$2:AI$2000,B1242,39)))</f>
        <v>#REF!</v>
      </c>
      <c r="O1242" s="464"/>
      <c r="P1242" s="602"/>
    </row>
    <row r="1243" spans="1:16" s="600" customFormat="1" x14ac:dyDescent="0.2">
      <c r="A1243" s="461"/>
      <c r="B1243" s="603"/>
      <c r="C1243" s="454">
        <v>1240</v>
      </c>
      <c r="D1243" s="288">
        <f>IF(A1243="P",INDEX('LŠZ P'!A$2:AP$2000,B1243,11),INDEX('LŠZ H'!A$2:AI$2000,B1243,11))</f>
        <v>0</v>
      </c>
      <c r="E1243" s="456">
        <f>IF(A1243="P",INDEX('LŠZ P'!A$2:AP$2000,B1243,5),INDEX('LŠZ H'!A$2:AI$2000,B1243,5))</f>
        <v>0</v>
      </c>
      <c r="F1243" s="457">
        <f>IF(A1243="P",INDEX('LŠZ P'!A$2:AP$2000,B1243,6),INDEX('LŠZ H'!A$2:AI$2000,B1243,6))</f>
        <v>0</v>
      </c>
      <c r="G1243" s="289">
        <f>IF(A1243="P",INDEX('LŠZ P'!A$2:AP$2000,B1243,21),INDEX('LŠZ H'!A$2:AI$2000,B1243,21))</f>
        <v>0</v>
      </c>
      <c r="H1243" s="457">
        <f>IF(A1243="P",INDEX('LŠZ P'!A$2:AP$2000,B1243,17),INDEX('LŠZ H'!A$2:AI$2000,B1243,17))</f>
        <v>0</v>
      </c>
      <c r="I1243" s="254"/>
      <c r="J1243" s="289">
        <f>IF(A1243="P",INDEX('LŠZ P'!A$2:AP$2000,B1243,2),INDEX('LŠZ H'!A$2:AI$2000,B1243,2))</f>
        <v>0</v>
      </c>
      <c r="K1243" s="458" t="str">
        <f>IF(A1243="P",CONCATENATE(INDEX('LŠZ P'!A$2:AP$2000,B1243,24),",",INDEX('LŠZ P'!A$2:AP$2000,B1243,26)," ",INDEX('LŠZ P'!A$2:AP$2000,B1243,25)),CONCATENATE(INDEX('LŠZ H'!A$2:AI$2000,B1243,24),",",INDEX('LŠZ H'!A$2:AI$2000,B1243,26)," ",INDEX('LŠZ H'!A$2:AI$2000,B1243,25)))</f>
        <v xml:space="preserve">, </v>
      </c>
      <c r="L1243" s="456">
        <f>IF(A1243="P",INDEX('LŠZ P'!A$2:AP$2000,B1243,20),INDEX('LŠZ H'!A$2:AI$2000,B1243,20))</f>
        <v>0</v>
      </c>
      <c r="M1243" s="456" t="str">
        <f>IF(A1243="P",CONCATENATE(INDEX('LŠZ P'!A$2:AP$2000,B1243,3),"/",INDEX('LŠZ P'!A$2:AP$2000,B1243,4)),CONCATENATE(INDEX('LŠZ H'!A$2:AI$2000,B1243,3),"/",INDEX('LŠZ H'!A$2:AI$2000,B1243,4)))</f>
        <v>/</v>
      </c>
      <c r="N1243" s="459" t="e">
        <f>IF(A1243="P",CONCATENATE(INDEX('LŠZ P'!A$2:AP$2000,B1243,23),";",INDEX('LŠZ P'!A$2:AP$2000,B1243,42)),CONCATENATE(INDEX('LŠZ H'!A$2:AI$2000,B1243,23),";",INDEX('LŠZ H'!A$2:AI$2000,B1243,39)))</f>
        <v>#REF!</v>
      </c>
      <c r="O1243" s="464"/>
      <c r="P1243" s="602"/>
    </row>
    <row r="1244" spans="1:16" s="600" customFormat="1" x14ac:dyDescent="0.2">
      <c r="A1244" s="461"/>
      <c r="B1244" s="603"/>
      <c r="C1244" s="454">
        <v>1241</v>
      </c>
      <c r="D1244" s="288">
        <f>IF(A1244="P",INDEX('LŠZ P'!A$2:AP$2000,B1244,11),INDEX('LŠZ H'!A$2:AI$2000,B1244,11))</f>
        <v>0</v>
      </c>
      <c r="E1244" s="456">
        <f>IF(A1244="P",INDEX('LŠZ P'!A$2:AP$2000,B1244,5),INDEX('LŠZ H'!A$2:AI$2000,B1244,5))</f>
        <v>0</v>
      </c>
      <c r="F1244" s="457">
        <f>IF(A1244="P",INDEX('LŠZ P'!A$2:AP$2000,B1244,6),INDEX('LŠZ H'!A$2:AI$2000,B1244,6))</f>
        <v>0</v>
      </c>
      <c r="G1244" s="289">
        <f>IF(A1244="P",INDEX('LŠZ P'!A$2:AP$2000,B1244,21),INDEX('LŠZ H'!A$2:AI$2000,B1244,21))</f>
        <v>0</v>
      </c>
      <c r="H1244" s="457">
        <f>IF(A1244="P",INDEX('LŠZ P'!A$2:AP$2000,B1244,17),INDEX('LŠZ H'!A$2:AI$2000,B1244,17))</f>
        <v>0</v>
      </c>
      <c r="I1244" s="254"/>
      <c r="J1244" s="289">
        <f>IF(A1244="P",INDEX('LŠZ P'!A$2:AP$2000,B1244,2),INDEX('LŠZ H'!A$2:AI$2000,B1244,2))</f>
        <v>0</v>
      </c>
      <c r="K1244" s="458" t="str">
        <f>IF(A1244="P",CONCATENATE(INDEX('LŠZ P'!A$2:AP$2000,B1244,24),",",INDEX('LŠZ P'!A$2:AP$2000,B1244,26)," ",INDEX('LŠZ P'!A$2:AP$2000,B1244,25)),CONCATENATE(INDEX('LŠZ H'!A$2:AI$2000,B1244,24),",",INDEX('LŠZ H'!A$2:AI$2000,B1244,26)," ",INDEX('LŠZ H'!A$2:AI$2000,B1244,25)))</f>
        <v xml:space="preserve">, </v>
      </c>
      <c r="L1244" s="456">
        <f>IF(A1244="P",INDEX('LŠZ P'!A$2:AP$2000,B1244,20),INDEX('LŠZ H'!A$2:AI$2000,B1244,20))</f>
        <v>0</v>
      </c>
      <c r="M1244" s="456" t="str">
        <f>IF(A1244="P",CONCATENATE(INDEX('LŠZ P'!A$2:AP$2000,B1244,3),"/",INDEX('LŠZ P'!A$2:AP$2000,B1244,4)),CONCATENATE(INDEX('LŠZ H'!A$2:AI$2000,B1244,3),"/",INDEX('LŠZ H'!A$2:AI$2000,B1244,4)))</f>
        <v>/</v>
      </c>
      <c r="N1244" s="459" t="e">
        <f>IF(A1244="P",CONCATENATE(INDEX('LŠZ P'!A$2:AP$2000,B1244,23),";",INDEX('LŠZ P'!A$2:AP$2000,B1244,42)),CONCATENATE(INDEX('LŠZ H'!A$2:AI$2000,B1244,23),";",INDEX('LŠZ H'!A$2:AI$2000,B1244,39)))</f>
        <v>#REF!</v>
      </c>
      <c r="O1244" s="464"/>
      <c r="P1244" s="602"/>
    </row>
    <row r="1245" spans="1:16" s="600" customFormat="1" x14ac:dyDescent="0.2">
      <c r="A1245" s="461"/>
      <c r="B1245" s="603"/>
      <c r="C1245" s="454">
        <v>1242</v>
      </c>
      <c r="D1245" s="288">
        <f>IF(A1245="P",INDEX('LŠZ P'!A$2:AP$2000,B1245,11),INDEX('LŠZ H'!A$2:AI$2000,B1245,11))</f>
        <v>0</v>
      </c>
      <c r="E1245" s="456">
        <f>IF(A1245="P",INDEX('LŠZ P'!A$2:AP$2000,B1245,5),INDEX('LŠZ H'!A$2:AI$2000,B1245,5))</f>
        <v>0</v>
      </c>
      <c r="F1245" s="457">
        <f>IF(A1245="P",INDEX('LŠZ P'!A$2:AP$2000,B1245,6),INDEX('LŠZ H'!A$2:AI$2000,B1245,6))</f>
        <v>0</v>
      </c>
      <c r="G1245" s="289">
        <f>IF(A1245="P",INDEX('LŠZ P'!A$2:AP$2000,B1245,21),INDEX('LŠZ H'!A$2:AI$2000,B1245,21))</f>
        <v>0</v>
      </c>
      <c r="H1245" s="457">
        <f>IF(A1245="P",INDEX('LŠZ P'!A$2:AP$2000,B1245,17),INDEX('LŠZ H'!A$2:AI$2000,B1245,17))</f>
        <v>0</v>
      </c>
      <c r="I1245" s="254"/>
      <c r="J1245" s="289">
        <f>IF(A1245="P",INDEX('LŠZ P'!A$2:AP$2000,B1245,2),INDEX('LŠZ H'!A$2:AI$2000,B1245,2))</f>
        <v>0</v>
      </c>
      <c r="K1245" s="458" t="str">
        <f>IF(A1245="P",CONCATENATE(INDEX('LŠZ P'!A$2:AP$2000,B1245,24),",",INDEX('LŠZ P'!A$2:AP$2000,B1245,26)," ",INDEX('LŠZ P'!A$2:AP$2000,B1245,25)),CONCATENATE(INDEX('LŠZ H'!A$2:AI$2000,B1245,24),",",INDEX('LŠZ H'!A$2:AI$2000,B1245,26)," ",INDEX('LŠZ H'!A$2:AI$2000,B1245,25)))</f>
        <v xml:space="preserve">, </v>
      </c>
      <c r="L1245" s="456">
        <f>IF(A1245="P",INDEX('LŠZ P'!A$2:AP$2000,B1245,20),INDEX('LŠZ H'!A$2:AI$2000,B1245,20))</f>
        <v>0</v>
      </c>
      <c r="M1245" s="456" t="str">
        <f>IF(A1245="P",CONCATENATE(INDEX('LŠZ P'!A$2:AP$2000,B1245,3),"/",INDEX('LŠZ P'!A$2:AP$2000,B1245,4)),CONCATENATE(INDEX('LŠZ H'!A$2:AI$2000,B1245,3),"/",INDEX('LŠZ H'!A$2:AI$2000,B1245,4)))</f>
        <v>/</v>
      </c>
      <c r="N1245" s="459" t="e">
        <f>IF(A1245="P",CONCATENATE(INDEX('LŠZ P'!A$2:AP$2000,B1245,23),";",INDEX('LŠZ P'!A$2:AP$2000,B1245,42)),CONCATENATE(INDEX('LŠZ H'!A$2:AI$2000,B1245,23),";",INDEX('LŠZ H'!A$2:AI$2000,B1245,39)))</f>
        <v>#REF!</v>
      </c>
      <c r="O1245" s="464"/>
      <c r="P1245" s="602"/>
    </row>
    <row r="1246" spans="1:16" s="600" customFormat="1" x14ac:dyDescent="0.2">
      <c r="A1246" s="461"/>
      <c r="B1246" s="603"/>
      <c r="C1246" s="454">
        <v>1243</v>
      </c>
      <c r="D1246" s="288">
        <f>IF(A1246="P",INDEX('LŠZ P'!A$2:AP$2000,B1246,11),INDEX('LŠZ H'!A$2:AI$2000,B1246,11))</f>
        <v>0</v>
      </c>
      <c r="E1246" s="456">
        <f>IF(A1246="P",INDEX('LŠZ P'!A$2:AP$2000,B1246,5),INDEX('LŠZ H'!A$2:AI$2000,B1246,5))</f>
        <v>0</v>
      </c>
      <c r="F1246" s="457">
        <f>IF(A1246="P",INDEX('LŠZ P'!A$2:AP$2000,B1246,6),INDEX('LŠZ H'!A$2:AI$2000,B1246,6))</f>
        <v>0</v>
      </c>
      <c r="G1246" s="289">
        <f>IF(A1246="P",INDEX('LŠZ P'!A$2:AP$2000,B1246,21),INDEX('LŠZ H'!A$2:AI$2000,B1246,21))</f>
        <v>0</v>
      </c>
      <c r="H1246" s="457">
        <f>IF(A1246="P",INDEX('LŠZ P'!A$2:AP$2000,B1246,17),INDEX('LŠZ H'!A$2:AI$2000,B1246,17))</f>
        <v>0</v>
      </c>
      <c r="I1246" s="254"/>
      <c r="J1246" s="289">
        <f>IF(A1246="P",INDEX('LŠZ P'!A$2:AP$2000,B1246,2),INDEX('LŠZ H'!A$2:AI$2000,B1246,2))</f>
        <v>0</v>
      </c>
      <c r="K1246" s="458" t="str">
        <f>IF(A1246="P",CONCATENATE(INDEX('LŠZ P'!A$2:AP$2000,B1246,24),",",INDEX('LŠZ P'!A$2:AP$2000,B1246,26)," ",INDEX('LŠZ P'!A$2:AP$2000,B1246,25)),CONCATENATE(INDEX('LŠZ H'!A$2:AI$2000,B1246,24),",",INDEX('LŠZ H'!A$2:AI$2000,B1246,26)," ",INDEX('LŠZ H'!A$2:AI$2000,B1246,25)))</f>
        <v xml:space="preserve">, </v>
      </c>
      <c r="L1246" s="456">
        <f>IF(A1246="P",INDEX('LŠZ P'!A$2:AP$2000,B1246,20),INDEX('LŠZ H'!A$2:AI$2000,B1246,20))</f>
        <v>0</v>
      </c>
      <c r="M1246" s="456" t="str">
        <f>IF(A1246="P",CONCATENATE(INDEX('LŠZ P'!A$2:AP$2000,B1246,3),"/",INDEX('LŠZ P'!A$2:AP$2000,B1246,4)),CONCATENATE(INDEX('LŠZ H'!A$2:AI$2000,B1246,3),"/",INDEX('LŠZ H'!A$2:AI$2000,B1246,4)))</f>
        <v>/</v>
      </c>
      <c r="N1246" s="459" t="e">
        <f>IF(A1246="P",CONCATENATE(INDEX('LŠZ P'!A$2:AP$2000,B1246,23),";",INDEX('LŠZ P'!A$2:AP$2000,B1246,42)),CONCATENATE(INDEX('LŠZ H'!A$2:AI$2000,B1246,23),";",INDEX('LŠZ H'!A$2:AI$2000,B1246,39)))</f>
        <v>#REF!</v>
      </c>
      <c r="O1246" s="464"/>
      <c r="P1246" s="602"/>
    </row>
    <row r="1247" spans="1:16" s="600" customFormat="1" x14ac:dyDescent="0.2">
      <c r="A1247" s="461"/>
      <c r="B1247" s="603"/>
      <c r="C1247" s="454">
        <v>1244</v>
      </c>
      <c r="D1247" s="288">
        <f>IF(A1247="P",INDEX('LŠZ P'!A$2:AP$2000,B1247,11),INDEX('LŠZ H'!A$2:AI$2000,B1247,11))</f>
        <v>0</v>
      </c>
      <c r="E1247" s="456">
        <f>IF(A1247="P",INDEX('LŠZ P'!A$2:AP$2000,B1247,5),INDEX('LŠZ H'!A$2:AI$2000,B1247,5))</f>
        <v>0</v>
      </c>
      <c r="F1247" s="457">
        <f>IF(A1247="P",INDEX('LŠZ P'!A$2:AP$2000,B1247,6),INDEX('LŠZ H'!A$2:AI$2000,B1247,6))</f>
        <v>0</v>
      </c>
      <c r="G1247" s="289">
        <f>IF(A1247="P",INDEX('LŠZ P'!A$2:AP$2000,B1247,21),INDEX('LŠZ H'!A$2:AI$2000,B1247,21))</f>
        <v>0</v>
      </c>
      <c r="H1247" s="457">
        <f>IF(A1247="P",INDEX('LŠZ P'!A$2:AP$2000,B1247,17),INDEX('LŠZ H'!A$2:AI$2000,B1247,17))</f>
        <v>0</v>
      </c>
      <c r="I1247" s="254"/>
      <c r="J1247" s="289">
        <f>IF(A1247="P",INDEX('LŠZ P'!A$2:AP$2000,B1247,2),INDEX('LŠZ H'!A$2:AI$2000,B1247,2))</f>
        <v>0</v>
      </c>
      <c r="K1247" s="458" t="str">
        <f>IF(A1247="P",CONCATENATE(INDEX('LŠZ P'!A$2:AP$2000,B1247,24),",",INDEX('LŠZ P'!A$2:AP$2000,B1247,26)," ",INDEX('LŠZ P'!A$2:AP$2000,B1247,25)),CONCATENATE(INDEX('LŠZ H'!A$2:AI$2000,B1247,24),",",INDEX('LŠZ H'!A$2:AI$2000,B1247,26)," ",INDEX('LŠZ H'!A$2:AI$2000,B1247,25)))</f>
        <v xml:space="preserve">, </v>
      </c>
      <c r="L1247" s="456">
        <f>IF(A1247="P",INDEX('LŠZ P'!A$2:AP$2000,B1247,20),INDEX('LŠZ H'!A$2:AI$2000,B1247,20))</f>
        <v>0</v>
      </c>
      <c r="M1247" s="456" t="str">
        <f>IF(A1247="P",CONCATENATE(INDEX('LŠZ P'!A$2:AP$2000,B1247,3),"/",INDEX('LŠZ P'!A$2:AP$2000,B1247,4)),CONCATENATE(INDEX('LŠZ H'!A$2:AI$2000,B1247,3),"/",INDEX('LŠZ H'!A$2:AI$2000,B1247,4)))</f>
        <v>/</v>
      </c>
      <c r="N1247" s="459" t="e">
        <f>IF(A1247="P",CONCATENATE(INDEX('LŠZ P'!A$2:AP$2000,B1247,23),";",INDEX('LŠZ P'!A$2:AP$2000,B1247,42)),CONCATENATE(INDEX('LŠZ H'!A$2:AI$2000,B1247,23),";",INDEX('LŠZ H'!A$2:AI$2000,B1247,39)))</f>
        <v>#REF!</v>
      </c>
      <c r="O1247" s="464"/>
      <c r="P1247" s="602"/>
    </row>
    <row r="1248" spans="1:16" s="600" customFormat="1" x14ac:dyDescent="0.2">
      <c r="A1248" s="461"/>
      <c r="B1248" s="603"/>
      <c r="C1248" s="454">
        <v>1245</v>
      </c>
      <c r="D1248" s="288">
        <f>IF(A1248="P",INDEX('LŠZ P'!A$2:AP$2000,B1248,11),INDEX('LŠZ H'!A$2:AI$2000,B1248,11))</f>
        <v>0</v>
      </c>
      <c r="E1248" s="456">
        <f>IF(A1248="P",INDEX('LŠZ P'!A$2:AP$2000,B1248,5),INDEX('LŠZ H'!A$2:AI$2000,B1248,5))</f>
        <v>0</v>
      </c>
      <c r="F1248" s="457">
        <f>IF(A1248="P",INDEX('LŠZ P'!A$2:AP$2000,B1248,6),INDEX('LŠZ H'!A$2:AI$2000,B1248,6))</f>
        <v>0</v>
      </c>
      <c r="G1248" s="289">
        <f>IF(A1248="P",INDEX('LŠZ P'!A$2:AP$2000,B1248,21),INDEX('LŠZ H'!A$2:AI$2000,B1248,21))</f>
        <v>0</v>
      </c>
      <c r="H1248" s="457">
        <f>IF(A1248="P",INDEX('LŠZ P'!A$2:AP$2000,B1248,17),INDEX('LŠZ H'!A$2:AI$2000,B1248,17))</f>
        <v>0</v>
      </c>
      <c r="I1248" s="254"/>
      <c r="J1248" s="289">
        <f>IF(A1248="P",INDEX('LŠZ P'!A$2:AP$2000,B1248,2),INDEX('LŠZ H'!A$2:AI$2000,B1248,2))</f>
        <v>0</v>
      </c>
      <c r="K1248" s="458" t="str">
        <f>IF(A1248="P",CONCATENATE(INDEX('LŠZ P'!A$2:AP$2000,B1248,24),",",INDEX('LŠZ P'!A$2:AP$2000,B1248,26)," ",INDEX('LŠZ P'!A$2:AP$2000,B1248,25)),CONCATENATE(INDEX('LŠZ H'!A$2:AI$2000,B1248,24),",",INDEX('LŠZ H'!A$2:AI$2000,B1248,26)," ",INDEX('LŠZ H'!A$2:AI$2000,B1248,25)))</f>
        <v xml:space="preserve">, </v>
      </c>
      <c r="L1248" s="456">
        <f>IF(A1248="P",INDEX('LŠZ P'!A$2:AP$2000,B1248,20),INDEX('LŠZ H'!A$2:AI$2000,B1248,20))</f>
        <v>0</v>
      </c>
      <c r="M1248" s="456" t="str">
        <f>IF(A1248="P",CONCATENATE(INDEX('LŠZ P'!A$2:AP$2000,B1248,3),"/",INDEX('LŠZ P'!A$2:AP$2000,B1248,4)),CONCATENATE(INDEX('LŠZ H'!A$2:AI$2000,B1248,3),"/",INDEX('LŠZ H'!A$2:AI$2000,B1248,4)))</f>
        <v>/</v>
      </c>
      <c r="N1248" s="459" t="e">
        <f>IF(A1248="P",CONCATENATE(INDEX('LŠZ P'!A$2:AP$2000,B1248,23),";",INDEX('LŠZ P'!A$2:AP$2000,B1248,42)),CONCATENATE(INDEX('LŠZ H'!A$2:AI$2000,B1248,23),";",INDEX('LŠZ H'!A$2:AI$2000,B1248,39)))</f>
        <v>#REF!</v>
      </c>
      <c r="O1248" s="464"/>
      <c r="P1248" s="602"/>
    </row>
    <row r="1249" spans="1:16" s="600" customFormat="1" x14ac:dyDescent="0.2">
      <c r="A1249" s="461"/>
      <c r="B1249" s="603"/>
      <c r="C1249" s="454">
        <v>1246</v>
      </c>
      <c r="D1249" s="288">
        <f>IF(A1249="P",INDEX('LŠZ P'!A$2:AP$2000,B1249,11),INDEX('LŠZ H'!A$2:AI$2000,B1249,11))</f>
        <v>0</v>
      </c>
      <c r="E1249" s="456">
        <f>IF(A1249="P",INDEX('LŠZ P'!A$2:AP$2000,B1249,5),INDEX('LŠZ H'!A$2:AI$2000,B1249,5))</f>
        <v>0</v>
      </c>
      <c r="F1249" s="457">
        <f>IF(A1249="P",INDEX('LŠZ P'!A$2:AP$2000,B1249,6),INDEX('LŠZ H'!A$2:AI$2000,B1249,6))</f>
        <v>0</v>
      </c>
      <c r="G1249" s="289">
        <f>IF(A1249="P",INDEX('LŠZ P'!A$2:AP$2000,B1249,21),INDEX('LŠZ H'!A$2:AI$2000,B1249,21))</f>
        <v>0</v>
      </c>
      <c r="H1249" s="457">
        <f>IF(A1249="P",INDEX('LŠZ P'!A$2:AP$2000,B1249,17),INDEX('LŠZ H'!A$2:AI$2000,B1249,17))</f>
        <v>0</v>
      </c>
      <c r="I1249" s="254"/>
      <c r="J1249" s="289">
        <f>IF(A1249="P",INDEX('LŠZ P'!A$2:AP$2000,B1249,2),INDEX('LŠZ H'!A$2:AI$2000,B1249,2))</f>
        <v>0</v>
      </c>
      <c r="K1249" s="458" t="str">
        <f>IF(A1249="P",CONCATENATE(INDEX('LŠZ P'!A$2:AP$2000,B1249,24),",",INDEX('LŠZ P'!A$2:AP$2000,B1249,26)," ",INDEX('LŠZ P'!A$2:AP$2000,B1249,25)),CONCATENATE(INDEX('LŠZ H'!A$2:AI$2000,B1249,24),",",INDEX('LŠZ H'!A$2:AI$2000,B1249,26)," ",INDEX('LŠZ H'!A$2:AI$2000,B1249,25)))</f>
        <v xml:space="preserve">, </v>
      </c>
      <c r="L1249" s="456">
        <f>IF(A1249="P",INDEX('LŠZ P'!A$2:AP$2000,B1249,20),INDEX('LŠZ H'!A$2:AI$2000,B1249,20))</f>
        <v>0</v>
      </c>
      <c r="M1249" s="456" t="str">
        <f>IF(A1249="P",CONCATENATE(INDEX('LŠZ P'!A$2:AP$2000,B1249,3),"/",INDEX('LŠZ P'!A$2:AP$2000,B1249,4)),CONCATENATE(INDEX('LŠZ H'!A$2:AI$2000,B1249,3),"/",INDEX('LŠZ H'!A$2:AI$2000,B1249,4)))</f>
        <v>/</v>
      </c>
      <c r="N1249" s="459" t="e">
        <f>IF(A1249="P",CONCATENATE(INDEX('LŠZ P'!A$2:AP$2000,B1249,23),";",INDEX('LŠZ P'!A$2:AP$2000,B1249,42)),CONCATENATE(INDEX('LŠZ H'!A$2:AI$2000,B1249,23),";",INDEX('LŠZ H'!A$2:AI$2000,B1249,39)))</f>
        <v>#REF!</v>
      </c>
      <c r="O1249" s="464"/>
      <c r="P1249" s="602"/>
    </row>
    <row r="1250" spans="1:16" s="600" customFormat="1" x14ac:dyDescent="0.2">
      <c r="A1250" s="461"/>
      <c r="B1250" s="603"/>
      <c r="C1250" s="454">
        <v>1247</v>
      </c>
      <c r="D1250" s="288">
        <f>IF(A1250="P",INDEX('LŠZ P'!A$2:AP$2000,B1250,11),INDEX('LŠZ H'!A$2:AI$2000,B1250,11))</f>
        <v>0</v>
      </c>
      <c r="E1250" s="456">
        <f>IF(A1250="P",INDEX('LŠZ P'!A$2:AP$2000,B1250,5),INDEX('LŠZ H'!A$2:AI$2000,B1250,5))</f>
        <v>0</v>
      </c>
      <c r="F1250" s="457">
        <f>IF(A1250="P",INDEX('LŠZ P'!A$2:AP$2000,B1250,6),INDEX('LŠZ H'!A$2:AI$2000,B1250,6))</f>
        <v>0</v>
      </c>
      <c r="G1250" s="289">
        <f>IF(A1250="P",INDEX('LŠZ P'!A$2:AP$2000,B1250,21),INDEX('LŠZ H'!A$2:AI$2000,B1250,21))</f>
        <v>0</v>
      </c>
      <c r="H1250" s="457">
        <f>IF(A1250="P",INDEX('LŠZ P'!A$2:AP$2000,B1250,17),INDEX('LŠZ H'!A$2:AI$2000,B1250,17))</f>
        <v>0</v>
      </c>
      <c r="I1250" s="254"/>
      <c r="J1250" s="289">
        <f>IF(A1250="P",INDEX('LŠZ P'!A$2:AP$2000,B1250,2),INDEX('LŠZ H'!A$2:AI$2000,B1250,2))</f>
        <v>0</v>
      </c>
      <c r="K1250" s="458" t="str">
        <f>IF(A1250="P",CONCATENATE(INDEX('LŠZ P'!A$2:AP$2000,B1250,24),",",INDEX('LŠZ P'!A$2:AP$2000,B1250,26)," ",INDEX('LŠZ P'!A$2:AP$2000,B1250,25)),CONCATENATE(INDEX('LŠZ H'!A$2:AI$2000,B1250,24),",",INDEX('LŠZ H'!A$2:AI$2000,B1250,26)," ",INDEX('LŠZ H'!A$2:AI$2000,B1250,25)))</f>
        <v xml:space="preserve">, </v>
      </c>
      <c r="L1250" s="456">
        <f>IF(A1250="P",INDEX('LŠZ P'!A$2:AP$2000,B1250,20),INDEX('LŠZ H'!A$2:AI$2000,B1250,20))</f>
        <v>0</v>
      </c>
      <c r="M1250" s="456" t="str">
        <f>IF(A1250="P",CONCATENATE(INDEX('LŠZ P'!A$2:AP$2000,B1250,3),"/",INDEX('LŠZ P'!A$2:AP$2000,B1250,4)),CONCATENATE(INDEX('LŠZ H'!A$2:AI$2000,B1250,3),"/",INDEX('LŠZ H'!A$2:AI$2000,B1250,4)))</f>
        <v>/</v>
      </c>
      <c r="N1250" s="459" t="e">
        <f>IF(A1250="P",CONCATENATE(INDEX('LŠZ P'!A$2:AP$2000,B1250,23),";",INDEX('LŠZ P'!A$2:AP$2000,B1250,42)),CONCATENATE(INDEX('LŠZ H'!A$2:AI$2000,B1250,23),";",INDEX('LŠZ H'!A$2:AI$2000,B1250,39)))</f>
        <v>#REF!</v>
      </c>
      <c r="O1250" s="464"/>
      <c r="P1250" s="602"/>
    </row>
    <row r="1251" spans="1:16" s="600" customFormat="1" x14ac:dyDescent="0.2">
      <c r="A1251" s="461"/>
      <c r="B1251" s="603"/>
      <c r="C1251" s="454">
        <v>1248</v>
      </c>
      <c r="D1251" s="288">
        <f>IF(A1251="P",INDEX('LŠZ P'!A$2:AP$2000,B1251,11),INDEX('LŠZ H'!A$2:AI$2000,B1251,11))</f>
        <v>0</v>
      </c>
      <c r="E1251" s="456">
        <f>IF(A1251="P",INDEX('LŠZ P'!A$2:AP$2000,B1251,5),INDEX('LŠZ H'!A$2:AI$2000,B1251,5))</f>
        <v>0</v>
      </c>
      <c r="F1251" s="457">
        <f>IF(A1251="P",INDEX('LŠZ P'!A$2:AP$2000,B1251,6),INDEX('LŠZ H'!A$2:AI$2000,B1251,6))</f>
        <v>0</v>
      </c>
      <c r="G1251" s="289">
        <f>IF(A1251="P",INDEX('LŠZ P'!A$2:AP$2000,B1251,21),INDEX('LŠZ H'!A$2:AI$2000,B1251,21))</f>
        <v>0</v>
      </c>
      <c r="H1251" s="457">
        <f>IF(A1251="P",INDEX('LŠZ P'!A$2:AP$2000,B1251,17),INDEX('LŠZ H'!A$2:AI$2000,B1251,17))</f>
        <v>0</v>
      </c>
      <c r="I1251" s="254"/>
      <c r="J1251" s="289">
        <f>IF(A1251="P",INDEX('LŠZ P'!A$2:AP$2000,B1251,2),INDEX('LŠZ H'!A$2:AI$2000,B1251,2))</f>
        <v>0</v>
      </c>
      <c r="K1251" s="458" t="str">
        <f>IF(A1251="P",CONCATENATE(INDEX('LŠZ P'!A$2:AP$2000,B1251,24),",",INDEX('LŠZ P'!A$2:AP$2000,B1251,26)," ",INDEX('LŠZ P'!A$2:AP$2000,B1251,25)),CONCATENATE(INDEX('LŠZ H'!A$2:AI$2000,B1251,24),",",INDEX('LŠZ H'!A$2:AI$2000,B1251,26)," ",INDEX('LŠZ H'!A$2:AI$2000,B1251,25)))</f>
        <v xml:space="preserve">, </v>
      </c>
      <c r="L1251" s="456">
        <f>IF(A1251="P",INDEX('LŠZ P'!A$2:AP$2000,B1251,20),INDEX('LŠZ H'!A$2:AI$2000,B1251,20))</f>
        <v>0</v>
      </c>
      <c r="M1251" s="456" t="str">
        <f>IF(A1251="P",CONCATENATE(INDEX('LŠZ P'!A$2:AP$2000,B1251,3),"/",INDEX('LŠZ P'!A$2:AP$2000,B1251,4)),CONCATENATE(INDEX('LŠZ H'!A$2:AI$2000,B1251,3),"/",INDEX('LŠZ H'!A$2:AI$2000,B1251,4)))</f>
        <v>/</v>
      </c>
      <c r="N1251" s="459" t="e">
        <f>IF(A1251="P",CONCATENATE(INDEX('LŠZ P'!A$2:AP$2000,B1251,23),";",INDEX('LŠZ P'!A$2:AP$2000,B1251,42)),CONCATENATE(INDEX('LŠZ H'!A$2:AI$2000,B1251,23),";",INDEX('LŠZ H'!A$2:AI$2000,B1251,39)))</f>
        <v>#REF!</v>
      </c>
      <c r="O1251" s="464"/>
      <c r="P1251" s="602"/>
    </row>
    <row r="1252" spans="1:16" s="600" customFormat="1" x14ac:dyDescent="0.2">
      <c r="A1252" s="461"/>
      <c r="B1252" s="603"/>
      <c r="C1252" s="454">
        <v>1249</v>
      </c>
      <c r="D1252" s="288">
        <f>IF(A1252="P",INDEX('LŠZ P'!A$2:AP$2000,B1252,11),INDEX('LŠZ H'!A$2:AI$2000,B1252,11))</f>
        <v>0</v>
      </c>
      <c r="E1252" s="456">
        <f>IF(A1252="P",INDEX('LŠZ P'!A$2:AP$2000,B1252,5),INDEX('LŠZ H'!A$2:AI$2000,B1252,5))</f>
        <v>0</v>
      </c>
      <c r="F1252" s="457">
        <f>IF(A1252="P",INDEX('LŠZ P'!A$2:AP$2000,B1252,6),INDEX('LŠZ H'!A$2:AI$2000,B1252,6))</f>
        <v>0</v>
      </c>
      <c r="G1252" s="289">
        <f>IF(A1252="P",INDEX('LŠZ P'!A$2:AP$2000,B1252,21),INDEX('LŠZ H'!A$2:AI$2000,B1252,21))</f>
        <v>0</v>
      </c>
      <c r="H1252" s="457">
        <f>IF(A1252="P",INDEX('LŠZ P'!A$2:AP$2000,B1252,17),INDEX('LŠZ H'!A$2:AI$2000,B1252,17))</f>
        <v>0</v>
      </c>
      <c r="I1252" s="254"/>
      <c r="J1252" s="289">
        <f>IF(A1252="P",INDEX('LŠZ P'!A$2:AP$2000,B1252,2),INDEX('LŠZ H'!A$2:AI$2000,B1252,2))</f>
        <v>0</v>
      </c>
      <c r="K1252" s="458" t="str">
        <f>IF(A1252="P",CONCATENATE(INDEX('LŠZ P'!A$2:AP$2000,B1252,24),",",INDEX('LŠZ P'!A$2:AP$2000,B1252,26)," ",INDEX('LŠZ P'!A$2:AP$2000,B1252,25)),CONCATENATE(INDEX('LŠZ H'!A$2:AI$2000,B1252,24),",",INDEX('LŠZ H'!A$2:AI$2000,B1252,26)," ",INDEX('LŠZ H'!A$2:AI$2000,B1252,25)))</f>
        <v xml:space="preserve">, </v>
      </c>
      <c r="L1252" s="456">
        <f>IF(A1252="P",INDEX('LŠZ P'!A$2:AP$2000,B1252,20),INDEX('LŠZ H'!A$2:AI$2000,B1252,20))</f>
        <v>0</v>
      </c>
      <c r="M1252" s="456" t="str">
        <f>IF(A1252="P",CONCATENATE(INDEX('LŠZ P'!A$2:AP$2000,B1252,3),"/",INDEX('LŠZ P'!A$2:AP$2000,B1252,4)),CONCATENATE(INDEX('LŠZ H'!A$2:AI$2000,B1252,3),"/",INDEX('LŠZ H'!A$2:AI$2000,B1252,4)))</f>
        <v>/</v>
      </c>
      <c r="N1252" s="459" t="e">
        <f>IF(A1252="P",CONCATENATE(INDEX('LŠZ P'!A$2:AP$2000,B1252,23),";",INDEX('LŠZ P'!A$2:AP$2000,B1252,42)),CONCATENATE(INDEX('LŠZ H'!A$2:AI$2000,B1252,23),";",INDEX('LŠZ H'!A$2:AI$2000,B1252,39)))</f>
        <v>#REF!</v>
      </c>
      <c r="O1252" s="464"/>
      <c r="P1252" s="602"/>
    </row>
    <row r="1253" spans="1:16" s="600" customFormat="1" x14ac:dyDescent="0.2">
      <c r="A1253" s="461"/>
      <c r="B1253" s="603"/>
      <c r="C1253" s="454">
        <v>1250</v>
      </c>
      <c r="D1253" s="288">
        <f>IF(A1253="P",INDEX('LŠZ P'!A$2:AP$2000,B1253,11),INDEX('LŠZ H'!A$2:AI$2000,B1253,11))</f>
        <v>0</v>
      </c>
      <c r="E1253" s="456">
        <f>IF(A1253="P",INDEX('LŠZ P'!A$2:AP$2000,B1253,5),INDEX('LŠZ H'!A$2:AI$2000,B1253,5))</f>
        <v>0</v>
      </c>
      <c r="F1253" s="457">
        <f>IF(A1253="P",INDEX('LŠZ P'!A$2:AP$2000,B1253,6),INDEX('LŠZ H'!A$2:AI$2000,B1253,6))</f>
        <v>0</v>
      </c>
      <c r="G1253" s="289">
        <f>IF(A1253="P",INDEX('LŠZ P'!A$2:AP$2000,B1253,21),INDEX('LŠZ H'!A$2:AI$2000,B1253,21))</f>
        <v>0</v>
      </c>
      <c r="H1253" s="457">
        <f>IF(A1253="P",INDEX('LŠZ P'!A$2:AP$2000,B1253,17),INDEX('LŠZ H'!A$2:AI$2000,B1253,17))</f>
        <v>0</v>
      </c>
      <c r="I1253" s="254"/>
      <c r="J1253" s="289">
        <f>IF(A1253="P",INDEX('LŠZ P'!A$2:AP$2000,B1253,2),INDEX('LŠZ H'!A$2:AI$2000,B1253,2))</f>
        <v>0</v>
      </c>
      <c r="K1253" s="458" t="str">
        <f>IF(A1253="P",CONCATENATE(INDEX('LŠZ P'!A$2:AP$2000,B1253,24),",",INDEX('LŠZ P'!A$2:AP$2000,B1253,26)," ",INDEX('LŠZ P'!A$2:AP$2000,B1253,25)),CONCATENATE(INDEX('LŠZ H'!A$2:AI$2000,B1253,24),",",INDEX('LŠZ H'!A$2:AI$2000,B1253,26)," ",INDEX('LŠZ H'!A$2:AI$2000,B1253,25)))</f>
        <v xml:space="preserve">, </v>
      </c>
      <c r="L1253" s="456">
        <f>IF(A1253="P",INDEX('LŠZ P'!A$2:AP$2000,B1253,20),INDEX('LŠZ H'!A$2:AI$2000,B1253,20))</f>
        <v>0</v>
      </c>
      <c r="M1253" s="456" t="str">
        <f>IF(A1253="P",CONCATENATE(INDEX('LŠZ P'!A$2:AP$2000,B1253,3),"/",INDEX('LŠZ P'!A$2:AP$2000,B1253,4)),CONCATENATE(INDEX('LŠZ H'!A$2:AI$2000,B1253,3),"/",INDEX('LŠZ H'!A$2:AI$2000,B1253,4)))</f>
        <v>/</v>
      </c>
      <c r="N1253" s="459" t="e">
        <f>IF(A1253="P",CONCATENATE(INDEX('LŠZ P'!A$2:AP$2000,B1253,23),";",INDEX('LŠZ P'!A$2:AP$2000,B1253,42)),CONCATENATE(INDEX('LŠZ H'!A$2:AI$2000,B1253,23),";",INDEX('LŠZ H'!A$2:AI$2000,B1253,39)))</f>
        <v>#REF!</v>
      </c>
      <c r="O1253" s="464"/>
      <c r="P1253" s="602"/>
    </row>
    <row r="1254" spans="1:16" s="600" customFormat="1" x14ac:dyDescent="0.2">
      <c r="A1254" s="461"/>
      <c r="B1254" s="603"/>
      <c r="C1254" s="454">
        <v>1251</v>
      </c>
      <c r="D1254" s="288">
        <f>IF(A1254="P",INDEX('LŠZ P'!A$2:AP$2000,B1254,11),INDEX('LŠZ H'!A$2:AI$2000,B1254,11))</f>
        <v>0</v>
      </c>
      <c r="E1254" s="456">
        <f>IF(A1254="P",INDEX('LŠZ P'!A$2:AP$2000,B1254,5),INDEX('LŠZ H'!A$2:AI$2000,B1254,5))</f>
        <v>0</v>
      </c>
      <c r="F1254" s="457">
        <f>IF(A1254="P",INDEX('LŠZ P'!A$2:AP$2000,B1254,6),INDEX('LŠZ H'!A$2:AI$2000,B1254,6))</f>
        <v>0</v>
      </c>
      <c r="G1254" s="289">
        <f>IF(A1254="P",INDEX('LŠZ P'!A$2:AP$2000,B1254,21),INDEX('LŠZ H'!A$2:AI$2000,B1254,21))</f>
        <v>0</v>
      </c>
      <c r="H1254" s="457">
        <f>IF(A1254="P",INDEX('LŠZ P'!A$2:AP$2000,B1254,17),INDEX('LŠZ H'!A$2:AI$2000,B1254,17))</f>
        <v>0</v>
      </c>
      <c r="I1254" s="254"/>
      <c r="J1254" s="289">
        <f>IF(A1254="P",INDEX('LŠZ P'!A$2:AP$2000,B1254,2),INDEX('LŠZ H'!A$2:AI$2000,B1254,2))</f>
        <v>0</v>
      </c>
      <c r="K1254" s="458" t="str">
        <f>IF(A1254="P",CONCATENATE(INDEX('LŠZ P'!A$2:AP$2000,B1254,24),",",INDEX('LŠZ P'!A$2:AP$2000,B1254,26)," ",INDEX('LŠZ P'!A$2:AP$2000,B1254,25)),CONCATENATE(INDEX('LŠZ H'!A$2:AI$2000,B1254,24),",",INDEX('LŠZ H'!A$2:AI$2000,B1254,26)," ",INDEX('LŠZ H'!A$2:AI$2000,B1254,25)))</f>
        <v xml:space="preserve">, </v>
      </c>
      <c r="L1254" s="456">
        <f>IF(A1254="P",INDEX('LŠZ P'!A$2:AP$2000,B1254,20),INDEX('LŠZ H'!A$2:AI$2000,B1254,20))</f>
        <v>0</v>
      </c>
      <c r="M1254" s="456" t="str">
        <f>IF(A1254="P",CONCATENATE(INDEX('LŠZ P'!A$2:AP$2000,B1254,3),"/",INDEX('LŠZ P'!A$2:AP$2000,B1254,4)),CONCATENATE(INDEX('LŠZ H'!A$2:AI$2000,B1254,3),"/",INDEX('LŠZ H'!A$2:AI$2000,B1254,4)))</f>
        <v>/</v>
      </c>
      <c r="N1254" s="459" t="e">
        <f>IF(A1254="P",CONCATENATE(INDEX('LŠZ P'!A$2:AP$2000,B1254,23),";",INDEX('LŠZ P'!A$2:AP$2000,B1254,42)),CONCATENATE(INDEX('LŠZ H'!A$2:AI$2000,B1254,23),";",INDEX('LŠZ H'!A$2:AI$2000,B1254,39)))</f>
        <v>#REF!</v>
      </c>
      <c r="O1254" s="464"/>
      <c r="P1254" s="602"/>
    </row>
    <row r="1255" spans="1:16" s="600" customFormat="1" x14ac:dyDescent="0.2">
      <c r="A1255" s="461"/>
      <c r="B1255" s="603"/>
      <c r="C1255" s="454">
        <v>1252</v>
      </c>
      <c r="D1255" s="288">
        <f>IF(A1255="P",INDEX('LŠZ P'!A$2:AP$2000,B1255,11),INDEX('LŠZ H'!A$2:AI$2000,B1255,11))</f>
        <v>0</v>
      </c>
      <c r="E1255" s="456">
        <f>IF(A1255="P",INDEX('LŠZ P'!A$2:AP$2000,B1255,5),INDEX('LŠZ H'!A$2:AI$2000,B1255,5))</f>
        <v>0</v>
      </c>
      <c r="F1255" s="457">
        <f>IF(A1255="P",INDEX('LŠZ P'!A$2:AP$2000,B1255,6),INDEX('LŠZ H'!A$2:AI$2000,B1255,6))</f>
        <v>0</v>
      </c>
      <c r="G1255" s="289">
        <f>IF(A1255="P",INDEX('LŠZ P'!A$2:AP$2000,B1255,21),INDEX('LŠZ H'!A$2:AI$2000,B1255,21))</f>
        <v>0</v>
      </c>
      <c r="H1255" s="457">
        <f>IF(A1255="P",INDEX('LŠZ P'!A$2:AP$2000,B1255,17),INDEX('LŠZ H'!A$2:AI$2000,B1255,17))</f>
        <v>0</v>
      </c>
      <c r="I1255" s="254"/>
      <c r="J1255" s="289">
        <f>IF(A1255="P",INDEX('LŠZ P'!A$2:AP$2000,B1255,2),INDEX('LŠZ H'!A$2:AI$2000,B1255,2))</f>
        <v>0</v>
      </c>
      <c r="K1255" s="458" t="str">
        <f>IF(A1255="P",CONCATENATE(INDEX('LŠZ P'!A$2:AP$2000,B1255,24),",",INDEX('LŠZ P'!A$2:AP$2000,B1255,26)," ",INDEX('LŠZ P'!A$2:AP$2000,B1255,25)),CONCATENATE(INDEX('LŠZ H'!A$2:AI$2000,B1255,24),",",INDEX('LŠZ H'!A$2:AI$2000,B1255,26)," ",INDEX('LŠZ H'!A$2:AI$2000,B1255,25)))</f>
        <v xml:space="preserve">, </v>
      </c>
      <c r="L1255" s="456">
        <f>IF(A1255="P",INDEX('LŠZ P'!A$2:AP$2000,B1255,20),INDEX('LŠZ H'!A$2:AI$2000,B1255,20))</f>
        <v>0</v>
      </c>
      <c r="M1255" s="456" t="str">
        <f>IF(A1255="P",CONCATENATE(INDEX('LŠZ P'!A$2:AP$2000,B1255,3),"/",INDEX('LŠZ P'!A$2:AP$2000,B1255,4)),CONCATENATE(INDEX('LŠZ H'!A$2:AI$2000,B1255,3),"/",INDEX('LŠZ H'!A$2:AI$2000,B1255,4)))</f>
        <v>/</v>
      </c>
      <c r="N1255" s="459" t="e">
        <f>IF(A1255="P",CONCATENATE(INDEX('LŠZ P'!A$2:AP$2000,B1255,23),";",INDEX('LŠZ P'!A$2:AP$2000,B1255,42)),CONCATENATE(INDEX('LŠZ H'!A$2:AI$2000,B1255,23),";",INDEX('LŠZ H'!A$2:AI$2000,B1255,39)))</f>
        <v>#REF!</v>
      </c>
      <c r="O1255" s="464"/>
      <c r="P1255" s="602"/>
    </row>
    <row r="1256" spans="1:16" s="600" customFormat="1" x14ac:dyDescent="0.2">
      <c r="A1256" s="461"/>
      <c r="B1256" s="603"/>
      <c r="C1256" s="454">
        <v>1253</v>
      </c>
      <c r="D1256" s="288">
        <f>IF(A1256="P",INDEX('LŠZ P'!A$2:AP$2000,B1256,11),INDEX('LŠZ H'!A$2:AI$2000,B1256,11))</f>
        <v>0</v>
      </c>
      <c r="E1256" s="456">
        <f>IF(A1256="P",INDEX('LŠZ P'!A$2:AP$2000,B1256,5),INDEX('LŠZ H'!A$2:AI$2000,B1256,5))</f>
        <v>0</v>
      </c>
      <c r="F1256" s="457">
        <f>IF(A1256="P",INDEX('LŠZ P'!A$2:AP$2000,B1256,6),INDEX('LŠZ H'!A$2:AI$2000,B1256,6))</f>
        <v>0</v>
      </c>
      <c r="G1256" s="289">
        <f>IF(A1256="P",INDEX('LŠZ P'!A$2:AP$2000,B1256,21),INDEX('LŠZ H'!A$2:AI$2000,B1256,21))</f>
        <v>0</v>
      </c>
      <c r="H1256" s="457">
        <f>IF(A1256="P",INDEX('LŠZ P'!A$2:AP$2000,B1256,17),INDEX('LŠZ H'!A$2:AI$2000,B1256,17))</f>
        <v>0</v>
      </c>
      <c r="I1256" s="254"/>
      <c r="J1256" s="289">
        <f>IF(A1256="P",INDEX('LŠZ P'!A$2:AP$2000,B1256,2),INDEX('LŠZ H'!A$2:AI$2000,B1256,2))</f>
        <v>0</v>
      </c>
      <c r="K1256" s="458" t="str">
        <f>IF(A1256="P",CONCATENATE(INDEX('LŠZ P'!A$2:AP$2000,B1256,24),",",INDEX('LŠZ P'!A$2:AP$2000,B1256,26)," ",INDEX('LŠZ P'!A$2:AP$2000,B1256,25)),CONCATENATE(INDEX('LŠZ H'!A$2:AI$2000,B1256,24),",",INDEX('LŠZ H'!A$2:AI$2000,B1256,26)," ",INDEX('LŠZ H'!A$2:AI$2000,B1256,25)))</f>
        <v xml:space="preserve">, </v>
      </c>
      <c r="L1256" s="456">
        <f>IF(A1256="P",INDEX('LŠZ P'!A$2:AP$2000,B1256,20),INDEX('LŠZ H'!A$2:AI$2000,B1256,20))</f>
        <v>0</v>
      </c>
      <c r="M1256" s="456" t="str">
        <f>IF(A1256="P",CONCATENATE(INDEX('LŠZ P'!A$2:AP$2000,B1256,3),"/",INDEX('LŠZ P'!A$2:AP$2000,B1256,4)),CONCATENATE(INDEX('LŠZ H'!A$2:AI$2000,B1256,3),"/",INDEX('LŠZ H'!A$2:AI$2000,B1256,4)))</f>
        <v>/</v>
      </c>
      <c r="N1256" s="459" t="e">
        <f>IF(A1256="P",CONCATENATE(INDEX('LŠZ P'!A$2:AP$2000,B1256,23),";",INDEX('LŠZ P'!A$2:AP$2000,B1256,42)),CONCATENATE(INDEX('LŠZ H'!A$2:AI$2000,B1256,23),";",INDEX('LŠZ H'!A$2:AI$2000,B1256,39)))</f>
        <v>#REF!</v>
      </c>
      <c r="O1256" s="464"/>
      <c r="P1256" s="602"/>
    </row>
    <row r="1257" spans="1:16" s="600" customFormat="1" x14ac:dyDescent="0.2">
      <c r="A1257" s="461"/>
      <c r="B1257" s="603"/>
      <c r="C1257" s="454">
        <v>1254</v>
      </c>
      <c r="D1257" s="288">
        <f>IF(A1257="P",INDEX('LŠZ P'!A$2:AP$2000,B1257,11),INDEX('LŠZ H'!A$2:AI$2000,B1257,11))</f>
        <v>0</v>
      </c>
      <c r="E1257" s="456">
        <f>IF(A1257="P",INDEX('LŠZ P'!A$2:AP$2000,B1257,5),INDEX('LŠZ H'!A$2:AI$2000,B1257,5))</f>
        <v>0</v>
      </c>
      <c r="F1257" s="457">
        <f>IF(A1257="P",INDEX('LŠZ P'!A$2:AP$2000,B1257,6),INDEX('LŠZ H'!A$2:AI$2000,B1257,6))</f>
        <v>0</v>
      </c>
      <c r="G1257" s="289">
        <f>IF(A1257="P",INDEX('LŠZ P'!A$2:AP$2000,B1257,21),INDEX('LŠZ H'!A$2:AI$2000,B1257,21))</f>
        <v>0</v>
      </c>
      <c r="H1257" s="457">
        <f>IF(A1257="P",INDEX('LŠZ P'!A$2:AP$2000,B1257,17),INDEX('LŠZ H'!A$2:AI$2000,B1257,17))</f>
        <v>0</v>
      </c>
      <c r="I1257" s="254"/>
      <c r="J1257" s="289">
        <f>IF(A1257="P",INDEX('LŠZ P'!A$2:AP$2000,B1257,2),INDEX('LŠZ H'!A$2:AI$2000,B1257,2))</f>
        <v>0</v>
      </c>
      <c r="K1257" s="458" t="str">
        <f>IF(A1257="P",CONCATENATE(INDEX('LŠZ P'!A$2:AP$2000,B1257,24),",",INDEX('LŠZ P'!A$2:AP$2000,B1257,26)," ",INDEX('LŠZ P'!A$2:AP$2000,B1257,25)),CONCATENATE(INDEX('LŠZ H'!A$2:AI$2000,B1257,24),",",INDEX('LŠZ H'!A$2:AI$2000,B1257,26)," ",INDEX('LŠZ H'!A$2:AI$2000,B1257,25)))</f>
        <v xml:space="preserve">, </v>
      </c>
      <c r="L1257" s="456">
        <f>IF(A1257="P",INDEX('LŠZ P'!A$2:AP$2000,B1257,20),INDEX('LŠZ H'!A$2:AI$2000,B1257,20))</f>
        <v>0</v>
      </c>
      <c r="M1257" s="456" t="str">
        <f>IF(A1257="P",CONCATENATE(INDEX('LŠZ P'!A$2:AP$2000,B1257,3),"/",INDEX('LŠZ P'!A$2:AP$2000,B1257,4)),CONCATENATE(INDEX('LŠZ H'!A$2:AI$2000,B1257,3),"/",INDEX('LŠZ H'!A$2:AI$2000,B1257,4)))</f>
        <v>/</v>
      </c>
      <c r="N1257" s="459" t="e">
        <f>IF(A1257="P",CONCATENATE(INDEX('LŠZ P'!A$2:AP$2000,B1257,23),";",INDEX('LŠZ P'!A$2:AP$2000,B1257,42)),CONCATENATE(INDEX('LŠZ H'!A$2:AI$2000,B1257,23),";",INDEX('LŠZ H'!A$2:AI$2000,B1257,39)))</f>
        <v>#REF!</v>
      </c>
      <c r="O1257" s="464"/>
      <c r="P1257" s="602"/>
    </row>
    <row r="1258" spans="1:16" s="600" customFormat="1" x14ac:dyDescent="0.2">
      <c r="A1258" s="461"/>
      <c r="B1258" s="603"/>
      <c r="C1258" s="454">
        <v>1255</v>
      </c>
      <c r="D1258" s="288">
        <f>IF(A1258="P",INDEX('LŠZ P'!A$2:AP$2000,B1258,11),INDEX('LŠZ H'!A$2:AI$2000,B1258,11))</f>
        <v>0</v>
      </c>
      <c r="E1258" s="456">
        <f>IF(A1258="P",INDEX('LŠZ P'!A$2:AP$2000,B1258,5),INDEX('LŠZ H'!A$2:AI$2000,B1258,5))</f>
        <v>0</v>
      </c>
      <c r="F1258" s="457">
        <f>IF(A1258="P",INDEX('LŠZ P'!A$2:AP$2000,B1258,6),INDEX('LŠZ H'!A$2:AI$2000,B1258,6))</f>
        <v>0</v>
      </c>
      <c r="G1258" s="289">
        <f>IF(A1258="P",INDEX('LŠZ P'!A$2:AP$2000,B1258,21),INDEX('LŠZ H'!A$2:AI$2000,B1258,21))</f>
        <v>0</v>
      </c>
      <c r="H1258" s="457">
        <f>IF(A1258="P",INDEX('LŠZ P'!A$2:AP$2000,B1258,17),INDEX('LŠZ H'!A$2:AI$2000,B1258,17))</f>
        <v>0</v>
      </c>
      <c r="I1258" s="254"/>
      <c r="J1258" s="289">
        <f>IF(A1258="P",INDEX('LŠZ P'!A$2:AP$2000,B1258,2),INDEX('LŠZ H'!A$2:AI$2000,B1258,2))</f>
        <v>0</v>
      </c>
      <c r="K1258" s="458" t="str">
        <f>IF(A1258="P",CONCATENATE(INDEX('LŠZ P'!A$2:AP$2000,B1258,24),",",INDEX('LŠZ P'!A$2:AP$2000,B1258,26)," ",INDEX('LŠZ P'!A$2:AP$2000,B1258,25)),CONCATENATE(INDEX('LŠZ H'!A$2:AI$2000,B1258,24),",",INDEX('LŠZ H'!A$2:AI$2000,B1258,26)," ",INDEX('LŠZ H'!A$2:AI$2000,B1258,25)))</f>
        <v xml:space="preserve">, </v>
      </c>
      <c r="L1258" s="456">
        <f>IF(A1258="P",INDEX('LŠZ P'!A$2:AP$2000,B1258,20),INDEX('LŠZ H'!A$2:AI$2000,B1258,20))</f>
        <v>0</v>
      </c>
      <c r="M1258" s="456" t="str">
        <f>IF(A1258="P",CONCATENATE(INDEX('LŠZ P'!A$2:AP$2000,B1258,3),"/",INDEX('LŠZ P'!A$2:AP$2000,B1258,4)),CONCATENATE(INDEX('LŠZ H'!A$2:AI$2000,B1258,3),"/",INDEX('LŠZ H'!A$2:AI$2000,B1258,4)))</f>
        <v>/</v>
      </c>
      <c r="N1258" s="459" t="e">
        <f>IF(A1258="P",CONCATENATE(INDEX('LŠZ P'!A$2:AP$2000,B1258,23),";",INDEX('LŠZ P'!A$2:AP$2000,B1258,42)),CONCATENATE(INDEX('LŠZ H'!A$2:AI$2000,B1258,23),";",INDEX('LŠZ H'!A$2:AI$2000,B1258,39)))</f>
        <v>#REF!</v>
      </c>
      <c r="O1258" s="464"/>
      <c r="P1258" s="602"/>
    </row>
    <row r="1259" spans="1:16" s="600" customFormat="1" x14ac:dyDescent="0.2">
      <c r="A1259" s="461"/>
      <c r="B1259" s="603"/>
      <c r="C1259" s="454">
        <v>1256</v>
      </c>
      <c r="D1259" s="288">
        <f>IF(A1259="P",INDEX('LŠZ P'!A$2:AP$2000,B1259,11),INDEX('LŠZ H'!A$2:AI$2000,B1259,11))</f>
        <v>0</v>
      </c>
      <c r="E1259" s="456">
        <f>IF(A1259="P",INDEX('LŠZ P'!A$2:AP$2000,B1259,5),INDEX('LŠZ H'!A$2:AI$2000,B1259,5))</f>
        <v>0</v>
      </c>
      <c r="F1259" s="457">
        <f>IF(A1259="P",INDEX('LŠZ P'!A$2:AP$2000,B1259,6),INDEX('LŠZ H'!A$2:AI$2000,B1259,6))</f>
        <v>0</v>
      </c>
      <c r="G1259" s="289">
        <f>IF(A1259="P",INDEX('LŠZ P'!A$2:AP$2000,B1259,21),INDEX('LŠZ H'!A$2:AI$2000,B1259,21))</f>
        <v>0</v>
      </c>
      <c r="H1259" s="457">
        <f>IF(A1259="P",INDEX('LŠZ P'!A$2:AP$2000,B1259,17),INDEX('LŠZ H'!A$2:AI$2000,B1259,17))</f>
        <v>0</v>
      </c>
      <c r="I1259" s="254"/>
      <c r="J1259" s="289">
        <f>IF(A1259="P",INDEX('LŠZ P'!A$2:AP$2000,B1259,2),INDEX('LŠZ H'!A$2:AI$2000,B1259,2))</f>
        <v>0</v>
      </c>
      <c r="K1259" s="458" t="str">
        <f>IF(A1259="P",CONCATENATE(INDEX('LŠZ P'!A$2:AP$2000,B1259,24),",",INDEX('LŠZ P'!A$2:AP$2000,B1259,26)," ",INDEX('LŠZ P'!A$2:AP$2000,B1259,25)),CONCATENATE(INDEX('LŠZ H'!A$2:AI$2000,B1259,24),",",INDEX('LŠZ H'!A$2:AI$2000,B1259,26)," ",INDEX('LŠZ H'!A$2:AI$2000,B1259,25)))</f>
        <v xml:space="preserve">, </v>
      </c>
      <c r="L1259" s="456">
        <f>IF(A1259="P",INDEX('LŠZ P'!A$2:AP$2000,B1259,20),INDEX('LŠZ H'!A$2:AI$2000,B1259,20))</f>
        <v>0</v>
      </c>
      <c r="M1259" s="456" t="str">
        <f>IF(A1259="P",CONCATENATE(INDEX('LŠZ P'!A$2:AP$2000,B1259,3),"/",INDEX('LŠZ P'!A$2:AP$2000,B1259,4)),CONCATENATE(INDEX('LŠZ H'!A$2:AI$2000,B1259,3),"/",INDEX('LŠZ H'!A$2:AI$2000,B1259,4)))</f>
        <v>/</v>
      </c>
      <c r="N1259" s="459" t="e">
        <f>IF(A1259="P",CONCATENATE(INDEX('LŠZ P'!A$2:AP$2000,B1259,23),";",INDEX('LŠZ P'!A$2:AP$2000,B1259,42)),CONCATENATE(INDEX('LŠZ H'!A$2:AI$2000,B1259,23),";",INDEX('LŠZ H'!A$2:AI$2000,B1259,39)))</f>
        <v>#REF!</v>
      </c>
      <c r="O1259" s="464"/>
      <c r="P1259" s="602"/>
    </row>
    <row r="1260" spans="1:16" s="600" customFormat="1" x14ac:dyDescent="0.2">
      <c r="A1260" s="461"/>
      <c r="B1260" s="603"/>
      <c r="C1260" s="454">
        <v>1257</v>
      </c>
      <c r="D1260" s="288">
        <f>IF(A1260="P",INDEX('LŠZ P'!A$2:AP$2000,B1260,11),INDEX('LŠZ H'!A$2:AI$2000,B1260,11))</f>
        <v>0</v>
      </c>
      <c r="E1260" s="456">
        <f>IF(A1260="P",INDEX('LŠZ P'!A$2:AP$2000,B1260,5),INDEX('LŠZ H'!A$2:AI$2000,B1260,5))</f>
        <v>0</v>
      </c>
      <c r="F1260" s="457">
        <f>IF(A1260="P",INDEX('LŠZ P'!A$2:AP$2000,B1260,6),INDEX('LŠZ H'!A$2:AI$2000,B1260,6))</f>
        <v>0</v>
      </c>
      <c r="G1260" s="289">
        <f>IF(A1260="P",INDEX('LŠZ P'!A$2:AP$2000,B1260,21),INDEX('LŠZ H'!A$2:AI$2000,B1260,21))</f>
        <v>0</v>
      </c>
      <c r="H1260" s="457">
        <f>IF(A1260="P",INDEX('LŠZ P'!A$2:AP$2000,B1260,17),INDEX('LŠZ H'!A$2:AI$2000,B1260,17))</f>
        <v>0</v>
      </c>
      <c r="I1260" s="254"/>
      <c r="J1260" s="289">
        <f>IF(A1260="P",INDEX('LŠZ P'!A$2:AP$2000,B1260,2),INDEX('LŠZ H'!A$2:AI$2000,B1260,2))</f>
        <v>0</v>
      </c>
      <c r="K1260" s="458" t="str">
        <f>IF(A1260="P",CONCATENATE(INDEX('LŠZ P'!A$2:AP$2000,B1260,24),",",INDEX('LŠZ P'!A$2:AP$2000,B1260,26)," ",INDEX('LŠZ P'!A$2:AP$2000,B1260,25)),CONCATENATE(INDEX('LŠZ H'!A$2:AI$2000,B1260,24),",",INDEX('LŠZ H'!A$2:AI$2000,B1260,26)," ",INDEX('LŠZ H'!A$2:AI$2000,B1260,25)))</f>
        <v xml:space="preserve">, </v>
      </c>
      <c r="L1260" s="456">
        <f>IF(A1260="P",INDEX('LŠZ P'!A$2:AP$2000,B1260,20),INDEX('LŠZ H'!A$2:AI$2000,B1260,20))</f>
        <v>0</v>
      </c>
      <c r="M1260" s="456" t="str">
        <f>IF(A1260="P",CONCATENATE(INDEX('LŠZ P'!A$2:AP$2000,B1260,3),"/",INDEX('LŠZ P'!A$2:AP$2000,B1260,4)),CONCATENATE(INDEX('LŠZ H'!A$2:AI$2000,B1260,3),"/",INDEX('LŠZ H'!A$2:AI$2000,B1260,4)))</f>
        <v>/</v>
      </c>
      <c r="N1260" s="459" t="e">
        <f>IF(A1260="P",CONCATENATE(INDEX('LŠZ P'!A$2:AP$2000,B1260,23),";",INDEX('LŠZ P'!A$2:AP$2000,B1260,42)),CONCATENATE(INDEX('LŠZ H'!A$2:AI$2000,B1260,23),";",INDEX('LŠZ H'!A$2:AI$2000,B1260,39)))</f>
        <v>#REF!</v>
      </c>
      <c r="O1260" s="464"/>
      <c r="P1260" s="602"/>
    </row>
    <row r="1261" spans="1:16" s="600" customFormat="1" x14ac:dyDescent="0.2">
      <c r="A1261" s="461"/>
      <c r="B1261" s="603"/>
      <c r="C1261" s="454">
        <v>1258</v>
      </c>
      <c r="D1261" s="288">
        <f>IF(A1261="P",INDEX('LŠZ P'!A$2:AP$2000,B1261,11),INDEX('LŠZ H'!A$2:AI$2000,B1261,11))</f>
        <v>0</v>
      </c>
      <c r="E1261" s="456">
        <f>IF(A1261="P",INDEX('LŠZ P'!A$2:AP$2000,B1261,5),INDEX('LŠZ H'!A$2:AI$2000,B1261,5))</f>
        <v>0</v>
      </c>
      <c r="F1261" s="457">
        <f>IF(A1261="P",INDEX('LŠZ P'!A$2:AP$2000,B1261,6),INDEX('LŠZ H'!A$2:AI$2000,B1261,6))</f>
        <v>0</v>
      </c>
      <c r="G1261" s="289">
        <f>IF(A1261="P",INDEX('LŠZ P'!A$2:AP$2000,B1261,21),INDEX('LŠZ H'!A$2:AI$2000,B1261,21))</f>
        <v>0</v>
      </c>
      <c r="H1261" s="457">
        <f>IF(A1261="P",INDEX('LŠZ P'!A$2:AP$2000,B1261,17),INDEX('LŠZ H'!A$2:AI$2000,B1261,17))</f>
        <v>0</v>
      </c>
      <c r="I1261" s="254"/>
      <c r="J1261" s="289">
        <f>IF(A1261="P",INDEX('LŠZ P'!A$2:AP$2000,B1261,2),INDEX('LŠZ H'!A$2:AI$2000,B1261,2))</f>
        <v>0</v>
      </c>
      <c r="K1261" s="458" t="str">
        <f>IF(A1261="P",CONCATENATE(INDEX('LŠZ P'!A$2:AP$2000,B1261,24),",",INDEX('LŠZ P'!A$2:AP$2000,B1261,26)," ",INDEX('LŠZ P'!A$2:AP$2000,B1261,25)),CONCATENATE(INDEX('LŠZ H'!A$2:AI$2000,B1261,24),",",INDEX('LŠZ H'!A$2:AI$2000,B1261,26)," ",INDEX('LŠZ H'!A$2:AI$2000,B1261,25)))</f>
        <v xml:space="preserve">, </v>
      </c>
      <c r="L1261" s="456">
        <f>IF(A1261="P",INDEX('LŠZ P'!A$2:AP$2000,B1261,20),INDEX('LŠZ H'!A$2:AI$2000,B1261,20))</f>
        <v>0</v>
      </c>
      <c r="M1261" s="456" t="str">
        <f>IF(A1261="P",CONCATENATE(INDEX('LŠZ P'!A$2:AP$2000,B1261,3),"/",INDEX('LŠZ P'!A$2:AP$2000,B1261,4)),CONCATENATE(INDEX('LŠZ H'!A$2:AI$2000,B1261,3),"/",INDEX('LŠZ H'!A$2:AI$2000,B1261,4)))</f>
        <v>/</v>
      </c>
      <c r="N1261" s="459" t="e">
        <f>IF(A1261="P",CONCATENATE(INDEX('LŠZ P'!A$2:AP$2000,B1261,23),";",INDEX('LŠZ P'!A$2:AP$2000,B1261,42)),CONCATENATE(INDEX('LŠZ H'!A$2:AI$2000,B1261,23),";",INDEX('LŠZ H'!A$2:AI$2000,B1261,39)))</f>
        <v>#REF!</v>
      </c>
      <c r="O1261" s="464"/>
      <c r="P1261" s="602"/>
    </row>
    <row r="1262" spans="1:16" s="600" customFormat="1" x14ac:dyDescent="0.2">
      <c r="A1262" s="461"/>
      <c r="B1262" s="603"/>
      <c r="C1262" s="454">
        <v>1259</v>
      </c>
      <c r="D1262" s="288">
        <f>IF(A1262="P",INDEX('LŠZ P'!A$2:AP$2000,B1262,11),INDEX('LŠZ H'!A$2:AI$2000,B1262,11))</f>
        <v>0</v>
      </c>
      <c r="E1262" s="456">
        <f>IF(A1262="P",INDEX('LŠZ P'!A$2:AP$2000,B1262,5),INDEX('LŠZ H'!A$2:AI$2000,B1262,5))</f>
        <v>0</v>
      </c>
      <c r="F1262" s="457">
        <f>IF(A1262="P",INDEX('LŠZ P'!A$2:AP$2000,B1262,6),INDEX('LŠZ H'!A$2:AI$2000,B1262,6))</f>
        <v>0</v>
      </c>
      <c r="G1262" s="289">
        <f>IF(A1262="P",INDEX('LŠZ P'!A$2:AP$2000,B1262,21),INDEX('LŠZ H'!A$2:AI$2000,B1262,21))</f>
        <v>0</v>
      </c>
      <c r="H1262" s="457">
        <f>IF(A1262="P",INDEX('LŠZ P'!A$2:AP$2000,B1262,17),INDEX('LŠZ H'!A$2:AI$2000,B1262,17))</f>
        <v>0</v>
      </c>
      <c r="I1262" s="254"/>
      <c r="J1262" s="289">
        <f>IF(A1262="P",INDEX('LŠZ P'!A$2:AP$2000,B1262,2),INDEX('LŠZ H'!A$2:AI$2000,B1262,2))</f>
        <v>0</v>
      </c>
      <c r="K1262" s="458" t="str">
        <f>IF(A1262="P",CONCATENATE(INDEX('LŠZ P'!A$2:AP$2000,B1262,24),",",INDEX('LŠZ P'!A$2:AP$2000,B1262,26)," ",INDEX('LŠZ P'!A$2:AP$2000,B1262,25)),CONCATENATE(INDEX('LŠZ H'!A$2:AI$2000,B1262,24),",",INDEX('LŠZ H'!A$2:AI$2000,B1262,26)," ",INDEX('LŠZ H'!A$2:AI$2000,B1262,25)))</f>
        <v xml:space="preserve">, </v>
      </c>
      <c r="L1262" s="456">
        <f>IF(A1262="P",INDEX('LŠZ P'!A$2:AP$2000,B1262,20),INDEX('LŠZ H'!A$2:AI$2000,B1262,20))</f>
        <v>0</v>
      </c>
      <c r="M1262" s="456" t="str">
        <f>IF(A1262="P",CONCATENATE(INDEX('LŠZ P'!A$2:AP$2000,B1262,3),"/",INDEX('LŠZ P'!A$2:AP$2000,B1262,4)),CONCATENATE(INDEX('LŠZ H'!A$2:AI$2000,B1262,3),"/",INDEX('LŠZ H'!A$2:AI$2000,B1262,4)))</f>
        <v>/</v>
      </c>
      <c r="N1262" s="459" t="e">
        <f>IF(A1262="P",CONCATENATE(INDEX('LŠZ P'!A$2:AP$2000,B1262,23),";",INDEX('LŠZ P'!A$2:AP$2000,B1262,42)),CONCATENATE(INDEX('LŠZ H'!A$2:AI$2000,B1262,23),";",INDEX('LŠZ H'!A$2:AI$2000,B1262,39)))</f>
        <v>#REF!</v>
      </c>
      <c r="O1262" s="464"/>
      <c r="P1262" s="602"/>
    </row>
    <row r="1263" spans="1:16" s="600" customFormat="1" x14ac:dyDescent="0.2">
      <c r="A1263" s="461"/>
      <c r="B1263" s="603"/>
      <c r="C1263" s="454">
        <v>1260</v>
      </c>
      <c r="D1263" s="288">
        <f>IF(A1263="P",INDEX('LŠZ P'!A$2:AP$2000,B1263,11),INDEX('LŠZ H'!A$2:AI$2000,B1263,11))</f>
        <v>0</v>
      </c>
      <c r="E1263" s="456">
        <f>IF(A1263="P",INDEX('LŠZ P'!A$2:AP$2000,B1263,5),INDEX('LŠZ H'!A$2:AI$2000,B1263,5))</f>
        <v>0</v>
      </c>
      <c r="F1263" s="457">
        <f>IF(A1263="P",INDEX('LŠZ P'!A$2:AP$2000,B1263,6),INDEX('LŠZ H'!A$2:AI$2000,B1263,6))</f>
        <v>0</v>
      </c>
      <c r="G1263" s="289">
        <f>IF(A1263="P",INDEX('LŠZ P'!A$2:AP$2000,B1263,21),INDEX('LŠZ H'!A$2:AI$2000,B1263,21))</f>
        <v>0</v>
      </c>
      <c r="H1263" s="457">
        <f>IF(A1263="P",INDEX('LŠZ P'!A$2:AP$2000,B1263,17),INDEX('LŠZ H'!A$2:AI$2000,B1263,17))</f>
        <v>0</v>
      </c>
      <c r="I1263" s="254"/>
      <c r="J1263" s="289">
        <f>IF(A1263="P",INDEX('LŠZ P'!A$2:AP$2000,B1263,2),INDEX('LŠZ H'!A$2:AI$2000,B1263,2))</f>
        <v>0</v>
      </c>
      <c r="K1263" s="458" t="str">
        <f>IF(A1263="P",CONCATENATE(INDEX('LŠZ P'!A$2:AP$2000,B1263,24),",",INDEX('LŠZ P'!A$2:AP$2000,B1263,26)," ",INDEX('LŠZ P'!A$2:AP$2000,B1263,25)),CONCATENATE(INDEX('LŠZ H'!A$2:AI$2000,B1263,24),",",INDEX('LŠZ H'!A$2:AI$2000,B1263,26)," ",INDEX('LŠZ H'!A$2:AI$2000,B1263,25)))</f>
        <v xml:space="preserve">, </v>
      </c>
      <c r="L1263" s="456">
        <f>IF(A1263="P",INDEX('LŠZ P'!A$2:AP$2000,B1263,20),INDEX('LŠZ H'!A$2:AI$2000,B1263,20))</f>
        <v>0</v>
      </c>
      <c r="M1263" s="456" t="str">
        <f>IF(A1263="P",CONCATENATE(INDEX('LŠZ P'!A$2:AP$2000,B1263,3),"/",INDEX('LŠZ P'!A$2:AP$2000,B1263,4)),CONCATENATE(INDEX('LŠZ H'!A$2:AI$2000,B1263,3),"/",INDEX('LŠZ H'!A$2:AI$2000,B1263,4)))</f>
        <v>/</v>
      </c>
      <c r="N1263" s="459" t="e">
        <f>IF(A1263="P",CONCATENATE(INDEX('LŠZ P'!A$2:AP$2000,B1263,23),";",INDEX('LŠZ P'!A$2:AP$2000,B1263,42)),CONCATENATE(INDEX('LŠZ H'!A$2:AI$2000,B1263,23),";",INDEX('LŠZ H'!A$2:AI$2000,B1263,39)))</f>
        <v>#REF!</v>
      </c>
      <c r="O1263" s="464"/>
      <c r="P1263" s="602"/>
    </row>
    <row r="1264" spans="1:16" s="600" customFormat="1" x14ac:dyDescent="0.2">
      <c r="A1264" s="461"/>
      <c r="B1264" s="603"/>
      <c r="C1264" s="454">
        <v>1261</v>
      </c>
      <c r="D1264" s="288">
        <f>IF(A1264="P",INDEX('LŠZ P'!A$2:AP$2000,B1264,11),INDEX('LŠZ H'!A$2:AI$2000,B1264,11))</f>
        <v>0</v>
      </c>
      <c r="E1264" s="456">
        <f>IF(A1264="P",INDEX('LŠZ P'!A$2:AP$2000,B1264,5),INDEX('LŠZ H'!A$2:AI$2000,B1264,5))</f>
        <v>0</v>
      </c>
      <c r="F1264" s="457">
        <f>IF(A1264="P",INDEX('LŠZ P'!A$2:AP$2000,B1264,6),INDEX('LŠZ H'!A$2:AI$2000,B1264,6))</f>
        <v>0</v>
      </c>
      <c r="G1264" s="289">
        <f>IF(A1264="P",INDEX('LŠZ P'!A$2:AP$2000,B1264,21),INDEX('LŠZ H'!A$2:AI$2000,B1264,21))</f>
        <v>0</v>
      </c>
      <c r="H1264" s="457">
        <f>IF(A1264="P",INDEX('LŠZ P'!A$2:AP$2000,B1264,17),INDEX('LŠZ H'!A$2:AI$2000,B1264,17))</f>
        <v>0</v>
      </c>
      <c r="I1264" s="254"/>
      <c r="J1264" s="289">
        <f>IF(A1264="P",INDEX('LŠZ P'!A$2:AP$2000,B1264,2),INDEX('LŠZ H'!A$2:AI$2000,B1264,2))</f>
        <v>0</v>
      </c>
      <c r="K1264" s="458" t="str">
        <f>IF(A1264="P",CONCATENATE(INDEX('LŠZ P'!A$2:AP$2000,B1264,24),",",INDEX('LŠZ P'!A$2:AP$2000,B1264,26)," ",INDEX('LŠZ P'!A$2:AP$2000,B1264,25)),CONCATENATE(INDEX('LŠZ H'!A$2:AI$2000,B1264,24),",",INDEX('LŠZ H'!A$2:AI$2000,B1264,26)," ",INDEX('LŠZ H'!A$2:AI$2000,B1264,25)))</f>
        <v xml:space="preserve">, </v>
      </c>
      <c r="L1264" s="456">
        <f>IF(A1264="P",INDEX('LŠZ P'!A$2:AP$2000,B1264,20),INDEX('LŠZ H'!A$2:AI$2000,B1264,20))</f>
        <v>0</v>
      </c>
      <c r="M1264" s="456" t="str">
        <f>IF(A1264="P",CONCATENATE(INDEX('LŠZ P'!A$2:AP$2000,B1264,3),"/",INDEX('LŠZ P'!A$2:AP$2000,B1264,4)),CONCATENATE(INDEX('LŠZ H'!A$2:AI$2000,B1264,3),"/",INDEX('LŠZ H'!A$2:AI$2000,B1264,4)))</f>
        <v>/</v>
      </c>
      <c r="N1264" s="459" t="e">
        <f>IF(A1264="P",CONCATENATE(INDEX('LŠZ P'!A$2:AP$2000,B1264,23),";",INDEX('LŠZ P'!A$2:AP$2000,B1264,42)),CONCATENATE(INDEX('LŠZ H'!A$2:AI$2000,B1264,23),";",INDEX('LŠZ H'!A$2:AI$2000,B1264,39)))</f>
        <v>#REF!</v>
      </c>
      <c r="O1264" s="464"/>
      <c r="P1264" s="602"/>
    </row>
    <row r="1265" spans="1:16" s="600" customFormat="1" x14ac:dyDescent="0.2">
      <c r="A1265" s="461"/>
      <c r="B1265" s="603"/>
      <c r="C1265" s="454">
        <v>1262</v>
      </c>
      <c r="D1265" s="288">
        <f>IF(A1265="P",INDEX('LŠZ P'!A$2:AP$2000,B1265,11),INDEX('LŠZ H'!A$2:AI$2000,B1265,11))</f>
        <v>0</v>
      </c>
      <c r="E1265" s="456">
        <f>IF(A1265="P",INDEX('LŠZ P'!A$2:AP$2000,B1265,5),INDEX('LŠZ H'!A$2:AI$2000,B1265,5))</f>
        <v>0</v>
      </c>
      <c r="F1265" s="457">
        <f>IF(A1265="P",INDEX('LŠZ P'!A$2:AP$2000,B1265,6),INDEX('LŠZ H'!A$2:AI$2000,B1265,6))</f>
        <v>0</v>
      </c>
      <c r="G1265" s="289">
        <f>IF(A1265="P",INDEX('LŠZ P'!A$2:AP$2000,B1265,21),INDEX('LŠZ H'!A$2:AI$2000,B1265,21))</f>
        <v>0</v>
      </c>
      <c r="H1265" s="457">
        <f>IF(A1265="P",INDEX('LŠZ P'!A$2:AP$2000,B1265,17),INDEX('LŠZ H'!A$2:AI$2000,B1265,17))</f>
        <v>0</v>
      </c>
      <c r="I1265" s="254"/>
      <c r="J1265" s="289">
        <f>IF(A1265="P",INDEX('LŠZ P'!A$2:AP$2000,B1265,2),INDEX('LŠZ H'!A$2:AI$2000,B1265,2))</f>
        <v>0</v>
      </c>
      <c r="K1265" s="458" t="str">
        <f>IF(A1265="P",CONCATENATE(INDEX('LŠZ P'!A$2:AP$2000,B1265,24),",",INDEX('LŠZ P'!A$2:AP$2000,B1265,26)," ",INDEX('LŠZ P'!A$2:AP$2000,B1265,25)),CONCATENATE(INDEX('LŠZ H'!A$2:AI$2000,B1265,24),",",INDEX('LŠZ H'!A$2:AI$2000,B1265,26)," ",INDEX('LŠZ H'!A$2:AI$2000,B1265,25)))</f>
        <v xml:space="preserve">, </v>
      </c>
      <c r="L1265" s="456">
        <f>IF(A1265="P",INDEX('LŠZ P'!A$2:AP$2000,B1265,20),INDEX('LŠZ H'!A$2:AI$2000,B1265,20))</f>
        <v>0</v>
      </c>
      <c r="M1265" s="456" t="str">
        <f>IF(A1265="P",CONCATENATE(INDEX('LŠZ P'!A$2:AP$2000,B1265,3),"/",INDEX('LŠZ P'!A$2:AP$2000,B1265,4)),CONCATENATE(INDEX('LŠZ H'!A$2:AI$2000,B1265,3),"/",INDEX('LŠZ H'!A$2:AI$2000,B1265,4)))</f>
        <v>/</v>
      </c>
      <c r="N1265" s="459" t="e">
        <f>IF(A1265="P",CONCATENATE(INDEX('LŠZ P'!A$2:AP$2000,B1265,23),";",INDEX('LŠZ P'!A$2:AP$2000,B1265,42)),CONCATENATE(INDEX('LŠZ H'!A$2:AI$2000,B1265,23),";",INDEX('LŠZ H'!A$2:AI$2000,B1265,39)))</f>
        <v>#REF!</v>
      </c>
      <c r="O1265" s="464"/>
      <c r="P1265" s="602"/>
    </row>
    <row r="1266" spans="1:16" s="600" customFormat="1" x14ac:dyDescent="0.2">
      <c r="A1266" s="461"/>
      <c r="B1266" s="603"/>
      <c r="C1266" s="454">
        <v>1263</v>
      </c>
      <c r="D1266" s="288">
        <f>IF(A1266="P",INDEX('LŠZ P'!A$2:AP$2000,B1266,11),INDEX('LŠZ H'!A$2:AI$2000,B1266,11))</f>
        <v>0</v>
      </c>
      <c r="E1266" s="456">
        <f>IF(A1266="P",INDEX('LŠZ P'!A$2:AP$2000,B1266,5),INDEX('LŠZ H'!A$2:AI$2000,B1266,5))</f>
        <v>0</v>
      </c>
      <c r="F1266" s="457">
        <f>IF(A1266="P",INDEX('LŠZ P'!A$2:AP$2000,B1266,6),INDEX('LŠZ H'!A$2:AI$2000,B1266,6))</f>
        <v>0</v>
      </c>
      <c r="G1266" s="289">
        <f>IF(A1266="P",INDEX('LŠZ P'!A$2:AP$2000,B1266,21),INDEX('LŠZ H'!A$2:AI$2000,B1266,21))</f>
        <v>0</v>
      </c>
      <c r="H1266" s="457">
        <f>IF(A1266="P",INDEX('LŠZ P'!A$2:AP$2000,B1266,17),INDEX('LŠZ H'!A$2:AI$2000,B1266,17))</f>
        <v>0</v>
      </c>
      <c r="I1266" s="254"/>
      <c r="J1266" s="289">
        <f>IF(A1266="P",INDEX('LŠZ P'!A$2:AP$2000,B1266,2),INDEX('LŠZ H'!A$2:AI$2000,B1266,2))</f>
        <v>0</v>
      </c>
      <c r="K1266" s="458" t="str">
        <f>IF(A1266="P",CONCATENATE(INDEX('LŠZ P'!A$2:AP$2000,B1266,24),",",INDEX('LŠZ P'!A$2:AP$2000,B1266,26)," ",INDEX('LŠZ P'!A$2:AP$2000,B1266,25)),CONCATENATE(INDEX('LŠZ H'!A$2:AI$2000,B1266,24),",",INDEX('LŠZ H'!A$2:AI$2000,B1266,26)," ",INDEX('LŠZ H'!A$2:AI$2000,B1266,25)))</f>
        <v xml:space="preserve">, </v>
      </c>
      <c r="L1266" s="456">
        <f>IF(A1266="P",INDEX('LŠZ P'!A$2:AP$2000,B1266,20),INDEX('LŠZ H'!A$2:AI$2000,B1266,20))</f>
        <v>0</v>
      </c>
      <c r="M1266" s="456" t="str">
        <f>IF(A1266="P",CONCATENATE(INDEX('LŠZ P'!A$2:AP$2000,B1266,3),"/",INDEX('LŠZ P'!A$2:AP$2000,B1266,4)),CONCATENATE(INDEX('LŠZ H'!A$2:AI$2000,B1266,3),"/",INDEX('LŠZ H'!A$2:AI$2000,B1266,4)))</f>
        <v>/</v>
      </c>
      <c r="N1266" s="459" t="e">
        <f>IF(A1266="P",CONCATENATE(INDEX('LŠZ P'!A$2:AP$2000,B1266,23),";",INDEX('LŠZ P'!A$2:AP$2000,B1266,42)),CONCATENATE(INDEX('LŠZ H'!A$2:AI$2000,B1266,23),";",INDEX('LŠZ H'!A$2:AI$2000,B1266,39)))</f>
        <v>#REF!</v>
      </c>
      <c r="O1266" s="464"/>
      <c r="P1266" s="602"/>
    </row>
    <row r="1267" spans="1:16" s="600" customFormat="1" x14ac:dyDescent="0.2">
      <c r="A1267" s="461"/>
      <c r="B1267" s="603"/>
      <c r="C1267" s="454">
        <v>1264</v>
      </c>
      <c r="D1267" s="288">
        <f>IF(A1267="P",INDEX('LŠZ P'!A$2:AP$2000,B1267,11),INDEX('LŠZ H'!A$2:AI$2000,B1267,11))</f>
        <v>0</v>
      </c>
      <c r="E1267" s="456">
        <f>IF(A1267="P",INDEX('LŠZ P'!A$2:AP$2000,B1267,5),INDEX('LŠZ H'!A$2:AI$2000,B1267,5))</f>
        <v>0</v>
      </c>
      <c r="F1267" s="457">
        <f>IF(A1267="P",INDEX('LŠZ P'!A$2:AP$2000,B1267,6),INDEX('LŠZ H'!A$2:AI$2000,B1267,6))</f>
        <v>0</v>
      </c>
      <c r="G1267" s="289">
        <f>IF(A1267="P",INDEX('LŠZ P'!A$2:AP$2000,B1267,21),INDEX('LŠZ H'!A$2:AI$2000,B1267,21))</f>
        <v>0</v>
      </c>
      <c r="H1267" s="457">
        <f>IF(A1267="P",INDEX('LŠZ P'!A$2:AP$2000,B1267,17),INDEX('LŠZ H'!A$2:AI$2000,B1267,17))</f>
        <v>0</v>
      </c>
      <c r="I1267" s="254"/>
      <c r="J1267" s="289">
        <f>IF(A1267="P",INDEX('LŠZ P'!A$2:AP$2000,B1267,2),INDEX('LŠZ H'!A$2:AI$2000,B1267,2))</f>
        <v>0</v>
      </c>
      <c r="K1267" s="458" t="str">
        <f>IF(A1267="P",CONCATENATE(INDEX('LŠZ P'!A$2:AP$2000,B1267,24),",",INDEX('LŠZ P'!A$2:AP$2000,B1267,26)," ",INDEX('LŠZ P'!A$2:AP$2000,B1267,25)),CONCATENATE(INDEX('LŠZ H'!A$2:AI$2000,B1267,24),",",INDEX('LŠZ H'!A$2:AI$2000,B1267,26)," ",INDEX('LŠZ H'!A$2:AI$2000,B1267,25)))</f>
        <v xml:space="preserve">, </v>
      </c>
      <c r="L1267" s="456">
        <f>IF(A1267="P",INDEX('LŠZ P'!A$2:AP$2000,B1267,20),INDEX('LŠZ H'!A$2:AI$2000,B1267,20))</f>
        <v>0</v>
      </c>
      <c r="M1267" s="456" t="str">
        <f>IF(A1267="P",CONCATENATE(INDEX('LŠZ P'!A$2:AP$2000,B1267,3),"/",INDEX('LŠZ P'!A$2:AP$2000,B1267,4)),CONCATENATE(INDEX('LŠZ H'!A$2:AI$2000,B1267,3),"/",INDEX('LŠZ H'!A$2:AI$2000,B1267,4)))</f>
        <v>/</v>
      </c>
      <c r="N1267" s="459" t="e">
        <f>IF(A1267="P",CONCATENATE(INDEX('LŠZ P'!A$2:AP$2000,B1267,23),";",INDEX('LŠZ P'!A$2:AP$2000,B1267,42)),CONCATENATE(INDEX('LŠZ H'!A$2:AI$2000,B1267,23),";",INDEX('LŠZ H'!A$2:AI$2000,B1267,39)))</f>
        <v>#REF!</v>
      </c>
      <c r="O1267" s="464"/>
      <c r="P1267" s="602"/>
    </row>
    <row r="1268" spans="1:16" s="600" customFormat="1" x14ac:dyDescent="0.2">
      <c r="A1268" s="461"/>
      <c r="B1268" s="603"/>
      <c r="C1268" s="454">
        <v>1265</v>
      </c>
      <c r="D1268" s="288">
        <f>IF(A1268="P",INDEX('LŠZ P'!A$2:AP$2000,B1268,11),INDEX('LŠZ H'!A$2:AI$2000,B1268,11))</f>
        <v>0</v>
      </c>
      <c r="E1268" s="456">
        <f>IF(A1268="P",INDEX('LŠZ P'!A$2:AP$2000,B1268,5),INDEX('LŠZ H'!A$2:AI$2000,B1268,5))</f>
        <v>0</v>
      </c>
      <c r="F1268" s="457">
        <f>IF(A1268="P",INDEX('LŠZ P'!A$2:AP$2000,B1268,6),INDEX('LŠZ H'!A$2:AI$2000,B1268,6))</f>
        <v>0</v>
      </c>
      <c r="G1268" s="289">
        <f>IF(A1268="P",INDEX('LŠZ P'!A$2:AP$2000,B1268,21),INDEX('LŠZ H'!A$2:AI$2000,B1268,21))</f>
        <v>0</v>
      </c>
      <c r="H1268" s="457">
        <f>IF(A1268="P",INDEX('LŠZ P'!A$2:AP$2000,B1268,17),INDEX('LŠZ H'!A$2:AI$2000,B1268,17))</f>
        <v>0</v>
      </c>
      <c r="I1268" s="254"/>
      <c r="J1268" s="289">
        <f>IF(A1268="P",INDEX('LŠZ P'!A$2:AP$2000,B1268,2),INDEX('LŠZ H'!A$2:AI$2000,B1268,2))</f>
        <v>0</v>
      </c>
      <c r="K1268" s="458" t="str">
        <f>IF(A1268="P",CONCATENATE(INDEX('LŠZ P'!A$2:AP$2000,B1268,24),",",INDEX('LŠZ P'!A$2:AP$2000,B1268,26)," ",INDEX('LŠZ P'!A$2:AP$2000,B1268,25)),CONCATENATE(INDEX('LŠZ H'!A$2:AI$2000,B1268,24),",",INDEX('LŠZ H'!A$2:AI$2000,B1268,26)," ",INDEX('LŠZ H'!A$2:AI$2000,B1268,25)))</f>
        <v xml:space="preserve">, </v>
      </c>
      <c r="L1268" s="456">
        <f>IF(A1268="P",INDEX('LŠZ P'!A$2:AP$2000,B1268,20),INDEX('LŠZ H'!A$2:AI$2000,B1268,20))</f>
        <v>0</v>
      </c>
      <c r="M1268" s="456" t="str">
        <f>IF(A1268="P",CONCATENATE(INDEX('LŠZ P'!A$2:AP$2000,B1268,3),"/",INDEX('LŠZ P'!A$2:AP$2000,B1268,4)),CONCATENATE(INDEX('LŠZ H'!A$2:AI$2000,B1268,3),"/",INDEX('LŠZ H'!A$2:AI$2000,B1268,4)))</f>
        <v>/</v>
      </c>
      <c r="N1268" s="459" t="e">
        <f>IF(A1268="P",CONCATENATE(INDEX('LŠZ P'!A$2:AP$2000,B1268,23),";",INDEX('LŠZ P'!A$2:AP$2000,B1268,42)),CONCATENATE(INDEX('LŠZ H'!A$2:AI$2000,B1268,23),";",INDEX('LŠZ H'!A$2:AI$2000,B1268,39)))</f>
        <v>#REF!</v>
      </c>
      <c r="O1268" s="464"/>
      <c r="P1268" s="602"/>
    </row>
    <row r="1269" spans="1:16" s="600" customFormat="1" x14ac:dyDescent="0.2">
      <c r="A1269" s="461"/>
      <c r="B1269" s="603"/>
      <c r="C1269" s="454">
        <v>1266</v>
      </c>
      <c r="D1269" s="288">
        <f>IF(A1269="P",INDEX('LŠZ P'!A$2:AP$2000,B1269,11),INDEX('LŠZ H'!A$2:AI$2000,B1269,11))</f>
        <v>0</v>
      </c>
      <c r="E1269" s="456">
        <f>IF(A1269="P",INDEX('LŠZ P'!A$2:AP$2000,B1269,5),INDEX('LŠZ H'!A$2:AI$2000,B1269,5))</f>
        <v>0</v>
      </c>
      <c r="F1269" s="457">
        <f>IF(A1269="P",INDEX('LŠZ P'!A$2:AP$2000,B1269,6),INDEX('LŠZ H'!A$2:AI$2000,B1269,6))</f>
        <v>0</v>
      </c>
      <c r="G1269" s="289">
        <f>IF(A1269="P",INDEX('LŠZ P'!A$2:AP$2000,B1269,21),INDEX('LŠZ H'!A$2:AI$2000,B1269,21))</f>
        <v>0</v>
      </c>
      <c r="H1269" s="457">
        <f>IF(A1269="P",INDEX('LŠZ P'!A$2:AP$2000,B1269,17),INDEX('LŠZ H'!A$2:AI$2000,B1269,17))</f>
        <v>0</v>
      </c>
      <c r="I1269" s="254"/>
      <c r="J1269" s="289">
        <f>IF(A1269="P",INDEX('LŠZ P'!A$2:AP$2000,B1269,2),INDEX('LŠZ H'!A$2:AI$2000,B1269,2))</f>
        <v>0</v>
      </c>
      <c r="K1269" s="458" t="str">
        <f>IF(A1269="P",CONCATENATE(INDEX('LŠZ P'!A$2:AP$2000,B1269,24),",",INDEX('LŠZ P'!A$2:AP$2000,B1269,26)," ",INDEX('LŠZ P'!A$2:AP$2000,B1269,25)),CONCATENATE(INDEX('LŠZ H'!A$2:AI$2000,B1269,24),",",INDEX('LŠZ H'!A$2:AI$2000,B1269,26)," ",INDEX('LŠZ H'!A$2:AI$2000,B1269,25)))</f>
        <v xml:space="preserve">, </v>
      </c>
      <c r="L1269" s="456">
        <f>IF(A1269="P",INDEX('LŠZ P'!A$2:AP$2000,B1269,20),INDEX('LŠZ H'!A$2:AI$2000,B1269,20))</f>
        <v>0</v>
      </c>
      <c r="M1269" s="456" t="str">
        <f>IF(A1269="P",CONCATENATE(INDEX('LŠZ P'!A$2:AP$2000,B1269,3),"/",INDEX('LŠZ P'!A$2:AP$2000,B1269,4)),CONCATENATE(INDEX('LŠZ H'!A$2:AI$2000,B1269,3),"/",INDEX('LŠZ H'!A$2:AI$2000,B1269,4)))</f>
        <v>/</v>
      </c>
      <c r="N1269" s="459" t="e">
        <f>IF(A1269="P",CONCATENATE(INDEX('LŠZ P'!A$2:AP$2000,B1269,23),";",INDEX('LŠZ P'!A$2:AP$2000,B1269,42)),CONCATENATE(INDEX('LŠZ H'!A$2:AI$2000,B1269,23),";",INDEX('LŠZ H'!A$2:AI$2000,B1269,39)))</f>
        <v>#REF!</v>
      </c>
      <c r="O1269" s="464"/>
      <c r="P1269" s="602"/>
    </row>
    <row r="1270" spans="1:16" s="600" customFormat="1" x14ac:dyDescent="0.2">
      <c r="A1270" s="461"/>
      <c r="B1270" s="603"/>
      <c r="C1270" s="454">
        <v>1267</v>
      </c>
      <c r="D1270" s="288">
        <f>IF(A1270="P",INDEX('LŠZ P'!A$2:AP$2000,B1270,11),INDEX('LŠZ H'!A$2:AI$2000,B1270,11))</f>
        <v>0</v>
      </c>
      <c r="E1270" s="456">
        <f>IF(A1270="P",INDEX('LŠZ P'!A$2:AP$2000,B1270,5),INDEX('LŠZ H'!A$2:AI$2000,B1270,5))</f>
        <v>0</v>
      </c>
      <c r="F1270" s="457">
        <f>IF(A1270="P",INDEX('LŠZ P'!A$2:AP$2000,B1270,6),INDEX('LŠZ H'!A$2:AI$2000,B1270,6))</f>
        <v>0</v>
      </c>
      <c r="G1270" s="289">
        <f>IF(A1270="P",INDEX('LŠZ P'!A$2:AP$2000,B1270,21),INDEX('LŠZ H'!A$2:AI$2000,B1270,21))</f>
        <v>0</v>
      </c>
      <c r="H1270" s="457">
        <f>IF(A1270="P",INDEX('LŠZ P'!A$2:AP$2000,B1270,17),INDEX('LŠZ H'!A$2:AI$2000,B1270,17))</f>
        <v>0</v>
      </c>
      <c r="I1270" s="254"/>
      <c r="J1270" s="289">
        <f>IF(A1270="P",INDEX('LŠZ P'!A$2:AP$2000,B1270,2),INDEX('LŠZ H'!A$2:AI$2000,B1270,2))</f>
        <v>0</v>
      </c>
      <c r="K1270" s="458" t="str">
        <f>IF(A1270="P",CONCATENATE(INDEX('LŠZ P'!A$2:AP$2000,B1270,24),",",INDEX('LŠZ P'!A$2:AP$2000,B1270,26)," ",INDEX('LŠZ P'!A$2:AP$2000,B1270,25)),CONCATENATE(INDEX('LŠZ H'!A$2:AI$2000,B1270,24),",",INDEX('LŠZ H'!A$2:AI$2000,B1270,26)," ",INDEX('LŠZ H'!A$2:AI$2000,B1270,25)))</f>
        <v xml:space="preserve">, </v>
      </c>
      <c r="L1270" s="456">
        <f>IF(A1270="P",INDEX('LŠZ P'!A$2:AP$2000,B1270,20),INDEX('LŠZ H'!A$2:AI$2000,B1270,20))</f>
        <v>0</v>
      </c>
      <c r="M1270" s="456" t="str">
        <f>IF(A1270="P",CONCATENATE(INDEX('LŠZ P'!A$2:AP$2000,B1270,3),"/",INDEX('LŠZ P'!A$2:AP$2000,B1270,4)),CONCATENATE(INDEX('LŠZ H'!A$2:AI$2000,B1270,3),"/",INDEX('LŠZ H'!A$2:AI$2000,B1270,4)))</f>
        <v>/</v>
      </c>
      <c r="N1270" s="459" t="e">
        <f>IF(A1270="P",CONCATENATE(INDEX('LŠZ P'!A$2:AP$2000,B1270,23),";",INDEX('LŠZ P'!A$2:AP$2000,B1270,42)),CONCATENATE(INDEX('LŠZ H'!A$2:AI$2000,B1270,23),";",INDEX('LŠZ H'!A$2:AI$2000,B1270,39)))</f>
        <v>#REF!</v>
      </c>
      <c r="O1270" s="464"/>
      <c r="P1270" s="602"/>
    </row>
    <row r="1271" spans="1:16" s="600" customFormat="1" x14ac:dyDescent="0.2">
      <c r="A1271" s="461"/>
      <c r="B1271" s="603"/>
      <c r="C1271" s="454">
        <v>1268</v>
      </c>
      <c r="D1271" s="288">
        <f>IF(A1271="P",INDEX('LŠZ P'!A$2:AP$2000,B1271,11),INDEX('LŠZ H'!A$2:AI$2000,B1271,11))</f>
        <v>0</v>
      </c>
      <c r="E1271" s="456">
        <f>IF(A1271="P",INDEX('LŠZ P'!A$2:AP$2000,B1271,5),INDEX('LŠZ H'!A$2:AI$2000,B1271,5))</f>
        <v>0</v>
      </c>
      <c r="F1271" s="457">
        <f>IF(A1271="P",INDEX('LŠZ P'!A$2:AP$2000,B1271,6),INDEX('LŠZ H'!A$2:AI$2000,B1271,6))</f>
        <v>0</v>
      </c>
      <c r="G1271" s="289">
        <f>IF(A1271="P",INDEX('LŠZ P'!A$2:AP$2000,B1271,21),INDEX('LŠZ H'!A$2:AI$2000,B1271,21))</f>
        <v>0</v>
      </c>
      <c r="H1271" s="457">
        <f>IF(A1271="P",INDEX('LŠZ P'!A$2:AP$2000,B1271,17),INDEX('LŠZ H'!A$2:AI$2000,B1271,17))</f>
        <v>0</v>
      </c>
      <c r="I1271" s="254"/>
      <c r="J1271" s="289">
        <f>IF(A1271="P",INDEX('LŠZ P'!A$2:AP$2000,B1271,2),INDEX('LŠZ H'!A$2:AI$2000,B1271,2))</f>
        <v>0</v>
      </c>
      <c r="K1271" s="458" t="str">
        <f>IF(A1271="P",CONCATENATE(INDEX('LŠZ P'!A$2:AP$2000,B1271,24),",",INDEX('LŠZ P'!A$2:AP$2000,B1271,26)," ",INDEX('LŠZ P'!A$2:AP$2000,B1271,25)),CONCATENATE(INDEX('LŠZ H'!A$2:AI$2000,B1271,24),",",INDEX('LŠZ H'!A$2:AI$2000,B1271,26)," ",INDEX('LŠZ H'!A$2:AI$2000,B1271,25)))</f>
        <v xml:space="preserve">, </v>
      </c>
      <c r="L1271" s="456">
        <f>IF(A1271="P",INDEX('LŠZ P'!A$2:AP$2000,B1271,20),INDEX('LŠZ H'!A$2:AI$2000,B1271,20))</f>
        <v>0</v>
      </c>
      <c r="M1271" s="456" t="str">
        <f>IF(A1271="P",CONCATENATE(INDEX('LŠZ P'!A$2:AP$2000,B1271,3),"/",INDEX('LŠZ P'!A$2:AP$2000,B1271,4)),CONCATENATE(INDEX('LŠZ H'!A$2:AI$2000,B1271,3),"/",INDEX('LŠZ H'!A$2:AI$2000,B1271,4)))</f>
        <v>/</v>
      </c>
      <c r="N1271" s="459" t="e">
        <f>IF(A1271="P",CONCATENATE(INDEX('LŠZ P'!A$2:AP$2000,B1271,23),";",INDEX('LŠZ P'!A$2:AP$2000,B1271,42)),CONCATENATE(INDEX('LŠZ H'!A$2:AI$2000,B1271,23),";",INDEX('LŠZ H'!A$2:AI$2000,B1271,39)))</f>
        <v>#REF!</v>
      </c>
      <c r="O1271" s="464"/>
      <c r="P1271" s="602"/>
    </row>
    <row r="1272" spans="1:16" s="600" customFormat="1" x14ac:dyDescent="0.2">
      <c r="A1272" s="461"/>
      <c r="B1272" s="603"/>
      <c r="C1272" s="454">
        <v>1269</v>
      </c>
      <c r="D1272" s="288">
        <f>IF(A1272="P",INDEX('LŠZ P'!A$2:AP$2000,B1272,11),INDEX('LŠZ H'!A$2:AI$2000,B1272,11))</f>
        <v>0</v>
      </c>
      <c r="E1272" s="456">
        <f>IF(A1272="P",INDEX('LŠZ P'!A$2:AP$2000,B1272,5),INDEX('LŠZ H'!A$2:AI$2000,B1272,5))</f>
        <v>0</v>
      </c>
      <c r="F1272" s="457">
        <f>IF(A1272="P",INDEX('LŠZ P'!A$2:AP$2000,B1272,6),INDEX('LŠZ H'!A$2:AI$2000,B1272,6))</f>
        <v>0</v>
      </c>
      <c r="G1272" s="289">
        <f>IF(A1272="P",INDEX('LŠZ P'!A$2:AP$2000,B1272,21),INDEX('LŠZ H'!A$2:AI$2000,B1272,21))</f>
        <v>0</v>
      </c>
      <c r="H1272" s="457">
        <f>IF(A1272="P",INDEX('LŠZ P'!A$2:AP$2000,B1272,17),INDEX('LŠZ H'!A$2:AI$2000,B1272,17))</f>
        <v>0</v>
      </c>
      <c r="I1272" s="254"/>
      <c r="J1272" s="289">
        <f>IF(A1272="P",INDEX('LŠZ P'!A$2:AP$2000,B1272,2),INDEX('LŠZ H'!A$2:AI$2000,B1272,2))</f>
        <v>0</v>
      </c>
      <c r="K1272" s="458" t="str">
        <f>IF(A1272="P",CONCATENATE(INDEX('LŠZ P'!A$2:AP$2000,B1272,24),",",INDEX('LŠZ P'!A$2:AP$2000,B1272,26)," ",INDEX('LŠZ P'!A$2:AP$2000,B1272,25)),CONCATENATE(INDEX('LŠZ H'!A$2:AI$2000,B1272,24),",",INDEX('LŠZ H'!A$2:AI$2000,B1272,26)," ",INDEX('LŠZ H'!A$2:AI$2000,B1272,25)))</f>
        <v xml:space="preserve">, </v>
      </c>
      <c r="L1272" s="456">
        <f>IF(A1272="P",INDEX('LŠZ P'!A$2:AP$2000,B1272,20),INDEX('LŠZ H'!A$2:AI$2000,B1272,20))</f>
        <v>0</v>
      </c>
      <c r="M1272" s="456" t="str">
        <f>IF(A1272="P",CONCATENATE(INDEX('LŠZ P'!A$2:AP$2000,B1272,3),"/",INDEX('LŠZ P'!A$2:AP$2000,B1272,4)),CONCATENATE(INDEX('LŠZ H'!A$2:AI$2000,B1272,3),"/",INDEX('LŠZ H'!A$2:AI$2000,B1272,4)))</f>
        <v>/</v>
      </c>
      <c r="N1272" s="459" t="e">
        <f>IF(A1272="P",CONCATENATE(INDEX('LŠZ P'!A$2:AP$2000,B1272,23),";",INDEX('LŠZ P'!A$2:AP$2000,B1272,42)),CONCATENATE(INDEX('LŠZ H'!A$2:AI$2000,B1272,23),";",INDEX('LŠZ H'!A$2:AI$2000,B1272,39)))</f>
        <v>#REF!</v>
      </c>
      <c r="O1272" s="464"/>
      <c r="P1272" s="602"/>
    </row>
    <row r="1273" spans="1:16" s="600" customFormat="1" x14ac:dyDescent="0.2">
      <c r="A1273" s="461"/>
      <c r="B1273" s="603"/>
      <c r="C1273" s="454">
        <v>1270</v>
      </c>
      <c r="D1273" s="288">
        <f>IF(A1273="P",INDEX('LŠZ P'!A$2:AP$2000,B1273,11),INDEX('LŠZ H'!A$2:AI$2000,B1273,11))</f>
        <v>0</v>
      </c>
      <c r="E1273" s="456">
        <f>IF(A1273="P",INDEX('LŠZ P'!A$2:AP$2000,B1273,5),INDEX('LŠZ H'!A$2:AI$2000,B1273,5))</f>
        <v>0</v>
      </c>
      <c r="F1273" s="457">
        <f>IF(A1273="P",INDEX('LŠZ P'!A$2:AP$2000,B1273,6),INDEX('LŠZ H'!A$2:AI$2000,B1273,6))</f>
        <v>0</v>
      </c>
      <c r="G1273" s="289">
        <f>IF(A1273="P",INDEX('LŠZ P'!A$2:AP$2000,B1273,21),INDEX('LŠZ H'!A$2:AI$2000,B1273,21))</f>
        <v>0</v>
      </c>
      <c r="H1273" s="457">
        <f>IF(A1273="P",INDEX('LŠZ P'!A$2:AP$2000,B1273,17),INDEX('LŠZ H'!A$2:AI$2000,B1273,17))</f>
        <v>0</v>
      </c>
      <c r="I1273" s="254"/>
      <c r="J1273" s="289">
        <f>IF(A1273="P",INDEX('LŠZ P'!A$2:AP$2000,B1273,2),INDEX('LŠZ H'!A$2:AI$2000,B1273,2))</f>
        <v>0</v>
      </c>
      <c r="K1273" s="458" t="str">
        <f>IF(A1273="P",CONCATENATE(INDEX('LŠZ P'!A$2:AP$2000,B1273,24),",",INDEX('LŠZ P'!A$2:AP$2000,B1273,26)," ",INDEX('LŠZ P'!A$2:AP$2000,B1273,25)),CONCATENATE(INDEX('LŠZ H'!A$2:AI$2000,B1273,24),",",INDEX('LŠZ H'!A$2:AI$2000,B1273,26)," ",INDEX('LŠZ H'!A$2:AI$2000,B1273,25)))</f>
        <v xml:space="preserve">, </v>
      </c>
      <c r="L1273" s="456">
        <f>IF(A1273="P",INDEX('LŠZ P'!A$2:AP$2000,B1273,20),INDEX('LŠZ H'!A$2:AI$2000,B1273,20))</f>
        <v>0</v>
      </c>
      <c r="M1273" s="456" t="str">
        <f>IF(A1273="P",CONCATENATE(INDEX('LŠZ P'!A$2:AP$2000,B1273,3),"/",INDEX('LŠZ P'!A$2:AP$2000,B1273,4)),CONCATENATE(INDEX('LŠZ H'!A$2:AI$2000,B1273,3),"/",INDEX('LŠZ H'!A$2:AI$2000,B1273,4)))</f>
        <v>/</v>
      </c>
      <c r="N1273" s="459" t="e">
        <f>IF(A1273="P",CONCATENATE(INDEX('LŠZ P'!A$2:AP$2000,B1273,23),";",INDEX('LŠZ P'!A$2:AP$2000,B1273,42)),CONCATENATE(INDEX('LŠZ H'!A$2:AI$2000,B1273,23),";",INDEX('LŠZ H'!A$2:AI$2000,B1273,39)))</f>
        <v>#REF!</v>
      </c>
      <c r="O1273" s="464"/>
      <c r="P1273" s="602"/>
    </row>
    <row r="1274" spans="1:16" s="600" customFormat="1" x14ac:dyDescent="0.2">
      <c r="A1274" s="461"/>
      <c r="B1274" s="603"/>
      <c r="C1274" s="454">
        <v>1271</v>
      </c>
      <c r="D1274" s="288">
        <f>IF(A1274="P",INDEX('LŠZ P'!A$2:AP$2000,B1274,11),INDEX('LŠZ H'!A$2:AI$2000,B1274,11))</f>
        <v>0</v>
      </c>
      <c r="E1274" s="456">
        <f>IF(A1274="P",INDEX('LŠZ P'!A$2:AP$2000,B1274,5),INDEX('LŠZ H'!A$2:AI$2000,B1274,5))</f>
        <v>0</v>
      </c>
      <c r="F1274" s="457">
        <f>IF(A1274="P",INDEX('LŠZ P'!A$2:AP$2000,B1274,6),INDEX('LŠZ H'!A$2:AI$2000,B1274,6))</f>
        <v>0</v>
      </c>
      <c r="G1274" s="289">
        <f>IF(A1274="P",INDEX('LŠZ P'!A$2:AP$2000,B1274,21),INDEX('LŠZ H'!A$2:AI$2000,B1274,21))</f>
        <v>0</v>
      </c>
      <c r="H1274" s="457">
        <f>IF(A1274="P",INDEX('LŠZ P'!A$2:AP$2000,B1274,17),INDEX('LŠZ H'!A$2:AI$2000,B1274,17))</f>
        <v>0</v>
      </c>
      <c r="I1274" s="254"/>
      <c r="J1274" s="289">
        <f>IF(A1274="P",INDEX('LŠZ P'!A$2:AP$2000,B1274,2),INDEX('LŠZ H'!A$2:AI$2000,B1274,2))</f>
        <v>0</v>
      </c>
      <c r="K1274" s="458" t="str">
        <f>IF(A1274="P",CONCATENATE(INDEX('LŠZ P'!A$2:AP$2000,B1274,24),",",INDEX('LŠZ P'!A$2:AP$2000,B1274,26)," ",INDEX('LŠZ P'!A$2:AP$2000,B1274,25)),CONCATENATE(INDEX('LŠZ H'!A$2:AI$2000,B1274,24),",",INDEX('LŠZ H'!A$2:AI$2000,B1274,26)," ",INDEX('LŠZ H'!A$2:AI$2000,B1274,25)))</f>
        <v xml:space="preserve">, </v>
      </c>
      <c r="L1274" s="456">
        <f>IF(A1274="P",INDEX('LŠZ P'!A$2:AP$2000,B1274,20),INDEX('LŠZ H'!A$2:AI$2000,B1274,20))</f>
        <v>0</v>
      </c>
      <c r="M1274" s="456" t="str">
        <f>IF(A1274="P",CONCATENATE(INDEX('LŠZ P'!A$2:AP$2000,B1274,3),"/",INDEX('LŠZ P'!A$2:AP$2000,B1274,4)),CONCATENATE(INDEX('LŠZ H'!A$2:AI$2000,B1274,3),"/",INDEX('LŠZ H'!A$2:AI$2000,B1274,4)))</f>
        <v>/</v>
      </c>
      <c r="N1274" s="459" t="e">
        <f>IF(A1274="P",CONCATENATE(INDEX('LŠZ P'!A$2:AP$2000,B1274,23),";",INDEX('LŠZ P'!A$2:AP$2000,B1274,42)),CONCATENATE(INDEX('LŠZ H'!A$2:AI$2000,B1274,23),";",INDEX('LŠZ H'!A$2:AI$2000,B1274,39)))</f>
        <v>#REF!</v>
      </c>
      <c r="O1274" s="464"/>
      <c r="P1274" s="602"/>
    </row>
    <row r="1275" spans="1:16" s="600" customFormat="1" x14ac:dyDescent="0.2">
      <c r="A1275" s="461"/>
      <c r="B1275" s="603"/>
      <c r="C1275" s="454">
        <v>1272</v>
      </c>
      <c r="D1275" s="288">
        <f>IF(A1275="P",INDEX('LŠZ P'!A$2:AP$2000,B1275,11),INDEX('LŠZ H'!A$2:AI$2000,B1275,11))</f>
        <v>0</v>
      </c>
      <c r="E1275" s="456">
        <f>IF(A1275="P",INDEX('LŠZ P'!A$2:AP$2000,B1275,5),INDEX('LŠZ H'!A$2:AI$2000,B1275,5))</f>
        <v>0</v>
      </c>
      <c r="F1275" s="457">
        <f>IF(A1275="P",INDEX('LŠZ P'!A$2:AP$2000,B1275,6),INDEX('LŠZ H'!A$2:AI$2000,B1275,6))</f>
        <v>0</v>
      </c>
      <c r="G1275" s="289">
        <f>IF(A1275="P",INDEX('LŠZ P'!A$2:AP$2000,B1275,21),INDEX('LŠZ H'!A$2:AI$2000,B1275,21))</f>
        <v>0</v>
      </c>
      <c r="H1275" s="457">
        <f>IF(A1275="P",INDEX('LŠZ P'!A$2:AP$2000,B1275,17),INDEX('LŠZ H'!A$2:AI$2000,B1275,17))</f>
        <v>0</v>
      </c>
      <c r="I1275" s="254"/>
      <c r="J1275" s="289">
        <f>IF(A1275="P",INDEX('LŠZ P'!A$2:AP$2000,B1275,2),INDEX('LŠZ H'!A$2:AI$2000,B1275,2))</f>
        <v>0</v>
      </c>
      <c r="K1275" s="458" t="str">
        <f>IF(A1275="P",CONCATENATE(INDEX('LŠZ P'!A$2:AP$2000,B1275,24),",",INDEX('LŠZ P'!A$2:AP$2000,B1275,26)," ",INDEX('LŠZ P'!A$2:AP$2000,B1275,25)),CONCATENATE(INDEX('LŠZ H'!A$2:AI$2000,B1275,24),",",INDEX('LŠZ H'!A$2:AI$2000,B1275,26)," ",INDEX('LŠZ H'!A$2:AI$2000,B1275,25)))</f>
        <v xml:space="preserve">, </v>
      </c>
      <c r="L1275" s="456">
        <f>IF(A1275="P",INDEX('LŠZ P'!A$2:AP$2000,B1275,20),INDEX('LŠZ H'!A$2:AI$2000,B1275,20))</f>
        <v>0</v>
      </c>
      <c r="M1275" s="456" t="str">
        <f>IF(A1275="P",CONCATENATE(INDEX('LŠZ P'!A$2:AP$2000,B1275,3),"/",INDEX('LŠZ P'!A$2:AP$2000,B1275,4)),CONCATENATE(INDEX('LŠZ H'!A$2:AI$2000,B1275,3),"/",INDEX('LŠZ H'!A$2:AI$2000,B1275,4)))</f>
        <v>/</v>
      </c>
      <c r="N1275" s="459" t="e">
        <f>IF(A1275="P",CONCATENATE(INDEX('LŠZ P'!A$2:AP$2000,B1275,23),";",INDEX('LŠZ P'!A$2:AP$2000,B1275,42)),CONCATENATE(INDEX('LŠZ H'!A$2:AI$2000,B1275,23),";",INDEX('LŠZ H'!A$2:AI$2000,B1275,39)))</f>
        <v>#REF!</v>
      </c>
      <c r="O1275" s="464"/>
      <c r="P1275" s="602"/>
    </row>
    <row r="1276" spans="1:16" s="600" customFormat="1" x14ac:dyDescent="0.2">
      <c r="A1276" s="461"/>
      <c r="B1276" s="603"/>
      <c r="C1276" s="454">
        <v>1273</v>
      </c>
      <c r="D1276" s="288">
        <f>IF(A1276="P",INDEX('LŠZ P'!A$2:AP$2000,B1276,11),INDEX('LŠZ H'!A$2:AI$2000,B1276,11))</f>
        <v>0</v>
      </c>
      <c r="E1276" s="456">
        <f>IF(A1276="P",INDEX('LŠZ P'!A$2:AP$2000,B1276,5),INDEX('LŠZ H'!A$2:AI$2000,B1276,5))</f>
        <v>0</v>
      </c>
      <c r="F1276" s="457">
        <f>IF(A1276="P",INDEX('LŠZ P'!A$2:AP$2000,B1276,6),INDEX('LŠZ H'!A$2:AI$2000,B1276,6))</f>
        <v>0</v>
      </c>
      <c r="G1276" s="289">
        <f>IF(A1276="P",INDEX('LŠZ P'!A$2:AP$2000,B1276,21),INDEX('LŠZ H'!A$2:AI$2000,B1276,21))</f>
        <v>0</v>
      </c>
      <c r="H1276" s="457">
        <f>IF(A1276="P",INDEX('LŠZ P'!A$2:AP$2000,B1276,17),INDEX('LŠZ H'!A$2:AI$2000,B1276,17))</f>
        <v>0</v>
      </c>
      <c r="I1276" s="254"/>
      <c r="J1276" s="289">
        <f>IF(A1276="P",INDEX('LŠZ P'!A$2:AP$2000,B1276,2),INDEX('LŠZ H'!A$2:AI$2000,B1276,2))</f>
        <v>0</v>
      </c>
      <c r="K1276" s="458" t="str">
        <f>IF(A1276="P",CONCATENATE(INDEX('LŠZ P'!A$2:AP$2000,B1276,24),",",INDEX('LŠZ P'!A$2:AP$2000,B1276,26)," ",INDEX('LŠZ P'!A$2:AP$2000,B1276,25)),CONCATENATE(INDEX('LŠZ H'!A$2:AI$2000,B1276,24),",",INDEX('LŠZ H'!A$2:AI$2000,B1276,26)," ",INDEX('LŠZ H'!A$2:AI$2000,B1276,25)))</f>
        <v xml:space="preserve">, </v>
      </c>
      <c r="L1276" s="456">
        <f>IF(A1276="P",INDEX('LŠZ P'!A$2:AP$2000,B1276,20),INDEX('LŠZ H'!A$2:AI$2000,B1276,20))</f>
        <v>0</v>
      </c>
      <c r="M1276" s="456" t="str">
        <f>IF(A1276="P",CONCATENATE(INDEX('LŠZ P'!A$2:AP$2000,B1276,3),"/",INDEX('LŠZ P'!A$2:AP$2000,B1276,4)),CONCATENATE(INDEX('LŠZ H'!A$2:AI$2000,B1276,3),"/",INDEX('LŠZ H'!A$2:AI$2000,B1276,4)))</f>
        <v>/</v>
      </c>
      <c r="N1276" s="459" t="e">
        <f>IF(A1276="P",CONCATENATE(INDEX('LŠZ P'!A$2:AP$2000,B1276,23),";",INDEX('LŠZ P'!A$2:AP$2000,B1276,42)),CONCATENATE(INDEX('LŠZ H'!A$2:AI$2000,B1276,23),";",INDEX('LŠZ H'!A$2:AI$2000,B1276,39)))</f>
        <v>#REF!</v>
      </c>
      <c r="O1276" s="464"/>
      <c r="P1276" s="602"/>
    </row>
    <row r="1277" spans="1:16" s="600" customFormat="1" x14ac:dyDescent="0.2">
      <c r="A1277" s="461"/>
      <c r="B1277" s="603"/>
      <c r="C1277" s="454">
        <v>1274</v>
      </c>
      <c r="D1277" s="288">
        <f>IF(A1277="P",INDEX('LŠZ P'!A$2:AP$2000,B1277,11),INDEX('LŠZ H'!A$2:AI$2000,B1277,11))</f>
        <v>0</v>
      </c>
      <c r="E1277" s="456">
        <f>IF(A1277="P",INDEX('LŠZ P'!A$2:AP$2000,B1277,5),INDEX('LŠZ H'!A$2:AI$2000,B1277,5))</f>
        <v>0</v>
      </c>
      <c r="F1277" s="457">
        <f>IF(A1277="P",INDEX('LŠZ P'!A$2:AP$2000,B1277,6),INDEX('LŠZ H'!A$2:AI$2000,B1277,6))</f>
        <v>0</v>
      </c>
      <c r="G1277" s="289">
        <f>IF(A1277="P",INDEX('LŠZ P'!A$2:AP$2000,B1277,21),INDEX('LŠZ H'!A$2:AI$2000,B1277,21))</f>
        <v>0</v>
      </c>
      <c r="H1277" s="457">
        <f>IF(A1277="P",INDEX('LŠZ P'!A$2:AP$2000,B1277,17),INDEX('LŠZ H'!A$2:AI$2000,B1277,17))</f>
        <v>0</v>
      </c>
      <c r="I1277" s="254"/>
      <c r="J1277" s="289">
        <f>IF(A1277="P",INDEX('LŠZ P'!A$2:AP$2000,B1277,2),INDEX('LŠZ H'!A$2:AI$2000,B1277,2))</f>
        <v>0</v>
      </c>
      <c r="K1277" s="458" t="str">
        <f>IF(A1277="P",CONCATENATE(INDEX('LŠZ P'!A$2:AP$2000,B1277,24),",",INDEX('LŠZ P'!A$2:AP$2000,B1277,26)," ",INDEX('LŠZ P'!A$2:AP$2000,B1277,25)),CONCATENATE(INDEX('LŠZ H'!A$2:AI$2000,B1277,24),",",INDEX('LŠZ H'!A$2:AI$2000,B1277,26)," ",INDEX('LŠZ H'!A$2:AI$2000,B1277,25)))</f>
        <v xml:space="preserve">, </v>
      </c>
      <c r="L1277" s="456">
        <f>IF(A1277="P",INDEX('LŠZ P'!A$2:AP$2000,B1277,20),INDEX('LŠZ H'!A$2:AI$2000,B1277,20))</f>
        <v>0</v>
      </c>
      <c r="M1277" s="456" t="str">
        <f>IF(A1277="P",CONCATENATE(INDEX('LŠZ P'!A$2:AP$2000,B1277,3),"/",INDEX('LŠZ P'!A$2:AP$2000,B1277,4)),CONCATENATE(INDEX('LŠZ H'!A$2:AI$2000,B1277,3),"/",INDEX('LŠZ H'!A$2:AI$2000,B1277,4)))</f>
        <v>/</v>
      </c>
      <c r="N1277" s="459" t="e">
        <f>IF(A1277="P",CONCATENATE(INDEX('LŠZ P'!A$2:AP$2000,B1277,23),";",INDEX('LŠZ P'!A$2:AP$2000,B1277,42)),CONCATENATE(INDEX('LŠZ H'!A$2:AI$2000,B1277,23),";",INDEX('LŠZ H'!A$2:AI$2000,B1277,39)))</f>
        <v>#REF!</v>
      </c>
      <c r="O1277" s="464"/>
      <c r="P1277" s="602"/>
    </row>
    <row r="1278" spans="1:16" s="600" customFormat="1" x14ac:dyDescent="0.2">
      <c r="A1278" s="461"/>
      <c r="B1278" s="603"/>
      <c r="C1278" s="454">
        <v>1275</v>
      </c>
      <c r="D1278" s="288">
        <f>IF(A1278="P",INDEX('LŠZ P'!A$2:AP$2000,B1278,11),INDEX('LŠZ H'!A$2:AI$2000,B1278,11))</f>
        <v>0</v>
      </c>
      <c r="E1278" s="456">
        <f>IF(A1278="P",INDEX('LŠZ P'!A$2:AP$2000,B1278,5),INDEX('LŠZ H'!A$2:AI$2000,B1278,5))</f>
        <v>0</v>
      </c>
      <c r="F1278" s="457">
        <f>IF(A1278="P",INDEX('LŠZ P'!A$2:AP$2000,B1278,6),INDEX('LŠZ H'!A$2:AI$2000,B1278,6))</f>
        <v>0</v>
      </c>
      <c r="G1278" s="289">
        <f>IF(A1278="P",INDEX('LŠZ P'!A$2:AP$2000,B1278,21),INDEX('LŠZ H'!A$2:AI$2000,B1278,21))</f>
        <v>0</v>
      </c>
      <c r="H1278" s="457">
        <f>IF(A1278="P",INDEX('LŠZ P'!A$2:AP$2000,B1278,17),INDEX('LŠZ H'!A$2:AI$2000,B1278,17))</f>
        <v>0</v>
      </c>
      <c r="I1278" s="254"/>
      <c r="J1278" s="289">
        <f>IF(A1278="P",INDEX('LŠZ P'!A$2:AP$2000,B1278,2),INDEX('LŠZ H'!A$2:AI$2000,B1278,2))</f>
        <v>0</v>
      </c>
      <c r="K1278" s="458" t="str">
        <f>IF(A1278="P",CONCATENATE(INDEX('LŠZ P'!A$2:AP$2000,B1278,24),",",INDEX('LŠZ P'!A$2:AP$2000,B1278,26)," ",INDEX('LŠZ P'!A$2:AP$2000,B1278,25)),CONCATENATE(INDEX('LŠZ H'!A$2:AI$2000,B1278,24),",",INDEX('LŠZ H'!A$2:AI$2000,B1278,26)," ",INDEX('LŠZ H'!A$2:AI$2000,B1278,25)))</f>
        <v xml:space="preserve">, </v>
      </c>
      <c r="L1278" s="456">
        <f>IF(A1278="P",INDEX('LŠZ P'!A$2:AP$2000,B1278,20),INDEX('LŠZ H'!A$2:AI$2000,B1278,20))</f>
        <v>0</v>
      </c>
      <c r="M1278" s="456" t="str">
        <f>IF(A1278="P",CONCATENATE(INDEX('LŠZ P'!A$2:AP$2000,B1278,3),"/",INDEX('LŠZ P'!A$2:AP$2000,B1278,4)),CONCATENATE(INDEX('LŠZ H'!A$2:AI$2000,B1278,3),"/",INDEX('LŠZ H'!A$2:AI$2000,B1278,4)))</f>
        <v>/</v>
      </c>
      <c r="N1278" s="459" t="e">
        <f>IF(A1278="P",CONCATENATE(INDEX('LŠZ P'!A$2:AP$2000,B1278,23),";",INDEX('LŠZ P'!A$2:AP$2000,B1278,42)),CONCATENATE(INDEX('LŠZ H'!A$2:AI$2000,B1278,23),";",INDEX('LŠZ H'!A$2:AI$2000,B1278,39)))</f>
        <v>#REF!</v>
      </c>
      <c r="O1278" s="464"/>
      <c r="P1278" s="602"/>
    </row>
    <row r="1279" spans="1:16" s="600" customFormat="1" x14ac:dyDescent="0.2">
      <c r="A1279" s="461"/>
      <c r="B1279" s="603"/>
      <c r="C1279" s="454">
        <v>1276</v>
      </c>
      <c r="D1279" s="288">
        <f>IF(A1279="P",INDEX('LŠZ P'!A$2:AP$2000,B1279,11),INDEX('LŠZ H'!A$2:AI$2000,B1279,11))</f>
        <v>0</v>
      </c>
      <c r="E1279" s="456">
        <f>IF(A1279="P",INDEX('LŠZ P'!A$2:AP$2000,B1279,5),INDEX('LŠZ H'!A$2:AI$2000,B1279,5))</f>
        <v>0</v>
      </c>
      <c r="F1279" s="457">
        <f>IF(A1279="P",INDEX('LŠZ P'!A$2:AP$2000,B1279,6),INDEX('LŠZ H'!A$2:AI$2000,B1279,6))</f>
        <v>0</v>
      </c>
      <c r="G1279" s="289">
        <f>IF(A1279="P",INDEX('LŠZ P'!A$2:AP$2000,B1279,21),INDEX('LŠZ H'!A$2:AI$2000,B1279,21))</f>
        <v>0</v>
      </c>
      <c r="H1279" s="457">
        <f>IF(A1279="P",INDEX('LŠZ P'!A$2:AP$2000,B1279,17),INDEX('LŠZ H'!A$2:AI$2000,B1279,17))</f>
        <v>0</v>
      </c>
      <c r="I1279" s="254"/>
      <c r="J1279" s="289">
        <f>IF(A1279="P",INDEX('LŠZ P'!A$2:AP$2000,B1279,2),INDEX('LŠZ H'!A$2:AI$2000,B1279,2))</f>
        <v>0</v>
      </c>
      <c r="K1279" s="458" t="str">
        <f>IF(A1279="P",CONCATENATE(INDEX('LŠZ P'!A$2:AP$2000,B1279,24),",",INDEX('LŠZ P'!A$2:AP$2000,B1279,26)," ",INDEX('LŠZ P'!A$2:AP$2000,B1279,25)),CONCATENATE(INDEX('LŠZ H'!A$2:AI$2000,B1279,24),",",INDEX('LŠZ H'!A$2:AI$2000,B1279,26)," ",INDEX('LŠZ H'!A$2:AI$2000,B1279,25)))</f>
        <v xml:space="preserve">, </v>
      </c>
      <c r="L1279" s="456">
        <f>IF(A1279="P",INDEX('LŠZ P'!A$2:AP$2000,B1279,20),INDEX('LŠZ H'!A$2:AI$2000,B1279,20))</f>
        <v>0</v>
      </c>
      <c r="M1279" s="456" t="str">
        <f>IF(A1279="P",CONCATENATE(INDEX('LŠZ P'!A$2:AP$2000,B1279,3),"/",INDEX('LŠZ P'!A$2:AP$2000,B1279,4)),CONCATENATE(INDEX('LŠZ H'!A$2:AI$2000,B1279,3),"/",INDEX('LŠZ H'!A$2:AI$2000,B1279,4)))</f>
        <v>/</v>
      </c>
      <c r="N1279" s="459" t="e">
        <f>IF(A1279="P",CONCATENATE(INDEX('LŠZ P'!A$2:AP$2000,B1279,23),";",INDEX('LŠZ P'!A$2:AP$2000,B1279,42)),CONCATENATE(INDEX('LŠZ H'!A$2:AI$2000,B1279,23),";",INDEX('LŠZ H'!A$2:AI$2000,B1279,39)))</f>
        <v>#REF!</v>
      </c>
      <c r="O1279" s="464"/>
      <c r="P1279" s="602"/>
    </row>
    <row r="1280" spans="1:16" s="600" customFormat="1" x14ac:dyDescent="0.2">
      <c r="A1280" s="461"/>
      <c r="B1280" s="603"/>
      <c r="C1280" s="454">
        <v>1277</v>
      </c>
      <c r="D1280" s="288">
        <f>IF(A1280="P",INDEX('LŠZ P'!A$2:AP$2000,B1280,11),INDEX('LŠZ H'!A$2:AI$2000,B1280,11))</f>
        <v>0</v>
      </c>
      <c r="E1280" s="456">
        <f>IF(A1280="P",INDEX('LŠZ P'!A$2:AP$2000,B1280,5),INDEX('LŠZ H'!A$2:AI$2000,B1280,5))</f>
        <v>0</v>
      </c>
      <c r="F1280" s="457">
        <f>IF(A1280="P",INDEX('LŠZ P'!A$2:AP$2000,B1280,6),INDEX('LŠZ H'!A$2:AI$2000,B1280,6))</f>
        <v>0</v>
      </c>
      <c r="G1280" s="289">
        <f>IF(A1280="P",INDEX('LŠZ P'!A$2:AP$2000,B1280,21),INDEX('LŠZ H'!A$2:AI$2000,B1280,21))</f>
        <v>0</v>
      </c>
      <c r="H1280" s="457">
        <f>IF(A1280="P",INDEX('LŠZ P'!A$2:AP$2000,B1280,17),INDEX('LŠZ H'!A$2:AI$2000,B1280,17))</f>
        <v>0</v>
      </c>
      <c r="I1280" s="254"/>
      <c r="J1280" s="289">
        <f>IF(A1280="P",INDEX('LŠZ P'!A$2:AP$2000,B1280,2),INDEX('LŠZ H'!A$2:AI$2000,B1280,2))</f>
        <v>0</v>
      </c>
      <c r="K1280" s="458" t="str">
        <f>IF(A1280="P",CONCATENATE(INDEX('LŠZ P'!A$2:AP$2000,B1280,24),",",INDEX('LŠZ P'!A$2:AP$2000,B1280,26)," ",INDEX('LŠZ P'!A$2:AP$2000,B1280,25)),CONCATENATE(INDEX('LŠZ H'!A$2:AI$2000,B1280,24),",",INDEX('LŠZ H'!A$2:AI$2000,B1280,26)," ",INDEX('LŠZ H'!A$2:AI$2000,B1280,25)))</f>
        <v xml:space="preserve">, </v>
      </c>
      <c r="L1280" s="456">
        <f>IF(A1280="P",INDEX('LŠZ P'!A$2:AP$2000,B1280,20),INDEX('LŠZ H'!A$2:AI$2000,B1280,20))</f>
        <v>0</v>
      </c>
      <c r="M1280" s="456" t="str">
        <f>IF(A1280="P",CONCATENATE(INDEX('LŠZ P'!A$2:AP$2000,B1280,3),"/",INDEX('LŠZ P'!A$2:AP$2000,B1280,4)),CONCATENATE(INDEX('LŠZ H'!A$2:AI$2000,B1280,3),"/",INDEX('LŠZ H'!A$2:AI$2000,B1280,4)))</f>
        <v>/</v>
      </c>
      <c r="N1280" s="459" t="e">
        <f>IF(A1280="P",CONCATENATE(INDEX('LŠZ P'!A$2:AP$2000,B1280,23),";",INDEX('LŠZ P'!A$2:AP$2000,B1280,42)),CONCATENATE(INDEX('LŠZ H'!A$2:AI$2000,B1280,23),";",INDEX('LŠZ H'!A$2:AI$2000,B1280,39)))</f>
        <v>#REF!</v>
      </c>
      <c r="O1280" s="464"/>
      <c r="P1280" s="602"/>
    </row>
    <row r="1281" spans="1:16" s="600" customFormat="1" x14ac:dyDescent="0.2">
      <c r="A1281" s="461"/>
      <c r="B1281" s="603"/>
      <c r="C1281" s="454">
        <v>1278</v>
      </c>
      <c r="D1281" s="288">
        <f>IF(A1281="P",INDEX('LŠZ P'!A$2:AP$2000,B1281,11),INDEX('LŠZ H'!A$2:AI$2000,B1281,11))</f>
        <v>0</v>
      </c>
      <c r="E1281" s="456">
        <f>IF(A1281="P",INDEX('LŠZ P'!A$2:AP$2000,B1281,5),INDEX('LŠZ H'!A$2:AI$2000,B1281,5))</f>
        <v>0</v>
      </c>
      <c r="F1281" s="457">
        <f>IF(A1281="P",INDEX('LŠZ P'!A$2:AP$2000,B1281,6),INDEX('LŠZ H'!A$2:AI$2000,B1281,6))</f>
        <v>0</v>
      </c>
      <c r="G1281" s="289">
        <f>IF(A1281="P",INDEX('LŠZ P'!A$2:AP$2000,B1281,21),INDEX('LŠZ H'!A$2:AI$2000,B1281,21))</f>
        <v>0</v>
      </c>
      <c r="H1281" s="457">
        <f>IF(A1281="P",INDEX('LŠZ P'!A$2:AP$2000,B1281,17),INDEX('LŠZ H'!A$2:AI$2000,B1281,17))</f>
        <v>0</v>
      </c>
      <c r="I1281" s="254"/>
      <c r="J1281" s="289">
        <f>IF(A1281="P",INDEX('LŠZ P'!A$2:AP$2000,B1281,2),INDEX('LŠZ H'!A$2:AI$2000,B1281,2))</f>
        <v>0</v>
      </c>
      <c r="K1281" s="458" t="str">
        <f>IF(A1281="P",CONCATENATE(INDEX('LŠZ P'!A$2:AP$2000,B1281,24),",",INDEX('LŠZ P'!A$2:AP$2000,B1281,26)," ",INDEX('LŠZ P'!A$2:AP$2000,B1281,25)),CONCATENATE(INDEX('LŠZ H'!A$2:AI$2000,B1281,24),",",INDEX('LŠZ H'!A$2:AI$2000,B1281,26)," ",INDEX('LŠZ H'!A$2:AI$2000,B1281,25)))</f>
        <v xml:space="preserve">, </v>
      </c>
      <c r="L1281" s="456">
        <f>IF(A1281="P",INDEX('LŠZ P'!A$2:AP$2000,B1281,20),INDEX('LŠZ H'!A$2:AI$2000,B1281,20))</f>
        <v>0</v>
      </c>
      <c r="M1281" s="456" t="str">
        <f>IF(A1281="P",CONCATENATE(INDEX('LŠZ P'!A$2:AP$2000,B1281,3),"/",INDEX('LŠZ P'!A$2:AP$2000,B1281,4)),CONCATENATE(INDEX('LŠZ H'!A$2:AI$2000,B1281,3),"/",INDEX('LŠZ H'!A$2:AI$2000,B1281,4)))</f>
        <v>/</v>
      </c>
      <c r="N1281" s="459" t="e">
        <f>IF(A1281="P",CONCATENATE(INDEX('LŠZ P'!A$2:AP$2000,B1281,23),";",INDEX('LŠZ P'!A$2:AP$2000,B1281,42)),CONCATENATE(INDEX('LŠZ H'!A$2:AI$2000,B1281,23),";",INDEX('LŠZ H'!A$2:AI$2000,B1281,39)))</f>
        <v>#REF!</v>
      </c>
      <c r="O1281" s="464"/>
      <c r="P1281" s="602"/>
    </row>
    <row r="1282" spans="1:16" s="600" customFormat="1" x14ac:dyDescent="0.2">
      <c r="A1282" s="461"/>
      <c r="B1282" s="603"/>
      <c r="C1282" s="454">
        <v>1279</v>
      </c>
      <c r="D1282" s="288">
        <f>IF(A1282="P",INDEX('LŠZ P'!A$2:AP$2000,B1282,11),INDEX('LŠZ H'!A$2:AI$2000,B1282,11))</f>
        <v>0</v>
      </c>
      <c r="E1282" s="456">
        <f>IF(A1282="P",INDEX('LŠZ P'!A$2:AP$2000,B1282,5),INDEX('LŠZ H'!A$2:AI$2000,B1282,5))</f>
        <v>0</v>
      </c>
      <c r="F1282" s="457">
        <f>IF(A1282="P",INDEX('LŠZ P'!A$2:AP$2000,B1282,6),INDEX('LŠZ H'!A$2:AI$2000,B1282,6))</f>
        <v>0</v>
      </c>
      <c r="G1282" s="289">
        <f>IF(A1282="P",INDEX('LŠZ P'!A$2:AP$2000,B1282,21),INDEX('LŠZ H'!A$2:AI$2000,B1282,21))</f>
        <v>0</v>
      </c>
      <c r="H1282" s="457">
        <f>IF(A1282="P",INDEX('LŠZ P'!A$2:AP$2000,B1282,17),INDEX('LŠZ H'!A$2:AI$2000,B1282,17))</f>
        <v>0</v>
      </c>
      <c r="I1282" s="254"/>
      <c r="J1282" s="289">
        <f>IF(A1282="P",INDEX('LŠZ P'!A$2:AP$2000,B1282,2),INDEX('LŠZ H'!A$2:AI$2000,B1282,2))</f>
        <v>0</v>
      </c>
      <c r="K1282" s="458" t="str">
        <f>IF(A1282="P",CONCATENATE(INDEX('LŠZ P'!A$2:AP$2000,B1282,24),",",INDEX('LŠZ P'!A$2:AP$2000,B1282,26)," ",INDEX('LŠZ P'!A$2:AP$2000,B1282,25)),CONCATENATE(INDEX('LŠZ H'!A$2:AI$2000,B1282,24),",",INDEX('LŠZ H'!A$2:AI$2000,B1282,26)," ",INDEX('LŠZ H'!A$2:AI$2000,B1282,25)))</f>
        <v xml:space="preserve">, </v>
      </c>
      <c r="L1282" s="456">
        <f>IF(A1282="P",INDEX('LŠZ P'!A$2:AP$2000,B1282,20),INDEX('LŠZ H'!A$2:AI$2000,B1282,20))</f>
        <v>0</v>
      </c>
      <c r="M1282" s="456" t="str">
        <f>IF(A1282="P",CONCATENATE(INDEX('LŠZ P'!A$2:AP$2000,B1282,3),"/",INDEX('LŠZ P'!A$2:AP$2000,B1282,4)),CONCATENATE(INDEX('LŠZ H'!A$2:AI$2000,B1282,3),"/",INDEX('LŠZ H'!A$2:AI$2000,B1282,4)))</f>
        <v>/</v>
      </c>
      <c r="N1282" s="459" t="e">
        <f>IF(A1282="P",CONCATENATE(INDEX('LŠZ P'!A$2:AP$2000,B1282,23),";",INDEX('LŠZ P'!A$2:AP$2000,B1282,42)),CONCATENATE(INDEX('LŠZ H'!A$2:AI$2000,B1282,23),";",INDEX('LŠZ H'!A$2:AI$2000,B1282,39)))</f>
        <v>#REF!</v>
      </c>
      <c r="O1282" s="464"/>
      <c r="P1282" s="602"/>
    </row>
    <row r="1283" spans="1:16" s="600" customFormat="1" x14ac:dyDescent="0.2">
      <c r="A1283" s="461"/>
      <c r="B1283" s="603"/>
      <c r="C1283" s="454">
        <v>1280</v>
      </c>
      <c r="D1283" s="288">
        <f>IF(A1283="P",INDEX('LŠZ P'!A$2:AP$2000,B1283,11),INDEX('LŠZ H'!A$2:AI$2000,B1283,11))</f>
        <v>0</v>
      </c>
      <c r="E1283" s="456">
        <f>IF(A1283="P",INDEX('LŠZ P'!A$2:AP$2000,B1283,5),INDEX('LŠZ H'!A$2:AI$2000,B1283,5))</f>
        <v>0</v>
      </c>
      <c r="F1283" s="457">
        <f>IF(A1283="P",INDEX('LŠZ P'!A$2:AP$2000,B1283,6),INDEX('LŠZ H'!A$2:AI$2000,B1283,6))</f>
        <v>0</v>
      </c>
      <c r="G1283" s="289">
        <f>IF(A1283="P",INDEX('LŠZ P'!A$2:AP$2000,B1283,21),INDEX('LŠZ H'!A$2:AI$2000,B1283,21))</f>
        <v>0</v>
      </c>
      <c r="H1283" s="457">
        <f>IF(A1283="P",INDEX('LŠZ P'!A$2:AP$2000,B1283,17),INDEX('LŠZ H'!A$2:AI$2000,B1283,17))</f>
        <v>0</v>
      </c>
      <c r="I1283" s="254"/>
      <c r="J1283" s="289">
        <f>IF(A1283="P",INDEX('LŠZ P'!A$2:AP$2000,B1283,2),INDEX('LŠZ H'!A$2:AI$2000,B1283,2))</f>
        <v>0</v>
      </c>
      <c r="K1283" s="458" t="str">
        <f>IF(A1283="P",CONCATENATE(INDEX('LŠZ P'!A$2:AP$2000,B1283,24),",",INDEX('LŠZ P'!A$2:AP$2000,B1283,26)," ",INDEX('LŠZ P'!A$2:AP$2000,B1283,25)),CONCATENATE(INDEX('LŠZ H'!A$2:AI$2000,B1283,24),",",INDEX('LŠZ H'!A$2:AI$2000,B1283,26)," ",INDEX('LŠZ H'!A$2:AI$2000,B1283,25)))</f>
        <v xml:space="preserve">, </v>
      </c>
      <c r="L1283" s="456">
        <f>IF(A1283="P",INDEX('LŠZ P'!A$2:AP$2000,B1283,20),INDEX('LŠZ H'!A$2:AI$2000,B1283,20))</f>
        <v>0</v>
      </c>
      <c r="M1283" s="456" t="str">
        <f>IF(A1283="P",CONCATENATE(INDEX('LŠZ P'!A$2:AP$2000,B1283,3),"/",INDEX('LŠZ P'!A$2:AP$2000,B1283,4)),CONCATENATE(INDEX('LŠZ H'!A$2:AI$2000,B1283,3),"/",INDEX('LŠZ H'!A$2:AI$2000,B1283,4)))</f>
        <v>/</v>
      </c>
      <c r="N1283" s="459" t="e">
        <f>IF(A1283="P",CONCATENATE(INDEX('LŠZ P'!A$2:AP$2000,B1283,23),";",INDEX('LŠZ P'!A$2:AP$2000,B1283,42)),CONCATENATE(INDEX('LŠZ H'!A$2:AI$2000,B1283,23),";",INDEX('LŠZ H'!A$2:AI$2000,B1283,39)))</f>
        <v>#REF!</v>
      </c>
      <c r="O1283" s="464"/>
      <c r="P1283" s="602"/>
    </row>
    <row r="1284" spans="1:16" s="600" customFormat="1" x14ac:dyDescent="0.2">
      <c r="A1284" s="461"/>
      <c r="B1284" s="603"/>
      <c r="C1284" s="454">
        <v>1281</v>
      </c>
      <c r="D1284" s="288">
        <f>IF(A1284="P",INDEX('LŠZ P'!A$2:AP$2000,B1284,11),INDEX('LŠZ H'!A$2:AI$2000,B1284,11))</f>
        <v>0</v>
      </c>
      <c r="E1284" s="456">
        <f>IF(A1284="P",INDEX('LŠZ P'!A$2:AP$2000,B1284,5),INDEX('LŠZ H'!A$2:AI$2000,B1284,5))</f>
        <v>0</v>
      </c>
      <c r="F1284" s="457">
        <f>IF(A1284="P",INDEX('LŠZ P'!A$2:AP$2000,B1284,6),INDEX('LŠZ H'!A$2:AI$2000,B1284,6))</f>
        <v>0</v>
      </c>
      <c r="G1284" s="289">
        <f>IF(A1284="P",INDEX('LŠZ P'!A$2:AP$2000,B1284,21),INDEX('LŠZ H'!A$2:AI$2000,B1284,21))</f>
        <v>0</v>
      </c>
      <c r="H1284" s="457">
        <f>IF(A1284="P",INDEX('LŠZ P'!A$2:AP$2000,B1284,17),INDEX('LŠZ H'!A$2:AI$2000,B1284,17))</f>
        <v>0</v>
      </c>
      <c r="I1284" s="254"/>
      <c r="J1284" s="289">
        <f>IF(A1284="P",INDEX('LŠZ P'!A$2:AP$2000,B1284,2),INDEX('LŠZ H'!A$2:AI$2000,B1284,2))</f>
        <v>0</v>
      </c>
      <c r="K1284" s="458" t="str">
        <f>IF(A1284="P",CONCATENATE(INDEX('LŠZ P'!A$2:AP$2000,B1284,24),",",INDEX('LŠZ P'!A$2:AP$2000,B1284,26)," ",INDEX('LŠZ P'!A$2:AP$2000,B1284,25)),CONCATENATE(INDEX('LŠZ H'!A$2:AI$2000,B1284,24),",",INDEX('LŠZ H'!A$2:AI$2000,B1284,26)," ",INDEX('LŠZ H'!A$2:AI$2000,B1284,25)))</f>
        <v xml:space="preserve">, </v>
      </c>
      <c r="L1284" s="456">
        <f>IF(A1284="P",INDEX('LŠZ P'!A$2:AP$2000,B1284,20),INDEX('LŠZ H'!A$2:AI$2000,B1284,20))</f>
        <v>0</v>
      </c>
      <c r="M1284" s="456" t="str">
        <f>IF(A1284="P",CONCATENATE(INDEX('LŠZ P'!A$2:AP$2000,B1284,3),"/",INDEX('LŠZ P'!A$2:AP$2000,B1284,4)),CONCATENATE(INDEX('LŠZ H'!A$2:AI$2000,B1284,3),"/",INDEX('LŠZ H'!A$2:AI$2000,B1284,4)))</f>
        <v>/</v>
      </c>
      <c r="N1284" s="459" t="e">
        <f>IF(A1284="P",CONCATENATE(INDEX('LŠZ P'!A$2:AP$2000,B1284,23),";",INDEX('LŠZ P'!A$2:AP$2000,B1284,42)),CONCATENATE(INDEX('LŠZ H'!A$2:AI$2000,B1284,23),";",INDEX('LŠZ H'!A$2:AI$2000,B1284,39)))</f>
        <v>#REF!</v>
      </c>
      <c r="O1284" s="464"/>
      <c r="P1284" s="602"/>
    </row>
    <row r="1285" spans="1:16" s="600" customFormat="1" x14ac:dyDescent="0.2">
      <c r="A1285" s="461"/>
      <c r="B1285" s="603"/>
      <c r="C1285" s="454">
        <v>1282</v>
      </c>
      <c r="D1285" s="288">
        <f>IF(A1285="P",INDEX('LŠZ P'!A$2:AP$2000,B1285,11),INDEX('LŠZ H'!A$2:AI$2000,B1285,11))</f>
        <v>0</v>
      </c>
      <c r="E1285" s="456">
        <f>IF(A1285="P",INDEX('LŠZ P'!A$2:AP$2000,B1285,5),INDEX('LŠZ H'!A$2:AI$2000,B1285,5))</f>
        <v>0</v>
      </c>
      <c r="F1285" s="457">
        <f>IF(A1285="P",INDEX('LŠZ P'!A$2:AP$2000,B1285,6),INDEX('LŠZ H'!A$2:AI$2000,B1285,6))</f>
        <v>0</v>
      </c>
      <c r="G1285" s="289">
        <f>IF(A1285="P",INDEX('LŠZ P'!A$2:AP$2000,B1285,21),INDEX('LŠZ H'!A$2:AI$2000,B1285,21))</f>
        <v>0</v>
      </c>
      <c r="H1285" s="457">
        <f>IF(A1285="P",INDEX('LŠZ P'!A$2:AP$2000,B1285,17),INDEX('LŠZ H'!A$2:AI$2000,B1285,17))</f>
        <v>0</v>
      </c>
      <c r="I1285" s="254"/>
      <c r="J1285" s="289">
        <f>IF(A1285="P",INDEX('LŠZ P'!A$2:AP$2000,B1285,2),INDEX('LŠZ H'!A$2:AI$2000,B1285,2))</f>
        <v>0</v>
      </c>
      <c r="K1285" s="458" t="str">
        <f>IF(A1285="P",CONCATENATE(INDEX('LŠZ P'!A$2:AP$2000,B1285,24),",",INDEX('LŠZ P'!A$2:AP$2000,B1285,26)," ",INDEX('LŠZ P'!A$2:AP$2000,B1285,25)),CONCATENATE(INDEX('LŠZ H'!A$2:AI$2000,B1285,24),",",INDEX('LŠZ H'!A$2:AI$2000,B1285,26)," ",INDEX('LŠZ H'!A$2:AI$2000,B1285,25)))</f>
        <v xml:space="preserve">, </v>
      </c>
      <c r="L1285" s="456">
        <f>IF(A1285="P",INDEX('LŠZ P'!A$2:AP$2000,B1285,20),INDEX('LŠZ H'!A$2:AI$2000,B1285,20))</f>
        <v>0</v>
      </c>
      <c r="M1285" s="456" t="str">
        <f>IF(A1285="P",CONCATENATE(INDEX('LŠZ P'!A$2:AP$2000,B1285,3),"/",INDEX('LŠZ P'!A$2:AP$2000,B1285,4)),CONCATENATE(INDEX('LŠZ H'!A$2:AI$2000,B1285,3),"/",INDEX('LŠZ H'!A$2:AI$2000,B1285,4)))</f>
        <v>/</v>
      </c>
      <c r="N1285" s="459" t="e">
        <f>IF(A1285="P",CONCATENATE(INDEX('LŠZ P'!A$2:AP$2000,B1285,23),";",INDEX('LŠZ P'!A$2:AP$2000,B1285,42)),CONCATENATE(INDEX('LŠZ H'!A$2:AI$2000,B1285,23),";",INDEX('LŠZ H'!A$2:AI$2000,B1285,39)))</f>
        <v>#REF!</v>
      </c>
      <c r="O1285" s="464"/>
      <c r="P1285" s="602"/>
    </row>
    <row r="1286" spans="1:16" s="600" customFormat="1" x14ac:dyDescent="0.2">
      <c r="A1286" s="461"/>
      <c r="B1286" s="603"/>
      <c r="C1286" s="454">
        <v>1283</v>
      </c>
      <c r="D1286" s="288">
        <f>IF(A1286="P",INDEX('LŠZ P'!A$2:AP$2000,B1286,11),INDEX('LŠZ H'!A$2:AI$2000,B1286,11))</f>
        <v>0</v>
      </c>
      <c r="E1286" s="456">
        <f>IF(A1286="P",INDEX('LŠZ P'!A$2:AP$2000,B1286,5),INDEX('LŠZ H'!A$2:AI$2000,B1286,5))</f>
        <v>0</v>
      </c>
      <c r="F1286" s="457">
        <f>IF(A1286="P",INDEX('LŠZ P'!A$2:AP$2000,B1286,6),INDEX('LŠZ H'!A$2:AI$2000,B1286,6))</f>
        <v>0</v>
      </c>
      <c r="G1286" s="289">
        <f>IF(A1286="P",INDEX('LŠZ P'!A$2:AP$2000,B1286,21),INDEX('LŠZ H'!A$2:AI$2000,B1286,21))</f>
        <v>0</v>
      </c>
      <c r="H1286" s="457">
        <f>IF(A1286="P",INDEX('LŠZ P'!A$2:AP$2000,B1286,17),INDEX('LŠZ H'!A$2:AI$2000,B1286,17))</f>
        <v>0</v>
      </c>
      <c r="I1286" s="254"/>
      <c r="J1286" s="289">
        <f>IF(A1286="P",INDEX('LŠZ P'!A$2:AP$2000,B1286,2),INDEX('LŠZ H'!A$2:AI$2000,B1286,2))</f>
        <v>0</v>
      </c>
      <c r="K1286" s="458" t="str">
        <f>IF(A1286="P",CONCATENATE(INDEX('LŠZ P'!A$2:AP$2000,B1286,24),",",INDEX('LŠZ P'!A$2:AP$2000,B1286,26)," ",INDEX('LŠZ P'!A$2:AP$2000,B1286,25)),CONCATENATE(INDEX('LŠZ H'!A$2:AI$2000,B1286,24),",",INDEX('LŠZ H'!A$2:AI$2000,B1286,26)," ",INDEX('LŠZ H'!A$2:AI$2000,B1286,25)))</f>
        <v xml:space="preserve">, </v>
      </c>
      <c r="L1286" s="456">
        <f>IF(A1286="P",INDEX('LŠZ P'!A$2:AP$2000,B1286,20),INDEX('LŠZ H'!A$2:AI$2000,B1286,20))</f>
        <v>0</v>
      </c>
      <c r="M1286" s="456" t="str">
        <f>IF(A1286="P",CONCATENATE(INDEX('LŠZ P'!A$2:AP$2000,B1286,3),"/",INDEX('LŠZ P'!A$2:AP$2000,B1286,4)),CONCATENATE(INDEX('LŠZ H'!A$2:AI$2000,B1286,3),"/",INDEX('LŠZ H'!A$2:AI$2000,B1286,4)))</f>
        <v>/</v>
      </c>
      <c r="N1286" s="459" t="e">
        <f>IF(A1286="P",CONCATENATE(INDEX('LŠZ P'!A$2:AP$2000,B1286,23),";",INDEX('LŠZ P'!A$2:AP$2000,B1286,42)),CONCATENATE(INDEX('LŠZ H'!A$2:AI$2000,B1286,23),";",INDEX('LŠZ H'!A$2:AI$2000,B1286,39)))</f>
        <v>#REF!</v>
      </c>
      <c r="O1286" s="464"/>
      <c r="P1286" s="602"/>
    </row>
    <row r="1287" spans="1:16" s="600" customFormat="1" x14ac:dyDescent="0.2">
      <c r="A1287" s="461"/>
      <c r="B1287" s="603"/>
      <c r="C1287" s="454">
        <v>1284</v>
      </c>
      <c r="D1287" s="288">
        <f>IF(A1287="P",INDEX('LŠZ P'!A$2:AP$2000,B1287,11),INDEX('LŠZ H'!A$2:AI$2000,B1287,11))</f>
        <v>0</v>
      </c>
      <c r="E1287" s="456">
        <f>IF(A1287="P",INDEX('LŠZ P'!A$2:AP$2000,B1287,5),INDEX('LŠZ H'!A$2:AI$2000,B1287,5))</f>
        <v>0</v>
      </c>
      <c r="F1287" s="457">
        <f>IF(A1287="P",INDEX('LŠZ P'!A$2:AP$2000,B1287,6),INDEX('LŠZ H'!A$2:AI$2000,B1287,6))</f>
        <v>0</v>
      </c>
      <c r="G1287" s="289">
        <f>IF(A1287="P",INDEX('LŠZ P'!A$2:AP$2000,B1287,21),INDEX('LŠZ H'!A$2:AI$2000,B1287,21))</f>
        <v>0</v>
      </c>
      <c r="H1287" s="457">
        <f>IF(A1287="P",INDEX('LŠZ P'!A$2:AP$2000,B1287,17),INDEX('LŠZ H'!A$2:AI$2000,B1287,17))</f>
        <v>0</v>
      </c>
      <c r="I1287" s="254"/>
      <c r="J1287" s="289">
        <f>IF(A1287="P",INDEX('LŠZ P'!A$2:AP$2000,B1287,2),INDEX('LŠZ H'!A$2:AI$2000,B1287,2))</f>
        <v>0</v>
      </c>
      <c r="K1287" s="458" t="str">
        <f>IF(A1287="P",CONCATENATE(INDEX('LŠZ P'!A$2:AP$2000,B1287,24),",",INDEX('LŠZ P'!A$2:AP$2000,B1287,26)," ",INDEX('LŠZ P'!A$2:AP$2000,B1287,25)),CONCATENATE(INDEX('LŠZ H'!A$2:AI$2000,B1287,24),",",INDEX('LŠZ H'!A$2:AI$2000,B1287,26)," ",INDEX('LŠZ H'!A$2:AI$2000,B1287,25)))</f>
        <v xml:space="preserve">, </v>
      </c>
      <c r="L1287" s="456">
        <f>IF(A1287="P",INDEX('LŠZ P'!A$2:AP$2000,B1287,20),INDEX('LŠZ H'!A$2:AI$2000,B1287,20))</f>
        <v>0</v>
      </c>
      <c r="M1287" s="456" t="str">
        <f>IF(A1287="P",CONCATENATE(INDEX('LŠZ P'!A$2:AP$2000,B1287,3),"/",INDEX('LŠZ P'!A$2:AP$2000,B1287,4)),CONCATENATE(INDEX('LŠZ H'!A$2:AI$2000,B1287,3),"/",INDEX('LŠZ H'!A$2:AI$2000,B1287,4)))</f>
        <v>/</v>
      </c>
      <c r="N1287" s="459" t="e">
        <f>IF(A1287="P",CONCATENATE(INDEX('LŠZ P'!A$2:AP$2000,B1287,23),";",INDEX('LŠZ P'!A$2:AP$2000,B1287,42)),CONCATENATE(INDEX('LŠZ H'!A$2:AI$2000,B1287,23),";",INDEX('LŠZ H'!A$2:AI$2000,B1287,39)))</f>
        <v>#REF!</v>
      </c>
      <c r="O1287" s="464"/>
      <c r="P1287" s="602"/>
    </row>
    <row r="1288" spans="1:16" s="600" customFormat="1" x14ac:dyDescent="0.2">
      <c r="A1288" s="461"/>
      <c r="B1288" s="603"/>
      <c r="C1288" s="454">
        <v>1285</v>
      </c>
      <c r="D1288" s="288">
        <f>IF(A1288="P",INDEX('LŠZ P'!A$2:AP$2000,B1288,11),INDEX('LŠZ H'!A$2:AI$2000,B1288,11))</f>
        <v>0</v>
      </c>
      <c r="E1288" s="456">
        <f>IF(A1288="P",INDEX('LŠZ P'!A$2:AP$2000,B1288,5),INDEX('LŠZ H'!A$2:AI$2000,B1288,5))</f>
        <v>0</v>
      </c>
      <c r="F1288" s="457">
        <f>IF(A1288="P",INDEX('LŠZ P'!A$2:AP$2000,B1288,6),INDEX('LŠZ H'!A$2:AI$2000,B1288,6))</f>
        <v>0</v>
      </c>
      <c r="G1288" s="289">
        <f>IF(A1288="P",INDEX('LŠZ P'!A$2:AP$2000,B1288,21),INDEX('LŠZ H'!A$2:AI$2000,B1288,21))</f>
        <v>0</v>
      </c>
      <c r="H1288" s="457">
        <f>IF(A1288="P",INDEX('LŠZ P'!A$2:AP$2000,B1288,17),INDEX('LŠZ H'!A$2:AI$2000,B1288,17))</f>
        <v>0</v>
      </c>
      <c r="I1288" s="254"/>
      <c r="J1288" s="289">
        <f>IF(A1288="P",INDEX('LŠZ P'!A$2:AP$2000,B1288,2),INDEX('LŠZ H'!A$2:AI$2000,B1288,2))</f>
        <v>0</v>
      </c>
      <c r="K1288" s="458" t="str">
        <f>IF(A1288="P",CONCATENATE(INDEX('LŠZ P'!A$2:AP$2000,B1288,24),",",INDEX('LŠZ P'!A$2:AP$2000,B1288,26)," ",INDEX('LŠZ P'!A$2:AP$2000,B1288,25)),CONCATENATE(INDEX('LŠZ H'!A$2:AI$2000,B1288,24),",",INDEX('LŠZ H'!A$2:AI$2000,B1288,26)," ",INDEX('LŠZ H'!A$2:AI$2000,B1288,25)))</f>
        <v xml:space="preserve">, </v>
      </c>
      <c r="L1288" s="456">
        <f>IF(A1288="P",INDEX('LŠZ P'!A$2:AP$2000,B1288,20),INDEX('LŠZ H'!A$2:AI$2000,B1288,20))</f>
        <v>0</v>
      </c>
      <c r="M1288" s="456" t="str">
        <f>IF(A1288="P",CONCATENATE(INDEX('LŠZ P'!A$2:AP$2000,B1288,3),"/",INDEX('LŠZ P'!A$2:AP$2000,B1288,4)),CONCATENATE(INDEX('LŠZ H'!A$2:AI$2000,B1288,3),"/",INDEX('LŠZ H'!A$2:AI$2000,B1288,4)))</f>
        <v>/</v>
      </c>
      <c r="N1288" s="459" t="e">
        <f>IF(A1288="P",CONCATENATE(INDEX('LŠZ P'!A$2:AP$2000,B1288,23),";",INDEX('LŠZ P'!A$2:AP$2000,B1288,42)),CONCATENATE(INDEX('LŠZ H'!A$2:AI$2000,B1288,23),";",INDEX('LŠZ H'!A$2:AI$2000,B1288,39)))</f>
        <v>#REF!</v>
      </c>
      <c r="O1288" s="464"/>
      <c r="P1288" s="602"/>
    </row>
    <row r="1289" spans="1:16" s="600" customFormat="1" x14ac:dyDescent="0.2">
      <c r="A1289" s="461"/>
      <c r="B1289" s="603"/>
      <c r="C1289" s="454">
        <v>1286</v>
      </c>
      <c r="D1289" s="288">
        <f>IF(A1289="P",INDEX('LŠZ P'!A$2:AP$2000,B1289,11),INDEX('LŠZ H'!A$2:AI$2000,B1289,11))</f>
        <v>0</v>
      </c>
      <c r="E1289" s="456">
        <f>IF(A1289="P",INDEX('LŠZ P'!A$2:AP$2000,B1289,5),INDEX('LŠZ H'!A$2:AI$2000,B1289,5))</f>
        <v>0</v>
      </c>
      <c r="F1289" s="457">
        <f>IF(A1289="P",INDEX('LŠZ P'!A$2:AP$2000,B1289,6),INDEX('LŠZ H'!A$2:AI$2000,B1289,6))</f>
        <v>0</v>
      </c>
      <c r="G1289" s="289">
        <f>IF(A1289="P",INDEX('LŠZ P'!A$2:AP$2000,B1289,21),INDEX('LŠZ H'!A$2:AI$2000,B1289,21))</f>
        <v>0</v>
      </c>
      <c r="H1289" s="457">
        <f>IF(A1289="P",INDEX('LŠZ P'!A$2:AP$2000,B1289,17),INDEX('LŠZ H'!A$2:AI$2000,B1289,17))</f>
        <v>0</v>
      </c>
      <c r="I1289" s="254"/>
      <c r="J1289" s="289">
        <f>IF(A1289="P",INDEX('LŠZ P'!A$2:AP$2000,B1289,2),INDEX('LŠZ H'!A$2:AI$2000,B1289,2))</f>
        <v>0</v>
      </c>
      <c r="K1289" s="458" t="str">
        <f>IF(A1289="P",CONCATENATE(INDEX('LŠZ P'!A$2:AP$2000,B1289,24),",",INDEX('LŠZ P'!A$2:AP$2000,B1289,26)," ",INDEX('LŠZ P'!A$2:AP$2000,B1289,25)),CONCATENATE(INDEX('LŠZ H'!A$2:AI$2000,B1289,24),",",INDEX('LŠZ H'!A$2:AI$2000,B1289,26)," ",INDEX('LŠZ H'!A$2:AI$2000,B1289,25)))</f>
        <v xml:space="preserve">, </v>
      </c>
      <c r="L1289" s="456">
        <f>IF(A1289="P",INDEX('LŠZ P'!A$2:AP$2000,B1289,20),INDEX('LŠZ H'!A$2:AI$2000,B1289,20))</f>
        <v>0</v>
      </c>
      <c r="M1289" s="456" t="str">
        <f>IF(A1289="P",CONCATENATE(INDEX('LŠZ P'!A$2:AP$2000,B1289,3),"/",INDEX('LŠZ P'!A$2:AP$2000,B1289,4)),CONCATENATE(INDEX('LŠZ H'!A$2:AI$2000,B1289,3),"/",INDEX('LŠZ H'!A$2:AI$2000,B1289,4)))</f>
        <v>/</v>
      </c>
      <c r="N1289" s="459" t="e">
        <f>IF(A1289="P",CONCATENATE(INDEX('LŠZ P'!A$2:AP$2000,B1289,23),";",INDEX('LŠZ P'!A$2:AP$2000,B1289,42)),CONCATENATE(INDEX('LŠZ H'!A$2:AI$2000,B1289,23),";",INDEX('LŠZ H'!A$2:AI$2000,B1289,39)))</f>
        <v>#REF!</v>
      </c>
      <c r="O1289" s="464"/>
      <c r="P1289" s="602"/>
    </row>
    <row r="1290" spans="1:16" s="600" customFormat="1" x14ac:dyDescent="0.2">
      <c r="A1290" s="461"/>
      <c r="B1290" s="603"/>
      <c r="C1290" s="454">
        <v>1287</v>
      </c>
      <c r="D1290" s="288">
        <f>IF(A1290="P",INDEX('LŠZ P'!A$2:AP$2000,B1290,11),INDEX('LŠZ H'!A$2:AI$2000,B1290,11))</f>
        <v>0</v>
      </c>
      <c r="E1290" s="456">
        <f>IF(A1290="P",INDEX('LŠZ P'!A$2:AP$2000,B1290,5),INDEX('LŠZ H'!A$2:AI$2000,B1290,5))</f>
        <v>0</v>
      </c>
      <c r="F1290" s="457">
        <f>IF(A1290="P",INDEX('LŠZ P'!A$2:AP$2000,B1290,6),INDEX('LŠZ H'!A$2:AI$2000,B1290,6))</f>
        <v>0</v>
      </c>
      <c r="G1290" s="289">
        <f>IF(A1290="P",INDEX('LŠZ P'!A$2:AP$2000,B1290,21),INDEX('LŠZ H'!A$2:AI$2000,B1290,21))</f>
        <v>0</v>
      </c>
      <c r="H1290" s="457">
        <f>IF(A1290="P",INDEX('LŠZ P'!A$2:AP$2000,B1290,17),INDEX('LŠZ H'!A$2:AI$2000,B1290,17))</f>
        <v>0</v>
      </c>
      <c r="I1290" s="254"/>
      <c r="J1290" s="289">
        <f>IF(A1290="P",INDEX('LŠZ P'!A$2:AP$2000,B1290,2),INDEX('LŠZ H'!A$2:AI$2000,B1290,2))</f>
        <v>0</v>
      </c>
      <c r="K1290" s="458" t="str">
        <f>IF(A1290="P",CONCATENATE(INDEX('LŠZ P'!A$2:AP$2000,B1290,24),",",INDEX('LŠZ P'!A$2:AP$2000,B1290,26)," ",INDEX('LŠZ P'!A$2:AP$2000,B1290,25)),CONCATENATE(INDEX('LŠZ H'!A$2:AI$2000,B1290,24),",",INDEX('LŠZ H'!A$2:AI$2000,B1290,26)," ",INDEX('LŠZ H'!A$2:AI$2000,B1290,25)))</f>
        <v xml:space="preserve">, </v>
      </c>
      <c r="L1290" s="456">
        <f>IF(A1290="P",INDEX('LŠZ P'!A$2:AP$2000,B1290,20),INDEX('LŠZ H'!A$2:AI$2000,B1290,20))</f>
        <v>0</v>
      </c>
      <c r="M1290" s="456" t="str">
        <f>IF(A1290="P",CONCATENATE(INDEX('LŠZ P'!A$2:AP$2000,B1290,3),"/",INDEX('LŠZ P'!A$2:AP$2000,B1290,4)),CONCATENATE(INDEX('LŠZ H'!A$2:AI$2000,B1290,3),"/",INDEX('LŠZ H'!A$2:AI$2000,B1290,4)))</f>
        <v>/</v>
      </c>
      <c r="N1290" s="459" t="e">
        <f>IF(A1290="P",CONCATENATE(INDEX('LŠZ P'!A$2:AP$2000,B1290,23),";",INDEX('LŠZ P'!A$2:AP$2000,B1290,42)),CONCATENATE(INDEX('LŠZ H'!A$2:AI$2000,B1290,23),";",INDEX('LŠZ H'!A$2:AI$2000,B1290,39)))</f>
        <v>#REF!</v>
      </c>
      <c r="O1290" s="464"/>
      <c r="P1290" s="602"/>
    </row>
    <row r="1291" spans="1:16" s="600" customFormat="1" x14ac:dyDescent="0.2">
      <c r="A1291" s="461"/>
      <c r="B1291" s="603"/>
      <c r="C1291" s="454">
        <v>1288</v>
      </c>
      <c r="D1291" s="288">
        <f>IF(A1291="P",INDEX('LŠZ P'!A$2:AP$2000,B1291,11),INDEX('LŠZ H'!A$2:AI$2000,B1291,11))</f>
        <v>0</v>
      </c>
      <c r="E1291" s="456">
        <f>IF(A1291="P",INDEX('LŠZ P'!A$2:AP$2000,B1291,5),INDEX('LŠZ H'!A$2:AI$2000,B1291,5))</f>
        <v>0</v>
      </c>
      <c r="F1291" s="457">
        <f>IF(A1291="P",INDEX('LŠZ P'!A$2:AP$2000,B1291,6),INDEX('LŠZ H'!A$2:AI$2000,B1291,6))</f>
        <v>0</v>
      </c>
      <c r="G1291" s="289">
        <f>IF(A1291="P",INDEX('LŠZ P'!A$2:AP$2000,B1291,21),INDEX('LŠZ H'!A$2:AI$2000,B1291,21))</f>
        <v>0</v>
      </c>
      <c r="H1291" s="457">
        <f>IF(A1291="P",INDEX('LŠZ P'!A$2:AP$2000,B1291,17),INDEX('LŠZ H'!A$2:AI$2000,B1291,17))</f>
        <v>0</v>
      </c>
      <c r="I1291" s="254"/>
      <c r="J1291" s="289">
        <f>IF(A1291="P",INDEX('LŠZ P'!A$2:AP$2000,B1291,2),INDEX('LŠZ H'!A$2:AI$2000,B1291,2))</f>
        <v>0</v>
      </c>
      <c r="K1291" s="458" t="str">
        <f>IF(A1291="P",CONCATENATE(INDEX('LŠZ P'!A$2:AP$2000,B1291,24),",",INDEX('LŠZ P'!A$2:AP$2000,B1291,26)," ",INDEX('LŠZ P'!A$2:AP$2000,B1291,25)),CONCATENATE(INDEX('LŠZ H'!A$2:AI$2000,B1291,24),",",INDEX('LŠZ H'!A$2:AI$2000,B1291,26)," ",INDEX('LŠZ H'!A$2:AI$2000,B1291,25)))</f>
        <v xml:space="preserve">, </v>
      </c>
      <c r="L1291" s="456">
        <f>IF(A1291="P",INDEX('LŠZ P'!A$2:AP$2000,B1291,20),INDEX('LŠZ H'!A$2:AI$2000,B1291,20))</f>
        <v>0</v>
      </c>
      <c r="M1291" s="456" t="str">
        <f>IF(A1291="P",CONCATENATE(INDEX('LŠZ P'!A$2:AP$2000,B1291,3),"/",INDEX('LŠZ P'!A$2:AP$2000,B1291,4)),CONCATENATE(INDEX('LŠZ H'!A$2:AI$2000,B1291,3),"/",INDEX('LŠZ H'!A$2:AI$2000,B1291,4)))</f>
        <v>/</v>
      </c>
      <c r="N1291" s="459" t="e">
        <f>IF(A1291="P",CONCATENATE(INDEX('LŠZ P'!A$2:AP$2000,B1291,23),";",INDEX('LŠZ P'!A$2:AP$2000,B1291,42)),CONCATENATE(INDEX('LŠZ H'!A$2:AI$2000,B1291,23),";",INDEX('LŠZ H'!A$2:AI$2000,B1291,39)))</f>
        <v>#REF!</v>
      </c>
      <c r="O1291" s="464"/>
      <c r="P1291" s="602"/>
    </row>
    <row r="1292" spans="1:16" s="600" customFormat="1" x14ac:dyDescent="0.2">
      <c r="A1292" s="461"/>
      <c r="B1292" s="603"/>
      <c r="C1292" s="454">
        <v>1289</v>
      </c>
      <c r="D1292" s="288">
        <f>IF(A1292="P",INDEX('LŠZ P'!A$2:AP$2000,B1292,11),INDEX('LŠZ H'!A$2:AI$2000,B1292,11))</f>
        <v>0</v>
      </c>
      <c r="E1292" s="456">
        <f>IF(A1292="P",INDEX('LŠZ P'!A$2:AP$2000,B1292,5),INDEX('LŠZ H'!A$2:AI$2000,B1292,5))</f>
        <v>0</v>
      </c>
      <c r="F1292" s="457">
        <f>IF(A1292="P",INDEX('LŠZ P'!A$2:AP$2000,B1292,6),INDEX('LŠZ H'!A$2:AI$2000,B1292,6))</f>
        <v>0</v>
      </c>
      <c r="G1292" s="289">
        <f>IF(A1292="P",INDEX('LŠZ P'!A$2:AP$2000,B1292,21),INDEX('LŠZ H'!A$2:AI$2000,B1292,21))</f>
        <v>0</v>
      </c>
      <c r="H1292" s="457">
        <f>IF(A1292="P",INDEX('LŠZ P'!A$2:AP$2000,B1292,17),INDEX('LŠZ H'!A$2:AI$2000,B1292,17))</f>
        <v>0</v>
      </c>
      <c r="I1292" s="254"/>
      <c r="J1292" s="289">
        <f>IF(A1292="P",INDEX('LŠZ P'!A$2:AP$2000,B1292,2),INDEX('LŠZ H'!A$2:AI$2000,B1292,2))</f>
        <v>0</v>
      </c>
      <c r="K1292" s="458" t="str">
        <f>IF(A1292="P",CONCATENATE(INDEX('LŠZ P'!A$2:AP$2000,B1292,24),",",INDEX('LŠZ P'!A$2:AP$2000,B1292,26)," ",INDEX('LŠZ P'!A$2:AP$2000,B1292,25)),CONCATENATE(INDEX('LŠZ H'!A$2:AI$2000,B1292,24),",",INDEX('LŠZ H'!A$2:AI$2000,B1292,26)," ",INDEX('LŠZ H'!A$2:AI$2000,B1292,25)))</f>
        <v xml:space="preserve">, </v>
      </c>
      <c r="L1292" s="456">
        <f>IF(A1292="P",INDEX('LŠZ P'!A$2:AP$2000,B1292,20),INDEX('LŠZ H'!A$2:AI$2000,B1292,20))</f>
        <v>0</v>
      </c>
      <c r="M1292" s="456" t="str">
        <f>IF(A1292="P",CONCATENATE(INDEX('LŠZ P'!A$2:AP$2000,B1292,3),"/",INDEX('LŠZ P'!A$2:AP$2000,B1292,4)),CONCATENATE(INDEX('LŠZ H'!A$2:AI$2000,B1292,3),"/",INDEX('LŠZ H'!A$2:AI$2000,B1292,4)))</f>
        <v>/</v>
      </c>
      <c r="N1292" s="459" t="e">
        <f>IF(A1292="P",CONCATENATE(INDEX('LŠZ P'!A$2:AP$2000,B1292,23),";",INDEX('LŠZ P'!A$2:AP$2000,B1292,42)),CONCATENATE(INDEX('LŠZ H'!A$2:AI$2000,B1292,23),";",INDEX('LŠZ H'!A$2:AI$2000,B1292,39)))</f>
        <v>#REF!</v>
      </c>
      <c r="O1292" s="464"/>
      <c r="P1292" s="602"/>
    </row>
    <row r="1293" spans="1:16" s="600" customFormat="1" x14ac:dyDescent="0.2">
      <c r="A1293" s="461"/>
      <c r="B1293" s="603"/>
      <c r="C1293" s="454">
        <v>1290</v>
      </c>
      <c r="D1293" s="288">
        <f>IF(A1293="P",INDEX('LŠZ P'!A$2:AP$2000,B1293,11),INDEX('LŠZ H'!A$2:AI$2000,B1293,11))</f>
        <v>0</v>
      </c>
      <c r="E1293" s="456">
        <f>IF(A1293="P",INDEX('LŠZ P'!A$2:AP$2000,B1293,5),INDEX('LŠZ H'!A$2:AI$2000,B1293,5))</f>
        <v>0</v>
      </c>
      <c r="F1293" s="457">
        <f>IF(A1293="P",INDEX('LŠZ P'!A$2:AP$2000,B1293,6),INDEX('LŠZ H'!A$2:AI$2000,B1293,6))</f>
        <v>0</v>
      </c>
      <c r="G1293" s="289">
        <f>IF(A1293="P",INDEX('LŠZ P'!A$2:AP$2000,B1293,21),INDEX('LŠZ H'!A$2:AI$2000,B1293,21))</f>
        <v>0</v>
      </c>
      <c r="H1293" s="457">
        <f>IF(A1293="P",INDEX('LŠZ P'!A$2:AP$2000,B1293,17),INDEX('LŠZ H'!A$2:AI$2000,B1293,17))</f>
        <v>0</v>
      </c>
      <c r="I1293" s="254"/>
      <c r="J1293" s="289">
        <f>IF(A1293="P",INDEX('LŠZ P'!A$2:AP$2000,B1293,2),INDEX('LŠZ H'!A$2:AI$2000,B1293,2))</f>
        <v>0</v>
      </c>
      <c r="K1293" s="458" t="str">
        <f>IF(A1293="P",CONCATENATE(INDEX('LŠZ P'!A$2:AP$2000,B1293,24),",",INDEX('LŠZ P'!A$2:AP$2000,B1293,26)," ",INDEX('LŠZ P'!A$2:AP$2000,B1293,25)),CONCATENATE(INDEX('LŠZ H'!A$2:AI$2000,B1293,24),",",INDEX('LŠZ H'!A$2:AI$2000,B1293,26)," ",INDEX('LŠZ H'!A$2:AI$2000,B1293,25)))</f>
        <v xml:space="preserve">, </v>
      </c>
      <c r="L1293" s="456">
        <f>IF(A1293="P",INDEX('LŠZ P'!A$2:AP$2000,B1293,20),INDEX('LŠZ H'!A$2:AI$2000,B1293,20))</f>
        <v>0</v>
      </c>
      <c r="M1293" s="456" t="str">
        <f>IF(A1293="P",CONCATENATE(INDEX('LŠZ P'!A$2:AP$2000,B1293,3),"/",INDEX('LŠZ P'!A$2:AP$2000,B1293,4)),CONCATENATE(INDEX('LŠZ H'!A$2:AI$2000,B1293,3),"/",INDEX('LŠZ H'!A$2:AI$2000,B1293,4)))</f>
        <v>/</v>
      </c>
      <c r="N1293" s="459" t="e">
        <f>IF(A1293="P",CONCATENATE(INDEX('LŠZ P'!A$2:AP$2000,B1293,23),";",INDEX('LŠZ P'!A$2:AP$2000,B1293,42)),CONCATENATE(INDEX('LŠZ H'!A$2:AI$2000,B1293,23),";",INDEX('LŠZ H'!A$2:AI$2000,B1293,39)))</f>
        <v>#REF!</v>
      </c>
      <c r="O1293" s="464"/>
      <c r="P1293" s="602"/>
    </row>
    <row r="1294" spans="1:16" s="600" customFormat="1" x14ac:dyDescent="0.2">
      <c r="A1294" s="461"/>
      <c r="B1294" s="603"/>
      <c r="C1294" s="454">
        <v>1291</v>
      </c>
      <c r="D1294" s="288">
        <f>IF(A1294="P",INDEX('LŠZ P'!A$2:AP$2000,B1294,11),INDEX('LŠZ H'!A$2:AI$2000,B1294,11))</f>
        <v>0</v>
      </c>
      <c r="E1294" s="456">
        <f>IF(A1294="P",INDEX('LŠZ P'!A$2:AP$2000,B1294,5),INDEX('LŠZ H'!A$2:AI$2000,B1294,5))</f>
        <v>0</v>
      </c>
      <c r="F1294" s="457">
        <f>IF(A1294="P",INDEX('LŠZ P'!A$2:AP$2000,B1294,6),INDEX('LŠZ H'!A$2:AI$2000,B1294,6))</f>
        <v>0</v>
      </c>
      <c r="G1294" s="289">
        <f>IF(A1294="P",INDEX('LŠZ P'!A$2:AP$2000,B1294,21),INDEX('LŠZ H'!A$2:AI$2000,B1294,21))</f>
        <v>0</v>
      </c>
      <c r="H1294" s="457">
        <f>IF(A1294="P",INDEX('LŠZ P'!A$2:AP$2000,B1294,17),INDEX('LŠZ H'!A$2:AI$2000,B1294,17))</f>
        <v>0</v>
      </c>
      <c r="I1294" s="254"/>
      <c r="J1294" s="289">
        <f>IF(A1294="P",INDEX('LŠZ P'!A$2:AP$2000,B1294,2),INDEX('LŠZ H'!A$2:AI$2000,B1294,2))</f>
        <v>0</v>
      </c>
      <c r="K1294" s="458" t="str">
        <f>IF(A1294="P",CONCATENATE(INDEX('LŠZ P'!A$2:AP$2000,B1294,24),",",INDEX('LŠZ P'!A$2:AP$2000,B1294,26)," ",INDEX('LŠZ P'!A$2:AP$2000,B1294,25)),CONCATENATE(INDEX('LŠZ H'!A$2:AI$2000,B1294,24),",",INDEX('LŠZ H'!A$2:AI$2000,B1294,26)," ",INDEX('LŠZ H'!A$2:AI$2000,B1294,25)))</f>
        <v xml:space="preserve">, </v>
      </c>
      <c r="L1294" s="456">
        <f>IF(A1294="P",INDEX('LŠZ P'!A$2:AP$2000,B1294,20),INDEX('LŠZ H'!A$2:AI$2000,B1294,20))</f>
        <v>0</v>
      </c>
      <c r="M1294" s="456" t="str">
        <f>IF(A1294="P",CONCATENATE(INDEX('LŠZ P'!A$2:AP$2000,B1294,3),"/",INDEX('LŠZ P'!A$2:AP$2000,B1294,4)),CONCATENATE(INDEX('LŠZ H'!A$2:AI$2000,B1294,3),"/",INDEX('LŠZ H'!A$2:AI$2000,B1294,4)))</f>
        <v>/</v>
      </c>
      <c r="N1294" s="459" t="e">
        <f>IF(A1294="P",CONCATENATE(INDEX('LŠZ P'!A$2:AP$2000,B1294,23),";",INDEX('LŠZ P'!A$2:AP$2000,B1294,42)),CONCATENATE(INDEX('LŠZ H'!A$2:AI$2000,B1294,23),";",INDEX('LŠZ H'!A$2:AI$2000,B1294,39)))</f>
        <v>#REF!</v>
      </c>
      <c r="O1294" s="464"/>
      <c r="P1294" s="602"/>
    </row>
    <row r="1295" spans="1:16" s="600" customFormat="1" x14ac:dyDescent="0.2">
      <c r="A1295" s="461"/>
      <c r="B1295" s="603"/>
      <c r="C1295" s="454">
        <v>1292</v>
      </c>
      <c r="D1295" s="288">
        <f>IF(A1295="P",INDEX('LŠZ P'!A$2:AP$2000,B1295,11),INDEX('LŠZ H'!A$2:AI$2000,B1295,11))</f>
        <v>0</v>
      </c>
      <c r="E1295" s="456">
        <f>IF(A1295="P",INDEX('LŠZ P'!A$2:AP$2000,B1295,5),INDEX('LŠZ H'!A$2:AI$2000,B1295,5))</f>
        <v>0</v>
      </c>
      <c r="F1295" s="457">
        <f>IF(A1295="P",INDEX('LŠZ P'!A$2:AP$2000,B1295,6),INDEX('LŠZ H'!A$2:AI$2000,B1295,6))</f>
        <v>0</v>
      </c>
      <c r="G1295" s="289">
        <f>IF(A1295="P",INDEX('LŠZ P'!A$2:AP$2000,B1295,21),INDEX('LŠZ H'!A$2:AI$2000,B1295,21))</f>
        <v>0</v>
      </c>
      <c r="H1295" s="457">
        <f>IF(A1295="P",INDEX('LŠZ P'!A$2:AP$2000,B1295,17),INDEX('LŠZ H'!A$2:AI$2000,B1295,17))</f>
        <v>0</v>
      </c>
      <c r="I1295" s="254"/>
      <c r="J1295" s="289">
        <f>IF(A1295="P",INDEX('LŠZ P'!A$2:AP$2000,B1295,2),INDEX('LŠZ H'!A$2:AI$2000,B1295,2))</f>
        <v>0</v>
      </c>
      <c r="K1295" s="458" t="str">
        <f>IF(A1295="P",CONCATENATE(INDEX('LŠZ P'!A$2:AP$2000,B1295,24),",",INDEX('LŠZ P'!A$2:AP$2000,B1295,26)," ",INDEX('LŠZ P'!A$2:AP$2000,B1295,25)),CONCATENATE(INDEX('LŠZ H'!A$2:AI$2000,B1295,24),",",INDEX('LŠZ H'!A$2:AI$2000,B1295,26)," ",INDEX('LŠZ H'!A$2:AI$2000,B1295,25)))</f>
        <v xml:space="preserve">, </v>
      </c>
      <c r="L1295" s="456">
        <f>IF(A1295="P",INDEX('LŠZ P'!A$2:AP$2000,B1295,20),INDEX('LŠZ H'!A$2:AI$2000,B1295,20))</f>
        <v>0</v>
      </c>
      <c r="M1295" s="456" t="str">
        <f>IF(A1295="P",CONCATENATE(INDEX('LŠZ P'!A$2:AP$2000,B1295,3),"/",INDEX('LŠZ P'!A$2:AP$2000,B1295,4)),CONCATENATE(INDEX('LŠZ H'!A$2:AI$2000,B1295,3),"/",INDEX('LŠZ H'!A$2:AI$2000,B1295,4)))</f>
        <v>/</v>
      </c>
      <c r="N1295" s="459" t="e">
        <f>IF(A1295="P",CONCATENATE(INDEX('LŠZ P'!A$2:AP$2000,B1295,23),";",INDEX('LŠZ P'!A$2:AP$2000,B1295,42)),CONCATENATE(INDEX('LŠZ H'!A$2:AI$2000,B1295,23),";",INDEX('LŠZ H'!A$2:AI$2000,B1295,39)))</f>
        <v>#REF!</v>
      </c>
      <c r="O1295" s="464"/>
      <c r="P1295" s="602"/>
    </row>
    <row r="1296" spans="1:16" s="600" customFormat="1" x14ac:dyDescent="0.2">
      <c r="A1296" s="461"/>
      <c r="B1296" s="603"/>
      <c r="C1296" s="454">
        <v>1293</v>
      </c>
      <c r="D1296" s="288">
        <f>IF(A1296="P",INDEX('LŠZ P'!A$2:AP$2000,B1296,11),INDEX('LŠZ H'!A$2:AI$2000,B1296,11))</f>
        <v>0</v>
      </c>
      <c r="E1296" s="456">
        <f>IF(A1296="P",INDEX('LŠZ P'!A$2:AP$2000,B1296,5),INDEX('LŠZ H'!A$2:AI$2000,B1296,5))</f>
        <v>0</v>
      </c>
      <c r="F1296" s="457">
        <f>IF(A1296="P",INDEX('LŠZ P'!A$2:AP$2000,B1296,6),INDEX('LŠZ H'!A$2:AI$2000,B1296,6))</f>
        <v>0</v>
      </c>
      <c r="G1296" s="289">
        <f>IF(A1296="P",INDEX('LŠZ P'!A$2:AP$2000,B1296,21),INDEX('LŠZ H'!A$2:AI$2000,B1296,21))</f>
        <v>0</v>
      </c>
      <c r="H1296" s="457">
        <f>IF(A1296="P",INDEX('LŠZ P'!A$2:AP$2000,B1296,17),INDEX('LŠZ H'!A$2:AI$2000,B1296,17))</f>
        <v>0</v>
      </c>
      <c r="I1296" s="254"/>
      <c r="J1296" s="289">
        <f>IF(A1296="P",INDEX('LŠZ P'!A$2:AP$2000,B1296,2),INDEX('LŠZ H'!A$2:AI$2000,B1296,2))</f>
        <v>0</v>
      </c>
      <c r="K1296" s="458" t="str">
        <f>IF(A1296="P",CONCATENATE(INDEX('LŠZ P'!A$2:AP$2000,B1296,24),",",INDEX('LŠZ P'!A$2:AP$2000,B1296,26)," ",INDEX('LŠZ P'!A$2:AP$2000,B1296,25)),CONCATENATE(INDEX('LŠZ H'!A$2:AI$2000,B1296,24),",",INDEX('LŠZ H'!A$2:AI$2000,B1296,26)," ",INDEX('LŠZ H'!A$2:AI$2000,B1296,25)))</f>
        <v xml:space="preserve">, </v>
      </c>
      <c r="L1296" s="456">
        <f>IF(A1296="P",INDEX('LŠZ P'!A$2:AP$2000,B1296,20),INDEX('LŠZ H'!A$2:AI$2000,B1296,20))</f>
        <v>0</v>
      </c>
      <c r="M1296" s="456" t="str">
        <f>IF(A1296="P",CONCATENATE(INDEX('LŠZ P'!A$2:AP$2000,B1296,3),"/",INDEX('LŠZ P'!A$2:AP$2000,B1296,4)),CONCATENATE(INDEX('LŠZ H'!A$2:AI$2000,B1296,3),"/",INDEX('LŠZ H'!A$2:AI$2000,B1296,4)))</f>
        <v>/</v>
      </c>
      <c r="N1296" s="459" t="e">
        <f>IF(A1296="P",CONCATENATE(INDEX('LŠZ P'!A$2:AP$2000,B1296,23),";",INDEX('LŠZ P'!A$2:AP$2000,B1296,42)),CONCATENATE(INDEX('LŠZ H'!A$2:AI$2000,B1296,23),";",INDEX('LŠZ H'!A$2:AI$2000,B1296,39)))</f>
        <v>#REF!</v>
      </c>
      <c r="O1296" s="464"/>
      <c r="P1296" s="602"/>
    </row>
    <row r="1297" spans="1:16" s="600" customFormat="1" x14ac:dyDescent="0.2">
      <c r="A1297" s="461"/>
      <c r="B1297" s="603"/>
      <c r="C1297" s="454">
        <v>1294</v>
      </c>
      <c r="D1297" s="288">
        <f>IF(A1297="P",INDEX('LŠZ P'!A$2:AP$2000,B1297,11),INDEX('LŠZ H'!A$2:AI$2000,B1297,11))</f>
        <v>0</v>
      </c>
      <c r="E1297" s="456">
        <f>IF(A1297="P",INDEX('LŠZ P'!A$2:AP$2000,B1297,5),INDEX('LŠZ H'!A$2:AI$2000,B1297,5))</f>
        <v>0</v>
      </c>
      <c r="F1297" s="457">
        <f>IF(A1297="P",INDEX('LŠZ P'!A$2:AP$2000,B1297,6),INDEX('LŠZ H'!A$2:AI$2000,B1297,6))</f>
        <v>0</v>
      </c>
      <c r="G1297" s="289">
        <f>IF(A1297="P",INDEX('LŠZ P'!A$2:AP$2000,B1297,21),INDEX('LŠZ H'!A$2:AI$2000,B1297,21))</f>
        <v>0</v>
      </c>
      <c r="H1297" s="457">
        <f>IF(A1297="P",INDEX('LŠZ P'!A$2:AP$2000,B1297,17),INDEX('LŠZ H'!A$2:AI$2000,B1297,17))</f>
        <v>0</v>
      </c>
      <c r="I1297" s="254"/>
      <c r="J1297" s="289">
        <f>IF(A1297="P",INDEX('LŠZ P'!A$2:AP$2000,B1297,2),INDEX('LŠZ H'!A$2:AI$2000,B1297,2))</f>
        <v>0</v>
      </c>
      <c r="K1297" s="458" t="str">
        <f>IF(A1297="P",CONCATENATE(INDEX('LŠZ P'!A$2:AP$2000,B1297,24),",",INDEX('LŠZ P'!A$2:AP$2000,B1297,26)," ",INDEX('LŠZ P'!A$2:AP$2000,B1297,25)),CONCATENATE(INDEX('LŠZ H'!A$2:AI$2000,B1297,24),",",INDEX('LŠZ H'!A$2:AI$2000,B1297,26)," ",INDEX('LŠZ H'!A$2:AI$2000,B1297,25)))</f>
        <v xml:space="preserve">, </v>
      </c>
      <c r="L1297" s="456">
        <f>IF(A1297="P",INDEX('LŠZ P'!A$2:AP$2000,B1297,20),INDEX('LŠZ H'!A$2:AI$2000,B1297,20))</f>
        <v>0</v>
      </c>
      <c r="M1297" s="456" t="str">
        <f>IF(A1297="P",CONCATENATE(INDEX('LŠZ P'!A$2:AP$2000,B1297,3),"/",INDEX('LŠZ P'!A$2:AP$2000,B1297,4)),CONCATENATE(INDEX('LŠZ H'!A$2:AI$2000,B1297,3),"/",INDEX('LŠZ H'!A$2:AI$2000,B1297,4)))</f>
        <v>/</v>
      </c>
      <c r="N1297" s="459" t="e">
        <f>IF(A1297="P",CONCATENATE(INDEX('LŠZ P'!A$2:AP$2000,B1297,23),";",INDEX('LŠZ P'!A$2:AP$2000,B1297,42)),CONCATENATE(INDEX('LŠZ H'!A$2:AI$2000,B1297,23),";",INDEX('LŠZ H'!A$2:AI$2000,B1297,39)))</f>
        <v>#REF!</v>
      </c>
      <c r="O1297" s="464"/>
      <c r="P1297" s="602"/>
    </row>
    <row r="1298" spans="1:16" s="600" customFormat="1" x14ac:dyDescent="0.2">
      <c r="A1298" s="461"/>
      <c r="B1298" s="603"/>
      <c r="C1298" s="454">
        <v>1295</v>
      </c>
      <c r="D1298" s="288">
        <f>IF(A1298="P",INDEX('LŠZ P'!A$2:AP$2000,B1298,11),INDEX('LŠZ H'!A$2:AI$2000,B1298,11))</f>
        <v>0</v>
      </c>
      <c r="E1298" s="456">
        <f>IF(A1298="P",INDEX('LŠZ P'!A$2:AP$2000,B1298,5),INDEX('LŠZ H'!A$2:AI$2000,B1298,5))</f>
        <v>0</v>
      </c>
      <c r="F1298" s="457">
        <f>IF(A1298="P",INDEX('LŠZ P'!A$2:AP$2000,B1298,6),INDEX('LŠZ H'!A$2:AI$2000,B1298,6))</f>
        <v>0</v>
      </c>
      <c r="G1298" s="289">
        <f>IF(A1298="P",INDEX('LŠZ P'!A$2:AP$2000,B1298,21),INDEX('LŠZ H'!A$2:AI$2000,B1298,21))</f>
        <v>0</v>
      </c>
      <c r="H1298" s="457">
        <f>IF(A1298="P",INDEX('LŠZ P'!A$2:AP$2000,B1298,17),INDEX('LŠZ H'!A$2:AI$2000,B1298,17))</f>
        <v>0</v>
      </c>
      <c r="I1298" s="254"/>
      <c r="J1298" s="289">
        <f>IF(A1298="P",INDEX('LŠZ P'!A$2:AP$2000,B1298,2),INDEX('LŠZ H'!A$2:AI$2000,B1298,2))</f>
        <v>0</v>
      </c>
      <c r="K1298" s="458" t="str">
        <f>IF(A1298="P",CONCATENATE(INDEX('LŠZ P'!A$2:AP$2000,B1298,24),",",INDEX('LŠZ P'!A$2:AP$2000,B1298,26)," ",INDEX('LŠZ P'!A$2:AP$2000,B1298,25)),CONCATENATE(INDEX('LŠZ H'!A$2:AI$2000,B1298,24),",",INDEX('LŠZ H'!A$2:AI$2000,B1298,26)," ",INDEX('LŠZ H'!A$2:AI$2000,B1298,25)))</f>
        <v xml:space="preserve">, </v>
      </c>
      <c r="L1298" s="456">
        <f>IF(A1298="P",INDEX('LŠZ P'!A$2:AP$2000,B1298,20),INDEX('LŠZ H'!A$2:AI$2000,B1298,20))</f>
        <v>0</v>
      </c>
      <c r="M1298" s="456" t="str">
        <f>IF(A1298="P",CONCATENATE(INDEX('LŠZ P'!A$2:AP$2000,B1298,3),"/",INDEX('LŠZ P'!A$2:AP$2000,B1298,4)),CONCATENATE(INDEX('LŠZ H'!A$2:AI$2000,B1298,3),"/",INDEX('LŠZ H'!A$2:AI$2000,B1298,4)))</f>
        <v>/</v>
      </c>
      <c r="N1298" s="459" t="e">
        <f>IF(A1298="P",CONCATENATE(INDEX('LŠZ P'!A$2:AP$2000,B1298,23),";",INDEX('LŠZ P'!A$2:AP$2000,B1298,42)),CONCATENATE(INDEX('LŠZ H'!A$2:AI$2000,B1298,23),";",INDEX('LŠZ H'!A$2:AI$2000,B1298,39)))</f>
        <v>#REF!</v>
      </c>
      <c r="O1298" s="464"/>
      <c r="P1298" s="602"/>
    </row>
    <row r="1299" spans="1:16" s="600" customFormat="1" x14ac:dyDescent="0.2">
      <c r="A1299" s="461"/>
      <c r="B1299" s="603"/>
      <c r="C1299" s="454">
        <v>1296</v>
      </c>
      <c r="D1299" s="288">
        <f>IF(A1299="P",INDEX('LŠZ P'!A$2:AP$2000,B1299,11),INDEX('LŠZ H'!A$2:AI$2000,B1299,11))</f>
        <v>0</v>
      </c>
      <c r="E1299" s="456">
        <f>IF(A1299="P",INDEX('LŠZ P'!A$2:AP$2000,B1299,5),INDEX('LŠZ H'!A$2:AI$2000,B1299,5))</f>
        <v>0</v>
      </c>
      <c r="F1299" s="457">
        <f>IF(A1299="P",INDEX('LŠZ P'!A$2:AP$2000,B1299,6),INDEX('LŠZ H'!A$2:AI$2000,B1299,6))</f>
        <v>0</v>
      </c>
      <c r="G1299" s="289">
        <f>IF(A1299="P",INDEX('LŠZ P'!A$2:AP$2000,B1299,21),INDEX('LŠZ H'!A$2:AI$2000,B1299,21))</f>
        <v>0</v>
      </c>
      <c r="H1299" s="457">
        <f>IF(A1299="P",INDEX('LŠZ P'!A$2:AP$2000,B1299,17),INDEX('LŠZ H'!A$2:AI$2000,B1299,17))</f>
        <v>0</v>
      </c>
      <c r="I1299" s="254"/>
      <c r="J1299" s="289">
        <f>IF(A1299="P",INDEX('LŠZ P'!A$2:AP$2000,B1299,2),INDEX('LŠZ H'!A$2:AI$2000,B1299,2))</f>
        <v>0</v>
      </c>
      <c r="K1299" s="458" t="str">
        <f>IF(A1299="P",CONCATENATE(INDEX('LŠZ P'!A$2:AP$2000,B1299,24),",",INDEX('LŠZ P'!A$2:AP$2000,B1299,26)," ",INDEX('LŠZ P'!A$2:AP$2000,B1299,25)),CONCATENATE(INDEX('LŠZ H'!A$2:AI$2000,B1299,24),",",INDEX('LŠZ H'!A$2:AI$2000,B1299,26)," ",INDEX('LŠZ H'!A$2:AI$2000,B1299,25)))</f>
        <v xml:space="preserve">, </v>
      </c>
      <c r="L1299" s="456">
        <f>IF(A1299="P",INDEX('LŠZ P'!A$2:AP$2000,B1299,20),INDEX('LŠZ H'!A$2:AI$2000,B1299,20))</f>
        <v>0</v>
      </c>
      <c r="M1299" s="456" t="str">
        <f>IF(A1299="P",CONCATENATE(INDEX('LŠZ P'!A$2:AP$2000,B1299,3),"/",INDEX('LŠZ P'!A$2:AP$2000,B1299,4)),CONCATENATE(INDEX('LŠZ H'!A$2:AI$2000,B1299,3),"/",INDEX('LŠZ H'!A$2:AI$2000,B1299,4)))</f>
        <v>/</v>
      </c>
      <c r="N1299" s="459" t="e">
        <f>IF(A1299="P",CONCATENATE(INDEX('LŠZ P'!A$2:AP$2000,B1299,23),";",INDEX('LŠZ P'!A$2:AP$2000,B1299,42)),CONCATENATE(INDEX('LŠZ H'!A$2:AI$2000,B1299,23),";",INDEX('LŠZ H'!A$2:AI$2000,B1299,39)))</f>
        <v>#REF!</v>
      </c>
      <c r="O1299" s="464"/>
      <c r="P1299" s="602"/>
    </row>
    <row r="1300" spans="1:16" s="600" customFormat="1" x14ac:dyDescent="0.2">
      <c r="A1300" s="461"/>
      <c r="B1300" s="603"/>
      <c r="C1300" s="454">
        <v>1297</v>
      </c>
      <c r="D1300" s="288">
        <f>IF(A1300="P",INDEX('LŠZ P'!A$2:AP$2000,B1300,11),INDEX('LŠZ H'!A$2:AI$2000,B1300,11))</f>
        <v>0</v>
      </c>
      <c r="E1300" s="456">
        <f>IF(A1300="P",INDEX('LŠZ P'!A$2:AP$2000,B1300,5),INDEX('LŠZ H'!A$2:AI$2000,B1300,5))</f>
        <v>0</v>
      </c>
      <c r="F1300" s="457">
        <f>IF(A1300="P",INDEX('LŠZ P'!A$2:AP$2000,B1300,6),INDEX('LŠZ H'!A$2:AI$2000,B1300,6))</f>
        <v>0</v>
      </c>
      <c r="G1300" s="289">
        <f>IF(A1300="P",INDEX('LŠZ P'!A$2:AP$2000,B1300,21),INDEX('LŠZ H'!A$2:AI$2000,B1300,21))</f>
        <v>0</v>
      </c>
      <c r="H1300" s="457">
        <f>IF(A1300="P",INDEX('LŠZ P'!A$2:AP$2000,B1300,17),INDEX('LŠZ H'!A$2:AI$2000,B1300,17))</f>
        <v>0</v>
      </c>
      <c r="I1300" s="254"/>
      <c r="J1300" s="289">
        <f>IF(A1300="P",INDEX('LŠZ P'!A$2:AP$2000,B1300,2),INDEX('LŠZ H'!A$2:AI$2000,B1300,2))</f>
        <v>0</v>
      </c>
      <c r="K1300" s="458" t="str">
        <f>IF(A1300="P",CONCATENATE(INDEX('LŠZ P'!A$2:AP$2000,B1300,24),",",INDEX('LŠZ P'!A$2:AP$2000,B1300,26)," ",INDEX('LŠZ P'!A$2:AP$2000,B1300,25)),CONCATENATE(INDEX('LŠZ H'!A$2:AI$2000,B1300,24),",",INDEX('LŠZ H'!A$2:AI$2000,B1300,26)," ",INDEX('LŠZ H'!A$2:AI$2000,B1300,25)))</f>
        <v xml:space="preserve">, </v>
      </c>
      <c r="L1300" s="456">
        <f>IF(A1300="P",INDEX('LŠZ P'!A$2:AP$2000,B1300,20),INDEX('LŠZ H'!A$2:AI$2000,B1300,20))</f>
        <v>0</v>
      </c>
      <c r="M1300" s="456" t="str">
        <f>IF(A1300="P",CONCATENATE(INDEX('LŠZ P'!A$2:AP$2000,B1300,3),"/",INDEX('LŠZ P'!A$2:AP$2000,B1300,4)),CONCATENATE(INDEX('LŠZ H'!A$2:AI$2000,B1300,3),"/",INDEX('LŠZ H'!A$2:AI$2000,B1300,4)))</f>
        <v>/</v>
      </c>
      <c r="N1300" s="459" t="e">
        <f>IF(A1300="P",CONCATENATE(INDEX('LŠZ P'!A$2:AP$2000,B1300,23),";",INDEX('LŠZ P'!A$2:AP$2000,B1300,42)),CONCATENATE(INDEX('LŠZ H'!A$2:AI$2000,B1300,23),";",INDEX('LŠZ H'!A$2:AI$2000,B1300,39)))</f>
        <v>#REF!</v>
      </c>
      <c r="O1300" s="464"/>
      <c r="P1300" s="602"/>
    </row>
    <row r="1301" spans="1:16" s="600" customFormat="1" x14ac:dyDescent="0.2">
      <c r="A1301" s="461"/>
      <c r="B1301" s="603"/>
      <c r="C1301" s="454">
        <v>1298</v>
      </c>
      <c r="D1301" s="288">
        <f>IF(A1301="P",INDEX('LŠZ P'!A$2:AP$2000,B1301,11),INDEX('LŠZ H'!A$2:AI$2000,B1301,11))</f>
        <v>0</v>
      </c>
      <c r="E1301" s="456">
        <f>IF(A1301="P",INDEX('LŠZ P'!A$2:AP$2000,B1301,5),INDEX('LŠZ H'!A$2:AI$2000,B1301,5))</f>
        <v>0</v>
      </c>
      <c r="F1301" s="457">
        <f>IF(A1301="P",INDEX('LŠZ P'!A$2:AP$2000,B1301,6),INDEX('LŠZ H'!A$2:AI$2000,B1301,6))</f>
        <v>0</v>
      </c>
      <c r="G1301" s="289">
        <f>IF(A1301="P",INDEX('LŠZ P'!A$2:AP$2000,B1301,21),INDEX('LŠZ H'!A$2:AI$2000,B1301,21))</f>
        <v>0</v>
      </c>
      <c r="H1301" s="457">
        <f>IF(A1301="P",INDEX('LŠZ P'!A$2:AP$2000,B1301,17),INDEX('LŠZ H'!A$2:AI$2000,B1301,17))</f>
        <v>0</v>
      </c>
      <c r="I1301" s="254"/>
      <c r="J1301" s="289">
        <f>IF(A1301="P",INDEX('LŠZ P'!A$2:AP$2000,B1301,2),INDEX('LŠZ H'!A$2:AI$2000,B1301,2))</f>
        <v>0</v>
      </c>
      <c r="K1301" s="458" t="str">
        <f>IF(A1301="P",CONCATENATE(INDEX('LŠZ P'!A$2:AP$2000,B1301,24),",",INDEX('LŠZ P'!A$2:AP$2000,B1301,26)," ",INDEX('LŠZ P'!A$2:AP$2000,B1301,25)),CONCATENATE(INDEX('LŠZ H'!A$2:AI$2000,B1301,24),",",INDEX('LŠZ H'!A$2:AI$2000,B1301,26)," ",INDEX('LŠZ H'!A$2:AI$2000,B1301,25)))</f>
        <v xml:space="preserve">, </v>
      </c>
      <c r="L1301" s="456">
        <f>IF(A1301="P",INDEX('LŠZ P'!A$2:AP$2000,B1301,20),INDEX('LŠZ H'!A$2:AI$2000,B1301,20))</f>
        <v>0</v>
      </c>
      <c r="M1301" s="456" t="str">
        <f>IF(A1301="P",CONCATENATE(INDEX('LŠZ P'!A$2:AP$2000,B1301,3),"/",INDEX('LŠZ P'!A$2:AP$2000,B1301,4)),CONCATENATE(INDEX('LŠZ H'!A$2:AI$2000,B1301,3),"/",INDEX('LŠZ H'!A$2:AI$2000,B1301,4)))</f>
        <v>/</v>
      </c>
      <c r="N1301" s="459" t="e">
        <f>IF(A1301="P",CONCATENATE(INDEX('LŠZ P'!A$2:AP$2000,B1301,23),";",INDEX('LŠZ P'!A$2:AP$2000,B1301,42)),CONCATENATE(INDEX('LŠZ H'!A$2:AI$2000,B1301,23),";",INDEX('LŠZ H'!A$2:AI$2000,B1301,39)))</f>
        <v>#REF!</v>
      </c>
      <c r="O1301" s="464"/>
      <c r="P1301" s="602"/>
    </row>
    <row r="1302" spans="1:16" s="600" customFormat="1" x14ac:dyDescent="0.2">
      <c r="A1302" s="461"/>
      <c r="B1302" s="603"/>
      <c r="C1302" s="454">
        <v>1299</v>
      </c>
      <c r="D1302" s="288">
        <f>IF(A1302="P",INDEX('LŠZ P'!A$2:AP$2000,B1302,11),INDEX('LŠZ H'!A$2:AI$2000,B1302,11))</f>
        <v>0</v>
      </c>
      <c r="E1302" s="456">
        <f>IF(A1302="P",INDEX('LŠZ P'!A$2:AP$2000,B1302,5),INDEX('LŠZ H'!A$2:AI$2000,B1302,5))</f>
        <v>0</v>
      </c>
      <c r="F1302" s="457">
        <f>IF(A1302="P",INDEX('LŠZ P'!A$2:AP$2000,B1302,6),INDEX('LŠZ H'!A$2:AI$2000,B1302,6))</f>
        <v>0</v>
      </c>
      <c r="G1302" s="289">
        <f>IF(A1302="P",INDEX('LŠZ P'!A$2:AP$2000,B1302,21),INDEX('LŠZ H'!A$2:AI$2000,B1302,21))</f>
        <v>0</v>
      </c>
      <c r="H1302" s="457">
        <f>IF(A1302="P",INDEX('LŠZ P'!A$2:AP$2000,B1302,17),INDEX('LŠZ H'!A$2:AI$2000,B1302,17))</f>
        <v>0</v>
      </c>
      <c r="I1302" s="254"/>
      <c r="J1302" s="289">
        <f>IF(A1302="P",INDEX('LŠZ P'!A$2:AP$2000,B1302,2),INDEX('LŠZ H'!A$2:AI$2000,B1302,2))</f>
        <v>0</v>
      </c>
      <c r="K1302" s="458" t="str">
        <f>IF(A1302="P",CONCATENATE(INDEX('LŠZ P'!A$2:AP$2000,B1302,24),",",INDEX('LŠZ P'!A$2:AP$2000,B1302,26)," ",INDEX('LŠZ P'!A$2:AP$2000,B1302,25)),CONCATENATE(INDEX('LŠZ H'!A$2:AI$2000,B1302,24),",",INDEX('LŠZ H'!A$2:AI$2000,B1302,26)," ",INDEX('LŠZ H'!A$2:AI$2000,B1302,25)))</f>
        <v xml:space="preserve">, </v>
      </c>
      <c r="L1302" s="456">
        <f>IF(A1302="P",INDEX('LŠZ P'!A$2:AP$2000,B1302,20),INDEX('LŠZ H'!A$2:AI$2000,B1302,20))</f>
        <v>0</v>
      </c>
      <c r="M1302" s="456" t="str">
        <f>IF(A1302="P",CONCATENATE(INDEX('LŠZ P'!A$2:AP$2000,B1302,3),"/",INDEX('LŠZ P'!A$2:AP$2000,B1302,4)),CONCATENATE(INDEX('LŠZ H'!A$2:AI$2000,B1302,3),"/",INDEX('LŠZ H'!A$2:AI$2000,B1302,4)))</f>
        <v>/</v>
      </c>
      <c r="N1302" s="459" t="e">
        <f>IF(A1302="P",CONCATENATE(INDEX('LŠZ P'!A$2:AP$2000,B1302,23),";",INDEX('LŠZ P'!A$2:AP$2000,B1302,42)),CONCATENATE(INDEX('LŠZ H'!A$2:AI$2000,B1302,23),";",INDEX('LŠZ H'!A$2:AI$2000,B1302,39)))</f>
        <v>#REF!</v>
      </c>
      <c r="O1302" s="464"/>
      <c r="P1302" s="602"/>
    </row>
    <row r="1303" spans="1:16" s="600" customFormat="1" x14ac:dyDescent="0.2">
      <c r="A1303" s="461"/>
      <c r="B1303" s="603"/>
      <c r="C1303" s="454">
        <v>1300</v>
      </c>
      <c r="D1303" s="288">
        <f>IF(A1303="P",INDEX('LŠZ P'!A$2:AP$2000,B1303,11),INDEX('LŠZ H'!A$2:AI$2000,B1303,11))</f>
        <v>0</v>
      </c>
      <c r="E1303" s="456">
        <f>IF(A1303="P",INDEX('LŠZ P'!A$2:AP$2000,B1303,5),INDEX('LŠZ H'!A$2:AI$2000,B1303,5))</f>
        <v>0</v>
      </c>
      <c r="F1303" s="457">
        <f>IF(A1303="P",INDEX('LŠZ P'!A$2:AP$2000,B1303,6),INDEX('LŠZ H'!A$2:AI$2000,B1303,6))</f>
        <v>0</v>
      </c>
      <c r="G1303" s="289">
        <f>IF(A1303="P",INDEX('LŠZ P'!A$2:AP$2000,B1303,21),INDEX('LŠZ H'!A$2:AI$2000,B1303,21))</f>
        <v>0</v>
      </c>
      <c r="H1303" s="457">
        <f>IF(A1303="P",INDEX('LŠZ P'!A$2:AP$2000,B1303,17),INDEX('LŠZ H'!A$2:AI$2000,B1303,17))</f>
        <v>0</v>
      </c>
      <c r="I1303" s="254"/>
      <c r="J1303" s="289">
        <f>IF(A1303="P",INDEX('LŠZ P'!A$2:AP$2000,B1303,2),INDEX('LŠZ H'!A$2:AI$2000,B1303,2))</f>
        <v>0</v>
      </c>
      <c r="K1303" s="458" t="str">
        <f>IF(A1303="P",CONCATENATE(INDEX('LŠZ P'!A$2:AP$2000,B1303,24),",",INDEX('LŠZ P'!A$2:AP$2000,B1303,26)," ",INDEX('LŠZ P'!A$2:AP$2000,B1303,25)),CONCATENATE(INDEX('LŠZ H'!A$2:AI$2000,B1303,24),",",INDEX('LŠZ H'!A$2:AI$2000,B1303,26)," ",INDEX('LŠZ H'!A$2:AI$2000,B1303,25)))</f>
        <v xml:space="preserve">, </v>
      </c>
      <c r="L1303" s="456">
        <f>IF(A1303="P",INDEX('LŠZ P'!A$2:AP$2000,B1303,20),INDEX('LŠZ H'!A$2:AI$2000,B1303,20))</f>
        <v>0</v>
      </c>
      <c r="M1303" s="456" t="str">
        <f>IF(A1303="P",CONCATENATE(INDEX('LŠZ P'!A$2:AP$2000,B1303,3),"/",INDEX('LŠZ P'!A$2:AP$2000,B1303,4)),CONCATENATE(INDEX('LŠZ H'!A$2:AI$2000,B1303,3),"/",INDEX('LŠZ H'!A$2:AI$2000,B1303,4)))</f>
        <v>/</v>
      </c>
      <c r="N1303" s="459" t="e">
        <f>IF(A1303="P",CONCATENATE(INDEX('LŠZ P'!A$2:AP$2000,B1303,23),";",INDEX('LŠZ P'!A$2:AP$2000,B1303,42)),CONCATENATE(INDEX('LŠZ H'!A$2:AI$2000,B1303,23),";",INDEX('LŠZ H'!A$2:AI$2000,B1303,39)))</f>
        <v>#REF!</v>
      </c>
      <c r="O1303" s="464"/>
      <c r="P1303" s="602"/>
    </row>
    <row r="1304" spans="1:16" s="600" customFormat="1" x14ac:dyDescent="0.2">
      <c r="A1304" s="461"/>
      <c r="B1304" s="603"/>
      <c r="C1304" s="454">
        <v>1301</v>
      </c>
      <c r="D1304" s="288">
        <f>IF(A1304="P",INDEX('LŠZ P'!A$2:AP$2000,B1304,11),INDEX('LŠZ H'!A$2:AI$2000,B1304,11))</f>
        <v>0</v>
      </c>
      <c r="E1304" s="456">
        <f>IF(A1304="P",INDEX('LŠZ P'!A$2:AP$2000,B1304,5),INDEX('LŠZ H'!A$2:AI$2000,B1304,5))</f>
        <v>0</v>
      </c>
      <c r="F1304" s="457">
        <f>IF(A1304="P",INDEX('LŠZ P'!A$2:AP$2000,B1304,6),INDEX('LŠZ H'!A$2:AI$2000,B1304,6))</f>
        <v>0</v>
      </c>
      <c r="G1304" s="289">
        <f>IF(A1304="P",INDEX('LŠZ P'!A$2:AP$2000,B1304,21),INDEX('LŠZ H'!A$2:AI$2000,B1304,21))</f>
        <v>0</v>
      </c>
      <c r="H1304" s="457">
        <f>IF(A1304="P",INDEX('LŠZ P'!A$2:AP$2000,B1304,17),INDEX('LŠZ H'!A$2:AI$2000,B1304,17))</f>
        <v>0</v>
      </c>
      <c r="I1304" s="254"/>
      <c r="J1304" s="289">
        <f>IF(A1304="P",INDEX('LŠZ P'!A$2:AP$2000,B1304,2),INDEX('LŠZ H'!A$2:AI$2000,B1304,2))</f>
        <v>0</v>
      </c>
      <c r="K1304" s="458" t="str">
        <f>IF(A1304="P",CONCATENATE(INDEX('LŠZ P'!A$2:AP$2000,B1304,24),",",INDEX('LŠZ P'!A$2:AP$2000,B1304,26)," ",INDEX('LŠZ P'!A$2:AP$2000,B1304,25)),CONCATENATE(INDEX('LŠZ H'!A$2:AI$2000,B1304,24),",",INDEX('LŠZ H'!A$2:AI$2000,B1304,26)," ",INDEX('LŠZ H'!A$2:AI$2000,B1304,25)))</f>
        <v xml:space="preserve">, </v>
      </c>
      <c r="L1304" s="456">
        <f>IF(A1304="P",INDEX('LŠZ P'!A$2:AP$2000,B1304,20),INDEX('LŠZ H'!A$2:AI$2000,B1304,20))</f>
        <v>0</v>
      </c>
      <c r="M1304" s="456" t="str">
        <f>IF(A1304="P",CONCATENATE(INDEX('LŠZ P'!A$2:AP$2000,B1304,3),"/",INDEX('LŠZ P'!A$2:AP$2000,B1304,4)),CONCATENATE(INDEX('LŠZ H'!A$2:AI$2000,B1304,3),"/",INDEX('LŠZ H'!A$2:AI$2000,B1304,4)))</f>
        <v>/</v>
      </c>
      <c r="N1304" s="459" t="e">
        <f>IF(A1304="P",CONCATENATE(INDEX('LŠZ P'!A$2:AP$2000,B1304,23),";",INDEX('LŠZ P'!A$2:AP$2000,B1304,42)),CONCATENATE(INDEX('LŠZ H'!A$2:AI$2000,B1304,23),";",INDEX('LŠZ H'!A$2:AI$2000,B1304,39)))</f>
        <v>#REF!</v>
      </c>
      <c r="O1304" s="464"/>
      <c r="P1304" s="602"/>
    </row>
    <row r="1305" spans="1:16" s="600" customFormat="1" x14ac:dyDescent="0.2">
      <c r="A1305" s="461"/>
      <c r="B1305" s="603"/>
      <c r="C1305" s="454">
        <v>1302</v>
      </c>
      <c r="D1305" s="288">
        <f>IF(A1305="P",INDEX('LŠZ P'!A$2:AP$2000,B1305,11),INDEX('LŠZ H'!A$2:AI$2000,B1305,11))</f>
        <v>0</v>
      </c>
      <c r="E1305" s="456">
        <f>IF(A1305="P",INDEX('LŠZ P'!A$2:AP$2000,B1305,5),INDEX('LŠZ H'!A$2:AI$2000,B1305,5))</f>
        <v>0</v>
      </c>
      <c r="F1305" s="457">
        <f>IF(A1305="P",INDEX('LŠZ P'!A$2:AP$2000,B1305,6),INDEX('LŠZ H'!A$2:AI$2000,B1305,6))</f>
        <v>0</v>
      </c>
      <c r="G1305" s="289">
        <f>IF(A1305="P",INDEX('LŠZ P'!A$2:AP$2000,B1305,21),INDEX('LŠZ H'!A$2:AI$2000,B1305,21))</f>
        <v>0</v>
      </c>
      <c r="H1305" s="457">
        <f>IF(A1305="P",INDEX('LŠZ P'!A$2:AP$2000,B1305,17),INDEX('LŠZ H'!A$2:AI$2000,B1305,17))</f>
        <v>0</v>
      </c>
      <c r="I1305" s="254"/>
      <c r="J1305" s="289">
        <f>IF(A1305="P",INDEX('LŠZ P'!A$2:AP$2000,B1305,2),INDEX('LŠZ H'!A$2:AI$2000,B1305,2))</f>
        <v>0</v>
      </c>
      <c r="K1305" s="458" t="str">
        <f>IF(A1305="P",CONCATENATE(INDEX('LŠZ P'!A$2:AP$2000,B1305,24),",",INDEX('LŠZ P'!A$2:AP$2000,B1305,26)," ",INDEX('LŠZ P'!A$2:AP$2000,B1305,25)),CONCATENATE(INDEX('LŠZ H'!A$2:AI$2000,B1305,24),",",INDEX('LŠZ H'!A$2:AI$2000,B1305,26)," ",INDEX('LŠZ H'!A$2:AI$2000,B1305,25)))</f>
        <v xml:space="preserve">, </v>
      </c>
      <c r="L1305" s="456">
        <f>IF(A1305="P",INDEX('LŠZ P'!A$2:AP$2000,B1305,20),INDEX('LŠZ H'!A$2:AI$2000,B1305,20))</f>
        <v>0</v>
      </c>
      <c r="M1305" s="456" t="str">
        <f>IF(A1305="P",CONCATENATE(INDEX('LŠZ P'!A$2:AP$2000,B1305,3),"/",INDEX('LŠZ P'!A$2:AP$2000,B1305,4)),CONCATENATE(INDEX('LŠZ H'!A$2:AI$2000,B1305,3),"/",INDEX('LŠZ H'!A$2:AI$2000,B1305,4)))</f>
        <v>/</v>
      </c>
      <c r="N1305" s="459" t="e">
        <f>IF(A1305="P",CONCATENATE(INDEX('LŠZ P'!A$2:AP$2000,B1305,23),";",INDEX('LŠZ P'!A$2:AP$2000,B1305,42)),CONCATENATE(INDEX('LŠZ H'!A$2:AI$2000,B1305,23),";",INDEX('LŠZ H'!A$2:AI$2000,B1305,39)))</f>
        <v>#REF!</v>
      </c>
      <c r="O1305" s="464"/>
      <c r="P1305" s="602"/>
    </row>
    <row r="1306" spans="1:16" s="600" customFormat="1" x14ac:dyDescent="0.2">
      <c r="A1306" s="461"/>
      <c r="B1306" s="603"/>
      <c r="C1306" s="454">
        <v>1303</v>
      </c>
      <c r="D1306" s="288">
        <f>IF(A1306="P",INDEX('LŠZ P'!A$2:AP$2000,B1306,11),INDEX('LŠZ H'!A$2:AI$2000,B1306,11))</f>
        <v>0</v>
      </c>
      <c r="E1306" s="456">
        <f>IF(A1306="P",INDEX('LŠZ P'!A$2:AP$2000,B1306,5),INDEX('LŠZ H'!A$2:AI$2000,B1306,5))</f>
        <v>0</v>
      </c>
      <c r="F1306" s="457">
        <f>IF(A1306="P",INDEX('LŠZ P'!A$2:AP$2000,B1306,6),INDEX('LŠZ H'!A$2:AI$2000,B1306,6))</f>
        <v>0</v>
      </c>
      <c r="G1306" s="289">
        <f>IF(A1306="P",INDEX('LŠZ P'!A$2:AP$2000,B1306,21),INDEX('LŠZ H'!A$2:AI$2000,B1306,21))</f>
        <v>0</v>
      </c>
      <c r="H1306" s="457">
        <f>IF(A1306="P",INDEX('LŠZ P'!A$2:AP$2000,B1306,17),INDEX('LŠZ H'!A$2:AI$2000,B1306,17))</f>
        <v>0</v>
      </c>
      <c r="I1306" s="254"/>
      <c r="J1306" s="289">
        <f>IF(A1306="P",INDEX('LŠZ P'!A$2:AP$2000,B1306,2),INDEX('LŠZ H'!A$2:AI$2000,B1306,2))</f>
        <v>0</v>
      </c>
      <c r="K1306" s="458" t="str">
        <f>IF(A1306="P",CONCATENATE(INDEX('LŠZ P'!A$2:AP$2000,B1306,24),",",INDEX('LŠZ P'!A$2:AP$2000,B1306,26)," ",INDEX('LŠZ P'!A$2:AP$2000,B1306,25)),CONCATENATE(INDEX('LŠZ H'!A$2:AI$2000,B1306,24),",",INDEX('LŠZ H'!A$2:AI$2000,B1306,26)," ",INDEX('LŠZ H'!A$2:AI$2000,B1306,25)))</f>
        <v xml:space="preserve">, </v>
      </c>
      <c r="L1306" s="456">
        <f>IF(A1306="P",INDEX('LŠZ P'!A$2:AP$2000,B1306,20),INDEX('LŠZ H'!A$2:AI$2000,B1306,20))</f>
        <v>0</v>
      </c>
      <c r="M1306" s="456" t="str">
        <f>IF(A1306="P",CONCATENATE(INDEX('LŠZ P'!A$2:AP$2000,B1306,3),"/",INDEX('LŠZ P'!A$2:AP$2000,B1306,4)),CONCATENATE(INDEX('LŠZ H'!A$2:AI$2000,B1306,3),"/",INDEX('LŠZ H'!A$2:AI$2000,B1306,4)))</f>
        <v>/</v>
      </c>
      <c r="N1306" s="459" t="e">
        <f>IF(A1306="P",CONCATENATE(INDEX('LŠZ P'!A$2:AP$2000,B1306,23),";",INDEX('LŠZ P'!A$2:AP$2000,B1306,42)),CONCATENATE(INDEX('LŠZ H'!A$2:AI$2000,B1306,23),";",INDEX('LŠZ H'!A$2:AI$2000,B1306,39)))</f>
        <v>#REF!</v>
      </c>
      <c r="O1306" s="464"/>
      <c r="P1306" s="602"/>
    </row>
    <row r="1307" spans="1:16" s="600" customFormat="1" x14ac:dyDescent="0.2">
      <c r="A1307" s="461"/>
      <c r="B1307" s="603"/>
      <c r="C1307" s="454">
        <v>1304</v>
      </c>
      <c r="D1307" s="288">
        <f>IF(A1307="P",INDEX('LŠZ P'!A$2:AP$2000,B1307,11),INDEX('LŠZ H'!A$2:AI$2000,B1307,11))</f>
        <v>0</v>
      </c>
      <c r="E1307" s="456">
        <f>IF(A1307="P",INDEX('LŠZ P'!A$2:AP$2000,B1307,5),INDEX('LŠZ H'!A$2:AI$2000,B1307,5))</f>
        <v>0</v>
      </c>
      <c r="F1307" s="457">
        <f>IF(A1307="P",INDEX('LŠZ P'!A$2:AP$2000,B1307,6),INDEX('LŠZ H'!A$2:AI$2000,B1307,6))</f>
        <v>0</v>
      </c>
      <c r="G1307" s="289">
        <f>IF(A1307="P",INDEX('LŠZ P'!A$2:AP$2000,B1307,21),INDEX('LŠZ H'!A$2:AI$2000,B1307,21))</f>
        <v>0</v>
      </c>
      <c r="H1307" s="457">
        <f>IF(A1307="P",INDEX('LŠZ P'!A$2:AP$2000,B1307,17),INDEX('LŠZ H'!A$2:AI$2000,B1307,17))</f>
        <v>0</v>
      </c>
      <c r="I1307" s="254"/>
      <c r="J1307" s="289">
        <f>IF(A1307="P",INDEX('LŠZ P'!A$2:AP$2000,B1307,2),INDEX('LŠZ H'!A$2:AI$2000,B1307,2))</f>
        <v>0</v>
      </c>
      <c r="K1307" s="458" t="str">
        <f>IF(A1307="P",CONCATENATE(INDEX('LŠZ P'!A$2:AP$2000,B1307,24),",",INDEX('LŠZ P'!A$2:AP$2000,B1307,26)," ",INDEX('LŠZ P'!A$2:AP$2000,B1307,25)),CONCATENATE(INDEX('LŠZ H'!A$2:AI$2000,B1307,24),",",INDEX('LŠZ H'!A$2:AI$2000,B1307,26)," ",INDEX('LŠZ H'!A$2:AI$2000,B1307,25)))</f>
        <v xml:space="preserve">, </v>
      </c>
      <c r="L1307" s="456">
        <f>IF(A1307="P",INDEX('LŠZ P'!A$2:AP$2000,B1307,20),INDEX('LŠZ H'!A$2:AI$2000,B1307,20))</f>
        <v>0</v>
      </c>
      <c r="M1307" s="456" t="str">
        <f>IF(A1307="P",CONCATENATE(INDEX('LŠZ P'!A$2:AP$2000,B1307,3),"/",INDEX('LŠZ P'!A$2:AP$2000,B1307,4)),CONCATENATE(INDEX('LŠZ H'!A$2:AI$2000,B1307,3),"/",INDEX('LŠZ H'!A$2:AI$2000,B1307,4)))</f>
        <v>/</v>
      </c>
      <c r="N1307" s="459" t="e">
        <f>IF(A1307="P",CONCATENATE(INDEX('LŠZ P'!A$2:AP$2000,B1307,23),";",INDEX('LŠZ P'!A$2:AP$2000,B1307,42)),CONCATENATE(INDEX('LŠZ H'!A$2:AI$2000,B1307,23),";",INDEX('LŠZ H'!A$2:AI$2000,B1307,39)))</f>
        <v>#REF!</v>
      </c>
      <c r="O1307" s="464"/>
      <c r="P1307" s="602"/>
    </row>
    <row r="1308" spans="1:16" s="600" customFormat="1" x14ac:dyDescent="0.2">
      <c r="A1308" s="461"/>
      <c r="B1308" s="603"/>
      <c r="C1308" s="454">
        <v>1305</v>
      </c>
      <c r="D1308" s="288">
        <f>IF(A1308="P",INDEX('LŠZ P'!A$2:AP$2000,B1308,11),INDEX('LŠZ H'!A$2:AI$2000,B1308,11))</f>
        <v>0</v>
      </c>
      <c r="E1308" s="456">
        <f>IF(A1308="P",INDEX('LŠZ P'!A$2:AP$2000,B1308,5),INDEX('LŠZ H'!A$2:AI$2000,B1308,5))</f>
        <v>0</v>
      </c>
      <c r="F1308" s="457">
        <f>IF(A1308="P",INDEX('LŠZ P'!A$2:AP$2000,B1308,6),INDEX('LŠZ H'!A$2:AI$2000,B1308,6))</f>
        <v>0</v>
      </c>
      <c r="G1308" s="289">
        <f>IF(A1308="P",INDEX('LŠZ P'!A$2:AP$2000,B1308,21),INDEX('LŠZ H'!A$2:AI$2000,B1308,21))</f>
        <v>0</v>
      </c>
      <c r="H1308" s="457">
        <f>IF(A1308="P",INDEX('LŠZ P'!A$2:AP$2000,B1308,17),INDEX('LŠZ H'!A$2:AI$2000,B1308,17))</f>
        <v>0</v>
      </c>
      <c r="I1308" s="254"/>
      <c r="J1308" s="289">
        <f>IF(A1308="P",INDEX('LŠZ P'!A$2:AP$2000,B1308,2),INDEX('LŠZ H'!A$2:AI$2000,B1308,2))</f>
        <v>0</v>
      </c>
      <c r="K1308" s="458" t="str">
        <f>IF(A1308="P",CONCATENATE(INDEX('LŠZ P'!A$2:AP$2000,B1308,24),",",INDEX('LŠZ P'!A$2:AP$2000,B1308,26)," ",INDEX('LŠZ P'!A$2:AP$2000,B1308,25)),CONCATENATE(INDEX('LŠZ H'!A$2:AI$2000,B1308,24),",",INDEX('LŠZ H'!A$2:AI$2000,B1308,26)," ",INDEX('LŠZ H'!A$2:AI$2000,B1308,25)))</f>
        <v xml:space="preserve">, </v>
      </c>
      <c r="L1308" s="456">
        <f>IF(A1308="P",INDEX('LŠZ P'!A$2:AP$2000,B1308,20),INDEX('LŠZ H'!A$2:AI$2000,B1308,20))</f>
        <v>0</v>
      </c>
      <c r="M1308" s="456" t="str">
        <f>IF(A1308="P",CONCATENATE(INDEX('LŠZ P'!A$2:AP$2000,B1308,3),"/",INDEX('LŠZ P'!A$2:AP$2000,B1308,4)),CONCATENATE(INDEX('LŠZ H'!A$2:AI$2000,B1308,3),"/",INDEX('LŠZ H'!A$2:AI$2000,B1308,4)))</f>
        <v>/</v>
      </c>
      <c r="N1308" s="459" t="e">
        <f>IF(A1308="P",CONCATENATE(INDEX('LŠZ P'!A$2:AP$2000,B1308,23),";",INDEX('LŠZ P'!A$2:AP$2000,B1308,42)),CONCATENATE(INDEX('LŠZ H'!A$2:AI$2000,B1308,23),";",INDEX('LŠZ H'!A$2:AI$2000,B1308,39)))</f>
        <v>#REF!</v>
      </c>
      <c r="O1308" s="464"/>
      <c r="P1308" s="602"/>
    </row>
    <row r="1309" spans="1:16" s="600" customFormat="1" x14ac:dyDescent="0.2">
      <c r="A1309" s="461"/>
      <c r="B1309" s="603"/>
      <c r="C1309" s="454">
        <v>1306</v>
      </c>
      <c r="D1309" s="288">
        <f>IF(A1309="P",INDEX('LŠZ P'!A$2:AP$2000,B1309,11),INDEX('LŠZ H'!A$2:AI$2000,B1309,11))</f>
        <v>0</v>
      </c>
      <c r="E1309" s="456">
        <f>IF(A1309="P",INDEX('LŠZ P'!A$2:AP$2000,B1309,5),INDEX('LŠZ H'!A$2:AI$2000,B1309,5))</f>
        <v>0</v>
      </c>
      <c r="F1309" s="457">
        <f>IF(A1309="P",INDEX('LŠZ P'!A$2:AP$2000,B1309,6),INDEX('LŠZ H'!A$2:AI$2000,B1309,6))</f>
        <v>0</v>
      </c>
      <c r="G1309" s="289">
        <f>IF(A1309="P",INDEX('LŠZ P'!A$2:AP$2000,B1309,21),INDEX('LŠZ H'!A$2:AI$2000,B1309,21))</f>
        <v>0</v>
      </c>
      <c r="H1309" s="457">
        <f>IF(A1309="P",INDEX('LŠZ P'!A$2:AP$2000,B1309,17),INDEX('LŠZ H'!A$2:AI$2000,B1309,17))</f>
        <v>0</v>
      </c>
      <c r="I1309" s="254"/>
      <c r="J1309" s="289">
        <f>IF(A1309="P",INDEX('LŠZ P'!A$2:AP$2000,B1309,2),INDEX('LŠZ H'!A$2:AI$2000,B1309,2))</f>
        <v>0</v>
      </c>
      <c r="K1309" s="458" t="str">
        <f>IF(A1309="P",CONCATENATE(INDEX('LŠZ P'!A$2:AP$2000,B1309,24),",",INDEX('LŠZ P'!A$2:AP$2000,B1309,26)," ",INDEX('LŠZ P'!A$2:AP$2000,B1309,25)),CONCATENATE(INDEX('LŠZ H'!A$2:AI$2000,B1309,24),",",INDEX('LŠZ H'!A$2:AI$2000,B1309,26)," ",INDEX('LŠZ H'!A$2:AI$2000,B1309,25)))</f>
        <v xml:space="preserve">, </v>
      </c>
      <c r="L1309" s="456">
        <f>IF(A1309="P",INDEX('LŠZ P'!A$2:AP$2000,B1309,20),INDEX('LŠZ H'!A$2:AI$2000,B1309,20))</f>
        <v>0</v>
      </c>
      <c r="M1309" s="456" t="str">
        <f>IF(A1309="P",CONCATENATE(INDEX('LŠZ P'!A$2:AP$2000,B1309,3),"/",INDEX('LŠZ P'!A$2:AP$2000,B1309,4)),CONCATENATE(INDEX('LŠZ H'!A$2:AI$2000,B1309,3),"/",INDEX('LŠZ H'!A$2:AI$2000,B1309,4)))</f>
        <v>/</v>
      </c>
      <c r="N1309" s="459" t="e">
        <f>IF(A1309="P",CONCATENATE(INDEX('LŠZ P'!A$2:AP$2000,B1309,23),";",INDEX('LŠZ P'!A$2:AP$2000,B1309,42)),CONCATENATE(INDEX('LŠZ H'!A$2:AI$2000,B1309,23),";",INDEX('LŠZ H'!A$2:AI$2000,B1309,39)))</f>
        <v>#REF!</v>
      </c>
      <c r="O1309" s="464"/>
      <c r="P1309" s="602"/>
    </row>
    <row r="1310" spans="1:16" s="600" customFormat="1" x14ac:dyDescent="0.2">
      <c r="A1310" s="461"/>
      <c r="B1310" s="603"/>
      <c r="C1310" s="454">
        <v>1307</v>
      </c>
      <c r="D1310" s="288">
        <f>IF(A1310="P",INDEX('LŠZ P'!A$2:AP$2000,B1310,11),INDEX('LŠZ H'!A$2:AI$2000,B1310,11))</f>
        <v>0</v>
      </c>
      <c r="E1310" s="456">
        <f>IF(A1310="P",INDEX('LŠZ P'!A$2:AP$2000,B1310,5),INDEX('LŠZ H'!A$2:AI$2000,B1310,5))</f>
        <v>0</v>
      </c>
      <c r="F1310" s="457">
        <f>IF(A1310="P",INDEX('LŠZ P'!A$2:AP$2000,B1310,6),INDEX('LŠZ H'!A$2:AI$2000,B1310,6))</f>
        <v>0</v>
      </c>
      <c r="G1310" s="289">
        <f>IF(A1310="P",INDEX('LŠZ P'!A$2:AP$2000,B1310,21),INDEX('LŠZ H'!A$2:AI$2000,B1310,21))</f>
        <v>0</v>
      </c>
      <c r="H1310" s="457">
        <f>IF(A1310="P",INDEX('LŠZ P'!A$2:AP$2000,B1310,17),INDEX('LŠZ H'!A$2:AI$2000,B1310,17))</f>
        <v>0</v>
      </c>
      <c r="I1310" s="254"/>
      <c r="J1310" s="289">
        <f>IF(A1310="P",INDEX('LŠZ P'!A$2:AP$2000,B1310,2),INDEX('LŠZ H'!A$2:AI$2000,B1310,2))</f>
        <v>0</v>
      </c>
      <c r="K1310" s="458" t="str">
        <f>IF(A1310="P",CONCATENATE(INDEX('LŠZ P'!A$2:AP$2000,B1310,24),",",INDEX('LŠZ P'!A$2:AP$2000,B1310,26)," ",INDEX('LŠZ P'!A$2:AP$2000,B1310,25)),CONCATENATE(INDEX('LŠZ H'!A$2:AI$2000,B1310,24),",",INDEX('LŠZ H'!A$2:AI$2000,B1310,26)," ",INDEX('LŠZ H'!A$2:AI$2000,B1310,25)))</f>
        <v xml:space="preserve">, </v>
      </c>
      <c r="L1310" s="456">
        <f>IF(A1310="P",INDEX('LŠZ P'!A$2:AP$2000,B1310,20),INDEX('LŠZ H'!A$2:AI$2000,B1310,20))</f>
        <v>0</v>
      </c>
      <c r="M1310" s="456" t="str">
        <f>IF(A1310="P",CONCATENATE(INDEX('LŠZ P'!A$2:AP$2000,B1310,3),"/",INDEX('LŠZ P'!A$2:AP$2000,B1310,4)),CONCATENATE(INDEX('LŠZ H'!A$2:AI$2000,B1310,3),"/",INDEX('LŠZ H'!A$2:AI$2000,B1310,4)))</f>
        <v>/</v>
      </c>
      <c r="N1310" s="459" t="e">
        <f>IF(A1310="P",CONCATENATE(INDEX('LŠZ P'!A$2:AP$2000,B1310,23),";",INDEX('LŠZ P'!A$2:AP$2000,B1310,42)),CONCATENATE(INDEX('LŠZ H'!A$2:AI$2000,B1310,23),";",INDEX('LŠZ H'!A$2:AI$2000,B1310,39)))</f>
        <v>#REF!</v>
      </c>
      <c r="O1310" s="464"/>
      <c r="P1310" s="602"/>
    </row>
    <row r="1311" spans="1:16" s="600" customFormat="1" x14ac:dyDescent="0.2">
      <c r="A1311" s="461"/>
      <c r="B1311" s="603"/>
      <c r="C1311" s="454">
        <v>1308</v>
      </c>
      <c r="D1311" s="288">
        <f>IF(A1311="P",INDEX('LŠZ P'!A$2:AP$2000,B1311,11),INDEX('LŠZ H'!A$2:AI$2000,B1311,11))</f>
        <v>0</v>
      </c>
      <c r="E1311" s="456">
        <f>IF(A1311="P",INDEX('LŠZ P'!A$2:AP$2000,B1311,5),INDEX('LŠZ H'!A$2:AI$2000,B1311,5))</f>
        <v>0</v>
      </c>
      <c r="F1311" s="457">
        <f>IF(A1311="P",INDEX('LŠZ P'!A$2:AP$2000,B1311,6),INDEX('LŠZ H'!A$2:AI$2000,B1311,6))</f>
        <v>0</v>
      </c>
      <c r="G1311" s="289">
        <f>IF(A1311="P",INDEX('LŠZ P'!A$2:AP$2000,B1311,21),INDEX('LŠZ H'!A$2:AI$2000,B1311,21))</f>
        <v>0</v>
      </c>
      <c r="H1311" s="457">
        <f>IF(A1311="P",INDEX('LŠZ P'!A$2:AP$2000,B1311,17),INDEX('LŠZ H'!A$2:AI$2000,B1311,17))</f>
        <v>0</v>
      </c>
      <c r="I1311" s="254"/>
      <c r="J1311" s="289">
        <f>IF(A1311="P",INDEX('LŠZ P'!A$2:AP$2000,B1311,2),INDEX('LŠZ H'!A$2:AI$2000,B1311,2))</f>
        <v>0</v>
      </c>
      <c r="K1311" s="458" t="str">
        <f>IF(A1311="P",CONCATENATE(INDEX('LŠZ P'!A$2:AP$2000,B1311,24),",",INDEX('LŠZ P'!A$2:AP$2000,B1311,26)," ",INDEX('LŠZ P'!A$2:AP$2000,B1311,25)),CONCATENATE(INDEX('LŠZ H'!A$2:AI$2000,B1311,24),",",INDEX('LŠZ H'!A$2:AI$2000,B1311,26)," ",INDEX('LŠZ H'!A$2:AI$2000,B1311,25)))</f>
        <v xml:space="preserve">, </v>
      </c>
      <c r="L1311" s="456">
        <f>IF(A1311="P",INDEX('LŠZ P'!A$2:AP$2000,B1311,20),INDEX('LŠZ H'!A$2:AI$2000,B1311,20))</f>
        <v>0</v>
      </c>
      <c r="M1311" s="456" t="str">
        <f>IF(A1311="P",CONCATENATE(INDEX('LŠZ P'!A$2:AP$2000,B1311,3),"/",INDEX('LŠZ P'!A$2:AP$2000,B1311,4)),CONCATENATE(INDEX('LŠZ H'!A$2:AI$2000,B1311,3),"/",INDEX('LŠZ H'!A$2:AI$2000,B1311,4)))</f>
        <v>/</v>
      </c>
      <c r="N1311" s="459" t="e">
        <f>IF(A1311="P",CONCATENATE(INDEX('LŠZ P'!A$2:AP$2000,B1311,23),";",INDEX('LŠZ P'!A$2:AP$2000,B1311,42)),CONCATENATE(INDEX('LŠZ H'!A$2:AI$2000,B1311,23),";",INDEX('LŠZ H'!A$2:AI$2000,B1311,39)))</f>
        <v>#REF!</v>
      </c>
      <c r="O1311" s="464"/>
      <c r="P1311" s="602"/>
    </row>
    <row r="1312" spans="1:16" s="600" customFormat="1" x14ac:dyDescent="0.2">
      <c r="A1312" s="461"/>
      <c r="B1312" s="603"/>
      <c r="C1312" s="454">
        <v>1309</v>
      </c>
      <c r="D1312" s="288">
        <f>IF(A1312="P",INDEX('LŠZ P'!A$2:AP$2000,B1312,11),INDEX('LŠZ H'!A$2:AI$2000,B1312,11))</f>
        <v>0</v>
      </c>
      <c r="E1312" s="456">
        <f>IF(A1312="P",INDEX('LŠZ P'!A$2:AP$2000,B1312,5),INDEX('LŠZ H'!A$2:AI$2000,B1312,5))</f>
        <v>0</v>
      </c>
      <c r="F1312" s="457">
        <f>IF(A1312="P",INDEX('LŠZ P'!A$2:AP$2000,B1312,6),INDEX('LŠZ H'!A$2:AI$2000,B1312,6))</f>
        <v>0</v>
      </c>
      <c r="G1312" s="289">
        <f>IF(A1312="P",INDEX('LŠZ P'!A$2:AP$2000,B1312,21),INDEX('LŠZ H'!A$2:AI$2000,B1312,21))</f>
        <v>0</v>
      </c>
      <c r="H1312" s="457">
        <f>IF(A1312="P",INDEX('LŠZ P'!A$2:AP$2000,B1312,17),INDEX('LŠZ H'!A$2:AI$2000,B1312,17))</f>
        <v>0</v>
      </c>
      <c r="I1312" s="254"/>
      <c r="J1312" s="289">
        <f>IF(A1312="P",INDEX('LŠZ P'!A$2:AP$2000,B1312,2),INDEX('LŠZ H'!A$2:AI$2000,B1312,2))</f>
        <v>0</v>
      </c>
      <c r="K1312" s="458" t="str">
        <f>IF(A1312="P",CONCATENATE(INDEX('LŠZ P'!A$2:AP$2000,B1312,24),",",INDEX('LŠZ P'!A$2:AP$2000,B1312,26)," ",INDEX('LŠZ P'!A$2:AP$2000,B1312,25)),CONCATENATE(INDEX('LŠZ H'!A$2:AI$2000,B1312,24),",",INDEX('LŠZ H'!A$2:AI$2000,B1312,26)," ",INDEX('LŠZ H'!A$2:AI$2000,B1312,25)))</f>
        <v xml:space="preserve">, </v>
      </c>
      <c r="L1312" s="456">
        <f>IF(A1312="P",INDEX('LŠZ P'!A$2:AP$2000,B1312,20),INDEX('LŠZ H'!A$2:AI$2000,B1312,20))</f>
        <v>0</v>
      </c>
      <c r="M1312" s="456" t="str">
        <f>IF(A1312="P",CONCATENATE(INDEX('LŠZ P'!A$2:AP$2000,B1312,3),"/",INDEX('LŠZ P'!A$2:AP$2000,B1312,4)),CONCATENATE(INDEX('LŠZ H'!A$2:AI$2000,B1312,3),"/",INDEX('LŠZ H'!A$2:AI$2000,B1312,4)))</f>
        <v>/</v>
      </c>
      <c r="N1312" s="459" t="e">
        <f>IF(A1312="P",CONCATENATE(INDEX('LŠZ P'!A$2:AP$2000,B1312,23),";",INDEX('LŠZ P'!A$2:AP$2000,B1312,42)),CONCATENATE(INDEX('LŠZ H'!A$2:AI$2000,B1312,23),";",INDEX('LŠZ H'!A$2:AI$2000,B1312,39)))</f>
        <v>#REF!</v>
      </c>
      <c r="O1312" s="464"/>
      <c r="P1312" s="602"/>
    </row>
    <row r="1313" spans="1:16" s="600" customFormat="1" x14ac:dyDescent="0.2">
      <c r="A1313" s="461"/>
      <c r="B1313" s="603"/>
      <c r="C1313" s="454">
        <v>1310</v>
      </c>
      <c r="D1313" s="288">
        <f>IF(A1313="P",INDEX('LŠZ P'!A$2:AP$2000,B1313,11),INDEX('LŠZ H'!A$2:AI$2000,B1313,11))</f>
        <v>0</v>
      </c>
      <c r="E1313" s="456">
        <f>IF(A1313="P",INDEX('LŠZ P'!A$2:AP$2000,B1313,5),INDEX('LŠZ H'!A$2:AI$2000,B1313,5))</f>
        <v>0</v>
      </c>
      <c r="F1313" s="457">
        <f>IF(A1313="P",INDEX('LŠZ P'!A$2:AP$2000,B1313,6),INDEX('LŠZ H'!A$2:AI$2000,B1313,6))</f>
        <v>0</v>
      </c>
      <c r="G1313" s="289">
        <f>IF(A1313="P",INDEX('LŠZ P'!A$2:AP$2000,B1313,21),INDEX('LŠZ H'!A$2:AI$2000,B1313,21))</f>
        <v>0</v>
      </c>
      <c r="H1313" s="457">
        <f>IF(A1313="P",INDEX('LŠZ P'!A$2:AP$2000,B1313,17),INDEX('LŠZ H'!A$2:AI$2000,B1313,17))</f>
        <v>0</v>
      </c>
      <c r="I1313" s="254"/>
      <c r="J1313" s="289">
        <f>IF(A1313="P",INDEX('LŠZ P'!A$2:AP$2000,B1313,2),INDEX('LŠZ H'!A$2:AI$2000,B1313,2))</f>
        <v>0</v>
      </c>
      <c r="K1313" s="458" t="str">
        <f>IF(A1313="P",CONCATENATE(INDEX('LŠZ P'!A$2:AP$2000,B1313,24),",",INDEX('LŠZ P'!A$2:AP$2000,B1313,26)," ",INDEX('LŠZ P'!A$2:AP$2000,B1313,25)),CONCATENATE(INDEX('LŠZ H'!A$2:AI$2000,B1313,24),",",INDEX('LŠZ H'!A$2:AI$2000,B1313,26)," ",INDEX('LŠZ H'!A$2:AI$2000,B1313,25)))</f>
        <v xml:space="preserve">, </v>
      </c>
      <c r="L1313" s="456">
        <f>IF(A1313="P",INDEX('LŠZ P'!A$2:AP$2000,B1313,20),INDEX('LŠZ H'!A$2:AI$2000,B1313,20))</f>
        <v>0</v>
      </c>
      <c r="M1313" s="456" t="str">
        <f>IF(A1313="P",CONCATENATE(INDEX('LŠZ P'!A$2:AP$2000,B1313,3),"/",INDEX('LŠZ P'!A$2:AP$2000,B1313,4)),CONCATENATE(INDEX('LŠZ H'!A$2:AI$2000,B1313,3),"/",INDEX('LŠZ H'!A$2:AI$2000,B1313,4)))</f>
        <v>/</v>
      </c>
      <c r="N1313" s="459" t="e">
        <f>IF(A1313="P",CONCATENATE(INDEX('LŠZ P'!A$2:AP$2000,B1313,23),";",INDEX('LŠZ P'!A$2:AP$2000,B1313,42)),CONCATENATE(INDEX('LŠZ H'!A$2:AI$2000,B1313,23),";",INDEX('LŠZ H'!A$2:AI$2000,B1313,39)))</f>
        <v>#REF!</v>
      </c>
      <c r="O1313" s="464"/>
      <c r="P1313" s="602"/>
    </row>
    <row r="1314" spans="1:16" s="600" customFormat="1" x14ac:dyDescent="0.2">
      <c r="A1314" s="461"/>
      <c r="B1314" s="603"/>
      <c r="C1314" s="454">
        <v>1311</v>
      </c>
      <c r="D1314" s="288">
        <f>IF(A1314="P",INDEX('LŠZ P'!A$2:AP$2000,B1314,11),INDEX('LŠZ H'!A$2:AI$2000,B1314,11))</f>
        <v>0</v>
      </c>
      <c r="E1314" s="456">
        <f>IF(A1314="P",INDEX('LŠZ P'!A$2:AP$2000,B1314,5),INDEX('LŠZ H'!A$2:AI$2000,B1314,5))</f>
        <v>0</v>
      </c>
      <c r="F1314" s="457">
        <f>IF(A1314="P",INDEX('LŠZ P'!A$2:AP$2000,B1314,6),INDEX('LŠZ H'!A$2:AI$2000,B1314,6))</f>
        <v>0</v>
      </c>
      <c r="G1314" s="289">
        <f>IF(A1314="P",INDEX('LŠZ P'!A$2:AP$2000,B1314,21),INDEX('LŠZ H'!A$2:AI$2000,B1314,21))</f>
        <v>0</v>
      </c>
      <c r="H1314" s="457">
        <f>IF(A1314="P",INDEX('LŠZ P'!A$2:AP$2000,B1314,17),INDEX('LŠZ H'!A$2:AI$2000,B1314,17))</f>
        <v>0</v>
      </c>
      <c r="I1314" s="254"/>
      <c r="J1314" s="289">
        <f>IF(A1314="P",INDEX('LŠZ P'!A$2:AP$2000,B1314,2),INDEX('LŠZ H'!A$2:AI$2000,B1314,2))</f>
        <v>0</v>
      </c>
      <c r="K1314" s="458" t="str">
        <f>IF(A1314="P",CONCATENATE(INDEX('LŠZ P'!A$2:AP$2000,B1314,24),",",INDEX('LŠZ P'!A$2:AP$2000,B1314,26)," ",INDEX('LŠZ P'!A$2:AP$2000,B1314,25)),CONCATENATE(INDEX('LŠZ H'!A$2:AI$2000,B1314,24),",",INDEX('LŠZ H'!A$2:AI$2000,B1314,26)," ",INDEX('LŠZ H'!A$2:AI$2000,B1314,25)))</f>
        <v xml:space="preserve">, </v>
      </c>
      <c r="L1314" s="456">
        <f>IF(A1314="P",INDEX('LŠZ P'!A$2:AP$2000,B1314,20),INDEX('LŠZ H'!A$2:AI$2000,B1314,20))</f>
        <v>0</v>
      </c>
      <c r="M1314" s="456" t="str">
        <f>IF(A1314="P",CONCATENATE(INDEX('LŠZ P'!A$2:AP$2000,B1314,3),"/",INDEX('LŠZ P'!A$2:AP$2000,B1314,4)),CONCATENATE(INDEX('LŠZ H'!A$2:AI$2000,B1314,3),"/",INDEX('LŠZ H'!A$2:AI$2000,B1314,4)))</f>
        <v>/</v>
      </c>
      <c r="N1314" s="459" t="e">
        <f>IF(A1314="P",CONCATENATE(INDEX('LŠZ P'!A$2:AP$2000,B1314,23),";",INDEX('LŠZ P'!A$2:AP$2000,B1314,42)),CONCATENATE(INDEX('LŠZ H'!A$2:AI$2000,B1314,23),";",INDEX('LŠZ H'!A$2:AI$2000,B1314,39)))</f>
        <v>#REF!</v>
      </c>
      <c r="O1314" s="464"/>
      <c r="P1314" s="602"/>
    </row>
    <row r="1315" spans="1:16" s="600" customFormat="1" x14ac:dyDescent="0.2">
      <c r="A1315" s="461"/>
      <c r="B1315" s="603"/>
      <c r="C1315" s="454">
        <v>1312</v>
      </c>
      <c r="D1315" s="288">
        <f>IF(A1315="P",INDEX('LŠZ P'!A$2:AP$2000,B1315,11),INDEX('LŠZ H'!A$2:AI$2000,B1315,11))</f>
        <v>0</v>
      </c>
      <c r="E1315" s="456">
        <f>IF(A1315="P",INDEX('LŠZ P'!A$2:AP$2000,B1315,5),INDEX('LŠZ H'!A$2:AI$2000,B1315,5))</f>
        <v>0</v>
      </c>
      <c r="F1315" s="457">
        <f>IF(A1315="P",INDEX('LŠZ P'!A$2:AP$2000,B1315,6),INDEX('LŠZ H'!A$2:AI$2000,B1315,6))</f>
        <v>0</v>
      </c>
      <c r="G1315" s="289">
        <f>IF(A1315="P",INDEX('LŠZ P'!A$2:AP$2000,B1315,21),INDEX('LŠZ H'!A$2:AI$2000,B1315,21))</f>
        <v>0</v>
      </c>
      <c r="H1315" s="457">
        <f>IF(A1315="P",INDEX('LŠZ P'!A$2:AP$2000,B1315,17),INDEX('LŠZ H'!A$2:AI$2000,B1315,17))</f>
        <v>0</v>
      </c>
      <c r="I1315" s="254"/>
      <c r="J1315" s="289">
        <f>IF(A1315="P",INDEX('LŠZ P'!A$2:AP$2000,B1315,2),INDEX('LŠZ H'!A$2:AI$2000,B1315,2))</f>
        <v>0</v>
      </c>
      <c r="K1315" s="458" t="str">
        <f>IF(A1315="P",CONCATENATE(INDEX('LŠZ P'!A$2:AP$2000,B1315,24),",",INDEX('LŠZ P'!A$2:AP$2000,B1315,26)," ",INDEX('LŠZ P'!A$2:AP$2000,B1315,25)),CONCATENATE(INDEX('LŠZ H'!A$2:AI$2000,B1315,24),",",INDEX('LŠZ H'!A$2:AI$2000,B1315,26)," ",INDEX('LŠZ H'!A$2:AI$2000,B1315,25)))</f>
        <v xml:space="preserve">, </v>
      </c>
      <c r="L1315" s="456">
        <f>IF(A1315="P",INDEX('LŠZ P'!A$2:AP$2000,B1315,20),INDEX('LŠZ H'!A$2:AI$2000,B1315,20))</f>
        <v>0</v>
      </c>
      <c r="M1315" s="456" t="str">
        <f>IF(A1315="P",CONCATENATE(INDEX('LŠZ P'!A$2:AP$2000,B1315,3),"/",INDEX('LŠZ P'!A$2:AP$2000,B1315,4)),CONCATENATE(INDEX('LŠZ H'!A$2:AI$2000,B1315,3),"/",INDEX('LŠZ H'!A$2:AI$2000,B1315,4)))</f>
        <v>/</v>
      </c>
      <c r="N1315" s="459" t="e">
        <f>IF(A1315="P",CONCATENATE(INDEX('LŠZ P'!A$2:AP$2000,B1315,23),";",INDEX('LŠZ P'!A$2:AP$2000,B1315,42)),CONCATENATE(INDEX('LŠZ H'!A$2:AI$2000,B1315,23),";",INDEX('LŠZ H'!A$2:AI$2000,B1315,39)))</f>
        <v>#REF!</v>
      </c>
      <c r="O1315" s="464"/>
      <c r="P1315" s="602"/>
    </row>
    <row r="1316" spans="1:16" s="600" customFormat="1" x14ac:dyDescent="0.2">
      <c r="A1316" s="461"/>
      <c r="B1316" s="603"/>
      <c r="C1316" s="454">
        <v>1313</v>
      </c>
      <c r="D1316" s="288">
        <f>IF(A1316="P",INDEX('LŠZ P'!A$2:AP$2000,B1316,11),INDEX('LŠZ H'!A$2:AI$2000,B1316,11))</f>
        <v>0</v>
      </c>
      <c r="E1316" s="456">
        <f>IF(A1316="P",INDEX('LŠZ P'!A$2:AP$2000,B1316,5),INDEX('LŠZ H'!A$2:AI$2000,B1316,5))</f>
        <v>0</v>
      </c>
      <c r="F1316" s="457">
        <f>IF(A1316="P",INDEX('LŠZ P'!A$2:AP$2000,B1316,6),INDEX('LŠZ H'!A$2:AI$2000,B1316,6))</f>
        <v>0</v>
      </c>
      <c r="G1316" s="289">
        <f>IF(A1316="P",INDEX('LŠZ P'!A$2:AP$2000,B1316,21),INDEX('LŠZ H'!A$2:AI$2000,B1316,21))</f>
        <v>0</v>
      </c>
      <c r="H1316" s="457">
        <f>IF(A1316="P",INDEX('LŠZ P'!A$2:AP$2000,B1316,17),INDEX('LŠZ H'!A$2:AI$2000,B1316,17))</f>
        <v>0</v>
      </c>
      <c r="I1316" s="254"/>
      <c r="J1316" s="289">
        <f>IF(A1316="P",INDEX('LŠZ P'!A$2:AP$2000,B1316,2),INDEX('LŠZ H'!A$2:AI$2000,B1316,2))</f>
        <v>0</v>
      </c>
      <c r="K1316" s="458" t="str">
        <f>IF(A1316="P",CONCATENATE(INDEX('LŠZ P'!A$2:AP$2000,B1316,24),",",INDEX('LŠZ P'!A$2:AP$2000,B1316,26)," ",INDEX('LŠZ P'!A$2:AP$2000,B1316,25)),CONCATENATE(INDEX('LŠZ H'!A$2:AI$2000,B1316,24),",",INDEX('LŠZ H'!A$2:AI$2000,B1316,26)," ",INDEX('LŠZ H'!A$2:AI$2000,B1316,25)))</f>
        <v xml:space="preserve">, </v>
      </c>
      <c r="L1316" s="456">
        <f>IF(A1316="P",INDEX('LŠZ P'!A$2:AP$2000,B1316,20),INDEX('LŠZ H'!A$2:AI$2000,B1316,20))</f>
        <v>0</v>
      </c>
      <c r="M1316" s="456" t="str">
        <f>IF(A1316="P",CONCATENATE(INDEX('LŠZ P'!A$2:AP$2000,B1316,3),"/",INDEX('LŠZ P'!A$2:AP$2000,B1316,4)),CONCATENATE(INDEX('LŠZ H'!A$2:AI$2000,B1316,3),"/",INDEX('LŠZ H'!A$2:AI$2000,B1316,4)))</f>
        <v>/</v>
      </c>
      <c r="N1316" s="459" t="e">
        <f>IF(A1316="P",CONCATENATE(INDEX('LŠZ P'!A$2:AP$2000,B1316,23),";",INDEX('LŠZ P'!A$2:AP$2000,B1316,42)),CONCATENATE(INDEX('LŠZ H'!A$2:AI$2000,B1316,23),";",INDEX('LŠZ H'!A$2:AI$2000,B1316,39)))</f>
        <v>#REF!</v>
      </c>
      <c r="O1316" s="464"/>
      <c r="P1316" s="602"/>
    </row>
    <row r="1317" spans="1:16" s="600" customFormat="1" x14ac:dyDescent="0.2">
      <c r="A1317" s="461"/>
      <c r="B1317" s="603"/>
      <c r="C1317" s="454">
        <v>1314</v>
      </c>
      <c r="D1317" s="288">
        <f>IF(A1317="P",INDEX('LŠZ P'!A$2:AP$2000,B1317,11),INDEX('LŠZ H'!A$2:AI$2000,B1317,11))</f>
        <v>0</v>
      </c>
      <c r="E1317" s="456">
        <f>IF(A1317="P",INDEX('LŠZ P'!A$2:AP$2000,B1317,5),INDEX('LŠZ H'!A$2:AI$2000,B1317,5))</f>
        <v>0</v>
      </c>
      <c r="F1317" s="457">
        <f>IF(A1317="P",INDEX('LŠZ P'!A$2:AP$2000,B1317,6),INDEX('LŠZ H'!A$2:AI$2000,B1317,6))</f>
        <v>0</v>
      </c>
      <c r="G1317" s="289">
        <f>IF(A1317="P",INDEX('LŠZ P'!A$2:AP$2000,B1317,21),INDEX('LŠZ H'!A$2:AI$2000,B1317,21))</f>
        <v>0</v>
      </c>
      <c r="H1317" s="457">
        <f>IF(A1317="P",INDEX('LŠZ P'!A$2:AP$2000,B1317,17),INDEX('LŠZ H'!A$2:AI$2000,B1317,17))</f>
        <v>0</v>
      </c>
      <c r="I1317" s="254"/>
      <c r="J1317" s="289">
        <f>IF(A1317="P",INDEX('LŠZ P'!A$2:AP$2000,B1317,2),INDEX('LŠZ H'!A$2:AI$2000,B1317,2))</f>
        <v>0</v>
      </c>
      <c r="K1317" s="458" t="str">
        <f>IF(A1317="P",CONCATENATE(INDEX('LŠZ P'!A$2:AP$2000,B1317,24),",",INDEX('LŠZ P'!A$2:AP$2000,B1317,26)," ",INDEX('LŠZ P'!A$2:AP$2000,B1317,25)),CONCATENATE(INDEX('LŠZ H'!A$2:AI$2000,B1317,24),",",INDEX('LŠZ H'!A$2:AI$2000,B1317,26)," ",INDEX('LŠZ H'!A$2:AI$2000,B1317,25)))</f>
        <v xml:space="preserve">, </v>
      </c>
      <c r="L1317" s="456">
        <f>IF(A1317="P",INDEX('LŠZ P'!A$2:AP$2000,B1317,20),INDEX('LŠZ H'!A$2:AI$2000,B1317,20))</f>
        <v>0</v>
      </c>
      <c r="M1317" s="456" t="str">
        <f>IF(A1317="P",CONCATENATE(INDEX('LŠZ P'!A$2:AP$2000,B1317,3),"/",INDEX('LŠZ P'!A$2:AP$2000,B1317,4)),CONCATENATE(INDEX('LŠZ H'!A$2:AI$2000,B1317,3),"/",INDEX('LŠZ H'!A$2:AI$2000,B1317,4)))</f>
        <v>/</v>
      </c>
      <c r="N1317" s="459" t="e">
        <f>IF(A1317="P",CONCATENATE(INDEX('LŠZ P'!A$2:AP$2000,B1317,23),";",INDEX('LŠZ P'!A$2:AP$2000,B1317,42)),CONCATENATE(INDEX('LŠZ H'!A$2:AI$2000,B1317,23),";",INDEX('LŠZ H'!A$2:AI$2000,B1317,39)))</f>
        <v>#REF!</v>
      </c>
      <c r="O1317" s="464"/>
      <c r="P1317" s="602"/>
    </row>
    <row r="1318" spans="1:16" s="600" customFormat="1" x14ac:dyDescent="0.2">
      <c r="A1318" s="461"/>
      <c r="B1318" s="603"/>
      <c r="C1318" s="454">
        <v>1315</v>
      </c>
      <c r="D1318" s="288">
        <f>IF(A1318="P",INDEX('LŠZ P'!A$2:AP$2000,B1318,11),INDEX('LŠZ H'!A$2:AI$2000,B1318,11))</f>
        <v>0</v>
      </c>
      <c r="E1318" s="456">
        <f>IF(A1318="P",INDEX('LŠZ P'!A$2:AP$2000,B1318,5),INDEX('LŠZ H'!A$2:AI$2000,B1318,5))</f>
        <v>0</v>
      </c>
      <c r="F1318" s="457">
        <f>IF(A1318="P",INDEX('LŠZ P'!A$2:AP$2000,B1318,6),INDEX('LŠZ H'!A$2:AI$2000,B1318,6))</f>
        <v>0</v>
      </c>
      <c r="G1318" s="289">
        <f>IF(A1318="P",INDEX('LŠZ P'!A$2:AP$2000,B1318,21),INDEX('LŠZ H'!A$2:AI$2000,B1318,21))</f>
        <v>0</v>
      </c>
      <c r="H1318" s="457">
        <f>IF(A1318="P",INDEX('LŠZ P'!A$2:AP$2000,B1318,17),INDEX('LŠZ H'!A$2:AI$2000,B1318,17))</f>
        <v>0</v>
      </c>
      <c r="I1318" s="254"/>
      <c r="J1318" s="289">
        <f>IF(A1318="P",INDEX('LŠZ P'!A$2:AP$2000,B1318,2),INDEX('LŠZ H'!A$2:AI$2000,B1318,2))</f>
        <v>0</v>
      </c>
      <c r="K1318" s="458" t="str">
        <f>IF(A1318="P",CONCATENATE(INDEX('LŠZ P'!A$2:AP$2000,B1318,24),",",INDEX('LŠZ P'!A$2:AP$2000,B1318,26)," ",INDEX('LŠZ P'!A$2:AP$2000,B1318,25)),CONCATENATE(INDEX('LŠZ H'!A$2:AI$2000,B1318,24),",",INDEX('LŠZ H'!A$2:AI$2000,B1318,26)," ",INDEX('LŠZ H'!A$2:AI$2000,B1318,25)))</f>
        <v xml:space="preserve">, </v>
      </c>
      <c r="L1318" s="456">
        <f>IF(A1318="P",INDEX('LŠZ P'!A$2:AP$2000,B1318,20),INDEX('LŠZ H'!A$2:AI$2000,B1318,20))</f>
        <v>0</v>
      </c>
      <c r="M1318" s="456" t="str">
        <f>IF(A1318="P",CONCATENATE(INDEX('LŠZ P'!A$2:AP$2000,B1318,3),"/",INDEX('LŠZ P'!A$2:AP$2000,B1318,4)),CONCATENATE(INDEX('LŠZ H'!A$2:AI$2000,B1318,3),"/",INDEX('LŠZ H'!A$2:AI$2000,B1318,4)))</f>
        <v>/</v>
      </c>
      <c r="N1318" s="459" t="e">
        <f>IF(A1318="P",CONCATENATE(INDEX('LŠZ P'!A$2:AP$2000,B1318,23),";",INDEX('LŠZ P'!A$2:AP$2000,B1318,42)),CONCATENATE(INDEX('LŠZ H'!A$2:AI$2000,B1318,23),";",INDEX('LŠZ H'!A$2:AI$2000,B1318,39)))</f>
        <v>#REF!</v>
      </c>
      <c r="O1318" s="464"/>
      <c r="P1318" s="602"/>
    </row>
    <row r="1319" spans="1:16" s="600" customFormat="1" x14ac:dyDescent="0.2">
      <c r="A1319" s="461"/>
      <c r="B1319" s="603"/>
      <c r="C1319" s="454">
        <v>1316</v>
      </c>
      <c r="D1319" s="288">
        <f>IF(A1319="P",INDEX('LŠZ P'!A$2:AP$2000,B1319,11),INDEX('LŠZ H'!A$2:AI$2000,B1319,11))</f>
        <v>0</v>
      </c>
      <c r="E1319" s="456">
        <f>IF(A1319="P",INDEX('LŠZ P'!A$2:AP$2000,B1319,5),INDEX('LŠZ H'!A$2:AI$2000,B1319,5))</f>
        <v>0</v>
      </c>
      <c r="F1319" s="457">
        <f>IF(A1319="P",INDEX('LŠZ P'!A$2:AP$2000,B1319,6),INDEX('LŠZ H'!A$2:AI$2000,B1319,6))</f>
        <v>0</v>
      </c>
      <c r="G1319" s="289">
        <f>IF(A1319="P",INDEX('LŠZ P'!A$2:AP$2000,B1319,21),INDEX('LŠZ H'!A$2:AI$2000,B1319,21))</f>
        <v>0</v>
      </c>
      <c r="H1319" s="457">
        <f>IF(A1319="P",INDEX('LŠZ P'!A$2:AP$2000,B1319,17),INDEX('LŠZ H'!A$2:AI$2000,B1319,17))</f>
        <v>0</v>
      </c>
      <c r="I1319" s="254"/>
      <c r="J1319" s="289">
        <f>IF(A1319="P",INDEX('LŠZ P'!A$2:AP$2000,B1319,2),INDEX('LŠZ H'!A$2:AI$2000,B1319,2))</f>
        <v>0</v>
      </c>
      <c r="K1319" s="458" t="str">
        <f>IF(A1319="P",CONCATENATE(INDEX('LŠZ P'!A$2:AP$2000,B1319,24),",",INDEX('LŠZ P'!A$2:AP$2000,B1319,26)," ",INDEX('LŠZ P'!A$2:AP$2000,B1319,25)),CONCATENATE(INDEX('LŠZ H'!A$2:AI$2000,B1319,24),",",INDEX('LŠZ H'!A$2:AI$2000,B1319,26)," ",INDEX('LŠZ H'!A$2:AI$2000,B1319,25)))</f>
        <v xml:space="preserve">, </v>
      </c>
      <c r="L1319" s="456">
        <f>IF(A1319="P",INDEX('LŠZ P'!A$2:AP$2000,B1319,20),INDEX('LŠZ H'!A$2:AI$2000,B1319,20))</f>
        <v>0</v>
      </c>
      <c r="M1319" s="456" t="str">
        <f>IF(A1319="P",CONCATENATE(INDEX('LŠZ P'!A$2:AP$2000,B1319,3),"/",INDEX('LŠZ P'!A$2:AP$2000,B1319,4)),CONCATENATE(INDEX('LŠZ H'!A$2:AI$2000,B1319,3),"/",INDEX('LŠZ H'!A$2:AI$2000,B1319,4)))</f>
        <v>/</v>
      </c>
      <c r="N1319" s="459" t="e">
        <f>IF(A1319="P",CONCATENATE(INDEX('LŠZ P'!A$2:AP$2000,B1319,23),";",INDEX('LŠZ P'!A$2:AP$2000,B1319,42)),CONCATENATE(INDEX('LŠZ H'!A$2:AI$2000,B1319,23),";",INDEX('LŠZ H'!A$2:AI$2000,B1319,39)))</f>
        <v>#REF!</v>
      </c>
      <c r="O1319" s="464"/>
      <c r="P1319" s="602"/>
    </row>
    <row r="1320" spans="1:16" s="600" customFormat="1" x14ac:dyDescent="0.2">
      <c r="A1320" s="461"/>
      <c r="B1320" s="603"/>
      <c r="C1320" s="454">
        <v>1317</v>
      </c>
      <c r="D1320" s="288">
        <f>IF(A1320="P",INDEX('LŠZ P'!A$2:AP$2000,B1320,11),INDEX('LŠZ H'!A$2:AI$2000,B1320,11))</f>
        <v>0</v>
      </c>
      <c r="E1320" s="456">
        <f>IF(A1320="P",INDEX('LŠZ P'!A$2:AP$2000,B1320,5),INDEX('LŠZ H'!A$2:AI$2000,B1320,5))</f>
        <v>0</v>
      </c>
      <c r="F1320" s="457">
        <f>IF(A1320="P",INDEX('LŠZ P'!A$2:AP$2000,B1320,6),INDEX('LŠZ H'!A$2:AI$2000,B1320,6))</f>
        <v>0</v>
      </c>
      <c r="G1320" s="289">
        <f>IF(A1320="P",INDEX('LŠZ P'!A$2:AP$2000,B1320,21),INDEX('LŠZ H'!A$2:AI$2000,B1320,21))</f>
        <v>0</v>
      </c>
      <c r="H1320" s="457">
        <f>IF(A1320="P",INDEX('LŠZ P'!A$2:AP$2000,B1320,17),INDEX('LŠZ H'!A$2:AI$2000,B1320,17))</f>
        <v>0</v>
      </c>
      <c r="I1320" s="254"/>
      <c r="J1320" s="289">
        <f>IF(A1320="P",INDEX('LŠZ P'!A$2:AP$2000,B1320,2),INDEX('LŠZ H'!A$2:AI$2000,B1320,2))</f>
        <v>0</v>
      </c>
      <c r="K1320" s="458" t="str">
        <f>IF(A1320="P",CONCATENATE(INDEX('LŠZ P'!A$2:AP$2000,B1320,24),",",INDEX('LŠZ P'!A$2:AP$2000,B1320,26)," ",INDEX('LŠZ P'!A$2:AP$2000,B1320,25)),CONCATENATE(INDEX('LŠZ H'!A$2:AI$2000,B1320,24),",",INDEX('LŠZ H'!A$2:AI$2000,B1320,26)," ",INDEX('LŠZ H'!A$2:AI$2000,B1320,25)))</f>
        <v xml:space="preserve">, </v>
      </c>
      <c r="L1320" s="456">
        <f>IF(A1320="P",INDEX('LŠZ P'!A$2:AP$2000,B1320,20),INDEX('LŠZ H'!A$2:AI$2000,B1320,20))</f>
        <v>0</v>
      </c>
      <c r="M1320" s="456" t="str">
        <f>IF(A1320="P",CONCATENATE(INDEX('LŠZ P'!A$2:AP$2000,B1320,3),"/",INDEX('LŠZ P'!A$2:AP$2000,B1320,4)),CONCATENATE(INDEX('LŠZ H'!A$2:AI$2000,B1320,3),"/",INDEX('LŠZ H'!A$2:AI$2000,B1320,4)))</f>
        <v>/</v>
      </c>
      <c r="N1320" s="459" t="e">
        <f>IF(A1320="P",CONCATENATE(INDEX('LŠZ P'!A$2:AP$2000,B1320,23),";",INDEX('LŠZ P'!A$2:AP$2000,B1320,42)),CONCATENATE(INDEX('LŠZ H'!A$2:AI$2000,B1320,23),";",INDEX('LŠZ H'!A$2:AI$2000,B1320,39)))</f>
        <v>#REF!</v>
      </c>
      <c r="O1320" s="464"/>
      <c r="P1320" s="602"/>
    </row>
    <row r="1321" spans="1:16" s="600" customFormat="1" x14ac:dyDescent="0.2">
      <c r="A1321" s="461"/>
      <c r="B1321" s="603"/>
      <c r="C1321" s="454">
        <v>1318</v>
      </c>
      <c r="D1321" s="288">
        <f>IF(A1321="P",INDEX('LŠZ P'!A$2:AP$2000,B1321,11),INDEX('LŠZ H'!A$2:AI$2000,B1321,11))</f>
        <v>0</v>
      </c>
      <c r="E1321" s="456">
        <f>IF(A1321="P",INDEX('LŠZ P'!A$2:AP$2000,B1321,5),INDEX('LŠZ H'!A$2:AI$2000,B1321,5))</f>
        <v>0</v>
      </c>
      <c r="F1321" s="457">
        <f>IF(A1321="P",INDEX('LŠZ P'!A$2:AP$2000,B1321,6),INDEX('LŠZ H'!A$2:AI$2000,B1321,6))</f>
        <v>0</v>
      </c>
      <c r="G1321" s="289">
        <f>IF(A1321="P",INDEX('LŠZ P'!A$2:AP$2000,B1321,21),INDEX('LŠZ H'!A$2:AI$2000,B1321,21))</f>
        <v>0</v>
      </c>
      <c r="H1321" s="457">
        <f>IF(A1321="P",INDEX('LŠZ P'!A$2:AP$2000,B1321,17),INDEX('LŠZ H'!A$2:AI$2000,B1321,17))</f>
        <v>0</v>
      </c>
      <c r="I1321" s="254"/>
      <c r="J1321" s="289">
        <f>IF(A1321="P",INDEX('LŠZ P'!A$2:AP$2000,B1321,2),INDEX('LŠZ H'!A$2:AI$2000,B1321,2))</f>
        <v>0</v>
      </c>
      <c r="K1321" s="458" t="str">
        <f>IF(A1321="P",CONCATENATE(INDEX('LŠZ P'!A$2:AP$2000,B1321,24),",",INDEX('LŠZ P'!A$2:AP$2000,B1321,26)," ",INDEX('LŠZ P'!A$2:AP$2000,B1321,25)),CONCATENATE(INDEX('LŠZ H'!A$2:AI$2000,B1321,24),",",INDEX('LŠZ H'!A$2:AI$2000,B1321,26)," ",INDEX('LŠZ H'!A$2:AI$2000,B1321,25)))</f>
        <v xml:space="preserve">, </v>
      </c>
      <c r="L1321" s="456">
        <f>IF(A1321="P",INDEX('LŠZ P'!A$2:AP$2000,B1321,20),INDEX('LŠZ H'!A$2:AI$2000,B1321,20))</f>
        <v>0</v>
      </c>
      <c r="M1321" s="456" t="str">
        <f>IF(A1321="P",CONCATENATE(INDEX('LŠZ P'!A$2:AP$2000,B1321,3),"/",INDEX('LŠZ P'!A$2:AP$2000,B1321,4)),CONCATENATE(INDEX('LŠZ H'!A$2:AI$2000,B1321,3),"/",INDEX('LŠZ H'!A$2:AI$2000,B1321,4)))</f>
        <v>/</v>
      </c>
      <c r="N1321" s="459" t="e">
        <f>IF(A1321="P",CONCATENATE(INDEX('LŠZ P'!A$2:AP$2000,B1321,23),";",INDEX('LŠZ P'!A$2:AP$2000,B1321,42)),CONCATENATE(INDEX('LŠZ H'!A$2:AI$2000,B1321,23),";",INDEX('LŠZ H'!A$2:AI$2000,B1321,39)))</f>
        <v>#REF!</v>
      </c>
      <c r="O1321" s="464"/>
      <c r="P1321" s="602"/>
    </row>
    <row r="1322" spans="1:16" s="600" customFormat="1" x14ac:dyDescent="0.2">
      <c r="A1322" s="461"/>
      <c r="B1322" s="603"/>
      <c r="C1322" s="454">
        <v>1319</v>
      </c>
      <c r="D1322" s="288">
        <f>IF(A1322="P",INDEX('LŠZ P'!A$2:AP$2000,B1322,11),INDEX('LŠZ H'!A$2:AI$2000,B1322,11))</f>
        <v>0</v>
      </c>
      <c r="E1322" s="456">
        <f>IF(A1322="P",INDEX('LŠZ P'!A$2:AP$2000,B1322,5),INDEX('LŠZ H'!A$2:AI$2000,B1322,5))</f>
        <v>0</v>
      </c>
      <c r="F1322" s="457">
        <f>IF(A1322="P",INDEX('LŠZ P'!A$2:AP$2000,B1322,6),INDEX('LŠZ H'!A$2:AI$2000,B1322,6))</f>
        <v>0</v>
      </c>
      <c r="G1322" s="289">
        <f>IF(A1322="P",INDEX('LŠZ P'!A$2:AP$2000,B1322,21),INDEX('LŠZ H'!A$2:AI$2000,B1322,21))</f>
        <v>0</v>
      </c>
      <c r="H1322" s="457">
        <f>IF(A1322="P",INDEX('LŠZ P'!A$2:AP$2000,B1322,17),INDEX('LŠZ H'!A$2:AI$2000,B1322,17))</f>
        <v>0</v>
      </c>
      <c r="I1322" s="254"/>
      <c r="J1322" s="289">
        <f>IF(A1322="P",INDEX('LŠZ P'!A$2:AP$2000,B1322,2),INDEX('LŠZ H'!A$2:AI$2000,B1322,2))</f>
        <v>0</v>
      </c>
      <c r="K1322" s="458" t="str">
        <f>IF(A1322="P",CONCATENATE(INDEX('LŠZ P'!A$2:AP$2000,B1322,24),",",INDEX('LŠZ P'!A$2:AP$2000,B1322,26)," ",INDEX('LŠZ P'!A$2:AP$2000,B1322,25)),CONCATENATE(INDEX('LŠZ H'!A$2:AI$2000,B1322,24),",",INDEX('LŠZ H'!A$2:AI$2000,B1322,26)," ",INDEX('LŠZ H'!A$2:AI$2000,B1322,25)))</f>
        <v xml:space="preserve">, </v>
      </c>
      <c r="L1322" s="456">
        <f>IF(A1322="P",INDEX('LŠZ P'!A$2:AP$2000,B1322,20),INDEX('LŠZ H'!A$2:AI$2000,B1322,20))</f>
        <v>0</v>
      </c>
      <c r="M1322" s="456" t="str">
        <f>IF(A1322="P",CONCATENATE(INDEX('LŠZ P'!A$2:AP$2000,B1322,3),"/",INDEX('LŠZ P'!A$2:AP$2000,B1322,4)),CONCATENATE(INDEX('LŠZ H'!A$2:AI$2000,B1322,3),"/",INDEX('LŠZ H'!A$2:AI$2000,B1322,4)))</f>
        <v>/</v>
      </c>
      <c r="N1322" s="459" t="e">
        <f>IF(A1322="P",CONCATENATE(INDEX('LŠZ P'!A$2:AP$2000,B1322,23),";",INDEX('LŠZ P'!A$2:AP$2000,B1322,42)),CONCATENATE(INDEX('LŠZ H'!A$2:AI$2000,B1322,23),";",INDEX('LŠZ H'!A$2:AI$2000,B1322,39)))</f>
        <v>#REF!</v>
      </c>
      <c r="O1322" s="464"/>
      <c r="P1322" s="602"/>
    </row>
    <row r="1323" spans="1:16" s="600" customFormat="1" x14ac:dyDescent="0.2">
      <c r="A1323" s="461"/>
      <c r="B1323" s="603"/>
      <c r="C1323" s="454">
        <v>1320</v>
      </c>
      <c r="D1323" s="288">
        <f>IF(A1323="P",INDEX('LŠZ P'!A$2:AP$2000,B1323,11),INDEX('LŠZ H'!A$2:AI$2000,B1323,11))</f>
        <v>0</v>
      </c>
      <c r="E1323" s="456">
        <f>IF(A1323="P",INDEX('LŠZ P'!A$2:AP$2000,B1323,5),INDEX('LŠZ H'!A$2:AI$2000,B1323,5))</f>
        <v>0</v>
      </c>
      <c r="F1323" s="457">
        <f>IF(A1323="P",INDEX('LŠZ P'!A$2:AP$2000,B1323,6),INDEX('LŠZ H'!A$2:AI$2000,B1323,6))</f>
        <v>0</v>
      </c>
      <c r="G1323" s="289">
        <f>IF(A1323="P",INDEX('LŠZ P'!A$2:AP$2000,B1323,21),INDEX('LŠZ H'!A$2:AI$2000,B1323,21))</f>
        <v>0</v>
      </c>
      <c r="H1323" s="457">
        <f>IF(A1323="P",INDEX('LŠZ P'!A$2:AP$2000,B1323,17),INDEX('LŠZ H'!A$2:AI$2000,B1323,17))</f>
        <v>0</v>
      </c>
      <c r="I1323" s="254"/>
      <c r="J1323" s="289">
        <f>IF(A1323="P",INDEX('LŠZ P'!A$2:AP$2000,B1323,2),INDEX('LŠZ H'!A$2:AI$2000,B1323,2))</f>
        <v>0</v>
      </c>
      <c r="K1323" s="458" t="str">
        <f>IF(A1323="P",CONCATENATE(INDEX('LŠZ P'!A$2:AP$2000,B1323,24),",",INDEX('LŠZ P'!A$2:AP$2000,B1323,26)," ",INDEX('LŠZ P'!A$2:AP$2000,B1323,25)),CONCATENATE(INDEX('LŠZ H'!A$2:AI$2000,B1323,24),",",INDEX('LŠZ H'!A$2:AI$2000,B1323,26)," ",INDEX('LŠZ H'!A$2:AI$2000,B1323,25)))</f>
        <v xml:space="preserve">, </v>
      </c>
      <c r="L1323" s="456">
        <f>IF(A1323="P",INDEX('LŠZ P'!A$2:AP$2000,B1323,20),INDEX('LŠZ H'!A$2:AI$2000,B1323,20))</f>
        <v>0</v>
      </c>
      <c r="M1323" s="456" t="str">
        <f>IF(A1323="P",CONCATENATE(INDEX('LŠZ P'!A$2:AP$2000,B1323,3),"/",INDEX('LŠZ P'!A$2:AP$2000,B1323,4)),CONCATENATE(INDEX('LŠZ H'!A$2:AI$2000,B1323,3),"/",INDEX('LŠZ H'!A$2:AI$2000,B1323,4)))</f>
        <v>/</v>
      </c>
      <c r="N1323" s="459" t="e">
        <f>IF(A1323="P",CONCATENATE(INDEX('LŠZ P'!A$2:AP$2000,B1323,23),";",INDEX('LŠZ P'!A$2:AP$2000,B1323,42)),CONCATENATE(INDEX('LŠZ H'!A$2:AI$2000,B1323,23),";",INDEX('LŠZ H'!A$2:AI$2000,B1323,39)))</f>
        <v>#REF!</v>
      </c>
      <c r="O1323" s="464"/>
      <c r="P1323" s="602"/>
    </row>
    <row r="1324" spans="1:16" s="600" customFormat="1" x14ac:dyDescent="0.2">
      <c r="A1324" s="461"/>
      <c r="B1324" s="603"/>
      <c r="C1324" s="454">
        <v>1321</v>
      </c>
      <c r="D1324" s="288">
        <f>IF(A1324="P",INDEX('LŠZ P'!A$2:AP$2000,B1324,11),INDEX('LŠZ H'!A$2:AI$2000,B1324,11))</f>
        <v>0</v>
      </c>
      <c r="E1324" s="456">
        <f>IF(A1324="P",INDEX('LŠZ P'!A$2:AP$2000,B1324,5),INDEX('LŠZ H'!A$2:AI$2000,B1324,5))</f>
        <v>0</v>
      </c>
      <c r="F1324" s="457">
        <f>IF(A1324="P",INDEX('LŠZ P'!A$2:AP$2000,B1324,6),INDEX('LŠZ H'!A$2:AI$2000,B1324,6))</f>
        <v>0</v>
      </c>
      <c r="G1324" s="289">
        <f>IF(A1324="P",INDEX('LŠZ P'!A$2:AP$2000,B1324,21),INDEX('LŠZ H'!A$2:AI$2000,B1324,21))</f>
        <v>0</v>
      </c>
      <c r="H1324" s="457">
        <f>IF(A1324="P",INDEX('LŠZ P'!A$2:AP$2000,B1324,17),INDEX('LŠZ H'!A$2:AI$2000,B1324,17))</f>
        <v>0</v>
      </c>
      <c r="I1324" s="254"/>
      <c r="J1324" s="289">
        <f>IF(A1324="P",INDEX('LŠZ P'!A$2:AP$2000,B1324,2),INDEX('LŠZ H'!A$2:AI$2000,B1324,2))</f>
        <v>0</v>
      </c>
      <c r="K1324" s="458" t="str">
        <f>IF(A1324="P",CONCATENATE(INDEX('LŠZ P'!A$2:AP$2000,B1324,24),",",INDEX('LŠZ P'!A$2:AP$2000,B1324,26)," ",INDEX('LŠZ P'!A$2:AP$2000,B1324,25)),CONCATENATE(INDEX('LŠZ H'!A$2:AI$2000,B1324,24),",",INDEX('LŠZ H'!A$2:AI$2000,B1324,26)," ",INDEX('LŠZ H'!A$2:AI$2000,B1324,25)))</f>
        <v xml:space="preserve">, </v>
      </c>
      <c r="L1324" s="456">
        <f>IF(A1324="P",INDEX('LŠZ P'!A$2:AP$2000,B1324,20),INDEX('LŠZ H'!A$2:AI$2000,B1324,20))</f>
        <v>0</v>
      </c>
      <c r="M1324" s="456" t="str">
        <f>IF(A1324="P",CONCATENATE(INDEX('LŠZ P'!A$2:AP$2000,B1324,3),"/",INDEX('LŠZ P'!A$2:AP$2000,B1324,4)),CONCATENATE(INDEX('LŠZ H'!A$2:AI$2000,B1324,3),"/",INDEX('LŠZ H'!A$2:AI$2000,B1324,4)))</f>
        <v>/</v>
      </c>
      <c r="N1324" s="459" t="e">
        <f>IF(A1324="P",CONCATENATE(INDEX('LŠZ P'!A$2:AP$2000,B1324,23),";",INDEX('LŠZ P'!A$2:AP$2000,B1324,42)),CONCATENATE(INDEX('LŠZ H'!A$2:AI$2000,B1324,23),";",INDEX('LŠZ H'!A$2:AI$2000,B1324,39)))</f>
        <v>#REF!</v>
      </c>
      <c r="O1324" s="464"/>
      <c r="P1324" s="602"/>
    </row>
    <row r="1325" spans="1:16" s="600" customFormat="1" x14ac:dyDescent="0.2">
      <c r="A1325" s="461"/>
      <c r="B1325" s="603"/>
      <c r="C1325" s="454">
        <v>1322</v>
      </c>
      <c r="D1325" s="288">
        <f>IF(A1325="P",INDEX('LŠZ P'!A$2:AP$2000,B1325,11),INDEX('LŠZ H'!A$2:AI$2000,B1325,11))</f>
        <v>0</v>
      </c>
      <c r="E1325" s="456">
        <f>IF(A1325="P",INDEX('LŠZ P'!A$2:AP$2000,B1325,5),INDEX('LŠZ H'!A$2:AI$2000,B1325,5))</f>
        <v>0</v>
      </c>
      <c r="F1325" s="457">
        <f>IF(A1325="P",INDEX('LŠZ P'!A$2:AP$2000,B1325,6),INDEX('LŠZ H'!A$2:AI$2000,B1325,6))</f>
        <v>0</v>
      </c>
      <c r="G1325" s="289">
        <f>IF(A1325="P",INDEX('LŠZ P'!A$2:AP$2000,B1325,21),INDEX('LŠZ H'!A$2:AI$2000,B1325,21))</f>
        <v>0</v>
      </c>
      <c r="H1325" s="457">
        <f>IF(A1325="P",INDEX('LŠZ P'!A$2:AP$2000,B1325,17),INDEX('LŠZ H'!A$2:AI$2000,B1325,17))</f>
        <v>0</v>
      </c>
      <c r="I1325" s="254"/>
      <c r="J1325" s="289">
        <f>IF(A1325="P",INDEX('LŠZ P'!A$2:AP$2000,B1325,2),INDEX('LŠZ H'!A$2:AI$2000,B1325,2))</f>
        <v>0</v>
      </c>
      <c r="K1325" s="458" t="str">
        <f>IF(A1325="P",CONCATENATE(INDEX('LŠZ P'!A$2:AP$2000,B1325,24),",",INDEX('LŠZ P'!A$2:AP$2000,B1325,26)," ",INDEX('LŠZ P'!A$2:AP$2000,B1325,25)),CONCATENATE(INDEX('LŠZ H'!A$2:AI$2000,B1325,24),",",INDEX('LŠZ H'!A$2:AI$2000,B1325,26)," ",INDEX('LŠZ H'!A$2:AI$2000,B1325,25)))</f>
        <v xml:space="preserve">, </v>
      </c>
      <c r="L1325" s="456">
        <f>IF(A1325="P",INDEX('LŠZ P'!A$2:AP$2000,B1325,20),INDEX('LŠZ H'!A$2:AI$2000,B1325,20))</f>
        <v>0</v>
      </c>
      <c r="M1325" s="456" t="str">
        <f>IF(A1325="P",CONCATENATE(INDEX('LŠZ P'!A$2:AP$2000,B1325,3),"/",INDEX('LŠZ P'!A$2:AP$2000,B1325,4)),CONCATENATE(INDEX('LŠZ H'!A$2:AI$2000,B1325,3),"/",INDEX('LŠZ H'!A$2:AI$2000,B1325,4)))</f>
        <v>/</v>
      </c>
      <c r="N1325" s="459" t="e">
        <f>IF(A1325="P",CONCATENATE(INDEX('LŠZ P'!A$2:AP$2000,B1325,23),";",INDEX('LŠZ P'!A$2:AP$2000,B1325,42)),CONCATENATE(INDEX('LŠZ H'!A$2:AI$2000,B1325,23),";",INDEX('LŠZ H'!A$2:AI$2000,B1325,39)))</f>
        <v>#REF!</v>
      </c>
      <c r="O1325" s="464"/>
      <c r="P1325" s="602"/>
    </row>
    <row r="1326" spans="1:16" s="600" customFormat="1" x14ac:dyDescent="0.2">
      <c r="A1326" s="461"/>
      <c r="B1326" s="603"/>
      <c r="C1326" s="454">
        <v>1323</v>
      </c>
      <c r="D1326" s="288">
        <f>IF(A1326="P",INDEX('LŠZ P'!A$2:AP$2000,B1326,11),INDEX('LŠZ H'!A$2:AI$2000,B1326,11))</f>
        <v>0</v>
      </c>
      <c r="E1326" s="456">
        <f>IF(A1326="P",INDEX('LŠZ P'!A$2:AP$2000,B1326,5),INDEX('LŠZ H'!A$2:AI$2000,B1326,5))</f>
        <v>0</v>
      </c>
      <c r="F1326" s="457">
        <f>IF(A1326="P",INDEX('LŠZ P'!A$2:AP$2000,B1326,6),INDEX('LŠZ H'!A$2:AI$2000,B1326,6))</f>
        <v>0</v>
      </c>
      <c r="G1326" s="289">
        <f>IF(A1326="P",INDEX('LŠZ P'!A$2:AP$2000,B1326,21),INDEX('LŠZ H'!A$2:AI$2000,B1326,21))</f>
        <v>0</v>
      </c>
      <c r="H1326" s="457">
        <f>IF(A1326="P",INDEX('LŠZ P'!A$2:AP$2000,B1326,17),INDEX('LŠZ H'!A$2:AI$2000,B1326,17))</f>
        <v>0</v>
      </c>
      <c r="I1326" s="254"/>
      <c r="J1326" s="289">
        <f>IF(A1326="P",INDEX('LŠZ P'!A$2:AP$2000,B1326,2),INDEX('LŠZ H'!A$2:AI$2000,B1326,2))</f>
        <v>0</v>
      </c>
      <c r="K1326" s="458" t="str">
        <f>IF(A1326="P",CONCATENATE(INDEX('LŠZ P'!A$2:AP$2000,B1326,24),",",INDEX('LŠZ P'!A$2:AP$2000,B1326,26)," ",INDEX('LŠZ P'!A$2:AP$2000,B1326,25)),CONCATENATE(INDEX('LŠZ H'!A$2:AI$2000,B1326,24),",",INDEX('LŠZ H'!A$2:AI$2000,B1326,26)," ",INDEX('LŠZ H'!A$2:AI$2000,B1326,25)))</f>
        <v xml:space="preserve">, </v>
      </c>
      <c r="L1326" s="456">
        <f>IF(A1326="P",INDEX('LŠZ P'!A$2:AP$2000,B1326,20),INDEX('LŠZ H'!A$2:AI$2000,B1326,20))</f>
        <v>0</v>
      </c>
      <c r="M1326" s="456" t="str">
        <f>IF(A1326="P",CONCATENATE(INDEX('LŠZ P'!A$2:AP$2000,B1326,3),"/",INDEX('LŠZ P'!A$2:AP$2000,B1326,4)),CONCATENATE(INDEX('LŠZ H'!A$2:AI$2000,B1326,3),"/",INDEX('LŠZ H'!A$2:AI$2000,B1326,4)))</f>
        <v>/</v>
      </c>
      <c r="N1326" s="459" t="e">
        <f>IF(A1326="P",CONCATENATE(INDEX('LŠZ P'!A$2:AP$2000,B1326,23),";",INDEX('LŠZ P'!A$2:AP$2000,B1326,42)),CONCATENATE(INDEX('LŠZ H'!A$2:AI$2000,B1326,23),";",INDEX('LŠZ H'!A$2:AI$2000,B1326,39)))</f>
        <v>#REF!</v>
      </c>
      <c r="O1326" s="464"/>
      <c r="P1326" s="602"/>
    </row>
    <row r="1327" spans="1:16" s="600" customFormat="1" x14ac:dyDescent="0.2">
      <c r="A1327" s="461"/>
      <c r="B1327" s="603"/>
      <c r="C1327" s="454">
        <v>1324</v>
      </c>
      <c r="D1327" s="288">
        <f>IF(A1327="P",INDEX('LŠZ P'!A$2:AP$2000,B1327,11),INDEX('LŠZ H'!A$2:AI$2000,B1327,11))</f>
        <v>0</v>
      </c>
      <c r="E1327" s="456">
        <f>IF(A1327="P",INDEX('LŠZ P'!A$2:AP$2000,B1327,5),INDEX('LŠZ H'!A$2:AI$2000,B1327,5))</f>
        <v>0</v>
      </c>
      <c r="F1327" s="457">
        <f>IF(A1327="P",INDEX('LŠZ P'!A$2:AP$2000,B1327,6),INDEX('LŠZ H'!A$2:AI$2000,B1327,6))</f>
        <v>0</v>
      </c>
      <c r="G1327" s="289">
        <f>IF(A1327="P",INDEX('LŠZ P'!A$2:AP$2000,B1327,21),INDEX('LŠZ H'!A$2:AI$2000,B1327,21))</f>
        <v>0</v>
      </c>
      <c r="H1327" s="457">
        <f>IF(A1327="P",INDEX('LŠZ P'!A$2:AP$2000,B1327,17),INDEX('LŠZ H'!A$2:AI$2000,B1327,17))</f>
        <v>0</v>
      </c>
      <c r="I1327" s="254"/>
      <c r="J1327" s="289">
        <f>IF(A1327="P",INDEX('LŠZ P'!A$2:AP$2000,B1327,2),INDEX('LŠZ H'!A$2:AI$2000,B1327,2))</f>
        <v>0</v>
      </c>
      <c r="K1327" s="458" t="str">
        <f>IF(A1327="P",CONCATENATE(INDEX('LŠZ P'!A$2:AP$2000,B1327,24),",",INDEX('LŠZ P'!A$2:AP$2000,B1327,26)," ",INDEX('LŠZ P'!A$2:AP$2000,B1327,25)),CONCATENATE(INDEX('LŠZ H'!A$2:AI$2000,B1327,24),",",INDEX('LŠZ H'!A$2:AI$2000,B1327,26)," ",INDEX('LŠZ H'!A$2:AI$2000,B1327,25)))</f>
        <v xml:space="preserve">, </v>
      </c>
      <c r="L1327" s="456">
        <f>IF(A1327="P",INDEX('LŠZ P'!A$2:AP$2000,B1327,20),INDEX('LŠZ H'!A$2:AI$2000,B1327,20))</f>
        <v>0</v>
      </c>
      <c r="M1327" s="456" t="str">
        <f>IF(A1327="P",CONCATENATE(INDEX('LŠZ P'!A$2:AP$2000,B1327,3),"/",INDEX('LŠZ P'!A$2:AP$2000,B1327,4)),CONCATENATE(INDEX('LŠZ H'!A$2:AI$2000,B1327,3),"/",INDEX('LŠZ H'!A$2:AI$2000,B1327,4)))</f>
        <v>/</v>
      </c>
      <c r="N1327" s="459" t="e">
        <f>IF(A1327="P",CONCATENATE(INDEX('LŠZ P'!A$2:AP$2000,B1327,23),";",INDEX('LŠZ P'!A$2:AP$2000,B1327,42)),CONCATENATE(INDEX('LŠZ H'!A$2:AI$2000,B1327,23),";",INDEX('LŠZ H'!A$2:AI$2000,B1327,39)))</f>
        <v>#REF!</v>
      </c>
      <c r="O1327" s="464"/>
      <c r="P1327" s="602"/>
    </row>
    <row r="1328" spans="1:16" s="600" customFormat="1" x14ac:dyDescent="0.2">
      <c r="A1328" s="461"/>
      <c r="B1328" s="603"/>
      <c r="C1328" s="454">
        <v>1325</v>
      </c>
      <c r="D1328" s="288">
        <f>IF(A1328="P",INDEX('LŠZ P'!A$2:AP$2000,B1328,11),INDEX('LŠZ H'!A$2:AI$2000,B1328,11))</f>
        <v>0</v>
      </c>
      <c r="E1328" s="456">
        <f>IF(A1328="P",INDEX('LŠZ P'!A$2:AP$2000,B1328,5),INDEX('LŠZ H'!A$2:AI$2000,B1328,5))</f>
        <v>0</v>
      </c>
      <c r="F1328" s="457">
        <f>IF(A1328="P",INDEX('LŠZ P'!A$2:AP$2000,B1328,6),INDEX('LŠZ H'!A$2:AI$2000,B1328,6))</f>
        <v>0</v>
      </c>
      <c r="G1328" s="289">
        <f>IF(A1328="P",INDEX('LŠZ P'!A$2:AP$2000,B1328,21),INDEX('LŠZ H'!A$2:AI$2000,B1328,21))</f>
        <v>0</v>
      </c>
      <c r="H1328" s="457">
        <f>IF(A1328="P",INDEX('LŠZ P'!A$2:AP$2000,B1328,17),INDEX('LŠZ H'!A$2:AI$2000,B1328,17))</f>
        <v>0</v>
      </c>
      <c r="I1328" s="254"/>
      <c r="J1328" s="289">
        <f>IF(A1328="P",INDEX('LŠZ P'!A$2:AP$2000,B1328,2),INDEX('LŠZ H'!A$2:AI$2000,B1328,2))</f>
        <v>0</v>
      </c>
      <c r="K1328" s="458" t="str">
        <f>IF(A1328="P",CONCATENATE(INDEX('LŠZ P'!A$2:AP$2000,B1328,24),",",INDEX('LŠZ P'!A$2:AP$2000,B1328,26)," ",INDEX('LŠZ P'!A$2:AP$2000,B1328,25)),CONCATENATE(INDEX('LŠZ H'!A$2:AI$2000,B1328,24),",",INDEX('LŠZ H'!A$2:AI$2000,B1328,26)," ",INDEX('LŠZ H'!A$2:AI$2000,B1328,25)))</f>
        <v xml:space="preserve">, </v>
      </c>
      <c r="L1328" s="456">
        <f>IF(A1328="P",INDEX('LŠZ P'!A$2:AP$2000,B1328,20),INDEX('LŠZ H'!A$2:AI$2000,B1328,20))</f>
        <v>0</v>
      </c>
      <c r="M1328" s="456" t="str">
        <f>IF(A1328="P",CONCATENATE(INDEX('LŠZ P'!A$2:AP$2000,B1328,3),"/",INDEX('LŠZ P'!A$2:AP$2000,B1328,4)),CONCATENATE(INDEX('LŠZ H'!A$2:AI$2000,B1328,3),"/",INDEX('LŠZ H'!A$2:AI$2000,B1328,4)))</f>
        <v>/</v>
      </c>
      <c r="N1328" s="459" t="e">
        <f>IF(A1328="P",CONCATENATE(INDEX('LŠZ P'!A$2:AP$2000,B1328,23),";",INDEX('LŠZ P'!A$2:AP$2000,B1328,42)),CONCATENATE(INDEX('LŠZ H'!A$2:AI$2000,B1328,23),";",INDEX('LŠZ H'!A$2:AI$2000,B1328,39)))</f>
        <v>#REF!</v>
      </c>
      <c r="O1328" s="464"/>
      <c r="P1328" s="602"/>
    </row>
    <row r="1329" spans="1:16" s="600" customFormat="1" x14ac:dyDescent="0.2">
      <c r="A1329" s="461"/>
      <c r="B1329" s="603"/>
      <c r="C1329" s="454">
        <v>1326</v>
      </c>
      <c r="D1329" s="288">
        <f>IF(A1329="P",INDEX('LŠZ P'!A$2:AP$2000,B1329,11),INDEX('LŠZ H'!A$2:AI$2000,B1329,11))</f>
        <v>0</v>
      </c>
      <c r="E1329" s="456">
        <f>IF(A1329="P",INDEX('LŠZ P'!A$2:AP$2000,B1329,5),INDEX('LŠZ H'!A$2:AI$2000,B1329,5))</f>
        <v>0</v>
      </c>
      <c r="F1329" s="457">
        <f>IF(A1329="P",INDEX('LŠZ P'!A$2:AP$2000,B1329,6),INDEX('LŠZ H'!A$2:AI$2000,B1329,6))</f>
        <v>0</v>
      </c>
      <c r="G1329" s="289">
        <f>IF(A1329="P",INDEX('LŠZ P'!A$2:AP$2000,B1329,21),INDEX('LŠZ H'!A$2:AI$2000,B1329,21))</f>
        <v>0</v>
      </c>
      <c r="H1329" s="457">
        <f>IF(A1329="P",INDEX('LŠZ P'!A$2:AP$2000,B1329,17),INDEX('LŠZ H'!A$2:AI$2000,B1329,17))</f>
        <v>0</v>
      </c>
      <c r="I1329" s="254"/>
      <c r="J1329" s="289">
        <f>IF(A1329="P",INDEX('LŠZ P'!A$2:AP$2000,B1329,2),INDEX('LŠZ H'!A$2:AI$2000,B1329,2))</f>
        <v>0</v>
      </c>
      <c r="K1329" s="458" t="str">
        <f>IF(A1329="P",CONCATENATE(INDEX('LŠZ P'!A$2:AP$2000,B1329,24),",",INDEX('LŠZ P'!A$2:AP$2000,B1329,26)," ",INDEX('LŠZ P'!A$2:AP$2000,B1329,25)),CONCATENATE(INDEX('LŠZ H'!A$2:AI$2000,B1329,24),",",INDEX('LŠZ H'!A$2:AI$2000,B1329,26)," ",INDEX('LŠZ H'!A$2:AI$2000,B1329,25)))</f>
        <v xml:space="preserve">, </v>
      </c>
      <c r="L1329" s="456">
        <f>IF(A1329="P",INDEX('LŠZ P'!A$2:AP$2000,B1329,20),INDEX('LŠZ H'!A$2:AI$2000,B1329,20))</f>
        <v>0</v>
      </c>
      <c r="M1329" s="456" t="str">
        <f>IF(A1329="P",CONCATENATE(INDEX('LŠZ P'!A$2:AP$2000,B1329,3),"/",INDEX('LŠZ P'!A$2:AP$2000,B1329,4)),CONCATENATE(INDEX('LŠZ H'!A$2:AI$2000,B1329,3),"/",INDEX('LŠZ H'!A$2:AI$2000,B1329,4)))</f>
        <v>/</v>
      </c>
      <c r="N1329" s="459" t="e">
        <f>IF(A1329="P",CONCATENATE(INDEX('LŠZ P'!A$2:AP$2000,B1329,23),";",INDEX('LŠZ P'!A$2:AP$2000,B1329,42)),CONCATENATE(INDEX('LŠZ H'!A$2:AI$2000,B1329,23),";",INDEX('LŠZ H'!A$2:AI$2000,B1329,39)))</f>
        <v>#REF!</v>
      </c>
      <c r="O1329" s="464"/>
      <c r="P1329" s="602"/>
    </row>
    <row r="1330" spans="1:16" s="600" customFormat="1" x14ac:dyDescent="0.2">
      <c r="A1330" s="461"/>
      <c r="B1330" s="603"/>
      <c r="C1330" s="454">
        <v>1327</v>
      </c>
      <c r="D1330" s="288">
        <f>IF(A1330="P",INDEX('LŠZ P'!A$2:AP$2000,B1330,11),INDEX('LŠZ H'!A$2:AI$2000,B1330,11))</f>
        <v>0</v>
      </c>
      <c r="E1330" s="456">
        <f>IF(A1330="P",INDEX('LŠZ P'!A$2:AP$2000,B1330,5),INDEX('LŠZ H'!A$2:AI$2000,B1330,5))</f>
        <v>0</v>
      </c>
      <c r="F1330" s="457">
        <f>IF(A1330="P",INDEX('LŠZ P'!A$2:AP$2000,B1330,6),INDEX('LŠZ H'!A$2:AI$2000,B1330,6))</f>
        <v>0</v>
      </c>
      <c r="G1330" s="289">
        <f>IF(A1330="P",INDEX('LŠZ P'!A$2:AP$2000,B1330,21),INDEX('LŠZ H'!A$2:AI$2000,B1330,21))</f>
        <v>0</v>
      </c>
      <c r="H1330" s="457">
        <f>IF(A1330="P",INDEX('LŠZ P'!A$2:AP$2000,B1330,17),INDEX('LŠZ H'!A$2:AI$2000,B1330,17))</f>
        <v>0</v>
      </c>
      <c r="I1330" s="254"/>
      <c r="J1330" s="289">
        <f>IF(A1330="P",INDEX('LŠZ P'!A$2:AP$2000,B1330,2),INDEX('LŠZ H'!A$2:AI$2000,B1330,2))</f>
        <v>0</v>
      </c>
      <c r="K1330" s="458" t="str">
        <f>IF(A1330="P",CONCATENATE(INDEX('LŠZ P'!A$2:AP$2000,B1330,24),",",INDEX('LŠZ P'!A$2:AP$2000,B1330,26)," ",INDEX('LŠZ P'!A$2:AP$2000,B1330,25)),CONCATENATE(INDEX('LŠZ H'!A$2:AI$2000,B1330,24),",",INDEX('LŠZ H'!A$2:AI$2000,B1330,26)," ",INDEX('LŠZ H'!A$2:AI$2000,B1330,25)))</f>
        <v xml:space="preserve">, </v>
      </c>
      <c r="L1330" s="456">
        <f>IF(A1330="P",INDEX('LŠZ P'!A$2:AP$2000,B1330,20),INDEX('LŠZ H'!A$2:AI$2000,B1330,20))</f>
        <v>0</v>
      </c>
      <c r="M1330" s="456" t="str">
        <f>IF(A1330="P",CONCATENATE(INDEX('LŠZ P'!A$2:AP$2000,B1330,3),"/",INDEX('LŠZ P'!A$2:AP$2000,B1330,4)),CONCATENATE(INDEX('LŠZ H'!A$2:AI$2000,B1330,3),"/",INDEX('LŠZ H'!A$2:AI$2000,B1330,4)))</f>
        <v>/</v>
      </c>
      <c r="N1330" s="459" t="e">
        <f>IF(A1330="P",CONCATENATE(INDEX('LŠZ P'!A$2:AP$2000,B1330,23),";",INDEX('LŠZ P'!A$2:AP$2000,B1330,42)),CONCATENATE(INDEX('LŠZ H'!A$2:AI$2000,B1330,23),";",INDEX('LŠZ H'!A$2:AI$2000,B1330,39)))</f>
        <v>#REF!</v>
      </c>
      <c r="O1330" s="464"/>
      <c r="P1330" s="602"/>
    </row>
    <row r="1331" spans="1:16" s="600" customFormat="1" x14ac:dyDescent="0.2">
      <c r="A1331" s="461"/>
      <c r="B1331" s="603"/>
      <c r="C1331" s="454">
        <v>1328</v>
      </c>
      <c r="D1331" s="288">
        <f>IF(A1331="P",INDEX('LŠZ P'!A$2:AP$2000,B1331,11),INDEX('LŠZ H'!A$2:AI$2000,B1331,11))</f>
        <v>0</v>
      </c>
      <c r="E1331" s="456">
        <f>IF(A1331="P",INDEX('LŠZ P'!A$2:AP$2000,B1331,5),INDEX('LŠZ H'!A$2:AI$2000,B1331,5))</f>
        <v>0</v>
      </c>
      <c r="F1331" s="457">
        <f>IF(A1331="P",INDEX('LŠZ P'!A$2:AP$2000,B1331,6),INDEX('LŠZ H'!A$2:AI$2000,B1331,6))</f>
        <v>0</v>
      </c>
      <c r="G1331" s="289">
        <f>IF(A1331="P",INDEX('LŠZ P'!A$2:AP$2000,B1331,21),INDEX('LŠZ H'!A$2:AI$2000,B1331,21))</f>
        <v>0</v>
      </c>
      <c r="H1331" s="457">
        <f>IF(A1331="P",INDEX('LŠZ P'!A$2:AP$2000,B1331,17),INDEX('LŠZ H'!A$2:AI$2000,B1331,17))</f>
        <v>0</v>
      </c>
      <c r="I1331" s="254"/>
      <c r="J1331" s="289">
        <f>IF(A1331="P",INDEX('LŠZ P'!A$2:AP$2000,B1331,2),INDEX('LŠZ H'!A$2:AI$2000,B1331,2))</f>
        <v>0</v>
      </c>
      <c r="K1331" s="458" t="str">
        <f>IF(A1331="P",CONCATENATE(INDEX('LŠZ P'!A$2:AP$2000,B1331,24),",",INDEX('LŠZ P'!A$2:AP$2000,B1331,26)," ",INDEX('LŠZ P'!A$2:AP$2000,B1331,25)),CONCATENATE(INDEX('LŠZ H'!A$2:AI$2000,B1331,24),",",INDEX('LŠZ H'!A$2:AI$2000,B1331,26)," ",INDEX('LŠZ H'!A$2:AI$2000,B1331,25)))</f>
        <v xml:space="preserve">, </v>
      </c>
      <c r="L1331" s="456">
        <f>IF(A1331="P",INDEX('LŠZ P'!A$2:AP$2000,B1331,20),INDEX('LŠZ H'!A$2:AI$2000,B1331,20))</f>
        <v>0</v>
      </c>
      <c r="M1331" s="456" t="str">
        <f>IF(A1331="P",CONCATENATE(INDEX('LŠZ P'!A$2:AP$2000,B1331,3),"/",INDEX('LŠZ P'!A$2:AP$2000,B1331,4)),CONCATENATE(INDEX('LŠZ H'!A$2:AI$2000,B1331,3),"/",INDEX('LŠZ H'!A$2:AI$2000,B1331,4)))</f>
        <v>/</v>
      </c>
      <c r="N1331" s="459" t="e">
        <f>IF(A1331="P",CONCATENATE(INDEX('LŠZ P'!A$2:AP$2000,B1331,23),";",INDEX('LŠZ P'!A$2:AP$2000,B1331,42)),CONCATENATE(INDEX('LŠZ H'!A$2:AI$2000,B1331,23),";",INDEX('LŠZ H'!A$2:AI$2000,B1331,39)))</f>
        <v>#REF!</v>
      </c>
      <c r="O1331" s="464"/>
      <c r="P1331" s="602"/>
    </row>
    <row r="1332" spans="1:16" s="600" customFormat="1" x14ac:dyDescent="0.2">
      <c r="A1332" s="461"/>
      <c r="B1332" s="603"/>
      <c r="C1332" s="454">
        <v>1329</v>
      </c>
      <c r="D1332" s="288">
        <f>IF(A1332="P",INDEX('LŠZ P'!A$2:AP$2000,B1332,11),INDEX('LŠZ H'!A$2:AI$2000,B1332,11))</f>
        <v>0</v>
      </c>
      <c r="E1332" s="456">
        <f>IF(A1332="P",INDEX('LŠZ P'!A$2:AP$2000,B1332,5),INDEX('LŠZ H'!A$2:AI$2000,B1332,5))</f>
        <v>0</v>
      </c>
      <c r="F1332" s="457">
        <f>IF(A1332="P",INDEX('LŠZ P'!A$2:AP$2000,B1332,6),INDEX('LŠZ H'!A$2:AI$2000,B1332,6))</f>
        <v>0</v>
      </c>
      <c r="G1332" s="289">
        <f>IF(A1332="P",INDEX('LŠZ P'!A$2:AP$2000,B1332,21),INDEX('LŠZ H'!A$2:AI$2000,B1332,21))</f>
        <v>0</v>
      </c>
      <c r="H1332" s="457">
        <f>IF(A1332="P",INDEX('LŠZ P'!A$2:AP$2000,B1332,17),INDEX('LŠZ H'!A$2:AI$2000,B1332,17))</f>
        <v>0</v>
      </c>
      <c r="I1332" s="254"/>
      <c r="J1332" s="289">
        <f>IF(A1332="P",INDEX('LŠZ P'!A$2:AP$2000,B1332,2),INDEX('LŠZ H'!A$2:AI$2000,B1332,2))</f>
        <v>0</v>
      </c>
      <c r="K1332" s="458" t="str">
        <f>IF(A1332="P",CONCATENATE(INDEX('LŠZ P'!A$2:AP$2000,B1332,24),",",INDEX('LŠZ P'!A$2:AP$2000,B1332,26)," ",INDEX('LŠZ P'!A$2:AP$2000,B1332,25)),CONCATENATE(INDEX('LŠZ H'!A$2:AI$2000,B1332,24),",",INDEX('LŠZ H'!A$2:AI$2000,B1332,26)," ",INDEX('LŠZ H'!A$2:AI$2000,B1332,25)))</f>
        <v xml:space="preserve">, </v>
      </c>
      <c r="L1332" s="456">
        <f>IF(A1332="P",INDEX('LŠZ P'!A$2:AP$2000,B1332,20),INDEX('LŠZ H'!A$2:AI$2000,B1332,20))</f>
        <v>0</v>
      </c>
      <c r="M1332" s="456" t="str">
        <f>IF(A1332="P",CONCATENATE(INDEX('LŠZ P'!A$2:AP$2000,B1332,3),"/",INDEX('LŠZ P'!A$2:AP$2000,B1332,4)),CONCATENATE(INDEX('LŠZ H'!A$2:AI$2000,B1332,3),"/",INDEX('LŠZ H'!A$2:AI$2000,B1332,4)))</f>
        <v>/</v>
      </c>
      <c r="N1332" s="459" t="e">
        <f>IF(A1332="P",CONCATENATE(INDEX('LŠZ P'!A$2:AP$2000,B1332,23),";",INDEX('LŠZ P'!A$2:AP$2000,B1332,42)),CONCATENATE(INDEX('LŠZ H'!A$2:AI$2000,B1332,23),";",INDEX('LŠZ H'!A$2:AI$2000,B1332,39)))</f>
        <v>#REF!</v>
      </c>
      <c r="O1332" s="464"/>
      <c r="P1332" s="602"/>
    </row>
    <row r="1333" spans="1:16" s="600" customFormat="1" x14ac:dyDescent="0.2">
      <c r="A1333" s="461"/>
      <c r="B1333" s="603"/>
      <c r="C1333" s="454">
        <v>1330</v>
      </c>
      <c r="D1333" s="288">
        <f>IF(A1333="P",INDEX('LŠZ P'!A$2:AP$2000,B1333,11),INDEX('LŠZ H'!A$2:AI$2000,B1333,11))</f>
        <v>0</v>
      </c>
      <c r="E1333" s="456">
        <f>IF(A1333="P",INDEX('LŠZ P'!A$2:AP$2000,B1333,5),INDEX('LŠZ H'!A$2:AI$2000,B1333,5))</f>
        <v>0</v>
      </c>
      <c r="F1333" s="457">
        <f>IF(A1333="P",INDEX('LŠZ P'!A$2:AP$2000,B1333,6),INDEX('LŠZ H'!A$2:AI$2000,B1333,6))</f>
        <v>0</v>
      </c>
      <c r="G1333" s="289">
        <f>IF(A1333="P",INDEX('LŠZ P'!A$2:AP$2000,B1333,21),INDEX('LŠZ H'!A$2:AI$2000,B1333,21))</f>
        <v>0</v>
      </c>
      <c r="H1333" s="457">
        <f>IF(A1333="P",INDEX('LŠZ P'!A$2:AP$2000,B1333,17),INDEX('LŠZ H'!A$2:AI$2000,B1333,17))</f>
        <v>0</v>
      </c>
      <c r="I1333" s="254"/>
      <c r="J1333" s="289">
        <f>IF(A1333="P",INDEX('LŠZ P'!A$2:AP$2000,B1333,2),INDEX('LŠZ H'!A$2:AI$2000,B1333,2))</f>
        <v>0</v>
      </c>
      <c r="K1333" s="458" t="str">
        <f>IF(A1333="P",CONCATENATE(INDEX('LŠZ P'!A$2:AP$2000,B1333,24),",",INDEX('LŠZ P'!A$2:AP$2000,B1333,26)," ",INDEX('LŠZ P'!A$2:AP$2000,B1333,25)),CONCATENATE(INDEX('LŠZ H'!A$2:AI$2000,B1333,24),",",INDEX('LŠZ H'!A$2:AI$2000,B1333,26)," ",INDEX('LŠZ H'!A$2:AI$2000,B1333,25)))</f>
        <v xml:space="preserve">, </v>
      </c>
      <c r="L1333" s="456">
        <f>IF(A1333="P",INDEX('LŠZ P'!A$2:AP$2000,B1333,20),INDEX('LŠZ H'!A$2:AI$2000,B1333,20))</f>
        <v>0</v>
      </c>
      <c r="M1333" s="456" t="str">
        <f>IF(A1333="P",CONCATENATE(INDEX('LŠZ P'!A$2:AP$2000,B1333,3),"/",INDEX('LŠZ P'!A$2:AP$2000,B1333,4)),CONCATENATE(INDEX('LŠZ H'!A$2:AI$2000,B1333,3),"/",INDEX('LŠZ H'!A$2:AI$2000,B1333,4)))</f>
        <v>/</v>
      </c>
      <c r="N1333" s="459" t="e">
        <f>IF(A1333="P",CONCATENATE(INDEX('LŠZ P'!A$2:AP$2000,B1333,23),";",INDEX('LŠZ P'!A$2:AP$2000,B1333,42)),CONCATENATE(INDEX('LŠZ H'!A$2:AI$2000,B1333,23),";",INDEX('LŠZ H'!A$2:AI$2000,B1333,39)))</f>
        <v>#REF!</v>
      </c>
      <c r="O1333" s="464"/>
      <c r="P1333" s="602"/>
    </row>
    <row r="1334" spans="1:16" s="600" customFormat="1" x14ac:dyDescent="0.2">
      <c r="A1334" s="461"/>
      <c r="B1334" s="603"/>
      <c r="C1334" s="454">
        <v>1331</v>
      </c>
      <c r="D1334" s="288">
        <f>IF(A1334="P",INDEX('LŠZ P'!A$2:AP$2000,B1334,11),INDEX('LŠZ H'!A$2:AI$2000,B1334,11))</f>
        <v>0</v>
      </c>
      <c r="E1334" s="456">
        <f>IF(A1334="P",INDEX('LŠZ P'!A$2:AP$2000,B1334,5),INDEX('LŠZ H'!A$2:AI$2000,B1334,5))</f>
        <v>0</v>
      </c>
      <c r="F1334" s="457">
        <f>IF(A1334="P",INDEX('LŠZ P'!A$2:AP$2000,B1334,6),INDEX('LŠZ H'!A$2:AI$2000,B1334,6))</f>
        <v>0</v>
      </c>
      <c r="G1334" s="289">
        <f>IF(A1334="P",INDEX('LŠZ P'!A$2:AP$2000,B1334,21),INDEX('LŠZ H'!A$2:AI$2000,B1334,21))</f>
        <v>0</v>
      </c>
      <c r="H1334" s="457">
        <f>IF(A1334="P",INDEX('LŠZ P'!A$2:AP$2000,B1334,17),INDEX('LŠZ H'!A$2:AI$2000,B1334,17))</f>
        <v>0</v>
      </c>
      <c r="I1334" s="254"/>
      <c r="J1334" s="289">
        <f>IF(A1334="P",INDEX('LŠZ P'!A$2:AP$2000,B1334,2),INDEX('LŠZ H'!A$2:AI$2000,B1334,2))</f>
        <v>0</v>
      </c>
      <c r="K1334" s="458" t="str">
        <f>IF(A1334="P",CONCATENATE(INDEX('LŠZ P'!A$2:AP$2000,B1334,24),",",INDEX('LŠZ P'!A$2:AP$2000,B1334,26)," ",INDEX('LŠZ P'!A$2:AP$2000,B1334,25)),CONCATENATE(INDEX('LŠZ H'!A$2:AI$2000,B1334,24),",",INDEX('LŠZ H'!A$2:AI$2000,B1334,26)," ",INDEX('LŠZ H'!A$2:AI$2000,B1334,25)))</f>
        <v xml:space="preserve">, </v>
      </c>
      <c r="L1334" s="456">
        <f>IF(A1334="P",INDEX('LŠZ P'!A$2:AP$2000,B1334,20),INDEX('LŠZ H'!A$2:AI$2000,B1334,20))</f>
        <v>0</v>
      </c>
      <c r="M1334" s="456" t="str">
        <f>IF(A1334="P",CONCATENATE(INDEX('LŠZ P'!A$2:AP$2000,B1334,3),"/",INDEX('LŠZ P'!A$2:AP$2000,B1334,4)),CONCATENATE(INDEX('LŠZ H'!A$2:AI$2000,B1334,3),"/",INDEX('LŠZ H'!A$2:AI$2000,B1334,4)))</f>
        <v>/</v>
      </c>
      <c r="N1334" s="459" t="e">
        <f>IF(A1334="P",CONCATENATE(INDEX('LŠZ P'!A$2:AP$2000,B1334,23),";",INDEX('LŠZ P'!A$2:AP$2000,B1334,42)),CONCATENATE(INDEX('LŠZ H'!A$2:AI$2000,B1334,23),";",INDEX('LŠZ H'!A$2:AI$2000,B1334,39)))</f>
        <v>#REF!</v>
      </c>
      <c r="O1334" s="464"/>
      <c r="P1334" s="602"/>
    </row>
    <row r="1335" spans="1:16" s="600" customFormat="1" x14ac:dyDescent="0.2">
      <c r="A1335" s="461"/>
      <c r="B1335" s="603"/>
      <c r="C1335" s="454">
        <v>1332</v>
      </c>
      <c r="D1335" s="288">
        <f>IF(A1335="P",INDEX('LŠZ P'!A$2:AP$2000,B1335,11),INDEX('LŠZ H'!A$2:AI$2000,B1335,11))</f>
        <v>0</v>
      </c>
      <c r="E1335" s="456">
        <f>IF(A1335="P",INDEX('LŠZ P'!A$2:AP$2000,B1335,5),INDEX('LŠZ H'!A$2:AI$2000,B1335,5))</f>
        <v>0</v>
      </c>
      <c r="F1335" s="457">
        <f>IF(A1335="P",INDEX('LŠZ P'!A$2:AP$2000,B1335,6),INDEX('LŠZ H'!A$2:AI$2000,B1335,6))</f>
        <v>0</v>
      </c>
      <c r="G1335" s="289">
        <f>IF(A1335="P",INDEX('LŠZ P'!A$2:AP$2000,B1335,21),INDEX('LŠZ H'!A$2:AI$2000,B1335,21))</f>
        <v>0</v>
      </c>
      <c r="H1335" s="457">
        <f>IF(A1335="P",INDEX('LŠZ P'!A$2:AP$2000,B1335,17),INDEX('LŠZ H'!A$2:AI$2000,B1335,17))</f>
        <v>0</v>
      </c>
      <c r="I1335" s="254"/>
      <c r="J1335" s="289">
        <f>IF(A1335="P",INDEX('LŠZ P'!A$2:AP$2000,B1335,2),INDEX('LŠZ H'!A$2:AI$2000,B1335,2))</f>
        <v>0</v>
      </c>
      <c r="K1335" s="458" t="str">
        <f>IF(A1335="P",CONCATENATE(INDEX('LŠZ P'!A$2:AP$2000,B1335,24),",",INDEX('LŠZ P'!A$2:AP$2000,B1335,26)," ",INDEX('LŠZ P'!A$2:AP$2000,B1335,25)),CONCATENATE(INDEX('LŠZ H'!A$2:AI$2000,B1335,24),",",INDEX('LŠZ H'!A$2:AI$2000,B1335,26)," ",INDEX('LŠZ H'!A$2:AI$2000,B1335,25)))</f>
        <v xml:space="preserve">, </v>
      </c>
      <c r="L1335" s="456">
        <f>IF(A1335="P",INDEX('LŠZ P'!A$2:AP$2000,B1335,20),INDEX('LŠZ H'!A$2:AI$2000,B1335,20))</f>
        <v>0</v>
      </c>
      <c r="M1335" s="456" t="str">
        <f>IF(A1335="P",CONCATENATE(INDEX('LŠZ P'!A$2:AP$2000,B1335,3),"/",INDEX('LŠZ P'!A$2:AP$2000,B1335,4)),CONCATENATE(INDEX('LŠZ H'!A$2:AI$2000,B1335,3),"/",INDEX('LŠZ H'!A$2:AI$2000,B1335,4)))</f>
        <v>/</v>
      </c>
      <c r="N1335" s="459" t="e">
        <f>IF(A1335="P",CONCATENATE(INDEX('LŠZ P'!A$2:AP$2000,B1335,23),";",INDEX('LŠZ P'!A$2:AP$2000,B1335,42)),CONCATENATE(INDEX('LŠZ H'!A$2:AI$2000,B1335,23),";",INDEX('LŠZ H'!A$2:AI$2000,B1335,39)))</f>
        <v>#REF!</v>
      </c>
      <c r="O1335" s="464"/>
      <c r="P1335" s="602"/>
    </row>
    <row r="1336" spans="1:16" s="600" customFormat="1" x14ac:dyDescent="0.2">
      <c r="A1336" s="461"/>
      <c r="B1336" s="603"/>
      <c r="C1336" s="454">
        <v>1333</v>
      </c>
      <c r="D1336" s="288">
        <f>IF(A1336="P",INDEX('LŠZ P'!A$2:AP$2000,B1336,11),INDEX('LŠZ H'!A$2:AI$2000,B1336,11))</f>
        <v>0</v>
      </c>
      <c r="E1336" s="456">
        <f>IF(A1336="P",INDEX('LŠZ P'!A$2:AP$2000,B1336,5),INDEX('LŠZ H'!A$2:AI$2000,B1336,5))</f>
        <v>0</v>
      </c>
      <c r="F1336" s="457">
        <f>IF(A1336="P",INDEX('LŠZ P'!A$2:AP$2000,B1336,6),INDEX('LŠZ H'!A$2:AI$2000,B1336,6))</f>
        <v>0</v>
      </c>
      <c r="G1336" s="289">
        <f>IF(A1336="P",INDEX('LŠZ P'!A$2:AP$2000,B1336,21),INDEX('LŠZ H'!A$2:AI$2000,B1336,21))</f>
        <v>0</v>
      </c>
      <c r="H1336" s="457">
        <f>IF(A1336="P",INDEX('LŠZ P'!A$2:AP$2000,B1336,17),INDEX('LŠZ H'!A$2:AI$2000,B1336,17))</f>
        <v>0</v>
      </c>
      <c r="I1336" s="254"/>
      <c r="J1336" s="289">
        <f>IF(A1336="P",INDEX('LŠZ P'!A$2:AP$2000,B1336,2),INDEX('LŠZ H'!A$2:AI$2000,B1336,2))</f>
        <v>0</v>
      </c>
      <c r="K1336" s="458" t="str">
        <f>IF(A1336="P",CONCATENATE(INDEX('LŠZ P'!A$2:AP$2000,B1336,24),",",INDEX('LŠZ P'!A$2:AP$2000,B1336,26)," ",INDEX('LŠZ P'!A$2:AP$2000,B1336,25)),CONCATENATE(INDEX('LŠZ H'!A$2:AI$2000,B1336,24),",",INDEX('LŠZ H'!A$2:AI$2000,B1336,26)," ",INDEX('LŠZ H'!A$2:AI$2000,B1336,25)))</f>
        <v xml:space="preserve">, </v>
      </c>
      <c r="L1336" s="456">
        <f>IF(A1336="P",INDEX('LŠZ P'!A$2:AP$2000,B1336,20),INDEX('LŠZ H'!A$2:AI$2000,B1336,20))</f>
        <v>0</v>
      </c>
      <c r="M1336" s="456" t="str">
        <f>IF(A1336="P",CONCATENATE(INDEX('LŠZ P'!A$2:AP$2000,B1336,3),"/",INDEX('LŠZ P'!A$2:AP$2000,B1336,4)),CONCATENATE(INDEX('LŠZ H'!A$2:AI$2000,B1336,3),"/",INDEX('LŠZ H'!A$2:AI$2000,B1336,4)))</f>
        <v>/</v>
      </c>
      <c r="N1336" s="459" t="e">
        <f>IF(A1336="P",CONCATENATE(INDEX('LŠZ P'!A$2:AP$2000,B1336,23),";",INDEX('LŠZ P'!A$2:AP$2000,B1336,42)),CONCATENATE(INDEX('LŠZ H'!A$2:AI$2000,B1336,23),";",INDEX('LŠZ H'!A$2:AI$2000,B1336,39)))</f>
        <v>#REF!</v>
      </c>
      <c r="O1336" s="464"/>
      <c r="P1336" s="602"/>
    </row>
    <row r="1337" spans="1:16" s="600" customFormat="1" x14ac:dyDescent="0.2">
      <c r="A1337" s="461"/>
      <c r="B1337" s="603"/>
      <c r="C1337" s="454">
        <v>1334</v>
      </c>
      <c r="D1337" s="288">
        <f>IF(A1337="P",INDEX('LŠZ P'!A$2:AP$2000,B1337,11),INDEX('LŠZ H'!A$2:AI$2000,B1337,11))</f>
        <v>0</v>
      </c>
      <c r="E1337" s="456">
        <f>IF(A1337="P",INDEX('LŠZ P'!A$2:AP$2000,B1337,5),INDEX('LŠZ H'!A$2:AI$2000,B1337,5))</f>
        <v>0</v>
      </c>
      <c r="F1337" s="457">
        <f>IF(A1337="P",INDEX('LŠZ P'!A$2:AP$2000,B1337,6),INDEX('LŠZ H'!A$2:AI$2000,B1337,6))</f>
        <v>0</v>
      </c>
      <c r="G1337" s="289">
        <f>IF(A1337="P",INDEX('LŠZ P'!A$2:AP$2000,B1337,21),INDEX('LŠZ H'!A$2:AI$2000,B1337,21))</f>
        <v>0</v>
      </c>
      <c r="H1337" s="457">
        <f>IF(A1337="P",INDEX('LŠZ P'!A$2:AP$2000,B1337,17),INDEX('LŠZ H'!A$2:AI$2000,B1337,17))</f>
        <v>0</v>
      </c>
      <c r="I1337" s="254"/>
      <c r="J1337" s="289">
        <f>IF(A1337="P",INDEX('LŠZ P'!A$2:AP$2000,B1337,2),INDEX('LŠZ H'!A$2:AI$2000,B1337,2))</f>
        <v>0</v>
      </c>
      <c r="K1337" s="458" t="str">
        <f>IF(A1337="P",CONCATENATE(INDEX('LŠZ P'!A$2:AP$2000,B1337,24),",",INDEX('LŠZ P'!A$2:AP$2000,B1337,26)," ",INDEX('LŠZ P'!A$2:AP$2000,B1337,25)),CONCATENATE(INDEX('LŠZ H'!A$2:AI$2000,B1337,24),",",INDEX('LŠZ H'!A$2:AI$2000,B1337,26)," ",INDEX('LŠZ H'!A$2:AI$2000,B1337,25)))</f>
        <v xml:space="preserve">, </v>
      </c>
      <c r="L1337" s="456">
        <f>IF(A1337="P",INDEX('LŠZ P'!A$2:AP$2000,B1337,20),INDEX('LŠZ H'!A$2:AI$2000,B1337,20))</f>
        <v>0</v>
      </c>
      <c r="M1337" s="456" t="str">
        <f>IF(A1337="P",CONCATENATE(INDEX('LŠZ P'!A$2:AP$2000,B1337,3),"/",INDEX('LŠZ P'!A$2:AP$2000,B1337,4)),CONCATENATE(INDEX('LŠZ H'!A$2:AI$2000,B1337,3),"/",INDEX('LŠZ H'!A$2:AI$2000,B1337,4)))</f>
        <v>/</v>
      </c>
      <c r="N1337" s="459" t="e">
        <f>IF(A1337="P",CONCATENATE(INDEX('LŠZ P'!A$2:AP$2000,B1337,23),";",INDEX('LŠZ P'!A$2:AP$2000,B1337,42)),CONCATENATE(INDEX('LŠZ H'!A$2:AI$2000,B1337,23),";",INDEX('LŠZ H'!A$2:AI$2000,B1337,39)))</f>
        <v>#REF!</v>
      </c>
      <c r="O1337" s="464"/>
      <c r="P1337" s="602"/>
    </row>
    <row r="1338" spans="1:16" s="600" customFormat="1" x14ac:dyDescent="0.2">
      <c r="A1338" s="461"/>
      <c r="B1338" s="603"/>
      <c r="C1338" s="454">
        <v>1335</v>
      </c>
      <c r="D1338" s="288">
        <f>IF(A1338="P",INDEX('LŠZ P'!A$2:AP$2000,B1338,11),INDEX('LŠZ H'!A$2:AI$2000,B1338,11))</f>
        <v>0</v>
      </c>
      <c r="E1338" s="456">
        <f>IF(A1338="P",INDEX('LŠZ P'!A$2:AP$2000,B1338,5),INDEX('LŠZ H'!A$2:AI$2000,B1338,5))</f>
        <v>0</v>
      </c>
      <c r="F1338" s="457">
        <f>IF(A1338="P",INDEX('LŠZ P'!A$2:AP$2000,B1338,6),INDEX('LŠZ H'!A$2:AI$2000,B1338,6))</f>
        <v>0</v>
      </c>
      <c r="G1338" s="289">
        <f>IF(A1338="P",INDEX('LŠZ P'!A$2:AP$2000,B1338,21),INDEX('LŠZ H'!A$2:AI$2000,B1338,21))</f>
        <v>0</v>
      </c>
      <c r="H1338" s="457">
        <f>IF(A1338="P",INDEX('LŠZ P'!A$2:AP$2000,B1338,17),INDEX('LŠZ H'!A$2:AI$2000,B1338,17))</f>
        <v>0</v>
      </c>
      <c r="I1338" s="254"/>
      <c r="J1338" s="289">
        <f>IF(A1338="P",INDEX('LŠZ P'!A$2:AP$2000,B1338,2),INDEX('LŠZ H'!A$2:AI$2000,B1338,2))</f>
        <v>0</v>
      </c>
      <c r="K1338" s="458" t="str">
        <f>IF(A1338="P",CONCATENATE(INDEX('LŠZ P'!A$2:AP$2000,B1338,24),",",INDEX('LŠZ P'!A$2:AP$2000,B1338,26)," ",INDEX('LŠZ P'!A$2:AP$2000,B1338,25)),CONCATENATE(INDEX('LŠZ H'!A$2:AI$2000,B1338,24),",",INDEX('LŠZ H'!A$2:AI$2000,B1338,26)," ",INDEX('LŠZ H'!A$2:AI$2000,B1338,25)))</f>
        <v xml:space="preserve">, </v>
      </c>
      <c r="L1338" s="456">
        <f>IF(A1338="P",INDEX('LŠZ P'!A$2:AP$2000,B1338,20),INDEX('LŠZ H'!A$2:AI$2000,B1338,20))</f>
        <v>0</v>
      </c>
      <c r="M1338" s="456" t="str">
        <f>IF(A1338="P",CONCATENATE(INDEX('LŠZ P'!A$2:AP$2000,B1338,3),"/",INDEX('LŠZ P'!A$2:AP$2000,B1338,4)),CONCATENATE(INDEX('LŠZ H'!A$2:AI$2000,B1338,3),"/",INDEX('LŠZ H'!A$2:AI$2000,B1338,4)))</f>
        <v>/</v>
      </c>
      <c r="N1338" s="459" t="e">
        <f>IF(A1338="P",CONCATENATE(INDEX('LŠZ P'!A$2:AP$2000,B1338,23),";",INDEX('LŠZ P'!A$2:AP$2000,B1338,42)),CONCATENATE(INDEX('LŠZ H'!A$2:AI$2000,B1338,23),";",INDEX('LŠZ H'!A$2:AI$2000,B1338,39)))</f>
        <v>#REF!</v>
      </c>
      <c r="O1338" s="464"/>
      <c r="P1338" s="602"/>
    </row>
    <row r="1339" spans="1:16" s="600" customFormat="1" x14ac:dyDescent="0.2">
      <c r="A1339" s="461"/>
      <c r="B1339" s="603"/>
      <c r="C1339" s="454">
        <v>1336</v>
      </c>
      <c r="D1339" s="288">
        <f>IF(A1339="P",INDEX('LŠZ P'!A$2:AP$2000,B1339,11),INDEX('LŠZ H'!A$2:AI$2000,B1339,11))</f>
        <v>0</v>
      </c>
      <c r="E1339" s="456">
        <f>IF(A1339="P",INDEX('LŠZ P'!A$2:AP$2000,B1339,5),INDEX('LŠZ H'!A$2:AI$2000,B1339,5))</f>
        <v>0</v>
      </c>
      <c r="F1339" s="457">
        <f>IF(A1339="P",INDEX('LŠZ P'!A$2:AP$2000,B1339,6),INDEX('LŠZ H'!A$2:AI$2000,B1339,6))</f>
        <v>0</v>
      </c>
      <c r="G1339" s="289">
        <f>IF(A1339="P",INDEX('LŠZ P'!A$2:AP$2000,B1339,21),INDEX('LŠZ H'!A$2:AI$2000,B1339,21))</f>
        <v>0</v>
      </c>
      <c r="H1339" s="457">
        <f>IF(A1339="P",INDEX('LŠZ P'!A$2:AP$2000,B1339,17),INDEX('LŠZ H'!A$2:AI$2000,B1339,17))</f>
        <v>0</v>
      </c>
      <c r="I1339" s="254"/>
      <c r="J1339" s="289">
        <f>IF(A1339="P",INDEX('LŠZ P'!A$2:AP$2000,B1339,2),INDEX('LŠZ H'!A$2:AI$2000,B1339,2))</f>
        <v>0</v>
      </c>
      <c r="K1339" s="458" t="str">
        <f>IF(A1339="P",CONCATENATE(INDEX('LŠZ P'!A$2:AP$2000,B1339,24),",",INDEX('LŠZ P'!A$2:AP$2000,B1339,26)," ",INDEX('LŠZ P'!A$2:AP$2000,B1339,25)),CONCATENATE(INDEX('LŠZ H'!A$2:AI$2000,B1339,24),",",INDEX('LŠZ H'!A$2:AI$2000,B1339,26)," ",INDEX('LŠZ H'!A$2:AI$2000,B1339,25)))</f>
        <v xml:space="preserve">, </v>
      </c>
      <c r="L1339" s="456">
        <f>IF(A1339="P",INDEX('LŠZ P'!A$2:AP$2000,B1339,20),INDEX('LŠZ H'!A$2:AI$2000,B1339,20))</f>
        <v>0</v>
      </c>
      <c r="M1339" s="456" t="str">
        <f>IF(A1339="P",CONCATENATE(INDEX('LŠZ P'!A$2:AP$2000,B1339,3),"/",INDEX('LŠZ P'!A$2:AP$2000,B1339,4)),CONCATENATE(INDEX('LŠZ H'!A$2:AI$2000,B1339,3),"/",INDEX('LŠZ H'!A$2:AI$2000,B1339,4)))</f>
        <v>/</v>
      </c>
      <c r="N1339" s="459" t="e">
        <f>IF(A1339="P",CONCATENATE(INDEX('LŠZ P'!A$2:AP$2000,B1339,23),";",INDEX('LŠZ P'!A$2:AP$2000,B1339,42)),CONCATENATE(INDEX('LŠZ H'!A$2:AI$2000,B1339,23),";",INDEX('LŠZ H'!A$2:AI$2000,B1339,39)))</f>
        <v>#REF!</v>
      </c>
      <c r="O1339" s="464"/>
      <c r="P1339" s="602"/>
    </row>
    <row r="1340" spans="1:16" s="600" customFormat="1" x14ac:dyDescent="0.2">
      <c r="A1340" s="461"/>
      <c r="B1340" s="603"/>
      <c r="C1340" s="454">
        <v>1337</v>
      </c>
      <c r="D1340" s="288">
        <f>IF(A1340="P",INDEX('LŠZ P'!A$2:AP$2000,B1340,11),INDEX('LŠZ H'!A$2:AI$2000,B1340,11))</f>
        <v>0</v>
      </c>
      <c r="E1340" s="456">
        <f>IF(A1340="P",INDEX('LŠZ P'!A$2:AP$2000,B1340,5),INDEX('LŠZ H'!A$2:AI$2000,B1340,5))</f>
        <v>0</v>
      </c>
      <c r="F1340" s="457">
        <f>IF(A1340="P",INDEX('LŠZ P'!A$2:AP$2000,B1340,6),INDEX('LŠZ H'!A$2:AI$2000,B1340,6))</f>
        <v>0</v>
      </c>
      <c r="G1340" s="289">
        <f>IF(A1340="P",INDEX('LŠZ P'!A$2:AP$2000,B1340,21),INDEX('LŠZ H'!A$2:AI$2000,B1340,21))</f>
        <v>0</v>
      </c>
      <c r="H1340" s="457">
        <f>IF(A1340="P",INDEX('LŠZ P'!A$2:AP$2000,B1340,17),INDEX('LŠZ H'!A$2:AI$2000,B1340,17))</f>
        <v>0</v>
      </c>
      <c r="I1340" s="254"/>
      <c r="J1340" s="289">
        <f>IF(A1340="P",INDEX('LŠZ P'!A$2:AP$2000,B1340,2),INDEX('LŠZ H'!A$2:AI$2000,B1340,2))</f>
        <v>0</v>
      </c>
      <c r="K1340" s="458" t="str">
        <f>IF(A1340="P",CONCATENATE(INDEX('LŠZ P'!A$2:AP$2000,B1340,24),",",INDEX('LŠZ P'!A$2:AP$2000,B1340,26)," ",INDEX('LŠZ P'!A$2:AP$2000,B1340,25)),CONCATENATE(INDEX('LŠZ H'!A$2:AI$2000,B1340,24),",",INDEX('LŠZ H'!A$2:AI$2000,B1340,26)," ",INDEX('LŠZ H'!A$2:AI$2000,B1340,25)))</f>
        <v xml:space="preserve">, </v>
      </c>
      <c r="L1340" s="456">
        <f>IF(A1340="P",INDEX('LŠZ P'!A$2:AP$2000,B1340,20),INDEX('LŠZ H'!A$2:AI$2000,B1340,20))</f>
        <v>0</v>
      </c>
      <c r="M1340" s="456" t="str">
        <f>IF(A1340="P",CONCATENATE(INDEX('LŠZ P'!A$2:AP$2000,B1340,3),"/",INDEX('LŠZ P'!A$2:AP$2000,B1340,4)),CONCATENATE(INDEX('LŠZ H'!A$2:AI$2000,B1340,3),"/",INDEX('LŠZ H'!A$2:AI$2000,B1340,4)))</f>
        <v>/</v>
      </c>
      <c r="N1340" s="459" t="e">
        <f>IF(A1340="P",CONCATENATE(INDEX('LŠZ P'!A$2:AP$2000,B1340,23),";",INDEX('LŠZ P'!A$2:AP$2000,B1340,42)),CONCATENATE(INDEX('LŠZ H'!A$2:AI$2000,B1340,23),";",INDEX('LŠZ H'!A$2:AI$2000,B1340,39)))</f>
        <v>#REF!</v>
      </c>
      <c r="O1340" s="464"/>
      <c r="P1340" s="602"/>
    </row>
    <row r="1341" spans="1:16" s="600" customFormat="1" x14ac:dyDescent="0.2">
      <c r="A1341" s="461"/>
      <c r="B1341" s="603"/>
      <c r="C1341" s="454">
        <v>1338</v>
      </c>
      <c r="D1341" s="288">
        <f>IF(A1341="P",INDEX('LŠZ P'!A$2:AP$2000,B1341,11),INDEX('LŠZ H'!A$2:AI$2000,B1341,11))</f>
        <v>0</v>
      </c>
      <c r="E1341" s="456">
        <f>IF(A1341="P",INDEX('LŠZ P'!A$2:AP$2000,B1341,5),INDEX('LŠZ H'!A$2:AI$2000,B1341,5))</f>
        <v>0</v>
      </c>
      <c r="F1341" s="457">
        <f>IF(A1341="P",INDEX('LŠZ P'!A$2:AP$2000,B1341,6),INDEX('LŠZ H'!A$2:AI$2000,B1341,6))</f>
        <v>0</v>
      </c>
      <c r="G1341" s="289">
        <f>IF(A1341="P",INDEX('LŠZ P'!A$2:AP$2000,B1341,21),INDEX('LŠZ H'!A$2:AI$2000,B1341,21))</f>
        <v>0</v>
      </c>
      <c r="H1341" s="457">
        <f>IF(A1341="P",INDEX('LŠZ P'!A$2:AP$2000,B1341,17),INDEX('LŠZ H'!A$2:AI$2000,B1341,17))</f>
        <v>0</v>
      </c>
      <c r="I1341" s="254"/>
      <c r="J1341" s="289">
        <f>IF(A1341="P",INDEX('LŠZ P'!A$2:AP$2000,B1341,2),INDEX('LŠZ H'!A$2:AI$2000,B1341,2))</f>
        <v>0</v>
      </c>
      <c r="K1341" s="458" t="str">
        <f>IF(A1341="P",CONCATENATE(INDEX('LŠZ P'!A$2:AP$2000,B1341,24),",",INDEX('LŠZ P'!A$2:AP$2000,B1341,26)," ",INDEX('LŠZ P'!A$2:AP$2000,B1341,25)),CONCATENATE(INDEX('LŠZ H'!A$2:AI$2000,B1341,24),",",INDEX('LŠZ H'!A$2:AI$2000,B1341,26)," ",INDEX('LŠZ H'!A$2:AI$2000,B1341,25)))</f>
        <v xml:space="preserve">, </v>
      </c>
      <c r="L1341" s="456">
        <f>IF(A1341="P",INDEX('LŠZ P'!A$2:AP$2000,B1341,20),INDEX('LŠZ H'!A$2:AI$2000,B1341,20))</f>
        <v>0</v>
      </c>
      <c r="M1341" s="456" t="str">
        <f>IF(A1341="P",CONCATENATE(INDEX('LŠZ P'!A$2:AP$2000,B1341,3),"/",INDEX('LŠZ P'!A$2:AP$2000,B1341,4)),CONCATENATE(INDEX('LŠZ H'!A$2:AI$2000,B1341,3),"/",INDEX('LŠZ H'!A$2:AI$2000,B1341,4)))</f>
        <v>/</v>
      </c>
      <c r="N1341" s="459" t="e">
        <f>IF(A1341="P",CONCATENATE(INDEX('LŠZ P'!A$2:AP$2000,B1341,23),";",INDEX('LŠZ P'!A$2:AP$2000,B1341,42)),CONCATENATE(INDEX('LŠZ H'!A$2:AI$2000,B1341,23),";",INDEX('LŠZ H'!A$2:AI$2000,B1341,39)))</f>
        <v>#REF!</v>
      </c>
      <c r="O1341" s="464"/>
      <c r="P1341" s="602"/>
    </row>
    <row r="1342" spans="1:16" s="600" customFormat="1" x14ac:dyDescent="0.2">
      <c r="A1342" s="461"/>
      <c r="B1342" s="603"/>
      <c r="C1342" s="454">
        <v>1339</v>
      </c>
      <c r="D1342" s="288">
        <f>IF(A1342="P",INDEX('LŠZ P'!A$2:AP$2000,B1342,11),INDEX('LŠZ H'!A$2:AI$2000,B1342,11))</f>
        <v>0</v>
      </c>
      <c r="E1342" s="456">
        <f>IF(A1342="P",INDEX('LŠZ P'!A$2:AP$2000,B1342,5),INDEX('LŠZ H'!A$2:AI$2000,B1342,5))</f>
        <v>0</v>
      </c>
      <c r="F1342" s="457">
        <f>IF(A1342="P",INDEX('LŠZ P'!A$2:AP$2000,B1342,6),INDEX('LŠZ H'!A$2:AI$2000,B1342,6))</f>
        <v>0</v>
      </c>
      <c r="G1342" s="289">
        <f>IF(A1342="P",INDEX('LŠZ P'!A$2:AP$2000,B1342,21),INDEX('LŠZ H'!A$2:AI$2000,B1342,21))</f>
        <v>0</v>
      </c>
      <c r="H1342" s="457">
        <f>IF(A1342="P",INDEX('LŠZ P'!A$2:AP$2000,B1342,17),INDEX('LŠZ H'!A$2:AI$2000,B1342,17))</f>
        <v>0</v>
      </c>
      <c r="I1342" s="254"/>
      <c r="J1342" s="289">
        <f>IF(A1342="P",INDEX('LŠZ P'!A$2:AP$2000,B1342,2),INDEX('LŠZ H'!A$2:AI$2000,B1342,2))</f>
        <v>0</v>
      </c>
      <c r="K1342" s="458" t="str">
        <f>IF(A1342="P",CONCATENATE(INDEX('LŠZ P'!A$2:AP$2000,B1342,24),",",INDEX('LŠZ P'!A$2:AP$2000,B1342,26)," ",INDEX('LŠZ P'!A$2:AP$2000,B1342,25)),CONCATENATE(INDEX('LŠZ H'!A$2:AI$2000,B1342,24),",",INDEX('LŠZ H'!A$2:AI$2000,B1342,26)," ",INDEX('LŠZ H'!A$2:AI$2000,B1342,25)))</f>
        <v xml:space="preserve">, </v>
      </c>
      <c r="L1342" s="456">
        <f>IF(A1342="P",INDEX('LŠZ P'!A$2:AP$2000,B1342,20),INDEX('LŠZ H'!A$2:AI$2000,B1342,20))</f>
        <v>0</v>
      </c>
      <c r="M1342" s="456" t="str">
        <f>IF(A1342="P",CONCATENATE(INDEX('LŠZ P'!A$2:AP$2000,B1342,3),"/",INDEX('LŠZ P'!A$2:AP$2000,B1342,4)),CONCATENATE(INDEX('LŠZ H'!A$2:AI$2000,B1342,3),"/",INDEX('LŠZ H'!A$2:AI$2000,B1342,4)))</f>
        <v>/</v>
      </c>
      <c r="N1342" s="459" t="e">
        <f>IF(A1342="P",CONCATENATE(INDEX('LŠZ P'!A$2:AP$2000,B1342,23),";",INDEX('LŠZ P'!A$2:AP$2000,B1342,42)),CONCATENATE(INDEX('LŠZ H'!A$2:AI$2000,B1342,23),";",INDEX('LŠZ H'!A$2:AI$2000,B1342,39)))</f>
        <v>#REF!</v>
      </c>
      <c r="O1342" s="464"/>
      <c r="P1342" s="602"/>
    </row>
    <row r="1343" spans="1:16" s="600" customFormat="1" x14ac:dyDescent="0.2">
      <c r="A1343" s="461"/>
      <c r="B1343" s="603"/>
      <c r="C1343" s="454">
        <v>1340</v>
      </c>
      <c r="D1343" s="288">
        <f>IF(A1343="P",INDEX('LŠZ P'!A$2:AP$2000,B1343,11),INDEX('LŠZ H'!A$2:AI$2000,B1343,11))</f>
        <v>0</v>
      </c>
      <c r="E1343" s="456">
        <f>IF(A1343="P",INDEX('LŠZ P'!A$2:AP$2000,B1343,5),INDEX('LŠZ H'!A$2:AI$2000,B1343,5))</f>
        <v>0</v>
      </c>
      <c r="F1343" s="457">
        <f>IF(A1343="P",INDEX('LŠZ P'!A$2:AP$2000,B1343,6),INDEX('LŠZ H'!A$2:AI$2000,B1343,6))</f>
        <v>0</v>
      </c>
      <c r="G1343" s="289">
        <f>IF(A1343="P",INDEX('LŠZ P'!A$2:AP$2000,B1343,21),INDEX('LŠZ H'!A$2:AI$2000,B1343,21))</f>
        <v>0</v>
      </c>
      <c r="H1343" s="457">
        <f>IF(A1343="P",INDEX('LŠZ P'!A$2:AP$2000,B1343,17),INDEX('LŠZ H'!A$2:AI$2000,B1343,17))</f>
        <v>0</v>
      </c>
      <c r="I1343" s="254"/>
      <c r="J1343" s="289">
        <f>IF(A1343="P",INDEX('LŠZ P'!A$2:AP$2000,B1343,2),INDEX('LŠZ H'!A$2:AI$2000,B1343,2))</f>
        <v>0</v>
      </c>
      <c r="K1343" s="458" t="str">
        <f>IF(A1343="P",CONCATENATE(INDEX('LŠZ P'!A$2:AP$2000,B1343,24),",",INDEX('LŠZ P'!A$2:AP$2000,B1343,26)," ",INDEX('LŠZ P'!A$2:AP$2000,B1343,25)),CONCATENATE(INDEX('LŠZ H'!A$2:AI$2000,B1343,24),",",INDEX('LŠZ H'!A$2:AI$2000,B1343,26)," ",INDEX('LŠZ H'!A$2:AI$2000,B1343,25)))</f>
        <v xml:space="preserve">, </v>
      </c>
      <c r="L1343" s="456">
        <f>IF(A1343="P",INDEX('LŠZ P'!A$2:AP$2000,B1343,20),INDEX('LŠZ H'!A$2:AI$2000,B1343,20))</f>
        <v>0</v>
      </c>
      <c r="M1343" s="456" t="str">
        <f>IF(A1343="P",CONCATENATE(INDEX('LŠZ P'!A$2:AP$2000,B1343,3),"/",INDEX('LŠZ P'!A$2:AP$2000,B1343,4)),CONCATENATE(INDEX('LŠZ H'!A$2:AI$2000,B1343,3),"/",INDEX('LŠZ H'!A$2:AI$2000,B1343,4)))</f>
        <v>/</v>
      </c>
      <c r="N1343" s="459" t="e">
        <f>IF(A1343="P",CONCATENATE(INDEX('LŠZ P'!A$2:AP$2000,B1343,23),";",INDEX('LŠZ P'!A$2:AP$2000,B1343,42)),CONCATENATE(INDEX('LŠZ H'!A$2:AI$2000,B1343,23),";",INDEX('LŠZ H'!A$2:AI$2000,B1343,39)))</f>
        <v>#REF!</v>
      </c>
      <c r="O1343" s="464"/>
      <c r="P1343" s="602"/>
    </row>
    <row r="1344" spans="1:16" s="600" customFormat="1" x14ac:dyDescent="0.2">
      <c r="A1344" s="461"/>
      <c r="B1344" s="603"/>
      <c r="C1344" s="454">
        <v>1341</v>
      </c>
      <c r="D1344" s="288">
        <f>IF(A1344="P",INDEX('LŠZ P'!A$2:AP$2000,B1344,11),INDEX('LŠZ H'!A$2:AI$2000,B1344,11))</f>
        <v>0</v>
      </c>
      <c r="E1344" s="456">
        <f>IF(A1344="P",INDEX('LŠZ P'!A$2:AP$2000,B1344,5),INDEX('LŠZ H'!A$2:AI$2000,B1344,5))</f>
        <v>0</v>
      </c>
      <c r="F1344" s="457">
        <f>IF(A1344="P",INDEX('LŠZ P'!A$2:AP$2000,B1344,6),INDEX('LŠZ H'!A$2:AI$2000,B1344,6))</f>
        <v>0</v>
      </c>
      <c r="G1344" s="289">
        <f>IF(A1344="P",INDEX('LŠZ P'!A$2:AP$2000,B1344,21),INDEX('LŠZ H'!A$2:AI$2000,B1344,21))</f>
        <v>0</v>
      </c>
      <c r="H1344" s="457">
        <f>IF(A1344="P",INDEX('LŠZ P'!A$2:AP$2000,B1344,17),INDEX('LŠZ H'!A$2:AI$2000,B1344,17))</f>
        <v>0</v>
      </c>
      <c r="I1344" s="254"/>
      <c r="J1344" s="289">
        <f>IF(A1344="P",INDEX('LŠZ P'!A$2:AP$2000,B1344,2),INDEX('LŠZ H'!A$2:AI$2000,B1344,2))</f>
        <v>0</v>
      </c>
      <c r="K1344" s="458" t="str">
        <f>IF(A1344="P",CONCATENATE(INDEX('LŠZ P'!A$2:AP$2000,B1344,24),",",INDEX('LŠZ P'!A$2:AP$2000,B1344,26)," ",INDEX('LŠZ P'!A$2:AP$2000,B1344,25)),CONCATENATE(INDEX('LŠZ H'!A$2:AI$2000,B1344,24),",",INDEX('LŠZ H'!A$2:AI$2000,B1344,26)," ",INDEX('LŠZ H'!A$2:AI$2000,B1344,25)))</f>
        <v xml:space="preserve">, </v>
      </c>
      <c r="L1344" s="456">
        <f>IF(A1344="P",INDEX('LŠZ P'!A$2:AP$2000,B1344,20),INDEX('LŠZ H'!A$2:AI$2000,B1344,20))</f>
        <v>0</v>
      </c>
      <c r="M1344" s="456" t="str">
        <f>IF(A1344="P",CONCATENATE(INDEX('LŠZ P'!A$2:AP$2000,B1344,3),"/",INDEX('LŠZ P'!A$2:AP$2000,B1344,4)),CONCATENATE(INDEX('LŠZ H'!A$2:AI$2000,B1344,3),"/",INDEX('LŠZ H'!A$2:AI$2000,B1344,4)))</f>
        <v>/</v>
      </c>
      <c r="N1344" s="459" t="e">
        <f>IF(A1344="P",CONCATENATE(INDEX('LŠZ P'!A$2:AP$2000,B1344,23),";",INDEX('LŠZ P'!A$2:AP$2000,B1344,42)),CONCATENATE(INDEX('LŠZ H'!A$2:AI$2000,B1344,23),";",INDEX('LŠZ H'!A$2:AI$2000,B1344,39)))</f>
        <v>#REF!</v>
      </c>
      <c r="O1344" s="464"/>
      <c r="P1344" s="602"/>
    </row>
    <row r="1345" spans="1:16" s="600" customFormat="1" x14ac:dyDescent="0.2">
      <c r="A1345" s="461"/>
      <c r="B1345" s="603"/>
      <c r="C1345" s="454">
        <v>1342</v>
      </c>
      <c r="D1345" s="288">
        <f>IF(A1345="P",INDEX('LŠZ P'!A$2:AP$2000,B1345,11),INDEX('LŠZ H'!A$2:AI$2000,B1345,11))</f>
        <v>0</v>
      </c>
      <c r="E1345" s="456">
        <f>IF(A1345="P",INDEX('LŠZ P'!A$2:AP$2000,B1345,5),INDEX('LŠZ H'!A$2:AI$2000,B1345,5))</f>
        <v>0</v>
      </c>
      <c r="F1345" s="457">
        <f>IF(A1345="P",INDEX('LŠZ P'!A$2:AP$2000,B1345,6),INDEX('LŠZ H'!A$2:AI$2000,B1345,6))</f>
        <v>0</v>
      </c>
      <c r="G1345" s="289">
        <f>IF(A1345="P",INDEX('LŠZ P'!A$2:AP$2000,B1345,21),INDEX('LŠZ H'!A$2:AI$2000,B1345,21))</f>
        <v>0</v>
      </c>
      <c r="H1345" s="457">
        <f>IF(A1345="P",INDEX('LŠZ P'!A$2:AP$2000,B1345,17),INDEX('LŠZ H'!A$2:AI$2000,B1345,17))</f>
        <v>0</v>
      </c>
      <c r="I1345" s="254"/>
      <c r="J1345" s="289">
        <f>IF(A1345="P",INDEX('LŠZ P'!A$2:AP$2000,B1345,2),INDEX('LŠZ H'!A$2:AI$2000,B1345,2))</f>
        <v>0</v>
      </c>
      <c r="K1345" s="458" t="str">
        <f>IF(A1345="P",CONCATENATE(INDEX('LŠZ P'!A$2:AP$2000,B1345,24),",",INDEX('LŠZ P'!A$2:AP$2000,B1345,26)," ",INDEX('LŠZ P'!A$2:AP$2000,B1345,25)),CONCATENATE(INDEX('LŠZ H'!A$2:AI$2000,B1345,24),",",INDEX('LŠZ H'!A$2:AI$2000,B1345,26)," ",INDEX('LŠZ H'!A$2:AI$2000,B1345,25)))</f>
        <v xml:space="preserve">, </v>
      </c>
      <c r="L1345" s="456">
        <f>IF(A1345="P",INDEX('LŠZ P'!A$2:AP$2000,B1345,20),INDEX('LŠZ H'!A$2:AI$2000,B1345,20))</f>
        <v>0</v>
      </c>
      <c r="M1345" s="456" t="str">
        <f>IF(A1345="P",CONCATENATE(INDEX('LŠZ P'!A$2:AP$2000,B1345,3),"/",INDEX('LŠZ P'!A$2:AP$2000,B1345,4)),CONCATENATE(INDEX('LŠZ H'!A$2:AI$2000,B1345,3),"/",INDEX('LŠZ H'!A$2:AI$2000,B1345,4)))</f>
        <v>/</v>
      </c>
      <c r="N1345" s="459" t="e">
        <f>IF(A1345="P",CONCATENATE(INDEX('LŠZ P'!A$2:AP$2000,B1345,23),";",INDEX('LŠZ P'!A$2:AP$2000,B1345,42)),CONCATENATE(INDEX('LŠZ H'!A$2:AI$2000,B1345,23),";",INDEX('LŠZ H'!A$2:AI$2000,B1345,39)))</f>
        <v>#REF!</v>
      </c>
      <c r="O1345" s="464"/>
      <c r="P1345" s="602"/>
    </row>
    <row r="1346" spans="1:16" s="600" customFormat="1" x14ac:dyDescent="0.2">
      <c r="A1346" s="461"/>
      <c r="B1346" s="603"/>
      <c r="C1346" s="454">
        <v>1343</v>
      </c>
      <c r="D1346" s="288">
        <f>IF(A1346="P",INDEX('LŠZ P'!A$2:AP$2000,B1346,11),INDEX('LŠZ H'!A$2:AI$2000,B1346,11))</f>
        <v>0</v>
      </c>
      <c r="E1346" s="456">
        <f>IF(A1346="P",INDEX('LŠZ P'!A$2:AP$2000,B1346,5),INDEX('LŠZ H'!A$2:AI$2000,B1346,5))</f>
        <v>0</v>
      </c>
      <c r="F1346" s="457">
        <f>IF(A1346="P",INDEX('LŠZ P'!A$2:AP$2000,B1346,6),INDEX('LŠZ H'!A$2:AI$2000,B1346,6))</f>
        <v>0</v>
      </c>
      <c r="G1346" s="289">
        <f>IF(A1346="P",INDEX('LŠZ P'!A$2:AP$2000,B1346,21),INDEX('LŠZ H'!A$2:AI$2000,B1346,21))</f>
        <v>0</v>
      </c>
      <c r="H1346" s="457">
        <f>IF(A1346="P",INDEX('LŠZ P'!A$2:AP$2000,B1346,17),INDEX('LŠZ H'!A$2:AI$2000,B1346,17))</f>
        <v>0</v>
      </c>
      <c r="I1346" s="254"/>
      <c r="J1346" s="289">
        <f>IF(A1346="P",INDEX('LŠZ P'!A$2:AP$2000,B1346,2),INDEX('LŠZ H'!A$2:AI$2000,B1346,2))</f>
        <v>0</v>
      </c>
      <c r="K1346" s="458" t="str">
        <f>IF(A1346="P",CONCATENATE(INDEX('LŠZ P'!A$2:AP$2000,B1346,24),",",INDEX('LŠZ P'!A$2:AP$2000,B1346,26)," ",INDEX('LŠZ P'!A$2:AP$2000,B1346,25)),CONCATENATE(INDEX('LŠZ H'!A$2:AI$2000,B1346,24),",",INDEX('LŠZ H'!A$2:AI$2000,B1346,26)," ",INDEX('LŠZ H'!A$2:AI$2000,B1346,25)))</f>
        <v xml:space="preserve">, </v>
      </c>
      <c r="L1346" s="456">
        <f>IF(A1346="P",INDEX('LŠZ P'!A$2:AP$2000,B1346,20),INDEX('LŠZ H'!A$2:AI$2000,B1346,20))</f>
        <v>0</v>
      </c>
      <c r="M1346" s="456" t="str">
        <f>IF(A1346="P",CONCATENATE(INDEX('LŠZ P'!A$2:AP$2000,B1346,3),"/",INDEX('LŠZ P'!A$2:AP$2000,B1346,4)),CONCATENATE(INDEX('LŠZ H'!A$2:AI$2000,B1346,3),"/",INDEX('LŠZ H'!A$2:AI$2000,B1346,4)))</f>
        <v>/</v>
      </c>
      <c r="N1346" s="459" t="e">
        <f>IF(A1346="P",CONCATENATE(INDEX('LŠZ P'!A$2:AP$2000,B1346,23),";",INDEX('LŠZ P'!A$2:AP$2000,B1346,42)),CONCATENATE(INDEX('LŠZ H'!A$2:AI$2000,B1346,23),";",INDEX('LŠZ H'!A$2:AI$2000,B1346,39)))</f>
        <v>#REF!</v>
      </c>
      <c r="O1346" s="464"/>
      <c r="P1346" s="602"/>
    </row>
    <row r="1347" spans="1:16" s="600" customFormat="1" x14ac:dyDescent="0.2">
      <c r="A1347" s="461"/>
      <c r="B1347" s="603"/>
      <c r="C1347" s="454">
        <v>1344</v>
      </c>
      <c r="D1347" s="288">
        <f>IF(A1347="P",INDEX('LŠZ P'!A$2:AP$2000,B1347,11),INDEX('LŠZ H'!A$2:AI$2000,B1347,11))</f>
        <v>0</v>
      </c>
      <c r="E1347" s="456">
        <f>IF(A1347="P",INDEX('LŠZ P'!A$2:AP$2000,B1347,5),INDEX('LŠZ H'!A$2:AI$2000,B1347,5))</f>
        <v>0</v>
      </c>
      <c r="F1347" s="457">
        <f>IF(A1347="P",INDEX('LŠZ P'!A$2:AP$2000,B1347,6),INDEX('LŠZ H'!A$2:AI$2000,B1347,6))</f>
        <v>0</v>
      </c>
      <c r="G1347" s="289">
        <f>IF(A1347="P",INDEX('LŠZ P'!A$2:AP$2000,B1347,21),INDEX('LŠZ H'!A$2:AI$2000,B1347,21))</f>
        <v>0</v>
      </c>
      <c r="H1347" s="457">
        <f>IF(A1347="P",INDEX('LŠZ P'!A$2:AP$2000,B1347,17),INDEX('LŠZ H'!A$2:AI$2000,B1347,17))</f>
        <v>0</v>
      </c>
      <c r="I1347" s="254"/>
      <c r="J1347" s="289">
        <f>IF(A1347="P",INDEX('LŠZ P'!A$2:AP$2000,B1347,2),INDEX('LŠZ H'!A$2:AI$2000,B1347,2))</f>
        <v>0</v>
      </c>
      <c r="K1347" s="458" t="str">
        <f>IF(A1347="P",CONCATENATE(INDEX('LŠZ P'!A$2:AP$2000,B1347,24),",",INDEX('LŠZ P'!A$2:AP$2000,B1347,26)," ",INDEX('LŠZ P'!A$2:AP$2000,B1347,25)),CONCATENATE(INDEX('LŠZ H'!A$2:AI$2000,B1347,24),",",INDEX('LŠZ H'!A$2:AI$2000,B1347,26)," ",INDEX('LŠZ H'!A$2:AI$2000,B1347,25)))</f>
        <v xml:space="preserve">, </v>
      </c>
      <c r="L1347" s="456">
        <f>IF(A1347="P",INDEX('LŠZ P'!A$2:AP$2000,B1347,20),INDEX('LŠZ H'!A$2:AI$2000,B1347,20))</f>
        <v>0</v>
      </c>
      <c r="M1347" s="456" t="str">
        <f>IF(A1347="P",CONCATENATE(INDEX('LŠZ P'!A$2:AP$2000,B1347,3),"/",INDEX('LŠZ P'!A$2:AP$2000,B1347,4)),CONCATENATE(INDEX('LŠZ H'!A$2:AI$2000,B1347,3),"/",INDEX('LŠZ H'!A$2:AI$2000,B1347,4)))</f>
        <v>/</v>
      </c>
      <c r="N1347" s="459" t="e">
        <f>IF(A1347="P",CONCATENATE(INDEX('LŠZ P'!A$2:AP$2000,B1347,23),";",INDEX('LŠZ P'!A$2:AP$2000,B1347,42)),CONCATENATE(INDEX('LŠZ H'!A$2:AI$2000,B1347,23),";",INDEX('LŠZ H'!A$2:AI$2000,B1347,39)))</f>
        <v>#REF!</v>
      </c>
      <c r="O1347" s="464"/>
      <c r="P1347" s="602"/>
    </row>
    <row r="1348" spans="1:16" s="600" customFormat="1" x14ac:dyDescent="0.2">
      <c r="A1348" s="461"/>
      <c r="B1348" s="603"/>
      <c r="C1348" s="454">
        <v>1345</v>
      </c>
      <c r="D1348" s="288">
        <f>IF(A1348="P",INDEX('LŠZ P'!A$2:AP$2000,B1348,11),INDEX('LŠZ H'!A$2:AI$2000,B1348,11))</f>
        <v>0</v>
      </c>
      <c r="E1348" s="456">
        <f>IF(A1348="P",INDEX('LŠZ P'!A$2:AP$2000,B1348,5),INDEX('LŠZ H'!A$2:AI$2000,B1348,5))</f>
        <v>0</v>
      </c>
      <c r="F1348" s="457">
        <f>IF(A1348="P",INDEX('LŠZ P'!A$2:AP$2000,B1348,6),INDEX('LŠZ H'!A$2:AI$2000,B1348,6))</f>
        <v>0</v>
      </c>
      <c r="G1348" s="289">
        <f>IF(A1348="P",INDEX('LŠZ P'!A$2:AP$2000,B1348,21),INDEX('LŠZ H'!A$2:AI$2000,B1348,21))</f>
        <v>0</v>
      </c>
      <c r="H1348" s="457">
        <f>IF(A1348="P",INDEX('LŠZ P'!A$2:AP$2000,B1348,17),INDEX('LŠZ H'!A$2:AI$2000,B1348,17))</f>
        <v>0</v>
      </c>
      <c r="I1348" s="254"/>
      <c r="J1348" s="289">
        <f>IF(A1348="P",INDEX('LŠZ P'!A$2:AP$2000,B1348,2),INDEX('LŠZ H'!A$2:AI$2000,B1348,2))</f>
        <v>0</v>
      </c>
      <c r="K1348" s="458" t="str">
        <f>IF(A1348="P",CONCATENATE(INDEX('LŠZ P'!A$2:AP$2000,B1348,24),",",INDEX('LŠZ P'!A$2:AP$2000,B1348,26)," ",INDEX('LŠZ P'!A$2:AP$2000,B1348,25)),CONCATENATE(INDEX('LŠZ H'!A$2:AI$2000,B1348,24),",",INDEX('LŠZ H'!A$2:AI$2000,B1348,26)," ",INDEX('LŠZ H'!A$2:AI$2000,B1348,25)))</f>
        <v xml:space="preserve">, </v>
      </c>
      <c r="L1348" s="456">
        <f>IF(A1348="P",INDEX('LŠZ P'!A$2:AP$2000,B1348,20),INDEX('LŠZ H'!A$2:AI$2000,B1348,20))</f>
        <v>0</v>
      </c>
      <c r="M1348" s="456" t="str">
        <f>IF(A1348="P",CONCATENATE(INDEX('LŠZ P'!A$2:AP$2000,B1348,3),"/",INDEX('LŠZ P'!A$2:AP$2000,B1348,4)),CONCATENATE(INDEX('LŠZ H'!A$2:AI$2000,B1348,3),"/",INDEX('LŠZ H'!A$2:AI$2000,B1348,4)))</f>
        <v>/</v>
      </c>
      <c r="N1348" s="459" t="e">
        <f>IF(A1348="P",CONCATENATE(INDEX('LŠZ P'!A$2:AP$2000,B1348,23),";",INDEX('LŠZ P'!A$2:AP$2000,B1348,42)),CONCATENATE(INDEX('LŠZ H'!A$2:AI$2000,B1348,23),";",INDEX('LŠZ H'!A$2:AI$2000,B1348,39)))</f>
        <v>#REF!</v>
      </c>
      <c r="O1348" s="464"/>
      <c r="P1348" s="602"/>
    </row>
    <row r="1349" spans="1:16" s="600" customFormat="1" x14ac:dyDescent="0.2">
      <c r="A1349" s="461"/>
      <c r="B1349" s="603"/>
      <c r="C1349" s="454">
        <v>1346</v>
      </c>
      <c r="D1349" s="288">
        <f>IF(A1349="P",INDEX('LŠZ P'!A$2:AP$2000,B1349,11),INDEX('LŠZ H'!A$2:AI$2000,B1349,11))</f>
        <v>0</v>
      </c>
      <c r="E1349" s="456">
        <f>IF(A1349="P",INDEX('LŠZ P'!A$2:AP$2000,B1349,5),INDEX('LŠZ H'!A$2:AI$2000,B1349,5))</f>
        <v>0</v>
      </c>
      <c r="F1349" s="457">
        <f>IF(A1349="P",INDEX('LŠZ P'!A$2:AP$2000,B1349,6),INDEX('LŠZ H'!A$2:AI$2000,B1349,6))</f>
        <v>0</v>
      </c>
      <c r="G1349" s="289">
        <f>IF(A1349="P",INDEX('LŠZ P'!A$2:AP$2000,B1349,21),INDEX('LŠZ H'!A$2:AI$2000,B1349,21))</f>
        <v>0</v>
      </c>
      <c r="H1349" s="457">
        <f>IF(A1349="P",INDEX('LŠZ P'!A$2:AP$2000,B1349,17),INDEX('LŠZ H'!A$2:AI$2000,B1349,17))</f>
        <v>0</v>
      </c>
      <c r="I1349" s="254"/>
      <c r="J1349" s="289">
        <f>IF(A1349="P",INDEX('LŠZ P'!A$2:AP$2000,B1349,2),INDEX('LŠZ H'!A$2:AI$2000,B1349,2))</f>
        <v>0</v>
      </c>
      <c r="K1349" s="458" t="str">
        <f>IF(A1349="P",CONCATENATE(INDEX('LŠZ P'!A$2:AP$2000,B1349,24),",",INDEX('LŠZ P'!A$2:AP$2000,B1349,26)," ",INDEX('LŠZ P'!A$2:AP$2000,B1349,25)),CONCATENATE(INDEX('LŠZ H'!A$2:AI$2000,B1349,24),",",INDEX('LŠZ H'!A$2:AI$2000,B1349,26)," ",INDEX('LŠZ H'!A$2:AI$2000,B1349,25)))</f>
        <v xml:space="preserve">, </v>
      </c>
      <c r="L1349" s="456">
        <f>IF(A1349="P",INDEX('LŠZ P'!A$2:AP$2000,B1349,20),INDEX('LŠZ H'!A$2:AI$2000,B1349,20))</f>
        <v>0</v>
      </c>
      <c r="M1349" s="456" t="str">
        <f>IF(A1349="P",CONCATENATE(INDEX('LŠZ P'!A$2:AP$2000,B1349,3),"/",INDEX('LŠZ P'!A$2:AP$2000,B1349,4)),CONCATENATE(INDEX('LŠZ H'!A$2:AI$2000,B1349,3),"/",INDEX('LŠZ H'!A$2:AI$2000,B1349,4)))</f>
        <v>/</v>
      </c>
      <c r="N1349" s="459" t="e">
        <f>IF(A1349="P",CONCATENATE(INDEX('LŠZ P'!A$2:AP$2000,B1349,23),";",INDEX('LŠZ P'!A$2:AP$2000,B1349,42)),CONCATENATE(INDEX('LŠZ H'!A$2:AI$2000,B1349,23),";",INDEX('LŠZ H'!A$2:AI$2000,B1349,39)))</f>
        <v>#REF!</v>
      </c>
      <c r="O1349" s="464"/>
      <c r="P1349" s="602"/>
    </row>
    <row r="1350" spans="1:16" s="600" customFormat="1" x14ac:dyDescent="0.2">
      <c r="A1350" s="461"/>
      <c r="B1350" s="603"/>
      <c r="C1350" s="454">
        <v>1347</v>
      </c>
      <c r="D1350" s="288">
        <f>IF(A1350="P",INDEX('LŠZ P'!A$2:AP$2000,B1350,11),INDEX('LŠZ H'!A$2:AI$2000,B1350,11))</f>
        <v>0</v>
      </c>
      <c r="E1350" s="456">
        <f>IF(A1350="P",INDEX('LŠZ P'!A$2:AP$2000,B1350,5),INDEX('LŠZ H'!A$2:AI$2000,B1350,5))</f>
        <v>0</v>
      </c>
      <c r="F1350" s="457">
        <f>IF(A1350="P",INDEX('LŠZ P'!A$2:AP$2000,B1350,6),INDEX('LŠZ H'!A$2:AI$2000,B1350,6))</f>
        <v>0</v>
      </c>
      <c r="G1350" s="289">
        <f>IF(A1350="P",INDEX('LŠZ P'!A$2:AP$2000,B1350,21),INDEX('LŠZ H'!A$2:AI$2000,B1350,21))</f>
        <v>0</v>
      </c>
      <c r="H1350" s="457">
        <f>IF(A1350="P",INDEX('LŠZ P'!A$2:AP$2000,B1350,17),INDEX('LŠZ H'!A$2:AI$2000,B1350,17))</f>
        <v>0</v>
      </c>
      <c r="I1350" s="254"/>
      <c r="J1350" s="289">
        <f>IF(A1350="P",INDEX('LŠZ P'!A$2:AP$2000,B1350,2),INDEX('LŠZ H'!A$2:AI$2000,B1350,2))</f>
        <v>0</v>
      </c>
      <c r="K1350" s="458" t="str">
        <f>IF(A1350="P",CONCATENATE(INDEX('LŠZ P'!A$2:AP$2000,B1350,24),",",INDEX('LŠZ P'!A$2:AP$2000,B1350,26)," ",INDEX('LŠZ P'!A$2:AP$2000,B1350,25)),CONCATENATE(INDEX('LŠZ H'!A$2:AI$2000,B1350,24),",",INDEX('LŠZ H'!A$2:AI$2000,B1350,26)," ",INDEX('LŠZ H'!A$2:AI$2000,B1350,25)))</f>
        <v xml:space="preserve">, </v>
      </c>
      <c r="L1350" s="456">
        <f>IF(A1350="P",INDEX('LŠZ P'!A$2:AP$2000,B1350,20),INDEX('LŠZ H'!A$2:AI$2000,B1350,20))</f>
        <v>0</v>
      </c>
      <c r="M1350" s="456" t="str">
        <f>IF(A1350="P",CONCATENATE(INDEX('LŠZ P'!A$2:AP$2000,B1350,3),"/",INDEX('LŠZ P'!A$2:AP$2000,B1350,4)),CONCATENATE(INDEX('LŠZ H'!A$2:AI$2000,B1350,3),"/",INDEX('LŠZ H'!A$2:AI$2000,B1350,4)))</f>
        <v>/</v>
      </c>
      <c r="N1350" s="459" t="e">
        <f>IF(A1350="P",CONCATENATE(INDEX('LŠZ P'!A$2:AP$2000,B1350,23),";",INDEX('LŠZ P'!A$2:AP$2000,B1350,42)),CONCATENATE(INDEX('LŠZ H'!A$2:AI$2000,B1350,23),";",INDEX('LŠZ H'!A$2:AI$2000,B1350,39)))</f>
        <v>#REF!</v>
      </c>
      <c r="O1350" s="464"/>
      <c r="P1350" s="602"/>
    </row>
    <row r="1351" spans="1:16" s="600" customFormat="1" x14ac:dyDescent="0.2">
      <c r="A1351" s="461"/>
      <c r="B1351" s="603"/>
      <c r="C1351" s="454">
        <v>1348</v>
      </c>
      <c r="D1351" s="288">
        <f>IF(A1351="P",INDEX('LŠZ P'!A$2:AP$2000,B1351,11),INDEX('LŠZ H'!A$2:AI$2000,B1351,11))</f>
        <v>0</v>
      </c>
      <c r="E1351" s="456">
        <f>IF(A1351="P",INDEX('LŠZ P'!A$2:AP$2000,B1351,5),INDEX('LŠZ H'!A$2:AI$2000,B1351,5))</f>
        <v>0</v>
      </c>
      <c r="F1351" s="457">
        <f>IF(A1351="P",INDEX('LŠZ P'!A$2:AP$2000,B1351,6),INDEX('LŠZ H'!A$2:AI$2000,B1351,6))</f>
        <v>0</v>
      </c>
      <c r="G1351" s="289">
        <f>IF(A1351="P",INDEX('LŠZ P'!A$2:AP$2000,B1351,21),INDEX('LŠZ H'!A$2:AI$2000,B1351,21))</f>
        <v>0</v>
      </c>
      <c r="H1351" s="457">
        <f>IF(A1351="P",INDEX('LŠZ P'!A$2:AP$2000,B1351,17),INDEX('LŠZ H'!A$2:AI$2000,B1351,17))</f>
        <v>0</v>
      </c>
      <c r="I1351" s="254"/>
      <c r="J1351" s="289">
        <f>IF(A1351="P",INDEX('LŠZ P'!A$2:AP$2000,B1351,2),INDEX('LŠZ H'!A$2:AI$2000,B1351,2))</f>
        <v>0</v>
      </c>
      <c r="K1351" s="458" t="str">
        <f>IF(A1351="P",CONCATENATE(INDEX('LŠZ P'!A$2:AP$2000,B1351,24),",",INDEX('LŠZ P'!A$2:AP$2000,B1351,26)," ",INDEX('LŠZ P'!A$2:AP$2000,B1351,25)),CONCATENATE(INDEX('LŠZ H'!A$2:AI$2000,B1351,24),",",INDEX('LŠZ H'!A$2:AI$2000,B1351,26)," ",INDEX('LŠZ H'!A$2:AI$2000,B1351,25)))</f>
        <v xml:space="preserve">, </v>
      </c>
      <c r="L1351" s="456">
        <f>IF(A1351="P",INDEX('LŠZ P'!A$2:AP$2000,B1351,20),INDEX('LŠZ H'!A$2:AI$2000,B1351,20))</f>
        <v>0</v>
      </c>
      <c r="M1351" s="456" t="str">
        <f>IF(A1351="P",CONCATENATE(INDEX('LŠZ P'!A$2:AP$2000,B1351,3),"/",INDEX('LŠZ P'!A$2:AP$2000,B1351,4)),CONCATENATE(INDEX('LŠZ H'!A$2:AI$2000,B1351,3),"/",INDEX('LŠZ H'!A$2:AI$2000,B1351,4)))</f>
        <v>/</v>
      </c>
      <c r="N1351" s="459" t="e">
        <f>IF(A1351="P",CONCATENATE(INDEX('LŠZ P'!A$2:AP$2000,B1351,23),";",INDEX('LŠZ P'!A$2:AP$2000,B1351,42)),CONCATENATE(INDEX('LŠZ H'!A$2:AI$2000,B1351,23),";",INDEX('LŠZ H'!A$2:AI$2000,B1351,39)))</f>
        <v>#REF!</v>
      </c>
      <c r="O1351" s="464"/>
      <c r="P1351" s="602"/>
    </row>
    <row r="1352" spans="1:16" s="600" customFormat="1" x14ac:dyDescent="0.2">
      <c r="A1352" s="461"/>
      <c r="B1352" s="603"/>
      <c r="C1352" s="454">
        <v>1349</v>
      </c>
      <c r="D1352" s="288">
        <f>IF(A1352="P",INDEX('LŠZ P'!A$2:AP$2000,B1352,11),INDEX('LŠZ H'!A$2:AI$2000,B1352,11))</f>
        <v>0</v>
      </c>
      <c r="E1352" s="456">
        <f>IF(A1352="P",INDEX('LŠZ P'!A$2:AP$2000,B1352,5),INDEX('LŠZ H'!A$2:AI$2000,B1352,5))</f>
        <v>0</v>
      </c>
      <c r="F1352" s="457">
        <f>IF(A1352="P",INDEX('LŠZ P'!A$2:AP$2000,B1352,6),INDEX('LŠZ H'!A$2:AI$2000,B1352,6))</f>
        <v>0</v>
      </c>
      <c r="G1352" s="289">
        <f>IF(A1352="P",INDEX('LŠZ P'!A$2:AP$2000,B1352,21),INDEX('LŠZ H'!A$2:AI$2000,B1352,21))</f>
        <v>0</v>
      </c>
      <c r="H1352" s="457">
        <f>IF(A1352="P",INDEX('LŠZ P'!A$2:AP$2000,B1352,17),INDEX('LŠZ H'!A$2:AI$2000,B1352,17))</f>
        <v>0</v>
      </c>
      <c r="I1352" s="254"/>
      <c r="J1352" s="289">
        <f>IF(A1352="P",INDEX('LŠZ P'!A$2:AP$2000,B1352,2),INDEX('LŠZ H'!A$2:AI$2000,B1352,2))</f>
        <v>0</v>
      </c>
      <c r="K1352" s="458" t="str">
        <f>IF(A1352="P",CONCATENATE(INDEX('LŠZ P'!A$2:AP$2000,B1352,24),",",INDEX('LŠZ P'!A$2:AP$2000,B1352,26)," ",INDEX('LŠZ P'!A$2:AP$2000,B1352,25)),CONCATENATE(INDEX('LŠZ H'!A$2:AI$2000,B1352,24),",",INDEX('LŠZ H'!A$2:AI$2000,B1352,26)," ",INDEX('LŠZ H'!A$2:AI$2000,B1352,25)))</f>
        <v xml:space="preserve">, </v>
      </c>
      <c r="L1352" s="456">
        <f>IF(A1352="P",INDEX('LŠZ P'!A$2:AP$2000,B1352,20),INDEX('LŠZ H'!A$2:AI$2000,B1352,20))</f>
        <v>0</v>
      </c>
      <c r="M1352" s="456" t="str">
        <f>IF(A1352="P",CONCATENATE(INDEX('LŠZ P'!A$2:AP$2000,B1352,3),"/",INDEX('LŠZ P'!A$2:AP$2000,B1352,4)),CONCATENATE(INDEX('LŠZ H'!A$2:AI$2000,B1352,3),"/",INDEX('LŠZ H'!A$2:AI$2000,B1352,4)))</f>
        <v>/</v>
      </c>
      <c r="N1352" s="459" t="e">
        <f>IF(A1352="P",CONCATENATE(INDEX('LŠZ P'!A$2:AP$2000,B1352,23),";",INDEX('LŠZ P'!A$2:AP$2000,B1352,42)),CONCATENATE(INDEX('LŠZ H'!A$2:AI$2000,B1352,23),";",INDEX('LŠZ H'!A$2:AI$2000,B1352,39)))</f>
        <v>#REF!</v>
      </c>
      <c r="O1352" s="464"/>
      <c r="P1352" s="602"/>
    </row>
    <row r="1353" spans="1:16" s="600" customFormat="1" x14ac:dyDescent="0.2">
      <c r="A1353" s="461"/>
      <c r="B1353" s="603"/>
      <c r="C1353" s="454">
        <v>1350</v>
      </c>
      <c r="D1353" s="288">
        <f>IF(A1353="P",INDEX('LŠZ P'!A$2:AP$2000,B1353,11),INDEX('LŠZ H'!A$2:AI$2000,B1353,11))</f>
        <v>0</v>
      </c>
      <c r="E1353" s="456">
        <f>IF(A1353="P",INDEX('LŠZ P'!A$2:AP$2000,B1353,5),INDEX('LŠZ H'!A$2:AI$2000,B1353,5))</f>
        <v>0</v>
      </c>
      <c r="F1353" s="457">
        <f>IF(A1353="P",INDEX('LŠZ P'!A$2:AP$2000,B1353,6),INDEX('LŠZ H'!A$2:AI$2000,B1353,6))</f>
        <v>0</v>
      </c>
      <c r="G1353" s="289">
        <f>IF(A1353="P",INDEX('LŠZ P'!A$2:AP$2000,B1353,21),INDEX('LŠZ H'!A$2:AI$2000,B1353,21))</f>
        <v>0</v>
      </c>
      <c r="H1353" s="457">
        <f>IF(A1353="P",INDEX('LŠZ P'!A$2:AP$2000,B1353,17),INDEX('LŠZ H'!A$2:AI$2000,B1353,17))</f>
        <v>0</v>
      </c>
      <c r="I1353" s="254"/>
      <c r="J1353" s="289">
        <f>IF(A1353="P",INDEX('LŠZ P'!A$2:AP$2000,B1353,2),INDEX('LŠZ H'!A$2:AI$2000,B1353,2))</f>
        <v>0</v>
      </c>
      <c r="K1353" s="458" t="str">
        <f>IF(A1353="P",CONCATENATE(INDEX('LŠZ P'!A$2:AP$2000,B1353,24),",",INDEX('LŠZ P'!A$2:AP$2000,B1353,26)," ",INDEX('LŠZ P'!A$2:AP$2000,B1353,25)),CONCATENATE(INDEX('LŠZ H'!A$2:AI$2000,B1353,24),",",INDEX('LŠZ H'!A$2:AI$2000,B1353,26)," ",INDEX('LŠZ H'!A$2:AI$2000,B1353,25)))</f>
        <v xml:space="preserve">, </v>
      </c>
      <c r="L1353" s="456">
        <f>IF(A1353="P",INDEX('LŠZ P'!A$2:AP$2000,B1353,20),INDEX('LŠZ H'!A$2:AI$2000,B1353,20))</f>
        <v>0</v>
      </c>
      <c r="M1353" s="456" t="str">
        <f>IF(A1353="P",CONCATENATE(INDEX('LŠZ P'!A$2:AP$2000,B1353,3),"/",INDEX('LŠZ P'!A$2:AP$2000,B1353,4)),CONCATENATE(INDEX('LŠZ H'!A$2:AI$2000,B1353,3),"/",INDEX('LŠZ H'!A$2:AI$2000,B1353,4)))</f>
        <v>/</v>
      </c>
      <c r="N1353" s="459" t="e">
        <f>IF(A1353="P",CONCATENATE(INDEX('LŠZ P'!A$2:AP$2000,B1353,23),";",INDEX('LŠZ P'!A$2:AP$2000,B1353,42)),CONCATENATE(INDEX('LŠZ H'!A$2:AI$2000,B1353,23),";",INDEX('LŠZ H'!A$2:AI$2000,B1353,39)))</f>
        <v>#REF!</v>
      </c>
      <c r="O1353" s="464"/>
      <c r="P1353" s="602"/>
    </row>
    <row r="1354" spans="1:16" s="600" customFormat="1" x14ac:dyDescent="0.2">
      <c r="A1354" s="461"/>
      <c r="B1354" s="603"/>
      <c r="C1354" s="454">
        <v>1351</v>
      </c>
      <c r="D1354" s="288">
        <f>IF(A1354="P",INDEX('LŠZ P'!A$2:AP$2000,B1354,11),INDEX('LŠZ H'!A$2:AI$2000,B1354,11))</f>
        <v>0</v>
      </c>
      <c r="E1354" s="456">
        <f>IF(A1354="P",INDEX('LŠZ P'!A$2:AP$2000,B1354,5),INDEX('LŠZ H'!A$2:AI$2000,B1354,5))</f>
        <v>0</v>
      </c>
      <c r="F1354" s="457">
        <f>IF(A1354="P",INDEX('LŠZ P'!A$2:AP$2000,B1354,6),INDEX('LŠZ H'!A$2:AI$2000,B1354,6))</f>
        <v>0</v>
      </c>
      <c r="G1354" s="289">
        <f>IF(A1354="P",INDEX('LŠZ P'!A$2:AP$2000,B1354,21),INDEX('LŠZ H'!A$2:AI$2000,B1354,21))</f>
        <v>0</v>
      </c>
      <c r="H1354" s="457">
        <f>IF(A1354="P",INDEX('LŠZ P'!A$2:AP$2000,B1354,17),INDEX('LŠZ H'!A$2:AI$2000,B1354,17))</f>
        <v>0</v>
      </c>
      <c r="I1354" s="254"/>
      <c r="J1354" s="289">
        <f>IF(A1354="P",INDEX('LŠZ P'!A$2:AP$2000,B1354,2),INDEX('LŠZ H'!A$2:AI$2000,B1354,2))</f>
        <v>0</v>
      </c>
      <c r="K1354" s="458" t="str">
        <f>IF(A1354="P",CONCATENATE(INDEX('LŠZ P'!A$2:AP$2000,B1354,24),",",INDEX('LŠZ P'!A$2:AP$2000,B1354,26)," ",INDEX('LŠZ P'!A$2:AP$2000,B1354,25)),CONCATENATE(INDEX('LŠZ H'!A$2:AI$2000,B1354,24),",",INDEX('LŠZ H'!A$2:AI$2000,B1354,26)," ",INDEX('LŠZ H'!A$2:AI$2000,B1354,25)))</f>
        <v xml:space="preserve">, </v>
      </c>
      <c r="L1354" s="456">
        <f>IF(A1354="P",INDEX('LŠZ P'!A$2:AP$2000,B1354,20),INDEX('LŠZ H'!A$2:AI$2000,B1354,20))</f>
        <v>0</v>
      </c>
      <c r="M1354" s="456" t="str">
        <f>IF(A1354="P",CONCATENATE(INDEX('LŠZ P'!A$2:AP$2000,B1354,3),"/",INDEX('LŠZ P'!A$2:AP$2000,B1354,4)),CONCATENATE(INDEX('LŠZ H'!A$2:AI$2000,B1354,3),"/",INDEX('LŠZ H'!A$2:AI$2000,B1354,4)))</f>
        <v>/</v>
      </c>
      <c r="N1354" s="459" t="e">
        <f>IF(A1354="P",CONCATENATE(INDEX('LŠZ P'!A$2:AP$2000,B1354,23),";",INDEX('LŠZ P'!A$2:AP$2000,B1354,42)),CONCATENATE(INDEX('LŠZ H'!A$2:AI$2000,B1354,23),";",INDEX('LŠZ H'!A$2:AI$2000,B1354,39)))</f>
        <v>#REF!</v>
      </c>
      <c r="O1354" s="464"/>
      <c r="P1354" s="602"/>
    </row>
    <row r="1355" spans="1:16" s="600" customFormat="1" x14ac:dyDescent="0.2">
      <c r="A1355" s="461"/>
      <c r="B1355" s="603"/>
      <c r="C1355" s="454">
        <v>1352</v>
      </c>
      <c r="D1355" s="288">
        <f>IF(A1355="P",INDEX('LŠZ P'!A$2:AP$2000,B1355,11),INDEX('LŠZ H'!A$2:AI$2000,B1355,11))</f>
        <v>0</v>
      </c>
      <c r="E1355" s="456">
        <f>IF(A1355="P",INDEX('LŠZ P'!A$2:AP$2000,B1355,5),INDEX('LŠZ H'!A$2:AI$2000,B1355,5))</f>
        <v>0</v>
      </c>
      <c r="F1355" s="457">
        <f>IF(A1355="P",INDEX('LŠZ P'!A$2:AP$2000,B1355,6),INDEX('LŠZ H'!A$2:AI$2000,B1355,6))</f>
        <v>0</v>
      </c>
      <c r="G1355" s="289">
        <f>IF(A1355="P",INDEX('LŠZ P'!A$2:AP$2000,B1355,21),INDEX('LŠZ H'!A$2:AI$2000,B1355,21))</f>
        <v>0</v>
      </c>
      <c r="H1355" s="457">
        <f>IF(A1355="P",INDEX('LŠZ P'!A$2:AP$2000,B1355,17),INDEX('LŠZ H'!A$2:AI$2000,B1355,17))</f>
        <v>0</v>
      </c>
      <c r="I1355" s="254"/>
      <c r="J1355" s="289">
        <f>IF(A1355="P",INDEX('LŠZ P'!A$2:AP$2000,B1355,2),INDEX('LŠZ H'!A$2:AI$2000,B1355,2))</f>
        <v>0</v>
      </c>
      <c r="K1355" s="458" t="str">
        <f>IF(A1355="P",CONCATENATE(INDEX('LŠZ P'!A$2:AP$2000,B1355,24),",",INDEX('LŠZ P'!A$2:AP$2000,B1355,26)," ",INDEX('LŠZ P'!A$2:AP$2000,B1355,25)),CONCATENATE(INDEX('LŠZ H'!A$2:AI$2000,B1355,24),",",INDEX('LŠZ H'!A$2:AI$2000,B1355,26)," ",INDEX('LŠZ H'!A$2:AI$2000,B1355,25)))</f>
        <v xml:space="preserve">, </v>
      </c>
      <c r="L1355" s="456">
        <f>IF(A1355="P",INDEX('LŠZ P'!A$2:AP$2000,B1355,20),INDEX('LŠZ H'!A$2:AI$2000,B1355,20))</f>
        <v>0</v>
      </c>
      <c r="M1355" s="456" t="str">
        <f>IF(A1355="P",CONCATENATE(INDEX('LŠZ P'!A$2:AP$2000,B1355,3),"/",INDEX('LŠZ P'!A$2:AP$2000,B1355,4)),CONCATENATE(INDEX('LŠZ H'!A$2:AI$2000,B1355,3),"/",INDEX('LŠZ H'!A$2:AI$2000,B1355,4)))</f>
        <v>/</v>
      </c>
      <c r="N1355" s="459" t="e">
        <f>IF(A1355="P",CONCATENATE(INDEX('LŠZ P'!A$2:AP$2000,B1355,23),";",INDEX('LŠZ P'!A$2:AP$2000,B1355,42)),CONCATENATE(INDEX('LŠZ H'!A$2:AI$2000,B1355,23),";",INDEX('LŠZ H'!A$2:AI$2000,B1355,39)))</f>
        <v>#REF!</v>
      </c>
      <c r="O1355" s="464"/>
      <c r="P1355" s="602"/>
    </row>
    <row r="1356" spans="1:16" s="600" customFormat="1" x14ac:dyDescent="0.2">
      <c r="A1356" s="461"/>
      <c r="B1356" s="603"/>
      <c r="C1356" s="454">
        <v>1353</v>
      </c>
      <c r="D1356" s="288">
        <f>IF(A1356="P",INDEX('LŠZ P'!A$2:AP$2000,B1356,11),INDEX('LŠZ H'!A$2:AI$2000,B1356,11))</f>
        <v>0</v>
      </c>
      <c r="E1356" s="456">
        <f>IF(A1356="P",INDEX('LŠZ P'!A$2:AP$2000,B1356,5),INDEX('LŠZ H'!A$2:AI$2000,B1356,5))</f>
        <v>0</v>
      </c>
      <c r="F1356" s="457">
        <f>IF(A1356="P",INDEX('LŠZ P'!A$2:AP$2000,B1356,6),INDEX('LŠZ H'!A$2:AI$2000,B1356,6))</f>
        <v>0</v>
      </c>
      <c r="G1356" s="289">
        <f>IF(A1356="P",INDEX('LŠZ P'!A$2:AP$2000,B1356,21),INDEX('LŠZ H'!A$2:AI$2000,B1356,21))</f>
        <v>0</v>
      </c>
      <c r="H1356" s="457">
        <f>IF(A1356="P",INDEX('LŠZ P'!A$2:AP$2000,B1356,17),INDEX('LŠZ H'!A$2:AI$2000,B1356,17))</f>
        <v>0</v>
      </c>
      <c r="I1356" s="254"/>
      <c r="J1356" s="289">
        <f>IF(A1356="P",INDEX('LŠZ P'!A$2:AP$2000,B1356,2),INDEX('LŠZ H'!A$2:AI$2000,B1356,2))</f>
        <v>0</v>
      </c>
      <c r="K1356" s="458" t="str">
        <f>IF(A1356="P",CONCATENATE(INDEX('LŠZ P'!A$2:AP$2000,B1356,24),",",INDEX('LŠZ P'!A$2:AP$2000,B1356,26)," ",INDEX('LŠZ P'!A$2:AP$2000,B1356,25)),CONCATENATE(INDEX('LŠZ H'!A$2:AI$2000,B1356,24),",",INDEX('LŠZ H'!A$2:AI$2000,B1356,26)," ",INDEX('LŠZ H'!A$2:AI$2000,B1356,25)))</f>
        <v xml:space="preserve">, </v>
      </c>
      <c r="L1356" s="456">
        <f>IF(A1356="P",INDEX('LŠZ P'!A$2:AP$2000,B1356,20),INDEX('LŠZ H'!A$2:AI$2000,B1356,20))</f>
        <v>0</v>
      </c>
      <c r="M1356" s="456" t="str">
        <f>IF(A1356="P",CONCATENATE(INDEX('LŠZ P'!A$2:AP$2000,B1356,3),"/",INDEX('LŠZ P'!A$2:AP$2000,B1356,4)),CONCATENATE(INDEX('LŠZ H'!A$2:AI$2000,B1356,3),"/",INDEX('LŠZ H'!A$2:AI$2000,B1356,4)))</f>
        <v>/</v>
      </c>
      <c r="N1356" s="459" t="e">
        <f>IF(A1356="P",CONCATENATE(INDEX('LŠZ P'!A$2:AP$2000,B1356,23),";",INDEX('LŠZ P'!A$2:AP$2000,B1356,42)),CONCATENATE(INDEX('LŠZ H'!A$2:AI$2000,B1356,23),";",INDEX('LŠZ H'!A$2:AI$2000,B1356,39)))</f>
        <v>#REF!</v>
      </c>
      <c r="O1356" s="464"/>
      <c r="P1356" s="602"/>
    </row>
    <row r="1357" spans="1:16" s="600" customFormat="1" x14ac:dyDescent="0.2">
      <c r="A1357" s="461"/>
      <c r="B1357" s="603"/>
      <c r="C1357" s="454">
        <v>1354</v>
      </c>
      <c r="D1357" s="288">
        <f>IF(A1357="P",INDEX('LŠZ P'!A$2:AP$2000,B1357,11),INDEX('LŠZ H'!A$2:AI$2000,B1357,11))</f>
        <v>0</v>
      </c>
      <c r="E1357" s="456">
        <f>IF(A1357="P",INDEX('LŠZ P'!A$2:AP$2000,B1357,5),INDEX('LŠZ H'!A$2:AI$2000,B1357,5))</f>
        <v>0</v>
      </c>
      <c r="F1357" s="457">
        <f>IF(A1357="P",INDEX('LŠZ P'!A$2:AP$2000,B1357,6),INDEX('LŠZ H'!A$2:AI$2000,B1357,6))</f>
        <v>0</v>
      </c>
      <c r="G1357" s="289">
        <f>IF(A1357="P",INDEX('LŠZ P'!A$2:AP$2000,B1357,21),INDEX('LŠZ H'!A$2:AI$2000,B1357,21))</f>
        <v>0</v>
      </c>
      <c r="H1357" s="457">
        <f>IF(A1357="P",INDEX('LŠZ P'!A$2:AP$2000,B1357,17),INDEX('LŠZ H'!A$2:AI$2000,B1357,17))</f>
        <v>0</v>
      </c>
      <c r="I1357" s="254"/>
      <c r="J1357" s="289">
        <f>IF(A1357="P",INDEX('LŠZ P'!A$2:AP$2000,B1357,2),INDEX('LŠZ H'!A$2:AI$2000,B1357,2))</f>
        <v>0</v>
      </c>
      <c r="K1357" s="458" t="str">
        <f>IF(A1357="P",CONCATENATE(INDEX('LŠZ P'!A$2:AP$2000,B1357,24),",",INDEX('LŠZ P'!A$2:AP$2000,B1357,26)," ",INDEX('LŠZ P'!A$2:AP$2000,B1357,25)),CONCATENATE(INDEX('LŠZ H'!A$2:AI$2000,B1357,24),",",INDEX('LŠZ H'!A$2:AI$2000,B1357,26)," ",INDEX('LŠZ H'!A$2:AI$2000,B1357,25)))</f>
        <v xml:space="preserve">, </v>
      </c>
      <c r="L1357" s="456">
        <f>IF(A1357="P",INDEX('LŠZ P'!A$2:AP$2000,B1357,20),INDEX('LŠZ H'!A$2:AI$2000,B1357,20))</f>
        <v>0</v>
      </c>
      <c r="M1357" s="456" t="str">
        <f>IF(A1357="P",CONCATENATE(INDEX('LŠZ P'!A$2:AP$2000,B1357,3),"/",INDEX('LŠZ P'!A$2:AP$2000,B1357,4)),CONCATENATE(INDEX('LŠZ H'!A$2:AI$2000,B1357,3),"/",INDEX('LŠZ H'!A$2:AI$2000,B1357,4)))</f>
        <v>/</v>
      </c>
      <c r="N1357" s="459" t="e">
        <f>IF(A1357="P",CONCATENATE(INDEX('LŠZ P'!A$2:AP$2000,B1357,23),";",INDEX('LŠZ P'!A$2:AP$2000,B1357,42)),CONCATENATE(INDEX('LŠZ H'!A$2:AI$2000,B1357,23),";",INDEX('LŠZ H'!A$2:AI$2000,B1357,39)))</f>
        <v>#REF!</v>
      </c>
      <c r="O1357" s="464"/>
      <c r="P1357" s="602"/>
    </row>
    <row r="1358" spans="1:16" s="600" customFormat="1" x14ac:dyDescent="0.2">
      <c r="A1358" s="461"/>
      <c r="B1358" s="603"/>
      <c r="C1358" s="454">
        <v>1355</v>
      </c>
      <c r="D1358" s="288">
        <f>IF(A1358="P",INDEX('LŠZ P'!A$2:AP$2000,B1358,11),INDEX('LŠZ H'!A$2:AI$2000,B1358,11))</f>
        <v>0</v>
      </c>
      <c r="E1358" s="456">
        <f>IF(A1358="P",INDEX('LŠZ P'!A$2:AP$2000,B1358,5),INDEX('LŠZ H'!A$2:AI$2000,B1358,5))</f>
        <v>0</v>
      </c>
      <c r="F1358" s="457">
        <f>IF(A1358="P",INDEX('LŠZ P'!A$2:AP$2000,B1358,6),INDEX('LŠZ H'!A$2:AI$2000,B1358,6))</f>
        <v>0</v>
      </c>
      <c r="G1358" s="289">
        <f>IF(A1358="P",INDEX('LŠZ P'!A$2:AP$2000,B1358,21),INDEX('LŠZ H'!A$2:AI$2000,B1358,21))</f>
        <v>0</v>
      </c>
      <c r="H1358" s="457">
        <f>IF(A1358="P",INDEX('LŠZ P'!A$2:AP$2000,B1358,17),INDEX('LŠZ H'!A$2:AI$2000,B1358,17))</f>
        <v>0</v>
      </c>
      <c r="I1358" s="254"/>
      <c r="J1358" s="289">
        <f>IF(A1358="P",INDEX('LŠZ P'!A$2:AP$2000,B1358,2),INDEX('LŠZ H'!A$2:AI$2000,B1358,2))</f>
        <v>0</v>
      </c>
      <c r="K1358" s="458" t="str">
        <f>IF(A1358="P",CONCATENATE(INDEX('LŠZ P'!A$2:AP$2000,B1358,24),",",INDEX('LŠZ P'!A$2:AP$2000,B1358,26)," ",INDEX('LŠZ P'!A$2:AP$2000,B1358,25)),CONCATENATE(INDEX('LŠZ H'!A$2:AI$2000,B1358,24),",",INDEX('LŠZ H'!A$2:AI$2000,B1358,26)," ",INDEX('LŠZ H'!A$2:AI$2000,B1358,25)))</f>
        <v xml:space="preserve">, </v>
      </c>
      <c r="L1358" s="456">
        <f>IF(A1358="P",INDEX('LŠZ P'!A$2:AP$2000,B1358,20),INDEX('LŠZ H'!A$2:AI$2000,B1358,20))</f>
        <v>0</v>
      </c>
      <c r="M1358" s="456" t="str">
        <f>IF(A1358="P",CONCATENATE(INDEX('LŠZ P'!A$2:AP$2000,B1358,3),"/",INDEX('LŠZ P'!A$2:AP$2000,B1358,4)),CONCATENATE(INDEX('LŠZ H'!A$2:AI$2000,B1358,3),"/",INDEX('LŠZ H'!A$2:AI$2000,B1358,4)))</f>
        <v>/</v>
      </c>
      <c r="N1358" s="459" t="e">
        <f>IF(A1358="P",CONCATENATE(INDEX('LŠZ P'!A$2:AP$2000,B1358,23),";",INDEX('LŠZ P'!A$2:AP$2000,B1358,42)),CONCATENATE(INDEX('LŠZ H'!A$2:AI$2000,B1358,23),";",INDEX('LŠZ H'!A$2:AI$2000,B1358,39)))</f>
        <v>#REF!</v>
      </c>
      <c r="O1358" s="464"/>
      <c r="P1358" s="602"/>
    </row>
    <row r="1359" spans="1:16" s="600" customFormat="1" x14ac:dyDescent="0.2">
      <c r="A1359" s="461"/>
      <c r="B1359" s="603"/>
      <c r="C1359" s="454">
        <v>1356</v>
      </c>
      <c r="D1359" s="288">
        <f>IF(A1359="P",INDEX('LŠZ P'!A$2:AP$2000,B1359,11),INDEX('LŠZ H'!A$2:AI$2000,B1359,11))</f>
        <v>0</v>
      </c>
      <c r="E1359" s="456">
        <f>IF(A1359="P",INDEX('LŠZ P'!A$2:AP$2000,B1359,5),INDEX('LŠZ H'!A$2:AI$2000,B1359,5))</f>
        <v>0</v>
      </c>
      <c r="F1359" s="457">
        <f>IF(A1359="P",INDEX('LŠZ P'!A$2:AP$2000,B1359,6),INDEX('LŠZ H'!A$2:AI$2000,B1359,6))</f>
        <v>0</v>
      </c>
      <c r="G1359" s="289">
        <f>IF(A1359="P",INDEX('LŠZ P'!A$2:AP$2000,B1359,21),INDEX('LŠZ H'!A$2:AI$2000,B1359,21))</f>
        <v>0</v>
      </c>
      <c r="H1359" s="457">
        <f>IF(A1359="P",INDEX('LŠZ P'!A$2:AP$2000,B1359,17),INDEX('LŠZ H'!A$2:AI$2000,B1359,17))</f>
        <v>0</v>
      </c>
      <c r="I1359" s="254"/>
      <c r="J1359" s="289">
        <f>IF(A1359="P",INDEX('LŠZ P'!A$2:AP$2000,B1359,2),INDEX('LŠZ H'!A$2:AI$2000,B1359,2))</f>
        <v>0</v>
      </c>
      <c r="K1359" s="458" t="str">
        <f>IF(A1359="P",CONCATENATE(INDEX('LŠZ P'!A$2:AP$2000,B1359,24),",",INDEX('LŠZ P'!A$2:AP$2000,B1359,26)," ",INDEX('LŠZ P'!A$2:AP$2000,B1359,25)),CONCATENATE(INDEX('LŠZ H'!A$2:AI$2000,B1359,24),",",INDEX('LŠZ H'!A$2:AI$2000,B1359,26)," ",INDEX('LŠZ H'!A$2:AI$2000,B1359,25)))</f>
        <v xml:space="preserve">, </v>
      </c>
      <c r="L1359" s="456">
        <f>IF(A1359="P",INDEX('LŠZ P'!A$2:AP$2000,B1359,20),INDEX('LŠZ H'!A$2:AI$2000,B1359,20))</f>
        <v>0</v>
      </c>
      <c r="M1359" s="456" t="str">
        <f>IF(A1359="P",CONCATENATE(INDEX('LŠZ P'!A$2:AP$2000,B1359,3),"/",INDEX('LŠZ P'!A$2:AP$2000,B1359,4)),CONCATENATE(INDEX('LŠZ H'!A$2:AI$2000,B1359,3),"/",INDEX('LŠZ H'!A$2:AI$2000,B1359,4)))</f>
        <v>/</v>
      </c>
      <c r="N1359" s="459" t="e">
        <f>IF(A1359="P",CONCATENATE(INDEX('LŠZ P'!A$2:AP$2000,B1359,23),";",INDEX('LŠZ P'!A$2:AP$2000,B1359,42)),CONCATENATE(INDEX('LŠZ H'!A$2:AI$2000,B1359,23),";",INDEX('LŠZ H'!A$2:AI$2000,B1359,39)))</f>
        <v>#REF!</v>
      </c>
      <c r="O1359" s="464"/>
      <c r="P1359" s="602"/>
    </row>
    <row r="1360" spans="1:16" s="600" customFormat="1" x14ac:dyDescent="0.2">
      <c r="A1360" s="461"/>
      <c r="B1360" s="603"/>
      <c r="C1360" s="454">
        <v>1357</v>
      </c>
      <c r="D1360" s="288">
        <f>IF(A1360="P",INDEX('LŠZ P'!A$2:AP$2000,B1360,11),INDEX('LŠZ H'!A$2:AI$2000,B1360,11))</f>
        <v>0</v>
      </c>
      <c r="E1360" s="456">
        <f>IF(A1360="P",INDEX('LŠZ P'!A$2:AP$2000,B1360,5),INDEX('LŠZ H'!A$2:AI$2000,B1360,5))</f>
        <v>0</v>
      </c>
      <c r="F1360" s="457">
        <f>IF(A1360="P",INDEX('LŠZ P'!A$2:AP$2000,B1360,6),INDEX('LŠZ H'!A$2:AI$2000,B1360,6))</f>
        <v>0</v>
      </c>
      <c r="G1360" s="289">
        <f>IF(A1360="P",INDEX('LŠZ P'!A$2:AP$2000,B1360,21),INDEX('LŠZ H'!A$2:AI$2000,B1360,21))</f>
        <v>0</v>
      </c>
      <c r="H1360" s="457">
        <f>IF(A1360="P",INDEX('LŠZ P'!A$2:AP$2000,B1360,17),INDEX('LŠZ H'!A$2:AI$2000,B1360,17))</f>
        <v>0</v>
      </c>
      <c r="I1360" s="254"/>
      <c r="J1360" s="289">
        <f>IF(A1360="P",INDEX('LŠZ P'!A$2:AP$2000,B1360,2),INDEX('LŠZ H'!A$2:AI$2000,B1360,2))</f>
        <v>0</v>
      </c>
      <c r="K1360" s="458" t="str">
        <f>IF(A1360="P",CONCATENATE(INDEX('LŠZ P'!A$2:AP$2000,B1360,24),",",INDEX('LŠZ P'!A$2:AP$2000,B1360,26)," ",INDEX('LŠZ P'!A$2:AP$2000,B1360,25)),CONCATENATE(INDEX('LŠZ H'!A$2:AI$2000,B1360,24),",",INDEX('LŠZ H'!A$2:AI$2000,B1360,26)," ",INDEX('LŠZ H'!A$2:AI$2000,B1360,25)))</f>
        <v xml:space="preserve">, </v>
      </c>
      <c r="L1360" s="456">
        <f>IF(A1360="P",INDEX('LŠZ P'!A$2:AP$2000,B1360,20),INDEX('LŠZ H'!A$2:AI$2000,B1360,20))</f>
        <v>0</v>
      </c>
      <c r="M1360" s="456" t="str">
        <f>IF(A1360="P",CONCATENATE(INDEX('LŠZ P'!A$2:AP$2000,B1360,3),"/",INDEX('LŠZ P'!A$2:AP$2000,B1360,4)),CONCATENATE(INDEX('LŠZ H'!A$2:AI$2000,B1360,3),"/",INDEX('LŠZ H'!A$2:AI$2000,B1360,4)))</f>
        <v>/</v>
      </c>
      <c r="N1360" s="459" t="e">
        <f>IF(A1360="P",CONCATENATE(INDEX('LŠZ P'!A$2:AP$2000,B1360,23),";",INDEX('LŠZ P'!A$2:AP$2000,B1360,42)),CONCATENATE(INDEX('LŠZ H'!A$2:AI$2000,B1360,23),";",INDEX('LŠZ H'!A$2:AI$2000,B1360,39)))</f>
        <v>#REF!</v>
      </c>
      <c r="O1360" s="464"/>
      <c r="P1360" s="602"/>
    </row>
    <row r="1361" spans="1:16" s="600" customFormat="1" x14ac:dyDescent="0.2">
      <c r="A1361" s="461"/>
      <c r="B1361" s="603"/>
      <c r="C1361" s="454">
        <v>1358</v>
      </c>
      <c r="D1361" s="288">
        <f>IF(A1361="P",INDEX('LŠZ P'!A$2:AP$2000,B1361,11),INDEX('LŠZ H'!A$2:AI$2000,B1361,11))</f>
        <v>0</v>
      </c>
      <c r="E1361" s="456">
        <f>IF(A1361="P",INDEX('LŠZ P'!A$2:AP$2000,B1361,5),INDEX('LŠZ H'!A$2:AI$2000,B1361,5))</f>
        <v>0</v>
      </c>
      <c r="F1361" s="457">
        <f>IF(A1361="P",INDEX('LŠZ P'!A$2:AP$2000,B1361,6),INDEX('LŠZ H'!A$2:AI$2000,B1361,6))</f>
        <v>0</v>
      </c>
      <c r="G1361" s="289">
        <f>IF(A1361="P",INDEX('LŠZ P'!A$2:AP$2000,B1361,21),INDEX('LŠZ H'!A$2:AI$2000,B1361,21))</f>
        <v>0</v>
      </c>
      <c r="H1361" s="457">
        <f>IF(A1361="P",INDEX('LŠZ P'!A$2:AP$2000,B1361,17),INDEX('LŠZ H'!A$2:AI$2000,B1361,17))</f>
        <v>0</v>
      </c>
      <c r="I1361" s="254"/>
      <c r="J1361" s="289">
        <f>IF(A1361="P",INDEX('LŠZ P'!A$2:AP$2000,B1361,2),INDEX('LŠZ H'!A$2:AI$2000,B1361,2))</f>
        <v>0</v>
      </c>
      <c r="K1361" s="458" t="str">
        <f>IF(A1361="P",CONCATENATE(INDEX('LŠZ P'!A$2:AP$2000,B1361,24),",",INDEX('LŠZ P'!A$2:AP$2000,B1361,26)," ",INDEX('LŠZ P'!A$2:AP$2000,B1361,25)),CONCATENATE(INDEX('LŠZ H'!A$2:AI$2000,B1361,24),",",INDEX('LŠZ H'!A$2:AI$2000,B1361,26)," ",INDEX('LŠZ H'!A$2:AI$2000,B1361,25)))</f>
        <v xml:space="preserve">, </v>
      </c>
      <c r="L1361" s="456">
        <f>IF(A1361="P",INDEX('LŠZ P'!A$2:AP$2000,B1361,20),INDEX('LŠZ H'!A$2:AI$2000,B1361,20))</f>
        <v>0</v>
      </c>
      <c r="M1361" s="456" t="str">
        <f>IF(A1361="P",CONCATENATE(INDEX('LŠZ P'!A$2:AP$2000,B1361,3),"/",INDEX('LŠZ P'!A$2:AP$2000,B1361,4)),CONCATENATE(INDEX('LŠZ H'!A$2:AI$2000,B1361,3),"/",INDEX('LŠZ H'!A$2:AI$2000,B1361,4)))</f>
        <v>/</v>
      </c>
      <c r="N1361" s="459" t="e">
        <f>IF(A1361="P",CONCATENATE(INDEX('LŠZ P'!A$2:AP$2000,B1361,23),";",INDEX('LŠZ P'!A$2:AP$2000,B1361,42)),CONCATENATE(INDEX('LŠZ H'!A$2:AI$2000,B1361,23),";",INDEX('LŠZ H'!A$2:AI$2000,B1361,39)))</f>
        <v>#REF!</v>
      </c>
      <c r="O1361" s="464"/>
      <c r="P1361" s="602"/>
    </row>
    <row r="1362" spans="1:16" s="600" customFormat="1" x14ac:dyDescent="0.2">
      <c r="A1362" s="461"/>
      <c r="B1362" s="603"/>
      <c r="C1362" s="454">
        <v>1359</v>
      </c>
      <c r="D1362" s="288">
        <f>IF(A1362="P",INDEX('LŠZ P'!A$2:AP$2000,B1362,11),INDEX('LŠZ H'!A$2:AI$2000,B1362,11))</f>
        <v>0</v>
      </c>
      <c r="E1362" s="456">
        <f>IF(A1362="P",INDEX('LŠZ P'!A$2:AP$2000,B1362,5),INDEX('LŠZ H'!A$2:AI$2000,B1362,5))</f>
        <v>0</v>
      </c>
      <c r="F1362" s="457">
        <f>IF(A1362="P",INDEX('LŠZ P'!A$2:AP$2000,B1362,6),INDEX('LŠZ H'!A$2:AI$2000,B1362,6))</f>
        <v>0</v>
      </c>
      <c r="G1362" s="289">
        <f>IF(A1362="P",INDEX('LŠZ P'!A$2:AP$2000,B1362,21),INDEX('LŠZ H'!A$2:AI$2000,B1362,21))</f>
        <v>0</v>
      </c>
      <c r="H1362" s="457">
        <f>IF(A1362="P",INDEX('LŠZ P'!A$2:AP$2000,B1362,17),INDEX('LŠZ H'!A$2:AI$2000,B1362,17))</f>
        <v>0</v>
      </c>
      <c r="I1362" s="254"/>
      <c r="J1362" s="289">
        <f>IF(A1362="P",INDEX('LŠZ P'!A$2:AP$2000,B1362,2),INDEX('LŠZ H'!A$2:AI$2000,B1362,2))</f>
        <v>0</v>
      </c>
      <c r="K1362" s="458" t="str">
        <f>IF(A1362="P",CONCATENATE(INDEX('LŠZ P'!A$2:AP$2000,B1362,24),",",INDEX('LŠZ P'!A$2:AP$2000,B1362,26)," ",INDEX('LŠZ P'!A$2:AP$2000,B1362,25)),CONCATENATE(INDEX('LŠZ H'!A$2:AI$2000,B1362,24),",",INDEX('LŠZ H'!A$2:AI$2000,B1362,26)," ",INDEX('LŠZ H'!A$2:AI$2000,B1362,25)))</f>
        <v xml:space="preserve">, </v>
      </c>
      <c r="L1362" s="456">
        <f>IF(A1362="P",INDEX('LŠZ P'!A$2:AP$2000,B1362,20),INDEX('LŠZ H'!A$2:AI$2000,B1362,20))</f>
        <v>0</v>
      </c>
      <c r="M1362" s="456" t="str">
        <f>IF(A1362="P",CONCATENATE(INDEX('LŠZ P'!A$2:AP$2000,B1362,3),"/",INDEX('LŠZ P'!A$2:AP$2000,B1362,4)),CONCATENATE(INDEX('LŠZ H'!A$2:AI$2000,B1362,3),"/",INDEX('LŠZ H'!A$2:AI$2000,B1362,4)))</f>
        <v>/</v>
      </c>
      <c r="N1362" s="459" t="e">
        <f>IF(A1362="P",CONCATENATE(INDEX('LŠZ P'!A$2:AP$2000,B1362,23),";",INDEX('LŠZ P'!A$2:AP$2000,B1362,42)),CONCATENATE(INDEX('LŠZ H'!A$2:AI$2000,B1362,23),";",INDEX('LŠZ H'!A$2:AI$2000,B1362,39)))</f>
        <v>#REF!</v>
      </c>
      <c r="O1362" s="464"/>
      <c r="P1362" s="602"/>
    </row>
    <row r="1363" spans="1:16" s="600" customFormat="1" x14ac:dyDescent="0.2">
      <c r="A1363" s="461"/>
      <c r="B1363" s="603"/>
      <c r="C1363" s="454">
        <v>1360</v>
      </c>
      <c r="D1363" s="288">
        <f>IF(A1363="P",INDEX('LŠZ P'!A$2:AP$2000,B1363,11),INDEX('LŠZ H'!A$2:AI$2000,B1363,11))</f>
        <v>0</v>
      </c>
      <c r="E1363" s="456">
        <f>IF(A1363="P",INDEX('LŠZ P'!A$2:AP$2000,B1363,5),INDEX('LŠZ H'!A$2:AI$2000,B1363,5))</f>
        <v>0</v>
      </c>
      <c r="F1363" s="457">
        <f>IF(A1363="P",INDEX('LŠZ P'!A$2:AP$2000,B1363,6),INDEX('LŠZ H'!A$2:AI$2000,B1363,6))</f>
        <v>0</v>
      </c>
      <c r="G1363" s="289">
        <f>IF(A1363="P",INDEX('LŠZ P'!A$2:AP$2000,B1363,21),INDEX('LŠZ H'!A$2:AI$2000,B1363,21))</f>
        <v>0</v>
      </c>
      <c r="H1363" s="457">
        <f>IF(A1363="P",INDEX('LŠZ P'!A$2:AP$2000,B1363,17),INDEX('LŠZ H'!A$2:AI$2000,B1363,17))</f>
        <v>0</v>
      </c>
      <c r="I1363" s="254"/>
      <c r="J1363" s="289">
        <f>IF(A1363="P",INDEX('LŠZ P'!A$2:AP$2000,B1363,2),INDEX('LŠZ H'!A$2:AI$2000,B1363,2))</f>
        <v>0</v>
      </c>
      <c r="K1363" s="458" t="str">
        <f>IF(A1363="P",CONCATENATE(INDEX('LŠZ P'!A$2:AP$2000,B1363,24),",",INDEX('LŠZ P'!A$2:AP$2000,B1363,26)," ",INDEX('LŠZ P'!A$2:AP$2000,B1363,25)),CONCATENATE(INDEX('LŠZ H'!A$2:AI$2000,B1363,24),",",INDEX('LŠZ H'!A$2:AI$2000,B1363,26)," ",INDEX('LŠZ H'!A$2:AI$2000,B1363,25)))</f>
        <v xml:space="preserve">, </v>
      </c>
      <c r="L1363" s="456">
        <f>IF(A1363="P",INDEX('LŠZ P'!A$2:AP$2000,B1363,20),INDEX('LŠZ H'!A$2:AI$2000,B1363,20))</f>
        <v>0</v>
      </c>
      <c r="M1363" s="456" t="str">
        <f>IF(A1363="P",CONCATENATE(INDEX('LŠZ P'!A$2:AP$2000,B1363,3),"/",INDEX('LŠZ P'!A$2:AP$2000,B1363,4)),CONCATENATE(INDEX('LŠZ H'!A$2:AI$2000,B1363,3),"/",INDEX('LŠZ H'!A$2:AI$2000,B1363,4)))</f>
        <v>/</v>
      </c>
      <c r="N1363" s="459" t="e">
        <f>IF(A1363="P",CONCATENATE(INDEX('LŠZ P'!A$2:AP$2000,B1363,23),";",INDEX('LŠZ P'!A$2:AP$2000,B1363,42)),CONCATENATE(INDEX('LŠZ H'!A$2:AI$2000,B1363,23),";",INDEX('LŠZ H'!A$2:AI$2000,B1363,39)))</f>
        <v>#REF!</v>
      </c>
      <c r="O1363" s="464"/>
      <c r="P1363" s="602"/>
    </row>
    <row r="1364" spans="1:16" s="600" customFormat="1" x14ac:dyDescent="0.2">
      <c r="A1364" s="461"/>
      <c r="B1364" s="603"/>
      <c r="C1364" s="454">
        <v>1361</v>
      </c>
      <c r="D1364" s="288">
        <f>IF(A1364="P",INDEX('LŠZ P'!A$2:AP$2000,B1364,11),INDEX('LŠZ H'!A$2:AI$2000,B1364,11))</f>
        <v>0</v>
      </c>
      <c r="E1364" s="456">
        <f>IF(A1364="P",INDEX('LŠZ P'!A$2:AP$2000,B1364,5),INDEX('LŠZ H'!A$2:AI$2000,B1364,5))</f>
        <v>0</v>
      </c>
      <c r="F1364" s="457">
        <f>IF(A1364="P",INDEX('LŠZ P'!A$2:AP$2000,B1364,6),INDEX('LŠZ H'!A$2:AI$2000,B1364,6))</f>
        <v>0</v>
      </c>
      <c r="G1364" s="289">
        <f>IF(A1364="P",INDEX('LŠZ P'!A$2:AP$2000,B1364,21),INDEX('LŠZ H'!A$2:AI$2000,B1364,21))</f>
        <v>0</v>
      </c>
      <c r="H1364" s="457">
        <f>IF(A1364="P",INDEX('LŠZ P'!A$2:AP$2000,B1364,17),INDEX('LŠZ H'!A$2:AI$2000,B1364,17))</f>
        <v>0</v>
      </c>
      <c r="I1364" s="254"/>
      <c r="J1364" s="289">
        <f>IF(A1364="P",INDEX('LŠZ P'!A$2:AP$2000,B1364,2),INDEX('LŠZ H'!A$2:AI$2000,B1364,2))</f>
        <v>0</v>
      </c>
      <c r="K1364" s="458" t="str">
        <f>IF(A1364="P",CONCATENATE(INDEX('LŠZ P'!A$2:AP$2000,B1364,24),",",INDEX('LŠZ P'!A$2:AP$2000,B1364,26)," ",INDEX('LŠZ P'!A$2:AP$2000,B1364,25)),CONCATENATE(INDEX('LŠZ H'!A$2:AI$2000,B1364,24),",",INDEX('LŠZ H'!A$2:AI$2000,B1364,26)," ",INDEX('LŠZ H'!A$2:AI$2000,B1364,25)))</f>
        <v xml:space="preserve">, </v>
      </c>
      <c r="L1364" s="456">
        <f>IF(A1364="P",INDEX('LŠZ P'!A$2:AP$2000,B1364,20),INDEX('LŠZ H'!A$2:AI$2000,B1364,20))</f>
        <v>0</v>
      </c>
      <c r="M1364" s="456" t="str">
        <f>IF(A1364="P",CONCATENATE(INDEX('LŠZ P'!A$2:AP$2000,B1364,3),"/",INDEX('LŠZ P'!A$2:AP$2000,B1364,4)),CONCATENATE(INDEX('LŠZ H'!A$2:AI$2000,B1364,3),"/",INDEX('LŠZ H'!A$2:AI$2000,B1364,4)))</f>
        <v>/</v>
      </c>
      <c r="N1364" s="459" t="e">
        <f>IF(A1364="P",CONCATENATE(INDEX('LŠZ P'!A$2:AP$2000,B1364,23),";",INDEX('LŠZ P'!A$2:AP$2000,B1364,42)),CONCATENATE(INDEX('LŠZ H'!A$2:AI$2000,B1364,23),";",INDEX('LŠZ H'!A$2:AI$2000,B1364,39)))</f>
        <v>#REF!</v>
      </c>
      <c r="O1364" s="464"/>
      <c r="P1364" s="602"/>
    </row>
    <row r="1365" spans="1:16" s="600" customFormat="1" x14ac:dyDescent="0.2">
      <c r="A1365" s="461"/>
      <c r="B1365" s="603"/>
      <c r="C1365" s="454">
        <v>1362</v>
      </c>
      <c r="D1365" s="288">
        <f>IF(A1365="P",INDEX('LŠZ P'!A$2:AP$2000,B1365,11),INDEX('LŠZ H'!A$2:AI$2000,B1365,11))</f>
        <v>0</v>
      </c>
      <c r="E1365" s="456">
        <f>IF(A1365="P",INDEX('LŠZ P'!A$2:AP$2000,B1365,5),INDEX('LŠZ H'!A$2:AI$2000,B1365,5))</f>
        <v>0</v>
      </c>
      <c r="F1365" s="457">
        <f>IF(A1365="P",INDEX('LŠZ P'!A$2:AP$2000,B1365,6),INDEX('LŠZ H'!A$2:AI$2000,B1365,6))</f>
        <v>0</v>
      </c>
      <c r="G1365" s="289">
        <f>IF(A1365="P",INDEX('LŠZ P'!A$2:AP$2000,B1365,21),INDEX('LŠZ H'!A$2:AI$2000,B1365,21))</f>
        <v>0</v>
      </c>
      <c r="H1365" s="457">
        <f>IF(A1365="P",INDEX('LŠZ P'!A$2:AP$2000,B1365,17),INDEX('LŠZ H'!A$2:AI$2000,B1365,17))</f>
        <v>0</v>
      </c>
      <c r="I1365" s="254"/>
      <c r="J1365" s="289">
        <f>IF(A1365="P",INDEX('LŠZ P'!A$2:AP$2000,B1365,2),INDEX('LŠZ H'!A$2:AI$2000,B1365,2))</f>
        <v>0</v>
      </c>
      <c r="K1365" s="458" t="str">
        <f>IF(A1365="P",CONCATENATE(INDEX('LŠZ P'!A$2:AP$2000,B1365,24),",",INDEX('LŠZ P'!A$2:AP$2000,B1365,26)," ",INDEX('LŠZ P'!A$2:AP$2000,B1365,25)),CONCATENATE(INDEX('LŠZ H'!A$2:AI$2000,B1365,24),",",INDEX('LŠZ H'!A$2:AI$2000,B1365,26)," ",INDEX('LŠZ H'!A$2:AI$2000,B1365,25)))</f>
        <v xml:space="preserve">, </v>
      </c>
      <c r="L1365" s="456">
        <f>IF(A1365="P",INDEX('LŠZ P'!A$2:AP$2000,B1365,20),INDEX('LŠZ H'!A$2:AI$2000,B1365,20))</f>
        <v>0</v>
      </c>
      <c r="M1365" s="456" t="str">
        <f>IF(A1365="P",CONCATENATE(INDEX('LŠZ P'!A$2:AP$2000,B1365,3),"/",INDEX('LŠZ P'!A$2:AP$2000,B1365,4)),CONCATENATE(INDEX('LŠZ H'!A$2:AI$2000,B1365,3),"/",INDEX('LŠZ H'!A$2:AI$2000,B1365,4)))</f>
        <v>/</v>
      </c>
      <c r="N1365" s="459" t="e">
        <f>IF(A1365="P",CONCATENATE(INDEX('LŠZ P'!A$2:AP$2000,B1365,23),";",INDEX('LŠZ P'!A$2:AP$2000,B1365,42)),CONCATENATE(INDEX('LŠZ H'!A$2:AI$2000,B1365,23),";",INDEX('LŠZ H'!A$2:AI$2000,B1365,39)))</f>
        <v>#REF!</v>
      </c>
      <c r="O1365" s="464"/>
      <c r="P1365" s="602"/>
    </row>
    <row r="1366" spans="1:16" s="600" customFormat="1" x14ac:dyDescent="0.2">
      <c r="A1366" s="461"/>
      <c r="B1366" s="603"/>
      <c r="C1366" s="454">
        <v>1363</v>
      </c>
      <c r="D1366" s="288">
        <f>IF(A1366="P",INDEX('LŠZ P'!A$2:AP$2000,B1366,11),INDEX('LŠZ H'!A$2:AI$2000,B1366,11))</f>
        <v>0</v>
      </c>
      <c r="E1366" s="456">
        <f>IF(A1366="P",INDEX('LŠZ P'!A$2:AP$2000,B1366,5),INDEX('LŠZ H'!A$2:AI$2000,B1366,5))</f>
        <v>0</v>
      </c>
      <c r="F1366" s="457">
        <f>IF(A1366="P",INDEX('LŠZ P'!A$2:AP$2000,B1366,6),INDEX('LŠZ H'!A$2:AI$2000,B1366,6))</f>
        <v>0</v>
      </c>
      <c r="G1366" s="289">
        <f>IF(A1366="P",INDEX('LŠZ P'!A$2:AP$2000,B1366,21),INDEX('LŠZ H'!A$2:AI$2000,B1366,21))</f>
        <v>0</v>
      </c>
      <c r="H1366" s="457">
        <f>IF(A1366="P",INDEX('LŠZ P'!A$2:AP$2000,B1366,17),INDEX('LŠZ H'!A$2:AI$2000,B1366,17))</f>
        <v>0</v>
      </c>
      <c r="I1366" s="254"/>
      <c r="J1366" s="289">
        <f>IF(A1366="P",INDEX('LŠZ P'!A$2:AP$2000,B1366,2),INDEX('LŠZ H'!A$2:AI$2000,B1366,2))</f>
        <v>0</v>
      </c>
      <c r="K1366" s="458" t="str">
        <f>IF(A1366="P",CONCATENATE(INDEX('LŠZ P'!A$2:AP$2000,B1366,24),",",INDEX('LŠZ P'!A$2:AP$2000,B1366,26)," ",INDEX('LŠZ P'!A$2:AP$2000,B1366,25)),CONCATENATE(INDEX('LŠZ H'!A$2:AI$2000,B1366,24),",",INDEX('LŠZ H'!A$2:AI$2000,B1366,26)," ",INDEX('LŠZ H'!A$2:AI$2000,B1366,25)))</f>
        <v xml:space="preserve">, </v>
      </c>
      <c r="L1366" s="456">
        <f>IF(A1366="P",INDEX('LŠZ P'!A$2:AP$2000,B1366,20),INDEX('LŠZ H'!A$2:AI$2000,B1366,20))</f>
        <v>0</v>
      </c>
      <c r="M1366" s="456" t="str">
        <f>IF(A1366="P",CONCATENATE(INDEX('LŠZ P'!A$2:AP$2000,B1366,3),"/",INDEX('LŠZ P'!A$2:AP$2000,B1366,4)),CONCATENATE(INDEX('LŠZ H'!A$2:AI$2000,B1366,3),"/",INDEX('LŠZ H'!A$2:AI$2000,B1366,4)))</f>
        <v>/</v>
      </c>
      <c r="N1366" s="459" t="e">
        <f>IF(A1366="P",CONCATENATE(INDEX('LŠZ P'!A$2:AP$2000,B1366,23),";",INDEX('LŠZ P'!A$2:AP$2000,B1366,42)),CONCATENATE(INDEX('LŠZ H'!A$2:AI$2000,B1366,23),";",INDEX('LŠZ H'!A$2:AI$2000,B1366,39)))</f>
        <v>#REF!</v>
      </c>
      <c r="O1366" s="464"/>
      <c r="P1366" s="602"/>
    </row>
    <row r="1367" spans="1:16" s="600" customFormat="1" x14ac:dyDescent="0.2">
      <c r="A1367" s="461"/>
      <c r="B1367" s="603"/>
      <c r="C1367" s="454">
        <v>1364</v>
      </c>
      <c r="D1367" s="288">
        <f>IF(A1367="P",INDEX('LŠZ P'!A$2:AP$2000,B1367,11),INDEX('LŠZ H'!A$2:AI$2000,B1367,11))</f>
        <v>0</v>
      </c>
      <c r="E1367" s="456">
        <f>IF(A1367="P",INDEX('LŠZ P'!A$2:AP$2000,B1367,5),INDEX('LŠZ H'!A$2:AI$2000,B1367,5))</f>
        <v>0</v>
      </c>
      <c r="F1367" s="457">
        <f>IF(A1367="P",INDEX('LŠZ P'!A$2:AP$2000,B1367,6),INDEX('LŠZ H'!A$2:AI$2000,B1367,6))</f>
        <v>0</v>
      </c>
      <c r="G1367" s="289">
        <f>IF(A1367="P",INDEX('LŠZ P'!A$2:AP$2000,B1367,21),INDEX('LŠZ H'!A$2:AI$2000,B1367,21))</f>
        <v>0</v>
      </c>
      <c r="H1367" s="457">
        <f>IF(A1367="P",INDEX('LŠZ P'!A$2:AP$2000,B1367,17),INDEX('LŠZ H'!A$2:AI$2000,B1367,17))</f>
        <v>0</v>
      </c>
      <c r="I1367" s="254"/>
      <c r="J1367" s="289">
        <f>IF(A1367="P",INDEX('LŠZ P'!A$2:AP$2000,B1367,2),INDEX('LŠZ H'!A$2:AI$2000,B1367,2))</f>
        <v>0</v>
      </c>
      <c r="K1367" s="458" t="str">
        <f>IF(A1367="P",CONCATENATE(INDEX('LŠZ P'!A$2:AP$2000,B1367,24),",",INDEX('LŠZ P'!A$2:AP$2000,B1367,26)," ",INDEX('LŠZ P'!A$2:AP$2000,B1367,25)),CONCATENATE(INDEX('LŠZ H'!A$2:AI$2000,B1367,24),",",INDEX('LŠZ H'!A$2:AI$2000,B1367,26)," ",INDEX('LŠZ H'!A$2:AI$2000,B1367,25)))</f>
        <v xml:space="preserve">, </v>
      </c>
      <c r="L1367" s="456">
        <f>IF(A1367="P",INDEX('LŠZ P'!A$2:AP$2000,B1367,20),INDEX('LŠZ H'!A$2:AI$2000,B1367,20))</f>
        <v>0</v>
      </c>
      <c r="M1367" s="456" t="str">
        <f>IF(A1367="P",CONCATENATE(INDEX('LŠZ P'!A$2:AP$2000,B1367,3),"/",INDEX('LŠZ P'!A$2:AP$2000,B1367,4)),CONCATENATE(INDEX('LŠZ H'!A$2:AI$2000,B1367,3),"/",INDEX('LŠZ H'!A$2:AI$2000,B1367,4)))</f>
        <v>/</v>
      </c>
      <c r="N1367" s="459" t="e">
        <f>IF(A1367="P",CONCATENATE(INDEX('LŠZ P'!A$2:AP$2000,B1367,23),";",INDEX('LŠZ P'!A$2:AP$2000,B1367,42)),CONCATENATE(INDEX('LŠZ H'!A$2:AI$2000,B1367,23),";",INDEX('LŠZ H'!A$2:AI$2000,B1367,39)))</f>
        <v>#REF!</v>
      </c>
      <c r="O1367" s="464"/>
      <c r="P1367" s="602"/>
    </row>
    <row r="1368" spans="1:16" s="600" customFormat="1" x14ac:dyDescent="0.2">
      <c r="A1368" s="461"/>
      <c r="B1368" s="603"/>
      <c r="C1368" s="454">
        <v>1365</v>
      </c>
      <c r="D1368" s="288">
        <f>IF(A1368="P",INDEX('LŠZ P'!A$2:AP$2000,B1368,11),INDEX('LŠZ H'!A$2:AI$2000,B1368,11))</f>
        <v>0</v>
      </c>
      <c r="E1368" s="456">
        <f>IF(A1368="P",INDEX('LŠZ P'!A$2:AP$2000,B1368,5),INDEX('LŠZ H'!A$2:AI$2000,B1368,5))</f>
        <v>0</v>
      </c>
      <c r="F1368" s="457">
        <f>IF(A1368="P",INDEX('LŠZ P'!A$2:AP$2000,B1368,6),INDEX('LŠZ H'!A$2:AI$2000,B1368,6))</f>
        <v>0</v>
      </c>
      <c r="G1368" s="289">
        <f>IF(A1368="P",INDEX('LŠZ P'!A$2:AP$2000,B1368,21),INDEX('LŠZ H'!A$2:AI$2000,B1368,21))</f>
        <v>0</v>
      </c>
      <c r="H1368" s="457">
        <f>IF(A1368="P",INDEX('LŠZ P'!A$2:AP$2000,B1368,17),INDEX('LŠZ H'!A$2:AI$2000,B1368,17))</f>
        <v>0</v>
      </c>
      <c r="I1368" s="254"/>
      <c r="J1368" s="289">
        <f>IF(A1368="P",INDEX('LŠZ P'!A$2:AP$2000,B1368,2),INDEX('LŠZ H'!A$2:AI$2000,B1368,2))</f>
        <v>0</v>
      </c>
      <c r="K1368" s="458" t="str">
        <f>IF(A1368="P",CONCATENATE(INDEX('LŠZ P'!A$2:AP$2000,B1368,24),",",INDEX('LŠZ P'!A$2:AP$2000,B1368,26)," ",INDEX('LŠZ P'!A$2:AP$2000,B1368,25)),CONCATENATE(INDEX('LŠZ H'!A$2:AI$2000,B1368,24),",",INDEX('LŠZ H'!A$2:AI$2000,B1368,26)," ",INDEX('LŠZ H'!A$2:AI$2000,B1368,25)))</f>
        <v xml:space="preserve">, </v>
      </c>
      <c r="L1368" s="456">
        <f>IF(A1368="P",INDEX('LŠZ P'!A$2:AP$2000,B1368,20),INDEX('LŠZ H'!A$2:AI$2000,B1368,20))</f>
        <v>0</v>
      </c>
      <c r="M1368" s="456" t="str">
        <f>IF(A1368="P",CONCATENATE(INDEX('LŠZ P'!A$2:AP$2000,B1368,3),"/",INDEX('LŠZ P'!A$2:AP$2000,B1368,4)),CONCATENATE(INDEX('LŠZ H'!A$2:AI$2000,B1368,3),"/",INDEX('LŠZ H'!A$2:AI$2000,B1368,4)))</f>
        <v>/</v>
      </c>
      <c r="N1368" s="459" t="e">
        <f>IF(A1368="P",CONCATENATE(INDEX('LŠZ P'!A$2:AP$2000,B1368,23),";",INDEX('LŠZ P'!A$2:AP$2000,B1368,42)),CONCATENATE(INDEX('LŠZ H'!A$2:AI$2000,B1368,23),";",INDEX('LŠZ H'!A$2:AI$2000,B1368,39)))</f>
        <v>#REF!</v>
      </c>
      <c r="O1368" s="464"/>
      <c r="P1368" s="602"/>
    </row>
    <row r="1369" spans="1:16" s="600" customFormat="1" x14ac:dyDescent="0.2">
      <c r="A1369" s="461"/>
      <c r="B1369" s="603"/>
      <c r="C1369" s="454">
        <v>1366</v>
      </c>
      <c r="D1369" s="288">
        <f>IF(A1369="P",INDEX('LŠZ P'!A$2:AP$2000,B1369,11),INDEX('LŠZ H'!A$2:AI$2000,B1369,11))</f>
        <v>0</v>
      </c>
      <c r="E1369" s="456">
        <f>IF(A1369="P",INDEX('LŠZ P'!A$2:AP$2000,B1369,5),INDEX('LŠZ H'!A$2:AI$2000,B1369,5))</f>
        <v>0</v>
      </c>
      <c r="F1369" s="457">
        <f>IF(A1369="P",INDEX('LŠZ P'!A$2:AP$2000,B1369,6),INDEX('LŠZ H'!A$2:AI$2000,B1369,6))</f>
        <v>0</v>
      </c>
      <c r="G1369" s="289">
        <f>IF(A1369="P",INDEX('LŠZ P'!A$2:AP$2000,B1369,21),INDEX('LŠZ H'!A$2:AI$2000,B1369,21))</f>
        <v>0</v>
      </c>
      <c r="H1369" s="457">
        <f>IF(A1369="P",INDEX('LŠZ P'!A$2:AP$2000,B1369,17),INDEX('LŠZ H'!A$2:AI$2000,B1369,17))</f>
        <v>0</v>
      </c>
      <c r="I1369" s="254"/>
      <c r="J1369" s="289">
        <f>IF(A1369="P",INDEX('LŠZ P'!A$2:AP$2000,B1369,2),INDEX('LŠZ H'!A$2:AI$2000,B1369,2))</f>
        <v>0</v>
      </c>
      <c r="K1369" s="458" t="str">
        <f>IF(A1369="P",CONCATENATE(INDEX('LŠZ P'!A$2:AP$2000,B1369,24),",",INDEX('LŠZ P'!A$2:AP$2000,B1369,26)," ",INDEX('LŠZ P'!A$2:AP$2000,B1369,25)),CONCATENATE(INDEX('LŠZ H'!A$2:AI$2000,B1369,24),",",INDEX('LŠZ H'!A$2:AI$2000,B1369,26)," ",INDEX('LŠZ H'!A$2:AI$2000,B1369,25)))</f>
        <v xml:space="preserve">, </v>
      </c>
      <c r="L1369" s="456">
        <f>IF(A1369="P",INDEX('LŠZ P'!A$2:AP$2000,B1369,20),INDEX('LŠZ H'!A$2:AI$2000,B1369,20))</f>
        <v>0</v>
      </c>
      <c r="M1369" s="456" t="str">
        <f>IF(A1369="P",CONCATENATE(INDEX('LŠZ P'!A$2:AP$2000,B1369,3),"/",INDEX('LŠZ P'!A$2:AP$2000,B1369,4)),CONCATENATE(INDEX('LŠZ H'!A$2:AI$2000,B1369,3),"/",INDEX('LŠZ H'!A$2:AI$2000,B1369,4)))</f>
        <v>/</v>
      </c>
      <c r="N1369" s="459" t="e">
        <f>IF(A1369="P",CONCATENATE(INDEX('LŠZ P'!A$2:AP$2000,B1369,23),";",INDEX('LŠZ P'!A$2:AP$2000,B1369,42)),CONCATENATE(INDEX('LŠZ H'!A$2:AI$2000,B1369,23),";",INDEX('LŠZ H'!A$2:AI$2000,B1369,39)))</f>
        <v>#REF!</v>
      </c>
      <c r="O1369" s="464"/>
      <c r="P1369" s="602"/>
    </row>
    <row r="1370" spans="1:16" s="600" customFormat="1" x14ac:dyDescent="0.2">
      <c r="A1370" s="461"/>
      <c r="B1370" s="603"/>
      <c r="C1370" s="454">
        <v>1367</v>
      </c>
      <c r="D1370" s="288">
        <f>IF(A1370="P",INDEX('LŠZ P'!A$2:AP$2000,B1370,11),INDEX('LŠZ H'!A$2:AI$2000,B1370,11))</f>
        <v>0</v>
      </c>
      <c r="E1370" s="456">
        <f>IF(A1370="P",INDEX('LŠZ P'!A$2:AP$2000,B1370,5),INDEX('LŠZ H'!A$2:AI$2000,B1370,5))</f>
        <v>0</v>
      </c>
      <c r="F1370" s="457">
        <f>IF(A1370="P",INDEX('LŠZ P'!A$2:AP$2000,B1370,6),INDEX('LŠZ H'!A$2:AI$2000,B1370,6))</f>
        <v>0</v>
      </c>
      <c r="G1370" s="289">
        <f>IF(A1370="P",INDEX('LŠZ P'!A$2:AP$2000,B1370,21),INDEX('LŠZ H'!A$2:AI$2000,B1370,21))</f>
        <v>0</v>
      </c>
      <c r="H1370" s="457">
        <f>IF(A1370="P",INDEX('LŠZ P'!A$2:AP$2000,B1370,17),INDEX('LŠZ H'!A$2:AI$2000,B1370,17))</f>
        <v>0</v>
      </c>
      <c r="I1370" s="254"/>
      <c r="J1370" s="289">
        <f>IF(A1370="P",INDEX('LŠZ P'!A$2:AP$2000,B1370,2),INDEX('LŠZ H'!A$2:AI$2000,B1370,2))</f>
        <v>0</v>
      </c>
      <c r="K1370" s="458" t="str">
        <f>IF(A1370="P",CONCATENATE(INDEX('LŠZ P'!A$2:AP$2000,B1370,24),",",INDEX('LŠZ P'!A$2:AP$2000,B1370,26)," ",INDEX('LŠZ P'!A$2:AP$2000,B1370,25)),CONCATENATE(INDEX('LŠZ H'!A$2:AI$2000,B1370,24),",",INDEX('LŠZ H'!A$2:AI$2000,B1370,26)," ",INDEX('LŠZ H'!A$2:AI$2000,B1370,25)))</f>
        <v xml:space="preserve">, </v>
      </c>
      <c r="L1370" s="456">
        <f>IF(A1370="P",INDEX('LŠZ P'!A$2:AP$2000,B1370,20),INDEX('LŠZ H'!A$2:AI$2000,B1370,20))</f>
        <v>0</v>
      </c>
      <c r="M1370" s="456" t="str">
        <f>IF(A1370="P",CONCATENATE(INDEX('LŠZ P'!A$2:AP$2000,B1370,3),"/",INDEX('LŠZ P'!A$2:AP$2000,B1370,4)),CONCATENATE(INDEX('LŠZ H'!A$2:AI$2000,B1370,3),"/",INDEX('LŠZ H'!A$2:AI$2000,B1370,4)))</f>
        <v>/</v>
      </c>
      <c r="N1370" s="459" t="e">
        <f>IF(A1370="P",CONCATENATE(INDEX('LŠZ P'!A$2:AP$2000,B1370,23),";",INDEX('LŠZ P'!A$2:AP$2000,B1370,42)),CONCATENATE(INDEX('LŠZ H'!A$2:AI$2000,B1370,23),";",INDEX('LŠZ H'!A$2:AI$2000,B1370,39)))</f>
        <v>#REF!</v>
      </c>
      <c r="O1370" s="464"/>
      <c r="P1370" s="602"/>
    </row>
    <row r="1371" spans="1:16" s="600" customFormat="1" x14ac:dyDescent="0.2">
      <c r="A1371" s="461"/>
      <c r="B1371" s="603"/>
      <c r="C1371" s="454">
        <v>1368</v>
      </c>
      <c r="D1371" s="288">
        <f>IF(A1371="P",INDEX('LŠZ P'!A$2:AP$2000,B1371,11),INDEX('LŠZ H'!A$2:AI$2000,B1371,11))</f>
        <v>0</v>
      </c>
      <c r="E1371" s="456">
        <f>IF(A1371="P",INDEX('LŠZ P'!A$2:AP$2000,B1371,5),INDEX('LŠZ H'!A$2:AI$2000,B1371,5))</f>
        <v>0</v>
      </c>
      <c r="F1371" s="457">
        <f>IF(A1371="P",INDEX('LŠZ P'!A$2:AP$2000,B1371,6),INDEX('LŠZ H'!A$2:AI$2000,B1371,6))</f>
        <v>0</v>
      </c>
      <c r="G1371" s="289">
        <f>IF(A1371="P",INDEX('LŠZ P'!A$2:AP$2000,B1371,21),INDEX('LŠZ H'!A$2:AI$2000,B1371,21))</f>
        <v>0</v>
      </c>
      <c r="H1371" s="457">
        <f>IF(A1371="P",INDEX('LŠZ P'!A$2:AP$2000,B1371,17),INDEX('LŠZ H'!A$2:AI$2000,B1371,17))</f>
        <v>0</v>
      </c>
      <c r="I1371" s="254"/>
      <c r="J1371" s="289">
        <f>IF(A1371="P",INDEX('LŠZ P'!A$2:AP$2000,B1371,2),INDEX('LŠZ H'!A$2:AI$2000,B1371,2))</f>
        <v>0</v>
      </c>
      <c r="K1371" s="458" t="str">
        <f>IF(A1371="P",CONCATENATE(INDEX('LŠZ P'!A$2:AP$2000,B1371,24),",",INDEX('LŠZ P'!A$2:AP$2000,B1371,26)," ",INDEX('LŠZ P'!A$2:AP$2000,B1371,25)),CONCATENATE(INDEX('LŠZ H'!A$2:AI$2000,B1371,24),",",INDEX('LŠZ H'!A$2:AI$2000,B1371,26)," ",INDEX('LŠZ H'!A$2:AI$2000,B1371,25)))</f>
        <v xml:space="preserve">, </v>
      </c>
      <c r="L1371" s="456">
        <f>IF(A1371="P",INDEX('LŠZ P'!A$2:AP$2000,B1371,20),INDEX('LŠZ H'!A$2:AI$2000,B1371,20))</f>
        <v>0</v>
      </c>
      <c r="M1371" s="456" t="str">
        <f>IF(A1371="P",CONCATENATE(INDEX('LŠZ P'!A$2:AP$2000,B1371,3),"/",INDEX('LŠZ P'!A$2:AP$2000,B1371,4)),CONCATENATE(INDEX('LŠZ H'!A$2:AI$2000,B1371,3),"/",INDEX('LŠZ H'!A$2:AI$2000,B1371,4)))</f>
        <v>/</v>
      </c>
      <c r="N1371" s="459" t="e">
        <f>IF(A1371="P",CONCATENATE(INDEX('LŠZ P'!A$2:AP$2000,B1371,23),";",INDEX('LŠZ P'!A$2:AP$2000,B1371,42)),CONCATENATE(INDEX('LŠZ H'!A$2:AI$2000,B1371,23),";",INDEX('LŠZ H'!A$2:AI$2000,B1371,39)))</f>
        <v>#REF!</v>
      </c>
      <c r="O1371" s="464"/>
      <c r="P1371" s="602"/>
    </row>
    <row r="1372" spans="1:16" s="600" customFormat="1" x14ac:dyDescent="0.2">
      <c r="A1372" s="461"/>
      <c r="B1372" s="603"/>
      <c r="C1372" s="454">
        <v>1369</v>
      </c>
      <c r="D1372" s="288">
        <f>IF(A1372="P",INDEX('LŠZ P'!A$2:AP$2000,B1372,11),INDEX('LŠZ H'!A$2:AI$2000,B1372,11))</f>
        <v>0</v>
      </c>
      <c r="E1372" s="456">
        <f>IF(A1372="P",INDEX('LŠZ P'!A$2:AP$2000,B1372,5),INDEX('LŠZ H'!A$2:AI$2000,B1372,5))</f>
        <v>0</v>
      </c>
      <c r="F1372" s="457">
        <f>IF(A1372="P",INDEX('LŠZ P'!A$2:AP$2000,B1372,6),INDEX('LŠZ H'!A$2:AI$2000,B1372,6))</f>
        <v>0</v>
      </c>
      <c r="G1372" s="289">
        <f>IF(A1372="P",INDEX('LŠZ P'!A$2:AP$2000,B1372,21),INDEX('LŠZ H'!A$2:AI$2000,B1372,21))</f>
        <v>0</v>
      </c>
      <c r="H1372" s="457">
        <f>IF(A1372="P",INDEX('LŠZ P'!A$2:AP$2000,B1372,17),INDEX('LŠZ H'!A$2:AI$2000,B1372,17))</f>
        <v>0</v>
      </c>
      <c r="I1372" s="254"/>
      <c r="J1372" s="289">
        <f>IF(A1372="P",INDEX('LŠZ P'!A$2:AP$2000,B1372,2),INDEX('LŠZ H'!A$2:AI$2000,B1372,2))</f>
        <v>0</v>
      </c>
      <c r="K1372" s="458" t="str">
        <f>IF(A1372="P",CONCATENATE(INDEX('LŠZ P'!A$2:AP$2000,B1372,24),",",INDEX('LŠZ P'!A$2:AP$2000,B1372,26)," ",INDEX('LŠZ P'!A$2:AP$2000,B1372,25)),CONCATENATE(INDEX('LŠZ H'!A$2:AI$2000,B1372,24),",",INDEX('LŠZ H'!A$2:AI$2000,B1372,26)," ",INDEX('LŠZ H'!A$2:AI$2000,B1372,25)))</f>
        <v xml:space="preserve">, </v>
      </c>
      <c r="L1372" s="456">
        <f>IF(A1372="P",INDEX('LŠZ P'!A$2:AP$2000,B1372,20),INDEX('LŠZ H'!A$2:AI$2000,B1372,20))</f>
        <v>0</v>
      </c>
      <c r="M1372" s="456" t="str">
        <f>IF(A1372="P",CONCATENATE(INDEX('LŠZ P'!A$2:AP$2000,B1372,3),"/",INDEX('LŠZ P'!A$2:AP$2000,B1372,4)),CONCATENATE(INDEX('LŠZ H'!A$2:AI$2000,B1372,3),"/",INDEX('LŠZ H'!A$2:AI$2000,B1372,4)))</f>
        <v>/</v>
      </c>
      <c r="N1372" s="459" t="e">
        <f>IF(A1372="P",CONCATENATE(INDEX('LŠZ P'!A$2:AP$2000,B1372,23),";",INDEX('LŠZ P'!A$2:AP$2000,B1372,42)),CONCATENATE(INDEX('LŠZ H'!A$2:AI$2000,B1372,23),";",INDEX('LŠZ H'!A$2:AI$2000,B1372,39)))</f>
        <v>#REF!</v>
      </c>
      <c r="O1372" s="464"/>
      <c r="P1372" s="602"/>
    </row>
    <row r="1373" spans="1:16" s="600" customFormat="1" x14ac:dyDescent="0.2">
      <c r="A1373" s="461"/>
      <c r="B1373" s="603"/>
      <c r="C1373" s="454">
        <v>1370</v>
      </c>
      <c r="D1373" s="288">
        <f>IF(A1373="P",INDEX('LŠZ P'!A$2:AP$2000,B1373,11),INDEX('LŠZ H'!A$2:AI$2000,B1373,11))</f>
        <v>0</v>
      </c>
      <c r="E1373" s="456">
        <f>IF(A1373="P",INDEX('LŠZ P'!A$2:AP$2000,B1373,5),INDEX('LŠZ H'!A$2:AI$2000,B1373,5))</f>
        <v>0</v>
      </c>
      <c r="F1373" s="457">
        <f>IF(A1373="P",INDEX('LŠZ P'!A$2:AP$2000,B1373,6),INDEX('LŠZ H'!A$2:AI$2000,B1373,6))</f>
        <v>0</v>
      </c>
      <c r="G1373" s="289">
        <f>IF(A1373="P",INDEX('LŠZ P'!A$2:AP$2000,B1373,21),INDEX('LŠZ H'!A$2:AI$2000,B1373,21))</f>
        <v>0</v>
      </c>
      <c r="H1373" s="457">
        <f>IF(A1373="P",INDEX('LŠZ P'!A$2:AP$2000,B1373,17),INDEX('LŠZ H'!A$2:AI$2000,B1373,17))</f>
        <v>0</v>
      </c>
      <c r="I1373" s="254"/>
      <c r="J1373" s="289">
        <f>IF(A1373="P",INDEX('LŠZ P'!A$2:AP$2000,B1373,2),INDEX('LŠZ H'!A$2:AI$2000,B1373,2))</f>
        <v>0</v>
      </c>
      <c r="K1373" s="458" t="str">
        <f>IF(A1373="P",CONCATENATE(INDEX('LŠZ P'!A$2:AP$2000,B1373,24),",",INDEX('LŠZ P'!A$2:AP$2000,B1373,26)," ",INDEX('LŠZ P'!A$2:AP$2000,B1373,25)),CONCATENATE(INDEX('LŠZ H'!A$2:AI$2000,B1373,24),",",INDEX('LŠZ H'!A$2:AI$2000,B1373,26)," ",INDEX('LŠZ H'!A$2:AI$2000,B1373,25)))</f>
        <v xml:space="preserve">, </v>
      </c>
      <c r="L1373" s="456">
        <f>IF(A1373="P",INDEX('LŠZ P'!A$2:AP$2000,B1373,20),INDEX('LŠZ H'!A$2:AI$2000,B1373,20))</f>
        <v>0</v>
      </c>
      <c r="M1373" s="456" t="str">
        <f>IF(A1373="P",CONCATENATE(INDEX('LŠZ P'!A$2:AP$2000,B1373,3),"/",INDEX('LŠZ P'!A$2:AP$2000,B1373,4)),CONCATENATE(INDEX('LŠZ H'!A$2:AI$2000,B1373,3),"/",INDEX('LŠZ H'!A$2:AI$2000,B1373,4)))</f>
        <v>/</v>
      </c>
      <c r="N1373" s="459" t="e">
        <f>IF(A1373="P",CONCATENATE(INDEX('LŠZ P'!A$2:AP$2000,B1373,23),";",INDEX('LŠZ P'!A$2:AP$2000,B1373,42)),CONCATENATE(INDEX('LŠZ H'!A$2:AI$2000,B1373,23),";",INDEX('LŠZ H'!A$2:AI$2000,B1373,39)))</f>
        <v>#REF!</v>
      </c>
      <c r="O1373" s="464"/>
      <c r="P1373" s="602"/>
    </row>
    <row r="1374" spans="1:16" s="600" customFormat="1" x14ac:dyDescent="0.2">
      <c r="A1374" s="461"/>
      <c r="B1374" s="603"/>
      <c r="C1374" s="454">
        <v>1371</v>
      </c>
      <c r="D1374" s="288">
        <f>IF(A1374="P",INDEX('LŠZ P'!A$2:AP$2000,B1374,11),INDEX('LŠZ H'!A$2:AI$2000,B1374,11))</f>
        <v>0</v>
      </c>
      <c r="E1374" s="456">
        <f>IF(A1374="P",INDEX('LŠZ P'!A$2:AP$2000,B1374,5),INDEX('LŠZ H'!A$2:AI$2000,B1374,5))</f>
        <v>0</v>
      </c>
      <c r="F1374" s="457">
        <f>IF(A1374="P",INDEX('LŠZ P'!A$2:AP$2000,B1374,6),INDEX('LŠZ H'!A$2:AI$2000,B1374,6))</f>
        <v>0</v>
      </c>
      <c r="G1374" s="289">
        <f>IF(A1374="P",INDEX('LŠZ P'!A$2:AP$2000,B1374,21),INDEX('LŠZ H'!A$2:AI$2000,B1374,21))</f>
        <v>0</v>
      </c>
      <c r="H1374" s="457">
        <f>IF(A1374="P",INDEX('LŠZ P'!A$2:AP$2000,B1374,17),INDEX('LŠZ H'!A$2:AI$2000,B1374,17))</f>
        <v>0</v>
      </c>
      <c r="I1374" s="254"/>
      <c r="J1374" s="289">
        <f>IF(A1374="P",INDEX('LŠZ P'!A$2:AP$2000,B1374,2),INDEX('LŠZ H'!A$2:AI$2000,B1374,2))</f>
        <v>0</v>
      </c>
      <c r="K1374" s="458" t="str">
        <f>IF(A1374="P",CONCATENATE(INDEX('LŠZ P'!A$2:AP$2000,B1374,24),",",INDEX('LŠZ P'!A$2:AP$2000,B1374,26)," ",INDEX('LŠZ P'!A$2:AP$2000,B1374,25)),CONCATENATE(INDEX('LŠZ H'!A$2:AI$2000,B1374,24),",",INDEX('LŠZ H'!A$2:AI$2000,B1374,26)," ",INDEX('LŠZ H'!A$2:AI$2000,B1374,25)))</f>
        <v xml:space="preserve">, </v>
      </c>
      <c r="L1374" s="456">
        <f>IF(A1374="P",INDEX('LŠZ P'!A$2:AP$2000,B1374,20),INDEX('LŠZ H'!A$2:AI$2000,B1374,20))</f>
        <v>0</v>
      </c>
      <c r="M1374" s="456" t="str">
        <f>IF(A1374="P",CONCATENATE(INDEX('LŠZ P'!A$2:AP$2000,B1374,3),"/",INDEX('LŠZ P'!A$2:AP$2000,B1374,4)),CONCATENATE(INDEX('LŠZ H'!A$2:AI$2000,B1374,3),"/",INDEX('LŠZ H'!A$2:AI$2000,B1374,4)))</f>
        <v>/</v>
      </c>
      <c r="N1374" s="459" t="e">
        <f>IF(A1374="P",CONCATENATE(INDEX('LŠZ P'!A$2:AP$2000,B1374,23),";",INDEX('LŠZ P'!A$2:AP$2000,B1374,42)),CONCATENATE(INDEX('LŠZ H'!A$2:AI$2000,B1374,23),";",INDEX('LŠZ H'!A$2:AI$2000,B1374,39)))</f>
        <v>#REF!</v>
      </c>
      <c r="O1374" s="464"/>
      <c r="P1374" s="602"/>
    </row>
    <row r="1375" spans="1:16" s="600" customFormat="1" x14ac:dyDescent="0.2">
      <c r="A1375" s="461"/>
      <c r="B1375" s="603"/>
      <c r="C1375" s="454">
        <v>1372</v>
      </c>
      <c r="D1375" s="288">
        <f>IF(A1375="P",INDEX('LŠZ P'!A$2:AP$2000,B1375,11),INDEX('LŠZ H'!A$2:AI$2000,B1375,11))</f>
        <v>0</v>
      </c>
      <c r="E1375" s="456">
        <f>IF(A1375="P",INDEX('LŠZ P'!A$2:AP$2000,B1375,5),INDEX('LŠZ H'!A$2:AI$2000,B1375,5))</f>
        <v>0</v>
      </c>
      <c r="F1375" s="457">
        <f>IF(A1375="P",INDEX('LŠZ P'!A$2:AP$2000,B1375,6),INDEX('LŠZ H'!A$2:AI$2000,B1375,6))</f>
        <v>0</v>
      </c>
      <c r="G1375" s="289">
        <f>IF(A1375="P",INDEX('LŠZ P'!A$2:AP$2000,B1375,21),INDEX('LŠZ H'!A$2:AI$2000,B1375,21))</f>
        <v>0</v>
      </c>
      <c r="H1375" s="457">
        <f>IF(A1375="P",INDEX('LŠZ P'!A$2:AP$2000,B1375,17),INDEX('LŠZ H'!A$2:AI$2000,B1375,17))</f>
        <v>0</v>
      </c>
      <c r="I1375" s="254"/>
      <c r="J1375" s="289">
        <f>IF(A1375="P",INDEX('LŠZ P'!A$2:AP$2000,B1375,2),INDEX('LŠZ H'!A$2:AI$2000,B1375,2))</f>
        <v>0</v>
      </c>
      <c r="K1375" s="458" t="str">
        <f>IF(A1375="P",CONCATENATE(INDEX('LŠZ P'!A$2:AP$2000,B1375,24),",",INDEX('LŠZ P'!A$2:AP$2000,B1375,26)," ",INDEX('LŠZ P'!A$2:AP$2000,B1375,25)),CONCATENATE(INDEX('LŠZ H'!A$2:AI$2000,B1375,24),",",INDEX('LŠZ H'!A$2:AI$2000,B1375,26)," ",INDEX('LŠZ H'!A$2:AI$2000,B1375,25)))</f>
        <v xml:space="preserve">, </v>
      </c>
      <c r="L1375" s="456">
        <f>IF(A1375="P",INDEX('LŠZ P'!A$2:AP$2000,B1375,20),INDEX('LŠZ H'!A$2:AI$2000,B1375,20))</f>
        <v>0</v>
      </c>
      <c r="M1375" s="456" t="str">
        <f>IF(A1375="P",CONCATENATE(INDEX('LŠZ P'!A$2:AP$2000,B1375,3),"/",INDEX('LŠZ P'!A$2:AP$2000,B1375,4)),CONCATENATE(INDEX('LŠZ H'!A$2:AI$2000,B1375,3),"/",INDEX('LŠZ H'!A$2:AI$2000,B1375,4)))</f>
        <v>/</v>
      </c>
      <c r="N1375" s="459" t="e">
        <f>IF(A1375="P",CONCATENATE(INDEX('LŠZ P'!A$2:AP$2000,B1375,23),";",INDEX('LŠZ P'!A$2:AP$2000,B1375,42)),CONCATENATE(INDEX('LŠZ H'!A$2:AI$2000,B1375,23),";",INDEX('LŠZ H'!A$2:AI$2000,B1375,39)))</f>
        <v>#REF!</v>
      </c>
      <c r="O1375" s="464"/>
      <c r="P1375" s="602"/>
    </row>
  </sheetData>
  <mergeCells count="3">
    <mergeCell ref="C1:N1"/>
    <mergeCell ref="C2:N2"/>
    <mergeCell ref="E3:F3"/>
  </mergeCells>
  <conditionalFormatting sqref="D599:M602 D667:M674 D739:M754 D765:M770 D772:M779 D771:E771 G771:M771 D781:M797 D780:E780 G780:M780 D812:M817 D819:M826 D818:E818 G818:M818 D828:M835 D827:E827 G827:M827 D837:M837 D836:E836 G836:M836 D839:M845 D838:E838 G838:M838 D847:M870 D846 F846:M846 D871 G871:M871 D872:M890 D891:H891 J891:M891 D892:M1064 D1066:M1375 I510:I525 D570:M575 G603:M617 D618:M644 D676:M677 D93:M519">
    <cfRule type="expression" dxfId="17561" priority="17720" stopIfTrue="1">
      <formula>$B93=""</formula>
    </cfRule>
  </conditionalFormatting>
  <conditionalFormatting sqref="M93 M97:M112 M116:M131 M135:M150 M154:M169 M173:M188 M192:M207 M211:M226 M230:M245 M249:M264 M268:M283 M287:M302 M306:M321 M325:M340 M344:M359 M363:M378 M382:M397 M401:M416 M420:M435 M439:M454 M458:M473 M477:M492 M496:M511">
    <cfRule type="expression" dxfId="17560" priority="17644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7559" priority="17643" stopIfTrue="1">
      <formula>$B94=""</formula>
    </cfRule>
  </conditionalFormatting>
  <conditionalFormatting sqref="M103 M122 M141 M160 M179 M198 M217 M236 M255 M274 M293 M312 M331 M350 M369 M388 M407 M426 M445 M464 M483 M502">
    <cfRule type="expression" dxfId="17558" priority="17641" stopIfTrue="1">
      <formula>$B103=""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7557" priority="17637" stopIfTrue="1">
      <formula>$B93=""</formula>
    </cfRule>
  </conditionalFormatting>
  <conditionalFormatting sqref="M93 M104:M112 M123:M131 M142:M150 M161:M169 M180:M188 M199:M207 M218:M226 M237:M245 M256:M264 M275:M283 M294:M302 M313:M321 M332:M340 M351:M359 M370:M378 M389:M397 M408:M416 M427:M435 M446:M454 M465:M473 M484:M492 M503:M511">
    <cfRule type="expression" dxfId="17556" priority="17636" stopIfTrue="1">
      <formula>$B93=""</formula>
    </cfRule>
  </conditionalFormatting>
  <conditionalFormatting sqref="M104:M109 M123:M128 M142:M147 M161:M166 M180:M185 M199:M204 M218:M223 M237:M242 M256:M261 M275:M280 M294:M299 M313:M318 M332:M337 M351:M356 M370:M375 M389:M394 M408:M413 M427:M432 M446:M451 M465:M470 M484:M489 M503:M508">
    <cfRule type="expression" dxfId="17555" priority="17632" stopIfTrue="1">
      <formula>$B104=""</formula>
    </cfRule>
  </conditionalFormatting>
  <conditionalFormatting sqref="M110:M111 M129:M130 M148:M149 M167:M168 M186:M187 M205:M206 M224:M225 M243:M244 M262:M263 M281:M282 M300:M301 M319:M320 M338:M339 M357:M358 M376:M377 M395:M396 M414:M415 M433:M434 M452:M453 M471:M472 M490:M491 M509:M510">
    <cfRule type="expression" dxfId="17554" priority="17631" stopIfTrue="1">
      <formula>$B110=""</formula>
    </cfRule>
  </conditionalFormatting>
  <conditionalFormatting sqref="M93 M112 M131 M150 M169 M188 M207 M226 M245 M264 M283 M302 M321 M340 M359 M378 M397 M416 M435 M454 M473 M492 M511">
    <cfRule type="expression" dxfId="17553" priority="17627" stopIfTrue="1">
      <formula>$B93=""</formula>
    </cfRule>
  </conditionalFormatting>
  <conditionalFormatting sqref="M106:M109 M125:M128 M144:M147 M163:M166 M182:M185 M201:M204 M220:M223 M239:M242 M258:M261 M277:M280 M296:M299 M315:M318 M334:M337 M353:M356 M372:M375 M391:M394 M410:M413 M429:M432 M448:M451 M467:M470 M486:M489 M505:M508">
    <cfRule type="expression" dxfId="17552" priority="17625" stopIfTrue="1">
      <formula>$B106=""</formula>
    </cfRule>
  </conditionalFormatting>
  <conditionalFormatting sqref="M110 M129 M148 M167 M186 M205 M224 M243 M262 M281 M300 M319 M338 M357 M376 M395 M414 M433 M452 M471 M490 M509">
    <cfRule type="expression" dxfId="17551" priority="17624" stopIfTrue="1">
      <formula>$B110=""</formula>
    </cfRule>
  </conditionalFormatting>
  <conditionalFormatting sqref="M93 M111:M112 M130:M131 M149:M150 M168:M169 M187:M188 M206:M207 M225:M226 M244:M245 M263:M264 M282:M283 M301:M302 M320:M321 M339:M340 M358:M359 M377:M378 M396:M397 M415:M416 M434:M435 M453:M454 M472:M473 M491:M492 M510:M511">
    <cfRule type="expression" dxfId="17550" priority="17619" stopIfTrue="1">
      <formula>$B93=""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7549" priority="17616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7548" priority="17615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7547" priority="17614" stopIfTrue="1">
      <formula>$B94=""</formula>
    </cfRule>
  </conditionalFormatting>
  <conditionalFormatting sqref="M94:M95 M113:M114 M132:M133 M151:M152 M170:M171 M189:M190 M208:M209 M227:M228 M246:M247 M265:M266 M284:M285 M303:M304 M322:M323 M341:M342 M360:M361 M379:M380 M398:M399 M417:M418 M436:M437 M455:M456 M474:M475 M493:M494 M512:M513">
    <cfRule type="expression" dxfId="17546" priority="17610" stopIfTrue="1">
      <formula>$B94=""</formula>
    </cfRule>
  </conditionalFormatting>
  <conditionalFormatting sqref="M95 M114 M133 M152 M171 M190 M209 M228 M247 M266 M285 M304 M323 M342 M361 M380 M399 M418 M437 M456 M475 M494 M513">
    <cfRule type="expression" dxfId="17545" priority="17605" stopIfTrue="1">
      <formula>$B95=""</formula>
    </cfRule>
  </conditionalFormatting>
  <conditionalFormatting sqref="I93:I100">
    <cfRule type="expression" dxfId="17544" priority="17535" stopIfTrue="1">
      <formula>$B93=""</formula>
    </cfRule>
  </conditionalFormatting>
  <conditionalFormatting sqref="I93:I100">
    <cfRule type="expression" dxfId="17543" priority="17534" stopIfTrue="1">
      <formula>$B93=""</formula>
    </cfRule>
  </conditionalFormatting>
  <conditionalFormatting sqref="I93:I95">
    <cfRule type="expression" dxfId="17542" priority="17515" stopIfTrue="1">
      <formula>$B93=""</formula>
    </cfRule>
  </conditionalFormatting>
  <conditionalFormatting sqref="I93:I95">
    <cfRule type="expression" dxfId="17541" priority="17514" stopIfTrue="1">
      <formula>$B93=""</formula>
    </cfRule>
  </conditionalFormatting>
  <conditionalFormatting sqref="I93:I95">
    <cfRule type="expression" dxfId="17540" priority="17513" stopIfTrue="1">
      <formula>$B93=""</formula>
    </cfRule>
  </conditionalFormatting>
  <conditionalFormatting sqref="I93:I95">
    <cfRule type="expression" dxfId="17539" priority="17475" stopIfTrue="1">
      <formula>$B93=""</formula>
    </cfRule>
  </conditionalFormatting>
  <conditionalFormatting sqref="I93:I95">
    <cfRule type="expression" dxfId="17538" priority="17474" stopIfTrue="1">
      <formula>$B93=""</formula>
    </cfRule>
  </conditionalFormatting>
  <conditionalFormatting sqref="I93:I95">
    <cfRule type="expression" dxfId="17537" priority="17473" stopIfTrue="1">
      <formula>$B93=""</formula>
    </cfRule>
  </conditionalFormatting>
  <conditionalFormatting sqref="D93:H103">
    <cfRule type="expression" dxfId="17536" priority="17472" stopIfTrue="1">
      <formula>$B93=""</formula>
    </cfRule>
  </conditionalFormatting>
  <conditionalFormatting sqref="J93:M104">
    <cfRule type="expression" dxfId="17535" priority="17470" stopIfTrue="1">
      <formula>$B93=""</formula>
    </cfRule>
  </conditionalFormatting>
  <conditionalFormatting sqref="I93:I130">
    <cfRule type="expression" dxfId="17534" priority="17469" stopIfTrue="1">
      <formula>$B93=""</formula>
    </cfRule>
  </conditionalFormatting>
  <conditionalFormatting sqref="I93:I130">
    <cfRule type="expression" dxfId="17533" priority="17468" stopIfTrue="1">
      <formula>$B93=""</formula>
    </cfRule>
  </conditionalFormatting>
  <conditionalFormatting sqref="I93:I130">
    <cfRule type="expression" dxfId="17532" priority="17467" stopIfTrue="1">
      <formula>$B93=""</formula>
    </cfRule>
  </conditionalFormatting>
  <conditionalFormatting sqref="J93:M97">
    <cfRule type="expression" dxfId="17531" priority="17450" stopIfTrue="1">
      <formula>$B93=""</formula>
    </cfRule>
  </conditionalFormatting>
  <conditionalFormatting sqref="D93:M97 I96:I130">
    <cfRule type="expression" dxfId="17530" priority="17449" stopIfTrue="1">
      <formula>$B93=""</formula>
    </cfRule>
  </conditionalFormatting>
  <conditionalFormatting sqref="D93:M97 I96:I130">
    <cfRule type="expression" dxfId="17529" priority="17448" stopIfTrue="1">
      <formula>$B93=""</formula>
    </cfRule>
  </conditionalFormatting>
  <conditionalFormatting sqref="I93:I130">
    <cfRule type="expression" dxfId="17528" priority="17447" stopIfTrue="1">
      <formula>$B93=""</formula>
    </cfRule>
  </conditionalFormatting>
  <conditionalFormatting sqref="D93:H96">
    <cfRule type="expression" dxfId="17527" priority="17445" stopIfTrue="1">
      <formula>$B93=""</formula>
    </cfRule>
  </conditionalFormatting>
  <conditionalFormatting sqref="J93:M94">
    <cfRule type="expression" dxfId="17526" priority="17444" stopIfTrue="1">
      <formula>$B93=""</formula>
    </cfRule>
  </conditionalFormatting>
  <conditionalFormatting sqref="J95:M96">
    <cfRule type="expression" dxfId="17525" priority="17443" stopIfTrue="1">
      <formula>$B95=""</formula>
    </cfRule>
  </conditionalFormatting>
  <conditionalFormatting sqref="D97:H97">
    <cfRule type="expression" dxfId="17524" priority="17442" stopIfTrue="1">
      <formula>$B97=""</formula>
    </cfRule>
  </conditionalFormatting>
  <conditionalFormatting sqref="J97:M97">
    <cfRule type="expression" dxfId="17523" priority="17441" stopIfTrue="1">
      <formula>$B97=""</formula>
    </cfRule>
  </conditionalFormatting>
  <conditionalFormatting sqref="J93:M94">
    <cfRule type="expression" dxfId="17522" priority="17439" stopIfTrue="1">
      <formula>$B93=""</formula>
    </cfRule>
  </conditionalFormatting>
  <conditionalFormatting sqref="J95:M95">
    <cfRule type="expression" dxfId="17521" priority="17438" stopIfTrue="1">
      <formula>$B95=""</formula>
    </cfRule>
  </conditionalFormatting>
  <conditionalFormatting sqref="I96">
    <cfRule type="expression" dxfId="17520" priority="17437" stopIfTrue="1">
      <formula>$B96=""</formula>
    </cfRule>
  </conditionalFormatting>
  <conditionalFormatting sqref="I96">
    <cfRule type="expression" dxfId="17519" priority="17436" stopIfTrue="1">
      <formula>$B96=""</formula>
    </cfRule>
  </conditionalFormatting>
  <conditionalFormatting sqref="I96">
    <cfRule type="expression" dxfId="17518" priority="17435" stopIfTrue="1">
      <formula>$B96=""</formula>
    </cfRule>
  </conditionalFormatting>
  <conditionalFormatting sqref="D96:H97">
    <cfRule type="expression" dxfId="17517" priority="17434" stopIfTrue="1">
      <formula>$B96=""</formula>
    </cfRule>
  </conditionalFormatting>
  <conditionalFormatting sqref="J96:M97">
    <cfRule type="expression" dxfId="17516" priority="17433" stopIfTrue="1">
      <formula>$B96=""</formula>
    </cfRule>
  </conditionalFormatting>
  <conditionalFormatting sqref="I96">
    <cfRule type="expression" dxfId="17515" priority="17432" stopIfTrue="1">
      <formula>$B96=""</formula>
    </cfRule>
  </conditionalFormatting>
  <conditionalFormatting sqref="I96">
    <cfRule type="expression" dxfId="17514" priority="17431" stopIfTrue="1">
      <formula>$B96=""</formula>
    </cfRule>
  </conditionalFormatting>
  <conditionalFormatting sqref="J97:M104">
    <cfRule type="expression" dxfId="17513" priority="17430" stopIfTrue="1">
      <formula>$B97=""</formula>
    </cfRule>
  </conditionalFormatting>
  <conditionalFormatting sqref="D97:M104 I101:I130">
    <cfRule type="expression" dxfId="17512" priority="17429" stopIfTrue="1">
      <formula>$B97=""</formula>
    </cfRule>
  </conditionalFormatting>
  <conditionalFormatting sqref="D97:M104 I101:I130">
    <cfRule type="expression" dxfId="17511" priority="17428" stopIfTrue="1">
      <formula>$B97=""</formula>
    </cfRule>
  </conditionalFormatting>
  <conditionalFormatting sqref="I97:I130">
    <cfRule type="expression" dxfId="17510" priority="17427" stopIfTrue="1">
      <formula>$B97=""</formula>
    </cfRule>
  </conditionalFormatting>
  <conditionalFormatting sqref="D97:H98">
    <cfRule type="expression" dxfId="17509" priority="17426" stopIfTrue="1">
      <formula>$B97=""</formula>
    </cfRule>
  </conditionalFormatting>
  <conditionalFormatting sqref="D99:H103">
    <cfRule type="expression" dxfId="17508" priority="17425" stopIfTrue="1">
      <formula>$B99=""</formula>
    </cfRule>
  </conditionalFormatting>
  <conditionalFormatting sqref="J97:M101">
    <cfRule type="expression" dxfId="17507" priority="17424" stopIfTrue="1">
      <formula>$B97=""</formula>
    </cfRule>
  </conditionalFormatting>
  <conditionalFormatting sqref="J102:M103">
    <cfRule type="expression" dxfId="17506" priority="17423" stopIfTrue="1">
      <formula>$B102=""</formula>
    </cfRule>
  </conditionalFormatting>
  <conditionalFormatting sqref="D104:H104">
    <cfRule type="expression" dxfId="17505" priority="17422" stopIfTrue="1">
      <formula>$B104=""</formula>
    </cfRule>
  </conditionalFormatting>
  <conditionalFormatting sqref="J104:M104">
    <cfRule type="expression" dxfId="17504" priority="17421" stopIfTrue="1">
      <formula>$B104=""</formula>
    </cfRule>
  </conditionalFormatting>
  <conditionalFormatting sqref="D98:H99">
    <cfRule type="expression" dxfId="17503" priority="17420" stopIfTrue="1">
      <formula>$B98=""</formula>
    </cfRule>
  </conditionalFormatting>
  <conditionalFormatting sqref="J98:M101">
    <cfRule type="expression" dxfId="17502" priority="17419" stopIfTrue="1">
      <formula>$B98=""</formula>
    </cfRule>
  </conditionalFormatting>
  <conditionalFormatting sqref="J102:M102">
    <cfRule type="expression" dxfId="17501" priority="17418" stopIfTrue="1">
      <formula>$B102=""</formula>
    </cfRule>
  </conditionalFormatting>
  <conditionalFormatting sqref="I103">
    <cfRule type="expression" dxfId="17500" priority="17417" stopIfTrue="1">
      <formula>$B103=""</formula>
    </cfRule>
  </conditionalFormatting>
  <conditionalFormatting sqref="I103">
    <cfRule type="expression" dxfId="17499" priority="17416" stopIfTrue="1">
      <formula>$B103=""</formula>
    </cfRule>
  </conditionalFormatting>
  <conditionalFormatting sqref="I103">
    <cfRule type="expression" dxfId="17498" priority="17415" stopIfTrue="1">
      <formula>$B103=""</formula>
    </cfRule>
  </conditionalFormatting>
  <conditionalFormatting sqref="D103:H104">
    <cfRule type="expression" dxfId="17497" priority="17414" stopIfTrue="1">
      <formula>$B103=""</formula>
    </cfRule>
  </conditionalFormatting>
  <conditionalFormatting sqref="J103:M104">
    <cfRule type="expression" dxfId="17496" priority="17413" stopIfTrue="1">
      <formula>$B103=""</formula>
    </cfRule>
  </conditionalFormatting>
  <conditionalFormatting sqref="I103">
    <cfRule type="expression" dxfId="17495" priority="17412" stopIfTrue="1">
      <formula>$B103=""</formula>
    </cfRule>
  </conditionalFormatting>
  <conditionalFormatting sqref="I103">
    <cfRule type="expression" dxfId="17494" priority="17411" stopIfTrue="1">
      <formula>$B103=""</formula>
    </cfRule>
  </conditionalFormatting>
  <conditionalFormatting sqref="I93:I130">
    <cfRule type="expression" dxfId="17493" priority="17410" stopIfTrue="1">
      <formula>$B93=""</formula>
    </cfRule>
  </conditionalFormatting>
  <conditionalFormatting sqref="I93:I130">
    <cfRule type="expression" dxfId="17492" priority="17409" stopIfTrue="1">
      <formula>$B93=""</formula>
    </cfRule>
  </conditionalFormatting>
  <conditionalFormatting sqref="I93:I130">
    <cfRule type="expression" dxfId="17491" priority="17408" stopIfTrue="1">
      <formula>$B93=""</formula>
    </cfRule>
  </conditionalFormatting>
  <conditionalFormatting sqref="I93:I130">
    <cfRule type="expression" dxfId="17490" priority="17407" stopIfTrue="1">
      <formula>$B93=""</formula>
    </cfRule>
  </conditionalFormatting>
  <conditionalFormatting sqref="I93:I130">
    <cfRule type="expression" dxfId="17489" priority="17406" stopIfTrue="1">
      <formula>$B93=""</formula>
    </cfRule>
  </conditionalFormatting>
  <conditionalFormatting sqref="I98:I130">
    <cfRule type="expression" dxfId="17488" priority="17405" stopIfTrue="1">
      <formula>$B98=""</formula>
    </cfRule>
  </conditionalFormatting>
  <conditionalFormatting sqref="I98:I130">
    <cfRule type="expression" dxfId="17487" priority="17404" stopIfTrue="1">
      <formula>$B98=""</formula>
    </cfRule>
  </conditionalFormatting>
  <conditionalFormatting sqref="I98:I130">
    <cfRule type="expression" dxfId="17486" priority="17403" stopIfTrue="1">
      <formula>$B98=""</formula>
    </cfRule>
  </conditionalFormatting>
  <conditionalFormatting sqref="I93:I95">
    <cfRule type="expression" dxfId="17485" priority="17402" stopIfTrue="1">
      <formula>$B93=""</formula>
    </cfRule>
  </conditionalFormatting>
  <conditionalFormatting sqref="I93:I95">
    <cfRule type="expression" dxfId="17484" priority="17401" stopIfTrue="1">
      <formula>$B93=""</formula>
    </cfRule>
  </conditionalFormatting>
  <conditionalFormatting sqref="I93:I95">
    <cfRule type="expression" dxfId="17483" priority="17400" stopIfTrue="1">
      <formula>$B93=""</formula>
    </cfRule>
  </conditionalFormatting>
  <conditionalFormatting sqref="I93:I95">
    <cfRule type="expression" dxfId="17482" priority="17399" stopIfTrue="1">
      <formula>$B93=""</formula>
    </cfRule>
  </conditionalFormatting>
  <conditionalFormatting sqref="I93:I95">
    <cfRule type="expression" dxfId="17481" priority="17398" stopIfTrue="1">
      <formula>$B93=""</formula>
    </cfRule>
  </conditionalFormatting>
  <conditionalFormatting sqref="I93:I130">
    <cfRule type="expression" dxfId="17480" priority="17397" stopIfTrue="1">
      <formula>$B93=""</formula>
    </cfRule>
  </conditionalFormatting>
  <conditionalFormatting sqref="I93:I130">
    <cfRule type="expression" dxfId="17479" priority="17396" stopIfTrue="1">
      <formula>$B93=""</formula>
    </cfRule>
  </conditionalFormatting>
  <conditionalFormatting sqref="I93:I130">
    <cfRule type="expression" dxfId="17478" priority="17395" stopIfTrue="1">
      <formula>$B93=""</formula>
    </cfRule>
  </conditionalFormatting>
  <conditionalFormatting sqref="I93:I130">
    <cfRule type="expression" dxfId="17477" priority="17394" stopIfTrue="1">
      <formula>$B93=""</formula>
    </cfRule>
  </conditionalFormatting>
  <conditionalFormatting sqref="I93:I130">
    <cfRule type="expression" dxfId="17476" priority="17393" stopIfTrue="1">
      <formula>$B93=""</formula>
    </cfRule>
  </conditionalFormatting>
  <conditionalFormatting sqref="I93:I130">
    <cfRule type="expression" dxfId="17475" priority="17392" stopIfTrue="1">
      <formula>$B93=""</formula>
    </cfRule>
  </conditionalFormatting>
  <conditionalFormatting sqref="I93:I130">
    <cfRule type="expression" dxfId="17474" priority="17391" stopIfTrue="1">
      <formula>$B93=""</formula>
    </cfRule>
  </conditionalFormatting>
  <conditionalFormatting sqref="I93:I130">
    <cfRule type="expression" dxfId="17473" priority="17390" stopIfTrue="1">
      <formula>$B93=""</formula>
    </cfRule>
  </conditionalFormatting>
  <conditionalFormatting sqref="I93:I95">
    <cfRule type="expression" dxfId="17472" priority="17389" stopIfTrue="1">
      <formula>$B93=""</formula>
    </cfRule>
  </conditionalFormatting>
  <conditionalFormatting sqref="I93:I95">
    <cfRule type="expression" dxfId="17471" priority="17388" stopIfTrue="1">
      <formula>$B93=""</formula>
    </cfRule>
  </conditionalFormatting>
  <conditionalFormatting sqref="I93:I95">
    <cfRule type="expression" dxfId="17470" priority="17387" stopIfTrue="1">
      <formula>$B93=""</formula>
    </cfRule>
  </conditionalFormatting>
  <conditionalFormatting sqref="I93:I95">
    <cfRule type="expression" dxfId="17469" priority="17386" stopIfTrue="1">
      <formula>$B93=""</formula>
    </cfRule>
  </conditionalFormatting>
  <conditionalFormatting sqref="I93:I95">
    <cfRule type="expression" dxfId="17468" priority="17385" stopIfTrue="1">
      <formula>$B93=""</formula>
    </cfRule>
  </conditionalFormatting>
  <conditionalFormatting sqref="I93:I95">
    <cfRule type="expression" dxfId="17467" priority="17384" stopIfTrue="1">
      <formula>$B93=""</formula>
    </cfRule>
  </conditionalFormatting>
  <conditionalFormatting sqref="I93:I95">
    <cfRule type="expression" dxfId="17466" priority="17383" stopIfTrue="1">
      <formula>$B93=""</formula>
    </cfRule>
  </conditionalFormatting>
  <conditionalFormatting sqref="I93:I95">
    <cfRule type="expression" dxfId="17465" priority="17382" stopIfTrue="1">
      <formula>$B93=""</formula>
    </cfRule>
  </conditionalFormatting>
  <conditionalFormatting sqref="I93:I95">
    <cfRule type="expression" dxfId="17464" priority="17381" stopIfTrue="1">
      <formula>$B93=""</formula>
    </cfRule>
  </conditionalFormatting>
  <conditionalFormatting sqref="I93:I95">
    <cfRule type="expression" dxfId="17463" priority="17380" stopIfTrue="1">
      <formula>$B93=""</formula>
    </cfRule>
  </conditionalFormatting>
  <conditionalFormatting sqref="I93:I95">
    <cfRule type="expression" dxfId="17462" priority="17379" stopIfTrue="1">
      <formula>$B93=""</formula>
    </cfRule>
  </conditionalFormatting>
  <conditionalFormatting sqref="I93:I95">
    <cfRule type="expression" dxfId="17461" priority="17378" stopIfTrue="1">
      <formula>$B93=""</formula>
    </cfRule>
  </conditionalFormatting>
  <conditionalFormatting sqref="I93:I95">
    <cfRule type="expression" dxfId="17460" priority="17377" stopIfTrue="1">
      <formula>$B93=""</formula>
    </cfRule>
  </conditionalFormatting>
  <conditionalFormatting sqref="I93:I95">
    <cfRule type="expression" dxfId="17459" priority="17376" stopIfTrue="1">
      <formula>$B93=""</formula>
    </cfRule>
  </conditionalFormatting>
  <conditionalFormatting sqref="I93:I95">
    <cfRule type="expression" dxfId="17458" priority="17375" stopIfTrue="1">
      <formula>$B93=""</formula>
    </cfRule>
  </conditionalFormatting>
  <conditionalFormatting sqref="I93:I95">
    <cfRule type="expression" dxfId="17457" priority="17374" stopIfTrue="1">
      <formula>$B93=""</formula>
    </cfRule>
  </conditionalFormatting>
  <conditionalFormatting sqref="I93:I95">
    <cfRule type="expression" dxfId="17456" priority="17373" stopIfTrue="1">
      <formula>$B93=""</formula>
    </cfRule>
  </conditionalFormatting>
  <conditionalFormatting sqref="I93:I95">
    <cfRule type="expression" dxfId="17455" priority="17372" stopIfTrue="1">
      <formula>$B93=""</formula>
    </cfRule>
  </conditionalFormatting>
  <conditionalFormatting sqref="I93:I95">
    <cfRule type="expression" dxfId="17454" priority="17371" stopIfTrue="1">
      <formula>$B93=""</formula>
    </cfRule>
  </conditionalFormatting>
  <conditionalFormatting sqref="I104:I130">
    <cfRule type="expression" dxfId="17453" priority="17370" stopIfTrue="1">
      <formula>$B104=""</formula>
    </cfRule>
  </conditionalFormatting>
  <conditionalFormatting sqref="I104:I130">
    <cfRule type="expression" dxfId="17452" priority="17369" stopIfTrue="1">
      <formula>$B104=""</formula>
    </cfRule>
  </conditionalFormatting>
  <conditionalFormatting sqref="I104:I130">
    <cfRule type="expression" dxfId="17451" priority="17368" stopIfTrue="1">
      <formula>$B104=""</formula>
    </cfRule>
  </conditionalFormatting>
  <conditionalFormatting sqref="I104:I130">
    <cfRule type="expression" dxfId="17450" priority="17367" stopIfTrue="1">
      <formula>$B104=""</formula>
    </cfRule>
  </conditionalFormatting>
  <conditionalFormatting sqref="I104:I130">
    <cfRule type="expression" dxfId="17449" priority="17366" stopIfTrue="1">
      <formula>$B104=""</formula>
    </cfRule>
  </conditionalFormatting>
  <conditionalFormatting sqref="I104:I130">
    <cfRule type="expression" dxfId="17448" priority="17365" stopIfTrue="1">
      <formula>$B104=""</formula>
    </cfRule>
  </conditionalFormatting>
  <conditionalFormatting sqref="I104:I105">
    <cfRule type="expression" dxfId="17447" priority="17364" stopIfTrue="1">
      <formula>$B104=""</formula>
    </cfRule>
  </conditionalFormatting>
  <conditionalFormatting sqref="I104:I105">
    <cfRule type="expression" dxfId="17446" priority="17363" stopIfTrue="1">
      <formula>$B104=""</formula>
    </cfRule>
  </conditionalFormatting>
  <conditionalFormatting sqref="I104:I105">
    <cfRule type="expression" dxfId="17445" priority="17362" stopIfTrue="1">
      <formula>$B104=""</formula>
    </cfRule>
  </conditionalFormatting>
  <conditionalFormatting sqref="I104:I130">
    <cfRule type="expression" dxfId="17444" priority="17361" stopIfTrue="1">
      <formula>$B104=""</formula>
    </cfRule>
  </conditionalFormatting>
  <conditionalFormatting sqref="I104:I130">
    <cfRule type="expression" dxfId="17443" priority="17360" stopIfTrue="1">
      <formula>$B104=""</formula>
    </cfRule>
  </conditionalFormatting>
  <conditionalFormatting sqref="I104:I130">
    <cfRule type="expression" dxfId="17442" priority="17359" stopIfTrue="1">
      <formula>$B104=""</formula>
    </cfRule>
  </conditionalFormatting>
  <conditionalFormatting sqref="I104:I130">
    <cfRule type="expression" dxfId="17441" priority="17358" stopIfTrue="1">
      <formula>$B104=""</formula>
    </cfRule>
  </conditionalFormatting>
  <conditionalFormatting sqref="I104:I130">
    <cfRule type="expression" dxfId="17440" priority="17357" stopIfTrue="1">
      <formula>$B104=""</formula>
    </cfRule>
  </conditionalFormatting>
  <conditionalFormatting sqref="I104:I130">
    <cfRule type="expression" dxfId="17439" priority="17356" stopIfTrue="1">
      <formula>$B104=""</formula>
    </cfRule>
  </conditionalFormatting>
  <conditionalFormatting sqref="I104:I130">
    <cfRule type="expression" dxfId="17438" priority="17355" stopIfTrue="1">
      <formula>$B104=""</formula>
    </cfRule>
  </conditionalFormatting>
  <conditionalFormatting sqref="I104:I130">
    <cfRule type="expression" dxfId="17437" priority="17354" stopIfTrue="1">
      <formula>$B104=""</formula>
    </cfRule>
  </conditionalFormatting>
  <conditionalFormatting sqref="I104:I130">
    <cfRule type="expression" dxfId="17436" priority="17353" stopIfTrue="1">
      <formula>$B104=""</formula>
    </cfRule>
  </conditionalFormatting>
  <conditionalFormatting sqref="I104:I130">
    <cfRule type="expression" dxfId="17435" priority="17352" stopIfTrue="1">
      <formula>$B104=""</formula>
    </cfRule>
  </conditionalFormatting>
  <conditionalFormatting sqref="I104:I130">
    <cfRule type="expression" dxfId="17434" priority="17351" stopIfTrue="1">
      <formula>$B104=""</formula>
    </cfRule>
  </conditionalFormatting>
  <conditionalFormatting sqref="I104:I130">
    <cfRule type="expression" dxfId="17433" priority="17350" stopIfTrue="1">
      <formula>$B104=""</formula>
    </cfRule>
  </conditionalFormatting>
  <conditionalFormatting sqref="I104:I130">
    <cfRule type="expression" dxfId="17432" priority="17349" stopIfTrue="1">
      <formula>$B104=""</formula>
    </cfRule>
  </conditionalFormatting>
  <conditionalFormatting sqref="I104:I130">
    <cfRule type="expression" dxfId="17431" priority="17348" stopIfTrue="1">
      <formula>$B104=""</formula>
    </cfRule>
  </conditionalFormatting>
  <conditionalFormatting sqref="I104:I130">
    <cfRule type="expression" dxfId="17430" priority="17347" stopIfTrue="1">
      <formula>$B104=""</formula>
    </cfRule>
  </conditionalFormatting>
  <conditionalFormatting sqref="I104:I130">
    <cfRule type="expression" dxfId="17429" priority="17346" stopIfTrue="1">
      <formula>$B104=""</formula>
    </cfRule>
  </conditionalFormatting>
  <conditionalFormatting sqref="D113:H123">
    <cfRule type="expression" dxfId="17428" priority="17345" stopIfTrue="1">
      <formula>$B113=""</formula>
    </cfRule>
  </conditionalFormatting>
  <conditionalFormatting sqref="J104:M109">
    <cfRule type="expression" dxfId="17427" priority="17344" stopIfTrue="1">
      <formula>$B104=""</formula>
    </cfRule>
  </conditionalFormatting>
  <conditionalFormatting sqref="J110:M124">
    <cfRule type="expression" dxfId="17426" priority="17343" stopIfTrue="1">
      <formula>$B110=""</formula>
    </cfRule>
  </conditionalFormatting>
  <conditionalFormatting sqref="D104:M109 I110:I130">
    <cfRule type="expression" dxfId="17425" priority="17342" stopIfTrue="1">
      <formula>$B104=""</formula>
    </cfRule>
  </conditionalFormatting>
  <conditionalFormatting sqref="D104:M109 I110:I130">
    <cfRule type="expression" dxfId="17424" priority="17341" stopIfTrue="1">
      <formula>$B104=""</formula>
    </cfRule>
  </conditionalFormatting>
  <conditionalFormatting sqref="I104:I130">
    <cfRule type="expression" dxfId="17423" priority="17340" stopIfTrue="1">
      <formula>$B104=""</formula>
    </cfRule>
  </conditionalFormatting>
  <conditionalFormatting sqref="D104:H108">
    <cfRule type="expression" dxfId="17422" priority="17339" stopIfTrue="1">
      <formula>$B104=""</formula>
    </cfRule>
  </conditionalFormatting>
  <conditionalFormatting sqref="J104:M106">
    <cfRule type="expression" dxfId="17421" priority="17338" stopIfTrue="1">
      <formula>$B104=""</formula>
    </cfRule>
  </conditionalFormatting>
  <conditionalFormatting sqref="J107:M108">
    <cfRule type="expression" dxfId="17420" priority="17337" stopIfTrue="1">
      <formula>$B107=""</formula>
    </cfRule>
  </conditionalFormatting>
  <conditionalFormatting sqref="D109:H109">
    <cfRule type="expression" dxfId="17419" priority="17336" stopIfTrue="1">
      <formula>$B109=""</formula>
    </cfRule>
  </conditionalFormatting>
  <conditionalFormatting sqref="J109:M109">
    <cfRule type="expression" dxfId="17418" priority="17335" stopIfTrue="1">
      <formula>$B109=""</formula>
    </cfRule>
  </conditionalFormatting>
  <conditionalFormatting sqref="D104:H104">
    <cfRule type="expression" dxfId="17417" priority="17334" stopIfTrue="1">
      <formula>$B104=""</formula>
    </cfRule>
  </conditionalFormatting>
  <conditionalFormatting sqref="J104:M106">
    <cfRule type="expression" dxfId="17416" priority="17333" stopIfTrue="1">
      <formula>$B104=""</formula>
    </cfRule>
  </conditionalFormatting>
  <conditionalFormatting sqref="J107:M107">
    <cfRule type="expression" dxfId="17415" priority="17332" stopIfTrue="1">
      <formula>$B107=""</formula>
    </cfRule>
  </conditionalFormatting>
  <conditionalFormatting sqref="I108">
    <cfRule type="expression" dxfId="17414" priority="17331" stopIfTrue="1">
      <formula>$B108=""</formula>
    </cfRule>
  </conditionalFormatting>
  <conditionalFormatting sqref="I108">
    <cfRule type="expression" dxfId="17413" priority="17330" stopIfTrue="1">
      <formula>$B108=""</formula>
    </cfRule>
  </conditionalFormatting>
  <conditionalFormatting sqref="I108">
    <cfRule type="expression" dxfId="17412" priority="17329" stopIfTrue="1">
      <formula>$B108=""</formula>
    </cfRule>
  </conditionalFormatting>
  <conditionalFormatting sqref="D108:H109">
    <cfRule type="expression" dxfId="17411" priority="17328" stopIfTrue="1">
      <formula>$B108=""</formula>
    </cfRule>
  </conditionalFormatting>
  <conditionalFormatting sqref="J108:M109">
    <cfRule type="expression" dxfId="17410" priority="17327" stopIfTrue="1">
      <formula>$B108=""</formula>
    </cfRule>
  </conditionalFormatting>
  <conditionalFormatting sqref="I108">
    <cfRule type="expression" dxfId="17409" priority="17326" stopIfTrue="1">
      <formula>$B108=""</formula>
    </cfRule>
  </conditionalFormatting>
  <conditionalFormatting sqref="I108">
    <cfRule type="expression" dxfId="17408" priority="17325" stopIfTrue="1">
      <formula>$B108=""</formula>
    </cfRule>
  </conditionalFormatting>
  <conditionalFormatting sqref="J110:M117">
    <cfRule type="expression" dxfId="17407" priority="17324" stopIfTrue="1">
      <formula>$B110=""</formula>
    </cfRule>
  </conditionalFormatting>
  <conditionalFormatting sqref="D110:M117">
    <cfRule type="expression" dxfId="17406" priority="17323" stopIfTrue="1">
      <formula>$B110=""</formula>
    </cfRule>
  </conditionalFormatting>
  <conditionalFormatting sqref="D110:M117">
    <cfRule type="expression" dxfId="17405" priority="17322" stopIfTrue="1">
      <formula>$B110=""</formula>
    </cfRule>
  </conditionalFormatting>
  <conditionalFormatting sqref="I110:I117">
    <cfRule type="expression" dxfId="17404" priority="17321" stopIfTrue="1">
      <formula>$B110=""</formula>
    </cfRule>
  </conditionalFormatting>
  <conditionalFormatting sqref="D110:H111">
    <cfRule type="expression" dxfId="17403" priority="17320" stopIfTrue="1">
      <formula>$B110=""</formula>
    </cfRule>
  </conditionalFormatting>
  <conditionalFormatting sqref="D112:H116">
    <cfRule type="expression" dxfId="17402" priority="17319" stopIfTrue="1">
      <formula>$B112=""</formula>
    </cfRule>
  </conditionalFormatting>
  <conditionalFormatting sqref="J110:M114">
    <cfRule type="expression" dxfId="17401" priority="17318" stopIfTrue="1">
      <formula>$B110=""</formula>
    </cfRule>
  </conditionalFormatting>
  <conditionalFormatting sqref="J115:M116">
    <cfRule type="expression" dxfId="17400" priority="17317" stopIfTrue="1">
      <formula>$B115=""</formula>
    </cfRule>
  </conditionalFormatting>
  <conditionalFormatting sqref="D117:H117">
    <cfRule type="expression" dxfId="17399" priority="17316" stopIfTrue="1">
      <formula>$B117=""</formula>
    </cfRule>
  </conditionalFormatting>
  <conditionalFormatting sqref="J117:M117">
    <cfRule type="expression" dxfId="17398" priority="17315" stopIfTrue="1">
      <formula>$B117=""</formula>
    </cfRule>
  </conditionalFormatting>
  <conditionalFormatting sqref="D111:H112">
    <cfRule type="expression" dxfId="17397" priority="17314" stopIfTrue="1">
      <formula>$B111=""</formula>
    </cfRule>
  </conditionalFormatting>
  <conditionalFormatting sqref="J111:M114">
    <cfRule type="expression" dxfId="17396" priority="17313" stopIfTrue="1">
      <formula>$B111=""</formula>
    </cfRule>
  </conditionalFormatting>
  <conditionalFormatting sqref="J115:M115">
    <cfRule type="expression" dxfId="17395" priority="17312" stopIfTrue="1">
      <formula>$B115=""</formula>
    </cfRule>
  </conditionalFormatting>
  <conditionalFormatting sqref="I116">
    <cfRule type="expression" dxfId="17394" priority="17311" stopIfTrue="1">
      <formula>$B116=""</formula>
    </cfRule>
  </conditionalFormatting>
  <conditionalFormatting sqref="I116">
    <cfRule type="expression" dxfId="17393" priority="17310" stopIfTrue="1">
      <formula>$B116=""</formula>
    </cfRule>
  </conditionalFormatting>
  <conditionalFormatting sqref="I116">
    <cfRule type="expression" dxfId="17392" priority="17309" stopIfTrue="1">
      <formula>$B116=""</formula>
    </cfRule>
  </conditionalFormatting>
  <conditionalFormatting sqref="D116:H117">
    <cfRule type="expression" dxfId="17391" priority="17308" stopIfTrue="1">
      <formula>$B116=""</formula>
    </cfRule>
  </conditionalFormatting>
  <conditionalFormatting sqref="J116:M117">
    <cfRule type="expression" dxfId="17390" priority="17307" stopIfTrue="1">
      <formula>$B116=""</formula>
    </cfRule>
  </conditionalFormatting>
  <conditionalFormatting sqref="I116">
    <cfRule type="expression" dxfId="17389" priority="17306" stopIfTrue="1">
      <formula>$B116=""</formula>
    </cfRule>
  </conditionalFormatting>
  <conditionalFormatting sqref="I116">
    <cfRule type="expression" dxfId="17388" priority="17305" stopIfTrue="1">
      <formula>$B116=""</formula>
    </cfRule>
  </conditionalFormatting>
  <conditionalFormatting sqref="J117:M124">
    <cfRule type="expression" dxfId="17387" priority="17304" stopIfTrue="1">
      <formula>$B117=""</formula>
    </cfRule>
  </conditionalFormatting>
  <conditionalFormatting sqref="I118:I130 D117:M124">
    <cfRule type="expression" dxfId="17386" priority="17303" stopIfTrue="1">
      <formula>$B117=""</formula>
    </cfRule>
  </conditionalFormatting>
  <conditionalFormatting sqref="I118:I130 D117:M124">
    <cfRule type="expression" dxfId="17385" priority="17302" stopIfTrue="1">
      <formula>$B117=""</formula>
    </cfRule>
  </conditionalFormatting>
  <conditionalFormatting sqref="I117:I130">
    <cfRule type="expression" dxfId="17384" priority="17301" stopIfTrue="1">
      <formula>$B117=""</formula>
    </cfRule>
  </conditionalFormatting>
  <conditionalFormatting sqref="D117:H118">
    <cfRule type="expression" dxfId="17383" priority="17300" stopIfTrue="1">
      <formula>$B117=""</formula>
    </cfRule>
  </conditionalFormatting>
  <conditionalFormatting sqref="D119:H123">
    <cfRule type="expression" dxfId="17382" priority="17299" stopIfTrue="1">
      <formula>$B119=""</formula>
    </cfRule>
  </conditionalFormatting>
  <conditionalFormatting sqref="J117:M121">
    <cfRule type="expression" dxfId="17381" priority="17298" stopIfTrue="1">
      <formula>$B117=""</formula>
    </cfRule>
  </conditionalFormatting>
  <conditionalFormatting sqref="J122:M123">
    <cfRule type="expression" dxfId="17380" priority="17297" stopIfTrue="1">
      <formula>$B122=""</formula>
    </cfRule>
  </conditionalFormatting>
  <conditionalFormatting sqref="D124:H124">
    <cfRule type="expression" dxfId="17379" priority="17296" stopIfTrue="1">
      <formula>$B124=""</formula>
    </cfRule>
  </conditionalFormatting>
  <conditionalFormatting sqref="J124:M124">
    <cfRule type="expression" dxfId="17378" priority="17295" stopIfTrue="1">
      <formula>$B124=""</formula>
    </cfRule>
  </conditionalFormatting>
  <conditionalFormatting sqref="D118:H119">
    <cfRule type="expression" dxfId="17377" priority="17294" stopIfTrue="1">
      <formula>$B118=""</formula>
    </cfRule>
  </conditionalFormatting>
  <conditionalFormatting sqref="J118:M121">
    <cfRule type="expression" dxfId="17376" priority="17293" stopIfTrue="1">
      <formula>$B118=""</formula>
    </cfRule>
  </conditionalFormatting>
  <conditionalFormatting sqref="J122:M122">
    <cfRule type="expression" dxfId="17375" priority="17292" stopIfTrue="1">
      <formula>$B122=""</formula>
    </cfRule>
  </conditionalFormatting>
  <conditionalFormatting sqref="I123">
    <cfRule type="expression" dxfId="17374" priority="17291" stopIfTrue="1">
      <formula>$B123=""</formula>
    </cfRule>
  </conditionalFormatting>
  <conditionalFormatting sqref="I123">
    <cfRule type="expression" dxfId="17373" priority="17290" stopIfTrue="1">
      <formula>$B123=""</formula>
    </cfRule>
  </conditionalFormatting>
  <conditionalFormatting sqref="I123">
    <cfRule type="expression" dxfId="17372" priority="17289" stopIfTrue="1">
      <formula>$B123=""</formula>
    </cfRule>
  </conditionalFormatting>
  <conditionalFormatting sqref="D123:H124">
    <cfRule type="expression" dxfId="17371" priority="17288" stopIfTrue="1">
      <formula>$B123=""</formula>
    </cfRule>
  </conditionalFormatting>
  <conditionalFormatting sqref="J123:M124">
    <cfRule type="expression" dxfId="17370" priority="17287" stopIfTrue="1">
      <formula>$B123=""</formula>
    </cfRule>
  </conditionalFormatting>
  <conditionalFormatting sqref="I123">
    <cfRule type="expression" dxfId="17369" priority="17286" stopIfTrue="1">
      <formula>$B123=""</formula>
    </cfRule>
  </conditionalFormatting>
  <conditionalFormatting sqref="I123">
    <cfRule type="expression" dxfId="17368" priority="17285" stopIfTrue="1">
      <formula>$B123=""</formula>
    </cfRule>
  </conditionalFormatting>
  <conditionalFormatting sqref="I109:I130">
    <cfRule type="expression" dxfId="17367" priority="17284" stopIfTrue="1">
      <formula>$B109=""</formula>
    </cfRule>
  </conditionalFormatting>
  <conditionalFormatting sqref="I109:I130">
    <cfRule type="expression" dxfId="17366" priority="17283" stopIfTrue="1">
      <formula>$B109=""</formula>
    </cfRule>
  </conditionalFormatting>
  <conditionalFormatting sqref="I109:I130">
    <cfRule type="expression" dxfId="17365" priority="17282" stopIfTrue="1">
      <formula>$B109=""</formula>
    </cfRule>
  </conditionalFormatting>
  <conditionalFormatting sqref="I109:I130">
    <cfRule type="expression" dxfId="17364" priority="17281" stopIfTrue="1">
      <formula>$B109=""</formula>
    </cfRule>
  </conditionalFormatting>
  <conditionalFormatting sqref="I109:I130">
    <cfRule type="expression" dxfId="17363" priority="17280" stopIfTrue="1">
      <formula>$B109=""</formula>
    </cfRule>
  </conditionalFormatting>
  <conditionalFormatting sqref="I118:I120">
    <cfRule type="expression" dxfId="17362" priority="17279" stopIfTrue="1">
      <formula>$B118=""</formula>
    </cfRule>
  </conditionalFormatting>
  <conditionalFormatting sqref="I118:I120">
    <cfRule type="expression" dxfId="17361" priority="17278" stopIfTrue="1">
      <formula>$B118=""</formula>
    </cfRule>
  </conditionalFormatting>
  <conditionalFormatting sqref="I118:I120">
    <cfRule type="expression" dxfId="17360" priority="17277" stopIfTrue="1">
      <formula>$B118=""</formula>
    </cfRule>
  </conditionalFormatting>
  <conditionalFormatting sqref="I104:I130">
    <cfRule type="expression" dxfId="17359" priority="17276" stopIfTrue="1">
      <formula>$B104=""</formula>
    </cfRule>
  </conditionalFormatting>
  <conditionalFormatting sqref="I104:I130">
    <cfRule type="expression" dxfId="17358" priority="17275" stopIfTrue="1">
      <formula>$B104=""</formula>
    </cfRule>
  </conditionalFormatting>
  <conditionalFormatting sqref="I104:I130">
    <cfRule type="expression" dxfId="17357" priority="17274" stopIfTrue="1">
      <formula>$B104=""</formula>
    </cfRule>
  </conditionalFormatting>
  <conditionalFormatting sqref="I104:I130">
    <cfRule type="expression" dxfId="17356" priority="17273" stopIfTrue="1">
      <formula>$B104=""</formula>
    </cfRule>
  </conditionalFormatting>
  <conditionalFormatting sqref="I104:I130">
    <cfRule type="expression" dxfId="17355" priority="17272" stopIfTrue="1">
      <formula>$B104=""</formula>
    </cfRule>
  </conditionalFormatting>
  <conditionalFormatting sqref="I110:I130">
    <cfRule type="expression" dxfId="17354" priority="17271" stopIfTrue="1">
      <formula>$B110=""</formula>
    </cfRule>
  </conditionalFormatting>
  <conditionalFormatting sqref="I110:I130">
    <cfRule type="expression" dxfId="17353" priority="17270" stopIfTrue="1">
      <formula>$B110=""</formula>
    </cfRule>
  </conditionalFormatting>
  <conditionalFormatting sqref="I110:I130">
    <cfRule type="expression" dxfId="17352" priority="17269" stopIfTrue="1">
      <formula>$B110=""</formula>
    </cfRule>
  </conditionalFormatting>
  <conditionalFormatting sqref="I110:I130">
    <cfRule type="expression" dxfId="17351" priority="17268" stopIfTrue="1">
      <formula>$B110=""</formula>
    </cfRule>
  </conditionalFormatting>
  <conditionalFormatting sqref="I110:I130">
    <cfRule type="expression" dxfId="17350" priority="17267" stopIfTrue="1">
      <formula>$B110=""</formula>
    </cfRule>
  </conditionalFormatting>
  <conditionalFormatting sqref="I110:I130">
    <cfRule type="expression" dxfId="17349" priority="17266" stopIfTrue="1">
      <formula>$B110=""</formula>
    </cfRule>
  </conditionalFormatting>
  <conditionalFormatting sqref="I110:I130">
    <cfRule type="expression" dxfId="17348" priority="17265" stopIfTrue="1">
      <formula>$B110=""</formula>
    </cfRule>
  </conditionalFormatting>
  <conditionalFormatting sqref="I110:I130">
    <cfRule type="expression" dxfId="17347" priority="17264" stopIfTrue="1">
      <formula>$B110=""</formula>
    </cfRule>
  </conditionalFormatting>
  <conditionalFormatting sqref="I104:I105">
    <cfRule type="expression" dxfId="17346" priority="17263" stopIfTrue="1">
      <formula>$B104=""</formula>
    </cfRule>
  </conditionalFormatting>
  <conditionalFormatting sqref="I104:I105">
    <cfRule type="expression" dxfId="17345" priority="17262" stopIfTrue="1">
      <formula>$B104=""</formula>
    </cfRule>
  </conditionalFormatting>
  <conditionalFormatting sqref="I104:I105">
    <cfRule type="expression" dxfId="17344" priority="17261" stopIfTrue="1">
      <formula>$B104=""</formula>
    </cfRule>
  </conditionalFormatting>
  <conditionalFormatting sqref="I104:I105">
    <cfRule type="expression" dxfId="17343" priority="17260" stopIfTrue="1">
      <formula>$B104=""</formula>
    </cfRule>
  </conditionalFormatting>
  <conditionalFormatting sqref="I104:I105">
    <cfRule type="expression" dxfId="17342" priority="17259" stopIfTrue="1">
      <formula>$B104=""</formula>
    </cfRule>
  </conditionalFormatting>
  <conditionalFormatting sqref="I104:I105">
    <cfRule type="expression" dxfId="17341" priority="17258" stopIfTrue="1">
      <formula>$B104=""</formula>
    </cfRule>
  </conditionalFormatting>
  <conditionalFormatting sqref="I104:I105">
    <cfRule type="expression" dxfId="17340" priority="17257" stopIfTrue="1">
      <formula>$B104=""</formula>
    </cfRule>
  </conditionalFormatting>
  <conditionalFormatting sqref="I104:I105">
    <cfRule type="expression" dxfId="17339" priority="17256" stopIfTrue="1">
      <formula>$B104=""</formula>
    </cfRule>
  </conditionalFormatting>
  <conditionalFormatting sqref="I104:I105">
    <cfRule type="expression" dxfId="17338" priority="17255" stopIfTrue="1">
      <formula>$B104=""</formula>
    </cfRule>
  </conditionalFormatting>
  <conditionalFormatting sqref="I104:I105">
    <cfRule type="expression" dxfId="17337" priority="17254" stopIfTrue="1">
      <formula>$B104=""</formula>
    </cfRule>
  </conditionalFormatting>
  <conditionalFormatting sqref="I104:I105">
    <cfRule type="expression" dxfId="17336" priority="17253" stopIfTrue="1">
      <formula>$B104=""</formula>
    </cfRule>
  </conditionalFormatting>
  <conditionalFormatting sqref="I104:I105">
    <cfRule type="expression" dxfId="17335" priority="17252" stopIfTrue="1">
      <formula>$B104=""</formula>
    </cfRule>
  </conditionalFormatting>
  <conditionalFormatting sqref="I104:I105">
    <cfRule type="expression" dxfId="17334" priority="17251" stopIfTrue="1">
      <formula>$B104=""</formula>
    </cfRule>
  </conditionalFormatting>
  <conditionalFormatting sqref="I104:I105">
    <cfRule type="expression" dxfId="17333" priority="17250" stopIfTrue="1">
      <formula>$B104=""</formula>
    </cfRule>
  </conditionalFormatting>
  <conditionalFormatting sqref="I104:I105">
    <cfRule type="expression" dxfId="17332" priority="17249" stopIfTrue="1">
      <formula>$B104=""</formula>
    </cfRule>
  </conditionalFormatting>
  <conditionalFormatting sqref="I104:I105">
    <cfRule type="expression" dxfId="17331" priority="17248" stopIfTrue="1">
      <formula>$B104=""</formula>
    </cfRule>
  </conditionalFormatting>
  <conditionalFormatting sqref="I104:I105">
    <cfRule type="expression" dxfId="17330" priority="17247" stopIfTrue="1">
      <formula>$B104=""</formula>
    </cfRule>
  </conditionalFormatting>
  <conditionalFormatting sqref="I104:I105">
    <cfRule type="expression" dxfId="17329" priority="17246" stopIfTrue="1">
      <formula>$B104=""</formula>
    </cfRule>
  </conditionalFormatting>
  <conditionalFormatting sqref="I104:I105">
    <cfRule type="expression" dxfId="17328" priority="17245" stopIfTrue="1">
      <formula>$B104=""</formula>
    </cfRule>
  </conditionalFormatting>
  <conditionalFormatting sqref="I124:I174">
    <cfRule type="expression" dxfId="17327" priority="17244" stopIfTrue="1">
      <formula>$B124=""</formula>
    </cfRule>
  </conditionalFormatting>
  <conditionalFormatting sqref="I124:I174">
    <cfRule type="expression" dxfId="17326" priority="17243" stopIfTrue="1">
      <formula>$B124=""</formula>
    </cfRule>
  </conditionalFormatting>
  <conditionalFormatting sqref="I124:I174">
    <cfRule type="expression" dxfId="17325" priority="17242" stopIfTrue="1">
      <formula>$B124=""</formula>
    </cfRule>
  </conditionalFormatting>
  <conditionalFormatting sqref="I124:I174">
    <cfRule type="expression" dxfId="17324" priority="17241" stopIfTrue="1">
      <formula>$B124=""</formula>
    </cfRule>
  </conditionalFormatting>
  <conditionalFormatting sqref="I124:I174">
    <cfRule type="expression" dxfId="17323" priority="17240" stopIfTrue="1">
      <formula>$B124=""</formula>
    </cfRule>
  </conditionalFormatting>
  <conditionalFormatting sqref="I124:I174">
    <cfRule type="expression" dxfId="17322" priority="17239" stopIfTrue="1">
      <formula>$B124=""</formula>
    </cfRule>
  </conditionalFormatting>
  <conditionalFormatting sqref="I124:I125">
    <cfRule type="expression" dxfId="17321" priority="17238" stopIfTrue="1">
      <formula>$B124=""</formula>
    </cfRule>
  </conditionalFormatting>
  <conditionalFormatting sqref="I124:I125">
    <cfRule type="expression" dxfId="17320" priority="17237" stopIfTrue="1">
      <formula>$B124=""</formula>
    </cfRule>
  </conditionalFormatting>
  <conditionalFormatting sqref="I124:I125">
    <cfRule type="expression" dxfId="17319" priority="17236" stopIfTrue="1">
      <formula>$B124=""</formula>
    </cfRule>
  </conditionalFormatting>
  <conditionalFormatting sqref="I124:I174">
    <cfRule type="expression" dxfId="17318" priority="17235" stopIfTrue="1">
      <formula>$B124=""</formula>
    </cfRule>
  </conditionalFormatting>
  <conditionalFormatting sqref="I124:I174">
    <cfRule type="expression" dxfId="17317" priority="17234" stopIfTrue="1">
      <formula>$B124=""</formula>
    </cfRule>
  </conditionalFormatting>
  <conditionalFormatting sqref="I124:I174">
    <cfRule type="expression" dxfId="17316" priority="17233" stopIfTrue="1">
      <formula>$B124=""</formula>
    </cfRule>
  </conditionalFormatting>
  <conditionalFormatting sqref="I124:I174">
    <cfRule type="expression" dxfId="17315" priority="17232" stopIfTrue="1">
      <formula>$B124=""</formula>
    </cfRule>
  </conditionalFormatting>
  <conditionalFormatting sqref="I124:I174">
    <cfRule type="expression" dxfId="17314" priority="17231" stopIfTrue="1">
      <formula>$B124=""</formula>
    </cfRule>
  </conditionalFormatting>
  <conditionalFormatting sqref="I124:I174">
    <cfRule type="expression" dxfId="17313" priority="17230" stopIfTrue="1">
      <formula>$B124=""</formula>
    </cfRule>
  </conditionalFormatting>
  <conditionalFormatting sqref="I124:I174">
    <cfRule type="expression" dxfId="17312" priority="17229" stopIfTrue="1">
      <formula>$B124=""</formula>
    </cfRule>
  </conditionalFormatting>
  <conditionalFormatting sqref="I124:I174">
    <cfRule type="expression" dxfId="17311" priority="17228" stopIfTrue="1">
      <formula>$B124=""</formula>
    </cfRule>
  </conditionalFormatting>
  <conditionalFormatting sqref="I124:I174">
    <cfRule type="expression" dxfId="17310" priority="17227" stopIfTrue="1">
      <formula>$B124=""</formula>
    </cfRule>
  </conditionalFormatting>
  <conditionalFormatting sqref="I124:I174">
    <cfRule type="expression" dxfId="17309" priority="17226" stopIfTrue="1">
      <formula>$B124=""</formula>
    </cfRule>
  </conditionalFormatting>
  <conditionalFormatting sqref="I124:I174">
    <cfRule type="expression" dxfId="17308" priority="17225" stopIfTrue="1">
      <formula>$B124=""</formula>
    </cfRule>
  </conditionalFormatting>
  <conditionalFormatting sqref="I124:I174">
    <cfRule type="expression" dxfId="17307" priority="17224" stopIfTrue="1">
      <formula>$B124=""</formula>
    </cfRule>
  </conditionalFormatting>
  <conditionalFormatting sqref="I124:I174">
    <cfRule type="expression" dxfId="17306" priority="17223" stopIfTrue="1">
      <formula>$B124=""</formula>
    </cfRule>
  </conditionalFormatting>
  <conditionalFormatting sqref="I124:I174">
    <cfRule type="expression" dxfId="17305" priority="17222" stopIfTrue="1">
      <formula>$B124=""</formula>
    </cfRule>
  </conditionalFormatting>
  <conditionalFormatting sqref="I124:I174">
    <cfRule type="expression" dxfId="17304" priority="17221" stopIfTrue="1">
      <formula>$B124=""</formula>
    </cfRule>
  </conditionalFormatting>
  <conditionalFormatting sqref="I124:I174">
    <cfRule type="expression" dxfId="17303" priority="17220" stopIfTrue="1">
      <formula>$B124=""</formula>
    </cfRule>
  </conditionalFormatting>
  <conditionalFormatting sqref="D133:H143">
    <cfRule type="expression" dxfId="17302" priority="17219" stopIfTrue="1">
      <formula>$B133=""</formula>
    </cfRule>
  </conditionalFormatting>
  <conditionalFormatting sqref="J124:M129">
    <cfRule type="expression" dxfId="17301" priority="17218" stopIfTrue="1">
      <formula>$B124=""</formula>
    </cfRule>
  </conditionalFormatting>
  <conditionalFormatting sqref="J130:M144">
    <cfRule type="expression" dxfId="17300" priority="17217" stopIfTrue="1">
      <formula>$B130=""</formula>
    </cfRule>
  </conditionalFormatting>
  <conditionalFormatting sqref="D124:M129 I126:I174">
    <cfRule type="expression" dxfId="17299" priority="17216" stopIfTrue="1">
      <formula>$B124=""</formula>
    </cfRule>
  </conditionalFormatting>
  <conditionalFormatting sqref="D124:M129 I126:I174">
    <cfRule type="expression" dxfId="17298" priority="17215" stopIfTrue="1">
      <formula>$B124=""</formula>
    </cfRule>
  </conditionalFormatting>
  <conditionalFormatting sqref="I124:I174">
    <cfRule type="expression" dxfId="17297" priority="17214" stopIfTrue="1">
      <formula>$B124=""</formula>
    </cfRule>
  </conditionalFormatting>
  <conditionalFormatting sqref="D124:H128">
    <cfRule type="expression" dxfId="17296" priority="17213" stopIfTrue="1">
      <formula>$B124=""</formula>
    </cfRule>
  </conditionalFormatting>
  <conditionalFormatting sqref="J124:M126">
    <cfRule type="expression" dxfId="17295" priority="17212" stopIfTrue="1">
      <formula>$B124=""</formula>
    </cfRule>
  </conditionalFormatting>
  <conditionalFormatting sqref="J127:M128">
    <cfRule type="expression" dxfId="17294" priority="17211" stopIfTrue="1">
      <formula>$B127=""</formula>
    </cfRule>
  </conditionalFormatting>
  <conditionalFormatting sqref="D129:H129">
    <cfRule type="expression" dxfId="17293" priority="17210" stopIfTrue="1">
      <formula>$B129=""</formula>
    </cfRule>
  </conditionalFormatting>
  <conditionalFormatting sqref="J129:M129">
    <cfRule type="expression" dxfId="17292" priority="17209" stopIfTrue="1">
      <formula>$B129=""</formula>
    </cfRule>
  </conditionalFormatting>
  <conditionalFormatting sqref="D124:H124">
    <cfRule type="expression" dxfId="17291" priority="17208" stopIfTrue="1">
      <formula>$B124=""</formula>
    </cfRule>
  </conditionalFormatting>
  <conditionalFormatting sqref="J124:M126">
    <cfRule type="expression" dxfId="17290" priority="17207" stopIfTrue="1">
      <formula>$B124=""</formula>
    </cfRule>
  </conditionalFormatting>
  <conditionalFormatting sqref="J127:M127">
    <cfRule type="expression" dxfId="17289" priority="17206" stopIfTrue="1">
      <formula>$B127=""</formula>
    </cfRule>
  </conditionalFormatting>
  <conditionalFormatting sqref="I128">
    <cfRule type="expression" dxfId="17288" priority="17205" stopIfTrue="1">
      <formula>$B128=""</formula>
    </cfRule>
  </conditionalFormatting>
  <conditionalFormatting sqref="I128">
    <cfRule type="expression" dxfId="17287" priority="17204" stopIfTrue="1">
      <formula>$B128=""</formula>
    </cfRule>
  </conditionalFormatting>
  <conditionalFormatting sqref="I128">
    <cfRule type="expression" dxfId="17286" priority="17203" stopIfTrue="1">
      <formula>$B128=""</formula>
    </cfRule>
  </conditionalFormatting>
  <conditionalFormatting sqref="D128:H129">
    <cfRule type="expression" dxfId="17285" priority="17202" stopIfTrue="1">
      <formula>$B128=""</formula>
    </cfRule>
  </conditionalFormatting>
  <conditionalFormatting sqref="J128:M129">
    <cfRule type="expression" dxfId="17284" priority="17201" stopIfTrue="1">
      <formula>$B128=""</formula>
    </cfRule>
  </conditionalFormatting>
  <conditionalFormatting sqref="I128">
    <cfRule type="expression" dxfId="17283" priority="17200" stopIfTrue="1">
      <formula>$B128=""</formula>
    </cfRule>
  </conditionalFormatting>
  <conditionalFormatting sqref="I128">
    <cfRule type="expression" dxfId="17282" priority="17199" stopIfTrue="1">
      <formula>$B128=""</formula>
    </cfRule>
  </conditionalFormatting>
  <conditionalFormatting sqref="J130:M137">
    <cfRule type="expression" dxfId="17281" priority="17198" stopIfTrue="1">
      <formula>$B130=""</formula>
    </cfRule>
  </conditionalFormatting>
  <conditionalFormatting sqref="D130:M137 I135:I149">
    <cfRule type="expression" dxfId="17280" priority="17197" stopIfTrue="1">
      <formula>$B130=""</formula>
    </cfRule>
  </conditionalFormatting>
  <conditionalFormatting sqref="D130:M137 I135:I149">
    <cfRule type="expression" dxfId="17279" priority="17196" stopIfTrue="1">
      <formula>$B130=""</formula>
    </cfRule>
  </conditionalFormatting>
  <conditionalFormatting sqref="I130:I149">
    <cfRule type="expression" dxfId="17278" priority="17195" stopIfTrue="1">
      <formula>$B130=""</formula>
    </cfRule>
  </conditionalFormatting>
  <conditionalFormatting sqref="D130:H131">
    <cfRule type="expression" dxfId="17277" priority="17194" stopIfTrue="1">
      <formula>$B130=""</formula>
    </cfRule>
  </conditionalFormatting>
  <conditionalFormatting sqref="D132:H136">
    <cfRule type="expression" dxfId="17276" priority="17193" stopIfTrue="1">
      <formula>$B132=""</formula>
    </cfRule>
  </conditionalFormatting>
  <conditionalFormatting sqref="J130:M134">
    <cfRule type="expression" dxfId="17275" priority="17192" stopIfTrue="1">
      <formula>$B130=""</formula>
    </cfRule>
  </conditionalFormatting>
  <conditionalFormatting sqref="J135:M136">
    <cfRule type="expression" dxfId="17274" priority="17191" stopIfTrue="1">
      <formula>$B135=""</formula>
    </cfRule>
  </conditionalFormatting>
  <conditionalFormatting sqref="D137:H137">
    <cfRule type="expression" dxfId="17273" priority="17190" stopIfTrue="1">
      <formula>$B137=""</formula>
    </cfRule>
  </conditionalFormatting>
  <conditionalFormatting sqref="J137:M137">
    <cfRule type="expression" dxfId="17272" priority="17189" stopIfTrue="1">
      <formula>$B137=""</formula>
    </cfRule>
  </conditionalFormatting>
  <conditionalFormatting sqref="D131:H132">
    <cfRule type="expression" dxfId="17271" priority="17188" stopIfTrue="1">
      <formula>$B131=""</formula>
    </cfRule>
  </conditionalFormatting>
  <conditionalFormatting sqref="J131:M134">
    <cfRule type="expression" dxfId="17270" priority="17187" stopIfTrue="1">
      <formula>$B131=""</formula>
    </cfRule>
  </conditionalFormatting>
  <conditionalFormatting sqref="J135:M135">
    <cfRule type="expression" dxfId="17269" priority="17186" stopIfTrue="1">
      <formula>$B135=""</formula>
    </cfRule>
  </conditionalFormatting>
  <conditionalFormatting sqref="I136">
    <cfRule type="expression" dxfId="17268" priority="17185" stopIfTrue="1">
      <formula>$B136=""</formula>
    </cfRule>
  </conditionalFormatting>
  <conditionalFormatting sqref="I136">
    <cfRule type="expression" dxfId="17267" priority="17184" stopIfTrue="1">
      <formula>$B136=""</formula>
    </cfRule>
  </conditionalFormatting>
  <conditionalFormatting sqref="I136">
    <cfRule type="expression" dxfId="17266" priority="17183" stopIfTrue="1">
      <formula>$B136=""</formula>
    </cfRule>
  </conditionalFormatting>
  <conditionalFormatting sqref="D136:H137">
    <cfRule type="expression" dxfId="17265" priority="17182" stopIfTrue="1">
      <formula>$B136=""</formula>
    </cfRule>
  </conditionalFormatting>
  <conditionalFormatting sqref="J136:M137">
    <cfRule type="expression" dxfId="17264" priority="17181" stopIfTrue="1">
      <formula>$B136=""</formula>
    </cfRule>
  </conditionalFormatting>
  <conditionalFormatting sqref="I136">
    <cfRule type="expression" dxfId="17263" priority="17180" stopIfTrue="1">
      <formula>$B136=""</formula>
    </cfRule>
  </conditionalFormatting>
  <conditionalFormatting sqref="I136">
    <cfRule type="expression" dxfId="17262" priority="17179" stopIfTrue="1">
      <formula>$B136=""</formula>
    </cfRule>
  </conditionalFormatting>
  <conditionalFormatting sqref="J137:M144">
    <cfRule type="expression" dxfId="17261" priority="17178" stopIfTrue="1">
      <formula>$B137=""</formula>
    </cfRule>
  </conditionalFormatting>
  <conditionalFormatting sqref="D137:M144 I145:I174">
    <cfRule type="expression" dxfId="17260" priority="17177" stopIfTrue="1">
      <formula>$B137=""</formula>
    </cfRule>
  </conditionalFormatting>
  <conditionalFormatting sqref="D137:M144 I145:I174">
    <cfRule type="expression" dxfId="17259" priority="17176" stopIfTrue="1">
      <formula>$B137=""</formula>
    </cfRule>
  </conditionalFormatting>
  <conditionalFormatting sqref="I137:I174">
    <cfRule type="expression" dxfId="17258" priority="17175" stopIfTrue="1">
      <formula>$B137=""</formula>
    </cfRule>
  </conditionalFormatting>
  <conditionalFormatting sqref="D137:H138">
    <cfRule type="expression" dxfId="17257" priority="17174" stopIfTrue="1">
      <formula>$B137=""</formula>
    </cfRule>
  </conditionalFormatting>
  <conditionalFormatting sqref="D139:H143">
    <cfRule type="expression" dxfId="17256" priority="17173" stopIfTrue="1">
      <formula>$B139=""</formula>
    </cfRule>
  </conditionalFormatting>
  <conditionalFormatting sqref="J137:M141">
    <cfRule type="expression" dxfId="17255" priority="17172" stopIfTrue="1">
      <formula>$B137=""</formula>
    </cfRule>
  </conditionalFormatting>
  <conditionalFormatting sqref="J142:M143">
    <cfRule type="expression" dxfId="17254" priority="17171" stopIfTrue="1">
      <formula>$B142=""</formula>
    </cfRule>
  </conditionalFormatting>
  <conditionalFormatting sqref="D144:H144">
    <cfRule type="expression" dxfId="17253" priority="17170" stopIfTrue="1">
      <formula>$B144=""</formula>
    </cfRule>
  </conditionalFormatting>
  <conditionalFormatting sqref="J144:M144">
    <cfRule type="expression" dxfId="17252" priority="17169" stopIfTrue="1">
      <formula>$B144=""</formula>
    </cfRule>
  </conditionalFormatting>
  <conditionalFormatting sqref="D138:H139">
    <cfRule type="expression" dxfId="17251" priority="17168" stopIfTrue="1">
      <formula>$B138=""</formula>
    </cfRule>
  </conditionalFormatting>
  <conditionalFormatting sqref="J138:M141">
    <cfRule type="expression" dxfId="17250" priority="17167" stopIfTrue="1">
      <formula>$B138=""</formula>
    </cfRule>
  </conditionalFormatting>
  <conditionalFormatting sqref="J142:M142">
    <cfRule type="expression" dxfId="17249" priority="17166" stopIfTrue="1">
      <formula>$B142=""</formula>
    </cfRule>
  </conditionalFormatting>
  <conditionalFormatting sqref="I143">
    <cfRule type="expression" dxfId="17248" priority="17165" stopIfTrue="1">
      <formula>$B143=""</formula>
    </cfRule>
  </conditionalFormatting>
  <conditionalFormatting sqref="I143">
    <cfRule type="expression" dxfId="17247" priority="17164" stopIfTrue="1">
      <formula>$B143=""</formula>
    </cfRule>
  </conditionalFormatting>
  <conditionalFormatting sqref="I143">
    <cfRule type="expression" dxfId="17246" priority="17163" stopIfTrue="1">
      <formula>$B143=""</formula>
    </cfRule>
  </conditionalFormatting>
  <conditionalFormatting sqref="D143:H144">
    <cfRule type="expression" dxfId="17245" priority="17162" stopIfTrue="1">
      <formula>$B143=""</formula>
    </cfRule>
  </conditionalFormatting>
  <conditionalFormatting sqref="J143:M144">
    <cfRule type="expression" dxfId="17244" priority="17161" stopIfTrue="1">
      <formula>$B143=""</formula>
    </cfRule>
  </conditionalFormatting>
  <conditionalFormatting sqref="I143">
    <cfRule type="expression" dxfId="17243" priority="17160" stopIfTrue="1">
      <formula>$B143=""</formula>
    </cfRule>
  </conditionalFormatting>
  <conditionalFormatting sqref="I143">
    <cfRule type="expression" dxfId="17242" priority="17159" stopIfTrue="1">
      <formula>$B143=""</formula>
    </cfRule>
  </conditionalFormatting>
  <conditionalFormatting sqref="I129:I174">
    <cfRule type="expression" dxfId="17241" priority="17158" stopIfTrue="1">
      <formula>$B129=""</formula>
    </cfRule>
  </conditionalFormatting>
  <conditionalFormatting sqref="I129:I174">
    <cfRule type="expression" dxfId="17240" priority="17157" stopIfTrue="1">
      <formula>$B129=""</formula>
    </cfRule>
  </conditionalFormatting>
  <conditionalFormatting sqref="I129:I174">
    <cfRule type="expression" dxfId="17239" priority="17156" stopIfTrue="1">
      <formula>$B129=""</formula>
    </cfRule>
  </conditionalFormatting>
  <conditionalFormatting sqref="I129:I174">
    <cfRule type="expression" dxfId="17238" priority="17155" stopIfTrue="1">
      <formula>$B129=""</formula>
    </cfRule>
  </conditionalFormatting>
  <conditionalFormatting sqref="I129:I174">
    <cfRule type="expression" dxfId="17237" priority="17154" stopIfTrue="1">
      <formula>$B129=""</formula>
    </cfRule>
  </conditionalFormatting>
  <conditionalFormatting sqref="I138:I174">
    <cfRule type="expression" dxfId="17236" priority="17153" stopIfTrue="1">
      <formula>$B138=""</formula>
    </cfRule>
  </conditionalFormatting>
  <conditionalFormatting sqref="I138:I174">
    <cfRule type="expression" dxfId="17235" priority="17152" stopIfTrue="1">
      <formula>$B138=""</formula>
    </cfRule>
  </conditionalFormatting>
  <conditionalFormatting sqref="I138:I174">
    <cfRule type="expression" dxfId="17234" priority="17151" stopIfTrue="1">
      <formula>$B138=""</formula>
    </cfRule>
  </conditionalFormatting>
  <conditionalFormatting sqref="I124:I174">
    <cfRule type="expression" dxfId="17233" priority="17150" stopIfTrue="1">
      <formula>$B124=""</formula>
    </cfRule>
  </conditionalFormatting>
  <conditionalFormatting sqref="I124:I174">
    <cfRule type="expression" dxfId="17232" priority="17149" stopIfTrue="1">
      <formula>$B124=""</formula>
    </cfRule>
  </conditionalFormatting>
  <conditionalFormatting sqref="I124:I174">
    <cfRule type="expression" dxfId="17231" priority="17148" stopIfTrue="1">
      <formula>$B124=""</formula>
    </cfRule>
  </conditionalFormatting>
  <conditionalFormatting sqref="I124:I174">
    <cfRule type="expression" dxfId="17230" priority="17147" stopIfTrue="1">
      <formula>$B124=""</formula>
    </cfRule>
  </conditionalFormatting>
  <conditionalFormatting sqref="I124:I174">
    <cfRule type="expression" dxfId="17229" priority="17146" stopIfTrue="1">
      <formula>$B124=""</formula>
    </cfRule>
  </conditionalFormatting>
  <conditionalFormatting sqref="I130:I174">
    <cfRule type="expression" dxfId="17228" priority="17145" stopIfTrue="1">
      <formula>$B130=""</formula>
    </cfRule>
  </conditionalFormatting>
  <conditionalFormatting sqref="I130:I174">
    <cfRule type="expression" dxfId="17227" priority="17144" stopIfTrue="1">
      <formula>$B130=""</formula>
    </cfRule>
  </conditionalFormatting>
  <conditionalFormatting sqref="I130:I174">
    <cfRule type="expression" dxfId="17226" priority="17143" stopIfTrue="1">
      <formula>$B130=""</formula>
    </cfRule>
  </conditionalFormatting>
  <conditionalFormatting sqref="I130:I174">
    <cfRule type="expression" dxfId="17225" priority="17142" stopIfTrue="1">
      <formula>$B130=""</formula>
    </cfRule>
  </conditionalFormatting>
  <conditionalFormatting sqref="I130:I174">
    <cfRule type="expression" dxfId="17224" priority="17141" stopIfTrue="1">
      <formula>$B130=""</formula>
    </cfRule>
  </conditionalFormatting>
  <conditionalFormatting sqref="I130:I174">
    <cfRule type="expression" dxfId="17223" priority="17140" stopIfTrue="1">
      <formula>$B130=""</formula>
    </cfRule>
  </conditionalFormatting>
  <conditionalFormatting sqref="I130:I174">
    <cfRule type="expression" dxfId="17222" priority="17139" stopIfTrue="1">
      <formula>$B130=""</formula>
    </cfRule>
  </conditionalFormatting>
  <conditionalFormatting sqref="I130:I174">
    <cfRule type="expression" dxfId="17221" priority="17138" stopIfTrue="1">
      <formula>$B130=""</formula>
    </cfRule>
  </conditionalFormatting>
  <conditionalFormatting sqref="I124:I125">
    <cfRule type="expression" dxfId="17220" priority="17137" stopIfTrue="1">
      <formula>$B124=""</formula>
    </cfRule>
  </conditionalFormatting>
  <conditionalFormatting sqref="I124:I125">
    <cfRule type="expression" dxfId="17219" priority="17136" stopIfTrue="1">
      <formula>$B124=""</formula>
    </cfRule>
  </conditionalFormatting>
  <conditionalFormatting sqref="I124:I125">
    <cfRule type="expression" dxfId="17218" priority="17135" stopIfTrue="1">
      <formula>$B124=""</formula>
    </cfRule>
  </conditionalFormatting>
  <conditionalFormatting sqref="I124:I125">
    <cfRule type="expression" dxfId="17217" priority="17134" stopIfTrue="1">
      <formula>$B124=""</formula>
    </cfRule>
  </conditionalFormatting>
  <conditionalFormatting sqref="I124:I125">
    <cfRule type="expression" dxfId="17216" priority="17133" stopIfTrue="1">
      <formula>$B124=""</formula>
    </cfRule>
  </conditionalFormatting>
  <conditionalFormatting sqref="I124:I125">
    <cfRule type="expression" dxfId="17215" priority="17132" stopIfTrue="1">
      <formula>$B124=""</formula>
    </cfRule>
  </conditionalFormatting>
  <conditionalFormatting sqref="I124:I125">
    <cfRule type="expression" dxfId="17214" priority="17131" stopIfTrue="1">
      <formula>$B124=""</formula>
    </cfRule>
  </conditionalFormatting>
  <conditionalFormatting sqref="I124:I125">
    <cfRule type="expression" dxfId="17213" priority="17130" stopIfTrue="1">
      <formula>$B124=""</formula>
    </cfRule>
  </conditionalFormatting>
  <conditionalFormatting sqref="I124:I125">
    <cfRule type="expression" dxfId="17212" priority="17129" stopIfTrue="1">
      <formula>$B124=""</formula>
    </cfRule>
  </conditionalFormatting>
  <conditionalFormatting sqref="I124:I125">
    <cfRule type="expression" dxfId="17211" priority="17128" stopIfTrue="1">
      <formula>$B124=""</formula>
    </cfRule>
  </conditionalFormatting>
  <conditionalFormatting sqref="I124:I125">
    <cfRule type="expression" dxfId="17210" priority="17127" stopIfTrue="1">
      <formula>$B124=""</formula>
    </cfRule>
  </conditionalFormatting>
  <conditionalFormatting sqref="I124:I125">
    <cfRule type="expression" dxfId="17209" priority="17126" stopIfTrue="1">
      <formula>$B124=""</formula>
    </cfRule>
  </conditionalFormatting>
  <conditionalFormatting sqref="I124:I125">
    <cfRule type="expression" dxfId="17208" priority="17125" stopIfTrue="1">
      <formula>$B124=""</formula>
    </cfRule>
  </conditionalFormatting>
  <conditionalFormatting sqref="I124:I125">
    <cfRule type="expression" dxfId="17207" priority="17124" stopIfTrue="1">
      <formula>$B124=""</formula>
    </cfRule>
  </conditionalFormatting>
  <conditionalFormatting sqref="I124:I125">
    <cfRule type="expression" dxfId="17206" priority="17123" stopIfTrue="1">
      <formula>$B124=""</formula>
    </cfRule>
  </conditionalFormatting>
  <conditionalFormatting sqref="I124:I125">
    <cfRule type="expression" dxfId="17205" priority="17122" stopIfTrue="1">
      <formula>$B124=""</formula>
    </cfRule>
  </conditionalFormatting>
  <conditionalFormatting sqref="I124:I125">
    <cfRule type="expression" dxfId="17204" priority="17121" stopIfTrue="1">
      <formula>$B124=""</formula>
    </cfRule>
  </conditionalFormatting>
  <conditionalFormatting sqref="I124:I125">
    <cfRule type="expression" dxfId="17203" priority="17120" stopIfTrue="1">
      <formula>$B124=""</formula>
    </cfRule>
  </conditionalFormatting>
  <conditionalFormatting sqref="I124:I125">
    <cfRule type="expression" dxfId="17202" priority="17119" stopIfTrue="1">
      <formula>$B124=""</formula>
    </cfRule>
  </conditionalFormatting>
  <conditionalFormatting sqref="I144:I174">
    <cfRule type="expression" dxfId="17201" priority="17118" stopIfTrue="1">
      <formula>$B144=""</formula>
    </cfRule>
  </conditionalFormatting>
  <conditionalFormatting sqref="I144:I174">
    <cfRule type="expression" dxfId="17200" priority="17117" stopIfTrue="1">
      <formula>$B144=""</formula>
    </cfRule>
  </conditionalFormatting>
  <conditionalFormatting sqref="I144:I174">
    <cfRule type="expression" dxfId="17199" priority="17116" stopIfTrue="1">
      <formula>$B144=""</formula>
    </cfRule>
  </conditionalFormatting>
  <conditionalFormatting sqref="I144:I174">
    <cfRule type="expression" dxfId="17198" priority="17115" stopIfTrue="1">
      <formula>$B144=""</formula>
    </cfRule>
  </conditionalFormatting>
  <conditionalFormatting sqref="I144:I174">
    <cfRule type="expression" dxfId="17197" priority="17114" stopIfTrue="1">
      <formula>$B144=""</formula>
    </cfRule>
  </conditionalFormatting>
  <conditionalFormatting sqref="I144:I174">
    <cfRule type="expression" dxfId="17196" priority="17113" stopIfTrue="1">
      <formula>$B144=""</formula>
    </cfRule>
  </conditionalFormatting>
  <conditionalFormatting sqref="I144:I145">
    <cfRule type="expression" dxfId="17195" priority="17112" stopIfTrue="1">
      <formula>$B144=""</formula>
    </cfRule>
  </conditionalFormatting>
  <conditionalFormatting sqref="I144:I145">
    <cfRule type="expression" dxfId="17194" priority="17111" stopIfTrue="1">
      <formula>$B144=""</formula>
    </cfRule>
  </conditionalFormatting>
  <conditionalFormatting sqref="I144:I145">
    <cfRule type="expression" dxfId="17193" priority="17110" stopIfTrue="1">
      <formula>$B144=""</formula>
    </cfRule>
  </conditionalFormatting>
  <conditionalFormatting sqref="I144:I174">
    <cfRule type="expression" dxfId="17192" priority="17109" stopIfTrue="1">
      <formula>$B144=""</formula>
    </cfRule>
  </conditionalFormatting>
  <conditionalFormatting sqref="I144:I174">
    <cfRule type="expression" dxfId="17191" priority="17108" stopIfTrue="1">
      <formula>$B144=""</formula>
    </cfRule>
  </conditionalFormatting>
  <conditionalFormatting sqref="I144:I174">
    <cfRule type="expression" dxfId="17190" priority="17107" stopIfTrue="1">
      <formula>$B144=""</formula>
    </cfRule>
  </conditionalFormatting>
  <conditionalFormatting sqref="I144:I174">
    <cfRule type="expression" dxfId="17189" priority="17106" stopIfTrue="1">
      <formula>$B144=""</formula>
    </cfRule>
  </conditionalFormatting>
  <conditionalFormatting sqref="I144:I174">
    <cfRule type="expression" dxfId="17188" priority="17105" stopIfTrue="1">
      <formula>$B144=""</formula>
    </cfRule>
  </conditionalFormatting>
  <conditionalFormatting sqref="I144:I174">
    <cfRule type="expression" dxfId="17187" priority="17104" stopIfTrue="1">
      <formula>$B144=""</formula>
    </cfRule>
  </conditionalFormatting>
  <conditionalFormatting sqref="I144:I174">
    <cfRule type="expression" dxfId="17186" priority="17103" stopIfTrue="1">
      <formula>$B144=""</formula>
    </cfRule>
  </conditionalFormatting>
  <conditionalFormatting sqref="I144:I174">
    <cfRule type="expression" dxfId="17185" priority="17102" stopIfTrue="1">
      <formula>$B144=""</formula>
    </cfRule>
  </conditionalFormatting>
  <conditionalFormatting sqref="I144:I174">
    <cfRule type="expression" dxfId="17184" priority="17101" stopIfTrue="1">
      <formula>$B144=""</formula>
    </cfRule>
  </conditionalFormatting>
  <conditionalFormatting sqref="I144:I174">
    <cfRule type="expression" dxfId="17183" priority="17100" stopIfTrue="1">
      <formula>$B144=""</formula>
    </cfRule>
  </conditionalFormatting>
  <conditionalFormatting sqref="I144:I174">
    <cfRule type="expression" dxfId="17182" priority="17099" stopIfTrue="1">
      <formula>$B144=""</formula>
    </cfRule>
  </conditionalFormatting>
  <conditionalFormatting sqref="I144:I174">
    <cfRule type="expression" dxfId="17181" priority="17098" stopIfTrue="1">
      <formula>$B144=""</formula>
    </cfRule>
  </conditionalFormatting>
  <conditionalFormatting sqref="I144:I174">
    <cfRule type="expression" dxfId="17180" priority="17097" stopIfTrue="1">
      <formula>$B144=""</formula>
    </cfRule>
  </conditionalFormatting>
  <conditionalFormatting sqref="I144:I149">
    <cfRule type="expression" dxfId="17179" priority="17096" stopIfTrue="1">
      <formula>$B144=""</formula>
    </cfRule>
  </conditionalFormatting>
  <conditionalFormatting sqref="I144:I149">
    <cfRule type="expression" dxfId="17178" priority="17095" stopIfTrue="1">
      <formula>$B144=""</formula>
    </cfRule>
  </conditionalFormatting>
  <conditionalFormatting sqref="I144:I149">
    <cfRule type="expression" dxfId="17177" priority="17094" stopIfTrue="1">
      <formula>$B144=""</formula>
    </cfRule>
  </conditionalFormatting>
  <conditionalFormatting sqref="D153:H163">
    <cfRule type="expression" dxfId="17176" priority="17093" stopIfTrue="1">
      <formula>$B153=""</formula>
    </cfRule>
  </conditionalFormatting>
  <conditionalFormatting sqref="J144:M149">
    <cfRule type="expression" dxfId="17175" priority="17092" stopIfTrue="1">
      <formula>$B144=""</formula>
    </cfRule>
  </conditionalFormatting>
  <conditionalFormatting sqref="J150:M163">
    <cfRule type="expression" dxfId="17174" priority="17091" stopIfTrue="1">
      <formula>$B150=""</formula>
    </cfRule>
  </conditionalFormatting>
  <conditionalFormatting sqref="D144:M149 I150:I174">
    <cfRule type="expression" dxfId="17173" priority="17090" stopIfTrue="1">
      <formula>$B144=""</formula>
    </cfRule>
  </conditionalFormatting>
  <conditionalFormatting sqref="D144:M149 I150:I174">
    <cfRule type="expression" dxfId="17172" priority="17089" stopIfTrue="1">
      <formula>$B144=""</formula>
    </cfRule>
  </conditionalFormatting>
  <conditionalFormatting sqref="I144:I174">
    <cfRule type="expression" dxfId="17171" priority="17088" stopIfTrue="1">
      <formula>$B144=""</formula>
    </cfRule>
  </conditionalFormatting>
  <conditionalFormatting sqref="D144:H148">
    <cfRule type="expression" dxfId="17170" priority="17087" stopIfTrue="1">
      <formula>$B144=""</formula>
    </cfRule>
  </conditionalFormatting>
  <conditionalFormatting sqref="J144:M146">
    <cfRule type="expression" dxfId="17169" priority="17086" stopIfTrue="1">
      <formula>$B144=""</formula>
    </cfRule>
  </conditionalFormatting>
  <conditionalFormatting sqref="J147:M148">
    <cfRule type="expression" dxfId="17168" priority="17085" stopIfTrue="1">
      <formula>$B147=""</formula>
    </cfRule>
  </conditionalFormatting>
  <conditionalFormatting sqref="D149:H149">
    <cfRule type="expression" dxfId="17167" priority="17084" stopIfTrue="1">
      <formula>$B149=""</formula>
    </cfRule>
  </conditionalFormatting>
  <conditionalFormatting sqref="J149:M149">
    <cfRule type="expression" dxfId="17166" priority="17083" stopIfTrue="1">
      <formula>$B149=""</formula>
    </cfRule>
  </conditionalFormatting>
  <conditionalFormatting sqref="D144:H144">
    <cfRule type="expression" dxfId="17165" priority="17082" stopIfTrue="1">
      <formula>$B144=""</formula>
    </cfRule>
  </conditionalFormatting>
  <conditionalFormatting sqref="J144:M146">
    <cfRule type="expression" dxfId="17164" priority="17081" stopIfTrue="1">
      <formula>$B144=""</formula>
    </cfRule>
  </conditionalFormatting>
  <conditionalFormatting sqref="J147:M147">
    <cfRule type="expression" dxfId="17163" priority="17080" stopIfTrue="1">
      <formula>$B147=""</formula>
    </cfRule>
  </conditionalFormatting>
  <conditionalFormatting sqref="I148">
    <cfRule type="expression" dxfId="17162" priority="17079" stopIfTrue="1">
      <formula>$B148=""</formula>
    </cfRule>
  </conditionalFormatting>
  <conditionalFormatting sqref="I148">
    <cfRule type="expression" dxfId="17161" priority="17078" stopIfTrue="1">
      <formula>$B148=""</formula>
    </cfRule>
  </conditionalFormatting>
  <conditionalFormatting sqref="I148">
    <cfRule type="expression" dxfId="17160" priority="17077" stopIfTrue="1">
      <formula>$B148=""</formula>
    </cfRule>
  </conditionalFormatting>
  <conditionalFormatting sqref="D148:H149">
    <cfRule type="expression" dxfId="17159" priority="17076" stopIfTrue="1">
      <formula>$B148=""</formula>
    </cfRule>
  </conditionalFormatting>
  <conditionalFormatting sqref="J148:M149">
    <cfRule type="expression" dxfId="17158" priority="17075" stopIfTrue="1">
      <formula>$B148=""</formula>
    </cfRule>
  </conditionalFormatting>
  <conditionalFormatting sqref="I148">
    <cfRule type="expression" dxfId="17157" priority="17074" stopIfTrue="1">
      <formula>$B148=""</formula>
    </cfRule>
  </conditionalFormatting>
  <conditionalFormatting sqref="I148">
    <cfRule type="expression" dxfId="17156" priority="17073" stopIfTrue="1">
      <formula>$B148=""</formula>
    </cfRule>
  </conditionalFormatting>
  <conditionalFormatting sqref="J150:M157">
    <cfRule type="expression" dxfId="17155" priority="17072" stopIfTrue="1">
      <formula>$B150=""</formula>
    </cfRule>
  </conditionalFormatting>
  <conditionalFormatting sqref="D150:M157 I153:I174">
    <cfRule type="expression" dxfId="17154" priority="17071" stopIfTrue="1">
      <formula>$B150=""</formula>
    </cfRule>
  </conditionalFormatting>
  <conditionalFormatting sqref="D150:M157 I153:I174">
    <cfRule type="expression" dxfId="17153" priority="17070" stopIfTrue="1">
      <formula>$B150=""</formula>
    </cfRule>
  </conditionalFormatting>
  <conditionalFormatting sqref="I150:I174">
    <cfRule type="expression" dxfId="17152" priority="17069" stopIfTrue="1">
      <formula>$B150=""</formula>
    </cfRule>
  </conditionalFormatting>
  <conditionalFormatting sqref="D150:H151">
    <cfRule type="expression" dxfId="17151" priority="17068" stopIfTrue="1">
      <formula>$B150=""</formula>
    </cfRule>
  </conditionalFormatting>
  <conditionalFormatting sqref="D152:H156">
    <cfRule type="expression" dxfId="17150" priority="17067" stopIfTrue="1">
      <formula>$B152=""</formula>
    </cfRule>
  </conditionalFormatting>
  <conditionalFormatting sqref="J150:M154">
    <cfRule type="expression" dxfId="17149" priority="17066" stopIfTrue="1">
      <formula>$B150=""</formula>
    </cfRule>
  </conditionalFormatting>
  <conditionalFormatting sqref="J155:M156">
    <cfRule type="expression" dxfId="17148" priority="17065" stopIfTrue="1">
      <formula>$B155=""</formula>
    </cfRule>
  </conditionalFormatting>
  <conditionalFormatting sqref="D157:H157">
    <cfRule type="expression" dxfId="17147" priority="17064" stopIfTrue="1">
      <formula>$B157=""</formula>
    </cfRule>
  </conditionalFormatting>
  <conditionalFormatting sqref="J157:M157">
    <cfRule type="expression" dxfId="17146" priority="17063" stopIfTrue="1">
      <formula>$B157=""</formula>
    </cfRule>
  </conditionalFormatting>
  <conditionalFormatting sqref="D151:H152">
    <cfRule type="expression" dxfId="17145" priority="17062" stopIfTrue="1">
      <formula>$B151=""</formula>
    </cfRule>
  </conditionalFormatting>
  <conditionalFormatting sqref="J151:M154">
    <cfRule type="expression" dxfId="17144" priority="17061" stopIfTrue="1">
      <formula>$B151=""</formula>
    </cfRule>
  </conditionalFormatting>
  <conditionalFormatting sqref="J155:M155">
    <cfRule type="expression" dxfId="17143" priority="17060" stopIfTrue="1">
      <formula>$B155=""</formula>
    </cfRule>
  </conditionalFormatting>
  <conditionalFormatting sqref="I156">
    <cfRule type="expression" dxfId="17142" priority="17059" stopIfTrue="1">
      <formula>$B156=""</formula>
    </cfRule>
  </conditionalFormatting>
  <conditionalFormatting sqref="I156">
    <cfRule type="expression" dxfId="17141" priority="17058" stopIfTrue="1">
      <formula>$B156=""</formula>
    </cfRule>
  </conditionalFormatting>
  <conditionalFormatting sqref="I156">
    <cfRule type="expression" dxfId="17140" priority="17057" stopIfTrue="1">
      <formula>$B156=""</formula>
    </cfRule>
  </conditionalFormatting>
  <conditionalFormatting sqref="D156:H157">
    <cfRule type="expression" dxfId="17139" priority="17056" stopIfTrue="1">
      <formula>$B156=""</formula>
    </cfRule>
  </conditionalFormatting>
  <conditionalFormatting sqref="J156:M157">
    <cfRule type="expression" dxfId="17138" priority="17055" stopIfTrue="1">
      <formula>$B156=""</formula>
    </cfRule>
  </conditionalFormatting>
  <conditionalFormatting sqref="I156">
    <cfRule type="expression" dxfId="17137" priority="17054" stopIfTrue="1">
      <formula>$B156=""</formula>
    </cfRule>
  </conditionalFormatting>
  <conditionalFormatting sqref="I156">
    <cfRule type="expression" dxfId="17136" priority="17053" stopIfTrue="1">
      <formula>$B156=""</formula>
    </cfRule>
  </conditionalFormatting>
  <conditionalFormatting sqref="J157:M163">
    <cfRule type="expression" dxfId="17135" priority="17052" stopIfTrue="1">
      <formula>$B157=""</formula>
    </cfRule>
  </conditionalFormatting>
  <conditionalFormatting sqref="D157:M163">
    <cfRule type="expression" dxfId="17134" priority="17051" stopIfTrue="1">
      <formula>$B157=""</formula>
    </cfRule>
  </conditionalFormatting>
  <conditionalFormatting sqref="D157:M163">
    <cfRule type="expression" dxfId="17133" priority="17050" stopIfTrue="1">
      <formula>$B157=""</formula>
    </cfRule>
  </conditionalFormatting>
  <conditionalFormatting sqref="I157:I163">
    <cfRule type="expression" dxfId="17132" priority="17049" stopIfTrue="1">
      <formula>$B157=""</formula>
    </cfRule>
  </conditionalFormatting>
  <conditionalFormatting sqref="D157:H158">
    <cfRule type="expression" dxfId="17131" priority="17048" stopIfTrue="1">
      <formula>$B157=""</formula>
    </cfRule>
  </conditionalFormatting>
  <conditionalFormatting sqref="D159:H163">
    <cfRule type="expression" dxfId="17130" priority="17047" stopIfTrue="1">
      <formula>$B159=""</formula>
    </cfRule>
  </conditionalFormatting>
  <conditionalFormatting sqref="J157:M161">
    <cfRule type="expression" dxfId="17129" priority="17046" stopIfTrue="1">
      <formula>$B157=""</formula>
    </cfRule>
  </conditionalFormatting>
  <conditionalFormatting sqref="J162:M163">
    <cfRule type="expression" dxfId="17128" priority="17045" stopIfTrue="1">
      <formula>$B162=""</formula>
    </cfRule>
  </conditionalFormatting>
  <conditionalFormatting sqref="D158:H159">
    <cfRule type="expression" dxfId="17127" priority="17044" stopIfTrue="1">
      <formula>$B158=""</formula>
    </cfRule>
  </conditionalFormatting>
  <conditionalFormatting sqref="J158:M161">
    <cfRule type="expression" dxfId="17126" priority="17043" stopIfTrue="1">
      <formula>$B158=""</formula>
    </cfRule>
  </conditionalFormatting>
  <conditionalFormatting sqref="J162:M162">
    <cfRule type="expression" dxfId="17125" priority="17042" stopIfTrue="1">
      <formula>$B162=""</formula>
    </cfRule>
  </conditionalFormatting>
  <conditionalFormatting sqref="I163">
    <cfRule type="expression" dxfId="17124" priority="17041" stopIfTrue="1">
      <formula>$B163=""</formula>
    </cfRule>
  </conditionalFormatting>
  <conditionalFormatting sqref="I163">
    <cfRule type="expression" dxfId="17123" priority="17040" stopIfTrue="1">
      <formula>$B163=""</formula>
    </cfRule>
  </conditionalFormatting>
  <conditionalFormatting sqref="I163">
    <cfRule type="expression" dxfId="17122" priority="17039" stopIfTrue="1">
      <formula>$B163=""</formula>
    </cfRule>
  </conditionalFormatting>
  <conditionalFormatting sqref="D163:H163">
    <cfRule type="expression" dxfId="17121" priority="17038" stopIfTrue="1">
      <formula>$B163=""</formula>
    </cfRule>
  </conditionalFormatting>
  <conditionalFormatting sqref="J163:M163">
    <cfRule type="expression" dxfId="17120" priority="17037" stopIfTrue="1">
      <formula>$B163=""</formula>
    </cfRule>
  </conditionalFormatting>
  <conditionalFormatting sqref="I163">
    <cfRule type="expression" dxfId="17119" priority="17036" stopIfTrue="1">
      <formula>$B163=""</formula>
    </cfRule>
  </conditionalFormatting>
  <conditionalFormatting sqref="I163">
    <cfRule type="expression" dxfId="17118" priority="17035" stopIfTrue="1">
      <formula>$B163=""</formula>
    </cfRule>
  </conditionalFormatting>
  <conditionalFormatting sqref="I149:I174">
    <cfRule type="expression" dxfId="17117" priority="17034" stopIfTrue="1">
      <formula>$B149=""</formula>
    </cfRule>
  </conditionalFormatting>
  <conditionalFormatting sqref="I149:I174">
    <cfRule type="expression" dxfId="17116" priority="17033" stopIfTrue="1">
      <formula>$B149=""</formula>
    </cfRule>
  </conditionalFormatting>
  <conditionalFormatting sqref="I149:I174">
    <cfRule type="expression" dxfId="17115" priority="17032" stopIfTrue="1">
      <formula>$B149=""</formula>
    </cfRule>
  </conditionalFormatting>
  <conditionalFormatting sqref="I149:I174">
    <cfRule type="expression" dxfId="17114" priority="17031" stopIfTrue="1">
      <formula>$B149=""</formula>
    </cfRule>
  </conditionalFormatting>
  <conditionalFormatting sqref="I149:I174">
    <cfRule type="expression" dxfId="17113" priority="17030" stopIfTrue="1">
      <formula>$B149=""</formula>
    </cfRule>
  </conditionalFormatting>
  <conditionalFormatting sqref="I158:I160">
    <cfRule type="expression" dxfId="17112" priority="17029" stopIfTrue="1">
      <formula>$B158=""</formula>
    </cfRule>
  </conditionalFormatting>
  <conditionalFormatting sqref="I158:I160">
    <cfRule type="expression" dxfId="17111" priority="17028" stopIfTrue="1">
      <formula>$B158=""</formula>
    </cfRule>
  </conditionalFormatting>
  <conditionalFormatting sqref="I158:I160">
    <cfRule type="expression" dxfId="17110" priority="17027" stopIfTrue="1">
      <formula>$B158=""</formula>
    </cfRule>
  </conditionalFormatting>
  <conditionalFormatting sqref="I144:I149">
    <cfRule type="expression" dxfId="17109" priority="17026" stopIfTrue="1">
      <formula>$B144=""</formula>
    </cfRule>
  </conditionalFormatting>
  <conditionalFormatting sqref="I144:I149">
    <cfRule type="expression" dxfId="17108" priority="17025" stopIfTrue="1">
      <formula>$B144=""</formula>
    </cfRule>
  </conditionalFormatting>
  <conditionalFormatting sqref="I144:I149">
    <cfRule type="expression" dxfId="17107" priority="17024" stopIfTrue="1">
      <formula>$B144=""</formula>
    </cfRule>
  </conditionalFormatting>
  <conditionalFormatting sqref="I144:I149">
    <cfRule type="expression" dxfId="17106" priority="17023" stopIfTrue="1">
      <formula>$B144=""</formula>
    </cfRule>
  </conditionalFormatting>
  <conditionalFormatting sqref="I144:I149">
    <cfRule type="expression" dxfId="17105" priority="17022" stopIfTrue="1">
      <formula>$B144=""</formula>
    </cfRule>
  </conditionalFormatting>
  <conditionalFormatting sqref="I150:I174">
    <cfRule type="expression" dxfId="17104" priority="17021" stopIfTrue="1">
      <formula>$B150=""</formula>
    </cfRule>
  </conditionalFormatting>
  <conditionalFormatting sqref="I150:I174">
    <cfRule type="expression" dxfId="17103" priority="17020" stopIfTrue="1">
      <formula>$B150=""</formula>
    </cfRule>
  </conditionalFormatting>
  <conditionalFormatting sqref="I150:I174">
    <cfRule type="expression" dxfId="17102" priority="17019" stopIfTrue="1">
      <formula>$B150=""</formula>
    </cfRule>
  </conditionalFormatting>
  <conditionalFormatting sqref="I150:I174">
    <cfRule type="expression" dxfId="17101" priority="17018" stopIfTrue="1">
      <formula>$B150=""</formula>
    </cfRule>
  </conditionalFormatting>
  <conditionalFormatting sqref="I150:I174">
    <cfRule type="expression" dxfId="17100" priority="17017" stopIfTrue="1">
      <formula>$B150=""</formula>
    </cfRule>
  </conditionalFormatting>
  <conditionalFormatting sqref="I150:I174">
    <cfRule type="expression" dxfId="17099" priority="17016" stopIfTrue="1">
      <formula>$B150=""</formula>
    </cfRule>
  </conditionalFormatting>
  <conditionalFormatting sqref="I150:I174">
    <cfRule type="expression" dxfId="17098" priority="17015" stopIfTrue="1">
      <formula>$B150=""</formula>
    </cfRule>
  </conditionalFormatting>
  <conditionalFormatting sqref="I150:I174">
    <cfRule type="expression" dxfId="17097" priority="17014" stopIfTrue="1">
      <formula>$B150=""</formula>
    </cfRule>
  </conditionalFormatting>
  <conditionalFormatting sqref="I144:I145">
    <cfRule type="expression" dxfId="17096" priority="17013" stopIfTrue="1">
      <formula>$B144=""</formula>
    </cfRule>
  </conditionalFormatting>
  <conditionalFormatting sqref="I144:I145">
    <cfRule type="expression" dxfId="17095" priority="17012" stopIfTrue="1">
      <formula>$B144=""</formula>
    </cfRule>
  </conditionalFormatting>
  <conditionalFormatting sqref="I144:I145">
    <cfRule type="expression" dxfId="17094" priority="17011" stopIfTrue="1">
      <formula>$B144=""</formula>
    </cfRule>
  </conditionalFormatting>
  <conditionalFormatting sqref="I144:I145">
    <cfRule type="expression" dxfId="17093" priority="17010" stopIfTrue="1">
      <formula>$B144=""</formula>
    </cfRule>
  </conditionalFormatting>
  <conditionalFormatting sqref="I144:I145">
    <cfRule type="expression" dxfId="17092" priority="17009" stopIfTrue="1">
      <formula>$B144=""</formula>
    </cfRule>
  </conditionalFormatting>
  <conditionalFormatting sqref="I144:I145">
    <cfRule type="expression" dxfId="17091" priority="17008" stopIfTrue="1">
      <formula>$B144=""</formula>
    </cfRule>
  </conditionalFormatting>
  <conditionalFormatting sqref="I144:I145">
    <cfRule type="expression" dxfId="17090" priority="17007" stopIfTrue="1">
      <formula>$B144=""</formula>
    </cfRule>
  </conditionalFormatting>
  <conditionalFormatting sqref="I144:I145">
    <cfRule type="expression" dxfId="17089" priority="17006" stopIfTrue="1">
      <formula>$B144=""</formula>
    </cfRule>
  </conditionalFormatting>
  <conditionalFormatting sqref="I144:I145">
    <cfRule type="expression" dxfId="17088" priority="17005" stopIfTrue="1">
      <formula>$B144=""</formula>
    </cfRule>
  </conditionalFormatting>
  <conditionalFormatting sqref="I144:I145">
    <cfRule type="expression" dxfId="17087" priority="17004" stopIfTrue="1">
      <formula>$B144=""</formula>
    </cfRule>
  </conditionalFormatting>
  <conditionalFormatting sqref="I144:I145">
    <cfRule type="expression" dxfId="17086" priority="17003" stopIfTrue="1">
      <formula>$B144=""</formula>
    </cfRule>
  </conditionalFormatting>
  <conditionalFormatting sqref="I144:I145">
    <cfRule type="expression" dxfId="17085" priority="17002" stopIfTrue="1">
      <formula>$B144=""</formula>
    </cfRule>
  </conditionalFormatting>
  <conditionalFormatting sqref="I144:I145">
    <cfRule type="expression" dxfId="17084" priority="17001" stopIfTrue="1">
      <formula>$B144=""</formula>
    </cfRule>
  </conditionalFormatting>
  <conditionalFormatting sqref="I144:I145">
    <cfRule type="expression" dxfId="17083" priority="17000" stopIfTrue="1">
      <formula>$B144=""</formula>
    </cfRule>
  </conditionalFormatting>
  <conditionalFormatting sqref="I144:I145">
    <cfRule type="expression" dxfId="17082" priority="16999" stopIfTrue="1">
      <formula>$B144=""</formula>
    </cfRule>
  </conditionalFormatting>
  <conditionalFormatting sqref="I144:I145">
    <cfRule type="expression" dxfId="17081" priority="16998" stopIfTrue="1">
      <formula>$B144=""</formula>
    </cfRule>
  </conditionalFormatting>
  <conditionalFormatting sqref="I144:I145">
    <cfRule type="expression" dxfId="17080" priority="16997" stopIfTrue="1">
      <formula>$B144=""</formula>
    </cfRule>
  </conditionalFormatting>
  <conditionalFormatting sqref="I144:I145">
    <cfRule type="expression" dxfId="17079" priority="16996" stopIfTrue="1">
      <formula>$B144=""</formula>
    </cfRule>
  </conditionalFormatting>
  <conditionalFormatting sqref="I144:I145">
    <cfRule type="expression" dxfId="17078" priority="16995" stopIfTrue="1">
      <formula>$B144=""</formula>
    </cfRule>
  </conditionalFormatting>
  <conditionalFormatting sqref="I163:I199">
    <cfRule type="expression" dxfId="17077" priority="16994" stopIfTrue="1">
      <formula>$B163=""</formula>
    </cfRule>
  </conditionalFormatting>
  <conditionalFormatting sqref="I163:I199">
    <cfRule type="expression" dxfId="17076" priority="16993" stopIfTrue="1">
      <formula>$B163=""</formula>
    </cfRule>
  </conditionalFormatting>
  <conditionalFormatting sqref="I163:I199">
    <cfRule type="expression" dxfId="17075" priority="16992" stopIfTrue="1">
      <formula>$B163=""</formula>
    </cfRule>
  </conditionalFormatting>
  <conditionalFormatting sqref="I163:I199">
    <cfRule type="expression" dxfId="17074" priority="16991" stopIfTrue="1">
      <formula>$B163=""</formula>
    </cfRule>
  </conditionalFormatting>
  <conditionalFormatting sqref="I163:I199">
    <cfRule type="expression" dxfId="17073" priority="16990" stopIfTrue="1">
      <formula>$B163=""</formula>
    </cfRule>
  </conditionalFormatting>
  <conditionalFormatting sqref="I163:I199">
    <cfRule type="expression" dxfId="17072" priority="16989" stopIfTrue="1">
      <formula>$B163=""</formula>
    </cfRule>
  </conditionalFormatting>
  <conditionalFormatting sqref="I163:I165">
    <cfRule type="expression" dxfId="17071" priority="16988" stopIfTrue="1">
      <formula>$B163=""</formula>
    </cfRule>
  </conditionalFormatting>
  <conditionalFormatting sqref="I163:I165">
    <cfRule type="expression" dxfId="17070" priority="16987" stopIfTrue="1">
      <formula>$B163=""</formula>
    </cfRule>
  </conditionalFormatting>
  <conditionalFormatting sqref="I163:I165">
    <cfRule type="expression" dxfId="17069" priority="16986" stopIfTrue="1">
      <formula>$B163=""</formula>
    </cfRule>
  </conditionalFormatting>
  <conditionalFormatting sqref="I163:I199">
    <cfRule type="expression" dxfId="17068" priority="16985" stopIfTrue="1">
      <formula>$B163=""</formula>
    </cfRule>
  </conditionalFormatting>
  <conditionalFormatting sqref="I163:I199">
    <cfRule type="expression" dxfId="17067" priority="16984" stopIfTrue="1">
      <formula>$B163=""</formula>
    </cfRule>
  </conditionalFormatting>
  <conditionalFormatting sqref="I163:I199">
    <cfRule type="expression" dxfId="17066" priority="16983" stopIfTrue="1">
      <formula>$B163=""</formula>
    </cfRule>
  </conditionalFormatting>
  <conditionalFormatting sqref="I163:I199">
    <cfRule type="expression" dxfId="17065" priority="16982" stopIfTrue="1">
      <formula>$B163=""</formula>
    </cfRule>
  </conditionalFormatting>
  <conditionalFormatting sqref="I163:I199">
    <cfRule type="expression" dxfId="17064" priority="16981" stopIfTrue="1">
      <formula>$B163=""</formula>
    </cfRule>
  </conditionalFormatting>
  <conditionalFormatting sqref="I163:I199">
    <cfRule type="expression" dxfId="17063" priority="16980" stopIfTrue="1">
      <formula>$B163=""</formula>
    </cfRule>
  </conditionalFormatting>
  <conditionalFormatting sqref="I163:I199">
    <cfRule type="expression" dxfId="17062" priority="16979" stopIfTrue="1">
      <formula>$B163=""</formula>
    </cfRule>
  </conditionalFormatting>
  <conditionalFormatting sqref="I163:I199">
    <cfRule type="expression" dxfId="17061" priority="16978" stopIfTrue="1">
      <formula>$B163=""</formula>
    </cfRule>
  </conditionalFormatting>
  <conditionalFormatting sqref="I163:I199">
    <cfRule type="expression" dxfId="17060" priority="16977" stopIfTrue="1">
      <formula>$B163=""</formula>
    </cfRule>
  </conditionalFormatting>
  <conditionalFormatting sqref="I163:I199">
    <cfRule type="expression" dxfId="17059" priority="16976" stopIfTrue="1">
      <formula>$B163=""</formula>
    </cfRule>
  </conditionalFormatting>
  <conditionalFormatting sqref="I163:I199">
    <cfRule type="expression" dxfId="17058" priority="16975" stopIfTrue="1">
      <formula>$B163=""</formula>
    </cfRule>
  </conditionalFormatting>
  <conditionalFormatting sqref="I163:I199">
    <cfRule type="expression" dxfId="17057" priority="16974" stopIfTrue="1">
      <formula>$B163=""</formula>
    </cfRule>
  </conditionalFormatting>
  <conditionalFormatting sqref="I163:I199">
    <cfRule type="expression" dxfId="17056" priority="16973" stopIfTrue="1">
      <formula>$B163=""</formula>
    </cfRule>
  </conditionalFormatting>
  <conditionalFormatting sqref="I163:I199">
    <cfRule type="expression" dxfId="17055" priority="16972" stopIfTrue="1">
      <formula>$B163=""</formula>
    </cfRule>
  </conditionalFormatting>
  <conditionalFormatting sqref="I163:I199">
    <cfRule type="expression" dxfId="17054" priority="16971" stopIfTrue="1">
      <formula>$B163=""</formula>
    </cfRule>
  </conditionalFormatting>
  <conditionalFormatting sqref="I163:I199">
    <cfRule type="expression" dxfId="17053" priority="16970" stopIfTrue="1">
      <formula>$B163=""</formula>
    </cfRule>
  </conditionalFormatting>
  <conditionalFormatting sqref="D172:H182">
    <cfRule type="expression" dxfId="17052" priority="16969" stopIfTrue="1">
      <formula>$B172=""</formula>
    </cfRule>
  </conditionalFormatting>
  <conditionalFormatting sqref="J163:M168">
    <cfRule type="expression" dxfId="17051" priority="16968" stopIfTrue="1">
      <formula>$B163=""</formula>
    </cfRule>
  </conditionalFormatting>
  <conditionalFormatting sqref="J169:M183">
    <cfRule type="expression" dxfId="17050" priority="16967" stopIfTrue="1">
      <formula>$B169=""</formula>
    </cfRule>
  </conditionalFormatting>
  <conditionalFormatting sqref="D163:M168 I169:I199">
    <cfRule type="expression" dxfId="17049" priority="16966" stopIfTrue="1">
      <formula>$B163=""</formula>
    </cfRule>
  </conditionalFormatting>
  <conditionalFormatting sqref="D163:M168 I169:I199">
    <cfRule type="expression" dxfId="17048" priority="16965" stopIfTrue="1">
      <formula>$B163=""</formula>
    </cfRule>
  </conditionalFormatting>
  <conditionalFormatting sqref="I163:I199">
    <cfRule type="expression" dxfId="17047" priority="16964" stopIfTrue="1">
      <formula>$B163=""</formula>
    </cfRule>
  </conditionalFormatting>
  <conditionalFormatting sqref="D163:H167">
    <cfRule type="expression" dxfId="17046" priority="16963" stopIfTrue="1">
      <formula>$B163=""</formula>
    </cfRule>
  </conditionalFormatting>
  <conditionalFormatting sqref="J163:M165">
    <cfRule type="expression" dxfId="17045" priority="16962" stopIfTrue="1">
      <formula>$B163=""</formula>
    </cfRule>
  </conditionalFormatting>
  <conditionalFormatting sqref="J166:M167">
    <cfRule type="expression" dxfId="17044" priority="16961" stopIfTrue="1">
      <formula>$B166=""</formula>
    </cfRule>
  </conditionalFormatting>
  <conditionalFormatting sqref="D168:H168">
    <cfRule type="expression" dxfId="17043" priority="16960" stopIfTrue="1">
      <formula>$B168=""</formula>
    </cfRule>
  </conditionalFormatting>
  <conditionalFormatting sqref="J168:M168">
    <cfRule type="expression" dxfId="17042" priority="16959" stopIfTrue="1">
      <formula>$B168=""</formula>
    </cfRule>
  </conditionalFormatting>
  <conditionalFormatting sqref="D163:H163">
    <cfRule type="expression" dxfId="17041" priority="16958" stopIfTrue="1">
      <formula>$B163=""</formula>
    </cfRule>
  </conditionalFormatting>
  <conditionalFormatting sqref="J163:M165">
    <cfRule type="expression" dxfId="17040" priority="16957" stopIfTrue="1">
      <formula>$B163=""</formula>
    </cfRule>
  </conditionalFormatting>
  <conditionalFormatting sqref="J166:M166">
    <cfRule type="expression" dxfId="17039" priority="16956" stopIfTrue="1">
      <formula>$B166=""</formula>
    </cfRule>
  </conditionalFormatting>
  <conditionalFormatting sqref="I167">
    <cfRule type="expression" dxfId="17038" priority="16955" stopIfTrue="1">
      <formula>$B167=""</formula>
    </cfRule>
  </conditionalFormatting>
  <conditionalFormatting sqref="I167">
    <cfRule type="expression" dxfId="17037" priority="16954" stopIfTrue="1">
      <formula>$B167=""</formula>
    </cfRule>
  </conditionalFormatting>
  <conditionalFormatting sqref="I167">
    <cfRule type="expression" dxfId="17036" priority="16953" stopIfTrue="1">
      <formula>$B167=""</formula>
    </cfRule>
  </conditionalFormatting>
  <conditionalFormatting sqref="D167:H168">
    <cfRule type="expression" dxfId="17035" priority="16952" stopIfTrue="1">
      <formula>$B167=""</formula>
    </cfRule>
  </conditionalFormatting>
  <conditionalFormatting sqref="J167:M168">
    <cfRule type="expression" dxfId="17034" priority="16951" stopIfTrue="1">
      <formula>$B167=""</formula>
    </cfRule>
  </conditionalFormatting>
  <conditionalFormatting sqref="I167">
    <cfRule type="expression" dxfId="17033" priority="16950" stopIfTrue="1">
      <formula>$B167=""</formula>
    </cfRule>
  </conditionalFormatting>
  <conditionalFormatting sqref="I167">
    <cfRule type="expression" dxfId="17032" priority="16949" stopIfTrue="1">
      <formula>$B167=""</formula>
    </cfRule>
  </conditionalFormatting>
  <conditionalFormatting sqref="J169:M176">
    <cfRule type="expression" dxfId="17031" priority="16948" stopIfTrue="1">
      <formula>$B169=""</formula>
    </cfRule>
  </conditionalFormatting>
  <conditionalFormatting sqref="D169:M176">
    <cfRule type="expression" dxfId="17030" priority="16947" stopIfTrue="1">
      <formula>$B169=""</formula>
    </cfRule>
  </conditionalFormatting>
  <conditionalFormatting sqref="D169:M176">
    <cfRule type="expression" dxfId="17029" priority="16946" stopIfTrue="1">
      <formula>$B169=""</formula>
    </cfRule>
  </conditionalFormatting>
  <conditionalFormatting sqref="I169:I176">
    <cfRule type="expression" dxfId="17028" priority="16945" stopIfTrue="1">
      <formula>$B169=""</formula>
    </cfRule>
  </conditionalFormatting>
  <conditionalFormatting sqref="D169:H170">
    <cfRule type="expression" dxfId="17027" priority="16944" stopIfTrue="1">
      <formula>$B169=""</formula>
    </cfRule>
  </conditionalFormatting>
  <conditionalFormatting sqref="D171:H175">
    <cfRule type="expression" dxfId="17026" priority="16943" stopIfTrue="1">
      <formula>$B171=""</formula>
    </cfRule>
  </conditionalFormatting>
  <conditionalFormatting sqref="J169:M173">
    <cfRule type="expression" dxfId="17025" priority="16942" stopIfTrue="1">
      <formula>$B169=""</formula>
    </cfRule>
  </conditionalFormatting>
  <conditionalFormatting sqref="J174:M175">
    <cfRule type="expression" dxfId="17024" priority="16941" stopIfTrue="1">
      <formula>$B174=""</formula>
    </cfRule>
  </conditionalFormatting>
  <conditionalFormatting sqref="D176:H176">
    <cfRule type="expression" dxfId="17023" priority="16940" stopIfTrue="1">
      <formula>$B176=""</formula>
    </cfRule>
  </conditionalFormatting>
  <conditionalFormatting sqref="J176:M176">
    <cfRule type="expression" dxfId="17022" priority="16939" stopIfTrue="1">
      <formula>$B176=""</formula>
    </cfRule>
  </conditionalFormatting>
  <conditionalFormatting sqref="D170:H171">
    <cfRule type="expression" dxfId="17021" priority="16938" stopIfTrue="1">
      <formula>$B170=""</formula>
    </cfRule>
  </conditionalFormatting>
  <conditionalFormatting sqref="J170:M173">
    <cfRule type="expression" dxfId="17020" priority="16937" stopIfTrue="1">
      <formula>$B170=""</formula>
    </cfRule>
  </conditionalFormatting>
  <conditionalFormatting sqref="J174:M174">
    <cfRule type="expression" dxfId="17019" priority="16936" stopIfTrue="1">
      <formula>$B174=""</formula>
    </cfRule>
  </conditionalFormatting>
  <conditionalFormatting sqref="I175">
    <cfRule type="expression" dxfId="17018" priority="16935" stopIfTrue="1">
      <formula>$B175=""</formula>
    </cfRule>
  </conditionalFormatting>
  <conditionalFormatting sqref="I175">
    <cfRule type="expression" dxfId="17017" priority="16934" stopIfTrue="1">
      <formula>$B175=""</formula>
    </cfRule>
  </conditionalFormatting>
  <conditionalFormatting sqref="I175">
    <cfRule type="expression" dxfId="17016" priority="16933" stopIfTrue="1">
      <formula>$B175=""</formula>
    </cfRule>
  </conditionalFormatting>
  <conditionalFormatting sqref="D175:H176">
    <cfRule type="expression" dxfId="17015" priority="16932" stopIfTrue="1">
      <formula>$B175=""</formula>
    </cfRule>
  </conditionalFormatting>
  <conditionalFormatting sqref="J175:M176">
    <cfRule type="expression" dxfId="17014" priority="16931" stopIfTrue="1">
      <formula>$B175=""</formula>
    </cfRule>
  </conditionalFormatting>
  <conditionalFormatting sqref="I175">
    <cfRule type="expression" dxfId="17013" priority="16930" stopIfTrue="1">
      <formula>$B175=""</formula>
    </cfRule>
  </conditionalFormatting>
  <conditionalFormatting sqref="I175">
    <cfRule type="expression" dxfId="17012" priority="16929" stopIfTrue="1">
      <formula>$B175=""</formula>
    </cfRule>
  </conditionalFormatting>
  <conditionalFormatting sqref="J176:M183">
    <cfRule type="expression" dxfId="17011" priority="16928" stopIfTrue="1">
      <formula>$B176=""</formula>
    </cfRule>
  </conditionalFormatting>
  <conditionalFormatting sqref="D176:M183 I179:I199">
    <cfRule type="expression" dxfId="17010" priority="16927" stopIfTrue="1">
      <formula>$B176=""</formula>
    </cfRule>
  </conditionalFormatting>
  <conditionalFormatting sqref="D176:M183 I179:I199">
    <cfRule type="expression" dxfId="17009" priority="16926" stopIfTrue="1">
      <formula>$B176=""</formula>
    </cfRule>
  </conditionalFormatting>
  <conditionalFormatting sqref="I176:I199">
    <cfRule type="expression" dxfId="17008" priority="16925" stopIfTrue="1">
      <formula>$B176=""</formula>
    </cfRule>
  </conditionalFormatting>
  <conditionalFormatting sqref="D176:H177">
    <cfRule type="expression" dxfId="17007" priority="16924" stopIfTrue="1">
      <formula>$B176=""</formula>
    </cfRule>
  </conditionalFormatting>
  <conditionalFormatting sqref="D178:H182">
    <cfRule type="expression" dxfId="17006" priority="16923" stopIfTrue="1">
      <formula>$B178=""</formula>
    </cfRule>
  </conditionalFormatting>
  <conditionalFormatting sqref="J176:M180">
    <cfRule type="expression" dxfId="17005" priority="16922" stopIfTrue="1">
      <formula>$B176=""</formula>
    </cfRule>
  </conditionalFormatting>
  <conditionalFormatting sqref="J181:M182">
    <cfRule type="expression" dxfId="17004" priority="16921" stopIfTrue="1">
      <formula>$B181=""</formula>
    </cfRule>
  </conditionalFormatting>
  <conditionalFormatting sqref="D183:H183">
    <cfRule type="expression" dxfId="17003" priority="16920" stopIfTrue="1">
      <formula>$B183=""</formula>
    </cfRule>
  </conditionalFormatting>
  <conditionalFormatting sqref="J183:M183">
    <cfRule type="expression" dxfId="17002" priority="16919" stopIfTrue="1">
      <formula>$B183=""</formula>
    </cfRule>
  </conditionalFormatting>
  <conditionalFormatting sqref="D177:H178">
    <cfRule type="expression" dxfId="17001" priority="16918" stopIfTrue="1">
      <formula>$B177=""</formula>
    </cfRule>
  </conditionalFormatting>
  <conditionalFormatting sqref="J177:M180">
    <cfRule type="expression" dxfId="17000" priority="16917" stopIfTrue="1">
      <formula>$B177=""</formula>
    </cfRule>
  </conditionalFormatting>
  <conditionalFormatting sqref="J181:M181">
    <cfRule type="expression" dxfId="16999" priority="16916" stopIfTrue="1">
      <formula>$B181=""</formula>
    </cfRule>
  </conditionalFormatting>
  <conditionalFormatting sqref="I182">
    <cfRule type="expression" dxfId="16998" priority="16915" stopIfTrue="1">
      <formula>$B182=""</formula>
    </cfRule>
  </conditionalFormatting>
  <conditionalFormatting sqref="I182">
    <cfRule type="expression" dxfId="16997" priority="16914" stopIfTrue="1">
      <formula>$B182=""</formula>
    </cfRule>
  </conditionalFormatting>
  <conditionalFormatting sqref="I182">
    <cfRule type="expression" dxfId="16996" priority="16913" stopIfTrue="1">
      <formula>$B182=""</formula>
    </cfRule>
  </conditionalFormatting>
  <conditionalFormatting sqref="D182:H183">
    <cfRule type="expression" dxfId="16995" priority="16912" stopIfTrue="1">
      <formula>$B182=""</formula>
    </cfRule>
  </conditionalFormatting>
  <conditionalFormatting sqref="J182:M183">
    <cfRule type="expression" dxfId="16994" priority="16911" stopIfTrue="1">
      <formula>$B182=""</formula>
    </cfRule>
  </conditionalFormatting>
  <conditionalFormatting sqref="I182">
    <cfRule type="expression" dxfId="16993" priority="16910" stopIfTrue="1">
      <formula>$B182=""</formula>
    </cfRule>
  </conditionalFormatting>
  <conditionalFormatting sqref="I182">
    <cfRule type="expression" dxfId="16992" priority="16909" stopIfTrue="1">
      <formula>$B182=""</formula>
    </cfRule>
  </conditionalFormatting>
  <conditionalFormatting sqref="I168:I199">
    <cfRule type="expression" dxfId="16991" priority="16908" stopIfTrue="1">
      <formula>$B168=""</formula>
    </cfRule>
  </conditionalFormatting>
  <conditionalFormatting sqref="I168:I199">
    <cfRule type="expression" dxfId="16990" priority="16907" stopIfTrue="1">
      <formula>$B168=""</formula>
    </cfRule>
  </conditionalFormatting>
  <conditionalFormatting sqref="I168:I199">
    <cfRule type="expression" dxfId="16989" priority="16906" stopIfTrue="1">
      <formula>$B168=""</formula>
    </cfRule>
  </conditionalFormatting>
  <conditionalFormatting sqref="I168:I199">
    <cfRule type="expression" dxfId="16988" priority="16905" stopIfTrue="1">
      <formula>$B168=""</formula>
    </cfRule>
  </conditionalFormatting>
  <conditionalFormatting sqref="I168:I199">
    <cfRule type="expression" dxfId="16987" priority="16904" stopIfTrue="1">
      <formula>$B168=""</formula>
    </cfRule>
  </conditionalFormatting>
  <conditionalFormatting sqref="I177:I199">
    <cfRule type="expression" dxfId="16986" priority="16903" stopIfTrue="1">
      <formula>$B177=""</formula>
    </cfRule>
  </conditionalFormatting>
  <conditionalFormatting sqref="I177:I199">
    <cfRule type="expression" dxfId="16985" priority="16902" stopIfTrue="1">
      <formula>$B177=""</formula>
    </cfRule>
  </conditionalFormatting>
  <conditionalFormatting sqref="I177:I199">
    <cfRule type="expression" dxfId="16984" priority="16901" stopIfTrue="1">
      <formula>$B177=""</formula>
    </cfRule>
  </conditionalFormatting>
  <conditionalFormatting sqref="I163:I199">
    <cfRule type="expression" dxfId="16983" priority="16900" stopIfTrue="1">
      <formula>$B163=""</formula>
    </cfRule>
  </conditionalFormatting>
  <conditionalFormatting sqref="I163:I199">
    <cfRule type="expression" dxfId="16982" priority="16899" stopIfTrue="1">
      <formula>$B163=""</formula>
    </cfRule>
  </conditionalFormatting>
  <conditionalFormatting sqref="I163:I199">
    <cfRule type="expression" dxfId="16981" priority="16898" stopIfTrue="1">
      <formula>$B163=""</formula>
    </cfRule>
  </conditionalFormatting>
  <conditionalFormatting sqref="I163:I199">
    <cfRule type="expression" dxfId="16980" priority="16897" stopIfTrue="1">
      <formula>$B163=""</formula>
    </cfRule>
  </conditionalFormatting>
  <conditionalFormatting sqref="I163:I199">
    <cfRule type="expression" dxfId="16979" priority="16896" stopIfTrue="1">
      <formula>$B163=""</formula>
    </cfRule>
  </conditionalFormatting>
  <conditionalFormatting sqref="I169:I199">
    <cfRule type="expression" dxfId="16978" priority="16895" stopIfTrue="1">
      <formula>$B169=""</formula>
    </cfRule>
  </conditionalFormatting>
  <conditionalFormatting sqref="I169:I199">
    <cfRule type="expression" dxfId="16977" priority="16894" stopIfTrue="1">
      <formula>$B169=""</formula>
    </cfRule>
  </conditionalFormatting>
  <conditionalFormatting sqref="I169:I199">
    <cfRule type="expression" dxfId="16976" priority="16893" stopIfTrue="1">
      <formula>$B169=""</formula>
    </cfRule>
  </conditionalFormatting>
  <conditionalFormatting sqref="I169:I199">
    <cfRule type="expression" dxfId="16975" priority="16892" stopIfTrue="1">
      <formula>$B169=""</formula>
    </cfRule>
  </conditionalFormatting>
  <conditionalFormatting sqref="I169:I199">
    <cfRule type="expression" dxfId="16974" priority="16891" stopIfTrue="1">
      <formula>$B169=""</formula>
    </cfRule>
  </conditionalFormatting>
  <conditionalFormatting sqref="I169:I199">
    <cfRule type="expression" dxfId="16973" priority="16890" stopIfTrue="1">
      <formula>$B169=""</formula>
    </cfRule>
  </conditionalFormatting>
  <conditionalFormatting sqref="I169:I199">
    <cfRule type="expression" dxfId="16972" priority="16889" stopIfTrue="1">
      <formula>$B169=""</formula>
    </cfRule>
  </conditionalFormatting>
  <conditionalFormatting sqref="I169:I199">
    <cfRule type="expression" dxfId="16971" priority="16888" stopIfTrue="1">
      <formula>$B169=""</formula>
    </cfRule>
  </conditionalFormatting>
  <conditionalFormatting sqref="I163:I165">
    <cfRule type="expression" dxfId="16970" priority="16887" stopIfTrue="1">
      <formula>$B163=""</formula>
    </cfRule>
  </conditionalFormatting>
  <conditionalFormatting sqref="I163:I165">
    <cfRule type="expression" dxfId="16969" priority="16886" stopIfTrue="1">
      <formula>$B163=""</formula>
    </cfRule>
  </conditionalFormatting>
  <conditionalFormatting sqref="I163:I165">
    <cfRule type="expression" dxfId="16968" priority="16885" stopIfTrue="1">
      <formula>$B163=""</formula>
    </cfRule>
  </conditionalFormatting>
  <conditionalFormatting sqref="I163:I165">
    <cfRule type="expression" dxfId="16967" priority="16884" stopIfTrue="1">
      <formula>$B163=""</formula>
    </cfRule>
  </conditionalFormatting>
  <conditionalFormatting sqref="I163:I165">
    <cfRule type="expression" dxfId="16966" priority="16883" stopIfTrue="1">
      <formula>$B163=""</formula>
    </cfRule>
  </conditionalFormatting>
  <conditionalFormatting sqref="I163:I165">
    <cfRule type="expression" dxfId="16965" priority="16882" stopIfTrue="1">
      <formula>$B163=""</formula>
    </cfRule>
  </conditionalFormatting>
  <conditionalFormatting sqref="I163:I165">
    <cfRule type="expression" dxfId="16964" priority="16881" stopIfTrue="1">
      <formula>$B163=""</formula>
    </cfRule>
  </conditionalFormatting>
  <conditionalFormatting sqref="I163:I165">
    <cfRule type="expression" dxfId="16963" priority="16880" stopIfTrue="1">
      <formula>$B163=""</formula>
    </cfRule>
  </conditionalFormatting>
  <conditionalFormatting sqref="I163:I165">
    <cfRule type="expression" dxfId="16962" priority="16879" stopIfTrue="1">
      <formula>$B163=""</formula>
    </cfRule>
  </conditionalFormatting>
  <conditionalFormatting sqref="I163:I165">
    <cfRule type="expression" dxfId="16961" priority="16878" stopIfTrue="1">
      <formula>$B163=""</formula>
    </cfRule>
  </conditionalFormatting>
  <conditionalFormatting sqref="I163:I165">
    <cfRule type="expression" dxfId="16960" priority="16877" stopIfTrue="1">
      <formula>$B163=""</formula>
    </cfRule>
  </conditionalFormatting>
  <conditionalFormatting sqref="I163:I165">
    <cfRule type="expression" dxfId="16959" priority="16876" stopIfTrue="1">
      <formula>$B163=""</formula>
    </cfRule>
  </conditionalFormatting>
  <conditionalFormatting sqref="I163:I165">
    <cfRule type="expression" dxfId="16958" priority="16875" stopIfTrue="1">
      <formula>$B163=""</formula>
    </cfRule>
  </conditionalFormatting>
  <conditionalFormatting sqref="I163:I165">
    <cfRule type="expression" dxfId="16957" priority="16874" stopIfTrue="1">
      <formula>$B163=""</formula>
    </cfRule>
  </conditionalFormatting>
  <conditionalFormatting sqref="I163:I165">
    <cfRule type="expression" dxfId="16956" priority="16873" stopIfTrue="1">
      <formula>$B163=""</formula>
    </cfRule>
  </conditionalFormatting>
  <conditionalFormatting sqref="I163:I165">
    <cfRule type="expression" dxfId="16955" priority="16872" stopIfTrue="1">
      <formula>$B163=""</formula>
    </cfRule>
  </conditionalFormatting>
  <conditionalFormatting sqref="I163:I165">
    <cfRule type="expression" dxfId="16954" priority="16871" stopIfTrue="1">
      <formula>$B163=""</formula>
    </cfRule>
  </conditionalFormatting>
  <conditionalFormatting sqref="I163:I165">
    <cfRule type="expression" dxfId="16953" priority="16870" stopIfTrue="1">
      <formula>$B163=""</formula>
    </cfRule>
  </conditionalFormatting>
  <conditionalFormatting sqref="I163:I165">
    <cfRule type="expression" dxfId="16952" priority="16869" stopIfTrue="1">
      <formula>$B163=""</formula>
    </cfRule>
  </conditionalFormatting>
  <conditionalFormatting sqref="I183:I223">
    <cfRule type="expression" dxfId="16951" priority="16868" stopIfTrue="1">
      <formula>$B183=""</formula>
    </cfRule>
  </conditionalFormatting>
  <conditionalFormatting sqref="I183:I223">
    <cfRule type="expression" dxfId="16950" priority="16867" stopIfTrue="1">
      <formula>$B183=""</formula>
    </cfRule>
  </conditionalFormatting>
  <conditionalFormatting sqref="I183:I223">
    <cfRule type="expression" dxfId="16949" priority="16866" stopIfTrue="1">
      <formula>$B183=""</formula>
    </cfRule>
  </conditionalFormatting>
  <conditionalFormatting sqref="I183:I223">
    <cfRule type="expression" dxfId="16948" priority="16865" stopIfTrue="1">
      <formula>$B183=""</formula>
    </cfRule>
  </conditionalFormatting>
  <conditionalFormatting sqref="I183:I223">
    <cfRule type="expression" dxfId="16947" priority="16864" stopIfTrue="1">
      <formula>$B183=""</formula>
    </cfRule>
  </conditionalFormatting>
  <conditionalFormatting sqref="I183:I223">
    <cfRule type="expression" dxfId="16946" priority="16863" stopIfTrue="1">
      <formula>$B183=""</formula>
    </cfRule>
  </conditionalFormatting>
  <conditionalFormatting sqref="I183:I184">
    <cfRule type="expression" dxfId="16945" priority="16862" stopIfTrue="1">
      <formula>$B183=""</formula>
    </cfRule>
  </conditionalFormatting>
  <conditionalFormatting sqref="I183:I184">
    <cfRule type="expression" dxfId="16944" priority="16861" stopIfTrue="1">
      <formula>$B183=""</formula>
    </cfRule>
  </conditionalFormatting>
  <conditionalFormatting sqref="I183:I184">
    <cfRule type="expression" dxfId="16943" priority="16860" stopIfTrue="1">
      <formula>$B183=""</formula>
    </cfRule>
  </conditionalFormatting>
  <conditionalFormatting sqref="I183:I223">
    <cfRule type="expression" dxfId="16942" priority="16859" stopIfTrue="1">
      <formula>$B183=""</formula>
    </cfRule>
  </conditionalFormatting>
  <conditionalFormatting sqref="I183:I223">
    <cfRule type="expression" dxfId="16941" priority="16858" stopIfTrue="1">
      <formula>$B183=""</formula>
    </cfRule>
  </conditionalFormatting>
  <conditionalFormatting sqref="I183:I223">
    <cfRule type="expression" dxfId="16940" priority="16857" stopIfTrue="1">
      <formula>$B183=""</formula>
    </cfRule>
  </conditionalFormatting>
  <conditionalFormatting sqref="I183:I223">
    <cfRule type="expression" dxfId="16939" priority="16856" stopIfTrue="1">
      <formula>$B183=""</formula>
    </cfRule>
  </conditionalFormatting>
  <conditionalFormatting sqref="I183:I223">
    <cfRule type="expression" dxfId="16938" priority="16855" stopIfTrue="1">
      <formula>$B183=""</formula>
    </cfRule>
  </conditionalFormatting>
  <conditionalFormatting sqref="I183:I223">
    <cfRule type="expression" dxfId="16937" priority="16854" stopIfTrue="1">
      <formula>$B183=""</formula>
    </cfRule>
  </conditionalFormatting>
  <conditionalFormatting sqref="I183:I223">
    <cfRule type="expression" dxfId="16936" priority="16853" stopIfTrue="1">
      <formula>$B183=""</formula>
    </cfRule>
  </conditionalFormatting>
  <conditionalFormatting sqref="I183:I223">
    <cfRule type="expression" dxfId="16935" priority="16852" stopIfTrue="1">
      <formula>$B183=""</formula>
    </cfRule>
  </conditionalFormatting>
  <conditionalFormatting sqref="I183:I223">
    <cfRule type="expression" dxfId="16934" priority="16851" stopIfTrue="1">
      <formula>$B183=""</formula>
    </cfRule>
  </conditionalFormatting>
  <conditionalFormatting sqref="I183:I223">
    <cfRule type="expression" dxfId="16933" priority="16850" stopIfTrue="1">
      <formula>$B183=""</formula>
    </cfRule>
  </conditionalFormatting>
  <conditionalFormatting sqref="I183:I223">
    <cfRule type="expression" dxfId="16932" priority="16849" stopIfTrue="1">
      <formula>$B183=""</formula>
    </cfRule>
  </conditionalFormatting>
  <conditionalFormatting sqref="I183:I223">
    <cfRule type="expression" dxfId="16931" priority="16848" stopIfTrue="1">
      <formula>$B183=""</formula>
    </cfRule>
  </conditionalFormatting>
  <conditionalFormatting sqref="I183:I223">
    <cfRule type="expression" dxfId="16930" priority="16847" stopIfTrue="1">
      <formula>$B183=""</formula>
    </cfRule>
  </conditionalFormatting>
  <conditionalFormatting sqref="I183:I188">
    <cfRule type="expression" dxfId="16929" priority="16846" stopIfTrue="1">
      <formula>$B183=""</formula>
    </cfRule>
  </conditionalFormatting>
  <conditionalFormatting sqref="I183:I188">
    <cfRule type="expression" dxfId="16928" priority="16845" stopIfTrue="1">
      <formula>$B183=""</formula>
    </cfRule>
  </conditionalFormatting>
  <conditionalFormatting sqref="I183:I188">
    <cfRule type="expression" dxfId="16927" priority="16844" stopIfTrue="1">
      <formula>$B183=""</formula>
    </cfRule>
  </conditionalFormatting>
  <conditionalFormatting sqref="D192:H204">
    <cfRule type="expression" dxfId="16926" priority="16843" stopIfTrue="1">
      <formula>$B192=""</formula>
    </cfRule>
  </conditionalFormatting>
  <conditionalFormatting sqref="J183:M188">
    <cfRule type="expression" dxfId="16925" priority="16842" stopIfTrue="1">
      <formula>$B183=""</formula>
    </cfRule>
  </conditionalFormatting>
  <conditionalFormatting sqref="D183:M188 I189:I223">
    <cfRule type="expression" dxfId="16924" priority="16841" stopIfTrue="1">
      <formula>$B183=""</formula>
    </cfRule>
  </conditionalFormatting>
  <conditionalFormatting sqref="D183:M188 I189:I223">
    <cfRule type="expression" dxfId="16923" priority="16840" stopIfTrue="1">
      <formula>$B183=""</formula>
    </cfRule>
  </conditionalFormatting>
  <conditionalFormatting sqref="I183:I223">
    <cfRule type="expression" dxfId="16922" priority="16839" stopIfTrue="1">
      <formula>$B183=""</formula>
    </cfRule>
  </conditionalFormatting>
  <conditionalFormatting sqref="D183:H187">
    <cfRule type="expression" dxfId="16921" priority="16838" stopIfTrue="1">
      <formula>$B183=""</formula>
    </cfRule>
  </conditionalFormatting>
  <conditionalFormatting sqref="J183:M185">
    <cfRule type="expression" dxfId="16920" priority="16837" stopIfTrue="1">
      <formula>$B183=""</formula>
    </cfRule>
  </conditionalFormatting>
  <conditionalFormatting sqref="J186:M187">
    <cfRule type="expression" dxfId="16919" priority="16836" stopIfTrue="1">
      <formula>$B186=""</formula>
    </cfRule>
  </conditionalFormatting>
  <conditionalFormatting sqref="D188:H188">
    <cfRule type="expression" dxfId="16918" priority="16835" stopIfTrue="1">
      <formula>$B188=""</formula>
    </cfRule>
  </conditionalFormatting>
  <conditionalFormatting sqref="J188:M188">
    <cfRule type="expression" dxfId="16917" priority="16834" stopIfTrue="1">
      <formula>$B188=""</formula>
    </cfRule>
  </conditionalFormatting>
  <conditionalFormatting sqref="D183:H183">
    <cfRule type="expression" dxfId="16916" priority="16833" stopIfTrue="1">
      <formula>$B183=""</formula>
    </cfRule>
  </conditionalFormatting>
  <conditionalFormatting sqref="J183:M185">
    <cfRule type="expression" dxfId="16915" priority="16832" stopIfTrue="1">
      <formula>$B183=""</formula>
    </cfRule>
  </conditionalFormatting>
  <conditionalFormatting sqref="J186:M186">
    <cfRule type="expression" dxfId="16914" priority="16831" stopIfTrue="1">
      <formula>$B186=""</formula>
    </cfRule>
  </conditionalFormatting>
  <conditionalFormatting sqref="I187">
    <cfRule type="expression" dxfId="16913" priority="16830" stopIfTrue="1">
      <formula>$B187=""</formula>
    </cfRule>
  </conditionalFormatting>
  <conditionalFormatting sqref="I187">
    <cfRule type="expression" dxfId="16912" priority="16829" stopIfTrue="1">
      <formula>$B187=""</formula>
    </cfRule>
  </conditionalFormatting>
  <conditionalFormatting sqref="I187">
    <cfRule type="expression" dxfId="16911" priority="16828" stopIfTrue="1">
      <formula>$B187=""</formula>
    </cfRule>
  </conditionalFormatting>
  <conditionalFormatting sqref="D187:H188">
    <cfRule type="expression" dxfId="16910" priority="16827" stopIfTrue="1">
      <formula>$B187=""</formula>
    </cfRule>
  </conditionalFormatting>
  <conditionalFormatting sqref="J187:M188">
    <cfRule type="expression" dxfId="16909" priority="16826" stopIfTrue="1">
      <formula>$B187=""</formula>
    </cfRule>
  </conditionalFormatting>
  <conditionalFormatting sqref="I187">
    <cfRule type="expression" dxfId="16908" priority="16825" stopIfTrue="1">
      <formula>$B187=""</formula>
    </cfRule>
  </conditionalFormatting>
  <conditionalFormatting sqref="I187">
    <cfRule type="expression" dxfId="16907" priority="16824" stopIfTrue="1">
      <formula>$B187=""</formula>
    </cfRule>
  </conditionalFormatting>
  <conditionalFormatting sqref="J189:M196">
    <cfRule type="expression" dxfId="16906" priority="16823" stopIfTrue="1">
      <formula>$B189=""</formula>
    </cfRule>
  </conditionalFormatting>
  <conditionalFormatting sqref="D189:M196 I197:I223">
    <cfRule type="expression" dxfId="16905" priority="16822" stopIfTrue="1">
      <formula>$B189=""</formula>
    </cfRule>
  </conditionalFormatting>
  <conditionalFormatting sqref="D189:M196 I197:I223">
    <cfRule type="expression" dxfId="16904" priority="16821" stopIfTrue="1">
      <formula>$B189=""</formula>
    </cfRule>
  </conditionalFormatting>
  <conditionalFormatting sqref="I189:I223">
    <cfRule type="expression" dxfId="16903" priority="16820" stopIfTrue="1">
      <formula>$B189=""</formula>
    </cfRule>
  </conditionalFormatting>
  <conditionalFormatting sqref="D189:H190">
    <cfRule type="expression" dxfId="16902" priority="16819" stopIfTrue="1">
      <formula>$B189=""</formula>
    </cfRule>
  </conditionalFormatting>
  <conditionalFormatting sqref="D191:H195">
    <cfRule type="expression" dxfId="16901" priority="16818" stopIfTrue="1">
      <formula>$B191=""</formula>
    </cfRule>
  </conditionalFormatting>
  <conditionalFormatting sqref="J189:M193">
    <cfRule type="expression" dxfId="16900" priority="16817" stopIfTrue="1">
      <formula>$B189=""</formula>
    </cfRule>
  </conditionalFormatting>
  <conditionalFormatting sqref="J194:M195">
    <cfRule type="expression" dxfId="16899" priority="16816" stopIfTrue="1">
      <formula>$B194=""</formula>
    </cfRule>
  </conditionalFormatting>
  <conditionalFormatting sqref="D196:H196">
    <cfRule type="expression" dxfId="16898" priority="16815" stopIfTrue="1">
      <formula>$B196=""</formula>
    </cfRule>
  </conditionalFormatting>
  <conditionalFormatting sqref="J196:M196">
    <cfRule type="expression" dxfId="16897" priority="16814" stopIfTrue="1">
      <formula>$B196=""</formula>
    </cfRule>
  </conditionalFormatting>
  <conditionalFormatting sqref="D190:H191">
    <cfRule type="expression" dxfId="16896" priority="16813" stopIfTrue="1">
      <formula>$B190=""</formula>
    </cfRule>
  </conditionalFormatting>
  <conditionalFormatting sqref="J190:M193">
    <cfRule type="expression" dxfId="16895" priority="16812" stopIfTrue="1">
      <formula>$B190=""</formula>
    </cfRule>
  </conditionalFormatting>
  <conditionalFormatting sqref="J194:M194">
    <cfRule type="expression" dxfId="16894" priority="16811" stopIfTrue="1">
      <formula>$B194=""</formula>
    </cfRule>
  </conditionalFormatting>
  <conditionalFormatting sqref="I195">
    <cfRule type="expression" dxfId="16893" priority="16810" stopIfTrue="1">
      <formula>$B195=""</formula>
    </cfRule>
  </conditionalFormatting>
  <conditionalFormatting sqref="I195">
    <cfRule type="expression" dxfId="16892" priority="16809" stopIfTrue="1">
      <formula>$B195=""</formula>
    </cfRule>
  </conditionalFormatting>
  <conditionalFormatting sqref="I195">
    <cfRule type="expression" dxfId="16891" priority="16808" stopIfTrue="1">
      <formula>$B195=""</formula>
    </cfRule>
  </conditionalFormatting>
  <conditionalFormatting sqref="D195:H196">
    <cfRule type="expression" dxfId="16890" priority="16807" stopIfTrue="1">
      <formula>$B195=""</formula>
    </cfRule>
  </conditionalFormatting>
  <conditionalFormatting sqref="J195:M196">
    <cfRule type="expression" dxfId="16889" priority="16806" stopIfTrue="1">
      <formula>$B195=""</formula>
    </cfRule>
  </conditionalFormatting>
  <conditionalFormatting sqref="I195">
    <cfRule type="expression" dxfId="16888" priority="16805" stopIfTrue="1">
      <formula>$B195=""</formula>
    </cfRule>
  </conditionalFormatting>
  <conditionalFormatting sqref="I195">
    <cfRule type="expression" dxfId="16887" priority="16804" stopIfTrue="1">
      <formula>$B195=""</formula>
    </cfRule>
  </conditionalFormatting>
  <conditionalFormatting sqref="J196:M204">
    <cfRule type="expression" dxfId="16886" priority="16803" stopIfTrue="1">
      <formula>$B196=""</formula>
    </cfRule>
  </conditionalFormatting>
  <conditionalFormatting sqref="D196:M204 I202:I223">
    <cfRule type="expression" dxfId="16885" priority="16802" stopIfTrue="1">
      <formula>$B196=""</formula>
    </cfRule>
  </conditionalFormatting>
  <conditionalFormatting sqref="D196:M204 I202:I223">
    <cfRule type="expression" dxfId="16884" priority="16801" stopIfTrue="1">
      <formula>$B196=""</formula>
    </cfRule>
  </conditionalFormatting>
  <conditionalFormatting sqref="I196:I223">
    <cfRule type="expression" dxfId="16883" priority="16800" stopIfTrue="1">
      <formula>$B196=""</formula>
    </cfRule>
  </conditionalFormatting>
  <conditionalFormatting sqref="D196:H197">
    <cfRule type="expression" dxfId="16882" priority="16799" stopIfTrue="1">
      <formula>$B196=""</formula>
    </cfRule>
  </conditionalFormatting>
  <conditionalFormatting sqref="D198:H204">
    <cfRule type="expression" dxfId="16881" priority="16798" stopIfTrue="1">
      <formula>$B198=""</formula>
    </cfRule>
  </conditionalFormatting>
  <conditionalFormatting sqref="J196:M200">
    <cfRule type="expression" dxfId="16880" priority="16797" stopIfTrue="1">
      <formula>$B196=""</formula>
    </cfRule>
  </conditionalFormatting>
  <conditionalFormatting sqref="J201:M202">
    <cfRule type="expression" dxfId="16879" priority="16796" stopIfTrue="1">
      <formula>$B201=""</formula>
    </cfRule>
  </conditionalFormatting>
  <conditionalFormatting sqref="D197:H198">
    <cfRule type="expression" dxfId="16878" priority="16795" stopIfTrue="1">
      <formula>$B197=""</formula>
    </cfRule>
  </conditionalFormatting>
  <conditionalFormatting sqref="J197:M200">
    <cfRule type="expression" dxfId="16877" priority="16794" stopIfTrue="1">
      <formula>$B197=""</formula>
    </cfRule>
  </conditionalFormatting>
  <conditionalFormatting sqref="J201:M201">
    <cfRule type="expression" dxfId="16876" priority="16793" stopIfTrue="1">
      <formula>$B201=""</formula>
    </cfRule>
  </conditionalFormatting>
  <conditionalFormatting sqref="I202">
    <cfRule type="expression" dxfId="16875" priority="16792" stopIfTrue="1">
      <formula>$B202=""</formula>
    </cfRule>
  </conditionalFormatting>
  <conditionalFormatting sqref="I202">
    <cfRule type="expression" dxfId="16874" priority="16791" stopIfTrue="1">
      <formula>$B202=""</formula>
    </cfRule>
  </conditionalFormatting>
  <conditionalFormatting sqref="I202">
    <cfRule type="expression" dxfId="16873" priority="16790" stopIfTrue="1">
      <formula>$B202=""</formula>
    </cfRule>
  </conditionalFormatting>
  <conditionalFormatting sqref="D202:H202">
    <cfRule type="expression" dxfId="16872" priority="16789" stopIfTrue="1">
      <formula>$B202=""</formula>
    </cfRule>
  </conditionalFormatting>
  <conditionalFormatting sqref="J202:M202">
    <cfRule type="expression" dxfId="16871" priority="16788" stopIfTrue="1">
      <formula>$B202=""</formula>
    </cfRule>
  </conditionalFormatting>
  <conditionalFormatting sqref="I202">
    <cfRule type="expression" dxfId="16870" priority="16787" stopIfTrue="1">
      <formula>$B202=""</formula>
    </cfRule>
  </conditionalFormatting>
  <conditionalFormatting sqref="I202">
    <cfRule type="expression" dxfId="16869" priority="16786" stopIfTrue="1">
      <formula>$B202=""</formula>
    </cfRule>
  </conditionalFormatting>
  <conditionalFormatting sqref="I188:I223">
    <cfRule type="expression" dxfId="16868" priority="16785" stopIfTrue="1">
      <formula>$B188=""</formula>
    </cfRule>
  </conditionalFormatting>
  <conditionalFormatting sqref="I188:I223">
    <cfRule type="expression" dxfId="16867" priority="16784" stopIfTrue="1">
      <formula>$B188=""</formula>
    </cfRule>
  </conditionalFormatting>
  <conditionalFormatting sqref="I188:I223">
    <cfRule type="expression" dxfId="16866" priority="16783" stopIfTrue="1">
      <formula>$B188=""</formula>
    </cfRule>
  </conditionalFormatting>
  <conditionalFormatting sqref="I188:I223">
    <cfRule type="expression" dxfId="16865" priority="16782" stopIfTrue="1">
      <formula>$B188=""</formula>
    </cfRule>
  </conditionalFormatting>
  <conditionalFormatting sqref="I188:I223">
    <cfRule type="expression" dxfId="16864" priority="16781" stopIfTrue="1">
      <formula>$B188=""</formula>
    </cfRule>
  </conditionalFormatting>
  <conditionalFormatting sqref="I197:I199">
    <cfRule type="expression" dxfId="16863" priority="16780" stopIfTrue="1">
      <formula>$B197=""</formula>
    </cfRule>
  </conditionalFormatting>
  <conditionalFormatting sqref="I197:I199">
    <cfRule type="expression" dxfId="16862" priority="16779" stopIfTrue="1">
      <formula>$B197=""</formula>
    </cfRule>
  </conditionalFormatting>
  <conditionalFormatting sqref="I197:I199">
    <cfRule type="expression" dxfId="16861" priority="16778" stopIfTrue="1">
      <formula>$B197=""</formula>
    </cfRule>
  </conditionalFormatting>
  <conditionalFormatting sqref="I183:I188">
    <cfRule type="expression" dxfId="16860" priority="16777" stopIfTrue="1">
      <formula>$B183=""</formula>
    </cfRule>
  </conditionalFormatting>
  <conditionalFormatting sqref="I183:I188">
    <cfRule type="expression" dxfId="16859" priority="16776" stopIfTrue="1">
      <formula>$B183=""</formula>
    </cfRule>
  </conditionalFormatting>
  <conditionalFormatting sqref="I183:I188">
    <cfRule type="expression" dxfId="16858" priority="16775" stopIfTrue="1">
      <formula>$B183=""</formula>
    </cfRule>
  </conditionalFormatting>
  <conditionalFormatting sqref="I183:I188">
    <cfRule type="expression" dxfId="16857" priority="16774" stopIfTrue="1">
      <formula>$B183=""</formula>
    </cfRule>
  </conditionalFormatting>
  <conditionalFormatting sqref="I183:I188">
    <cfRule type="expression" dxfId="16856" priority="16773" stopIfTrue="1">
      <formula>$B183=""</formula>
    </cfRule>
  </conditionalFormatting>
  <conditionalFormatting sqref="I189:I223">
    <cfRule type="expression" dxfId="16855" priority="16772" stopIfTrue="1">
      <formula>$B189=""</formula>
    </cfRule>
  </conditionalFormatting>
  <conditionalFormatting sqref="I189:I223">
    <cfRule type="expression" dxfId="16854" priority="16771" stopIfTrue="1">
      <formula>$B189=""</formula>
    </cfRule>
  </conditionalFormatting>
  <conditionalFormatting sqref="I189:I223">
    <cfRule type="expression" dxfId="16853" priority="16770" stopIfTrue="1">
      <formula>$B189=""</formula>
    </cfRule>
  </conditionalFormatting>
  <conditionalFormatting sqref="I189:I223">
    <cfRule type="expression" dxfId="16852" priority="16769" stopIfTrue="1">
      <formula>$B189=""</formula>
    </cfRule>
  </conditionalFormatting>
  <conditionalFormatting sqref="I189:I223">
    <cfRule type="expression" dxfId="16851" priority="16768" stopIfTrue="1">
      <formula>$B189=""</formula>
    </cfRule>
  </conditionalFormatting>
  <conditionalFormatting sqref="I189:I223">
    <cfRule type="expression" dxfId="16850" priority="16767" stopIfTrue="1">
      <formula>$B189=""</formula>
    </cfRule>
  </conditionalFormatting>
  <conditionalFormatting sqref="I189:I223">
    <cfRule type="expression" dxfId="16849" priority="16766" stopIfTrue="1">
      <formula>$B189=""</formula>
    </cfRule>
  </conditionalFormatting>
  <conditionalFormatting sqref="I189:I223">
    <cfRule type="expression" dxfId="16848" priority="16765" stopIfTrue="1">
      <formula>$B189=""</formula>
    </cfRule>
  </conditionalFormatting>
  <conditionalFormatting sqref="I183:I184">
    <cfRule type="expression" dxfId="16847" priority="16764" stopIfTrue="1">
      <formula>$B183=""</formula>
    </cfRule>
  </conditionalFormatting>
  <conditionalFormatting sqref="I183:I184">
    <cfRule type="expression" dxfId="16846" priority="16763" stopIfTrue="1">
      <formula>$B183=""</formula>
    </cfRule>
  </conditionalFormatting>
  <conditionalFormatting sqref="I183:I184">
    <cfRule type="expression" dxfId="16845" priority="16762" stopIfTrue="1">
      <formula>$B183=""</formula>
    </cfRule>
  </conditionalFormatting>
  <conditionalFormatting sqref="I183:I184">
    <cfRule type="expression" dxfId="16844" priority="16761" stopIfTrue="1">
      <formula>$B183=""</formula>
    </cfRule>
  </conditionalFormatting>
  <conditionalFormatting sqref="I183:I184">
    <cfRule type="expression" dxfId="16843" priority="16760" stopIfTrue="1">
      <formula>$B183=""</formula>
    </cfRule>
  </conditionalFormatting>
  <conditionalFormatting sqref="I183:I184">
    <cfRule type="expression" dxfId="16842" priority="16759" stopIfTrue="1">
      <formula>$B183=""</formula>
    </cfRule>
  </conditionalFormatting>
  <conditionalFormatting sqref="I183:I184">
    <cfRule type="expression" dxfId="16841" priority="16758" stopIfTrue="1">
      <formula>$B183=""</formula>
    </cfRule>
  </conditionalFormatting>
  <conditionalFormatting sqref="I183:I184">
    <cfRule type="expression" dxfId="16840" priority="16757" stopIfTrue="1">
      <formula>$B183=""</formula>
    </cfRule>
  </conditionalFormatting>
  <conditionalFormatting sqref="I183:I184">
    <cfRule type="expression" dxfId="16839" priority="16756" stopIfTrue="1">
      <formula>$B183=""</formula>
    </cfRule>
  </conditionalFormatting>
  <conditionalFormatting sqref="I183:I184">
    <cfRule type="expression" dxfId="16838" priority="16755" stopIfTrue="1">
      <formula>$B183=""</formula>
    </cfRule>
  </conditionalFormatting>
  <conditionalFormatting sqref="I183:I184">
    <cfRule type="expression" dxfId="16837" priority="16754" stopIfTrue="1">
      <formula>$B183=""</formula>
    </cfRule>
  </conditionalFormatting>
  <conditionalFormatting sqref="I183:I184">
    <cfRule type="expression" dxfId="16836" priority="16753" stopIfTrue="1">
      <formula>$B183=""</formula>
    </cfRule>
  </conditionalFormatting>
  <conditionalFormatting sqref="I183:I184">
    <cfRule type="expression" dxfId="16835" priority="16752" stopIfTrue="1">
      <formula>$B183=""</formula>
    </cfRule>
  </conditionalFormatting>
  <conditionalFormatting sqref="I183:I184">
    <cfRule type="expression" dxfId="16834" priority="16751" stopIfTrue="1">
      <formula>$B183=""</formula>
    </cfRule>
  </conditionalFormatting>
  <conditionalFormatting sqref="I183:I184">
    <cfRule type="expression" dxfId="16833" priority="16750" stopIfTrue="1">
      <formula>$B183=""</formula>
    </cfRule>
  </conditionalFormatting>
  <conditionalFormatting sqref="I183:I184">
    <cfRule type="expression" dxfId="16832" priority="16749" stopIfTrue="1">
      <formula>$B183=""</formula>
    </cfRule>
  </conditionalFormatting>
  <conditionalFormatting sqref="I183:I184">
    <cfRule type="expression" dxfId="16831" priority="16748" stopIfTrue="1">
      <formula>$B183=""</formula>
    </cfRule>
  </conditionalFormatting>
  <conditionalFormatting sqref="I183:I184">
    <cfRule type="expression" dxfId="16830" priority="16747" stopIfTrue="1">
      <formula>$B183=""</formula>
    </cfRule>
  </conditionalFormatting>
  <conditionalFormatting sqref="I183:I184">
    <cfRule type="expression" dxfId="16829" priority="16746" stopIfTrue="1">
      <formula>$B183=""</formula>
    </cfRule>
  </conditionalFormatting>
  <conditionalFormatting sqref="I97:I130">
    <cfRule type="expression" dxfId="16828" priority="16745" stopIfTrue="1">
      <formula>$B97=""</formula>
    </cfRule>
  </conditionalFormatting>
  <conditionalFormatting sqref="I97:I130">
    <cfRule type="expression" dxfId="16827" priority="16744" stopIfTrue="1">
      <formula>$B97=""</formula>
    </cfRule>
  </conditionalFormatting>
  <conditionalFormatting sqref="I97:I130">
    <cfRule type="expression" dxfId="16826" priority="16743" stopIfTrue="1">
      <formula>$B97=""</formula>
    </cfRule>
  </conditionalFormatting>
  <conditionalFormatting sqref="I97:I130">
    <cfRule type="expression" dxfId="16825" priority="16742" stopIfTrue="1">
      <formula>$B97=""</formula>
    </cfRule>
  </conditionalFormatting>
  <conditionalFormatting sqref="I97:I130">
    <cfRule type="expression" dxfId="16824" priority="16741" stopIfTrue="1">
      <formula>$B97=""</formula>
    </cfRule>
  </conditionalFormatting>
  <conditionalFormatting sqref="I97:I130">
    <cfRule type="expression" dxfId="16823" priority="16740" stopIfTrue="1">
      <formula>$B97=""</formula>
    </cfRule>
  </conditionalFormatting>
  <conditionalFormatting sqref="I97:I130">
    <cfRule type="expression" dxfId="16822" priority="16739" stopIfTrue="1">
      <formula>$B97=""</formula>
    </cfRule>
  </conditionalFormatting>
  <conditionalFormatting sqref="I97:I130">
    <cfRule type="expression" dxfId="16821" priority="16738" stopIfTrue="1">
      <formula>$B97=""</formula>
    </cfRule>
  </conditionalFormatting>
  <conditionalFormatting sqref="I97:I130">
    <cfRule type="expression" dxfId="16820" priority="16737" stopIfTrue="1">
      <formula>$B97=""</formula>
    </cfRule>
  </conditionalFormatting>
  <conditionalFormatting sqref="I97:I130">
    <cfRule type="expression" dxfId="16819" priority="16736" stopIfTrue="1">
      <formula>$B97=""</formula>
    </cfRule>
  </conditionalFormatting>
  <conditionalFormatting sqref="I97:I130">
    <cfRule type="expression" dxfId="16818" priority="16735" stopIfTrue="1">
      <formula>$B97=""</formula>
    </cfRule>
  </conditionalFormatting>
  <conditionalFormatting sqref="I97:I130">
    <cfRule type="expression" dxfId="16817" priority="16734" stopIfTrue="1">
      <formula>$B97=""</formula>
    </cfRule>
  </conditionalFormatting>
  <conditionalFormatting sqref="I97:I130">
    <cfRule type="expression" dxfId="16816" priority="16733" stopIfTrue="1">
      <formula>$B97=""</formula>
    </cfRule>
  </conditionalFormatting>
  <conditionalFormatting sqref="I97:I130">
    <cfRule type="expression" dxfId="16815" priority="16732" stopIfTrue="1">
      <formula>$B97=""</formula>
    </cfRule>
  </conditionalFormatting>
  <conditionalFormatting sqref="I97:I130">
    <cfRule type="expression" dxfId="16814" priority="16731" stopIfTrue="1">
      <formula>$B97=""</formula>
    </cfRule>
  </conditionalFormatting>
  <conditionalFormatting sqref="I97:I130">
    <cfRule type="expression" dxfId="16813" priority="16730" stopIfTrue="1">
      <formula>$B97=""</formula>
    </cfRule>
  </conditionalFormatting>
  <conditionalFormatting sqref="I97:I130">
    <cfRule type="expression" dxfId="16812" priority="16729" stopIfTrue="1">
      <formula>$B97=""</formula>
    </cfRule>
  </conditionalFormatting>
  <conditionalFormatting sqref="I97:I130">
    <cfRule type="expression" dxfId="16811" priority="16728" stopIfTrue="1">
      <formula>$B97=""</formula>
    </cfRule>
  </conditionalFormatting>
  <conditionalFormatting sqref="I97:I130">
    <cfRule type="expression" dxfId="16810" priority="16727" stopIfTrue="1">
      <formula>$B97=""</formula>
    </cfRule>
  </conditionalFormatting>
  <conditionalFormatting sqref="I97:I130">
    <cfRule type="expression" dxfId="16809" priority="16726" stopIfTrue="1">
      <formula>$B97=""</formula>
    </cfRule>
  </conditionalFormatting>
  <conditionalFormatting sqref="I97:I130">
    <cfRule type="expression" dxfId="16808" priority="16725" stopIfTrue="1">
      <formula>$B97=""</formula>
    </cfRule>
  </conditionalFormatting>
  <conditionalFormatting sqref="I97:I130">
    <cfRule type="expression" dxfId="16807" priority="16724" stopIfTrue="1">
      <formula>$B97=""</formula>
    </cfRule>
  </conditionalFormatting>
  <conditionalFormatting sqref="I97:I130">
    <cfRule type="expression" dxfId="16806" priority="16723" stopIfTrue="1">
      <formula>$B97=""</formula>
    </cfRule>
  </conditionalFormatting>
  <conditionalFormatting sqref="I97:I130">
    <cfRule type="expression" dxfId="16805" priority="16722" stopIfTrue="1">
      <formula>$B97=""</formula>
    </cfRule>
  </conditionalFormatting>
  <conditionalFormatting sqref="I106">
    <cfRule type="expression" dxfId="16804" priority="16721" stopIfTrue="1">
      <formula>$B106=""</formula>
    </cfRule>
  </conditionalFormatting>
  <conditionalFormatting sqref="I106">
    <cfRule type="expression" dxfId="16803" priority="16720" stopIfTrue="1">
      <formula>$B106=""</formula>
    </cfRule>
  </conditionalFormatting>
  <conditionalFormatting sqref="I106">
    <cfRule type="expression" dxfId="16802" priority="16719" stopIfTrue="1">
      <formula>$B106=""</formula>
    </cfRule>
  </conditionalFormatting>
  <conditionalFormatting sqref="I106">
    <cfRule type="expression" dxfId="16801" priority="16718" stopIfTrue="1">
      <formula>$B106=""</formula>
    </cfRule>
  </conditionalFormatting>
  <conditionalFormatting sqref="I106">
    <cfRule type="expression" dxfId="16800" priority="16717" stopIfTrue="1">
      <formula>$B106=""</formula>
    </cfRule>
  </conditionalFormatting>
  <conditionalFormatting sqref="I106">
    <cfRule type="expression" dxfId="16799" priority="16716" stopIfTrue="1">
      <formula>$B106=""</formula>
    </cfRule>
  </conditionalFormatting>
  <conditionalFormatting sqref="I106">
    <cfRule type="expression" dxfId="16798" priority="16715" stopIfTrue="1">
      <formula>$B106=""</formula>
    </cfRule>
  </conditionalFormatting>
  <conditionalFormatting sqref="I106">
    <cfRule type="expression" dxfId="16797" priority="16714" stopIfTrue="1">
      <formula>$B106=""</formula>
    </cfRule>
  </conditionalFormatting>
  <conditionalFormatting sqref="I106">
    <cfRule type="expression" dxfId="16796" priority="16713" stopIfTrue="1">
      <formula>$B106=""</formula>
    </cfRule>
  </conditionalFormatting>
  <conditionalFormatting sqref="I106">
    <cfRule type="expression" dxfId="16795" priority="16712" stopIfTrue="1">
      <formula>$B106=""</formula>
    </cfRule>
  </conditionalFormatting>
  <conditionalFormatting sqref="I106">
    <cfRule type="expression" dxfId="16794" priority="16711" stopIfTrue="1">
      <formula>$B106=""</formula>
    </cfRule>
  </conditionalFormatting>
  <conditionalFormatting sqref="I106">
    <cfRule type="expression" dxfId="16793" priority="16710" stopIfTrue="1">
      <formula>$B106=""</formula>
    </cfRule>
  </conditionalFormatting>
  <conditionalFormatting sqref="I106">
    <cfRule type="expression" dxfId="16792" priority="16709" stopIfTrue="1">
      <formula>$B106=""</formula>
    </cfRule>
  </conditionalFormatting>
  <conditionalFormatting sqref="I106">
    <cfRule type="expression" dxfId="16791" priority="16708" stopIfTrue="1">
      <formula>$B106=""</formula>
    </cfRule>
  </conditionalFormatting>
  <conditionalFormatting sqref="I106">
    <cfRule type="expression" dxfId="16790" priority="16707" stopIfTrue="1">
      <formula>$B106=""</formula>
    </cfRule>
  </conditionalFormatting>
  <conditionalFormatting sqref="I106">
    <cfRule type="expression" dxfId="16789" priority="16706" stopIfTrue="1">
      <formula>$B106=""</formula>
    </cfRule>
  </conditionalFormatting>
  <conditionalFormatting sqref="I106">
    <cfRule type="expression" dxfId="16788" priority="16705" stopIfTrue="1">
      <formula>$B106=""</formula>
    </cfRule>
  </conditionalFormatting>
  <conditionalFormatting sqref="I106">
    <cfRule type="expression" dxfId="16787" priority="16704" stopIfTrue="1">
      <formula>$B106=""</formula>
    </cfRule>
  </conditionalFormatting>
  <conditionalFormatting sqref="I106">
    <cfRule type="expression" dxfId="16786" priority="16703" stopIfTrue="1">
      <formula>$B106=""</formula>
    </cfRule>
  </conditionalFormatting>
  <conditionalFormatting sqref="I106">
    <cfRule type="expression" dxfId="16785" priority="16702" stopIfTrue="1">
      <formula>$B106=""</formula>
    </cfRule>
  </conditionalFormatting>
  <conditionalFormatting sqref="I106">
    <cfRule type="expression" dxfId="16784" priority="16701" stopIfTrue="1">
      <formula>$B106=""</formula>
    </cfRule>
  </conditionalFormatting>
  <conditionalFormatting sqref="I106">
    <cfRule type="expression" dxfId="16783" priority="16700" stopIfTrue="1">
      <formula>$B106=""</formula>
    </cfRule>
  </conditionalFormatting>
  <conditionalFormatting sqref="I106">
    <cfRule type="expression" dxfId="16782" priority="16699" stopIfTrue="1">
      <formula>$B106=""</formula>
    </cfRule>
  </conditionalFormatting>
  <conditionalFormatting sqref="I106">
    <cfRule type="expression" dxfId="16781" priority="16698" stopIfTrue="1">
      <formula>$B106=""</formula>
    </cfRule>
  </conditionalFormatting>
  <conditionalFormatting sqref="I106">
    <cfRule type="expression" dxfId="16780" priority="16697" stopIfTrue="1">
      <formula>$B106=""</formula>
    </cfRule>
  </conditionalFormatting>
  <conditionalFormatting sqref="I106">
    <cfRule type="expression" dxfId="16779" priority="16696" stopIfTrue="1">
      <formula>$B106=""</formula>
    </cfRule>
  </conditionalFormatting>
  <conditionalFormatting sqref="I106">
    <cfRule type="expression" dxfId="16778" priority="16695" stopIfTrue="1">
      <formula>$B106=""</formula>
    </cfRule>
  </conditionalFormatting>
  <conditionalFormatting sqref="I106">
    <cfRule type="expression" dxfId="16777" priority="16694" stopIfTrue="1">
      <formula>$B106=""</formula>
    </cfRule>
  </conditionalFormatting>
  <conditionalFormatting sqref="I106">
    <cfRule type="expression" dxfId="16776" priority="16693" stopIfTrue="1">
      <formula>$B106=""</formula>
    </cfRule>
  </conditionalFormatting>
  <conditionalFormatting sqref="I106">
    <cfRule type="expression" dxfId="16775" priority="16692" stopIfTrue="1">
      <formula>$B106=""</formula>
    </cfRule>
  </conditionalFormatting>
  <conditionalFormatting sqref="I106">
    <cfRule type="expression" dxfId="16774" priority="16691" stopIfTrue="1">
      <formula>$B106=""</formula>
    </cfRule>
  </conditionalFormatting>
  <conditionalFormatting sqref="I106">
    <cfRule type="expression" dxfId="16773" priority="16690" stopIfTrue="1">
      <formula>$B106=""</formula>
    </cfRule>
  </conditionalFormatting>
  <conditionalFormatting sqref="I106">
    <cfRule type="expression" dxfId="16772" priority="16689" stopIfTrue="1">
      <formula>$B106=""</formula>
    </cfRule>
  </conditionalFormatting>
  <conditionalFormatting sqref="I106">
    <cfRule type="expression" dxfId="16771" priority="16688" stopIfTrue="1">
      <formula>$B106=""</formula>
    </cfRule>
  </conditionalFormatting>
  <conditionalFormatting sqref="I106">
    <cfRule type="expression" dxfId="16770" priority="16687" stopIfTrue="1">
      <formula>$B106=""</formula>
    </cfRule>
  </conditionalFormatting>
  <conditionalFormatting sqref="I106">
    <cfRule type="expression" dxfId="16769" priority="16686" stopIfTrue="1">
      <formula>$B106=""</formula>
    </cfRule>
  </conditionalFormatting>
  <conditionalFormatting sqref="I106">
    <cfRule type="expression" dxfId="16768" priority="16685" stopIfTrue="1">
      <formula>$B106=""</formula>
    </cfRule>
  </conditionalFormatting>
  <conditionalFormatting sqref="I106">
    <cfRule type="expression" dxfId="16767" priority="16684" stopIfTrue="1">
      <formula>$B106=""</formula>
    </cfRule>
  </conditionalFormatting>
  <conditionalFormatting sqref="I106">
    <cfRule type="expression" dxfId="16766" priority="16683" stopIfTrue="1">
      <formula>$B106=""</formula>
    </cfRule>
  </conditionalFormatting>
  <conditionalFormatting sqref="I106">
    <cfRule type="expression" dxfId="16765" priority="16682" stopIfTrue="1">
      <formula>$B106=""</formula>
    </cfRule>
  </conditionalFormatting>
  <conditionalFormatting sqref="I106">
    <cfRule type="expression" dxfId="16764" priority="16681" stopIfTrue="1">
      <formula>$B106=""</formula>
    </cfRule>
  </conditionalFormatting>
  <conditionalFormatting sqref="I106">
    <cfRule type="expression" dxfId="16763" priority="16680" stopIfTrue="1">
      <formula>$B106=""</formula>
    </cfRule>
  </conditionalFormatting>
  <conditionalFormatting sqref="I106">
    <cfRule type="expression" dxfId="16762" priority="16679" stopIfTrue="1">
      <formula>$B106=""</formula>
    </cfRule>
  </conditionalFormatting>
  <conditionalFormatting sqref="I106">
    <cfRule type="expression" dxfId="16761" priority="16678" stopIfTrue="1">
      <formula>$B106=""</formula>
    </cfRule>
  </conditionalFormatting>
  <conditionalFormatting sqref="I106">
    <cfRule type="expression" dxfId="16760" priority="16677" stopIfTrue="1">
      <formula>$B106=""</formula>
    </cfRule>
  </conditionalFormatting>
  <conditionalFormatting sqref="I106">
    <cfRule type="expression" dxfId="16759" priority="16676" stopIfTrue="1">
      <formula>$B106=""</formula>
    </cfRule>
  </conditionalFormatting>
  <conditionalFormatting sqref="I106">
    <cfRule type="expression" dxfId="16758" priority="16675" stopIfTrue="1">
      <formula>$B106=""</formula>
    </cfRule>
  </conditionalFormatting>
  <conditionalFormatting sqref="I106">
    <cfRule type="expression" dxfId="16757" priority="16674" stopIfTrue="1">
      <formula>$B106=""</formula>
    </cfRule>
  </conditionalFormatting>
  <conditionalFormatting sqref="I106">
    <cfRule type="expression" dxfId="16756" priority="16673" stopIfTrue="1">
      <formula>$B106=""</formula>
    </cfRule>
  </conditionalFormatting>
  <conditionalFormatting sqref="I106">
    <cfRule type="expression" dxfId="16755" priority="16672" stopIfTrue="1">
      <formula>$B106=""</formula>
    </cfRule>
  </conditionalFormatting>
  <conditionalFormatting sqref="I106">
    <cfRule type="expression" dxfId="16754" priority="16671" stopIfTrue="1">
      <formula>$B106=""</formula>
    </cfRule>
  </conditionalFormatting>
  <conditionalFormatting sqref="I106">
    <cfRule type="expression" dxfId="16753" priority="16670" stopIfTrue="1">
      <formula>$B106=""</formula>
    </cfRule>
  </conditionalFormatting>
  <conditionalFormatting sqref="I106">
    <cfRule type="expression" dxfId="16752" priority="16669" stopIfTrue="1">
      <formula>$B106=""</formula>
    </cfRule>
  </conditionalFormatting>
  <conditionalFormatting sqref="I106">
    <cfRule type="expression" dxfId="16751" priority="16668" stopIfTrue="1">
      <formula>$B106=""</formula>
    </cfRule>
  </conditionalFormatting>
  <conditionalFormatting sqref="I106">
    <cfRule type="expression" dxfId="16750" priority="16667" stopIfTrue="1">
      <formula>$B106=""</formula>
    </cfRule>
  </conditionalFormatting>
  <conditionalFormatting sqref="I106">
    <cfRule type="expression" dxfId="16749" priority="16666" stopIfTrue="1">
      <formula>$B106=""</formula>
    </cfRule>
  </conditionalFormatting>
  <conditionalFormatting sqref="I106">
    <cfRule type="expression" dxfId="16748" priority="16665" stopIfTrue="1">
      <formula>$B106=""</formula>
    </cfRule>
  </conditionalFormatting>
  <conditionalFormatting sqref="I106">
    <cfRule type="expression" dxfId="16747" priority="16664" stopIfTrue="1">
      <formula>$B106=""</formula>
    </cfRule>
  </conditionalFormatting>
  <conditionalFormatting sqref="I106">
    <cfRule type="expression" dxfId="16746" priority="16663" stopIfTrue="1">
      <formula>$B106=""</formula>
    </cfRule>
  </conditionalFormatting>
  <conditionalFormatting sqref="I106">
    <cfRule type="expression" dxfId="16745" priority="16662" stopIfTrue="1">
      <formula>$B106=""</formula>
    </cfRule>
  </conditionalFormatting>
  <conditionalFormatting sqref="I106">
    <cfRule type="expression" dxfId="16744" priority="16661" stopIfTrue="1">
      <formula>$B106=""</formula>
    </cfRule>
  </conditionalFormatting>
  <conditionalFormatting sqref="I106">
    <cfRule type="expression" dxfId="16743" priority="16660" stopIfTrue="1">
      <formula>$B106=""</formula>
    </cfRule>
  </conditionalFormatting>
  <conditionalFormatting sqref="I106">
    <cfRule type="expression" dxfId="16742" priority="16659" stopIfTrue="1">
      <formula>$B106=""</formula>
    </cfRule>
  </conditionalFormatting>
  <conditionalFormatting sqref="I106">
    <cfRule type="expression" dxfId="16741" priority="16658" stopIfTrue="1">
      <formula>$B106=""</formula>
    </cfRule>
  </conditionalFormatting>
  <conditionalFormatting sqref="I106">
    <cfRule type="expression" dxfId="16740" priority="16657" stopIfTrue="1">
      <formula>$B106=""</formula>
    </cfRule>
  </conditionalFormatting>
  <conditionalFormatting sqref="I106">
    <cfRule type="expression" dxfId="16739" priority="16656" stopIfTrue="1">
      <formula>$B106=""</formula>
    </cfRule>
  </conditionalFormatting>
  <conditionalFormatting sqref="I106">
    <cfRule type="expression" dxfId="16738" priority="16655" stopIfTrue="1">
      <formula>$B106=""</formula>
    </cfRule>
  </conditionalFormatting>
  <conditionalFormatting sqref="I106">
    <cfRule type="expression" dxfId="16737" priority="16654" stopIfTrue="1">
      <formula>$B106=""</formula>
    </cfRule>
  </conditionalFormatting>
  <conditionalFormatting sqref="I106">
    <cfRule type="expression" dxfId="16736" priority="16653" stopIfTrue="1">
      <formula>$B106=""</formula>
    </cfRule>
  </conditionalFormatting>
  <conditionalFormatting sqref="I106">
    <cfRule type="expression" dxfId="16735" priority="16652" stopIfTrue="1">
      <formula>$B106=""</formula>
    </cfRule>
  </conditionalFormatting>
  <conditionalFormatting sqref="I106">
    <cfRule type="expression" dxfId="16734" priority="16651" stopIfTrue="1">
      <formula>$B106=""</formula>
    </cfRule>
  </conditionalFormatting>
  <conditionalFormatting sqref="I128:I174">
    <cfRule type="expression" dxfId="16733" priority="16650" stopIfTrue="1">
      <formula>$B128=""</formula>
    </cfRule>
  </conditionalFormatting>
  <conditionalFormatting sqref="I128:I174">
    <cfRule type="expression" dxfId="16732" priority="16649" stopIfTrue="1">
      <formula>$B128=""</formula>
    </cfRule>
  </conditionalFormatting>
  <conditionalFormatting sqref="I128:I174">
    <cfRule type="expression" dxfId="16731" priority="16648" stopIfTrue="1">
      <formula>$B128=""</formula>
    </cfRule>
  </conditionalFormatting>
  <conditionalFormatting sqref="I128:I174">
    <cfRule type="expression" dxfId="16730" priority="16647" stopIfTrue="1">
      <formula>$B128=""</formula>
    </cfRule>
  </conditionalFormatting>
  <conditionalFormatting sqref="I128:I174">
    <cfRule type="expression" dxfId="16729" priority="16646" stopIfTrue="1">
      <formula>$B128=""</formula>
    </cfRule>
  </conditionalFormatting>
  <conditionalFormatting sqref="I128:I174">
    <cfRule type="expression" dxfId="16728" priority="16645" stopIfTrue="1">
      <formula>$B128=""</formula>
    </cfRule>
  </conditionalFormatting>
  <conditionalFormatting sqref="I128:I174">
    <cfRule type="expression" dxfId="16727" priority="16644" stopIfTrue="1">
      <formula>$B128=""</formula>
    </cfRule>
  </conditionalFormatting>
  <conditionalFormatting sqref="I128:I174">
    <cfRule type="expression" dxfId="16726" priority="16643" stopIfTrue="1">
      <formula>$B128=""</formula>
    </cfRule>
  </conditionalFormatting>
  <conditionalFormatting sqref="I128:I174">
    <cfRule type="expression" dxfId="16725" priority="16642" stopIfTrue="1">
      <formula>$B128=""</formula>
    </cfRule>
  </conditionalFormatting>
  <conditionalFormatting sqref="I128:I174">
    <cfRule type="expression" dxfId="16724" priority="16641" stopIfTrue="1">
      <formula>$B128=""</formula>
    </cfRule>
  </conditionalFormatting>
  <conditionalFormatting sqref="I128:I174">
    <cfRule type="expression" dxfId="16723" priority="16640" stopIfTrue="1">
      <formula>$B128=""</formula>
    </cfRule>
  </conditionalFormatting>
  <conditionalFormatting sqref="I128:I174">
    <cfRule type="expression" dxfId="16722" priority="16639" stopIfTrue="1">
      <formula>$B128=""</formula>
    </cfRule>
  </conditionalFormatting>
  <conditionalFormatting sqref="I128:I174">
    <cfRule type="expression" dxfId="16721" priority="16638" stopIfTrue="1">
      <formula>$B128=""</formula>
    </cfRule>
  </conditionalFormatting>
  <conditionalFormatting sqref="I128:I174">
    <cfRule type="expression" dxfId="16720" priority="16637" stopIfTrue="1">
      <formula>$B128=""</formula>
    </cfRule>
  </conditionalFormatting>
  <conditionalFormatting sqref="I128:I174">
    <cfRule type="expression" dxfId="16719" priority="16636" stopIfTrue="1">
      <formula>$B128=""</formula>
    </cfRule>
  </conditionalFormatting>
  <conditionalFormatting sqref="I128:I174">
    <cfRule type="expression" dxfId="16718" priority="16635" stopIfTrue="1">
      <formula>$B128=""</formula>
    </cfRule>
  </conditionalFormatting>
  <conditionalFormatting sqref="I128:I174">
    <cfRule type="expression" dxfId="16717" priority="16634" stopIfTrue="1">
      <formula>$B128=""</formula>
    </cfRule>
  </conditionalFormatting>
  <conditionalFormatting sqref="I128:I174">
    <cfRule type="expression" dxfId="16716" priority="16633" stopIfTrue="1">
      <formula>$B128=""</formula>
    </cfRule>
  </conditionalFormatting>
  <conditionalFormatting sqref="I128:I174">
    <cfRule type="expression" dxfId="16715" priority="16632" stopIfTrue="1">
      <formula>$B128=""</formula>
    </cfRule>
  </conditionalFormatting>
  <conditionalFormatting sqref="I128:I174">
    <cfRule type="expression" dxfId="16714" priority="16631" stopIfTrue="1">
      <formula>$B128=""</formula>
    </cfRule>
  </conditionalFormatting>
  <conditionalFormatting sqref="I128:I174">
    <cfRule type="expression" dxfId="16713" priority="16630" stopIfTrue="1">
      <formula>$B128=""</formula>
    </cfRule>
  </conditionalFormatting>
  <conditionalFormatting sqref="I128:I174">
    <cfRule type="expression" dxfId="16712" priority="16629" stopIfTrue="1">
      <formula>$B128=""</formula>
    </cfRule>
  </conditionalFormatting>
  <conditionalFormatting sqref="I128:I174">
    <cfRule type="expression" dxfId="16711" priority="16628" stopIfTrue="1">
      <formula>$B128=""</formula>
    </cfRule>
  </conditionalFormatting>
  <conditionalFormatting sqref="I128:I174">
    <cfRule type="expression" dxfId="16710" priority="16627" stopIfTrue="1">
      <formula>$B128=""</formula>
    </cfRule>
  </conditionalFormatting>
  <conditionalFormatting sqref="I128:I174">
    <cfRule type="expression" dxfId="16709" priority="16626" stopIfTrue="1">
      <formula>$B128=""</formula>
    </cfRule>
  </conditionalFormatting>
  <conditionalFormatting sqref="I128:I174">
    <cfRule type="expression" dxfId="16708" priority="16625" stopIfTrue="1">
      <formula>$B128=""</formula>
    </cfRule>
  </conditionalFormatting>
  <conditionalFormatting sqref="I128:I174">
    <cfRule type="expression" dxfId="16707" priority="16624" stopIfTrue="1">
      <formula>$B128=""</formula>
    </cfRule>
  </conditionalFormatting>
  <conditionalFormatting sqref="I128:I174">
    <cfRule type="expression" dxfId="16706" priority="16623" stopIfTrue="1">
      <formula>$B128=""</formula>
    </cfRule>
  </conditionalFormatting>
  <conditionalFormatting sqref="I128:I174">
    <cfRule type="expression" dxfId="16705" priority="16622" stopIfTrue="1">
      <formula>$B128=""</formula>
    </cfRule>
  </conditionalFormatting>
  <conditionalFormatting sqref="I128:I174">
    <cfRule type="expression" dxfId="16704" priority="16621" stopIfTrue="1">
      <formula>$B128=""</formula>
    </cfRule>
  </conditionalFormatting>
  <conditionalFormatting sqref="I129:I174">
    <cfRule type="expression" dxfId="16703" priority="16620" stopIfTrue="1">
      <formula>$B129=""</formula>
    </cfRule>
  </conditionalFormatting>
  <conditionalFormatting sqref="I129:I174">
    <cfRule type="expression" dxfId="16702" priority="16619" stopIfTrue="1">
      <formula>$B129=""</formula>
    </cfRule>
  </conditionalFormatting>
  <conditionalFormatting sqref="I129:I174">
    <cfRule type="expression" dxfId="16701" priority="16618" stopIfTrue="1">
      <formula>$B129=""</formula>
    </cfRule>
  </conditionalFormatting>
  <conditionalFormatting sqref="I129:I174">
    <cfRule type="expression" dxfId="16700" priority="16617" stopIfTrue="1">
      <formula>$B129=""</formula>
    </cfRule>
  </conditionalFormatting>
  <conditionalFormatting sqref="I129:I174">
    <cfRule type="expression" dxfId="16699" priority="16616" stopIfTrue="1">
      <formula>$B129=""</formula>
    </cfRule>
  </conditionalFormatting>
  <conditionalFormatting sqref="I157:I158">
    <cfRule type="expression" dxfId="16698" priority="16615" stopIfTrue="1">
      <formula>$B157=""</formula>
    </cfRule>
  </conditionalFormatting>
  <conditionalFormatting sqref="I157:I158">
    <cfRule type="expression" dxfId="16697" priority="16614" stopIfTrue="1">
      <formula>$B157=""</formula>
    </cfRule>
  </conditionalFormatting>
  <conditionalFormatting sqref="I157:I158">
    <cfRule type="expression" dxfId="16696" priority="16613" stopIfTrue="1">
      <formula>$B157=""</formula>
    </cfRule>
  </conditionalFormatting>
  <conditionalFormatting sqref="I157:I158">
    <cfRule type="expression" dxfId="16695" priority="16612" stopIfTrue="1">
      <formula>$B157=""</formula>
    </cfRule>
  </conditionalFormatting>
  <conditionalFormatting sqref="I157:I158">
    <cfRule type="expression" dxfId="16694" priority="16611" stopIfTrue="1">
      <formula>$B157=""</formula>
    </cfRule>
  </conditionalFormatting>
  <conditionalFormatting sqref="I157:I158">
    <cfRule type="expression" dxfId="16693" priority="16610" stopIfTrue="1">
      <formula>$B157=""</formula>
    </cfRule>
  </conditionalFormatting>
  <conditionalFormatting sqref="I157:I158">
    <cfRule type="expression" dxfId="16692" priority="16609" stopIfTrue="1">
      <formula>$B157=""</formula>
    </cfRule>
  </conditionalFormatting>
  <conditionalFormatting sqref="I157:I158">
    <cfRule type="expression" dxfId="16691" priority="16608" stopIfTrue="1">
      <formula>$B157=""</formula>
    </cfRule>
  </conditionalFormatting>
  <conditionalFormatting sqref="I157:I158">
    <cfRule type="expression" dxfId="16690" priority="16607" stopIfTrue="1">
      <formula>$B157=""</formula>
    </cfRule>
  </conditionalFormatting>
  <conditionalFormatting sqref="I157:I158">
    <cfRule type="expression" dxfId="16689" priority="16606" stopIfTrue="1">
      <formula>$B157=""</formula>
    </cfRule>
  </conditionalFormatting>
  <conditionalFormatting sqref="I157:I158">
    <cfRule type="expression" dxfId="16688" priority="16605" stopIfTrue="1">
      <formula>$B157=""</formula>
    </cfRule>
  </conditionalFormatting>
  <conditionalFormatting sqref="I157:I158">
    <cfRule type="expression" dxfId="16687" priority="16604" stopIfTrue="1">
      <formula>$B157=""</formula>
    </cfRule>
  </conditionalFormatting>
  <conditionalFormatting sqref="I157:I158">
    <cfRule type="expression" dxfId="16686" priority="16603" stopIfTrue="1">
      <formula>$B157=""</formula>
    </cfRule>
  </conditionalFormatting>
  <conditionalFormatting sqref="I157:I158">
    <cfRule type="expression" dxfId="16685" priority="16602" stopIfTrue="1">
      <formula>$B157=""</formula>
    </cfRule>
  </conditionalFormatting>
  <conditionalFormatting sqref="I157:I158">
    <cfRule type="expression" dxfId="16684" priority="16601" stopIfTrue="1">
      <formula>$B157=""</formula>
    </cfRule>
  </conditionalFormatting>
  <conditionalFormatting sqref="I157:I158">
    <cfRule type="expression" dxfId="16683" priority="16600" stopIfTrue="1">
      <formula>$B157=""</formula>
    </cfRule>
  </conditionalFormatting>
  <conditionalFormatting sqref="I157:I158">
    <cfRule type="expression" dxfId="16682" priority="16599" stopIfTrue="1">
      <formula>$B157=""</formula>
    </cfRule>
  </conditionalFormatting>
  <conditionalFormatting sqref="I157:I158">
    <cfRule type="expression" dxfId="16681" priority="16598" stopIfTrue="1">
      <formula>$B157=""</formula>
    </cfRule>
  </conditionalFormatting>
  <conditionalFormatting sqref="I157:I158">
    <cfRule type="expression" dxfId="16680" priority="16597" stopIfTrue="1">
      <formula>$B157=""</formula>
    </cfRule>
  </conditionalFormatting>
  <conditionalFormatting sqref="I157:I158">
    <cfRule type="expression" dxfId="16679" priority="16596" stopIfTrue="1">
      <formula>$B157=""</formula>
    </cfRule>
  </conditionalFormatting>
  <conditionalFormatting sqref="I157:I158">
    <cfRule type="expression" dxfId="16678" priority="16595" stopIfTrue="1">
      <formula>$B157=""</formula>
    </cfRule>
  </conditionalFormatting>
  <conditionalFormatting sqref="I157:I158">
    <cfRule type="expression" dxfId="16677" priority="16594" stopIfTrue="1">
      <formula>$B157=""</formula>
    </cfRule>
  </conditionalFormatting>
  <conditionalFormatting sqref="I157:I158">
    <cfRule type="expression" dxfId="16676" priority="16593" stopIfTrue="1">
      <formula>$B157=""</formula>
    </cfRule>
  </conditionalFormatting>
  <conditionalFormatting sqref="I157:I158">
    <cfRule type="expression" dxfId="16675" priority="16592" stopIfTrue="1">
      <formula>$B157=""</formula>
    </cfRule>
  </conditionalFormatting>
  <conditionalFormatting sqref="I157:I158">
    <cfRule type="expression" dxfId="16674" priority="16591" stopIfTrue="1">
      <formula>$B157=""</formula>
    </cfRule>
  </conditionalFormatting>
  <conditionalFormatting sqref="I157:I158">
    <cfRule type="expression" dxfId="16673" priority="16590" stopIfTrue="1">
      <formula>$B157=""</formula>
    </cfRule>
  </conditionalFormatting>
  <conditionalFormatting sqref="I157:I158">
    <cfRule type="expression" dxfId="16672" priority="16589" stopIfTrue="1">
      <formula>$B157=""</formula>
    </cfRule>
  </conditionalFormatting>
  <conditionalFormatting sqref="I157:I158">
    <cfRule type="expression" dxfId="16671" priority="16588" stopIfTrue="1">
      <formula>$B157=""</formula>
    </cfRule>
  </conditionalFormatting>
  <conditionalFormatting sqref="I157:I158">
    <cfRule type="expression" dxfId="16670" priority="16587" stopIfTrue="1">
      <formula>$B157=""</formula>
    </cfRule>
  </conditionalFormatting>
  <conditionalFormatting sqref="I157:I158">
    <cfRule type="expression" dxfId="16669" priority="16586" stopIfTrue="1">
      <formula>$B157=""</formula>
    </cfRule>
  </conditionalFormatting>
  <conditionalFormatting sqref="I157:I158">
    <cfRule type="expression" dxfId="16668" priority="16585" stopIfTrue="1">
      <formula>$B157=""</formula>
    </cfRule>
  </conditionalFormatting>
  <conditionalFormatting sqref="I157:I158">
    <cfRule type="expression" dxfId="16667" priority="16584" stopIfTrue="1">
      <formula>$B157=""</formula>
    </cfRule>
  </conditionalFormatting>
  <conditionalFormatting sqref="I157:I158">
    <cfRule type="expression" dxfId="16666" priority="16583" stopIfTrue="1">
      <formula>$B157=""</formula>
    </cfRule>
  </conditionalFormatting>
  <conditionalFormatting sqref="I157:I158">
    <cfRule type="expression" dxfId="16665" priority="16582" stopIfTrue="1">
      <formula>$B157=""</formula>
    </cfRule>
  </conditionalFormatting>
  <conditionalFormatting sqref="I157:I158">
    <cfRule type="expression" dxfId="16664" priority="16581" stopIfTrue="1">
      <formula>$B157=""</formula>
    </cfRule>
  </conditionalFormatting>
  <conditionalFormatting sqref="I157:I158">
    <cfRule type="expression" dxfId="16663" priority="16580" stopIfTrue="1">
      <formula>$B157=""</formula>
    </cfRule>
  </conditionalFormatting>
  <conditionalFormatting sqref="I157:I158">
    <cfRule type="expression" dxfId="16662" priority="16579" stopIfTrue="1">
      <formula>$B157=""</formula>
    </cfRule>
  </conditionalFormatting>
  <conditionalFormatting sqref="I157:I158">
    <cfRule type="expression" dxfId="16661" priority="16578" stopIfTrue="1">
      <formula>$B157=""</formula>
    </cfRule>
  </conditionalFormatting>
  <conditionalFormatting sqref="I157:I158">
    <cfRule type="expression" dxfId="16660" priority="16577" stopIfTrue="1">
      <formula>$B157=""</formula>
    </cfRule>
  </conditionalFormatting>
  <conditionalFormatting sqref="I157:I158">
    <cfRule type="expression" dxfId="16659" priority="16576" stopIfTrue="1">
      <formula>$B157=""</formula>
    </cfRule>
  </conditionalFormatting>
  <conditionalFormatting sqref="I157:I158">
    <cfRule type="expression" dxfId="16658" priority="16575" stopIfTrue="1">
      <formula>$B157=""</formula>
    </cfRule>
  </conditionalFormatting>
  <conditionalFormatting sqref="I157:I158">
    <cfRule type="expression" dxfId="16657" priority="16574" stopIfTrue="1">
      <formula>$B157=""</formula>
    </cfRule>
  </conditionalFormatting>
  <conditionalFormatting sqref="I157:I158">
    <cfRule type="expression" dxfId="16656" priority="16573" stopIfTrue="1">
      <formula>$B157=""</formula>
    </cfRule>
  </conditionalFormatting>
  <conditionalFormatting sqref="I157:I158">
    <cfRule type="expression" dxfId="16655" priority="16572" stopIfTrue="1">
      <formula>$B157=""</formula>
    </cfRule>
  </conditionalFormatting>
  <conditionalFormatting sqref="I157:I158">
    <cfRule type="expression" dxfId="16654" priority="16571" stopIfTrue="1">
      <formula>$B157=""</formula>
    </cfRule>
  </conditionalFormatting>
  <conditionalFormatting sqref="I157:I158">
    <cfRule type="expression" dxfId="16653" priority="16570" stopIfTrue="1">
      <formula>$B157=""</formula>
    </cfRule>
  </conditionalFormatting>
  <conditionalFormatting sqref="I157:I158">
    <cfRule type="expression" dxfId="16652" priority="16569" stopIfTrue="1">
      <formula>$B157=""</formula>
    </cfRule>
  </conditionalFormatting>
  <conditionalFormatting sqref="I157:I158">
    <cfRule type="expression" dxfId="16651" priority="16568" stopIfTrue="1">
      <formula>$B157=""</formula>
    </cfRule>
  </conditionalFormatting>
  <conditionalFormatting sqref="I157:I158">
    <cfRule type="expression" dxfId="16650" priority="16567" stopIfTrue="1">
      <formula>$B157=""</formula>
    </cfRule>
  </conditionalFormatting>
  <conditionalFormatting sqref="I157:I158">
    <cfRule type="expression" dxfId="16649" priority="16566" stopIfTrue="1">
      <formula>$B157=""</formula>
    </cfRule>
  </conditionalFormatting>
  <conditionalFormatting sqref="I157:I158">
    <cfRule type="expression" dxfId="16648" priority="16565" stopIfTrue="1">
      <formula>$B157=""</formula>
    </cfRule>
  </conditionalFormatting>
  <conditionalFormatting sqref="I157:I158">
    <cfRule type="expression" dxfId="16647" priority="16564" stopIfTrue="1">
      <formula>$B157=""</formula>
    </cfRule>
  </conditionalFormatting>
  <conditionalFormatting sqref="I157:I158">
    <cfRule type="expression" dxfId="16646" priority="16563" stopIfTrue="1">
      <formula>$B157=""</formula>
    </cfRule>
  </conditionalFormatting>
  <conditionalFormatting sqref="I157:I158">
    <cfRule type="expression" dxfId="16645" priority="16562" stopIfTrue="1">
      <formula>$B157=""</formula>
    </cfRule>
  </conditionalFormatting>
  <conditionalFormatting sqref="I157:I158">
    <cfRule type="expression" dxfId="16644" priority="16561" stopIfTrue="1">
      <formula>$B157=""</formula>
    </cfRule>
  </conditionalFormatting>
  <conditionalFormatting sqref="I157:I158">
    <cfRule type="expression" dxfId="16643" priority="16560" stopIfTrue="1">
      <formula>$B157=""</formula>
    </cfRule>
  </conditionalFormatting>
  <conditionalFormatting sqref="I157:I158">
    <cfRule type="expression" dxfId="16642" priority="16559" stopIfTrue="1">
      <formula>$B157=""</formula>
    </cfRule>
  </conditionalFormatting>
  <conditionalFormatting sqref="I157:I158">
    <cfRule type="expression" dxfId="16641" priority="16558" stopIfTrue="1">
      <formula>$B157=""</formula>
    </cfRule>
  </conditionalFormatting>
  <conditionalFormatting sqref="I157:I158">
    <cfRule type="expression" dxfId="16640" priority="16557" stopIfTrue="1">
      <formula>$B157=""</formula>
    </cfRule>
  </conditionalFormatting>
  <conditionalFormatting sqref="I157:I158">
    <cfRule type="expression" dxfId="16639" priority="16556" stopIfTrue="1">
      <formula>$B157=""</formula>
    </cfRule>
  </conditionalFormatting>
  <conditionalFormatting sqref="I157:I158">
    <cfRule type="expression" dxfId="16638" priority="16555" stopIfTrue="1">
      <formula>$B157=""</formula>
    </cfRule>
  </conditionalFormatting>
  <conditionalFormatting sqref="I157:I158">
    <cfRule type="expression" dxfId="16637" priority="16554" stopIfTrue="1">
      <formula>$B157=""</formula>
    </cfRule>
  </conditionalFormatting>
  <conditionalFormatting sqref="I157:I158">
    <cfRule type="expression" dxfId="16636" priority="16553" stopIfTrue="1">
      <formula>$B157=""</formula>
    </cfRule>
  </conditionalFormatting>
  <conditionalFormatting sqref="I157:I158">
    <cfRule type="expression" dxfId="16635" priority="16552" stopIfTrue="1">
      <formula>$B157=""</formula>
    </cfRule>
  </conditionalFormatting>
  <conditionalFormatting sqref="I157:I158">
    <cfRule type="expression" dxfId="16634" priority="16551" stopIfTrue="1">
      <formula>$B157=""</formula>
    </cfRule>
  </conditionalFormatting>
  <conditionalFormatting sqref="I157:I158">
    <cfRule type="expression" dxfId="16633" priority="16550" stopIfTrue="1">
      <formula>$B157=""</formula>
    </cfRule>
  </conditionalFormatting>
  <conditionalFormatting sqref="I157:I158">
    <cfRule type="expression" dxfId="16632" priority="16549" stopIfTrue="1">
      <formula>$B157=""</formula>
    </cfRule>
  </conditionalFormatting>
  <conditionalFormatting sqref="I157:I158">
    <cfRule type="expression" dxfId="16631" priority="16548" stopIfTrue="1">
      <formula>$B157=""</formula>
    </cfRule>
  </conditionalFormatting>
  <conditionalFormatting sqref="I157:I158">
    <cfRule type="expression" dxfId="16630" priority="16547" stopIfTrue="1">
      <formula>$B157=""</formula>
    </cfRule>
  </conditionalFormatting>
  <conditionalFormatting sqref="I157:I158">
    <cfRule type="expression" dxfId="16629" priority="16546" stopIfTrue="1">
      <formula>$B157=""</formula>
    </cfRule>
  </conditionalFormatting>
  <conditionalFormatting sqref="I157:I158">
    <cfRule type="expression" dxfId="16628" priority="16545" stopIfTrue="1">
      <formula>$B157=""</formula>
    </cfRule>
  </conditionalFormatting>
  <conditionalFormatting sqref="I157:I158">
    <cfRule type="expression" dxfId="16627" priority="16544" stopIfTrue="1">
      <formula>$B157=""</formula>
    </cfRule>
  </conditionalFormatting>
  <conditionalFormatting sqref="I157:I158">
    <cfRule type="expression" dxfId="16626" priority="16543" stopIfTrue="1">
      <formula>$B157=""</formula>
    </cfRule>
  </conditionalFormatting>
  <conditionalFormatting sqref="I157:I158">
    <cfRule type="expression" dxfId="16625" priority="16542" stopIfTrue="1">
      <formula>$B157=""</formula>
    </cfRule>
  </conditionalFormatting>
  <conditionalFormatting sqref="I157:I158">
    <cfRule type="expression" dxfId="16624" priority="16541" stopIfTrue="1">
      <formula>$B157=""</formula>
    </cfRule>
  </conditionalFormatting>
  <conditionalFormatting sqref="I157:I158">
    <cfRule type="expression" dxfId="16623" priority="16540" stopIfTrue="1">
      <formula>$B157=""</formula>
    </cfRule>
  </conditionalFormatting>
  <conditionalFormatting sqref="I157:I158">
    <cfRule type="expression" dxfId="16622" priority="16539" stopIfTrue="1">
      <formula>$B157=""</formula>
    </cfRule>
  </conditionalFormatting>
  <conditionalFormatting sqref="I157:I158">
    <cfRule type="expression" dxfId="16621" priority="16538" stopIfTrue="1">
      <formula>$B157=""</formula>
    </cfRule>
  </conditionalFormatting>
  <conditionalFormatting sqref="I157:I158">
    <cfRule type="expression" dxfId="16620" priority="16537" stopIfTrue="1">
      <formula>$B157=""</formula>
    </cfRule>
  </conditionalFormatting>
  <conditionalFormatting sqref="I157:I158">
    <cfRule type="expression" dxfId="16619" priority="16536" stopIfTrue="1">
      <formula>$B157=""</formula>
    </cfRule>
  </conditionalFormatting>
  <conditionalFormatting sqref="I157:I158">
    <cfRule type="expression" dxfId="16618" priority="16535" stopIfTrue="1">
      <formula>$B157=""</formula>
    </cfRule>
  </conditionalFormatting>
  <conditionalFormatting sqref="I157:I158">
    <cfRule type="expression" dxfId="16617" priority="16534" stopIfTrue="1">
      <formula>$B157=""</formula>
    </cfRule>
  </conditionalFormatting>
  <conditionalFormatting sqref="I157:I158">
    <cfRule type="expression" dxfId="16616" priority="16533" stopIfTrue="1">
      <formula>$B157=""</formula>
    </cfRule>
  </conditionalFormatting>
  <conditionalFormatting sqref="I157:I158">
    <cfRule type="expression" dxfId="16615" priority="16532" stopIfTrue="1">
      <formula>$B157=""</formula>
    </cfRule>
  </conditionalFormatting>
  <conditionalFormatting sqref="I157:I158">
    <cfRule type="expression" dxfId="16614" priority="16531" stopIfTrue="1">
      <formula>$B157=""</formula>
    </cfRule>
  </conditionalFormatting>
  <conditionalFormatting sqref="I157:I158">
    <cfRule type="expression" dxfId="16613" priority="16530" stopIfTrue="1">
      <formula>$B157=""</formula>
    </cfRule>
  </conditionalFormatting>
  <conditionalFormatting sqref="I157:I158">
    <cfRule type="expression" dxfId="16612" priority="16529" stopIfTrue="1">
      <formula>$B157=""</formula>
    </cfRule>
  </conditionalFormatting>
  <conditionalFormatting sqref="I157:I158">
    <cfRule type="expression" dxfId="16611" priority="16528" stopIfTrue="1">
      <formula>$B157=""</formula>
    </cfRule>
  </conditionalFormatting>
  <conditionalFormatting sqref="I157:I158">
    <cfRule type="expression" dxfId="16610" priority="16527" stopIfTrue="1">
      <formula>$B157=""</formula>
    </cfRule>
  </conditionalFormatting>
  <conditionalFormatting sqref="I157:I158">
    <cfRule type="expression" dxfId="16609" priority="16526" stopIfTrue="1">
      <formula>$B157=""</formula>
    </cfRule>
  </conditionalFormatting>
  <conditionalFormatting sqref="I157:I158">
    <cfRule type="expression" dxfId="16608" priority="16525" stopIfTrue="1">
      <formula>$B157=""</formula>
    </cfRule>
  </conditionalFormatting>
  <conditionalFormatting sqref="I157:I158">
    <cfRule type="expression" dxfId="16607" priority="16524" stopIfTrue="1">
      <formula>$B157=""</formula>
    </cfRule>
  </conditionalFormatting>
  <conditionalFormatting sqref="I157:I158">
    <cfRule type="expression" dxfId="16606" priority="16523" stopIfTrue="1">
      <formula>$B157=""</formula>
    </cfRule>
  </conditionalFormatting>
  <conditionalFormatting sqref="I157:I158">
    <cfRule type="expression" dxfId="16605" priority="16522" stopIfTrue="1">
      <formula>$B157=""</formula>
    </cfRule>
  </conditionalFormatting>
  <conditionalFormatting sqref="I157:I158">
    <cfRule type="expression" dxfId="16604" priority="16521" stopIfTrue="1">
      <formula>$B157=""</formula>
    </cfRule>
  </conditionalFormatting>
  <conditionalFormatting sqref="I157:I158">
    <cfRule type="expression" dxfId="16603" priority="16520" stopIfTrue="1">
      <formula>$B157=""</formula>
    </cfRule>
  </conditionalFormatting>
  <conditionalFormatting sqref="I157:I158">
    <cfRule type="expression" dxfId="16602" priority="16519" stopIfTrue="1">
      <formula>$B157=""</formula>
    </cfRule>
  </conditionalFormatting>
  <conditionalFormatting sqref="I157:I158">
    <cfRule type="expression" dxfId="16601" priority="16518" stopIfTrue="1">
      <formula>$B157=""</formula>
    </cfRule>
  </conditionalFormatting>
  <conditionalFormatting sqref="I157:I158">
    <cfRule type="expression" dxfId="16600" priority="16517" stopIfTrue="1">
      <formula>$B157=""</formula>
    </cfRule>
  </conditionalFormatting>
  <conditionalFormatting sqref="I157:I158">
    <cfRule type="expression" dxfId="16599" priority="16516" stopIfTrue="1">
      <formula>$B157=""</formula>
    </cfRule>
  </conditionalFormatting>
  <conditionalFormatting sqref="I157:I158">
    <cfRule type="expression" dxfId="16598" priority="16515" stopIfTrue="1">
      <formula>$B157=""</formula>
    </cfRule>
  </conditionalFormatting>
  <conditionalFormatting sqref="I157:I158">
    <cfRule type="expression" dxfId="16597" priority="16514" stopIfTrue="1">
      <formula>$B157=""</formula>
    </cfRule>
  </conditionalFormatting>
  <conditionalFormatting sqref="I157:I158">
    <cfRule type="expression" dxfId="16596" priority="16513" stopIfTrue="1">
      <formula>$B157=""</formula>
    </cfRule>
  </conditionalFormatting>
  <conditionalFormatting sqref="I157:I158">
    <cfRule type="expression" dxfId="16595" priority="16512" stopIfTrue="1">
      <formula>$B157=""</formula>
    </cfRule>
  </conditionalFormatting>
  <conditionalFormatting sqref="I157:I158">
    <cfRule type="expression" dxfId="16594" priority="16511" stopIfTrue="1">
      <formula>$B157=""</formula>
    </cfRule>
  </conditionalFormatting>
  <conditionalFormatting sqref="I157:I158">
    <cfRule type="expression" dxfId="16593" priority="16510" stopIfTrue="1">
      <formula>$B157=""</formula>
    </cfRule>
  </conditionalFormatting>
  <conditionalFormatting sqref="I157:I158">
    <cfRule type="expression" dxfId="16592" priority="16509" stopIfTrue="1">
      <formula>$B157=""</formula>
    </cfRule>
  </conditionalFormatting>
  <conditionalFormatting sqref="I157:I158">
    <cfRule type="expression" dxfId="16591" priority="16508" stopIfTrue="1">
      <formula>$B157=""</formula>
    </cfRule>
  </conditionalFormatting>
  <conditionalFormatting sqref="I159">
    <cfRule type="expression" dxfId="16590" priority="16507" stopIfTrue="1">
      <formula>$B159=""</formula>
    </cfRule>
  </conditionalFormatting>
  <conditionalFormatting sqref="I159">
    <cfRule type="expression" dxfId="16589" priority="16506" stopIfTrue="1">
      <formula>$B159=""</formula>
    </cfRule>
  </conditionalFormatting>
  <conditionalFormatting sqref="I159">
    <cfRule type="expression" dxfId="16588" priority="16505" stopIfTrue="1">
      <formula>$B159=""</formula>
    </cfRule>
  </conditionalFormatting>
  <conditionalFormatting sqref="I159">
    <cfRule type="expression" dxfId="16587" priority="16504" stopIfTrue="1">
      <formula>$B159=""</formula>
    </cfRule>
  </conditionalFormatting>
  <conditionalFormatting sqref="I159">
    <cfRule type="expression" dxfId="16586" priority="16503" stopIfTrue="1">
      <formula>$B159=""</formula>
    </cfRule>
  </conditionalFormatting>
  <conditionalFormatting sqref="I159">
    <cfRule type="expression" dxfId="16585" priority="16502" stopIfTrue="1">
      <formula>$B159=""</formula>
    </cfRule>
  </conditionalFormatting>
  <conditionalFormatting sqref="I159">
    <cfRule type="expression" dxfId="16584" priority="16501" stopIfTrue="1">
      <formula>$B159=""</formula>
    </cfRule>
  </conditionalFormatting>
  <conditionalFormatting sqref="I159">
    <cfRule type="expression" dxfId="16583" priority="16500" stopIfTrue="1">
      <formula>$B159=""</formula>
    </cfRule>
  </conditionalFormatting>
  <conditionalFormatting sqref="I159">
    <cfRule type="expression" dxfId="16582" priority="16499" stopIfTrue="1">
      <formula>$B159=""</formula>
    </cfRule>
  </conditionalFormatting>
  <conditionalFormatting sqref="I159">
    <cfRule type="expression" dxfId="16581" priority="16498" stopIfTrue="1">
      <formula>$B159=""</formula>
    </cfRule>
  </conditionalFormatting>
  <conditionalFormatting sqref="I159">
    <cfRule type="expression" dxfId="16580" priority="16497" stopIfTrue="1">
      <formula>$B159=""</formula>
    </cfRule>
  </conditionalFormatting>
  <conditionalFormatting sqref="I159">
    <cfRule type="expression" dxfId="16579" priority="16496" stopIfTrue="1">
      <formula>$B159=""</formula>
    </cfRule>
  </conditionalFormatting>
  <conditionalFormatting sqref="I159">
    <cfRule type="expression" dxfId="16578" priority="16495" stopIfTrue="1">
      <formula>$B159=""</formula>
    </cfRule>
  </conditionalFormatting>
  <conditionalFormatting sqref="I159">
    <cfRule type="expression" dxfId="16577" priority="16494" stopIfTrue="1">
      <formula>$B159=""</formula>
    </cfRule>
  </conditionalFormatting>
  <conditionalFormatting sqref="I159">
    <cfRule type="expression" dxfId="16576" priority="16493" stopIfTrue="1">
      <formula>$B159=""</formula>
    </cfRule>
  </conditionalFormatting>
  <conditionalFormatting sqref="I159">
    <cfRule type="expression" dxfId="16575" priority="16492" stopIfTrue="1">
      <formula>$B159=""</formula>
    </cfRule>
  </conditionalFormatting>
  <conditionalFormatting sqref="I159">
    <cfRule type="expression" dxfId="16574" priority="16491" stopIfTrue="1">
      <formula>$B159=""</formula>
    </cfRule>
  </conditionalFormatting>
  <conditionalFormatting sqref="I159">
    <cfRule type="expression" dxfId="16573" priority="16490" stopIfTrue="1">
      <formula>$B159=""</formula>
    </cfRule>
  </conditionalFormatting>
  <conditionalFormatting sqref="I159">
    <cfRule type="expression" dxfId="16572" priority="16489" stopIfTrue="1">
      <formula>$B159=""</formula>
    </cfRule>
  </conditionalFormatting>
  <conditionalFormatting sqref="I159">
    <cfRule type="expression" dxfId="16571" priority="16488" stopIfTrue="1">
      <formula>$B159=""</formula>
    </cfRule>
  </conditionalFormatting>
  <conditionalFormatting sqref="I159">
    <cfRule type="expression" dxfId="16570" priority="16487" stopIfTrue="1">
      <formula>$B159=""</formula>
    </cfRule>
  </conditionalFormatting>
  <conditionalFormatting sqref="I159">
    <cfRule type="expression" dxfId="16569" priority="16486" stopIfTrue="1">
      <formula>$B159=""</formula>
    </cfRule>
  </conditionalFormatting>
  <conditionalFormatting sqref="I159">
    <cfRule type="expression" dxfId="16568" priority="16485" stopIfTrue="1">
      <formula>$B159=""</formula>
    </cfRule>
  </conditionalFormatting>
  <conditionalFormatting sqref="I159">
    <cfRule type="expression" dxfId="16567" priority="16484" stopIfTrue="1">
      <formula>$B159=""</formula>
    </cfRule>
  </conditionalFormatting>
  <conditionalFormatting sqref="I159">
    <cfRule type="expression" dxfId="16566" priority="16483" stopIfTrue="1">
      <formula>$B159=""</formula>
    </cfRule>
  </conditionalFormatting>
  <conditionalFormatting sqref="I159">
    <cfRule type="expression" dxfId="16565" priority="16482" stopIfTrue="1">
      <formula>$B159=""</formula>
    </cfRule>
  </conditionalFormatting>
  <conditionalFormatting sqref="I159">
    <cfRule type="expression" dxfId="16564" priority="16481" stopIfTrue="1">
      <formula>$B159=""</formula>
    </cfRule>
  </conditionalFormatting>
  <conditionalFormatting sqref="I159">
    <cfRule type="expression" dxfId="16563" priority="16480" stopIfTrue="1">
      <formula>$B159=""</formula>
    </cfRule>
  </conditionalFormatting>
  <conditionalFormatting sqref="I159">
    <cfRule type="expression" dxfId="16562" priority="16479" stopIfTrue="1">
      <formula>$B159=""</formula>
    </cfRule>
  </conditionalFormatting>
  <conditionalFormatting sqref="I159">
    <cfRule type="expression" dxfId="16561" priority="16478" stopIfTrue="1">
      <formula>$B159=""</formula>
    </cfRule>
  </conditionalFormatting>
  <conditionalFormatting sqref="I159">
    <cfRule type="expression" dxfId="16560" priority="16477" stopIfTrue="1">
      <formula>$B159=""</formula>
    </cfRule>
  </conditionalFormatting>
  <conditionalFormatting sqref="I159">
    <cfRule type="expression" dxfId="16559" priority="16476" stopIfTrue="1">
      <formula>$B159=""</formula>
    </cfRule>
  </conditionalFormatting>
  <conditionalFormatting sqref="I159">
    <cfRule type="expression" dxfId="16558" priority="16475" stopIfTrue="1">
      <formula>$B159=""</formula>
    </cfRule>
  </conditionalFormatting>
  <conditionalFormatting sqref="I159">
    <cfRule type="expression" dxfId="16557" priority="16474" stopIfTrue="1">
      <formula>$B159=""</formula>
    </cfRule>
  </conditionalFormatting>
  <conditionalFormatting sqref="I159">
    <cfRule type="expression" dxfId="16556" priority="16473" stopIfTrue="1">
      <formula>$B159=""</formula>
    </cfRule>
  </conditionalFormatting>
  <conditionalFormatting sqref="I159">
    <cfRule type="expression" dxfId="16555" priority="16472" stopIfTrue="1">
      <formula>$B159=""</formula>
    </cfRule>
  </conditionalFormatting>
  <conditionalFormatting sqref="I159">
    <cfRule type="expression" dxfId="16554" priority="16471" stopIfTrue="1">
      <formula>$B159=""</formula>
    </cfRule>
  </conditionalFormatting>
  <conditionalFormatting sqref="I159">
    <cfRule type="expression" dxfId="16553" priority="16470" stopIfTrue="1">
      <formula>$B159=""</formula>
    </cfRule>
  </conditionalFormatting>
  <conditionalFormatting sqref="I159">
    <cfRule type="expression" dxfId="16552" priority="16469" stopIfTrue="1">
      <formula>$B159=""</formula>
    </cfRule>
  </conditionalFormatting>
  <conditionalFormatting sqref="I159">
    <cfRule type="expression" dxfId="16551" priority="16468" stopIfTrue="1">
      <formula>$B159=""</formula>
    </cfRule>
  </conditionalFormatting>
  <conditionalFormatting sqref="I159">
    <cfRule type="expression" dxfId="16550" priority="16467" stopIfTrue="1">
      <formula>$B159=""</formula>
    </cfRule>
  </conditionalFormatting>
  <conditionalFormatting sqref="I159">
    <cfRule type="expression" dxfId="16549" priority="16466" stopIfTrue="1">
      <formula>$B159=""</formula>
    </cfRule>
  </conditionalFormatting>
  <conditionalFormatting sqref="I159">
    <cfRule type="expression" dxfId="16548" priority="16465" stopIfTrue="1">
      <formula>$B159=""</formula>
    </cfRule>
  </conditionalFormatting>
  <conditionalFormatting sqref="I159">
    <cfRule type="expression" dxfId="16547" priority="16464" stopIfTrue="1">
      <formula>$B159=""</formula>
    </cfRule>
  </conditionalFormatting>
  <conditionalFormatting sqref="I159">
    <cfRule type="expression" dxfId="16546" priority="16463" stopIfTrue="1">
      <formula>$B159=""</formula>
    </cfRule>
  </conditionalFormatting>
  <conditionalFormatting sqref="I159">
    <cfRule type="expression" dxfId="16545" priority="16462" stopIfTrue="1">
      <formula>$B159=""</formula>
    </cfRule>
  </conditionalFormatting>
  <conditionalFormatting sqref="I159">
    <cfRule type="expression" dxfId="16544" priority="16461" stopIfTrue="1">
      <formula>$B159=""</formula>
    </cfRule>
  </conditionalFormatting>
  <conditionalFormatting sqref="I159">
    <cfRule type="expression" dxfId="16543" priority="16460" stopIfTrue="1">
      <formula>$B159=""</formula>
    </cfRule>
  </conditionalFormatting>
  <conditionalFormatting sqref="I159">
    <cfRule type="expression" dxfId="16542" priority="16459" stopIfTrue="1">
      <formula>$B159=""</formula>
    </cfRule>
  </conditionalFormatting>
  <conditionalFormatting sqref="I159">
    <cfRule type="expression" dxfId="16541" priority="16458" stopIfTrue="1">
      <formula>$B159=""</formula>
    </cfRule>
  </conditionalFormatting>
  <conditionalFormatting sqref="I159">
    <cfRule type="expression" dxfId="16540" priority="16457" stopIfTrue="1">
      <formula>$B159=""</formula>
    </cfRule>
  </conditionalFormatting>
  <conditionalFormatting sqref="I159">
    <cfRule type="expression" dxfId="16539" priority="16456" stopIfTrue="1">
      <formula>$B159=""</formula>
    </cfRule>
  </conditionalFormatting>
  <conditionalFormatting sqref="I159">
    <cfRule type="expression" dxfId="16538" priority="16455" stopIfTrue="1">
      <formula>$B159=""</formula>
    </cfRule>
  </conditionalFormatting>
  <conditionalFormatting sqref="I159">
    <cfRule type="expression" dxfId="16537" priority="16454" stopIfTrue="1">
      <formula>$B159=""</formula>
    </cfRule>
  </conditionalFormatting>
  <conditionalFormatting sqref="I159">
    <cfRule type="expression" dxfId="16536" priority="16453" stopIfTrue="1">
      <formula>$B159=""</formula>
    </cfRule>
  </conditionalFormatting>
  <conditionalFormatting sqref="I159">
    <cfRule type="expression" dxfId="16535" priority="16452" stopIfTrue="1">
      <formula>$B159=""</formula>
    </cfRule>
  </conditionalFormatting>
  <conditionalFormatting sqref="I159">
    <cfRule type="expression" dxfId="16534" priority="16451" stopIfTrue="1">
      <formula>$B159=""</formula>
    </cfRule>
  </conditionalFormatting>
  <conditionalFormatting sqref="I159">
    <cfRule type="expression" dxfId="16533" priority="16450" stopIfTrue="1">
      <formula>$B159=""</formula>
    </cfRule>
  </conditionalFormatting>
  <conditionalFormatting sqref="I159">
    <cfRule type="expression" dxfId="16532" priority="16449" stopIfTrue="1">
      <formula>$B159=""</formula>
    </cfRule>
  </conditionalFormatting>
  <conditionalFormatting sqref="I159">
    <cfRule type="expression" dxfId="16531" priority="16448" stopIfTrue="1">
      <formula>$B159=""</formula>
    </cfRule>
  </conditionalFormatting>
  <conditionalFormatting sqref="I159">
    <cfRule type="expression" dxfId="16530" priority="16447" stopIfTrue="1">
      <formula>$B159=""</formula>
    </cfRule>
  </conditionalFormatting>
  <conditionalFormatting sqref="I159">
    <cfRule type="expression" dxfId="16529" priority="16446" stopIfTrue="1">
      <formula>$B159=""</formula>
    </cfRule>
  </conditionalFormatting>
  <conditionalFormatting sqref="I159">
    <cfRule type="expression" dxfId="16528" priority="16445" stopIfTrue="1">
      <formula>$B159=""</formula>
    </cfRule>
  </conditionalFormatting>
  <conditionalFormatting sqref="I159">
    <cfRule type="expression" dxfId="16527" priority="16444" stopIfTrue="1">
      <formula>$B159=""</formula>
    </cfRule>
  </conditionalFormatting>
  <conditionalFormatting sqref="I159">
    <cfRule type="expression" dxfId="16526" priority="16443" stopIfTrue="1">
      <formula>$B159=""</formula>
    </cfRule>
  </conditionalFormatting>
  <conditionalFormatting sqref="I159">
    <cfRule type="expression" dxfId="16525" priority="16442" stopIfTrue="1">
      <formula>$B159=""</formula>
    </cfRule>
  </conditionalFormatting>
  <conditionalFormatting sqref="I159">
    <cfRule type="expression" dxfId="16524" priority="16441" stopIfTrue="1">
      <formula>$B159=""</formula>
    </cfRule>
  </conditionalFormatting>
  <conditionalFormatting sqref="I159">
    <cfRule type="expression" dxfId="16523" priority="16440" stopIfTrue="1">
      <formula>$B159=""</formula>
    </cfRule>
  </conditionalFormatting>
  <conditionalFormatting sqref="I159">
    <cfRule type="expression" dxfId="16522" priority="16439" stopIfTrue="1">
      <formula>$B159=""</formula>
    </cfRule>
  </conditionalFormatting>
  <conditionalFormatting sqref="I159">
    <cfRule type="expression" dxfId="16521" priority="16438" stopIfTrue="1">
      <formula>$B159=""</formula>
    </cfRule>
  </conditionalFormatting>
  <conditionalFormatting sqref="I159">
    <cfRule type="expression" dxfId="16520" priority="16437" stopIfTrue="1">
      <formula>$B159=""</formula>
    </cfRule>
  </conditionalFormatting>
  <conditionalFormatting sqref="I159">
    <cfRule type="expression" dxfId="16519" priority="16436" stopIfTrue="1">
      <formula>$B159=""</formula>
    </cfRule>
  </conditionalFormatting>
  <conditionalFormatting sqref="I159">
    <cfRule type="expression" dxfId="16518" priority="16435" stopIfTrue="1">
      <formula>$B159=""</formula>
    </cfRule>
  </conditionalFormatting>
  <conditionalFormatting sqref="I159">
    <cfRule type="expression" dxfId="16517" priority="16434" stopIfTrue="1">
      <formula>$B159=""</formula>
    </cfRule>
  </conditionalFormatting>
  <conditionalFormatting sqref="I159">
    <cfRule type="expression" dxfId="16516" priority="16433" stopIfTrue="1">
      <formula>$B159=""</formula>
    </cfRule>
  </conditionalFormatting>
  <conditionalFormatting sqref="I159">
    <cfRule type="expression" dxfId="16515" priority="16432" stopIfTrue="1">
      <formula>$B159=""</formula>
    </cfRule>
  </conditionalFormatting>
  <conditionalFormatting sqref="I159">
    <cfRule type="expression" dxfId="16514" priority="16431" stopIfTrue="1">
      <formula>$B159=""</formula>
    </cfRule>
  </conditionalFormatting>
  <conditionalFormatting sqref="I159">
    <cfRule type="expression" dxfId="16513" priority="16430" stopIfTrue="1">
      <formula>$B159=""</formula>
    </cfRule>
  </conditionalFormatting>
  <conditionalFormatting sqref="I159">
    <cfRule type="expression" dxfId="16512" priority="16429" stopIfTrue="1">
      <formula>$B159=""</formula>
    </cfRule>
  </conditionalFormatting>
  <conditionalFormatting sqref="I159">
    <cfRule type="expression" dxfId="16511" priority="16428" stopIfTrue="1">
      <formula>$B159=""</formula>
    </cfRule>
  </conditionalFormatting>
  <conditionalFormatting sqref="I159">
    <cfRule type="expression" dxfId="16510" priority="16427" stopIfTrue="1">
      <formula>$B159=""</formula>
    </cfRule>
  </conditionalFormatting>
  <conditionalFormatting sqref="I159">
    <cfRule type="expression" dxfId="16509" priority="16426" stopIfTrue="1">
      <formula>$B159=""</formula>
    </cfRule>
  </conditionalFormatting>
  <conditionalFormatting sqref="I159">
    <cfRule type="expression" dxfId="16508" priority="16425" stopIfTrue="1">
      <formula>$B159=""</formula>
    </cfRule>
  </conditionalFormatting>
  <conditionalFormatting sqref="I159">
    <cfRule type="expression" dxfId="16507" priority="16424" stopIfTrue="1">
      <formula>$B159=""</formula>
    </cfRule>
  </conditionalFormatting>
  <conditionalFormatting sqref="I159">
    <cfRule type="expression" dxfId="16506" priority="16423" stopIfTrue="1">
      <formula>$B159=""</formula>
    </cfRule>
  </conditionalFormatting>
  <conditionalFormatting sqref="I159">
    <cfRule type="expression" dxfId="16505" priority="16422" stopIfTrue="1">
      <formula>$B159=""</formula>
    </cfRule>
  </conditionalFormatting>
  <conditionalFormatting sqref="I159">
    <cfRule type="expression" dxfId="16504" priority="16421" stopIfTrue="1">
      <formula>$B159=""</formula>
    </cfRule>
  </conditionalFormatting>
  <conditionalFormatting sqref="I159">
    <cfRule type="expression" dxfId="16503" priority="16420" stopIfTrue="1">
      <formula>$B159=""</formula>
    </cfRule>
  </conditionalFormatting>
  <conditionalFormatting sqref="I159">
    <cfRule type="expression" dxfId="16502" priority="16419" stopIfTrue="1">
      <formula>$B159=""</formula>
    </cfRule>
  </conditionalFormatting>
  <conditionalFormatting sqref="I159">
    <cfRule type="expression" dxfId="16501" priority="16418" stopIfTrue="1">
      <formula>$B159=""</formula>
    </cfRule>
  </conditionalFormatting>
  <conditionalFormatting sqref="I159">
    <cfRule type="expression" dxfId="16500" priority="16417" stopIfTrue="1">
      <formula>$B159=""</formula>
    </cfRule>
  </conditionalFormatting>
  <conditionalFormatting sqref="I159">
    <cfRule type="expression" dxfId="16499" priority="16416" stopIfTrue="1">
      <formula>$B159=""</formula>
    </cfRule>
  </conditionalFormatting>
  <conditionalFormatting sqref="I159">
    <cfRule type="expression" dxfId="16498" priority="16415" stopIfTrue="1">
      <formula>$B159=""</formula>
    </cfRule>
  </conditionalFormatting>
  <conditionalFormatting sqref="I159">
    <cfRule type="expression" dxfId="16497" priority="16414" stopIfTrue="1">
      <formula>$B159=""</formula>
    </cfRule>
  </conditionalFormatting>
  <conditionalFormatting sqref="I159">
    <cfRule type="expression" dxfId="16496" priority="16413" stopIfTrue="1">
      <formula>$B159=""</formula>
    </cfRule>
  </conditionalFormatting>
  <conditionalFormatting sqref="I159">
    <cfRule type="expression" dxfId="16495" priority="16412" stopIfTrue="1">
      <formula>$B159=""</formula>
    </cfRule>
  </conditionalFormatting>
  <conditionalFormatting sqref="I159">
    <cfRule type="expression" dxfId="16494" priority="16411" stopIfTrue="1">
      <formula>$B159=""</formula>
    </cfRule>
  </conditionalFormatting>
  <conditionalFormatting sqref="I159">
    <cfRule type="expression" dxfId="16493" priority="16410" stopIfTrue="1">
      <formula>$B159=""</formula>
    </cfRule>
  </conditionalFormatting>
  <conditionalFormatting sqref="I159">
    <cfRule type="expression" dxfId="16492" priority="16409" stopIfTrue="1">
      <formula>$B159=""</formula>
    </cfRule>
  </conditionalFormatting>
  <conditionalFormatting sqref="I159">
    <cfRule type="expression" dxfId="16491" priority="16408" stopIfTrue="1">
      <formula>$B159=""</formula>
    </cfRule>
  </conditionalFormatting>
  <conditionalFormatting sqref="I159">
    <cfRule type="expression" dxfId="16490" priority="16407" stopIfTrue="1">
      <formula>$B159=""</formula>
    </cfRule>
  </conditionalFormatting>
  <conditionalFormatting sqref="I159">
    <cfRule type="expression" dxfId="16489" priority="16406" stopIfTrue="1">
      <formula>$B159=""</formula>
    </cfRule>
  </conditionalFormatting>
  <conditionalFormatting sqref="I159">
    <cfRule type="expression" dxfId="16488" priority="16405" stopIfTrue="1">
      <formula>$B159=""</formula>
    </cfRule>
  </conditionalFormatting>
  <conditionalFormatting sqref="I159">
    <cfRule type="expression" dxfId="16487" priority="16404" stopIfTrue="1">
      <formula>$B159=""</formula>
    </cfRule>
  </conditionalFormatting>
  <conditionalFormatting sqref="I159">
    <cfRule type="expression" dxfId="16486" priority="16403" stopIfTrue="1">
      <formula>$B159=""</formula>
    </cfRule>
  </conditionalFormatting>
  <conditionalFormatting sqref="I159">
    <cfRule type="expression" dxfId="16485" priority="16402" stopIfTrue="1">
      <formula>$B159=""</formula>
    </cfRule>
  </conditionalFormatting>
  <conditionalFormatting sqref="I159">
    <cfRule type="expression" dxfId="16484" priority="16401" stopIfTrue="1">
      <formula>$B159=""</formula>
    </cfRule>
  </conditionalFormatting>
  <conditionalFormatting sqref="I159">
    <cfRule type="expression" dxfId="16483" priority="16400" stopIfTrue="1">
      <formula>$B159=""</formula>
    </cfRule>
  </conditionalFormatting>
  <conditionalFormatting sqref="I159">
    <cfRule type="expression" dxfId="16482" priority="16399" stopIfTrue="1">
      <formula>$B159=""</formula>
    </cfRule>
  </conditionalFormatting>
  <conditionalFormatting sqref="I159">
    <cfRule type="expression" dxfId="16481" priority="16398" stopIfTrue="1">
      <formula>$B159=""</formula>
    </cfRule>
  </conditionalFormatting>
  <conditionalFormatting sqref="I159">
    <cfRule type="expression" dxfId="16480" priority="16397" stopIfTrue="1">
      <formula>$B159=""</formula>
    </cfRule>
  </conditionalFormatting>
  <conditionalFormatting sqref="I161:I162">
    <cfRule type="expression" dxfId="16479" priority="16396" stopIfTrue="1">
      <formula>$B161=""</formula>
    </cfRule>
  </conditionalFormatting>
  <conditionalFormatting sqref="I161:I162">
    <cfRule type="expression" dxfId="16478" priority="16395" stopIfTrue="1">
      <formula>$B161=""</formula>
    </cfRule>
  </conditionalFormatting>
  <conditionalFormatting sqref="I161:I162">
    <cfRule type="expression" dxfId="16477" priority="16394" stopIfTrue="1">
      <formula>$B161=""</formula>
    </cfRule>
  </conditionalFormatting>
  <conditionalFormatting sqref="I161:I162">
    <cfRule type="expression" dxfId="16476" priority="16393" stopIfTrue="1">
      <formula>$B161=""</formula>
    </cfRule>
  </conditionalFormatting>
  <conditionalFormatting sqref="I161:I162">
    <cfRule type="expression" dxfId="16475" priority="16392" stopIfTrue="1">
      <formula>$B161=""</formula>
    </cfRule>
  </conditionalFormatting>
  <conditionalFormatting sqref="I161:I162">
    <cfRule type="expression" dxfId="16474" priority="16391" stopIfTrue="1">
      <formula>$B161=""</formula>
    </cfRule>
  </conditionalFormatting>
  <conditionalFormatting sqref="I161:I162">
    <cfRule type="expression" dxfId="16473" priority="16390" stopIfTrue="1">
      <formula>$B161=""</formula>
    </cfRule>
  </conditionalFormatting>
  <conditionalFormatting sqref="I161:I162">
    <cfRule type="expression" dxfId="16472" priority="16389" stopIfTrue="1">
      <formula>$B161=""</formula>
    </cfRule>
  </conditionalFormatting>
  <conditionalFormatting sqref="I161:I162">
    <cfRule type="expression" dxfId="16471" priority="16388" stopIfTrue="1">
      <formula>$B161=""</formula>
    </cfRule>
  </conditionalFormatting>
  <conditionalFormatting sqref="I161:I162">
    <cfRule type="expression" dxfId="16470" priority="16387" stopIfTrue="1">
      <formula>$B161=""</formula>
    </cfRule>
  </conditionalFormatting>
  <conditionalFormatting sqref="I161:I162">
    <cfRule type="expression" dxfId="16469" priority="16386" stopIfTrue="1">
      <formula>$B161=""</formula>
    </cfRule>
  </conditionalFormatting>
  <conditionalFormatting sqref="I161:I162">
    <cfRule type="expression" dxfId="16468" priority="16385" stopIfTrue="1">
      <formula>$B161=""</formula>
    </cfRule>
  </conditionalFormatting>
  <conditionalFormatting sqref="I161:I162">
    <cfRule type="expression" dxfId="16467" priority="16384" stopIfTrue="1">
      <formula>$B161=""</formula>
    </cfRule>
  </conditionalFormatting>
  <conditionalFormatting sqref="I161:I162">
    <cfRule type="expression" dxfId="16466" priority="16383" stopIfTrue="1">
      <formula>$B161=""</formula>
    </cfRule>
  </conditionalFormatting>
  <conditionalFormatting sqref="I161:I162">
    <cfRule type="expression" dxfId="16465" priority="16382" stopIfTrue="1">
      <formula>$B161=""</formula>
    </cfRule>
  </conditionalFormatting>
  <conditionalFormatting sqref="I161:I162">
    <cfRule type="expression" dxfId="16464" priority="16381" stopIfTrue="1">
      <formula>$B161=""</formula>
    </cfRule>
  </conditionalFormatting>
  <conditionalFormatting sqref="I161:I162">
    <cfRule type="expression" dxfId="16463" priority="16380" stopIfTrue="1">
      <formula>$B161=""</formula>
    </cfRule>
  </conditionalFormatting>
  <conditionalFormatting sqref="I161:I162">
    <cfRule type="expression" dxfId="16462" priority="16379" stopIfTrue="1">
      <formula>$B161=""</formula>
    </cfRule>
  </conditionalFormatting>
  <conditionalFormatting sqref="I161:I162">
    <cfRule type="expression" dxfId="16461" priority="16378" stopIfTrue="1">
      <formula>$B161=""</formula>
    </cfRule>
  </conditionalFormatting>
  <conditionalFormatting sqref="I164:I165">
    <cfRule type="expression" dxfId="16460" priority="16377" stopIfTrue="1">
      <formula>$B164=""</formula>
    </cfRule>
  </conditionalFormatting>
  <conditionalFormatting sqref="I164:I165">
    <cfRule type="expression" dxfId="16459" priority="16376" stopIfTrue="1">
      <formula>$B164=""</formula>
    </cfRule>
  </conditionalFormatting>
  <conditionalFormatting sqref="I164:I165">
    <cfRule type="expression" dxfId="16458" priority="16375" stopIfTrue="1">
      <formula>$B164=""</formula>
    </cfRule>
  </conditionalFormatting>
  <conditionalFormatting sqref="I164:I165">
    <cfRule type="expression" dxfId="16457" priority="16374" stopIfTrue="1">
      <formula>$B164=""</formula>
    </cfRule>
  </conditionalFormatting>
  <conditionalFormatting sqref="I164:I165">
    <cfRule type="expression" dxfId="16456" priority="16373" stopIfTrue="1">
      <formula>$B164=""</formula>
    </cfRule>
  </conditionalFormatting>
  <conditionalFormatting sqref="I164:I165">
    <cfRule type="expression" dxfId="16455" priority="16372" stopIfTrue="1">
      <formula>$B164=""</formula>
    </cfRule>
  </conditionalFormatting>
  <conditionalFormatting sqref="I164:I165">
    <cfRule type="expression" dxfId="16454" priority="16371" stopIfTrue="1">
      <formula>$B164=""</formula>
    </cfRule>
  </conditionalFormatting>
  <conditionalFormatting sqref="I164:I165">
    <cfRule type="expression" dxfId="16453" priority="16370" stopIfTrue="1">
      <formula>$B164=""</formula>
    </cfRule>
  </conditionalFormatting>
  <conditionalFormatting sqref="I183:I186">
    <cfRule type="expression" dxfId="16452" priority="16369" stopIfTrue="1">
      <formula>$B183=""</formula>
    </cfRule>
  </conditionalFormatting>
  <conditionalFormatting sqref="I183:I186">
    <cfRule type="expression" dxfId="16451" priority="16368" stopIfTrue="1">
      <formula>$B183=""</formula>
    </cfRule>
  </conditionalFormatting>
  <conditionalFormatting sqref="I183:I186">
    <cfRule type="expression" dxfId="16450" priority="16367" stopIfTrue="1">
      <formula>$B183=""</formula>
    </cfRule>
  </conditionalFormatting>
  <conditionalFormatting sqref="I183:I186">
    <cfRule type="expression" dxfId="16449" priority="16366" stopIfTrue="1">
      <formula>$B183=""</formula>
    </cfRule>
  </conditionalFormatting>
  <conditionalFormatting sqref="I183:I186">
    <cfRule type="expression" dxfId="16448" priority="16365" stopIfTrue="1">
      <formula>$B183=""</formula>
    </cfRule>
  </conditionalFormatting>
  <conditionalFormatting sqref="I183:I186">
    <cfRule type="expression" dxfId="16447" priority="16364" stopIfTrue="1">
      <formula>$B183=""</formula>
    </cfRule>
  </conditionalFormatting>
  <conditionalFormatting sqref="I183:I186">
    <cfRule type="expression" dxfId="16446" priority="16363" stopIfTrue="1">
      <formula>$B183=""</formula>
    </cfRule>
  </conditionalFormatting>
  <conditionalFormatting sqref="I183:I186">
    <cfRule type="expression" dxfId="16445" priority="16362" stopIfTrue="1">
      <formula>$B183=""</formula>
    </cfRule>
  </conditionalFormatting>
  <conditionalFormatting sqref="I183:I186">
    <cfRule type="expression" dxfId="16444" priority="16361" stopIfTrue="1">
      <formula>$B183=""</formula>
    </cfRule>
  </conditionalFormatting>
  <conditionalFormatting sqref="I183:I186">
    <cfRule type="expression" dxfId="16443" priority="16360" stopIfTrue="1">
      <formula>$B183=""</formula>
    </cfRule>
  </conditionalFormatting>
  <conditionalFormatting sqref="I183:I186">
    <cfRule type="expression" dxfId="16442" priority="16359" stopIfTrue="1">
      <formula>$B183=""</formula>
    </cfRule>
  </conditionalFormatting>
  <conditionalFormatting sqref="I183:I186">
    <cfRule type="expression" dxfId="16441" priority="16358" stopIfTrue="1">
      <formula>$B183=""</formula>
    </cfRule>
  </conditionalFormatting>
  <conditionalFormatting sqref="I183:I186">
    <cfRule type="expression" dxfId="16440" priority="16357" stopIfTrue="1">
      <formula>$B183=""</formula>
    </cfRule>
  </conditionalFormatting>
  <conditionalFormatting sqref="I183:I186">
    <cfRule type="expression" dxfId="16439" priority="16356" stopIfTrue="1">
      <formula>$B183=""</formula>
    </cfRule>
  </conditionalFormatting>
  <conditionalFormatting sqref="I183:I186">
    <cfRule type="expression" dxfId="16438" priority="16355" stopIfTrue="1">
      <formula>$B183=""</formula>
    </cfRule>
  </conditionalFormatting>
  <conditionalFormatting sqref="I183:I186">
    <cfRule type="expression" dxfId="16437" priority="16354" stopIfTrue="1">
      <formula>$B183=""</formula>
    </cfRule>
  </conditionalFormatting>
  <conditionalFormatting sqref="I183:I186">
    <cfRule type="expression" dxfId="16436" priority="16353" stopIfTrue="1">
      <formula>$B183=""</formula>
    </cfRule>
  </conditionalFormatting>
  <conditionalFormatting sqref="I183:I186">
    <cfRule type="expression" dxfId="16435" priority="16352" stopIfTrue="1">
      <formula>$B183=""</formula>
    </cfRule>
  </conditionalFormatting>
  <conditionalFormatting sqref="I183:I186">
    <cfRule type="expression" dxfId="16434" priority="16351" stopIfTrue="1">
      <formula>$B183=""</formula>
    </cfRule>
  </conditionalFormatting>
  <conditionalFormatting sqref="I183:I186">
    <cfRule type="expression" dxfId="16433" priority="16350" stopIfTrue="1">
      <formula>$B183=""</formula>
    </cfRule>
  </conditionalFormatting>
  <conditionalFormatting sqref="I183:I186">
    <cfRule type="expression" dxfId="16432" priority="16349" stopIfTrue="1">
      <formula>$B183=""</formula>
    </cfRule>
  </conditionalFormatting>
  <conditionalFormatting sqref="I183:I186">
    <cfRule type="expression" dxfId="16431" priority="16348" stopIfTrue="1">
      <formula>$B183=""</formula>
    </cfRule>
  </conditionalFormatting>
  <conditionalFormatting sqref="I183:I186">
    <cfRule type="expression" dxfId="16430" priority="16347" stopIfTrue="1">
      <formula>$B183=""</formula>
    </cfRule>
  </conditionalFormatting>
  <conditionalFormatting sqref="I183:I186">
    <cfRule type="expression" dxfId="16429" priority="16346" stopIfTrue="1">
      <formula>$B183=""</formula>
    </cfRule>
  </conditionalFormatting>
  <conditionalFormatting sqref="I183:I186">
    <cfRule type="expression" dxfId="16428" priority="16345" stopIfTrue="1">
      <formula>$B183=""</formula>
    </cfRule>
  </conditionalFormatting>
  <conditionalFormatting sqref="I183:I186">
    <cfRule type="expression" dxfId="16427" priority="16344" stopIfTrue="1">
      <formula>$B183=""</formula>
    </cfRule>
  </conditionalFormatting>
  <conditionalFormatting sqref="I183:I186">
    <cfRule type="expression" dxfId="16426" priority="16343" stopIfTrue="1">
      <formula>$B183=""</formula>
    </cfRule>
  </conditionalFormatting>
  <conditionalFormatting sqref="I183:I186">
    <cfRule type="expression" dxfId="16425" priority="16342" stopIfTrue="1">
      <formula>$B183=""</formula>
    </cfRule>
  </conditionalFormatting>
  <conditionalFormatting sqref="I183:I186">
    <cfRule type="expression" dxfId="16424" priority="16341" stopIfTrue="1">
      <formula>$B183=""</formula>
    </cfRule>
  </conditionalFormatting>
  <conditionalFormatting sqref="I183:I186">
    <cfRule type="expression" dxfId="16423" priority="16340" stopIfTrue="1">
      <formula>$B183=""</formula>
    </cfRule>
  </conditionalFormatting>
  <conditionalFormatting sqref="I183:I186">
    <cfRule type="expression" dxfId="16422" priority="16339" stopIfTrue="1">
      <formula>$B183=""</formula>
    </cfRule>
  </conditionalFormatting>
  <conditionalFormatting sqref="I183:I186">
    <cfRule type="expression" dxfId="16421" priority="16338" stopIfTrue="1">
      <formula>$B183=""</formula>
    </cfRule>
  </conditionalFormatting>
  <conditionalFormatting sqref="I183:I186">
    <cfRule type="expression" dxfId="16420" priority="16337" stopIfTrue="1">
      <formula>$B183=""</formula>
    </cfRule>
  </conditionalFormatting>
  <conditionalFormatting sqref="I183:I186">
    <cfRule type="expression" dxfId="16419" priority="16336" stopIfTrue="1">
      <formula>$B183=""</formula>
    </cfRule>
  </conditionalFormatting>
  <conditionalFormatting sqref="I183:I186">
    <cfRule type="expression" dxfId="16418" priority="16335" stopIfTrue="1">
      <formula>$B183=""</formula>
    </cfRule>
  </conditionalFormatting>
  <conditionalFormatting sqref="I187:I188">
    <cfRule type="expression" dxfId="16417" priority="16334" stopIfTrue="1">
      <formula>$B187=""</formula>
    </cfRule>
  </conditionalFormatting>
  <conditionalFormatting sqref="I187:I188">
    <cfRule type="expression" dxfId="16416" priority="16333" stopIfTrue="1">
      <formula>$B187=""</formula>
    </cfRule>
  </conditionalFormatting>
  <conditionalFormatting sqref="I187:I188">
    <cfRule type="expression" dxfId="16415" priority="16332" stopIfTrue="1">
      <formula>$B187=""</formula>
    </cfRule>
  </conditionalFormatting>
  <conditionalFormatting sqref="I187:I188">
    <cfRule type="expression" dxfId="16414" priority="16331" stopIfTrue="1">
      <formula>$B187=""</formula>
    </cfRule>
  </conditionalFormatting>
  <conditionalFormatting sqref="I187:I188">
    <cfRule type="expression" dxfId="16413" priority="16330" stopIfTrue="1">
      <formula>$B187=""</formula>
    </cfRule>
  </conditionalFormatting>
  <conditionalFormatting sqref="I187:I188">
    <cfRule type="expression" dxfId="16412" priority="16329" stopIfTrue="1">
      <formula>$B187=""</formula>
    </cfRule>
  </conditionalFormatting>
  <conditionalFormatting sqref="I187:I188">
    <cfRule type="expression" dxfId="16411" priority="16328" stopIfTrue="1">
      <formula>$B187=""</formula>
    </cfRule>
  </conditionalFormatting>
  <conditionalFormatting sqref="I187:I188">
    <cfRule type="expression" dxfId="16410" priority="16327" stopIfTrue="1">
      <formula>$B187=""</formula>
    </cfRule>
  </conditionalFormatting>
  <conditionalFormatting sqref="I187:I188">
    <cfRule type="expression" dxfId="16409" priority="16326" stopIfTrue="1">
      <formula>$B187=""</formula>
    </cfRule>
  </conditionalFormatting>
  <conditionalFormatting sqref="I187:I188">
    <cfRule type="expression" dxfId="16408" priority="16325" stopIfTrue="1">
      <formula>$B187=""</formula>
    </cfRule>
  </conditionalFormatting>
  <conditionalFormatting sqref="I187:I188">
    <cfRule type="expression" dxfId="16407" priority="16324" stopIfTrue="1">
      <formula>$B187=""</formula>
    </cfRule>
  </conditionalFormatting>
  <conditionalFormatting sqref="I187:I188">
    <cfRule type="expression" dxfId="16406" priority="16323" stopIfTrue="1">
      <formula>$B187=""</formula>
    </cfRule>
  </conditionalFormatting>
  <conditionalFormatting sqref="I187:I188">
    <cfRule type="expression" dxfId="16405" priority="16322" stopIfTrue="1">
      <formula>$B187=""</formula>
    </cfRule>
  </conditionalFormatting>
  <conditionalFormatting sqref="I187:I188">
    <cfRule type="expression" dxfId="16404" priority="16321" stopIfTrue="1">
      <formula>$B187=""</formula>
    </cfRule>
  </conditionalFormatting>
  <conditionalFormatting sqref="I187:I188">
    <cfRule type="expression" dxfId="16403" priority="16320" stopIfTrue="1">
      <formula>$B187=""</formula>
    </cfRule>
  </conditionalFormatting>
  <conditionalFormatting sqref="I187:I188">
    <cfRule type="expression" dxfId="16402" priority="16319" stopIfTrue="1">
      <formula>$B187=""</formula>
    </cfRule>
  </conditionalFormatting>
  <conditionalFormatting sqref="I187:I188">
    <cfRule type="expression" dxfId="16401" priority="16318" stopIfTrue="1">
      <formula>$B187=""</formula>
    </cfRule>
  </conditionalFormatting>
  <conditionalFormatting sqref="I187:I188">
    <cfRule type="expression" dxfId="16400" priority="16317" stopIfTrue="1">
      <formula>$B187=""</formula>
    </cfRule>
  </conditionalFormatting>
  <conditionalFormatting sqref="I187:I188">
    <cfRule type="expression" dxfId="16399" priority="16316" stopIfTrue="1">
      <formula>$B187=""</formula>
    </cfRule>
  </conditionalFormatting>
  <conditionalFormatting sqref="I187:I188">
    <cfRule type="expression" dxfId="16398" priority="16315" stopIfTrue="1">
      <formula>$B187=""</formula>
    </cfRule>
  </conditionalFormatting>
  <conditionalFormatting sqref="I187:I188">
    <cfRule type="expression" dxfId="16397" priority="16314" stopIfTrue="1">
      <formula>$B187=""</formula>
    </cfRule>
  </conditionalFormatting>
  <conditionalFormatting sqref="I187:I188">
    <cfRule type="expression" dxfId="16396" priority="16313" stopIfTrue="1">
      <formula>$B187=""</formula>
    </cfRule>
  </conditionalFormatting>
  <conditionalFormatting sqref="I187:I188">
    <cfRule type="expression" dxfId="16395" priority="16312" stopIfTrue="1">
      <formula>$B187=""</formula>
    </cfRule>
  </conditionalFormatting>
  <conditionalFormatting sqref="I187:I188">
    <cfRule type="expression" dxfId="16394" priority="16311" stopIfTrue="1">
      <formula>$B187=""</formula>
    </cfRule>
  </conditionalFormatting>
  <conditionalFormatting sqref="I187:I188">
    <cfRule type="expression" dxfId="16393" priority="16310" stopIfTrue="1">
      <formula>$B187=""</formula>
    </cfRule>
  </conditionalFormatting>
  <conditionalFormatting sqref="I187:I188">
    <cfRule type="expression" dxfId="16392" priority="16309" stopIfTrue="1">
      <formula>$B187=""</formula>
    </cfRule>
  </conditionalFormatting>
  <conditionalFormatting sqref="I187:I188">
    <cfRule type="expression" dxfId="16391" priority="16308" stopIfTrue="1">
      <formula>$B187=""</formula>
    </cfRule>
  </conditionalFormatting>
  <conditionalFormatting sqref="I187:I188">
    <cfRule type="expression" dxfId="16390" priority="16307" stopIfTrue="1">
      <formula>$B187=""</formula>
    </cfRule>
  </conditionalFormatting>
  <conditionalFormatting sqref="I187:I188">
    <cfRule type="expression" dxfId="16389" priority="16306" stopIfTrue="1">
      <formula>$B187=""</formula>
    </cfRule>
  </conditionalFormatting>
  <conditionalFormatting sqref="I187:I188">
    <cfRule type="expression" dxfId="16388" priority="16305" stopIfTrue="1">
      <formula>$B187=""</formula>
    </cfRule>
  </conditionalFormatting>
  <conditionalFormatting sqref="I187:I188">
    <cfRule type="expression" dxfId="16387" priority="16304" stopIfTrue="1">
      <formula>$B187=""</formula>
    </cfRule>
  </conditionalFormatting>
  <conditionalFormatting sqref="I187:I188">
    <cfRule type="expression" dxfId="16386" priority="16303" stopIfTrue="1">
      <formula>$B187=""</formula>
    </cfRule>
  </conditionalFormatting>
  <conditionalFormatting sqref="I187:I188">
    <cfRule type="expression" dxfId="16385" priority="16302" stopIfTrue="1">
      <formula>$B187=""</formula>
    </cfRule>
  </conditionalFormatting>
  <conditionalFormatting sqref="I187:I188">
    <cfRule type="expression" dxfId="16384" priority="16301" stopIfTrue="1">
      <formula>$B187=""</formula>
    </cfRule>
  </conditionalFormatting>
  <conditionalFormatting sqref="I187:I188">
    <cfRule type="expression" dxfId="16383" priority="16300" stopIfTrue="1">
      <formula>$B187=""</formula>
    </cfRule>
  </conditionalFormatting>
  <conditionalFormatting sqref="I187:I188">
    <cfRule type="expression" dxfId="16382" priority="16299" stopIfTrue="1">
      <formula>$B187=""</formula>
    </cfRule>
  </conditionalFormatting>
  <conditionalFormatting sqref="I187:I188">
    <cfRule type="expression" dxfId="16381" priority="16298" stopIfTrue="1">
      <formula>$B187=""</formula>
    </cfRule>
  </conditionalFormatting>
  <conditionalFormatting sqref="I187:I188">
    <cfRule type="expression" dxfId="16380" priority="16297" stopIfTrue="1">
      <formula>$B187=""</formula>
    </cfRule>
  </conditionalFormatting>
  <conditionalFormatting sqref="I189">
    <cfRule type="expression" dxfId="16379" priority="16296" stopIfTrue="1">
      <formula>$B189=""</formula>
    </cfRule>
  </conditionalFormatting>
  <conditionalFormatting sqref="I189">
    <cfRule type="expression" dxfId="16378" priority="16295" stopIfTrue="1">
      <formula>$B189=""</formula>
    </cfRule>
  </conditionalFormatting>
  <conditionalFormatting sqref="I189">
    <cfRule type="expression" dxfId="16377" priority="16294" stopIfTrue="1">
      <formula>$B189=""</formula>
    </cfRule>
  </conditionalFormatting>
  <conditionalFormatting sqref="I189">
    <cfRule type="expression" dxfId="16376" priority="16293" stopIfTrue="1">
      <formula>$B189=""</formula>
    </cfRule>
  </conditionalFormatting>
  <conditionalFormatting sqref="I189">
    <cfRule type="expression" dxfId="16375" priority="16292" stopIfTrue="1">
      <formula>$B189=""</formula>
    </cfRule>
  </conditionalFormatting>
  <conditionalFormatting sqref="I189">
    <cfRule type="expression" dxfId="16374" priority="16291" stopIfTrue="1">
      <formula>$B189=""</formula>
    </cfRule>
  </conditionalFormatting>
  <conditionalFormatting sqref="I189">
    <cfRule type="expression" dxfId="16373" priority="16290" stopIfTrue="1">
      <formula>$B189=""</formula>
    </cfRule>
  </conditionalFormatting>
  <conditionalFormatting sqref="I189">
    <cfRule type="expression" dxfId="16372" priority="16289" stopIfTrue="1">
      <formula>$B189=""</formula>
    </cfRule>
  </conditionalFormatting>
  <conditionalFormatting sqref="I189">
    <cfRule type="expression" dxfId="16371" priority="16288" stopIfTrue="1">
      <formula>$B189=""</formula>
    </cfRule>
  </conditionalFormatting>
  <conditionalFormatting sqref="I189">
    <cfRule type="expression" dxfId="16370" priority="16287" stopIfTrue="1">
      <formula>$B189=""</formula>
    </cfRule>
  </conditionalFormatting>
  <conditionalFormatting sqref="I189">
    <cfRule type="expression" dxfId="16369" priority="16286" stopIfTrue="1">
      <formula>$B189=""</formula>
    </cfRule>
  </conditionalFormatting>
  <conditionalFormatting sqref="I189">
    <cfRule type="expression" dxfId="16368" priority="16285" stopIfTrue="1">
      <formula>$B189=""</formula>
    </cfRule>
  </conditionalFormatting>
  <conditionalFormatting sqref="I189">
    <cfRule type="expression" dxfId="16367" priority="16284" stopIfTrue="1">
      <formula>$B189=""</formula>
    </cfRule>
  </conditionalFormatting>
  <conditionalFormatting sqref="I189">
    <cfRule type="expression" dxfId="16366" priority="16283" stopIfTrue="1">
      <formula>$B189=""</formula>
    </cfRule>
  </conditionalFormatting>
  <conditionalFormatting sqref="I189">
    <cfRule type="expression" dxfId="16365" priority="16282" stopIfTrue="1">
      <formula>$B189=""</formula>
    </cfRule>
  </conditionalFormatting>
  <conditionalFormatting sqref="I189">
    <cfRule type="expression" dxfId="16364" priority="16281" stopIfTrue="1">
      <formula>$B189=""</formula>
    </cfRule>
  </conditionalFormatting>
  <conditionalFormatting sqref="I189">
    <cfRule type="expression" dxfId="16363" priority="16280" stopIfTrue="1">
      <formula>$B189=""</formula>
    </cfRule>
  </conditionalFormatting>
  <conditionalFormatting sqref="I189">
    <cfRule type="expression" dxfId="16362" priority="16279" stopIfTrue="1">
      <formula>$B189=""</formula>
    </cfRule>
  </conditionalFormatting>
  <conditionalFormatting sqref="I189">
    <cfRule type="expression" dxfId="16361" priority="16278" stopIfTrue="1">
      <formula>$B189=""</formula>
    </cfRule>
  </conditionalFormatting>
  <conditionalFormatting sqref="I189">
    <cfRule type="expression" dxfId="16360" priority="16277" stopIfTrue="1">
      <formula>$B189=""</formula>
    </cfRule>
  </conditionalFormatting>
  <conditionalFormatting sqref="I189">
    <cfRule type="expression" dxfId="16359" priority="16276" stopIfTrue="1">
      <formula>$B189=""</formula>
    </cfRule>
  </conditionalFormatting>
  <conditionalFormatting sqref="I189">
    <cfRule type="expression" dxfId="16358" priority="16275" stopIfTrue="1">
      <formula>$B189=""</formula>
    </cfRule>
  </conditionalFormatting>
  <conditionalFormatting sqref="I189">
    <cfRule type="expression" dxfId="16357" priority="16274" stopIfTrue="1">
      <formula>$B189=""</formula>
    </cfRule>
  </conditionalFormatting>
  <conditionalFormatting sqref="I189">
    <cfRule type="expression" dxfId="16356" priority="16273" stopIfTrue="1">
      <formula>$B189=""</formula>
    </cfRule>
  </conditionalFormatting>
  <conditionalFormatting sqref="I189">
    <cfRule type="expression" dxfId="16355" priority="16272" stopIfTrue="1">
      <formula>$B189=""</formula>
    </cfRule>
  </conditionalFormatting>
  <conditionalFormatting sqref="I189">
    <cfRule type="expression" dxfId="16354" priority="16271" stopIfTrue="1">
      <formula>$B189=""</formula>
    </cfRule>
  </conditionalFormatting>
  <conditionalFormatting sqref="I189">
    <cfRule type="expression" dxfId="16353" priority="16270" stopIfTrue="1">
      <formula>$B189=""</formula>
    </cfRule>
  </conditionalFormatting>
  <conditionalFormatting sqref="I189">
    <cfRule type="expression" dxfId="16352" priority="16269" stopIfTrue="1">
      <formula>$B189=""</formula>
    </cfRule>
  </conditionalFormatting>
  <conditionalFormatting sqref="I189">
    <cfRule type="expression" dxfId="16351" priority="16268" stopIfTrue="1">
      <formula>$B189=""</formula>
    </cfRule>
  </conditionalFormatting>
  <conditionalFormatting sqref="I189">
    <cfRule type="expression" dxfId="16350" priority="16267" stopIfTrue="1">
      <formula>$B189=""</formula>
    </cfRule>
  </conditionalFormatting>
  <conditionalFormatting sqref="I189">
    <cfRule type="expression" dxfId="16349" priority="16266" stopIfTrue="1">
      <formula>$B189=""</formula>
    </cfRule>
  </conditionalFormatting>
  <conditionalFormatting sqref="I189">
    <cfRule type="expression" dxfId="16348" priority="16265" stopIfTrue="1">
      <formula>$B189=""</formula>
    </cfRule>
  </conditionalFormatting>
  <conditionalFormatting sqref="I189">
    <cfRule type="expression" dxfId="16347" priority="16264" stopIfTrue="1">
      <formula>$B189=""</formula>
    </cfRule>
  </conditionalFormatting>
  <conditionalFormatting sqref="I189">
    <cfRule type="expression" dxfId="16346" priority="16263" stopIfTrue="1">
      <formula>$B189=""</formula>
    </cfRule>
  </conditionalFormatting>
  <conditionalFormatting sqref="I189">
    <cfRule type="expression" dxfId="16345" priority="16262" stopIfTrue="1">
      <formula>$B189=""</formula>
    </cfRule>
  </conditionalFormatting>
  <conditionalFormatting sqref="I189">
    <cfRule type="expression" dxfId="16344" priority="16261" stopIfTrue="1">
      <formula>$B189=""</formula>
    </cfRule>
  </conditionalFormatting>
  <conditionalFormatting sqref="I189">
    <cfRule type="expression" dxfId="16343" priority="16260" stopIfTrue="1">
      <formula>$B189=""</formula>
    </cfRule>
  </conditionalFormatting>
  <conditionalFormatting sqref="I189">
    <cfRule type="expression" dxfId="16342" priority="16259" stopIfTrue="1">
      <formula>$B189=""</formula>
    </cfRule>
  </conditionalFormatting>
  <conditionalFormatting sqref="I189">
    <cfRule type="expression" dxfId="16341" priority="16258" stopIfTrue="1">
      <formula>$B189=""</formula>
    </cfRule>
  </conditionalFormatting>
  <conditionalFormatting sqref="I189">
    <cfRule type="expression" dxfId="16340" priority="16257" stopIfTrue="1">
      <formula>$B189=""</formula>
    </cfRule>
  </conditionalFormatting>
  <conditionalFormatting sqref="I189">
    <cfRule type="expression" dxfId="16339" priority="16256" stopIfTrue="1">
      <formula>$B189=""</formula>
    </cfRule>
  </conditionalFormatting>
  <conditionalFormatting sqref="I189">
    <cfRule type="expression" dxfId="16338" priority="16255" stopIfTrue="1">
      <formula>$B189=""</formula>
    </cfRule>
  </conditionalFormatting>
  <conditionalFormatting sqref="I189">
    <cfRule type="expression" dxfId="16337" priority="16254" stopIfTrue="1">
      <formula>$B189=""</formula>
    </cfRule>
  </conditionalFormatting>
  <conditionalFormatting sqref="I189">
    <cfRule type="expression" dxfId="16336" priority="16253" stopIfTrue="1">
      <formula>$B189=""</formula>
    </cfRule>
  </conditionalFormatting>
  <conditionalFormatting sqref="I189">
    <cfRule type="expression" dxfId="16335" priority="16252" stopIfTrue="1">
      <formula>$B189=""</formula>
    </cfRule>
  </conditionalFormatting>
  <conditionalFormatting sqref="I189">
    <cfRule type="expression" dxfId="16334" priority="16251" stopIfTrue="1">
      <formula>$B189=""</formula>
    </cfRule>
  </conditionalFormatting>
  <conditionalFormatting sqref="J202:M202">
    <cfRule type="expression" dxfId="16333" priority="16250" stopIfTrue="1">
      <formula>$B202=""</formula>
    </cfRule>
  </conditionalFormatting>
  <conditionalFormatting sqref="J203:M204">
    <cfRule type="expression" dxfId="16332" priority="16249" stopIfTrue="1">
      <formula>$B203=""</formula>
    </cfRule>
  </conditionalFormatting>
  <conditionalFormatting sqref="J202:M202">
    <cfRule type="expression" dxfId="16331" priority="16248" stopIfTrue="1">
      <formula>$B202=""</formula>
    </cfRule>
  </conditionalFormatting>
  <conditionalFormatting sqref="J203:M203">
    <cfRule type="expression" dxfId="16330" priority="16247" stopIfTrue="1">
      <formula>$B203=""</formula>
    </cfRule>
  </conditionalFormatting>
  <conditionalFormatting sqref="I204">
    <cfRule type="expression" dxfId="16329" priority="16246" stopIfTrue="1">
      <formula>$B204=""</formula>
    </cfRule>
  </conditionalFormatting>
  <conditionalFormatting sqref="I204">
    <cfRule type="expression" dxfId="16328" priority="16245" stopIfTrue="1">
      <formula>$B204=""</formula>
    </cfRule>
  </conditionalFormatting>
  <conditionalFormatting sqref="I204">
    <cfRule type="expression" dxfId="16327" priority="16244" stopIfTrue="1">
      <formula>$B204=""</formula>
    </cfRule>
  </conditionalFormatting>
  <conditionalFormatting sqref="D204:H204">
    <cfRule type="expression" dxfId="16326" priority="16243" stopIfTrue="1">
      <formula>$B204=""</formula>
    </cfRule>
  </conditionalFormatting>
  <conditionalFormatting sqref="J204:M204">
    <cfRule type="expression" dxfId="16325" priority="16242" stopIfTrue="1">
      <formula>$B204=""</formula>
    </cfRule>
  </conditionalFormatting>
  <conditionalFormatting sqref="I204">
    <cfRule type="expression" dxfId="16324" priority="16241" stopIfTrue="1">
      <formula>$B204=""</formula>
    </cfRule>
  </conditionalFormatting>
  <conditionalFormatting sqref="I204">
    <cfRule type="expression" dxfId="16323" priority="16240" stopIfTrue="1">
      <formula>$B204=""</formula>
    </cfRule>
  </conditionalFormatting>
  <conditionalFormatting sqref="I204:I212">
    <cfRule type="expression" dxfId="16322" priority="16239" stopIfTrue="1">
      <formula>$B204=""</formula>
    </cfRule>
  </conditionalFormatting>
  <conditionalFormatting sqref="I204:I212">
    <cfRule type="expression" dxfId="16321" priority="16238" stopIfTrue="1">
      <formula>$B204=""</formula>
    </cfRule>
  </conditionalFormatting>
  <conditionalFormatting sqref="I204:I212">
    <cfRule type="expression" dxfId="16320" priority="16237" stopIfTrue="1">
      <formula>$B204=""</formula>
    </cfRule>
  </conditionalFormatting>
  <conditionalFormatting sqref="I204:I212">
    <cfRule type="expression" dxfId="16319" priority="16236" stopIfTrue="1">
      <formula>$B204=""</formula>
    </cfRule>
  </conditionalFormatting>
  <conditionalFormatting sqref="I204:I212">
    <cfRule type="expression" dxfId="16318" priority="16235" stopIfTrue="1">
      <formula>$B204=""</formula>
    </cfRule>
  </conditionalFormatting>
  <conditionalFormatting sqref="I204:I212">
    <cfRule type="expression" dxfId="16317" priority="16234" stopIfTrue="1">
      <formula>$B204=""</formula>
    </cfRule>
  </conditionalFormatting>
  <conditionalFormatting sqref="I204:I212">
    <cfRule type="expression" dxfId="16316" priority="16233" stopIfTrue="1">
      <formula>$B204=""</formula>
    </cfRule>
  </conditionalFormatting>
  <conditionalFormatting sqref="I204:I212">
    <cfRule type="expression" dxfId="16315" priority="16232" stopIfTrue="1">
      <formula>$B204=""</formula>
    </cfRule>
  </conditionalFormatting>
  <conditionalFormatting sqref="I204:I212">
    <cfRule type="expression" dxfId="16314" priority="16231" stopIfTrue="1">
      <formula>$B204=""</formula>
    </cfRule>
  </conditionalFormatting>
  <conditionalFormatting sqref="I204:I212">
    <cfRule type="expression" dxfId="16313" priority="16230" stopIfTrue="1">
      <formula>$B204=""</formula>
    </cfRule>
  </conditionalFormatting>
  <conditionalFormatting sqref="I204:I212">
    <cfRule type="expression" dxfId="16312" priority="16229" stopIfTrue="1">
      <formula>$B204=""</formula>
    </cfRule>
  </conditionalFormatting>
  <conditionalFormatting sqref="I204:I212">
    <cfRule type="expression" dxfId="16311" priority="16228" stopIfTrue="1">
      <formula>$B204=""</formula>
    </cfRule>
  </conditionalFormatting>
  <conditionalFormatting sqref="I204:I212">
    <cfRule type="expression" dxfId="16310" priority="16227" stopIfTrue="1">
      <formula>$B204=""</formula>
    </cfRule>
  </conditionalFormatting>
  <conditionalFormatting sqref="I204:I212">
    <cfRule type="expression" dxfId="16309" priority="16226" stopIfTrue="1">
      <formula>$B204=""</formula>
    </cfRule>
  </conditionalFormatting>
  <conditionalFormatting sqref="I204:I212">
    <cfRule type="expression" dxfId="16308" priority="16225" stopIfTrue="1">
      <formula>$B204=""</formula>
    </cfRule>
  </conditionalFormatting>
  <conditionalFormatting sqref="I204:I212">
    <cfRule type="expression" dxfId="16307" priority="16224" stopIfTrue="1">
      <formula>$B204=""</formula>
    </cfRule>
  </conditionalFormatting>
  <conditionalFormatting sqref="I204:I212">
    <cfRule type="expression" dxfId="16306" priority="16223" stopIfTrue="1">
      <formula>$B204=""</formula>
    </cfRule>
  </conditionalFormatting>
  <conditionalFormatting sqref="I204:I212">
    <cfRule type="expression" dxfId="16305" priority="16222" stopIfTrue="1">
      <formula>$B204=""</formula>
    </cfRule>
  </conditionalFormatting>
  <conditionalFormatting sqref="I204:I212">
    <cfRule type="expression" dxfId="16304" priority="16221" stopIfTrue="1">
      <formula>$B204=""</formula>
    </cfRule>
  </conditionalFormatting>
  <conditionalFormatting sqref="D206:H218">
    <cfRule type="expression" dxfId="16303" priority="16220" stopIfTrue="1">
      <formula>$B206=""</formula>
    </cfRule>
  </conditionalFormatting>
  <conditionalFormatting sqref="I204:I253">
    <cfRule type="expression" dxfId="16302" priority="16219" stopIfTrue="1">
      <formula>$B204=""</formula>
    </cfRule>
  </conditionalFormatting>
  <conditionalFormatting sqref="I204:I253">
    <cfRule type="expression" dxfId="16301" priority="16218" stopIfTrue="1">
      <formula>$B204=""</formula>
    </cfRule>
  </conditionalFormatting>
  <conditionalFormatting sqref="I204:I253">
    <cfRule type="expression" dxfId="16300" priority="16217" stopIfTrue="1">
      <formula>$B204=""</formula>
    </cfRule>
  </conditionalFormatting>
  <conditionalFormatting sqref="J204:M210">
    <cfRule type="expression" dxfId="16299" priority="16216" stopIfTrue="1">
      <formula>$B204=""</formula>
    </cfRule>
  </conditionalFormatting>
  <conditionalFormatting sqref="D204:M210 I211:I212">
    <cfRule type="expression" dxfId="16298" priority="16215" stopIfTrue="1">
      <formula>$B204=""</formula>
    </cfRule>
  </conditionalFormatting>
  <conditionalFormatting sqref="D204:M210 I211:I212">
    <cfRule type="expression" dxfId="16297" priority="16214" stopIfTrue="1">
      <formula>$B204=""</formula>
    </cfRule>
  </conditionalFormatting>
  <conditionalFormatting sqref="I204:I212">
    <cfRule type="expression" dxfId="16296" priority="16213" stopIfTrue="1">
      <formula>$B204=""</formula>
    </cfRule>
  </conditionalFormatting>
  <conditionalFormatting sqref="D204:H204">
    <cfRule type="expression" dxfId="16295" priority="16212" stopIfTrue="1">
      <formula>$B204=""</formula>
    </cfRule>
  </conditionalFormatting>
  <conditionalFormatting sqref="D205:H209">
    <cfRule type="expression" dxfId="16294" priority="16211" stopIfTrue="1">
      <formula>$B205=""</formula>
    </cfRule>
  </conditionalFormatting>
  <conditionalFormatting sqref="J204:M207">
    <cfRule type="expression" dxfId="16293" priority="16210" stopIfTrue="1">
      <formula>$B204=""</formula>
    </cfRule>
  </conditionalFormatting>
  <conditionalFormatting sqref="J208:M209">
    <cfRule type="expression" dxfId="16292" priority="16209" stopIfTrue="1">
      <formula>$B208=""</formula>
    </cfRule>
  </conditionalFormatting>
  <conditionalFormatting sqref="D210:H210">
    <cfRule type="expression" dxfId="16291" priority="16208" stopIfTrue="1">
      <formula>$B210=""</formula>
    </cfRule>
  </conditionalFormatting>
  <conditionalFormatting sqref="J210:M210">
    <cfRule type="expression" dxfId="16290" priority="16207" stopIfTrue="1">
      <formula>$B210=""</formula>
    </cfRule>
  </conditionalFormatting>
  <conditionalFormatting sqref="D204:H205">
    <cfRule type="expression" dxfId="16289" priority="16206" stopIfTrue="1">
      <formula>$B204=""</formula>
    </cfRule>
  </conditionalFormatting>
  <conditionalFormatting sqref="J204:M207">
    <cfRule type="expression" dxfId="16288" priority="16205" stopIfTrue="1">
      <formula>$B204=""</formula>
    </cfRule>
  </conditionalFormatting>
  <conditionalFormatting sqref="J208:M208">
    <cfRule type="expression" dxfId="16287" priority="16204" stopIfTrue="1">
      <formula>$B208=""</formula>
    </cfRule>
  </conditionalFormatting>
  <conditionalFormatting sqref="I209">
    <cfRule type="expression" dxfId="16286" priority="16203" stopIfTrue="1">
      <formula>$B209=""</formula>
    </cfRule>
  </conditionalFormatting>
  <conditionalFormatting sqref="I209">
    <cfRule type="expression" dxfId="16285" priority="16202" stopIfTrue="1">
      <formula>$B209=""</formula>
    </cfRule>
  </conditionalFormatting>
  <conditionalFormatting sqref="I209">
    <cfRule type="expression" dxfId="16284" priority="16201" stopIfTrue="1">
      <formula>$B209=""</formula>
    </cfRule>
  </conditionalFormatting>
  <conditionalFormatting sqref="D209:H210">
    <cfRule type="expression" dxfId="16283" priority="16200" stopIfTrue="1">
      <formula>$B209=""</formula>
    </cfRule>
  </conditionalFormatting>
  <conditionalFormatting sqref="J209:M210">
    <cfRule type="expression" dxfId="16282" priority="16199" stopIfTrue="1">
      <formula>$B209=""</formula>
    </cfRule>
  </conditionalFormatting>
  <conditionalFormatting sqref="I209">
    <cfRule type="expression" dxfId="16281" priority="16198" stopIfTrue="1">
      <formula>$B209=""</formula>
    </cfRule>
  </conditionalFormatting>
  <conditionalFormatting sqref="I209">
    <cfRule type="expression" dxfId="16280" priority="16197" stopIfTrue="1">
      <formula>$B209=""</formula>
    </cfRule>
  </conditionalFormatting>
  <conditionalFormatting sqref="J210:M218">
    <cfRule type="expression" dxfId="16279" priority="16196" stopIfTrue="1">
      <formula>$B210=""</formula>
    </cfRule>
  </conditionalFormatting>
  <conditionalFormatting sqref="D210:M218 I218:I253">
    <cfRule type="expression" dxfId="16278" priority="16195" stopIfTrue="1">
      <formula>$B210=""</formula>
    </cfRule>
  </conditionalFormatting>
  <conditionalFormatting sqref="D210:M218 I218:I253">
    <cfRule type="expression" dxfId="16277" priority="16194" stopIfTrue="1">
      <formula>$B210=""</formula>
    </cfRule>
  </conditionalFormatting>
  <conditionalFormatting sqref="I210:I253">
    <cfRule type="expression" dxfId="16276" priority="16193" stopIfTrue="1">
      <formula>$B210=""</formula>
    </cfRule>
  </conditionalFormatting>
  <conditionalFormatting sqref="D210:H211">
    <cfRule type="expression" dxfId="16275" priority="16192" stopIfTrue="1">
      <formula>$B210=""</formula>
    </cfRule>
  </conditionalFormatting>
  <conditionalFormatting sqref="D212:H218">
    <cfRule type="expression" dxfId="16274" priority="16191" stopIfTrue="1">
      <formula>$B212=""</formula>
    </cfRule>
  </conditionalFormatting>
  <conditionalFormatting sqref="J210:M214">
    <cfRule type="expression" dxfId="16273" priority="16190" stopIfTrue="1">
      <formula>$B210=""</formula>
    </cfRule>
  </conditionalFormatting>
  <conditionalFormatting sqref="J215:M216">
    <cfRule type="expression" dxfId="16272" priority="16189" stopIfTrue="1">
      <formula>$B215=""</formula>
    </cfRule>
  </conditionalFormatting>
  <conditionalFormatting sqref="D211:H212">
    <cfRule type="expression" dxfId="16271" priority="16188" stopIfTrue="1">
      <formula>$B211=""</formula>
    </cfRule>
  </conditionalFormatting>
  <conditionalFormatting sqref="J211:M214">
    <cfRule type="expression" dxfId="16270" priority="16187" stopIfTrue="1">
      <formula>$B211=""</formula>
    </cfRule>
  </conditionalFormatting>
  <conditionalFormatting sqref="J215:M215">
    <cfRule type="expression" dxfId="16269" priority="16186" stopIfTrue="1">
      <formula>$B215=""</formula>
    </cfRule>
  </conditionalFormatting>
  <conditionalFormatting sqref="I216">
    <cfRule type="expression" dxfId="16268" priority="16185" stopIfTrue="1">
      <formula>$B216=""</formula>
    </cfRule>
  </conditionalFormatting>
  <conditionalFormatting sqref="I216">
    <cfRule type="expression" dxfId="16267" priority="16184" stopIfTrue="1">
      <formula>$B216=""</formula>
    </cfRule>
  </conditionalFormatting>
  <conditionalFormatting sqref="I216">
    <cfRule type="expression" dxfId="16266" priority="16183" stopIfTrue="1">
      <formula>$B216=""</formula>
    </cfRule>
  </conditionalFormatting>
  <conditionalFormatting sqref="D216:H216">
    <cfRule type="expression" dxfId="16265" priority="16182" stopIfTrue="1">
      <formula>$B216=""</formula>
    </cfRule>
  </conditionalFormatting>
  <conditionalFormatting sqref="J216:M216">
    <cfRule type="expression" dxfId="16264" priority="16181" stopIfTrue="1">
      <formula>$B216=""</formula>
    </cfRule>
  </conditionalFormatting>
  <conditionalFormatting sqref="I216">
    <cfRule type="expression" dxfId="16263" priority="16180" stopIfTrue="1">
      <formula>$B216=""</formula>
    </cfRule>
  </conditionalFormatting>
  <conditionalFormatting sqref="I216">
    <cfRule type="expression" dxfId="16262" priority="16179" stopIfTrue="1">
      <formula>$B216=""</formula>
    </cfRule>
  </conditionalFormatting>
  <conditionalFormatting sqref="I204:I253">
    <cfRule type="expression" dxfId="16261" priority="16178" stopIfTrue="1">
      <formula>$B204=""</formula>
    </cfRule>
  </conditionalFormatting>
  <conditionalFormatting sqref="I204:I253">
    <cfRule type="expression" dxfId="16260" priority="16177" stopIfTrue="1">
      <formula>$B204=""</formula>
    </cfRule>
  </conditionalFormatting>
  <conditionalFormatting sqref="I204:I253">
    <cfRule type="expression" dxfId="16259" priority="16176" stopIfTrue="1">
      <formula>$B204=""</formula>
    </cfRule>
  </conditionalFormatting>
  <conditionalFormatting sqref="I204:I253">
    <cfRule type="expression" dxfId="16258" priority="16175" stopIfTrue="1">
      <formula>$B204=""</formula>
    </cfRule>
  </conditionalFormatting>
  <conditionalFormatting sqref="I204:I253">
    <cfRule type="expression" dxfId="16257" priority="16174" stopIfTrue="1">
      <formula>$B204=""</formula>
    </cfRule>
  </conditionalFormatting>
  <conditionalFormatting sqref="I211:I253">
    <cfRule type="expression" dxfId="16256" priority="16173" stopIfTrue="1">
      <formula>$B211=""</formula>
    </cfRule>
  </conditionalFormatting>
  <conditionalFormatting sqref="I211:I253">
    <cfRule type="expression" dxfId="16255" priority="16172" stopIfTrue="1">
      <formula>$B211=""</formula>
    </cfRule>
  </conditionalFormatting>
  <conditionalFormatting sqref="I211:I253">
    <cfRule type="expression" dxfId="16254" priority="16171" stopIfTrue="1">
      <formula>$B211=""</formula>
    </cfRule>
  </conditionalFormatting>
  <conditionalFormatting sqref="I204:I253">
    <cfRule type="expression" dxfId="16253" priority="16170" stopIfTrue="1">
      <formula>$B204=""</formula>
    </cfRule>
  </conditionalFormatting>
  <conditionalFormatting sqref="I204:I253">
    <cfRule type="expression" dxfId="16252" priority="16169" stopIfTrue="1">
      <formula>$B204=""</formula>
    </cfRule>
  </conditionalFormatting>
  <conditionalFormatting sqref="I204:I253">
    <cfRule type="expression" dxfId="16251" priority="16168" stopIfTrue="1">
      <formula>$B204=""</formula>
    </cfRule>
  </conditionalFormatting>
  <conditionalFormatting sqref="I204:I253">
    <cfRule type="expression" dxfId="16250" priority="16167" stopIfTrue="1">
      <formula>$B204=""</formula>
    </cfRule>
  </conditionalFormatting>
  <conditionalFormatting sqref="I204:I253">
    <cfRule type="expression" dxfId="16249" priority="16166" stopIfTrue="1">
      <formula>$B204=""</formula>
    </cfRule>
  </conditionalFormatting>
  <conditionalFormatting sqref="I204:I253">
    <cfRule type="expression" dxfId="16248" priority="16165" stopIfTrue="1">
      <formula>$B204=""</formula>
    </cfRule>
  </conditionalFormatting>
  <conditionalFormatting sqref="I204:I253">
    <cfRule type="expression" dxfId="16247" priority="16164" stopIfTrue="1">
      <formula>$B204=""</formula>
    </cfRule>
  </conditionalFormatting>
  <conditionalFormatting sqref="I204:I253">
    <cfRule type="expression" dxfId="16246" priority="16163" stopIfTrue="1">
      <formula>$B204=""</formula>
    </cfRule>
  </conditionalFormatting>
  <conditionalFormatting sqref="J216:M216">
    <cfRule type="expression" dxfId="16245" priority="16162" stopIfTrue="1">
      <formula>$B216=""</formula>
    </cfRule>
  </conditionalFormatting>
  <conditionalFormatting sqref="J217:M218">
    <cfRule type="expression" dxfId="16244" priority="16161" stopIfTrue="1">
      <formula>$B217=""</formula>
    </cfRule>
  </conditionalFormatting>
  <conditionalFormatting sqref="J216:M216">
    <cfRule type="expression" dxfId="16243" priority="16160" stopIfTrue="1">
      <formula>$B216=""</formula>
    </cfRule>
  </conditionalFormatting>
  <conditionalFormatting sqref="J217:M217">
    <cfRule type="expression" dxfId="16242" priority="16159" stopIfTrue="1">
      <formula>$B217=""</formula>
    </cfRule>
  </conditionalFormatting>
  <conditionalFormatting sqref="I218">
    <cfRule type="expression" dxfId="16241" priority="16158" stopIfTrue="1">
      <formula>$B218=""</formula>
    </cfRule>
  </conditionalFormatting>
  <conditionalFormatting sqref="I218">
    <cfRule type="expression" dxfId="16240" priority="16157" stopIfTrue="1">
      <formula>$B218=""</formula>
    </cfRule>
  </conditionalFormatting>
  <conditionalFormatting sqref="I218">
    <cfRule type="expression" dxfId="16239" priority="16156" stopIfTrue="1">
      <formula>$B218=""</formula>
    </cfRule>
  </conditionalFormatting>
  <conditionalFormatting sqref="D218:H218">
    <cfRule type="expression" dxfId="16238" priority="16155" stopIfTrue="1">
      <formula>$B218=""</formula>
    </cfRule>
  </conditionalFormatting>
  <conditionalFormatting sqref="J218:M218">
    <cfRule type="expression" dxfId="16237" priority="16154" stopIfTrue="1">
      <formula>$B218=""</formula>
    </cfRule>
  </conditionalFormatting>
  <conditionalFormatting sqref="I218">
    <cfRule type="expression" dxfId="16236" priority="16153" stopIfTrue="1">
      <formula>$B218=""</formula>
    </cfRule>
  </conditionalFormatting>
  <conditionalFormatting sqref="I218">
    <cfRule type="expression" dxfId="16235" priority="16152" stopIfTrue="1">
      <formula>$B218=""</formula>
    </cfRule>
  </conditionalFormatting>
  <conditionalFormatting sqref="I218:I223">
    <cfRule type="expression" dxfId="16234" priority="16151" stopIfTrue="1">
      <formula>$B218=""</formula>
    </cfRule>
  </conditionalFormatting>
  <conditionalFormatting sqref="I218:I223">
    <cfRule type="expression" dxfId="16233" priority="16150" stopIfTrue="1">
      <formula>$B218=""</formula>
    </cfRule>
  </conditionalFormatting>
  <conditionalFormatting sqref="I218:I223">
    <cfRule type="expression" dxfId="16232" priority="16149" stopIfTrue="1">
      <formula>$B218=""</formula>
    </cfRule>
  </conditionalFormatting>
  <conditionalFormatting sqref="I218:I223">
    <cfRule type="expression" dxfId="16231" priority="16148" stopIfTrue="1">
      <formula>$B218=""</formula>
    </cfRule>
  </conditionalFormatting>
  <conditionalFormatting sqref="I218:I223">
    <cfRule type="expression" dxfId="16230" priority="16147" stopIfTrue="1">
      <formula>$B218=""</formula>
    </cfRule>
  </conditionalFormatting>
  <conditionalFormatting sqref="I218:I223">
    <cfRule type="expression" dxfId="16229" priority="16146" stopIfTrue="1">
      <formula>$B218=""</formula>
    </cfRule>
  </conditionalFormatting>
  <conditionalFormatting sqref="I218:I223">
    <cfRule type="expression" dxfId="16228" priority="16145" stopIfTrue="1">
      <formula>$B218=""</formula>
    </cfRule>
  </conditionalFormatting>
  <conditionalFormatting sqref="I218:I223">
    <cfRule type="expression" dxfId="16227" priority="16144" stopIfTrue="1">
      <formula>$B218=""</formula>
    </cfRule>
  </conditionalFormatting>
  <conditionalFormatting sqref="I218:I223">
    <cfRule type="expression" dxfId="16226" priority="16143" stopIfTrue="1">
      <formula>$B218=""</formula>
    </cfRule>
  </conditionalFormatting>
  <conditionalFormatting sqref="I218:I223">
    <cfRule type="expression" dxfId="16225" priority="16142" stopIfTrue="1">
      <formula>$B218=""</formula>
    </cfRule>
  </conditionalFormatting>
  <conditionalFormatting sqref="I218:I223">
    <cfRule type="expression" dxfId="16224" priority="16141" stopIfTrue="1">
      <formula>$B218=""</formula>
    </cfRule>
  </conditionalFormatting>
  <conditionalFormatting sqref="I218:I223">
    <cfRule type="expression" dxfId="16223" priority="16140" stopIfTrue="1">
      <formula>$B218=""</formula>
    </cfRule>
  </conditionalFormatting>
  <conditionalFormatting sqref="I218:I223">
    <cfRule type="expression" dxfId="16222" priority="16139" stopIfTrue="1">
      <formula>$B218=""</formula>
    </cfRule>
  </conditionalFormatting>
  <conditionalFormatting sqref="I218:I223">
    <cfRule type="expression" dxfId="16221" priority="16138" stopIfTrue="1">
      <formula>$B218=""</formula>
    </cfRule>
  </conditionalFormatting>
  <conditionalFormatting sqref="I218:I223">
    <cfRule type="expression" dxfId="16220" priority="16137" stopIfTrue="1">
      <formula>$B218=""</formula>
    </cfRule>
  </conditionalFormatting>
  <conditionalFormatting sqref="I218:I223">
    <cfRule type="expression" dxfId="16219" priority="16136" stopIfTrue="1">
      <formula>$B218=""</formula>
    </cfRule>
  </conditionalFormatting>
  <conditionalFormatting sqref="I218:I223">
    <cfRule type="expression" dxfId="16218" priority="16135" stopIfTrue="1">
      <formula>$B218=""</formula>
    </cfRule>
  </conditionalFormatting>
  <conditionalFormatting sqref="I218:I223">
    <cfRule type="expression" dxfId="16217" priority="16134" stopIfTrue="1">
      <formula>$B218=""</formula>
    </cfRule>
  </conditionalFormatting>
  <conditionalFormatting sqref="I218:I223">
    <cfRule type="expression" dxfId="16216" priority="16133" stopIfTrue="1">
      <formula>$B218=""</formula>
    </cfRule>
  </conditionalFormatting>
  <conditionalFormatting sqref="D220:H232">
    <cfRule type="expression" dxfId="16215" priority="16132" stopIfTrue="1">
      <formula>$B220=""</formula>
    </cfRule>
  </conditionalFormatting>
  <conditionalFormatting sqref="I218:I227">
    <cfRule type="expression" dxfId="16214" priority="16131" stopIfTrue="1">
      <formula>$B218=""</formula>
    </cfRule>
  </conditionalFormatting>
  <conditionalFormatting sqref="I218:I227">
    <cfRule type="expression" dxfId="16213" priority="16130" stopIfTrue="1">
      <formula>$B218=""</formula>
    </cfRule>
  </conditionalFormatting>
  <conditionalFormatting sqref="I218:I227">
    <cfRule type="expression" dxfId="16212" priority="16129" stopIfTrue="1">
      <formula>$B218=""</formula>
    </cfRule>
  </conditionalFormatting>
  <conditionalFormatting sqref="J218:M224">
    <cfRule type="expression" dxfId="16211" priority="16128" stopIfTrue="1">
      <formula>$B218=""</formula>
    </cfRule>
  </conditionalFormatting>
  <conditionalFormatting sqref="D218:M224">
    <cfRule type="expression" dxfId="16210" priority="16127" stopIfTrue="1">
      <formula>$B218=""</formula>
    </cfRule>
  </conditionalFormatting>
  <conditionalFormatting sqref="D218:M224">
    <cfRule type="expression" dxfId="16209" priority="16126" stopIfTrue="1">
      <formula>$B218=""</formula>
    </cfRule>
  </conditionalFormatting>
  <conditionalFormatting sqref="I218:I224">
    <cfRule type="expression" dxfId="16208" priority="16125" stopIfTrue="1">
      <formula>$B218=""</formula>
    </cfRule>
  </conditionalFormatting>
  <conditionalFormatting sqref="D218:H218">
    <cfRule type="expression" dxfId="16207" priority="16124" stopIfTrue="1">
      <formula>$B218=""</formula>
    </cfRule>
  </conditionalFormatting>
  <conditionalFormatting sqref="D219:H223">
    <cfRule type="expression" dxfId="16206" priority="16123" stopIfTrue="1">
      <formula>$B219=""</formula>
    </cfRule>
  </conditionalFormatting>
  <conditionalFormatting sqref="J218:M221">
    <cfRule type="expression" dxfId="16205" priority="16122" stopIfTrue="1">
      <formula>$B218=""</formula>
    </cfRule>
  </conditionalFormatting>
  <conditionalFormatting sqref="J222:M223">
    <cfRule type="expression" dxfId="16204" priority="16121" stopIfTrue="1">
      <formula>$B222=""</formula>
    </cfRule>
  </conditionalFormatting>
  <conditionalFormatting sqref="D224:H224">
    <cfRule type="expression" dxfId="16203" priority="16120" stopIfTrue="1">
      <formula>$B224=""</formula>
    </cfRule>
  </conditionalFormatting>
  <conditionalFormatting sqref="J224:M224">
    <cfRule type="expression" dxfId="16202" priority="16119" stopIfTrue="1">
      <formula>$B224=""</formula>
    </cfRule>
  </conditionalFormatting>
  <conditionalFormatting sqref="D218:H219">
    <cfRule type="expression" dxfId="16201" priority="16118" stopIfTrue="1">
      <formula>$B218=""</formula>
    </cfRule>
  </conditionalFormatting>
  <conditionalFormatting sqref="J218:M221">
    <cfRule type="expression" dxfId="16200" priority="16117" stopIfTrue="1">
      <formula>$B218=""</formula>
    </cfRule>
  </conditionalFormatting>
  <conditionalFormatting sqref="J222:M222">
    <cfRule type="expression" dxfId="16199" priority="16116" stopIfTrue="1">
      <formula>$B222=""</formula>
    </cfRule>
  </conditionalFormatting>
  <conditionalFormatting sqref="I223">
    <cfRule type="expression" dxfId="16198" priority="16115" stopIfTrue="1">
      <formula>$B223=""</formula>
    </cfRule>
  </conditionalFormatting>
  <conditionalFormatting sqref="I223">
    <cfRule type="expression" dxfId="16197" priority="16114" stopIfTrue="1">
      <formula>$B223=""</formula>
    </cfRule>
  </conditionalFormatting>
  <conditionalFormatting sqref="I223">
    <cfRule type="expression" dxfId="16196" priority="16113" stopIfTrue="1">
      <formula>$B223=""</formula>
    </cfRule>
  </conditionalFormatting>
  <conditionalFormatting sqref="D223:H224">
    <cfRule type="expression" dxfId="16195" priority="16112" stopIfTrue="1">
      <formula>$B223=""</formula>
    </cfRule>
  </conditionalFormatting>
  <conditionalFormatting sqref="J223:M224">
    <cfRule type="expression" dxfId="16194" priority="16111" stopIfTrue="1">
      <formula>$B223=""</formula>
    </cfRule>
  </conditionalFormatting>
  <conditionalFormatting sqref="I223">
    <cfRule type="expression" dxfId="16193" priority="16110" stopIfTrue="1">
      <formula>$B223=""</formula>
    </cfRule>
  </conditionalFormatting>
  <conditionalFormatting sqref="I223">
    <cfRule type="expression" dxfId="16192" priority="16109" stopIfTrue="1">
      <formula>$B223=""</formula>
    </cfRule>
  </conditionalFormatting>
  <conditionalFormatting sqref="J224:M232">
    <cfRule type="expression" dxfId="16191" priority="16108" stopIfTrue="1">
      <formula>$B224=""</formula>
    </cfRule>
  </conditionalFormatting>
  <conditionalFormatting sqref="D224:M232 I228:I253">
    <cfRule type="expression" dxfId="16190" priority="16107" stopIfTrue="1">
      <formula>$B224=""</formula>
    </cfRule>
  </conditionalFormatting>
  <conditionalFormatting sqref="D224:M232 I228:I253">
    <cfRule type="expression" dxfId="16189" priority="16106" stopIfTrue="1">
      <formula>$B224=""</formula>
    </cfRule>
  </conditionalFormatting>
  <conditionalFormatting sqref="I224:I253">
    <cfRule type="expression" dxfId="16188" priority="16105" stopIfTrue="1">
      <formula>$B224=""</formula>
    </cfRule>
  </conditionalFormatting>
  <conditionalFormatting sqref="D224:H225">
    <cfRule type="expression" dxfId="16187" priority="16104" stopIfTrue="1">
      <formula>$B224=""</formula>
    </cfRule>
  </conditionalFormatting>
  <conditionalFormatting sqref="D226:H232">
    <cfRule type="expression" dxfId="16186" priority="16103" stopIfTrue="1">
      <formula>$B226=""</formula>
    </cfRule>
  </conditionalFormatting>
  <conditionalFormatting sqref="J224:M228">
    <cfRule type="expression" dxfId="16185" priority="16102" stopIfTrue="1">
      <formula>$B224=""</formula>
    </cfRule>
  </conditionalFormatting>
  <conditionalFormatting sqref="J229:M230">
    <cfRule type="expression" dxfId="16184" priority="16101" stopIfTrue="1">
      <formula>$B229=""</formula>
    </cfRule>
  </conditionalFormatting>
  <conditionalFormatting sqref="D225:H226">
    <cfRule type="expression" dxfId="16183" priority="16100" stopIfTrue="1">
      <formula>$B225=""</formula>
    </cfRule>
  </conditionalFormatting>
  <conditionalFormatting sqref="J225:M228">
    <cfRule type="expression" dxfId="16182" priority="16099" stopIfTrue="1">
      <formula>$B225=""</formula>
    </cfRule>
  </conditionalFormatting>
  <conditionalFormatting sqref="J229:M229">
    <cfRule type="expression" dxfId="16181" priority="16098" stopIfTrue="1">
      <formula>$B229=""</formula>
    </cfRule>
  </conditionalFormatting>
  <conditionalFormatting sqref="I230">
    <cfRule type="expression" dxfId="16180" priority="16097" stopIfTrue="1">
      <formula>$B230=""</formula>
    </cfRule>
  </conditionalFormatting>
  <conditionalFormatting sqref="I230">
    <cfRule type="expression" dxfId="16179" priority="16096" stopIfTrue="1">
      <formula>$B230=""</formula>
    </cfRule>
  </conditionalFormatting>
  <conditionalFormatting sqref="I230">
    <cfRule type="expression" dxfId="16178" priority="16095" stopIfTrue="1">
      <formula>$B230=""</formula>
    </cfRule>
  </conditionalFormatting>
  <conditionalFormatting sqref="D230:H230">
    <cfRule type="expression" dxfId="16177" priority="16094" stopIfTrue="1">
      <formula>$B230=""</formula>
    </cfRule>
  </conditionalFormatting>
  <conditionalFormatting sqref="J230:M230">
    <cfRule type="expression" dxfId="16176" priority="16093" stopIfTrue="1">
      <formula>$B230=""</formula>
    </cfRule>
  </conditionalFormatting>
  <conditionalFormatting sqref="I230">
    <cfRule type="expression" dxfId="16175" priority="16092" stopIfTrue="1">
      <formula>$B230=""</formula>
    </cfRule>
  </conditionalFormatting>
  <conditionalFormatting sqref="I230">
    <cfRule type="expression" dxfId="16174" priority="16091" stopIfTrue="1">
      <formula>$B230=""</formula>
    </cfRule>
  </conditionalFormatting>
  <conditionalFormatting sqref="I218:I227">
    <cfRule type="expression" dxfId="16173" priority="16090" stopIfTrue="1">
      <formula>$B218=""</formula>
    </cfRule>
  </conditionalFormatting>
  <conditionalFormatting sqref="I218:I227">
    <cfRule type="expression" dxfId="16172" priority="16089" stopIfTrue="1">
      <formula>$B218=""</formula>
    </cfRule>
  </conditionalFormatting>
  <conditionalFormatting sqref="I218:I227">
    <cfRule type="expression" dxfId="16171" priority="16088" stopIfTrue="1">
      <formula>$B218=""</formula>
    </cfRule>
  </conditionalFormatting>
  <conditionalFormatting sqref="I218:I227">
    <cfRule type="expression" dxfId="16170" priority="16087" stopIfTrue="1">
      <formula>$B218=""</formula>
    </cfRule>
  </conditionalFormatting>
  <conditionalFormatting sqref="I218:I227">
    <cfRule type="expression" dxfId="16169" priority="16086" stopIfTrue="1">
      <formula>$B218=""</formula>
    </cfRule>
  </conditionalFormatting>
  <conditionalFormatting sqref="I225:I227">
    <cfRule type="expression" dxfId="16168" priority="16085" stopIfTrue="1">
      <formula>$B225=""</formula>
    </cfRule>
  </conditionalFormatting>
  <conditionalFormatting sqref="I225:I227">
    <cfRule type="expression" dxfId="16167" priority="16084" stopIfTrue="1">
      <formula>$B225=""</formula>
    </cfRule>
  </conditionalFormatting>
  <conditionalFormatting sqref="I225:I227">
    <cfRule type="expression" dxfId="16166" priority="16083" stopIfTrue="1">
      <formula>$B225=""</formula>
    </cfRule>
  </conditionalFormatting>
  <conditionalFormatting sqref="I218:I227">
    <cfRule type="expression" dxfId="16165" priority="16082" stopIfTrue="1">
      <formula>$B218=""</formula>
    </cfRule>
  </conditionalFormatting>
  <conditionalFormatting sqref="I218:I227">
    <cfRule type="expression" dxfId="16164" priority="16081" stopIfTrue="1">
      <formula>$B218=""</formula>
    </cfRule>
  </conditionalFormatting>
  <conditionalFormatting sqref="I218:I227">
    <cfRule type="expression" dxfId="16163" priority="16080" stopIfTrue="1">
      <formula>$B218=""</formula>
    </cfRule>
  </conditionalFormatting>
  <conditionalFormatting sqref="I218:I227">
    <cfRule type="expression" dxfId="16162" priority="16079" stopIfTrue="1">
      <formula>$B218=""</formula>
    </cfRule>
  </conditionalFormatting>
  <conditionalFormatting sqref="I218:I227">
    <cfRule type="expression" dxfId="16161" priority="16078" stopIfTrue="1">
      <formula>$B218=""</formula>
    </cfRule>
  </conditionalFormatting>
  <conditionalFormatting sqref="I218:I227">
    <cfRule type="expression" dxfId="16160" priority="16077" stopIfTrue="1">
      <formula>$B218=""</formula>
    </cfRule>
  </conditionalFormatting>
  <conditionalFormatting sqref="I218:I227">
    <cfRule type="expression" dxfId="16159" priority="16076" stopIfTrue="1">
      <formula>$B218=""</formula>
    </cfRule>
  </conditionalFormatting>
  <conditionalFormatting sqref="I218:I227">
    <cfRule type="expression" dxfId="16158" priority="16075" stopIfTrue="1">
      <formula>$B218=""</formula>
    </cfRule>
  </conditionalFormatting>
  <conditionalFormatting sqref="J230:M230">
    <cfRule type="expression" dxfId="16157" priority="16074" stopIfTrue="1">
      <formula>$B230=""</formula>
    </cfRule>
  </conditionalFormatting>
  <conditionalFormatting sqref="J231:M232">
    <cfRule type="expression" dxfId="16156" priority="16073" stopIfTrue="1">
      <formula>$B231=""</formula>
    </cfRule>
  </conditionalFormatting>
  <conditionalFormatting sqref="J230:M230">
    <cfRule type="expression" dxfId="16155" priority="16072" stopIfTrue="1">
      <formula>$B230=""</formula>
    </cfRule>
  </conditionalFormatting>
  <conditionalFormatting sqref="J231:M231">
    <cfRule type="expression" dxfId="16154" priority="16071" stopIfTrue="1">
      <formula>$B231=""</formula>
    </cfRule>
  </conditionalFormatting>
  <conditionalFormatting sqref="I232">
    <cfRule type="expression" dxfId="16153" priority="16070" stopIfTrue="1">
      <formula>$B232=""</formula>
    </cfRule>
  </conditionalFormatting>
  <conditionalFormatting sqref="I232">
    <cfRule type="expression" dxfId="16152" priority="16069" stopIfTrue="1">
      <formula>$B232=""</formula>
    </cfRule>
  </conditionalFormatting>
  <conditionalFormatting sqref="I232">
    <cfRule type="expression" dxfId="16151" priority="16068" stopIfTrue="1">
      <formula>$B232=""</formula>
    </cfRule>
  </conditionalFormatting>
  <conditionalFormatting sqref="D232:H232">
    <cfRule type="expression" dxfId="16150" priority="16067" stopIfTrue="1">
      <formula>$B232=""</formula>
    </cfRule>
  </conditionalFormatting>
  <conditionalFormatting sqref="J232:M232">
    <cfRule type="expression" dxfId="16149" priority="16066" stopIfTrue="1">
      <formula>$B232=""</formula>
    </cfRule>
  </conditionalFormatting>
  <conditionalFormatting sqref="I232">
    <cfRule type="expression" dxfId="16148" priority="16065" stopIfTrue="1">
      <formula>$B232=""</formula>
    </cfRule>
  </conditionalFormatting>
  <conditionalFormatting sqref="I232">
    <cfRule type="expression" dxfId="16147" priority="16064" stopIfTrue="1">
      <formula>$B232=""</formula>
    </cfRule>
  </conditionalFormatting>
  <conditionalFormatting sqref="I232:I253">
    <cfRule type="expression" dxfId="16146" priority="16063" stopIfTrue="1">
      <formula>$B232=""</formula>
    </cfRule>
  </conditionalFormatting>
  <conditionalFormatting sqref="I232:I253">
    <cfRule type="expression" dxfId="16145" priority="16062" stopIfTrue="1">
      <formula>$B232=""</formula>
    </cfRule>
  </conditionalFormatting>
  <conditionalFormatting sqref="I232:I253">
    <cfRule type="expression" dxfId="16144" priority="16061" stopIfTrue="1">
      <formula>$B232=""</formula>
    </cfRule>
  </conditionalFormatting>
  <conditionalFormatting sqref="I232:I253">
    <cfRule type="expression" dxfId="16143" priority="16060" stopIfTrue="1">
      <formula>$B232=""</formula>
    </cfRule>
  </conditionalFormatting>
  <conditionalFormatting sqref="I232:I253">
    <cfRule type="expression" dxfId="16142" priority="16059" stopIfTrue="1">
      <formula>$B232=""</formula>
    </cfRule>
  </conditionalFormatting>
  <conditionalFormatting sqref="I232:I253">
    <cfRule type="expression" dxfId="16141" priority="16058" stopIfTrue="1">
      <formula>$B232=""</formula>
    </cfRule>
  </conditionalFormatting>
  <conditionalFormatting sqref="I232:I253">
    <cfRule type="expression" dxfId="16140" priority="16057" stopIfTrue="1">
      <formula>$B232=""</formula>
    </cfRule>
  </conditionalFormatting>
  <conditionalFormatting sqref="I232:I253">
    <cfRule type="expression" dxfId="16139" priority="16056" stopIfTrue="1">
      <formula>$B232=""</formula>
    </cfRule>
  </conditionalFormatting>
  <conditionalFormatting sqref="I232:I253">
    <cfRule type="expression" dxfId="16138" priority="16055" stopIfTrue="1">
      <formula>$B232=""</formula>
    </cfRule>
  </conditionalFormatting>
  <conditionalFormatting sqref="I232:I253">
    <cfRule type="expression" dxfId="16137" priority="16054" stopIfTrue="1">
      <formula>$B232=""</formula>
    </cfRule>
  </conditionalFormatting>
  <conditionalFormatting sqref="I232:I253">
    <cfRule type="expression" dxfId="16136" priority="16053" stopIfTrue="1">
      <formula>$B232=""</formula>
    </cfRule>
  </conditionalFormatting>
  <conditionalFormatting sqref="I232:I253">
    <cfRule type="expression" dxfId="16135" priority="16052" stopIfTrue="1">
      <formula>$B232=""</formula>
    </cfRule>
  </conditionalFormatting>
  <conditionalFormatting sqref="I232:I253">
    <cfRule type="expression" dxfId="16134" priority="16051" stopIfTrue="1">
      <formula>$B232=""</formula>
    </cfRule>
  </conditionalFormatting>
  <conditionalFormatting sqref="I232:I253">
    <cfRule type="expression" dxfId="16133" priority="16050" stopIfTrue="1">
      <formula>$B232=""</formula>
    </cfRule>
  </conditionalFormatting>
  <conditionalFormatting sqref="I232:I253">
    <cfRule type="expression" dxfId="16132" priority="16049" stopIfTrue="1">
      <formula>$B232=""</formula>
    </cfRule>
  </conditionalFormatting>
  <conditionalFormatting sqref="I232:I253">
    <cfRule type="expression" dxfId="16131" priority="16048" stopIfTrue="1">
      <formula>$B232=""</formula>
    </cfRule>
  </conditionalFormatting>
  <conditionalFormatting sqref="I232:I253">
    <cfRule type="expression" dxfId="16130" priority="16047" stopIfTrue="1">
      <formula>$B232=""</formula>
    </cfRule>
  </conditionalFormatting>
  <conditionalFormatting sqref="I232:I253">
    <cfRule type="expression" dxfId="16129" priority="16046" stopIfTrue="1">
      <formula>$B232=""</formula>
    </cfRule>
  </conditionalFormatting>
  <conditionalFormatting sqref="I232:I253">
    <cfRule type="expression" dxfId="16128" priority="16045" stopIfTrue="1">
      <formula>$B232=""</formula>
    </cfRule>
  </conditionalFormatting>
  <conditionalFormatting sqref="D234:H245">
    <cfRule type="expression" dxfId="16127" priority="16044" stopIfTrue="1">
      <formula>$B234=""</formula>
    </cfRule>
  </conditionalFormatting>
  <conditionalFormatting sqref="I232:I253">
    <cfRule type="expression" dxfId="16126" priority="16043" stopIfTrue="1">
      <formula>$B232=""</formula>
    </cfRule>
  </conditionalFormatting>
  <conditionalFormatting sqref="I232:I253">
    <cfRule type="expression" dxfId="16125" priority="16042" stopIfTrue="1">
      <formula>$B232=""</formula>
    </cfRule>
  </conditionalFormatting>
  <conditionalFormatting sqref="I232:I253">
    <cfRule type="expression" dxfId="16124" priority="16041" stopIfTrue="1">
      <formula>$B232=""</formula>
    </cfRule>
  </conditionalFormatting>
  <conditionalFormatting sqref="J232:M238">
    <cfRule type="expression" dxfId="16123" priority="16040" stopIfTrue="1">
      <formula>$B232=""</formula>
    </cfRule>
  </conditionalFormatting>
  <conditionalFormatting sqref="D232:M238 I237:I253">
    <cfRule type="expression" dxfId="16122" priority="16039" stopIfTrue="1">
      <formula>$B232=""</formula>
    </cfRule>
  </conditionalFormatting>
  <conditionalFormatting sqref="D232:M238 I237:I253">
    <cfRule type="expression" dxfId="16121" priority="16038" stopIfTrue="1">
      <formula>$B232=""</formula>
    </cfRule>
  </conditionalFormatting>
  <conditionalFormatting sqref="I232:I253">
    <cfRule type="expression" dxfId="16120" priority="16037" stopIfTrue="1">
      <formula>$B232=""</formula>
    </cfRule>
  </conditionalFormatting>
  <conditionalFormatting sqref="D232:H232">
    <cfRule type="expression" dxfId="16119" priority="16036" stopIfTrue="1">
      <formula>$B232=""</formula>
    </cfRule>
  </conditionalFormatting>
  <conditionalFormatting sqref="D233:H237">
    <cfRule type="expression" dxfId="16118" priority="16035" stopIfTrue="1">
      <formula>$B233=""</formula>
    </cfRule>
  </conditionalFormatting>
  <conditionalFormatting sqref="J232:M235">
    <cfRule type="expression" dxfId="16117" priority="16034" stopIfTrue="1">
      <formula>$B232=""</formula>
    </cfRule>
  </conditionalFormatting>
  <conditionalFormatting sqref="J236:M237">
    <cfRule type="expression" dxfId="16116" priority="16033" stopIfTrue="1">
      <formula>$B236=""</formula>
    </cfRule>
  </conditionalFormatting>
  <conditionalFormatting sqref="D238:H238">
    <cfRule type="expression" dxfId="16115" priority="16032" stopIfTrue="1">
      <formula>$B238=""</formula>
    </cfRule>
  </conditionalFormatting>
  <conditionalFormatting sqref="J238:M238">
    <cfRule type="expression" dxfId="16114" priority="16031" stopIfTrue="1">
      <formula>$B238=""</formula>
    </cfRule>
  </conditionalFormatting>
  <conditionalFormatting sqref="D232:H233">
    <cfRule type="expression" dxfId="16113" priority="16030" stopIfTrue="1">
      <formula>$B232=""</formula>
    </cfRule>
  </conditionalFormatting>
  <conditionalFormatting sqref="J232:M235">
    <cfRule type="expression" dxfId="16112" priority="16029" stopIfTrue="1">
      <formula>$B232=""</formula>
    </cfRule>
  </conditionalFormatting>
  <conditionalFormatting sqref="J236:M236">
    <cfRule type="expression" dxfId="16111" priority="16028" stopIfTrue="1">
      <formula>$B236=""</formula>
    </cfRule>
  </conditionalFormatting>
  <conditionalFormatting sqref="I237">
    <cfRule type="expression" dxfId="16110" priority="16027" stopIfTrue="1">
      <formula>$B237=""</formula>
    </cfRule>
  </conditionalFormatting>
  <conditionalFormatting sqref="I237">
    <cfRule type="expression" dxfId="16109" priority="16026" stopIfTrue="1">
      <formula>$B237=""</formula>
    </cfRule>
  </conditionalFormatting>
  <conditionalFormatting sqref="I237">
    <cfRule type="expression" dxfId="16108" priority="16025" stopIfTrue="1">
      <formula>$B237=""</formula>
    </cfRule>
  </conditionalFormatting>
  <conditionalFormatting sqref="D237:H238">
    <cfRule type="expression" dxfId="16107" priority="16024" stopIfTrue="1">
      <formula>$B237=""</formula>
    </cfRule>
  </conditionalFormatting>
  <conditionalFormatting sqref="J237:M238">
    <cfRule type="expression" dxfId="16106" priority="16023" stopIfTrue="1">
      <formula>$B237=""</formula>
    </cfRule>
  </conditionalFormatting>
  <conditionalFormatting sqref="I237">
    <cfRule type="expression" dxfId="16105" priority="16022" stopIfTrue="1">
      <formula>$B237=""</formula>
    </cfRule>
  </conditionalFormatting>
  <conditionalFormatting sqref="I237">
    <cfRule type="expression" dxfId="16104" priority="16021" stopIfTrue="1">
      <formula>$B237=""</formula>
    </cfRule>
  </conditionalFormatting>
  <conditionalFormatting sqref="J238:M245">
    <cfRule type="expression" dxfId="16103" priority="16020" stopIfTrue="1">
      <formula>$B238=""</formula>
    </cfRule>
  </conditionalFormatting>
  <conditionalFormatting sqref="D238:M245 I241:I253">
    <cfRule type="expression" dxfId="16102" priority="16019" stopIfTrue="1">
      <formula>$B238=""</formula>
    </cfRule>
  </conditionalFormatting>
  <conditionalFormatting sqref="D238:M245 I241:I253">
    <cfRule type="expression" dxfId="16101" priority="16018" stopIfTrue="1">
      <formula>$B238=""</formula>
    </cfRule>
  </conditionalFormatting>
  <conditionalFormatting sqref="I238:I253">
    <cfRule type="expression" dxfId="16100" priority="16017" stopIfTrue="1">
      <formula>$B238=""</formula>
    </cfRule>
  </conditionalFormatting>
  <conditionalFormatting sqref="D238:H239">
    <cfRule type="expression" dxfId="16099" priority="16016" stopIfTrue="1">
      <formula>$B238=""</formula>
    </cfRule>
  </conditionalFormatting>
  <conditionalFormatting sqref="D240:H245">
    <cfRule type="expression" dxfId="16098" priority="16015" stopIfTrue="1">
      <formula>$B240=""</formula>
    </cfRule>
  </conditionalFormatting>
  <conditionalFormatting sqref="J238:M242">
    <cfRule type="expression" dxfId="16097" priority="16014" stopIfTrue="1">
      <formula>$B238=""</formula>
    </cfRule>
  </conditionalFormatting>
  <conditionalFormatting sqref="J243:M244">
    <cfRule type="expression" dxfId="16096" priority="16013" stopIfTrue="1">
      <formula>$B243=""</formula>
    </cfRule>
  </conditionalFormatting>
  <conditionalFormatting sqref="D239:H240">
    <cfRule type="expression" dxfId="16095" priority="16012" stopIfTrue="1">
      <formula>$B239=""</formula>
    </cfRule>
  </conditionalFormatting>
  <conditionalFormatting sqref="J239:M242">
    <cfRule type="expression" dxfId="16094" priority="16011" stopIfTrue="1">
      <formula>$B239=""</formula>
    </cfRule>
  </conditionalFormatting>
  <conditionalFormatting sqref="J243:M243">
    <cfRule type="expression" dxfId="16093" priority="16010" stopIfTrue="1">
      <formula>$B243=""</formula>
    </cfRule>
  </conditionalFormatting>
  <conditionalFormatting sqref="I244">
    <cfRule type="expression" dxfId="16092" priority="16009" stopIfTrue="1">
      <formula>$B244=""</formula>
    </cfRule>
  </conditionalFormatting>
  <conditionalFormatting sqref="I244">
    <cfRule type="expression" dxfId="16091" priority="16008" stopIfTrue="1">
      <formula>$B244=""</formula>
    </cfRule>
  </conditionalFormatting>
  <conditionalFormatting sqref="I244">
    <cfRule type="expression" dxfId="16090" priority="16007" stopIfTrue="1">
      <formula>$B244=""</formula>
    </cfRule>
  </conditionalFormatting>
  <conditionalFormatting sqref="D244:H244">
    <cfRule type="expression" dxfId="16089" priority="16006" stopIfTrue="1">
      <formula>$B244=""</formula>
    </cfRule>
  </conditionalFormatting>
  <conditionalFormatting sqref="J244:M244">
    <cfRule type="expression" dxfId="16088" priority="16005" stopIfTrue="1">
      <formula>$B244=""</formula>
    </cfRule>
  </conditionalFormatting>
  <conditionalFormatting sqref="I244">
    <cfRule type="expression" dxfId="16087" priority="16004" stopIfTrue="1">
      <formula>$B244=""</formula>
    </cfRule>
  </conditionalFormatting>
  <conditionalFormatting sqref="I244">
    <cfRule type="expression" dxfId="16086" priority="16003" stopIfTrue="1">
      <formula>$B244=""</formula>
    </cfRule>
  </conditionalFormatting>
  <conditionalFormatting sqref="I232:I253">
    <cfRule type="expression" dxfId="16085" priority="16002" stopIfTrue="1">
      <formula>$B232=""</formula>
    </cfRule>
  </conditionalFormatting>
  <conditionalFormatting sqref="I232:I253">
    <cfRule type="expression" dxfId="16084" priority="16001" stopIfTrue="1">
      <formula>$B232=""</formula>
    </cfRule>
  </conditionalFormatting>
  <conditionalFormatting sqref="I232:I253">
    <cfRule type="expression" dxfId="16083" priority="16000" stopIfTrue="1">
      <formula>$B232=""</formula>
    </cfRule>
  </conditionalFormatting>
  <conditionalFormatting sqref="I232:I253">
    <cfRule type="expression" dxfId="16082" priority="15999" stopIfTrue="1">
      <formula>$B232=""</formula>
    </cfRule>
  </conditionalFormatting>
  <conditionalFormatting sqref="I232:I253">
    <cfRule type="expression" dxfId="16081" priority="15998" stopIfTrue="1">
      <formula>$B232=""</formula>
    </cfRule>
  </conditionalFormatting>
  <conditionalFormatting sqref="I239:I253">
    <cfRule type="expression" dxfId="16080" priority="15997" stopIfTrue="1">
      <formula>$B239=""</formula>
    </cfRule>
  </conditionalFormatting>
  <conditionalFormatting sqref="I239:I253">
    <cfRule type="expression" dxfId="16079" priority="15996" stopIfTrue="1">
      <formula>$B239=""</formula>
    </cfRule>
  </conditionalFormatting>
  <conditionalFormatting sqref="I239:I253">
    <cfRule type="expression" dxfId="16078" priority="15995" stopIfTrue="1">
      <formula>$B239=""</formula>
    </cfRule>
  </conditionalFormatting>
  <conditionalFormatting sqref="I232:I253">
    <cfRule type="expression" dxfId="16077" priority="15994" stopIfTrue="1">
      <formula>$B232=""</formula>
    </cfRule>
  </conditionalFormatting>
  <conditionalFormatting sqref="I232:I253">
    <cfRule type="expression" dxfId="16076" priority="15993" stopIfTrue="1">
      <formula>$B232=""</formula>
    </cfRule>
  </conditionalFormatting>
  <conditionalFormatting sqref="I232:I253">
    <cfRule type="expression" dxfId="16075" priority="15992" stopIfTrue="1">
      <formula>$B232=""</formula>
    </cfRule>
  </conditionalFormatting>
  <conditionalFormatting sqref="I232:I253">
    <cfRule type="expression" dxfId="16074" priority="15991" stopIfTrue="1">
      <formula>$B232=""</formula>
    </cfRule>
  </conditionalFormatting>
  <conditionalFormatting sqref="I232:I253">
    <cfRule type="expression" dxfId="16073" priority="15990" stopIfTrue="1">
      <formula>$B232=""</formula>
    </cfRule>
  </conditionalFormatting>
  <conditionalFormatting sqref="I232:I253">
    <cfRule type="expression" dxfId="16072" priority="15989" stopIfTrue="1">
      <formula>$B232=""</formula>
    </cfRule>
  </conditionalFormatting>
  <conditionalFormatting sqref="I232:I253">
    <cfRule type="expression" dxfId="16071" priority="15988" stopIfTrue="1">
      <formula>$B232=""</formula>
    </cfRule>
  </conditionalFormatting>
  <conditionalFormatting sqref="I232:I253">
    <cfRule type="expression" dxfId="16070" priority="15987" stopIfTrue="1">
      <formula>$B232=""</formula>
    </cfRule>
  </conditionalFormatting>
  <conditionalFormatting sqref="J244:M244">
    <cfRule type="expression" dxfId="16069" priority="15986" stopIfTrue="1">
      <formula>$B244=""</formula>
    </cfRule>
  </conditionalFormatting>
  <conditionalFormatting sqref="J245:M245">
    <cfRule type="expression" dxfId="16068" priority="15985" stopIfTrue="1">
      <formula>$B245=""</formula>
    </cfRule>
  </conditionalFormatting>
  <conditionalFormatting sqref="J244:M244">
    <cfRule type="expression" dxfId="16067" priority="15984" stopIfTrue="1">
      <formula>$B244=""</formula>
    </cfRule>
  </conditionalFormatting>
  <conditionalFormatting sqref="J245:M245">
    <cfRule type="expression" dxfId="16066" priority="15983" stopIfTrue="1">
      <formula>$B245=""</formula>
    </cfRule>
  </conditionalFormatting>
  <conditionalFormatting sqref="I245:I301">
    <cfRule type="expression" dxfId="16065" priority="15982" stopIfTrue="1">
      <formula>$B245=""</formula>
    </cfRule>
  </conditionalFormatting>
  <conditionalFormatting sqref="I245:I301">
    <cfRule type="expression" dxfId="16064" priority="15981" stopIfTrue="1">
      <formula>$B245=""</formula>
    </cfRule>
  </conditionalFormatting>
  <conditionalFormatting sqref="I245:I301">
    <cfRule type="expression" dxfId="16063" priority="15980" stopIfTrue="1">
      <formula>$B245=""</formula>
    </cfRule>
  </conditionalFormatting>
  <conditionalFormatting sqref="I245:I301">
    <cfRule type="expression" dxfId="16062" priority="15979" stopIfTrue="1">
      <formula>$B245=""</formula>
    </cfRule>
  </conditionalFormatting>
  <conditionalFormatting sqref="I245:I301">
    <cfRule type="expression" dxfId="16061" priority="15978" stopIfTrue="1">
      <formula>$B245=""</formula>
    </cfRule>
  </conditionalFormatting>
  <conditionalFormatting sqref="I245:I301">
    <cfRule type="expression" dxfId="16060" priority="15977" stopIfTrue="1">
      <formula>$B245=""</formula>
    </cfRule>
  </conditionalFormatting>
  <conditionalFormatting sqref="I245:I301">
    <cfRule type="expression" dxfId="16059" priority="15976" stopIfTrue="1">
      <formula>$B245=""</formula>
    </cfRule>
  </conditionalFormatting>
  <conditionalFormatting sqref="I245:I301">
    <cfRule type="expression" dxfId="16058" priority="15975" stopIfTrue="1">
      <formula>$B245=""</formula>
    </cfRule>
  </conditionalFormatting>
  <conditionalFormatting sqref="I245:I301">
    <cfRule type="expression" dxfId="16057" priority="15974" stopIfTrue="1">
      <formula>$B245=""</formula>
    </cfRule>
  </conditionalFormatting>
  <conditionalFormatting sqref="I245:I301">
    <cfRule type="expression" dxfId="16056" priority="15973" stopIfTrue="1">
      <formula>$B245=""</formula>
    </cfRule>
  </conditionalFormatting>
  <conditionalFormatting sqref="I245:I301">
    <cfRule type="expression" dxfId="16055" priority="15972" stopIfTrue="1">
      <formula>$B245=""</formula>
    </cfRule>
  </conditionalFormatting>
  <conditionalFormatting sqref="I245:I301">
    <cfRule type="expression" dxfId="16054" priority="15971" stopIfTrue="1">
      <formula>$B245=""</formula>
    </cfRule>
  </conditionalFormatting>
  <conditionalFormatting sqref="I245:I301">
    <cfRule type="expression" dxfId="16053" priority="15970" stopIfTrue="1">
      <formula>$B245=""</formula>
    </cfRule>
  </conditionalFormatting>
  <conditionalFormatting sqref="I245:I301">
    <cfRule type="expression" dxfId="16052" priority="15969" stopIfTrue="1">
      <formula>$B245=""</formula>
    </cfRule>
  </conditionalFormatting>
  <conditionalFormatting sqref="I245:I301">
    <cfRule type="expression" dxfId="16051" priority="15968" stopIfTrue="1">
      <formula>$B245=""</formula>
    </cfRule>
  </conditionalFormatting>
  <conditionalFormatting sqref="I245:I301">
    <cfRule type="expression" dxfId="16050" priority="15967" stopIfTrue="1">
      <formula>$B245=""</formula>
    </cfRule>
  </conditionalFormatting>
  <conditionalFormatting sqref="I245:I301">
    <cfRule type="expression" dxfId="16049" priority="15966" stopIfTrue="1">
      <formula>$B245=""</formula>
    </cfRule>
  </conditionalFormatting>
  <conditionalFormatting sqref="I245:I301">
    <cfRule type="expression" dxfId="16048" priority="15965" stopIfTrue="1">
      <formula>$B245=""</formula>
    </cfRule>
  </conditionalFormatting>
  <conditionalFormatting sqref="I245:I301">
    <cfRule type="expression" dxfId="16047" priority="15964" stopIfTrue="1">
      <formula>$B245=""</formula>
    </cfRule>
  </conditionalFormatting>
  <conditionalFormatting sqref="D247:H259">
    <cfRule type="expression" dxfId="16046" priority="15963" stopIfTrue="1">
      <formula>$B247=""</formula>
    </cfRule>
  </conditionalFormatting>
  <conditionalFormatting sqref="I245:I301">
    <cfRule type="expression" dxfId="16045" priority="15962" stopIfTrue="1">
      <formula>$B245=""</formula>
    </cfRule>
  </conditionalFormatting>
  <conditionalFormatting sqref="I245:I301">
    <cfRule type="expression" dxfId="16044" priority="15961" stopIfTrue="1">
      <formula>$B245=""</formula>
    </cfRule>
  </conditionalFormatting>
  <conditionalFormatting sqref="I245:I301">
    <cfRule type="expression" dxfId="16043" priority="15960" stopIfTrue="1">
      <formula>$B245=""</formula>
    </cfRule>
  </conditionalFormatting>
  <conditionalFormatting sqref="J245:M251">
    <cfRule type="expression" dxfId="16042" priority="15959" stopIfTrue="1">
      <formula>$B245=""</formula>
    </cfRule>
  </conditionalFormatting>
  <conditionalFormatting sqref="D245:M251 I252:I301">
    <cfRule type="expression" dxfId="16041" priority="15958" stopIfTrue="1">
      <formula>$B245=""</formula>
    </cfRule>
  </conditionalFormatting>
  <conditionalFormatting sqref="D245:M251 I252:I301">
    <cfRule type="expression" dxfId="16040" priority="15957" stopIfTrue="1">
      <formula>$B245=""</formula>
    </cfRule>
  </conditionalFormatting>
  <conditionalFormatting sqref="I245:I301">
    <cfRule type="expression" dxfId="16039" priority="15956" stopIfTrue="1">
      <formula>$B245=""</formula>
    </cfRule>
  </conditionalFormatting>
  <conditionalFormatting sqref="D245:H245">
    <cfRule type="expression" dxfId="16038" priority="15955" stopIfTrue="1">
      <formula>$B245=""</formula>
    </cfRule>
  </conditionalFormatting>
  <conditionalFormatting sqref="D246:H250">
    <cfRule type="expression" dxfId="16037" priority="15954" stopIfTrue="1">
      <formula>$B246=""</formula>
    </cfRule>
  </conditionalFormatting>
  <conditionalFormatting sqref="J245:M248">
    <cfRule type="expression" dxfId="16036" priority="15953" stopIfTrue="1">
      <formula>$B245=""</formula>
    </cfRule>
  </conditionalFormatting>
  <conditionalFormatting sqref="J249:M250">
    <cfRule type="expression" dxfId="16035" priority="15952" stopIfTrue="1">
      <formula>$B249=""</formula>
    </cfRule>
  </conditionalFormatting>
  <conditionalFormatting sqref="D251:H251">
    <cfRule type="expression" dxfId="16034" priority="15951" stopIfTrue="1">
      <formula>$B251=""</formula>
    </cfRule>
  </conditionalFormatting>
  <conditionalFormatting sqref="J251:M251">
    <cfRule type="expression" dxfId="16033" priority="15950" stopIfTrue="1">
      <formula>$B251=""</formula>
    </cfRule>
  </conditionalFormatting>
  <conditionalFormatting sqref="D245:H246">
    <cfRule type="expression" dxfId="16032" priority="15949" stopIfTrue="1">
      <formula>$B245=""</formula>
    </cfRule>
  </conditionalFormatting>
  <conditionalFormatting sqref="J245:M248">
    <cfRule type="expression" dxfId="16031" priority="15948" stopIfTrue="1">
      <formula>$B245=""</formula>
    </cfRule>
  </conditionalFormatting>
  <conditionalFormatting sqref="J249:M249">
    <cfRule type="expression" dxfId="16030" priority="15947" stopIfTrue="1">
      <formula>$B249=""</formula>
    </cfRule>
  </conditionalFormatting>
  <conditionalFormatting sqref="I250">
    <cfRule type="expression" dxfId="16029" priority="15946" stopIfTrue="1">
      <formula>$B250=""</formula>
    </cfRule>
  </conditionalFormatting>
  <conditionalFormatting sqref="I250">
    <cfRule type="expression" dxfId="16028" priority="15945" stopIfTrue="1">
      <formula>$B250=""</formula>
    </cfRule>
  </conditionalFormatting>
  <conditionalFormatting sqref="I250">
    <cfRule type="expression" dxfId="16027" priority="15944" stopIfTrue="1">
      <formula>$B250=""</formula>
    </cfRule>
  </conditionalFormatting>
  <conditionalFormatting sqref="D250:H251">
    <cfRule type="expression" dxfId="16026" priority="15943" stopIfTrue="1">
      <formula>$B250=""</formula>
    </cfRule>
  </conditionalFormatting>
  <conditionalFormatting sqref="J250:M251">
    <cfRule type="expression" dxfId="16025" priority="15942" stopIfTrue="1">
      <formula>$B250=""</formula>
    </cfRule>
  </conditionalFormatting>
  <conditionalFormatting sqref="I250">
    <cfRule type="expression" dxfId="16024" priority="15941" stopIfTrue="1">
      <formula>$B250=""</formula>
    </cfRule>
  </conditionalFormatting>
  <conditionalFormatting sqref="I250">
    <cfRule type="expression" dxfId="16023" priority="15940" stopIfTrue="1">
      <formula>$B250=""</formula>
    </cfRule>
  </conditionalFormatting>
  <conditionalFormatting sqref="J251:M259">
    <cfRule type="expression" dxfId="16022" priority="15939" stopIfTrue="1">
      <formula>$B251=""</formula>
    </cfRule>
  </conditionalFormatting>
  <conditionalFormatting sqref="D251:M259 I255:I301">
    <cfRule type="expression" dxfId="16021" priority="15938" stopIfTrue="1">
      <formula>$B251=""</formula>
    </cfRule>
  </conditionalFormatting>
  <conditionalFormatting sqref="D251:M259 I255:I301">
    <cfRule type="expression" dxfId="16020" priority="15937" stopIfTrue="1">
      <formula>$B251=""</formula>
    </cfRule>
  </conditionalFormatting>
  <conditionalFormatting sqref="I251:I301">
    <cfRule type="expression" dxfId="16019" priority="15936" stopIfTrue="1">
      <formula>$B251=""</formula>
    </cfRule>
  </conditionalFormatting>
  <conditionalFormatting sqref="D251:H252">
    <cfRule type="expression" dxfId="16018" priority="15935" stopIfTrue="1">
      <formula>$B251=""</formula>
    </cfRule>
  </conditionalFormatting>
  <conditionalFormatting sqref="D253:H259">
    <cfRule type="expression" dxfId="16017" priority="15934" stopIfTrue="1">
      <formula>$B253=""</formula>
    </cfRule>
  </conditionalFormatting>
  <conditionalFormatting sqref="J251:M255">
    <cfRule type="expression" dxfId="16016" priority="15933" stopIfTrue="1">
      <formula>$B251=""</formula>
    </cfRule>
  </conditionalFormatting>
  <conditionalFormatting sqref="J256:M257">
    <cfRule type="expression" dxfId="16015" priority="15932" stopIfTrue="1">
      <formula>$B256=""</formula>
    </cfRule>
  </conditionalFormatting>
  <conditionalFormatting sqref="D252:H253">
    <cfRule type="expression" dxfId="16014" priority="15931" stopIfTrue="1">
      <formula>$B252=""</formula>
    </cfRule>
  </conditionalFormatting>
  <conditionalFormatting sqref="J252:M255">
    <cfRule type="expression" dxfId="16013" priority="15930" stopIfTrue="1">
      <formula>$B252=""</formula>
    </cfRule>
  </conditionalFormatting>
  <conditionalFormatting sqref="J256:M256">
    <cfRule type="expression" dxfId="16012" priority="15929" stopIfTrue="1">
      <formula>$B256=""</formula>
    </cfRule>
  </conditionalFormatting>
  <conditionalFormatting sqref="I257">
    <cfRule type="expression" dxfId="16011" priority="15928" stopIfTrue="1">
      <formula>$B257=""</formula>
    </cfRule>
  </conditionalFormatting>
  <conditionalFormatting sqref="I257">
    <cfRule type="expression" dxfId="16010" priority="15927" stopIfTrue="1">
      <formula>$B257=""</formula>
    </cfRule>
  </conditionalFormatting>
  <conditionalFormatting sqref="I257">
    <cfRule type="expression" dxfId="16009" priority="15926" stopIfTrue="1">
      <formula>$B257=""</formula>
    </cfRule>
  </conditionalFormatting>
  <conditionalFormatting sqref="D257:H257">
    <cfRule type="expression" dxfId="16008" priority="15925" stopIfTrue="1">
      <formula>$B257=""</formula>
    </cfRule>
  </conditionalFormatting>
  <conditionalFormatting sqref="J257:M257">
    <cfRule type="expression" dxfId="16007" priority="15924" stopIfTrue="1">
      <formula>$B257=""</formula>
    </cfRule>
  </conditionalFormatting>
  <conditionalFormatting sqref="I257">
    <cfRule type="expression" dxfId="16006" priority="15923" stopIfTrue="1">
      <formula>$B257=""</formula>
    </cfRule>
  </conditionalFormatting>
  <conditionalFormatting sqref="I257">
    <cfRule type="expression" dxfId="16005" priority="15922" stopIfTrue="1">
      <formula>$B257=""</formula>
    </cfRule>
  </conditionalFormatting>
  <conditionalFormatting sqref="I245:I301">
    <cfRule type="expression" dxfId="16004" priority="15921" stopIfTrue="1">
      <formula>$B245=""</formula>
    </cfRule>
  </conditionalFormatting>
  <conditionalFormatting sqref="I245:I301">
    <cfRule type="expression" dxfId="16003" priority="15920" stopIfTrue="1">
      <formula>$B245=""</formula>
    </cfRule>
  </conditionalFormatting>
  <conditionalFormatting sqref="I245:I301">
    <cfRule type="expression" dxfId="16002" priority="15919" stopIfTrue="1">
      <formula>$B245=""</formula>
    </cfRule>
  </conditionalFormatting>
  <conditionalFormatting sqref="I245:I301">
    <cfRule type="expression" dxfId="16001" priority="15918" stopIfTrue="1">
      <formula>$B245=""</formula>
    </cfRule>
  </conditionalFormatting>
  <conditionalFormatting sqref="I245:I301">
    <cfRule type="expression" dxfId="16000" priority="15917" stopIfTrue="1">
      <formula>$B245=""</formula>
    </cfRule>
  </conditionalFormatting>
  <conditionalFormatting sqref="I252:I254">
    <cfRule type="expression" dxfId="15999" priority="15916" stopIfTrue="1">
      <formula>$B252=""</formula>
    </cfRule>
  </conditionalFormatting>
  <conditionalFormatting sqref="I252:I254">
    <cfRule type="expression" dxfId="15998" priority="15915" stopIfTrue="1">
      <formula>$B252=""</formula>
    </cfRule>
  </conditionalFormatting>
  <conditionalFormatting sqref="I252:I254">
    <cfRule type="expression" dxfId="15997" priority="15914" stopIfTrue="1">
      <formula>$B252=""</formula>
    </cfRule>
  </conditionalFormatting>
  <conditionalFormatting sqref="I245:I301">
    <cfRule type="expression" dxfId="15996" priority="15913" stopIfTrue="1">
      <formula>$B245=""</formula>
    </cfRule>
  </conditionalFormatting>
  <conditionalFormatting sqref="I245:I301">
    <cfRule type="expression" dxfId="15995" priority="15912" stopIfTrue="1">
      <formula>$B245=""</formula>
    </cfRule>
  </conditionalFormatting>
  <conditionalFormatting sqref="I245:I301">
    <cfRule type="expression" dxfId="15994" priority="15911" stopIfTrue="1">
      <formula>$B245=""</formula>
    </cfRule>
  </conditionalFormatting>
  <conditionalFormatting sqref="I245:I301">
    <cfRule type="expression" dxfId="15993" priority="15910" stopIfTrue="1">
      <formula>$B245=""</formula>
    </cfRule>
  </conditionalFormatting>
  <conditionalFormatting sqref="I245:I301">
    <cfRule type="expression" dxfId="15992" priority="15909" stopIfTrue="1">
      <formula>$B245=""</formula>
    </cfRule>
  </conditionalFormatting>
  <conditionalFormatting sqref="I245:I301">
    <cfRule type="expression" dxfId="15991" priority="15908" stopIfTrue="1">
      <formula>$B245=""</formula>
    </cfRule>
  </conditionalFormatting>
  <conditionalFormatting sqref="I245:I301">
    <cfRule type="expression" dxfId="15990" priority="15907" stopIfTrue="1">
      <formula>$B245=""</formula>
    </cfRule>
  </conditionalFormatting>
  <conditionalFormatting sqref="I245:I301">
    <cfRule type="expression" dxfId="15989" priority="15906" stopIfTrue="1">
      <formula>$B245=""</formula>
    </cfRule>
  </conditionalFormatting>
  <conditionalFormatting sqref="J257:M257">
    <cfRule type="expression" dxfId="15988" priority="15905" stopIfTrue="1">
      <formula>$B257=""</formula>
    </cfRule>
  </conditionalFormatting>
  <conditionalFormatting sqref="J258:M259">
    <cfRule type="expression" dxfId="15987" priority="15904" stopIfTrue="1">
      <formula>$B258=""</formula>
    </cfRule>
  </conditionalFormatting>
  <conditionalFormatting sqref="J257:M257">
    <cfRule type="expression" dxfId="15986" priority="15903" stopIfTrue="1">
      <formula>$B257=""</formula>
    </cfRule>
  </conditionalFormatting>
  <conditionalFormatting sqref="J258:M258">
    <cfRule type="expression" dxfId="15985" priority="15902" stopIfTrue="1">
      <formula>$B258=""</formula>
    </cfRule>
  </conditionalFormatting>
  <conditionalFormatting sqref="I259">
    <cfRule type="expression" dxfId="15984" priority="15901" stopIfTrue="1">
      <formula>$B259=""</formula>
    </cfRule>
  </conditionalFormatting>
  <conditionalFormatting sqref="I259">
    <cfRule type="expression" dxfId="15983" priority="15900" stopIfTrue="1">
      <formula>$B259=""</formula>
    </cfRule>
  </conditionalFormatting>
  <conditionalFormatting sqref="I259">
    <cfRule type="expression" dxfId="15982" priority="15899" stopIfTrue="1">
      <formula>$B259=""</formula>
    </cfRule>
  </conditionalFormatting>
  <conditionalFormatting sqref="D259:H259">
    <cfRule type="expression" dxfId="15981" priority="15898" stopIfTrue="1">
      <formula>$B259=""</formula>
    </cfRule>
  </conditionalFormatting>
  <conditionalFormatting sqref="J259:M259">
    <cfRule type="expression" dxfId="15980" priority="15897" stopIfTrue="1">
      <formula>$B259=""</formula>
    </cfRule>
  </conditionalFormatting>
  <conditionalFormatting sqref="I259">
    <cfRule type="expression" dxfId="15979" priority="15896" stopIfTrue="1">
      <formula>$B259=""</formula>
    </cfRule>
  </conditionalFormatting>
  <conditionalFormatting sqref="I259">
    <cfRule type="expression" dxfId="15978" priority="15895" stopIfTrue="1">
      <formula>$B259=""</formula>
    </cfRule>
  </conditionalFormatting>
  <conditionalFormatting sqref="I259:I264">
    <cfRule type="expression" dxfId="15977" priority="15894" stopIfTrue="1">
      <formula>$B259=""</formula>
    </cfRule>
  </conditionalFormatting>
  <conditionalFormatting sqref="I259:I264">
    <cfRule type="expression" dxfId="15976" priority="15893" stopIfTrue="1">
      <formula>$B259=""</formula>
    </cfRule>
  </conditionalFormatting>
  <conditionalFormatting sqref="I259:I264">
    <cfRule type="expression" dxfId="15975" priority="15892" stopIfTrue="1">
      <formula>$B259=""</formula>
    </cfRule>
  </conditionalFormatting>
  <conditionalFormatting sqref="I259:I264">
    <cfRule type="expression" dxfId="15974" priority="15891" stopIfTrue="1">
      <formula>$B259=""</formula>
    </cfRule>
  </conditionalFormatting>
  <conditionalFormatting sqref="I259:I264">
    <cfRule type="expression" dxfId="15973" priority="15890" stopIfTrue="1">
      <formula>$B259=""</formula>
    </cfRule>
  </conditionalFormatting>
  <conditionalFormatting sqref="I259:I264">
    <cfRule type="expression" dxfId="15972" priority="15889" stopIfTrue="1">
      <formula>$B259=""</formula>
    </cfRule>
  </conditionalFormatting>
  <conditionalFormatting sqref="I259:I264">
    <cfRule type="expression" dxfId="15971" priority="15888" stopIfTrue="1">
      <formula>$B259=""</formula>
    </cfRule>
  </conditionalFormatting>
  <conditionalFormatting sqref="I259:I264">
    <cfRule type="expression" dxfId="15970" priority="15887" stopIfTrue="1">
      <formula>$B259=""</formula>
    </cfRule>
  </conditionalFormatting>
  <conditionalFormatting sqref="I259:I264">
    <cfRule type="expression" dxfId="15969" priority="15886" stopIfTrue="1">
      <formula>$B259=""</formula>
    </cfRule>
  </conditionalFormatting>
  <conditionalFormatting sqref="I259:I264">
    <cfRule type="expression" dxfId="15968" priority="15885" stopIfTrue="1">
      <formula>$B259=""</formula>
    </cfRule>
  </conditionalFormatting>
  <conditionalFormatting sqref="I259:I264">
    <cfRule type="expression" dxfId="15967" priority="15884" stopIfTrue="1">
      <formula>$B259=""</formula>
    </cfRule>
  </conditionalFormatting>
  <conditionalFormatting sqref="I259:I264">
    <cfRule type="expression" dxfId="15966" priority="15883" stopIfTrue="1">
      <formula>$B259=""</formula>
    </cfRule>
  </conditionalFormatting>
  <conditionalFormatting sqref="I259:I264">
    <cfRule type="expression" dxfId="15965" priority="15882" stopIfTrue="1">
      <formula>$B259=""</formula>
    </cfRule>
  </conditionalFormatting>
  <conditionalFormatting sqref="I259:I264">
    <cfRule type="expression" dxfId="15964" priority="15881" stopIfTrue="1">
      <formula>$B259=""</formula>
    </cfRule>
  </conditionalFormatting>
  <conditionalFormatting sqref="I259:I264">
    <cfRule type="expression" dxfId="15963" priority="15880" stopIfTrue="1">
      <formula>$B259=""</formula>
    </cfRule>
  </conditionalFormatting>
  <conditionalFormatting sqref="I259:I264">
    <cfRule type="expression" dxfId="15962" priority="15879" stopIfTrue="1">
      <formula>$B259=""</formula>
    </cfRule>
  </conditionalFormatting>
  <conditionalFormatting sqref="I259:I264">
    <cfRule type="expression" dxfId="15961" priority="15878" stopIfTrue="1">
      <formula>$B259=""</formula>
    </cfRule>
  </conditionalFormatting>
  <conditionalFormatting sqref="I259:I264">
    <cfRule type="expression" dxfId="15960" priority="15877" stopIfTrue="1">
      <formula>$B259=""</formula>
    </cfRule>
  </conditionalFormatting>
  <conditionalFormatting sqref="I259:I264">
    <cfRule type="expression" dxfId="15959" priority="15876" stopIfTrue="1">
      <formula>$B259=""</formula>
    </cfRule>
  </conditionalFormatting>
  <conditionalFormatting sqref="D261:H272">
    <cfRule type="expression" dxfId="15958" priority="15875" stopIfTrue="1">
      <formula>$B261=""</formula>
    </cfRule>
  </conditionalFormatting>
  <conditionalFormatting sqref="I259:I301">
    <cfRule type="expression" dxfId="15957" priority="15874" stopIfTrue="1">
      <formula>$B259=""</formula>
    </cfRule>
  </conditionalFormatting>
  <conditionalFormatting sqref="I259:I301">
    <cfRule type="expression" dxfId="15956" priority="15873" stopIfTrue="1">
      <formula>$B259=""</formula>
    </cfRule>
  </conditionalFormatting>
  <conditionalFormatting sqref="I259:I301">
    <cfRule type="expression" dxfId="15955" priority="15872" stopIfTrue="1">
      <formula>$B259=""</formula>
    </cfRule>
  </conditionalFormatting>
  <conditionalFormatting sqref="J259:M265">
    <cfRule type="expression" dxfId="15954" priority="15871" stopIfTrue="1">
      <formula>$B259=""</formula>
    </cfRule>
  </conditionalFormatting>
  <conditionalFormatting sqref="D259:M265 I265:I301">
    <cfRule type="expression" dxfId="15953" priority="15870" stopIfTrue="1">
      <formula>$B259=""</formula>
    </cfRule>
  </conditionalFormatting>
  <conditionalFormatting sqref="D259:M265 I265:I301">
    <cfRule type="expression" dxfId="15952" priority="15869" stopIfTrue="1">
      <formula>$B259=""</formula>
    </cfRule>
  </conditionalFormatting>
  <conditionalFormatting sqref="I259:I301">
    <cfRule type="expression" dxfId="15951" priority="15868" stopIfTrue="1">
      <formula>$B259=""</formula>
    </cfRule>
  </conditionalFormatting>
  <conditionalFormatting sqref="D259:H259">
    <cfRule type="expression" dxfId="15950" priority="15867" stopIfTrue="1">
      <formula>$B259=""</formula>
    </cfRule>
  </conditionalFormatting>
  <conditionalFormatting sqref="D260:H264">
    <cfRule type="expression" dxfId="15949" priority="15866" stopIfTrue="1">
      <formula>$B260=""</formula>
    </cfRule>
  </conditionalFormatting>
  <conditionalFormatting sqref="J259:M262">
    <cfRule type="expression" dxfId="15948" priority="15865" stopIfTrue="1">
      <formula>$B259=""</formula>
    </cfRule>
  </conditionalFormatting>
  <conditionalFormatting sqref="J263:M264">
    <cfRule type="expression" dxfId="15947" priority="15864" stopIfTrue="1">
      <formula>$B263=""</formula>
    </cfRule>
  </conditionalFormatting>
  <conditionalFormatting sqref="D265:H265">
    <cfRule type="expression" dxfId="15946" priority="15863" stopIfTrue="1">
      <formula>$B265=""</formula>
    </cfRule>
  </conditionalFormatting>
  <conditionalFormatting sqref="J265:M265">
    <cfRule type="expression" dxfId="15945" priority="15862" stopIfTrue="1">
      <formula>$B265=""</formula>
    </cfRule>
  </conditionalFormatting>
  <conditionalFormatting sqref="D259:H260">
    <cfRule type="expression" dxfId="15944" priority="15861" stopIfTrue="1">
      <formula>$B259=""</formula>
    </cfRule>
  </conditionalFormatting>
  <conditionalFormatting sqref="J259:M262">
    <cfRule type="expression" dxfId="15943" priority="15860" stopIfTrue="1">
      <formula>$B259=""</formula>
    </cfRule>
  </conditionalFormatting>
  <conditionalFormatting sqref="J263:M263">
    <cfRule type="expression" dxfId="15942" priority="15859" stopIfTrue="1">
      <formula>$B263=""</formula>
    </cfRule>
  </conditionalFormatting>
  <conditionalFormatting sqref="I264">
    <cfRule type="expression" dxfId="15941" priority="15858" stopIfTrue="1">
      <formula>$B264=""</formula>
    </cfRule>
  </conditionalFormatting>
  <conditionalFormatting sqref="I264">
    <cfRule type="expression" dxfId="15940" priority="15857" stopIfTrue="1">
      <formula>$B264=""</formula>
    </cfRule>
  </conditionalFormatting>
  <conditionalFormatting sqref="I264">
    <cfRule type="expression" dxfId="15939" priority="15856" stopIfTrue="1">
      <formula>$B264=""</formula>
    </cfRule>
  </conditionalFormatting>
  <conditionalFormatting sqref="D264:H265">
    <cfRule type="expression" dxfId="15938" priority="15855" stopIfTrue="1">
      <formula>$B264=""</formula>
    </cfRule>
  </conditionalFormatting>
  <conditionalFormatting sqref="J264:M265">
    <cfRule type="expression" dxfId="15937" priority="15854" stopIfTrue="1">
      <formula>$B264=""</formula>
    </cfRule>
  </conditionalFormatting>
  <conditionalFormatting sqref="I264">
    <cfRule type="expression" dxfId="15936" priority="15853" stopIfTrue="1">
      <formula>$B264=""</formula>
    </cfRule>
  </conditionalFormatting>
  <conditionalFormatting sqref="I264">
    <cfRule type="expression" dxfId="15935" priority="15852" stopIfTrue="1">
      <formula>$B264=""</formula>
    </cfRule>
  </conditionalFormatting>
  <conditionalFormatting sqref="J265:M272">
    <cfRule type="expression" dxfId="15934" priority="15851" stopIfTrue="1">
      <formula>$B265=""</formula>
    </cfRule>
  </conditionalFormatting>
  <conditionalFormatting sqref="D265:M272 I269:I301">
    <cfRule type="expression" dxfId="15933" priority="15850" stopIfTrue="1">
      <formula>$B265=""</formula>
    </cfRule>
  </conditionalFormatting>
  <conditionalFormatting sqref="D265:M272 I269:I301">
    <cfRule type="expression" dxfId="15932" priority="15849" stopIfTrue="1">
      <formula>$B265=""</formula>
    </cfRule>
  </conditionalFormatting>
  <conditionalFormatting sqref="I265:I301">
    <cfRule type="expression" dxfId="15931" priority="15848" stopIfTrue="1">
      <formula>$B265=""</formula>
    </cfRule>
  </conditionalFormatting>
  <conditionalFormatting sqref="D265:H266">
    <cfRule type="expression" dxfId="15930" priority="15847" stopIfTrue="1">
      <formula>$B265=""</formula>
    </cfRule>
  </conditionalFormatting>
  <conditionalFormatting sqref="D267:H272">
    <cfRule type="expression" dxfId="15929" priority="15846" stopIfTrue="1">
      <formula>$B267=""</formula>
    </cfRule>
  </conditionalFormatting>
  <conditionalFormatting sqref="J265:M269">
    <cfRule type="expression" dxfId="15928" priority="15845" stopIfTrue="1">
      <formula>$B265=""</formula>
    </cfRule>
  </conditionalFormatting>
  <conditionalFormatting sqref="J270:M271">
    <cfRule type="expression" dxfId="15927" priority="15844" stopIfTrue="1">
      <formula>$B270=""</formula>
    </cfRule>
  </conditionalFormatting>
  <conditionalFormatting sqref="D266:H267">
    <cfRule type="expression" dxfId="15926" priority="15843" stopIfTrue="1">
      <formula>$B266=""</formula>
    </cfRule>
  </conditionalFormatting>
  <conditionalFormatting sqref="J266:M269">
    <cfRule type="expression" dxfId="15925" priority="15842" stopIfTrue="1">
      <formula>$B266=""</formula>
    </cfRule>
  </conditionalFormatting>
  <conditionalFormatting sqref="J270:M270">
    <cfRule type="expression" dxfId="15924" priority="15841" stopIfTrue="1">
      <formula>$B270=""</formula>
    </cfRule>
  </conditionalFormatting>
  <conditionalFormatting sqref="I271">
    <cfRule type="expression" dxfId="15923" priority="15840" stopIfTrue="1">
      <formula>$B271=""</formula>
    </cfRule>
  </conditionalFormatting>
  <conditionalFormatting sqref="I271">
    <cfRule type="expression" dxfId="15922" priority="15839" stopIfTrue="1">
      <formula>$B271=""</formula>
    </cfRule>
  </conditionalFormatting>
  <conditionalFormatting sqref="I271">
    <cfRule type="expression" dxfId="15921" priority="15838" stopIfTrue="1">
      <formula>$B271=""</formula>
    </cfRule>
  </conditionalFormatting>
  <conditionalFormatting sqref="D271:H271">
    <cfRule type="expression" dxfId="15920" priority="15837" stopIfTrue="1">
      <formula>$B271=""</formula>
    </cfRule>
  </conditionalFormatting>
  <conditionalFormatting sqref="J271:M271">
    <cfRule type="expression" dxfId="15919" priority="15836" stopIfTrue="1">
      <formula>$B271=""</formula>
    </cfRule>
  </conditionalFormatting>
  <conditionalFormatting sqref="I271">
    <cfRule type="expression" dxfId="15918" priority="15835" stopIfTrue="1">
      <formula>$B271=""</formula>
    </cfRule>
  </conditionalFormatting>
  <conditionalFormatting sqref="I271">
    <cfRule type="expression" dxfId="15917" priority="15834" stopIfTrue="1">
      <formula>$B271=""</formula>
    </cfRule>
  </conditionalFormatting>
  <conditionalFormatting sqref="I259:I301">
    <cfRule type="expression" dxfId="15916" priority="15833" stopIfTrue="1">
      <formula>$B259=""</formula>
    </cfRule>
  </conditionalFormatting>
  <conditionalFormatting sqref="I259:I301">
    <cfRule type="expression" dxfId="15915" priority="15832" stopIfTrue="1">
      <formula>$B259=""</formula>
    </cfRule>
  </conditionalFormatting>
  <conditionalFormatting sqref="I259:I301">
    <cfRule type="expression" dxfId="15914" priority="15831" stopIfTrue="1">
      <formula>$B259=""</formula>
    </cfRule>
  </conditionalFormatting>
  <conditionalFormatting sqref="I259:I301">
    <cfRule type="expression" dxfId="15913" priority="15830" stopIfTrue="1">
      <formula>$B259=""</formula>
    </cfRule>
  </conditionalFormatting>
  <conditionalFormatting sqref="I259:I301">
    <cfRule type="expression" dxfId="15912" priority="15829" stopIfTrue="1">
      <formula>$B259=""</formula>
    </cfRule>
  </conditionalFormatting>
  <conditionalFormatting sqref="I266:I268">
    <cfRule type="expression" dxfId="15911" priority="15828" stopIfTrue="1">
      <formula>$B266=""</formula>
    </cfRule>
  </conditionalFormatting>
  <conditionalFormatting sqref="I266:I268">
    <cfRule type="expression" dxfId="15910" priority="15827" stopIfTrue="1">
      <formula>$B266=""</formula>
    </cfRule>
  </conditionalFormatting>
  <conditionalFormatting sqref="I266:I268">
    <cfRule type="expression" dxfId="15909" priority="15826" stopIfTrue="1">
      <formula>$B266=""</formula>
    </cfRule>
  </conditionalFormatting>
  <conditionalFormatting sqref="I259:I301">
    <cfRule type="expression" dxfId="15908" priority="15825" stopIfTrue="1">
      <formula>$B259=""</formula>
    </cfRule>
  </conditionalFormatting>
  <conditionalFormatting sqref="I259:I301">
    <cfRule type="expression" dxfId="15907" priority="15824" stopIfTrue="1">
      <formula>$B259=""</formula>
    </cfRule>
  </conditionalFormatting>
  <conditionalFormatting sqref="I259:I301">
    <cfRule type="expression" dxfId="15906" priority="15823" stopIfTrue="1">
      <formula>$B259=""</formula>
    </cfRule>
  </conditionalFormatting>
  <conditionalFormatting sqref="I259:I301">
    <cfRule type="expression" dxfId="15905" priority="15822" stopIfTrue="1">
      <formula>$B259=""</formula>
    </cfRule>
  </conditionalFormatting>
  <conditionalFormatting sqref="I259:I301">
    <cfRule type="expression" dxfId="15904" priority="15821" stopIfTrue="1">
      <formula>$B259=""</formula>
    </cfRule>
  </conditionalFormatting>
  <conditionalFormatting sqref="I259:I301">
    <cfRule type="expression" dxfId="15903" priority="15820" stopIfTrue="1">
      <formula>$B259=""</formula>
    </cfRule>
  </conditionalFormatting>
  <conditionalFormatting sqref="I259:I301">
    <cfRule type="expression" dxfId="15902" priority="15819" stopIfTrue="1">
      <formula>$B259=""</formula>
    </cfRule>
  </conditionalFormatting>
  <conditionalFormatting sqref="I259:I301">
    <cfRule type="expression" dxfId="15901" priority="15818" stopIfTrue="1">
      <formula>$B259=""</formula>
    </cfRule>
  </conditionalFormatting>
  <conditionalFormatting sqref="J271:M271">
    <cfRule type="expression" dxfId="15900" priority="15817" stopIfTrue="1">
      <formula>$B271=""</formula>
    </cfRule>
  </conditionalFormatting>
  <conditionalFormatting sqref="J272:M272">
    <cfRule type="expression" dxfId="15899" priority="15816" stopIfTrue="1">
      <formula>$B272=""</formula>
    </cfRule>
  </conditionalFormatting>
  <conditionalFormatting sqref="J271:M271">
    <cfRule type="expression" dxfId="15898" priority="15815" stopIfTrue="1">
      <formula>$B271=""</formula>
    </cfRule>
  </conditionalFormatting>
  <conditionalFormatting sqref="J272:M272">
    <cfRule type="expression" dxfId="15897" priority="15814" stopIfTrue="1">
      <formula>$B272=""</formula>
    </cfRule>
  </conditionalFormatting>
  <conditionalFormatting sqref="I272:I301">
    <cfRule type="expression" dxfId="15896" priority="15813" stopIfTrue="1">
      <formula>$B272=""</formula>
    </cfRule>
  </conditionalFormatting>
  <conditionalFormatting sqref="I272:I301">
    <cfRule type="expression" dxfId="15895" priority="15812" stopIfTrue="1">
      <formula>$B272=""</formula>
    </cfRule>
  </conditionalFormatting>
  <conditionalFormatting sqref="I272:I301">
    <cfRule type="expression" dxfId="15894" priority="15811" stopIfTrue="1">
      <formula>$B272=""</formula>
    </cfRule>
  </conditionalFormatting>
  <conditionalFormatting sqref="I272:I301">
    <cfRule type="expression" dxfId="15893" priority="15810" stopIfTrue="1">
      <formula>$B272=""</formula>
    </cfRule>
  </conditionalFormatting>
  <conditionalFormatting sqref="I272:I301">
    <cfRule type="expression" dxfId="15892" priority="15809" stopIfTrue="1">
      <formula>$B272=""</formula>
    </cfRule>
  </conditionalFormatting>
  <conditionalFormatting sqref="I272:I301">
    <cfRule type="expression" dxfId="15891" priority="15808" stopIfTrue="1">
      <formula>$B272=""</formula>
    </cfRule>
  </conditionalFormatting>
  <conditionalFormatting sqref="I272:I301">
    <cfRule type="expression" dxfId="15890" priority="15807" stopIfTrue="1">
      <formula>$B272=""</formula>
    </cfRule>
  </conditionalFormatting>
  <conditionalFormatting sqref="I272:I301">
    <cfRule type="expression" dxfId="15889" priority="15806" stopIfTrue="1">
      <formula>$B272=""</formula>
    </cfRule>
  </conditionalFormatting>
  <conditionalFormatting sqref="I272:I301">
    <cfRule type="expression" dxfId="15888" priority="15805" stopIfTrue="1">
      <formula>$B272=""</formula>
    </cfRule>
  </conditionalFormatting>
  <conditionalFormatting sqref="I272:I301">
    <cfRule type="expression" dxfId="15887" priority="15804" stopIfTrue="1">
      <formula>$B272=""</formula>
    </cfRule>
  </conditionalFormatting>
  <conditionalFormatting sqref="I272:I301">
    <cfRule type="expression" dxfId="15886" priority="15803" stopIfTrue="1">
      <formula>$B272=""</formula>
    </cfRule>
  </conditionalFormatting>
  <conditionalFormatting sqref="I272:I301">
    <cfRule type="expression" dxfId="15885" priority="15802" stopIfTrue="1">
      <formula>$B272=""</formula>
    </cfRule>
  </conditionalFormatting>
  <conditionalFormatting sqref="I272:I301">
    <cfRule type="expression" dxfId="15884" priority="15801" stopIfTrue="1">
      <formula>$B272=""</formula>
    </cfRule>
  </conditionalFormatting>
  <conditionalFormatting sqref="I272:I301">
    <cfRule type="expression" dxfId="15883" priority="15800" stopIfTrue="1">
      <formula>$B272=""</formula>
    </cfRule>
  </conditionalFormatting>
  <conditionalFormatting sqref="I272:I301">
    <cfRule type="expression" dxfId="15882" priority="15799" stopIfTrue="1">
      <formula>$B272=""</formula>
    </cfRule>
  </conditionalFormatting>
  <conditionalFormatting sqref="I272:I301">
    <cfRule type="expression" dxfId="15881" priority="15798" stopIfTrue="1">
      <formula>$B272=""</formula>
    </cfRule>
  </conditionalFormatting>
  <conditionalFormatting sqref="I272:I301">
    <cfRule type="expression" dxfId="15880" priority="15797" stopIfTrue="1">
      <formula>$B272=""</formula>
    </cfRule>
  </conditionalFormatting>
  <conditionalFormatting sqref="I272:I301">
    <cfRule type="expression" dxfId="15879" priority="15796" stopIfTrue="1">
      <formula>$B272=""</formula>
    </cfRule>
  </conditionalFormatting>
  <conditionalFormatting sqref="I272:I301">
    <cfRule type="expression" dxfId="15878" priority="15795" stopIfTrue="1">
      <formula>$B272=""</formula>
    </cfRule>
  </conditionalFormatting>
  <conditionalFormatting sqref="D274:H286">
    <cfRule type="expression" dxfId="15877" priority="15794" stopIfTrue="1">
      <formula>$B274=""</formula>
    </cfRule>
  </conditionalFormatting>
  <conditionalFormatting sqref="I272:I301">
    <cfRule type="expression" dxfId="15876" priority="15793" stopIfTrue="1">
      <formula>$B272=""</formula>
    </cfRule>
  </conditionalFormatting>
  <conditionalFormatting sqref="I272:I301">
    <cfRule type="expression" dxfId="15875" priority="15792" stopIfTrue="1">
      <formula>$B272=""</formula>
    </cfRule>
  </conditionalFormatting>
  <conditionalFormatting sqref="I272:I301">
    <cfRule type="expression" dxfId="15874" priority="15791" stopIfTrue="1">
      <formula>$B272=""</formula>
    </cfRule>
  </conditionalFormatting>
  <conditionalFormatting sqref="J272:M278">
    <cfRule type="expression" dxfId="15873" priority="15790" stopIfTrue="1">
      <formula>$B272=""</formula>
    </cfRule>
  </conditionalFormatting>
  <conditionalFormatting sqref="D272:M278 I279:I301">
    <cfRule type="expression" dxfId="15872" priority="15789" stopIfTrue="1">
      <formula>$B272=""</formula>
    </cfRule>
  </conditionalFormatting>
  <conditionalFormatting sqref="D272:M278 I279:I301">
    <cfRule type="expression" dxfId="15871" priority="15788" stopIfTrue="1">
      <formula>$B272=""</formula>
    </cfRule>
  </conditionalFormatting>
  <conditionalFormatting sqref="I272:I301">
    <cfRule type="expression" dxfId="15870" priority="15787" stopIfTrue="1">
      <formula>$B272=""</formula>
    </cfRule>
  </conditionalFormatting>
  <conditionalFormatting sqref="D272:H272">
    <cfRule type="expression" dxfId="15869" priority="15786" stopIfTrue="1">
      <formula>$B272=""</formula>
    </cfRule>
  </conditionalFormatting>
  <conditionalFormatting sqref="D273:H277">
    <cfRule type="expression" dxfId="15868" priority="15785" stopIfTrue="1">
      <formula>$B273=""</formula>
    </cfRule>
  </conditionalFormatting>
  <conditionalFormatting sqref="J272:M275">
    <cfRule type="expression" dxfId="15867" priority="15784" stopIfTrue="1">
      <formula>$B272=""</formula>
    </cfRule>
  </conditionalFormatting>
  <conditionalFormatting sqref="J276:M277">
    <cfRule type="expression" dxfId="15866" priority="15783" stopIfTrue="1">
      <formula>$B276=""</formula>
    </cfRule>
  </conditionalFormatting>
  <conditionalFormatting sqref="D278:H278">
    <cfRule type="expression" dxfId="15865" priority="15782" stopIfTrue="1">
      <formula>$B278=""</formula>
    </cfRule>
  </conditionalFormatting>
  <conditionalFormatting sqref="J278:M278">
    <cfRule type="expression" dxfId="15864" priority="15781" stopIfTrue="1">
      <formula>$B278=""</formula>
    </cfRule>
  </conditionalFormatting>
  <conditionalFormatting sqref="D272:H273">
    <cfRule type="expression" dxfId="15863" priority="15780" stopIfTrue="1">
      <formula>$B272=""</formula>
    </cfRule>
  </conditionalFormatting>
  <conditionalFormatting sqref="J272:M275">
    <cfRule type="expression" dxfId="15862" priority="15779" stopIfTrue="1">
      <formula>$B272=""</formula>
    </cfRule>
  </conditionalFormatting>
  <conditionalFormatting sqref="J276:M276">
    <cfRule type="expression" dxfId="15861" priority="15778" stopIfTrue="1">
      <formula>$B276=""</formula>
    </cfRule>
  </conditionalFormatting>
  <conditionalFormatting sqref="I277">
    <cfRule type="expression" dxfId="15860" priority="15777" stopIfTrue="1">
      <formula>$B277=""</formula>
    </cfRule>
  </conditionalFormatting>
  <conditionalFormatting sqref="I277">
    <cfRule type="expression" dxfId="15859" priority="15776" stopIfTrue="1">
      <formula>$B277=""</formula>
    </cfRule>
  </conditionalFormatting>
  <conditionalFormatting sqref="I277">
    <cfRule type="expression" dxfId="15858" priority="15775" stopIfTrue="1">
      <formula>$B277=""</formula>
    </cfRule>
  </conditionalFormatting>
  <conditionalFormatting sqref="D277:H278">
    <cfRule type="expression" dxfId="15857" priority="15774" stopIfTrue="1">
      <formula>$B277=""</formula>
    </cfRule>
  </conditionalFormatting>
  <conditionalFormatting sqref="J277:M278">
    <cfRule type="expression" dxfId="15856" priority="15773" stopIfTrue="1">
      <formula>$B277=""</formula>
    </cfRule>
  </conditionalFormatting>
  <conditionalFormatting sqref="I277">
    <cfRule type="expression" dxfId="15855" priority="15772" stopIfTrue="1">
      <formula>$B277=""</formula>
    </cfRule>
  </conditionalFormatting>
  <conditionalFormatting sqref="I277">
    <cfRule type="expression" dxfId="15854" priority="15771" stopIfTrue="1">
      <formula>$B277=""</formula>
    </cfRule>
  </conditionalFormatting>
  <conditionalFormatting sqref="J278:M286">
    <cfRule type="expression" dxfId="15853" priority="15770" stopIfTrue="1">
      <formula>$B278=""</formula>
    </cfRule>
  </conditionalFormatting>
  <conditionalFormatting sqref="D278:M286 I281:I301">
    <cfRule type="expression" dxfId="15852" priority="15769" stopIfTrue="1">
      <formula>$B278=""</formula>
    </cfRule>
  </conditionalFormatting>
  <conditionalFormatting sqref="D278:M286 I281:I301">
    <cfRule type="expression" dxfId="15851" priority="15768" stopIfTrue="1">
      <formula>$B278=""</formula>
    </cfRule>
  </conditionalFormatting>
  <conditionalFormatting sqref="I278:I301">
    <cfRule type="expression" dxfId="15850" priority="15767" stopIfTrue="1">
      <formula>$B278=""</formula>
    </cfRule>
  </conditionalFormatting>
  <conditionalFormatting sqref="D278:H279">
    <cfRule type="expression" dxfId="15849" priority="15766" stopIfTrue="1">
      <formula>$B278=""</formula>
    </cfRule>
  </conditionalFormatting>
  <conditionalFormatting sqref="D280:H286">
    <cfRule type="expression" dxfId="15848" priority="15765" stopIfTrue="1">
      <formula>$B280=""</formula>
    </cfRule>
  </conditionalFormatting>
  <conditionalFormatting sqref="J278:M282">
    <cfRule type="expression" dxfId="15847" priority="15764" stopIfTrue="1">
      <formula>$B278=""</formula>
    </cfRule>
  </conditionalFormatting>
  <conditionalFormatting sqref="J283:M284">
    <cfRule type="expression" dxfId="15846" priority="15763" stopIfTrue="1">
      <formula>$B283=""</formula>
    </cfRule>
  </conditionalFormatting>
  <conditionalFormatting sqref="D279:H280">
    <cfRule type="expression" dxfId="15845" priority="15762" stopIfTrue="1">
      <formula>$B279=""</formula>
    </cfRule>
  </conditionalFormatting>
  <conditionalFormatting sqref="J279:M282">
    <cfRule type="expression" dxfId="15844" priority="15761" stopIfTrue="1">
      <formula>$B279=""</formula>
    </cfRule>
  </conditionalFormatting>
  <conditionalFormatting sqref="J283:M283">
    <cfRule type="expression" dxfId="15843" priority="15760" stopIfTrue="1">
      <formula>$B283=""</formula>
    </cfRule>
  </conditionalFormatting>
  <conditionalFormatting sqref="I284">
    <cfRule type="expression" dxfId="15842" priority="15759" stopIfTrue="1">
      <formula>$B284=""</formula>
    </cfRule>
  </conditionalFormatting>
  <conditionalFormatting sqref="I284">
    <cfRule type="expression" dxfId="15841" priority="15758" stopIfTrue="1">
      <formula>$B284=""</formula>
    </cfRule>
  </conditionalFormatting>
  <conditionalFormatting sqref="I284">
    <cfRule type="expression" dxfId="15840" priority="15757" stopIfTrue="1">
      <formula>$B284=""</formula>
    </cfRule>
  </conditionalFormatting>
  <conditionalFormatting sqref="D284:H284">
    <cfRule type="expression" dxfId="15839" priority="15756" stopIfTrue="1">
      <formula>$B284=""</formula>
    </cfRule>
  </conditionalFormatting>
  <conditionalFormatting sqref="J284:M284">
    <cfRule type="expression" dxfId="15838" priority="15755" stopIfTrue="1">
      <formula>$B284=""</formula>
    </cfRule>
  </conditionalFormatting>
  <conditionalFormatting sqref="I284">
    <cfRule type="expression" dxfId="15837" priority="15754" stopIfTrue="1">
      <formula>$B284=""</formula>
    </cfRule>
  </conditionalFormatting>
  <conditionalFormatting sqref="I284">
    <cfRule type="expression" dxfId="15836" priority="15753" stopIfTrue="1">
      <formula>$B284=""</formula>
    </cfRule>
  </conditionalFormatting>
  <conditionalFormatting sqref="I272:I301">
    <cfRule type="expression" dxfId="15835" priority="15752" stopIfTrue="1">
      <formula>$B272=""</formula>
    </cfRule>
  </conditionalFormatting>
  <conditionalFormatting sqref="I272:I301">
    <cfRule type="expression" dxfId="15834" priority="15751" stopIfTrue="1">
      <formula>$B272=""</formula>
    </cfRule>
  </conditionalFormatting>
  <conditionalFormatting sqref="I272:I301">
    <cfRule type="expression" dxfId="15833" priority="15750" stopIfTrue="1">
      <formula>$B272=""</formula>
    </cfRule>
  </conditionalFormatting>
  <conditionalFormatting sqref="I272:I301">
    <cfRule type="expression" dxfId="15832" priority="15749" stopIfTrue="1">
      <formula>$B272=""</formula>
    </cfRule>
  </conditionalFormatting>
  <conditionalFormatting sqref="I272:I301">
    <cfRule type="expression" dxfId="15831" priority="15748" stopIfTrue="1">
      <formula>$B272=""</formula>
    </cfRule>
  </conditionalFormatting>
  <conditionalFormatting sqref="I279:I301">
    <cfRule type="expression" dxfId="15830" priority="15747" stopIfTrue="1">
      <formula>$B279=""</formula>
    </cfRule>
  </conditionalFormatting>
  <conditionalFormatting sqref="I279:I301">
    <cfRule type="expression" dxfId="15829" priority="15746" stopIfTrue="1">
      <formula>$B279=""</formula>
    </cfRule>
  </conditionalFormatting>
  <conditionalFormatting sqref="I279:I301">
    <cfRule type="expression" dxfId="15828" priority="15745" stopIfTrue="1">
      <formula>$B279=""</formula>
    </cfRule>
  </conditionalFormatting>
  <conditionalFormatting sqref="I272:I301">
    <cfRule type="expression" dxfId="15827" priority="15744" stopIfTrue="1">
      <formula>$B272=""</formula>
    </cfRule>
  </conditionalFormatting>
  <conditionalFormatting sqref="I272:I301">
    <cfRule type="expression" dxfId="15826" priority="15743" stopIfTrue="1">
      <formula>$B272=""</formula>
    </cfRule>
  </conditionalFormatting>
  <conditionalFormatting sqref="I272:I301">
    <cfRule type="expression" dxfId="15825" priority="15742" stopIfTrue="1">
      <formula>$B272=""</formula>
    </cfRule>
  </conditionalFormatting>
  <conditionalFormatting sqref="I272:I301">
    <cfRule type="expression" dxfId="15824" priority="15741" stopIfTrue="1">
      <formula>$B272=""</formula>
    </cfRule>
  </conditionalFormatting>
  <conditionalFormatting sqref="I272:I301">
    <cfRule type="expression" dxfId="15823" priority="15740" stopIfTrue="1">
      <formula>$B272=""</formula>
    </cfRule>
  </conditionalFormatting>
  <conditionalFormatting sqref="I272:I301">
    <cfRule type="expression" dxfId="15822" priority="15739" stopIfTrue="1">
      <formula>$B272=""</formula>
    </cfRule>
  </conditionalFormatting>
  <conditionalFormatting sqref="I272:I301">
    <cfRule type="expression" dxfId="15821" priority="15738" stopIfTrue="1">
      <formula>$B272=""</formula>
    </cfRule>
  </conditionalFormatting>
  <conditionalFormatting sqref="I272:I301">
    <cfRule type="expression" dxfId="15820" priority="15737" stopIfTrue="1">
      <formula>$B272=""</formula>
    </cfRule>
  </conditionalFormatting>
  <conditionalFormatting sqref="J284:M284">
    <cfRule type="expression" dxfId="15819" priority="15736" stopIfTrue="1">
      <formula>$B284=""</formula>
    </cfRule>
  </conditionalFormatting>
  <conditionalFormatting sqref="J285:M286">
    <cfRule type="expression" dxfId="15818" priority="15735" stopIfTrue="1">
      <formula>$B285=""</formula>
    </cfRule>
  </conditionalFormatting>
  <conditionalFormatting sqref="J284:M284">
    <cfRule type="expression" dxfId="15817" priority="15734" stopIfTrue="1">
      <formula>$B284=""</formula>
    </cfRule>
  </conditionalFormatting>
  <conditionalFormatting sqref="J285:M285">
    <cfRule type="expression" dxfId="15816" priority="15733" stopIfTrue="1">
      <formula>$B285=""</formula>
    </cfRule>
  </conditionalFormatting>
  <conditionalFormatting sqref="I286">
    <cfRule type="expression" dxfId="15815" priority="15732" stopIfTrue="1">
      <formula>$B286=""</formula>
    </cfRule>
  </conditionalFormatting>
  <conditionalFormatting sqref="I286">
    <cfRule type="expression" dxfId="15814" priority="15731" stopIfTrue="1">
      <formula>$B286=""</formula>
    </cfRule>
  </conditionalFormatting>
  <conditionalFormatting sqref="I286">
    <cfRule type="expression" dxfId="15813" priority="15730" stopIfTrue="1">
      <formula>$B286=""</formula>
    </cfRule>
  </conditionalFormatting>
  <conditionalFormatting sqref="D286:H286">
    <cfRule type="expression" dxfId="15812" priority="15729" stopIfTrue="1">
      <formula>$B286=""</formula>
    </cfRule>
  </conditionalFormatting>
  <conditionalFormatting sqref="J286:M286">
    <cfRule type="expression" dxfId="15811" priority="15728" stopIfTrue="1">
      <formula>$B286=""</formula>
    </cfRule>
  </conditionalFormatting>
  <conditionalFormatting sqref="I286">
    <cfRule type="expression" dxfId="15810" priority="15727" stopIfTrue="1">
      <formula>$B286=""</formula>
    </cfRule>
  </conditionalFormatting>
  <conditionalFormatting sqref="I286">
    <cfRule type="expression" dxfId="15809" priority="15726" stopIfTrue="1">
      <formula>$B286=""</formula>
    </cfRule>
  </conditionalFormatting>
  <conditionalFormatting sqref="I286:I301">
    <cfRule type="expression" dxfId="15808" priority="15725" stopIfTrue="1">
      <formula>$B286=""</formula>
    </cfRule>
  </conditionalFormatting>
  <conditionalFormatting sqref="I286:I301">
    <cfRule type="expression" dxfId="15807" priority="15724" stopIfTrue="1">
      <formula>$B286=""</formula>
    </cfRule>
  </conditionalFormatting>
  <conditionalFormatting sqref="I286:I301">
    <cfRule type="expression" dxfId="15806" priority="15723" stopIfTrue="1">
      <formula>$B286=""</formula>
    </cfRule>
  </conditionalFormatting>
  <conditionalFormatting sqref="I286:I301">
    <cfRule type="expression" dxfId="15805" priority="15722" stopIfTrue="1">
      <formula>$B286=""</formula>
    </cfRule>
  </conditionalFormatting>
  <conditionalFormatting sqref="I286:I301">
    <cfRule type="expression" dxfId="15804" priority="15721" stopIfTrue="1">
      <formula>$B286=""</formula>
    </cfRule>
  </conditionalFormatting>
  <conditionalFormatting sqref="I286:I301">
    <cfRule type="expression" dxfId="15803" priority="15720" stopIfTrue="1">
      <formula>$B286=""</formula>
    </cfRule>
  </conditionalFormatting>
  <conditionalFormatting sqref="I286:I301">
    <cfRule type="expression" dxfId="15802" priority="15719" stopIfTrue="1">
      <formula>$B286=""</formula>
    </cfRule>
  </conditionalFormatting>
  <conditionalFormatting sqref="I286:I301">
    <cfRule type="expression" dxfId="15801" priority="15718" stopIfTrue="1">
      <formula>$B286=""</formula>
    </cfRule>
  </conditionalFormatting>
  <conditionalFormatting sqref="I286:I301">
    <cfRule type="expression" dxfId="15800" priority="15717" stopIfTrue="1">
      <formula>$B286=""</formula>
    </cfRule>
  </conditionalFormatting>
  <conditionalFormatting sqref="I286:I301">
    <cfRule type="expression" dxfId="15799" priority="15716" stopIfTrue="1">
      <formula>$B286=""</formula>
    </cfRule>
  </conditionalFormatting>
  <conditionalFormatting sqref="I286:I301">
    <cfRule type="expression" dxfId="15798" priority="15715" stopIfTrue="1">
      <formula>$B286=""</formula>
    </cfRule>
  </conditionalFormatting>
  <conditionalFormatting sqref="I286:I301">
    <cfRule type="expression" dxfId="15797" priority="15714" stopIfTrue="1">
      <formula>$B286=""</formula>
    </cfRule>
  </conditionalFormatting>
  <conditionalFormatting sqref="I286:I301">
    <cfRule type="expression" dxfId="15796" priority="15713" stopIfTrue="1">
      <formula>$B286=""</formula>
    </cfRule>
  </conditionalFormatting>
  <conditionalFormatting sqref="I286:I301">
    <cfRule type="expression" dxfId="15795" priority="15712" stopIfTrue="1">
      <formula>$B286=""</formula>
    </cfRule>
  </conditionalFormatting>
  <conditionalFormatting sqref="I286:I301">
    <cfRule type="expression" dxfId="15794" priority="15711" stopIfTrue="1">
      <formula>$B286=""</formula>
    </cfRule>
  </conditionalFormatting>
  <conditionalFormatting sqref="I286:I301">
    <cfRule type="expression" dxfId="15793" priority="15710" stopIfTrue="1">
      <formula>$B286=""</formula>
    </cfRule>
  </conditionalFormatting>
  <conditionalFormatting sqref="I286:I301">
    <cfRule type="expression" dxfId="15792" priority="15709" stopIfTrue="1">
      <formula>$B286=""</formula>
    </cfRule>
  </conditionalFormatting>
  <conditionalFormatting sqref="I286:I301">
    <cfRule type="expression" dxfId="15791" priority="15708" stopIfTrue="1">
      <formula>$B286=""</formula>
    </cfRule>
  </conditionalFormatting>
  <conditionalFormatting sqref="I286:I301">
    <cfRule type="expression" dxfId="15790" priority="15707" stopIfTrue="1">
      <formula>$B286=""</formula>
    </cfRule>
  </conditionalFormatting>
  <conditionalFormatting sqref="D288:H299">
    <cfRule type="expression" dxfId="15789" priority="15706" stopIfTrue="1">
      <formula>$B288=""</formula>
    </cfRule>
  </conditionalFormatting>
  <conditionalFormatting sqref="I286:I313">
    <cfRule type="expression" dxfId="15788" priority="15705" stopIfTrue="1">
      <formula>$B286=""</formula>
    </cfRule>
  </conditionalFormatting>
  <conditionalFormatting sqref="I286:I313">
    <cfRule type="expression" dxfId="15787" priority="15704" stopIfTrue="1">
      <formula>$B286=""</formula>
    </cfRule>
  </conditionalFormatting>
  <conditionalFormatting sqref="I286:I313">
    <cfRule type="expression" dxfId="15786" priority="15703" stopIfTrue="1">
      <formula>$B286=""</formula>
    </cfRule>
  </conditionalFormatting>
  <conditionalFormatting sqref="J286:M292">
    <cfRule type="expression" dxfId="15785" priority="15702" stopIfTrue="1">
      <formula>$B286=""</formula>
    </cfRule>
  </conditionalFormatting>
  <conditionalFormatting sqref="D286:M292 I288:I301">
    <cfRule type="expression" dxfId="15784" priority="15701" stopIfTrue="1">
      <formula>$B286=""</formula>
    </cfRule>
  </conditionalFormatting>
  <conditionalFormatting sqref="D286:M292 I288:I301">
    <cfRule type="expression" dxfId="15783" priority="15700" stopIfTrue="1">
      <formula>$B286=""</formula>
    </cfRule>
  </conditionalFormatting>
  <conditionalFormatting sqref="I286:I301">
    <cfRule type="expression" dxfId="15782" priority="15699" stopIfTrue="1">
      <formula>$B286=""</formula>
    </cfRule>
  </conditionalFormatting>
  <conditionalFormatting sqref="D286:H286">
    <cfRule type="expression" dxfId="15781" priority="15698" stopIfTrue="1">
      <formula>$B286=""</formula>
    </cfRule>
  </conditionalFormatting>
  <conditionalFormatting sqref="D287:H291">
    <cfRule type="expression" dxfId="15780" priority="15697" stopIfTrue="1">
      <formula>$B287=""</formula>
    </cfRule>
  </conditionalFormatting>
  <conditionalFormatting sqref="J286:M289">
    <cfRule type="expression" dxfId="15779" priority="15696" stopIfTrue="1">
      <formula>$B286=""</formula>
    </cfRule>
  </conditionalFormatting>
  <conditionalFormatting sqref="J290:M291">
    <cfRule type="expression" dxfId="15778" priority="15695" stopIfTrue="1">
      <formula>$B290=""</formula>
    </cfRule>
  </conditionalFormatting>
  <conditionalFormatting sqref="D292:H292">
    <cfRule type="expression" dxfId="15777" priority="15694" stopIfTrue="1">
      <formula>$B292=""</formula>
    </cfRule>
  </conditionalFormatting>
  <conditionalFormatting sqref="J292:M292">
    <cfRule type="expression" dxfId="15776" priority="15693" stopIfTrue="1">
      <formula>$B292=""</formula>
    </cfRule>
  </conditionalFormatting>
  <conditionalFormatting sqref="D286:H287">
    <cfRule type="expression" dxfId="15775" priority="15692" stopIfTrue="1">
      <formula>$B286=""</formula>
    </cfRule>
  </conditionalFormatting>
  <conditionalFormatting sqref="J286:M289">
    <cfRule type="expression" dxfId="15774" priority="15691" stopIfTrue="1">
      <formula>$B286=""</formula>
    </cfRule>
  </conditionalFormatting>
  <conditionalFormatting sqref="J290:M290">
    <cfRule type="expression" dxfId="15773" priority="15690" stopIfTrue="1">
      <formula>$B290=""</formula>
    </cfRule>
  </conditionalFormatting>
  <conditionalFormatting sqref="I291">
    <cfRule type="expression" dxfId="15772" priority="15689" stopIfTrue="1">
      <formula>$B291=""</formula>
    </cfRule>
  </conditionalFormatting>
  <conditionalFormatting sqref="I291">
    <cfRule type="expression" dxfId="15771" priority="15688" stopIfTrue="1">
      <formula>$B291=""</formula>
    </cfRule>
  </conditionalFormatting>
  <conditionalFormatting sqref="I291">
    <cfRule type="expression" dxfId="15770" priority="15687" stopIfTrue="1">
      <formula>$B291=""</formula>
    </cfRule>
  </conditionalFormatting>
  <conditionalFormatting sqref="D291:H292">
    <cfRule type="expression" dxfId="15769" priority="15686" stopIfTrue="1">
      <formula>$B291=""</formula>
    </cfRule>
  </conditionalFormatting>
  <conditionalFormatting sqref="J291:M292">
    <cfRule type="expression" dxfId="15768" priority="15685" stopIfTrue="1">
      <formula>$B291=""</formula>
    </cfRule>
  </conditionalFormatting>
  <conditionalFormatting sqref="I291">
    <cfRule type="expression" dxfId="15767" priority="15684" stopIfTrue="1">
      <formula>$B291=""</formula>
    </cfRule>
  </conditionalFormatting>
  <conditionalFormatting sqref="I291">
    <cfRule type="expression" dxfId="15766" priority="15683" stopIfTrue="1">
      <formula>$B291=""</formula>
    </cfRule>
  </conditionalFormatting>
  <conditionalFormatting sqref="J292:M299">
    <cfRule type="expression" dxfId="15765" priority="15682" stopIfTrue="1">
      <formula>$B292=""</formula>
    </cfRule>
  </conditionalFormatting>
  <conditionalFormatting sqref="D292:M299 I297:I313">
    <cfRule type="expression" dxfId="15764" priority="15681" stopIfTrue="1">
      <formula>$B292=""</formula>
    </cfRule>
  </conditionalFormatting>
  <conditionalFormatting sqref="D292:M299 I297:I313">
    <cfRule type="expression" dxfId="15763" priority="15680" stopIfTrue="1">
      <formula>$B292=""</formula>
    </cfRule>
  </conditionalFormatting>
  <conditionalFormatting sqref="I292:I313">
    <cfRule type="expression" dxfId="15762" priority="15679" stopIfTrue="1">
      <formula>$B292=""</formula>
    </cfRule>
  </conditionalFormatting>
  <conditionalFormatting sqref="D292:H293">
    <cfRule type="expression" dxfId="15761" priority="15678" stopIfTrue="1">
      <formula>$B292=""</formula>
    </cfRule>
  </conditionalFormatting>
  <conditionalFormatting sqref="D294:H299">
    <cfRule type="expression" dxfId="15760" priority="15677" stopIfTrue="1">
      <formula>$B294=""</formula>
    </cfRule>
  </conditionalFormatting>
  <conditionalFormatting sqref="J292:M296">
    <cfRule type="expression" dxfId="15759" priority="15676" stopIfTrue="1">
      <formula>$B292=""</formula>
    </cfRule>
  </conditionalFormatting>
  <conditionalFormatting sqref="J297:M298">
    <cfRule type="expression" dxfId="15758" priority="15675" stopIfTrue="1">
      <formula>$B297=""</formula>
    </cfRule>
  </conditionalFormatting>
  <conditionalFormatting sqref="D293:H294">
    <cfRule type="expression" dxfId="15757" priority="15674" stopIfTrue="1">
      <formula>$B293=""</formula>
    </cfRule>
  </conditionalFormatting>
  <conditionalFormatting sqref="J293:M296">
    <cfRule type="expression" dxfId="15756" priority="15673" stopIfTrue="1">
      <formula>$B293=""</formula>
    </cfRule>
  </conditionalFormatting>
  <conditionalFormatting sqref="J297:M297">
    <cfRule type="expression" dxfId="15755" priority="15672" stopIfTrue="1">
      <formula>$B297=""</formula>
    </cfRule>
  </conditionalFormatting>
  <conditionalFormatting sqref="I298">
    <cfRule type="expression" dxfId="15754" priority="15671" stopIfTrue="1">
      <formula>$B298=""</formula>
    </cfRule>
  </conditionalFormatting>
  <conditionalFormatting sqref="I298">
    <cfRule type="expression" dxfId="15753" priority="15670" stopIfTrue="1">
      <formula>$B298=""</formula>
    </cfRule>
  </conditionalFormatting>
  <conditionalFormatting sqref="I298">
    <cfRule type="expression" dxfId="15752" priority="15669" stopIfTrue="1">
      <formula>$B298=""</formula>
    </cfRule>
  </conditionalFormatting>
  <conditionalFormatting sqref="D298:H298">
    <cfRule type="expression" dxfId="15751" priority="15668" stopIfTrue="1">
      <formula>$B298=""</formula>
    </cfRule>
  </conditionalFormatting>
  <conditionalFormatting sqref="J298:M298">
    <cfRule type="expression" dxfId="15750" priority="15667" stopIfTrue="1">
      <formula>$B298=""</formula>
    </cfRule>
  </conditionalFormatting>
  <conditionalFormatting sqref="I298">
    <cfRule type="expression" dxfId="15749" priority="15666" stopIfTrue="1">
      <formula>$B298=""</formula>
    </cfRule>
  </conditionalFormatting>
  <conditionalFormatting sqref="I298">
    <cfRule type="expression" dxfId="15748" priority="15665" stopIfTrue="1">
      <formula>$B298=""</formula>
    </cfRule>
  </conditionalFormatting>
  <conditionalFormatting sqref="I286:I313">
    <cfRule type="expression" dxfId="15747" priority="15664" stopIfTrue="1">
      <formula>$B286=""</formula>
    </cfRule>
  </conditionalFormatting>
  <conditionalFormatting sqref="I286:I313">
    <cfRule type="expression" dxfId="15746" priority="15663" stopIfTrue="1">
      <formula>$B286=""</formula>
    </cfRule>
  </conditionalFormatting>
  <conditionalFormatting sqref="I286:I313">
    <cfRule type="expression" dxfId="15745" priority="15662" stopIfTrue="1">
      <formula>$B286=""</formula>
    </cfRule>
  </conditionalFormatting>
  <conditionalFormatting sqref="I286:I313">
    <cfRule type="expression" dxfId="15744" priority="15661" stopIfTrue="1">
      <formula>$B286=""</formula>
    </cfRule>
  </conditionalFormatting>
  <conditionalFormatting sqref="I286:I313">
    <cfRule type="expression" dxfId="15743" priority="15660" stopIfTrue="1">
      <formula>$B286=""</formula>
    </cfRule>
  </conditionalFormatting>
  <conditionalFormatting sqref="I293:I313">
    <cfRule type="expression" dxfId="15742" priority="15659" stopIfTrue="1">
      <formula>$B293=""</formula>
    </cfRule>
  </conditionalFormatting>
  <conditionalFormatting sqref="I293:I313">
    <cfRule type="expression" dxfId="15741" priority="15658" stopIfTrue="1">
      <formula>$B293=""</formula>
    </cfRule>
  </conditionalFormatting>
  <conditionalFormatting sqref="I293:I313">
    <cfRule type="expression" dxfId="15740" priority="15657" stopIfTrue="1">
      <formula>$B293=""</formula>
    </cfRule>
  </conditionalFormatting>
  <conditionalFormatting sqref="I286:I313">
    <cfRule type="expression" dxfId="15739" priority="15656" stopIfTrue="1">
      <formula>$B286=""</formula>
    </cfRule>
  </conditionalFormatting>
  <conditionalFormatting sqref="I286:I313">
    <cfRule type="expression" dxfId="15738" priority="15655" stopIfTrue="1">
      <formula>$B286=""</formula>
    </cfRule>
  </conditionalFormatting>
  <conditionalFormatting sqref="I286:I313">
    <cfRule type="expression" dxfId="15737" priority="15654" stopIfTrue="1">
      <formula>$B286=""</formula>
    </cfRule>
  </conditionalFormatting>
  <conditionalFormatting sqref="I286:I313">
    <cfRule type="expression" dxfId="15736" priority="15653" stopIfTrue="1">
      <formula>$B286=""</formula>
    </cfRule>
  </conditionalFormatting>
  <conditionalFormatting sqref="I286:I313">
    <cfRule type="expression" dxfId="15735" priority="15652" stopIfTrue="1">
      <formula>$B286=""</formula>
    </cfRule>
  </conditionalFormatting>
  <conditionalFormatting sqref="I286:I313">
    <cfRule type="expression" dxfId="15734" priority="15651" stopIfTrue="1">
      <formula>$B286=""</formula>
    </cfRule>
  </conditionalFormatting>
  <conditionalFormatting sqref="I286:I313">
    <cfRule type="expression" dxfId="15733" priority="15650" stopIfTrue="1">
      <formula>$B286=""</formula>
    </cfRule>
  </conditionalFormatting>
  <conditionalFormatting sqref="I286:I313">
    <cfRule type="expression" dxfId="15732" priority="15649" stopIfTrue="1">
      <formula>$B286=""</formula>
    </cfRule>
  </conditionalFormatting>
  <conditionalFormatting sqref="J298:M298">
    <cfRule type="expression" dxfId="15731" priority="15648" stopIfTrue="1">
      <formula>$B298=""</formula>
    </cfRule>
  </conditionalFormatting>
  <conditionalFormatting sqref="J299:M299">
    <cfRule type="expression" dxfId="15730" priority="15647" stopIfTrue="1">
      <formula>$B299=""</formula>
    </cfRule>
  </conditionalFormatting>
  <conditionalFormatting sqref="J298:M298">
    <cfRule type="expression" dxfId="15729" priority="15646" stopIfTrue="1">
      <formula>$B298=""</formula>
    </cfRule>
  </conditionalFormatting>
  <conditionalFormatting sqref="J299:M299">
    <cfRule type="expression" dxfId="15728" priority="15645" stopIfTrue="1">
      <formula>$B299=""</formula>
    </cfRule>
  </conditionalFormatting>
  <conditionalFormatting sqref="I299:I313">
    <cfRule type="expression" dxfId="15727" priority="15644" stopIfTrue="1">
      <formula>$B299=""</formula>
    </cfRule>
  </conditionalFormatting>
  <conditionalFormatting sqref="I299:I313">
    <cfRule type="expression" dxfId="15726" priority="15643" stopIfTrue="1">
      <formula>$B299=""</formula>
    </cfRule>
  </conditionalFormatting>
  <conditionalFormatting sqref="I299:I313">
    <cfRule type="expression" dxfId="15725" priority="15642" stopIfTrue="1">
      <formula>$B299=""</formula>
    </cfRule>
  </conditionalFormatting>
  <conditionalFormatting sqref="I299:I313">
    <cfRule type="expression" dxfId="15724" priority="15641" stopIfTrue="1">
      <formula>$B299=""</formula>
    </cfRule>
  </conditionalFormatting>
  <conditionalFormatting sqref="I299:I313">
    <cfRule type="expression" dxfId="15723" priority="15640" stopIfTrue="1">
      <formula>$B299=""</formula>
    </cfRule>
  </conditionalFormatting>
  <conditionalFormatting sqref="I299:I313">
    <cfRule type="expression" dxfId="15722" priority="15639" stopIfTrue="1">
      <formula>$B299=""</formula>
    </cfRule>
  </conditionalFormatting>
  <conditionalFormatting sqref="I299:I313">
    <cfRule type="expression" dxfId="15721" priority="15638" stopIfTrue="1">
      <formula>$B299=""</formula>
    </cfRule>
  </conditionalFormatting>
  <conditionalFormatting sqref="I299:I313">
    <cfRule type="expression" dxfId="15720" priority="15637" stopIfTrue="1">
      <formula>$B299=""</formula>
    </cfRule>
  </conditionalFormatting>
  <conditionalFormatting sqref="I299:I313">
    <cfRule type="expression" dxfId="15719" priority="15636" stopIfTrue="1">
      <formula>$B299=""</formula>
    </cfRule>
  </conditionalFormatting>
  <conditionalFormatting sqref="I299:I313">
    <cfRule type="expression" dxfId="15718" priority="15635" stopIfTrue="1">
      <formula>$B299=""</formula>
    </cfRule>
  </conditionalFormatting>
  <conditionalFormatting sqref="I299:I313">
    <cfRule type="expression" dxfId="15717" priority="15634" stopIfTrue="1">
      <formula>$B299=""</formula>
    </cfRule>
  </conditionalFormatting>
  <conditionalFormatting sqref="I299:I313">
    <cfRule type="expression" dxfId="15716" priority="15633" stopIfTrue="1">
      <formula>$B299=""</formula>
    </cfRule>
  </conditionalFormatting>
  <conditionalFormatting sqref="I299:I313">
    <cfRule type="expression" dxfId="15715" priority="15632" stopIfTrue="1">
      <formula>$B299=""</formula>
    </cfRule>
  </conditionalFormatting>
  <conditionalFormatting sqref="I299:I313">
    <cfRule type="expression" dxfId="15714" priority="15631" stopIfTrue="1">
      <formula>$B299=""</formula>
    </cfRule>
  </conditionalFormatting>
  <conditionalFormatting sqref="I299:I313">
    <cfRule type="expression" dxfId="15713" priority="15630" stopIfTrue="1">
      <formula>$B299=""</formula>
    </cfRule>
  </conditionalFormatting>
  <conditionalFormatting sqref="I299:I313">
    <cfRule type="expression" dxfId="15712" priority="15629" stopIfTrue="1">
      <formula>$B299=""</formula>
    </cfRule>
  </conditionalFormatting>
  <conditionalFormatting sqref="I299:I313">
    <cfRule type="expression" dxfId="15711" priority="15628" stopIfTrue="1">
      <formula>$B299=""</formula>
    </cfRule>
  </conditionalFormatting>
  <conditionalFormatting sqref="I299:I313">
    <cfRule type="expression" dxfId="15710" priority="15627" stopIfTrue="1">
      <formula>$B299=""</formula>
    </cfRule>
  </conditionalFormatting>
  <conditionalFormatting sqref="I299:I313">
    <cfRule type="expression" dxfId="15709" priority="15626" stopIfTrue="1">
      <formula>$B299=""</formula>
    </cfRule>
  </conditionalFormatting>
  <conditionalFormatting sqref="D301:H313">
    <cfRule type="expression" dxfId="15708" priority="15625" stopIfTrue="1">
      <formula>$B301=""</formula>
    </cfRule>
  </conditionalFormatting>
  <conditionalFormatting sqref="I299:I313">
    <cfRule type="expression" dxfId="15707" priority="15624" stopIfTrue="1">
      <formula>$B299=""</formula>
    </cfRule>
  </conditionalFormatting>
  <conditionalFormatting sqref="I299:I313">
    <cfRule type="expression" dxfId="15706" priority="15623" stopIfTrue="1">
      <formula>$B299=""</formula>
    </cfRule>
  </conditionalFormatting>
  <conditionalFormatting sqref="I299:I313">
    <cfRule type="expression" dxfId="15705" priority="15622" stopIfTrue="1">
      <formula>$B299=""</formula>
    </cfRule>
  </conditionalFormatting>
  <conditionalFormatting sqref="J299:M305">
    <cfRule type="expression" dxfId="15704" priority="15621" stopIfTrue="1">
      <formula>$B299=""</formula>
    </cfRule>
  </conditionalFormatting>
  <conditionalFormatting sqref="D299:M305 I302:I313">
    <cfRule type="expression" dxfId="15703" priority="15620" stopIfTrue="1">
      <formula>$B299=""</formula>
    </cfRule>
  </conditionalFormatting>
  <conditionalFormatting sqref="D299:M305 I302:I313">
    <cfRule type="expression" dxfId="15702" priority="15619" stopIfTrue="1">
      <formula>$B299=""</formula>
    </cfRule>
  </conditionalFormatting>
  <conditionalFormatting sqref="I299:I313">
    <cfRule type="expression" dxfId="15701" priority="15618" stopIfTrue="1">
      <formula>$B299=""</formula>
    </cfRule>
  </conditionalFormatting>
  <conditionalFormatting sqref="D299:H299">
    <cfRule type="expression" dxfId="15700" priority="15617" stopIfTrue="1">
      <formula>$B299=""</formula>
    </cfRule>
  </conditionalFormatting>
  <conditionalFormatting sqref="D300:H304">
    <cfRule type="expression" dxfId="15699" priority="15616" stopIfTrue="1">
      <formula>$B300=""</formula>
    </cfRule>
  </conditionalFormatting>
  <conditionalFormatting sqref="J299:M302">
    <cfRule type="expression" dxfId="15698" priority="15615" stopIfTrue="1">
      <formula>$B299=""</formula>
    </cfRule>
  </conditionalFormatting>
  <conditionalFormatting sqref="J303:M304">
    <cfRule type="expression" dxfId="15697" priority="15614" stopIfTrue="1">
      <formula>$B303=""</formula>
    </cfRule>
  </conditionalFormatting>
  <conditionalFormatting sqref="D305:H305">
    <cfRule type="expression" dxfId="15696" priority="15613" stopIfTrue="1">
      <formula>$B305=""</formula>
    </cfRule>
  </conditionalFormatting>
  <conditionalFormatting sqref="J305:M305">
    <cfRule type="expression" dxfId="15695" priority="15612" stopIfTrue="1">
      <formula>$B305=""</formula>
    </cfRule>
  </conditionalFormatting>
  <conditionalFormatting sqref="D299:H300">
    <cfRule type="expression" dxfId="15694" priority="15611" stopIfTrue="1">
      <formula>$B299=""</formula>
    </cfRule>
  </conditionalFormatting>
  <conditionalFormatting sqref="J299:M302">
    <cfRule type="expression" dxfId="15693" priority="15610" stopIfTrue="1">
      <formula>$B299=""</formula>
    </cfRule>
  </conditionalFormatting>
  <conditionalFormatting sqref="J303:M303">
    <cfRule type="expression" dxfId="15692" priority="15609" stopIfTrue="1">
      <formula>$B303=""</formula>
    </cfRule>
  </conditionalFormatting>
  <conditionalFormatting sqref="I304">
    <cfRule type="expression" dxfId="15691" priority="15608" stopIfTrue="1">
      <formula>$B304=""</formula>
    </cfRule>
  </conditionalFormatting>
  <conditionalFormatting sqref="I304">
    <cfRule type="expression" dxfId="15690" priority="15607" stopIfTrue="1">
      <formula>$B304=""</formula>
    </cfRule>
  </conditionalFormatting>
  <conditionalFormatting sqref="I304">
    <cfRule type="expression" dxfId="15689" priority="15606" stopIfTrue="1">
      <formula>$B304=""</formula>
    </cfRule>
  </conditionalFormatting>
  <conditionalFormatting sqref="D304:H305">
    <cfRule type="expression" dxfId="15688" priority="15605" stopIfTrue="1">
      <formula>$B304=""</formula>
    </cfRule>
  </conditionalFormatting>
  <conditionalFormatting sqref="J304:M305">
    <cfRule type="expression" dxfId="15687" priority="15604" stopIfTrue="1">
      <formula>$B304=""</formula>
    </cfRule>
  </conditionalFormatting>
  <conditionalFormatting sqref="I304">
    <cfRule type="expression" dxfId="15686" priority="15603" stopIfTrue="1">
      <formula>$B304=""</formula>
    </cfRule>
  </conditionalFormatting>
  <conditionalFormatting sqref="I304">
    <cfRule type="expression" dxfId="15685" priority="15602" stopIfTrue="1">
      <formula>$B304=""</formula>
    </cfRule>
  </conditionalFormatting>
  <conditionalFormatting sqref="J305:M313">
    <cfRule type="expression" dxfId="15684" priority="15601" stopIfTrue="1">
      <formula>$B305=""</formula>
    </cfRule>
  </conditionalFormatting>
  <conditionalFormatting sqref="D305:M313 I314:I317">
    <cfRule type="expression" dxfId="15683" priority="15600" stopIfTrue="1">
      <formula>$B305=""</formula>
    </cfRule>
  </conditionalFormatting>
  <conditionalFormatting sqref="D305:M313 I314:I317">
    <cfRule type="expression" dxfId="15682" priority="15599" stopIfTrue="1">
      <formula>$B305=""</formula>
    </cfRule>
  </conditionalFormatting>
  <conditionalFormatting sqref="I305:I317">
    <cfRule type="expression" dxfId="15681" priority="15598" stopIfTrue="1">
      <formula>$B305=""</formula>
    </cfRule>
  </conditionalFormatting>
  <conditionalFormatting sqref="D305:H306">
    <cfRule type="expression" dxfId="15680" priority="15597" stopIfTrue="1">
      <formula>$B305=""</formula>
    </cfRule>
  </conditionalFormatting>
  <conditionalFormatting sqref="D307:H313">
    <cfRule type="expression" dxfId="15679" priority="15596" stopIfTrue="1">
      <formula>$B307=""</formula>
    </cfRule>
  </conditionalFormatting>
  <conditionalFormatting sqref="J305:M309">
    <cfRule type="expression" dxfId="15678" priority="15595" stopIfTrue="1">
      <formula>$B305=""</formula>
    </cfRule>
  </conditionalFormatting>
  <conditionalFormatting sqref="J310:M311">
    <cfRule type="expression" dxfId="15677" priority="15594" stopIfTrue="1">
      <formula>$B310=""</formula>
    </cfRule>
  </conditionalFormatting>
  <conditionalFormatting sqref="D306:H307">
    <cfRule type="expression" dxfId="15676" priority="15593" stopIfTrue="1">
      <formula>$B306=""</formula>
    </cfRule>
  </conditionalFormatting>
  <conditionalFormatting sqref="J306:M309">
    <cfRule type="expression" dxfId="15675" priority="15592" stopIfTrue="1">
      <formula>$B306=""</formula>
    </cfRule>
  </conditionalFormatting>
  <conditionalFormatting sqref="J310:M310">
    <cfRule type="expression" dxfId="15674" priority="15591" stopIfTrue="1">
      <formula>$B310=""</formula>
    </cfRule>
  </conditionalFormatting>
  <conditionalFormatting sqref="I311">
    <cfRule type="expression" dxfId="15673" priority="15590" stopIfTrue="1">
      <formula>$B311=""</formula>
    </cfRule>
  </conditionalFormatting>
  <conditionalFormatting sqref="I311">
    <cfRule type="expression" dxfId="15672" priority="15589" stopIfTrue="1">
      <formula>$B311=""</formula>
    </cfRule>
  </conditionalFormatting>
  <conditionalFormatting sqref="I311">
    <cfRule type="expression" dxfId="15671" priority="15588" stopIfTrue="1">
      <formula>$B311=""</formula>
    </cfRule>
  </conditionalFormatting>
  <conditionalFormatting sqref="D311:H311">
    <cfRule type="expression" dxfId="15670" priority="15587" stopIfTrue="1">
      <formula>$B311=""</formula>
    </cfRule>
  </conditionalFormatting>
  <conditionalFormatting sqref="J311:M311">
    <cfRule type="expression" dxfId="15669" priority="15586" stopIfTrue="1">
      <formula>$B311=""</formula>
    </cfRule>
  </conditionalFormatting>
  <conditionalFormatting sqref="I311">
    <cfRule type="expression" dxfId="15668" priority="15585" stopIfTrue="1">
      <formula>$B311=""</formula>
    </cfRule>
  </conditionalFormatting>
  <conditionalFormatting sqref="I311">
    <cfRule type="expression" dxfId="15667" priority="15584" stopIfTrue="1">
      <formula>$B311=""</formula>
    </cfRule>
  </conditionalFormatting>
  <conditionalFormatting sqref="I299:I313">
    <cfRule type="expression" dxfId="15666" priority="15583" stopIfTrue="1">
      <formula>$B299=""</formula>
    </cfRule>
  </conditionalFormatting>
  <conditionalFormatting sqref="I299:I313">
    <cfRule type="expression" dxfId="15665" priority="15582" stopIfTrue="1">
      <formula>$B299=""</formula>
    </cfRule>
  </conditionalFormatting>
  <conditionalFormatting sqref="I299:I313">
    <cfRule type="expression" dxfId="15664" priority="15581" stopIfTrue="1">
      <formula>$B299=""</formula>
    </cfRule>
  </conditionalFormatting>
  <conditionalFormatting sqref="I299:I313">
    <cfRule type="expression" dxfId="15663" priority="15580" stopIfTrue="1">
      <formula>$B299=""</formula>
    </cfRule>
  </conditionalFormatting>
  <conditionalFormatting sqref="I299:I313">
    <cfRule type="expression" dxfId="15662" priority="15579" stopIfTrue="1">
      <formula>$B299=""</formula>
    </cfRule>
  </conditionalFormatting>
  <conditionalFormatting sqref="I306:I308">
    <cfRule type="expression" dxfId="15661" priority="15578" stopIfTrue="1">
      <formula>$B306=""</formula>
    </cfRule>
  </conditionalFormatting>
  <conditionalFormatting sqref="I306:I308">
    <cfRule type="expression" dxfId="15660" priority="15577" stopIfTrue="1">
      <formula>$B306=""</formula>
    </cfRule>
  </conditionalFormatting>
  <conditionalFormatting sqref="I306:I308">
    <cfRule type="expression" dxfId="15659" priority="15576" stopIfTrue="1">
      <formula>$B306=""</formula>
    </cfRule>
  </conditionalFormatting>
  <conditionalFormatting sqref="I299:I313">
    <cfRule type="expression" dxfId="15658" priority="15575" stopIfTrue="1">
      <formula>$B299=""</formula>
    </cfRule>
  </conditionalFormatting>
  <conditionalFormatting sqref="I299:I313">
    <cfRule type="expression" dxfId="15657" priority="15574" stopIfTrue="1">
      <formula>$B299=""</formula>
    </cfRule>
  </conditionalFormatting>
  <conditionalFormatting sqref="I299:I313">
    <cfRule type="expression" dxfId="15656" priority="15573" stopIfTrue="1">
      <formula>$B299=""</formula>
    </cfRule>
  </conditionalFormatting>
  <conditionalFormatting sqref="I299:I313">
    <cfRule type="expression" dxfId="15655" priority="15572" stopIfTrue="1">
      <formula>$B299=""</formula>
    </cfRule>
  </conditionalFormatting>
  <conditionalFormatting sqref="I299:I313">
    <cfRule type="expression" dxfId="15654" priority="15571" stopIfTrue="1">
      <formula>$B299=""</formula>
    </cfRule>
  </conditionalFormatting>
  <conditionalFormatting sqref="I299:I313">
    <cfRule type="expression" dxfId="15653" priority="15570" stopIfTrue="1">
      <formula>$B299=""</formula>
    </cfRule>
  </conditionalFormatting>
  <conditionalFormatting sqref="I299:I313">
    <cfRule type="expression" dxfId="15652" priority="15569" stopIfTrue="1">
      <formula>$B299=""</formula>
    </cfRule>
  </conditionalFormatting>
  <conditionalFormatting sqref="I299:I313">
    <cfRule type="expression" dxfId="15651" priority="15568" stopIfTrue="1">
      <formula>$B299=""</formula>
    </cfRule>
  </conditionalFormatting>
  <conditionalFormatting sqref="J311:M311">
    <cfRule type="expression" dxfId="15650" priority="15567" stopIfTrue="1">
      <formula>$B311=""</formula>
    </cfRule>
  </conditionalFormatting>
  <conditionalFormatting sqref="J312:M313">
    <cfRule type="expression" dxfId="15649" priority="15566" stopIfTrue="1">
      <formula>$B312=""</formula>
    </cfRule>
  </conditionalFormatting>
  <conditionalFormatting sqref="J311:M311">
    <cfRule type="expression" dxfId="15648" priority="15565" stopIfTrue="1">
      <formula>$B311=""</formula>
    </cfRule>
  </conditionalFormatting>
  <conditionalFormatting sqref="J312:M312">
    <cfRule type="expression" dxfId="15647" priority="15564" stopIfTrue="1">
      <formula>$B312=""</formula>
    </cfRule>
  </conditionalFormatting>
  <conditionalFormatting sqref="I313">
    <cfRule type="expression" dxfId="15646" priority="15563" stopIfTrue="1">
      <formula>$B313=""</formula>
    </cfRule>
  </conditionalFormatting>
  <conditionalFormatting sqref="I313">
    <cfRule type="expression" dxfId="15645" priority="15562" stopIfTrue="1">
      <formula>$B313=""</formula>
    </cfRule>
  </conditionalFormatting>
  <conditionalFormatting sqref="I313">
    <cfRule type="expression" dxfId="15644" priority="15561" stopIfTrue="1">
      <formula>$B313=""</formula>
    </cfRule>
  </conditionalFormatting>
  <conditionalFormatting sqref="D313:H313">
    <cfRule type="expression" dxfId="15643" priority="15560" stopIfTrue="1">
      <formula>$B313=""</formula>
    </cfRule>
  </conditionalFormatting>
  <conditionalFormatting sqref="J313:M313">
    <cfRule type="expression" dxfId="15642" priority="15559" stopIfTrue="1">
      <formula>$B313=""</formula>
    </cfRule>
  </conditionalFormatting>
  <conditionalFormatting sqref="I313">
    <cfRule type="expression" dxfId="15641" priority="15558" stopIfTrue="1">
      <formula>$B313=""</formula>
    </cfRule>
  </conditionalFormatting>
  <conditionalFormatting sqref="I313">
    <cfRule type="expression" dxfId="15640" priority="15557" stopIfTrue="1">
      <formula>$B313=""</formula>
    </cfRule>
  </conditionalFormatting>
  <conditionalFormatting sqref="I313:I326">
    <cfRule type="expression" dxfId="15639" priority="15556" stopIfTrue="1">
      <formula>$B313=""</formula>
    </cfRule>
  </conditionalFormatting>
  <conditionalFormatting sqref="I313:I326">
    <cfRule type="expression" dxfId="15638" priority="15555" stopIfTrue="1">
      <formula>$B313=""</formula>
    </cfRule>
  </conditionalFormatting>
  <conditionalFormatting sqref="I313:I326">
    <cfRule type="expression" dxfId="15637" priority="15554" stopIfTrue="1">
      <formula>$B313=""</formula>
    </cfRule>
  </conditionalFormatting>
  <conditionalFormatting sqref="I313:I326">
    <cfRule type="expression" dxfId="15636" priority="15553" stopIfTrue="1">
      <formula>$B313=""</formula>
    </cfRule>
  </conditionalFormatting>
  <conditionalFormatting sqref="I313:I326">
    <cfRule type="expression" dxfId="15635" priority="15552" stopIfTrue="1">
      <formula>$B313=""</formula>
    </cfRule>
  </conditionalFormatting>
  <conditionalFormatting sqref="I313:I326">
    <cfRule type="expression" dxfId="15634" priority="15551" stopIfTrue="1">
      <formula>$B313=""</formula>
    </cfRule>
  </conditionalFormatting>
  <conditionalFormatting sqref="I313:I326">
    <cfRule type="expression" dxfId="15633" priority="15550" stopIfTrue="1">
      <formula>$B313=""</formula>
    </cfRule>
  </conditionalFormatting>
  <conditionalFormatting sqref="I313:I326">
    <cfRule type="expression" dxfId="15632" priority="15549" stopIfTrue="1">
      <formula>$B313=""</formula>
    </cfRule>
  </conditionalFormatting>
  <conditionalFormatting sqref="I313:I326">
    <cfRule type="expression" dxfId="15631" priority="15548" stopIfTrue="1">
      <formula>$B313=""</formula>
    </cfRule>
  </conditionalFormatting>
  <conditionalFormatting sqref="I313:I326">
    <cfRule type="expression" dxfId="15630" priority="15547" stopIfTrue="1">
      <formula>$B313=""</formula>
    </cfRule>
  </conditionalFormatting>
  <conditionalFormatting sqref="I313:I326">
    <cfRule type="expression" dxfId="15629" priority="15546" stopIfTrue="1">
      <formula>$B313=""</formula>
    </cfRule>
  </conditionalFormatting>
  <conditionalFormatting sqref="I313:I326">
    <cfRule type="expression" dxfId="15628" priority="15545" stopIfTrue="1">
      <formula>$B313=""</formula>
    </cfRule>
  </conditionalFormatting>
  <conditionalFormatting sqref="I313:I326">
    <cfRule type="expression" dxfId="15627" priority="15544" stopIfTrue="1">
      <formula>$B313=""</formula>
    </cfRule>
  </conditionalFormatting>
  <conditionalFormatting sqref="I313:I326">
    <cfRule type="expression" dxfId="15626" priority="15543" stopIfTrue="1">
      <formula>$B313=""</formula>
    </cfRule>
  </conditionalFormatting>
  <conditionalFormatting sqref="I313:I326">
    <cfRule type="expression" dxfId="15625" priority="15542" stopIfTrue="1">
      <formula>$B313=""</formula>
    </cfRule>
  </conditionalFormatting>
  <conditionalFormatting sqref="I313:I326">
    <cfRule type="expression" dxfId="15624" priority="15541" stopIfTrue="1">
      <formula>$B313=""</formula>
    </cfRule>
  </conditionalFormatting>
  <conditionalFormatting sqref="I313:I326">
    <cfRule type="expression" dxfId="15623" priority="15540" stopIfTrue="1">
      <formula>$B313=""</formula>
    </cfRule>
  </conditionalFormatting>
  <conditionalFormatting sqref="I313:I326">
    <cfRule type="expression" dxfId="15622" priority="15539" stopIfTrue="1">
      <formula>$B313=""</formula>
    </cfRule>
  </conditionalFormatting>
  <conditionalFormatting sqref="I313:I326">
    <cfRule type="expression" dxfId="15621" priority="15538" stopIfTrue="1">
      <formula>$B313=""</formula>
    </cfRule>
  </conditionalFormatting>
  <conditionalFormatting sqref="D315:H327">
    <cfRule type="expression" dxfId="15620" priority="15537" stopIfTrue="1">
      <formula>$B315=""</formula>
    </cfRule>
  </conditionalFormatting>
  <conditionalFormatting sqref="I313:I326">
    <cfRule type="expression" dxfId="15619" priority="15536" stopIfTrue="1">
      <formula>$B313=""</formula>
    </cfRule>
  </conditionalFormatting>
  <conditionalFormatting sqref="I313:I326">
    <cfRule type="expression" dxfId="15618" priority="15535" stopIfTrue="1">
      <formula>$B313=""</formula>
    </cfRule>
  </conditionalFormatting>
  <conditionalFormatting sqref="I313:I326">
    <cfRule type="expression" dxfId="15617" priority="15534" stopIfTrue="1">
      <formula>$B313=""</formula>
    </cfRule>
  </conditionalFormatting>
  <conditionalFormatting sqref="J313:M319">
    <cfRule type="expression" dxfId="15616" priority="15533" stopIfTrue="1">
      <formula>$B313=""</formula>
    </cfRule>
  </conditionalFormatting>
  <conditionalFormatting sqref="I319:I326 D313:M319">
    <cfRule type="expression" dxfId="15615" priority="15532" stopIfTrue="1">
      <formula>$B313=""</formula>
    </cfRule>
  </conditionalFormatting>
  <conditionalFormatting sqref="I319:I326 D313:M319">
    <cfRule type="expression" dxfId="15614" priority="15531" stopIfTrue="1">
      <formula>$B313=""</formula>
    </cfRule>
  </conditionalFormatting>
  <conditionalFormatting sqref="I313:I326">
    <cfRule type="expression" dxfId="15613" priority="15530" stopIfTrue="1">
      <formula>$B313=""</formula>
    </cfRule>
  </conditionalFormatting>
  <conditionalFormatting sqref="D313:H313">
    <cfRule type="expression" dxfId="15612" priority="15529" stopIfTrue="1">
      <formula>$B313=""</formula>
    </cfRule>
  </conditionalFormatting>
  <conditionalFormatting sqref="D314:H318">
    <cfRule type="expression" dxfId="15611" priority="15528" stopIfTrue="1">
      <formula>$B314=""</formula>
    </cfRule>
  </conditionalFormatting>
  <conditionalFormatting sqref="J313:M316">
    <cfRule type="expression" dxfId="15610" priority="15527" stopIfTrue="1">
      <formula>$B313=""</formula>
    </cfRule>
  </conditionalFormatting>
  <conditionalFormatting sqref="J317:M318">
    <cfRule type="expression" dxfId="15609" priority="15526" stopIfTrue="1">
      <formula>$B317=""</formula>
    </cfRule>
  </conditionalFormatting>
  <conditionalFormatting sqref="D319:H319">
    <cfRule type="expression" dxfId="15608" priority="15525" stopIfTrue="1">
      <formula>$B319=""</formula>
    </cfRule>
  </conditionalFormatting>
  <conditionalFormatting sqref="J319:M319">
    <cfRule type="expression" dxfId="15607" priority="15524" stopIfTrue="1">
      <formula>$B319=""</formula>
    </cfRule>
  </conditionalFormatting>
  <conditionalFormatting sqref="D313:H314">
    <cfRule type="expression" dxfId="15606" priority="15523" stopIfTrue="1">
      <formula>$B313=""</formula>
    </cfRule>
  </conditionalFormatting>
  <conditionalFormatting sqref="J313:M316">
    <cfRule type="expression" dxfId="15605" priority="15522" stopIfTrue="1">
      <formula>$B313=""</formula>
    </cfRule>
  </conditionalFormatting>
  <conditionalFormatting sqref="J317:M317">
    <cfRule type="expression" dxfId="15604" priority="15521" stopIfTrue="1">
      <formula>$B317=""</formula>
    </cfRule>
  </conditionalFormatting>
  <conditionalFormatting sqref="I318">
    <cfRule type="expression" dxfId="15603" priority="15520" stopIfTrue="1">
      <formula>$B318=""</formula>
    </cfRule>
  </conditionalFormatting>
  <conditionalFormatting sqref="I318">
    <cfRule type="expression" dxfId="15602" priority="15519" stopIfTrue="1">
      <formula>$B318=""</formula>
    </cfRule>
  </conditionalFormatting>
  <conditionalFormatting sqref="I318">
    <cfRule type="expression" dxfId="15601" priority="15518" stopIfTrue="1">
      <formula>$B318=""</formula>
    </cfRule>
  </conditionalFormatting>
  <conditionalFormatting sqref="D318:H319">
    <cfRule type="expression" dxfId="15600" priority="15517" stopIfTrue="1">
      <formula>$B318=""</formula>
    </cfRule>
  </conditionalFormatting>
  <conditionalFormatting sqref="J318:M319">
    <cfRule type="expression" dxfId="15599" priority="15516" stopIfTrue="1">
      <formula>$B318=""</formula>
    </cfRule>
  </conditionalFormatting>
  <conditionalFormatting sqref="I318">
    <cfRule type="expression" dxfId="15598" priority="15515" stopIfTrue="1">
      <formula>$B318=""</formula>
    </cfRule>
  </conditionalFormatting>
  <conditionalFormatting sqref="I318">
    <cfRule type="expression" dxfId="15597" priority="15514" stopIfTrue="1">
      <formula>$B318=""</formula>
    </cfRule>
  </conditionalFormatting>
  <conditionalFormatting sqref="J319:M327">
    <cfRule type="expression" dxfId="15596" priority="15513" stopIfTrue="1">
      <formula>$B319=""</formula>
    </cfRule>
  </conditionalFormatting>
  <conditionalFormatting sqref="D319:M327">
    <cfRule type="expression" dxfId="15595" priority="15512" stopIfTrue="1">
      <formula>$B319=""</formula>
    </cfRule>
  </conditionalFormatting>
  <conditionalFormatting sqref="D319:M327">
    <cfRule type="expression" dxfId="15594" priority="15511" stopIfTrue="1">
      <formula>$B319=""</formula>
    </cfRule>
  </conditionalFormatting>
  <conditionalFormatting sqref="I319:I327">
    <cfRule type="expression" dxfId="15593" priority="15510" stopIfTrue="1">
      <formula>$B319=""</formula>
    </cfRule>
  </conditionalFormatting>
  <conditionalFormatting sqref="D319:H320">
    <cfRule type="expression" dxfId="15592" priority="15509" stopIfTrue="1">
      <formula>$B319=""</formula>
    </cfRule>
  </conditionalFormatting>
  <conditionalFormatting sqref="D321:H327">
    <cfRule type="expression" dxfId="15591" priority="15508" stopIfTrue="1">
      <formula>$B321=""</formula>
    </cfRule>
  </conditionalFormatting>
  <conditionalFormatting sqref="J319:M323">
    <cfRule type="expression" dxfId="15590" priority="15507" stopIfTrue="1">
      <formula>$B319=""</formula>
    </cfRule>
  </conditionalFormatting>
  <conditionalFormatting sqref="J324:M325">
    <cfRule type="expression" dxfId="15589" priority="15506" stopIfTrue="1">
      <formula>$B324=""</formula>
    </cfRule>
  </conditionalFormatting>
  <conditionalFormatting sqref="D320:H321">
    <cfRule type="expression" dxfId="15588" priority="15505" stopIfTrue="1">
      <formula>$B320=""</formula>
    </cfRule>
  </conditionalFormatting>
  <conditionalFormatting sqref="J320:M323">
    <cfRule type="expression" dxfId="15587" priority="15504" stopIfTrue="1">
      <formula>$B320=""</formula>
    </cfRule>
  </conditionalFormatting>
  <conditionalFormatting sqref="J324:M324">
    <cfRule type="expression" dxfId="15586" priority="15503" stopIfTrue="1">
      <formula>$B324=""</formula>
    </cfRule>
  </conditionalFormatting>
  <conditionalFormatting sqref="I325">
    <cfRule type="expression" dxfId="15585" priority="15502" stopIfTrue="1">
      <formula>$B325=""</formula>
    </cfRule>
  </conditionalFormatting>
  <conditionalFormatting sqref="I325">
    <cfRule type="expression" dxfId="15584" priority="15501" stopIfTrue="1">
      <formula>$B325=""</formula>
    </cfRule>
  </conditionalFormatting>
  <conditionalFormatting sqref="I325">
    <cfRule type="expression" dxfId="15583" priority="15500" stopIfTrue="1">
      <formula>$B325=""</formula>
    </cfRule>
  </conditionalFormatting>
  <conditionalFormatting sqref="D325:H325">
    <cfRule type="expression" dxfId="15582" priority="15499" stopIfTrue="1">
      <formula>$B325=""</formula>
    </cfRule>
  </conditionalFormatting>
  <conditionalFormatting sqref="J325:M325">
    <cfRule type="expression" dxfId="15581" priority="15498" stopIfTrue="1">
      <formula>$B325=""</formula>
    </cfRule>
  </conditionalFormatting>
  <conditionalFormatting sqref="I325">
    <cfRule type="expression" dxfId="15580" priority="15497" stopIfTrue="1">
      <formula>$B325=""</formula>
    </cfRule>
  </conditionalFormatting>
  <conditionalFormatting sqref="I325">
    <cfRule type="expression" dxfId="15579" priority="15496" stopIfTrue="1">
      <formula>$B325=""</formula>
    </cfRule>
  </conditionalFormatting>
  <conditionalFormatting sqref="I313:I326">
    <cfRule type="expression" dxfId="15578" priority="15495" stopIfTrue="1">
      <formula>$B313=""</formula>
    </cfRule>
  </conditionalFormatting>
  <conditionalFormatting sqref="I313:I326">
    <cfRule type="expression" dxfId="15577" priority="15494" stopIfTrue="1">
      <formula>$B313=""</formula>
    </cfRule>
  </conditionalFormatting>
  <conditionalFormatting sqref="I313:I326">
    <cfRule type="expression" dxfId="15576" priority="15493" stopIfTrue="1">
      <formula>$B313=""</formula>
    </cfRule>
  </conditionalFormatting>
  <conditionalFormatting sqref="I313:I326">
    <cfRule type="expression" dxfId="15575" priority="15492" stopIfTrue="1">
      <formula>$B313=""</formula>
    </cfRule>
  </conditionalFormatting>
  <conditionalFormatting sqref="I313:I326">
    <cfRule type="expression" dxfId="15574" priority="15491" stopIfTrue="1">
      <formula>$B313=""</formula>
    </cfRule>
  </conditionalFormatting>
  <conditionalFormatting sqref="I320:I322">
    <cfRule type="expression" dxfId="15573" priority="15490" stopIfTrue="1">
      <formula>$B320=""</formula>
    </cfRule>
  </conditionalFormatting>
  <conditionalFormatting sqref="I320:I322">
    <cfRule type="expression" dxfId="15572" priority="15489" stopIfTrue="1">
      <formula>$B320=""</formula>
    </cfRule>
  </conditionalFormatting>
  <conditionalFormatting sqref="I320:I322">
    <cfRule type="expression" dxfId="15571" priority="15488" stopIfTrue="1">
      <formula>$B320=""</formula>
    </cfRule>
  </conditionalFormatting>
  <conditionalFormatting sqref="I313:I326">
    <cfRule type="expression" dxfId="15570" priority="15487" stopIfTrue="1">
      <formula>$B313=""</formula>
    </cfRule>
  </conditionalFormatting>
  <conditionalFormatting sqref="I313:I326">
    <cfRule type="expression" dxfId="15569" priority="15486" stopIfTrue="1">
      <formula>$B313=""</formula>
    </cfRule>
  </conditionalFormatting>
  <conditionalFormatting sqref="I313:I326">
    <cfRule type="expression" dxfId="15568" priority="15485" stopIfTrue="1">
      <formula>$B313=""</formula>
    </cfRule>
  </conditionalFormatting>
  <conditionalFormatting sqref="I313:I326">
    <cfRule type="expression" dxfId="15567" priority="15484" stopIfTrue="1">
      <formula>$B313=""</formula>
    </cfRule>
  </conditionalFormatting>
  <conditionalFormatting sqref="I313:I326">
    <cfRule type="expression" dxfId="15566" priority="15483" stopIfTrue="1">
      <formula>$B313=""</formula>
    </cfRule>
  </conditionalFormatting>
  <conditionalFormatting sqref="I313:I326">
    <cfRule type="expression" dxfId="15565" priority="15482" stopIfTrue="1">
      <formula>$B313=""</formula>
    </cfRule>
  </conditionalFormatting>
  <conditionalFormatting sqref="I313:I326">
    <cfRule type="expression" dxfId="15564" priority="15481" stopIfTrue="1">
      <formula>$B313=""</formula>
    </cfRule>
  </conditionalFormatting>
  <conditionalFormatting sqref="I313:I326">
    <cfRule type="expression" dxfId="15563" priority="15480" stopIfTrue="1">
      <formula>$B313=""</formula>
    </cfRule>
  </conditionalFormatting>
  <conditionalFormatting sqref="J325:M325">
    <cfRule type="expression" dxfId="15562" priority="15479" stopIfTrue="1">
      <formula>$B325=""</formula>
    </cfRule>
  </conditionalFormatting>
  <conditionalFormatting sqref="J326:M327">
    <cfRule type="expression" dxfId="15561" priority="15478" stopIfTrue="1">
      <formula>$B326=""</formula>
    </cfRule>
  </conditionalFormatting>
  <conditionalFormatting sqref="J325:M325">
    <cfRule type="expression" dxfId="15560" priority="15477" stopIfTrue="1">
      <formula>$B325=""</formula>
    </cfRule>
  </conditionalFormatting>
  <conditionalFormatting sqref="J326:M326">
    <cfRule type="expression" dxfId="15559" priority="15476" stopIfTrue="1">
      <formula>$B326=""</formula>
    </cfRule>
  </conditionalFormatting>
  <conditionalFormatting sqref="I327">
    <cfRule type="expression" dxfId="15558" priority="15475" stopIfTrue="1">
      <formula>$B327=""</formula>
    </cfRule>
  </conditionalFormatting>
  <conditionalFormatting sqref="I327">
    <cfRule type="expression" dxfId="15557" priority="15474" stopIfTrue="1">
      <formula>$B327=""</formula>
    </cfRule>
  </conditionalFormatting>
  <conditionalFormatting sqref="I327">
    <cfRule type="expression" dxfId="15556" priority="15473" stopIfTrue="1">
      <formula>$B327=""</formula>
    </cfRule>
  </conditionalFormatting>
  <conditionalFormatting sqref="D327:H327">
    <cfRule type="expression" dxfId="15555" priority="15472" stopIfTrue="1">
      <formula>$B327=""</formula>
    </cfRule>
  </conditionalFormatting>
  <conditionalFormatting sqref="J327:M327">
    <cfRule type="expression" dxfId="15554" priority="15471" stopIfTrue="1">
      <formula>$B327=""</formula>
    </cfRule>
  </conditionalFormatting>
  <conditionalFormatting sqref="I327">
    <cfRule type="expression" dxfId="15553" priority="15470" stopIfTrue="1">
      <formula>$B327=""</formula>
    </cfRule>
  </conditionalFormatting>
  <conditionalFormatting sqref="I327">
    <cfRule type="expression" dxfId="15552" priority="15469" stopIfTrue="1">
      <formula>$B327=""</formula>
    </cfRule>
  </conditionalFormatting>
  <conditionalFormatting sqref="I327:I358">
    <cfRule type="expression" dxfId="15551" priority="15468" stopIfTrue="1">
      <formula>$B327=""</formula>
    </cfRule>
  </conditionalFormatting>
  <conditionalFormatting sqref="I327:I358">
    <cfRule type="expression" dxfId="15550" priority="15467" stopIfTrue="1">
      <formula>$B327=""</formula>
    </cfRule>
  </conditionalFormatting>
  <conditionalFormatting sqref="I327:I358">
    <cfRule type="expression" dxfId="15549" priority="15466" stopIfTrue="1">
      <formula>$B327=""</formula>
    </cfRule>
  </conditionalFormatting>
  <conditionalFormatting sqref="I327:I358">
    <cfRule type="expression" dxfId="15548" priority="15465" stopIfTrue="1">
      <formula>$B327=""</formula>
    </cfRule>
  </conditionalFormatting>
  <conditionalFormatting sqref="I327:I358">
    <cfRule type="expression" dxfId="15547" priority="15464" stopIfTrue="1">
      <formula>$B327=""</formula>
    </cfRule>
  </conditionalFormatting>
  <conditionalFormatting sqref="I327:I358">
    <cfRule type="expression" dxfId="15546" priority="15463" stopIfTrue="1">
      <formula>$B327=""</formula>
    </cfRule>
  </conditionalFormatting>
  <conditionalFormatting sqref="I327:I358">
    <cfRule type="expression" dxfId="15545" priority="15462" stopIfTrue="1">
      <formula>$B327=""</formula>
    </cfRule>
  </conditionalFormatting>
  <conditionalFormatting sqref="I327:I358">
    <cfRule type="expression" dxfId="15544" priority="15461" stopIfTrue="1">
      <formula>$B327=""</formula>
    </cfRule>
  </conditionalFormatting>
  <conditionalFormatting sqref="I327:I358">
    <cfRule type="expression" dxfId="15543" priority="15460" stopIfTrue="1">
      <formula>$B327=""</formula>
    </cfRule>
  </conditionalFormatting>
  <conditionalFormatting sqref="I327:I358">
    <cfRule type="expression" dxfId="15542" priority="15459" stopIfTrue="1">
      <formula>$B327=""</formula>
    </cfRule>
  </conditionalFormatting>
  <conditionalFormatting sqref="I327:I358">
    <cfRule type="expression" dxfId="15541" priority="15458" stopIfTrue="1">
      <formula>$B327=""</formula>
    </cfRule>
  </conditionalFormatting>
  <conditionalFormatting sqref="I327:I358">
    <cfRule type="expression" dxfId="15540" priority="15457" stopIfTrue="1">
      <formula>$B327=""</formula>
    </cfRule>
  </conditionalFormatting>
  <conditionalFormatting sqref="I327:I358">
    <cfRule type="expression" dxfId="15539" priority="15456" stopIfTrue="1">
      <formula>$B327=""</formula>
    </cfRule>
  </conditionalFormatting>
  <conditionalFormatting sqref="I327:I358">
    <cfRule type="expression" dxfId="15538" priority="15455" stopIfTrue="1">
      <formula>$B327=""</formula>
    </cfRule>
  </conditionalFormatting>
  <conditionalFormatting sqref="I327:I358">
    <cfRule type="expression" dxfId="15537" priority="15454" stopIfTrue="1">
      <formula>$B327=""</formula>
    </cfRule>
  </conditionalFormatting>
  <conditionalFormatting sqref="I327:I358">
    <cfRule type="expression" dxfId="15536" priority="15453" stopIfTrue="1">
      <formula>$B327=""</formula>
    </cfRule>
  </conditionalFormatting>
  <conditionalFormatting sqref="I327:I358">
    <cfRule type="expression" dxfId="15535" priority="15452" stopIfTrue="1">
      <formula>$B327=""</formula>
    </cfRule>
  </conditionalFormatting>
  <conditionalFormatting sqref="I327:I358">
    <cfRule type="expression" dxfId="15534" priority="15451" stopIfTrue="1">
      <formula>$B327=""</formula>
    </cfRule>
  </conditionalFormatting>
  <conditionalFormatting sqref="I327:I358">
    <cfRule type="expression" dxfId="15533" priority="15450" stopIfTrue="1">
      <formula>$B327=""</formula>
    </cfRule>
  </conditionalFormatting>
  <conditionalFormatting sqref="D329:H341">
    <cfRule type="expression" dxfId="15532" priority="15449" stopIfTrue="1">
      <formula>$B329=""</formula>
    </cfRule>
  </conditionalFormatting>
  <conditionalFormatting sqref="I327:I358">
    <cfRule type="expression" dxfId="15531" priority="15448" stopIfTrue="1">
      <formula>$B327=""</formula>
    </cfRule>
  </conditionalFormatting>
  <conditionalFormatting sqref="I327:I358">
    <cfRule type="expression" dxfId="15530" priority="15447" stopIfTrue="1">
      <formula>$B327=""</formula>
    </cfRule>
  </conditionalFormatting>
  <conditionalFormatting sqref="I327:I358">
    <cfRule type="expression" dxfId="15529" priority="15446" stopIfTrue="1">
      <formula>$B327=""</formula>
    </cfRule>
  </conditionalFormatting>
  <conditionalFormatting sqref="J327:M333">
    <cfRule type="expression" dxfId="15528" priority="15445" stopIfTrue="1">
      <formula>$B327=""</formula>
    </cfRule>
  </conditionalFormatting>
  <conditionalFormatting sqref="D327:M333 I330:I358">
    <cfRule type="expression" dxfId="15527" priority="15444" stopIfTrue="1">
      <formula>$B327=""</formula>
    </cfRule>
  </conditionalFormatting>
  <conditionalFormatting sqref="D327:M333 I330:I358">
    <cfRule type="expression" dxfId="15526" priority="15443" stopIfTrue="1">
      <formula>$B327=""</formula>
    </cfRule>
  </conditionalFormatting>
  <conditionalFormatting sqref="I327:I358">
    <cfRule type="expression" dxfId="15525" priority="15442" stopIfTrue="1">
      <formula>$B327=""</formula>
    </cfRule>
  </conditionalFormatting>
  <conditionalFormatting sqref="D327:H327">
    <cfRule type="expression" dxfId="15524" priority="15441" stopIfTrue="1">
      <formula>$B327=""</formula>
    </cfRule>
  </conditionalFormatting>
  <conditionalFormatting sqref="D328:H332">
    <cfRule type="expression" dxfId="15523" priority="15440" stopIfTrue="1">
      <formula>$B328=""</formula>
    </cfRule>
  </conditionalFormatting>
  <conditionalFormatting sqref="J327:M330">
    <cfRule type="expression" dxfId="15522" priority="15439" stopIfTrue="1">
      <formula>$B327=""</formula>
    </cfRule>
  </conditionalFormatting>
  <conditionalFormatting sqref="J331:M332">
    <cfRule type="expression" dxfId="15521" priority="15438" stopIfTrue="1">
      <formula>$B331=""</formula>
    </cfRule>
  </conditionalFormatting>
  <conditionalFormatting sqref="D333:H333">
    <cfRule type="expression" dxfId="15520" priority="15437" stopIfTrue="1">
      <formula>$B333=""</formula>
    </cfRule>
  </conditionalFormatting>
  <conditionalFormatting sqref="J333:M333">
    <cfRule type="expression" dxfId="15519" priority="15436" stopIfTrue="1">
      <formula>$B333=""</formula>
    </cfRule>
  </conditionalFormatting>
  <conditionalFormatting sqref="D327:H328">
    <cfRule type="expression" dxfId="15518" priority="15435" stopIfTrue="1">
      <formula>$B327=""</formula>
    </cfRule>
  </conditionalFormatting>
  <conditionalFormatting sqref="J327:M330">
    <cfRule type="expression" dxfId="15517" priority="15434" stopIfTrue="1">
      <formula>$B327=""</formula>
    </cfRule>
  </conditionalFormatting>
  <conditionalFormatting sqref="J331:M331">
    <cfRule type="expression" dxfId="15516" priority="15433" stopIfTrue="1">
      <formula>$B331=""</formula>
    </cfRule>
  </conditionalFormatting>
  <conditionalFormatting sqref="I332">
    <cfRule type="expression" dxfId="15515" priority="15432" stopIfTrue="1">
      <formula>$B332=""</formula>
    </cfRule>
  </conditionalFormatting>
  <conditionalFormatting sqref="I332">
    <cfRule type="expression" dxfId="15514" priority="15431" stopIfTrue="1">
      <formula>$B332=""</formula>
    </cfRule>
  </conditionalFormatting>
  <conditionalFormatting sqref="I332">
    <cfRule type="expression" dxfId="15513" priority="15430" stopIfTrue="1">
      <formula>$B332=""</formula>
    </cfRule>
  </conditionalFormatting>
  <conditionalFormatting sqref="D332:H333">
    <cfRule type="expression" dxfId="15512" priority="15429" stopIfTrue="1">
      <formula>$B332=""</formula>
    </cfRule>
  </conditionalFormatting>
  <conditionalFormatting sqref="J332:M333">
    <cfRule type="expression" dxfId="15511" priority="15428" stopIfTrue="1">
      <formula>$B332=""</formula>
    </cfRule>
  </conditionalFormatting>
  <conditionalFormatting sqref="I332">
    <cfRule type="expression" dxfId="15510" priority="15427" stopIfTrue="1">
      <formula>$B332=""</formula>
    </cfRule>
  </conditionalFormatting>
  <conditionalFormatting sqref="I332">
    <cfRule type="expression" dxfId="15509" priority="15426" stopIfTrue="1">
      <formula>$B332=""</formula>
    </cfRule>
  </conditionalFormatting>
  <conditionalFormatting sqref="J333:M341">
    <cfRule type="expression" dxfId="15508" priority="15425" stopIfTrue="1">
      <formula>$B333=""</formula>
    </cfRule>
  </conditionalFormatting>
  <conditionalFormatting sqref="D333:M341 I342:I343">
    <cfRule type="expression" dxfId="15507" priority="15424" stopIfTrue="1">
      <formula>$B333=""</formula>
    </cfRule>
  </conditionalFormatting>
  <conditionalFormatting sqref="D333:M341 I342:I343">
    <cfRule type="expression" dxfId="15506" priority="15423" stopIfTrue="1">
      <formula>$B333=""</formula>
    </cfRule>
  </conditionalFormatting>
  <conditionalFormatting sqref="I333:I343">
    <cfRule type="expression" dxfId="15505" priority="15422" stopIfTrue="1">
      <formula>$B333=""</formula>
    </cfRule>
  </conditionalFormatting>
  <conditionalFormatting sqref="D333:H334">
    <cfRule type="expression" dxfId="15504" priority="15421" stopIfTrue="1">
      <formula>$B333=""</formula>
    </cfRule>
  </conditionalFormatting>
  <conditionalFormatting sqref="D335:H341">
    <cfRule type="expression" dxfId="15503" priority="15420" stopIfTrue="1">
      <formula>$B335=""</formula>
    </cfRule>
  </conditionalFormatting>
  <conditionalFormatting sqref="J333:M337">
    <cfRule type="expression" dxfId="15502" priority="15419" stopIfTrue="1">
      <formula>$B333=""</formula>
    </cfRule>
  </conditionalFormatting>
  <conditionalFormatting sqref="J338:M339">
    <cfRule type="expression" dxfId="15501" priority="15418" stopIfTrue="1">
      <formula>$B338=""</formula>
    </cfRule>
  </conditionalFormatting>
  <conditionalFormatting sqref="D334:H335">
    <cfRule type="expression" dxfId="15500" priority="15417" stopIfTrue="1">
      <formula>$B334=""</formula>
    </cfRule>
  </conditionalFormatting>
  <conditionalFormatting sqref="J334:M337">
    <cfRule type="expression" dxfId="15499" priority="15416" stopIfTrue="1">
      <formula>$B334=""</formula>
    </cfRule>
  </conditionalFormatting>
  <conditionalFormatting sqref="J338:M338">
    <cfRule type="expression" dxfId="15498" priority="15415" stopIfTrue="1">
      <formula>$B338=""</formula>
    </cfRule>
  </conditionalFormatting>
  <conditionalFormatting sqref="I339">
    <cfRule type="expression" dxfId="15497" priority="15414" stopIfTrue="1">
      <formula>$B339=""</formula>
    </cfRule>
  </conditionalFormatting>
  <conditionalFormatting sqref="I339">
    <cfRule type="expression" dxfId="15496" priority="15413" stopIfTrue="1">
      <formula>$B339=""</formula>
    </cfRule>
  </conditionalFormatting>
  <conditionalFormatting sqref="I339">
    <cfRule type="expression" dxfId="15495" priority="15412" stopIfTrue="1">
      <formula>$B339=""</formula>
    </cfRule>
  </conditionalFormatting>
  <conditionalFormatting sqref="D339:H339">
    <cfRule type="expression" dxfId="15494" priority="15411" stopIfTrue="1">
      <formula>$B339=""</formula>
    </cfRule>
  </conditionalFormatting>
  <conditionalFormatting sqref="J339:M339">
    <cfRule type="expression" dxfId="15493" priority="15410" stopIfTrue="1">
      <formula>$B339=""</formula>
    </cfRule>
  </conditionalFormatting>
  <conditionalFormatting sqref="I339">
    <cfRule type="expression" dxfId="15492" priority="15409" stopIfTrue="1">
      <formula>$B339=""</formula>
    </cfRule>
  </conditionalFormatting>
  <conditionalFormatting sqref="I339">
    <cfRule type="expression" dxfId="15491" priority="15408" stopIfTrue="1">
      <formula>$B339=""</formula>
    </cfRule>
  </conditionalFormatting>
  <conditionalFormatting sqref="I327:I358">
    <cfRule type="expression" dxfId="15490" priority="15407" stopIfTrue="1">
      <formula>$B327=""</formula>
    </cfRule>
  </conditionalFormatting>
  <conditionalFormatting sqref="I327:I358">
    <cfRule type="expression" dxfId="15489" priority="15406" stopIfTrue="1">
      <formula>$B327=""</formula>
    </cfRule>
  </conditionalFormatting>
  <conditionalFormatting sqref="I327:I358">
    <cfRule type="expression" dxfId="15488" priority="15405" stopIfTrue="1">
      <formula>$B327=""</formula>
    </cfRule>
  </conditionalFormatting>
  <conditionalFormatting sqref="I327:I358">
    <cfRule type="expression" dxfId="15487" priority="15404" stopIfTrue="1">
      <formula>$B327=""</formula>
    </cfRule>
  </conditionalFormatting>
  <conditionalFormatting sqref="I327:I358">
    <cfRule type="expression" dxfId="15486" priority="15403" stopIfTrue="1">
      <formula>$B327=""</formula>
    </cfRule>
  </conditionalFormatting>
  <conditionalFormatting sqref="I334:I336">
    <cfRule type="expression" dxfId="15485" priority="15402" stopIfTrue="1">
      <formula>$B334=""</formula>
    </cfRule>
  </conditionalFormatting>
  <conditionalFormatting sqref="I334:I336">
    <cfRule type="expression" dxfId="15484" priority="15401" stopIfTrue="1">
      <formula>$B334=""</formula>
    </cfRule>
  </conditionalFormatting>
  <conditionalFormatting sqref="I334:I336">
    <cfRule type="expression" dxfId="15483" priority="15400" stopIfTrue="1">
      <formula>$B334=""</formula>
    </cfRule>
  </conditionalFormatting>
  <conditionalFormatting sqref="I327:I358">
    <cfRule type="expression" dxfId="15482" priority="15399" stopIfTrue="1">
      <formula>$B327=""</formula>
    </cfRule>
  </conditionalFormatting>
  <conditionalFormatting sqref="I327:I358">
    <cfRule type="expression" dxfId="15481" priority="15398" stopIfTrue="1">
      <formula>$B327=""</formula>
    </cfRule>
  </conditionalFormatting>
  <conditionalFormatting sqref="I327:I358">
    <cfRule type="expression" dxfId="15480" priority="15397" stopIfTrue="1">
      <formula>$B327=""</formula>
    </cfRule>
  </conditionalFormatting>
  <conditionalFormatting sqref="I327:I358">
    <cfRule type="expression" dxfId="15479" priority="15396" stopIfTrue="1">
      <formula>$B327=""</formula>
    </cfRule>
  </conditionalFormatting>
  <conditionalFormatting sqref="I327:I358">
    <cfRule type="expression" dxfId="15478" priority="15395" stopIfTrue="1">
      <formula>$B327=""</formula>
    </cfRule>
  </conditionalFormatting>
  <conditionalFormatting sqref="I327:I358">
    <cfRule type="expression" dxfId="15477" priority="15394" stopIfTrue="1">
      <formula>$B327=""</formula>
    </cfRule>
  </conditionalFormatting>
  <conditionalFormatting sqref="I327:I358">
    <cfRule type="expression" dxfId="15476" priority="15393" stopIfTrue="1">
      <formula>$B327=""</formula>
    </cfRule>
  </conditionalFormatting>
  <conditionalFormatting sqref="I327:I358">
    <cfRule type="expression" dxfId="15475" priority="15392" stopIfTrue="1">
      <formula>$B327=""</formula>
    </cfRule>
  </conditionalFormatting>
  <conditionalFormatting sqref="J339:M339">
    <cfRule type="expression" dxfId="15474" priority="15391" stopIfTrue="1">
      <formula>$B339=""</formula>
    </cfRule>
  </conditionalFormatting>
  <conditionalFormatting sqref="J340:M341">
    <cfRule type="expression" dxfId="15473" priority="15390" stopIfTrue="1">
      <formula>$B340=""</formula>
    </cfRule>
  </conditionalFormatting>
  <conditionalFormatting sqref="J339:M339">
    <cfRule type="expression" dxfId="15472" priority="15389" stopIfTrue="1">
      <formula>$B339=""</formula>
    </cfRule>
  </conditionalFormatting>
  <conditionalFormatting sqref="J340:M340">
    <cfRule type="expression" dxfId="15471" priority="15388" stopIfTrue="1">
      <formula>$B340=""</formula>
    </cfRule>
  </conditionalFormatting>
  <conditionalFormatting sqref="I341">
    <cfRule type="expression" dxfId="15470" priority="15387" stopIfTrue="1">
      <formula>$B341=""</formula>
    </cfRule>
  </conditionalFormatting>
  <conditionalFormatting sqref="I341">
    <cfRule type="expression" dxfId="15469" priority="15386" stopIfTrue="1">
      <formula>$B341=""</formula>
    </cfRule>
  </conditionalFormatting>
  <conditionalFormatting sqref="I341">
    <cfRule type="expression" dxfId="15468" priority="15385" stopIfTrue="1">
      <formula>$B341=""</formula>
    </cfRule>
  </conditionalFormatting>
  <conditionalFormatting sqref="D341:H341">
    <cfRule type="expression" dxfId="15467" priority="15384" stopIfTrue="1">
      <formula>$B341=""</formula>
    </cfRule>
  </conditionalFormatting>
  <conditionalFormatting sqref="J341:M341">
    <cfRule type="expression" dxfId="15466" priority="15383" stopIfTrue="1">
      <formula>$B341=""</formula>
    </cfRule>
  </conditionalFormatting>
  <conditionalFormatting sqref="I341">
    <cfRule type="expression" dxfId="15465" priority="15382" stopIfTrue="1">
      <formula>$B341=""</formula>
    </cfRule>
  </conditionalFormatting>
  <conditionalFormatting sqref="I341">
    <cfRule type="expression" dxfId="15464" priority="15381" stopIfTrue="1">
      <formula>$B341=""</formula>
    </cfRule>
  </conditionalFormatting>
  <conditionalFormatting sqref="I341:I358">
    <cfRule type="expression" dxfId="15463" priority="15380" stopIfTrue="1">
      <formula>$B341=""</formula>
    </cfRule>
  </conditionalFormatting>
  <conditionalFormatting sqref="I341:I358">
    <cfRule type="expression" dxfId="15462" priority="15379" stopIfTrue="1">
      <formula>$B341=""</formula>
    </cfRule>
  </conditionalFormatting>
  <conditionalFormatting sqref="I341:I358">
    <cfRule type="expression" dxfId="15461" priority="15378" stopIfTrue="1">
      <formula>$B341=""</formula>
    </cfRule>
  </conditionalFormatting>
  <conditionalFormatting sqref="I341:I358">
    <cfRule type="expression" dxfId="15460" priority="15377" stopIfTrue="1">
      <formula>$B341=""</formula>
    </cfRule>
  </conditionalFormatting>
  <conditionalFormatting sqref="I341:I358">
    <cfRule type="expression" dxfId="15459" priority="15376" stopIfTrue="1">
      <formula>$B341=""</formula>
    </cfRule>
  </conditionalFormatting>
  <conditionalFormatting sqref="I341:I358">
    <cfRule type="expression" dxfId="15458" priority="15375" stopIfTrue="1">
      <formula>$B341=""</formula>
    </cfRule>
  </conditionalFormatting>
  <conditionalFormatting sqref="I341:I358">
    <cfRule type="expression" dxfId="15457" priority="15374" stopIfTrue="1">
      <formula>$B341=""</formula>
    </cfRule>
  </conditionalFormatting>
  <conditionalFormatting sqref="I341:I358">
    <cfRule type="expression" dxfId="15456" priority="15373" stopIfTrue="1">
      <formula>$B341=""</formula>
    </cfRule>
  </conditionalFormatting>
  <conditionalFormatting sqref="I341:I358">
    <cfRule type="expression" dxfId="15455" priority="15372" stopIfTrue="1">
      <formula>$B341=""</formula>
    </cfRule>
  </conditionalFormatting>
  <conditionalFormatting sqref="I341:I358">
    <cfRule type="expression" dxfId="15454" priority="15371" stopIfTrue="1">
      <formula>$B341=""</formula>
    </cfRule>
  </conditionalFormatting>
  <conditionalFormatting sqref="I341:I358">
    <cfRule type="expression" dxfId="15453" priority="15370" stopIfTrue="1">
      <formula>$B341=""</formula>
    </cfRule>
  </conditionalFormatting>
  <conditionalFormatting sqref="I341:I358">
    <cfRule type="expression" dxfId="15452" priority="15369" stopIfTrue="1">
      <formula>$B341=""</formula>
    </cfRule>
  </conditionalFormatting>
  <conditionalFormatting sqref="I341:I358">
    <cfRule type="expression" dxfId="15451" priority="15368" stopIfTrue="1">
      <formula>$B341=""</formula>
    </cfRule>
  </conditionalFormatting>
  <conditionalFormatting sqref="I341:I358">
    <cfRule type="expression" dxfId="15450" priority="15367" stopIfTrue="1">
      <formula>$B341=""</formula>
    </cfRule>
  </conditionalFormatting>
  <conditionalFormatting sqref="I341:I358">
    <cfRule type="expression" dxfId="15449" priority="15366" stopIfTrue="1">
      <formula>$B341=""</formula>
    </cfRule>
  </conditionalFormatting>
  <conditionalFormatting sqref="I341:I358">
    <cfRule type="expression" dxfId="15448" priority="15365" stopIfTrue="1">
      <formula>$B341=""</formula>
    </cfRule>
  </conditionalFormatting>
  <conditionalFormatting sqref="I341:I358">
    <cfRule type="expression" dxfId="15447" priority="15364" stopIfTrue="1">
      <formula>$B341=""</formula>
    </cfRule>
  </conditionalFormatting>
  <conditionalFormatting sqref="I341:I358">
    <cfRule type="expression" dxfId="15446" priority="15363" stopIfTrue="1">
      <formula>$B341=""</formula>
    </cfRule>
  </conditionalFormatting>
  <conditionalFormatting sqref="I341:I358">
    <cfRule type="expression" dxfId="15445" priority="15362" stopIfTrue="1">
      <formula>$B341=""</formula>
    </cfRule>
  </conditionalFormatting>
  <conditionalFormatting sqref="D343:H354">
    <cfRule type="expression" dxfId="15444" priority="15361" stopIfTrue="1">
      <formula>$B343=""</formula>
    </cfRule>
  </conditionalFormatting>
  <conditionalFormatting sqref="I341:I358">
    <cfRule type="expression" dxfId="15443" priority="15360" stopIfTrue="1">
      <formula>$B341=""</formula>
    </cfRule>
  </conditionalFormatting>
  <conditionalFormatting sqref="I341:I358">
    <cfRule type="expression" dxfId="15442" priority="15359" stopIfTrue="1">
      <formula>$B341=""</formula>
    </cfRule>
  </conditionalFormatting>
  <conditionalFormatting sqref="I341:I358">
    <cfRule type="expression" dxfId="15441" priority="15358" stopIfTrue="1">
      <formula>$B341=""</formula>
    </cfRule>
  </conditionalFormatting>
  <conditionalFormatting sqref="J341:M347">
    <cfRule type="expression" dxfId="15440" priority="15357" stopIfTrue="1">
      <formula>$B341=""</formula>
    </cfRule>
  </conditionalFormatting>
  <conditionalFormatting sqref="D341:M347 I348:I358">
    <cfRule type="expression" dxfId="15439" priority="15356" stopIfTrue="1">
      <formula>$B341=""</formula>
    </cfRule>
  </conditionalFormatting>
  <conditionalFormatting sqref="D341:M347 I348:I358">
    <cfRule type="expression" dxfId="15438" priority="15355" stopIfTrue="1">
      <formula>$B341=""</formula>
    </cfRule>
  </conditionalFormatting>
  <conditionalFormatting sqref="I341:I358">
    <cfRule type="expression" dxfId="15437" priority="15354" stopIfTrue="1">
      <formula>$B341=""</formula>
    </cfRule>
  </conditionalFormatting>
  <conditionalFormatting sqref="D341:H341">
    <cfRule type="expression" dxfId="15436" priority="15353" stopIfTrue="1">
      <formula>$B341=""</formula>
    </cfRule>
  </conditionalFormatting>
  <conditionalFormatting sqref="D342:H346">
    <cfRule type="expression" dxfId="15435" priority="15352" stopIfTrue="1">
      <formula>$B342=""</formula>
    </cfRule>
  </conditionalFormatting>
  <conditionalFormatting sqref="J341:M344">
    <cfRule type="expression" dxfId="15434" priority="15351" stopIfTrue="1">
      <formula>$B341=""</formula>
    </cfRule>
  </conditionalFormatting>
  <conditionalFormatting sqref="J345:M346">
    <cfRule type="expression" dxfId="15433" priority="15350" stopIfTrue="1">
      <formula>$B345=""</formula>
    </cfRule>
  </conditionalFormatting>
  <conditionalFormatting sqref="D347:H347">
    <cfRule type="expression" dxfId="15432" priority="15349" stopIfTrue="1">
      <formula>$B347=""</formula>
    </cfRule>
  </conditionalFormatting>
  <conditionalFormatting sqref="J347:M347">
    <cfRule type="expression" dxfId="15431" priority="15348" stopIfTrue="1">
      <formula>$B347=""</formula>
    </cfRule>
  </conditionalFormatting>
  <conditionalFormatting sqref="D341:H342">
    <cfRule type="expression" dxfId="15430" priority="15347" stopIfTrue="1">
      <formula>$B341=""</formula>
    </cfRule>
  </conditionalFormatting>
  <conditionalFormatting sqref="J341:M344">
    <cfRule type="expression" dxfId="15429" priority="15346" stopIfTrue="1">
      <formula>$B341=""</formula>
    </cfRule>
  </conditionalFormatting>
  <conditionalFormatting sqref="J345:M345">
    <cfRule type="expression" dxfId="15428" priority="15345" stopIfTrue="1">
      <formula>$B345=""</formula>
    </cfRule>
  </conditionalFormatting>
  <conditionalFormatting sqref="I346">
    <cfRule type="expression" dxfId="15427" priority="15344" stopIfTrue="1">
      <formula>$B346=""</formula>
    </cfRule>
  </conditionalFormatting>
  <conditionalFormatting sqref="I346">
    <cfRule type="expression" dxfId="15426" priority="15343" stopIfTrue="1">
      <formula>$B346=""</formula>
    </cfRule>
  </conditionalFormatting>
  <conditionalFormatting sqref="I346">
    <cfRule type="expression" dxfId="15425" priority="15342" stopIfTrue="1">
      <formula>$B346=""</formula>
    </cfRule>
  </conditionalFormatting>
  <conditionalFormatting sqref="D346:H347">
    <cfRule type="expression" dxfId="15424" priority="15341" stopIfTrue="1">
      <formula>$B346=""</formula>
    </cfRule>
  </conditionalFormatting>
  <conditionalFormatting sqref="J346:M347">
    <cfRule type="expression" dxfId="15423" priority="15340" stopIfTrue="1">
      <formula>$B346=""</formula>
    </cfRule>
  </conditionalFormatting>
  <conditionalFormatting sqref="I346">
    <cfRule type="expression" dxfId="15422" priority="15339" stopIfTrue="1">
      <formula>$B346=""</formula>
    </cfRule>
  </conditionalFormatting>
  <conditionalFormatting sqref="I346">
    <cfRule type="expression" dxfId="15421" priority="15338" stopIfTrue="1">
      <formula>$B346=""</formula>
    </cfRule>
  </conditionalFormatting>
  <conditionalFormatting sqref="J347:M354">
    <cfRule type="expression" dxfId="15420" priority="15337" stopIfTrue="1">
      <formula>$B347=""</formula>
    </cfRule>
  </conditionalFormatting>
  <conditionalFormatting sqref="D347:M354">
    <cfRule type="expression" dxfId="15419" priority="15336" stopIfTrue="1">
      <formula>$B347=""</formula>
    </cfRule>
  </conditionalFormatting>
  <conditionalFormatting sqref="D347:M354">
    <cfRule type="expression" dxfId="15418" priority="15335" stopIfTrue="1">
      <formula>$B347=""</formula>
    </cfRule>
  </conditionalFormatting>
  <conditionalFormatting sqref="I347:I354">
    <cfRule type="expression" dxfId="15417" priority="15334" stopIfTrue="1">
      <formula>$B347=""</formula>
    </cfRule>
  </conditionalFormatting>
  <conditionalFormatting sqref="D347:H348">
    <cfRule type="expression" dxfId="15416" priority="15333" stopIfTrue="1">
      <formula>$B347=""</formula>
    </cfRule>
  </conditionalFormatting>
  <conditionalFormatting sqref="D349:H354">
    <cfRule type="expression" dxfId="15415" priority="15332" stopIfTrue="1">
      <formula>$B349=""</formula>
    </cfRule>
  </conditionalFormatting>
  <conditionalFormatting sqref="J347:M351">
    <cfRule type="expression" dxfId="15414" priority="15331" stopIfTrue="1">
      <formula>$B347=""</formula>
    </cfRule>
  </conditionalFormatting>
  <conditionalFormatting sqref="J352:M353">
    <cfRule type="expression" dxfId="15413" priority="15330" stopIfTrue="1">
      <formula>$B352=""</formula>
    </cfRule>
  </conditionalFormatting>
  <conditionalFormatting sqref="D348:H349">
    <cfRule type="expression" dxfId="15412" priority="15329" stopIfTrue="1">
      <formula>$B348=""</formula>
    </cfRule>
  </conditionalFormatting>
  <conditionalFormatting sqref="J348:M351">
    <cfRule type="expression" dxfId="15411" priority="15328" stopIfTrue="1">
      <formula>$B348=""</formula>
    </cfRule>
  </conditionalFormatting>
  <conditionalFormatting sqref="J352:M352">
    <cfRule type="expression" dxfId="15410" priority="15327" stopIfTrue="1">
      <formula>$B352=""</formula>
    </cfRule>
  </conditionalFormatting>
  <conditionalFormatting sqref="I353">
    <cfRule type="expression" dxfId="15409" priority="15326" stopIfTrue="1">
      <formula>$B353=""</formula>
    </cfRule>
  </conditionalFormatting>
  <conditionalFormatting sqref="I353">
    <cfRule type="expression" dxfId="15408" priority="15325" stopIfTrue="1">
      <formula>$B353=""</formula>
    </cfRule>
  </conditionalFormatting>
  <conditionalFormatting sqref="I353">
    <cfRule type="expression" dxfId="15407" priority="15324" stopIfTrue="1">
      <formula>$B353=""</formula>
    </cfRule>
  </conditionalFormatting>
  <conditionalFormatting sqref="D353:H353">
    <cfRule type="expression" dxfId="15406" priority="15323" stopIfTrue="1">
      <formula>$B353=""</formula>
    </cfRule>
  </conditionalFormatting>
  <conditionalFormatting sqref="J353:M353">
    <cfRule type="expression" dxfId="15405" priority="15322" stopIfTrue="1">
      <formula>$B353=""</formula>
    </cfRule>
  </conditionalFormatting>
  <conditionalFormatting sqref="I353">
    <cfRule type="expression" dxfId="15404" priority="15321" stopIfTrue="1">
      <formula>$B353=""</formula>
    </cfRule>
  </conditionalFormatting>
  <conditionalFormatting sqref="I353">
    <cfRule type="expression" dxfId="15403" priority="15320" stopIfTrue="1">
      <formula>$B353=""</formula>
    </cfRule>
  </conditionalFormatting>
  <conditionalFormatting sqref="I341:I358">
    <cfRule type="expression" dxfId="15402" priority="15319" stopIfTrue="1">
      <formula>$B341=""</formula>
    </cfRule>
  </conditionalFormatting>
  <conditionalFormatting sqref="I341:I358">
    <cfRule type="expression" dxfId="15401" priority="15318" stopIfTrue="1">
      <formula>$B341=""</formula>
    </cfRule>
  </conditionalFormatting>
  <conditionalFormatting sqref="I341:I358">
    <cfRule type="expression" dxfId="15400" priority="15317" stopIfTrue="1">
      <formula>$B341=""</formula>
    </cfRule>
  </conditionalFormatting>
  <conditionalFormatting sqref="I341:I358">
    <cfRule type="expression" dxfId="15399" priority="15316" stopIfTrue="1">
      <formula>$B341=""</formula>
    </cfRule>
  </conditionalFormatting>
  <conditionalFormatting sqref="I341:I358">
    <cfRule type="expression" dxfId="15398" priority="15315" stopIfTrue="1">
      <formula>$B341=""</formula>
    </cfRule>
  </conditionalFormatting>
  <conditionalFormatting sqref="I348:I350">
    <cfRule type="expression" dxfId="15397" priority="15314" stopIfTrue="1">
      <formula>$B348=""</formula>
    </cfRule>
  </conditionalFormatting>
  <conditionalFormatting sqref="I348:I350">
    <cfRule type="expression" dxfId="15396" priority="15313" stopIfTrue="1">
      <formula>$B348=""</formula>
    </cfRule>
  </conditionalFormatting>
  <conditionalFormatting sqref="I348:I350">
    <cfRule type="expression" dxfId="15395" priority="15312" stopIfTrue="1">
      <formula>$B348=""</formula>
    </cfRule>
  </conditionalFormatting>
  <conditionalFormatting sqref="I341:I358">
    <cfRule type="expression" dxfId="15394" priority="15311" stopIfTrue="1">
      <formula>$B341=""</formula>
    </cfRule>
  </conditionalFormatting>
  <conditionalFormatting sqref="I341:I358">
    <cfRule type="expression" dxfId="15393" priority="15310" stopIfTrue="1">
      <formula>$B341=""</formula>
    </cfRule>
  </conditionalFormatting>
  <conditionalFormatting sqref="I341:I358">
    <cfRule type="expression" dxfId="15392" priority="15309" stopIfTrue="1">
      <formula>$B341=""</formula>
    </cfRule>
  </conditionalFormatting>
  <conditionalFormatting sqref="I341:I358">
    <cfRule type="expression" dxfId="15391" priority="15308" stopIfTrue="1">
      <formula>$B341=""</formula>
    </cfRule>
  </conditionalFormatting>
  <conditionalFormatting sqref="I341:I358">
    <cfRule type="expression" dxfId="15390" priority="15307" stopIfTrue="1">
      <formula>$B341=""</formula>
    </cfRule>
  </conditionalFormatting>
  <conditionalFormatting sqref="I341:I358">
    <cfRule type="expression" dxfId="15389" priority="15306" stopIfTrue="1">
      <formula>$B341=""</formula>
    </cfRule>
  </conditionalFormatting>
  <conditionalFormatting sqref="I341:I358">
    <cfRule type="expression" dxfId="15388" priority="15305" stopIfTrue="1">
      <formula>$B341=""</formula>
    </cfRule>
  </conditionalFormatting>
  <conditionalFormatting sqref="I341:I358">
    <cfRule type="expression" dxfId="15387" priority="15304" stopIfTrue="1">
      <formula>$B341=""</formula>
    </cfRule>
  </conditionalFormatting>
  <conditionalFormatting sqref="J353:M353">
    <cfRule type="expression" dxfId="15386" priority="15303" stopIfTrue="1">
      <formula>$B353=""</formula>
    </cfRule>
  </conditionalFormatting>
  <conditionalFormatting sqref="J354:M354">
    <cfRule type="expression" dxfId="15385" priority="15302" stopIfTrue="1">
      <formula>$B354=""</formula>
    </cfRule>
  </conditionalFormatting>
  <conditionalFormatting sqref="J353:M353">
    <cfRule type="expression" dxfId="15384" priority="15301" stopIfTrue="1">
      <formula>$B353=""</formula>
    </cfRule>
  </conditionalFormatting>
  <conditionalFormatting sqref="J354:M354">
    <cfRule type="expression" dxfId="15383" priority="15300" stopIfTrue="1">
      <formula>$B354=""</formula>
    </cfRule>
  </conditionalFormatting>
  <conditionalFormatting sqref="I354:I372">
    <cfRule type="expression" dxfId="15382" priority="15299" stopIfTrue="1">
      <formula>$B354=""</formula>
    </cfRule>
  </conditionalFormatting>
  <conditionalFormatting sqref="I354:I372">
    <cfRule type="expression" dxfId="15381" priority="15298" stopIfTrue="1">
      <formula>$B354=""</formula>
    </cfRule>
  </conditionalFormatting>
  <conditionalFormatting sqref="I354:I372">
    <cfRule type="expression" dxfId="15380" priority="15297" stopIfTrue="1">
      <formula>$B354=""</formula>
    </cfRule>
  </conditionalFormatting>
  <conditionalFormatting sqref="I354:I372">
    <cfRule type="expression" dxfId="15379" priority="15296" stopIfTrue="1">
      <formula>$B354=""</formula>
    </cfRule>
  </conditionalFormatting>
  <conditionalFormatting sqref="I354:I372">
    <cfRule type="expression" dxfId="15378" priority="15295" stopIfTrue="1">
      <formula>$B354=""</formula>
    </cfRule>
  </conditionalFormatting>
  <conditionalFormatting sqref="I354:I372">
    <cfRule type="expression" dxfId="15377" priority="15294" stopIfTrue="1">
      <formula>$B354=""</formula>
    </cfRule>
  </conditionalFormatting>
  <conditionalFormatting sqref="I354:I372">
    <cfRule type="expression" dxfId="15376" priority="15293" stopIfTrue="1">
      <formula>$B354=""</formula>
    </cfRule>
  </conditionalFormatting>
  <conditionalFormatting sqref="I354:I372">
    <cfRule type="expression" dxfId="15375" priority="15292" stopIfTrue="1">
      <formula>$B354=""</formula>
    </cfRule>
  </conditionalFormatting>
  <conditionalFormatting sqref="I354:I372">
    <cfRule type="expression" dxfId="15374" priority="15291" stopIfTrue="1">
      <formula>$B354=""</formula>
    </cfRule>
  </conditionalFormatting>
  <conditionalFormatting sqref="I354:I372">
    <cfRule type="expression" dxfId="15373" priority="15290" stopIfTrue="1">
      <formula>$B354=""</formula>
    </cfRule>
  </conditionalFormatting>
  <conditionalFormatting sqref="I354:I372">
    <cfRule type="expression" dxfId="15372" priority="15289" stopIfTrue="1">
      <formula>$B354=""</formula>
    </cfRule>
  </conditionalFormatting>
  <conditionalFormatting sqref="I354:I372">
    <cfRule type="expression" dxfId="15371" priority="15288" stopIfTrue="1">
      <formula>$B354=""</formula>
    </cfRule>
  </conditionalFormatting>
  <conditionalFormatting sqref="I354:I372">
    <cfRule type="expression" dxfId="15370" priority="15287" stopIfTrue="1">
      <formula>$B354=""</formula>
    </cfRule>
  </conditionalFormatting>
  <conditionalFormatting sqref="I354:I372">
    <cfRule type="expression" dxfId="15369" priority="15286" stopIfTrue="1">
      <formula>$B354=""</formula>
    </cfRule>
  </conditionalFormatting>
  <conditionalFormatting sqref="I354:I372">
    <cfRule type="expression" dxfId="15368" priority="15285" stopIfTrue="1">
      <formula>$B354=""</formula>
    </cfRule>
  </conditionalFormatting>
  <conditionalFormatting sqref="I354:I372">
    <cfRule type="expression" dxfId="15367" priority="15284" stopIfTrue="1">
      <formula>$B354=""</formula>
    </cfRule>
  </conditionalFormatting>
  <conditionalFormatting sqref="I354:I372">
    <cfRule type="expression" dxfId="15366" priority="15283" stopIfTrue="1">
      <formula>$B354=""</formula>
    </cfRule>
  </conditionalFormatting>
  <conditionalFormatting sqref="I354:I372">
    <cfRule type="expression" dxfId="15365" priority="15282" stopIfTrue="1">
      <formula>$B354=""</formula>
    </cfRule>
  </conditionalFormatting>
  <conditionalFormatting sqref="I354:I372">
    <cfRule type="expression" dxfId="15364" priority="15281" stopIfTrue="1">
      <formula>$B354=""</formula>
    </cfRule>
  </conditionalFormatting>
  <conditionalFormatting sqref="D356:H368">
    <cfRule type="expression" dxfId="15363" priority="15280" stopIfTrue="1">
      <formula>$B356=""</formula>
    </cfRule>
  </conditionalFormatting>
  <conditionalFormatting sqref="I354:I372">
    <cfRule type="expression" dxfId="15362" priority="15279" stopIfTrue="1">
      <formula>$B354=""</formula>
    </cfRule>
  </conditionalFormatting>
  <conditionalFormatting sqref="I354:I372">
    <cfRule type="expression" dxfId="15361" priority="15278" stopIfTrue="1">
      <formula>$B354=""</formula>
    </cfRule>
  </conditionalFormatting>
  <conditionalFormatting sqref="I354:I372">
    <cfRule type="expression" dxfId="15360" priority="15277" stopIfTrue="1">
      <formula>$B354=""</formula>
    </cfRule>
  </conditionalFormatting>
  <conditionalFormatting sqref="J354:M360">
    <cfRule type="expression" dxfId="15359" priority="15276" stopIfTrue="1">
      <formula>$B354=""</formula>
    </cfRule>
  </conditionalFormatting>
  <conditionalFormatting sqref="D354:M360 I361:I372">
    <cfRule type="expression" dxfId="15358" priority="15275" stopIfTrue="1">
      <formula>$B354=""</formula>
    </cfRule>
  </conditionalFormatting>
  <conditionalFormatting sqref="D354:M360 I361:I372">
    <cfRule type="expression" dxfId="15357" priority="15274" stopIfTrue="1">
      <formula>$B354=""</formula>
    </cfRule>
  </conditionalFormatting>
  <conditionalFormatting sqref="I354:I372">
    <cfRule type="expression" dxfId="15356" priority="15273" stopIfTrue="1">
      <formula>$B354=""</formula>
    </cfRule>
  </conditionalFormatting>
  <conditionalFormatting sqref="D354:H354">
    <cfRule type="expression" dxfId="15355" priority="15272" stopIfTrue="1">
      <formula>$B354=""</formula>
    </cfRule>
  </conditionalFormatting>
  <conditionalFormatting sqref="D355:H359">
    <cfRule type="expression" dxfId="15354" priority="15271" stopIfTrue="1">
      <formula>$B355=""</formula>
    </cfRule>
  </conditionalFormatting>
  <conditionalFormatting sqref="J354:M357">
    <cfRule type="expression" dxfId="15353" priority="15270" stopIfTrue="1">
      <formula>$B354=""</formula>
    </cfRule>
  </conditionalFormatting>
  <conditionalFormatting sqref="J358:M359">
    <cfRule type="expression" dxfId="15352" priority="15269" stopIfTrue="1">
      <formula>$B358=""</formula>
    </cfRule>
  </conditionalFormatting>
  <conditionalFormatting sqref="D360:H360">
    <cfRule type="expression" dxfId="15351" priority="15268" stopIfTrue="1">
      <formula>$B360=""</formula>
    </cfRule>
  </conditionalFormatting>
  <conditionalFormatting sqref="J360:M360">
    <cfRule type="expression" dxfId="15350" priority="15267" stopIfTrue="1">
      <formula>$B360=""</formula>
    </cfRule>
  </conditionalFormatting>
  <conditionalFormatting sqref="D354:H355">
    <cfRule type="expression" dxfId="15349" priority="15266" stopIfTrue="1">
      <formula>$B354=""</formula>
    </cfRule>
  </conditionalFormatting>
  <conditionalFormatting sqref="J354:M357">
    <cfRule type="expression" dxfId="15348" priority="15265" stopIfTrue="1">
      <formula>$B354=""</formula>
    </cfRule>
  </conditionalFormatting>
  <conditionalFormatting sqref="J358:M358">
    <cfRule type="expression" dxfId="15347" priority="15264" stopIfTrue="1">
      <formula>$B358=""</formula>
    </cfRule>
  </conditionalFormatting>
  <conditionalFormatting sqref="I359">
    <cfRule type="expression" dxfId="15346" priority="15263" stopIfTrue="1">
      <formula>$B359=""</formula>
    </cfRule>
  </conditionalFormatting>
  <conditionalFormatting sqref="I359">
    <cfRule type="expression" dxfId="15345" priority="15262" stopIfTrue="1">
      <formula>$B359=""</formula>
    </cfRule>
  </conditionalFormatting>
  <conditionalFormatting sqref="I359">
    <cfRule type="expression" dxfId="15344" priority="15261" stopIfTrue="1">
      <formula>$B359=""</formula>
    </cfRule>
  </conditionalFormatting>
  <conditionalFormatting sqref="D359:H360">
    <cfRule type="expression" dxfId="15343" priority="15260" stopIfTrue="1">
      <formula>$B359=""</formula>
    </cfRule>
  </conditionalFormatting>
  <conditionalFormatting sqref="J359:M360">
    <cfRule type="expression" dxfId="15342" priority="15259" stopIfTrue="1">
      <formula>$B359=""</formula>
    </cfRule>
  </conditionalFormatting>
  <conditionalFormatting sqref="I359">
    <cfRule type="expression" dxfId="15341" priority="15258" stopIfTrue="1">
      <formula>$B359=""</formula>
    </cfRule>
  </conditionalFormatting>
  <conditionalFormatting sqref="I359">
    <cfRule type="expression" dxfId="15340" priority="15257" stopIfTrue="1">
      <formula>$B359=""</formula>
    </cfRule>
  </conditionalFormatting>
  <conditionalFormatting sqref="J360:M368">
    <cfRule type="expression" dxfId="15339" priority="15256" stopIfTrue="1">
      <formula>$B360=""</formula>
    </cfRule>
  </conditionalFormatting>
  <conditionalFormatting sqref="D360:M368 I364:I369">
    <cfRule type="expression" dxfId="15338" priority="15255" stopIfTrue="1">
      <formula>$B360=""</formula>
    </cfRule>
  </conditionalFormatting>
  <conditionalFormatting sqref="D360:M368 I364:I369">
    <cfRule type="expression" dxfId="15337" priority="15254" stopIfTrue="1">
      <formula>$B360=""</formula>
    </cfRule>
  </conditionalFormatting>
  <conditionalFormatting sqref="I360:I369">
    <cfRule type="expression" dxfId="15336" priority="15253" stopIfTrue="1">
      <formula>$B360=""</formula>
    </cfRule>
  </conditionalFormatting>
  <conditionalFormatting sqref="D360:H361">
    <cfRule type="expression" dxfId="15335" priority="15252" stopIfTrue="1">
      <formula>$B360=""</formula>
    </cfRule>
  </conditionalFormatting>
  <conditionalFormatting sqref="D362:H368">
    <cfRule type="expression" dxfId="15334" priority="15251" stopIfTrue="1">
      <formula>$B362=""</formula>
    </cfRule>
  </conditionalFormatting>
  <conditionalFormatting sqref="J360:M364">
    <cfRule type="expression" dxfId="15333" priority="15250" stopIfTrue="1">
      <formula>$B360=""</formula>
    </cfRule>
  </conditionalFormatting>
  <conditionalFormatting sqref="J365:M366">
    <cfRule type="expression" dxfId="15332" priority="15249" stopIfTrue="1">
      <formula>$B365=""</formula>
    </cfRule>
  </conditionalFormatting>
  <conditionalFormatting sqref="D361:H362">
    <cfRule type="expression" dxfId="15331" priority="15248" stopIfTrue="1">
      <formula>$B361=""</formula>
    </cfRule>
  </conditionalFormatting>
  <conditionalFormatting sqref="J361:M364">
    <cfRule type="expression" dxfId="15330" priority="15247" stopIfTrue="1">
      <formula>$B361=""</formula>
    </cfRule>
  </conditionalFormatting>
  <conditionalFormatting sqref="J365:M365">
    <cfRule type="expression" dxfId="15329" priority="15246" stopIfTrue="1">
      <formula>$B365=""</formula>
    </cfRule>
  </conditionalFormatting>
  <conditionalFormatting sqref="I366">
    <cfRule type="expression" dxfId="15328" priority="15245" stopIfTrue="1">
      <formula>$B366=""</formula>
    </cfRule>
  </conditionalFormatting>
  <conditionalFormatting sqref="I366">
    <cfRule type="expression" dxfId="15327" priority="15244" stopIfTrue="1">
      <formula>$B366=""</formula>
    </cfRule>
  </conditionalFormatting>
  <conditionalFormatting sqref="I366">
    <cfRule type="expression" dxfId="15326" priority="15243" stopIfTrue="1">
      <formula>$B366=""</formula>
    </cfRule>
  </conditionalFormatting>
  <conditionalFormatting sqref="D366:H366">
    <cfRule type="expression" dxfId="15325" priority="15242" stopIfTrue="1">
      <formula>$B366=""</formula>
    </cfRule>
  </conditionalFormatting>
  <conditionalFormatting sqref="J366:M366">
    <cfRule type="expression" dxfId="15324" priority="15241" stopIfTrue="1">
      <formula>$B366=""</formula>
    </cfRule>
  </conditionalFormatting>
  <conditionalFormatting sqref="I366">
    <cfRule type="expression" dxfId="15323" priority="15240" stopIfTrue="1">
      <formula>$B366=""</formula>
    </cfRule>
  </conditionalFormatting>
  <conditionalFormatting sqref="I366">
    <cfRule type="expression" dxfId="15322" priority="15239" stopIfTrue="1">
      <formula>$B366=""</formula>
    </cfRule>
  </conditionalFormatting>
  <conditionalFormatting sqref="I354:I372">
    <cfRule type="expression" dxfId="15321" priority="15238" stopIfTrue="1">
      <formula>$B354=""</formula>
    </cfRule>
  </conditionalFormatting>
  <conditionalFormatting sqref="I354:I372">
    <cfRule type="expression" dxfId="15320" priority="15237" stopIfTrue="1">
      <formula>$B354=""</formula>
    </cfRule>
  </conditionalFormatting>
  <conditionalFormatting sqref="I354:I372">
    <cfRule type="expression" dxfId="15319" priority="15236" stopIfTrue="1">
      <formula>$B354=""</formula>
    </cfRule>
  </conditionalFormatting>
  <conditionalFormatting sqref="I354:I372">
    <cfRule type="expression" dxfId="15318" priority="15235" stopIfTrue="1">
      <formula>$B354=""</formula>
    </cfRule>
  </conditionalFormatting>
  <conditionalFormatting sqref="I354:I372">
    <cfRule type="expression" dxfId="15317" priority="15234" stopIfTrue="1">
      <formula>$B354=""</formula>
    </cfRule>
  </conditionalFormatting>
  <conditionalFormatting sqref="I361:I363">
    <cfRule type="expression" dxfId="15316" priority="15233" stopIfTrue="1">
      <formula>$B361=""</formula>
    </cfRule>
  </conditionalFormatting>
  <conditionalFormatting sqref="I361:I363">
    <cfRule type="expression" dxfId="15315" priority="15232" stopIfTrue="1">
      <formula>$B361=""</formula>
    </cfRule>
  </conditionalFormatting>
  <conditionalFormatting sqref="I361:I363">
    <cfRule type="expression" dxfId="15314" priority="15231" stopIfTrue="1">
      <formula>$B361=""</formula>
    </cfRule>
  </conditionalFormatting>
  <conditionalFormatting sqref="I354:I372">
    <cfRule type="expression" dxfId="15313" priority="15230" stopIfTrue="1">
      <formula>$B354=""</formula>
    </cfRule>
  </conditionalFormatting>
  <conditionalFormatting sqref="I354:I372">
    <cfRule type="expression" dxfId="15312" priority="15229" stopIfTrue="1">
      <formula>$B354=""</formula>
    </cfRule>
  </conditionalFormatting>
  <conditionalFormatting sqref="I354:I372">
    <cfRule type="expression" dxfId="15311" priority="15228" stopIfTrue="1">
      <formula>$B354=""</formula>
    </cfRule>
  </conditionalFormatting>
  <conditionalFormatting sqref="I354:I372">
    <cfRule type="expression" dxfId="15310" priority="15227" stopIfTrue="1">
      <formula>$B354=""</formula>
    </cfRule>
  </conditionalFormatting>
  <conditionalFormatting sqref="I354:I372">
    <cfRule type="expression" dxfId="15309" priority="15226" stopIfTrue="1">
      <formula>$B354=""</formula>
    </cfRule>
  </conditionalFormatting>
  <conditionalFormatting sqref="I354:I372">
    <cfRule type="expression" dxfId="15308" priority="15225" stopIfTrue="1">
      <formula>$B354=""</formula>
    </cfRule>
  </conditionalFormatting>
  <conditionalFormatting sqref="I354:I372">
    <cfRule type="expression" dxfId="15307" priority="15224" stopIfTrue="1">
      <formula>$B354=""</formula>
    </cfRule>
  </conditionalFormatting>
  <conditionalFormatting sqref="I354:I372">
    <cfRule type="expression" dxfId="15306" priority="15223" stopIfTrue="1">
      <formula>$B354=""</formula>
    </cfRule>
  </conditionalFormatting>
  <conditionalFormatting sqref="J366:M366">
    <cfRule type="expression" dxfId="15305" priority="15222" stopIfTrue="1">
      <formula>$B366=""</formula>
    </cfRule>
  </conditionalFormatting>
  <conditionalFormatting sqref="J367:M368">
    <cfRule type="expression" dxfId="15304" priority="15221" stopIfTrue="1">
      <formula>$B367=""</formula>
    </cfRule>
  </conditionalFormatting>
  <conditionalFormatting sqref="J366:M366">
    <cfRule type="expression" dxfId="15303" priority="15220" stopIfTrue="1">
      <formula>$B366=""</formula>
    </cfRule>
  </conditionalFormatting>
  <conditionalFormatting sqref="J367:M367">
    <cfRule type="expression" dxfId="15302" priority="15219" stopIfTrue="1">
      <formula>$B367=""</formula>
    </cfRule>
  </conditionalFormatting>
  <conditionalFormatting sqref="I368">
    <cfRule type="expression" dxfId="15301" priority="15218" stopIfTrue="1">
      <formula>$B368=""</formula>
    </cfRule>
  </conditionalFormatting>
  <conditionalFormatting sqref="I368">
    <cfRule type="expression" dxfId="15300" priority="15217" stopIfTrue="1">
      <formula>$B368=""</formula>
    </cfRule>
  </conditionalFormatting>
  <conditionalFormatting sqref="I368">
    <cfRule type="expression" dxfId="15299" priority="15216" stopIfTrue="1">
      <formula>$B368=""</formula>
    </cfRule>
  </conditionalFormatting>
  <conditionalFormatting sqref="D368:H368">
    <cfRule type="expression" dxfId="15298" priority="15215" stopIfTrue="1">
      <formula>$B368=""</formula>
    </cfRule>
  </conditionalFormatting>
  <conditionalFormatting sqref="J368:M368">
    <cfRule type="expression" dxfId="15297" priority="15214" stopIfTrue="1">
      <formula>$B368=""</formula>
    </cfRule>
  </conditionalFormatting>
  <conditionalFormatting sqref="I368">
    <cfRule type="expression" dxfId="15296" priority="15213" stopIfTrue="1">
      <formula>$B368=""</formula>
    </cfRule>
  </conditionalFormatting>
  <conditionalFormatting sqref="I368">
    <cfRule type="expression" dxfId="15295" priority="15212" stopIfTrue="1">
      <formula>$B368=""</formula>
    </cfRule>
  </conditionalFormatting>
  <conditionalFormatting sqref="I368:I384">
    <cfRule type="expression" dxfId="15294" priority="15211" stopIfTrue="1">
      <formula>$B368=""</formula>
    </cfRule>
  </conditionalFormatting>
  <conditionalFormatting sqref="I368:I384">
    <cfRule type="expression" dxfId="15293" priority="15210" stopIfTrue="1">
      <formula>$B368=""</formula>
    </cfRule>
  </conditionalFormatting>
  <conditionalFormatting sqref="I368:I384">
    <cfRule type="expression" dxfId="15292" priority="15209" stopIfTrue="1">
      <formula>$B368=""</formula>
    </cfRule>
  </conditionalFormatting>
  <conditionalFormatting sqref="I368:I384">
    <cfRule type="expression" dxfId="15291" priority="15208" stopIfTrue="1">
      <formula>$B368=""</formula>
    </cfRule>
  </conditionalFormatting>
  <conditionalFormatting sqref="I368:I384">
    <cfRule type="expression" dxfId="15290" priority="15207" stopIfTrue="1">
      <formula>$B368=""</formula>
    </cfRule>
  </conditionalFormatting>
  <conditionalFormatting sqref="I368:I384">
    <cfRule type="expression" dxfId="15289" priority="15206" stopIfTrue="1">
      <formula>$B368=""</formula>
    </cfRule>
  </conditionalFormatting>
  <conditionalFormatting sqref="I368:I384">
    <cfRule type="expression" dxfId="15288" priority="15205" stopIfTrue="1">
      <formula>$B368=""</formula>
    </cfRule>
  </conditionalFormatting>
  <conditionalFormatting sqref="I368:I384">
    <cfRule type="expression" dxfId="15287" priority="15204" stopIfTrue="1">
      <formula>$B368=""</formula>
    </cfRule>
  </conditionalFormatting>
  <conditionalFormatting sqref="I368:I384">
    <cfRule type="expression" dxfId="15286" priority="15203" stopIfTrue="1">
      <formula>$B368=""</formula>
    </cfRule>
  </conditionalFormatting>
  <conditionalFormatting sqref="I368:I384">
    <cfRule type="expression" dxfId="15285" priority="15202" stopIfTrue="1">
      <formula>$B368=""</formula>
    </cfRule>
  </conditionalFormatting>
  <conditionalFormatting sqref="I368:I384">
    <cfRule type="expression" dxfId="15284" priority="15201" stopIfTrue="1">
      <formula>$B368=""</formula>
    </cfRule>
  </conditionalFormatting>
  <conditionalFormatting sqref="I368:I384">
    <cfRule type="expression" dxfId="15283" priority="15200" stopIfTrue="1">
      <formula>$B368=""</formula>
    </cfRule>
  </conditionalFormatting>
  <conditionalFormatting sqref="I368:I384">
    <cfRule type="expression" dxfId="15282" priority="15199" stopIfTrue="1">
      <formula>$B368=""</formula>
    </cfRule>
  </conditionalFormatting>
  <conditionalFormatting sqref="I368:I384">
    <cfRule type="expression" dxfId="15281" priority="15198" stopIfTrue="1">
      <formula>$B368=""</formula>
    </cfRule>
  </conditionalFormatting>
  <conditionalFormatting sqref="I368:I384">
    <cfRule type="expression" dxfId="15280" priority="15197" stopIfTrue="1">
      <formula>$B368=""</formula>
    </cfRule>
  </conditionalFormatting>
  <conditionalFormatting sqref="I368:I384">
    <cfRule type="expression" dxfId="15279" priority="15196" stopIfTrue="1">
      <formula>$B368=""</formula>
    </cfRule>
  </conditionalFormatting>
  <conditionalFormatting sqref="I368:I384">
    <cfRule type="expression" dxfId="15278" priority="15195" stopIfTrue="1">
      <formula>$B368=""</formula>
    </cfRule>
  </conditionalFormatting>
  <conditionalFormatting sqref="I368:I384">
    <cfRule type="expression" dxfId="15277" priority="15194" stopIfTrue="1">
      <formula>$B368=""</formula>
    </cfRule>
  </conditionalFormatting>
  <conditionalFormatting sqref="I368:I384">
    <cfRule type="expression" dxfId="15276" priority="15193" stopIfTrue="1">
      <formula>$B368=""</formula>
    </cfRule>
  </conditionalFormatting>
  <conditionalFormatting sqref="D370:H381">
    <cfRule type="expression" dxfId="15275" priority="15192" stopIfTrue="1">
      <formula>$B370=""</formula>
    </cfRule>
  </conditionalFormatting>
  <conditionalFormatting sqref="I368:I384">
    <cfRule type="expression" dxfId="15274" priority="15191" stopIfTrue="1">
      <formula>$B368=""</formula>
    </cfRule>
  </conditionalFormatting>
  <conditionalFormatting sqref="I368:I384">
    <cfRule type="expression" dxfId="15273" priority="15190" stopIfTrue="1">
      <formula>$B368=""</formula>
    </cfRule>
  </conditionalFormatting>
  <conditionalFormatting sqref="I368:I384">
    <cfRule type="expression" dxfId="15272" priority="15189" stopIfTrue="1">
      <formula>$B368=""</formula>
    </cfRule>
  </conditionalFormatting>
  <conditionalFormatting sqref="J368:M374">
    <cfRule type="expression" dxfId="15271" priority="15188" stopIfTrue="1">
      <formula>$B368=""</formula>
    </cfRule>
  </conditionalFormatting>
  <conditionalFormatting sqref="D368:M374 I374:I384">
    <cfRule type="expression" dxfId="15270" priority="15187" stopIfTrue="1">
      <formula>$B368=""</formula>
    </cfRule>
  </conditionalFormatting>
  <conditionalFormatting sqref="D368:M374 I374:I384">
    <cfRule type="expression" dxfId="15269" priority="15186" stopIfTrue="1">
      <formula>$B368=""</formula>
    </cfRule>
  </conditionalFormatting>
  <conditionalFormatting sqref="I368:I384">
    <cfRule type="expression" dxfId="15268" priority="15185" stopIfTrue="1">
      <formula>$B368=""</formula>
    </cfRule>
  </conditionalFormatting>
  <conditionalFormatting sqref="D368:H368">
    <cfRule type="expression" dxfId="15267" priority="15184" stopIfTrue="1">
      <formula>$B368=""</formula>
    </cfRule>
  </conditionalFormatting>
  <conditionalFormatting sqref="D369:H373">
    <cfRule type="expression" dxfId="15266" priority="15183" stopIfTrue="1">
      <formula>$B369=""</formula>
    </cfRule>
  </conditionalFormatting>
  <conditionalFormatting sqref="J368:M371">
    <cfRule type="expression" dxfId="15265" priority="15182" stopIfTrue="1">
      <formula>$B368=""</formula>
    </cfRule>
  </conditionalFormatting>
  <conditionalFormatting sqref="J372:M373">
    <cfRule type="expression" dxfId="15264" priority="15181" stopIfTrue="1">
      <formula>$B372=""</formula>
    </cfRule>
  </conditionalFormatting>
  <conditionalFormatting sqref="D374:H374">
    <cfRule type="expression" dxfId="15263" priority="15180" stopIfTrue="1">
      <formula>$B374=""</formula>
    </cfRule>
  </conditionalFormatting>
  <conditionalFormatting sqref="J374:M374">
    <cfRule type="expression" dxfId="15262" priority="15179" stopIfTrue="1">
      <formula>$B374=""</formula>
    </cfRule>
  </conditionalFormatting>
  <conditionalFormatting sqref="D368:H369">
    <cfRule type="expression" dxfId="15261" priority="15178" stopIfTrue="1">
      <formula>$B368=""</formula>
    </cfRule>
  </conditionalFormatting>
  <conditionalFormatting sqref="J368:M371">
    <cfRule type="expression" dxfId="15260" priority="15177" stopIfTrue="1">
      <formula>$B368=""</formula>
    </cfRule>
  </conditionalFormatting>
  <conditionalFormatting sqref="J372:M372">
    <cfRule type="expression" dxfId="15259" priority="15176" stopIfTrue="1">
      <formula>$B372=""</formula>
    </cfRule>
  </conditionalFormatting>
  <conditionalFormatting sqref="I373">
    <cfRule type="expression" dxfId="15258" priority="15175" stopIfTrue="1">
      <formula>$B373=""</formula>
    </cfRule>
  </conditionalFormatting>
  <conditionalFormatting sqref="I373">
    <cfRule type="expression" dxfId="15257" priority="15174" stopIfTrue="1">
      <formula>$B373=""</formula>
    </cfRule>
  </conditionalFormatting>
  <conditionalFormatting sqref="I373">
    <cfRule type="expression" dxfId="15256" priority="15173" stopIfTrue="1">
      <formula>$B373=""</formula>
    </cfRule>
  </conditionalFormatting>
  <conditionalFormatting sqref="D373:H374">
    <cfRule type="expression" dxfId="15255" priority="15172" stopIfTrue="1">
      <formula>$B373=""</formula>
    </cfRule>
  </conditionalFormatting>
  <conditionalFormatting sqref="J373:M374">
    <cfRule type="expression" dxfId="15254" priority="15171" stopIfTrue="1">
      <formula>$B373=""</formula>
    </cfRule>
  </conditionalFormatting>
  <conditionalFormatting sqref="I373">
    <cfRule type="expression" dxfId="15253" priority="15170" stopIfTrue="1">
      <formula>$B373=""</formula>
    </cfRule>
  </conditionalFormatting>
  <conditionalFormatting sqref="I373">
    <cfRule type="expression" dxfId="15252" priority="15169" stopIfTrue="1">
      <formula>$B373=""</formula>
    </cfRule>
  </conditionalFormatting>
  <conditionalFormatting sqref="J374:M381">
    <cfRule type="expression" dxfId="15251" priority="15168" stopIfTrue="1">
      <formula>$B374=""</formula>
    </cfRule>
  </conditionalFormatting>
  <conditionalFormatting sqref="D374:M381 I379:I384">
    <cfRule type="expression" dxfId="15250" priority="15167" stopIfTrue="1">
      <formula>$B374=""</formula>
    </cfRule>
  </conditionalFormatting>
  <conditionalFormatting sqref="D374:M381 I379:I384">
    <cfRule type="expression" dxfId="15249" priority="15166" stopIfTrue="1">
      <formula>$B374=""</formula>
    </cfRule>
  </conditionalFormatting>
  <conditionalFormatting sqref="I374:I384">
    <cfRule type="expression" dxfId="15248" priority="15165" stopIfTrue="1">
      <formula>$B374=""</formula>
    </cfRule>
  </conditionalFormatting>
  <conditionalFormatting sqref="D374:H375">
    <cfRule type="expression" dxfId="15247" priority="15164" stopIfTrue="1">
      <formula>$B374=""</formula>
    </cfRule>
  </conditionalFormatting>
  <conditionalFormatting sqref="D376:H381">
    <cfRule type="expression" dxfId="15246" priority="15163" stopIfTrue="1">
      <formula>$B376=""</formula>
    </cfRule>
  </conditionalFormatting>
  <conditionalFormatting sqref="J374:M378">
    <cfRule type="expression" dxfId="15245" priority="15162" stopIfTrue="1">
      <formula>$B374=""</formula>
    </cfRule>
  </conditionalFormatting>
  <conditionalFormatting sqref="J379:M380">
    <cfRule type="expression" dxfId="15244" priority="15161" stopIfTrue="1">
      <formula>$B379=""</formula>
    </cfRule>
  </conditionalFormatting>
  <conditionalFormatting sqref="D375:H376">
    <cfRule type="expression" dxfId="15243" priority="15160" stopIfTrue="1">
      <formula>$B375=""</formula>
    </cfRule>
  </conditionalFormatting>
  <conditionalFormatting sqref="J375:M378">
    <cfRule type="expression" dxfId="15242" priority="15159" stopIfTrue="1">
      <formula>$B375=""</formula>
    </cfRule>
  </conditionalFormatting>
  <conditionalFormatting sqref="J379:M379">
    <cfRule type="expression" dxfId="15241" priority="15158" stopIfTrue="1">
      <formula>$B379=""</formula>
    </cfRule>
  </conditionalFormatting>
  <conditionalFormatting sqref="I380">
    <cfRule type="expression" dxfId="15240" priority="15157" stopIfTrue="1">
      <formula>$B380=""</formula>
    </cfRule>
  </conditionalFormatting>
  <conditionalFormatting sqref="I380">
    <cfRule type="expression" dxfId="15239" priority="15156" stopIfTrue="1">
      <formula>$B380=""</formula>
    </cfRule>
  </conditionalFormatting>
  <conditionalFormatting sqref="I380">
    <cfRule type="expression" dxfId="15238" priority="15155" stopIfTrue="1">
      <formula>$B380=""</formula>
    </cfRule>
  </conditionalFormatting>
  <conditionalFormatting sqref="D380:H380">
    <cfRule type="expression" dxfId="15237" priority="15154" stopIfTrue="1">
      <formula>$B380=""</formula>
    </cfRule>
  </conditionalFormatting>
  <conditionalFormatting sqref="J380:M380">
    <cfRule type="expression" dxfId="15236" priority="15153" stopIfTrue="1">
      <formula>$B380=""</formula>
    </cfRule>
  </conditionalFormatting>
  <conditionalFormatting sqref="I380">
    <cfRule type="expression" dxfId="15235" priority="15152" stopIfTrue="1">
      <formula>$B380=""</formula>
    </cfRule>
  </conditionalFormatting>
  <conditionalFormatting sqref="I380">
    <cfRule type="expression" dxfId="15234" priority="15151" stopIfTrue="1">
      <formula>$B380=""</formula>
    </cfRule>
  </conditionalFormatting>
  <conditionalFormatting sqref="I368:I384">
    <cfRule type="expression" dxfId="15233" priority="15150" stopIfTrue="1">
      <formula>$B368=""</formula>
    </cfRule>
  </conditionalFormatting>
  <conditionalFormatting sqref="I368:I384">
    <cfRule type="expression" dxfId="15232" priority="15149" stopIfTrue="1">
      <formula>$B368=""</formula>
    </cfRule>
  </conditionalFormatting>
  <conditionalFormatting sqref="I368:I384">
    <cfRule type="expression" dxfId="15231" priority="15148" stopIfTrue="1">
      <formula>$B368=""</formula>
    </cfRule>
  </conditionalFormatting>
  <conditionalFormatting sqref="I368:I384">
    <cfRule type="expression" dxfId="15230" priority="15147" stopIfTrue="1">
      <formula>$B368=""</formula>
    </cfRule>
  </conditionalFormatting>
  <conditionalFormatting sqref="I368:I384">
    <cfRule type="expression" dxfId="15229" priority="15146" stopIfTrue="1">
      <formula>$B368=""</formula>
    </cfRule>
  </conditionalFormatting>
  <conditionalFormatting sqref="I375:I377">
    <cfRule type="expression" dxfId="15228" priority="15145" stopIfTrue="1">
      <formula>$B375=""</formula>
    </cfRule>
  </conditionalFormatting>
  <conditionalFormatting sqref="I375:I377">
    <cfRule type="expression" dxfId="15227" priority="15144" stopIfTrue="1">
      <formula>$B375=""</formula>
    </cfRule>
  </conditionalFormatting>
  <conditionalFormatting sqref="I375:I377">
    <cfRule type="expression" dxfId="15226" priority="15143" stopIfTrue="1">
      <formula>$B375=""</formula>
    </cfRule>
  </conditionalFormatting>
  <conditionalFormatting sqref="I368:I384">
    <cfRule type="expression" dxfId="15225" priority="15142" stopIfTrue="1">
      <formula>$B368=""</formula>
    </cfRule>
  </conditionalFormatting>
  <conditionalFormatting sqref="I368:I384">
    <cfRule type="expression" dxfId="15224" priority="15141" stopIfTrue="1">
      <formula>$B368=""</formula>
    </cfRule>
  </conditionalFormatting>
  <conditionalFormatting sqref="I368:I384">
    <cfRule type="expression" dxfId="15223" priority="15140" stopIfTrue="1">
      <formula>$B368=""</formula>
    </cfRule>
  </conditionalFormatting>
  <conditionalFormatting sqref="I368:I384">
    <cfRule type="expression" dxfId="15222" priority="15139" stopIfTrue="1">
      <formula>$B368=""</formula>
    </cfRule>
  </conditionalFormatting>
  <conditionalFormatting sqref="I368:I384">
    <cfRule type="expression" dxfId="15221" priority="15138" stopIfTrue="1">
      <formula>$B368=""</formula>
    </cfRule>
  </conditionalFormatting>
  <conditionalFormatting sqref="I368:I384">
    <cfRule type="expression" dxfId="15220" priority="15137" stopIfTrue="1">
      <formula>$B368=""</formula>
    </cfRule>
  </conditionalFormatting>
  <conditionalFormatting sqref="I368:I384">
    <cfRule type="expression" dxfId="15219" priority="15136" stopIfTrue="1">
      <formula>$B368=""</formula>
    </cfRule>
  </conditionalFormatting>
  <conditionalFormatting sqref="I368:I384">
    <cfRule type="expression" dxfId="15218" priority="15135" stopIfTrue="1">
      <formula>$B368=""</formula>
    </cfRule>
  </conditionalFormatting>
  <conditionalFormatting sqref="J380:M380">
    <cfRule type="expression" dxfId="15217" priority="15134" stopIfTrue="1">
      <formula>$B380=""</formula>
    </cfRule>
  </conditionalFormatting>
  <conditionalFormatting sqref="J381:M381">
    <cfRule type="expression" dxfId="15216" priority="15133" stopIfTrue="1">
      <formula>$B381=""</formula>
    </cfRule>
  </conditionalFormatting>
  <conditionalFormatting sqref="J380:M380">
    <cfRule type="expression" dxfId="15215" priority="15132" stopIfTrue="1">
      <formula>$B380=""</formula>
    </cfRule>
  </conditionalFormatting>
  <conditionalFormatting sqref="J381:M381">
    <cfRule type="expression" dxfId="15214" priority="15131" stopIfTrue="1">
      <formula>$B381=""</formula>
    </cfRule>
  </conditionalFormatting>
  <conditionalFormatting sqref="I381:I387">
    <cfRule type="expression" dxfId="15213" priority="15130" stopIfTrue="1">
      <formula>$B381=""</formula>
    </cfRule>
  </conditionalFormatting>
  <conditionalFormatting sqref="I381:I387">
    <cfRule type="expression" dxfId="15212" priority="15129" stopIfTrue="1">
      <formula>$B381=""</formula>
    </cfRule>
  </conditionalFormatting>
  <conditionalFormatting sqref="I381:I387">
    <cfRule type="expression" dxfId="15211" priority="15128" stopIfTrue="1">
      <formula>$B381=""</formula>
    </cfRule>
  </conditionalFormatting>
  <conditionalFormatting sqref="I381:I387">
    <cfRule type="expression" dxfId="15210" priority="15127" stopIfTrue="1">
      <formula>$B381=""</formula>
    </cfRule>
  </conditionalFormatting>
  <conditionalFormatting sqref="I381:I387">
    <cfRule type="expression" dxfId="15209" priority="15126" stopIfTrue="1">
      <formula>$B381=""</formula>
    </cfRule>
  </conditionalFormatting>
  <conditionalFormatting sqref="I381:I387">
    <cfRule type="expression" dxfId="15208" priority="15125" stopIfTrue="1">
      <formula>$B381=""</formula>
    </cfRule>
  </conditionalFormatting>
  <conditionalFormatting sqref="I381:I387">
    <cfRule type="expression" dxfId="15207" priority="15124" stopIfTrue="1">
      <formula>$B381=""</formula>
    </cfRule>
  </conditionalFormatting>
  <conditionalFormatting sqref="I381:I387">
    <cfRule type="expression" dxfId="15206" priority="15123" stopIfTrue="1">
      <formula>$B381=""</formula>
    </cfRule>
  </conditionalFormatting>
  <conditionalFormatting sqref="I381:I387">
    <cfRule type="expression" dxfId="15205" priority="15122" stopIfTrue="1">
      <formula>$B381=""</formula>
    </cfRule>
  </conditionalFormatting>
  <conditionalFormatting sqref="I381:I387">
    <cfRule type="expression" dxfId="15204" priority="15121" stopIfTrue="1">
      <formula>$B381=""</formula>
    </cfRule>
  </conditionalFormatting>
  <conditionalFormatting sqref="I381:I387">
    <cfRule type="expression" dxfId="15203" priority="15120" stopIfTrue="1">
      <formula>$B381=""</formula>
    </cfRule>
  </conditionalFormatting>
  <conditionalFormatting sqref="I381:I387">
    <cfRule type="expression" dxfId="15202" priority="15119" stopIfTrue="1">
      <formula>$B381=""</formula>
    </cfRule>
  </conditionalFormatting>
  <conditionalFormatting sqref="I381:I387">
    <cfRule type="expression" dxfId="15201" priority="15118" stopIfTrue="1">
      <formula>$B381=""</formula>
    </cfRule>
  </conditionalFormatting>
  <conditionalFormatting sqref="I381:I387">
    <cfRule type="expression" dxfId="15200" priority="15117" stopIfTrue="1">
      <formula>$B381=""</formula>
    </cfRule>
  </conditionalFormatting>
  <conditionalFormatting sqref="I381:I387">
    <cfRule type="expression" dxfId="15199" priority="15116" stopIfTrue="1">
      <formula>$B381=""</formula>
    </cfRule>
  </conditionalFormatting>
  <conditionalFormatting sqref="I381:I387">
    <cfRule type="expression" dxfId="15198" priority="15115" stopIfTrue="1">
      <formula>$B381=""</formula>
    </cfRule>
  </conditionalFormatting>
  <conditionalFormatting sqref="I381:I387">
    <cfRule type="expression" dxfId="15197" priority="15114" stopIfTrue="1">
      <formula>$B381=""</formula>
    </cfRule>
  </conditionalFormatting>
  <conditionalFormatting sqref="I381:I387">
    <cfRule type="expression" dxfId="15196" priority="15113" stopIfTrue="1">
      <formula>$B381=""</formula>
    </cfRule>
  </conditionalFormatting>
  <conditionalFormatting sqref="I381:I387">
    <cfRule type="expression" dxfId="15195" priority="15112" stopIfTrue="1">
      <formula>$B381=""</formula>
    </cfRule>
  </conditionalFormatting>
  <conditionalFormatting sqref="D383:H395">
    <cfRule type="expression" dxfId="15194" priority="15111" stopIfTrue="1">
      <formula>$B383=""</formula>
    </cfRule>
  </conditionalFormatting>
  <conditionalFormatting sqref="I381:I426">
    <cfRule type="expression" dxfId="15193" priority="15110" stopIfTrue="1">
      <formula>$B381=""</formula>
    </cfRule>
  </conditionalFormatting>
  <conditionalFormatting sqref="I381:I426">
    <cfRule type="expression" dxfId="15192" priority="15109" stopIfTrue="1">
      <formula>$B381=""</formula>
    </cfRule>
  </conditionalFormatting>
  <conditionalFormatting sqref="I381:I426">
    <cfRule type="expression" dxfId="15191" priority="15108" stopIfTrue="1">
      <formula>$B381=""</formula>
    </cfRule>
  </conditionalFormatting>
  <conditionalFormatting sqref="J381:M387">
    <cfRule type="expression" dxfId="15190" priority="15107" stopIfTrue="1">
      <formula>$B381=""</formula>
    </cfRule>
  </conditionalFormatting>
  <conditionalFormatting sqref="D381:M387 I385:I388">
    <cfRule type="expression" dxfId="15189" priority="15106" stopIfTrue="1">
      <formula>$B381=""</formula>
    </cfRule>
  </conditionalFormatting>
  <conditionalFormatting sqref="D381:M387 I385:I388">
    <cfRule type="expression" dxfId="15188" priority="15105" stopIfTrue="1">
      <formula>$B381=""</formula>
    </cfRule>
  </conditionalFormatting>
  <conditionalFormatting sqref="I381:I388">
    <cfRule type="expression" dxfId="15187" priority="15104" stopIfTrue="1">
      <formula>$B381=""</formula>
    </cfRule>
  </conditionalFormatting>
  <conditionalFormatting sqref="D381:H381">
    <cfRule type="expression" dxfId="15186" priority="15103" stopIfTrue="1">
      <formula>$B381=""</formula>
    </cfRule>
  </conditionalFormatting>
  <conditionalFormatting sqref="D382:H386">
    <cfRule type="expression" dxfId="15185" priority="15102" stopIfTrue="1">
      <formula>$B382=""</formula>
    </cfRule>
  </conditionalFormatting>
  <conditionalFormatting sqref="J381:M384">
    <cfRule type="expression" dxfId="15184" priority="15101" stopIfTrue="1">
      <formula>$B381=""</formula>
    </cfRule>
  </conditionalFormatting>
  <conditionalFormatting sqref="J385:M386">
    <cfRule type="expression" dxfId="15183" priority="15100" stopIfTrue="1">
      <formula>$B385=""</formula>
    </cfRule>
  </conditionalFormatting>
  <conditionalFormatting sqref="D387:H387">
    <cfRule type="expression" dxfId="15182" priority="15099" stopIfTrue="1">
      <formula>$B387=""</formula>
    </cfRule>
  </conditionalFormatting>
  <conditionalFormatting sqref="J387:M387">
    <cfRule type="expression" dxfId="15181" priority="15098" stopIfTrue="1">
      <formula>$B387=""</formula>
    </cfRule>
  </conditionalFormatting>
  <conditionalFormatting sqref="D381:H382">
    <cfRule type="expression" dxfId="15180" priority="15097" stopIfTrue="1">
      <formula>$B381=""</formula>
    </cfRule>
  </conditionalFormatting>
  <conditionalFormatting sqref="J381:M384">
    <cfRule type="expression" dxfId="15179" priority="15096" stopIfTrue="1">
      <formula>$B381=""</formula>
    </cfRule>
  </conditionalFormatting>
  <conditionalFormatting sqref="J385:M385">
    <cfRule type="expression" dxfId="15178" priority="15095" stopIfTrue="1">
      <formula>$B385=""</formula>
    </cfRule>
  </conditionalFormatting>
  <conditionalFormatting sqref="I386">
    <cfRule type="expression" dxfId="15177" priority="15094" stopIfTrue="1">
      <formula>$B386=""</formula>
    </cfRule>
  </conditionalFormatting>
  <conditionalFormatting sqref="I386">
    <cfRule type="expression" dxfId="15176" priority="15093" stopIfTrue="1">
      <formula>$B386=""</formula>
    </cfRule>
  </conditionalFormatting>
  <conditionalFormatting sqref="I386">
    <cfRule type="expression" dxfId="15175" priority="15092" stopIfTrue="1">
      <formula>$B386=""</formula>
    </cfRule>
  </conditionalFormatting>
  <conditionalFormatting sqref="D386:H387">
    <cfRule type="expression" dxfId="15174" priority="15091" stopIfTrue="1">
      <formula>$B386=""</formula>
    </cfRule>
  </conditionalFormatting>
  <conditionalFormatting sqref="J386:M387">
    <cfRule type="expression" dxfId="15173" priority="15090" stopIfTrue="1">
      <formula>$B386=""</formula>
    </cfRule>
  </conditionalFormatting>
  <conditionalFormatting sqref="I386">
    <cfRule type="expression" dxfId="15172" priority="15089" stopIfTrue="1">
      <formula>$B386=""</formula>
    </cfRule>
  </conditionalFormatting>
  <conditionalFormatting sqref="I386">
    <cfRule type="expression" dxfId="15171" priority="15088" stopIfTrue="1">
      <formula>$B386=""</formula>
    </cfRule>
  </conditionalFormatting>
  <conditionalFormatting sqref="J387:M395">
    <cfRule type="expression" dxfId="15170" priority="15087" stopIfTrue="1">
      <formula>$B387=""</formula>
    </cfRule>
  </conditionalFormatting>
  <conditionalFormatting sqref="D387:M395 I396:I426">
    <cfRule type="expression" dxfId="15169" priority="15086" stopIfTrue="1">
      <formula>$B387=""</formula>
    </cfRule>
  </conditionalFormatting>
  <conditionalFormatting sqref="D387:M395 I396:I426">
    <cfRule type="expression" dxfId="15168" priority="15085" stopIfTrue="1">
      <formula>$B387=""</formula>
    </cfRule>
  </conditionalFormatting>
  <conditionalFormatting sqref="I387:I426">
    <cfRule type="expression" dxfId="15167" priority="15084" stopIfTrue="1">
      <formula>$B387=""</formula>
    </cfRule>
  </conditionalFormatting>
  <conditionalFormatting sqref="D387:H388">
    <cfRule type="expression" dxfId="15166" priority="15083" stopIfTrue="1">
      <formula>$B387=""</formula>
    </cfRule>
  </conditionalFormatting>
  <conditionalFormatting sqref="D389:H395">
    <cfRule type="expression" dxfId="15165" priority="15082" stopIfTrue="1">
      <formula>$B389=""</formula>
    </cfRule>
  </conditionalFormatting>
  <conditionalFormatting sqref="J387:M391">
    <cfRule type="expression" dxfId="15164" priority="15081" stopIfTrue="1">
      <formula>$B387=""</formula>
    </cfRule>
  </conditionalFormatting>
  <conditionalFormatting sqref="J392:M393">
    <cfRule type="expression" dxfId="15163" priority="15080" stopIfTrue="1">
      <formula>$B392=""</formula>
    </cfRule>
  </conditionalFormatting>
  <conditionalFormatting sqref="D388:H389">
    <cfRule type="expression" dxfId="15162" priority="15079" stopIfTrue="1">
      <formula>$B388=""</formula>
    </cfRule>
  </conditionalFormatting>
  <conditionalFormatting sqref="J388:M391">
    <cfRule type="expression" dxfId="15161" priority="15078" stopIfTrue="1">
      <formula>$B388=""</formula>
    </cfRule>
  </conditionalFormatting>
  <conditionalFormatting sqref="J392:M392">
    <cfRule type="expression" dxfId="15160" priority="15077" stopIfTrue="1">
      <formula>$B392=""</formula>
    </cfRule>
  </conditionalFormatting>
  <conditionalFormatting sqref="I393">
    <cfRule type="expression" dxfId="15159" priority="15076" stopIfTrue="1">
      <formula>$B393=""</formula>
    </cfRule>
  </conditionalFormatting>
  <conditionalFormatting sqref="I393">
    <cfRule type="expression" dxfId="15158" priority="15075" stopIfTrue="1">
      <formula>$B393=""</formula>
    </cfRule>
  </conditionalFormatting>
  <conditionalFormatting sqref="I393">
    <cfRule type="expression" dxfId="15157" priority="15074" stopIfTrue="1">
      <formula>$B393=""</formula>
    </cfRule>
  </conditionalFormatting>
  <conditionalFormatting sqref="D393:H393">
    <cfRule type="expression" dxfId="15156" priority="15073" stopIfTrue="1">
      <formula>$B393=""</formula>
    </cfRule>
  </conditionalFormatting>
  <conditionalFormatting sqref="J393:M393">
    <cfRule type="expression" dxfId="15155" priority="15072" stopIfTrue="1">
      <formula>$B393=""</formula>
    </cfRule>
  </conditionalFormatting>
  <conditionalFormatting sqref="I393">
    <cfRule type="expression" dxfId="15154" priority="15071" stopIfTrue="1">
      <formula>$B393=""</formula>
    </cfRule>
  </conditionalFormatting>
  <conditionalFormatting sqref="I393">
    <cfRule type="expression" dxfId="15153" priority="15070" stopIfTrue="1">
      <formula>$B393=""</formula>
    </cfRule>
  </conditionalFormatting>
  <conditionalFormatting sqref="I381:I426">
    <cfRule type="expression" dxfId="15152" priority="15069" stopIfTrue="1">
      <formula>$B381=""</formula>
    </cfRule>
  </conditionalFormatting>
  <conditionalFormatting sqref="I381:I426">
    <cfRule type="expression" dxfId="15151" priority="15068" stopIfTrue="1">
      <formula>$B381=""</formula>
    </cfRule>
  </conditionalFormatting>
  <conditionalFormatting sqref="I381:I426">
    <cfRule type="expression" dxfId="15150" priority="15067" stopIfTrue="1">
      <formula>$B381=""</formula>
    </cfRule>
  </conditionalFormatting>
  <conditionalFormatting sqref="I381:I426">
    <cfRule type="expression" dxfId="15149" priority="15066" stopIfTrue="1">
      <formula>$B381=""</formula>
    </cfRule>
  </conditionalFormatting>
  <conditionalFormatting sqref="I381:I426">
    <cfRule type="expression" dxfId="15148" priority="15065" stopIfTrue="1">
      <formula>$B381=""</formula>
    </cfRule>
  </conditionalFormatting>
  <conditionalFormatting sqref="I388:I426">
    <cfRule type="expression" dxfId="15147" priority="15064" stopIfTrue="1">
      <formula>$B388=""</formula>
    </cfRule>
  </conditionalFormatting>
  <conditionalFormatting sqref="I388:I426">
    <cfRule type="expression" dxfId="15146" priority="15063" stopIfTrue="1">
      <formula>$B388=""</formula>
    </cfRule>
  </conditionalFormatting>
  <conditionalFormatting sqref="I388:I426">
    <cfRule type="expression" dxfId="15145" priority="15062" stopIfTrue="1">
      <formula>$B388=""</formula>
    </cfRule>
  </conditionalFormatting>
  <conditionalFormatting sqref="I381:I426">
    <cfRule type="expression" dxfId="15144" priority="15061" stopIfTrue="1">
      <formula>$B381=""</formula>
    </cfRule>
  </conditionalFormatting>
  <conditionalFormatting sqref="I381:I426">
    <cfRule type="expression" dxfId="15143" priority="15060" stopIfTrue="1">
      <formula>$B381=""</formula>
    </cfRule>
  </conditionalFormatting>
  <conditionalFormatting sqref="I381:I426">
    <cfRule type="expression" dxfId="15142" priority="15059" stopIfTrue="1">
      <formula>$B381=""</formula>
    </cfRule>
  </conditionalFormatting>
  <conditionalFormatting sqref="I381:I426">
    <cfRule type="expression" dxfId="15141" priority="15058" stopIfTrue="1">
      <formula>$B381=""</formula>
    </cfRule>
  </conditionalFormatting>
  <conditionalFormatting sqref="I381:I426">
    <cfRule type="expression" dxfId="15140" priority="15057" stopIfTrue="1">
      <formula>$B381=""</formula>
    </cfRule>
  </conditionalFormatting>
  <conditionalFormatting sqref="I381:I426">
    <cfRule type="expression" dxfId="15139" priority="15056" stopIfTrue="1">
      <formula>$B381=""</formula>
    </cfRule>
  </conditionalFormatting>
  <conditionalFormatting sqref="I381:I426">
    <cfRule type="expression" dxfId="15138" priority="15055" stopIfTrue="1">
      <formula>$B381=""</formula>
    </cfRule>
  </conditionalFormatting>
  <conditionalFormatting sqref="I381:I426">
    <cfRule type="expression" dxfId="15137" priority="15054" stopIfTrue="1">
      <formula>$B381=""</formula>
    </cfRule>
  </conditionalFormatting>
  <conditionalFormatting sqref="J393:M393">
    <cfRule type="expression" dxfId="15136" priority="15053" stopIfTrue="1">
      <formula>$B393=""</formula>
    </cfRule>
  </conditionalFormatting>
  <conditionalFormatting sqref="J394:M395">
    <cfRule type="expression" dxfId="15135" priority="15052" stopIfTrue="1">
      <formula>$B394=""</formula>
    </cfRule>
  </conditionalFormatting>
  <conditionalFormatting sqref="J393:M393">
    <cfRule type="expression" dxfId="15134" priority="15051" stopIfTrue="1">
      <formula>$B393=""</formula>
    </cfRule>
  </conditionalFormatting>
  <conditionalFormatting sqref="J394:M394">
    <cfRule type="expression" dxfId="15133" priority="15050" stopIfTrue="1">
      <formula>$B394=""</formula>
    </cfRule>
  </conditionalFormatting>
  <conditionalFormatting sqref="I395">
    <cfRule type="expression" dxfId="15132" priority="15049" stopIfTrue="1">
      <formula>$B395=""</formula>
    </cfRule>
  </conditionalFormatting>
  <conditionalFormatting sqref="I395">
    <cfRule type="expression" dxfId="15131" priority="15048" stopIfTrue="1">
      <formula>$B395=""</formula>
    </cfRule>
  </conditionalFormatting>
  <conditionalFormatting sqref="I395">
    <cfRule type="expression" dxfId="15130" priority="15047" stopIfTrue="1">
      <formula>$B395=""</formula>
    </cfRule>
  </conditionalFormatting>
  <conditionalFormatting sqref="D395:H395">
    <cfRule type="expression" dxfId="15129" priority="15046" stopIfTrue="1">
      <formula>$B395=""</formula>
    </cfRule>
  </conditionalFormatting>
  <conditionalFormatting sqref="J395:M395">
    <cfRule type="expression" dxfId="15128" priority="15045" stopIfTrue="1">
      <formula>$B395=""</formula>
    </cfRule>
  </conditionalFormatting>
  <conditionalFormatting sqref="I395">
    <cfRule type="expression" dxfId="15127" priority="15044" stopIfTrue="1">
      <formula>$B395=""</formula>
    </cfRule>
  </conditionalFormatting>
  <conditionalFormatting sqref="I395">
    <cfRule type="expression" dxfId="15126" priority="15043" stopIfTrue="1">
      <formula>$B395=""</formula>
    </cfRule>
  </conditionalFormatting>
  <conditionalFormatting sqref="I395:I426">
    <cfRule type="expression" dxfId="15125" priority="15042" stopIfTrue="1">
      <formula>$B395=""</formula>
    </cfRule>
  </conditionalFormatting>
  <conditionalFormatting sqref="I395:I426">
    <cfRule type="expression" dxfId="15124" priority="15041" stopIfTrue="1">
      <formula>$B395=""</formula>
    </cfRule>
  </conditionalFormatting>
  <conditionalFormatting sqref="I395:I426">
    <cfRule type="expression" dxfId="15123" priority="15040" stopIfTrue="1">
      <formula>$B395=""</formula>
    </cfRule>
  </conditionalFormatting>
  <conditionalFormatting sqref="I395:I426">
    <cfRule type="expression" dxfId="15122" priority="15039" stopIfTrue="1">
      <formula>$B395=""</formula>
    </cfRule>
  </conditionalFormatting>
  <conditionalFormatting sqref="I395:I426">
    <cfRule type="expression" dxfId="15121" priority="15038" stopIfTrue="1">
      <formula>$B395=""</formula>
    </cfRule>
  </conditionalFormatting>
  <conditionalFormatting sqref="I395:I426">
    <cfRule type="expression" dxfId="15120" priority="15037" stopIfTrue="1">
      <formula>$B395=""</formula>
    </cfRule>
  </conditionalFormatting>
  <conditionalFormatting sqref="I395:I426">
    <cfRule type="expression" dxfId="15119" priority="15036" stopIfTrue="1">
      <formula>$B395=""</formula>
    </cfRule>
  </conditionalFormatting>
  <conditionalFormatting sqref="I395:I426">
    <cfRule type="expression" dxfId="15118" priority="15035" stopIfTrue="1">
      <formula>$B395=""</formula>
    </cfRule>
  </conditionalFormatting>
  <conditionalFormatting sqref="I395:I426">
    <cfRule type="expression" dxfId="15117" priority="15034" stopIfTrue="1">
      <formula>$B395=""</formula>
    </cfRule>
  </conditionalFormatting>
  <conditionalFormatting sqref="I395:I426">
    <cfRule type="expression" dxfId="15116" priority="15033" stopIfTrue="1">
      <formula>$B395=""</formula>
    </cfRule>
  </conditionalFormatting>
  <conditionalFormatting sqref="I395:I426">
    <cfRule type="expression" dxfId="15115" priority="15032" stopIfTrue="1">
      <formula>$B395=""</formula>
    </cfRule>
  </conditionalFormatting>
  <conditionalFormatting sqref="I395:I426">
    <cfRule type="expression" dxfId="15114" priority="15031" stopIfTrue="1">
      <formula>$B395=""</formula>
    </cfRule>
  </conditionalFormatting>
  <conditionalFormatting sqref="I395:I426">
    <cfRule type="expression" dxfId="15113" priority="15030" stopIfTrue="1">
      <formula>$B395=""</formula>
    </cfRule>
  </conditionalFormatting>
  <conditionalFormatting sqref="I395:I426">
    <cfRule type="expression" dxfId="15112" priority="15029" stopIfTrue="1">
      <formula>$B395=""</formula>
    </cfRule>
  </conditionalFormatting>
  <conditionalFormatting sqref="I395:I426">
    <cfRule type="expression" dxfId="15111" priority="15028" stopIfTrue="1">
      <formula>$B395=""</formula>
    </cfRule>
  </conditionalFormatting>
  <conditionalFormatting sqref="I395:I426">
    <cfRule type="expression" dxfId="15110" priority="15027" stopIfTrue="1">
      <formula>$B395=""</formula>
    </cfRule>
  </conditionalFormatting>
  <conditionalFormatting sqref="I395:I426">
    <cfRule type="expression" dxfId="15109" priority="15026" stopIfTrue="1">
      <formula>$B395=""</formula>
    </cfRule>
  </conditionalFormatting>
  <conditionalFormatting sqref="I395:I426">
    <cfRule type="expression" dxfId="15108" priority="15025" stopIfTrue="1">
      <formula>$B395=""</formula>
    </cfRule>
  </conditionalFormatting>
  <conditionalFormatting sqref="I395:I426">
    <cfRule type="expression" dxfId="15107" priority="15024" stopIfTrue="1">
      <formula>$B395=""</formula>
    </cfRule>
  </conditionalFormatting>
  <conditionalFormatting sqref="D397:H407">
    <cfRule type="expression" dxfId="15106" priority="15023" stopIfTrue="1">
      <formula>$B397=""</formula>
    </cfRule>
  </conditionalFormatting>
  <conditionalFormatting sqref="I395:I426">
    <cfRule type="expression" dxfId="15105" priority="15022" stopIfTrue="1">
      <formula>$B395=""</formula>
    </cfRule>
  </conditionalFormatting>
  <conditionalFormatting sqref="I395:I426">
    <cfRule type="expression" dxfId="15104" priority="15021" stopIfTrue="1">
      <formula>$B395=""</formula>
    </cfRule>
  </conditionalFormatting>
  <conditionalFormatting sqref="I395:I426">
    <cfRule type="expression" dxfId="15103" priority="15020" stopIfTrue="1">
      <formula>$B395=""</formula>
    </cfRule>
  </conditionalFormatting>
  <conditionalFormatting sqref="J395:M401 K402:K405">
    <cfRule type="expression" dxfId="15102" priority="15019" stopIfTrue="1">
      <formula>$B395=""</formula>
    </cfRule>
  </conditionalFormatting>
  <conditionalFormatting sqref="K402:K405 D395:M401 I399:I426">
    <cfRule type="expression" dxfId="15101" priority="15018" stopIfTrue="1">
      <formula>$B395=""</formula>
    </cfRule>
  </conditionalFormatting>
  <conditionalFormatting sqref="K402:K405 D395:M401 I399:I426">
    <cfRule type="expression" dxfId="15100" priority="15017" stopIfTrue="1">
      <formula>$B395=""</formula>
    </cfRule>
  </conditionalFormatting>
  <conditionalFormatting sqref="I395:I426">
    <cfRule type="expression" dxfId="15099" priority="15016" stopIfTrue="1">
      <formula>$B395=""</formula>
    </cfRule>
  </conditionalFormatting>
  <conditionalFormatting sqref="D395:H395">
    <cfRule type="expression" dxfId="15098" priority="15015" stopIfTrue="1">
      <formula>$B395=""</formula>
    </cfRule>
  </conditionalFormatting>
  <conditionalFormatting sqref="D396:H400">
    <cfRule type="expression" dxfId="15097" priority="15014" stopIfTrue="1">
      <formula>$B396=""</formula>
    </cfRule>
  </conditionalFormatting>
  <conditionalFormatting sqref="J395:M398 K399:K405">
    <cfRule type="expression" dxfId="15096" priority="15013" stopIfTrue="1">
      <formula>$B395=""</formula>
    </cfRule>
  </conditionalFormatting>
  <conditionalFormatting sqref="J399:M400 K401:K402">
    <cfRule type="expression" dxfId="15095" priority="15012" stopIfTrue="1">
      <formula>$B399=""</formula>
    </cfRule>
  </conditionalFormatting>
  <conditionalFormatting sqref="D401:H401">
    <cfRule type="expression" dxfId="15094" priority="15011" stopIfTrue="1">
      <formula>$B401=""</formula>
    </cfRule>
  </conditionalFormatting>
  <conditionalFormatting sqref="J401:M401">
    <cfRule type="expression" dxfId="15093" priority="15010" stopIfTrue="1">
      <formula>$B401=""</formula>
    </cfRule>
  </conditionalFormatting>
  <conditionalFormatting sqref="D395:H396">
    <cfRule type="expression" dxfId="15092" priority="15009" stopIfTrue="1">
      <formula>$B395=""</formula>
    </cfRule>
  </conditionalFormatting>
  <conditionalFormatting sqref="J395:M398 K399:K405">
    <cfRule type="expression" dxfId="15091" priority="15008" stopIfTrue="1">
      <formula>$B395=""</formula>
    </cfRule>
  </conditionalFormatting>
  <conditionalFormatting sqref="J399:M399">
    <cfRule type="expression" dxfId="15090" priority="15007" stopIfTrue="1">
      <formula>$B399=""</formula>
    </cfRule>
  </conditionalFormatting>
  <conditionalFormatting sqref="I400">
    <cfRule type="expression" dxfId="15089" priority="15006" stopIfTrue="1">
      <formula>$B400=""</formula>
    </cfRule>
  </conditionalFormatting>
  <conditionalFormatting sqref="I400">
    <cfRule type="expression" dxfId="15088" priority="15005" stopIfTrue="1">
      <formula>$B400=""</formula>
    </cfRule>
  </conditionalFormatting>
  <conditionalFormatting sqref="I400">
    <cfRule type="expression" dxfId="15087" priority="15004" stopIfTrue="1">
      <formula>$B400=""</formula>
    </cfRule>
  </conditionalFormatting>
  <conditionalFormatting sqref="D400:H401">
    <cfRule type="expression" dxfId="15086" priority="15003" stopIfTrue="1">
      <formula>$B400=""</formula>
    </cfRule>
  </conditionalFormatting>
  <conditionalFormatting sqref="J400:M401 K402">
    <cfRule type="expression" dxfId="15085" priority="15002" stopIfTrue="1">
      <formula>$B400=""</formula>
    </cfRule>
  </conditionalFormatting>
  <conditionalFormatting sqref="I400">
    <cfRule type="expression" dxfId="15084" priority="15001" stopIfTrue="1">
      <formula>$B400=""</formula>
    </cfRule>
  </conditionalFormatting>
  <conditionalFormatting sqref="I400">
    <cfRule type="expression" dxfId="15083" priority="15000" stopIfTrue="1">
      <formula>$B400=""</formula>
    </cfRule>
  </conditionalFormatting>
  <conditionalFormatting sqref="J401:M407">
    <cfRule type="expression" dxfId="15082" priority="14999" stopIfTrue="1">
      <formula>$B401=""</formula>
    </cfRule>
  </conditionalFormatting>
  <conditionalFormatting sqref="D401:M407 I406:I426">
    <cfRule type="expression" dxfId="15081" priority="14998" stopIfTrue="1">
      <formula>$B401=""</formula>
    </cfRule>
  </conditionalFormatting>
  <conditionalFormatting sqref="D401:M407 I406:I426">
    <cfRule type="expression" dxfId="15080" priority="14997" stopIfTrue="1">
      <formula>$B401=""</formula>
    </cfRule>
  </conditionalFormatting>
  <conditionalFormatting sqref="I401:I426">
    <cfRule type="expression" dxfId="15079" priority="14996" stopIfTrue="1">
      <formula>$B401=""</formula>
    </cfRule>
  </conditionalFormatting>
  <conditionalFormatting sqref="D401:H402">
    <cfRule type="expression" dxfId="15078" priority="14995" stopIfTrue="1">
      <formula>$B401=""</formula>
    </cfRule>
  </conditionalFormatting>
  <conditionalFormatting sqref="D403:H407">
    <cfRule type="expression" dxfId="15077" priority="14994" stopIfTrue="1">
      <formula>$B403=""</formula>
    </cfRule>
  </conditionalFormatting>
  <conditionalFormatting sqref="J401:M405">
    <cfRule type="expression" dxfId="15076" priority="14993" stopIfTrue="1">
      <formula>$B401=""</formula>
    </cfRule>
  </conditionalFormatting>
  <conditionalFormatting sqref="J406:M407">
    <cfRule type="expression" dxfId="15075" priority="14992" stopIfTrue="1">
      <formula>$B406=""</formula>
    </cfRule>
  </conditionalFormatting>
  <conditionalFormatting sqref="D402:H403">
    <cfRule type="expression" dxfId="15074" priority="14991" stopIfTrue="1">
      <formula>$B402=""</formula>
    </cfRule>
  </conditionalFormatting>
  <conditionalFormatting sqref="J402:M405">
    <cfRule type="expression" dxfId="15073" priority="14990" stopIfTrue="1">
      <formula>$B402=""</formula>
    </cfRule>
  </conditionalFormatting>
  <conditionalFormatting sqref="J406:M406">
    <cfRule type="expression" dxfId="15072" priority="14989" stopIfTrue="1">
      <formula>$B406=""</formula>
    </cfRule>
  </conditionalFormatting>
  <conditionalFormatting sqref="I407">
    <cfRule type="expression" dxfId="15071" priority="14988" stopIfTrue="1">
      <formula>$B407=""</formula>
    </cfRule>
  </conditionalFormatting>
  <conditionalFormatting sqref="I407">
    <cfRule type="expression" dxfId="15070" priority="14987" stopIfTrue="1">
      <formula>$B407=""</formula>
    </cfRule>
  </conditionalFormatting>
  <conditionalFormatting sqref="I407">
    <cfRule type="expression" dxfId="15069" priority="14986" stopIfTrue="1">
      <formula>$B407=""</formula>
    </cfRule>
  </conditionalFormatting>
  <conditionalFormatting sqref="D407:H407">
    <cfRule type="expression" dxfId="15068" priority="14985" stopIfTrue="1">
      <formula>$B407=""</formula>
    </cfRule>
  </conditionalFormatting>
  <conditionalFormatting sqref="J407:M407">
    <cfRule type="expression" dxfId="15067" priority="14984" stopIfTrue="1">
      <formula>$B407=""</formula>
    </cfRule>
  </conditionalFormatting>
  <conditionalFormatting sqref="I407">
    <cfRule type="expression" dxfId="15066" priority="14983" stopIfTrue="1">
      <formula>$B407=""</formula>
    </cfRule>
  </conditionalFormatting>
  <conditionalFormatting sqref="I407">
    <cfRule type="expression" dxfId="15065" priority="14982" stopIfTrue="1">
      <formula>$B407=""</formula>
    </cfRule>
  </conditionalFormatting>
  <conditionalFormatting sqref="I395:I426">
    <cfRule type="expression" dxfId="15064" priority="14981" stopIfTrue="1">
      <formula>$B395=""</formula>
    </cfRule>
  </conditionalFormatting>
  <conditionalFormatting sqref="I395:I426">
    <cfRule type="expression" dxfId="15063" priority="14980" stopIfTrue="1">
      <formula>$B395=""</formula>
    </cfRule>
  </conditionalFormatting>
  <conditionalFormatting sqref="I395:I426">
    <cfRule type="expression" dxfId="15062" priority="14979" stopIfTrue="1">
      <formula>$B395=""</formula>
    </cfRule>
  </conditionalFormatting>
  <conditionalFormatting sqref="I395:I426">
    <cfRule type="expression" dxfId="15061" priority="14978" stopIfTrue="1">
      <formula>$B395=""</formula>
    </cfRule>
  </conditionalFormatting>
  <conditionalFormatting sqref="I395:I426">
    <cfRule type="expression" dxfId="15060" priority="14977" stopIfTrue="1">
      <formula>$B395=""</formula>
    </cfRule>
  </conditionalFormatting>
  <conditionalFormatting sqref="I402:I426">
    <cfRule type="expression" dxfId="15059" priority="14976" stopIfTrue="1">
      <formula>$B402=""</formula>
    </cfRule>
  </conditionalFormatting>
  <conditionalFormatting sqref="I402:I426">
    <cfRule type="expression" dxfId="15058" priority="14975" stopIfTrue="1">
      <formula>$B402=""</formula>
    </cfRule>
  </conditionalFormatting>
  <conditionalFormatting sqref="I402:I426">
    <cfRule type="expression" dxfId="15057" priority="14974" stopIfTrue="1">
      <formula>$B402=""</formula>
    </cfRule>
  </conditionalFormatting>
  <conditionalFormatting sqref="I395:I426">
    <cfRule type="expression" dxfId="15056" priority="14973" stopIfTrue="1">
      <formula>$B395=""</formula>
    </cfRule>
  </conditionalFormatting>
  <conditionalFormatting sqref="I395:I426">
    <cfRule type="expression" dxfId="15055" priority="14972" stopIfTrue="1">
      <formula>$B395=""</formula>
    </cfRule>
  </conditionalFormatting>
  <conditionalFormatting sqref="I395:I426">
    <cfRule type="expression" dxfId="15054" priority="14971" stopIfTrue="1">
      <formula>$B395=""</formula>
    </cfRule>
  </conditionalFormatting>
  <conditionalFormatting sqref="I395:I426">
    <cfRule type="expression" dxfId="15053" priority="14970" stopIfTrue="1">
      <formula>$B395=""</formula>
    </cfRule>
  </conditionalFormatting>
  <conditionalFormatting sqref="I395:I426">
    <cfRule type="expression" dxfId="15052" priority="14969" stopIfTrue="1">
      <formula>$B395=""</formula>
    </cfRule>
  </conditionalFormatting>
  <conditionalFormatting sqref="I395:I426">
    <cfRule type="expression" dxfId="15051" priority="14968" stopIfTrue="1">
      <formula>$B395=""</formula>
    </cfRule>
  </conditionalFormatting>
  <conditionalFormatting sqref="I395:I426">
    <cfRule type="expression" dxfId="15050" priority="14967" stopIfTrue="1">
      <formula>$B395=""</formula>
    </cfRule>
  </conditionalFormatting>
  <conditionalFormatting sqref="I395:I426">
    <cfRule type="expression" dxfId="15049" priority="14966" stopIfTrue="1">
      <formula>$B395=""</formula>
    </cfRule>
  </conditionalFormatting>
  <conditionalFormatting sqref="J407:M407">
    <cfRule type="expression" dxfId="15048" priority="14965" stopIfTrue="1">
      <formula>$B407=""</formula>
    </cfRule>
  </conditionalFormatting>
  <conditionalFormatting sqref="J407:M407">
    <cfRule type="expression" dxfId="15047" priority="14964" stopIfTrue="1">
      <formula>$B407=""</formula>
    </cfRule>
  </conditionalFormatting>
  <conditionalFormatting sqref="I196:I200">
    <cfRule type="expression" dxfId="15046" priority="14963" stopIfTrue="1">
      <formula>$B196=""</formula>
    </cfRule>
  </conditionalFormatting>
  <conditionalFormatting sqref="I196:I200">
    <cfRule type="expression" dxfId="15045" priority="14962" stopIfTrue="1">
      <formula>$B196=""</formula>
    </cfRule>
  </conditionalFormatting>
  <conditionalFormatting sqref="I196:I200">
    <cfRule type="expression" dxfId="15044" priority="14961" stopIfTrue="1">
      <formula>$B196=""</formula>
    </cfRule>
  </conditionalFormatting>
  <conditionalFormatting sqref="I196:I200">
    <cfRule type="expression" dxfId="15043" priority="14960" stopIfTrue="1">
      <formula>$B196=""</formula>
    </cfRule>
  </conditionalFormatting>
  <conditionalFormatting sqref="I196:I200">
    <cfRule type="expression" dxfId="15042" priority="14959" stopIfTrue="1">
      <formula>$B196=""</formula>
    </cfRule>
  </conditionalFormatting>
  <conditionalFormatting sqref="I209:I212">
    <cfRule type="expression" dxfId="15041" priority="14958" stopIfTrue="1">
      <formula>$B209=""</formula>
    </cfRule>
  </conditionalFormatting>
  <conditionalFormatting sqref="I209:I212">
    <cfRule type="expression" dxfId="15040" priority="14957" stopIfTrue="1">
      <formula>$B209=""</formula>
    </cfRule>
  </conditionalFormatting>
  <conditionalFormatting sqref="I209:I212">
    <cfRule type="expression" dxfId="15039" priority="14956" stopIfTrue="1">
      <formula>$B209=""</formula>
    </cfRule>
  </conditionalFormatting>
  <conditionalFormatting sqref="I209:I212">
    <cfRule type="expression" dxfId="15038" priority="14955" stopIfTrue="1">
      <formula>$B209=""</formula>
    </cfRule>
  </conditionalFormatting>
  <conditionalFormatting sqref="I209:I212">
    <cfRule type="expression" dxfId="15037" priority="14954" stopIfTrue="1">
      <formula>$B209=""</formula>
    </cfRule>
  </conditionalFormatting>
  <conditionalFormatting sqref="I209:I212">
    <cfRule type="expression" dxfId="15036" priority="14953" stopIfTrue="1">
      <formula>$B209=""</formula>
    </cfRule>
  </conditionalFormatting>
  <conditionalFormatting sqref="I209:I212">
    <cfRule type="expression" dxfId="15035" priority="14952" stopIfTrue="1">
      <formula>$B209=""</formula>
    </cfRule>
  </conditionalFormatting>
  <conditionalFormatting sqref="I209:I212">
    <cfRule type="expression" dxfId="15034" priority="14951" stopIfTrue="1">
      <formula>$B209=""</formula>
    </cfRule>
  </conditionalFormatting>
  <conditionalFormatting sqref="I209:I212">
    <cfRule type="expression" dxfId="15033" priority="14950" stopIfTrue="1">
      <formula>$B209=""</formula>
    </cfRule>
  </conditionalFormatting>
  <conditionalFormatting sqref="I209:I212">
    <cfRule type="expression" dxfId="15032" priority="14949" stopIfTrue="1">
      <formula>$B209=""</formula>
    </cfRule>
  </conditionalFormatting>
  <conditionalFormatting sqref="I209:I212">
    <cfRule type="expression" dxfId="15031" priority="14948" stopIfTrue="1">
      <formula>$B209=""</formula>
    </cfRule>
  </conditionalFormatting>
  <conditionalFormatting sqref="I209:I212">
    <cfRule type="expression" dxfId="15030" priority="14947" stopIfTrue="1">
      <formula>$B209=""</formula>
    </cfRule>
  </conditionalFormatting>
  <conditionalFormatting sqref="I209:I212">
    <cfRule type="expression" dxfId="15029" priority="14946" stopIfTrue="1">
      <formula>$B209=""</formula>
    </cfRule>
  </conditionalFormatting>
  <conditionalFormatting sqref="I209:I212">
    <cfRule type="expression" dxfId="15028" priority="14945" stopIfTrue="1">
      <formula>$B209=""</formula>
    </cfRule>
  </conditionalFormatting>
  <conditionalFormatting sqref="I209:I212">
    <cfRule type="expression" dxfId="15027" priority="14944" stopIfTrue="1">
      <formula>$B209=""</formula>
    </cfRule>
  </conditionalFormatting>
  <conditionalFormatting sqref="I209:I212">
    <cfRule type="expression" dxfId="15026" priority="14943" stopIfTrue="1">
      <formula>$B209=""</formula>
    </cfRule>
  </conditionalFormatting>
  <conditionalFormatting sqref="I209:I212">
    <cfRule type="expression" dxfId="15025" priority="14942" stopIfTrue="1">
      <formula>$B209=""</formula>
    </cfRule>
  </conditionalFormatting>
  <conditionalFormatting sqref="I209:I212">
    <cfRule type="expression" dxfId="15024" priority="14941" stopIfTrue="1">
      <formula>$B209=""</formula>
    </cfRule>
  </conditionalFormatting>
  <conditionalFormatting sqref="I209:I212">
    <cfRule type="expression" dxfId="15023" priority="14940" stopIfTrue="1">
      <formula>$B209=""</formula>
    </cfRule>
  </conditionalFormatting>
  <conditionalFormatting sqref="I209:I212">
    <cfRule type="expression" dxfId="15022" priority="14939" stopIfTrue="1">
      <formula>$B209=""</formula>
    </cfRule>
  </conditionalFormatting>
  <conditionalFormatting sqref="I209:I212">
    <cfRule type="expression" dxfId="15021" priority="14938" stopIfTrue="1">
      <formula>$B209=""</formula>
    </cfRule>
  </conditionalFormatting>
  <conditionalFormatting sqref="I209:I212">
    <cfRule type="expression" dxfId="15020" priority="14937" stopIfTrue="1">
      <formula>$B209=""</formula>
    </cfRule>
  </conditionalFormatting>
  <conditionalFormatting sqref="I209:I212">
    <cfRule type="expression" dxfId="15019" priority="14936" stopIfTrue="1">
      <formula>$B209=""</formula>
    </cfRule>
  </conditionalFormatting>
  <conditionalFormatting sqref="I209:I212">
    <cfRule type="expression" dxfId="15018" priority="14935" stopIfTrue="1">
      <formula>$B209=""</formula>
    </cfRule>
  </conditionalFormatting>
  <conditionalFormatting sqref="I209:I212">
    <cfRule type="expression" dxfId="15017" priority="14934" stopIfTrue="1">
      <formula>$B209=""</formula>
    </cfRule>
  </conditionalFormatting>
  <conditionalFormatting sqref="I209:I212">
    <cfRule type="expression" dxfId="15016" priority="14933" stopIfTrue="1">
      <formula>$B209=""</formula>
    </cfRule>
  </conditionalFormatting>
  <conditionalFormatting sqref="I209:I212">
    <cfRule type="expression" dxfId="15015" priority="14932" stopIfTrue="1">
      <formula>$B209=""</formula>
    </cfRule>
  </conditionalFormatting>
  <conditionalFormatting sqref="I209:I212">
    <cfRule type="expression" dxfId="15014" priority="14931" stopIfTrue="1">
      <formula>$B209=""</formula>
    </cfRule>
  </conditionalFormatting>
  <conditionalFormatting sqref="I209:I212">
    <cfRule type="expression" dxfId="15013" priority="14930" stopIfTrue="1">
      <formula>$B209=""</formula>
    </cfRule>
  </conditionalFormatting>
  <conditionalFormatting sqref="I209:I212">
    <cfRule type="expression" dxfId="15012" priority="14929" stopIfTrue="1">
      <formula>$B209=""</formula>
    </cfRule>
  </conditionalFormatting>
  <conditionalFormatting sqref="I209:I212">
    <cfRule type="expression" dxfId="15011" priority="14928" stopIfTrue="1">
      <formula>$B209=""</formula>
    </cfRule>
  </conditionalFormatting>
  <conditionalFormatting sqref="I209:I212">
    <cfRule type="expression" dxfId="15010" priority="14927" stopIfTrue="1">
      <formula>$B209=""</formula>
    </cfRule>
  </conditionalFormatting>
  <conditionalFormatting sqref="I209:I212">
    <cfRule type="expression" dxfId="15009" priority="14926" stopIfTrue="1">
      <formula>$B209=""</formula>
    </cfRule>
  </conditionalFormatting>
  <conditionalFormatting sqref="I209:I212">
    <cfRule type="expression" dxfId="15008" priority="14925" stopIfTrue="1">
      <formula>$B209=""</formula>
    </cfRule>
  </conditionalFormatting>
  <conditionalFormatting sqref="I209:I212">
    <cfRule type="expression" dxfId="15007" priority="14924" stopIfTrue="1">
      <formula>$B209=""</formula>
    </cfRule>
  </conditionalFormatting>
  <conditionalFormatting sqref="I209:I212">
    <cfRule type="expression" dxfId="15006" priority="14923" stopIfTrue="1">
      <formula>$B209=""</formula>
    </cfRule>
  </conditionalFormatting>
  <conditionalFormatting sqref="I209:I212">
    <cfRule type="expression" dxfId="15005" priority="14922" stopIfTrue="1">
      <formula>$B209=""</formula>
    </cfRule>
  </conditionalFormatting>
  <conditionalFormatting sqref="I209:I212">
    <cfRule type="expression" dxfId="15004" priority="14921" stopIfTrue="1">
      <formula>$B209=""</formula>
    </cfRule>
  </conditionalFormatting>
  <conditionalFormatting sqref="I209:I212">
    <cfRule type="expression" dxfId="15003" priority="14920" stopIfTrue="1">
      <formula>$B209=""</formula>
    </cfRule>
  </conditionalFormatting>
  <conditionalFormatting sqref="I209:I212">
    <cfRule type="expression" dxfId="15002" priority="14919" stopIfTrue="1">
      <formula>$B209=""</formula>
    </cfRule>
  </conditionalFormatting>
  <conditionalFormatting sqref="I209:I212">
    <cfRule type="expression" dxfId="15001" priority="14918" stopIfTrue="1">
      <formula>$B209=""</formula>
    </cfRule>
  </conditionalFormatting>
  <conditionalFormatting sqref="I213:I253">
    <cfRule type="expression" dxfId="15000" priority="14917" stopIfTrue="1">
      <formula>$B213=""</formula>
    </cfRule>
  </conditionalFormatting>
  <conditionalFormatting sqref="I213:I253">
    <cfRule type="expression" dxfId="14999" priority="14916" stopIfTrue="1">
      <formula>$B213=""</formula>
    </cfRule>
  </conditionalFormatting>
  <conditionalFormatting sqref="I213:I253">
    <cfRule type="expression" dxfId="14998" priority="14915" stopIfTrue="1">
      <formula>$B213=""</formula>
    </cfRule>
  </conditionalFormatting>
  <conditionalFormatting sqref="I213:I253">
    <cfRule type="expression" dxfId="14997" priority="14914" stopIfTrue="1">
      <formula>$B213=""</formula>
    </cfRule>
  </conditionalFormatting>
  <conditionalFormatting sqref="I213:I253">
    <cfRule type="expression" dxfId="14996" priority="14913" stopIfTrue="1">
      <formula>$B213=""</formula>
    </cfRule>
  </conditionalFormatting>
  <conditionalFormatting sqref="I213:I253">
    <cfRule type="expression" dxfId="14995" priority="14912" stopIfTrue="1">
      <formula>$B213=""</formula>
    </cfRule>
  </conditionalFormatting>
  <conditionalFormatting sqref="I213:I253">
    <cfRule type="expression" dxfId="14994" priority="14911" stopIfTrue="1">
      <formula>$B213=""</formula>
    </cfRule>
  </conditionalFormatting>
  <conditionalFormatting sqref="I213:I253">
    <cfRule type="expression" dxfId="14993" priority="14910" stopIfTrue="1">
      <formula>$B213=""</formula>
    </cfRule>
  </conditionalFormatting>
  <conditionalFormatting sqref="I213:I253">
    <cfRule type="expression" dxfId="14992" priority="14909" stopIfTrue="1">
      <formula>$B213=""</formula>
    </cfRule>
  </conditionalFormatting>
  <conditionalFormatting sqref="I213:I253">
    <cfRule type="expression" dxfId="14991" priority="14908" stopIfTrue="1">
      <formula>$B213=""</formula>
    </cfRule>
  </conditionalFormatting>
  <conditionalFormatting sqref="I213:I253">
    <cfRule type="expression" dxfId="14990" priority="14907" stopIfTrue="1">
      <formula>$B213=""</formula>
    </cfRule>
  </conditionalFormatting>
  <conditionalFormatting sqref="I213:I253">
    <cfRule type="expression" dxfId="14989" priority="14906" stopIfTrue="1">
      <formula>$B213=""</formula>
    </cfRule>
  </conditionalFormatting>
  <conditionalFormatting sqref="I213:I253">
    <cfRule type="expression" dxfId="14988" priority="14905" stopIfTrue="1">
      <formula>$B213=""</formula>
    </cfRule>
  </conditionalFormatting>
  <conditionalFormatting sqref="I213:I253">
    <cfRule type="expression" dxfId="14987" priority="14904" stopIfTrue="1">
      <formula>$B213=""</formula>
    </cfRule>
  </conditionalFormatting>
  <conditionalFormatting sqref="I213:I253">
    <cfRule type="expression" dxfId="14986" priority="14903" stopIfTrue="1">
      <formula>$B213=""</formula>
    </cfRule>
  </conditionalFormatting>
  <conditionalFormatting sqref="I213:I253">
    <cfRule type="expression" dxfId="14985" priority="14902" stopIfTrue="1">
      <formula>$B213=""</formula>
    </cfRule>
  </conditionalFormatting>
  <conditionalFormatting sqref="I213:I253">
    <cfRule type="expression" dxfId="14984" priority="14901" stopIfTrue="1">
      <formula>$B213=""</formula>
    </cfRule>
  </conditionalFormatting>
  <conditionalFormatting sqref="I213:I253">
    <cfRule type="expression" dxfId="14983" priority="14900" stopIfTrue="1">
      <formula>$B213=""</formula>
    </cfRule>
  </conditionalFormatting>
  <conditionalFormatting sqref="I213:I253">
    <cfRule type="expression" dxfId="14982" priority="14899" stopIfTrue="1">
      <formula>$B213=""</formula>
    </cfRule>
  </conditionalFormatting>
  <conditionalFormatting sqref="I213:I253">
    <cfRule type="expression" dxfId="14981" priority="14898" stopIfTrue="1">
      <formula>$B213=""</formula>
    </cfRule>
  </conditionalFormatting>
  <conditionalFormatting sqref="I213:I253">
    <cfRule type="expression" dxfId="14980" priority="14897" stopIfTrue="1">
      <formula>$B213=""</formula>
    </cfRule>
  </conditionalFormatting>
  <conditionalFormatting sqref="I213:I253">
    <cfRule type="expression" dxfId="14979" priority="14896" stopIfTrue="1">
      <formula>$B213=""</formula>
    </cfRule>
  </conditionalFormatting>
  <conditionalFormatting sqref="I213:I253">
    <cfRule type="expression" dxfId="14978" priority="14895" stopIfTrue="1">
      <formula>$B213=""</formula>
    </cfRule>
  </conditionalFormatting>
  <conditionalFormatting sqref="I213:I253">
    <cfRule type="expression" dxfId="14977" priority="14894" stopIfTrue="1">
      <formula>$B213=""</formula>
    </cfRule>
  </conditionalFormatting>
  <conditionalFormatting sqref="I213:I253">
    <cfRule type="expression" dxfId="14976" priority="14893" stopIfTrue="1">
      <formula>$B213=""</formula>
    </cfRule>
  </conditionalFormatting>
  <conditionalFormatting sqref="I213:I253">
    <cfRule type="expression" dxfId="14975" priority="14892" stopIfTrue="1">
      <formula>$B213=""</formula>
    </cfRule>
  </conditionalFormatting>
  <conditionalFormatting sqref="I213:I253">
    <cfRule type="expression" dxfId="14974" priority="14891" stopIfTrue="1">
      <formula>$B213=""</formula>
    </cfRule>
  </conditionalFormatting>
  <conditionalFormatting sqref="I213:I253">
    <cfRule type="expression" dxfId="14973" priority="14890" stopIfTrue="1">
      <formula>$B213=""</formula>
    </cfRule>
  </conditionalFormatting>
  <conditionalFormatting sqref="I213:I253">
    <cfRule type="expression" dxfId="14972" priority="14889" stopIfTrue="1">
      <formula>$B213=""</formula>
    </cfRule>
  </conditionalFormatting>
  <conditionalFormatting sqref="I213:I253">
    <cfRule type="expression" dxfId="14971" priority="14888" stopIfTrue="1">
      <formula>$B213=""</formula>
    </cfRule>
  </conditionalFormatting>
  <conditionalFormatting sqref="I213:I253">
    <cfRule type="expression" dxfId="14970" priority="14887" stopIfTrue="1">
      <formula>$B213=""</formula>
    </cfRule>
  </conditionalFormatting>
  <conditionalFormatting sqref="I213:I253">
    <cfRule type="expression" dxfId="14969" priority="14886" stopIfTrue="1">
      <formula>$B213=""</formula>
    </cfRule>
  </conditionalFormatting>
  <conditionalFormatting sqref="I213:I253">
    <cfRule type="expression" dxfId="14968" priority="14885" stopIfTrue="1">
      <formula>$B213=""</formula>
    </cfRule>
  </conditionalFormatting>
  <conditionalFormatting sqref="I213:I253">
    <cfRule type="expression" dxfId="14967" priority="14884" stopIfTrue="1">
      <formula>$B213=""</formula>
    </cfRule>
  </conditionalFormatting>
  <conditionalFormatting sqref="I213:I253">
    <cfRule type="expression" dxfId="14966" priority="14883" stopIfTrue="1">
      <formula>$B213=""</formula>
    </cfRule>
  </conditionalFormatting>
  <conditionalFormatting sqref="I213:I253">
    <cfRule type="expression" dxfId="14965" priority="14882" stopIfTrue="1">
      <formula>$B213=""</formula>
    </cfRule>
  </conditionalFormatting>
  <conditionalFormatting sqref="I213:I253">
    <cfRule type="expression" dxfId="14964" priority="14881" stopIfTrue="1">
      <formula>$B213=""</formula>
    </cfRule>
  </conditionalFormatting>
  <conditionalFormatting sqref="I213:I253">
    <cfRule type="expression" dxfId="14963" priority="14880" stopIfTrue="1">
      <formula>$B213=""</formula>
    </cfRule>
  </conditionalFormatting>
  <conditionalFormatting sqref="I213:I253">
    <cfRule type="expression" dxfId="14962" priority="14879" stopIfTrue="1">
      <formula>$B213=""</formula>
    </cfRule>
  </conditionalFormatting>
  <conditionalFormatting sqref="I213:I253">
    <cfRule type="expression" dxfId="14961" priority="14878" stopIfTrue="1">
      <formula>$B213=""</formula>
    </cfRule>
  </conditionalFormatting>
  <conditionalFormatting sqref="I213:I253">
    <cfRule type="expression" dxfId="14960" priority="14877" stopIfTrue="1">
      <formula>$B213=""</formula>
    </cfRule>
  </conditionalFormatting>
  <conditionalFormatting sqref="I213:I253">
    <cfRule type="expression" dxfId="14959" priority="14876" stopIfTrue="1">
      <formula>$B213=""</formula>
    </cfRule>
  </conditionalFormatting>
  <conditionalFormatting sqref="I213:I253">
    <cfRule type="expression" dxfId="14958" priority="14875" stopIfTrue="1">
      <formula>$B213=""</formula>
    </cfRule>
  </conditionalFormatting>
  <conditionalFormatting sqref="I213:I253">
    <cfRule type="expression" dxfId="14957" priority="14874" stopIfTrue="1">
      <formula>$B213=""</formula>
    </cfRule>
  </conditionalFormatting>
  <conditionalFormatting sqref="I213:I253">
    <cfRule type="expression" dxfId="14956" priority="14873" stopIfTrue="1">
      <formula>$B213=""</formula>
    </cfRule>
  </conditionalFormatting>
  <conditionalFormatting sqref="I213:I253">
    <cfRule type="expression" dxfId="14955" priority="14872" stopIfTrue="1">
      <formula>$B213=""</formula>
    </cfRule>
  </conditionalFormatting>
  <conditionalFormatting sqref="I213:I253">
    <cfRule type="expression" dxfId="14954" priority="14871" stopIfTrue="1">
      <formula>$B213=""</formula>
    </cfRule>
  </conditionalFormatting>
  <conditionalFormatting sqref="I213:I253">
    <cfRule type="expression" dxfId="14953" priority="14870" stopIfTrue="1">
      <formula>$B213=""</formula>
    </cfRule>
  </conditionalFormatting>
  <conditionalFormatting sqref="I213:I253">
    <cfRule type="expression" dxfId="14952" priority="14869" stopIfTrue="1">
      <formula>$B213=""</formula>
    </cfRule>
  </conditionalFormatting>
  <conditionalFormatting sqref="I213:I253">
    <cfRule type="expression" dxfId="14951" priority="14868" stopIfTrue="1">
      <formula>$B213=""</formula>
    </cfRule>
  </conditionalFormatting>
  <conditionalFormatting sqref="I213:I253">
    <cfRule type="expression" dxfId="14950" priority="14867" stopIfTrue="1">
      <formula>$B213=""</formula>
    </cfRule>
  </conditionalFormatting>
  <conditionalFormatting sqref="I213:I253">
    <cfRule type="expression" dxfId="14949" priority="14866" stopIfTrue="1">
      <formula>$B213=""</formula>
    </cfRule>
  </conditionalFormatting>
  <conditionalFormatting sqref="I213:I253">
    <cfRule type="expression" dxfId="14948" priority="14865" stopIfTrue="1">
      <formula>$B213=""</formula>
    </cfRule>
  </conditionalFormatting>
  <conditionalFormatting sqref="I213:I253">
    <cfRule type="expression" dxfId="14947" priority="14864" stopIfTrue="1">
      <formula>$B213=""</formula>
    </cfRule>
  </conditionalFormatting>
  <conditionalFormatting sqref="I213:I253">
    <cfRule type="expression" dxfId="14946" priority="14863" stopIfTrue="1">
      <formula>$B213=""</formula>
    </cfRule>
  </conditionalFormatting>
  <conditionalFormatting sqref="I213:I253">
    <cfRule type="expression" dxfId="14945" priority="14862" stopIfTrue="1">
      <formula>$B213=""</formula>
    </cfRule>
  </conditionalFormatting>
  <conditionalFormatting sqref="I213:I253">
    <cfRule type="expression" dxfId="14944" priority="14861" stopIfTrue="1">
      <formula>$B213=""</formula>
    </cfRule>
  </conditionalFormatting>
  <conditionalFormatting sqref="I213:I253">
    <cfRule type="expression" dxfId="14943" priority="14860" stopIfTrue="1">
      <formula>$B213=""</formula>
    </cfRule>
  </conditionalFormatting>
  <conditionalFormatting sqref="I213:I253">
    <cfRule type="expression" dxfId="14942" priority="14859" stopIfTrue="1">
      <formula>$B213=""</formula>
    </cfRule>
  </conditionalFormatting>
  <conditionalFormatting sqref="I213:I253">
    <cfRule type="expression" dxfId="14941" priority="14858" stopIfTrue="1">
      <formula>$B213=""</formula>
    </cfRule>
  </conditionalFormatting>
  <conditionalFormatting sqref="I213:I253">
    <cfRule type="expression" dxfId="14940" priority="14857" stopIfTrue="1">
      <formula>$B213=""</formula>
    </cfRule>
  </conditionalFormatting>
  <conditionalFormatting sqref="I213:I253">
    <cfRule type="expression" dxfId="14939" priority="14856" stopIfTrue="1">
      <formula>$B213=""</formula>
    </cfRule>
  </conditionalFormatting>
  <conditionalFormatting sqref="I213:I253">
    <cfRule type="expression" dxfId="14938" priority="14855" stopIfTrue="1">
      <formula>$B213=""</formula>
    </cfRule>
  </conditionalFormatting>
  <conditionalFormatting sqref="I277:I301">
    <cfRule type="expression" dxfId="14937" priority="14854" stopIfTrue="1">
      <formula>$B277=""</formula>
    </cfRule>
  </conditionalFormatting>
  <conditionalFormatting sqref="I277:I301">
    <cfRule type="expression" dxfId="14936" priority="14853" stopIfTrue="1">
      <formula>$B277=""</formula>
    </cfRule>
  </conditionalFormatting>
  <conditionalFormatting sqref="I277:I301">
    <cfRule type="expression" dxfId="14935" priority="14852" stopIfTrue="1">
      <formula>$B277=""</formula>
    </cfRule>
  </conditionalFormatting>
  <conditionalFormatting sqref="I277:I301">
    <cfRule type="expression" dxfId="14934" priority="14851" stopIfTrue="1">
      <formula>$B277=""</formula>
    </cfRule>
  </conditionalFormatting>
  <conditionalFormatting sqref="I277:I301">
    <cfRule type="expression" dxfId="14933" priority="14850" stopIfTrue="1">
      <formula>$B277=""</formula>
    </cfRule>
  </conditionalFormatting>
  <conditionalFormatting sqref="I277:I301">
    <cfRule type="expression" dxfId="14932" priority="14849" stopIfTrue="1">
      <formula>$B277=""</formula>
    </cfRule>
  </conditionalFormatting>
  <conditionalFormatting sqref="I277:I301">
    <cfRule type="expression" dxfId="14931" priority="14848" stopIfTrue="1">
      <formula>$B277=""</formula>
    </cfRule>
  </conditionalFormatting>
  <conditionalFormatting sqref="I277:I301">
    <cfRule type="expression" dxfId="14930" priority="14847" stopIfTrue="1">
      <formula>$B277=""</formula>
    </cfRule>
  </conditionalFormatting>
  <conditionalFormatting sqref="I277:I301">
    <cfRule type="expression" dxfId="14929" priority="14846" stopIfTrue="1">
      <formula>$B277=""</formula>
    </cfRule>
  </conditionalFormatting>
  <conditionalFormatting sqref="I277:I301">
    <cfRule type="expression" dxfId="14928" priority="14845" stopIfTrue="1">
      <formula>$B277=""</formula>
    </cfRule>
  </conditionalFormatting>
  <conditionalFormatting sqref="I277:I301">
    <cfRule type="expression" dxfId="14927" priority="14844" stopIfTrue="1">
      <formula>$B277=""</formula>
    </cfRule>
  </conditionalFormatting>
  <conditionalFormatting sqref="I277:I301">
    <cfRule type="expression" dxfId="14926" priority="14843" stopIfTrue="1">
      <formula>$B277=""</formula>
    </cfRule>
  </conditionalFormatting>
  <conditionalFormatting sqref="I277:I301">
    <cfRule type="expression" dxfId="14925" priority="14842" stopIfTrue="1">
      <formula>$B277=""</formula>
    </cfRule>
  </conditionalFormatting>
  <conditionalFormatting sqref="I277:I301">
    <cfRule type="expression" dxfId="14924" priority="14841" stopIfTrue="1">
      <formula>$B277=""</formula>
    </cfRule>
  </conditionalFormatting>
  <conditionalFormatting sqref="I277:I301">
    <cfRule type="expression" dxfId="14923" priority="14840" stopIfTrue="1">
      <formula>$B277=""</formula>
    </cfRule>
  </conditionalFormatting>
  <conditionalFormatting sqref="I277:I301">
    <cfRule type="expression" dxfId="14922" priority="14839" stopIfTrue="1">
      <formula>$B277=""</formula>
    </cfRule>
  </conditionalFormatting>
  <conditionalFormatting sqref="I277:I301">
    <cfRule type="expression" dxfId="14921" priority="14838" stopIfTrue="1">
      <formula>$B277=""</formula>
    </cfRule>
  </conditionalFormatting>
  <conditionalFormatting sqref="I277:I301">
    <cfRule type="expression" dxfId="14920" priority="14837" stopIfTrue="1">
      <formula>$B277=""</formula>
    </cfRule>
  </conditionalFormatting>
  <conditionalFormatting sqref="I277:I301">
    <cfRule type="expression" dxfId="14919" priority="14836" stopIfTrue="1">
      <formula>$B277=""</formula>
    </cfRule>
  </conditionalFormatting>
  <conditionalFormatting sqref="I277:I301">
    <cfRule type="expression" dxfId="14918" priority="14835" stopIfTrue="1">
      <formula>$B277=""</formula>
    </cfRule>
  </conditionalFormatting>
  <conditionalFormatting sqref="I277:I301">
    <cfRule type="expression" dxfId="14917" priority="14834" stopIfTrue="1">
      <formula>$B277=""</formula>
    </cfRule>
  </conditionalFormatting>
  <conditionalFormatting sqref="I277:I301">
    <cfRule type="expression" dxfId="14916" priority="14833" stopIfTrue="1">
      <formula>$B277=""</formula>
    </cfRule>
  </conditionalFormatting>
  <conditionalFormatting sqref="I277:I301">
    <cfRule type="expression" dxfId="14915" priority="14832" stopIfTrue="1">
      <formula>$B277=""</formula>
    </cfRule>
  </conditionalFormatting>
  <conditionalFormatting sqref="I277:I301">
    <cfRule type="expression" dxfId="14914" priority="14831" stopIfTrue="1">
      <formula>$B277=""</formula>
    </cfRule>
  </conditionalFormatting>
  <conditionalFormatting sqref="I277:I301">
    <cfRule type="expression" dxfId="14913" priority="14830" stopIfTrue="1">
      <formula>$B277=""</formula>
    </cfRule>
  </conditionalFormatting>
  <conditionalFormatting sqref="I277:I301">
    <cfRule type="expression" dxfId="14912" priority="14829" stopIfTrue="1">
      <formula>$B277=""</formula>
    </cfRule>
  </conditionalFormatting>
  <conditionalFormatting sqref="I277:I301">
    <cfRule type="expression" dxfId="14911" priority="14828" stopIfTrue="1">
      <formula>$B277=""</formula>
    </cfRule>
  </conditionalFormatting>
  <conditionalFormatting sqref="I277:I301">
    <cfRule type="expression" dxfId="14910" priority="14827" stopIfTrue="1">
      <formula>$B277=""</formula>
    </cfRule>
  </conditionalFormatting>
  <conditionalFormatting sqref="I277:I301">
    <cfRule type="expression" dxfId="14909" priority="14826" stopIfTrue="1">
      <formula>$B277=""</formula>
    </cfRule>
  </conditionalFormatting>
  <conditionalFormatting sqref="I277:I301">
    <cfRule type="expression" dxfId="14908" priority="14825" stopIfTrue="1">
      <formula>$B277=""</formula>
    </cfRule>
  </conditionalFormatting>
  <conditionalFormatting sqref="I277:I301">
    <cfRule type="expression" dxfId="14907" priority="14824" stopIfTrue="1">
      <formula>$B277=""</formula>
    </cfRule>
  </conditionalFormatting>
  <conditionalFormatting sqref="I277:I301">
    <cfRule type="expression" dxfId="14906" priority="14823" stopIfTrue="1">
      <formula>$B277=""</formula>
    </cfRule>
  </conditionalFormatting>
  <conditionalFormatting sqref="I277:I301">
    <cfRule type="expression" dxfId="14905" priority="14822" stopIfTrue="1">
      <formula>$B277=""</formula>
    </cfRule>
  </conditionalFormatting>
  <conditionalFormatting sqref="I277:I301">
    <cfRule type="expression" dxfId="14904" priority="14821" stopIfTrue="1">
      <formula>$B277=""</formula>
    </cfRule>
  </conditionalFormatting>
  <conditionalFormatting sqref="I277:I301">
    <cfRule type="expression" dxfId="14903" priority="14820" stopIfTrue="1">
      <formula>$B277=""</formula>
    </cfRule>
  </conditionalFormatting>
  <conditionalFormatting sqref="I277:I301">
    <cfRule type="expression" dxfId="14902" priority="14819" stopIfTrue="1">
      <formula>$B277=""</formula>
    </cfRule>
  </conditionalFormatting>
  <conditionalFormatting sqref="I277:I301">
    <cfRule type="expression" dxfId="14901" priority="14818" stopIfTrue="1">
      <formula>$B277=""</formula>
    </cfRule>
  </conditionalFormatting>
  <conditionalFormatting sqref="I277:I301">
    <cfRule type="expression" dxfId="14900" priority="14817" stopIfTrue="1">
      <formula>$B277=""</formula>
    </cfRule>
  </conditionalFormatting>
  <conditionalFormatting sqref="I277:I301">
    <cfRule type="expression" dxfId="14899" priority="14816" stopIfTrue="1">
      <formula>$B277=""</formula>
    </cfRule>
  </conditionalFormatting>
  <conditionalFormatting sqref="I277:I301">
    <cfRule type="expression" dxfId="14898" priority="14815" stopIfTrue="1">
      <formula>$B277=""</formula>
    </cfRule>
  </conditionalFormatting>
  <conditionalFormatting sqref="I277:I301">
    <cfRule type="expression" dxfId="14897" priority="14814" stopIfTrue="1">
      <formula>$B277=""</formula>
    </cfRule>
  </conditionalFormatting>
  <conditionalFormatting sqref="I287:I301">
    <cfRule type="expression" dxfId="14896" priority="14813" stopIfTrue="1">
      <formula>$B287=""</formula>
    </cfRule>
  </conditionalFormatting>
  <conditionalFormatting sqref="I287:I301">
    <cfRule type="expression" dxfId="14895" priority="14812" stopIfTrue="1">
      <formula>$B287=""</formula>
    </cfRule>
  </conditionalFormatting>
  <conditionalFormatting sqref="I287:I301">
    <cfRule type="expression" dxfId="14894" priority="14811" stopIfTrue="1">
      <formula>$B287=""</formula>
    </cfRule>
  </conditionalFormatting>
  <conditionalFormatting sqref="I287:I301">
    <cfRule type="expression" dxfId="14893" priority="14810" stopIfTrue="1">
      <formula>$B287=""</formula>
    </cfRule>
  </conditionalFormatting>
  <conditionalFormatting sqref="I287:I301">
    <cfRule type="expression" dxfId="14892" priority="14809" stopIfTrue="1">
      <formula>$B287=""</formula>
    </cfRule>
  </conditionalFormatting>
  <conditionalFormatting sqref="I287:I301">
    <cfRule type="expression" dxfId="14891" priority="14808" stopIfTrue="1">
      <formula>$B287=""</formula>
    </cfRule>
  </conditionalFormatting>
  <conditionalFormatting sqref="I287:I301">
    <cfRule type="expression" dxfId="14890" priority="14807" stopIfTrue="1">
      <formula>$B287=""</formula>
    </cfRule>
  </conditionalFormatting>
  <conditionalFormatting sqref="I287:I301">
    <cfRule type="expression" dxfId="14889" priority="14806" stopIfTrue="1">
      <formula>$B287=""</formula>
    </cfRule>
  </conditionalFormatting>
  <conditionalFormatting sqref="I294:I313">
    <cfRule type="expression" dxfId="14888" priority="14805" stopIfTrue="1">
      <formula>$B294=""</formula>
    </cfRule>
  </conditionalFormatting>
  <conditionalFormatting sqref="I294:I313">
    <cfRule type="expression" dxfId="14887" priority="14804" stopIfTrue="1">
      <formula>$B294=""</formula>
    </cfRule>
  </conditionalFormatting>
  <conditionalFormatting sqref="I294:I313">
    <cfRule type="expression" dxfId="14886" priority="14803" stopIfTrue="1">
      <formula>$B294=""</formula>
    </cfRule>
  </conditionalFormatting>
  <conditionalFormatting sqref="I294:I313">
    <cfRule type="expression" dxfId="14885" priority="14802" stopIfTrue="1">
      <formula>$B294=""</formula>
    </cfRule>
  </conditionalFormatting>
  <conditionalFormatting sqref="I294:I313">
    <cfRule type="expression" dxfId="14884" priority="14801" stopIfTrue="1">
      <formula>$B294=""</formula>
    </cfRule>
  </conditionalFormatting>
  <conditionalFormatting sqref="I294:I313">
    <cfRule type="expression" dxfId="14883" priority="14800" stopIfTrue="1">
      <formula>$B294=""</formula>
    </cfRule>
  </conditionalFormatting>
  <conditionalFormatting sqref="I294:I313">
    <cfRule type="expression" dxfId="14882" priority="14799" stopIfTrue="1">
      <formula>$B294=""</formula>
    </cfRule>
  </conditionalFormatting>
  <conditionalFormatting sqref="I294:I313">
    <cfRule type="expression" dxfId="14881" priority="14798" stopIfTrue="1">
      <formula>$B294=""</formula>
    </cfRule>
  </conditionalFormatting>
  <conditionalFormatting sqref="I294:I313">
    <cfRule type="expression" dxfId="14880" priority="14797" stopIfTrue="1">
      <formula>$B294=""</formula>
    </cfRule>
  </conditionalFormatting>
  <conditionalFormatting sqref="I294:I313">
    <cfRule type="expression" dxfId="14879" priority="14796" stopIfTrue="1">
      <formula>$B294=""</formula>
    </cfRule>
  </conditionalFormatting>
  <conditionalFormatting sqref="I294:I313">
    <cfRule type="expression" dxfId="14878" priority="14795" stopIfTrue="1">
      <formula>$B294=""</formula>
    </cfRule>
  </conditionalFormatting>
  <conditionalFormatting sqref="I294:I313">
    <cfRule type="expression" dxfId="14877" priority="14794" stopIfTrue="1">
      <formula>$B294=""</formula>
    </cfRule>
  </conditionalFormatting>
  <conditionalFormatting sqref="I294:I313">
    <cfRule type="expression" dxfId="14876" priority="14793" stopIfTrue="1">
      <formula>$B294=""</formula>
    </cfRule>
  </conditionalFormatting>
  <conditionalFormatting sqref="I294:I313">
    <cfRule type="expression" dxfId="14875" priority="14792" stopIfTrue="1">
      <formula>$B294=""</formula>
    </cfRule>
  </conditionalFormatting>
  <conditionalFormatting sqref="I294:I313">
    <cfRule type="expression" dxfId="14874" priority="14791" stopIfTrue="1">
      <formula>$B294=""</formula>
    </cfRule>
  </conditionalFormatting>
  <conditionalFormatting sqref="I294:I313">
    <cfRule type="expression" dxfId="14873" priority="14790" stopIfTrue="1">
      <formula>$B294=""</formula>
    </cfRule>
  </conditionalFormatting>
  <conditionalFormatting sqref="I294:I313">
    <cfRule type="expression" dxfId="14872" priority="14789" stopIfTrue="1">
      <formula>$B294=""</formula>
    </cfRule>
  </conditionalFormatting>
  <conditionalFormatting sqref="I294:I313">
    <cfRule type="expression" dxfId="14871" priority="14788" stopIfTrue="1">
      <formula>$B294=""</formula>
    </cfRule>
  </conditionalFormatting>
  <conditionalFormatting sqref="I294:I313">
    <cfRule type="expression" dxfId="14870" priority="14787" stopIfTrue="1">
      <formula>$B294=""</formula>
    </cfRule>
  </conditionalFormatting>
  <conditionalFormatting sqref="I294:I313">
    <cfRule type="expression" dxfId="14869" priority="14786" stopIfTrue="1">
      <formula>$B294=""</formula>
    </cfRule>
  </conditionalFormatting>
  <conditionalFormatting sqref="I294:I313">
    <cfRule type="expression" dxfId="14868" priority="14785" stopIfTrue="1">
      <formula>$B294=""</formula>
    </cfRule>
  </conditionalFormatting>
  <conditionalFormatting sqref="I294:I313">
    <cfRule type="expression" dxfId="14867" priority="14784" stopIfTrue="1">
      <formula>$B294=""</formula>
    </cfRule>
  </conditionalFormatting>
  <conditionalFormatting sqref="I294:I313">
    <cfRule type="expression" dxfId="14866" priority="14783" stopIfTrue="1">
      <formula>$B294=""</formula>
    </cfRule>
  </conditionalFormatting>
  <conditionalFormatting sqref="I294:I313">
    <cfRule type="expression" dxfId="14865" priority="14782" stopIfTrue="1">
      <formula>$B294=""</formula>
    </cfRule>
  </conditionalFormatting>
  <conditionalFormatting sqref="I294:I313">
    <cfRule type="expression" dxfId="14864" priority="14781" stopIfTrue="1">
      <formula>$B294=""</formula>
    </cfRule>
  </conditionalFormatting>
  <conditionalFormatting sqref="I294:I313">
    <cfRule type="expression" dxfId="14863" priority="14780" stopIfTrue="1">
      <formula>$B294=""</formula>
    </cfRule>
  </conditionalFormatting>
  <conditionalFormatting sqref="I294:I313">
    <cfRule type="expression" dxfId="14862" priority="14779" stopIfTrue="1">
      <formula>$B294=""</formula>
    </cfRule>
  </conditionalFormatting>
  <conditionalFormatting sqref="I294:I313">
    <cfRule type="expression" dxfId="14861" priority="14778" stopIfTrue="1">
      <formula>$B294=""</formula>
    </cfRule>
  </conditionalFormatting>
  <conditionalFormatting sqref="I294:I313">
    <cfRule type="expression" dxfId="14860" priority="14777" stopIfTrue="1">
      <formula>$B294=""</formula>
    </cfRule>
  </conditionalFormatting>
  <conditionalFormatting sqref="I294:I313">
    <cfRule type="expression" dxfId="14859" priority="14776" stopIfTrue="1">
      <formula>$B294=""</formula>
    </cfRule>
  </conditionalFormatting>
  <conditionalFormatting sqref="I407">
    <cfRule type="expression" dxfId="14858" priority="14775" stopIfTrue="1">
      <formula>$B407=""</formula>
    </cfRule>
  </conditionalFormatting>
  <conditionalFormatting sqref="I407">
    <cfRule type="expression" dxfId="14857" priority="14774" stopIfTrue="1">
      <formula>$B407=""</formula>
    </cfRule>
  </conditionalFormatting>
  <conditionalFormatting sqref="I407">
    <cfRule type="expression" dxfId="14856" priority="14773" stopIfTrue="1">
      <formula>$B407=""</formula>
    </cfRule>
  </conditionalFormatting>
  <conditionalFormatting sqref="I407">
    <cfRule type="expression" dxfId="14855" priority="14772" stopIfTrue="1">
      <formula>$B407=""</formula>
    </cfRule>
  </conditionalFormatting>
  <conditionalFormatting sqref="I407">
    <cfRule type="expression" dxfId="14854" priority="14771" stopIfTrue="1">
      <formula>$B407=""</formula>
    </cfRule>
  </conditionalFormatting>
  <conditionalFormatting sqref="I407">
    <cfRule type="expression" dxfId="14853" priority="14770" stopIfTrue="1">
      <formula>$B407=""</formula>
    </cfRule>
  </conditionalFormatting>
  <conditionalFormatting sqref="I407">
    <cfRule type="expression" dxfId="14852" priority="14769" stopIfTrue="1">
      <formula>$B407=""</formula>
    </cfRule>
  </conditionalFormatting>
  <conditionalFormatting sqref="I407">
    <cfRule type="expression" dxfId="14851" priority="14768" stopIfTrue="1">
      <formula>$B407=""</formula>
    </cfRule>
  </conditionalFormatting>
  <conditionalFormatting sqref="I407">
    <cfRule type="expression" dxfId="14850" priority="14767" stopIfTrue="1">
      <formula>$B407=""</formula>
    </cfRule>
  </conditionalFormatting>
  <conditionalFormatting sqref="I407">
    <cfRule type="expression" dxfId="14849" priority="14766" stopIfTrue="1">
      <formula>$B407=""</formula>
    </cfRule>
  </conditionalFormatting>
  <conditionalFormatting sqref="I407">
    <cfRule type="expression" dxfId="14848" priority="14765" stopIfTrue="1">
      <formula>$B407=""</formula>
    </cfRule>
  </conditionalFormatting>
  <conditionalFormatting sqref="I407">
    <cfRule type="expression" dxfId="14847" priority="14764" stopIfTrue="1">
      <formula>$B407=""</formula>
    </cfRule>
  </conditionalFormatting>
  <conditionalFormatting sqref="I407">
    <cfRule type="expression" dxfId="14846" priority="14763" stopIfTrue="1">
      <formula>$B407=""</formula>
    </cfRule>
  </conditionalFormatting>
  <conditionalFormatting sqref="I407">
    <cfRule type="expression" dxfId="14845" priority="14762" stopIfTrue="1">
      <formula>$B407=""</formula>
    </cfRule>
  </conditionalFormatting>
  <conditionalFormatting sqref="I407">
    <cfRule type="expression" dxfId="14844" priority="14761" stopIfTrue="1">
      <formula>$B407=""</formula>
    </cfRule>
  </conditionalFormatting>
  <conditionalFormatting sqref="I407">
    <cfRule type="expression" dxfId="14843" priority="14760" stopIfTrue="1">
      <formula>$B407=""</formula>
    </cfRule>
  </conditionalFormatting>
  <conditionalFormatting sqref="I407">
    <cfRule type="expression" dxfId="14842" priority="14759" stopIfTrue="1">
      <formula>$B407=""</formula>
    </cfRule>
  </conditionalFormatting>
  <conditionalFormatting sqref="I407">
    <cfRule type="expression" dxfId="14841" priority="14758" stopIfTrue="1">
      <formula>$B407=""</formula>
    </cfRule>
  </conditionalFormatting>
  <conditionalFormatting sqref="I407">
    <cfRule type="expression" dxfId="14840" priority="14757" stopIfTrue="1">
      <formula>$B407=""</formula>
    </cfRule>
  </conditionalFormatting>
  <conditionalFormatting sqref="I407">
    <cfRule type="expression" dxfId="14839" priority="14756" stopIfTrue="1">
      <formula>$B407=""</formula>
    </cfRule>
  </conditionalFormatting>
  <conditionalFormatting sqref="I407">
    <cfRule type="expression" dxfId="14838" priority="14755" stopIfTrue="1">
      <formula>$B407=""</formula>
    </cfRule>
  </conditionalFormatting>
  <conditionalFormatting sqref="I407">
    <cfRule type="expression" dxfId="14837" priority="14754" stopIfTrue="1">
      <formula>$B407=""</formula>
    </cfRule>
  </conditionalFormatting>
  <conditionalFormatting sqref="D407:H407">
    <cfRule type="expression" dxfId="14836" priority="14753" stopIfTrue="1">
      <formula>$B407=""</formula>
    </cfRule>
  </conditionalFormatting>
  <conditionalFormatting sqref="J407:M407">
    <cfRule type="expression" dxfId="14835" priority="14752" stopIfTrue="1">
      <formula>$B407=""</formula>
    </cfRule>
  </conditionalFormatting>
  <conditionalFormatting sqref="D407:M407">
    <cfRule type="expression" dxfId="14834" priority="14751" stopIfTrue="1">
      <formula>$B407=""</formula>
    </cfRule>
  </conditionalFormatting>
  <conditionalFormatting sqref="D407:M407">
    <cfRule type="expression" dxfId="14833" priority="14750" stopIfTrue="1">
      <formula>$B407=""</formula>
    </cfRule>
  </conditionalFormatting>
  <conditionalFormatting sqref="I407">
    <cfRule type="expression" dxfId="14832" priority="14749" stopIfTrue="1">
      <formula>$B407=""</formula>
    </cfRule>
  </conditionalFormatting>
  <conditionalFormatting sqref="D407:H407">
    <cfRule type="expression" dxfId="14831" priority="14748" stopIfTrue="1">
      <formula>$B407=""</formula>
    </cfRule>
  </conditionalFormatting>
  <conditionalFormatting sqref="J407:M407">
    <cfRule type="expression" dxfId="14830" priority="14747" stopIfTrue="1">
      <formula>$B407=""</formula>
    </cfRule>
  </conditionalFormatting>
  <conditionalFormatting sqref="J407:M407">
    <cfRule type="expression" dxfId="14829" priority="14746" stopIfTrue="1">
      <formula>$B407=""</formula>
    </cfRule>
  </conditionalFormatting>
  <conditionalFormatting sqref="I407">
    <cfRule type="expression" dxfId="14828" priority="14745" stopIfTrue="1">
      <formula>$B407=""</formula>
    </cfRule>
  </conditionalFormatting>
  <conditionalFormatting sqref="I407">
    <cfRule type="expression" dxfId="14827" priority="14744" stopIfTrue="1">
      <formula>$B407=""</formula>
    </cfRule>
  </conditionalFormatting>
  <conditionalFormatting sqref="I407">
    <cfRule type="expression" dxfId="14826" priority="14743" stopIfTrue="1">
      <formula>$B407=""</formula>
    </cfRule>
  </conditionalFormatting>
  <conditionalFormatting sqref="I407">
    <cfRule type="expression" dxfId="14825" priority="14742" stopIfTrue="1">
      <formula>$B407=""</formula>
    </cfRule>
  </conditionalFormatting>
  <conditionalFormatting sqref="I407">
    <cfRule type="expression" dxfId="14824" priority="14741" stopIfTrue="1">
      <formula>$B407=""</formula>
    </cfRule>
  </conditionalFormatting>
  <conditionalFormatting sqref="I407">
    <cfRule type="expression" dxfId="14823" priority="14740" stopIfTrue="1">
      <formula>$B407=""</formula>
    </cfRule>
  </conditionalFormatting>
  <conditionalFormatting sqref="I407">
    <cfRule type="expression" dxfId="14822" priority="14739" stopIfTrue="1">
      <formula>$B407=""</formula>
    </cfRule>
  </conditionalFormatting>
  <conditionalFormatting sqref="I407">
    <cfRule type="expression" dxfId="14821" priority="14738" stopIfTrue="1">
      <formula>$B407=""</formula>
    </cfRule>
  </conditionalFormatting>
  <conditionalFormatting sqref="I407">
    <cfRule type="expression" dxfId="14820" priority="14737" stopIfTrue="1">
      <formula>$B407=""</formula>
    </cfRule>
  </conditionalFormatting>
  <conditionalFormatting sqref="I407">
    <cfRule type="expression" dxfId="14819" priority="14736" stopIfTrue="1">
      <formula>$B407=""</formula>
    </cfRule>
  </conditionalFormatting>
  <conditionalFormatting sqref="I407">
    <cfRule type="expression" dxfId="14818" priority="14735" stopIfTrue="1">
      <formula>$B407=""</formula>
    </cfRule>
  </conditionalFormatting>
  <conditionalFormatting sqref="I407">
    <cfRule type="expression" dxfId="14817" priority="14734" stopIfTrue="1">
      <formula>$B407=""</formula>
    </cfRule>
  </conditionalFormatting>
  <conditionalFormatting sqref="I407">
    <cfRule type="expression" dxfId="14816" priority="14733" stopIfTrue="1">
      <formula>$B407=""</formula>
    </cfRule>
  </conditionalFormatting>
  <conditionalFormatting sqref="I407">
    <cfRule type="expression" dxfId="14815" priority="14732" stopIfTrue="1">
      <formula>$B407=""</formula>
    </cfRule>
  </conditionalFormatting>
  <conditionalFormatting sqref="I407">
    <cfRule type="expression" dxfId="14814" priority="14731" stopIfTrue="1">
      <formula>$B407=""</formula>
    </cfRule>
  </conditionalFormatting>
  <conditionalFormatting sqref="I407">
    <cfRule type="expression" dxfId="14813" priority="14730" stopIfTrue="1">
      <formula>$B407=""</formula>
    </cfRule>
  </conditionalFormatting>
  <conditionalFormatting sqref="I407">
    <cfRule type="expression" dxfId="14812" priority="14729" stopIfTrue="1">
      <formula>$B407=""</formula>
    </cfRule>
  </conditionalFormatting>
  <conditionalFormatting sqref="I407">
    <cfRule type="expression" dxfId="14811" priority="14728" stopIfTrue="1">
      <formula>$B407=""</formula>
    </cfRule>
  </conditionalFormatting>
  <conditionalFormatting sqref="I407">
    <cfRule type="expression" dxfId="14810" priority="14727" stopIfTrue="1">
      <formula>$B407=""</formula>
    </cfRule>
  </conditionalFormatting>
  <conditionalFormatting sqref="I407">
    <cfRule type="expression" dxfId="14809" priority="14726" stopIfTrue="1">
      <formula>$B407=""</formula>
    </cfRule>
  </conditionalFormatting>
  <conditionalFormatting sqref="I407">
    <cfRule type="expression" dxfId="14808" priority="14725" stopIfTrue="1">
      <formula>$B407=""</formula>
    </cfRule>
  </conditionalFormatting>
  <conditionalFormatting sqref="I407">
    <cfRule type="expression" dxfId="14807" priority="14724" stopIfTrue="1">
      <formula>$B407=""</formula>
    </cfRule>
  </conditionalFormatting>
  <conditionalFormatting sqref="I407">
    <cfRule type="expression" dxfId="14806" priority="14723" stopIfTrue="1">
      <formula>$B407=""</formula>
    </cfRule>
  </conditionalFormatting>
  <conditionalFormatting sqref="I407">
    <cfRule type="expression" dxfId="14805" priority="14722" stopIfTrue="1">
      <formula>$B407=""</formula>
    </cfRule>
  </conditionalFormatting>
  <conditionalFormatting sqref="I407">
    <cfRule type="expression" dxfId="14804" priority="14721" stopIfTrue="1">
      <formula>$B407=""</formula>
    </cfRule>
  </conditionalFormatting>
  <conditionalFormatting sqref="I407">
    <cfRule type="expression" dxfId="14803" priority="14720" stopIfTrue="1">
      <formula>$B407=""</formula>
    </cfRule>
  </conditionalFormatting>
  <conditionalFormatting sqref="I407">
    <cfRule type="expression" dxfId="14802" priority="14719" stopIfTrue="1">
      <formula>$B407=""</formula>
    </cfRule>
  </conditionalFormatting>
  <conditionalFormatting sqref="I407">
    <cfRule type="expression" dxfId="14801" priority="14718" stopIfTrue="1">
      <formula>$B407=""</formula>
    </cfRule>
  </conditionalFormatting>
  <conditionalFormatting sqref="I407">
    <cfRule type="expression" dxfId="14800" priority="14717" stopIfTrue="1">
      <formula>$B407=""</formula>
    </cfRule>
  </conditionalFormatting>
  <conditionalFormatting sqref="I407">
    <cfRule type="expression" dxfId="14799" priority="14716" stopIfTrue="1">
      <formula>$B407=""</formula>
    </cfRule>
  </conditionalFormatting>
  <conditionalFormatting sqref="I407:I426">
    <cfRule type="expression" dxfId="14798" priority="14715" stopIfTrue="1">
      <formula>$B407=""</formula>
    </cfRule>
  </conditionalFormatting>
  <conditionalFormatting sqref="I407:I426">
    <cfRule type="expression" dxfId="14797" priority="14714" stopIfTrue="1">
      <formula>$B407=""</formula>
    </cfRule>
  </conditionalFormatting>
  <conditionalFormatting sqref="I407:I426">
    <cfRule type="expression" dxfId="14796" priority="14713" stopIfTrue="1">
      <formula>$B407=""</formula>
    </cfRule>
  </conditionalFormatting>
  <conditionalFormatting sqref="I407:I426">
    <cfRule type="expression" dxfId="14795" priority="14712" stopIfTrue="1">
      <formula>$B407=""</formula>
    </cfRule>
  </conditionalFormatting>
  <conditionalFormatting sqref="I407:I426">
    <cfRule type="expression" dxfId="14794" priority="14711" stopIfTrue="1">
      <formula>$B407=""</formula>
    </cfRule>
  </conditionalFormatting>
  <conditionalFormatting sqref="I407:I426">
    <cfRule type="expression" dxfId="14793" priority="14710" stopIfTrue="1">
      <formula>$B407=""</formula>
    </cfRule>
  </conditionalFormatting>
  <conditionalFormatting sqref="I407:I426">
    <cfRule type="expression" dxfId="14792" priority="14709" stopIfTrue="1">
      <formula>$B407=""</formula>
    </cfRule>
  </conditionalFormatting>
  <conditionalFormatting sqref="I407:I426">
    <cfRule type="expression" dxfId="14791" priority="14708" stopIfTrue="1">
      <formula>$B407=""</formula>
    </cfRule>
  </conditionalFormatting>
  <conditionalFormatting sqref="I407:I426">
    <cfRule type="expression" dxfId="14790" priority="14707" stopIfTrue="1">
      <formula>$B407=""</formula>
    </cfRule>
  </conditionalFormatting>
  <conditionalFormatting sqref="I407:I426">
    <cfRule type="expression" dxfId="14789" priority="14706" stopIfTrue="1">
      <formula>$B407=""</formula>
    </cfRule>
  </conditionalFormatting>
  <conditionalFormatting sqref="I407:I426">
    <cfRule type="expression" dxfId="14788" priority="14705" stopIfTrue="1">
      <formula>$B407=""</formula>
    </cfRule>
  </conditionalFormatting>
  <conditionalFormatting sqref="I407:I426">
    <cfRule type="expression" dxfId="14787" priority="14704" stopIfTrue="1">
      <formula>$B407=""</formula>
    </cfRule>
  </conditionalFormatting>
  <conditionalFormatting sqref="I407:I426">
    <cfRule type="expression" dxfId="14786" priority="14703" stopIfTrue="1">
      <formula>$B407=""</formula>
    </cfRule>
  </conditionalFormatting>
  <conditionalFormatting sqref="I407:I426">
    <cfRule type="expression" dxfId="14785" priority="14702" stopIfTrue="1">
      <formula>$B407=""</formula>
    </cfRule>
  </conditionalFormatting>
  <conditionalFormatting sqref="I407:I426">
    <cfRule type="expression" dxfId="14784" priority="14701" stopIfTrue="1">
      <formula>$B407=""</formula>
    </cfRule>
  </conditionalFormatting>
  <conditionalFormatting sqref="I407:I426">
    <cfRule type="expression" dxfId="14783" priority="14700" stopIfTrue="1">
      <formula>$B407=""</formula>
    </cfRule>
  </conditionalFormatting>
  <conditionalFormatting sqref="I407:I426">
    <cfRule type="expression" dxfId="14782" priority="14699" stopIfTrue="1">
      <formula>$B407=""</formula>
    </cfRule>
  </conditionalFormatting>
  <conditionalFormatting sqref="I407:I426">
    <cfRule type="expression" dxfId="14781" priority="14698" stopIfTrue="1">
      <formula>$B407=""</formula>
    </cfRule>
  </conditionalFormatting>
  <conditionalFormatting sqref="I407:I426">
    <cfRule type="expression" dxfId="14780" priority="14697" stopIfTrue="1">
      <formula>$B407=""</formula>
    </cfRule>
  </conditionalFormatting>
  <conditionalFormatting sqref="I407:I426">
    <cfRule type="expression" dxfId="14779" priority="14696" stopIfTrue="1">
      <formula>$B407=""</formula>
    </cfRule>
  </conditionalFormatting>
  <conditionalFormatting sqref="I407:I426">
    <cfRule type="expression" dxfId="14778" priority="14695" stopIfTrue="1">
      <formula>$B407=""</formula>
    </cfRule>
  </conditionalFormatting>
  <conditionalFormatting sqref="I407:I426">
    <cfRule type="expression" dxfId="14777" priority="14694" stopIfTrue="1">
      <formula>$B407=""</formula>
    </cfRule>
  </conditionalFormatting>
  <conditionalFormatting sqref="D407:H411">
    <cfRule type="expression" dxfId="14776" priority="14693" stopIfTrue="1">
      <formula>$B407=""</formula>
    </cfRule>
  </conditionalFormatting>
  <conditionalFormatting sqref="J407:M411">
    <cfRule type="expression" dxfId="14775" priority="14692" stopIfTrue="1">
      <formula>$B407=""</formula>
    </cfRule>
  </conditionalFormatting>
  <conditionalFormatting sqref="D407:M411 I409:I426">
    <cfRule type="expression" dxfId="14774" priority="14691" stopIfTrue="1">
      <formula>$B407=""</formula>
    </cfRule>
  </conditionalFormatting>
  <conditionalFormatting sqref="D407:M411 I409:I426">
    <cfRule type="expression" dxfId="14773" priority="14690" stopIfTrue="1">
      <formula>$B407=""</formula>
    </cfRule>
  </conditionalFormatting>
  <conditionalFormatting sqref="I407:I426">
    <cfRule type="expression" dxfId="14772" priority="14689" stopIfTrue="1">
      <formula>$B407=""</formula>
    </cfRule>
  </conditionalFormatting>
  <conditionalFormatting sqref="D407:H411">
    <cfRule type="expression" dxfId="14771" priority="14688" stopIfTrue="1">
      <formula>$B407=""</formula>
    </cfRule>
  </conditionalFormatting>
  <conditionalFormatting sqref="J407:M407">
    <cfRule type="expression" dxfId="14770" priority="14687" stopIfTrue="1">
      <formula>$B407=""</formula>
    </cfRule>
  </conditionalFormatting>
  <conditionalFormatting sqref="J408:M409">
    <cfRule type="expression" dxfId="14769" priority="14686" stopIfTrue="1">
      <formula>$B408=""</formula>
    </cfRule>
  </conditionalFormatting>
  <conditionalFormatting sqref="J407:M407">
    <cfRule type="expression" dxfId="14768" priority="14685" stopIfTrue="1">
      <formula>$B407=""</formula>
    </cfRule>
  </conditionalFormatting>
  <conditionalFormatting sqref="J408:M408">
    <cfRule type="expression" dxfId="14767" priority="14684" stopIfTrue="1">
      <formula>$B408=""</formula>
    </cfRule>
  </conditionalFormatting>
  <conditionalFormatting sqref="I409">
    <cfRule type="expression" dxfId="14766" priority="14683" stopIfTrue="1">
      <formula>$B409=""</formula>
    </cfRule>
  </conditionalFormatting>
  <conditionalFormatting sqref="I409">
    <cfRule type="expression" dxfId="14765" priority="14682" stopIfTrue="1">
      <formula>$B409=""</formula>
    </cfRule>
  </conditionalFormatting>
  <conditionalFormatting sqref="I409">
    <cfRule type="expression" dxfId="14764" priority="14681" stopIfTrue="1">
      <formula>$B409=""</formula>
    </cfRule>
  </conditionalFormatting>
  <conditionalFormatting sqref="D409:H409">
    <cfRule type="expression" dxfId="14763" priority="14680" stopIfTrue="1">
      <formula>$B409=""</formula>
    </cfRule>
  </conditionalFormatting>
  <conditionalFormatting sqref="J409:M409">
    <cfRule type="expression" dxfId="14762" priority="14679" stopIfTrue="1">
      <formula>$B409=""</formula>
    </cfRule>
  </conditionalFormatting>
  <conditionalFormatting sqref="I409">
    <cfRule type="expression" dxfId="14761" priority="14678" stopIfTrue="1">
      <formula>$B409=""</formula>
    </cfRule>
  </conditionalFormatting>
  <conditionalFormatting sqref="I409">
    <cfRule type="expression" dxfId="14760" priority="14677" stopIfTrue="1">
      <formula>$B409=""</formula>
    </cfRule>
  </conditionalFormatting>
  <conditionalFormatting sqref="J409:M409">
    <cfRule type="expression" dxfId="14759" priority="14676" stopIfTrue="1">
      <formula>$B409=""</formula>
    </cfRule>
  </conditionalFormatting>
  <conditionalFormatting sqref="J410:M411">
    <cfRule type="expression" dxfId="14758" priority="14675" stopIfTrue="1">
      <formula>$B410=""</formula>
    </cfRule>
  </conditionalFormatting>
  <conditionalFormatting sqref="J409:M409">
    <cfRule type="expression" dxfId="14757" priority="14674" stopIfTrue="1">
      <formula>$B409=""</formula>
    </cfRule>
  </conditionalFormatting>
  <conditionalFormatting sqref="J410:M410">
    <cfRule type="expression" dxfId="14756" priority="14673" stopIfTrue="1">
      <formula>$B410=""</formula>
    </cfRule>
  </conditionalFormatting>
  <conditionalFormatting sqref="I411">
    <cfRule type="expression" dxfId="14755" priority="14672" stopIfTrue="1">
      <formula>$B411=""</formula>
    </cfRule>
  </conditionalFormatting>
  <conditionalFormatting sqref="I411">
    <cfRule type="expression" dxfId="14754" priority="14671" stopIfTrue="1">
      <formula>$B411=""</formula>
    </cfRule>
  </conditionalFormatting>
  <conditionalFormatting sqref="I411">
    <cfRule type="expression" dxfId="14753" priority="14670" stopIfTrue="1">
      <formula>$B411=""</formula>
    </cfRule>
  </conditionalFormatting>
  <conditionalFormatting sqref="D411:H411">
    <cfRule type="expression" dxfId="14752" priority="14669" stopIfTrue="1">
      <formula>$B411=""</formula>
    </cfRule>
  </conditionalFormatting>
  <conditionalFormatting sqref="J411:M411">
    <cfRule type="expression" dxfId="14751" priority="14668" stopIfTrue="1">
      <formula>$B411=""</formula>
    </cfRule>
  </conditionalFormatting>
  <conditionalFormatting sqref="I411">
    <cfRule type="expression" dxfId="14750" priority="14667" stopIfTrue="1">
      <formula>$B411=""</formula>
    </cfRule>
  </conditionalFormatting>
  <conditionalFormatting sqref="I411">
    <cfRule type="expression" dxfId="14749" priority="14666" stopIfTrue="1">
      <formula>$B411=""</formula>
    </cfRule>
  </conditionalFormatting>
  <conditionalFormatting sqref="I411:I416">
    <cfRule type="expression" dxfId="14748" priority="14665" stopIfTrue="1">
      <formula>$B411=""</formula>
    </cfRule>
  </conditionalFormatting>
  <conditionalFormatting sqref="I411:I416">
    <cfRule type="expression" dxfId="14747" priority="14664" stopIfTrue="1">
      <formula>$B411=""</formula>
    </cfRule>
  </conditionalFormatting>
  <conditionalFormatting sqref="I411:I416">
    <cfRule type="expression" dxfId="14746" priority="14663" stopIfTrue="1">
      <formula>$B411=""</formula>
    </cfRule>
  </conditionalFormatting>
  <conditionalFormatting sqref="I411:I416">
    <cfRule type="expression" dxfId="14745" priority="14662" stopIfTrue="1">
      <formula>$B411=""</formula>
    </cfRule>
  </conditionalFormatting>
  <conditionalFormatting sqref="I411:I416">
    <cfRule type="expression" dxfId="14744" priority="14661" stopIfTrue="1">
      <formula>$B411=""</formula>
    </cfRule>
  </conditionalFormatting>
  <conditionalFormatting sqref="I411:I416">
    <cfRule type="expression" dxfId="14743" priority="14660" stopIfTrue="1">
      <formula>$B411=""</formula>
    </cfRule>
  </conditionalFormatting>
  <conditionalFormatting sqref="I411:I416">
    <cfRule type="expression" dxfId="14742" priority="14659" stopIfTrue="1">
      <formula>$B411=""</formula>
    </cfRule>
  </conditionalFormatting>
  <conditionalFormatting sqref="I411:I416">
    <cfRule type="expression" dxfId="14741" priority="14658" stopIfTrue="1">
      <formula>$B411=""</formula>
    </cfRule>
  </conditionalFormatting>
  <conditionalFormatting sqref="I411:I416">
    <cfRule type="expression" dxfId="14740" priority="14657" stopIfTrue="1">
      <formula>$B411=""</formula>
    </cfRule>
  </conditionalFormatting>
  <conditionalFormatting sqref="I411:I416">
    <cfRule type="expression" dxfId="14739" priority="14656" stopIfTrue="1">
      <formula>$B411=""</formula>
    </cfRule>
  </conditionalFormatting>
  <conditionalFormatting sqref="I411:I416">
    <cfRule type="expression" dxfId="14738" priority="14655" stopIfTrue="1">
      <formula>$B411=""</formula>
    </cfRule>
  </conditionalFormatting>
  <conditionalFormatting sqref="I411:I416">
    <cfRule type="expression" dxfId="14737" priority="14654" stopIfTrue="1">
      <formula>$B411=""</formula>
    </cfRule>
  </conditionalFormatting>
  <conditionalFormatting sqref="I411:I416">
    <cfRule type="expression" dxfId="14736" priority="14653" stopIfTrue="1">
      <formula>$B411=""</formula>
    </cfRule>
  </conditionalFormatting>
  <conditionalFormatting sqref="I411:I416">
    <cfRule type="expression" dxfId="14735" priority="14652" stopIfTrue="1">
      <formula>$B411=""</formula>
    </cfRule>
  </conditionalFormatting>
  <conditionalFormatting sqref="I411:I416">
    <cfRule type="expression" dxfId="14734" priority="14651" stopIfTrue="1">
      <formula>$B411=""</formula>
    </cfRule>
  </conditionalFormatting>
  <conditionalFormatting sqref="I411:I416">
    <cfRule type="expression" dxfId="14733" priority="14650" stopIfTrue="1">
      <formula>$B411=""</formula>
    </cfRule>
  </conditionalFormatting>
  <conditionalFormatting sqref="I411:I416">
    <cfRule type="expression" dxfId="14732" priority="14649" stopIfTrue="1">
      <formula>$B411=""</formula>
    </cfRule>
  </conditionalFormatting>
  <conditionalFormatting sqref="I411:I416">
    <cfRule type="expression" dxfId="14731" priority="14648" stopIfTrue="1">
      <formula>$B411=""</formula>
    </cfRule>
  </conditionalFormatting>
  <conditionalFormatting sqref="I411:I416">
    <cfRule type="expression" dxfId="14730" priority="14647" stopIfTrue="1">
      <formula>$B411=""</formula>
    </cfRule>
  </conditionalFormatting>
  <conditionalFormatting sqref="D413:H425">
    <cfRule type="expression" dxfId="14729" priority="14646" stopIfTrue="1">
      <formula>$B413=""</formula>
    </cfRule>
  </conditionalFormatting>
  <conditionalFormatting sqref="I411:I426">
    <cfRule type="expression" dxfId="14728" priority="14645" stopIfTrue="1">
      <formula>$B411=""</formula>
    </cfRule>
  </conditionalFormatting>
  <conditionalFormatting sqref="I411:I426">
    <cfRule type="expression" dxfId="14727" priority="14644" stopIfTrue="1">
      <formula>$B411=""</formula>
    </cfRule>
  </conditionalFormatting>
  <conditionalFormatting sqref="I411:I426">
    <cfRule type="expression" dxfId="14726" priority="14643" stopIfTrue="1">
      <formula>$B411=""</formula>
    </cfRule>
  </conditionalFormatting>
  <conditionalFormatting sqref="J411:M417">
    <cfRule type="expression" dxfId="14725" priority="14642" stopIfTrue="1">
      <formula>$B411=""</formula>
    </cfRule>
  </conditionalFormatting>
  <conditionalFormatting sqref="D411:M417 I418:I426">
    <cfRule type="expression" dxfId="14724" priority="14641" stopIfTrue="1">
      <formula>$B411=""</formula>
    </cfRule>
  </conditionalFormatting>
  <conditionalFormatting sqref="D411:M417 I418:I426">
    <cfRule type="expression" dxfId="14723" priority="14640" stopIfTrue="1">
      <formula>$B411=""</formula>
    </cfRule>
  </conditionalFormatting>
  <conditionalFormatting sqref="I411:I426">
    <cfRule type="expression" dxfId="14722" priority="14639" stopIfTrue="1">
      <formula>$B411=""</formula>
    </cfRule>
  </conditionalFormatting>
  <conditionalFormatting sqref="D411:H411">
    <cfRule type="expression" dxfId="14721" priority="14638" stopIfTrue="1">
      <formula>$B411=""</formula>
    </cfRule>
  </conditionalFormatting>
  <conditionalFormatting sqref="D412:H416">
    <cfRule type="expression" dxfId="14720" priority="14637" stopIfTrue="1">
      <formula>$B412=""</formula>
    </cfRule>
  </conditionalFormatting>
  <conditionalFormatting sqref="J411:M414">
    <cfRule type="expression" dxfId="14719" priority="14636" stopIfTrue="1">
      <formula>$B411=""</formula>
    </cfRule>
  </conditionalFormatting>
  <conditionalFormatting sqref="J415:M416">
    <cfRule type="expression" dxfId="14718" priority="14635" stopIfTrue="1">
      <formula>$B415=""</formula>
    </cfRule>
  </conditionalFormatting>
  <conditionalFormatting sqref="D417:H417">
    <cfRule type="expression" dxfId="14717" priority="14634" stopIfTrue="1">
      <formula>$B417=""</formula>
    </cfRule>
  </conditionalFormatting>
  <conditionalFormatting sqref="J417:M417">
    <cfRule type="expression" dxfId="14716" priority="14633" stopIfTrue="1">
      <formula>$B417=""</formula>
    </cfRule>
  </conditionalFormatting>
  <conditionalFormatting sqref="D411:H412">
    <cfRule type="expression" dxfId="14715" priority="14632" stopIfTrue="1">
      <formula>$B411=""</formula>
    </cfRule>
  </conditionalFormatting>
  <conditionalFormatting sqref="J411:M414">
    <cfRule type="expression" dxfId="14714" priority="14631" stopIfTrue="1">
      <formula>$B411=""</formula>
    </cfRule>
  </conditionalFormatting>
  <conditionalFormatting sqref="J415:M415">
    <cfRule type="expression" dxfId="14713" priority="14630" stopIfTrue="1">
      <formula>$B415=""</formula>
    </cfRule>
  </conditionalFormatting>
  <conditionalFormatting sqref="I416">
    <cfRule type="expression" dxfId="14712" priority="14629" stopIfTrue="1">
      <formula>$B416=""</formula>
    </cfRule>
  </conditionalFormatting>
  <conditionalFormatting sqref="I416">
    <cfRule type="expression" dxfId="14711" priority="14628" stopIfTrue="1">
      <formula>$B416=""</formula>
    </cfRule>
  </conditionalFormatting>
  <conditionalFormatting sqref="I416">
    <cfRule type="expression" dxfId="14710" priority="14627" stopIfTrue="1">
      <formula>$B416=""</formula>
    </cfRule>
  </conditionalFormatting>
  <conditionalFormatting sqref="D416:H417">
    <cfRule type="expression" dxfId="14709" priority="14626" stopIfTrue="1">
      <formula>$B416=""</formula>
    </cfRule>
  </conditionalFormatting>
  <conditionalFormatting sqref="J416:M417">
    <cfRule type="expression" dxfId="14708" priority="14625" stopIfTrue="1">
      <formula>$B416=""</formula>
    </cfRule>
  </conditionalFormatting>
  <conditionalFormatting sqref="I416">
    <cfRule type="expression" dxfId="14707" priority="14624" stopIfTrue="1">
      <formula>$B416=""</formula>
    </cfRule>
  </conditionalFormatting>
  <conditionalFormatting sqref="I416">
    <cfRule type="expression" dxfId="14706" priority="14623" stopIfTrue="1">
      <formula>$B416=""</formula>
    </cfRule>
  </conditionalFormatting>
  <conditionalFormatting sqref="J417:M425">
    <cfRule type="expression" dxfId="14705" priority="14622" stopIfTrue="1">
      <formula>$B417=""</formula>
    </cfRule>
  </conditionalFormatting>
  <conditionalFormatting sqref="D417:M425 I423:I426">
    <cfRule type="expression" dxfId="14704" priority="14621" stopIfTrue="1">
      <formula>$B417=""</formula>
    </cfRule>
  </conditionalFormatting>
  <conditionalFormatting sqref="D417:M425 I423:I426">
    <cfRule type="expression" dxfId="14703" priority="14620" stopIfTrue="1">
      <formula>$B417=""</formula>
    </cfRule>
  </conditionalFormatting>
  <conditionalFormatting sqref="I417:I426">
    <cfRule type="expression" dxfId="14702" priority="14619" stopIfTrue="1">
      <formula>$B417=""</formula>
    </cfRule>
  </conditionalFormatting>
  <conditionalFormatting sqref="D417:H418">
    <cfRule type="expression" dxfId="14701" priority="14618" stopIfTrue="1">
      <formula>$B417=""</formula>
    </cfRule>
  </conditionalFormatting>
  <conditionalFormatting sqref="D419:H425">
    <cfRule type="expression" dxfId="14700" priority="14617" stopIfTrue="1">
      <formula>$B419=""</formula>
    </cfRule>
  </conditionalFormatting>
  <conditionalFormatting sqref="J417:M421">
    <cfRule type="expression" dxfId="14699" priority="14616" stopIfTrue="1">
      <formula>$B417=""</formula>
    </cfRule>
  </conditionalFormatting>
  <conditionalFormatting sqref="J422:M423">
    <cfRule type="expression" dxfId="14698" priority="14615" stopIfTrue="1">
      <formula>$B422=""</formula>
    </cfRule>
  </conditionalFormatting>
  <conditionalFormatting sqref="D418:H419">
    <cfRule type="expression" dxfId="14697" priority="14614" stopIfTrue="1">
      <formula>$B418=""</formula>
    </cfRule>
  </conditionalFormatting>
  <conditionalFormatting sqref="J418:M421">
    <cfRule type="expression" dxfId="14696" priority="14613" stopIfTrue="1">
      <formula>$B418=""</formula>
    </cfRule>
  </conditionalFormatting>
  <conditionalFormatting sqref="J422:M422">
    <cfRule type="expression" dxfId="14695" priority="14612" stopIfTrue="1">
      <formula>$B422=""</formula>
    </cfRule>
  </conditionalFormatting>
  <conditionalFormatting sqref="I423">
    <cfRule type="expression" dxfId="14694" priority="14611" stopIfTrue="1">
      <formula>$B423=""</formula>
    </cfRule>
  </conditionalFormatting>
  <conditionalFormatting sqref="I423">
    <cfRule type="expression" dxfId="14693" priority="14610" stopIfTrue="1">
      <formula>$B423=""</formula>
    </cfRule>
  </conditionalFormatting>
  <conditionalFormatting sqref="I423">
    <cfRule type="expression" dxfId="14692" priority="14609" stopIfTrue="1">
      <formula>$B423=""</formula>
    </cfRule>
  </conditionalFormatting>
  <conditionalFormatting sqref="D423:H423">
    <cfRule type="expression" dxfId="14691" priority="14608" stopIfTrue="1">
      <formula>$B423=""</formula>
    </cfRule>
  </conditionalFormatting>
  <conditionalFormatting sqref="J423:M423">
    <cfRule type="expression" dxfId="14690" priority="14607" stopIfTrue="1">
      <formula>$B423=""</formula>
    </cfRule>
  </conditionalFormatting>
  <conditionalFormatting sqref="I423">
    <cfRule type="expression" dxfId="14689" priority="14606" stopIfTrue="1">
      <formula>$B423=""</formula>
    </cfRule>
  </conditionalFormatting>
  <conditionalFormatting sqref="I423">
    <cfRule type="expression" dxfId="14688" priority="14605" stopIfTrue="1">
      <formula>$B423=""</formula>
    </cfRule>
  </conditionalFormatting>
  <conditionalFormatting sqref="I411:I426">
    <cfRule type="expression" dxfId="14687" priority="14604" stopIfTrue="1">
      <formula>$B411=""</formula>
    </cfRule>
  </conditionalFormatting>
  <conditionalFormatting sqref="I411:I426">
    <cfRule type="expression" dxfId="14686" priority="14603" stopIfTrue="1">
      <formula>$B411=""</formula>
    </cfRule>
  </conditionalFormatting>
  <conditionalFormatting sqref="I411:I426">
    <cfRule type="expression" dxfId="14685" priority="14602" stopIfTrue="1">
      <formula>$B411=""</formula>
    </cfRule>
  </conditionalFormatting>
  <conditionalFormatting sqref="I411:I426">
    <cfRule type="expression" dxfId="14684" priority="14601" stopIfTrue="1">
      <formula>$B411=""</formula>
    </cfRule>
  </conditionalFormatting>
  <conditionalFormatting sqref="I411:I426">
    <cfRule type="expression" dxfId="14683" priority="14600" stopIfTrue="1">
      <formula>$B411=""</formula>
    </cfRule>
  </conditionalFormatting>
  <conditionalFormatting sqref="I418:I420">
    <cfRule type="expression" dxfId="14682" priority="14599" stopIfTrue="1">
      <formula>$B418=""</formula>
    </cfRule>
  </conditionalFormatting>
  <conditionalFormatting sqref="I418:I420">
    <cfRule type="expression" dxfId="14681" priority="14598" stopIfTrue="1">
      <formula>$B418=""</formula>
    </cfRule>
  </conditionalFormatting>
  <conditionalFormatting sqref="I418:I420">
    <cfRule type="expression" dxfId="14680" priority="14597" stopIfTrue="1">
      <formula>$B418=""</formula>
    </cfRule>
  </conditionalFormatting>
  <conditionalFormatting sqref="I411:I426">
    <cfRule type="expression" dxfId="14679" priority="14596" stopIfTrue="1">
      <formula>$B411=""</formula>
    </cfRule>
  </conditionalFormatting>
  <conditionalFormatting sqref="I411:I426">
    <cfRule type="expression" dxfId="14678" priority="14595" stopIfTrue="1">
      <formula>$B411=""</formula>
    </cfRule>
  </conditionalFormatting>
  <conditionalFormatting sqref="I411:I426">
    <cfRule type="expression" dxfId="14677" priority="14594" stopIfTrue="1">
      <formula>$B411=""</formula>
    </cfRule>
  </conditionalFormatting>
  <conditionalFormatting sqref="I411:I426">
    <cfRule type="expression" dxfId="14676" priority="14593" stopIfTrue="1">
      <formula>$B411=""</formula>
    </cfRule>
  </conditionalFormatting>
  <conditionalFormatting sqref="I411:I426">
    <cfRule type="expression" dxfId="14675" priority="14592" stopIfTrue="1">
      <formula>$B411=""</formula>
    </cfRule>
  </conditionalFormatting>
  <conditionalFormatting sqref="I411:I426">
    <cfRule type="expression" dxfId="14674" priority="14591" stopIfTrue="1">
      <formula>$B411=""</formula>
    </cfRule>
  </conditionalFormatting>
  <conditionalFormatting sqref="I411:I426">
    <cfRule type="expression" dxfId="14673" priority="14590" stopIfTrue="1">
      <formula>$B411=""</formula>
    </cfRule>
  </conditionalFormatting>
  <conditionalFormatting sqref="I411:I426">
    <cfRule type="expression" dxfId="14672" priority="14589" stopIfTrue="1">
      <formula>$B411=""</formula>
    </cfRule>
  </conditionalFormatting>
  <conditionalFormatting sqref="J423:M423">
    <cfRule type="expression" dxfId="14671" priority="14588" stopIfTrue="1">
      <formula>$B423=""</formula>
    </cfRule>
  </conditionalFormatting>
  <conditionalFormatting sqref="J424:M425">
    <cfRule type="expression" dxfId="14670" priority="14587" stopIfTrue="1">
      <formula>$B424=""</formula>
    </cfRule>
  </conditionalFormatting>
  <conditionalFormatting sqref="J423:M423">
    <cfRule type="expression" dxfId="14669" priority="14586" stopIfTrue="1">
      <formula>$B423=""</formula>
    </cfRule>
  </conditionalFormatting>
  <conditionalFormatting sqref="J424:M424">
    <cfRule type="expression" dxfId="14668" priority="14585" stopIfTrue="1">
      <formula>$B424=""</formula>
    </cfRule>
  </conditionalFormatting>
  <conditionalFormatting sqref="I425">
    <cfRule type="expression" dxfId="14667" priority="14584" stopIfTrue="1">
      <formula>$B425=""</formula>
    </cfRule>
  </conditionalFormatting>
  <conditionalFormatting sqref="I425">
    <cfRule type="expression" dxfId="14666" priority="14583" stopIfTrue="1">
      <formula>$B425=""</formula>
    </cfRule>
  </conditionalFormatting>
  <conditionalFormatting sqref="I425">
    <cfRule type="expression" dxfId="14665" priority="14582" stopIfTrue="1">
      <formula>$B425=""</formula>
    </cfRule>
  </conditionalFormatting>
  <conditionalFormatting sqref="D425:H425">
    <cfRule type="expression" dxfId="14664" priority="14581" stopIfTrue="1">
      <formula>$B425=""</formula>
    </cfRule>
  </conditionalFormatting>
  <conditionalFormatting sqref="J425:M425">
    <cfRule type="expression" dxfId="14663" priority="14580" stopIfTrue="1">
      <formula>$B425=""</formula>
    </cfRule>
  </conditionalFormatting>
  <conditionalFormatting sqref="I425">
    <cfRule type="expression" dxfId="14662" priority="14579" stopIfTrue="1">
      <formula>$B425=""</formula>
    </cfRule>
  </conditionalFormatting>
  <conditionalFormatting sqref="I425">
    <cfRule type="expression" dxfId="14661" priority="14578" stopIfTrue="1">
      <formula>$B425=""</formula>
    </cfRule>
  </conditionalFormatting>
  <conditionalFormatting sqref="I425:I444">
    <cfRule type="expression" dxfId="14660" priority="14577" stopIfTrue="1">
      <formula>$B425=""</formula>
    </cfRule>
  </conditionalFormatting>
  <conditionalFormatting sqref="I425:I444">
    <cfRule type="expression" dxfId="14659" priority="14576" stopIfTrue="1">
      <formula>$B425=""</formula>
    </cfRule>
  </conditionalFormatting>
  <conditionalFormatting sqref="I425:I444">
    <cfRule type="expression" dxfId="14658" priority="14575" stopIfTrue="1">
      <formula>$B425=""</formula>
    </cfRule>
  </conditionalFormatting>
  <conditionalFormatting sqref="I425:I444">
    <cfRule type="expression" dxfId="14657" priority="14574" stopIfTrue="1">
      <formula>$B425=""</formula>
    </cfRule>
  </conditionalFormatting>
  <conditionalFormatting sqref="I425:I444">
    <cfRule type="expression" dxfId="14656" priority="14573" stopIfTrue="1">
      <formula>$B425=""</formula>
    </cfRule>
  </conditionalFormatting>
  <conditionalFormatting sqref="I425:I444">
    <cfRule type="expression" dxfId="14655" priority="14572" stopIfTrue="1">
      <formula>$B425=""</formula>
    </cfRule>
  </conditionalFormatting>
  <conditionalFormatting sqref="I425:I444">
    <cfRule type="expression" dxfId="14654" priority="14571" stopIfTrue="1">
      <formula>$B425=""</formula>
    </cfRule>
  </conditionalFormatting>
  <conditionalFormatting sqref="I425:I444">
    <cfRule type="expression" dxfId="14653" priority="14570" stopIfTrue="1">
      <formula>$B425=""</formula>
    </cfRule>
  </conditionalFormatting>
  <conditionalFormatting sqref="I425:I444">
    <cfRule type="expression" dxfId="14652" priority="14569" stopIfTrue="1">
      <formula>$B425=""</formula>
    </cfRule>
  </conditionalFormatting>
  <conditionalFormatting sqref="I425:I444">
    <cfRule type="expression" dxfId="14651" priority="14568" stopIfTrue="1">
      <formula>$B425=""</formula>
    </cfRule>
  </conditionalFormatting>
  <conditionalFormatting sqref="I425:I444">
    <cfRule type="expression" dxfId="14650" priority="14567" stopIfTrue="1">
      <formula>$B425=""</formula>
    </cfRule>
  </conditionalFormatting>
  <conditionalFormatting sqref="I425:I444">
    <cfRule type="expression" dxfId="14649" priority="14566" stopIfTrue="1">
      <formula>$B425=""</formula>
    </cfRule>
  </conditionalFormatting>
  <conditionalFormatting sqref="I425:I444">
    <cfRule type="expression" dxfId="14648" priority="14565" stopIfTrue="1">
      <formula>$B425=""</formula>
    </cfRule>
  </conditionalFormatting>
  <conditionalFormatting sqref="I425:I444">
    <cfRule type="expression" dxfId="14647" priority="14564" stopIfTrue="1">
      <formula>$B425=""</formula>
    </cfRule>
  </conditionalFormatting>
  <conditionalFormatting sqref="I425:I444">
    <cfRule type="expression" dxfId="14646" priority="14563" stopIfTrue="1">
      <formula>$B425=""</formula>
    </cfRule>
  </conditionalFormatting>
  <conditionalFormatting sqref="I425:I444">
    <cfRule type="expression" dxfId="14645" priority="14562" stopIfTrue="1">
      <formula>$B425=""</formula>
    </cfRule>
  </conditionalFormatting>
  <conditionalFormatting sqref="I425:I444">
    <cfRule type="expression" dxfId="14644" priority="14561" stopIfTrue="1">
      <formula>$B425=""</formula>
    </cfRule>
  </conditionalFormatting>
  <conditionalFormatting sqref="I425:I444">
    <cfRule type="expression" dxfId="14643" priority="14560" stopIfTrue="1">
      <formula>$B425=""</formula>
    </cfRule>
  </conditionalFormatting>
  <conditionalFormatting sqref="I425:I444">
    <cfRule type="expression" dxfId="14642" priority="14559" stopIfTrue="1">
      <formula>$B425=""</formula>
    </cfRule>
  </conditionalFormatting>
  <conditionalFormatting sqref="D427:H439">
    <cfRule type="expression" dxfId="14641" priority="14558" stopIfTrue="1">
      <formula>$B427=""</formula>
    </cfRule>
  </conditionalFormatting>
  <conditionalFormatting sqref="I425:I444">
    <cfRule type="expression" dxfId="14640" priority="14557" stopIfTrue="1">
      <formula>$B425=""</formula>
    </cfRule>
  </conditionalFormatting>
  <conditionalFormatting sqref="I425:I444">
    <cfRule type="expression" dxfId="14639" priority="14556" stopIfTrue="1">
      <formula>$B425=""</formula>
    </cfRule>
  </conditionalFormatting>
  <conditionalFormatting sqref="I425:I444">
    <cfRule type="expression" dxfId="14638" priority="14555" stopIfTrue="1">
      <formula>$B425=""</formula>
    </cfRule>
  </conditionalFormatting>
  <conditionalFormatting sqref="J425:M431">
    <cfRule type="expression" dxfId="14637" priority="14554" stopIfTrue="1">
      <formula>$B425=""</formula>
    </cfRule>
  </conditionalFormatting>
  <conditionalFormatting sqref="D425:M431 I429:I444">
    <cfRule type="expression" dxfId="14636" priority="14553" stopIfTrue="1">
      <formula>$B425=""</formula>
    </cfRule>
  </conditionalFormatting>
  <conditionalFormatting sqref="D425:M431 I429:I444">
    <cfRule type="expression" dxfId="14635" priority="14552" stopIfTrue="1">
      <formula>$B425=""</formula>
    </cfRule>
  </conditionalFormatting>
  <conditionalFormatting sqref="I425:I444">
    <cfRule type="expression" dxfId="14634" priority="14551" stopIfTrue="1">
      <formula>$B425=""</formula>
    </cfRule>
  </conditionalFormatting>
  <conditionalFormatting sqref="D425:H425">
    <cfRule type="expression" dxfId="14633" priority="14550" stopIfTrue="1">
      <formula>$B425=""</formula>
    </cfRule>
  </conditionalFormatting>
  <conditionalFormatting sqref="D426:H430">
    <cfRule type="expression" dxfId="14632" priority="14549" stopIfTrue="1">
      <formula>$B426=""</formula>
    </cfRule>
  </conditionalFormatting>
  <conditionalFormatting sqref="J425:M428">
    <cfRule type="expression" dxfId="14631" priority="14548" stopIfTrue="1">
      <formula>$B425=""</formula>
    </cfRule>
  </conditionalFormatting>
  <conditionalFormatting sqref="J429:M430">
    <cfRule type="expression" dxfId="14630" priority="14547" stopIfTrue="1">
      <formula>$B429=""</formula>
    </cfRule>
  </conditionalFormatting>
  <conditionalFormatting sqref="D431:H431">
    <cfRule type="expression" dxfId="14629" priority="14546" stopIfTrue="1">
      <formula>$B431=""</formula>
    </cfRule>
  </conditionalFormatting>
  <conditionalFormatting sqref="J431:M431">
    <cfRule type="expression" dxfId="14628" priority="14545" stopIfTrue="1">
      <formula>$B431=""</formula>
    </cfRule>
  </conditionalFormatting>
  <conditionalFormatting sqref="D425:H426">
    <cfRule type="expression" dxfId="14627" priority="14544" stopIfTrue="1">
      <formula>$B425=""</formula>
    </cfRule>
  </conditionalFormatting>
  <conditionalFormatting sqref="J425:M428">
    <cfRule type="expression" dxfId="14626" priority="14543" stopIfTrue="1">
      <formula>$B425=""</formula>
    </cfRule>
  </conditionalFormatting>
  <conditionalFormatting sqref="J429:M429">
    <cfRule type="expression" dxfId="14625" priority="14542" stopIfTrue="1">
      <formula>$B429=""</formula>
    </cfRule>
  </conditionalFormatting>
  <conditionalFormatting sqref="I430">
    <cfRule type="expression" dxfId="14624" priority="14541" stopIfTrue="1">
      <formula>$B430=""</formula>
    </cfRule>
  </conditionalFormatting>
  <conditionalFormatting sqref="I430">
    <cfRule type="expression" dxfId="14623" priority="14540" stopIfTrue="1">
      <formula>$B430=""</formula>
    </cfRule>
  </conditionalFormatting>
  <conditionalFormatting sqref="I430">
    <cfRule type="expression" dxfId="14622" priority="14539" stopIfTrue="1">
      <formula>$B430=""</formula>
    </cfRule>
  </conditionalFormatting>
  <conditionalFormatting sqref="D430:H431">
    <cfRule type="expression" dxfId="14621" priority="14538" stopIfTrue="1">
      <formula>$B430=""</formula>
    </cfRule>
  </conditionalFormatting>
  <conditionalFormatting sqref="J430:M431">
    <cfRule type="expression" dxfId="14620" priority="14537" stopIfTrue="1">
      <formula>$B430=""</formula>
    </cfRule>
  </conditionalFormatting>
  <conditionalFormatting sqref="I430">
    <cfRule type="expression" dxfId="14619" priority="14536" stopIfTrue="1">
      <formula>$B430=""</formula>
    </cfRule>
  </conditionalFormatting>
  <conditionalFormatting sqref="I430">
    <cfRule type="expression" dxfId="14618" priority="14535" stopIfTrue="1">
      <formula>$B430=""</formula>
    </cfRule>
  </conditionalFormatting>
  <conditionalFormatting sqref="J431:M439">
    <cfRule type="expression" dxfId="14617" priority="14534" stopIfTrue="1">
      <formula>$B431=""</formula>
    </cfRule>
  </conditionalFormatting>
  <conditionalFormatting sqref="D431:M439 I436:I444">
    <cfRule type="expression" dxfId="14616" priority="14533" stopIfTrue="1">
      <formula>$B431=""</formula>
    </cfRule>
  </conditionalFormatting>
  <conditionalFormatting sqref="D431:M439 I436:I444">
    <cfRule type="expression" dxfId="14615" priority="14532" stopIfTrue="1">
      <formula>$B431=""</formula>
    </cfRule>
  </conditionalFormatting>
  <conditionalFormatting sqref="I431:I444">
    <cfRule type="expression" dxfId="14614" priority="14531" stopIfTrue="1">
      <formula>$B431=""</formula>
    </cfRule>
  </conditionalFormatting>
  <conditionalFormatting sqref="D431:H432">
    <cfRule type="expression" dxfId="14613" priority="14530" stopIfTrue="1">
      <formula>$B431=""</formula>
    </cfRule>
  </conditionalFormatting>
  <conditionalFormatting sqref="D433:H439">
    <cfRule type="expression" dxfId="14612" priority="14529" stopIfTrue="1">
      <formula>$B433=""</formula>
    </cfRule>
  </conditionalFormatting>
  <conditionalFormatting sqref="J431:M435">
    <cfRule type="expression" dxfId="14611" priority="14528" stopIfTrue="1">
      <formula>$B431=""</formula>
    </cfRule>
  </conditionalFormatting>
  <conditionalFormatting sqref="J436:M437">
    <cfRule type="expression" dxfId="14610" priority="14527" stopIfTrue="1">
      <formula>$B436=""</formula>
    </cfRule>
  </conditionalFormatting>
  <conditionalFormatting sqref="D432:H433">
    <cfRule type="expression" dxfId="14609" priority="14526" stopIfTrue="1">
      <formula>$B432=""</formula>
    </cfRule>
  </conditionalFormatting>
  <conditionalFormatting sqref="J432:M435">
    <cfRule type="expression" dxfId="14608" priority="14525" stopIfTrue="1">
      <formula>$B432=""</formula>
    </cfRule>
  </conditionalFormatting>
  <conditionalFormatting sqref="J436:M436">
    <cfRule type="expression" dxfId="14607" priority="14524" stopIfTrue="1">
      <formula>$B436=""</formula>
    </cfRule>
  </conditionalFormatting>
  <conditionalFormatting sqref="I437">
    <cfRule type="expression" dxfId="14606" priority="14523" stopIfTrue="1">
      <formula>$B437=""</formula>
    </cfRule>
  </conditionalFormatting>
  <conditionalFormatting sqref="I437">
    <cfRule type="expression" dxfId="14605" priority="14522" stopIfTrue="1">
      <formula>$B437=""</formula>
    </cfRule>
  </conditionalFormatting>
  <conditionalFormatting sqref="I437">
    <cfRule type="expression" dxfId="14604" priority="14521" stopIfTrue="1">
      <formula>$B437=""</formula>
    </cfRule>
  </conditionalFormatting>
  <conditionalFormatting sqref="D437:H437">
    <cfRule type="expression" dxfId="14603" priority="14520" stopIfTrue="1">
      <formula>$B437=""</formula>
    </cfRule>
  </conditionalFormatting>
  <conditionalFormatting sqref="J437:M437">
    <cfRule type="expression" dxfId="14602" priority="14519" stopIfTrue="1">
      <formula>$B437=""</formula>
    </cfRule>
  </conditionalFormatting>
  <conditionalFormatting sqref="I437">
    <cfRule type="expression" dxfId="14601" priority="14518" stopIfTrue="1">
      <formula>$B437=""</formula>
    </cfRule>
  </conditionalFormatting>
  <conditionalFormatting sqref="I437">
    <cfRule type="expression" dxfId="14600" priority="14517" stopIfTrue="1">
      <formula>$B437=""</formula>
    </cfRule>
  </conditionalFormatting>
  <conditionalFormatting sqref="I425:I444">
    <cfRule type="expression" dxfId="14599" priority="14516" stopIfTrue="1">
      <formula>$B425=""</formula>
    </cfRule>
  </conditionalFormatting>
  <conditionalFormatting sqref="I425:I444">
    <cfRule type="expression" dxfId="14598" priority="14515" stopIfTrue="1">
      <formula>$B425=""</formula>
    </cfRule>
  </conditionalFormatting>
  <conditionalFormatting sqref="I425:I444">
    <cfRule type="expression" dxfId="14597" priority="14514" stopIfTrue="1">
      <formula>$B425=""</formula>
    </cfRule>
  </conditionalFormatting>
  <conditionalFormatting sqref="I425:I444">
    <cfRule type="expression" dxfId="14596" priority="14513" stopIfTrue="1">
      <formula>$B425=""</formula>
    </cfRule>
  </conditionalFormatting>
  <conditionalFormatting sqref="I425:I444">
    <cfRule type="expression" dxfId="14595" priority="14512" stopIfTrue="1">
      <formula>$B425=""</formula>
    </cfRule>
  </conditionalFormatting>
  <conditionalFormatting sqref="I432:I434">
    <cfRule type="expression" dxfId="14594" priority="14511" stopIfTrue="1">
      <formula>$B432=""</formula>
    </cfRule>
  </conditionalFormatting>
  <conditionalFormatting sqref="I432:I434">
    <cfRule type="expression" dxfId="14593" priority="14510" stopIfTrue="1">
      <formula>$B432=""</formula>
    </cfRule>
  </conditionalFormatting>
  <conditionalFormatting sqref="I432:I434">
    <cfRule type="expression" dxfId="14592" priority="14509" stopIfTrue="1">
      <formula>$B432=""</formula>
    </cfRule>
  </conditionalFormatting>
  <conditionalFormatting sqref="I425:I444">
    <cfRule type="expression" dxfId="14591" priority="14508" stopIfTrue="1">
      <formula>$B425=""</formula>
    </cfRule>
  </conditionalFormatting>
  <conditionalFormatting sqref="I425:I444">
    <cfRule type="expression" dxfId="14590" priority="14507" stopIfTrue="1">
      <formula>$B425=""</formula>
    </cfRule>
  </conditionalFormatting>
  <conditionalFormatting sqref="I425:I444">
    <cfRule type="expression" dxfId="14589" priority="14506" stopIfTrue="1">
      <formula>$B425=""</formula>
    </cfRule>
  </conditionalFormatting>
  <conditionalFormatting sqref="I425:I444">
    <cfRule type="expression" dxfId="14588" priority="14505" stopIfTrue="1">
      <formula>$B425=""</formula>
    </cfRule>
  </conditionalFormatting>
  <conditionalFormatting sqref="I425:I444">
    <cfRule type="expression" dxfId="14587" priority="14504" stopIfTrue="1">
      <formula>$B425=""</formula>
    </cfRule>
  </conditionalFormatting>
  <conditionalFormatting sqref="I425:I444">
    <cfRule type="expression" dxfId="14586" priority="14503" stopIfTrue="1">
      <formula>$B425=""</formula>
    </cfRule>
  </conditionalFormatting>
  <conditionalFormatting sqref="I425:I444">
    <cfRule type="expression" dxfId="14585" priority="14502" stopIfTrue="1">
      <formula>$B425=""</formula>
    </cfRule>
  </conditionalFormatting>
  <conditionalFormatting sqref="I425:I444">
    <cfRule type="expression" dxfId="14584" priority="14501" stopIfTrue="1">
      <formula>$B425=""</formula>
    </cfRule>
  </conditionalFormatting>
  <conditionalFormatting sqref="J437:M437">
    <cfRule type="expression" dxfId="14583" priority="14500" stopIfTrue="1">
      <formula>$B437=""</formula>
    </cfRule>
  </conditionalFormatting>
  <conditionalFormatting sqref="J438:M439">
    <cfRule type="expression" dxfId="14582" priority="14499" stopIfTrue="1">
      <formula>$B438=""</formula>
    </cfRule>
  </conditionalFormatting>
  <conditionalFormatting sqref="J437:M437">
    <cfRule type="expression" dxfId="14581" priority="14498" stopIfTrue="1">
      <formula>$B437=""</formula>
    </cfRule>
  </conditionalFormatting>
  <conditionalFormatting sqref="J438:M438">
    <cfRule type="expression" dxfId="14580" priority="14497" stopIfTrue="1">
      <formula>$B438=""</formula>
    </cfRule>
  </conditionalFormatting>
  <conditionalFormatting sqref="I439">
    <cfRule type="expression" dxfId="14579" priority="14496" stopIfTrue="1">
      <formula>$B439=""</formula>
    </cfRule>
  </conditionalFormatting>
  <conditionalFormatting sqref="I439">
    <cfRule type="expression" dxfId="14578" priority="14495" stopIfTrue="1">
      <formula>$B439=""</formula>
    </cfRule>
  </conditionalFormatting>
  <conditionalFormatting sqref="I439">
    <cfRule type="expression" dxfId="14577" priority="14494" stopIfTrue="1">
      <formula>$B439=""</formula>
    </cfRule>
  </conditionalFormatting>
  <conditionalFormatting sqref="D439:H439">
    <cfRule type="expression" dxfId="14576" priority="14493" stopIfTrue="1">
      <formula>$B439=""</formula>
    </cfRule>
  </conditionalFormatting>
  <conditionalFormatting sqref="J439:M439">
    <cfRule type="expression" dxfId="14575" priority="14492" stopIfTrue="1">
      <formula>$B439=""</formula>
    </cfRule>
  </conditionalFormatting>
  <conditionalFormatting sqref="I439">
    <cfRule type="expression" dxfId="14574" priority="14491" stopIfTrue="1">
      <formula>$B439=""</formula>
    </cfRule>
  </conditionalFormatting>
  <conditionalFormatting sqref="I439">
    <cfRule type="expression" dxfId="14573" priority="14490" stopIfTrue="1">
      <formula>$B439=""</formula>
    </cfRule>
  </conditionalFormatting>
  <conditionalFormatting sqref="I439:I444">
    <cfRule type="expression" dxfId="14572" priority="14489" stopIfTrue="1">
      <formula>$B439=""</formula>
    </cfRule>
  </conditionalFormatting>
  <conditionalFormatting sqref="I439:I444">
    <cfRule type="expression" dxfId="14571" priority="14488" stopIfTrue="1">
      <formula>$B439=""</formula>
    </cfRule>
  </conditionalFormatting>
  <conditionalFormatting sqref="I439:I444">
    <cfRule type="expression" dxfId="14570" priority="14487" stopIfTrue="1">
      <formula>$B439=""</formula>
    </cfRule>
  </conditionalFormatting>
  <conditionalFormatting sqref="I439:I444">
    <cfRule type="expression" dxfId="14569" priority="14486" stopIfTrue="1">
      <formula>$B439=""</formula>
    </cfRule>
  </conditionalFormatting>
  <conditionalFormatting sqref="I439:I444">
    <cfRule type="expression" dxfId="14568" priority="14485" stopIfTrue="1">
      <formula>$B439=""</formula>
    </cfRule>
  </conditionalFormatting>
  <conditionalFormatting sqref="I439:I444">
    <cfRule type="expression" dxfId="14567" priority="14484" stopIfTrue="1">
      <formula>$B439=""</formula>
    </cfRule>
  </conditionalFormatting>
  <conditionalFormatting sqref="I439:I444">
    <cfRule type="expression" dxfId="14566" priority="14483" stopIfTrue="1">
      <formula>$B439=""</formula>
    </cfRule>
  </conditionalFormatting>
  <conditionalFormatting sqref="I439:I444">
    <cfRule type="expression" dxfId="14565" priority="14482" stopIfTrue="1">
      <formula>$B439=""</formula>
    </cfRule>
  </conditionalFormatting>
  <conditionalFormatting sqref="I439:I444">
    <cfRule type="expression" dxfId="14564" priority="14481" stopIfTrue="1">
      <formula>$B439=""</formula>
    </cfRule>
  </conditionalFormatting>
  <conditionalFormatting sqref="I439:I444">
    <cfRule type="expression" dxfId="14563" priority="14480" stopIfTrue="1">
      <formula>$B439=""</formula>
    </cfRule>
  </conditionalFormatting>
  <conditionalFormatting sqref="I439:I444">
    <cfRule type="expression" dxfId="14562" priority="14479" stopIfTrue="1">
      <formula>$B439=""</formula>
    </cfRule>
  </conditionalFormatting>
  <conditionalFormatting sqref="I439:I444">
    <cfRule type="expression" dxfId="14561" priority="14478" stopIfTrue="1">
      <formula>$B439=""</formula>
    </cfRule>
  </conditionalFormatting>
  <conditionalFormatting sqref="I439:I444">
    <cfRule type="expression" dxfId="14560" priority="14477" stopIfTrue="1">
      <formula>$B439=""</formula>
    </cfRule>
  </conditionalFormatting>
  <conditionalFormatting sqref="I439:I444">
    <cfRule type="expression" dxfId="14559" priority="14476" stopIfTrue="1">
      <formula>$B439=""</formula>
    </cfRule>
  </conditionalFormatting>
  <conditionalFormatting sqref="I439:I444">
    <cfRule type="expression" dxfId="14558" priority="14475" stopIfTrue="1">
      <formula>$B439=""</formula>
    </cfRule>
  </conditionalFormatting>
  <conditionalFormatting sqref="I439:I444">
    <cfRule type="expression" dxfId="14557" priority="14474" stopIfTrue="1">
      <formula>$B439=""</formula>
    </cfRule>
  </conditionalFormatting>
  <conditionalFormatting sqref="I439:I444">
    <cfRule type="expression" dxfId="14556" priority="14473" stopIfTrue="1">
      <formula>$B439=""</formula>
    </cfRule>
  </conditionalFormatting>
  <conditionalFormatting sqref="I439:I444">
    <cfRule type="expression" dxfId="14555" priority="14472" stopIfTrue="1">
      <formula>$B439=""</formula>
    </cfRule>
  </conditionalFormatting>
  <conditionalFormatting sqref="I439:I444">
    <cfRule type="expression" dxfId="14554" priority="14471" stopIfTrue="1">
      <formula>$B439=""</formula>
    </cfRule>
  </conditionalFormatting>
  <conditionalFormatting sqref="D441:H452">
    <cfRule type="expression" dxfId="14553" priority="14470" stopIfTrue="1">
      <formula>$B441=""</formula>
    </cfRule>
  </conditionalFormatting>
  <conditionalFormatting sqref="I439:I448">
    <cfRule type="expression" dxfId="14552" priority="14469" stopIfTrue="1">
      <formula>$B439=""</formula>
    </cfRule>
  </conditionalFormatting>
  <conditionalFormatting sqref="I439:I448">
    <cfRule type="expression" dxfId="14551" priority="14468" stopIfTrue="1">
      <formula>$B439=""</formula>
    </cfRule>
  </conditionalFormatting>
  <conditionalFormatting sqref="I439:I448">
    <cfRule type="expression" dxfId="14550" priority="14467" stopIfTrue="1">
      <formula>$B439=""</formula>
    </cfRule>
  </conditionalFormatting>
  <conditionalFormatting sqref="J439:M445">
    <cfRule type="expression" dxfId="14549" priority="14466" stopIfTrue="1">
      <formula>$B439=""</formula>
    </cfRule>
  </conditionalFormatting>
  <conditionalFormatting sqref="D439:M445 I445:I448">
    <cfRule type="expression" dxfId="14548" priority="14465" stopIfTrue="1">
      <formula>$B439=""</formula>
    </cfRule>
  </conditionalFormatting>
  <conditionalFormatting sqref="D439:M445 I445:I448">
    <cfRule type="expression" dxfId="14547" priority="14464" stopIfTrue="1">
      <formula>$B439=""</formula>
    </cfRule>
  </conditionalFormatting>
  <conditionalFormatting sqref="I439:I448">
    <cfRule type="expression" dxfId="14546" priority="14463" stopIfTrue="1">
      <formula>$B439=""</formula>
    </cfRule>
  </conditionalFormatting>
  <conditionalFormatting sqref="D439:H439">
    <cfRule type="expression" dxfId="14545" priority="14462" stopIfTrue="1">
      <formula>$B439=""</formula>
    </cfRule>
  </conditionalFormatting>
  <conditionalFormatting sqref="D440:H444">
    <cfRule type="expression" dxfId="14544" priority="14461" stopIfTrue="1">
      <formula>$B440=""</formula>
    </cfRule>
  </conditionalFormatting>
  <conditionalFormatting sqref="J439:M442">
    <cfRule type="expression" dxfId="14543" priority="14460" stopIfTrue="1">
      <formula>$B439=""</formula>
    </cfRule>
  </conditionalFormatting>
  <conditionalFormatting sqref="J443:M444">
    <cfRule type="expression" dxfId="14542" priority="14459" stopIfTrue="1">
      <formula>$B443=""</formula>
    </cfRule>
  </conditionalFormatting>
  <conditionalFormatting sqref="D445:H445">
    <cfRule type="expression" dxfId="14541" priority="14458" stopIfTrue="1">
      <formula>$B445=""</formula>
    </cfRule>
  </conditionalFormatting>
  <conditionalFormatting sqref="J445:M445">
    <cfRule type="expression" dxfId="14540" priority="14457" stopIfTrue="1">
      <formula>$B445=""</formula>
    </cfRule>
  </conditionalFormatting>
  <conditionalFormatting sqref="D439:H440">
    <cfRule type="expression" dxfId="14539" priority="14456" stopIfTrue="1">
      <formula>$B439=""</formula>
    </cfRule>
  </conditionalFormatting>
  <conditionalFormatting sqref="J439:M442">
    <cfRule type="expression" dxfId="14538" priority="14455" stopIfTrue="1">
      <formula>$B439=""</formula>
    </cfRule>
  </conditionalFormatting>
  <conditionalFormatting sqref="J443:M443">
    <cfRule type="expression" dxfId="14537" priority="14454" stopIfTrue="1">
      <formula>$B443=""</formula>
    </cfRule>
  </conditionalFormatting>
  <conditionalFormatting sqref="I444">
    <cfRule type="expression" dxfId="14536" priority="14453" stopIfTrue="1">
      <formula>$B444=""</formula>
    </cfRule>
  </conditionalFormatting>
  <conditionalFormatting sqref="I444">
    <cfRule type="expression" dxfId="14535" priority="14452" stopIfTrue="1">
      <formula>$B444=""</formula>
    </cfRule>
  </conditionalFormatting>
  <conditionalFormatting sqref="I444">
    <cfRule type="expression" dxfId="14534" priority="14451" stopIfTrue="1">
      <formula>$B444=""</formula>
    </cfRule>
  </conditionalFormatting>
  <conditionalFormatting sqref="D444:H445">
    <cfRule type="expression" dxfId="14533" priority="14450" stopIfTrue="1">
      <formula>$B444=""</formula>
    </cfRule>
  </conditionalFormatting>
  <conditionalFormatting sqref="J444:M445">
    <cfRule type="expression" dxfId="14532" priority="14449" stopIfTrue="1">
      <formula>$B444=""</formula>
    </cfRule>
  </conditionalFormatting>
  <conditionalFormatting sqref="I444">
    <cfRule type="expression" dxfId="14531" priority="14448" stopIfTrue="1">
      <formula>$B444=""</formula>
    </cfRule>
  </conditionalFormatting>
  <conditionalFormatting sqref="I444">
    <cfRule type="expression" dxfId="14530" priority="14447" stopIfTrue="1">
      <formula>$B444=""</formula>
    </cfRule>
  </conditionalFormatting>
  <conditionalFormatting sqref="J445:M452">
    <cfRule type="expression" dxfId="14529" priority="14446" stopIfTrue="1">
      <formula>$B445=""</formula>
    </cfRule>
  </conditionalFormatting>
  <conditionalFormatting sqref="D445:M452 I453:I485 I517:I525">
    <cfRule type="expression" dxfId="14528" priority="14445" stopIfTrue="1">
      <formula>$B445=""</formula>
    </cfRule>
  </conditionalFormatting>
  <conditionalFormatting sqref="D445:M452 I453:I485 I517:I525">
    <cfRule type="expression" dxfId="14527" priority="14444" stopIfTrue="1">
      <formula>$B445=""</formula>
    </cfRule>
  </conditionalFormatting>
  <conditionalFormatting sqref="I445:I485">
    <cfRule type="expression" dxfId="14526" priority="14443" stopIfTrue="1">
      <formula>$B445=""</formula>
    </cfRule>
  </conditionalFormatting>
  <conditionalFormatting sqref="D445:H446">
    <cfRule type="expression" dxfId="14525" priority="14442" stopIfTrue="1">
      <formula>$B445=""</formula>
    </cfRule>
  </conditionalFormatting>
  <conditionalFormatting sqref="D447:H452">
    <cfRule type="expression" dxfId="14524" priority="14441" stopIfTrue="1">
      <formula>$B447=""</formula>
    </cfRule>
  </conditionalFormatting>
  <conditionalFormatting sqref="J445:M449">
    <cfRule type="expression" dxfId="14523" priority="14440" stopIfTrue="1">
      <formula>$B445=""</formula>
    </cfRule>
  </conditionalFormatting>
  <conditionalFormatting sqref="J450:M451">
    <cfRule type="expression" dxfId="14522" priority="14439" stopIfTrue="1">
      <formula>$B450=""</formula>
    </cfRule>
  </conditionalFormatting>
  <conditionalFormatting sqref="D446:H447">
    <cfRule type="expression" dxfId="14521" priority="14438" stopIfTrue="1">
      <formula>$B446=""</formula>
    </cfRule>
  </conditionalFormatting>
  <conditionalFormatting sqref="J446:M449">
    <cfRule type="expression" dxfId="14520" priority="14437" stopIfTrue="1">
      <formula>$B446=""</formula>
    </cfRule>
  </conditionalFormatting>
  <conditionalFormatting sqref="J450:M450">
    <cfRule type="expression" dxfId="14519" priority="14436" stopIfTrue="1">
      <formula>$B450=""</formula>
    </cfRule>
  </conditionalFormatting>
  <conditionalFormatting sqref="I451">
    <cfRule type="expression" dxfId="14518" priority="14435" stopIfTrue="1">
      <formula>$B451=""</formula>
    </cfRule>
  </conditionalFormatting>
  <conditionalFormatting sqref="I451">
    <cfRule type="expression" dxfId="14517" priority="14434" stopIfTrue="1">
      <formula>$B451=""</formula>
    </cfRule>
  </conditionalFormatting>
  <conditionalFormatting sqref="I451">
    <cfRule type="expression" dxfId="14516" priority="14433" stopIfTrue="1">
      <formula>$B451=""</formula>
    </cfRule>
  </conditionalFormatting>
  <conditionalFormatting sqref="D451:H451">
    <cfRule type="expression" dxfId="14515" priority="14432" stopIfTrue="1">
      <formula>$B451=""</formula>
    </cfRule>
  </conditionalFormatting>
  <conditionalFormatting sqref="J451:M451">
    <cfRule type="expression" dxfId="14514" priority="14431" stopIfTrue="1">
      <formula>$B451=""</formula>
    </cfRule>
  </conditionalFormatting>
  <conditionalFormatting sqref="I451">
    <cfRule type="expression" dxfId="14513" priority="14430" stopIfTrue="1">
      <formula>$B451=""</formula>
    </cfRule>
  </conditionalFormatting>
  <conditionalFormatting sqref="I451">
    <cfRule type="expression" dxfId="14512" priority="14429" stopIfTrue="1">
      <formula>$B451=""</formula>
    </cfRule>
  </conditionalFormatting>
  <conditionalFormatting sqref="I439:I448">
    <cfRule type="expression" dxfId="14511" priority="14428" stopIfTrue="1">
      <formula>$B439=""</formula>
    </cfRule>
  </conditionalFormatting>
  <conditionalFormatting sqref="I439:I448">
    <cfRule type="expression" dxfId="14510" priority="14427" stopIfTrue="1">
      <formula>$B439=""</formula>
    </cfRule>
  </conditionalFormatting>
  <conditionalFormatting sqref="I439:I448">
    <cfRule type="expression" dxfId="14509" priority="14426" stopIfTrue="1">
      <formula>$B439=""</formula>
    </cfRule>
  </conditionalFormatting>
  <conditionalFormatting sqref="I439:I448">
    <cfRule type="expression" dxfId="14508" priority="14425" stopIfTrue="1">
      <formula>$B439=""</formula>
    </cfRule>
  </conditionalFormatting>
  <conditionalFormatting sqref="I439:I448">
    <cfRule type="expression" dxfId="14507" priority="14424" stopIfTrue="1">
      <formula>$B439=""</formula>
    </cfRule>
  </conditionalFormatting>
  <conditionalFormatting sqref="I446:I448">
    <cfRule type="expression" dxfId="14506" priority="14423" stopIfTrue="1">
      <formula>$B446=""</formula>
    </cfRule>
  </conditionalFormatting>
  <conditionalFormatting sqref="I446:I448">
    <cfRule type="expression" dxfId="14505" priority="14422" stopIfTrue="1">
      <formula>$B446=""</formula>
    </cfRule>
  </conditionalFormatting>
  <conditionalFormatting sqref="I446:I448">
    <cfRule type="expression" dxfId="14504" priority="14421" stopIfTrue="1">
      <formula>$B446=""</formula>
    </cfRule>
  </conditionalFormatting>
  <conditionalFormatting sqref="I439:I448">
    <cfRule type="expression" dxfId="14503" priority="14420" stopIfTrue="1">
      <formula>$B439=""</formula>
    </cfRule>
  </conditionalFormatting>
  <conditionalFormatting sqref="I439:I448">
    <cfRule type="expression" dxfId="14502" priority="14419" stopIfTrue="1">
      <formula>$B439=""</formula>
    </cfRule>
  </conditionalFormatting>
  <conditionalFormatting sqref="I439:I448">
    <cfRule type="expression" dxfId="14501" priority="14418" stopIfTrue="1">
      <formula>$B439=""</formula>
    </cfRule>
  </conditionalFormatting>
  <conditionalFormatting sqref="I439:I448">
    <cfRule type="expression" dxfId="14500" priority="14417" stopIfTrue="1">
      <formula>$B439=""</formula>
    </cfRule>
  </conditionalFormatting>
  <conditionalFormatting sqref="I439:I448">
    <cfRule type="expression" dxfId="14499" priority="14416" stopIfTrue="1">
      <formula>$B439=""</formula>
    </cfRule>
  </conditionalFormatting>
  <conditionalFormatting sqref="I439:I448">
    <cfRule type="expression" dxfId="14498" priority="14415" stopIfTrue="1">
      <formula>$B439=""</formula>
    </cfRule>
  </conditionalFormatting>
  <conditionalFormatting sqref="I439:I448">
    <cfRule type="expression" dxfId="14497" priority="14414" stopIfTrue="1">
      <formula>$B439=""</formula>
    </cfRule>
  </conditionalFormatting>
  <conditionalFormatting sqref="I439:I448">
    <cfRule type="expression" dxfId="14496" priority="14413" stopIfTrue="1">
      <formula>$B439=""</formula>
    </cfRule>
  </conditionalFormatting>
  <conditionalFormatting sqref="J451:M451">
    <cfRule type="expression" dxfId="14495" priority="14412" stopIfTrue="1">
      <formula>$B451=""</formula>
    </cfRule>
  </conditionalFormatting>
  <conditionalFormatting sqref="J452:M452">
    <cfRule type="expression" dxfId="14494" priority="14411" stopIfTrue="1">
      <formula>$B452=""</formula>
    </cfRule>
  </conditionalFormatting>
  <conditionalFormatting sqref="J451:M451">
    <cfRule type="expression" dxfId="14493" priority="14410" stopIfTrue="1">
      <formula>$B451=""</formula>
    </cfRule>
  </conditionalFormatting>
  <conditionalFormatting sqref="J452:M452">
    <cfRule type="expression" dxfId="14492" priority="14409" stopIfTrue="1">
      <formula>$B452=""</formula>
    </cfRule>
  </conditionalFormatting>
  <conditionalFormatting sqref="I452:I460">
    <cfRule type="expression" dxfId="14491" priority="14408" stopIfTrue="1">
      <formula>$B452=""</formula>
    </cfRule>
  </conditionalFormatting>
  <conditionalFormatting sqref="I452:I460">
    <cfRule type="expression" dxfId="14490" priority="14407" stopIfTrue="1">
      <formula>$B452=""</formula>
    </cfRule>
  </conditionalFormatting>
  <conditionalFormatting sqref="I452:I460">
    <cfRule type="expression" dxfId="14489" priority="14406" stopIfTrue="1">
      <formula>$B452=""</formula>
    </cfRule>
  </conditionalFormatting>
  <conditionalFormatting sqref="I452:I460">
    <cfRule type="expression" dxfId="14488" priority="14405" stopIfTrue="1">
      <formula>$B452=""</formula>
    </cfRule>
  </conditionalFormatting>
  <conditionalFormatting sqref="I452:I460">
    <cfRule type="expression" dxfId="14487" priority="14404" stopIfTrue="1">
      <formula>$B452=""</formula>
    </cfRule>
  </conditionalFormatting>
  <conditionalFormatting sqref="I452:I460">
    <cfRule type="expression" dxfId="14486" priority="14403" stopIfTrue="1">
      <formula>$B452=""</formula>
    </cfRule>
  </conditionalFormatting>
  <conditionalFormatting sqref="I452:I460">
    <cfRule type="expression" dxfId="14485" priority="14402" stopIfTrue="1">
      <formula>$B452=""</formula>
    </cfRule>
  </conditionalFormatting>
  <conditionalFormatting sqref="I452:I460">
    <cfRule type="expression" dxfId="14484" priority="14401" stopIfTrue="1">
      <formula>$B452=""</formula>
    </cfRule>
  </conditionalFormatting>
  <conditionalFormatting sqref="I452:I460">
    <cfRule type="expression" dxfId="14483" priority="14400" stopIfTrue="1">
      <formula>$B452=""</formula>
    </cfRule>
  </conditionalFormatting>
  <conditionalFormatting sqref="I452:I460">
    <cfRule type="expression" dxfId="14482" priority="14399" stopIfTrue="1">
      <formula>$B452=""</formula>
    </cfRule>
  </conditionalFormatting>
  <conditionalFormatting sqref="I452:I460">
    <cfRule type="expression" dxfId="14481" priority="14398" stopIfTrue="1">
      <formula>$B452=""</formula>
    </cfRule>
  </conditionalFormatting>
  <conditionalFormatting sqref="I452:I460">
    <cfRule type="expression" dxfId="14480" priority="14397" stopIfTrue="1">
      <formula>$B452=""</formula>
    </cfRule>
  </conditionalFormatting>
  <conditionalFormatting sqref="I452:I460">
    <cfRule type="expression" dxfId="14479" priority="14396" stopIfTrue="1">
      <formula>$B452=""</formula>
    </cfRule>
  </conditionalFormatting>
  <conditionalFormatting sqref="I452:I460">
    <cfRule type="expression" dxfId="14478" priority="14395" stopIfTrue="1">
      <formula>$B452=""</formula>
    </cfRule>
  </conditionalFormatting>
  <conditionalFormatting sqref="I452:I460">
    <cfRule type="expression" dxfId="14477" priority="14394" stopIfTrue="1">
      <formula>$B452=""</formula>
    </cfRule>
  </conditionalFormatting>
  <conditionalFormatting sqref="I452:I460">
    <cfRule type="expression" dxfId="14476" priority="14393" stopIfTrue="1">
      <formula>$B452=""</formula>
    </cfRule>
  </conditionalFormatting>
  <conditionalFormatting sqref="I452:I460">
    <cfRule type="expression" dxfId="14475" priority="14392" stopIfTrue="1">
      <formula>$B452=""</formula>
    </cfRule>
  </conditionalFormatting>
  <conditionalFormatting sqref="I452:I460">
    <cfRule type="expression" dxfId="14474" priority="14391" stopIfTrue="1">
      <formula>$B452=""</formula>
    </cfRule>
  </conditionalFormatting>
  <conditionalFormatting sqref="I452:I460">
    <cfRule type="expression" dxfId="14473" priority="14390" stopIfTrue="1">
      <formula>$B452=""</formula>
    </cfRule>
  </conditionalFormatting>
  <conditionalFormatting sqref="D454:H466">
    <cfRule type="expression" dxfId="14472" priority="14389" stopIfTrue="1">
      <formula>$B454=""</formula>
    </cfRule>
  </conditionalFormatting>
  <conditionalFormatting sqref="I452:I461">
    <cfRule type="expression" dxfId="14471" priority="14388" stopIfTrue="1">
      <formula>$B452=""</formula>
    </cfRule>
  </conditionalFormatting>
  <conditionalFormatting sqref="I452:I461">
    <cfRule type="expression" dxfId="14470" priority="14387" stopIfTrue="1">
      <formula>$B452=""</formula>
    </cfRule>
  </conditionalFormatting>
  <conditionalFormatting sqref="I452:I461">
    <cfRule type="expression" dxfId="14469" priority="14386" stopIfTrue="1">
      <formula>$B452=""</formula>
    </cfRule>
  </conditionalFormatting>
  <conditionalFormatting sqref="J452:M458">
    <cfRule type="expression" dxfId="14468" priority="14385" stopIfTrue="1">
      <formula>$B452=""</formula>
    </cfRule>
  </conditionalFormatting>
  <conditionalFormatting sqref="I457:I460 D452:M458">
    <cfRule type="expression" dxfId="14467" priority="14384" stopIfTrue="1">
      <formula>$B452=""</formula>
    </cfRule>
  </conditionalFormatting>
  <conditionalFormatting sqref="I457:I460 D452:M458">
    <cfRule type="expression" dxfId="14466" priority="14383" stopIfTrue="1">
      <formula>$B452=""</formula>
    </cfRule>
  </conditionalFormatting>
  <conditionalFormatting sqref="I452:I460">
    <cfRule type="expression" dxfId="14465" priority="14382" stopIfTrue="1">
      <formula>$B452=""</formula>
    </cfRule>
  </conditionalFormatting>
  <conditionalFormatting sqref="D452:H452">
    <cfRule type="expression" dxfId="14464" priority="14381" stopIfTrue="1">
      <formula>$B452=""</formula>
    </cfRule>
  </conditionalFormatting>
  <conditionalFormatting sqref="D453:H457">
    <cfRule type="expression" dxfId="14463" priority="14380" stopIfTrue="1">
      <formula>$B453=""</formula>
    </cfRule>
  </conditionalFormatting>
  <conditionalFormatting sqref="J452:M455">
    <cfRule type="expression" dxfId="14462" priority="14379" stopIfTrue="1">
      <formula>$B452=""</formula>
    </cfRule>
  </conditionalFormatting>
  <conditionalFormatting sqref="J456:M457">
    <cfRule type="expression" dxfId="14461" priority="14378" stopIfTrue="1">
      <formula>$B456=""</formula>
    </cfRule>
  </conditionalFormatting>
  <conditionalFormatting sqref="D458:H458">
    <cfRule type="expression" dxfId="14460" priority="14377" stopIfTrue="1">
      <formula>$B458=""</formula>
    </cfRule>
  </conditionalFormatting>
  <conditionalFormatting sqref="J458:M458">
    <cfRule type="expression" dxfId="14459" priority="14376" stopIfTrue="1">
      <formula>$B458=""</formula>
    </cfRule>
  </conditionalFormatting>
  <conditionalFormatting sqref="D452:H453">
    <cfRule type="expression" dxfId="14458" priority="14375" stopIfTrue="1">
      <formula>$B452=""</formula>
    </cfRule>
  </conditionalFormatting>
  <conditionalFormatting sqref="J452:M455">
    <cfRule type="expression" dxfId="14457" priority="14374" stopIfTrue="1">
      <formula>$B452=""</formula>
    </cfRule>
  </conditionalFormatting>
  <conditionalFormatting sqref="J456:M456">
    <cfRule type="expression" dxfId="14456" priority="14373" stopIfTrue="1">
      <formula>$B456=""</formula>
    </cfRule>
  </conditionalFormatting>
  <conditionalFormatting sqref="I457">
    <cfRule type="expression" dxfId="14455" priority="14372" stopIfTrue="1">
      <formula>$B457=""</formula>
    </cfRule>
  </conditionalFormatting>
  <conditionalFormatting sqref="I457">
    <cfRule type="expression" dxfId="14454" priority="14371" stopIfTrue="1">
      <formula>$B457=""</formula>
    </cfRule>
  </conditionalFormatting>
  <conditionalFormatting sqref="I457">
    <cfRule type="expression" dxfId="14453" priority="14370" stopIfTrue="1">
      <formula>$B457=""</formula>
    </cfRule>
  </conditionalFormatting>
  <conditionalFormatting sqref="D457:H458">
    <cfRule type="expression" dxfId="14452" priority="14369" stopIfTrue="1">
      <formula>$B457=""</formula>
    </cfRule>
  </conditionalFormatting>
  <conditionalFormatting sqref="J457:M458">
    <cfRule type="expression" dxfId="14451" priority="14368" stopIfTrue="1">
      <formula>$B457=""</formula>
    </cfRule>
  </conditionalFormatting>
  <conditionalFormatting sqref="I457">
    <cfRule type="expression" dxfId="14450" priority="14367" stopIfTrue="1">
      <formula>$B457=""</formula>
    </cfRule>
  </conditionalFormatting>
  <conditionalFormatting sqref="I457">
    <cfRule type="expression" dxfId="14449" priority="14366" stopIfTrue="1">
      <formula>$B457=""</formula>
    </cfRule>
  </conditionalFormatting>
  <conditionalFormatting sqref="J458:M466">
    <cfRule type="expression" dxfId="14448" priority="14365" stopIfTrue="1">
      <formula>$B458=""</formula>
    </cfRule>
  </conditionalFormatting>
  <conditionalFormatting sqref="D458:M466 I465:I485">
    <cfRule type="expression" dxfId="14447" priority="14364" stopIfTrue="1">
      <formula>$B458=""</formula>
    </cfRule>
  </conditionalFormatting>
  <conditionalFormatting sqref="D458:M466 I465:I485">
    <cfRule type="expression" dxfId="14446" priority="14363" stopIfTrue="1">
      <formula>$B458=""</formula>
    </cfRule>
  </conditionalFormatting>
  <conditionalFormatting sqref="I458:I485">
    <cfRule type="expression" dxfId="14445" priority="14362" stopIfTrue="1">
      <formula>$B458=""</formula>
    </cfRule>
  </conditionalFormatting>
  <conditionalFormatting sqref="D458:H459">
    <cfRule type="expression" dxfId="14444" priority="14361" stopIfTrue="1">
      <formula>$B458=""</formula>
    </cfRule>
  </conditionalFormatting>
  <conditionalFormatting sqref="D460:H466">
    <cfRule type="expression" dxfId="14443" priority="14360" stopIfTrue="1">
      <formula>$B460=""</formula>
    </cfRule>
  </conditionalFormatting>
  <conditionalFormatting sqref="J458:M462">
    <cfRule type="expression" dxfId="14442" priority="14359" stopIfTrue="1">
      <formula>$B458=""</formula>
    </cfRule>
  </conditionalFormatting>
  <conditionalFormatting sqref="J463:M464">
    <cfRule type="expression" dxfId="14441" priority="14358" stopIfTrue="1">
      <formula>$B463=""</formula>
    </cfRule>
  </conditionalFormatting>
  <conditionalFormatting sqref="D459:H460">
    <cfRule type="expression" dxfId="14440" priority="14357" stopIfTrue="1">
      <formula>$B459=""</formula>
    </cfRule>
  </conditionalFormatting>
  <conditionalFormatting sqref="J459:M462">
    <cfRule type="expression" dxfId="14439" priority="14356" stopIfTrue="1">
      <formula>$B459=""</formula>
    </cfRule>
  </conditionalFormatting>
  <conditionalFormatting sqref="J463:M463">
    <cfRule type="expression" dxfId="14438" priority="14355" stopIfTrue="1">
      <formula>$B463=""</formula>
    </cfRule>
  </conditionalFormatting>
  <conditionalFormatting sqref="I464">
    <cfRule type="expression" dxfId="14437" priority="14354" stopIfTrue="1">
      <formula>$B464=""</formula>
    </cfRule>
  </conditionalFormatting>
  <conditionalFormatting sqref="I464">
    <cfRule type="expression" dxfId="14436" priority="14353" stopIfTrue="1">
      <formula>$B464=""</formula>
    </cfRule>
  </conditionalFormatting>
  <conditionalFormatting sqref="I464">
    <cfRule type="expression" dxfId="14435" priority="14352" stopIfTrue="1">
      <formula>$B464=""</formula>
    </cfRule>
  </conditionalFormatting>
  <conditionalFormatting sqref="D464:H464">
    <cfRule type="expression" dxfId="14434" priority="14351" stopIfTrue="1">
      <formula>$B464=""</formula>
    </cfRule>
  </conditionalFormatting>
  <conditionalFormatting sqref="J464:M464">
    <cfRule type="expression" dxfId="14433" priority="14350" stopIfTrue="1">
      <formula>$B464=""</formula>
    </cfRule>
  </conditionalFormatting>
  <conditionalFormatting sqref="I464">
    <cfRule type="expression" dxfId="14432" priority="14349" stopIfTrue="1">
      <formula>$B464=""</formula>
    </cfRule>
  </conditionalFormatting>
  <conditionalFormatting sqref="I464">
    <cfRule type="expression" dxfId="14431" priority="14348" stopIfTrue="1">
      <formula>$B464=""</formula>
    </cfRule>
  </conditionalFormatting>
  <conditionalFormatting sqref="I452:I461">
    <cfRule type="expression" dxfId="14430" priority="14347" stopIfTrue="1">
      <formula>$B452=""</formula>
    </cfRule>
  </conditionalFormatting>
  <conditionalFormatting sqref="I452:I461">
    <cfRule type="expression" dxfId="14429" priority="14346" stopIfTrue="1">
      <formula>$B452=""</formula>
    </cfRule>
  </conditionalFormatting>
  <conditionalFormatting sqref="I452:I461">
    <cfRule type="expression" dxfId="14428" priority="14345" stopIfTrue="1">
      <formula>$B452=""</formula>
    </cfRule>
  </conditionalFormatting>
  <conditionalFormatting sqref="I452:I461">
    <cfRule type="expression" dxfId="14427" priority="14344" stopIfTrue="1">
      <formula>$B452=""</formula>
    </cfRule>
  </conditionalFormatting>
  <conditionalFormatting sqref="I452:I461">
    <cfRule type="expression" dxfId="14426" priority="14343" stopIfTrue="1">
      <formula>$B452=""</formula>
    </cfRule>
  </conditionalFormatting>
  <conditionalFormatting sqref="I459:I461">
    <cfRule type="expression" dxfId="14425" priority="14342" stopIfTrue="1">
      <formula>$B459=""</formula>
    </cfRule>
  </conditionalFormatting>
  <conditionalFormatting sqref="I459:I461">
    <cfRule type="expression" dxfId="14424" priority="14341" stopIfTrue="1">
      <formula>$B459=""</formula>
    </cfRule>
  </conditionalFormatting>
  <conditionalFormatting sqref="I459:I461">
    <cfRule type="expression" dxfId="14423" priority="14340" stopIfTrue="1">
      <formula>$B459=""</formula>
    </cfRule>
  </conditionalFormatting>
  <conditionalFormatting sqref="I452:I461">
    <cfRule type="expression" dxfId="14422" priority="14339" stopIfTrue="1">
      <formula>$B452=""</formula>
    </cfRule>
  </conditionalFormatting>
  <conditionalFormatting sqref="I452:I461">
    <cfRule type="expression" dxfId="14421" priority="14338" stopIfTrue="1">
      <formula>$B452=""</formula>
    </cfRule>
  </conditionalFormatting>
  <conditionalFormatting sqref="I452:I461">
    <cfRule type="expression" dxfId="14420" priority="14337" stopIfTrue="1">
      <formula>$B452=""</formula>
    </cfRule>
  </conditionalFormatting>
  <conditionalFormatting sqref="I452:I461">
    <cfRule type="expression" dxfId="14419" priority="14336" stopIfTrue="1">
      <formula>$B452=""</formula>
    </cfRule>
  </conditionalFormatting>
  <conditionalFormatting sqref="I452:I461">
    <cfRule type="expression" dxfId="14418" priority="14335" stopIfTrue="1">
      <formula>$B452=""</formula>
    </cfRule>
  </conditionalFormatting>
  <conditionalFormatting sqref="I452:I461">
    <cfRule type="expression" dxfId="14417" priority="14334" stopIfTrue="1">
      <formula>$B452=""</formula>
    </cfRule>
  </conditionalFormatting>
  <conditionalFormatting sqref="I452:I461">
    <cfRule type="expression" dxfId="14416" priority="14333" stopIfTrue="1">
      <formula>$B452=""</formula>
    </cfRule>
  </conditionalFormatting>
  <conditionalFormatting sqref="I452:I461">
    <cfRule type="expression" dxfId="14415" priority="14332" stopIfTrue="1">
      <formula>$B452=""</formula>
    </cfRule>
  </conditionalFormatting>
  <conditionalFormatting sqref="J464:M464">
    <cfRule type="expression" dxfId="14414" priority="14331" stopIfTrue="1">
      <formula>$B464=""</formula>
    </cfRule>
  </conditionalFormatting>
  <conditionalFormatting sqref="J465:M466">
    <cfRule type="expression" dxfId="14413" priority="14330" stopIfTrue="1">
      <formula>$B465=""</formula>
    </cfRule>
  </conditionalFormatting>
  <conditionalFormatting sqref="J464:M464">
    <cfRule type="expression" dxfId="14412" priority="14329" stopIfTrue="1">
      <formula>$B464=""</formula>
    </cfRule>
  </conditionalFormatting>
  <conditionalFormatting sqref="J465:M465">
    <cfRule type="expression" dxfId="14411" priority="14328" stopIfTrue="1">
      <formula>$B465=""</formula>
    </cfRule>
  </conditionalFormatting>
  <conditionalFormatting sqref="I466">
    <cfRule type="expression" dxfId="14410" priority="14327" stopIfTrue="1">
      <formula>$B466=""</formula>
    </cfRule>
  </conditionalFormatting>
  <conditionalFormatting sqref="I466">
    <cfRule type="expression" dxfId="14409" priority="14326" stopIfTrue="1">
      <formula>$B466=""</formula>
    </cfRule>
  </conditionalFormatting>
  <conditionalFormatting sqref="I466">
    <cfRule type="expression" dxfId="14408" priority="14325" stopIfTrue="1">
      <formula>$B466=""</formula>
    </cfRule>
  </conditionalFormatting>
  <conditionalFormatting sqref="D466:H466">
    <cfRule type="expression" dxfId="14407" priority="14324" stopIfTrue="1">
      <formula>$B466=""</formula>
    </cfRule>
  </conditionalFormatting>
  <conditionalFormatting sqref="J466:M466">
    <cfRule type="expression" dxfId="14406" priority="14323" stopIfTrue="1">
      <formula>$B466=""</formula>
    </cfRule>
  </conditionalFormatting>
  <conditionalFormatting sqref="I466">
    <cfRule type="expression" dxfId="14405" priority="14322" stopIfTrue="1">
      <formula>$B466=""</formula>
    </cfRule>
  </conditionalFormatting>
  <conditionalFormatting sqref="I466">
    <cfRule type="expression" dxfId="14404" priority="14321" stopIfTrue="1">
      <formula>$B466=""</formula>
    </cfRule>
  </conditionalFormatting>
  <conditionalFormatting sqref="I466:I485">
    <cfRule type="expression" dxfId="14403" priority="14320" stopIfTrue="1">
      <formula>$B466=""</formula>
    </cfRule>
  </conditionalFormatting>
  <conditionalFormatting sqref="I466:I485">
    <cfRule type="expression" dxfId="14402" priority="14319" stopIfTrue="1">
      <formula>$B466=""</formula>
    </cfRule>
  </conditionalFormatting>
  <conditionalFormatting sqref="I466:I485">
    <cfRule type="expression" dxfId="14401" priority="14318" stopIfTrue="1">
      <formula>$B466=""</formula>
    </cfRule>
  </conditionalFormatting>
  <conditionalFormatting sqref="I466:I485">
    <cfRule type="expression" dxfId="14400" priority="14317" stopIfTrue="1">
      <formula>$B466=""</formula>
    </cfRule>
  </conditionalFormatting>
  <conditionalFormatting sqref="I466:I485">
    <cfRule type="expression" dxfId="14399" priority="14316" stopIfTrue="1">
      <formula>$B466=""</formula>
    </cfRule>
  </conditionalFormatting>
  <conditionalFormatting sqref="I466:I485">
    <cfRule type="expression" dxfId="14398" priority="14315" stopIfTrue="1">
      <formula>$B466=""</formula>
    </cfRule>
  </conditionalFormatting>
  <conditionalFormatting sqref="I466:I485">
    <cfRule type="expression" dxfId="14397" priority="14314" stopIfTrue="1">
      <formula>$B466=""</formula>
    </cfRule>
  </conditionalFormatting>
  <conditionalFormatting sqref="I466:I485">
    <cfRule type="expression" dxfId="14396" priority="14313" stopIfTrue="1">
      <formula>$B466=""</formula>
    </cfRule>
  </conditionalFormatting>
  <conditionalFormatting sqref="I466:I485">
    <cfRule type="expression" dxfId="14395" priority="14312" stopIfTrue="1">
      <formula>$B466=""</formula>
    </cfRule>
  </conditionalFormatting>
  <conditionalFormatting sqref="I466:I485">
    <cfRule type="expression" dxfId="14394" priority="14311" stopIfTrue="1">
      <formula>$B466=""</formula>
    </cfRule>
  </conditionalFormatting>
  <conditionalFormatting sqref="I466:I485">
    <cfRule type="expression" dxfId="14393" priority="14310" stopIfTrue="1">
      <formula>$B466=""</formula>
    </cfRule>
  </conditionalFormatting>
  <conditionalFormatting sqref="I466:I485">
    <cfRule type="expression" dxfId="14392" priority="14309" stopIfTrue="1">
      <formula>$B466=""</formula>
    </cfRule>
  </conditionalFormatting>
  <conditionalFormatting sqref="I466:I485">
    <cfRule type="expression" dxfId="14391" priority="14308" stopIfTrue="1">
      <formula>$B466=""</formula>
    </cfRule>
  </conditionalFormatting>
  <conditionalFormatting sqref="I466:I485">
    <cfRule type="expression" dxfId="14390" priority="14307" stopIfTrue="1">
      <formula>$B466=""</formula>
    </cfRule>
  </conditionalFormatting>
  <conditionalFormatting sqref="I466:I485">
    <cfRule type="expression" dxfId="14389" priority="14306" stopIfTrue="1">
      <formula>$B466=""</formula>
    </cfRule>
  </conditionalFormatting>
  <conditionalFormatting sqref="I466:I485">
    <cfRule type="expression" dxfId="14388" priority="14305" stopIfTrue="1">
      <formula>$B466=""</formula>
    </cfRule>
  </conditionalFormatting>
  <conditionalFormatting sqref="I466:I485">
    <cfRule type="expression" dxfId="14387" priority="14304" stopIfTrue="1">
      <formula>$B466=""</formula>
    </cfRule>
  </conditionalFormatting>
  <conditionalFormatting sqref="I466:I485">
    <cfRule type="expression" dxfId="14386" priority="14303" stopIfTrue="1">
      <formula>$B466=""</formula>
    </cfRule>
  </conditionalFormatting>
  <conditionalFormatting sqref="I466:I485">
    <cfRule type="expression" dxfId="14385" priority="14302" stopIfTrue="1">
      <formula>$B466=""</formula>
    </cfRule>
  </conditionalFormatting>
  <conditionalFormatting sqref="D468:H479">
    <cfRule type="expression" dxfId="14384" priority="14301" stopIfTrue="1">
      <formula>$B468=""</formula>
    </cfRule>
  </conditionalFormatting>
  <conditionalFormatting sqref="I466:I485">
    <cfRule type="expression" dxfId="14383" priority="14300" stopIfTrue="1">
      <formula>$B466=""</formula>
    </cfRule>
  </conditionalFormatting>
  <conditionalFormatting sqref="I466:I485">
    <cfRule type="expression" dxfId="14382" priority="14299" stopIfTrue="1">
      <formula>$B466=""</formula>
    </cfRule>
  </conditionalFormatting>
  <conditionalFormatting sqref="I466:I485">
    <cfRule type="expression" dxfId="14381" priority="14298" stopIfTrue="1">
      <formula>$B466=""</formula>
    </cfRule>
  </conditionalFormatting>
  <conditionalFormatting sqref="J466:M472 K473:K477">
    <cfRule type="expression" dxfId="14380" priority="14297" stopIfTrue="1">
      <formula>$B466=""</formula>
    </cfRule>
  </conditionalFormatting>
  <conditionalFormatting sqref="D466:H472 J466:M472 K473:K477 I466:I485">
    <cfRule type="expression" dxfId="14379" priority="14296" stopIfTrue="1">
      <formula>$B466=""</formula>
    </cfRule>
  </conditionalFormatting>
  <conditionalFormatting sqref="D466:H472 J466:M472 K473:K477 I466:I485">
    <cfRule type="expression" dxfId="14378" priority="14295" stopIfTrue="1">
      <formula>$B466=""</formula>
    </cfRule>
  </conditionalFormatting>
  <conditionalFormatting sqref="I466:I485">
    <cfRule type="expression" dxfId="14377" priority="14294" stopIfTrue="1">
      <formula>$B466=""</formula>
    </cfRule>
  </conditionalFormatting>
  <conditionalFormatting sqref="D466:H466">
    <cfRule type="expression" dxfId="14376" priority="14293" stopIfTrue="1">
      <formula>$B466=""</formula>
    </cfRule>
  </conditionalFormatting>
  <conditionalFormatting sqref="D467:H471">
    <cfRule type="expression" dxfId="14375" priority="14292" stopIfTrue="1">
      <formula>$B467=""</formula>
    </cfRule>
  </conditionalFormatting>
  <conditionalFormatting sqref="J466:M469">
    <cfRule type="expression" dxfId="14374" priority="14291" stopIfTrue="1">
      <formula>$B466=""</formula>
    </cfRule>
  </conditionalFormatting>
  <conditionalFormatting sqref="J470:M471">
    <cfRule type="expression" dxfId="14373" priority="14290" stopIfTrue="1">
      <formula>$B470=""</formula>
    </cfRule>
  </conditionalFormatting>
  <conditionalFormatting sqref="D472:H472">
    <cfRule type="expression" dxfId="14372" priority="14289" stopIfTrue="1">
      <formula>$B472=""</formula>
    </cfRule>
  </conditionalFormatting>
  <conditionalFormatting sqref="J472:M472">
    <cfRule type="expression" dxfId="14371" priority="14288" stopIfTrue="1">
      <formula>$B472=""</formula>
    </cfRule>
  </conditionalFormatting>
  <conditionalFormatting sqref="D466:H467">
    <cfRule type="expression" dxfId="14370" priority="14287" stopIfTrue="1">
      <formula>$B466=""</formula>
    </cfRule>
  </conditionalFormatting>
  <conditionalFormatting sqref="J466:M469">
    <cfRule type="expression" dxfId="14369" priority="14286" stopIfTrue="1">
      <formula>$B466=""</formula>
    </cfRule>
  </conditionalFormatting>
  <conditionalFormatting sqref="J470:M470">
    <cfRule type="expression" dxfId="14368" priority="14285" stopIfTrue="1">
      <formula>$B470=""</formula>
    </cfRule>
  </conditionalFormatting>
  <conditionalFormatting sqref="I471">
    <cfRule type="expression" dxfId="14367" priority="14284" stopIfTrue="1">
      <formula>$B471=""</formula>
    </cfRule>
  </conditionalFormatting>
  <conditionalFormatting sqref="I471">
    <cfRule type="expression" dxfId="14366" priority="14283" stopIfTrue="1">
      <formula>$B471=""</formula>
    </cfRule>
  </conditionalFormatting>
  <conditionalFormatting sqref="I471">
    <cfRule type="expression" dxfId="14365" priority="14282" stopIfTrue="1">
      <formula>$B471=""</formula>
    </cfRule>
  </conditionalFormatting>
  <conditionalFormatting sqref="D471:H472">
    <cfRule type="expression" dxfId="14364" priority="14281" stopIfTrue="1">
      <formula>$B471=""</formula>
    </cfRule>
  </conditionalFormatting>
  <conditionalFormatting sqref="J471:M472 K473:K477">
    <cfRule type="expression" dxfId="14363" priority="14280" stopIfTrue="1">
      <formula>$B471=""</formula>
    </cfRule>
  </conditionalFormatting>
  <conditionalFormatting sqref="I471">
    <cfRule type="expression" dxfId="14362" priority="14279" stopIfTrue="1">
      <formula>$B471=""</formula>
    </cfRule>
  </conditionalFormatting>
  <conditionalFormatting sqref="I471">
    <cfRule type="expression" dxfId="14361" priority="14278" stopIfTrue="1">
      <formula>$B471=""</formula>
    </cfRule>
  </conditionalFormatting>
  <conditionalFormatting sqref="J472:M479">
    <cfRule type="expression" dxfId="14360" priority="14277" stopIfTrue="1">
      <formula>$B472=""</formula>
    </cfRule>
  </conditionalFormatting>
  <conditionalFormatting sqref="D472:M479 I480:I493">
    <cfRule type="expression" dxfId="14359" priority="14276" stopIfTrue="1">
      <formula>$B472=""</formula>
    </cfRule>
  </conditionalFormatting>
  <conditionalFormatting sqref="D472:M479 I480:I493">
    <cfRule type="expression" dxfId="14358" priority="14275" stopIfTrue="1">
      <formula>$B472=""</formula>
    </cfRule>
  </conditionalFormatting>
  <conditionalFormatting sqref="I472:I493">
    <cfRule type="expression" dxfId="14357" priority="14274" stopIfTrue="1">
      <formula>$B472=""</formula>
    </cfRule>
  </conditionalFormatting>
  <conditionalFormatting sqref="D472:H473">
    <cfRule type="expression" dxfId="14356" priority="14273" stopIfTrue="1">
      <formula>$B472=""</formula>
    </cfRule>
  </conditionalFormatting>
  <conditionalFormatting sqref="D474:H479">
    <cfRule type="expression" dxfId="14355" priority="14272" stopIfTrue="1">
      <formula>$B474=""</formula>
    </cfRule>
  </conditionalFormatting>
  <conditionalFormatting sqref="J472:M476">
    <cfRule type="expression" dxfId="14354" priority="14271" stopIfTrue="1">
      <formula>$B472=""</formula>
    </cfRule>
  </conditionalFormatting>
  <conditionalFormatting sqref="J477:M478">
    <cfRule type="expression" dxfId="14353" priority="14270" stopIfTrue="1">
      <formula>$B477=""</formula>
    </cfRule>
  </conditionalFormatting>
  <conditionalFormatting sqref="D473:H474">
    <cfRule type="expression" dxfId="14352" priority="14269" stopIfTrue="1">
      <formula>$B473=""</formula>
    </cfRule>
  </conditionalFormatting>
  <conditionalFormatting sqref="J473:M476">
    <cfRule type="expression" dxfId="14351" priority="14268" stopIfTrue="1">
      <formula>$B473=""</formula>
    </cfRule>
  </conditionalFormatting>
  <conditionalFormatting sqref="J477:M477">
    <cfRule type="expression" dxfId="14350" priority="14267" stopIfTrue="1">
      <formula>$B477=""</formula>
    </cfRule>
  </conditionalFormatting>
  <conditionalFormatting sqref="I478">
    <cfRule type="expression" dxfId="14349" priority="14266" stopIfTrue="1">
      <formula>$B478=""</formula>
    </cfRule>
  </conditionalFormatting>
  <conditionalFormatting sqref="I478">
    <cfRule type="expression" dxfId="14348" priority="14265" stopIfTrue="1">
      <formula>$B478=""</formula>
    </cfRule>
  </conditionalFormatting>
  <conditionalFormatting sqref="I478">
    <cfRule type="expression" dxfId="14347" priority="14264" stopIfTrue="1">
      <formula>$B478=""</formula>
    </cfRule>
  </conditionalFormatting>
  <conditionalFormatting sqref="D478:H478">
    <cfRule type="expression" dxfId="14346" priority="14263" stopIfTrue="1">
      <formula>$B478=""</formula>
    </cfRule>
  </conditionalFormatting>
  <conditionalFormatting sqref="J478:M478">
    <cfRule type="expression" dxfId="14345" priority="14262" stopIfTrue="1">
      <formula>$B478=""</formula>
    </cfRule>
  </conditionalFormatting>
  <conditionalFormatting sqref="I478">
    <cfRule type="expression" dxfId="14344" priority="14261" stopIfTrue="1">
      <formula>$B478=""</formula>
    </cfRule>
  </conditionalFormatting>
  <conditionalFormatting sqref="I478">
    <cfRule type="expression" dxfId="14343" priority="14260" stopIfTrue="1">
      <formula>$B478=""</formula>
    </cfRule>
  </conditionalFormatting>
  <conditionalFormatting sqref="I466:I485">
    <cfRule type="expression" dxfId="14342" priority="14259" stopIfTrue="1">
      <formula>$B466=""</formula>
    </cfRule>
  </conditionalFormatting>
  <conditionalFormatting sqref="I466:I485">
    <cfRule type="expression" dxfId="14341" priority="14258" stopIfTrue="1">
      <formula>$B466=""</formula>
    </cfRule>
  </conditionalFormatting>
  <conditionalFormatting sqref="I466:I485">
    <cfRule type="expression" dxfId="14340" priority="14257" stopIfTrue="1">
      <formula>$B466=""</formula>
    </cfRule>
  </conditionalFormatting>
  <conditionalFormatting sqref="I466:I485">
    <cfRule type="expression" dxfId="14339" priority="14256" stopIfTrue="1">
      <formula>$B466=""</formula>
    </cfRule>
  </conditionalFormatting>
  <conditionalFormatting sqref="I466:I485">
    <cfRule type="expression" dxfId="14338" priority="14255" stopIfTrue="1">
      <formula>$B466=""</formula>
    </cfRule>
  </conditionalFormatting>
  <conditionalFormatting sqref="I473:I475">
    <cfRule type="expression" dxfId="14337" priority="14254" stopIfTrue="1">
      <formula>$B473=""</formula>
    </cfRule>
  </conditionalFormatting>
  <conditionalFormatting sqref="I473:I475">
    <cfRule type="expression" dxfId="14336" priority="14253" stopIfTrue="1">
      <formula>$B473=""</formula>
    </cfRule>
  </conditionalFormatting>
  <conditionalFormatting sqref="I473:I475">
    <cfRule type="expression" dxfId="14335" priority="14252" stopIfTrue="1">
      <formula>$B473=""</formula>
    </cfRule>
  </conditionalFormatting>
  <conditionalFormatting sqref="I466:I485">
    <cfRule type="expression" dxfId="14334" priority="14251" stopIfTrue="1">
      <formula>$B466=""</formula>
    </cfRule>
  </conditionalFormatting>
  <conditionalFormatting sqref="I466:I485">
    <cfRule type="expression" dxfId="14333" priority="14250" stopIfTrue="1">
      <formula>$B466=""</formula>
    </cfRule>
  </conditionalFormatting>
  <conditionalFormatting sqref="I466:I485">
    <cfRule type="expression" dxfId="14332" priority="14249" stopIfTrue="1">
      <formula>$B466=""</formula>
    </cfRule>
  </conditionalFormatting>
  <conditionalFormatting sqref="I466:I485">
    <cfRule type="expression" dxfId="14331" priority="14248" stopIfTrue="1">
      <formula>$B466=""</formula>
    </cfRule>
  </conditionalFormatting>
  <conditionalFormatting sqref="I466:I485">
    <cfRule type="expression" dxfId="14330" priority="14247" stopIfTrue="1">
      <formula>$B466=""</formula>
    </cfRule>
  </conditionalFormatting>
  <conditionalFormatting sqref="I466:I485">
    <cfRule type="expression" dxfId="14329" priority="14246" stopIfTrue="1">
      <formula>$B466=""</formula>
    </cfRule>
  </conditionalFormatting>
  <conditionalFormatting sqref="I466:I485">
    <cfRule type="expression" dxfId="14328" priority="14245" stopIfTrue="1">
      <formula>$B466=""</formula>
    </cfRule>
  </conditionalFormatting>
  <conditionalFormatting sqref="I466:I485">
    <cfRule type="expression" dxfId="14327" priority="14244" stopIfTrue="1">
      <formula>$B466=""</formula>
    </cfRule>
  </conditionalFormatting>
  <conditionalFormatting sqref="J478:M478">
    <cfRule type="expression" dxfId="14326" priority="14243" stopIfTrue="1">
      <formula>$B478=""</formula>
    </cfRule>
  </conditionalFormatting>
  <conditionalFormatting sqref="J479:M479">
    <cfRule type="expression" dxfId="14325" priority="14242" stopIfTrue="1">
      <formula>$B479=""</formula>
    </cfRule>
  </conditionalFormatting>
  <conditionalFormatting sqref="J478:M478">
    <cfRule type="expression" dxfId="14324" priority="14241" stopIfTrue="1">
      <formula>$B478=""</formula>
    </cfRule>
  </conditionalFormatting>
  <conditionalFormatting sqref="J479:M479">
    <cfRule type="expression" dxfId="14323" priority="14240" stopIfTrue="1">
      <formula>$B479=""</formula>
    </cfRule>
  </conditionalFormatting>
  <conditionalFormatting sqref="I479:I493">
    <cfRule type="expression" dxfId="14322" priority="14239" stopIfTrue="1">
      <formula>$B479=""</formula>
    </cfRule>
  </conditionalFormatting>
  <conditionalFormatting sqref="I479:I493">
    <cfRule type="expression" dxfId="14321" priority="14238" stopIfTrue="1">
      <formula>$B479=""</formula>
    </cfRule>
  </conditionalFormatting>
  <conditionalFormatting sqref="I479:I493">
    <cfRule type="expression" dxfId="14320" priority="14237" stopIfTrue="1">
      <formula>$B479=""</formula>
    </cfRule>
  </conditionalFormatting>
  <conditionalFormatting sqref="I479:I493">
    <cfRule type="expression" dxfId="14319" priority="14236" stopIfTrue="1">
      <formula>$B479=""</formula>
    </cfRule>
  </conditionalFormatting>
  <conditionalFormatting sqref="I479:I493">
    <cfRule type="expression" dxfId="14318" priority="14235" stopIfTrue="1">
      <formula>$B479=""</formula>
    </cfRule>
  </conditionalFormatting>
  <conditionalFormatting sqref="I479:I493">
    <cfRule type="expression" dxfId="14317" priority="14234" stopIfTrue="1">
      <formula>$B479=""</formula>
    </cfRule>
  </conditionalFormatting>
  <conditionalFormatting sqref="I479:I493">
    <cfRule type="expression" dxfId="14316" priority="14233" stopIfTrue="1">
      <formula>$B479=""</formula>
    </cfRule>
  </conditionalFormatting>
  <conditionalFormatting sqref="I479:I493">
    <cfRule type="expression" dxfId="14315" priority="14232" stopIfTrue="1">
      <formula>$B479=""</formula>
    </cfRule>
  </conditionalFormatting>
  <conditionalFormatting sqref="I479:I493">
    <cfRule type="expression" dxfId="14314" priority="14231" stopIfTrue="1">
      <formula>$B479=""</formula>
    </cfRule>
  </conditionalFormatting>
  <conditionalFormatting sqref="I479:I493">
    <cfRule type="expression" dxfId="14313" priority="14230" stopIfTrue="1">
      <formula>$B479=""</formula>
    </cfRule>
  </conditionalFormatting>
  <conditionalFormatting sqref="I479:I493">
    <cfRule type="expression" dxfId="14312" priority="14229" stopIfTrue="1">
      <formula>$B479=""</formula>
    </cfRule>
  </conditionalFormatting>
  <conditionalFormatting sqref="I479:I493">
    <cfRule type="expression" dxfId="14311" priority="14228" stopIfTrue="1">
      <formula>$B479=""</formula>
    </cfRule>
  </conditionalFormatting>
  <conditionalFormatting sqref="I479:I493">
    <cfRule type="expression" dxfId="14310" priority="14227" stopIfTrue="1">
      <formula>$B479=""</formula>
    </cfRule>
  </conditionalFormatting>
  <conditionalFormatting sqref="I479:I493">
    <cfRule type="expression" dxfId="14309" priority="14226" stopIfTrue="1">
      <formula>$B479=""</formula>
    </cfRule>
  </conditionalFormatting>
  <conditionalFormatting sqref="I479:I493">
    <cfRule type="expression" dxfId="14308" priority="14225" stopIfTrue="1">
      <formula>$B479=""</formula>
    </cfRule>
  </conditionalFormatting>
  <conditionalFormatting sqref="I479:I493">
    <cfRule type="expression" dxfId="14307" priority="14224" stopIfTrue="1">
      <formula>$B479=""</formula>
    </cfRule>
  </conditionalFormatting>
  <conditionalFormatting sqref="I479:I493">
    <cfRule type="expression" dxfId="14306" priority="14223" stopIfTrue="1">
      <formula>$B479=""</formula>
    </cfRule>
  </conditionalFormatting>
  <conditionalFormatting sqref="I479:I493">
    <cfRule type="expression" dxfId="14305" priority="14222" stopIfTrue="1">
      <formula>$B479=""</formula>
    </cfRule>
  </conditionalFormatting>
  <conditionalFormatting sqref="I479:I493">
    <cfRule type="expression" dxfId="14304" priority="14221" stopIfTrue="1">
      <formula>$B479=""</formula>
    </cfRule>
  </conditionalFormatting>
  <conditionalFormatting sqref="D481:H493">
    <cfRule type="expression" dxfId="14303" priority="14220" stopIfTrue="1">
      <formula>$B481=""</formula>
    </cfRule>
  </conditionalFormatting>
  <conditionalFormatting sqref="I479:I493">
    <cfRule type="expression" dxfId="14302" priority="14219" stopIfTrue="1">
      <formula>$B479=""</formula>
    </cfRule>
  </conditionalFormatting>
  <conditionalFormatting sqref="I479:I493">
    <cfRule type="expression" dxfId="14301" priority="14218" stopIfTrue="1">
      <formula>$B479=""</formula>
    </cfRule>
  </conditionalFormatting>
  <conditionalFormatting sqref="I479:I493">
    <cfRule type="expression" dxfId="14300" priority="14217" stopIfTrue="1">
      <formula>$B479=""</formula>
    </cfRule>
  </conditionalFormatting>
  <conditionalFormatting sqref="J479:M485">
    <cfRule type="expression" dxfId="14299" priority="14216" stopIfTrue="1">
      <formula>$B479=""</formula>
    </cfRule>
  </conditionalFormatting>
  <conditionalFormatting sqref="D479:M485 I486:I493">
    <cfRule type="expression" dxfId="14298" priority="14215" stopIfTrue="1">
      <formula>$B479=""</formula>
    </cfRule>
  </conditionalFormatting>
  <conditionalFormatting sqref="D479:M485 I486:I493">
    <cfRule type="expression" dxfId="14297" priority="14214" stopIfTrue="1">
      <formula>$B479=""</formula>
    </cfRule>
  </conditionalFormatting>
  <conditionalFormatting sqref="I479:I493">
    <cfRule type="expression" dxfId="14296" priority="14213" stopIfTrue="1">
      <formula>$B479=""</formula>
    </cfRule>
  </conditionalFormatting>
  <conditionalFormatting sqref="D479:H479">
    <cfRule type="expression" dxfId="14295" priority="14212" stopIfTrue="1">
      <formula>$B479=""</formula>
    </cfRule>
  </conditionalFormatting>
  <conditionalFormatting sqref="D480:H484">
    <cfRule type="expression" dxfId="14294" priority="14211" stopIfTrue="1">
      <formula>$B480=""</formula>
    </cfRule>
  </conditionalFormatting>
  <conditionalFormatting sqref="J479:M482">
    <cfRule type="expression" dxfId="14293" priority="14210" stopIfTrue="1">
      <formula>$B479=""</formula>
    </cfRule>
  </conditionalFormatting>
  <conditionalFormatting sqref="J483:M484 K485 K487 K489 K491 K493 K495 K497 K499 K501 K503 K505:K507 K509 K511 K513 K515 K517 K519">
    <cfRule type="expression" dxfId="14292" priority="14209" stopIfTrue="1">
      <formula>$B483=""</formula>
    </cfRule>
  </conditionalFormatting>
  <conditionalFormatting sqref="D485:H485">
    <cfRule type="expression" dxfId="14291" priority="14208" stopIfTrue="1">
      <formula>$B485=""</formula>
    </cfRule>
  </conditionalFormatting>
  <conditionalFormatting sqref="J485:M485 K507">
    <cfRule type="expression" dxfId="14290" priority="14207" stopIfTrue="1">
      <formula>$B485=""</formula>
    </cfRule>
  </conditionalFormatting>
  <conditionalFormatting sqref="D479:H480">
    <cfRule type="expression" dxfId="14289" priority="14206" stopIfTrue="1">
      <formula>$B479=""</formula>
    </cfRule>
  </conditionalFormatting>
  <conditionalFormatting sqref="J479:M482">
    <cfRule type="expression" dxfId="14288" priority="14205" stopIfTrue="1">
      <formula>$B479=""</formula>
    </cfRule>
  </conditionalFormatting>
  <conditionalFormatting sqref="J483:M483 K485 K487 K489 K491 K493 K495 K497 K499 K501 K503 K505 K507 K509 K511 K513 K515 K517 K519">
    <cfRule type="expression" dxfId="14287" priority="14204" stopIfTrue="1">
      <formula>$B483=""</formula>
    </cfRule>
  </conditionalFormatting>
  <conditionalFormatting sqref="I484">
    <cfRule type="expression" dxfId="14286" priority="14203" stopIfTrue="1">
      <formula>$B484=""</formula>
    </cfRule>
  </conditionalFormatting>
  <conditionalFormatting sqref="I484">
    <cfRule type="expression" dxfId="14285" priority="14202" stopIfTrue="1">
      <formula>$B484=""</formula>
    </cfRule>
  </conditionalFormatting>
  <conditionalFormatting sqref="I484">
    <cfRule type="expression" dxfId="14284" priority="14201" stopIfTrue="1">
      <formula>$B484=""</formula>
    </cfRule>
  </conditionalFormatting>
  <conditionalFormatting sqref="D484:H485">
    <cfRule type="expression" dxfId="14283" priority="14200" stopIfTrue="1">
      <formula>$B484=""</formula>
    </cfRule>
  </conditionalFormatting>
  <conditionalFormatting sqref="J484:M485 K506:K507">
    <cfRule type="expression" dxfId="14282" priority="14199" stopIfTrue="1">
      <formula>$B484=""</formula>
    </cfRule>
  </conditionalFormatting>
  <conditionalFormatting sqref="I484">
    <cfRule type="expression" dxfId="14281" priority="14198" stopIfTrue="1">
      <formula>$B484=""</formula>
    </cfRule>
  </conditionalFormatting>
  <conditionalFormatting sqref="I484">
    <cfRule type="expression" dxfId="14280" priority="14197" stopIfTrue="1">
      <formula>$B484=""</formula>
    </cfRule>
  </conditionalFormatting>
  <conditionalFormatting sqref="J485:M493 K507:K515">
    <cfRule type="expression" dxfId="14279" priority="14196" stopIfTrue="1">
      <formula>$B485=""</formula>
    </cfRule>
  </conditionalFormatting>
  <conditionalFormatting sqref="K507:K515 D485:M493">
    <cfRule type="expression" dxfId="14278" priority="14195" stopIfTrue="1">
      <formula>$B485=""</formula>
    </cfRule>
  </conditionalFormatting>
  <conditionalFormatting sqref="K507:K515 D485:M493">
    <cfRule type="expression" dxfId="14277" priority="14194" stopIfTrue="1">
      <formula>$B485=""</formula>
    </cfRule>
  </conditionalFormatting>
  <conditionalFormatting sqref="I485:I493">
    <cfRule type="expression" dxfId="14276" priority="14193" stopIfTrue="1">
      <formula>$B485=""</formula>
    </cfRule>
  </conditionalFormatting>
  <conditionalFormatting sqref="D485:H486">
    <cfRule type="expression" dxfId="14275" priority="14192" stopIfTrue="1">
      <formula>$B485=""</formula>
    </cfRule>
  </conditionalFormatting>
  <conditionalFormatting sqref="D487:H493">
    <cfRule type="expression" dxfId="14274" priority="14191" stopIfTrue="1">
      <formula>$B487=""</formula>
    </cfRule>
  </conditionalFormatting>
  <conditionalFormatting sqref="J485:M489 K507:K511">
    <cfRule type="expression" dxfId="14273" priority="14190" stopIfTrue="1">
      <formula>$B485=""</formula>
    </cfRule>
  </conditionalFormatting>
  <conditionalFormatting sqref="J490:M491 K512:K513">
    <cfRule type="expression" dxfId="14272" priority="14189" stopIfTrue="1">
      <formula>$B490=""</formula>
    </cfRule>
  </conditionalFormatting>
  <conditionalFormatting sqref="D486:H487">
    <cfRule type="expression" dxfId="14271" priority="14188" stopIfTrue="1">
      <formula>$B486=""</formula>
    </cfRule>
  </conditionalFormatting>
  <conditionalFormatting sqref="J486:M489 K508:K511">
    <cfRule type="expression" dxfId="14270" priority="14187" stopIfTrue="1">
      <formula>$B486=""</formula>
    </cfRule>
  </conditionalFormatting>
  <conditionalFormatting sqref="J490:M490 K512">
    <cfRule type="expression" dxfId="14269" priority="14186" stopIfTrue="1">
      <formula>$B490=""</formula>
    </cfRule>
  </conditionalFormatting>
  <conditionalFormatting sqref="I491">
    <cfRule type="expression" dxfId="14268" priority="14185" stopIfTrue="1">
      <formula>$B491=""</formula>
    </cfRule>
  </conditionalFormatting>
  <conditionalFormatting sqref="I491">
    <cfRule type="expression" dxfId="14267" priority="14184" stopIfTrue="1">
      <formula>$B491=""</formula>
    </cfRule>
  </conditionalFormatting>
  <conditionalFormatting sqref="I491">
    <cfRule type="expression" dxfId="14266" priority="14183" stopIfTrue="1">
      <formula>$B491=""</formula>
    </cfRule>
  </conditionalFormatting>
  <conditionalFormatting sqref="D491:H491">
    <cfRule type="expression" dxfId="14265" priority="14182" stopIfTrue="1">
      <formula>$B491=""</formula>
    </cfRule>
  </conditionalFormatting>
  <conditionalFormatting sqref="J491:M491 K513">
    <cfRule type="expression" dxfId="14264" priority="14181" stopIfTrue="1">
      <formula>$B491=""</formula>
    </cfRule>
  </conditionalFormatting>
  <conditionalFormatting sqref="I491">
    <cfRule type="expression" dxfId="14263" priority="14180" stopIfTrue="1">
      <formula>$B491=""</formula>
    </cfRule>
  </conditionalFormatting>
  <conditionalFormatting sqref="I491">
    <cfRule type="expression" dxfId="14262" priority="14179" stopIfTrue="1">
      <formula>$B491=""</formula>
    </cfRule>
  </conditionalFormatting>
  <conditionalFormatting sqref="I479:I493">
    <cfRule type="expression" dxfId="14261" priority="14178" stopIfTrue="1">
      <formula>$B479=""</formula>
    </cfRule>
  </conditionalFormatting>
  <conditionalFormatting sqref="I479:I493">
    <cfRule type="expression" dxfId="14260" priority="14177" stopIfTrue="1">
      <formula>$B479=""</formula>
    </cfRule>
  </conditionalFormatting>
  <conditionalFormatting sqref="I479:I493">
    <cfRule type="expression" dxfId="14259" priority="14176" stopIfTrue="1">
      <formula>$B479=""</formula>
    </cfRule>
  </conditionalFormatting>
  <conditionalFormatting sqref="I479:I493">
    <cfRule type="expression" dxfId="14258" priority="14175" stopIfTrue="1">
      <formula>$B479=""</formula>
    </cfRule>
  </conditionalFormatting>
  <conditionalFormatting sqref="I479:I493">
    <cfRule type="expression" dxfId="14257" priority="14174" stopIfTrue="1">
      <formula>$B479=""</formula>
    </cfRule>
  </conditionalFormatting>
  <conditionalFormatting sqref="I486:I488">
    <cfRule type="expression" dxfId="14256" priority="14173" stopIfTrue="1">
      <formula>$B486=""</formula>
    </cfRule>
  </conditionalFormatting>
  <conditionalFormatting sqref="I486:I488">
    <cfRule type="expression" dxfId="14255" priority="14172" stopIfTrue="1">
      <formula>$B486=""</formula>
    </cfRule>
  </conditionalFormatting>
  <conditionalFormatting sqref="I486:I488">
    <cfRule type="expression" dxfId="14254" priority="14171" stopIfTrue="1">
      <formula>$B486=""</formula>
    </cfRule>
  </conditionalFormatting>
  <conditionalFormatting sqref="I479:I493">
    <cfRule type="expression" dxfId="14253" priority="14170" stopIfTrue="1">
      <formula>$B479=""</formula>
    </cfRule>
  </conditionalFormatting>
  <conditionalFormatting sqref="I479:I493">
    <cfRule type="expression" dxfId="14252" priority="14169" stopIfTrue="1">
      <formula>$B479=""</formula>
    </cfRule>
  </conditionalFormatting>
  <conditionalFormatting sqref="I479:I493">
    <cfRule type="expression" dxfId="14251" priority="14168" stopIfTrue="1">
      <formula>$B479=""</formula>
    </cfRule>
  </conditionalFormatting>
  <conditionalFormatting sqref="I479:I493">
    <cfRule type="expression" dxfId="14250" priority="14167" stopIfTrue="1">
      <formula>$B479=""</formula>
    </cfRule>
  </conditionalFormatting>
  <conditionalFormatting sqref="I479:I493">
    <cfRule type="expression" dxfId="14249" priority="14166" stopIfTrue="1">
      <formula>$B479=""</formula>
    </cfRule>
  </conditionalFormatting>
  <conditionalFormatting sqref="I479:I493">
    <cfRule type="expression" dxfId="14248" priority="14165" stopIfTrue="1">
      <formula>$B479=""</formula>
    </cfRule>
  </conditionalFormatting>
  <conditionalFormatting sqref="I479:I493">
    <cfRule type="expression" dxfId="14247" priority="14164" stopIfTrue="1">
      <formula>$B479=""</formula>
    </cfRule>
  </conditionalFormatting>
  <conditionalFormatting sqref="I479:I493">
    <cfRule type="expression" dxfId="14246" priority="14163" stopIfTrue="1">
      <formula>$B479=""</formula>
    </cfRule>
  </conditionalFormatting>
  <conditionalFormatting sqref="J491:M491 K513">
    <cfRule type="expression" dxfId="14245" priority="14162" stopIfTrue="1">
      <formula>$B491=""</formula>
    </cfRule>
  </conditionalFormatting>
  <conditionalFormatting sqref="J492:M493 K514:K515">
    <cfRule type="expression" dxfId="14244" priority="14161" stopIfTrue="1">
      <formula>$B492=""</formula>
    </cfRule>
  </conditionalFormatting>
  <conditionalFormatting sqref="J491:M491 K513">
    <cfRule type="expression" dxfId="14243" priority="14160" stopIfTrue="1">
      <formula>$B491=""</formula>
    </cfRule>
  </conditionalFormatting>
  <conditionalFormatting sqref="J492:M492 K514">
    <cfRule type="expression" dxfId="14242" priority="14159" stopIfTrue="1">
      <formula>$B492=""</formula>
    </cfRule>
  </conditionalFormatting>
  <conditionalFormatting sqref="I493">
    <cfRule type="expression" dxfId="14241" priority="14158" stopIfTrue="1">
      <formula>$B493=""</formula>
    </cfRule>
  </conditionalFormatting>
  <conditionalFormatting sqref="I493">
    <cfRule type="expression" dxfId="14240" priority="14157" stopIfTrue="1">
      <formula>$B493=""</formula>
    </cfRule>
  </conditionalFormatting>
  <conditionalFormatting sqref="I493">
    <cfRule type="expression" dxfId="14239" priority="14156" stopIfTrue="1">
      <formula>$B493=""</formula>
    </cfRule>
  </conditionalFormatting>
  <conditionalFormatting sqref="D493:H493">
    <cfRule type="expression" dxfId="14238" priority="14155" stopIfTrue="1">
      <formula>$B493=""</formula>
    </cfRule>
  </conditionalFormatting>
  <conditionalFormatting sqref="J493:M493 K515">
    <cfRule type="expression" dxfId="14237" priority="14154" stopIfTrue="1">
      <formula>$B493=""</formula>
    </cfRule>
  </conditionalFormatting>
  <conditionalFormatting sqref="I493">
    <cfRule type="expression" dxfId="14236" priority="14153" stopIfTrue="1">
      <formula>$B493=""</formula>
    </cfRule>
  </conditionalFormatting>
  <conditionalFormatting sqref="I493">
    <cfRule type="expression" dxfId="14235" priority="14152" stopIfTrue="1">
      <formula>$B493=""</formula>
    </cfRule>
  </conditionalFormatting>
  <conditionalFormatting sqref="I493:I500">
    <cfRule type="expression" dxfId="14234" priority="14151" stopIfTrue="1">
      <formula>$B493=""</formula>
    </cfRule>
  </conditionalFormatting>
  <conditionalFormatting sqref="I493:I500">
    <cfRule type="expression" dxfId="14233" priority="14150" stopIfTrue="1">
      <formula>$B493=""</formula>
    </cfRule>
  </conditionalFormatting>
  <conditionalFormatting sqref="I493:I500">
    <cfRule type="expression" dxfId="14232" priority="14149" stopIfTrue="1">
      <formula>$B493=""</formula>
    </cfRule>
  </conditionalFormatting>
  <conditionalFormatting sqref="I493:I500">
    <cfRule type="expression" dxfId="14231" priority="14148" stopIfTrue="1">
      <formula>$B493=""</formula>
    </cfRule>
  </conditionalFormatting>
  <conditionalFormatting sqref="I493:I500">
    <cfRule type="expression" dxfId="14230" priority="14147" stopIfTrue="1">
      <formula>$B493=""</formula>
    </cfRule>
  </conditionalFormatting>
  <conditionalFormatting sqref="I493:I500">
    <cfRule type="expression" dxfId="14229" priority="14146" stopIfTrue="1">
      <formula>$B493=""</formula>
    </cfRule>
  </conditionalFormatting>
  <conditionalFormatting sqref="I493:I500">
    <cfRule type="expression" dxfId="14228" priority="14145" stopIfTrue="1">
      <formula>$B493=""</formula>
    </cfRule>
  </conditionalFormatting>
  <conditionalFormatting sqref="I493:I500">
    <cfRule type="expression" dxfId="14227" priority="14144" stopIfTrue="1">
      <formula>$B493=""</formula>
    </cfRule>
  </conditionalFormatting>
  <conditionalFormatting sqref="I493:I500">
    <cfRule type="expression" dxfId="14226" priority="14143" stopIfTrue="1">
      <formula>$B493=""</formula>
    </cfRule>
  </conditionalFormatting>
  <conditionalFormatting sqref="I493:I500">
    <cfRule type="expression" dxfId="14225" priority="14142" stopIfTrue="1">
      <formula>$B493=""</formula>
    </cfRule>
  </conditionalFormatting>
  <conditionalFormatting sqref="I493:I500">
    <cfRule type="expression" dxfId="14224" priority="14141" stopIfTrue="1">
      <formula>$B493=""</formula>
    </cfRule>
  </conditionalFormatting>
  <conditionalFormatting sqref="I493:I500">
    <cfRule type="expression" dxfId="14223" priority="14140" stopIfTrue="1">
      <formula>$B493=""</formula>
    </cfRule>
  </conditionalFormatting>
  <conditionalFormatting sqref="I493:I500">
    <cfRule type="expression" dxfId="14222" priority="14139" stopIfTrue="1">
      <formula>$B493=""</formula>
    </cfRule>
  </conditionalFormatting>
  <conditionalFormatting sqref="I493:I500">
    <cfRule type="expression" dxfId="14221" priority="14138" stopIfTrue="1">
      <formula>$B493=""</formula>
    </cfRule>
  </conditionalFormatting>
  <conditionalFormatting sqref="I493:I500">
    <cfRule type="expression" dxfId="14220" priority="14137" stopIfTrue="1">
      <formula>$B493=""</formula>
    </cfRule>
  </conditionalFormatting>
  <conditionalFormatting sqref="I493:I500">
    <cfRule type="expression" dxfId="14219" priority="14136" stopIfTrue="1">
      <formula>$B493=""</formula>
    </cfRule>
  </conditionalFormatting>
  <conditionalFormatting sqref="I493:I500">
    <cfRule type="expression" dxfId="14218" priority="14135" stopIfTrue="1">
      <formula>$B493=""</formula>
    </cfRule>
  </conditionalFormatting>
  <conditionalFormatting sqref="I493:I500">
    <cfRule type="expression" dxfId="14217" priority="14134" stopIfTrue="1">
      <formula>$B493=""</formula>
    </cfRule>
  </conditionalFormatting>
  <conditionalFormatting sqref="I493:I500">
    <cfRule type="expression" dxfId="14216" priority="14133" stopIfTrue="1">
      <formula>$B493=""</formula>
    </cfRule>
  </conditionalFormatting>
  <conditionalFormatting sqref="D495:H504">
    <cfRule type="expression" dxfId="14215" priority="14132" stopIfTrue="1">
      <formula>$B495=""</formula>
    </cfRule>
  </conditionalFormatting>
  <conditionalFormatting sqref="I493:I502">
    <cfRule type="expression" dxfId="14214" priority="14131" stopIfTrue="1">
      <formula>$B493=""</formula>
    </cfRule>
  </conditionalFormatting>
  <conditionalFormatting sqref="I493:I502">
    <cfRule type="expression" dxfId="14213" priority="14130" stopIfTrue="1">
      <formula>$B493=""</formula>
    </cfRule>
  </conditionalFormatting>
  <conditionalFormatting sqref="I493:I502">
    <cfRule type="expression" dxfId="14212" priority="14129" stopIfTrue="1">
      <formula>$B493=""</formula>
    </cfRule>
  </conditionalFormatting>
  <conditionalFormatting sqref="J493:M499">
    <cfRule type="expression" dxfId="14211" priority="14128" stopIfTrue="1">
      <formula>$B493=""</formula>
    </cfRule>
  </conditionalFormatting>
  <conditionalFormatting sqref="D493:M499 I497:I500">
    <cfRule type="expression" dxfId="14210" priority="14127" stopIfTrue="1">
      <formula>$B493=""</formula>
    </cfRule>
  </conditionalFormatting>
  <conditionalFormatting sqref="D493:M499 I497:I500">
    <cfRule type="expression" dxfId="14209" priority="14126" stopIfTrue="1">
      <formula>$B493=""</formula>
    </cfRule>
  </conditionalFormatting>
  <conditionalFormatting sqref="I493:I500">
    <cfRule type="expression" dxfId="14208" priority="14125" stopIfTrue="1">
      <formula>$B493=""</formula>
    </cfRule>
  </conditionalFormatting>
  <conditionalFormatting sqref="D493:H493">
    <cfRule type="expression" dxfId="14207" priority="14124" stopIfTrue="1">
      <formula>$B493=""</formula>
    </cfRule>
  </conditionalFormatting>
  <conditionalFormatting sqref="D494:H498">
    <cfRule type="expression" dxfId="14206" priority="14123" stopIfTrue="1">
      <formula>$B494=""</formula>
    </cfRule>
  </conditionalFormatting>
  <conditionalFormatting sqref="J493:M496 K515:K518">
    <cfRule type="expression" dxfId="14205" priority="14122" stopIfTrue="1">
      <formula>$B493=""</formula>
    </cfRule>
  </conditionalFormatting>
  <conditionalFormatting sqref="J497:M498">
    <cfRule type="expression" dxfId="14204" priority="14121" stopIfTrue="1">
      <formula>$B497=""</formula>
    </cfRule>
  </conditionalFormatting>
  <conditionalFormatting sqref="D499:H499">
    <cfRule type="expression" dxfId="14203" priority="14120" stopIfTrue="1">
      <formula>$B499=""</formula>
    </cfRule>
  </conditionalFormatting>
  <conditionalFormatting sqref="J499:M499">
    <cfRule type="expression" dxfId="14202" priority="14119" stopIfTrue="1">
      <formula>$B499=""</formula>
    </cfRule>
  </conditionalFormatting>
  <conditionalFormatting sqref="D493:H494">
    <cfRule type="expression" dxfId="14201" priority="14118" stopIfTrue="1">
      <formula>$B493=""</formula>
    </cfRule>
  </conditionalFormatting>
  <conditionalFormatting sqref="J493:M496 K515:K518">
    <cfRule type="expression" dxfId="14200" priority="14117" stopIfTrue="1">
      <formula>$B493=""</formula>
    </cfRule>
  </conditionalFormatting>
  <conditionalFormatting sqref="J497:M497 K519">
    <cfRule type="expression" dxfId="14199" priority="14116" stopIfTrue="1">
      <formula>$B497=""</formula>
    </cfRule>
  </conditionalFormatting>
  <conditionalFormatting sqref="I498">
    <cfRule type="expression" dxfId="14198" priority="14115" stopIfTrue="1">
      <formula>$B498=""</formula>
    </cfRule>
  </conditionalFormatting>
  <conditionalFormatting sqref="I498">
    <cfRule type="expression" dxfId="14197" priority="14114" stopIfTrue="1">
      <formula>$B498=""</formula>
    </cfRule>
  </conditionalFormatting>
  <conditionalFormatting sqref="I498">
    <cfRule type="expression" dxfId="14196" priority="14113" stopIfTrue="1">
      <formula>$B498=""</formula>
    </cfRule>
  </conditionalFormatting>
  <conditionalFormatting sqref="D498:H499">
    <cfRule type="expression" dxfId="14195" priority="14112" stopIfTrue="1">
      <formula>$B498=""</formula>
    </cfRule>
  </conditionalFormatting>
  <conditionalFormatting sqref="J498:M499">
    <cfRule type="expression" dxfId="14194" priority="14111" stopIfTrue="1">
      <formula>$B498=""</formula>
    </cfRule>
  </conditionalFormatting>
  <conditionalFormatting sqref="I498">
    <cfRule type="expression" dxfId="14193" priority="14110" stopIfTrue="1">
      <formula>$B498=""</formula>
    </cfRule>
  </conditionalFormatting>
  <conditionalFormatting sqref="I498">
    <cfRule type="expression" dxfId="14192" priority="14109" stopIfTrue="1">
      <formula>$B498=""</formula>
    </cfRule>
  </conditionalFormatting>
  <conditionalFormatting sqref="J499:M504">
    <cfRule type="expression" dxfId="14191" priority="14108" stopIfTrue="1">
      <formula>$B499=""</formula>
    </cfRule>
  </conditionalFormatting>
  <conditionalFormatting sqref="D499:M504">
    <cfRule type="expression" dxfId="14190" priority="14107" stopIfTrue="1">
      <formula>$B499=""</formula>
    </cfRule>
  </conditionalFormatting>
  <conditionalFormatting sqref="D499:M504">
    <cfRule type="expression" dxfId="14189" priority="14106" stopIfTrue="1">
      <formula>$B499=""</formula>
    </cfRule>
  </conditionalFormatting>
  <conditionalFormatting sqref="I499:I504">
    <cfRule type="expression" dxfId="14188" priority="14105" stopIfTrue="1">
      <formula>$B499=""</formula>
    </cfRule>
  </conditionalFormatting>
  <conditionalFormatting sqref="D499:H500">
    <cfRule type="expression" dxfId="14187" priority="14104" stopIfTrue="1">
      <formula>$B499=""</formula>
    </cfRule>
  </conditionalFormatting>
  <conditionalFormatting sqref="D501:H504">
    <cfRule type="expression" dxfId="14186" priority="14103" stopIfTrue="1">
      <formula>$B501=""</formula>
    </cfRule>
  </conditionalFormatting>
  <conditionalFormatting sqref="J499:M503">
    <cfRule type="expression" dxfId="14185" priority="14102" stopIfTrue="1">
      <formula>$B499=""</formula>
    </cfRule>
  </conditionalFormatting>
  <conditionalFormatting sqref="J504:M504">
    <cfRule type="expression" dxfId="14184" priority="14101" stopIfTrue="1">
      <formula>$B504=""</formula>
    </cfRule>
  </conditionalFormatting>
  <conditionalFormatting sqref="D500:H501">
    <cfRule type="expression" dxfId="14183" priority="14100" stopIfTrue="1">
      <formula>$B500=""</formula>
    </cfRule>
  </conditionalFormatting>
  <conditionalFormatting sqref="J500:M503">
    <cfRule type="expression" dxfId="14182" priority="14099" stopIfTrue="1">
      <formula>$B500=""</formula>
    </cfRule>
  </conditionalFormatting>
  <conditionalFormatting sqref="J504:M504">
    <cfRule type="expression" dxfId="14181" priority="14098" stopIfTrue="1">
      <formula>$B504=""</formula>
    </cfRule>
  </conditionalFormatting>
  <conditionalFormatting sqref="I493:I502">
    <cfRule type="expression" dxfId="14180" priority="14097" stopIfTrue="1">
      <formula>$B493=""</formula>
    </cfRule>
  </conditionalFormatting>
  <conditionalFormatting sqref="I493:I502">
    <cfRule type="expression" dxfId="14179" priority="14096" stopIfTrue="1">
      <formula>$B493=""</formula>
    </cfRule>
  </conditionalFormatting>
  <conditionalFormatting sqref="I493:I502">
    <cfRule type="expression" dxfId="14178" priority="14095" stopIfTrue="1">
      <formula>$B493=""</formula>
    </cfRule>
  </conditionalFormatting>
  <conditionalFormatting sqref="I493:I502">
    <cfRule type="expression" dxfId="14177" priority="14094" stopIfTrue="1">
      <formula>$B493=""</formula>
    </cfRule>
  </conditionalFormatting>
  <conditionalFormatting sqref="I493:I502">
    <cfRule type="expression" dxfId="14176" priority="14093" stopIfTrue="1">
      <formula>$B493=""</formula>
    </cfRule>
  </conditionalFormatting>
  <conditionalFormatting sqref="I500:I502">
    <cfRule type="expression" dxfId="14175" priority="14092" stopIfTrue="1">
      <formula>$B500=""</formula>
    </cfRule>
  </conditionalFormatting>
  <conditionalFormatting sqref="I500:I502">
    <cfRule type="expression" dxfId="14174" priority="14091" stopIfTrue="1">
      <formula>$B500=""</formula>
    </cfRule>
  </conditionalFormatting>
  <conditionalFormatting sqref="I500:I502">
    <cfRule type="expression" dxfId="14173" priority="14090" stopIfTrue="1">
      <formula>$B500=""</formula>
    </cfRule>
  </conditionalFormatting>
  <conditionalFormatting sqref="I493:I502">
    <cfRule type="expression" dxfId="14172" priority="14089" stopIfTrue="1">
      <formula>$B493=""</formula>
    </cfRule>
  </conditionalFormatting>
  <conditionalFormatting sqref="I493:I502">
    <cfRule type="expression" dxfId="14171" priority="14088" stopIfTrue="1">
      <formula>$B493=""</formula>
    </cfRule>
  </conditionalFormatting>
  <conditionalFormatting sqref="I493:I502">
    <cfRule type="expression" dxfId="14170" priority="14087" stopIfTrue="1">
      <formula>$B493=""</formula>
    </cfRule>
  </conditionalFormatting>
  <conditionalFormatting sqref="I493:I502">
    <cfRule type="expression" dxfId="14169" priority="14086" stopIfTrue="1">
      <formula>$B493=""</formula>
    </cfRule>
  </conditionalFormatting>
  <conditionalFormatting sqref="I493:I502">
    <cfRule type="expression" dxfId="14168" priority="14085" stopIfTrue="1">
      <formula>$B493=""</formula>
    </cfRule>
  </conditionalFormatting>
  <conditionalFormatting sqref="I493:I502">
    <cfRule type="expression" dxfId="14167" priority="14084" stopIfTrue="1">
      <formula>$B493=""</formula>
    </cfRule>
  </conditionalFormatting>
  <conditionalFormatting sqref="I493:I502">
    <cfRule type="expression" dxfId="14166" priority="14083" stopIfTrue="1">
      <formula>$B493=""</formula>
    </cfRule>
  </conditionalFormatting>
  <conditionalFormatting sqref="I493:I502">
    <cfRule type="expression" dxfId="14165" priority="14082" stopIfTrue="1">
      <formula>$B493=""</formula>
    </cfRule>
  </conditionalFormatting>
  <conditionalFormatting sqref="I407:I426">
    <cfRule type="expression" dxfId="14164" priority="14081" stopIfTrue="1">
      <formula>$B407=""</formula>
    </cfRule>
  </conditionalFormatting>
  <conditionalFormatting sqref="I407:I426">
    <cfRule type="expression" dxfId="14163" priority="14080" stopIfTrue="1">
      <formula>$B407=""</formula>
    </cfRule>
  </conditionalFormatting>
  <conditionalFormatting sqref="I407:I426">
    <cfRule type="expression" dxfId="14162" priority="14079" stopIfTrue="1">
      <formula>$B407=""</formula>
    </cfRule>
  </conditionalFormatting>
  <conditionalFormatting sqref="I407:I426">
    <cfRule type="expression" dxfId="14161" priority="14078" stopIfTrue="1">
      <formula>$B407=""</formula>
    </cfRule>
  </conditionalFormatting>
  <conditionalFormatting sqref="I407:I426">
    <cfRule type="expression" dxfId="14160" priority="14077" stopIfTrue="1">
      <formula>$B407=""</formula>
    </cfRule>
  </conditionalFormatting>
  <conditionalFormatting sqref="I407:I426">
    <cfRule type="expression" dxfId="14159" priority="14076" stopIfTrue="1">
      <formula>$B407=""</formula>
    </cfRule>
  </conditionalFormatting>
  <conditionalFormatting sqref="I407:I426">
    <cfRule type="expression" dxfId="14158" priority="14075" stopIfTrue="1">
      <formula>$B407=""</formula>
    </cfRule>
  </conditionalFormatting>
  <conditionalFormatting sqref="I407:I426">
    <cfRule type="expression" dxfId="14157" priority="14074" stopIfTrue="1">
      <formula>$B407=""</formula>
    </cfRule>
  </conditionalFormatting>
  <conditionalFormatting sqref="I407:I426">
    <cfRule type="expression" dxfId="14156" priority="14073" stopIfTrue="1">
      <formula>$B407=""</formula>
    </cfRule>
  </conditionalFormatting>
  <conditionalFormatting sqref="I407:I426">
    <cfRule type="expression" dxfId="14155" priority="14072" stopIfTrue="1">
      <formula>$B407=""</formula>
    </cfRule>
  </conditionalFormatting>
  <conditionalFormatting sqref="I407:I426">
    <cfRule type="expression" dxfId="14154" priority="14071" stopIfTrue="1">
      <formula>$B407=""</formula>
    </cfRule>
  </conditionalFormatting>
  <conditionalFormatting sqref="I407:I426">
    <cfRule type="expression" dxfId="14153" priority="14070" stopIfTrue="1">
      <formula>$B407=""</formula>
    </cfRule>
  </conditionalFormatting>
  <conditionalFormatting sqref="I407:I426">
    <cfRule type="expression" dxfId="14152" priority="14069" stopIfTrue="1">
      <formula>$B407=""</formula>
    </cfRule>
  </conditionalFormatting>
  <conditionalFormatting sqref="I407:I426">
    <cfRule type="expression" dxfId="14151" priority="14068" stopIfTrue="1">
      <formula>$B407=""</formula>
    </cfRule>
  </conditionalFormatting>
  <conditionalFormatting sqref="I407:I426">
    <cfRule type="expression" dxfId="14150" priority="14067" stopIfTrue="1">
      <formula>$B407=""</formula>
    </cfRule>
  </conditionalFormatting>
  <conditionalFormatting sqref="I407:I426">
    <cfRule type="expression" dxfId="14149" priority="14066" stopIfTrue="1">
      <formula>$B407=""</formula>
    </cfRule>
  </conditionalFormatting>
  <conditionalFormatting sqref="I407:I426">
    <cfRule type="expression" dxfId="14148" priority="14065" stopIfTrue="1">
      <formula>$B407=""</formula>
    </cfRule>
  </conditionalFormatting>
  <conditionalFormatting sqref="I407:I426">
    <cfRule type="expression" dxfId="14147" priority="14064" stopIfTrue="1">
      <formula>$B407=""</formula>
    </cfRule>
  </conditionalFormatting>
  <conditionalFormatting sqref="I407:I426">
    <cfRule type="expression" dxfId="14146" priority="14063" stopIfTrue="1">
      <formula>$B407=""</formula>
    </cfRule>
  </conditionalFormatting>
  <conditionalFormatting sqref="I407:I426">
    <cfRule type="expression" dxfId="14145" priority="14062" stopIfTrue="1">
      <formula>$B407=""</formula>
    </cfRule>
  </conditionalFormatting>
  <conditionalFormatting sqref="I407:I426">
    <cfRule type="expression" dxfId="14144" priority="14061" stopIfTrue="1">
      <formula>$B407=""</formula>
    </cfRule>
  </conditionalFormatting>
  <conditionalFormatting sqref="I407:I426">
    <cfRule type="expression" dxfId="14143" priority="14060" stopIfTrue="1">
      <formula>$B407=""</formula>
    </cfRule>
  </conditionalFormatting>
  <conditionalFormatting sqref="I407:I426">
    <cfRule type="expression" dxfId="14142" priority="14059" stopIfTrue="1">
      <formula>$B407=""</formula>
    </cfRule>
  </conditionalFormatting>
  <conditionalFormatting sqref="I407:I426">
    <cfRule type="expression" dxfId="14141" priority="14058" stopIfTrue="1">
      <formula>$B407=""</formula>
    </cfRule>
  </conditionalFormatting>
  <conditionalFormatting sqref="I407:I426">
    <cfRule type="expression" dxfId="14140" priority="14057" stopIfTrue="1">
      <formula>$B407=""</formula>
    </cfRule>
  </conditionalFormatting>
  <conditionalFormatting sqref="I407:I426">
    <cfRule type="expression" dxfId="14139" priority="14056" stopIfTrue="1">
      <formula>$B407=""</formula>
    </cfRule>
  </conditionalFormatting>
  <conditionalFormatting sqref="I407:I426">
    <cfRule type="expression" dxfId="14138" priority="14055" stopIfTrue="1">
      <formula>$B407=""</formula>
    </cfRule>
  </conditionalFormatting>
  <conditionalFormatting sqref="I407:I426">
    <cfRule type="expression" dxfId="14137" priority="14054" stopIfTrue="1">
      <formula>$B407=""</formula>
    </cfRule>
  </conditionalFormatting>
  <conditionalFormatting sqref="I407:I426">
    <cfRule type="expression" dxfId="14136" priority="14053" stopIfTrue="1">
      <formula>$B407=""</formula>
    </cfRule>
  </conditionalFormatting>
  <conditionalFormatting sqref="I407:I426">
    <cfRule type="expression" dxfId="14135" priority="14052" stopIfTrue="1">
      <formula>$B407=""</formula>
    </cfRule>
  </conditionalFormatting>
  <conditionalFormatting sqref="I312:I317">
    <cfRule type="expression" dxfId="14134" priority="14051" stopIfTrue="1">
      <formula>$B312=""</formula>
    </cfRule>
  </conditionalFormatting>
  <conditionalFormatting sqref="I312:I317">
    <cfRule type="expression" dxfId="14133" priority="14050" stopIfTrue="1">
      <formula>$B312=""</formula>
    </cfRule>
  </conditionalFormatting>
  <conditionalFormatting sqref="I312:I317">
    <cfRule type="expression" dxfId="14132" priority="14049" stopIfTrue="1">
      <formula>$B312=""</formula>
    </cfRule>
  </conditionalFormatting>
  <conditionalFormatting sqref="I312:I317">
    <cfRule type="expression" dxfId="14131" priority="14048" stopIfTrue="1">
      <formula>$B312=""</formula>
    </cfRule>
  </conditionalFormatting>
  <conditionalFormatting sqref="I312:I317">
    <cfRule type="expression" dxfId="14130" priority="14047" stopIfTrue="1">
      <formula>$B312=""</formula>
    </cfRule>
  </conditionalFormatting>
  <conditionalFormatting sqref="I312:I317">
    <cfRule type="expression" dxfId="14129" priority="14046" stopIfTrue="1">
      <formula>$B312=""</formula>
    </cfRule>
  </conditionalFormatting>
  <conditionalFormatting sqref="I312:I317">
    <cfRule type="expression" dxfId="14128" priority="14045" stopIfTrue="1">
      <formula>$B312=""</formula>
    </cfRule>
  </conditionalFormatting>
  <conditionalFormatting sqref="I312:I317">
    <cfRule type="expression" dxfId="14127" priority="14044" stopIfTrue="1">
      <formula>$B312=""</formula>
    </cfRule>
  </conditionalFormatting>
  <conditionalFormatting sqref="I312:I317">
    <cfRule type="expression" dxfId="14126" priority="14043" stopIfTrue="1">
      <formula>$B312=""</formula>
    </cfRule>
  </conditionalFormatting>
  <conditionalFormatting sqref="I312:I317">
    <cfRule type="expression" dxfId="14125" priority="14042" stopIfTrue="1">
      <formula>$B312=""</formula>
    </cfRule>
  </conditionalFormatting>
  <conditionalFormatting sqref="I312:I317">
    <cfRule type="expression" dxfId="14124" priority="14041" stopIfTrue="1">
      <formula>$B312=""</formula>
    </cfRule>
  </conditionalFormatting>
  <conditionalFormatting sqref="I312:I317">
    <cfRule type="expression" dxfId="14123" priority="14040" stopIfTrue="1">
      <formula>$B312=""</formula>
    </cfRule>
  </conditionalFormatting>
  <conditionalFormatting sqref="I312:I317">
    <cfRule type="expression" dxfId="14122" priority="14039" stopIfTrue="1">
      <formula>$B312=""</formula>
    </cfRule>
  </conditionalFormatting>
  <conditionalFormatting sqref="I312:I317">
    <cfRule type="expression" dxfId="14121" priority="14038" stopIfTrue="1">
      <formula>$B312=""</formula>
    </cfRule>
  </conditionalFormatting>
  <conditionalFormatting sqref="I312:I317">
    <cfRule type="expression" dxfId="14120" priority="14037" stopIfTrue="1">
      <formula>$B312=""</formula>
    </cfRule>
  </conditionalFormatting>
  <conditionalFormatting sqref="I312:I317">
    <cfRule type="expression" dxfId="14119" priority="14036" stopIfTrue="1">
      <formula>$B312=""</formula>
    </cfRule>
  </conditionalFormatting>
  <conditionalFormatting sqref="I312:I317">
    <cfRule type="expression" dxfId="14118" priority="14035" stopIfTrue="1">
      <formula>$B312=""</formula>
    </cfRule>
  </conditionalFormatting>
  <conditionalFormatting sqref="I312:I317">
    <cfRule type="expression" dxfId="14117" priority="14034" stopIfTrue="1">
      <formula>$B312=""</formula>
    </cfRule>
  </conditionalFormatting>
  <conditionalFormatting sqref="I312:I317">
    <cfRule type="expression" dxfId="14116" priority="14033" stopIfTrue="1">
      <formula>$B312=""</formula>
    </cfRule>
  </conditionalFormatting>
  <conditionalFormatting sqref="I312:I317">
    <cfRule type="expression" dxfId="14115" priority="14032" stopIfTrue="1">
      <formula>$B312=""</formula>
    </cfRule>
  </conditionalFormatting>
  <conditionalFormatting sqref="I312:I317">
    <cfRule type="expression" dxfId="14114" priority="14031" stopIfTrue="1">
      <formula>$B312=""</formula>
    </cfRule>
  </conditionalFormatting>
  <conditionalFormatting sqref="I312:I317">
    <cfRule type="expression" dxfId="14113" priority="14030" stopIfTrue="1">
      <formula>$B312=""</formula>
    </cfRule>
  </conditionalFormatting>
  <conditionalFormatting sqref="I312:I317">
    <cfRule type="expression" dxfId="14112" priority="14029" stopIfTrue="1">
      <formula>$B312=""</formula>
    </cfRule>
  </conditionalFormatting>
  <conditionalFormatting sqref="I312:I317">
    <cfRule type="expression" dxfId="14111" priority="14028" stopIfTrue="1">
      <formula>$B312=""</formula>
    </cfRule>
  </conditionalFormatting>
  <conditionalFormatting sqref="I312:I317">
    <cfRule type="expression" dxfId="14110" priority="14027" stopIfTrue="1">
      <formula>$B312=""</formula>
    </cfRule>
  </conditionalFormatting>
  <conditionalFormatting sqref="I312:I317">
    <cfRule type="expression" dxfId="14109" priority="14026" stopIfTrue="1">
      <formula>$B312=""</formula>
    </cfRule>
  </conditionalFormatting>
  <conditionalFormatting sqref="I312:I317">
    <cfRule type="expression" dxfId="14108" priority="14025" stopIfTrue="1">
      <formula>$B312=""</formula>
    </cfRule>
  </conditionalFormatting>
  <conditionalFormatting sqref="I312:I317">
    <cfRule type="expression" dxfId="14107" priority="14024" stopIfTrue="1">
      <formula>$B312=""</formula>
    </cfRule>
  </conditionalFormatting>
  <conditionalFormatting sqref="I312:I317">
    <cfRule type="expression" dxfId="14106" priority="14023" stopIfTrue="1">
      <formula>$B312=""</formula>
    </cfRule>
  </conditionalFormatting>
  <conditionalFormatting sqref="I312:I317">
    <cfRule type="expression" dxfId="14105" priority="14022" stopIfTrue="1">
      <formula>$B312=""</formula>
    </cfRule>
  </conditionalFormatting>
  <conditionalFormatting sqref="I312:I317">
    <cfRule type="expression" dxfId="14104" priority="14021" stopIfTrue="1">
      <formula>$B312=""</formula>
    </cfRule>
  </conditionalFormatting>
  <conditionalFormatting sqref="I312:I317">
    <cfRule type="expression" dxfId="14103" priority="14020" stopIfTrue="1">
      <formula>$B312=""</formula>
    </cfRule>
  </conditionalFormatting>
  <conditionalFormatting sqref="I312:I317">
    <cfRule type="expression" dxfId="14102" priority="14019" stopIfTrue="1">
      <formula>$B312=""</formula>
    </cfRule>
  </conditionalFormatting>
  <conditionalFormatting sqref="I312:I317">
    <cfRule type="expression" dxfId="14101" priority="14018" stopIfTrue="1">
      <formula>$B312=""</formula>
    </cfRule>
  </conditionalFormatting>
  <conditionalFormatting sqref="I312:I317">
    <cfRule type="expression" dxfId="14100" priority="14017" stopIfTrue="1">
      <formula>$B312=""</formula>
    </cfRule>
  </conditionalFormatting>
  <conditionalFormatting sqref="I312:I317">
    <cfRule type="expression" dxfId="14099" priority="14016" stopIfTrue="1">
      <formula>$B312=""</formula>
    </cfRule>
  </conditionalFormatting>
  <conditionalFormatting sqref="I312:I317">
    <cfRule type="expression" dxfId="14098" priority="14015" stopIfTrue="1">
      <formula>$B312=""</formula>
    </cfRule>
  </conditionalFormatting>
  <conditionalFormatting sqref="I312:I317">
    <cfRule type="expression" dxfId="14097" priority="14014" stopIfTrue="1">
      <formula>$B312=""</formula>
    </cfRule>
  </conditionalFormatting>
  <conditionalFormatting sqref="I312:I317">
    <cfRule type="expression" dxfId="14096" priority="14013" stopIfTrue="1">
      <formula>$B312=""</formula>
    </cfRule>
  </conditionalFormatting>
  <conditionalFormatting sqref="I312:I317">
    <cfRule type="expression" dxfId="14095" priority="14012" stopIfTrue="1">
      <formula>$B312=""</formula>
    </cfRule>
  </conditionalFormatting>
  <conditionalFormatting sqref="I312:I317">
    <cfRule type="expression" dxfId="14094" priority="14011" stopIfTrue="1">
      <formula>$B312=""</formula>
    </cfRule>
  </conditionalFormatting>
  <conditionalFormatting sqref="I312:I317">
    <cfRule type="expression" dxfId="14093" priority="14010" stopIfTrue="1">
      <formula>$B312=""</formula>
    </cfRule>
  </conditionalFormatting>
  <conditionalFormatting sqref="I312:I317">
    <cfRule type="expression" dxfId="14092" priority="14009" stopIfTrue="1">
      <formula>$B312=""</formula>
    </cfRule>
  </conditionalFormatting>
  <conditionalFormatting sqref="I312:I317">
    <cfRule type="expression" dxfId="14091" priority="14008" stopIfTrue="1">
      <formula>$B312=""</formula>
    </cfRule>
  </conditionalFormatting>
  <conditionalFormatting sqref="I312:I317">
    <cfRule type="expression" dxfId="14090" priority="14007" stopIfTrue="1">
      <formula>$B312=""</formula>
    </cfRule>
  </conditionalFormatting>
  <conditionalFormatting sqref="I312:I317">
    <cfRule type="expression" dxfId="14089" priority="14006" stopIfTrue="1">
      <formula>$B312=""</formula>
    </cfRule>
  </conditionalFormatting>
  <conditionalFormatting sqref="I312:I317">
    <cfRule type="expression" dxfId="14088" priority="14005" stopIfTrue="1">
      <formula>$B312=""</formula>
    </cfRule>
  </conditionalFormatting>
  <conditionalFormatting sqref="I312:I317">
    <cfRule type="expression" dxfId="14087" priority="14004" stopIfTrue="1">
      <formula>$B312=""</formula>
    </cfRule>
  </conditionalFormatting>
  <conditionalFormatting sqref="I312:I317">
    <cfRule type="expression" dxfId="14086" priority="14003" stopIfTrue="1">
      <formula>$B312=""</formula>
    </cfRule>
  </conditionalFormatting>
  <conditionalFormatting sqref="I312:I317">
    <cfRule type="expression" dxfId="14085" priority="14002" stopIfTrue="1">
      <formula>$B312=""</formula>
    </cfRule>
  </conditionalFormatting>
  <conditionalFormatting sqref="I312:I317">
    <cfRule type="expression" dxfId="14084" priority="14001" stopIfTrue="1">
      <formula>$B312=""</formula>
    </cfRule>
  </conditionalFormatting>
  <conditionalFormatting sqref="I312:I317">
    <cfRule type="expression" dxfId="14083" priority="14000" stopIfTrue="1">
      <formula>$B312=""</formula>
    </cfRule>
  </conditionalFormatting>
  <conditionalFormatting sqref="I312:I317">
    <cfRule type="expression" dxfId="14082" priority="13999" stopIfTrue="1">
      <formula>$B312=""</formula>
    </cfRule>
  </conditionalFormatting>
  <conditionalFormatting sqref="I312:I317">
    <cfRule type="expression" dxfId="14081" priority="13998" stopIfTrue="1">
      <formula>$B312=""</formula>
    </cfRule>
  </conditionalFormatting>
  <conditionalFormatting sqref="I312:I317">
    <cfRule type="expression" dxfId="14080" priority="13997" stopIfTrue="1">
      <formula>$B312=""</formula>
    </cfRule>
  </conditionalFormatting>
  <conditionalFormatting sqref="I312:I317">
    <cfRule type="expression" dxfId="14079" priority="13996" stopIfTrue="1">
      <formula>$B312=""</formula>
    </cfRule>
  </conditionalFormatting>
  <conditionalFormatting sqref="I312:I317">
    <cfRule type="expression" dxfId="14078" priority="13995" stopIfTrue="1">
      <formula>$B312=""</formula>
    </cfRule>
  </conditionalFormatting>
  <conditionalFormatting sqref="I327">
    <cfRule type="expression" dxfId="14077" priority="13994" stopIfTrue="1">
      <formula>$B327=""</formula>
    </cfRule>
  </conditionalFormatting>
  <conditionalFormatting sqref="I327">
    <cfRule type="expression" dxfId="14076" priority="13993" stopIfTrue="1">
      <formula>$B327=""</formula>
    </cfRule>
  </conditionalFormatting>
  <conditionalFormatting sqref="I327">
    <cfRule type="expression" dxfId="14075" priority="13992" stopIfTrue="1">
      <formula>$B327=""</formula>
    </cfRule>
  </conditionalFormatting>
  <conditionalFormatting sqref="I327">
    <cfRule type="expression" dxfId="14074" priority="13991" stopIfTrue="1">
      <formula>$B327=""</formula>
    </cfRule>
  </conditionalFormatting>
  <conditionalFormatting sqref="I327">
    <cfRule type="expression" dxfId="14073" priority="13990" stopIfTrue="1">
      <formula>$B327=""</formula>
    </cfRule>
  </conditionalFormatting>
  <conditionalFormatting sqref="I327">
    <cfRule type="expression" dxfId="14072" priority="13989" stopIfTrue="1">
      <formula>$B327=""</formula>
    </cfRule>
  </conditionalFormatting>
  <conditionalFormatting sqref="I327">
    <cfRule type="expression" dxfId="14071" priority="13988" stopIfTrue="1">
      <formula>$B327=""</formula>
    </cfRule>
  </conditionalFormatting>
  <conditionalFormatting sqref="I327">
    <cfRule type="expression" dxfId="14070" priority="13987" stopIfTrue="1">
      <formula>$B327=""</formula>
    </cfRule>
  </conditionalFormatting>
  <conditionalFormatting sqref="I327">
    <cfRule type="expression" dxfId="14069" priority="13986" stopIfTrue="1">
      <formula>$B327=""</formula>
    </cfRule>
  </conditionalFormatting>
  <conditionalFormatting sqref="I327">
    <cfRule type="expression" dxfId="14068" priority="13985" stopIfTrue="1">
      <formula>$B327=""</formula>
    </cfRule>
  </conditionalFormatting>
  <conditionalFormatting sqref="I327">
    <cfRule type="expression" dxfId="14067" priority="13984" stopIfTrue="1">
      <formula>$B327=""</formula>
    </cfRule>
  </conditionalFormatting>
  <conditionalFormatting sqref="I327">
    <cfRule type="expression" dxfId="14066" priority="13983" stopIfTrue="1">
      <formula>$B327=""</formula>
    </cfRule>
  </conditionalFormatting>
  <conditionalFormatting sqref="I327">
    <cfRule type="expression" dxfId="14065" priority="13982" stopIfTrue="1">
      <formula>$B327=""</formula>
    </cfRule>
  </conditionalFormatting>
  <conditionalFormatting sqref="I327">
    <cfRule type="expression" dxfId="14064" priority="13981" stopIfTrue="1">
      <formula>$B327=""</formula>
    </cfRule>
  </conditionalFormatting>
  <conditionalFormatting sqref="I327">
    <cfRule type="expression" dxfId="14063" priority="13980" stopIfTrue="1">
      <formula>$B327=""</formula>
    </cfRule>
  </conditionalFormatting>
  <conditionalFormatting sqref="I327">
    <cfRule type="expression" dxfId="14062" priority="13979" stopIfTrue="1">
      <formula>$B327=""</formula>
    </cfRule>
  </conditionalFormatting>
  <conditionalFormatting sqref="I327">
    <cfRule type="expression" dxfId="14061" priority="13978" stopIfTrue="1">
      <formula>$B327=""</formula>
    </cfRule>
  </conditionalFormatting>
  <conditionalFormatting sqref="I327">
    <cfRule type="expression" dxfId="14060" priority="13977" stopIfTrue="1">
      <formula>$B327=""</formula>
    </cfRule>
  </conditionalFormatting>
  <conditionalFormatting sqref="I327">
    <cfRule type="expression" dxfId="14059" priority="13976" stopIfTrue="1">
      <formula>$B327=""</formula>
    </cfRule>
  </conditionalFormatting>
  <conditionalFormatting sqref="I327">
    <cfRule type="expression" dxfId="14058" priority="13975" stopIfTrue="1">
      <formula>$B327=""</formula>
    </cfRule>
  </conditionalFormatting>
  <conditionalFormatting sqref="I327">
    <cfRule type="expression" dxfId="14057" priority="13974" stopIfTrue="1">
      <formula>$B327=""</formula>
    </cfRule>
  </conditionalFormatting>
  <conditionalFormatting sqref="I327">
    <cfRule type="expression" dxfId="14056" priority="13973" stopIfTrue="1">
      <formula>$B327=""</formula>
    </cfRule>
  </conditionalFormatting>
  <conditionalFormatting sqref="I327">
    <cfRule type="expression" dxfId="14055" priority="13972" stopIfTrue="1">
      <formula>$B327=""</formula>
    </cfRule>
  </conditionalFormatting>
  <conditionalFormatting sqref="I327">
    <cfRule type="expression" dxfId="14054" priority="13971" stopIfTrue="1">
      <formula>$B327=""</formula>
    </cfRule>
  </conditionalFormatting>
  <conditionalFormatting sqref="I327">
    <cfRule type="expression" dxfId="14053" priority="13970" stopIfTrue="1">
      <formula>$B327=""</formula>
    </cfRule>
  </conditionalFormatting>
  <conditionalFormatting sqref="I327">
    <cfRule type="expression" dxfId="14052" priority="13969" stopIfTrue="1">
      <formula>$B327=""</formula>
    </cfRule>
  </conditionalFormatting>
  <conditionalFormatting sqref="I327">
    <cfRule type="expression" dxfId="14051" priority="13968" stopIfTrue="1">
      <formula>$B327=""</formula>
    </cfRule>
  </conditionalFormatting>
  <conditionalFormatting sqref="I327">
    <cfRule type="expression" dxfId="14050" priority="13967" stopIfTrue="1">
      <formula>$B327=""</formula>
    </cfRule>
  </conditionalFormatting>
  <conditionalFormatting sqref="I327">
    <cfRule type="expression" dxfId="14049" priority="13966" stopIfTrue="1">
      <formula>$B327=""</formula>
    </cfRule>
  </conditionalFormatting>
  <conditionalFormatting sqref="I327">
    <cfRule type="expression" dxfId="14048" priority="13965" stopIfTrue="1">
      <formula>$B327=""</formula>
    </cfRule>
  </conditionalFormatting>
  <conditionalFormatting sqref="I327">
    <cfRule type="expression" dxfId="14047" priority="13964" stopIfTrue="1">
      <formula>$B327=""</formula>
    </cfRule>
  </conditionalFormatting>
  <conditionalFormatting sqref="I327">
    <cfRule type="expression" dxfId="14046" priority="13963" stopIfTrue="1">
      <formula>$B327=""</formula>
    </cfRule>
  </conditionalFormatting>
  <conditionalFormatting sqref="I327">
    <cfRule type="expression" dxfId="14045" priority="13962" stopIfTrue="1">
      <formula>$B327=""</formula>
    </cfRule>
  </conditionalFormatting>
  <conditionalFormatting sqref="I327">
    <cfRule type="expression" dxfId="14044" priority="13961" stopIfTrue="1">
      <formula>$B327=""</formula>
    </cfRule>
  </conditionalFormatting>
  <conditionalFormatting sqref="I327">
    <cfRule type="expression" dxfId="14043" priority="13960" stopIfTrue="1">
      <formula>$B327=""</formula>
    </cfRule>
  </conditionalFormatting>
  <conditionalFormatting sqref="I327">
    <cfRule type="expression" dxfId="14042" priority="13959" stopIfTrue="1">
      <formula>$B327=""</formula>
    </cfRule>
  </conditionalFormatting>
  <conditionalFormatting sqref="I327">
    <cfRule type="expression" dxfId="14041" priority="13958" stopIfTrue="1">
      <formula>$B327=""</formula>
    </cfRule>
  </conditionalFormatting>
  <conditionalFormatting sqref="I327">
    <cfRule type="expression" dxfId="14040" priority="13957" stopIfTrue="1">
      <formula>$B327=""</formula>
    </cfRule>
  </conditionalFormatting>
  <conditionalFormatting sqref="I341:I343">
    <cfRule type="expression" dxfId="14039" priority="13956" stopIfTrue="1">
      <formula>$B341=""</formula>
    </cfRule>
  </conditionalFormatting>
  <conditionalFormatting sqref="I341:I343">
    <cfRule type="expression" dxfId="14038" priority="13955" stopIfTrue="1">
      <formula>$B341=""</formula>
    </cfRule>
  </conditionalFormatting>
  <conditionalFormatting sqref="I341:I343">
    <cfRule type="expression" dxfId="14037" priority="13954" stopIfTrue="1">
      <formula>$B341=""</formula>
    </cfRule>
  </conditionalFormatting>
  <conditionalFormatting sqref="I341:I343">
    <cfRule type="expression" dxfId="14036" priority="13953" stopIfTrue="1">
      <formula>$B341=""</formula>
    </cfRule>
  </conditionalFormatting>
  <conditionalFormatting sqref="I341:I343">
    <cfRule type="expression" dxfId="14035" priority="13952" stopIfTrue="1">
      <formula>$B341=""</formula>
    </cfRule>
  </conditionalFormatting>
  <conditionalFormatting sqref="I341:I343">
    <cfRule type="expression" dxfId="14034" priority="13951" stopIfTrue="1">
      <formula>$B341=""</formula>
    </cfRule>
  </conditionalFormatting>
  <conditionalFormatting sqref="I341:I343">
    <cfRule type="expression" dxfId="14033" priority="13950" stopIfTrue="1">
      <formula>$B341=""</formula>
    </cfRule>
  </conditionalFormatting>
  <conditionalFormatting sqref="I341:I343">
    <cfRule type="expression" dxfId="14032" priority="13949" stopIfTrue="1">
      <formula>$B341=""</formula>
    </cfRule>
  </conditionalFormatting>
  <conditionalFormatting sqref="I341:I343">
    <cfRule type="expression" dxfId="14031" priority="13948" stopIfTrue="1">
      <formula>$B341=""</formula>
    </cfRule>
  </conditionalFormatting>
  <conditionalFormatting sqref="I341:I343">
    <cfRule type="expression" dxfId="14030" priority="13947" stopIfTrue="1">
      <formula>$B341=""</formula>
    </cfRule>
  </conditionalFormatting>
  <conditionalFormatting sqref="I341:I343">
    <cfRule type="expression" dxfId="14029" priority="13946" stopIfTrue="1">
      <formula>$B341=""</formula>
    </cfRule>
  </conditionalFormatting>
  <conditionalFormatting sqref="I341:I343">
    <cfRule type="expression" dxfId="14028" priority="13945" stopIfTrue="1">
      <formula>$B341=""</formula>
    </cfRule>
  </conditionalFormatting>
  <conditionalFormatting sqref="I341:I343">
    <cfRule type="expression" dxfId="14027" priority="13944" stopIfTrue="1">
      <formula>$B341=""</formula>
    </cfRule>
  </conditionalFormatting>
  <conditionalFormatting sqref="I341:I343">
    <cfRule type="expression" dxfId="14026" priority="13943" stopIfTrue="1">
      <formula>$B341=""</formula>
    </cfRule>
  </conditionalFormatting>
  <conditionalFormatting sqref="I341:I343">
    <cfRule type="expression" dxfId="14025" priority="13942" stopIfTrue="1">
      <formula>$B341=""</formula>
    </cfRule>
  </conditionalFormatting>
  <conditionalFormatting sqref="I341:I343">
    <cfRule type="expression" dxfId="14024" priority="13941" stopIfTrue="1">
      <formula>$B341=""</formula>
    </cfRule>
  </conditionalFormatting>
  <conditionalFormatting sqref="I341:I343">
    <cfRule type="expression" dxfId="14023" priority="13940" stopIfTrue="1">
      <formula>$B341=""</formula>
    </cfRule>
  </conditionalFormatting>
  <conditionalFormatting sqref="I341:I343">
    <cfRule type="expression" dxfId="14022" priority="13939" stopIfTrue="1">
      <formula>$B341=""</formula>
    </cfRule>
  </conditionalFormatting>
  <conditionalFormatting sqref="I341:I343">
    <cfRule type="expression" dxfId="14021" priority="13938" stopIfTrue="1">
      <formula>$B341=""</formula>
    </cfRule>
  </conditionalFormatting>
  <conditionalFormatting sqref="I341:I343">
    <cfRule type="expression" dxfId="14020" priority="13937" stopIfTrue="1">
      <formula>$B341=""</formula>
    </cfRule>
  </conditionalFormatting>
  <conditionalFormatting sqref="I341:I343">
    <cfRule type="expression" dxfId="14019" priority="13936" stopIfTrue="1">
      <formula>$B341=""</formula>
    </cfRule>
  </conditionalFormatting>
  <conditionalFormatting sqref="I341:I343">
    <cfRule type="expression" dxfId="14018" priority="13935" stopIfTrue="1">
      <formula>$B341=""</formula>
    </cfRule>
  </conditionalFormatting>
  <conditionalFormatting sqref="I341:I343">
    <cfRule type="expression" dxfId="14017" priority="13934" stopIfTrue="1">
      <formula>$B341=""</formula>
    </cfRule>
  </conditionalFormatting>
  <conditionalFormatting sqref="I341:I343">
    <cfRule type="expression" dxfId="14016" priority="13933" stopIfTrue="1">
      <formula>$B341=""</formula>
    </cfRule>
  </conditionalFormatting>
  <conditionalFormatting sqref="I341:I343">
    <cfRule type="expression" dxfId="14015" priority="13932" stopIfTrue="1">
      <formula>$B341=""</formula>
    </cfRule>
  </conditionalFormatting>
  <conditionalFormatting sqref="I341:I343">
    <cfRule type="expression" dxfId="14014" priority="13931" stopIfTrue="1">
      <formula>$B341=""</formula>
    </cfRule>
  </conditionalFormatting>
  <conditionalFormatting sqref="I341:I343">
    <cfRule type="expression" dxfId="14013" priority="13930" stopIfTrue="1">
      <formula>$B341=""</formula>
    </cfRule>
  </conditionalFormatting>
  <conditionalFormatting sqref="I341:I343">
    <cfRule type="expression" dxfId="14012" priority="13929" stopIfTrue="1">
      <formula>$B341=""</formula>
    </cfRule>
  </conditionalFormatting>
  <conditionalFormatting sqref="I341:I343">
    <cfRule type="expression" dxfId="14011" priority="13928" stopIfTrue="1">
      <formula>$B341=""</formula>
    </cfRule>
  </conditionalFormatting>
  <conditionalFormatting sqref="I341:I343">
    <cfRule type="expression" dxfId="14010" priority="13927" stopIfTrue="1">
      <formula>$B341=""</formula>
    </cfRule>
  </conditionalFormatting>
  <conditionalFormatting sqref="I341:I343">
    <cfRule type="expression" dxfId="14009" priority="13926" stopIfTrue="1">
      <formula>$B341=""</formula>
    </cfRule>
  </conditionalFormatting>
  <conditionalFormatting sqref="I341:I343">
    <cfRule type="expression" dxfId="14008" priority="13925" stopIfTrue="1">
      <formula>$B341=""</formula>
    </cfRule>
  </conditionalFormatting>
  <conditionalFormatting sqref="I341:I343">
    <cfRule type="expression" dxfId="14007" priority="13924" stopIfTrue="1">
      <formula>$B341=""</formula>
    </cfRule>
  </conditionalFormatting>
  <conditionalFormatting sqref="I341:I343">
    <cfRule type="expression" dxfId="14006" priority="13923" stopIfTrue="1">
      <formula>$B341=""</formula>
    </cfRule>
  </conditionalFormatting>
  <conditionalFormatting sqref="I341:I343">
    <cfRule type="expression" dxfId="14005" priority="13922" stopIfTrue="1">
      <formula>$B341=""</formula>
    </cfRule>
  </conditionalFormatting>
  <conditionalFormatting sqref="I341:I343">
    <cfRule type="expression" dxfId="14004" priority="13921" stopIfTrue="1">
      <formula>$B341=""</formula>
    </cfRule>
  </conditionalFormatting>
  <conditionalFormatting sqref="I341:I343">
    <cfRule type="expression" dxfId="14003" priority="13920" stopIfTrue="1">
      <formula>$B341=""</formula>
    </cfRule>
  </conditionalFormatting>
  <conditionalFormatting sqref="I341:I343">
    <cfRule type="expression" dxfId="14002" priority="13919" stopIfTrue="1">
      <formula>$B341=""</formula>
    </cfRule>
  </conditionalFormatting>
  <conditionalFormatting sqref="I373:I384">
    <cfRule type="expression" dxfId="14001" priority="13918" stopIfTrue="1">
      <formula>$B373=""</formula>
    </cfRule>
  </conditionalFormatting>
  <conditionalFormatting sqref="I373:I384">
    <cfRule type="expression" dxfId="14000" priority="13917" stopIfTrue="1">
      <formula>$B373=""</formula>
    </cfRule>
  </conditionalFormatting>
  <conditionalFormatting sqref="I373:I384">
    <cfRule type="expression" dxfId="13999" priority="13916" stopIfTrue="1">
      <formula>$B373=""</formula>
    </cfRule>
  </conditionalFormatting>
  <conditionalFormatting sqref="I373:I384">
    <cfRule type="expression" dxfId="13998" priority="13915" stopIfTrue="1">
      <formula>$B373=""</formula>
    </cfRule>
  </conditionalFormatting>
  <conditionalFormatting sqref="I373:I384">
    <cfRule type="expression" dxfId="13997" priority="13914" stopIfTrue="1">
      <formula>$B373=""</formula>
    </cfRule>
  </conditionalFormatting>
  <conditionalFormatting sqref="I373:I384">
    <cfRule type="expression" dxfId="13996" priority="13913" stopIfTrue="1">
      <formula>$B373=""</formula>
    </cfRule>
  </conditionalFormatting>
  <conditionalFormatting sqref="I373:I384">
    <cfRule type="expression" dxfId="13995" priority="13912" stopIfTrue="1">
      <formula>$B373=""</formula>
    </cfRule>
  </conditionalFormatting>
  <conditionalFormatting sqref="I373:I384">
    <cfRule type="expression" dxfId="13994" priority="13911" stopIfTrue="1">
      <formula>$B373=""</formula>
    </cfRule>
  </conditionalFormatting>
  <conditionalFormatting sqref="I373:I384">
    <cfRule type="expression" dxfId="13993" priority="13910" stopIfTrue="1">
      <formula>$B373=""</formula>
    </cfRule>
  </conditionalFormatting>
  <conditionalFormatting sqref="I373:I384">
    <cfRule type="expression" dxfId="13992" priority="13909" stopIfTrue="1">
      <formula>$B373=""</formula>
    </cfRule>
  </conditionalFormatting>
  <conditionalFormatting sqref="I373:I384">
    <cfRule type="expression" dxfId="13991" priority="13908" stopIfTrue="1">
      <formula>$B373=""</formula>
    </cfRule>
  </conditionalFormatting>
  <conditionalFormatting sqref="I373:I384">
    <cfRule type="expression" dxfId="13990" priority="13907" stopIfTrue="1">
      <formula>$B373=""</formula>
    </cfRule>
  </conditionalFormatting>
  <conditionalFormatting sqref="I373:I384">
    <cfRule type="expression" dxfId="13989" priority="13906" stopIfTrue="1">
      <formula>$B373=""</formula>
    </cfRule>
  </conditionalFormatting>
  <conditionalFormatting sqref="I373:I384">
    <cfRule type="expression" dxfId="13988" priority="13905" stopIfTrue="1">
      <formula>$B373=""</formula>
    </cfRule>
  </conditionalFormatting>
  <conditionalFormatting sqref="I373:I384">
    <cfRule type="expression" dxfId="13987" priority="13904" stopIfTrue="1">
      <formula>$B373=""</formula>
    </cfRule>
  </conditionalFormatting>
  <conditionalFormatting sqref="I373:I384">
    <cfRule type="expression" dxfId="13986" priority="13903" stopIfTrue="1">
      <formula>$B373=""</formula>
    </cfRule>
  </conditionalFormatting>
  <conditionalFormatting sqref="I373:I384">
    <cfRule type="expression" dxfId="13985" priority="13902" stopIfTrue="1">
      <formula>$B373=""</formula>
    </cfRule>
  </conditionalFormatting>
  <conditionalFormatting sqref="I373:I384">
    <cfRule type="expression" dxfId="13984" priority="13901" stopIfTrue="1">
      <formula>$B373=""</formula>
    </cfRule>
  </conditionalFormatting>
  <conditionalFormatting sqref="I373:I384">
    <cfRule type="expression" dxfId="13983" priority="13900" stopIfTrue="1">
      <formula>$B373=""</formula>
    </cfRule>
  </conditionalFormatting>
  <conditionalFormatting sqref="I373:I384">
    <cfRule type="expression" dxfId="13982" priority="13899" stopIfTrue="1">
      <formula>$B373=""</formula>
    </cfRule>
  </conditionalFormatting>
  <conditionalFormatting sqref="I373:I384">
    <cfRule type="expression" dxfId="13981" priority="13898" stopIfTrue="1">
      <formula>$B373=""</formula>
    </cfRule>
  </conditionalFormatting>
  <conditionalFormatting sqref="I373:I384">
    <cfRule type="expression" dxfId="13980" priority="13897" stopIfTrue="1">
      <formula>$B373=""</formula>
    </cfRule>
  </conditionalFormatting>
  <conditionalFormatting sqref="I373:I384">
    <cfRule type="expression" dxfId="13979" priority="13896" stopIfTrue="1">
      <formula>$B373=""</formula>
    </cfRule>
  </conditionalFormatting>
  <conditionalFormatting sqref="I373:I384">
    <cfRule type="expression" dxfId="13978" priority="13895" stopIfTrue="1">
      <formula>$B373=""</formula>
    </cfRule>
  </conditionalFormatting>
  <conditionalFormatting sqref="I373:I384">
    <cfRule type="expression" dxfId="13977" priority="13894" stopIfTrue="1">
      <formula>$B373=""</formula>
    </cfRule>
  </conditionalFormatting>
  <conditionalFormatting sqref="I373:I384">
    <cfRule type="expression" dxfId="13976" priority="13893" stopIfTrue="1">
      <formula>$B373=""</formula>
    </cfRule>
  </conditionalFormatting>
  <conditionalFormatting sqref="I373:I384">
    <cfRule type="expression" dxfId="13975" priority="13892" stopIfTrue="1">
      <formula>$B373=""</formula>
    </cfRule>
  </conditionalFormatting>
  <conditionalFormatting sqref="I373:I384">
    <cfRule type="expression" dxfId="13974" priority="13891" stopIfTrue="1">
      <formula>$B373=""</formula>
    </cfRule>
  </conditionalFormatting>
  <conditionalFormatting sqref="I373:I384">
    <cfRule type="expression" dxfId="13973" priority="13890" stopIfTrue="1">
      <formula>$B373=""</formula>
    </cfRule>
  </conditionalFormatting>
  <conditionalFormatting sqref="I373:I384">
    <cfRule type="expression" dxfId="13972" priority="13889" stopIfTrue="1">
      <formula>$B373=""</formula>
    </cfRule>
  </conditionalFormatting>
  <conditionalFormatting sqref="I373:I384">
    <cfRule type="expression" dxfId="13971" priority="13888" stopIfTrue="1">
      <formula>$B373=""</formula>
    </cfRule>
  </conditionalFormatting>
  <conditionalFormatting sqref="I373:I384">
    <cfRule type="expression" dxfId="13970" priority="13887" stopIfTrue="1">
      <formula>$B373=""</formula>
    </cfRule>
  </conditionalFormatting>
  <conditionalFormatting sqref="I373:I384">
    <cfRule type="expression" dxfId="13969" priority="13886" stopIfTrue="1">
      <formula>$B373=""</formula>
    </cfRule>
  </conditionalFormatting>
  <conditionalFormatting sqref="I373:I384">
    <cfRule type="expression" dxfId="13968" priority="13885" stopIfTrue="1">
      <formula>$B373=""</formula>
    </cfRule>
  </conditionalFormatting>
  <conditionalFormatting sqref="I373:I384">
    <cfRule type="expression" dxfId="13967" priority="13884" stopIfTrue="1">
      <formula>$B373=""</formula>
    </cfRule>
  </conditionalFormatting>
  <conditionalFormatting sqref="I373:I384">
    <cfRule type="expression" dxfId="13966" priority="13883" stopIfTrue="1">
      <formula>$B373=""</formula>
    </cfRule>
  </conditionalFormatting>
  <conditionalFormatting sqref="I373:I384">
    <cfRule type="expression" dxfId="13965" priority="13882" stopIfTrue="1">
      <formula>$B373=""</formula>
    </cfRule>
  </conditionalFormatting>
  <conditionalFormatting sqref="I373:I384">
    <cfRule type="expression" dxfId="13964" priority="13881" stopIfTrue="1">
      <formula>$B373=""</formula>
    </cfRule>
  </conditionalFormatting>
  <conditionalFormatting sqref="I387:I388">
    <cfRule type="expression" dxfId="13963" priority="13880" stopIfTrue="1">
      <formula>$B387=""</formula>
    </cfRule>
  </conditionalFormatting>
  <conditionalFormatting sqref="I387:I388">
    <cfRule type="expression" dxfId="13962" priority="13879" stopIfTrue="1">
      <formula>$B387=""</formula>
    </cfRule>
  </conditionalFormatting>
  <conditionalFormatting sqref="I387:I388">
    <cfRule type="expression" dxfId="13961" priority="13878" stopIfTrue="1">
      <formula>$B387=""</formula>
    </cfRule>
  </conditionalFormatting>
  <conditionalFormatting sqref="I387:I388">
    <cfRule type="expression" dxfId="13960" priority="13877" stopIfTrue="1">
      <formula>$B387=""</formula>
    </cfRule>
  </conditionalFormatting>
  <conditionalFormatting sqref="I387:I388">
    <cfRule type="expression" dxfId="13959" priority="13876" stopIfTrue="1">
      <formula>$B387=""</formula>
    </cfRule>
  </conditionalFormatting>
  <conditionalFormatting sqref="I387:I388">
    <cfRule type="expression" dxfId="13958" priority="13875" stopIfTrue="1">
      <formula>$B387=""</formula>
    </cfRule>
  </conditionalFormatting>
  <conditionalFormatting sqref="I387:I388">
    <cfRule type="expression" dxfId="13957" priority="13874" stopIfTrue="1">
      <formula>$B387=""</formula>
    </cfRule>
  </conditionalFormatting>
  <conditionalFormatting sqref="I387:I388">
    <cfRule type="expression" dxfId="13956" priority="13873" stopIfTrue="1">
      <formula>$B387=""</formula>
    </cfRule>
  </conditionalFormatting>
  <conditionalFormatting sqref="I387:I388">
    <cfRule type="expression" dxfId="13955" priority="13872" stopIfTrue="1">
      <formula>$B387=""</formula>
    </cfRule>
  </conditionalFormatting>
  <conditionalFormatting sqref="I387:I388">
    <cfRule type="expression" dxfId="13954" priority="13871" stopIfTrue="1">
      <formula>$B387=""</formula>
    </cfRule>
  </conditionalFormatting>
  <conditionalFormatting sqref="I387:I388">
    <cfRule type="expression" dxfId="13953" priority="13870" stopIfTrue="1">
      <formula>$B387=""</formula>
    </cfRule>
  </conditionalFormatting>
  <conditionalFormatting sqref="I387:I388">
    <cfRule type="expression" dxfId="13952" priority="13869" stopIfTrue="1">
      <formula>$B387=""</formula>
    </cfRule>
  </conditionalFormatting>
  <conditionalFormatting sqref="I387:I388">
    <cfRule type="expression" dxfId="13951" priority="13868" stopIfTrue="1">
      <formula>$B387=""</formula>
    </cfRule>
  </conditionalFormatting>
  <conditionalFormatting sqref="I387:I388">
    <cfRule type="expression" dxfId="13950" priority="13867" stopIfTrue="1">
      <formula>$B387=""</formula>
    </cfRule>
  </conditionalFormatting>
  <conditionalFormatting sqref="I387:I388">
    <cfRule type="expression" dxfId="13949" priority="13866" stopIfTrue="1">
      <formula>$B387=""</formula>
    </cfRule>
  </conditionalFormatting>
  <conditionalFormatting sqref="I387:I388">
    <cfRule type="expression" dxfId="13948" priority="13865" stopIfTrue="1">
      <formula>$B387=""</formula>
    </cfRule>
  </conditionalFormatting>
  <conditionalFormatting sqref="I387:I388">
    <cfRule type="expression" dxfId="13947" priority="13864" stopIfTrue="1">
      <formula>$B387=""</formula>
    </cfRule>
  </conditionalFormatting>
  <conditionalFormatting sqref="I387:I388">
    <cfRule type="expression" dxfId="13946" priority="13863" stopIfTrue="1">
      <formula>$B387=""</formula>
    </cfRule>
  </conditionalFormatting>
  <conditionalFormatting sqref="I387:I388">
    <cfRule type="expression" dxfId="13945" priority="13862" stopIfTrue="1">
      <formula>$B387=""</formula>
    </cfRule>
  </conditionalFormatting>
  <conditionalFormatting sqref="I387:I388">
    <cfRule type="expression" dxfId="13944" priority="13861" stopIfTrue="1">
      <formula>$B387=""</formula>
    </cfRule>
  </conditionalFormatting>
  <conditionalFormatting sqref="I387:I388">
    <cfRule type="expression" dxfId="13943" priority="13860" stopIfTrue="1">
      <formula>$B387=""</formula>
    </cfRule>
  </conditionalFormatting>
  <conditionalFormatting sqref="I387:I388">
    <cfRule type="expression" dxfId="13942" priority="13859" stopIfTrue="1">
      <formula>$B387=""</formula>
    </cfRule>
  </conditionalFormatting>
  <conditionalFormatting sqref="I387:I388">
    <cfRule type="expression" dxfId="13941" priority="13858" stopIfTrue="1">
      <formula>$B387=""</formula>
    </cfRule>
  </conditionalFormatting>
  <conditionalFormatting sqref="I387:I388">
    <cfRule type="expression" dxfId="13940" priority="13857" stopIfTrue="1">
      <formula>$B387=""</formula>
    </cfRule>
  </conditionalFormatting>
  <conditionalFormatting sqref="I404:I426">
    <cfRule type="expression" dxfId="13939" priority="13856" stopIfTrue="1">
      <formula>$B404=""</formula>
    </cfRule>
  </conditionalFormatting>
  <conditionalFormatting sqref="I404:I426">
    <cfRule type="expression" dxfId="13938" priority="13855" stopIfTrue="1">
      <formula>$B404=""</formula>
    </cfRule>
  </conditionalFormatting>
  <conditionalFormatting sqref="I404:I426">
    <cfRule type="expression" dxfId="13937" priority="13854" stopIfTrue="1">
      <formula>$B404=""</formula>
    </cfRule>
  </conditionalFormatting>
  <conditionalFormatting sqref="I404:I426">
    <cfRule type="expression" dxfId="13936" priority="13853" stopIfTrue="1">
      <formula>$B404=""</formula>
    </cfRule>
  </conditionalFormatting>
  <conditionalFormatting sqref="I404:I426">
    <cfRule type="expression" dxfId="13935" priority="13852" stopIfTrue="1">
      <formula>$B404=""</formula>
    </cfRule>
  </conditionalFormatting>
  <conditionalFormatting sqref="I404:I426">
    <cfRule type="expression" dxfId="13934" priority="13851" stopIfTrue="1">
      <formula>$B404=""</formula>
    </cfRule>
  </conditionalFormatting>
  <conditionalFormatting sqref="I404:I426">
    <cfRule type="expression" dxfId="13933" priority="13850" stopIfTrue="1">
      <formula>$B404=""</formula>
    </cfRule>
  </conditionalFormatting>
  <conditionalFormatting sqref="I404:I426">
    <cfRule type="expression" dxfId="13932" priority="13849" stopIfTrue="1">
      <formula>$B404=""</formula>
    </cfRule>
  </conditionalFormatting>
  <conditionalFormatting sqref="I404:I426">
    <cfRule type="expression" dxfId="13931" priority="13848" stopIfTrue="1">
      <formula>$B404=""</formula>
    </cfRule>
  </conditionalFormatting>
  <conditionalFormatting sqref="I404:I426">
    <cfRule type="expression" dxfId="13930" priority="13847" stopIfTrue="1">
      <formula>$B404=""</formula>
    </cfRule>
  </conditionalFormatting>
  <conditionalFormatting sqref="I404:I426">
    <cfRule type="expression" dxfId="13929" priority="13846" stopIfTrue="1">
      <formula>$B404=""</formula>
    </cfRule>
  </conditionalFormatting>
  <conditionalFormatting sqref="I404:I426">
    <cfRule type="expression" dxfId="13928" priority="13845" stopIfTrue="1">
      <formula>$B404=""</formula>
    </cfRule>
  </conditionalFormatting>
  <conditionalFormatting sqref="I404:I426">
    <cfRule type="expression" dxfId="13927" priority="13844" stopIfTrue="1">
      <formula>$B404=""</formula>
    </cfRule>
  </conditionalFormatting>
  <conditionalFormatting sqref="I404:I426">
    <cfRule type="expression" dxfId="13926" priority="13843" stopIfTrue="1">
      <formula>$B404=""</formula>
    </cfRule>
  </conditionalFormatting>
  <conditionalFormatting sqref="I404:I426">
    <cfRule type="expression" dxfId="13925" priority="13842" stopIfTrue="1">
      <formula>$B404=""</formula>
    </cfRule>
  </conditionalFormatting>
  <conditionalFormatting sqref="I404:I426">
    <cfRule type="expression" dxfId="13924" priority="13841" stopIfTrue="1">
      <formula>$B404=""</formula>
    </cfRule>
  </conditionalFormatting>
  <conditionalFormatting sqref="I404:I426">
    <cfRule type="expression" dxfId="13923" priority="13840" stopIfTrue="1">
      <formula>$B404=""</formula>
    </cfRule>
  </conditionalFormatting>
  <conditionalFormatting sqref="I404:I426">
    <cfRule type="expression" dxfId="13922" priority="13839" stopIfTrue="1">
      <formula>$B404=""</formula>
    </cfRule>
  </conditionalFormatting>
  <conditionalFormatting sqref="I404:I426">
    <cfRule type="expression" dxfId="13921" priority="13838" stopIfTrue="1">
      <formula>$B404=""</formula>
    </cfRule>
  </conditionalFormatting>
  <conditionalFormatting sqref="I404:I426">
    <cfRule type="expression" dxfId="13920" priority="13837" stopIfTrue="1">
      <formula>$B404=""</formula>
    </cfRule>
  </conditionalFormatting>
  <conditionalFormatting sqref="I404:I426">
    <cfRule type="expression" dxfId="13919" priority="13836" stopIfTrue="1">
      <formula>$B404=""</formula>
    </cfRule>
  </conditionalFormatting>
  <conditionalFormatting sqref="I404:I426">
    <cfRule type="expression" dxfId="13918" priority="13835" stopIfTrue="1">
      <formula>$B404=""</formula>
    </cfRule>
  </conditionalFormatting>
  <conditionalFormatting sqref="I413:I415">
    <cfRule type="expression" dxfId="13917" priority="13834" stopIfTrue="1">
      <formula>$B413=""</formula>
    </cfRule>
  </conditionalFormatting>
  <conditionalFormatting sqref="I413:I415">
    <cfRule type="expression" dxfId="13916" priority="13833" stopIfTrue="1">
      <formula>$B413=""</formula>
    </cfRule>
  </conditionalFormatting>
  <conditionalFormatting sqref="I413:I415">
    <cfRule type="expression" dxfId="13915" priority="13832" stopIfTrue="1">
      <formula>$B413=""</formula>
    </cfRule>
  </conditionalFormatting>
  <conditionalFormatting sqref="I413:I415">
    <cfRule type="expression" dxfId="13914" priority="13831" stopIfTrue="1">
      <formula>$B413=""</formula>
    </cfRule>
  </conditionalFormatting>
  <conditionalFormatting sqref="I413:I415">
    <cfRule type="expression" dxfId="13913" priority="13830" stopIfTrue="1">
      <formula>$B413=""</formula>
    </cfRule>
  </conditionalFormatting>
  <conditionalFormatting sqref="I413:I415">
    <cfRule type="expression" dxfId="13912" priority="13829" stopIfTrue="1">
      <formula>$B413=""</formula>
    </cfRule>
  </conditionalFormatting>
  <conditionalFormatting sqref="I413:I415">
    <cfRule type="expression" dxfId="13911" priority="13828" stopIfTrue="1">
      <formula>$B413=""</formula>
    </cfRule>
  </conditionalFormatting>
  <conditionalFormatting sqref="I413:I415">
    <cfRule type="expression" dxfId="13910" priority="13827" stopIfTrue="1">
      <formula>$B413=""</formula>
    </cfRule>
  </conditionalFormatting>
  <conditionalFormatting sqref="I413:I415">
    <cfRule type="expression" dxfId="13909" priority="13826" stopIfTrue="1">
      <formula>$B413=""</formula>
    </cfRule>
  </conditionalFormatting>
  <conditionalFormatting sqref="I413:I415">
    <cfRule type="expression" dxfId="13908" priority="13825" stopIfTrue="1">
      <formula>$B413=""</formula>
    </cfRule>
  </conditionalFormatting>
  <conditionalFormatting sqref="I413:I415">
    <cfRule type="expression" dxfId="13907" priority="13824" stopIfTrue="1">
      <formula>$B413=""</formula>
    </cfRule>
  </conditionalFormatting>
  <conditionalFormatting sqref="I413:I415">
    <cfRule type="expression" dxfId="13906" priority="13823" stopIfTrue="1">
      <formula>$B413=""</formula>
    </cfRule>
  </conditionalFormatting>
  <conditionalFormatting sqref="I413:I415">
    <cfRule type="expression" dxfId="13905" priority="13822" stopIfTrue="1">
      <formula>$B413=""</formula>
    </cfRule>
  </conditionalFormatting>
  <conditionalFormatting sqref="I413:I415">
    <cfRule type="expression" dxfId="13904" priority="13821" stopIfTrue="1">
      <formula>$B413=""</formula>
    </cfRule>
  </conditionalFormatting>
  <conditionalFormatting sqref="I413:I415">
    <cfRule type="expression" dxfId="13903" priority="13820" stopIfTrue="1">
      <formula>$B413=""</formula>
    </cfRule>
  </conditionalFormatting>
  <conditionalFormatting sqref="I413:I415">
    <cfRule type="expression" dxfId="13902" priority="13819" stopIfTrue="1">
      <formula>$B413=""</formula>
    </cfRule>
  </conditionalFormatting>
  <conditionalFormatting sqref="I413:I415">
    <cfRule type="expression" dxfId="13901" priority="13818" stopIfTrue="1">
      <formula>$B413=""</formula>
    </cfRule>
  </conditionalFormatting>
  <conditionalFormatting sqref="I413:I415">
    <cfRule type="expression" dxfId="13900" priority="13817" stopIfTrue="1">
      <formula>$B413=""</formula>
    </cfRule>
  </conditionalFormatting>
  <conditionalFormatting sqref="I413:I415">
    <cfRule type="expression" dxfId="13899" priority="13816" stopIfTrue="1">
      <formula>$B413=""</formula>
    </cfRule>
  </conditionalFormatting>
  <conditionalFormatting sqref="I413:I415">
    <cfRule type="expression" dxfId="13898" priority="13815" stopIfTrue="1">
      <formula>$B413=""</formula>
    </cfRule>
  </conditionalFormatting>
  <conditionalFormatting sqref="I413:I415">
    <cfRule type="expression" dxfId="13897" priority="13814" stopIfTrue="1">
      <formula>$B413=""</formula>
    </cfRule>
  </conditionalFormatting>
  <conditionalFormatting sqref="I413:I415">
    <cfRule type="expression" dxfId="13896" priority="13813" stopIfTrue="1">
      <formula>$B413=""</formula>
    </cfRule>
  </conditionalFormatting>
  <conditionalFormatting sqref="I413:I415">
    <cfRule type="expression" dxfId="13895" priority="13812" stopIfTrue="1">
      <formula>$B413=""</formula>
    </cfRule>
  </conditionalFormatting>
  <conditionalFormatting sqref="I413:I415">
    <cfRule type="expression" dxfId="13894" priority="13811" stopIfTrue="1">
      <formula>$B413=""</formula>
    </cfRule>
  </conditionalFormatting>
  <conditionalFormatting sqref="I413:I415">
    <cfRule type="expression" dxfId="13893" priority="13810" stopIfTrue="1">
      <formula>$B413=""</formula>
    </cfRule>
  </conditionalFormatting>
  <conditionalFormatting sqref="I413:I415">
    <cfRule type="expression" dxfId="13892" priority="13809" stopIfTrue="1">
      <formula>$B413=""</formula>
    </cfRule>
  </conditionalFormatting>
  <conditionalFormatting sqref="I413:I415">
    <cfRule type="expression" dxfId="13891" priority="13808" stopIfTrue="1">
      <formula>$B413=""</formula>
    </cfRule>
  </conditionalFormatting>
  <conditionalFormatting sqref="I413:I415">
    <cfRule type="expression" dxfId="13890" priority="13807" stopIfTrue="1">
      <formula>$B413=""</formula>
    </cfRule>
  </conditionalFormatting>
  <conditionalFormatting sqref="I413:I415">
    <cfRule type="expression" dxfId="13889" priority="13806" stopIfTrue="1">
      <formula>$B413=""</formula>
    </cfRule>
  </conditionalFormatting>
  <conditionalFormatting sqref="I413:I415">
    <cfRule type="expression" dxfId="13888" priority="13805" stopIfTrue="1">
      <formula>$B413=""</formula>
    </cfRule>
  </conditionalFormatting>
  <conditionalFormatting sqref="I413:I415">
    <cfRule type="expression" dxfId="13887" priority="13804" stopIfTrue="1">
      <formula>$B413=""</formula>
    </cfRule>
  </conditionalFormatting>
  <conditionalFormatting sqref="I413:I415">
    <cfRule type="expression" dxfId="13886" priority="13803" stopIfTrue="1">
      <formula>$B413=""</formula>
    </cfRule>
  </conditionalFormatting>
  <conditionalFormatting sqref="I413:I415">
    <cfRule type="expression" dxfId="13885" priority="13802" stopIfTrue="1">
      <formula>$B413=""</formula>
    </cfRule>
  </conditionalFormatting>
  <conditionalFormatting sqref="I413:I415">
    <cfRule type="expression" dxfId="13884" priority="13801" stopIfTrue="1">
      <formula>$B413=""</formula>
    </cfRule>
  </conditionalFormatting>
  <conditionalFormatting sqref="I413:I415">
    <cfRule type="expression" dxfId="13883" priority="13800" stopIfTrue="1">
      <formula>$B413=""</formula>
    </cfRule>
  </conditionalFormatting>
  <conditionalFormatting sqref="I413:I415">
    <cfRule type="expression" dxfId="13882" priority="13799" stopIfTrue="1">
      <formula>$B413=""</formula>
    </cfRule>
  </conditionalFormatting>
  <conditionalFormatting sqref="I413:I415">
    <cfRule type="expression" dxfId="13881" priority="13798" stopIfTrue="1">
      <formula>$B413=""</formula>
    </cfRule>
  </conditionalFormatting>
  <conditionalFormatting sqref="I413:I415">
    <cfRule type="expression" dxfId="13880" priority="13797" stopIfTrue="1">
      <formula>$B413=""</formula>
    </cfRule>
  </conditionalFormatting>
  <conditionalFormatting sqref="I413:I415">
    <cfRule type="expression" dxfId="13879" priority="13796" stopIfTrue="1">
      <formula>$B413=""</formula>
    </cfRule>
  </conditionalFormatting>
  <conditionalFormatting sqref="I413:I415">
    <cfRule type="expression" dxfId="13878" priority="13795" stopIfTrue="1">
      <formula>$B413=""</formula>
    </cfRule>
  </conditionalFormatting>
  <conditionalFormatting sqref="I413:I415">
    <cfRule type="expression" dxfId="13877" priority="13794" stopIfTrue="1">
      <formula>$B413=""</formula>
    </cfRule>
  </conditionalFormatting>
  <conditionalFormatting sqref="I413:I415">
    <cfRule type="expression" dxfId="13876" priority="13793" stopIfTrue="1">
      <formula>$B413=""</formula>
    </cfRule>
  </conditionalFormatting>
  <conditionalFormatting sqref="I413:I415">
    <cfRule type="expression" dxfId="13875" priority="13792" stopIfTrue="1">
      <formula>$B413=""</formula>
    </cfRule>
  </conditionalFormatting>
  <conditionalFormatting sqref="I413:I415">
    <cfRule type="expression" dxfId="13874" priority="13791" stopIfTrue="1">
      <formula>$B413=""</formula>
    </cfRule>
  </conditionalFormatting>
  <conditionalFormatting sqref="I417:I426">
    <cfRule type="expression" dxfId="13873" priority="13790" stopIfTrue="1">
      <formula>$B417=""</formula>
    </cfRule>
  </conditionalFormatting>
  <conditionalFormatting sqref="I417:I426">
    <cfRule type="expression" dxfId="13872" priority="13789" stopIfTrue="1">
      <formula>$B417=""</formula>
    </cfRule>
  </conditionalFormatting>
  <conditionalFormatting sqref="I417:I426">
    <cfRule type="expression" dxfId="13871" priority="13788" stopIfTrue="1">
      <formula>$B417=""</formula>
    </cfRule>
  </conditionalFormatting>
  <conditionalFormatting sqref="I417:I426">
    <cfRule type="expression" dxfId="13870" priority="13787" stopIfTrue="1">
      <formula>$B417=""</formula>
    </cfRule>
  </conditionalFormatting>
  <conditionalFormatting sqref="I417:I426">
    <cfRule type="expression" dxfId="13869" priority="13786" stopIfTrue="1">
      <formula>$B417=""</formula>
    </cfRule>
  </conditionalFormatting>
  <conditionalFormatting sqref="I417:I426">
    <cfRule type="expression" dxfId="13868" priority="13785" stopIfTrue="1">
      <formula>$B417=""</formula>
    </cfRule>
  </conditionalFormatting>
  <conditionalFormatting sqref="I417:I426">
    <cfRule type="expression" dxfId="13867" priority="13784" stopIfTrue="1">
      <formula>$B417=""</formula>
    </cfRule>
  </conditionalFormatting>
  <conditionalFormatting sqref="I417:I426">
    <cfRule type="expression" dxfId="13866" priority="13783" stopIfTrue="1">
      <formula>$B417=""</formula>
    </cfRule>
  </conditionalFormatting>
  <conditionalFormatting sqref="I417:I426">
    <cfRule type="expression" dxfId="13865" priority="13782" stopIfTrue="1">
      <formula>$B417=""</formula>
    </cfRule>
  </conditionalFormatting>
  <conditionalFormatting sqref="I417:I426">
    <cfRule type="expression" dxfId="13864" priority="13781" stopIfTrue="1">
      <formula>$B417=""</formula>
    </cfRule>
  </conditionalFormatting>
  <conditionalFormatting sqref="I417:I426">
    <cfRule type="expression" dxfId="13863" priority="13780" stopIfTrue="1">
      <formula>$B417=""</formula>
    </cfRule>
  </conditionalFormatting>
  <conditionalFormatting sqref="I417:I426">
    <cfRule type="expression" dxfId="13862" priority="13779" stopIfTrue="1">
      <formula>$B417=""</formula>
    </cfRule>
  </conditionalFormatting>
  <conditionalFormatting sqref="I417:I426">
    <cfRule type="expression" dxfId="13861" priority="13778" stopIfTrue="1">
      <formula>$B417=""</formula>
    </cfRule>
  </conditionalFormatting>
  <conditionalFormatting sqref="I417:I426">
    <cfRule type="expression" dxfId="13860" priority="13777" stopIfTrue="1">
      <formula>$B417=""</formula>
    </cfRule>
  </conditionalFormatting>
  <conditionalFormatting sqref="I417:I426">
    <cfRule type="expression" dxfId="13859" priority="13776" stopIfTrue="1">
      <formula>$B417=""</formula>
    </cfRule>
  </conditionalFormatting>
  <conditionalFormatting sqref="I417:I426">
    <cfRule type="expression" dxfId="13858" priority="13775" stopIfTrue="1">
      <formula>$B417=""</formula>
    </cfRule>
  </conditionalFormatting>
  <conditionalFormatting sqref="I417:I426">
    <cfRule type="expression" dxfId="13857" priority="13774" stopIfTrue="1">
      <formula>$B417=""</formula>
    </cfRule>
  </conditionalFormatting>
  <conditionalFormatting sqref="I417:I426">
    <cfRule type="expression" dxfId="13856" priority="13773" stopIfTrue="1">
      <formula>$B417=""</formula>
    </cfRule>
  </conditionalFormatting>
  <conditionalFormatting sqref="I417:I426">
    <cfRule type="expression" dxfId="13855" priority="13772" stopIfTrue="1">
      <formula>$B417=""</formula>
    </cfRule>
  </conditionalFormatting>
  <conditionalFormatting sqref="I417:I426">
    <cfRule type="expression" dxfId="13854" priority="13771" stopIfTrue="1">
      <formula>$B417=""</formula>
    </cfRule>
  </conditionalFormatting>
  <conditionalFormatting sqref="I417:I426">
    <cfRule type="expression" dxfId="13853" priority="13770" stopIfTrue="1">
      <formula>$B417=""</formula>
    </cfRule>
  </conditionalFormatting>
  <conditionalFormatting sqref="I417:I426">
    <cfRule type="expression" dxfId="13852" priority="13769" stopIfTrue="1">
      <formula>$B417=""</formula>
    </cfRule>
  </conditionalFormatting>
  <conditionalFormatting sqref="I417:I426">
    <cfRule type="expression" dxfId="13851" priority="13768" stopIfTrue="1">
      <formula>$B417=""</formula>
    </cfRule>
  </conditionalFormatting>
  <conditionalFormatting sqref="I417:I426">
    <cfRule type="expression" dxfId="13850" priority="13767" stopIfTrue="1">
      <formula>$B417=""</formula>
    </cfRule>
  </conditionalFormatting>
  <conditionalFormatting sqref="I427:I444">
    <cfRule type="expression" dxfId="13849" priority="13766" stopIfTrue="1">
      <formula>$B427=""</formula>
    </cfRule>
  </conditionalFormatting>
  <conditionalFormatting sqref="I427:I444">
    <cfRule type="expression" dxfId="13848" priority="13765" stopIfTrue="1">
      <formula>$B427=""</formula>
    </cfRule>
  </conditionalFormatting>
  <conditionalFormatting sqref="I427:I444">
    <cfRule type="expression" dxfId="13847" priority="13764" stopIfTrue="1">
      <formula>$B427=""</formula>
    </cfRule>
  </conditionalFormatting>
  <conditionalFormatting sqref="I427:I444">
    <cfRule type="expression" dxfId="13846" priority="13763" stopIfTrue="1">
      <formula>$B427=""</formula>
    </cfRule>
  </conditionalFormatting>
  <conditionalFormatting sqref="I427:I444">
    <cfRule type="expression" dxfId="13845" priority="13762" stopIfTrue="1">
      <formula>$B427=""</formula>
    </cfRule>
  </conditionalFormatting>
  <conditionalFormatting sqref="I427:I444">
    <cfRule type="expression" dxfId="13844" priority="13761" stopIfTrue="1">
      <formula>$B427=""</formula>
    </cfRule>
  </conditionalFormatting>
  <conditionalFormatting sqref="I427:I444">
    <cfRule type="expression" dxfId="13843" priority="13760" stopIfTrue="1">
      <formula>$B427=""</formula>
    </cfRule>
  </conditionalFormatting>
  <conditionalFormatting sqref="I427:I444">
    <cfRule type="expression" dxfId="13842" priority="13759" stopIfTrue="1">
      <formula>$B427=""</formula>
    </cfRule>
  </conditionalFormatting>
  <conditionalFormatting sqref="I427:I444">
    <cfRule type="expression" dxfId="13841" priority="13758" stopIfTrue="1">
      <formula>$B427=""</formula>
    </cfRule>
  </conditionalFormatting>
  <conditionalFormatting sqref="I427:I444">
    <cfRule type="expression" dxfId="13840" priority="13757" stopIfTrue="1">
      <formula>$B427=""</formula>
    </cfRule>
  </conditionalFormatting>
  <conditionalFormatting sqref="I427:I444">
    <cfRule type="expression" dxfId="13839" priority="13756" stopIfTrue="1">
      <formula>$B427=""</formula>
    </cfRule>
  </conditionalFormatting>
  <conditionalFormatting sqref="I427:I444">
    <cfRule type="expression" dxfId="13838" priority="13755" stopIfTrue="1">
      <formula>$B427=""</formula>
    </cfRule>
  </conditionalFormatting>
  <conditionalFormatting sqref="I427:I444">
    <cfRule type="expression" dxfId="13837" priority="13754" stopIfTrue="1">
      <formula>$B427=""</formula>
    </cfRule>
  </conditionalFormatting>
  <conditionalFormatting sqref="I427:I444">
    <cfRule type="expression" dxfId="13836" priority="13753" stopIfTrue="1">
      <formula>$B427=""</formula>
    </cfRule>
  </conditionalFormatting>
  <conditionalFormatting sqref="I427:I444">
    <cfRule type="expression" dxfId="13835" priority="13752" stopIfTrue="1">
      <formula>$B427=""</formula>
    </cfRule>
  </conditionalFormatting>
  <conditionalFormatting sqref="I427:I444">
    <cfRule type="expression" dxfId="13834" priority="13751" stopIfTrue="1">
      <formula>$B427=""</formula>
    </cfRule>
  </conditionalFormatting>
  <conditionalFormatting sqref="I427:I444">
    <cfRule type="expression" dxfId="13833" priority="13750" stopIfTrue="1">
      <formula>$B427=""</formula>
    </cfRule>
  </conditionalFormatting>
  <conditionalFormatting sqref="I427:I444">
    <cfRule type="expression" dxfId="13832" priority="13749" stopIfTrue="1">
      <formula>$B427=""</formula>
    </cfRule>
  </conditionalFormatting>
  <conditionalFormatting sqref="I427:I444">
    <cfRule type="expression" dxfId="13831" priority="13748" stopIfTrue="1">
      <formula>$B427=""</formula>
    </cfRule>
  </conditionalFormatting>
  <conditionalFormatting sqref="I427:I444">
    <cfRule type="expression" dxfId="13830" priority="13747" stopIfTrue="1">
      <formula>$B427=""</formula>
    </cfRule>
  </conditionalFormatting>
  <conditionalFormatting sqref="I427:I444">
    <cfRule type="expression" dxfId="13829" priority="13746" stopIfTrue="1">
      <formula>$B427=""</formula>
    </cfRule>
  </conditionalFormatting>
  <conditionalFormatting sqref="I427:I444">
    <cfRule type="expression" dxfId="13828" priority="13745" stopIfTrue="1">
      <formula>$B427=""</formula>
    </cfRule>
  </conditionalFormatting>
  <conditionalFormatting sqref="I427:I444">
    <cfRule type="expression" dxfId="13827" priority="13744" stopIfTrue="1">
      <formula>$B427=""</formula>
    </cfRule>
  </conditionalFormatting>
  <conditionalFormatting sqref="I427:I444">
    <cfRule type="expression" dxfId="13826" priority="13743" stopIfTrue="1">
      <formula>$B427=""</formula>
    </cfRule>
  </conditionalFormatting>
  <conditionalFormatting sqref="I427:I444">
    <cfRule type="expression" dxfId="13825" priority="13742" stopIfTrue="1">
      <formula>$B427=""</formula>
    </cfRule>
  </conditionalFormatting>
  <conditionalFormatting sqref="I427:I444">
    <cfRule type="expression" dxfId="13824" priority="13741" stopIfTrue="1">
      <formula>$B427=""</formula>
    </cfRule>
  </conditionalFormatting>
  <conditionalFormatting sqref="I427:I444">
    <cfRule type="expression" dxfId="13823" priority="13740" stopIfTrue="1">
      <formula>$B427=""</formula>
    </cfRule>
  </conditionalFormatting>
  <conditionalFormatting sqref="I427:I444">
    <cfRule type="expression" dxfId="13822" priority="13739" stopIfTrue="1">
      <formula>$B427=""</formula>
    </cfRule>
  </conditionalFormatting>
  <conditionalFormatting sqref="I427:I444">
    <cfRule type="expression" dxfId="13821" priority="13738" stopIfTrue="1">
      <formula>$B427=""</formula>
    </cfRule>
  </conditionalFormatting>
  <conditionalFormatting sqref="I427:I444">
    <cfRule type="expression" dxfId="13820" priority="13737" stopIfTrue="1">
      <formula>$B427=""</formula>
    </cfRule>
  </conditionalFormatting>
  <conditionalFormatting sqref="I427:I444">
    <cfRule type="expression" dxfId="13819" priority="13736" stopIfTrue="1">
      <formula>$B427=""</formula>
    </cfRule>
  </conditionalFormatting>
  <conditionalFormatting sqref="I427:I444">
    <cfRule type="expression" dxfId="13818" priority="13735" stopIfTrue="1">
      <formula>$B427=""</formula>
    </cfRule>
  </conditionalFormatting>
  <conditionalFormatting sqref="I427:I444">
    <cfRule type="expression" dxfId="13817" priority="13734" stopIfTrue="1">
      <formula>$B427=""</formula>
    </cfRule>
  </conditionalFormatting>
  <conditionalFormatting sqref="I427:I444">
    <cfRule type="expression" dxfId="13816" priority="13733" stopIfTrue="1">
      <formula>$B427=""</formula>
    </cfRule>
  </conditionalFormatting>
  <conditionalFormatting sqref="I427:I444">
    <cfRule type="expression" dxfId="13815" priority="13732" stopIfTrue="1">
      <formula>$B427=""</formula>
    </cfRule>
  </conditionalFormatting>
  <conditionalFormatting sqref="I427:I444">
    <cfRule type="expression" dxfId="13814" priority="13731" stopIfTrue="1">
      <formula>$B427=""</formula>
    </cfRule>
  </conditionalFormatting>
  <conditionalFormatting sqref="I427:I444">
    <cfRule type="expression" dxfId="13813" priority="13730" stopIfTrue="1">
      <formula>$B427=""</formula>
    </cfRule>
  </conditionalFormatting>
  <conditionalFormatting sqref="I427:I444">
    <cfRule type="expression" dxfId="13812" priority="13729" stopIfTrue="1">
      <formula>$B427=""</formula>
    </cfRule>
  </conditionalFormatting>
  <conditionalFormatting sqref="I427:I444">
    <cfRule type="expression" dxfId="13811" priority="13728" stopIfTrue="1">
      <formula>$B427=""</formula>
    </cfRule>
  </conditionalFormatting>
  <conditionalFormatting sqref="I427:I444">
    <cfRule type="expression" dxfId="13810" priority="13727" stopIfTrue="1">
      <formula>$B427=""</formula>
    </cfRule>
  </conditionalFormatting>
  <conditionalFormatting sqref="I427:I444">
    <cfRule type="expression" dxfId="13809" priority="13726" stopIfTrue="1">
      <formula>$B427=""</formula>
    </cfRule>
  </conditionalFormatting>
  <conditionalFormatting sqref="I427:I444">
    <cfRule type="expression" dxfId="13808" priority="13725" stopIfTrue="1">
      <formula>$B427=""</formula>
    </cfRule>
  </conditionalFormatting>
  <conditionalFormatting sqref="I427:I444">
    <cfRule type="expression" dxfId="13807" priority="13724" stopIfTrue="1">
      <formula>$B427=""</formula>
    </cfRule>
  </conditionalFormatting>
  <conditionalFormatting sqref="I446:I447">
    <cfRule type="expression" dxfId="13806" priority="13723" stopIfTrue="1">
      <formula>$B446=""</formula>
    </cfRule>
  </conditionalFormatting>
  <conditionalFormatting sqref="I446:I447">
    <cfRule type="expression" dxfId="13805" priority="13722" stopIfTrue="1">
      <formula>$B446=""</formula>
    </cfRule>
  </conditionalFormatting>
  <conditionalFormatting sqref="I446:I447">
    <cfRule type="expression" dxfId="13804" priority="13721" stopIfTrue="1">
      <formula>$B446=""</formula>
    </cfRule>
  </conditionalFormatting>
  <conditionalFormatting sqref="I449">
    <cfRule type="expression" dxfId="13803" priority="13720" stopIfTrue="1">
      <formula>$B449=""</formula>
    </cfRule>
  </conditionalFormatting>
  <conditionalFormatting sqref="I449">
    <cfRule type="expression" dxfId="13802" priority="13719" stopIfTrue="1">
      <formula>$B449=""</formula>
    </cfRule>
  </conditionalFormatting>
  <conditionalFormatting sqref="I449">
    <cfRule type="expression" dxfId="13801" priority="13718" stopIfTrue="1">
      <formula>$B449=""</formula>
    </cfRule>
  </conditionalFormatting>
  <conditionalFormatting sqref="I449">
    <cfRule type="expression" dxfId="13800" priority="13717" stopIfTrue="1">
      <formula>$B449=""</formula>
    </cfRule>
  </conditionalFormatting>
  <conditionalFormatting sqref="I449">
    <cfRule type="expression" dxfId="13799" priority="13716" stopIfTrue="1">
      <formula>$B449=""</formula>
    </cfRule>
  </conditionalFormatting>
  <conditionalFormatting sqref="I449">
    <cfRule type="expression" dxfId="13798" priority="13715" stopIfTrue="1">
      <formula>$B449=""</formula>
    </cfRule>
  </conditionalFormatting>
  <conditionalFormatting sqref="I449">
    <cfRule type="expression" dxfId="13797" priority="13714" stopIfTrue="1">
      <formula>$B449=""</formula>
    </cfRule>
  </conditionalFormatting>
  <conditionalFormatting sqref="I449">
    <cfRule type="expression" dxfId="13796" priority="13713" stopIfTrue="1">
      <formula>$B449=""</formula>
    </cfRule>
  </conditionalFormatting>
  <conditionalFormatting sqref="I449">
    <cfRule type="expression" dxfId="13795" priority="13712" stopIfTrue="1">
      <formula>$B449=""</formula>
    </cfRule>
  </conditionalFormatting>
  <conditionalFormatting sqref="I449">
    <cfRule type="expression" dxfId="13794" priority="13711" stopIfTrue="1">
      <formula>$B449=""</formula>
    </cfRule>
  </conditionalFormatting>
  <conditionalFormatting sqref="I449">
    <cfRule type="expression" dxfId="13793" priority="13710" stopIfTrue="1">
      <formula>$B449=""</formula>
    </cfRule>
  </conditionalFormatting>
  <conditionalFormatting sqref="I449">
    <cfRule type="expression" dxfId="13792" priority="13709" stopIfTrue="1">
      <formula>$B449=""</formula>
    </cfRule>
  </conditionalFormatting>
  <conditionalFormatting sqref="I449">
    <cfRule type="expression" dxfId="13791" priority="13708" stopIfTrue="1">
      <formula>$B449=""</formula>
    </cfRule>
  </conditionalFormatting>
  <conditionalFormatting sqref="I449">
    <cfRule type="expression" dxfId="13790" priority="13707" stopIfTrue="1">
      <formula>$B449=""</formula>
    </cfRule>
  </conditionalFormatting>
  <conditionalFormatting sqref="I449">
    <cfRule type="expression" dxfId="13789" priority="13706" stopIfTrue="1">
      <formula>$B449=""</formula>
    </cfRule>
  </conditionalFormatting>
  <conditionalFormatting sqref="I449">
    <cfRule type="expression" dxfId="13788" priority="13705" stopIfTrue="1">
      <formula>$B449=""</formula>
    </cfRule>
  </conditionalFormatting>
  <conditionalFormatting sqref="I449">
    <cfRule type="expression" dxfId="13787" priority="13704" stopIfTrue="1">
      <formula>$B449=""</formula>
    </cfRule>
  </conditionalFormatting>
  <conditionalFormatting sqref="I449">
    <cfRule type="expression" dxfId="13786" priority="13703" stopIfTrue="1">
      <formula>$B449=""</formula>
    </cfRule>
  </conditionalFormatting>
  <conditionalFormatting sqref="I449">
    <cfRule type="expression" dxfId="13785" priority="13702" stopIfTrue="1">
      <formula>$B449=""</formula>
    </cfRule>
  </conditionalFormatting>
  <conditionalFormatting sqref="I473">
    <cfRule type="expression" dxfId="13784" priority="13701" stopIfTrue="1">
      <formula>$B473=""</formula>
    </cfRule>
  </conditionalFormatting>
  <conditionalFormatting sqref="I473">
    <cfRule type="expression" dxfId="13783" priority="13700" stopIfTrue="1">
      <formula>$B473=""</formula>
    </cfRule>
  </conditionalFormatting>
  <conditionalFormatting sqref="I473">
    <cfRule type="expression" dxfId="13782" priority="13699" stopIfTrue="1">
      <formula>$B473=""</formula>
    </cfRule>
  </conditionalFormatting>
  <conditionalFormatting sqref="I473">
    <cfRule type="expression" dxfId="13781" priority="13698" stopIfTrue="1">
      <formula>$B473=""</formula>
    </cfRule>
  </conditionalFormatting>
  <conditionalFormatting sqref="I473">
    <cfRule type="expression" dxfId="13780" priority="13697" stopIfTrue="1">
      <formula>$B473=""</formula>
    </cfRule>
  </conditionalFormatting>
  <conditionalFormatting sqref="I473">
    <cfRule type="expression" dxfId="13779" priority="13696" stopIfTrue="1">
      <formula>$B473=""</formula>
    </cfRule>
  </conditionalFormatting>
  <conditionalFormatting sqref="I473">
    <cfRule type="expression" dxfId="13778" priority="13695" stopIfTrue="1">
      <formula>$B473=""</formula>
    </cfRule>
  </conditionalFormatting>
  <conditionalFormatting sqref="I473">
    <cfRule type="expression" dxfId="13777" priority="13694" stopIfTrue="1">
      <formula>$B473=""</formula>
    </cfRule>
  </conditionalFormatting>
  <conditionalFormatting sqref="I473">
    <cfRule type="expression" dxfId="13776" priority="13693" stopIfTrue="1">
      <formula>$B473=""</formula>
    </cfRule>
  </conditionalFormatting>
  <conditionalFormatting sqref="I473">
    <cfRule type="expression" dxfId="13775" priority="13692" stopIfTrue="1">
      <formula>$B473=""</formula>
    </cfRule>
  </conditionalFormatting>
  <conditionalFormatting sqref="I473">
    <cfRule type="expression" dxfId="13774" priority="13691" stopIfTrue="1">
      <formula>$B473=""</formula>
    </cfRule>
  </conditionalFormatting>
  <conditionalFormatting sqref="I473">
    <cfRule type="expression" dxfId="13773" priority="13690" stopIfTrue="1">
      <formula>$B473=""</formula>
    </cfRule>
  </conditionalFormatting>
  <conditionalFormatting sqref="I473">
    <cfRule type="expression" dxfId="13772" priority="13689" stopIfTrue="1">
      <formula>$B473=""</formula>
    </cfRule>
  </conditionalFormatting>
  <conditionalFormatting sqref="I473">
    <cfRule type="expression" dxfId="13771" priority="13688" stopIfTrue="1">
      <formula>$B473=""</formula>
    </cfRule>
  </conditionalFormatting>
  <conditionalFormatting sqref="I473">
    <cfRule type="expression" dxfId="13770" priority="13687" stopIfTrue="1">
      <formula>$B473=""</formula>
    </cfRule>
  </conditionalFormatting>
  <conditionalFormatting sqref="I473">
    <cfRule type="expression" dxfId="13769" priority="13686" stopIfTrue="1">
      <formula>$B473=""</formula>
    </cfRule>
  </conditionalFormatting>
  <conditionalFormatting sqref="I473">
    <cfRule type="expression" dxfId="13768" priority="13685" stopIfTrue="1">
      <formula>$B473=""</formula>
    </cfRule>
  </conditionalFormatting>
  <conditionalFormatting sqref="I473">
    <cfRule type="expression" dxfId="13767" priority="13684" stopIfTrue="1">
      <formula>$B473=""</formula>
    </cfRule>
  </conditionalFormatting>
  <conditionalFormatting sqref="I473">
    <cfRule type="expression" dxfId="13766" priority="13683" stopIfTrue="1">
      <formula>$B473=""</formula>
    </cfRule>
  </conditionalFormatting>
  <conditionalFormatting sqref="I473">
    <cfRule type="expression" dxfId="13765" priority="13682" stopIfTrue="1">
      <formula>$B473=""</formula>
    </cfRule>
  </conditionalFormatting>
  <conditionalFormatting sqref="I473">
    <cfRule type="expression" dxfId="13764" priority="13681" stopIfTrue="1">
      <formula>$B473=""</formula>
    </cfRule>
  </conditionalFormatting>
  <conditionalFormatting sqref="I473">
    <cfRule type="expression" dxfId="13763" priority="13680" stopIfTrue="1">
      <formula>$B473=""</formula>
    </cfRule>
  </conditionalFormatting>
  <conditionalFormatting sqref="I473">
    <cfRule type="expression" dxfId="13762" priority="13679" stopIfTrue="1">
      <formula>$B473=""</formula>
    </cfRule>
  </conditionalFormatting>
  <conditionalFormatting sqref="I473">
    <cfRule type="expression" dxfId="13761" priority="13678" stopIfTrue="1">
      <formula>$B473=""</formula>
    </cfRule>
  </conditionalFormatting>
  <conditionalFormatting sqref="I473">
    <cfRule type="expression" dxfId="13760" priority="13677" stopIfTrue="1">
      <formula>$B473=""</formula>
    </cfRule>
  </conditionalFormatting>
  <conditionalFormatting sqref="I473">
    <cfRule type="expression" dxfId="13759" priority="13676" stopIfTrue="1">
      <formula>$B473=""</formula>
    </cfRule>
  </conditionalFormatting>
  <conditionalFormatting sqref="I473">
    <cfRule type="expression" dxfId="13758" priority="13675" stopIfTrue="1">
      <formula>$B473=""</formula>
    </cfRule>
  </conditionalFormatting>
  <conditionalFormatting sqref="I473">
    <cfRule type="expression" dxfId="13757" priority="13674" stopIfTrue="1">
      <formula>$B473=""</formula>
    </cfRule>
  </conditionalFormatting>
  <conditionalFormatting sqref="I474">
    <cfRule type="expression" dxfId="13756" priority="13673" stopIfTrue="1">
      <formula>$B474=""</formula>
    </cfRule>
  </conditionalFormatting>
  <conditionalFormatting sqref="I474">
    <cfRule type="expression" dxfId="13755" priority="13672" stopIfTrue="1">
      <formula>$B474=""</formula>
    </cfRule>
  </conditionalFormatting>
  <conditionalFormatting sqref="I474">
    <cfRule type="expression" dxfId="13754" priority="13671" stopIfTrue="1">
      <formula>$B474=""</formula>
    </cfRule>
  </conditionalFormatting>
  <conditionalFormatting sqref="I474">
    <cfRule type="expression" dxfId="13753" priority="13670" stopIfTrue="1">
      <formula>$B474=""</formula>
    </cfRule>
  </conditionalFormatting>
  <conditionalFormatting sqref="I474">
    <cfRule type="expression" dxfId="13752" priority="13669" stopIfTrue="1">
      <formula>$B474=""</formula>
    </cfRule>
  </conditionalFormatting>
  <conditionalFormatting sqref="I474">
    <cfRule type="expression" dxfId="13751" priority="13668" stopIfTrue="1">
      <formula>$B474=""</formula>
    </cfRule>
  </conditionalFormatting>
  <conditionalFormatting sqref="I474">
    <cfRule type="expression" dxfId="13750" priority="13667" stopIfTrue="1">
      <formula>$B474=""</formula>
    </cfRule>
  </conditionalFormatting>
  <conditionalFormatting sqref="I474">
    <cfRule type="expression" dxfId="13749" priority="13666" stopIfTrue="1">
      <formula>$B474=""</formula>
    </cfRule>
  </conditionalFormatting>
  <conditionalFormatting sqref="I474">
    <cfRule type="expression" dxfId="13748" priority="13665" stopIfTrue="1">
      <formula>$B474=""</formula>
    </cfRule>
  </conditionalFormatting>
  <conditionalFormatting sqref="I474">
    <cfRule type="expression" dxfId="13747" priority="13664" stopIfTrue="1">
      <formula>$B474=""</formula>
    </cfRule>
  </conditionalFormatting>
  <conditionalFormatting sqref="I474">
    <cfRule type="expression" dxfId="13746" priority="13663" stopIfTrue="1">
      <formula>$B474=""</formula>
    </cfRule>
  </conditionalFormatting>
  <conditionalFormatting sqref="I474">
    <cfRule type="expression" dxfId="13745" priority="13662" stopIfTrue="1">
      <formula>$B474=""</formula>
    </cfRule>
  </conditionalFormatting>
  <conditionalFormatting sqref="I474">
    <cfRule type="expression" dxfId="13744" priority="13661" stopIfTrue="1">
      <formula>$B474=""</formula>
    </cfRule>
  </conditionalFormatting>
  <conditionalFormatting sqref="I474">
    <cfRule type="expression" dxfId="13743" priority="13660" stopIfTrue="1">
      <formula>$B474=""</formula>
    </cfRule>
  </conditionalFormatting>
  <conditionalFormatting sqref="I474">
    <cfRule type="expression" dxfId="13742" priority="13659" stopIfTrue="1">
      <formula>$B474=""</formula>
    </cfRule>
  </conditionalFormatting>
  <conditionalFormatting sqref="I474">
    <cfRule type="expression" dxfId="13741" priority="13658" stopIfTrue="1">
      <formula>$B474=""</formula>
    </cfRule>
  </conditionalFormatting>
  <conditionalFormatting sqref="I474">
    <cfRule type="expression" dxfId="13740" priority="13657" stopIfTrue="1">
      <formula>$B474=""</formula>
    </cfRule>
  </conditionalFormatting>
  <conditionalFormatting sqref="I474">
    <cfRule type="expression" dxfId="13739" priority="13656" stopIfTrue="1">
      <formula>$B474=""</formula>
    </cfRule>
  </conditionalFormatting>
  <conditionalFormatting sqref="I474">
    <cfRule type="expression" dxfId="13738" priority="13655" stopIfTrue="1">
      <formula>$B474=""</formula>
    </cfRule>
  </conditionalFormatting>
  <conditionalFormatting sqref="I474">
    <cfRule type="expression" dxfId="13737" priority="13654" stopIfTrue="1">
      <formula>$B474=""</formula>
    </cfRule>
  </conditionalFormatting>
  <conditionalFormatting sqref="I474">
    <cfRule type="expression" dxfId="13736" priority="13653" stopIfTrue="1">
      <formula>$B474=""</formula>
    </cfRule>
  </conditionalFormatting>
  <conditionalFormatting sqref="I474">
    <cfRule type="expression" dxfId="13735" priority="13652" stopIfTrue="1">
      <formula>$B474=""</formula>
    </cfRule>
  </conditionalFormatting>
  <conditionalFormatting sqref="I474">
    <cfRule type="expression" dxfId="13734" priority="13651" stopIfTrue="1">
      <formula>$B474=""</formula>
    </cfRule>
  </conditionalFormatting>
  <conditionalFormatting sqref="I474">
    <cfRule type="expression" dxfId="13733" priority="13650" stopIfTrue="1">
      <formula>$B474=""</formula>
    </cfRule>
  </conditionalFormatting>
  <conditionalFormatting sqref="I474">
    <cfRule type="expression" dxfId="13732" priority="13649" stopIfTrue="1">
      <formula>$B474=""</formula>
    </cfRule>
  </conditionalFormatting>
  <conditionalFormatting sqref="I474">
    <cfRule type="expression" dxfId="13731" priority="13648" stopIfTrue="1">
      <formula>$B474=""</formula>
    </cfRule>
  </conditionalFormatting>
  <conditionalFormatting sqref="I474">
    <cfRule type="expression" dxfId="13730" priority="13647" stopIfTrue="1">
      <formula>$B474=""</formula>
    </cfRule>
  </conditionalFormatting>
  <conditionalFormatting sqref="I474">
    <cfRule type="expression" dxfId="13729" priority="13646" stopIfTrue="1">
      <formula>$B474=""</formula>
    </cfRule>
  </conditionalFormatting>
  <conditionalFormatting sqref="D504:H508">
    <cfRule type="expression" dxfId="13728" priority="13645" stopIfTrue="1">
      <formula>$B504=""</formula>
    </cfRule>
  </conditionalFormatting>
  <conditionalFormatting sqref="I504">
    <cfRule type="expression" dxfId="13727" priority="13644" stopIfTrue="1">
      <formula>$B504=""</formula>
    </cfRule>
  </conditionalFormatting>
  <conditionalFormatting sqref="I504">
    <cfRule type="expression" dxfId="13726" priority="13643" stopIfTrue="1">
      <formula>$B504=""</formula>
    </cfRule>
  </conditionalFormatting>
  <conditionalFormatting sqref="I504">
    <cfRule type="expression" dxfId="13725" priority="13642" stopIfTrue="1">
      <formula>$B504=""</formula>
    </cfRule>
  </conditionalFormatting>
  <conditionalFormatting sqref="J504:M508">
    <cfRule type="expression" dxfId="13724" priority="13641" stopIfTrue="1">
      <formula>$B504=""</formula>
    </cfRule>
  </conditionalFormatting>
  <conditionalFormatting sqref="I509 D504:M508">
    <cfRule type="expression" dxfId="13723" priority="13640" stopIfTrue="1">
      <formula>$B504=""</formula>
    </cfRule>
  </conditionalFormatting>
  <conditionalFormatting sqref="I509 D504:M508">
    <cfRule type="expression" dxfId="13722" priority="13639" stopIfTrue="1">
      <formula>$B504=""</formula>
    </cfRule>
  </conditionalFormatting>
  <conditionalFormatting sqref="I504:I509">
    <cfRule type="expression" dxfId="13721" priority="13638" stopIfTrue="1">
      <formula>$B504=""</formula>
    </cfRule>
  </conditionalFormatting>
  <conditionalFormatting sqref="D504:H508">
    <cfRule type="expression" dxfId="13720" priority="13637" stopIfTrue="1">
      <formula>$B504=""</formula>
    </cfRule>
  </conditionalFormatting>
  <conditionalFormatting sqref="J504:M505">
    <cfRule type="expression" dxfId="13719" priority="13636" stopIfTrue="1">
      <formula>$B504=""</formula>
    </cfRule>
  </conditionalFormatting>
  <conditionalFormatting sqref="J506:M507">
    <cfRule type="expression" dxfId="13718" priority="13635" stopIfTrue="1">
      <formula>$B506=""</formula>
    </cfRule>
  </conditionalFormatting>
  <conditionalFormatting sqref="J504:M505">
    <cfRule type="expression" dxfId="13717" priority="13634" stopIfTrue="1">
      <formula>$B504=""</formula>
    </cfRule>
  </conditionalFormatting>
  <conditionalFormatting sqref="J506:M506">
    <cfRule type="expression" dxfId="13716" priority="13633" stopIfTrue="1">
      <formula>$B506=""</formula>
    </cfRule>
  </conditionalFormatting>
  <conditionalFormatting sqref="I507">
    <cfRule type="expression" dxfId="13715" priority="13632" stopIfTrue="1">
      <formula>$B507=""</formula>
    </cfRule>
  </conditionalFormatting>
  <conditionalFormatting sqref="I507">
    <cfRule type="expression" dxfId="13714" priority="13631" stopIfTrue="1">
      <formula>$B507=""</formula>
    </cfRule>
  </conditionalFormatting>
  <conditionalFormatting sqref="I507">
    <cfRule type="expression" dxfId="13713" priority="13630" stopIfTrue="1">
      <formula>$B507=""</formula>
    </cfRule>
  </conditionalFormatting>
  <conditionalFormatting sqref="D507:H507">
    <cfRule type="expression" dxfId="13712" priority="13629" stopIfTrue="1">
      <formula>$B507=""</formula>
    </cfRule>
  </conditionalFormatting>
  <conditionalFormatting sqref="J507:M507">
    <cfRule type="expression" dxfId="13711" priority="13628" stopIfTrue="1">
      <formula>$B507=""</formula>
    </cfRule>
  </conditionalFormatting>
  <conditionalFormatting sqref="I507">
    <cfRule type="expression" dxfId="13710" priority="13627" stopIfTrue="1">
      <formula>$B507=""</formula>
    </cfRule>
  </conditionalFormatting>
  <conditionalFormatting sqref="I507">
    <cfRule type="expression" dxfId="13709" priority="13626" stopIfTrue="1">
      <formula>$B507=""</formula>
    </cfRule>
  </conditionalFormatting>
  <conditionalFormatting sqref="I504">
    <cfRule type="expression" dxfId="13708" priority="13625" stopIfTrue="1">
      <formula>$B504=""</formula>
    </cfRule>
  </conditionalFormatting>
  <conditionalFormatting sqref="I504">
    <cfRule type="expression" dxfId="13707" priority="13624" stopIfTrue="1">
      <formula>$B504=""</formula>
    </cfRule>
  </conditionalFormatting>
  <conditionalFormatting sqref="I504">
    <cfRule type="expression" dxfId="13706" priority="13623" stopIfTrue="1">
      <formula>$B504=""</formula>
    </cfRule>
  </conditionalFormatting>
  <conditionalFormatting sqref="I504">
    <cfRule type="expression" dxfId="13705" priority="13622" stopIfTrue="1">
      <formula>$B504=""</formula>
    </cfRule>
  </conditionalFormatting>
  <conditionalFormatting sqref="I504">
    <cfRule type="expression" dxfId="13704" priority="13621" stopIfTrue="1">
      <formula>$B504=""</formula>
    </cfRule>
  </conditionalFormatting>
  <conditionalFormatting sqref="I504">
    <cfRule type="expression" dxfId="13703" priority="13620" stopIfTrue="1">
      <formula>$B504=""</formula>
    </cfRule>
  </conditionalFormatting>
  <conditionalFormatting sqref="I504">
    <cfRule type="expression" dxfId="13702" priority="13619" stopIfTrue="1">
      <formula>$B504=""</formula>
    </cfRule>
  </conditionalFormatting>
  <conditionalFormatting sqref="I504">
    <cfRule type="expression" dxfId="13701" priority="13618" stopIfTrue="1">
      <formula>$B504=""</formula>
    </cfRule>
  </conditionalFormatting>
  <conditionalFormatting sqref="I504">
    <cfRule type="expression" dxfId="13700" priority="13617" stopIfTrue="1">
      <formula>$B504=""</formula>
    </cfRule>
  </conditionalFormatting>
  <conditionalFormatting sqref="I504">
    <cfRule type="expression" dxfId="13699" priority="13616" stopIfTrue="1">
      <formula>$B504=""</formula>
    </cfRule>
  </conditionalFormatting>
  <conditionalFormatting sqref="I504">
    <cfRule type="expression" dxfId="13698" priority="13615" stopIfTrue="1">
      <formula>$B504=""</formula>
    </cfRule>
  </conditionalFormatting>
  <conditionalFormatting sqref="I504">
    <cfRule type="expression" dxfId="13697" priority="13614" stopIfTrue="1">
      <formula>$B504=""</formula>
    </cfRule>
  </conditionalFormatting>
  <conditionalFormatting sqref="I504">
    <cfRule type="expression" dxfId="13696" priority="13613" stopIfTrue="1">
      <formula>$B504=""</formula>
    </cfRule>
  </conditionalFormatting>
  <conditionalFormatting sqref="I504">
    <cfRule type="expression" dxfId="13695" priority="13612" stopIfTrue="1">
      <formula>$B504=""</formula>
    </cfRule>
  </conditionalFormatting>
  <conditionalFormatting sqref="I504">
    <cfRule type="expression" dxfId="13694" priority="13611" stopIfTrue="1">
      <formula>$B504=""</formula>
    </cfRule>
  </conditionalFormatting>
  <conditionalFormatting sqref="I504">
    <cfRule type="expression" dxfId="13693" priority="13610" stopIfTrue="1">
      <formula>$B504=""</formula>
    </cfRule>
  </conditionalFormatting>
  <conditionalFormatting sqref="J507:M507">
    <cfRule type="expression" dxfId="13692" priority="13609" stopIfTrue="1">
      <formula>$B507=""</formula>
    </cfRule>
  </conditionalFormatting>
  <conditionalFormatting sqref="J508:M508">
    <cfRule type="expression" dxfId="13691" priority="13608" stopIfTrue="1">
      <formula>$B508=""</formula>
    </cfRule>
  </conditionalFormatting>
  <conditionalFormatting sqref="J507:M507">
    <cfRule type="expression" dxfId="13690" priority="13607" stopIfTrue="1">
      <formula>$B507=""</formula>
    </cfRule>
  </conditionalFormatting>
  <conditionalFormatting sqref="J508:M508">
    <cfRule type="expression" dxfId="13689" priority="13606" stopIfTrue="1">
      <formula>$B508=""</formula>
    </cfRule>
  </conditionalFormatting>
  <conditionalFormatting sqref="J508:M514">
    <cfRule type="expression" dxfId="13688" priority="13605" stopIfTrue="1">
      <formula>$B508=""</formula>
    </cfRule>
  </conditionalFormatting>
  <conditionalFormatting sqref="D508:M514 I510:I525">
    <cfRule type="expression" dxfId="13687" priority="13604" stopIfTrue="1">
      <formula>$B508=""</formula>
    </cfRule>
  </conditionalFormatting>
  <conditionalFormatting sqref="D508:M514 I510:I525">
    <cfRule type="expression" dxfId="13686" priority="13603" stopIfTrue="1">
      <formula>$B508=""</formula>
    </cfRule>
  </conditionalFormatting>
  <conditionalFormatting sqref="D508:H508">
    <cfRule type="expression" dxfId="13685" priority="13602" stopIfTrue="1">
      <formula>$B508=""</formula>
    </cfRule>
  </conditionalFormatting>
  <conditionalFormatting sqref="D509:H513">
    <cfRule type="expression" dxfId="13684" priority="13601" stopIfTrue="1">
      <formula>$B509=""</formula>
    </cfRule>
  </conditionalFormatting>
  <conditionalFormatting sqref="J508:M511">
    <cfRule type="expression" dxfId="13683" priority="13600" stopIfTrue="1">
      <formula>$B508=""</formula>
    </cfRule>
  </conditionalFormatting>
  <conditionalFormatting sqref="J512:M513">
    <cfRule type="expression" dxfId="13682" priority="13599" stopIfTrue="1">
      <formula>$B512=""</formula>
    </cfRule>
  </conditionalFormatting>
  <conditionalFormatting sqref="D514:H514">
    <cfRule type="expression" dxfId="13681" priority="13598" stopIfTrue="1">
      <formula>$B514=""</formula>
    </cfRule>
  </conditionalFormatting>
  <conditionalFormatting sqref="J514:M514">
    <cfRule type="expression" dxfId="13680" priority="13597" stopIfTrue="1">
      <formula>$B514=""</formula>
    </cfRule>
  </conditionalFormatting>
  <conditionalFormatting sqref="D508:H509">
    <cfRule type="expression" dxfId="13679" priority="13596" stopIfTrue="1">
      <formula>$B508=""</formula>
    </cfRule>
  </conditionalFormatting>
  <conditionalFormatting sqref="J508:M511">
    <cfRule type="expression" dxfId="13678" priority="13595" stopIfTrue="1">
      <formula>$B508=""</formula>
    </cfRule>
  </conditionalFormatting>
  <conditionalFormatting sqref="J512:M512">
    <cfRule type="expression" dxfId="13677" priority="13594" stopIfTrue="1">
      <formula>$B512=""</formula>
    </cfRule>
  </conditionalFormatting>
  <conditionalFormatting sqref="I513">
    <cfRule type="expression" dxfId="13676" priority="13593" stopIfTrue="1">
      <formula>$B513=""</formula>
    </cfRule>
  </conditionalFormatting>
  <conditionalFormatting sqref="I513">
    <cfRule type="expression" dxfId="13675" priority="13592" stopIfTrue="1">
      <formula>$B513=""</formula>
    </cfRule>
  </conditionalFormatting>
  <conditionalFormatting sqref="I513">
    <cfRule type="expression" dxfId="13674" priority="13591" stopIfTrue="1">
      <formula>$B513=""</formula>
    </cfRule>
  </conditionalFormatting>
  <conditionalFormatting sqref="D513:H514">
    <cfRule type="expression" dxfId="13673" priority="13590" stopIfTrue="1">
      <formula>$B513=""</formula>
    </cfRule>
  </conditionalFormatting>
  <conditionalFormatting sqref="J513:M514">
    <cfRule type="expression" dxfId="13672" priority="13589" stopIfTrue="1">
      <formula>$B513=""</formula>
    </cfRule>
  </conditionalFormatting>
  <conditionalFormatting sqref="I513">
    <cfRule type="expression" dxfId="13671" priority="13588" stopIfTrue="1">
      <formula>$B513=""</formula>
    </cfRule>
  </conditionalFormatting>
  <conditionalFormatting sqref="I513">
    <cfRule type="expression" dxfId="13670" priority="13587" stopIfTrue="1">
      <formula>$B513=""</formula>
    </cfRule>
  </conditionalFormatting>
  <conditionalFormatting sqref="D514:H515">
    <cfRule type="expression" dxfId="13669" priority="13586" stopIfTrue="1">
      <formula>$B514=""</formula>
    </cfRule>
  </conditionalFormatting>
  <conditionalFormatting sqref="J514:M518">
    <cfRule type="expression" dxfId="13668" priority="13585" stopIfTrue="1">
      <formula>$B514=""</formula>
    </cfRule>
  </conditionalFormatting>
  <conditionalFormatting sqref="D515:H516">
    <cfRule type="expression" dxfId="13667" priority="13584" stopIfTrue="1">
      <formula>$B515=""</formula>
    </cfRule>
  </conditionalFormatting>
  <conditionalFormatting sqref="J515:M518">
    <cfRule type="expression" dxfId="13666" priority="13583" stopIfTrue="1">
      <formula>$B515=""</formula>
    </cfRule>
  </conditionalFormatting>
  <conditionalFormatting sqref="J519:M519">
    <cfRule type="expression" dxfId="13665" priority="13582" stopIfTrue="1">
      <formula>$B519=""</formula>
    </cfRule>
  </conditionalFormatting>
  <conditionalFormatting sqref="I515:I517">
    <cfRule type="expression" dxfId="13664" priority="13581" stopIfTrue="1">
      <formula>$B515=""</formula>
    </cfRule>
  </conditionalFormatting>
  <conditionalFormatting sqref="I515:I517">
    <cfRule type="expression" dxfId="13663" priority="13580" stopIfTrue="1">
      <formula>$B515=""</formula>
    </cfRule>
  </conditionalFormatting>
  <conditionalFormatting sqref="I515:I517">
    <cfRule type="expression" dxfId="13662" priority="13579" stopIfTrue="1">
      <formula>$B515=""</formula>
    </cfRule>
  </conditionalFormatting>
  <conditionalFormatting sqref="D504:H508">
    <cfRule type="expression" dxfId="13661" priority="13578" stopIfTrue="1">
      <formula>$B504=""</formula>
    </cfRule>
  </conditionalFormatting>
  <conditionalFormatting sqref="I504">
    <cfRule type="expression" dxfId="13660" priority="13577" stopIfTrue="1">
      <formula>$B504=""</formula>
    </cfRule>
  </conditionalFormatting>
  <conditionalFormatting sqref="I504">
    <cfRule type="expression" dxfId="13659" priority="13576" stopIfTrue="1">
      <formula>$B504=""</formula>
    </cfRule>
  </conditionalFormatting>
  <conditionalFormatting sqref="I504">
    <cfRule type="expression" dxfId="13658" priority="13575" stopIfTrue="1">
      <formula>$B504=""</formula>
    </cfRule>
  </conditionalFormatting>
  <conditionalFormatting sqref="J504:M508">
    <cfRule type="expression" dxfId="13657" priority="13574" stopIfTrue="1">
      <formula>$B504=""</formula>
    </cfRule>
  </conditionalFormatting>
  <conditionalFormatting sqref="I509 D504:M508">
    <cfRule type="expression" dxfId="13656" priority="13573" stopIfTrue="1">
      <formula>$B504=""</formula>
    </cfRule>
  </conditionalFormatting>
  <conditionalFormatting sqref="I509 D504:M508">
    <cfRule type="expression" dxfId="13655" priority="13572" stopIfTrue="1">
      <formula>$B504=""</formula>
    </cfRule>
  </conditionalFormatting>
  <conditionalFormatting sqref="I504:I509">
    <cfRule type="expression" dxfId="13654" priority="13571" stopIfTrue="1">
      <formula>$B504=""</formula>
    </cfRule>
  </conditionalFormatting>
  <conditionalFormatting sqref="D504:H508">
    <cfRule type="expression" dxfId="13653" priority="13570" stopIfTrue="1">
      <formula>$B504=""</formula>
    </cfRule>
  </conditionalFormatting>
  <conditionalFormatting sqref="J504:M505">
    <cfRule type="expression" dxfId="13652" priority="13569" stopIfTrue="1">
      <formula>$B504=""</formula>
    </cfRule>
  </conditionalFormatting>
  <conditionalFormatting sqref="J506:M507">
    <cfRule type="expression" dxfId="13651" priority="13568" stopIfTrue="1">
      <formula>$B506=""</formula>
    </cfRule>
  </conditionalFormatting>
  <conditionalFormatting sqref="J504:M505">
    <cfRule type="expression" dxfId="13650" priority="13567" stopIfTrue="1">
      <formula>$B504=""</formula>
    </cfRule>
  </conditionalFormatting>
  <conditionalFormatting sqref="J506:M506">
    <cfRule type="expression" dxfId="13649" priority="13566" stopIfTrue="1">
      <formula>$B506=""</formula>
    </cfRule>
  </conditionalFormatting>
  <conditionalFormatting sqref="I507">
    <cfRule type="expression" dxfId="13648" priority="13565" stopIfTrue="1">
      <formula>$B507=""</formula>
    </cfRule>
  </conditionalFormatting>
  <conditionalFormatting sqref="I507">
    <cfRule type="expression" dxfId="13647" priority="13564" stopIfTrue="1">
      <formula>$B507=""</formula>
    </cfRule>
  </conditionalFormatting>
  <conditionalFormatting sqref="I507">
    <cfRule type="expression" dxfId="13646" priority="13563" stopIfTrue="1">
      <formula>$B507=""</formula>
    </cfRule>
  </conditionalFormatting>
  <conditionalFormatting sqref="D507:H507">
    <cfRule type="expression" dxfId="13645" priority="13562" stopIfTrue="1">
      <formula>$B507=""</formula>
    </cfRule>
  </conditionalFormatting>
  <conditionalFormatting sqref="J507:M507">
    <cfRule type="expression" dxfId="13644" priority="13561" stopIfTrue="1">
      <formula>$B507=""</formula>
    </cfRule>
  </conditionalFormatting>
  <conditionalFormatting sqref="I507">
    <cfRule type="expression" dxfId="13643" priority="13560" stopIfTrue="1">
      <formula>$B507=""</formula>
    </cfRule>
  </conditionalFormatting>
  <conditionalFormatting sqref="I507">
    <cfRule type="expression" dxfId="13642" priority="13559" stopIfTrue="1">
      <formula>$B507=""</formula>
    </cfRule>
  </conditionalFormatting>
  <conditionalFormatting sqref="I504">
    <cfRule type="expression" dxfId="13641" priority="13558" stopIfTrue="1">
      <formula>$B504=""</formula>
    </cfRule>
  </conditionalFormatting>
  <conditionalFormatting sqref="I504">
    <cfRule type="expression" dxfId="13640" priority="13557" stopIfTrue="1">
      <formula>$B504=""</formula>
    </cfRule>
  </conditionalFormatting>
  <conditionalFormatting sqref="I504">
    <cfRule type="expression" dxfId="13639" priority="13556" stopIfTrue="1">
      <formula>$B504=""</formula>
    </cfRule>
  </conditionalFormatting>
  <conditionalFormatting sqref="I504">
    <cfRule type="expression" dxfId="13638" priority="13555" stopIfTrue="1">
      <formula>$B504=""</formula>
    </cfRule>
  </conditionalFormatting>
  <conditionalFormatting sqref="I504">
    <cfRule type="expression" dxfId="13637" priority="13554" stopIfTrue="1">
      <formula>$B504=""</formula>
    </cfRule>
  </conditionalFormatting>
  <conditionalFormatting sqref="I504">
    <cfRule type="expression" dxfId="13636" priority="13553" stopIfTrue="1">
      <formula>$B504=""</formula>
    </cfRule>
  </conditionalFormatting>
  <conditionalFormatting sqref="I504">
    <cfRule type="expression" dxfId="13635" priority="13552" stopIfTrue="1">
      <formula>$B504=""</formula>
    </cfRule>
  </conditionalFormatting>
  <conditionalFormatting sqref="I504">
    <cfRule type="expression" dxfId="13634" priority="13551" stopIfTrue="1">
      <formula>$B504=""</formula>
    </cfRule>
  </conditionalFormatting>
  <conditionalFormatting sqref="I504">
    <cfRule type="expression" dxfId="13633" priority="13550" stopIfTrue="1">
      <formula>$B504=""</formula>
    </cfRule>
  </conditionalFormatting>
  <conditionalFormatting sqref="I504">
    <cfRule type="expression" dxfId="13632" priority="13549" stopIfTrue="1">
      <formula>$B504=""</formula>
    </cfRule>
  </conditionalFormatting>
  <conditionalFormatting sqref="I504">
    <cfRule type="expression" dxfId="13631" priority="13548" stopIfTrue="1">
      <formula>$B504=""</formula>
    </cfRule>
  </conditionalFormatting>
  <conditionalFormatting sqref="I504">
    <cfRule type="expression" dxfId="13630" priority="13547" stopIfTrue="1">
      <formula>$B504=""</formula>
    </cfRule>
  </conditionalFormatting>
  <conditionalFormatting sqref="I504">
    <cfRule type="expression" dxfId="13629" priority="13546" stopIfTrue="1">
      <formula>$B504=""</formula>
    </cfRule>
  </conditionalFormatting>
  <conditionalFormatting sqref="I504">
    <cfRule type="expression" dxfId="13628" priority="13545" stopIfTrue="1">
      <formula>$B504=""</formula>
    </cfRule>
  </conditionalFormatting>
  <conditionalFormatting sqref="I504">
    <cfRule type="expression" dxfId="13627" priority="13544" stopIfTrue="1">
      <formula>$B504=""</formula>
    </cfRule>
  </conditionalFormatting>
  <conditionalFormatting sqref="I504">
    <cfRule type="expression" dxfId="13626" priority="13543" stopIfTrue="1">
      <formula>$B504=""</formula>
    </cfRule>
  </conditionalFormatting>
  <conditionalFormatting sqref="J507:M507">
    <cfRule type="expression" dxfId="13625" priority="13542" stopIfTrue="1">
      <formula>$B507=""</formula>
    </cfRule>
  </conditionalFormatting>
  <conditionalFormatting sqref="J508:M508">
    <cfRule type="expression" dxfId="13624" priority="13541" stopIfTrue="1">
      <formula>$B508=""</formula>
    </cfRule>
  </conditionalFormatting>
  <conditionalFormatting sqref="J507:M507">
    <cfRule type="expression" dxfId="13623" priority="13540" stopIfTrue="1">
      <formula>$B507=""</formula>
    </cfRule>
  </conditionalFormatting>
  <conditionalFormatting sqref="J508:M508">
    <cfRule type="expression" dxfId="13622" priority="13539" stopIfTrue="1">
      <formula>$B508=""</formula>
    </cfRule>
  </conditionalFormatting>
  <conditionalFormatting sqref="J508:M514">
    <cfRule type="expression" dxfId="13621" priority="13538" stopIfTrue="1">
      <formula>$B508=""</formula>
    </cfRule>
  </conditionalFormatting>
  <conditionalFormatting sqref="D508:M514 I510:I525">
    <cfRule type="expression" dxfId="13620" priority="13537" stopIfTrue="1">
      <formula>$B508=""</formula>
    </cfRule>
  </conditionalFormatting>
  <conditionalFormatting sqref="D508:M514 I510:I525">
    <cfRule type="expression" dxfId="13619" priority="13536" stopIfTrue="1">
      <formula>$B508=""</formula>
    </cfRule>
  </conditionalFormatting>
  <conditionalFormatting sqref="D508:H508">
    <cfRule type="expression" dxfId="13618" priority="13535" stopIfTrue="1">
      <formula>$B508=""</formula>
    </cfRule>
  </conditionalFormatting>
  <conditionalFormatting sqref="D509:H513">
    <cfRule type="expression" dxfId="13617" priority="13534" stopIfTrue="1">
      <formula>$B509=""</formula>
    </cfRule>
  </conditionalFormatting>
  <conditionalFormatting sqref="J508:M511">
    <cfRule type="expression" dxfId="13616" priority="13533" stopIfTrue="1">
      <formula>$B508=""</formula>
    </cfRule>
  </conditionalFormatting>
  <conditionalFormatting sqref="J512:M513">
    <cfRule type="expression" dxfId="13615" priority="13532" stopIfTrue="1">
      <formula>$B512=""</formula>
    </cfRule>
  </conditionalFormatting>
  <conditionalFormatting sqref="D514:H514">
    <cfRule type="expression" dxfId="13614" priority="13531" stopIfTrue="1">
      <formula>$B514=""</formula>
    </cfRule>
  </conditionalFormatting>
  <conditionalFormatting sqref="J514:M514">
    <cfRule type="expression" dxfId="13613" priority="13530" stopIfTrue="1">
      <formula>$B514=""</formula>
    </cfRule>
  </conditionalFormatting>
  <conditionalFormatting sqref="D508:H509">
    <cfRule type="expression" dxfId="13612" priority="13529" stopIfTrue="1">
      <formula>$B508=""</formula>
    </cfRule>
  </conditionalFormatting>
  <conditionalFormatting sqref="J508:M511">
    <cfRule type="expression" dxfId="13611" priority="13528" stopIfTrue="1">
      <formula>$B508=""</formula>
    </cfRule>
  </conditionalFormatting>
  <conditionalFormatting sqref="J512:M512">
    <cfRule type="expression" dxfId="13610" priority="13527" stopIfTrue="1">
      <formula>$B512=""</formula>
    </cfRule>
  </conditionalFormatting>
  <conditionalFormatting sqref="I513">
    <cfRule type="expression" dxfId="13609" priority="13526" stopIfTrue="1">
      <formula>$B513=""</formula>
    </cfRule>
  </conditionalFormatting>
  <conditionalFormatting sqref="I513">
    <cfRule type="expression" dxfId="13608" priority="13525" stopIfTrue="1">
      <formula>$B513=""</formula>
    </cfRule>
  </conditionalFormatting>
  <conditionalFormatting sqref="I513">
    <cfRule type="expression" dxfId="13607" priority="13524" stopIfTrue="1">
      <formula>$B513=""</formula>
    </cfRule>
  </conditionalFormatting>
  <conditionalFormatting sqref="D513:H514">
    <cfRule type="expression" dxfId="13606" priority="13523" stopIfTrue="1">
      <formula>$B513=""</formula>
    </cfRule>
  </conditionalFormatting>
  <conditionalFormatting sqref="J513:M514">
    <cfRule type="expression" dxfId="13605" priority="13522" stopIfTrue="1">
      <formula>$B513=""</formula>
    </cfRule>
  </conditionalFormatting>
  <conditionalFormatting sqref="I513">
    <cfRule type="expression" dxfId="13604" priority="13521" stopIfTrue="1">
      <formula>$B513=""</formula>
    </cfRule>
  </conditionalFormatting>
  <conditionalFormatting sqref="I513">
    <cfRule type="expression" dxfId="13603" priority="13520" stopIfTrue="1">
      <formula>$B513=""</formula>
    </cfRule>
  </conditionalFormatting>
  <conditionalFormatting sqref="D514:H515">
    <cfRule type="expression" dxfId="13602" priority="13519" stopIfTrue="1">
      <formula>$B514=""</formula>
    </cfRule>
  </conditionalFormatting>
  <conditionalFormatting sqref="J514:M518">
    <cfRule type="expression" dxfId="13601" priority="13518" stopIfTrue="1">
      <formula>$B514=""</formula>
    </cfRule>
  </conditionalFormatting>
  <conditionalFormatting sqref="D515:H516">
    <cfRule type="expression" dxfId="13600" priority="13517" stopIfTrue="1">
      <formula>$B515=""</formula>
    </cfRule>
  </conditionalFormatting>
  <conditionalFormatting sqref="J515:M518">
    <cfRule type="expression" dxfId="13599" priority="13516" stopIfTrue="1">
      <formula>$B515=""</formula>
    </cfRule>
  </conditionalFormatting>
  <conditionalFormatting sqref="J519:M519">
    <cfRule type="expression" dxfId="13598" priority="13515" stopIfTrue="1">
      <formula>$B519=""</formula>
    </cfRule>
  </conditionalFormatting>
  <conditionalFormatting sqref="I515:I517">
    <cfRule type="expression" dxfId="13597" priority="13514" stopIfTrue="1">
      <formula>$B515=""</formula>
    </cfRule>
  </conditionalFormatting>
  <conditionalFormatting sqref="I515:I517">
    <cfRule type="expression" dxfId="13596" priority="13513" stopIfTrue="1">
      <formula>$B515=""</formula>
    </cfRule>
  </conditionalFormatting>
  <conditionalFormatting sqref="I515:I517">
    <cfRule type="expression" dxfId="13595" priority="13512" stopIfTrue="1">
      <formula>$B515=""</formula>
    </cfRule>
  </conditionalFormatting>
  <conditionalFormatting sqref="I476:I493">
    <cfRule type="expression" dxfId="13594" priority="13511" stopIfTrue="1">
      <formula>$B476=""</formula>
    </cfRule>
  </conditionalFormatting>
  <conditionalFormatting sqref="I476:I493">
    <cfRule type="expression" dxfId="13593" priority="13510" stopIfTrue="1">
      <formula>$B476=""</formula>
    </cfRule>
  </conditionalFormatting>
  <conditionalFormatting sqref="I476:I493">
    <cfRule type="expression" dxfId="13592" priority="13509" stopIfTrue="1">
      <formula>$B476=""</formula>
    </cfRule>
  </conditionalFormatting>
  <conditionalFormatting sqref="I476:I493">
    <cfRule type="expression" dxfId="13591" priority="13508" stopIfTrue="1">
      <formula>$B476=""</formula>
    </cfRule>
  </conditionalFormatting>
  <conditionalFormatting sqref="I476:I493">
    <cfRule type="expression" dxfId="13590" priority="13507" stopIfTrue="1">
      <formula>$B476=""</formula>
    </cfRule>
  </conditionalFormatting>
  <conditionalFormatting sqref="I476:I493">
    <cfRule type="expression" dxfId="13589" priority="13506" stopIfTrue="1">
      <formula>$B476=""</formula>
    </cfRule>
  </conditionalFormatting>
  <conditionalFormatting sqref="I476:I493">
    <cfRule type="expression" dxfId="13588" priority="13505" stopIfTrue="1">
      <formula>$B476=""</formula>
    </cfRule>
  </conditionalFormatting>
  <conditionalFormatting sqref="I476:I493">
    <cfRule type="expression" dxfId="13587" priority="13504" stopIfTrue="1">
      <formula>$B476=""</formula>
    </cfRule>
  </conditionalFormatting>
  <conditionalFormatting sqref="I476:I493">
    <cfRule type="expression" dxfId="13586" priority="13503" stopIfTrue="1">
      <formula>$B476=""</formula>
    </cfRule>
  </conditionalFormatting>
  <conditionalFormatting sqref="I476:I493">
    <cfRule type="expression" dxfId="13585" priority="13502" stopIfTrue="1">
      <formula>$B476=""</formula>
    </cfRule>
  </conditionalFormatting>
  <conditionalFormatting sqref="I476:I493">
    <cfRule type="expression" dxfId="13584" priority="13501" stopIfTrue="1">
      <formula>$B476=""</formula>
    </cfRule>
  </conditionalFormatting>
  <conditionalFormatting sqref="I476:I493">
    <cfRule type="expression" dxfId="13583" priority="13500" stopIfTrue="1">
      <formula>$B476=""</formula>
    </cfRule>
  </conditionalFormatting>
  <conditionalFormatting sqref="I476:I493">
    <cfRule type="expression" dxfId="13582" priority="13499" stopIfTrue="1">
      <formula>$B476=""</formula>
    </cfRule>
  </conditionalFormatting>
  <conditionalFormatting sqref="I476:I493">
    <cfRule type="expression" dxfId="13581" priority="13498" stopIfTrue="1">
      <formula>$B476=""</formula>
    </cfRule>
  </conditionalFormatting>
  <conditionalFormatting sqref="I476:I493">
    <cfRule type="expression" dxfId="13580" priority="13497" stopIfTrue="1">
      <formula>$B476=""</formula>
    </cfRule>
  </conditionalFormatting>
  <conditionalFormatting sqref="I476:I493">
    <cfRule type="expression" dxfId="13579" priority="13496" stopIfTrue="1">
      <formula>$B476=""</formula>
    </cfRule>
  </conditionalFormatting>
  <conditionalFormatting sqref="I476:I493">
    <cfRule type="expression" dxfId="13578" priority="13495" stopIfTrue="1">
      <formula>$B476=""</formula>
    </cfRule>
  </conditionalFormatting>
  <conditionalFormatting sqref="I476:I493">
    <cfRule type="expression" dxfId="13577" priority="13494" stopIfTrue="1">
      <formula>$B476=""</formula>
    </cfRule>
  </conditionalFormatting>
  <conditionalFormatting sqref="I476:I493">
    <cfRule type="expression" dxfId="13576" priority="13493" stopIfTrue="1">
      <formula>$B476=""</formula>
    </cfRule>
  </conditionalFormatting>
  <conditionalFormatting sqref="K472">
    <cfRule type="expression" dxfId="13575" priority="13492" stopIfTrue="1">
      <formula>$B472=""</formula>
    </cfRule>
  </conditionalFormatting>
  <conditionalFormatting sqref="K472:K477">
    <cfRule type="expression" dxfId="13574" priority="13491" stopIfTrue="1">
      <formula>$B472=""</formula>
    </cfRule>
  </conditionalFormatting>
  <conditionalFormatting sqref="K472:K477">
    <cfRule type="expression" dxfId="13573" priority="13490" stopIfTrue="1">
      <formula>$B472=""</formula>
    </cfRule>
  </conditionalFormatting>
  <conditionalFormatting sqref="K472">
    <cfRule type="expression" dxfId="13572" priority="13489" stopIfTrue="1">
      <formula>$B472=""</formula>
    </cfRule>
  </conditionalFormatting>
  <conditionalFormatting sqref="D494:H494">
    <cfRule type="expression" dxfId="13571" priority="13488" stopIfTrue="1">
      <formula>$B494=""</formula>
    </cfRule>
  </conditionalFormatting>
  <conditionalFormatting sqref="I489:I493">
    <cfRule type="expression" dxfId="13570" priority="13487" stopIfTrue="1">
      <formula>$B489=""</formula>
    </cfRule>
  </conditionalFormatting>
  <conditionalFormatting sqref="I489:I493">
    <cfRule type="expression" dxfId="13569" priority="13486" stopIfTrue="1">
      <formula>$B489=""</formula>
    </cfRule>
  </conditionalFormatting>
  <conditionalFormatting sqref="I489:I493">
    <cfRule type="expression" dxfId="13568" priority="13485" stopIfTrue="1">
      <formula>$B489=""</formula>
    </cfRule>
  </conditionalFormatting>
  <conditionalFormatting sqref="I489:I493">
    <cfRule type="expression" dxfId="13567" priority="13484" stopIfTrue="1">
      <formula>$B489=""</formula>
    </cfRule>
  </conditionalFormatting>
  <conditionalFormatting sqref="I489:I493">
    <cfRule type="expression" dxfId="13566" priority="13483" stopIfTrue="1">
      <formula>$B489=""</formula>
    </cfRule>
  </conditionalFormatting>
  <conditionalFormatting sqref="I489:I493">
    <cfRule type="expression" dxfId="13565" priority="13482" stopIfTrue="1">
      <formula>$B489=""</formula>
    </cfRule>
  </conditionalFormatting>
  <conditionalFormatting sqref="I489:I493">
    <cfRule type="expression" dxfId="13564" priority="13481" stopIfTrue="1">
      <formula>$B489=""</formula>
    </cfRule>
  </conditionalFormatting>
  <conditionalFormatting sqref="I489:I493">
    <cfRule type="expression" dxfId="13563" priority="13480" stopIfTrue="1">
      <formula>$B489=""</formula>
    </cfRule>
  </conditionalFormatting>
  <conditionalFormatting sqref="I489:I493">
    <cfRule type="expression" dxfId="13562" priority="13479" stopIfTrue="1">
      <formula>$B489=""</formula>
    </cfRule>
  </conditionalFormatting>
  <conditionalFormatting sqref="I489:I493">
    <cfRule type="expression" dxfId="13561" priority="13478" stopIfTrue="1">
      <formula>$B489=""</formula>
    </cfRule>
  </conditionalFormatting>
  <conditionalFormatting sqref="I489:I493">
    <cfRule type="expression" dxfId="13560" priority="13477" stopIfTrue="1">
      <formula>$B489=""</formula>
    </cfRule>
  </conditionalFormatting>
  <conditionalFormatting sqref="I489:I493">
    <cfRule type="expression" dxfId="13559" priority="13476" stopIfTrue="1">
      <formula>$B489=""</formula>
    </cfRule>
  </conditionalFormatting>
  <conditionalFormatting sqref="I489:I493">
    <cfRule type="expression" dxfId="13558" priority="13475" stopIfTrue="1">
      <formula>$B489=""</formula>
    </cfRule>
  </conditionalFormatting>
  <conditionalFormatting sqref="I489:I493">
    <cfRule type="expression" dxfId="13557" priority="13474" stopIfTrue="1">
      <formula>$B489=""</formula>
    </cfRule>
  </conditionalFormatting>
  <conditionalFormatting sqref="I489:I493">
    <cfRule type="expression" dxfId="13556" priority="13473" stopIfTrue="1">
      <formula>$B489=""</formula>
    </cfRule>
  </conditionalFormatting>
  <conditionalFormatting sqref="I489:I493">
    <cfRule type="expression" dxfId="13555" priority="13472" stopIfTrue="1">
      <formula>$B489=""</formula>
    </cfRule>
  </conditionalFormatting>
  <conditionalFormatting sqref="I489:I493">
    <cfRule type="expression" dxfId="13554" priority="13471" stopIfTrue="1">
      <formula>$B489=""</formula>
    </cfRule>
  </conditionalFormatting>
  <conditionalFormatting sqref="I489:I493">
    <cfRule type="expression" dxfId="13553" priority="13470" stopIfTrue="1">
      <formula>$B489=""</formula>
    </cfRule>
  </conditionalFormatting>
  <conditionalFormatting sqref="I489:I493">
    <cfRule type="expression" dxfId="13552" priority="13469" stopIfTrue="1">
      <formula>$B489=""</formula>
    </cfRule>
  </conditionalFormatting>
  <conditionalFormatting sqref="I497">
    <cfRule type="expression" dxfId="13551" priority="13468" stopIfTrue="1">
      <formula>$B497=""</formula>
    </cfRule>
  </conditionalFormatting>
  <conditionalFormatting sqref="I497">
    <cfRule type="expression" dxfId="13550" priority="13467" stopIfTrue="1">
      <formula>$B497=""</formula>
    </cfRule>
  </conditionalFormatting>
  <conditionalFormatting sqref="I497">
    <cfRule type="expression" dxfId="13549" priority="13466" stopIfTrue="1">
      <formula>$B497=""</formula>
    </cfRule>
  </conditionalFormatting>
  <conditionalFormatting sqref="I497">
    <cfRule type="expression" dxfId="13548" priority="13465" stopIfTrue="1">
      <formula>$B497=""</formula>
    </cfRule>
  </conditionalFormatting>
  <conditionalFormatting sqref="I497">
    <cfRule type="expression" dxfId="13547" priority="13464" stopIfTrue="1">
      <formula>$B497=""</formula>
    </cfRule>
  </conditionalFormatting>
  <conditionalFormatting sqref="I503:I504">
    <cfRule type="expression" dxfId="13546" priority="13463" stopIfTrue="1">
      <formula>$B503=""</formula>
    </cfRule>
  </conditionalFormatting>
  <conditionalFormatting sqref="I503:I504">
    <cfRule type="expression" dxfId="13545" priority="13462" stopIfTrue="1">
      <formula>$B503=""</formula>
    </cfRule>
  </conditionalFormatting>
  <conditionalFormatting sqref="I503:I504">
    <cfRule type="expression" dxfId="13544" priority="13461" stopIfTrue="1">
      <formula>$B503=""</formula>
    </cfRule>
  </conditionalFormatting>
  <conditionalFormatting sqref="I503:I504">
    <cfRule type="expression" dxfId="13543" priority="13460" stopIfTrue="1">
      <formula>$B503=""</formula>
    </cfRule>
  </conditionalFormatting>
  <conditionalFormatting sqref="I503:I504">
    <cfRule type="expression" dxfId="13542" priority="13459" stopIfTrue="1">
      <formula>$B503=""</formula>
    </cfRule>
  </conditionalFormatting>
  <conditionalFormatting sqref="I503:I504">
    <cfRule type="expression" dxfId="13541" priority="13458" stopIfTrue="1">
      <formula>$B503=""</formula>
    </cfRule>
  </conditionalFormatting>
  <conditionalFormatting sqref="I503:I504">
    <cfRule type="expression" dxfId="13540" priority="13457" stopIfTrue="1">
      <formula>$B503=""</formula>
    </cfRule>
  </conditionalFormatting>
  <conditionalFormatting sqref="I503:I504">
    <cfRule type="expression" dxfId="13539" priority="13456" stopIfTrue="1">
      <formula>$B503=""</formula>
    </cfRule>
  </conditionalFormatting>
  <conditionalFormatting sqref="I503:I504">
    <cfRule type="expression" dxfId="13538" priority="13455" stopIfTrue="1">
      <formula>$B503=""</formula>
    </cfRule>
  </conditionalFormatting>
  <conditionalFormatting sqref="I503:I504">
    <cfRule type="expression" dxfId="13537" priority="13454" stopIfTrue="1">
      <formula>$B503=""</formula>
    </cfRule>
  </conditionalFormatting>
  <conditionalFormatting sqref="I503:I504">
    <cfRule type="expression" dxfId="13536" priority="13453" stopIfTrue="1">
      <formula>$B503=""</formula>
    </cfRule>
  </conditionalFormatting>
  <conditionalFormatting sqref="I503:I504">
    <cfRule type="expression" dxfId="13535" priority="13452" stopIfTrue="1">
      <formula>$B503=""</formula>
    </cfRule>
  </conditionalFormatting>
  <conditionalFormatting sqref="I503:I504">
    <cfRule type="expression" dxfId="13534" priority="13451" stopIfTrue="1">
      <formula>$B503=""</formula>
    </cfRule>
  </conditionalFormatting>
  <conditionalFormatting sqref="I503:I504">
    <cfRule type="expression" dxfId="13533" priority="13450" stopIfTrue="1">
      <formula>$B503=""</formula>
    </cfRule>
  </conditionalFormatting>
  <conditionalFormatting sqref="I503:I504">
    <cfRule type="expression" dxfId="13532" priority="13449" stopIfTrue="1">
      <formula>$B503=""</formula>
    </cfRule>
  </conditionalFormatting>
  <conditionalFormatting sqref="I503:I504">
    <cfRule type="expression" dxfId="13531" priority="13448" stopIfTrue="1">
      <formula>$B503=""</formula>
    </cfRule>
  </conditionalFormatting>
  <conditionalFormatting sqref="I503:I504">
    <cfRule type="expression" dxfId="13530" priority="13447" stopIfTrue="1">
      <formula>$B503=""</formula>
    </cfRule>
  </conditionalFormatting>
  <conditionalFormatting sqref="I503:I504">
    <cfRule type="expression" dxfId="13529" priority="13446" stopIfTrue="1">
      <formula>$B503=""</formula>
    </cfRule>
  </conditionalFormatting>
  <conditionalFormatting sqref="I503:I504">
    <cfRule type="expression" dxfId="13528" priority="13445" stopIfTrue="1">
      <formula>$B503=""</formula>
    </cfRule>
  </conditionalFormatting>
  <conditionalFormatting sqref="I505:I509">
    <cfRule type="expression" dxfId="13527" priority="13444" stopIfTrue="1">
      <formula>$B505=""</formula>
    </cfRule>
  </conditionalFormatting>
  <conditionalFormatting sqref="I505:I509">
    <cfRule type="expression" dxfId="13526" priority="13443" stopIfTrue="1">
      <formula>$B505=""</formula>
    </cfRule>
  </conditionalFormatting>
  <conditionalFormatting sqref="I505:I509">
    <cfRule type="expression" dxfId="13525" priority="13442" stopIfTrue="1">
      <formula>$B505=""</formula>
    </cfRule>
  </conditionalFormatting>
  <conditionalFormatting sqref="I505:I509">
    <cfRule type="expression" dxfId="13524" priority="13441" stopIfTrue="1">
      <formula>$B505=""</formula>
    </cfRule>
  </conditionalFormatting>
  <conditionalFormatting sqref="I505:I509">
    <cfRule type="expression" dxfId="13523" priority="13440" stopIfTrue="1">
      <formula>$B505=""</formula>
    </cfRule>
  </conditionalFormatting>
  <conditionalFormatting sqref="I505:I509">
    <cfRule type="expression" dxfId="13522" priority="13439" stopIfTrue="1">
      <formula>$B505=""</formula>
    </cfRule>
  </conditionalFormatting>
  <conditionalFormatting sqref="I505:I509">
    <cfRule type="expression" dxfId="13521" priority="13438" stopIfTrue="1">
      <formula>$B505=""</formula>
    </cfRule>
  </conditionalFormatting>
  <conditionalFormatting sqref="I505:I509">
    <cfRule type="expression" dxfId="13520" priority="13437" stopIfTrue="1">
      <formula>$B505=""</formula>
    </cfRule>
  </conditionalFormatting>
  <conditionalFormatting sqref="I505:I509">
    <cfRule type="expression" dxfId="13519" priority="13436" stopIfTrue="1">
      <formula>$B505=""</formula>
    </cfRule>
  </conditionalFormatting>
  <conditionalFormatting sqref="I505:I509">
    <cfRule type="expression" dxfId="13518" priority="13435" stopIfTrue="1">
      <formula>$B505=""</formula>
    </cfRule>
  </conditionalFormatting>
  <conditionalFormatting sqref="I505:I509">
    <cfRule type="expression" dxfId="13517" priority="13434" stopIfTrue="1">
      <formula>$B505=""</formula>
    </cfRule>
  </conditionalFormatting>
  <conditionalFormatting sqref="I505:I509">
    <cfRule type="expression" dxfId="13516" priority="13433" stopIfTrue="1">
      <formula>$B505=""</formula>
    </cfRule>
  </conditionalFormatting>
  <conditionalFormatting sqref="I505:I509">
    <cfRule type="expression" dxfId="13515" priority="13432" stopIfTrue="1">
      <formula>$B505=""</formula>
    </cfRule>
  </conditionalFormatting>
  <conditionalFormatting sqref="I505:I509">
    <cfRule type="expression" dxfId="13514" priority="13431" stopIfTrue="1">
      <formula>$B505=""</formula>
    </cfRule>
  </conditionalFormatting>
  <conditionalFormatting sqref="I505:I509">
    <cfRule type="expression" dxfId="13513" priority="13430" stopIfTrue="1">
      <formula>$B505=""</formula>
    </cfRule>
  </conditionalFormatting>
  <conditionalFormatting sqref="I505:I509">
    <cfRule type="expression" dxfId="13512" priority="13429" stopIfTrue="1">
      <formula>$B505=""</formula>
    </cfRule>
  </conditionalFormatting>
  <conditionalFormatting sqref="I505:I509">
    <cfRule type="expression" dxfId="13511" priority="13428" stopIfTrue="1">
      <formula>$B505=""</formula>
    </cfRule>
  </conditionalFormatting>
  <conditionalFormatting sqref="I505:I509">
    <cfRule type="expression" dxfId="13510" priority="13427" stopIfTrue="1">
      <formula>$B505=""</formula>
    </cfRule>
  </conditionalFormatting>
  <conditionalFormatting sqref="I505:I509">
    <cfRule type="expression" dxfId="13509" priority="13426" stopIfTrue="1">
      <formula>$B505=""</formula>
    </cfRule>
  </conditionalFormatting>
  <conditionalFormatting sqref="I505:I509">
    <cfRule type="expression" dxfId="13508" priority="13425" stopIfTrue="1">
      <formula>$B505=""</formula>
    </cfRule>
  </conditionalFormatting>
  <conditionalFormatting sqref="I505:I509">
    <cfRule type="expression" dxfId="13507" priority="13424" stopIfTrue="1">
      <formula>$B505=""</formula>
    </cfRule>
  </conditionalFormatting>
  <conditionalFormatting sqref="I505:I509">
    <cfRule type="expression" dxfId="13506" priority="13423" stopIfTrue="1">
      <formula>$B505=""</formula>
    </cfRule>
  </conditionalFormatting>
  <conditionalFormatting sqref="I505:I509">
    <cfRule type="expression" dxfId="13505" priority="13422" stopIfTrue="1">
      <formula>$B505=""</formula>
    </cfRule>
  </conditionalFormatting>
  <conditionalFormatting sqref="I505:I509">
    <cfRule type="expression" dxfId="13504" priority="13421" stopIfTrue="1">
      <formula>$B505=""</formula>
    </cfRule>
  </conditionalFormatting>
  <conditionalFormatting sqref="I505:I509">
    <cfRule type="expression" dxfId="13503" priority="13420" stopIfTrue="1">
      <formula>$B505=""</formula>
    </cfRule>
  </conditionalFormatting>
  <conditionalFormatting sqref="I505:I509">
    <cfRule type="expression" dxfId="13502" priority="13419" stopIfTrue="1">
      <formula>$B505=""</formula>
    </cfRule>
  </conditionalFormatting>
  <conditionalFormatting sqref="I505:I509">
    <cfRule type="expression" dxfId="13501" priority="13418" stopIfTrue="1">
      <formula>$B505=""</formula>
    </cfRule>
  </conditionalFormatting>
  <conditionalFormatting sqref="I505:I509">
    <cfRule type="expression" dxfId="13500" priority="13417" stopIfTrue="1">
      <formula>$B505=""</formula>
    </cfRule>
  </conditionalFormatting>
  <conditionalFormatting sqref="I505:I509">
    <cfRule type="expression" dxfId="13499" priority="13416" stopIfTrue="1">
      <formula>$B505=""</formula>
    </cfRule>
  </conditionalFormatting>
  <conditionalFormatting sqref="I505:I509">
    <cfRule type="expression" dxfId="13498" priority="13415" stopIfTrue="1">
      <formula>$B505=""</formula>
    </cfRule>
  </conditionalFormatting>
  <conditionalFormatting sqref="I505:I509">
    <cfRule type="expression" dxfId="13497" priority="13414" stopIfTrue="1">
      <formula>$B505=""</formula>
    </cfRule>
  </conditionalFormatting>
  <conditionalFormatting sqref="I505:I509">
    <cfRule type="expression" dxfId="13496" priority="13413" stopIfTrue="1">
      <formula>$B505=""</formula>
    </cfRule>
  </conditionalFormatting>
  <conditionalFormatting sqref="I505:I509">
    <cfRule type="expression" dxfId="13495" priority="13412" stopIfTrue="1">
      <formula>$B505=""</formula>
    </cfRule>
  </conditionalFormatting>
  <conditionalFormatting sqref="I505:I509">
    <cfRule type="expression" dxfId="13494" priority="13411" stopIfTrue="1">
      <formula>$B505=""</formula>
    </cfRule>
  </conditionalFormatting>
  <conditionalFormatting sqref="I505:I509">
    <cfRule type="expression" dxfId="13493" priority="13410" stopIfTrue="1">
      <formula>$B505=""</formula>
    </cfRule>
  </conditionalFormatting>
  <conditionalFormatting sqref="I505:I509">
    <cfRule type="expression" dxfId="13492" priority="13409" stopIfTrue="1">
      <formula>$B505=""</formula>
    </cfRule>
  </conditionalFormatting>
  <conditionalFormatting sqref="I505:I509">
    <cfRule type="expression" dxfId="13491" priority="13408" stopIfTrue="1">
      <formula>$B505=""</formula>
    </cfRule>
  </conditionalFormatting>
  <conditionalFormatting sqref="I505:I509">
    <cfRule type="expression" dxfId="13490" priority="13407" stopIfTrue="1">
      <formula>$B505=""</formula>
    </cfRule>
  </conditionalFormatting>
  <conditionalFormatting sqref="I505:I509">
    <cfRule type="expression" dxfId="13489" priority="13406" stopIfTrue="1">
      <formula>$B505=""</formula>
    </cfRule>
  </conditionalFormatting>
  <conditionalFormatting sqref="I505:I509">
    <cfRule type="expression" dxfId="13488" priority="13405" stopIfTrue="1">
      <formula>$B505=""</formula>
    </cfRule>
  </conditionalFormatting>
  <conditionalFormatting sqref="I505:I509">
    <cfRule type="expression" dxfId="13487" priority="13404" stopIfTrue="1">
      <formula>$B505=""</formula>
    </cfRule>
  </conditionalFormatting>
  <conditionalFormatting sqref="I505:I509">
    <cfRule type="expression" dxfId="13486" priority="13403" stopIfTrue="1">
      <formula>$B505=""</formula>
    </cfRule>
  </conditionalFormatting>
  <conditionalFormatting sqref="I505:I509">
    <cfRule type="expression" dxfId="13485" priority="13402" stopIfTrue="1">
      <formula>$B505=""</formula>
    </cfRule>
  </conditionalFormatting>
  <conditionalFormatting sqref="I505:I509">
    <cfRule type="expression" dxfId="13484" priority="13401" stopIfTrue="1">
      <formula>$B505=""</formula>
    </cfRule>
  </conditionalFormatting>
  <conditionalFormatting sqref="I505:I509">
    <cfRule type="expression" dxfId="13483" priority="13400" stopIfTrue="1">
      <formula>$B505=""</formula>
    </cfRule>
  </conditionalFormatting>
  <conditionalFormatting sqref="I505:I509">
    <cfRule type="expression" dxfId="13482" priority="13399" stopIfTrue="1">
      <formula>$B505=""</formula>
    </cfRule>
  </conditionalFormatting>
  <conditionalFormatting sqref="I505:I509">
    <cfRule type="expression" dxfId="13481" priority="13398" stopIfTrue="1">
      <formula>$B505=""</formula>
    </cfRule>
  </conditionalFormatting>
  <conditionalFormatting sqref="I505:I509">
    <cfRule type="expression" dxfId="13480" priority="13397" stopIfTrue="1">
      <formula>$B505=""</formula>
    </cfRule>
  </conditionalFormatting>
  <conditionalFormatting sqref="I505:I509">
    <cfRule type="expression" dxfId="13479" priority="13396" stopIfTrue="1">
      <formula>$B505=""</formula>
    </cfRule>
  </conditionalFormatting>
  <conditionalFormatting sqref="I505:I509">
    <cfRule type="expression" dxfId="13478" priority="13395" stopIfTrue="1">
      <formula>$B505=""</formula>
    </cfRule>
  </conditionalFormatting>
  <conditionalFormatting sqref="I505:I509">
    <cfRule type="expression" dxfId="13477" priority="13394" stopIfTrue="1">
      <formula>$B505=""</formula>
    </cfRule>
  </conditionalFormatting>
  <conditionalFormatting sqref="I505:I509">
    <cfRule type="expression" dxfId="13476" priority="13393" stopIfTrue="1">
      <formula>$B505=""</formula>
    </cfRule>
  </conditionalFormatting>
  <conditionalFormatting sqref="I505:I509">
    <cfRule type="expression" dxfId="13475" priority="13392" stopIfTrue="1">
      <formula>$B505=""</formula>
    </cfRule>
  </conditionalFormatting>
  <conditionalFormatting sqref="I505:I509">
    <cfRule type="expression" dxfId="13474" priority="13391" stopIfTrue="1">
      <formula>$B505=""</formula>
    </cfRule>
  </conditionalFormatting>
  <conditionalFormatting sqref="I505:I509">
    <cfRule type="expression" dxfId="13473" priority="13390" stopIfTrue="1">
      <formula>$B505=""</formula>
    </cfRule>
  </conditionalFormatting>
  <conditionalFormatting sqref="I505:I509">
    <cfRule type="expression" dxfId="13472" priority="13389" stopIfTrue="1">
      <formula>$B505=""</formula>
    </cfRule>
  </conditionalFormatting>
  <conditionalFormatting sqref="I505:I509">
    <cfRule type="expression" dxfId="13471" priority="13388" stopIfTrue="1">
      <formula>$B505=""</formula>
    </cfRule>
  </conditionalFormatting>
  <conditionalFormatting sqref="I505:I509">
    <cfRule type="expression" dxfId="13470" priority="13387" stopIfTrue="1">
      <formula>$B505=""</formula>
    </cfRule>
  </conditionalFormatting>
  <conditionalFormatting sqref="I505:I509">
    <cfRule type="expression" dxfId="13469" priority="13386" stopIfTrue="1">
      <formula>$B505=""</formula>
    </cfRule>
  </conditionalFormatting>
  <conditionalFormatting sqref="I505:I509">
    <cfRule type="expression" dxfId="13468" priority="13385" stopIfTrue="1">
      <formula>$B505=""</formula>
    </cfRule>
  </conditionalFormatting>
  <conditionalFormatting sqref="D510:H511">
    <cfRule type="expression" dxfId="13467" priority="13384" stopIfTrue="1">
      <formula>$B510=""</formula>
    </cfRule>
  </conditionalFormatting>
  <conditionalFormatting sqref="J510:M511">
    <cfRule type="expression" dxfId="13466" priority="13383" stopIfTrue="1">
      <formula>$B510=""</formula>
    </cfRule>
  </conditionalFormatting>
  <conditionalFormatting sqref="D510:M511">
    <cfRule type="expression" dxfId="13465" priority="13382" stopIfTrue="1">
      <formula>$B510=""</formula>
    </cfRule>
  </conditionalFormatting>
  <conditionalFormatting sqref="D510:M511">
    <cfRule type="expression" dxfId="13464" priority="13381" stopIfTrue="1">
      <formula>$B510=""</formula>
    </cfRule>
  </conditionalFormatting>
  <conditionalFormatting sqref="I510:I511">
    <cfRule type="expression" dxfId="13463" priority="13380" stopIfTrue="1">
      <formula>$B510=""</formula>
    </cfRule>
  </conditionalFormatting>
  <conditionalFormatting sqref="D510:H511">
    <cfRule type="expression" dxfId="13462" priority="13379" stopIfTrue="1">
      <formula>$B510=""</formula>
    </cfRule>
  </conditionalFormatting>
  <conditionalFormatting sqref="J510:M510">
    <cfRule type="expression" dxfId="13461" priority="13378" stopIfTrue="1">
      <formula>$B510=""</formula>
    </cfRule>
  </conditionalFormatting>
  <conditionalFormatting sqref="J511:M511">
    <cfRule type="expression" dxfId="13460" priority="13377" stopIfTrue="1">
      <formula>$B511=""</formula>
    </cfRule>
  </conditionalFormatting>
  <conditionalFormatting sqref="J510:M510">
    <cfRule type="expression" dxfId="13459" priority="13376" stopIfTrue="1">
      <formula>$B510=""</formula>
    </cfRule>
  </conditionalFormatting>
  <conditionalFormatting sqref="J511:M511">
    <cfRule type="expression" dxfId="13458" priority="13375" stopIfTrue="1">
      <formula>$B511=""</formula>
    </cfRule>
  </conditionalFormatting>
  <conditionalFormatting sqref="D510:H511">
    <cfRule type="expression" dxfId="13457" priority="13374" stopIfTrue="1">
      <formula>$B510=""</formula>
    </cfRule>
  </conditionalFormatting>
  <conditionalFormatting sqref="J510:M511">
    <cfRule type="expression" dxfId="13456" priority="13373" stopIfTrue="1">
      <formula>$B510=""</formula>
    </cfRule>
  </conditionalFormatting>
  <conditionalFormatting sqref="D510:M511">
    <cfRule type="expression" dxfId="13455" priority="13372" stopIfTrue="1">
      <formula>$B510=""</formula>
    </cfRule>
  </conditionalFormatting>
  <conditionalFormatting sqref="D510:M511">
    <cfRule type="expression" dxfId="13454" priority="13371" stopIfTrue="1">
      <formula>$B510=""</formula>
    </cfRule>
  </conditionalFormatting>
  <conditionalFormatting sqref="I510:I511">
    <cfRule type="expression" dxfId="13453" priority="13370" stopIfTrue="1">
      <formula>$B510=""</formula>
    </cfRule>
  </conditionalFormatting>
  <conditionalFormatting sqref="D510:H511">
    <cfRule type="expression" dxfId="13452" priority="13369" stopIfTrue="1">
      <formula>$B510=""</formula>
    </cfRule>
  </conditionalFormatting>
  <conditionalFormatting sqref="J510:M510">
    <cfRule type="expression" dxfId="13451" priority="13368" stopIfTrue="1">
      <formula>$B510=""</formula>
    </cfRule>
  </conditionalFormatting>
  <conditionalFormatting sqref="J511:M511">
    <cfRule type="expression" dxfId="13450" priority="13367" stopIfTrue="1">
      <formula>$B511=""</formula>
    </cfRule>
  </conditionalFormatting>
  <conditionalFormatting sqref="J510:M510">
    <cfRule type="expression" dxfId="13449" priority="13366" stopIfTrue="1">
      <formula>$B510=""</formula>
    </cfRule>
  </conditionalFormatting>
  <conditionalFormatting sqref="J511:M511">
    <cfRule type="expression" dxfId="13448" priority="13365" stopIfTrue="1">
      <formula>$B511=""</formula>
    </cfRule>
  </conditionalFormatting>
  <conditionalFormatting sqref="I510:I511">
    <cfRule type="expression" dxfId="13447" priority="13364" stopIfTrue="1">
      <formula>$B510=""</formula>
    </cfRule>
  </conditionalFormatting>
  <conditionalFormatting sqref="I510:I511">
    <cfRule type="expression" dxfId="13446" priority="13363" stopIfTrue="1">
      <formula>$B510=""</formula>
    </cfRule>
  </conditionalFormatting>
  <conditionalFormatting sqref="I510:I511">
    <cfRule type="expression" dxfId="13445" priority="13362" stopIfTrue="1">
      <formula>$B510=""</formula>
    </cfRule>
  </conditionalFormatting>
  <conditionalFormatting sqref="I510:I511">
    <cfRule type="expression" dxfId="13444" priority="13361" stopIfTrue="1">
      <formula>$B510=""</formula>
    </cfRule>
  </conditionalFormatting>
  <conditionalFormatting sqref="I510:I511">
    <cfRule type="expression" dxfId="13443" priority="13360" stopIfTrue="1">
      <formula>$B510=""</formula>
    </cfRule>
  </conditionalFormatting>
  <conditionalFormatting sqref="I510:I511">
    <cfRule type="expression" dxfId="13442" priority="13359" stopIfTrue="1">
      <formula>$B510=""</formula>
    </cfRule>
  </conditionalFormatting>
  <conditionalFormatting sqref="I510:I511">
    <cfRule type="expression" dxfId="13441" priority="13358" stopIfTrue="1">
      <formula>$B510=""</formula>
    </cfRule>
  </conditionalFormatting>
  <conditionalFormatting sqref="I510:I511">
    <cfRule type="expression" dxfId="13440" priority="13357" stopIfTrue="1">
      <formula>$B510=""</formula>
    </cfRule>
  </conditionalFormatting>
  <conditionalFormatting sqref="I510:I511">
    <cfRule type="expression" dxfId="13439" priority="13356" stopIfTrue="1">
      <formula>$B510=""</formula>
    </cfRule>
  </conditionalFormatting>
  <conditionalFormatting sqref="I510:I511">
    <cfRule type="expression" dxfId="13438" priority="13355" stopIfTrue="1">
      <formula>$B510=""</formula>
    </cfRule>
  </conditionalFormatting>
  <conditionalFormatting sqref="I510:I511">
    <cfRule type="expression" dxfId="13437" priority="13354" stopIfTrue="1">
      <formula>$B510=""</formula>
    </cfRule>
  </conditionalFormatting>
  <conditionalFormatting sqref="I510:I511">
    <cfRule type="expression" dxfId="13436" priority="13353" stopIfTrue="1">
      <formula>$B510=""</formula>
    </cfRule>
  </conditionalFormatting>
  <conditionalFormatting sqref="I510:I511">
    <cfRule type="expression" dxfId="13435" priority="13352" stopIfTrue="1">
      <formula>$B510=""</formula>
    </cfRule>
  </conditionalFormatting>
  <conditionalFormatting sqref="I510:I511">
    <cfRule type="expression" dxfId="13434" priority="13351" stopIfTrue="1">
      <formula>$B510=""</formula>
    </cfRule>
  </conditionalFormatting>
  <conditionalFormatting sqref="I510:I511">
    <cfRule type="expression" dxfId="13433" priority="13350" stopIfTrue="1">
      <formula>$B510=""</formula>
    </cfRule>
  </conditionalFormatting>
  <conditionalFormatting sqref="I510:I511">
    <cfRule type="expression" dxfId="13432" priority="13349" stopIfTrue="1">
      <formula>$B510=""</formula>
    </cfRule>
  </conditionalFormatting>
  <conditionalFormatting sqref="I510:I511">
    <cfRule type="expression" dxfId="13431" priority="13348" stopIfTrue="1">
      <formula>$B510=""</formula>
    </cfRule>
  </conditionalFormatting>
  <conditionalFormatting sqref="I510:I511">
    <cfRule type="expression" dxfId="13430" priority="13347" stopIfTrue="1">
      <formula>$B510=""</formula>
    </cfRule>
  </conditionalFormatting>
  <conditionalFormatting sqref="I510:I511">
    <cfRule type="expression" dxfId="13429" priority="13346" stopIfTrue="1">
      <formula>$B510=""</formula>
    </cfRule>
  </conditionalFormatting>
  <conditionalFormatting sqref="I510:I511">
    <cfRule type="expression" dxfId="13428" priority="13345" stopIfTrue="1">
      <formula>$B510=""</formula>
    </cfRule>
  </conditionalFormatting>
  <conditionalFormatting sqref="I510:I511">
    <cfRule type="expression" dxfId="13427" priority="13344" stopIfTrue="1">
      <formula>$B510=""</formula>
    </cfRule>
  </conditionalFormatting>
  <conditionalFormatting sqref="I510:I511">
    <cfRule type="expression" dxfId="13426" priority="13343" stopIfTrue="1">
      <formula>$B510=""</formula>
    </cfRule>
  </conditionalFormatting>
  <conditionalFormatting sqref="I510:I511">
    <cfRule type="expression" dxfId="13425" priority="13342" stopIfTrue="1">
      <formula>$B510=""</formula>
    </cfRule>
  </conditionalFormatting>
  <conditionalFormatting sqref="I510:I511">
    <cfRule type="expression" dxfId="13424" priority="13341" stopIfTrue="1">
      <formula>$B510=""</formula>
    </cfRule>
  </conditionalFormatting>
  <conditionalFormatting sqref="I510:I511">
    <cfRule type="expression" dxfId="13423" priority="13340" stopIfTrue="1">
      <formula>$B510=""</formula>
    </cfRule>
  </conditionalFormatting>
  <conditionalFormatting sqref="I510:I511">
    <cfRule type="expression" dxfId="13422" priority="13339" stopIfTrue="1">
      <formula>$B510=""</formula>
    </cfRule>
  </conditionalFormatting>
  <conditionalFormatting sqref="I510:I511">
    <cfRule type="expression" dxfId="13421" priority="13338" stopIfTrue="1">
      <formula>$B510=""</formula>
    </cfRule>
  </conditionalFormatting>
  <conditionalFormatting sqref="I510:I511">
    <cfRule type="expression" dxfId="13420" priority="13337" stopIfTrue="1">
      <formula>$B510=""</formula>
    </cfRule>
  </conditionalFormatting>
  <conditionalFormatting sqref="I510:I511">
    <cfRule type="expression" dxfId="13419" priority="13336" stopIfTrue="1">
      <formula>$B510=""</formula>
    </cfRule>
  </conditionalFormatting>
  <conditionalFormatting sqref="I510:I511">
    <cfRule type="expression" dxfId="13418" priority="13335" stopIfTrue="1">
      <formula>$B510=""</formula>
    </cfRule>
  </conditionalFormatting>
  <conditionalFormatting sqref="I510:I511">
    <cfRule type="expression" dxfId="13417" priority="13334" stopIfTrue="1">
      <formula>$B510=""</formula>
    </cfRule>
  </conditionalFormatting>
  <conditionalFormatting sqref="I510:I511">
    <cfRule type="expression" dxfId="13416" priority="13333" stopIfTrue="1">
      <formula>$B510=""</formula>
    </cfRule>
  </conditionalFormatting>
  <conditionalFormatting sqref="I510:I511">
    <cfRule type="expression" dxfId="13415" priority="13332" stopIfTrue="1">
      <formula>$B510=""</formula>
    </cfRule>
  </conditionalFormatting>
  <conditionalFormatting sqref="I510:I511">
    <cfRule type="expression" dxfId="13414" priority="13331" stopIfTrue="1">
      <formula>$B510=""</formula>
    </cfRule>
  </conditionalFormatting>
  <conditionalFormatting sqref="I510:I511">
    <cfRule type="expression" dxfId="13413" priority="13330" stopIfTrue="1">
      <formula>$B510=""</formula>
    </cfRule>
  </conditionalFormatting>
  <conditionalFormatting sqref="I510:I511">
    <cfRule type="expression" dxfId="13412" priority="13329" stopIfTrue="1">
      <formula>$B510=""</formula>
    </cfRule>
  </conditionalFormatting>
  <conditionalFormatting sqref="I510:I511">
    <cfRule type="expression" dxfId="13411" priority="13328" stopIfTrue="1">
      <formula>$B510=""</formula>
    </cfRule>
  </conditionalFormatting>
  <conditionalFormatting sqref="I510:I511">
    <cfRule type="expression" dxfId="13410" priority="13327" stopIfTrue="1">
      <formula>$B510=""</formula>
    </cfRule>
  </conditionalFormatting>
  <conditionalFormatting sqref="I510:I511">
    <cfRule type="expression" dxfId="13409" priority="13326" stopIfTrue="1">
      <formula>$B510=""</formula>
    </cfRule>
  </conditionalFormatting>
  <conditionalFormatting sqref="I510:I511">
    <cfRule type="expression" dxfId="13408" priority="13325" stopIfTrue="1">
      <formula>$B510=""</formula>
    </cfRule>
  </conditionalFormatting>
  <conditionalFormatting sqref="I510:I511">
    <cfRule type="expression" dxfId="13407" priority="13324" stopIfTrue="1">
      <formula>$B510=""</formula>
    </cfRule>
  </conditionalFormatting>
  <conditionalFormatting sqref="I510:I511">
    <cfRule type="expression" dxfId="13406" priority="13323" stopIfTrue="1">
      <formula>$B510=""</formula>
    </cfRule>
  </conditionalFormatting>
  <conditionalFormatting sqref="I510:I511">
    <cfRule type="expression" dxfId="13405" priority="13322" stopIfTrue="1">
      <formula>$B510=""</formula>
    </cfRule>
  </conditionalFormatting>
  <conditionalFormatting sqref="I510:I511">
    <cfRule type="expression" dxfId="13404" priority="13321" stopIfTrue="1">
      <formula>$B510=""</formula>
    </cfRule>
  </conditionalFormatting>
  <conditionalFormatting sqref="I510:I511">
    <cfRule type="expression" dxfId="13403" priority="13320" stopIfTrue="1">
      <formula>$B510=""</formula>
    </cfRule>
  </conditionalFormatting>
  <conditionalFormatting sqref="I510:I511">
    <cfRule type="expression" dxfId="13402" priority="13319" stopIfTrue="1">
      <formula>$B510=""</formula>
    </cfRule>
  </conditionalFormatting>
  <conditionalFormatting sqref="I510:I511">
    <cfRule type="expression" dxfId="13401" priority="13318" stopIfTrue="1">
      <formula>$B510=""</formula>
    </cfRule>
  </conditionalFormatting>
  <conditionalFormatting sqref="I510:I511">
    <cfRule type="expression" dxfId="13400" priority="13317" stopIfTrue="1">
      <formula>$B510=""</formula>
    </cfRule>
  </conditionalFormatting>
  <conditionalFormatting sqref="I510:I511">
    <cfRule type="expression" dxfId="13399" priority="13316" stopIfTrue="1">
      <formula>$B510=""</formula>
    </cfRule>
  </conditionalFormatting>
  <conditionalFormatting sqref="I510:I511">
    <cfRule type="expression" dxfId="13398" priority="13315" stopIfTrue="1">
      <formula>$B510=""</formula>
    </cfRule>
  </conditionalFormatting>
  <conditionalFormatting sqref="I510:I511">
    <cfRule type="expression" dxfId="13397" priority="13314" stopIfTrue="1">
      <formula>$B510=""</formula>
    </cfRule>
  </conditionalFormatting>
  <conditionalFormatting sqref="I510:I511">
    <cfRule type="expression" dxfId="13396" priority="13313" stopIfTrue="1">
      <formula>$B510=""</formula>
    </cfRule>
  </conditionalFormatting>
  <conditionalFormatting sqref="I510:I511">
    <cfRule type="expression" dxfId="13395" priority="13312" stopIfTrue="1">
      <formula>$B510=""</formula>
    </cfRule>
  </conditionalFormatting>
  <conditionalFormatting sqref="I510:I511">
    <cfRule type="expression" dxfId="13394" priority="13311" stopIfTrue="1">
      <formula>$B510=""</formula>
    </cfRule>
  </conditionalFormatting>
  <conditionalFormatting sqref="I510:I511">
    <cfRule type="expression" dxfId="13393" priority="13310" stopIfTrue="1">
      <formula>$B510=""</formula>
    </cfRule>
  </conditionalFormatting>
  <conditionalFormatting sqref="I510:I511">
    <cfRule type="expression" dxfId="13392" priority="13309" stopIfTrue="1">
      <formula>$B510=""</formula>
    </cfRule>
  </conditionalFormatting>
  <conditionalFormatting sqref="I510:I511">
    <cfRule type="expression" dxfId="13391" priority="13308" stopIfTrue="1">
      <formula>$B510=""</formula>
    </cfRule>
  </conditionalFormatting>
  <conditionalFormatting sqref="I510:I511">
    <cfRule type="expression" dxfId="13390" priority="13307" stopIfTrue="1">
      <formula>$B510=""</formula>
    </cfRule>
  </conditionalFormatting>
  <conditionalFormatting sqref="I510:I511">
    <cfRule type="expression" dxfId="13389" priority="13306" stopIfTrue="1">
      <formula>$B510=""</formula>
    </cfRule>
  </conditionalFormatting>
  <conditionalFormatting sqref="I510:I511">
    <cfRule type="expression" dxfId="13388" priority="13305" stopIfTrue="1">
      <formula>$B510=""</formula>
    </cfRule>
  </conditionalFormatting>
  <conditionalFormatting sqref="K512">
    <cfRule type="expression" dxfId="13387" priority="13304" stopIfTrue="1">
      <formula>$B512=""</formula>
    </cfRule>
  </conditionalFormatting>
  <conditionalFormatting sqref="K512">
    <cfRule type="expression" dxfId="13386" priority="13303" stopIfTrue="1">
      <formula>$B512=""</formula>
    </cfRule>
  </conditionalFormatting>
  <conditionalFormatting sqref="K512">
    <cfRule type="expression" dxfId="13385" priority="13302" stopIfTrue="1">
      <formula>$B512=""</formula>
    </cfRule>
  </conditionalFormatting>
  <conditionalFormatting sqref="K512">
    <cfRule type="expression" dxfId="13384" priority="13301" stopIfTrue="1">
      <formula>$B512=""</formula>
    </cfRule>
  </conditionalFormatting>
  <conditionalFormatting sqref="K512">
    <cfRule type="expression" dxfId="13383" priority="13300" stopIfTrue="1">
      <formula>$B512=""</formula>
    </cfRule>
  </conditionalFormatting>
  <conditionalFormatting sqref="K512">
    <cfRule type="expression" dxfId="13382" priority="13299" stopIfTrue="1">
      <formula>$B512=""</formula>
    </cfRule>
  </conditionalFormatting>
  <conditionalFormatting sqref="K512">
    <cfRule type="expression" dxfId="13381" priority="13298" stopIfTrue="1">
      <formula>$B512=""</formula>
    </cfRule>
  </conditionalFormatting>
  <conditionalFormatting sqref="K512">
    <cfRule type="expression" dxfId="13380" priority="13297" stopIfTrue="1">
      <formula>$B512=""</formula>
    </cfRule>
  </conditionalFormatting>
  <conditionalFormatting sqref="K512">
    <cfRule type="expression" dxfId="13379" priority="13296" stopIfTrue="1">
      <formula>$B512=""</formula>
    </cfRule>
  </conditionalFormatting>
  <conditionalFormatting sqref="K512">
    <cfRule type="expression" dxfId="13378" priority="13295" stopIfTrue="1">
      <formula>$B512=""</formula>
    </cfRule>
  </conditionalFormatting>
  <conditionalFormatting sqref="K512">
    <cfRule type="expression" dxfId="13377" priority="13294" stopIfTrue="1">
      <formula>$B512=""</formula>
    </cfRule>
  </conditionalFormatting>
  <conditionalFormatting sqref="K512">
    <cfRule type="expression" dxfId="13376" priority="13293" stopIfTrue="1">
      <formula>$B512=""</formula>
    </cfRule>
  </conditionalFormatting>
  <conditionalFormatting sqref="K512">
    <cfRule type="expression" dxfId="13375" priority="13292" stopIfTrue="1">
      <formula>$B512=""</formula>
    </cfRule>
  </conditionalFormatting>
  <conditionalFormatting sqref="K512">
    <cfRule type="expression" dxfId="13374" priority="13291" stopIfTrue="1">
      <formula>$B512=""</formula>
    </cfRule>
  </conditionalFormatting>
  <conditionalFormatting sqref="I517:I525">
    <cfRule type="expression" dxfId="13373" priority="13290" stopIfTrue="1">
      <formula>$B517=""</formula>
    </cfRule>
  </conditionalFormatting>
  <conditionalFormatting sqref="K517:K518">
    <cfRule type="expression" dxfId="13372" priority="13289" stopIfTrue="1">
      <formula>$B517=""</formula>
    </cfRule>
  </conditionalFormatting>
  <conditionalFormatting sqref="K517:K518">
    <cfRule type="expression" dxfId="13371" priority="13288" stopIfTrue="1">
      <formula>$B517=""</formula>
    </cfRule>
  </conditionalFormatting>
  <conditionalFormatting sqref="K517:K518">
    <cfRule type="expression" dxfId="13370" priority="13287" stopIfTrue="1">
      <formula>$B517=""</formula>
    </cfRule>
  </conditionalFormatting>
  <conditionalFormatting sqref="K517:K518">
    <cfRule type="expression" dxfId="13369" priority="13286" stopIfTrue="1">
      <formula>$B517=""</formula>
    </cfRule>
  </conditionalFormatting>
  <conditionalFormatting sqref="K517:K518">
    <cfRule type="expression" dxfId="13368" priority="13285" stopIfTrue="1">
      <formula>$B517=""</formula>
    </cfRule>
  </conditionalFormatting>
  <conditionalFormatting sqref="K517:K518">
    <cfRule type="expression" dxfId="13367" priority="13284" stopIfTrue="1">
      <formula>$B517=""</formula>
    </cfRule>
  </conditionalFormatting>
  <conditionalFormatting sqref="K517:K518">
    <cfRule type="expression" dxfId="13366" priority="13283" stopIfTrue="1">
      <formula>$B517=""</formula>
    </cfRule>
  </conditionalFormatting>
  <conditionalFormatting sqref="K517:K518">
    <cfRule type="expression" dxfId="13365" priority="13282" stopIfTrue="1">
      <formula>$B517=""</formula>
    </cfRule>
  </conditionalFormatting>
  <conditionalFormatting sqref="K517:K518">
    <cfRule type="expression" dxfId="13364" priority="13281" stopIfTrue="1">
      <formula>$B517=""</formula>
    </cfRule>
  </conditionalFormatting>
  <conditionalFormatting sqref="K517:K518">
    <cfRule type="expression" dxfId="13363" priority="13280" stopIfTrue="1">
      <formula>$B517=""</formula>
    </cfRule>
  </conditionalFormatting>
  <conditionalFormatting sqref="K517:K518">
    <cfRule type="expression" dxfId="13362" priority="13279" stopIfTrue="1">
      <formula>$B517=""</formula>
    </cfRule>
  </conditionalFormatting>
  <conditionalFormatting sqref="K517:K518 I517:I525">
    <cfRule type="expression" dxfId="13361" priority="13278" stopIfTrue="1">
      <formula>$B517=""</formula>
    </cfRule>
  </conditionalFormatting>
  <conditionalFormatting sqref="K517:K518 I517:I525">
    <cfRule type="expression" dxfId="13360" priority="13277" stopIfTrue="1">
      <formula>$B517=""</formula>
    </cfRule>
  </conditionalFormatting>
  <conditionalFormatting sqref="I517:I525">
    <cfRule type="expression" dxfId="13359" priority="13276" stopIfTrue="1">
      <formula>$B517=""</formula>
    </cfRule>
  </conditionalFormatting>
  <conditionalFormatting sqref="K517:K518">
    <cfRule type="expression" dxfId="13358" priority="13275" stopIfTrue="1">
      <formula>$B517=""</formula>
    </cfRule>
  </conditionalFormatting>
  <conditionalFormatting sqref="K517:K518">
    <cfRule type="expression" dxfId="13357" priority="13274" stopIfTrue="1">
      <formula>$B517=""</formula>
    </cfRule>
  </conditionalFormatting>
  <conditionalFormatting sqref="K517:K518">
    <cfRule type="expression" dxfId="13356" priority="13273" stopIfTrue="1">
      <formula>$B517=""</formula>
    </cfRule>
  </conditionalFormatting>
  <conditionalFormatting sqref="K517:K518">
    <cfRule type="expression" dxfId="13355" priority="13272" stopIfTrue="1">
      <formula>$B517=""</formula>
    </cfRule>
  </conditionalFormatting>
  <conditionalFormatting sqref="I517:I525">
    <cfRule type="expression" dxfId="13354" priority="13271" stopIfTrue="1">
      <formula>$B517=""</formula>
    </cfRule>
  </conditionalFormatting>
  <conditionalFormatting sqref="I517:I525">
    <cfRule type="expression" dxfId="13353" priority="13270" stopIfTrue="1">
      <formula>$B517=""</formula>
    </cfRule>
  </conditionalFormatting>
  <conditionalFormatting sqref="I517:I525">
    <cfRule type="expression" dxfId="13352" priority="13269" stopIfTrue="1">
      <formula>$B517=""</formula>
    </cfRule>
  </conditionalFormatting>
  <conditionalFormatting sqref="I517:I525">
    <cfRule type="expression" dxfId="13351" priority="13268" stopIfTrue="1">
      <formula>$B517=""</formula>
    </cfRule>
  </conditionalFormatting>
  <conditionalFormatting sqref="I517:I525">
    <cfRule type="expression" dxfId="13350" priority="13267" stopIfTrue="1">
      <formula>$B517=""</formula>
    </cfRule>
  </conditionalFormatting>
  <conditionalFormatting sqref="I517:I525">
    <cfRule type="expression" dxfId="13349" priority="13266" stopIfTrue="1">
      <formula>$B517=""</formula>
    </cfRule>
  </conditionalFormatting>
  <conditionalFormatting sqref="I517:I525">
    <cfRule type="expression" dxfId="13348" priority="13265" stopIfTrue="1">
      <formula>$B517=""</formula>
    </cfRule>
  </conditionalFormatting>
  <conditionalFormatting sqref="I517:I525">
    <cfRule type="expression" dxfId="13347" priority="13264" stopIfTrue="1">
      <formula>$B517=""</formula>
    </cfRule>
  </conditionalFormatting>
  <conditionalFormatting sqref="I517:I525">
    <cfRule type="expression" dxfId="13346" priority="13263" stopIfTrue="1">
      <formula>$B517=""</formula>
    </cfRule>
  </conditionalFormatting>
  <conditionalFormatting sqref="I517:I525">
    <cfRule type="expression" dxfId="13345" priority="13262" stopIfTrue="1">
      <formula>$B517=""</formula>
    </cfRule>
  </conditionalFormatting>
  <conditionalFormatting sqref="I517:I525">
    <cfRule type="expression" dxfId="13344" priority="13261" stopIfTrue="1">
      <formula>$B517=""</formula>
    </cfRule>
  </conditionalFormatting>
  <conditionalFormatting sqref="I517:I525">
    <cfRule type="expression" dxfId="13343" priority="13260" stopIfTrue="1">
      <formula>$B517=""</formula>
    </cfRule>
  </conditionalFormatting>
  <conditionalFormatting sqref="I517:I525">
    <cfRule type="expression" dxfId="13342" priority="13259" stopIfTrue="1">
      <formula>$B517=""</formula>
    </cfRule>
  </conditionalFormatting>
  <conditionalFormatting sqref="I517:I525">
    <cfRule type="expression" dxfId="13341" priority="13258" stopIfTrue="1">
      <formula>$B517=""</formula>
    </cfRule>
  </conditionalFormatting>
  <conditionalFormatting sqref="I517:I525">
    <cfRule type="expression" dxfId="13340" priority="13257" stopIfTrue="1">
      <formula>$B517=""</formula>
    </cfRule>
  </conditionalFormatting>
  <conditionalFormatting sqref="I517:I525">
    <cfRule type="expression" dxfId="13339" priority="13256" stopIfTrue="1">
      <formula>$B517=""</formula>
    </cfRule>
  </conditionalFormatting>
  <conditionalFormatting sqref="I517:I525">
    <cfRule type="expression" dxfId="13338" priority="13255" stopIfTrue="1">
      <formula>$B517=""</formula>
    </cfRule>
  </conditionalFormatting>
  <conditionalFormatting sqref="I517:I525">
    <cfRule type="expression" dxfId="13337" priority="13254" stopIfTrue="1">
      <formula>$B517=""</formula>
    </cfRule>
  </conditionalFormatting>
  <conditionalFormatting sqref="I517:I525">
    <cfRule type="expression" dxfId="13336" priority="13253" stopIfTrue="1">
      <formula>$B517=""</formula>
    </cfRule>
  </conditionalFormatting>
  <conditionalFormatting sqref="D517:H518">
    <cfRule type="expression" dxfId="13335" priority="13252" stopIfTrue="1">
      <formula>$B517=""</formula>
    </cfRule>
  </conditionalFormatting>
  <conditionalFormatting sqref="I517:I525">
    <cfRule type="expression" dxfId="13334" priority="13251" stopIfTrue="1">
      <formula>$B517=""</formula>
    </cfRule>
  </conditionalFormatting>
  <conditionalFormatting sqref="I517:I525">
    <cfRule type="expression" dxfId="13333" priority="13250" stopIfTrue="1">
      <formula>$B517=""</formula>
    </cfRule>
  </conditionalFormatting>
  <conditionalFormatting sqref="I517:I525">
    <cfRule type="expression" dxfId="13332" priority="13249" stopIfTrue="1">
      <formula>$B517=""</formula>
    </cfRule>
  </conditionalFormatting>
  <conditionalFormatting sqref="J517:M518">
    <cfRule type="expression" dxfId="13331" priority="13248" stopIfTrue="1">
      <formula>$B517=""</formula>
    </cfRule>
  </conditionalFormatting>
  <conditionalFormatting sqref="D517:M518 I518:I525">
    <cfRule type="expression" dxfId="13330" priority="13247" stopIfTrue="1">
      <formula>$B517=""</formula>
    </cfRule>
  </conditionalFormatting>
  <conditionalFormatting sqref="D517:M518 I518:I525">
    <cfRule type="expression" dxfId="13329" priority="13246" stopIfTrue="1">
      <formula>$B517=""</formula>
    </cfRule>
  </conditionalFormatting>
  <conditionalFormatting sqref="I517:I525">
    <cfRule type="expression" dxfId="13328" priority="13245" stopIfTrue="1">
      <formula>$B517=""</formula>
    </cfRule>
  </conditionalFormatting>
  <conditionalFormatting sqref="D517:H518">
    <cfRule type="expression" dxfId="13327" priority="13244" stopIfTrue="1">
      <formula>$B517=""</formula>
    </cfRule>
  </conditionalFormatting>
  <conditionalFormatting sqref="J517:M518">
    <cfRule type="expression" dxfId="13326" priority="13243" stopIfTrue="1">
      <formula>$B517=""</formula>
    </cfRule>
  </conditionalFormatting>
  <conditionalFormatting sqref="J517:M517">
    <cfRule type="expression" dxfId="13325" priority="13242" stopIfTrue="1">
      <formula>$B517=""</formula>
    </cfRule>
  </conditionalFormatting>
  <conditionalFormatting sqref="I518">
    <cfRule type="expression" dxfId="13324" priority="13241" stopIfTrue="1">
      <formula>$B518=""</formula>
    </cfRule>
  </conditionalFormatting>
  <conditionalFormatting sqref="I518">
    <cfRule type="expression" dxfId="13323" priority="13240" stopIfTrue="1">
      <formula>$B518=""</formula>
    </cfRule>
  </conditionalFormatting>
  <conditionalFormatting sqref="I518">
    <cfRule type="expression" dxfId="13322" priority="13239" stopIfTrue="1">
      <formula>$B518=""</formula>
    </cfRule>
  </conditionalFormatting>
  <conditionalFormatting sqref="D518:H518">
    <cfRule type="expression" dxfId="13321" priority="13238" stopIfTrue="1">
      <formula>$B518=""</formula>
    </cfRule>
  </conditionalFormatting>
  <conditionalFormatting sqref="J518:M518">
    <cfRule type="expression" dxfId="13320" priority="13237" stopIfTrue="1">
      <formula>$B518=""</formula>
    </cfRule>
  </conditionalFormatting>
  <conditionalFormatting sqref="I518">
    <cfRule type="expression" dxfId="13319" priority="13236" stopIfTrue="1">
      <formula>$B518=""</formula>
    </cfRule>
  </conditionalFormatting>
  <conditionalFormatting sqref="I518">
    <cfRule type="expression" dxfId="13318" priority="13235" stopIfTrue="1">
      <formula>$B518=""</formula>
    </cfRule>
  </conditionalFormatting>
  <conditionalFormatting sqref="I517:I525">
    <cfRule type="expression" dxfId="13317" priority="13234" stopIfTrue="1">
      <formula>$B517=""</formula>
    </cfRule>
  </conditionalFormatting>
  <conditionalFormatting sqref="I517:I525">
    <cfRule type="expression" dxfId="13316" priority="13233" stopIfTrue="1">
      <formula>$B517=""</formula>
    </cfRule>
  </conditionalFormatting>
  <conditionalFormatting sqref="I517:I525">
    <cfRule type="expression" dxfId="13315" priority="13232" stopIfTrue="1">
      <formula>$B517=""</formula>
    </cfRule>
  </conditionalFormatting>
  <conditionalFormatting sqref="I517:I525">
    <cfRule type="expression" dxfId="13314" priority="13231" stopIfTrue="1">
      <formula>$B517=""</formula>
    </cfRule>
  </conditionalFormatting>
  <conditionalFormatting sqref="I517:I525">
    <cfRule type="expression" dxfId="13313" priority="13230" stopIfTrue="1">
      <formula>$B517=""</formula>
    </cfRule>
  </conditionalFormatting>
  <conditionalFormatting sqref="I517:I525">
    <cfRule type="expression" dxfId="13312" priority="13229" stopIfTrue="1">
      <formula>$B517=""</formula>
    </cfRule>
  </conditionalFormatting>
  <conditionalFormatting sqref="I517:I525">
    <cfRule type="expression" dxfId="13311" priority="13228" stopIfTrue="1">
      <formula>$B517=""</formula>
    </cfRule>
  </conditionalFormatting>
  <conditionalFormatting sqref="I517:I525">
    <cfRule type="expression" dxfId="13310" priority="13227" stopIfTrue="1">
      <formula>$B517=""</formula>
    </cfRule>
  </conditionalFormatting>
  <conditionalFormatting sqref="I517:I525">
    <cfRule type="expression" dxfId="13309" priority="13226" stopIfTrue="1">
      <formula>$B517=""</formula>
    </cfRule>
  </conditionalFormatting>
  <conditionalFormatting sqref="I517:I525">
    <cfRule type="expression" dxfId="13308" priority="13225" stopIfTrue="1">
      <formula>$B517=""</formula>
    </cfRule>
  </conditionalFormatting>
  <conditionalFormatting sqref="I517:I525">
    <cfRule type="expression" dxfId="13307" priority="13224" stopIfTrue="1">
      <formula>$B517=""</formula>
    </cfRule>
  </conditionalFormatting>
  <conditionalFormatting sqref="I517:I525">
    <cfRule type="expression" dxfId="13306" priority="13223" stopIfTrue="1">
      <formula>$B517=""</formula>
    </cfRule>
  </conditionalFormatting>
  <conditionalFormatting sqref="I517:I525">
    <cfRule type="expression" dxfId="13305" priority="13222" stopIfTrue="1">
      <formula>$B517=""</formula>
    </cfRule>
  </conditionalFormatting>
  <conditionalFormatting sqref="D512:H512">
    <cfRule type="expression" dxfId="13304" priority="13221" stopIfTrue="1">
      <formula>$B512=""</formula>
    </cfRule>
  </conditionalFormatting>
  <conditionalFormatting sqref="J512:M512">
    <cfRule type="expression" dxfId="13303" priority="13220" stopIfTrue="1">
      <formula>$B512=""</formula>
    </cfRule>
  </conditionalFormatting>
  <conditionalFormatting sqref="D512:M512">
    <cfRule type="expression" dxfId="13302" priority="13219" stopIfTrue="1">
      <formula>$B512=""</formula>
    </cfRule>
  </conditionalFormatting>
  <conditionalFormatting sqref="D512:M512">
    <cfRule type="expression" dxfId="13301" priority="13218" stopIfTrue="1">
      <formula>$B512=""</formula>
    </cfRule>
  </conditionalFormatting>
  <conditionalFormatting sqref="I512">
    <cfRule type="expression" dxfId="13300" priority="13217" stopIfTrue="1">
      <formula>$B512=""</formula>
    </cfRule>
  </conditionalFormatting>
  <conditionalFormatting sqref="D512:H512">
    <cfRule type="expression" dxfId="13299" priority="13216" stopIfTrue="1">
      <formula>$B512=""</formula>
    </cfRule>
  </conditionalFormatting>
  <conditionalFormatting sqref="J512:M512">
    <cfRule type="expression" dxfId="13298" priority="13215" stopIfTrue="1">
      <formula>$B512=""</formula>
    </cfRule>
  </conditionalFormatting>
  <conditionalFormatting sqref="J512:M512">
    <cfRule type="expression" dxfId="13297" priority="13214" stopIfTrue="1">
      <formula>$B512=""</formula>
    </cfRule>
  </conditionalFormatting>
  <conditionalFormatting sqref="I512">
    <cfRule type="expression" dxfId="13296" priority="13213" stopIfTrue="1">
      <formula>$B512=""</formula>
    </cfRule>
  </conditionalFormatting>
  <conditionalFormatting sqref="I512">
    <cfRule type="expression" dxfId="13295" priority="13212" stopIfTrue="1">
      <formula>$B512=""</formula>
    </cfRule>
  </conditionalFormatting>
  <conditionalFormatting sqref="I512">
    <cfRule type="expression" dxfId="13294" priority="13211" stopIfTrue="1">
      <formula>$B512=""</formula>
    </cfRule>
  </conditionalFormatting>
  <conditionalFormatting sqref="I512">
    <cfRule type="expression" dxfId="13293" priority="13210" stopIfTrue="1">
      <formula>$B512=""</formula>
    </cfRule>
  </conditionalFormatting>
  <conditionalFormatting sqref="I512">
    <cfRule type="expression" dxfId="13292" priority="13209" stopIfTrue="1">
      <formula>$B512=""</formula>
    </cfRule>
  </conditionalFormatting>
  <conditionalFormatting sqref="I512">
    <cfRule type="expression" dxfId="13291" priority="13208" stopIfTrue="1">
      <formula>$B512=""</formula>
    </cfRule>
  </conditionalFormatting>
  <conditionalFormatting sqref="I512">
    <cfRule type="expression" dxfId="13290" priority="13207" stopIfTrue="1">
      <formula>$B512=""</formula>
    </cfRule>
  </conditionalFormatting>
  <conditionalFormatting sqref="I512">
    <cfRule type="expression" dxfId="13289" priority="13206" stopIfTrue="1">
      <formula>$B512=""</formula>
    </cfRule>
  </conditionalFormatting>
  <conditionalFormatting sqref="I512">
    <cfRule type="expression" dxfId="13288" priority="13205" stopIfTrue="1">
      <formula>$B512=""</formula>
    </cfRule>
  </conditionalFormatting>
  <conditionalFormatting sqref="I512">
    <cfRule type="expression" dxfId="13287" priority="13204" stopIfTrue="1">
      <formula>$B512=""</formula>
    </cfRule>
  </conditionalFormatting>
  <conditionalFormatting sqref="I512">
    <cfRule type="expression" dxfId="13286" priority="13203" stopIfTrue="1">
      <formula>$B512=""</formula>
    </cfRule>
  </conditionalFormatting>
  <conditionalFormatting sqref="I512">
    <cfRule type="expression" dxfId="13285" priority="13202" stopIfTrue="1">
      <formula>$B512=""</formula>
    </cfRule>
  </conditionalFormatting>
  <conditionalFormatting sqref="I512">
    <cfRule type="expression" dxfId="13284" priority="13201" stopIfTrue="1">
      <formula>$B512=""</formula>
    </cfRule>
  </conditionalFormatting>
  <conditionalFormatting sqref="I512">
    <cfRule type="expression" dxfId="13283" priority="13200" stopIfTrue="1">
      <formula>$B512=""</formula>
    </cfRule>
  </conditionalFormatting>
  <conditionalFormatting sqref="I512">
    <cfRule type="expression" dxfId="13282" priority="13199" stopIfTrue="1">
      <formula>$B512=""</formula>
    </cfRule>
  </conditionalFormatting>
  <conditionalFormatting sqref="I512">
    <cfRule type="expression" dxfId="13281" priority="13198" stopIfTrue="1">
      <formula>$B512=""</formula>
    </cfRule>
  </conditionalFormatting>
  <conditionalFormatting sqref="I512">
    <cfRule type="expression" dxfId="13280" priority="13197" stopIfTrue="1">
      <formula>$B512=""</formula>
    </cfRule>
  </conditionalFormatting>
  <conditionalFormatting sqref="I512">
    <cfRule type="expression" dxfId="13279" priority="13196" stopIfTrue="1">
      <formula>$B512=""</formula>
    </cfRule>
  </conditionalFormatting>
  <conditionalFormatting sqref="I512">
    <cfRule type="expression" dxfId="13278" priority="13195" stopIfTrue="1">
      <formula>$B512=""</formula>
    </cfRule>
  </conditionalFormatting>
  <conditionalFormatting sqref="D520:M539 I534:I569">
    <cfRule type="expression" dxfId="13277" priority="13194" stopIfTrue="1">
      <formula>$B520=""</formula>
    </cfRule>
  </conditionalFormatting>
  <conditionalFormatting sqref="M534:M539">
    <cfRule type="expression" dxfId="13276" priority="13193" stopIfTrue="1">
      <formula>$B534=""</formula>
    </cfRule>
  </conditionalFormatting>
  <conditionalFormatting sqref="M531:M532">
    <cfRule type="expression" dxfId="13275" priority="13192" stopIfTrue="1">
      <formula>$B531=""</formula>
    </cfRule>
  </conditionalFormatting>
  <conditionalFormatting sqref="M521">
    <cfRule type="expression" dxfId="13274" priority="13191" stopIfTrue="1">
      <formula>$B521=""</formula>
    </cfRule>
  </conditionalFormatting>
  <conditionalFormatting sqref="M522:M530">
    <cfRule type="expression" dxfId="13273" priority="13190" stopIfTrue="1">
      <formula>$B522=""</formula>
    </cfRule>
  </conditionalFormatting>
  <conditionalFormatting sqref="M522:M530">
    <cfRule type="expression" dxfId="13272" priority="13189" stopIfTrue="1">
      <formula>$B522=""</formula>
    </cfRule>
  </conditionalFormatting>
  <conditionalFormatting sqref="M522:M527">
    <cfRule type="expression" dxfId="13271" priority="13188" stopIfTrue="1">
      <formula>$B522=""</formula>
    </cfRule>
  </conditionalFormatting>
  <conditionalFormatting sqref="M528:M529">
    <cfRule type="expression" dxfId="13270" priority="13187" stopIfTrue="1">
      <formula>$B528=""</formula>
    </cfRule>
  </conditionalFormatting>
  <conditionalFormatting sqref="M530">
    <cfRule type="expression" dxfId="13269" priority="13186" stopIfTrue="1">
      <formula>$B530=""</formula>
    </cfRule>
  </conditionalFormatting>
  <conditionalFormatting sqref="M524:M527">
    <cfRule type="expression" dxfId="13268" priority="13185" stopIfTrue="1">
      <formula>$B524=""</formula>
    </cfRule>
  </conditionalFormatting>
  <conditionalFormatting sqref="M528">
    <cfRule type="expression" dxfId="13267" priority="13184" stopIfTrue="1">
      <formula>$B528=""</formula>
    </cfRule>
  </conditionalFormatting>
  <conditionalFormatting sqref="M529:M530">
    <cfRule type="expression" dxfId="13266" priority="13183" stopIfTrue="1">
      <formula>$B529=""</formula>
    </cfRule>
  </conditionalFormatting>
  <conditionalFormatting sqref="M531:M532">
    <cfRule type="expression" dxfId="13265" priority="13182" stopIfTrue="1">
      <formula>$B531=""</formula>
    </cfRule>
  </conditionalFormatting>
  <conditionalFormatting sqref="M531:M532">
    <cfRule type="expression" dxfId="13264" priority="13181" stopIfTrue="1">
      <formula>$B531=""</formula>
    </cfRule>
  </conditionalFormatting>
  <conditionalFormatting sqref="M531:M532">
    <cfRule type="expression" dxfId="13263" priority="13180" stopIfTrue="1">
      <formula>$B531=""</formula>
    </cfRule>
  </conditionalFormatting>
  <conditionalFormatting sqref="M531:M532">
    <cfRule type="expression" dxfId="13262" priority="13179" stopIfTrue="1">
      <formula>$B531=""</formula>
    </cfRule>
  </conditionalFormatting>
  <conditionalFormatting sqref="M532">
    <cfRule type="expression" dxfId="13261" priority="13178" stopIfTrue="1">
      <formula>$B532=""</formula>
    </cfRule>
  </conditionalFormatting>
  <conditionalFormatting sqref="I520:I525 I531:I569">
    <cfRule type="expression" dxfId="13260" priority="13177" stopIfTrue="1">
      <formula>$B520=""</formula>
    </cfRule>
  </conditionalFormatting>
  <conditionalFormatting sqref="I520:I525 I531:I569">
    <cfRule type="expression" dxfId="13259" priority="13176" stopIfTrue="1">
      <formula>$B520=""</formula>
    </cfRule>
  </conditionalFormatting>
  <conditionalFormatting sqref="K527:K529 K531 K533 K535 K537 K539 K521 K523 K525">
    <cfRule type="expression" dxfId="13258" priority="13175" stopIfTrue="1">
      <formula>$B521=""</formula>
    </cfRule>
  </conditionalFormatting>
  <conditionalFormatting sqref="K529">
    <cfRule type="expression" dxfId="13257" priority="13174" stopIfTrue="1">
      <formula>$B529=""</formula>
    </cfRule>
  </conditionalFormatting>
  <conditionalFormatting sqref="K527 K529 K531 K533 K535 K537 K539 K521 K523 K525">
    <cfRule type="expression" dxfId="13256" priority="13173" stopIfTrue="1">
      <formula>$B521=""</formula>
    </cfRule>
  </conditionalFormatting>
  <conditionalFormatting sqref="K528:K529">
    <cfRule type="expression" dxfId="13255" priority="13172" stopIfTrue="1">
      <formula>$B528=""</formula>
    </cfRule>
  </conditionalFormatting>
  <conditionalFormatting sqref="K529:K537">
    <cfRule type="expression" dxfId="13254" priority="13171" stopIfTrue="1">
      <formula>$B529=""</formula>
    </cfRule>
  </conditionalFormatting>
  <conditionalFormatting sqref="K529:K537">
    <cfRule type="expression" dxfId="13253" priority="13170" stopIfTrue="1">
      <formula>$B529=""</formula>
    </cfRule>
  </conditionalFormatting>
  <conditionalFormatting sqref="K529:K537">
    <cfRule type="expression" dxfId="13252" priority="13169" stopIfTrue="1">
      <formula>$B529=""</formula>
    </cfRule>
  </conditionalFormatting>
  <conditionalFormatting sqref="K529:K533">
    <cfRule type="expression" dxfId="13251" priority="13168" stopIfTrue="1">
      <formula>$B529=""</formula>
    </cfRule>
  </conditionalFormatting>
  <conditionalFormatting sqref="K534:K535">
    <cfRule type="expression" dxfId="13250" priority="13167" stopIfTrue="1">
      <formula>$B534=""</formula>
    </cfRule>
  </conditionalFormatting>
  <conditionalFormatting sqref="K530:K533">
    <cfRule type="expression" dxfId="13249" priority="13166" stopIfTrue="1">
      <formula>$B530=""</formula>
    </cfRule>
  </conditionalFormatting>
  <conditionalFormatting sqref="K534">
    <cfRule type="expression" dxfId="13248" priority="13165" stopIfTrue="1">
      <formula>$B534=""</formula>
    </cfRule>
  </conditionalFormatting>
  <conditionalFormatting sqref="K535">
    <cfRule type="expression" dxfId="13247" priority="13164" stopIfTrue="1">
      <formula>$B535=""</formula>
    </cfRule>
  </conditionalFormatting>
  <conditionalFormatting sqref="K535">
    <cfRule type="expression" dxfId="13246" priority="13163" stopIfTrue="1">
      <formula>$B535=""</formula>
    </cfRule>
  </conditionalFormatting>
  <conditionalFormatting sqref="K536:K537">
    <cfRule type="expression" dxfId="13245" priority="13162" stopIfTrue="1">
      <formula>$B536=""</formula>
    </cfRule>
  </conditionalFormatting>
  <conditionalFormatting sqref="K535">
    <cfRule type="expression" dxfId="13244" priority="13161" stopIfTrue="1">
      <formula>$B535=""</formula>
    </cfRule>
  </conditionalFormatting>
  <conditionalFormatting sqref="K536">
    <cfRule type="expression" dxfId="13243" priority="13160" stopIfTrue="1">
      <formula>$B536=""</formula>
    </cfRule>
  </conditionalFormatting>
  <conditionalFormatting sqref="K537">
    <cfRule type="expression" dxfId="13242" priority="13159" stopIfTrue="1">
      <formula>$B537=""</formula>
    </cfRule>
  </conditionalFormatting>
  <conditionalFormatting sqref="K537:K539">
    <cfRule type="expression" dxfId="13241" priority="13158" stopIfTrue="1">
      <formula>$B537=""</formula>
    </cfRule>
  </conditionalFormatting>
  <conditionalFormatting sqref="K537:K539">
    <cfRule type="expression" dxfId="13240" priority="13157" stopIfTrue="1">
      <formula>$B537=""</formula>
    </cfRule>
  </conditionalFormatting>
  <conditionalFormatting sqref="K537:K539">
    <cfRule type="expression" dxfId="13239" priority="13156" stopIfTrue="1">
      <formula>$B537=""</formula>
    </cfRule>
  </conditionalFormatting>
  <conditionalFormatting sqref="K537:K539">
    <cfRule type="expression" dxfId="13238" priority="13155" stopIfTrue="1">
      <formula>$B537=""</formula>
    </cfRule>
  </conditionalFormatting>
  <conditionalFormatting sqref="K521">
    <cfRule type="expression" dxfId="13237" priority="13154" stopIfTrue="1">
      <formula>$B521=""</formula>
    </cfRule>
  </conditionalFormatting>
  <conditionalFormatting sqref="K537:K539">
    <cfRule type="expression" dxfId="13236" priority="13153" stopIfTrue="1">
      <formula>$B537=""</formula>
    </cfRule>
  </conditionalFormatting>
  <conditionalFormatting sqref="K520:K521">
    <cfRule type="expression" dxfId="13235" priority="13152" stopIfTrue="1">
      <formula>$B520=""</formula>
    </cfRule>
  </conditionalFormatting>
  <conditionalFormatting sqref="K521:K525">
    <cfRule type="expression" dxfId="13234" priority="13151" stopIfTrue="1">
      <formula>$B521=""</formula>
    </cfRule>
  </conditionalFormatting>
  <conditionalFormatting sqref="K521:K525">
    <cfRule type="expression" dxfId="13233" priority="13150" stopIfTrue="1">
      <formula>$B521=""</formula>
    </cfRule>
  </conditionalFormatting>
  <conditionalFormatting sqref="K521:K525">
    <cfRule type="expression" dxfId="13232" priority="13149" stopIfTrue="1">
      <formula>$B521=""</formula>
    </cfRule>
  </conditionalFormatting>
  <conditionalFormatting sqref="K521:K525">
    <cfRule type="expression" dxfId="13231" priority="13148" stopIfTrue="1">
      <formula>$B521=""</formula>
    </cfRule>
  </conditionalFormatting>
  <conditionalFormatting sqref="K522:K525">
    <cfRule type="expression" dxfId="13230" priority="13147" stopIfTrue="1">
      <formula>$B522=""</formula>
    </cfRule>
  </conditionalFormatting>
  <conditionalFormatting sqref="I520">
    <cfRule type="expression" dxfId="13229" priority="13146" stopIfTrue="1">
      <formula>$B520=""</formula>
    </cfRule>
  </conditionalFormatting>
  <conditionalFormatting sqref="I520">
    <cfRule type="expression" dxfId="13228" priority="13145" stopIfTrue="1">
      <formula>$B520=""</formula>
    </cfRule>
  </conditionalFormatting>
  <conditionalFormatting sqref="I520">
    <cfRule type="expression" dxfId="13227" priority="13144" stopIfTrue="1">
      <formula>$B520=""</formula>
    </cfRule>
  </conditionalFormatting>
  <conditionalFormatting sqref="D520:H520">
    <cfRule type="expression" dxfId="13226" priority="13143" stopIfTrue="1">
      <formula>$B520=""</formula>
    </cfRule>
  </conditionalFormatting>
  <conditionalFormatting sqref="J520:M520">
    <cfRule type="expression" dxfId="13225" priority="13142" stopIfTrue="1">
      <formula>$B520=""</formula>
    </cfRule>
  </conditionalFormatting>
  <conditionalFormatting sqref="I520">
    <cfRule type="expression" dxfId="13224" priority="13141" stopIfTrue="1">
      <formula>$B520=""</formula>
    </cfRule>
  </conditionalFormatting>
  <conditionalFormatting sqref="I520">
    <cfRule type="expression" dxfId="13223" priority="13140" stopIfTrue="1">
      <formula>$B520=""</formula>
    </cfRule>
  </conditionalFormatting>
  <conditionalFormatting sqref="J520:M520">
    <cfRule type="expression" dxfId="13222" priority="13139" stopIfTrue="1">
      <formula>$B520=""</formula>
    </cfRule>
  </conditionalFormatting>
  <conditionalFormatting sqref="J521:M522">
    <cfRule type="expression" dxfId="13221" priority="13138" stopIfTrue="1">
      <formula>$B521=""</formula>
    </cfRule>
  </conditionalFormatting>
  <conditionalFormatting sqref="J520:M520">
    <cfRule type="expression" dxfId="13220" priority="13137" stopIfTrue="1">
      <formula>$B520=""</formula>
    </cfRule>
  </conditionalFormatting>
  <conditionalFormatting sqref="J521:M521">
    <cfRule type="expression" dxfId="13219" priority="13136" stopIfTrue="1">
      <formula>$B521=""</formula>
    </cfRule>
  </conditionalFormatting>
  <conditionalFormatting sqref="I522">
    <cfRule type="expression" dxfId="13218" priority="13135" stopIfTrue="1">
      <formula>$B522=""</formula>
    </cfRule>
  </conditionalFormatting>
  <conditionalFormatting sqref="I522">
    <cfRule type="expression" dxfId="13217" priority="13134" stopIfTrue="1">
      <formula>$B522=""</formula>
    </cfRule>
  </conditionalFormatting>
  <conditionalFormatting sqref="I522">
    <cfRule type="expression" dxfId="13216" priority="13133" stopIfTrue="1">
      <formula>$B522=""</formula>
    </cfRule>
  </conditionalFormatting>
  <conditionalFormatting sqref="D522:H522">
    <cfRule type="expression" dxfId="13215" priority="13132" stopIfTrue="1">
      <formula>$B522=""</formula>
    </cfRule>
  </conditionalFormatting>
  <conditionalFormatting sqref="J522:M522">
    <cfRule type="expression" dxfId="13214" priority="13131" stopIfTrue="1">
      <formula>$B522=""</formula>
    </cfRule>
  </conditionalFormatting>
  <conditionalFormatting sqref="I522">
    <cfRule type="expression" dxfId="13213" priority="13130" stopIfTrue="1">
      <formula>$B522=""</formula>
    </cfRule>
  </conditionalFormatting>
  <conditionalFormatting sqref="I522">
    <cfRule type="expression" dxfId="13212" priority="13129" stopIfTrue="1">
      <formula>$B522=""</formula>
    </cfRule>
  </conditionalFormatting>
  <conditionalFormatting sqref="I522:I527">
    <cfRule type="expression" dxfId="13211" priority="13128" stopIfTrue="1">
      <formula>$B522=""</formula>
    </cfRule>
  </conditionalFormatting>
  <conditionalFormatting sqref="I522:I527">
    <cfRule type="expression" dxfId="13210" priority="13127" stopIfTrue="1">
      <formula>$B522=""</formula>
    </cfRule>
  </conditionalFormatting>
  <conditionalFormatting sqref="I522:I527">
    <cfRule type="expression" dxfId="13209" priority="13126" stopIfTrue="1">
      <formula>$B522=""</formula>
    </cfRule>
  </conditionalFormatting>
  <conditionalFormatting sqref="I522:I527">
    <cfRule type="expression" dxfId="13208" priority="13125" stopIfTrue="1">
      <formula>$B522=""</formula>
    </cfRule>
  </conditionalFormatting>
  <conditionalFormatting sqref="I522:I527">
    <cfRule type="expression" dxfId="13207" priority="13124" stopIfTrue="1">
      <formula>$B522=""</formula>
    </cfRule>
  </conditionalFormatting>
  <conditionalFormatting sqref="I522:I527">
    <cfRule type="expression" dxfId="13206" priority="13123" stopIfTrue="1">
      <formula>$B522=""</formula>
    </cfRule>
  </conditionalFormatting>
  <conditionalFormatting sqref="I522:I527">
    <cfRule type="expression" dxfId="13205" priority="13122" stopIfTrue="1">
      <formula>$B522=""</formula>
    </cfRule>
  </conditionalFormatting>
  <conditionalFormatting sqref="I522:I527">
    <cfRule type="expression" dxfId="13204" priority="13121" stopIfTrue="1">
      <formula>$B522=""</formula>
    </cfRule>
  </conditionalFormatting>
  <conditionalFormatting sqref="I522:I527">
    <cfRule type="expression" dxfId="13203" priority="13120" stopIfTrue="1">
      <formula>$B522=""</formula>
    </cfRule>
  </conditionalFormatting>
  <conditionalFormatting sqref="I522:I527">
    <cfRule type="expression" dxfId="13202" priority="13119" stopIfTrue="1">
      <formula>$B522=""</formula>
    </cfRule>
  </conditionalFormatting>
  <conditionalFormatting sqref="I522:I527">
    <cfRule type="expression" dxfId="13201" priority="13118" stopIfTrue="1">
      <formula>$B522=""</formula>
    </cfRule>
  </conditionalFormatting>
  <conditionalFormatting sqref="I522:I527">
    <cfRule type="expression" dxfId="13200" priority="13117" stopIfTrue="1">
      <formula>$B522=""</formula>
    </cfRule>
  </conditionalFormatting>
  <conditionalFormatting sqref="I522:I527">
    <cfRule type="expression" dxfId="13199" priority="13116" stopIfTrue="1">
      <formula>$B522=""</formula>
    </cfRule>
  </conditionalFormatting>
  <conditionalFormatting sqref="I522:I527">
    <cfRule type="expression" dxfId="13198" priority="13115" stopIfTrue="1">
      <formula>$B522=""</formula>
    </cfRule>
  </conditionalFormatting>
  <conditionalFormatting sqref="I522:I527">
    <cfRule type="expression" dxfId="13197" priority="13114" stopIfTrue="1">
      <formula>$B522=""</formula>
    </cfRule>
  </conditionalFormatting>
  <conditionalFormatting sqref="I522:I527">
    <cfRule type="expression" dxfId="13196" priority="13113" stopIfTrue="1">
      <formula>$B522=""</formula>
    </cfRule>
  </conditionalFormatting>
  <conditionalFormatting sqref="I522:I527">
    <cfRule type="expression" dxfId="13195" priority="13112" stopIfTrue="1">
      <formula>$B522=""</formula>
    </cfRule>
  </conditionalFormatting>
  <conditionalFormatting sqref="I522:I527">
    <cfRule type="expression" dxfId="13194" priority="13111" stopIfTrue="1">
      <formula>$B522=""</formula>
    </cfRule>
  </conditionalFormatting>
  <conditionalFormatting sqref="I522:I527">
    <cfRule type="expression" dxfId="13193" priority="13110" stopIfTrue="1">
      <formula>$B522=""</formula>
    </cfRule>
  </conditionalFormatting>
  <conditionalFormatting sqref="D524:H533">
    <cfRule type="expression" dxfId="13192" priority="13109" stopIfTrue="1">
      <formula>$B524=""</formula>
    </cfRule>
  </conditionalFormatting>
  <conditionalFormatting sqref="I522:I569">
    <cfRule type="expression" dxfId="13191" priority="13108" stopIfTrue="1">
      <formula>$B522=""</formula>
    </cfRule>
  </conditionalFormatting>
  <conditionalFormatting sqref="I522:I569">
    <cfRule type="expression" dxfId="13190" priority="13107" stopIfTrue="1">
      <formula>$B522=""</formula>
    </cfRule>
  </conditionalFormatting>
  <conditionalFormatting sqref="I522:I569">
    <cfRule type="expression" dxfId="13189" priority="13106" stopIfTrue="1">
      <formula>$B522=""</formula>
    </cfRule>
  </conditionalFormatting>
  <conditionalFormatting sqref="J522:M528">
    <cfRule type="expression" dxfId="13188" priority="13105" stopIfTrue="1">
      <formula>$B522=""</formula>
    </cfRule>
  </conditionalFormatting>
  <conditionalFormatting sqref="D522:M528 I529:I569">
    <cfRule type="expression" dxfId="13187" priority="13104" stopIfTrue="1">
      <formula>$B522=""</formula>
    </cfRule>
  </conditionalFormatting>
  <conditionalFormatting sqref="D522:M528 I529:I569">
    <cfRule type="expression" dxfId="13186" priority="13103" stopIfTrue="1">
      <formula>$B522=""</formula>
    </cfRule>
  </conditionalFormatting>
  <conditionalFormatting sqref="I522:I569">
    <cfRule type="expression" dxfId="13185" priority="13102" stopIfTrue="1">
      <formula>$B522=""</formula>
    </cfRule>
  </conditionalFormatting>
  <conditionalFormatting sqref="D522:H522">
    <cfRule type="expression" dxfId="13184" priority="13101" stopIfTrue="1">
      <formula>$B522=""</formula>
    </cfRule>
  </conditionalFormatting>
  <conditionalFormatting sqref="D523:H527">
    <cfRule type="expression" dxfId="13183" priority="13100" stopIfTrue="1">
      <formula>$B523=""</formula>
    </cfRule>
  </conditionalFormatting>
  <conditionalFormatting sqref="J522:M525">
    <cfRule type="expression" dxfId="13182" priority="13099" stopIfTrue="1">
      <formula>$B522=""</formula>
    </cfRule>
  </conditionalFormatting>
  <conditionalFormatting sqref="J526:M527">
    <cfRule type="expression" dxfId="13181" priority="13098" stopIfTrue="1">
      <formula>$B526=""</formula>
    </cfRule>
  </conditionalFormatting>
  <conditionalFormatting sqref="D528:H528">
    <cfRule type="expression" dxfId="13180" priority="13097" stopIfTrue="1">
      <formula>$B528=""</formula>
    </cfRule>
  </conditionalFormatting>
  <conditionalFormatting sqref="J528:M528">
    <cfRule type="expression" dxfId="13179" priority="13096" stopIfTrue="1">
      <formula>$B528=""</formula>
    </cfRule>
  </conditionalFormatting>
  <conditionalFormatting sqref="D522:H523">
    <cfRule type="expression" dxfId="13178" priority="13095" stopIfTrue="1">
      <formula>$B522=""</formula>
    </cfRule>
  </conditionalFormatting>
  <conditionalFormatting sqref="J522:M525">
    <cfRule type="expression" dxfId="13177" priority="13094" stopIfTrue="1">
      <formula>$B522=""</formula>
    </cfRule>
  </conditionalFormatting>
  <conditionalFormatting sqref="J526:M526">
    <cfRule type="expression" dxfId="13176" priority="13093" stopIfTrue="1">
      <formula>$B526=""</formula>
    </cfRule>
  </conditionalFormatting>
  <conditionalFormatting sqref="I527">
    <cfRule type="expression" dxfId="13175" priority="13092" stopIfTrue="1">
      <formula>$B527=""</formula>
    </cfRule>
  </conditionalFormatting>
  <conditionalFormatting sqref="I527">
    <cfRule type="expression" dxfId="13174" priority="13091" stopIfTrue="1">
      <formula>$B527=""</formula>
    </cfRule>
  </conditionalFormatting>
  <conditionalFormatting sqref="I527">
    <cfRule type="expression" dxfId="13173" priority="13090" stopIfTrue="1">
      <formula>$B527=""</formula>
    </cfRule>
  </conditionalFormatting>
  <conditionalFormatting sqref="D527:H528">
    <cfRule type="expression" dxfId="13172" priority="13089" stopIfTrue="1">
      <formula>$B527=""</formula>
    </cfRule>
  </conditionalFormatting>
  <conditionalFormatting sqref="J527:M528">
    <cfRule type="expression" dxfId="13171" priority="13088" stopIfTrue="1">
      <formula>$B527=""</formula>
    </cfRule>
  </conditionalFormatting>
  <conditionalFormatting sqref="I527">
    <cfRule type="expression" dxfId="13170" priority="13087" stopIfTrue="1">
      <formula>$B527=""</formula>
    </cfRule>
  </conditionalFormatting>
  <conditionalFormatting sqref="I527">
    <cfRule type="expression" dxfId="13169" priority="13086" stopIfTrue="1">
      <formula>$B527=""</formula>
    </cfRule>
  </conditionalFormatting>
  <conditionalFormatting sqref="J528:M533">
    <cfRule type="expression" dxfId="13168" priority="13085" stopIfTrue="1">
      <formula>$B528=""</formula>
    </cfRule>
  </conditionalFormatting>
  <conditionalFormatting sqref="D528:M534 I534:I569">
    <cfRule type="expression" dxfId="13167" priority="13084" stopIfTrue="1">
      <formula>$B528=""</formula>
    </cfRule>
  </conditionalFormatting>
  <conditionalFormatting sqref="D528:M534 I534:I569">
    <cfRule type="expression" dxfId="13166" priority="13083" stopIfTrue="1">
      <formula>$B528=""</formula>
    </cfRule>
  </conditionalFormatting>
  <conditionalFormatting sqref="I528:I569">
    <cfRule type="expression" dxfId="13165" priority="13082" stopIfTrue="1">
      <formula>$B528=""</formula>
    </cfRule>
  </conditionalFormatting>
  <conditionalFormatting sqref="D528:H529">
    <cfRule type="expression" dxfId="13164" priority="13081" stopIfTrue="1">
      <formula>$B528=""</formula>
    </cfRule>
  </conditionalFormatting>
  <conditionalFormatting sqref="D530:H533">
    <cfRule type="expression" dxfId="13163" priority="13080" stopIfTrue="1">
      <formula>$B530=""</formula>
    </cfRule>
  </conditionalFormatting>
  <conditionalFormatting sqref="J528:M532">
    <cfRule type="expression" dxfId="13162" priority="13079" stopIfTrue="1">
      <formula>$B528=""</formula>
    </cfRule>
  </conditionalFormatting>
  <conditionalFormatting sqref="J533:M533">
    <cfRule type="expression" dxfId="13161" priority="13078" stopIfTrue="1">
      <formula>$B533=""</formula>
    </cfRule>
  </conditionalFormatting>
  <conditionalFormatting sqref="D529:H530">
    <cfRule type="expression" dxfId="13160" priority="13077" stopIfTrue="1">
      <formula>$B529=""</formula>
    </cfRule>
  </conditionalFormatting>
  <conditionalFormatting sqref="J529:M532">
    <cfRule type="expression" dxfId="13159" priority="13076" stopIfTrue="1">
      <formula>$B529=""</formula>
    </cfRule>
  </conditionalFormatting>
  <conditionalFormatting sqref="J533:M533">
    <cfRule type="expression" dxfId="13158" priority="13075" stopIfTrue="1">
      <formula>$B533=""</formula>
    </cfRule>
  </conditionalFormatting>
  <conditionalFormatting sqref="I522:I569">
    <cfRule type="expression" dxfId="13157" priority="13074" stopIfTrue="1">
      <formula>$B522=""</formula>
    </cfRule>
  </conditionalFormatting>
  <conditionalFormatting sqref="I522:I569">
    <cfRule type="expression" dxfId="13156" priority="13073" stopIfTrue="1">
      <formula>$B522=""</formula>
    </cfRule>
  </conditionalFormatting>
  <conditionalFormatting sqref="I522:I569">
    <cfRule type="expression" dxfId="13155" priority="13072" stopIfTrue="1">
      <formula>$B522=""</formula>
    </cfRule>
  </conditionalFormatting>
  <conditionalFormatting sqref="I522:I569">
    <cfRule type="expression" dxfId="13154" priority="13071" stopIfTrue="1">
      <formula>$B522=""</formula>
    </cfRule>
  </conditionalFormatting>
  <conditionalFormatting sqref="I522:I569">
    <cfRule type="expression" dxfId="13153" priority="13070" stopIfTrue="1">
      <formula>$B522=""</formula>
    </cfRule>
  </conditionalFormatting>
  <conditionalFormatting sqref="I529:I531">
    <cfRule type="expression" dxfId="13152" priority="13069" stopIfTrue="1">
      <formula>$B529=""</formula>
    </cfRule>
  </conditionalFormatting>
  <conditionalFormatting sqref="I529:I531">
    <cfRule type="expression" dxfId="13151" priority="13068" stopIfTrue="1">
      <formula>$B529=""</formula>
    </cfRule>
  </conditionalFormatting>
  <conditionalFormatting sqref="I529:I531">
    <cfRule type="expression" dxfId="13150" priority="13067" stopIfTrue="1">
      <formula>$B529=""</formula>
    </cfRule>
  </conditionalFormatting>
  <conditionalFormatting sqref="I522:I569">
    <cfRule type="expression" dxfId="13149" priority="13066" stopIfTrue="1">
      <formula>$B522=""</formula>
    </cfRule>
  </conditionalFormatting>
  <conditionalFormatting sqref="I522:I569">
    <cfRule type="expression" dxfId="13148" priority="13065" stopIfTrue="1">
      <formula>$B522=""</formula>
    </cfRule>
  </conditionalFormatting>
  <conditionalFormatting sqref="I522:I569">
    <cfRule type="expression" dxfId="13147" priority="13064" stopIfTrue="1">
      <formula>$B522=""</formula>
    </cfRule>
  </conditionalFormatting>
  <conditionalFormatting sqref="I522:I569">
    <cfRule type="expression" dxfId="13146" priority="13063" stopIfTrue="1">
      <formula>$B522=""</formula>
    </cfRule>
  </conditionalFormatting>
  <conditionalFormatting sqref="I522:I569">
    <cfRule type="expression" dxfId="13145" priority="13062" stopIfTrue="1">
      <formula>$B522=""</formula>
    </cfRule>
  </conditionalFormatting>
  <conditionalFormatting sqref="I522:I569">
    <cfRule type="expression" dxfId="13144" priority="13061" stopIfTrue="1">
      <formula>$B522=""</formula>
    </cfRule>
  </conditionalFormatting>
  <conditionalFormatting sqref="I522:I569">
    <cfRule type="expression" dxfId="13143" priority="13060" stopIfTrue="1">
      <formula>$B522=""</formula>
    </cfRule>
  </conditionalFormatting>
  <conditionalFormatting sqref="I522:I569">
    <cfRule type="expression" dxfId="13142" priority="13059" stopIfTrue="1">
      <formula>$B522=""</formula>
    </cfRule>
  </conditionalFormatting>
  <conditionalFormatting sqref="I520">
    <cfRule type="expression" dxfId="13141" priority="13058" stopIfTrue="1">
      <formula>$B520=""</formula>
    </cfRule>
  </conditionalFormatting>
  <conditionalFormatting sqref="I520">
    <cfRule type="expression" dxfId="13140" priority="13057" stopIfTrue="1">
      <formula>$B520=""</formula>
    </cfRule>
  </conditionalFormatting>
  <conditionalFormatting sqref="I520">
    <cfRule type="expression" dxfId="13139" priority="13056" stopIfTrue="1">
      <formula>$B520=""</formula>
    </cfRule>
  </conditionalFormatting>
  <conditionalFormatting sqref="D520:H520">
    <cfRule type="expression" dxfId="13138" priority="13055" stopIfTrue="1">
      <formula>$B520=""</formula>
    </cfRule>
  </conditionalFormatting>
  <conditionalFormatting sqref="J520:M520">
    <cfRule type="expression" dxfId="13137" priority="13054" stopIfTrue="1">
      <formula>$B520=""</formula>
    </cfRule>
  </conditionalFormatting>
  <conditionalFormatting sqref="I520">
    <cfRule type="expression" dxfId="13136" priority="13053" stopIfTrue="1">
      <formula>$B520=""</formula>
    </cfRule>
  </conditionalFormatting>
  <conditionalFormatting sqref="I520">
    <cfRule type="expression" dxfId="13135" priority="13052" stopIfTrue="1">
      <formula>$B520=""</formula>
    </cfRule>
  </conditionalFormatting>
  <conditionalFormatting sqref="J520:M520">
    <cfRule type="expression" dxfId="13134" priority="13051" stopIfTrue="1">
      <formula>$B520=""</formula>
    </cfRule>
  </conditionalFormatting>
  <conditionalFormatting sqref="J521:M522">
    <cfRule type="expression" dxfId="13133" priority="13050" stopIfTrue="1">
      <formula>$B521=""</formula>
    </cfRule>
  </conditionalFormatting>
  <conditionalFormatting sqref="J520:M520">
    <cfRule type="expression" dxfId="13132" priority="13049" stopIfTrue="1">
      <formula>$B520=""</formula>
    </cfRule>
  </conditionalFormatting>
  <conditionalFormatting sqref="J521:M521">
    <cfRule type="expression" dxfId="13131" priority="13048" stopIfTrue="1">
      <formula>$B521=""</formula>
    </cfRule>
  </conditionalFormatting>
  <conditionalFormatting sqref="I522">
    <cfRule type="expression" dxfId="13130" priority="13047" stopIfTrue="1">
      <formula>$B522=""</formula>
    </cfRule>
  </conditionalFormatting>
  <conditionalFormatting sqref="I522">
    <cfRule type="expression" dxfId="13129" priority="13046" stopIfTrue="1">
      <formula>$B522=""</formula>
    </cfRule>
  </conditionalFormatting>
  <conditionalFormatting sqref="I522">
    <cfRule type="expression" dxfId="13128" priority="13045" stopIfTrue="1">
      <formula>$B522=""</formula>
    </cfRule>
  </conditionalFormatting>
  <conditionalFormatting sqref="D522:H522">
    <cfRule type="expression" dxfId="13127" priority="13044" stopIfTrue="1">
      <formula>$B522=""</formula>
    </cfRule>
  </conditionalFormatting>
  <conditionalFormatting sqref="J522:M522">
    <cfRule type="expression" dxfId="13126" priority="13043" stopIfTrue="1">
      <formula>$B522=""</formula>
    </cfRule>
  </conditionalFormatting>
  <conditionalFormatting sqref="I522">
    <cfRule type="expression" dxfId="13125" priority="13042" stopIfTrue="1">
      <formula>$B522=""</formula>
    </cfRule>
  </conditionalFormatting>
  <conditionalFormatting sqref="I522">
    <cfRule type="expression" dxfId="13124" priority="13041" stopIfTrue="1">
      <formula>$B522=""</formula>
    </cfRule>
  </conditionalFormatting>
  <conditionalFormatting sqref="I522:I527">
    <cfRule type="expression" dxfId="13123" priority="13040" stopIfTrue="1">
      <formula>$B522=""</formula>
    </cfRule>
  </conditionalFormatting>
  <conditionalFormatting sqref="I522:I527">
    <cfRule type="expression" dxfId="13122" priority="13039" stopIfTrue="1">
      <formula>$B522=""</formula>
    </cfRule>
  </conditionalFormatting>
  <conditionalFormatting sqref="I522:I527">
    <cfRule type="expression" dxfId="13121" priority="13038" stopIfTrue="1">
      <formula>$B522=""</formula>
    </cfRule>
  </conditionalFormatting>
  <conditionalFormatting sqref="I522:I527">
    <cfRule type="expression" dxfId="13120" priority="13037" stopIfTrue="1">
      <formula>$B522=""</formula>
    </cfRule>
  </conditionalFormatting>
  <conditionalFormatting sqref="I522:I527">
    <cfRule type="expression" dxfId="13119" priority="13036" stopIfTrue="1">
      <formula>$B522=""</formula>
    </cfRule>
  </conditionalFormatting>
  <conditionalFormatting sqref="I522:I527">
    <cfRule type="expression" dxfId="13118" priority="13035" stopIfTrue="1">
      <formula>$B522=""</formula>
    </cfRule>
  </conditionalFormatting>
  <conditionalFormatting sqref="I522:I527">
    <cfRule type="expression" dxfId="13117" priority="13034" stopIfTrue="1">
      <formula>$B522=""</formula>
    </cfRule>
  </conditionalFormatting>
  <conditionalFormatting sqref="I522:I527">
    <cfRule type="expression" dxfId="13116" priority="13033" stopIfTrue="1">
      <formula>$B522=""</formula>
    </cfRule>
  </conditionalFormatting>
  <conditionalFormatting sqref="I522:I527">
    <cfRule type="expression" dxfId="13115" priority="13032" stopIfTrue="1">
      <formula>$B522=""</formula>
    </cfRule>
  </conditionalFormatting>
  <conditionalFormatting sqref="I522:I527">
    <cfRule type="expression" dxfId="13114" priority="13031" stopIfTrue="1">
      <formula>$B522=""</formula>
    </cfRule>
  </conditionalFormatting>
  <conditionalFormatting sqref="I522:I527">
    <cfRule type="expression" dxfId="13113" priority="13030" stopIfTrue="1">
      <formula>$B522=""</formula>
    </cfRule>
  </conditionalFormatting>
  <conditionalFormatting sqref="I522:I527">
    <cfRule type="expression" dxfId="13112" priority="13029" stopIfTrue="1">
      <formula>$B522=""</formula>
    </cfRule>
  </conditionalFormatting>
  <conditionalFormatting sqref="I522:I527">
    <cfRule type="expression" dxfId="13111" priority="13028" stopIfTrue="1">
      <formula>$B522=""</formula>
    </cfRule>
  </conditionalFormatting>
  <conditionalFormatting sqref="I522:I527">
    <cfRule type="expression" dxfId="13110" priority="13027" stopIfTrue="1">
      <formula>$B522=""</formula>
    </cfRule>
  </conditionalFormatting>
  <conditionalFormatting sqref="I522:I527">
    <cfRule type="expression" dxfId="13109" priority="13026" stopIfTrue="1">
      <formula>$B522=""</formula>
    </cfRule>
  </conditionalFormatting>
  <conditionalFormatting sqref="I522:I527">
    <cfRule type="expression" dxfId="13108" priority="13025" stopIfTrue="1">
      <formula>$B522=""</formula>
    </cfRule>
  </conditionalFormatting>
  <conditionalFormatting sqref="I522:I527">
    <cfRule type="expression" dxfId="13107" priority="13024" stopIfTrue="1">
      <formula>$B522=""</formula>
    </cfRule>
  </conditionalFormatting>
  <conditionalFormatting sqref="I522:I527">
    <cfRule type="expression" dxfId="13106" priority="13023" stopIfTrue="1">
      <formula>$B522=""</formula>
    </cfRule>
  </conditionalFormatting>
  <conditionalFormatting sqref="I522:I527">
    <cfRule type="expression" dxfId="13105" priority="13022" stopIfTrue="1">
      <formula>$B522=""</formula>
    </cfRule>
  </conditionalFormatting>
  <conditionalFormatting sqref="D524:H533">
    <cfRule type="expression" dxfId="13104" priority="13021" stopIfTrue="1">
      <formula>$B524=""</formula>
    </cfRule>
  </conditionalFormatting>
  <conditionalFormatting sqref="I522:I569">
    <cfRule type="expression" dxfId="13103" priority="13020" stopIfTrue="1">
      <formula>$B522=""</formula>
    </cfRule>
  </conditionalFormatting>
  <conditionalFormatting sqref="I522:I569">
    <cfRule type="expression" dxfId="13102" priority="13019" stopIfTrue="1">
      <formula>$B522=""</formula>
    </cfRule>
  </conditionalFormatting>
  <conditionalFormatting sqref="I522:I569">
    <cfRule type="expression" dxfId="13101" priority="13018" stopIfTrue="1">
      <formula>$B522=""</formula>
    </cfRule>
  </conditionalFormatting>
  <conditionalFormatting sqref="J522:M528">
    <cfRule type="expression" dxfId="13100" priority="13017" stopIfTrue="1">
      <formula>$B522=""</formula>
    </cfRule>
  </conditionalFormatting>
  <conditionalFormatting sqref="D522:M528 I529:I569">
    <cfRule type="expression" dxfId="13099" priority="13016" stopIfTrue="1">
      <formula>$B522=""</formula>
    </cfRule>
  </conditionalFormatting>
  <conditionalFormatting sqref="D522:M528 I529:I569">
    <cfRule type="expression" dxfId="13098" priority="13015" stopIfTrue="1">
      <formula>$B522=""</formula>
    </cfRule>
  </conditionalFormatting>
  <conditionalFormatting sqref="I522:I569">
    <cfRule type="expression" dxfId="13097" priority="13014" stopIfTrue="1">
      <formula>$B522=""</formula>
    </cfRule>
  </conditionalFormatting>
  <conditionalFormatting sqref="D522:H522">
    <cfRule type="expression" dxfId="13096" priority="13013" stopIfTrue="1">
      <formula>$B522=""</formula>
    </cfRule>
  </conditionalFormatting>
  <conditionalFormatting sqref="D523:H527">
    <cfRule type="expression" dxfId="13095" priority="13012" stopIfTrue="1">
      <formula>$B523=""</formula>
    </cfRule>
  </conditionalFormatting>
  <conditionalFormatting sqref="J522:M525">
    <cfRule type="expression" dxfId="13094" priority="13011" stopIfTrue="1">
      <formula>$B522=""</formula>
    </cfRule>
  </conditionalFormatting>
  <conditionalFormatting sqref="J526:M527">
    <cfRule type="expression" dxfId="13093" priority="13010" stopIfTrue="1">
      <formula>$B526=""</formula>
    </cfRule>
  </conditionalFormatting>
  <conditionalFormatting sqref="D528:H528">
    <cfRule type="expression" dxfId="13092" priority="13009" stopIfTrue="1">
      <formula>$B528=""</formula>
    </cfRule>
  </conditionalFormatting>
  <conditionalFormatting sqref="J528:M528">
    <cfRule type="expression" dxfId="13091" priority="13008" stopIfTrue="1">
      <formula>$B528=""</formula>
    </cfRule>
  </conditionalFormatting>
  <conditionalFormatting sqref="D522:H523">
    <cfRule type="expression" dxfId="13090" priority="13007" stopIfTrue="1">
      <formula>$B522=""</formula>
    </cfRule>
  </conditionalFormatting>
  <conditionalFormatting sqref="J522:M525">
    <cfRule type="expression" dxfId="13089" priority="13006" stopIfTrue="1">
      <formula>$B522=""</formula>
    </cfRule>
  </conditionalFormatting>
  <conditionalFormatting sqref="J526:M526">
    <cfRule type="expression" dxfId="13088" priority="13005" stopIfTrue="1">
      <formula>$B526=""</formula>
    </cfRule>
  </conditionalFormatting>
  <conditionalFormatting sqref="I527">
    <cfRule type="expression" dxfId="13087" priority="13004" stopIfTrue="1">
      <formula>$B527=""</formula>
    </cfRule>
  </conditionalFormatting>
  <conditionalFormatting sqref="I527">
    <cfRule type="expression" dxfId="13086" priority="13003" stopIfTrue="1">
      <formula>$B527=""</formula>
    </cfRule>
  </conditionalFormatting>
  <conditionalFormatting sqref="I527">
    <cfRule type="expression" dxfId="13085" priority="13002" stopIfTrue="1">
      <formula>$B527=""</formula>
    </cfRule>
  </conditionalFormatting>
  <conditionalFormatting sqref="D527:H528">
    <cfRule type="expression" dxfId="13084" priority="13001" stopIfTrue="1">
      <formula>$B527=""</formula>
    </cfRule>
  </conditionalFormatting>
  <conditionalFormatting sqref="J527:M528">
    <cfRule type="expression" dxfId="13083" priority="13000" stopIfTrue="1">
      <formula>$B527=""</formula>
    </cfRule>
  </conditionalFormatting>
  <conditionalFormatting sqref="I527">
    <cfRule type="expression" dxfId="13082" priority="12999" stopIfTrue="1">
      <formula>$B527=""</formula>
    </cfRule>
  </conditionalFormatting>
  <conditionalFormatting sqref="I527">
    <cfRule type="expression" dxfId="13081" priority="12998" stopIfTrue="1">
      <formula>$B527=""</formula>
    </cfRule>
  </conditionalFormatting>
  <conditionalFormatting sqref="J528:M533">
    <cfRule type="expression" dxfId="13080" priority="12997" stopIfTrue="1">
      <formula>$B528=""</formula>
    </cfRule>
  </conditionalFormatting>
  <conditionalFormatting sqref="D528:M534 I534:I569">
    <cfRule type="expression" dxfId="13079" priority="12996" stopIfTrue="1">
      <formula>$B528=""</formula>
    </cfRule>
  </conditionalFormatting>
  <conditionalFormatting sqref="D528:M534 I534:I569">
    <cfRule type="expression" dxfId="13078" priority="12995" stopIfTrue="1">
      <formula>$B528=""</formula>
    </cfRule>
  </conditionalFormatting>
  <conditionalFormatting sqref="I528:I569">
    <cfRule type="expression" dxfId="13077" priority="12994" stopIfTrue="1">
      <formula>$B528=""</formula>
    </cfRule>
  </conditionalFormatting>
  <conditionalFormatting sqref="D528:H529">
    <cfRule type="expression" dxfId="13076" priority="12993" stopIfTrue="1">
      <formula>$B528=""</formula>
    </cfRule>
  </conditionalFormatting>
  <conditionalFormatting sqref="D530:H533">
    <cfRule type="expression" dxfId="13075" priority="12992" stopIfTrue="1">
      <formula>$B530=""</formula>
    </cfRule>
  </conditionalFormatting>
  <conditionalFormatting sqref="J528:M532">
    <cfRule type="expression" dxfId="13074" priority="12991" stopIfTrue="1">
      <formula>$B528=""</formula>
    </cfRule>
  </conditionalFormatting>
  <conditionalFormatting sqref="J533:M533">
    <cfRule type="expression" dxfId="13073" priority="12990" stopIfTrue="1">
      <formula>$B533=""</formula>
    </cfRule>
  </conditionalFormatting>
  <conditionalFormatting sqref="D529:H530">
    <cfRule type="expression" dxfId="13072" priority="12989" stopIfTrue="1">
      <formula>$B529=""</formula>
    </cfRule>
  </conditionalFormatting>
  <conditionalFormatting sqref="J529:M532">
    <cfRule type="expression" dxfId="13071" priority="12988" stopIfTrue="1">
      <formula>$B529=""</formula>
    </cfRule>
  </conditionalFormatting>
  <conditionalFormatting sqref="J533:M533">
    <cfRule type="expression" dxfId="13070" priority="12987" stopIfTrue="1">
      <formula>$B533=""</formula>
    </cfRule>
  </conditionalFormatting>
  <conditionalFormatting sqref="I522:I569">
    <cfRule type="expression" dxfId="13069" priority="12986" stopIfTrue="1">
      <formula>$B522=""</formula>
    </cfRule>
  </conditionalFormatting>
  <conditionalFormatting sqref="I522:I569">
    <cfRule type="expression" dxfId="13068" priority="12985" stopIfTrue="1">
      <formula>$B522=""</formula>
    </cfRule>
  </conditionalFormatting>
  <conditionalFormatting sqref="I522:I569">
    <cfRule type="expression" dxfId="13067" priority="12984" stopIfTrue="1">
      <formula>$B522=""</formula>
    </cfRule>
  </conditionalFormatting>
  <conditionalFormatting sqref="I522:I569">
    <cfRule type="expression" dxfId="13066" priority="12983" stopIfTrue="1">
      <formula>$B522=""</formula>
    </cfRule>
  </conditionalFormatting>
  <conditionalFormatting sqref="I522:I569">
    <cfRule type="expression" dxfId="13065" priority="12982" stopIfTrue="1">
      <formula>$B522=""</formula>
    </cfRule>
  </conditionalFormatting>
  <conditionalFormatting sqref="I529:I531">
    <cfRule type="expression" dxfId="13064" priority="12981" stopIfTrue="1">
      <formula>$B529=""</formula>
    </cfRule>
  </conditionalFormatting>
  <conditionalFormatting sqref="I529:I531">
    <cfRule type="expression" dxfId="13063" priority="12980" stopIfTrue="1">
      <formula>$B529=""</formula>
    </cfRule>
  </conditionalFormatting>
  <conditionalFormatting sqref="I529:I531">
    <cfRule type="expression" dxfId="13062" priority="12979" stopIfTrue="1">
      <formula>$B529=""</formula>
    </cfRule>
  </conditionalFormatting>
  <conditionalFormatting sqref="I522:I569">
    <cfRule type="expression" dxfId="13061" priority="12978" stopIfTrue="1">
      <formula>$B522=""</formula>
    </cfRule>
  </conditionalFormatting>
  <conditionalFormatting sqref="I522:I569">
    <cfRule type="expression" dxfId="13060" priority="12977" stopIfTrue="1">
      <formula>$B522=""</formula>
    </cfRule>
  </conditionalFormatting>
  <conditionalFormatting sqref="I522:I569">
    <cfRule type="expression" dxfId="13059" priority="12976" stopIfTrue="1">
      <formula>$B522=""</formula>
    </cfRule>
  </conditionalFormatting>
  <conditionalFormatting sqref="I522:I569">
    <cfRule type="expression" dxfId="13058" priority="12975" stopIfTrue="1">
      <formula>$B522=""</formula>
    </cfRule>
  </conditionalFormatting>
  <conditionalFormatting sqref="I522:I569">
    <cfRule type="expression" dxfId="13057" priority="12974" stopIfTrue="1">
      <formula>$B522=""</formula>
    </cfRule>
  </conditionalFormatting>
  <conditionalFormatting sqref="I522:I569">
    <cfRule type="expression" dxfId="13056" priority="12973" stopIfTrue="1">
      <formula>$B522=""</formula>
    </cfRule>
  </conditionalFormatting>
  <conditionalFormatting sqref="I522:I569">
    <cfRule type="expression" dxfId="13055" priority="12972" stopIfTrue="1">
      <formula>$B522=""</formula>
    </cfRule>
  </conditionalFormatting>
  <conditionalFormatting sqref="I522:I569">
    <cfRule type="expression" dxfId="13054" priority="12971" stopIfTrue="1">
      <formula>$B522=""</formula>
    </cfRule>
  </conditionalFormatting>
  <conditionalFormatting sqref="D533:H533">
    <cfRule type="expression" dxfId="13053" priority="12970" stopIfTrue="1">
      <formula>$B533=""</formula>
    </cfRule>
  </conditionalFormatting>
  <conditionalFormatting sqref="I533">
    <cfRule type="expression" dxfId="13052" priority="12969" stopIfTrue="1">
      <formula>$B533=""</formula>
    </cfRule>
  </conditionalFormatting>
  <conditionalFormatting sqref="I533">
    <cfRule type="expression" dxfId="13051" priority="12968" stopIfTrue="1">
      <formula>$B533=""</formula>
    </cfRule>
  </conditionalFormatting>
  <conditionalFormatting sqref="I533">
    <cfRule type="expression" dxfId="13050" priority="12967" stopIfTrue="1">
      <formula>$B533=""</formula>
    </cfRule>
  </conditionalFormatting>
  <conditionalFormatting sqref="J533:M533">
    <cfRule type="expression" dxfId="13049" priority="12966" stopIfTrue="1">
      <formula>$B533=""</formula>
    </cfRule>
  </conditionalFormatting>
  <conditionalFormatting sqref="D533:M533">
    <cfRule type="expression" dxfId="13048" priority="12965" stopIfTrue="1">
      <formula>$B533=""</formula>
    </cfRule>
  </conditionalFormatting>
  <conditionalFormatting sqref="D533:M533">
    <cfRule type="expression" dxfId="13047" priority="12964" stopIfTrue="1">
      <formula>$B533=""</formula>
    </cfRule>
  </conditionalFormatting>
  <conditionalFormatting sqref="I533">
    <cfRule type="expression" dxfId="13046" priority="12963" stopIfTrue="1">
      <formula>$B533=""</formula>
    </cfRule>
  </conditionalFormatting>
  <conditionalFormatting sqref="D533:H533">
    <cfRule type="expression" dxfId="13045" priority="12962" stopIfTrue="1">
      <formula>$B533=""</formula>
    </cfRule>
  </conditionalFormatting>
  <conditionalFormatting sqref="J533:M533">
    <cfRule type="expression" dxfId="13044" priority="12961" stopIfTrue="1">
      <formula>$B533=""</formula>
    </cfRule>
  </conditionalFormatting>
  <conditionalFormatting sqref="J533:M533">
    <cfRule type="expression" dxfId="13043" priority="12960" stopIfTrue="1">
      <formula>$B533=""</formula>
    </cfRule>
  </conditionalFormatting>
  <conditionalFormatting sqref="I533">
    <cfRule type="expression" dxfId="13042" priority="12959" stopIfTrue="1">
      <formula>$B533=""</formula>
    </cfRule>
  </conditionalFormatting>
  <conditionalFormatting sqref="I533">
    <cfRule type="expression" dxfId="13041" priority="12958" stopIfTrue="1">
      <formula>$B533=""</formula>
    </cfRule>
  </conditionalFormatting>
  <conditionalFormatting sqref="I533">
    <cfRule type="expression" dxfId="13040" priority="12957" stopIfTrue="1">
      <formula>$B533=""</formula>
    </cfRule>
  </conditionalFormatting>
  <conditionalFormatting sqref="I533">
    <cfRule type="expression" dxfId="13039" priority="12956" stopIfTrue="1">
      <formula>$B533=""</formula>
    </cfRule>
  </conditionalFormatting>
  <conditionalFormatting sqref="I533">
    <cfRule type="expression" dxfId="13038" priority="12955" stopIfTrue="1">
      <formula>$B533=""</formula>
    </cfRule>
  </conditionalFormatting>
  <conditionalFormatting sqref="I533">
    <cfRule type="expression" dxfId="13037" priority="12954" stopIfTrue="1">
      <formula>$B533=""</formula>
    </cfRule>
  </conditionalFormatting>
  <conditionalFormatting sqref="I533">
    <cfRule type="expression" dxfId="13036" priority="12953" stopIfTrue="1">
      <formula>$B533=""</formula>
    </cfRule>
  </conditionalFormatting>
  <conditionalFormatting sqref="I533">
    <cfRule type="expression" dxfId="13035" priority="12952" stopIfTrue="1">
      <formula>$B533=""</formula>
    </cfRule>
  </conditionalFormatting>
  <conditionalFormatting sqref="I533">
    <cfRule type="expression" dxfId="13034" priority="12951" stopIfTrue="1">
      <formula>$B533=""</formula>
    </cfRule>
  </conditionalFormatting>
  <conditionalFormatting sqref="I533">
    <cfRule type="expression" dxfId="13033" priority="12950" stopIfTrue="1">
      <formula>$B533=""</formula>
    </cfRule>
  </conditionalFormatting>
  <conditionalFormatting sqref="I533">
    <cfRule type="expression" dxfId="13032" priority="12949" stopIfTrue="1">
      <formula>$B533=""</formula>
    </cfRule>
  </conditionalFormatting>
  <conditionalFormatting sqref="I533">
    <cfRule type="expression" dxfId="13031" priority="12948" stopIfTrue="1">
      <formula>$B533=""</formula>
    </cfRule>
  </conditionalFormatting>
  <conditionalFormatting sqref="I533">
    <cfRule type="expression" dxfId="13030" priority="12947" stopIfTrue="1">
      <formula>$B533=""</formula>
    </cfRule>
  </conditionalFormatting>
  <conditionalFormatting sqref="I533">
    <cfRule type="expression" dxfId="13029" priority="12946" stopIfTrue="1">
      <formula>$B533=""</formula>
    </cfRule>
  </conditionalFormatting>
  <conditionalFormatting sqref="I533">
    <cfRule type="expression" dxfId="13028" priority="12945" stopIfTrue="1">
      <formula>$B533=""</formula>
    </cfRule>
  </conditionalFormatting>
  <conditionalFormatting sqref="I533">
    <cfRule type="expression" dxfId="13027" priority="12944" stopIfTrue="1">
      <formula>$B533=""</formula>
    </cfRule>
  </conditionalFormatting>
  <conditionalFormatting sqref="D533:H537">
    <cfRule type="expression" dxfId="13026" priority="12943" stopIfTrue="1">
      <formula>$B533=""</formula>
    </cfRule>
  </conditionalFormatting>
  <conditionalFormatting sqref="I533">
    <cfRule type="expression" dxfId="13025" priority="12942" stopIfTrue="1">
      <formula>$B533=""</formula>
    </cfRule>
  </conditionalFormatting>
  <conditionalFormatting sqref="I533">
    <cfRule type="expression" dxfId="13024" priority="12941" stopIfTrue="1">
      <formula>$B533=""</formula>
    </cfRule>
  </conditionalFormatting>
  <conditionalFormatting sqref="I533">
    <cfRule type="expression" dxfId="13023" priority="12940" stopIfTrue="1">
      <formula>$B533=""</formula>
    </cfRule>
  </conditionalFormatting>
  <conditionalFormatting sqref="J533:M537">
    <cfRule type="expression" dxfId="13022" priority="12939" stopIfTrue="1">
      <formula>$B533=""</formula>
    </cfRule>
  </conditionalFormatting>
  <conditionalFormatting sqref="D533:M537 I534:I569">
    <cfRule type="expression" dxfId="13021" priority="12938" stopIfTrue="1">
      <formula>$B533=""</formula>
    </cfRule>
  </conditionalFormatting>
  <conditionalFormatting sqref="D533:M537 I534:I569">
    <cfRule type="expression" dxfId="13020" priority="12937" stopIfTrue="1">
      <formula>$B533=""</formula>
    </cfRule>
  </conditionalFormatting>
  <conditionalFormatting sqref="I533:I569">
    <cfRule type="expression" dxfId="13019" priority="12936" stopIfTrue="1">
      <formula>$B533=""</formula>
    </cfRule>
  </conditionalFormatting>
  <conditionalFormatting sqref="D533:H537">
    <cfRule type="expression" dxfId="13018" priority="12935" stopIfTrue="1">
      <formula>$B533=""</formula>
    </cfRule>
  </conditionalFormatting>
  <conditionalFormatting sqref="J533:M534">
    <cfRule type="expression" dxfId="13017" priority="12934" stopIfTrue="1">
      <formula>$B533=""</formula>
    </cfRule>
  </conditionalFormatting>
  <conditionalFormatting sqref="J535:M536">
    <cfRule type="expression" dxfId="13016" priority="12933" stopIfTrue="1">
      <formula>$B535=""</formula>
    </cfRule>
  </conditionalFormatting>
  <conditionalFormatting sqref="J533:M534">
    <cfRule type="expression" dxfId="13015" priority="12932" stopIfTrue="1">
      <formula>$B533=""</formula>
    </cfRule>
  </conditionalFormatting>
  <conditionalFormatting sqref="J535:M535">
    <cfRule type="expression" dxfId="13014" priority="12931" stopIfTrue="1">
      <formula>$B535=""</formula>
    </cfRule>
  </conditionalFormatting>
  <conditionalFormatting sqref="I536">
    <cfRule type="expression" dxfId="13013" priority="12930" stopIfTrue="1">
      <formula>$B536=""</formula>
    </cfRule>
  </conditionalFormatting>
  <conditionalFormatting sqref="I536">
    <cfRule type="expression" dxfId="13012" priority="12929" stopIfTrue="1">
      <formula>$B536=""</formula>
    </cfRule>
  </conditionalFormatting>
  <conditionalFormatting sqref="I536">
    <cfRule type="expression" dxfId="13011" priority="12928" stopIfTrue="1">
      <formula>$B536=""</formula>
    </cfRule>
  </conditionalFormatting>
  <conditionalFormatting sqref="D536:H536">
    <cfRule type="expression" dxfId="13010" priority="12927" stopIfTrue="1">
      <formula>$B536=""</formula>
    </cfRule>
  </conditionalFormatting>
  <conditionalFormatting sqref="J536:M536">
    <cfRule type="expression" dxfId="13009" priority="12926" stopIfTrue="1">
      <formula>$B536=""</formula>
    </cfRule>
  </conditionalFormatting>
  <conditionalFormatting sqref="I536">
    <cfRule type="expression" dxfId="13008" priority="12925" stopIfTrue="1">
      <formula>$B536=""</formula>
    </cfRule>
  </conditionalFormatting>
  <conditionalFormatting sqref="I536">
    <cfRule type="expression" dxfId="13007" priority="12924" stopIfTrue="1">
      <formula>$B536=""</formula>
    </cfRule>
  </conditionalFormatting>
  <conditionalFormatting sqref="I533">
    <cfRule type="expression" dxfId="13006" priority="12923" stopIfTrue="1">
      <formula>$B533=""</formula>
    </cfRule>
  </conditionalFormatting>
  <conditionalFormatting sqref="I533">
    <cfRule type="expression" dxfId="13005" priority="12922" stopIfTrue="1">
      <formula>$B533=""</formula>
    </cfRule>
  </conditionalFormatting>
  <conditionalFormatting sqref="I533">
    <cfRule type="expression" dxfId="13004" priority="12921" stopIfTrue="1">
      <formula>$B533=""</formula>
    </cfRule>
  </conditionalFormatting>
  <conditionalFormatting sqref="I533">
    <cfRule type="expression" dxfId="13003" priority="12920" stopIfTrue="1">
      <formula>$B533=""</formula>
    </cfRule>
  </conditionalFormatting>
  <conditionalFormatting sqref="I533">
    <cfRule type="expression" dxfId="13002" priority="12919" stopIfTrue="1">
      <formula>$B533=""</formula>
    </cfRule>
  </conditionalFormatting>
  <conditionalFormatting sqref="I533">
    <cfRule type="expression" dxfId="13001" priority="12918" stopIfTrue="1">
      <formula>$B533=""</formula>
    </cfRule>
  </conditionalFormatting>
  <conditionalFormatting sqref="I533">
    <cfRule type="expression" dxfId="13000" priority="12917" stopIfTrue="1">
      <formula>$B533=""</formula>
    </cfRule>
  </conditionalFormatting>
  <conditionalFormatting sqref="I533">
    <cfRule type="expression" dxfId="12999" priority="12916" stopIfTrue="1">
      <formula>$B533=""</formula>
    </cfRule>
  </conditionalFormatting>
  <conditionalFormatting sqref="I533">
    <cfRule type="expression" dxfId="12998" priority="12915" stopIfTrue="1">
      <formula>$B533=""</formula>
    </cfRule>
  </conditionalFormatting>
  <conditionalFormatting sqref="I533">
    <cfRule type="expression" dxfId="12997" priority="12914" stopIfTrue="1">
      <formula>$B533=""</formula>
    </cfRule>
  </conditionalFormatting>
  <conditionalFormatting sqref="I533">
    <cfRule type="expression" dxfId="12996" priority="12913" stopIfTrue="1">
      <formula>$B533=""</formula>
    </cfRule>
  </conditionalFormatting>
  <conditionalFormatting sqref="I533">
    <cfRule type="expression" dxfId="12995" priority="12912" stopIfTrue="1">
      <formula>$B533=""</formula>
    </cfRule>
  </conditionalFormatting>
  <conditionalFormatting sqref="I533">
    <cfRule type="expression" dxfId="12994" priority="12911" stopIfTrue="1">
      <formula>$B533=""</formula>
    </cfRule>
  </conditionalFormatting>
  <conditionalFormatting sqref="I533">
    <cfRule type="expression" dxfId="12993" priority="12910" stopIfTrue="1">
      <formula>$B533=""</formula>
    </cfRule>
  </conditionalFormatting>
  <conditionalFormatting sqref="I533">
    <cfRule type="expression" dxfId="12992" priority="12909" stopIfTrue="1">
      <formula>$B533=""</formula>
    </cfRule>
  </conditionalFormatting>
  <conditionalFormatting sqref="I533">
    <cfRule type="expression" dxfId="12991" priority="12908" stopIfTrue="1">
      <formula>$B533=""</formula>
    </cfRule>
  </conditionalFormatting>
  <conditionalFormatting sqref="J536:M536">
    <cfRule type="expression" dxfId="12990" priority="12907" stopIfTrue="1">
      <formula>$B536=""</formula>
    </cfRule>
  </conditionalFormatting>
  <conditionalFormatting sqref="J537:M537">
    <cfRule type="expression" dxfId="12989" priority="12906" stopIfTrue="1">
      <formula>$B537=""</formula>
    </cfRule>
  </conditionalFormatting>
  <conditionalFormatting sqref="J536:M536">
    <cfRule type="expression" dxfId="12988" priority="12905" stopIfTrue="1">
      <formula>$B536=""</formula>
    </cfRule>
  </conditionalFormatting>
  <conditionalFormatting sqref="J537:M537">
    <cfRule type="expression" dxfId="12987" priority="12904" stopIfTrue="1">
      <formula>$B537=""</formula>
    </cfRule>
  </conditionalFormatting>
  <conditionalFormatting sqref="I537:I539">
    <cfRule type="expression" dxfId="12986" priority="12903" stopIfTrue="1">
      <formula>$B537=""</formula>
    </cfRule>
  </conditionalFormatting>
  <conditionalFormatting sqref="I537:I539">
    <cfRule type="expression" dxfId="12985" priority="12902" stopIfTrue="1">
      <formula>$B537=""</formula>
    </cfRule>
  </conditionalFormatting>
  <conditionalFormatting sqref="I537:I539">
    <cfRule type="expression" dxfId="12984" priority="12901" stopIfTrue="1">
      <formula>$B537=""</formula>
    </cfRule>
  </conditionalFormatting>
  <conditionalFormatting sqref="I537:I539">
    <cfRule type="expression" dxfId="12983" priority="12900" stopIfTrue="1">
      <formula>$B537=""</formula>
    </cfRule>
  </conditionalFormatting>
  <conditionalFormatting sqref="I537:I539">
    <cfRule type="expression" dxfId="12982" priority="12899" stopIfTrue="1">
      <formula>$B537=""</formula>
    </cfRule>
  </conditionalFormatting>
  <conditionalFormatting sqref="I537:I539">
    <cfRule type="expression" dxfId="12981" priority="12898" stopIfTrue="1">
      <formula>$B537=""</formula>
    </cfRule>
  </conditionalFormatting>
  <conditionalFormatting sqref="I537:I539">
    <cfRule type="expression" dxfId="12980" priority="12897" stopIfTrue="1">
      <formula>$B537=""</formula>
    </cfRule>
  </conditionalFormatting>
  <conditionalFormatting sqref="I537:I539">
    <cfRule type="expression" dxfId="12979" priority="12896" stopIfTrue="1">
      <formula>$B537=""</formula>
    </cfRule>
  </conditionalFormatting>
  <conditionalFormatting sqref="I537:I539">
    <cfRule type="expression" dxfId="12978" priority="12895" stopIfTrue="1">
      <formula>$B537=""</formula>
    </cfRule>
  </conditionalFormatting>
  <conditionalFormatting sqref="I537:I539">
    <cfRule type="expression" dxfId="12977" priority="12894" stopIfTrue="1">
      <formula>$B537=""</formula>
    </cfRule>
  </conditionalFormatting>
  <conditionalFormatting sqref="I537:I539">
    <cfRule type="expression" dxfId="12976" priority="12893" stopIfTrue="1">
      <formula>$B537=""</formula>
    </cfRule>
  </conditionalFormatting>
  <conditionalFormatting sqref="I537:I539">
    <cfRule type="expression" dxfId="12975" priority="12892" stopIfTrue="1">
      <formula>$B537=""</formula>
    </cfRule>
  </conditionalFormatting>
  <conditionalFormatting sqref="I537:I539">
    <cfRule type="expression" dxfId="12974" priority="12891" stopIfTrue="1">
      <formula>$B537=""</formula>
    </cfRule>
  </conditionalFormatting>
  <conditionalFormatting sqref="I537:I539">
    <cfRule type="expression" dxfId="12973" priority="12890" stopIfTrue="1">
      <formula>$B537=""</formula>
    </cfRule>
  </conditionalFormatting>
  <conditionalFormatting sqref="I537:I539">
    <cfRule type="expression" dxfId="12972" priority="12889" stopIfTrue="1">
      <formula>$B537=""</formula>
    </cfRule>
  </conditionalFormatting>
  <conditionalFormatting sqref="I537:I539">
    <cfRule type="expression" dxfId="12971" priority="12888" stopIfTrue="1">
      <formula>$B537=""</formula>
    </cfRule>
  </conditionalFormatting>
  <conditionalFormatting sqref="I537:I539">
    <cfRule type="expression" dxfId="12970" priority="12887" stopIfTrue="1">
      <formula>$B537=""</formula>
    </cfRule>
  </conditionalFormatting>
  <conditionalFormatting sqref="I537:I539">
    <cfRule type="expression" dxfId="12969" priority="12886" stopIfTrue="1">
      <formula>$B537=""</formula>
    </cfRule>
  </conditionalFormatting>
  <conditionalFormatting sqref="I537:I539">
    <cfRule type="expression" dxfId="12968" priority="12885" stopIfTrue="1">
      <formula>$B537=""</formula>
    </cfRule>
  </conditionalFormatting>
  <conditionalFormatting sqref="D539:H539">
    <cfRule type="expression" dxfId="12967" priority="12884" stopIfTrue="1">
      <formula>$B539=""</formula>
    </cfRule>
  </conditionalFormatting>
  <conditionalFormatting sqref="I537:I539">
    <cfRule type="expression" dxfId="12966" priority="12883" stopIfTrue="1">
      <formula>$B537=""</formula>
    </cfRule>
  </conditionalFormatting>
  <conditionalFormatting sqref="I537:I539">
    <cfRule type="expression" dxfId="12965" priority="12882" stopIfTrue="1">
      <formula>$B537=""</formula>
    </cfRule>
  </conditionalFormatting>
  <conditionalFormatting sqref="I537:I539">
    <cfRule type="expression" dxfId="12964" priority="12881" stopIfTrue="1">
      <formula>$B537=""</formula>
    </cfRule>
  </conditionalFormatting>
  <conditionalFormatting sqref="J537:M539">
    <cfRule type="expression" dxfId="12963" priority="12880" stopIfTrue="1">
      <formula>$B537=""</formula>
    </cfRule>
  </conditionalFormatting>
  <conditionalFormatting sqref="D537:M539">
    <cfRule type="expression" dxfId="12962" priority="12879" stopIfTrue="1">
      <formula>$B537=""</formula>
    </cfRule>
  </conditionalFormatting>
  <conditionalFormatting sqref="D537:M539">
    <cfRule type="expression" dxfId="12961" priority="12878" stopIfTrue="1">
      <formula>$B537=""</formula>
    </cfRule>
  </conditionalFormatting>
  <conditionalFormatting sqref="I537:I539">
    <cfRule type="expression" dxfId="12960" priority="12877" stopIfTrue="1">
      <formula>$B537=""</formula>
    </cfRule>
  </conditionalFormatting>
  <conditionalFormatting sqref="D537:H537">
    <cfRule type="expression" dxfId="12959" priority="12876" stopIfTrue="1">
      <formula>$B537=""</formula>
    </cfRule>
  </conditionalFormatting>
  <conditionalFormatting sqref="D538:H539">
    <cfRule type="expression" dxfId="12958" priority="12875" stopIfTrue="1">
      <formula>$B538=""</formula>
    </cfRule>
  </conditionalFormatting>
  <conditionalFormatting sqref="J537:M539">
    <cfRule type="expression" dxfId="12957" priority="12874" stopIfTrue="1">
      <formula>$B537=""</formula>
    </cfRule>
  </conditionalFormatting>
  <conditionalFormatting sqref="D537:H538">
    <cfRule type="expression" dxfId="12956" priority="12873" stopIfTrue="1">
      <formula>$B537=""</formula>
    </cfRule>
  </conditionalFormatting>
  <conditionalFormatting sqref="J537:M539">
    <cfRule type="expression" dxfId="12955" priority="12872" stopIfTrue="1">
      <formula>$B537=""</formula>
    </cfRule>
  </conditionalFormatting>
  <conditionalFormatting sqref="I537:I539">
    <cfRule type="expression" dxfId="12954" priority="12871" stopIfTrue="1">
      <formula>$B537=""</formula>
    </cfRule>
  </conditionalFormatting>
  <conditionalFormatting sqref="I537:I539">
    <cfRule type="expression" dxfId="12953" priority="12870" stopIfTrue="1">
      <formula>$B537=""</formula>
    </cfRule>
  </conditionalFormatting>
  <conditionalFormatting sqref="I537:I539">
    <cfRule type="expression" dxfId="12952" priority="12869" stopIfTrue="1">
      <formula>$B537=""</formula>
    </cfRule>
  </conditionalFormatting>
  <conditionalFormatting sqref="I537:I539">
    <cfRule type="expression" dxfId="12951" priority="12868" stopIfTrue="1">
      <formula>$B537=""</formula>
    </cfRule>
  </conditionalFormatting>
  <conditionalFormatting sqref="I537:I539">
    <cfRule type="expression" dxfId="12950" priority="12867" stopIfTrue="1">
      <formula>$B537=""</formula>
    </cfRule>
  </conditionalFormatting>
  <conditionalFormatting sqref="I537:I539">
    <cfRule type="expression" dxfId="12949" priority="12866" stopIfTrue="1">
      <formula>$B537=""</formula>
    </cfRule>
  </conditionalFormatting>
  <conditionalFormatting sqref="I537:I539">
    <cfRule type="expression" dxfId="12948" priority="12865" stopIfTrue="1">
      <formula>$B537=""</formula>
    </cfRule>
  </conditionalFormatting>
  <conditionalFormatting sqref="I537:I539">
    <cfRule type="expression" dxfId="12947" priority="12864" stopIfTrue="1">
      <formula>$B537=""</formula>
    </cfRule>
  </conditionalFormatting>
  <conditionalFormatting sqref="I537:I539">
    <cfRule type="expression" dxfId="12946" priority="12863" stopIfTrue="1">
      <formula>$B537=""</formula>
    </cfRule>
  </conditionalFormatting>
  <conditionalFormatting sqref="I537:I539">
    <cfRule type="expression" dxfId="12945" priority="12862" stopIfTrue="1">
      <formula>$B537=""</formula>
    </cfRule>
  </conditionalFormatting>
  <conditionalFormatting sqref="I537:I539">
    <cfRule type="expression" dxfId="12944" priority="12861" stopIfTrue="1">
      <formula>$B537=""</formula>
    </cfRule>
  </conditionalFormatting>
  <conditionalFormatting sqref="I537:I539">
    <cfRule type="expression" dxfId="12943" priority="12860" stopIfTrue="1">
      <formula>$B537=""</formula>
    </cfRule>
  </conditionalFormatting>
  <conditionalFormatting sqref="I537:I539">
    <cfRule type="expression" dxfId="12942" priority="12859" stopIfTrue="1">
      <formula>$B537=""</formula>
    </cfRule>
  </conditionalFormatting>
  <conditionalFormatting sqref="I520:I525">
    <cfRule type="expression" dxfId="12941" priority="12858" stopIfTrue="1">
      <formula>$B520=""</formula>
    </cfRule>
  </conditionalFormatting>
  <conditionalFormatting sqref="K520:K521">
    <cfRule type="expression" dxfId="12940" priority="12857" stopIfTrue="1">
      <formula>$B520=""</formula>
    </cfRule>
  </conditionalFormatting>
  <conditionalFormatting sqref="K520:K521">
    <cfRule type="expression" dxfId="12939" priority="12856" stopIfTrue="1">
      <formula>$B520=""</formula>
    </cfRule>
  </conditionalFormatting>
  <conditionalFormatting sqref="K520:K521">
    <cfRule type="expression" dxfId="12938" priority="12855" stopIfTrue="1">
      <formula>$B520=""</formula>
    </cfRule>
  </conditionalFormatting>
  <conditionalFormatting sqref="K520:K521">
    <cfRule type="expression" dxfId="12937" priority="12854" stopIfTrue="1">
      <formula>$B520=""</formula>
    </cfRule>
  </conditionalFormatting>
  <conditionalFormatting sqref="K520:K521">
    <cfRule type="expression" dxfId="12936" priority="12853" stopIfTrue="1">
      <formula>$B520=""</formula>
    </cfRule>
  </conditionalFormatting>
  <conditionalFormatting sqref="K520:K521">
    <cfRule type="expression" dxfId="12935" priority="12852" stopIfTrue="1">
      <formula>$B520=""</formula>
    </cfRule>
  </conditionalFormatting>
  <conditionalFormatting sqref="K520:K521">
    <cfRule type="expression" dxfId="12934" priority="12851" stopIfTrue="1">
      <formula>$B520=""</formula>
    </cfRule>
  </conditionalFormatting>
  <conditionalFormatting sqref="K520:K521">
    <cfRule type="expression" dxfId="12933" priority="12850" stopIfTrue="1">
      <formula>$B520=""</formula>
    </cfRule>
  </conditionalFormatting>
  <conditionalFormatting sqref="K520:K521">
    <cfRule type="expression" dxfId="12932" priority="12849" stopIfTrue="1">
      <formula>$B520=""</formula>
    </cfRule>
  </conditionalFormatting>
  <conditionalFormatting sqref="K520:K521">
    <cfRule type="expression" dxfId="12931" priority="12848" stopIfTrue="1">
      <formula>$B520=""</formula>
    </cfRule>
  </conditionalFormatting>
  <conditionalFormatting sqref="K520:K521">
    <cfRule type="expression" dxfId="12930" priority="12847" stopIfTrue="1">
      <formula>$B520=""</formula>
    </cfRule>
  </conditionalFormatting>
  <conditionalFormatting sqref="K520:K521 I520:I525">
    <cfRule type="expression" dxfId="12929" priority="12846" stopIfTrue="1">
      <formula>$B520=""</formula>
    </cfRule>
  </conditionalFormatting>
  <conditionalFormatting sqref="K520:K521 I520:I525">
    <cfRule type="expression" dxfId="12928" priority="12845" stopIfTrue="1">
      <formula>$B520=""</formula>
    </cfRule>
  </conditionalFormatting>
  <conditionalFormatting sqref="I520:I525">
    <cfRule type="expression" dxfId="12927" priority="12844" stopIfTrue="1">
      <formula>$B520=""</formula>
    </cfRule>
  </conditionalFormatting>
  <conditionalFormatting sqref="K520:K521">
    <cfRule type="expression" dxfId="12926" priority="12843" stopIfTrue="1">
      <formula>$B520=""</formula>
    </cfRule>
  </conditionalFormatting>
  <conditionalFormatting sqref="K520:K521">
    <cfRule type="expression" dxfId="12925" priority="12842" stopIfTrue="1">
      <formula>$B520=""</formula>
    </cfRule>
  </conditionalFormatting>
  <conditionalFormatting sqref="K520:K521">
    <cfRule type="expression" dxfId="12924" priority="12841" stopIfTrue="1">
      <formula>$B520=""</formula>
    </cfRule>
  </conditionalFormatting>
  <conditionalFormatting sqref="K520:K521">
    <cfRule type="expression" dxfId="12923" priority="12840" stopIfTrue="1">
      <formula>$B520=""</formula>
    </cfRule>
  </conditionalFormatting>
  <conditionalFormatting sqref="I520:I525">
    <cfRule type="expression" dxfId="12922" priority="12839" stopIfTrue="1">
      <formula>$B520=""</formula>
    </cfRule>
  </conditionalFormatting>
  <conditionalFormatting sqref="I520:I525">
    <cfRule type="expression" dxfId="12921" priority="12838" stopIfTrue="1">
      <formula>$B520=""</formula>
    </cfRule>
  </conditionalFormatting>
  <conditionalFormatting sqref="I520:I525">
    <cfRule type="expression" dxfId="12920" priority="12837" stopIfTrue="1">
      <formula>$B520=""</formula>
    </cfRule>
  </conditionalFormatting>
  <conditionalFormatting sqref="I520:I525">
    <cfRule type="expression" dxfId="12919" priority="12836" stopIfTrue="1">
      <formula>$B520=""</formula>
    </cfRule>
  </conditionalFormatting>
  <conditionalFormatting sqref="I520:I525">
    <cfRule type="expression" dxfId="12918" priority="12835" stopIfTrue="1">
      <formula>$B520=""</formula>
    </cfRule>
  </conditionalFormatting>
  <conditionalFormatting sqref="I520:I525">
    <cfRule type="expression" dxfId="12917" priority="12834" stopIfTrue="1">
      <formula>$B520=""</formula>
    </cfRule>
  </conditionalFormatting>
  <conditionalFormatting sqref="I520:I525">
    <cfRule type="expression" dxfId="12916" priority="12833" stopIfTrue="1">
      <formula>$B520=""</formula>
    </cfRule>
  </conditionalFormatting>
  <conditionalFormatting sqref="I520:I525">
    <cfRule type="expression" dxfId="12915" priority="12832" stopIfTrue="1">
      <formula>$B520=""</formula>
    </cfRule>
  </conditionalFormatting>
  <conditionalFormatting sqref="I520:I525">
    <cfRule type="expression" dxfId="12914" priority="12831" stopIfTrue="1">
      <formula>$B520=""</formula>
    </cfRule>
  </conditionalFormatting>
  <conditionalFormatting sqref="I520:I525">
    <cfRule type="expression" dxfId="12913" priority="12830" stopIfTrue="1">
      <formula>$B520=""</formula>
    </cfRule>
  </conditionalFormatting>
  <conditionalFormatting sqref="I520:I525">
    <cfRule type="expression" dxfId="12912" priority="12829" stopIfTrue="1">
      <formula>$B520=""</formula>
    </cfRule>
  </conditionalFormatting>
  <conditionalFormatting sqref="I520:I525">
    <cfRule type="expression" dxfId="12911" priority="12828" stopIfTrue="1">
      <formula>$B520=""</formula>
    </cfRule>
  </conditionalFormatting>
  <conditionalFormatting sqref="I520:I525">
    <cfRule type="expression" dxfId="12910" priority="12827" stopIfTrue="1">
      <formula>$B520=""</formula>
    </cfRule>
  </conditionalFormatting>
  <conditionalFormatting sqref="I520:I525">
    <cfRule type="expression" dxfId="12909" priority="12826" stopIfTrue="1">
      <formula>$B520=""</formula>
    </cfRule>
  </conditionalFormatting>
  <conditionalFormatting sqref="I520:I525">
    <cfRule type="expression" dxfId="12908" priority="12825" stopIfTrue="1">
      <formula>$B520=""</formula>
    </cfRule>
  </conditionalFormatting>
  <conditionalFormatting sqref="I520:I525">
    <cfRule type="expression" dxfId="12907" priority="12824" stopIfTrue="1">
      <formula>$B520=""</formula>
    </cfRule>
  </conditionalFormatting>
  <conditionalFormatting sqref="I520:I525">
    <cfRule type="expression" dxfId="12906" priority="12823" stopIfTrue="1">
      <formula>$B520=""</formula>
    </cfRule>
  </conditionalFormatting>
  <conditionalFormatting sqref="I520:I525">
    <cfRule type="expression" dxfId="12905" priority="12822" stopIfTrue="1">
      <formula>$B520=""</formula>
    </cfRule>
  </conditionalFormatting>
  <conditionalFormatting sqref="I520:I525">
    <cfRule type="expression" dxfId="12904" priority="12821" stopIfTrue="1">
      <formula>$B520=""</formula>
    </cfRule>
  </conditionalFormatting>
  <conditionalFormatting sqref="D520:H521">
    <cfRule type="expression" dxfId="12903" priority="12820" stopIfTrue="1">
      <formula>$B520=""</formula>
    </cfRule>
  </conditionalFormatting>
  <conditionalFormatting sqref="I520:I525">
    <cfRule type="expression" dxfId="12902" priority="12819" stopIfTrue="1">
      <formula>$B520=""</formula>
    </cfRule>
  </conditionalFormatting>
  <conditionalFormatting sqref="I520:I525">
    <cfRule type="expression" dxfId="12901" priority="12818" stopIfTrue="1">
      <formula>$B520=""</formula>
    </cfRule>
  </conditionalFormatting>
  <conditionalFormatting sqref="I520:I525">
    <cfRule type="expression" dxfId="12900" priority="12817" stopIfTrue="1">
      <formula>$B520=""</formula>
    </cfRule>
  </conditionalFormatting>
  <conditionalFormatting sqref="J520:M521">
    <cfRule type="expression" dxfId="12899" priority="12816" stopIfTrue="1">
      <formula>$B520=""</formula>
    </cfRule>
  </conditionalFormatting>
  <conditionalFormatting sqref="D520:M521 I521:I525">
    <cfRule type="expression" dxfId="12898" priority="12815" stopIfTrue="1">
      <formula>$B520=""</formula>
    </cfRule>
  </conditionalFormatting>
  <conditionalFormatting sqref="D520:M521 I521:I525">
    <cfRule type="expression" dxfId="12897" priority="12814" stopIfTrue="1">
      <formula>$B520=""</formula>
    </cfRule>
  </conditionalFormatting>
  <conditionalFormatting sqref="I520:I525">
    <cfRule type="expression" dxfId="12896" priority="12813" stopIfTrue="1">
      <formula>$B520=""</formula>
    </cfRule>
  </conditionalFormatting>
  <conditionalFormatting sqref="D520:H521">
    <cfRule type="expression" dxfId="12895" priority="12812" stopIfTrue="1">
      <formula>$B520=""</formula>
    </cfRule>
  </conditionalFormatting>
  <conditionalFormatting sqref="J520:M521">
    <cfRule type="expression" dxfId="12894" priority="12811" stopIfTrue="1">
      <formula>$B520=""</formula>
    </cfRule>
  </conditionalFormatting>
  <conditionalFormatting sqref="J520:M520">
    <cfRule type="expression" dxfId="12893" priority="12810" stopIfTrue="1">
      <formula>$B520=""</formula>
    </cfRule>
  </conditionalFormatting>
  <conditionalFormatting sqref="I521">
    <cfRule type="expression" dxfId="12892" priority="12809" stopIfTrue="1">
      <formula>$B521=""</formula>
    </cfRule>
  </conditionalFormatting>
  <conditionalFormatting sqref="I521">
    <cfRule type="expression" dxfId="12891" priority="12808" stopIfTrue="1">
      <formula>$B521=""</formula>
    </cfRule>
  </conditionalFormatting>
  <conditionalFormatting sqref="I521">
    <cfRule type="expression" dxfId="12890" priority="12807" stopIfTrue="1">
      <formula>$B521=""</formula>
    </cfRule>
  </conditionalFormatting>
  <conditionalFormatting sqref="D521:H521">
    <cfRule type="expression" dxfId="12889" priority="12806" stopIfTrue="1">
      <formula>$B521=""</formula>
    </cfRule>
  </conditionalFormatting>
  <conditionalFormatting sqref="J521:M521">
    <cfRule type="expression" dxfId="12888" priority="12805" stopIfTrue="1">
      <formula>$B521=""</formula>
    </cfRule>
  </conditionalFormatting>
  <conditionalFormatting sqref="I521">
    <cfRule type="expression" dxfId="12887" priority="12804" stopIfTrue="1">
      <formula>$B521=""</formula>
    </cfRule>
  </conditionalFormatting>
  <conditionalFormatting sqref="I521">
    <cfRule type="expression" dxfId="12886" priority="12803" stopIfTrue="1">
      <formula>$B521=""</formula>
    </cfRule>
  </conditionalFormatting>
  <conditionalFormatting sqref="I520:I525">
    <cfRule type="expression" dxfId="12885" priority="12802" stopIfTrue="1">
      <formula>$B520=""</formula>
    </cfRule>
  </conditionalFormatting>
  <conditionalFormatting sqref="I520:I525">
    <cfRule type="expression" dxfId="12884" priority="12801" stopIfTrue="1">
      <formula>$B520=""</formula>
    </cfRule>
  </conditionalFormatting>
  <conditionalFormatting sqref="I520:I525">
    <cfRule type="expression" dxfId="12883" priority="12800" stopIfTrue="1">
      <formula>$B520=""</formula>
    </cfRule>
  </conditionalFormatting>
  <conditionalFormatting sqref="I520:I525">
    <cfRule type="expression" dxfId="12882" priority="12799" stopIfTrue="1">
      <formula>$B520=""</formula>
    </cfRule>
  </conditionalFormatting>
  <conditionalFormatting sqref="I520:I525">
    <cfRule type="expression" dxfId="12881" priority="12798" stopIfTrue="1">
      <formula>$B520=""</formula>
    </cfRule>
  </conditionalFormatting>
  <conditionalFormatting sqref="I520:I525">
    <cfRule type="expression" dxfId="12880" priority="12797" stopIfTrue="1">
      <formula>$B520=""</formula>
    </cfRule>
  </conditionalFormatting>
  <conditionalFormatting sqref="I520:I525">
    <cfRule type="expression" dxfId="12879" priority="12796" stopIfTrue="1">
      <formula>$B520=""</formula>
    </cfRule>
  </conditionalFormatting>
  <conditionalFormatting sqref="I520:I525">
    <cfRule type="expression" dxfId="12878" priority="12795" stopIfTrue="1">
      <formula>$B520=""</formula>
    </cfRule>
  </conditionalFormatting>
  <conditionalFormatting sqref="I520:I525">
    <cfRule type="expression" dxfId="12877" priority="12794" stopIfTrue="1">
      <formula>$B520=""</formula>
    </cfRule>
  </conditionalFormatting>
  <conditionalFormatting sqref="I520:I525">
    <cfRule type="expression" dxfId="12876" priority="12793" stopIfTrue="1">
      <formula>$B520=""</formula>
    </cfRule>
  </conditionalFormatting>
  <conditionalFormatting sqref="I520:I525">
    <cfRule type="expression" dxfId="12875" priority="12792" stopIfTrue="1">
      <formula>$B520=""</formula>
    </cfRule>
  </conditionalFormatting>
  <conditionalFormatting sqref="I520:I525">
    <cfRule type="expression" dxfId="12874" priority="12791" stopIfTrue="1">
      <formula>$B520=""</formula>
    </cfRule>
  </conditionalFormatting>
  <conditionalFormatting sqref="I520:I525">
    <cfRule type="expression" dxfId="12873" priority="12790" stopIfTrue="1">
      <formula>$B520=""</formula>
    </cfRule>
  </conditionalFormatting>
  <conditionalFormatting sqref="I531:I569">
    <cfRule type="expression" dxfId="12872" priority="12789" stopIfTrue="1">
      <formula>$B531=""</formula>
    </cfRule>
  </conditionalFormatting>
  <conditionalFormatting sqref="K531:K532">
    <cfRule type="expression" dxfId="12871" priority="12788" stopIfTrue="1">
      <formula>$B531=""</formula>
    </cfRule>
  </conditionalFormatting>
  <conditionalFormatting sqref="K531:K532">
    <cfRule type="expression" dxfId="12870" priority="12787" stopIfTrue="1">
      <formula>$B531=""</formula>
    </cfRule>
  </conditionalFormatting>
  <conditionalFormatting sqref="K531:K532">
    <cfRule type="expression" dxfId="12869" priority="12786" stopIfTrue="1">
      <formula>$B531=""</formula>
    </cfRule>
  </conditionalFormatting>
  <conditionalFormatting sqref="K531:K532">
    <cfRule type="expression" dxfId="12868" priority="12785" stopIfTrue="1">
      <formula>$B531=""</formula>
    </cfRule>
  </conditionalFormatting>
  <conditionalFormatting sqref="K531:K532">
    <cfRule type="expression" dxfId="12867" priority="12784" stopIfTrue="1">
      <formula>$B531=""</formula>
    </cfRule>
  </conditionalFormatting>
  <conditionalFormatting sqref="K531:K532">
    <cfRule type="expression" dxfId="12866" priority="12783" stopIfTrue="1">
      <formula>$B531=""</formula>
    </cfRule>
  </conditionalFormatting>
  <conditionalFormatting sqref="K531:K532">
    <cfRule type="expression" dxfId="12865" priority="12782" stopIfTrue="1">
      <formula>$B531=""</formula>
    </cfRule>
  </conditionalFormatting>
  <conditionalFormatting sqref="K531:K532">
    <cfRule type="expression" dxfId="12864" priority="12781" stopIfTrue="1">
      <formula>$B531=""</formula>
    </cfRule>
  </conditionalFormatting>
  <conditionalFormatting sqref="K531:K532">
    <cfRule type="expression" dxfId="12863" priority="12780" stopIfTrue="1">
      <formula>$B531=""</formula>
    </cfRule>
  </conditionalFormatting>
  <conditionalFormatting sqref="K531:K532">
    <cfRule type="expression" dxfId="12862" priority="12779" stopIfTrue="1">
      <formula>$B531=""</formula>
    </cfRule>
  </conditionalFormatting>
  <conditionalFormatting sqref="K531:K532">
    <cfRule type="expression" dxfId="12861" priority="12778" stopIfTrue="1">
      <formula>$B531=""</formula>
    </cfRule>
  </conditionalFormatting>
  <conditionalFormatting sqref="K531:K532 I531:I569">
    <cfRule type="expression" dxfId="12860" priority="12777" stopIfTrue="1">
      <formula>$B531=""</formula>
    </cfRule>
  </conditionalFormatting>
  <conditionalFormatting sqref="K531:K532 I531:I569">
    <cfRule type="expression" dxfId="12859" priority="12776" stopIfTrue="1">
      <formula>$B531=""</formula>
    </cfRule>
  </conditionalFormatting>
  <conditionalFormatting sqref="I531:I569">
    <cfRule type="expression" dxfId="12858" priority="12775" stopIfTrue="1">
      <formula>$B531=""</formula>
    </cfRule>
  </conditionalFormatting>
  <conditionalFormatting sqref="K531:K532">
    <cfRule type="expression" dxfId="12857" priority="12774" stopIfTrue="1">
      <formula>$B531=""</formula>
    </cfRule>
  </conditionalFormatting>
  <conditionalFormatting sqref="K531:K532">
    <cfRule type="expression" dxfId="12856" priority="12773" stopIfTrue="1">
      <formula>$B531=""</formula>
    </cfRule>
  </conditionalFormatting>
  <conditionalFormatting sqref="K531:K532">
    <cfRule type="expression" dxfId="12855" priority="12772" stopIfTrue="1">
      <formula>$B531=""</formula>
    </cfRule>
  </conditionalFormatting>
  <conditionalFormatting sqref="K531:K532">
    <cfRule type="expression" dxfId="12854" priority="12771" stopIfTrue="1">
      <formula>$B531=""</formula>
    </cfRule>
  </conditionalFormatting>
  <conditionalFormatting sqref="I531:I569">
    <cfRule type="expression" dxfId="12853" priority="12770" stopIfTrue="1">
      <formula>$B531=""</formula>
    </cfRule>
  </conditionalFormatting>
  <conditionalFormatting sqref="I531:I569">
    <cfRule type="expression" dxfId="12852" priority="12769" stopIfTrue="1">
      <formula>$B531=""</formula>
    </cfRule>
  </conditionalFormatting>
  <conditionalFormatting sqref="I531:I569">
    <cfRule type="expression" dxfId="12851" priority="12768" stopIfTrue="1">
      <formula>$B531=""</formula>
    </cfRule>
  </conditionalFormatting>
  <conditionalFormatting sqref="I531:I569">
    <cfRule type="expression" dxfId="12850" priority="12767" stopIfTrue="1">
      <formula>$B531=""</formula>
    </cfRule>
  </conditionalFormatting>
  <conditionalFormatting sqref="I531:I569">
    <cfRule type="expression" dxfId="12849" priority="12766" stopIfTrue="1">
      <formula>$B531=""</formula>
    </cfRule>
  </conditionalFormatting>
  <conditionalFormatting sqref="I531:I569">
    <cfRule type="expression" dxfId="12848" priority="12765" stopIfTrue="1">
      <formula>$B531=""</formula>
    </cfRule>
  </conditionalFormatting>
  <conditionalFormatting sqref="I531:I569">
    <cfRule type="expression" dxfId="12847" priority="12764" stopIfTrue="1">
      <formula>$B531=""</formula>
    </cfRule>
  </conditionalFormatting>
  <conditionalFormatting sqref="I531:I569">
    <cfRule type="expression" dxfId="12846" priority="12763" stopIfTrue="1">
      <formula>$B531=""</formula>
    </cfRule>
  </conditionalFormatting>
  <conditionalFormatting sqref="I531:I569">
    <cfRule type="expression" dxfId="12845" priority="12762" stopIfTrue="1">
      <formula>$B531=""</formula>
    </cfRule>
  </conditionalFormatting>
  <conditionalFormatting sqref="I531:I569">
    <cfRule type="expression" dxfId="12844" priority="12761" stopIfTrue="1">
      <formula>$B531=""</formula>
    </cfRule>
  </conditionalFormatting>
  <conditionalFormatting sqref="I531:I569">
    <cfRule type="expression" dxfId="12843" priority="12760" stopIfTrue="1">
      <formula>$B531=""</formula>
    </cfRule>
  </conditionalFormatting>
  <conditionalFormatting sqref="I531:I569">
    <cfRule type="expression" dxfId="12842" priority="12759" stopIfTrue="1">
      <formula>$B531=""</formula>
    </cfRule>
  </conditionalFormatting>
  <conditionalFormatting sqref="I531:I569">
    <cfRule type="expression" dxfId="12841" priority="12758" stopIfTrue="1">
      <formula>$B531=""</formula>
    </cfRule>
  </conditionalFormatting>
  <conditionalFormatting sqref="I531:I569">
    <cfRule type="expression" dxfId="12840" priority="12757" stopIfTrue="1">
      <formula>$B531=""</formula>
    </cfRule>
  </conditionalFormatting>
  <conditionalFormatting sqref="I531:I569">
    <cfRule type="expression" dxfId="12839" priority="12756" stopIfTrue="1">
      <formula>$B531=""</formula>
    </cfRule>
  </conditionalFormatting>
  <conditionalFormatting sqref="I531:I569">
    <cfRule type="expression" dxfId="12838" priority="12755" stopIfTrue="1">
      <formula>$B531=""</formula>
    </cfRule>
  </conditionalFormatting>
  <conditionalFormatting sqref="I531:I569">
    <cfRule type="expression" dxfId="12837" priority="12754" stopIfTrue="1">
      <formula>$B531=""</formula>
    </cfRule>
  </conditionalFormatting>
  <conditionalFormatting sqref="I531:I569">
    <cfRule type="expression" dxfId="12836" priority="12753" stopIfTrue="1">
      <formula>$B531=""</formula>
    </cfRule>
  </conditionalFormatting>
  <conditionalFormatting sqref="I531:I569">
    <cfRule type="expression" dxfId="12835" priority="12752" stopIfTrue="1">
      <formula>$B531=""</formula>
    </cfRule>
  </conditionalFormatting>
  <conditionalFormatting sqref="D531:H532">
    <cfRule type="expression" dxfId="12834" priority="12751" stopIfTrue="1">
      <formula>$B531=""</formula>
    </cfRule>
  </conditionalFormatting>
  <conditionalFormatting sqref="I531:I569">
    <cfRule type="expression" dxfId="12833" priority="12750" stopIfTrue="1">
      <formula>$B531=""</formula>
    </cfRule>
  </conditionalFormatting>
  <conditionalFormatting sqref="I531:I569">
    <cfRule type="expression" dxfId="12832" priority="12749" stopIfTrue="1">
      <formula>$B531=""</formula>
    </cfRule>
  </conditionalFormatting>
  <conditionalFormatting sqref="I531:I569">
    <cfRule type="expression" dxfId="12831" priority="12748" stopIfTrue="1">
      <formula>$B531=""</formula>
    </cfRule>
  </conditionalFormatting>
  <conditionalFormatting sqref="J531:M532">
    <cfRule type="expression" dxfId="12830" priority="12747" stopIfTrue="1">
      <formula>$B531=""</formula>
    </cfRule>
  </conditionalFormatting>
  <conditionalFormatting sqref="D531:M532 I532:I569">
    <cfRule type="expression" dxfId="12829" priority="12746" stopIfTrue="1">
      <formula>$B531=""</formula>
    </cfRule>
  </conditionalFormatting>
  <conditionalFormatting sqref="D531:M532 I532:I569">
    <cfRule type="expression" dxfId="12828" priority="12745" stopIfTrue="1">
      <formula>$B531=""</formula>
    </cfRule>
  </conditionalFormatting>
  <conditionalFormatting sqref="I531:I569">
    <cfRule type="expression" dxfId="12827" priority="12744" stopIfTrue="1">
      <formula>$B531=""</formula>
    </cfRule>
  </conditionalFormatting>
  <conditionalFormatting sqref="D531:H532">
    <cfRule type="expression" dxfId="12826" priority="12743" stopIfTrue="1">
      <formula>$B531=""</formula>
    </cfRule>
  </conditionalFormatting>
  <conditionalFormatting sqref="J531:M532">
    <cfRule type="expression" dxfId="12825" priority="12742" stopIfTrue="1">
      <formula>$B531=""</formula>
    </cfRule>
  </conditionalFormatting>
  <conditionalFormatting sqref="J531:M531">
    <cfRule type="expression" dxfId="12824" priority="12741" stopIfTrue="1">
      <formula>$B531=""</formula>
    </cfRule>
  </conditionalFormatting>
  <conditionalFormatting sqref="I532">
    <cfRule type="expression" dxfId="12823" priority="12740" stopIfTrue="1">
      <formula>$B532=""</formula>
    </cfRule>
  </conditionalFormatting>
  <conditionalFormatting sqref="I532">
    <cfRule type="expression" dxfId="12822" priority="12739" stopIfTrue="1">
      <formula>$B532=""</formula>
    </cfRule>
  </conditionalFormatting>
  <conditionalFormatting sqref="I532">
    <cfRule type="expression" dxfId="12821" priority="12738" stopIfTrue="1">
      <formula>$B532=""</formula>
    </cfRule>
  </conditionalFormatting>
  <conditionalFormatting sqref="D532:H532">
    <cfRule type="expression" dxfId="12820" priority="12737" stopIfTrue="1">
      <formula>$B532=""</formula>
    </cfRule>
  </conditionalFormatting>
  <conditionalFormatting sqref="J532:M532">
    <cfRule type="expression" dxfId="12819" priority="12736" stopIfTrue="1">
      <formula>$B532=""</formula>
    </cfRule>
  </conditionalFormatting>
  <conditionalFormatting sqref="I532">
    <cfRule type="expression" dxfId="12818" priority="12735" stopIfTrue="1">
      <formula>$B532=""</formula>
    </cfRule>
  </conditionalFormatting>
  <conditionalFormatting sqref="I532">
    <cfRule type="expression" dxfId="12817" priority="12734" stopIfTrue="1">
      <formula>$B532=""</formula>
    </cfRule>
  </conditionalFormatting>
  <conditionalFormatting sqref="I531:I569">
    <cfRule type="expression" dxfId="12816" priority="12733" stopIfTrue="1">
      <formula>$B531=""</formula>
    </cfRule>
  </conditionalFormatting>
  <conditionalFormatting sqref="I531:I569">
    <cfRule type="expression" dxfId="12815" priority="12732" stopIfTrue="1">
      <formula>$B531=""</formula>
    </cfRule>
  </conditionalFormatting>
  <conditionalFormatting sqref="I531:I569">
    <cfRule type="expression" dxfId="12814" priority="12731" stopIfTrue="1">
      <formula>$B531=""</formula>
    </cfRule>
  </conditionalFormatting>
  <conditionalFormatting sqref="I531:I569">
    <cfRule type="expression" dxfId="12813" priority="12730" stopIfTrue="1">
      <formula>$B531=""</formula>
    </cfRule>
  </conditionalFormatting>
  <conditionalFormatting sqref="I531:I569">
    <cfRule type="expression" dxfId="12812" priority="12729" stopIfTrue="1">
      <formula>$B531=""</formula>
    </cfRule>
  </conditionalFormatting>
  <conditionalFormatting sqref="I531:I569">
    <cfRule type="expression" dxfId="12811" priority="12728" stopIfTrue="1">
      <formula>$B531=""</formula>
    </cfRule>
  </conditionalFormatting>
  <conditionalFormatting sqref="I531:I569">
    <cfRule type="expression" dxfId="12810" priority="12727" stopIfTrue="1">
      <formula>$B531=""</formula>
    </cfRule>
  </conditionalFormatting>
  <conditionalFormatting sqref="I531:I569">
    <cfRule type="expression" dxfId="12809" priority="12726" stopIfTrue="1">
      <formula>$B531=""</formula>
    </cfRule>
  </conditionalFormatting>
  <conditionalFormatting sqref="I531:I569">
    <cfRule type="expression" dxfId="12808" priority="12725" stopIfTrue="1">
      <formula>$B531=""</formula>
    </cfRule>
  </conditionalFormatting>
  <conditionalFormatting sqref="I531:I569">
    <cfRule type="expression" dxfId="12807" priority="12724" stopIfTrue="1">
      <formula>$B531=""</formula>
    </cfRule>
  </conditionalFormatting>
  <conditionalFormatting sqref="I531:I569">
    <cfRule type="expression" dxfId="12806" priority="12723" stopIfTrue="1">
      <formula>$B531=""</formula>
    </cfRule>
  </conditionalFormatting>
  <conditionalFormatting sqref="I531:I569">
    <cfRule type="expression" dxfId="12805" priority="12722" stopIfTrue="1">
      <formula>$B531=""</formula>
    </cfRule>
  </conditionalFormatting>
  <conditionalFormatting sqref="I531:I569">
    <cfRule type="expression" dxfId="12804" priority="12721" stopIfTrue="1">
      <formula>$B531=""</formula>
    </cfRule>
  </conditionalFormatting>
  <conditionalFormatting sqref="I533:I569">
    <cfRule type="expression" dxfId="12803" priority="12720" stopIfTrue="1">
      <formula>$B533=""</formula>
    </cfRule>
  </conditionalFormatting>
  <conditionalFormatting sqref="K533:K534">
    <cfRule type="expression" dxfId="12802" priority="12719" stopIfTrue="1">
      <formula>$B533=""</formula>
    </cfRule>
  </conditionalFormatting>
  <conditionalFormatting sqref="K533:K534">
    <cfRule type="expression" dxfId="12801" priority="12718" stopIfTrue="1">
      <formula>$B533=""</formula>
    </cfRule>
  </conditionalFormatting>
  <conditionalFormatting sqref="K533:K534">
    <cfRule type="expression" dxfId="12800" priority="12717" stopIfTrue="1">
      <formula>$B533=""</formula>
    </cfRule>
  </conditionalFormatting>
  <conditionalFormatting sqref="K533:K534">
    <cfRule type="expression" dxfId="12799" priority="12716" stopIfTrue="1">
      <formula>$B533=""</formula>
    </cfRule>
  </conditionalFormatting>
  <conditionalFormatting sqref="K533:K534">
    <cfRule type="expression" dxfId="12798" priority="12715" stopIfTrue="1">
      <formula>$B533=""</formula>
    </cfRule>
  </conditionalFormatting>
  <conditionalFormatting sqref="K533:K534">
    <cfRule type="expression" dxfId="12797" priority="12714" stopIfTrue="1">
      <formula>$B533=""</formula>
    </cfRule>
  </conditionalFormatting>
  <conditionalFormatting sqref="K533:K534">
    <cfRule type="expression" dxfId="12796" priority="12713" stopIfTrue="1">
      <formula>$B533=""</formula>
    </cfRule>
  </conditionalFormatting>
  <conditionalFormatting sqref="K533:K534">
    <cfRule type="expression" dxfId="12795" priority="12712" stopIfTrue="1">
      <formula>$B533=""</formula>
    </cfRule>
  </conditionalFormatting>
  <conditionalFormatting sqref="K533:K534">
    <cfRule type="expression" dxfId="12794" priority="12711" stopIfTrue="1">
      <formula>$B533=""</formula>
    </cfRule>
  </conditionalFormatting>
  <conditionalFormatting sqref="K533:K534">
    <cfRule type="expression" dxfId="12793" priority="12710" stopIfTrue="1">
      <formula>$B533=""</formula>
    </cfRule>
  </conditionalFormatting>
  <conditionalFormatting sqref="K533:K534">
    <cfRule type="expression" dxfId="12792" priority="12709" stopIfTrue="1">
      <formula>$B533=""</formula>
    </cfRule>
  </conditionalFormatting>
  <conditionalFormatting sqref="K533:K534 I533:I569">
    <cfRule type="expression" dxfId="12791" priority="12708" stopIfTrue="1">
      <formula>$B533=""</formula>
    </cfRule>
  </conditionalFormatting>
  <conditionalFormatting sqref="K533:K534 I533:I569">
    <cfRule type="expression" dxfId="12790" priority="12707" stopIfTrue="1">
      <formula>$B533=""</formula>
    </cfRule>
  </conditionalFormatting>
  <conditionalFormatting sqref="I533:I569">
    <cfRule type="expression" dxfId="12789" priority="12706" stopIfTrue="1">
      <formula>$B533=""</formula>
    </cfRule>
  </conditionalFormatting>
  <conditionalFormatting sqref="K533:K534">
    <cfRule type="expression" dxfId="12788" priority="12705" stopIfTrue="1">
      <formula>$B533=""</formula>
    </cfRule>
  </conditionalFormatting>
  <conditionalFormatting sqref="K533:K534">
    <cfRule type="expression" dxfId="12787" priority="12704" stopIfTrue="1">
      <formula>$B533=""</formula>
    </cfRule>
  </conditionalFormatting>
  <conditionalFormatting sqref="K533:K534">
    <cfRule type="expression" dxfId="12786" priority="12703" stopIfTrue="1">
      <formula>$B533=""</formula>
    </cfRule>
  </conditionalFormatting>
  <conditionalFormatting sqref="K533:K534">
    <cfRule type="expression" dxfId="12785" priority="12702" stopIfTrue="1">
      <formula>$B533=""</formula>
    </cfRule>
  </conditionalFormatting>
  <conditionalFormatting sqref="I533:I569">
    <cfRule type="expression" dxfId="12784" priority="12701" stopIfTrue="1">
      <formula>$B533=""</formula>
    </cfRule>
  </conditionalFormatting>
  <conditionalFormatting sqref="I533:I569">
    <cfRule type="expression" dxfId="12783" priority="12700" stopIfTrue="1">
      <formula>$B533=""</formula>
    </cfRule>
  </conditionalFormatting>
  <conditionalFormatting sqref="I533:I569">
    <cfRule type="expression" dxfId="12782" priority="12699" stopIfTrue="1">
      <formula>$B533=""</formula>
    </cfRule>
  </conditionalFormatting>
  <conditionalFormatting sqref="I533:I569">
    <cfRule type="expression" dxfId="12781" priority="12698" stopIfTrue="1">
      <formula>$B533=""</formula>
    </cfRule>
  </conditionalFormatting>
  <conditionalFormatting sqref="I533:I569">
    <cfRule type="expression" dxfId="12780" priority="12697" stopIfTrue="1">
      <formula>$B533=""</formula>
    </cfRule>
  </conditionalFormatting>
  <conditionalFormatting sqref="I533:I569">
    <cfRule type="expression" dxfId="12779" priority="12696" stopIfTrue="1">
      <formula>$B533=""</formula>
    </cfRule>
  </conditionalFormatting>
  <conditionalFormatting sqref="I533:I569">
    <cfRule type="expression" dxfId="12778" priority="12695" stopIfTrue="1">
      <formula>$B533=""</formula>
    </cfRule>
  </conditionalFormatting>
  <conditionalFormatting sqref="I533:I569">
    <cfRule type="expression" dxfId="12777" priority="12694" stopIfTrue="1">
      <formula>$B533=""</formula>
    </cfRule>
  </conditionalFormatting>
  <conditionalFormatting sqref="I533:I569">
    <cfRule type="expression" dxfId="12776" priority="12693" stopIfTrue="1">
      <formula>$B533=""</formula>
    </cfRule>
  </conditionalFormatting>
  <conditionalFormatting sqref="I533:I569">
    <cfRule type="expression" dxfId="12775" priority="12692" stopIfTrue="1">
      <formula>$B533=""</formula>
    </cfRule>
  </conditionalFormatting>
  <conditionalFormatting sqref="I533:I569">
    <cfRule type="expression" dxfId="12774" priority="12691" stopIfTrue="1">
      <formula>$B533=""</formula>
    </cfRule>
  </conditionalFormatting>
  <conditionalFormatting sqref="I533:I569">
    <cfRule type="expression" dxfId="12773" priority="12690" stopIfTrue="1">
      <formula>$B533=""</formula>
    </cfRule>
  </conditionalFormatting>
  <conditionalFormatting sqref="I533:I569">
    <cfRule type="expression" dxfId="12772" priority="12689" stopIfTrue="1">
      <formula>$B533=""</formula>
    </cfRule>
  </conditionalFormatting>
  <conditionalFormatting sqref="I533:I569">
    <cfRule type="expression" dxfId="12771" priority="12688" stopIfTrue="1">
      <formula>$B533=""</formula>
    </cfRule>
  </conditionalFormatting>
  <conditionalFormatting sqref="I533:I569">
    <cfRule type="expression" dxfId="12770" priority="12687" stopIfTrue="1">
      <formula>$B533=""</formula>
    </cfRule>
  </conditionalFormatting>
  <conditionalFormatting sqref="I533:I569">
    <cfRule type="expression" dxfId="12769" priority="12686" stopIfTrue="1">
      <formula>$B533=""</formula>
    </cfRule>
  </conditionalFormatting>
  <conditionalFormatting sqref="I533:I569">
    <cfRule type="expression" dxfId="12768" priority="12685" stopIfTrue="1">
      <formula>$B533=""</formula>
    </cfRule>
  </conditionalFormatting>
  <conditionalFormatting sqref="I533:I569">
    <cfRule type="expression" dxfId="12767" priority="12684" stopIfTrue="1">
      <formula>$B533=""</formula>
    </cfRule>
  </conditionalFormatting>
  <conditionalFormatting sqref="I533:I569">
    <cfRule type="expression" dxfId="12766" priority="12683" stopIfTrue="1">
      <formula>$B533=""</formula>
    </cfRule>
  </conditionalFormatting>
  <conditionalFormatting sqref="D533:H534">
    <cfRule type="expression" dxfId="12765" priority="12682" stopIfTrue="1">
      <formula>$B533=""</formula>
    </cfRule>
  </conditionalFormatting>
  <conditionalFormatting sqref="I533:I569">
    <cfRule type="expression" dxfId="12764" priority="12681" stopIfTrue="1">
      <formula>$B533=""</formula>
    </cfRule>
  </conditionalFormatting>
  <conditionalFormatting sqref="I533:I569">
    <cfRule type="expression" dxfId="12763" priority="12680" stopIfTrue="1">
      <formula>$B533=""</formula>
    </cfRule>
  </conditionalFormatting>
  <conditionalFormatting sqref="I533:I569">
    <cfRule type="expression" dxfId="12762" priority="12679" stopIfTrue="1">
      <formula>$B533=""</formula>
    </cfRule>
  </conditionalFormatting>
  <conditionalFormatting sqref="J533:M534">
    <cfRule type="expression" dxfId="12761" priority="12678" stopIfTrue="1">
      <formula>$B533=""</formula>
    </cfRule>
  </conditionalFormatting>
  <conditionalFormatting sqref="D533:M534 I534:I569">
    <cfRule type="expression" dxfId="12760" priority="12677" stopIfTrue="1">
      <formula>$B533=""</formula>
    </cfRule>
  </conditionalFormatting>
  <conditionalFormatting sqref="D533:M534 I534:I569">
    <cfRule type="expression" dxfId="12759" priority="12676" stopIfTrue="1">
      <formula>$B533=""</formula>
    </cfRule>
  </conditionalFormatting>
  <conditionalFormatting sqref="I533:I569">
    <cfRule type="expression" dxfId="12758" priority="12675" stopIfTrue="1">
      <formula>$B533=""</formula>
    </cfRule>
  </conditionalFormatting>
  <conditionalFormatting sqref="D533:H534">
    <cfRule type="expression" dxfId="12757" priority="12674" stopIfTrue="1">
      <formula>$B533=""</formula>
    </cfRule>
  </conditionalFormatting>
  <conditionalFormatting sqref="J533:M534">
    <cfRule type="expression" dxfId="12756" priority="12673" stopIfTrue="1">
      <formula>$B533=""</formula>
    </cfRule>
  </conditionalFormatting>
  <conditionalFormatting sqref="J533:M533">
    <cfRule type="expression" dxfId="12755" priority="12672" stopIfTrue="1">
      <formula>$B533=""</formula>
    </cfRule>
  </conditionalFormatting>
  <conditionalFormatting sqref="I534">
    <cfRule type="expression" dxfId="12754" priority="12671" stopIfTrue="1">
      <formula>$B534=""</formula>
    </cfRule>
  </conditionalFormatting>
  <conditionalFormatting sqref="I534">
    <cfRule type="expression" dxfId="12753" priority="12670" stopIfTrue="1">
      <formula>$B534=""</formula>
    </cfRule>
  </conditionalFormatting>
  <conditionalFormatting sqref="I534">
    <cfRule type="expression" dxfId="12752" priority="12669" stopIfTrue="1">
      <formula>$B534=""</formula>
    </cfRule>
  </conditionalFormatting>
  <conditionalFormatting sqref="D534:H534">
    <cfRule type="expression" dxfId="12751" priority="12668" stopIfTrue="1">
      <formula>$B534=""</formula>
    </cfRule>
  </conditionalFormatting>
  <conditionalFormatting sqref="J534:M534">
    <cfRule type="expression" dxfId="12750" priority="12667" stopIfTrue="1">
      <formula>$B534=""</formula>
    </cfRule>
  </conditionalFormatting>
  <conditionalFormatting sqref="I534">
    <cfRule type="expression" dxfId="12749" priority="12666" stopIfTrue="1">
      <formula>$B534=""</formula>
    </cfRule>
  </conditionalFormatting>
  <conditionalFormatting sqref="I534">
    <cfRule type="expression" dxfId="12748" priority="12665" stopIfTrue="1">
      <formula>$B534=""</formula>
    </cfRule>
  </conditionalFormatting>
  <conditionalFormatting sqref="I533:I569">
    <cfRule type="expression" dxfId="12747" priority="12664" stopIfTrue="1">
      <formula>$B533=""</formula>
    </cfRule>
  </conditionalFormatting>
  <conditionalFormatting sqref="I533:I569">
    <cfRule type="expression" dxfId="12746" priority="12663" stopIfTrue="1">
      <formula>$B533=""</formula>
    </cfRule>
  </conditionalFormatting>
  <conditionalFormatting sqref="I533:I569">
    <cfRule type="expression" dxfId="12745" priority="12662" stopIfTrue="1">
      <formula>$B533=""</formula>
    </cfRule>
  </conditionalFormatting>
  <conditionalFormatting sqref="I533:I569">
    <cfRule type="expression" dxfId="12744" priority="12661" stopIfTrue="1">
      <formula>$B533=""</formula>
    </cfRule>
  </conditionalFormatting>
  <conditionalFormatting sqref="I533:I569">
    <cfRule type="expression" dxfId="12743" priority="12660" stopIfTrue="1">
      <formula>$B533=""</formula>
    </cfRule>
  </conditionalFormatting>
  <conditionalFormatting sqref="I533:I569">
    <cfRule type="expression" dxfId="12742" priority="12659" stopIfTrue="1">
      <formula>$B533=""</formula>
    </cfRule>
  </conditionalFormatting>
  <conditionalFormatting sqref="I533:I569">
    <cfRule type="expression" dxfId="12741" priority="12658" stopIfTrue="1">
      <formula>$B533=""</formula>
    </cfRule>
  </conditionalFormatting>
  <conditionalFormatting sqref="I533:I569">
    <cfRule type="expression" dxfId="12740" priority="12657" stopIfTrue="1">
      <formula>$B533=""</formula>
    </cfRule>
  </conditionalFormatting>
  <conditionalFormatting sqref="I533:I569">
    <cfRule type="expression" dxfId="12739" priority="12656" stopIfTrue="1">
      <formula>$B533=""</formula>
    </cfRule>
  </conditionalFormatting>
  <conditionalFormatting sqref="I533:I569">
    <cfRule type="expression" dxfId="12738" priority="12655" stopIfTrue="1">
      <formula>$B533=""</formula>
    </cfRule>
  </conditionalFormatting>
  <conditionalFormatting sqref="I533:I569">
    <cfRule type="expression" dxfId="12737" priority="12654" stopIfTrue="1">
      <formula>$B533=""</formula>
    </cfRule>
  </conditionalFormatting>
  <conditionalFormatting sqref="I533:I569">
    <cfRule type="expression" dxfId="12736" priority="12653" stopIfTrue="1">
      <formula>$B533=""</formula>
    </cfRule>
  </conditionalFormatting>
  <conditionalFormatting sqref="I533:I569">
    <cfRule type="expression" dxfId="12735" priority="12652" stopIfTrue="1">
      <formula>$B533=""</formula>
    </cfRule>
  </conditionalFormatting>
  <conditionalFormatting sqref="I536:I537">
    <cfRule type="expression" dxfId="12734" priority="12651" stopIfTrue="1">
      <formula>$B536=""</formula>
    </cfRule>
  </conditionalFormatting>
  <conditionalFormatting sqref="K536:K537">
    <cfRule type="expression" dxfId="12733" priority="12650" stopIfTrue="1">
      <formula>$B536=""</formula>
    </cfRule>
  </conditionalFormatting>
  <conditionalFormatting sqref="K536:K537">
    <cfRule type="expression" dxfId="12732" priority="12649" stopIfTrue="1">
      <formula>$B536=""</formula>
    </cfRule>
  </conditionalFormatting>
  <conditionalFormatting sqref="K536:K537">
    <cfRule type="expression" dxfId="12731" priority="12648" stopIfTrue="1">
      <formula>$B536=""</formula>
    </cfRule>
  </conditionalFormatting>
  <conditionalFormatting sqref="K536:K537">
    <cfRule type="expression" dxfId="12730" priority="12647" stopIfTrue="1">
      <formula>$B536=""</formula>
    </cfRule>
  </conditionalFormatting>
  <conditionalFormatting sqref="K536:K537">
    <cfRule type="expression" dxfId="12729" priority="12646" stopIfTrue="1">
      <formula>$B536=""</formula>
    </cfRule>
  </conditionalFormatting>
  <conditionalFormatting sqref="K536:K537">
    <cfRule type="expression" dxfId="12728" priority="12645" stopIfTrue="1">
      <formula>$B536=""</formula>
    </cfRule>
  </conditionalFormatting>
  <conditionalFormatting sqref="K536:K537">
    <cfRule type="expression" dxfId="12727" priority="12644" stopIfTrue="1">
      <formula>$B536=""</formula>
    </cfRule>
  </conditionalFormatting>
  <conditionalFormatting sqref="K536:K537">
    <cfRule type="expression" dxfId="12726" priority="12643" stopIfTrue="1">
      <formula>$B536=""</formula>
    </cfRule>
  </conditionalFormatting>
  <conditionalFormatting sqref="K536:K537">
    <cfRule type="expression" dxfId="12725" priority="12642" stopIfTrue="1">
      <formula>$B536=""</formula>
    </cfRule>
  </conditionalFormatting>
  <conditionalFormatting sqref="K536:K537">
    <cfRule type="expression" dxfId="12724" priority="12641" stopIfTrue="1">
      <formula>$B536=""</formula>
    </cfRule>
  </conditionalFormatting>
  <conditionalFormatting sqref="K536:K537">
    <cfRule type="expression" dxfId="12723" priority="12640" stopIfTrue="1">
      <formula>$B536=""</formula>
    </cfRule>
  </conditionalFormatting>
  <conditionalFormatting sqref="I536:I537 K536:K537">
    <cfRule type="expression" dxfId="12722" priority="12639" stopIfTrue="1">
      <formula>$B536=""</formula>
    </cfRule>
  </conditionalFormatting>
  <conditionalFormatting sqref="I536:I537 K536:K537">
    <cfRule type="expression" dxfId="12721" priority="12638" stopIfTrue="1">
      <formula>$B536=""</formula>
    </cfRule>
  </conditionalFormatting>
  <conditionalFormatting sqref="I536:I537">
    <cfRule type="expression" dxfId="12720" priority="12637" stopIfTrue="1">
      <formula>$B536=""</formula>
    </cfRule>
  </conditionalFormatting>
  <conditionalFormatting sqref="K536:K537">
    <cfRule type="expression" dxfId="12719" priority="12636" stopIfTrue="1">
      <formula>$B536=""</formula>
    </cfRule>
  </conditionalFormatting>
  <conditionalFormatting sqref="K536:K537">
    <cfRule type="expression" dxfId="12718" priority="12635" stopIfTrue="1">
      <formula>$B536=""</formula>
    </cfRule>
  </conditionalFormatting>
  <conditionalFormatting sqref="K536:K537">
    <cfRule type="expression" dxfId="12717" priority="12634" stopIfTrue="1">
      <formula>$B536=""</formula>
    </cfRule>
  </conditionalFormatting>
  <conditionalFormatting sqref="K536:K537">
    <cfRule type="expression" dxfId="12716" priority="12633" stopIfTrue="1">
      <formula>$B536=""</formula>
    </cfRule>
  </conditionalFormatting>
  <conditionalFormatting sqref="I536:I537">
    <cfRule type="expression" dxfId="12715" priority="12632" stopIfTrue="1">
      <formula>$B536=""</formula>
    </cfRule>
  </conditionalFormatting>
  <conditionalFormatting sqref="I536:I537">
    <cfRule type="expression" dxfId="12714" priority="12631" stopIfTrue="1">
      <formula>$B536=""</formula>
    </cfRule>
  </conditionalFormatting>
  <conditionalFormatting sqref="I536:I537">
    <cfRule type="expression" dxfId="12713" priority="12630" stopIfTrue="1">
      <formula>$B536=""</formula>
    </cfRule>
  </conditionalFormatting>
  <conditionalFormatting sqref="I536:I537">
    <cfRule type="expression" dxfId="12712" priority="12629" stopIfTrue="1">
      <formula>$B536=""</formula>
    </cfRule>
  </conditionalFormatting>
  <conditionalFormatting sqref="I536:I537">
    <cfRule type="expression" dxfId="12711" priority="12628" stopIfTrue="1">
      <formula>$B536=""</formula>
    </cfRule>
  </conditionalFormatting>
  <conditionalFormatting sqref="I536:I537">
    <cfRule type="expression" dxfId="12710" priority="12627" stopIfTrue="1">
      <formula>$B536=""</formula>
    </cfRule>
  </conditionalFormatting>
  <conditionalFormatting sqref="I536:I537">
    <cfRule type="expression" dxfId="12709" priority="12626" stopIfTrue="1">
      <formula>$B536=""</formula>
    </cfRule>
  </conditionalFormatting>
  <conditionalFormatting sqref="I536:I537">
    <cfRule type="expression" dxfId="12708" priority="12625" stopIfTrue="1">
      <formula>$B536=""</formula>
    </cfRule>
  </conditionalFormatting>
  <conditionalFormatting sqref="I536:I537">
    <cfRule type="expression" dxfId="12707" priority="12624" stopIfTrue="1">
      <formula>$B536=""</formula>
    </cfRule>
  </conditionalFormatting>
  <conditionalFormatting sqref="I536:I537">
    <cfRule type="expression" dxfId="12706" priority="12623" stopIfTrue="1">
      <formula>$B536=""</formula>
    </cfRule>
  </conditionalFormatting>
  <conditionalFormatting sqref="I536:I537">
    <cfRule type="expression" dxfId="12705" priority="12622" stopIfTrue="1">
      <formula>$B536=""</formula>
    </cfRule>
  </conditionalFormatting>
  <conditionalFormatting sqref="I536:I537">
    <cfRule type="expression" dxfId="12704" priority="12621" stopIfTrue="1">
      <formula>$B536=""</formula>
    </cfRule>
  </conditionalFormatting>
  <conditionalFormatting sqref="I536:I537">
    <cfRule type="expression" dxfId="12703" priority="12620" stopIfTrue="1">
      <formula>$B536=""</formula>
    </cfRule>
  </conditionalFormatting>
  <conditionalFormatting sqref="I536:I537">
    <cfRule type="expression" dxfId="12702" priority="12619" stopIfTrue="1">
      <formula>$B536=""</formula>
    </cfRule>
  </conditionalFormatting>
  <conditionalFormatting sqref="I536:I537">
    <cfRule type="expression" dxfId="12701" priority="12618" stopIfTrue="1">
      <formula>$B536=""</formula>
    </cfRule>
  </conditionalFormatting>
  <conditionalFormatting sqref="I536:I537">
    <cfRule type="expression" dxfId="12700" priority="12617" stopIfTrue="1">
      <formula>$B536=""</formula>
    </cfRule>
  </conditionalFormatting>
  <conditionalFormatting sqref="I536:I537">
    <cfRule type="expression" dxfId="12699" priority="12616" stopIfTrue="1">
      <formula>$B536=""</formula>
    </cfRule>
  </conditionalFormatting>
  <conditionalFormatting sqref="I536:I537">
    <cfRule type="expression" dxfId="12698" priority="12615" stopIfTrue="1">
      <formula>$B536=""</formula>
    </cfRule>
  </conditionalFormatting>
  <conditionalFormatting sqref="I536:I537">
    <cfRule type="expression" dxfId="12697" priority="12614" stopIfTrue="1">
      <formula>$B536=""</formula>
    </cfRule>
  </conditionalFormatting>
  <conditionalFormatting sqref="D536:H537">
    <cfRule type="expression" dxfId="12696" priority="12613" stopIfTrue="1">
      <formula>$B536=""</formula>
    </cfRule>
  </conditionalFormatting>
  <conditionalFormatting sqref="I536:I537">
    <cfRule type="expression" dxfId="12695" priority="12612" stopIfTrue="1">
      <formula>$B536=""</formula>
    </cfRule>
  </conditionalFormatting>
  <conditionalFormatting sqref="I536:I537">
    <cfRule type="expression" dxfId="12694" priority="12611" stopIfTrue="1">
      <formula>$B536=""</formula>
    </cfRule>
  </conditionalFormatting>
  <conditionalFormatting sqref="I536:I537">
    <cfRule type="expression" dxfId="12693" priority="12610" stopIfTrue="1">
      <formula>$B536=""</formula>
    </cfRule>
  </conditionalFormatting>
  <conditionalFormatting sqref="J536:M537">
    <cfRule type="expression" dxfId="12692" priority="12609" stopIfTrue="1">
      <formula>$B536=""</formula>
    </cfRule>
  </conditionalFormatting>
  <conditionalFormatting sqref="D536:M537">
    <cfRule type="expression" dxfId="12691" priority="12608" stopIfTrue="1">
      <formula>$B536=""</formula>
    </cfRule>
  </conditionalFormatting>
  <conditionalFormatting sqref="D536:M537">
    <cfRule type="expression" dxfId="12690" priority="12607" stopIfTrue="1">
      <formula>$B536=""</formula>
    </cfRule>
  </conditionalFormatting>
  <conditionalFormatting sqref="I536:I537">
    <cfRule type="expression" dxfId="12689" priority="12606" stopIfTrue="1">
      <formula>$B536=""</formula>
    </cfRule>
  </conditionalFormatting>
  <conditionalFormatting sqref="D536:H537">
    <cfRule type="expression" dxfId="12688" priority="12605" stopIfTrue="1">
      <formula>$B536=""</formula>
    </cfRule>
  </conditionalFormatting>
  <conditionalFormatting sqref="J536:M537">
    <cfRule type="expression" dxfId="12687" priority="12604" stopIfTrue="1">
      <formula>$B536=""</formula>
    </cfRule>
  </conditionalFormatting>
  <conditionalFormatting sqref="J536:M536">
    <cfRule type="expression" dxfId="12686" priority="12603" stopIfTrue="1">
      <formula>$B536=""</formula>
    </cfRule>
  </conditionalFormatting>
  <conditionalFormatting sqref="I537">
    <cfRule type="expression" dxfId="12685" priority="12602" stopIfTrue="1">
      <formula>$B537=""</formula>
    </cfRule>
  </conditionalFormatting>
  <conditionalFormatting sqref="I537">
    <cfRule type="expression" dxfId="12684" priority="12601" stopIfTrue="1">
      <formula>$B537=""</formula>
    </cfRule>
  </conditionalFormatting>
  <conditionalFormatting sqref="I537">
    <cfRule type="expression" dxfId="12683" priority="12600" stopIfTrue="1">
      <formula>$B537=""</formula>
    </cfRule>
  </conditionalFormatting>
  <conditionalFormatting sqref="D537:H537">
    <cfRule type="expression" dxfId="12682" priority="12599" stopIfTrue="1">
      <formula>$B537=""</formula>
    </cfRule>
  </conditionalFormatting>
  <conditionalFormatting sqref="J537:M537">
    <cfRule type="expression" dxfId="12681" priority="12598" stopIfTrue="1">
      <formula>$B537=""</formula>
    </cfRule>
  </conditionalFormatting>
  <conditionalFormatting sqref="I537">
    <cfRule type="expression" dxfId="12680" priority="12597" stopIfTrue="1">
      <formula>$B537=""</formula>
    </cfRule>
  </conditionalFormatting>
  <conditionalFormatting sqref="I537">
    <cfRule type="expression" dxfId="12679" priority="12596" stopIfTrue="1">
      <formula>$B537=""</formula>
    </cfRule>
  </conditionalFormatting>
  <conditionalFormatting sqref="I536:I537">
    <cfRule type="expression" dxfId="12678" priority="12595" stopIfTrue="1">
      <formula>$B536=""</formula>
    </cfRule>
  </conditionalFormatting>
  <conditionalFormatting sqref="I536:I537">
    <cfRule type="expression" dxfId="12677" priority="12594" stopIfTrue="1">
      <formula>$B536=""</formula>
    </cfRule>
  </conditionalFormatting>
  <conditionalFormatting sqref="I536:I537">
    <cfRule type="expression" dxfId="12676" priority="12593" stopIfTrue="1">
      <formula>$B536=""</formula>
    </cfRule>
  </conditionalFormatting>
  <conditionalFormatting sqref="I536:I537">
    <cfRule type="expression" dxfId="12675" priority="12592" stopIfTrue="1">
      <formula>$B536=""</formula>
    </cfRule>
  </conditionalFormatting>
  <conditionalFormatting sqref="I536:I537">
    <cfRule type="expression" dxfId="12674" priority="12591" stopIfTrue="1">
      <formula>$B536=""</formula>
    </cfRule>
  </conditionalFormatting>
  <conditionalFormatting sqref="I536:I537">
    <cfRule type="expression" dxfId="12673" priority="12590" stopIfTrue="1">
      <formula>$B536=""</formula>
    </cfRule>
  </conditionalFormatting>
  <conditionalFormatting sqref="I536:I537">
    <cfRule type="expression" dxfId="12672" priority="12589" stopIfTrue="1">
      <formula>$B536=""</formula>
    </cfRule>
  </conditionalFormatting>
  <conditionalFormatting sqref="I536:I537">
    <cfRule type="expression" dxfId="12671" priority="12588" stopIfTrue="1">
      <formula>$B536=""</formula>
    </cfRule>
  </conditionalFormatting>
  <conditionalFormatting sqref="I536:I537">
    <cfRule type="expression" dxfId="12670" priority="12587" stopIfTrue="1">
      <formula>$B536=""</formula>
    </cfRule>
  </conditionalFormatting>
  <conditionalFormatting sqref="I536:I537">
    <cfRule type="expression" dxfId="12669" priority="12586" stopIfTrue="1">
      <formula>$B536=""</formula>
    </cfRule>
  </conditionalFormatting>
  <conditionalFormatting sqref="I536:I537">
    <cfRule type="expression" dxfId="12668" priority="12585" stopIfTrue="1">
      <formula>$B536=""</formula>
    </cfRule>
  </conditionalFormatting>
  <conditionalFormatting sqref="I536:I537">
    <cfRule type="expression" dxfId="12667" priority="12584" stopIfTrue="1">
      <formula>$B536=""</formula>
    </cfRule>
  </conditionalFormatting>
  <conditionalFormatting sqref="I536:I537">
    <cfRule type="expression" dxfId="12666" priority="12583" stopIfTrue="1">
      <formula>$B536=""</formula>
    </cfRule>
  </conditionalFormatting>
  <conditionalFormatting sqref="I524">
    <cfRule type="expression" dxfId="12665" priority="12582" stopIfTrue="1">
      <formula>$B524=""</formula>
    </cfRule>
  </conditionalFormatting>
  <conditionalFormatting sqref="I524">
    <cfRule type="expression" dxfId="12664" priority="12581" stopIfTrue="1">
      <formula>$B524=""</formula>
    </cfRule>
  </conditionalFormatting>
  <conditionalFormatting sqref="I524">
    <cfRule type="expression" dxfId="12663" priority="12580" stopIfTrue="1">
      <formula>$B524=""</formula>
    </cfRule>
  </conditionalFormatting>
  <conditionalFormatting sqref="I524">
    <cfRule type="expression" dxfId="12662" priority="12579" stopIfTrue="1">
      <formula>$B524=""</formula>
    </cfRule>
  </conditionalFormatting>
  <conditionalFormatting sqref="I524">
    <cfRule type="expression" dxfId="12661" priority="12578" stopIfTrue="1">
      <formula>$B524=""</formula>
    </cfRule>
  </conditionalFormatting>
  <conditionalFormatting sqref="I524">
    <cfRule type="expression" dxfId="12660" priority="12577" stopIfTrue="1">
      <formula>$B524=""</formula>
    </cfRule>
  </conditionalFormatting>
  <conditionalFormatting sqref="I524">
    <cfRule type="expression" dxfId="12659" priority="12576" stopIfTrue="1">
      <formula>$B524=""</formula>
    </cfRule>
  </conditionalFormatting>
  <conditionalFormatting sqref="I524">
    <cfRule type="expression" dxfId="12658" priority="12575" stopIfTrue="1">
      <formula>$B524=""</formula>
    </cfRule>
  </conditionalFormatting>
  <conditionalFormatting sqref="I524">
    <cfRule type="expression" dxfId="12657" priority="12574" stopIfTrue="1">
      <formula>$B524=""</formula>
    </cfRule>
  </conditionalFormatting>
  <conditionalFormatting sqref="I524">
    <cfRule type="expression" dxfId="12656" priority="12573" stopIfTrue="1">
      <formula>$B524=""</formula>
    </cfRule>
  </conditionalFormatting>
  <conditionalFormatting sqref="I524">
    <cfRule type="expression" dxfId="12655" priority="12572" stopIfTrue="1">
      <formula>$B524=""</formula>
    </cfRule>
  </conditionalFormatting>
  <conditionalFormatting sqref="I524">
    <cfRule type="expression" dxfId="12654" priority="12571" stopIfTrue="1">
      <formula>$B524=""</formula>
    </cfRule>
  </conditionalFormatting>
  <conditionalFormatting sqref="I524">
    <cfRule type="expression" dxfId="12653" priority="12570" stopIfTrue="1">
      <formula>$B524=""</formula>
    </cfRule>
  </conditionalFormatting>
  <conditionalFormatting sqref="I524">
    <cfRule type="expression" dxfId="12652" priority="12569" stopIfTrue="1">
      <formula>$B524=""</formula>
    </cfRule>
  </conditionalFormatting>
  <conditionalFormatting sqref="I524">
    <cfRule type="expression" dxfId="12651" priority="12568" stopIfTrue="1">
      <formula>$B524=""</formula>
    </cfRule>
  </conditionalFormatting>
  <conditionalFormatting sqref="I524">
    <cfRule type="expression" dxfId="12650" priority="12567" stopIfTrue="1">
      <formula>$B524=""</formula>
    </cfRule>
  </conditionalFormatting>
  <conditionalFormatting sqref="I524">
    <cfRule type="expression" dxfId="12649" priority="12566" stopIfTrue="1">
      <formula>$B524=""</formula>
    </cfRule>
  </conditionalFormatting>
  <conditionalFormatting sqref="I524">
    <cfRule type="expression" dxfId="12648" priority="12565" stopIfTrue="1">
      <formula>$B524=""</formula>
    </cfRule>
  </conditionalFormatting>
  <conditionalFormatting sqref="I524">
    <cfRule type="expression" dxfId="12647" priority="12564" stopIfTrue="1">
      <formula>$B524=""</formula>
    </cfRule>
  </conditionalFormatting>
  <conditionalFormatting sqref="I524">
    <cfRule type="expression" dxfId="12646" priority="12563" stopIfTrue="1">
      <formula>$B524=""</formula>
    </cfRule>
  </conditionalFormatting>
  <conditionalFormatting sqref="I524">
    <cfRule type="expression" dxfId="12645" priority="12562" stopIfTrue="1">
      <formula>$B524=""</formula>
    </cfRule>
  </conditionalFormatting>
  <conditionalFormatting sqref="I524">
    <cfRule type="expression" dxfId="12644" priority="12561" stopIfTrue="1">
      <formula>$B524=""</formula>
    </cfRule>
  </conditionalFormatting>
  <conditionalFormatting sqref="I524">
    <cfRule type="expression" dxfId="12643" priority="12560" stopIfTrue="1">
      <formula>$B524=""</formula>
    </cfRule>
  </conditionalFormatting>
  <conditionalFormatting sqref="I524">
    <cfRule type="expression" dxfId="12642" priority="12559" stopIfTrue="1">
      <formula>$B524=""</formula>
    </cfRule>
  </conditionalFormatting>
  <conditionalFormatting sqref="I524">
    <cfRule type="expression" dxfId="12641" priority="12558" stopIfTrue="1">
      <formula>$B524=""</formula>
    </cfRule>
  </conditionalFormatting>
  <conditionalFormatting sqref="I524">
    <cfRule type="expression" dxfId="12640" priority="12557" stopIfTrue="1">
      <formula>$B524=""</formula>
    </cfRule>
  </conditionalFormatting>
  <conditionalFormatting sqref="I524">
    <cfRule type="expression" dxfId="12639" priority="12556" stopIfTrue="1">
      <formula>$B524=""</formula>
    </cfRule>
  </conditionalFormatting>
  <conditionalFormatting sqref="I524">
    <cfRule type="expression" dxfId="12638" priority="12555" stopIfTrue="1">
      <formula>$B524=""</formula>
    </cfRule>
  </conditionalFormatting>
  <conditionalFormatting sqref="I524">
    <cfRule type="expression" dxfId="12637" priority="12554" stopIfTrue="1">
      <formula>$B524=""</formula>
    </cfRule>
  </conditionalFormatting>
  <conditionalFormatting sqref="I524">
    <cfRule type="expression" dxfId="12636" priority="12553" stopIfTrue="1">
      <formula>$B524=""</formula>
    </cfRule>
  </conditionalFormatting>
  <conditionalFormatting sqref="I524">
    <cfRule type="expression" dxfId="12635" priority="12552" stopIfTrue="1">
      <formula>$B524=""</formula>
    </cfRule>
  </conditionalFormatting>
  <conditionalFormatting sqref="I524">
    <cfRule type="expression" dxfId="12634" priority="12551" stopIfTrue="1">
      <formula>$B524=""</formula>
    </cfRule>
  </conditionalFormatting>
  <conditionalFormatting sqref="I524">
    <cfRule type="expression" dxfId="12633" priority="12550" stopIfTrue="1">
      <formula>$B524=""</formula>
    </cfRule>
  </conditionalFormatting>
  <conditionalFormatting sqref="I524">
    <cfRule type="expression" dxfId="12632" priority="12549" stopIfTrue="1">
      <formula>$B524=""</formula>
    </cfRule>
  </conditionalFormatting>
  <conditionalFormatting sqref="I524">
    <cfRule type="expression" dxfId="12631" priority="12548" stopIfTrue="1">
      <formula>$B524=""</formula>
    </cfRule>
  </conditionalFormatting>
  <conditionalFormatting sqref="I524">
    <cfRule type="expression" dxfId="12630" priority="12547" stopIfTrue="1">
      <formula>$B524=""</formula>
    </cfRule>
  </conditionalFormatting>
  <conditionalFormatting sqref="I524">
    <cfRule type="expression" dxfId="12629" priority="12546" stopIfTrue="1">
      <formula>$B524=""</formula>
    </cfRule>
  </conditionalFormatting>
  <conditionalFormatting sqref="I524">
    <cfRule type="expression" dxfId="12628" priority="12545" stopIfTrue="1">
      <formula>$B524=""</formula>
    </cfRule>
  </conditionalFormatting>
  <conditionalFormatting sqref="I524">
    <cfRule type="expression" dxfId="12627" priority="12544" stopIfTrue="1">
      <formula>$B524=""</formula>
    </cfRule>
  </conditionalFormatting>
  <conditionalFormatting sqref="I524">
    <cfRule type="expression" dxfId="12626" priority="12543" stopIfTrue="1">
      <formula>$B524=""</formula>
    </cfRule>
  </conditionalFormatting>
  <conditionalFormatting sqref="I524">
    <cfRule type="expression" dxfId="12625" priority="12542" stopIfTrue="1">
      <formula>$B524=""</formula>
    </cfRule>
  </conditionalFormatting>
  <conditionalFormatting sqref="I524">
    <cfRule type="expression" dxfId="12624" priority="12541" stopIfTrue="1">
      <formula>$B524=""</formula>
    </cfRule>
  </conditionalFormatting>
  <conditionalFormatting sqref="I524">
    <cfRule type="expression" dxfId="12623" priority="12540" stopIfTrue="1">
      <formula>$B524=""</formula>
    </cfRule>
  </conditionalFormatting>
  <conditionalFormatting sqref="I524">
    <cfRule type="expression" dxfId="12622" priority="12539" stopIfTrue="1">
      <formula>$B524=""</formula>
    </cfRule>
  </conditionalFormatting>
  <conditionalFormatting sqref="I524">
    <cfRule type="expression" dxfId="12621" priority="12538" stopIfTrue="1">
      <formula>$B524=""</formula>
    </cfRule>
  </conditionalFormatting>
  <conditionalFormatting sqref="I524">
    <cfRule type="expression" dxfId="12620" priority="12537" stopIfTrue="1">
      <formula>$B524=""</formula>
    </cfRule>
  </conditionalFormatting>
  <conditionalFormatting sqref="I524">
    <cfRule type="expression" dxfId="12619" priority="12536" stopIfTrue="1">
      <formula>$B524=""</formula>
    </cfRule>
  </conditionalFormatting>
  <conditionalFormatting sqref="I524">
    <cfRule type="expression" dxfId="12618" priority="12535" stopIfTrue="1">
      <formula>$B524=""</formula>
    </cfRule>
  </conditionalFormatting>
  <conditionalFormatting sqref="I524">
    <cfRule type="expression" dxfId="12617" priority="12534" stopIfTrue="1">
      <formula>$B524=""</formula>
    </cfRule>
  </conditionalFormatting>
  <conditionalFormatting sqref="I524">
    <cfRule type="expression" dxfId="12616" priority="12533" stopIfTrue="1">
      <formula>$B524=""</formula>
    </cfRule>
  </conditionalFormatting>
  <conditionalFormatting sqref="I524">
    <cfRule type="expression" dxfId="12615" priority="12532" stopIfTrue="1">
      <formula>$B524=""</formula>
    </cfRule>
  </conditionalFormatting>
  <conditionalFormatting sqref="I524">
    <cfRule type="expression" dxfId="12614" priority="12531" stopIfTrue="1">
      <formula>$B524=""</formula>
    </cfRule>
  </conditionalFormatting>
  <conditionalFormatting sqref="I524">
    <cfRule type="expression" dxfId="12613" priority="12530" stopIfTrue="1">
      <formula>$B524=""</formula>
    </cfRule>
  </conditionalFormatting>
  <conditionalFormatting sqref="I524">
    <cfRule type="expression" dxfId="12612" priority="12529" stopIfTrue="1">
      <formula>$B524=""</formula>
    </cfRule>
  </conditionalFormatting>
  <conditionalFormatting sqref="I524">
    <cfRule type="expression" dxfId="12611" priority="12528" stopIfTrue="1">
      <formula>$B524=""</formula>
    </cfRule>
  </conditionalFormatting>
  <conditionalFormatting sqref="I524">
    <cfRule type="expression" dxfId="12610" priority="12527" stopIfTrue="1">
      <formula>$B524=""</formula>
    </cfRule>
  </conditionalFormatting>
  <conditionalFormatting sqref="I524">
    <cfRule type="expression" dxfId="12609" priority="12526" stopIfTrue="1">
      <formula>$B524=""</formula>
    </cfRule>
  </conditionalFormatting>
  <conditionalFormatting sqref="I524">
    <cfRule type="expression" dxfId="12608" priority="12525" stopIfTrue="1">
      <formula>$B524=""</formula>
    </cfRule>
  </conditionalFormatting>
  <conditionalFormatting sqref="I524">
    <cfRule type="expression" dxfId="12607" priority="12524" stopIfTrue="1">
      <formula>$B524=""</formula>
    </cfRule>
  </conditionalFormatting>
  <conditionalFormatting sqref="I524">
    <cfRule type="expression" dxfId="12606" priority="12523" stopIfTrue="1">
      <formula>$B524=""</formula>
    </cfRule>
  </conditionalFormatting>
  <conditionalFormatting sqref="I524">
    <cfRule type="expression" dxfId="12605" priority="12522" stopIfTrue="1">
      <formula>$B524=""</formula>
    </cfRule>
  </conditionalFormatting>
  <conditionalFormatting sqref="I524">
    <cfRule type="expression" dxfId="12604" priority="12521" stopIfTrue="1">
      <formula>$B524=""</formula>
    </cfRule>
  </conditionalFormatting>
  <conditionalFormatting sqref="I524">
    <cfRule type="expression" dxfId="12603" priority="12520" stopIfTrue="1">
      <formula>$B524=""</formula>
    </cfRule>
  </conditionalFormatting>
  <conditionalFormatting sqref="I524">
    <cfRule type="expression" dxfId="12602" priority="12519" stopIfTrue="1">
      <formula>$B524=""</formula>
    </cfRule>
  </conditionalFormatting>
  <conditionalFormatting sqref="I524">
    <cfRule type="expression" dxfId="12601" priority="12518" stopIfTrue="1">
      <formula>$B524=""</formula>
    </cfRule>
  </conditionalFormatting>
  <conditionalFormatting sqref="I524">
    <cfRule type="expression" dxfId="12600" priority="12517" stopIfTrue="1">
      <formula>$B524=""</formula>
    </cfRule>
  </conditionalFormatting>
  <conditionalFormatting sqref="I524">
    <cfRule type="expression" dxfId="12599" priority="12516" stopIfTrue="1">
      <formula>$B524=""</formula>
    </cfRule>
  </conditionalFormatting>
  <conditionalFormatting sqref="I524">
    <cfRule type="expression" dxfId="12598" priority="12515" stopIfTrue="1">
      <formula>$B524=""</formula>
    </cfRule>
  </conditionalFormatting>
  <conditionalFormatting sqref="I524">
    <cfRule type="expression" dxfId="12597" priority="12514" stopIfTrue="1">
      <formula>$B524=""</formula>
    </cfRule>
  </conditionalFormatting>
  <conditionalFormatting sqref="I524">
    <cfRule type="expression" dxfId="12596" priority="12513" stopIfTrue="1">
      <formula>$B524=""</formula>
    </cfRule>
  </conditionalFormatting>
  <conditionalFormatting sqref="I524">
    <cfRule type="expression" dxfId="12595" priority="12512" stopIfTrue="1">
      <formula>$B524=""</formula>
    </cfRule>
  </conditionalFormatting>
  <conditionalFormatting sqref="I524">
    <cfRule type="expression" dxfId="12594" priority="12511" stopIfTrue="1">
      <formula>$B524=""</formula>
    </cfRule>
  </conditionalFormatting>
  <conditionalFormatting sqref="I524">
    <cfRule type="expression" dxfId="12593" priority="12510" stopIfTrue="1">
      <formula>$B524=""</formula>
    </cfRule>
  </conditionalFormatting>
  <conditionalFormatting sqref="I524">
    <cfRule type="expression" dxfId="12592" priority="12509" stopIfTrue="1">
      <formula>$B524=""</formula>
    </cfRule>
  </conditionalFormatting>
  <conditionalFormatting sqref="I524">
    <cfRule type="expression" dxfId="12591" priority="12508" stopIfTrue="1">
      <formula>$B524=""</formula>
    </cfRule>
  </conditionalFormatting>
  <conditionalFormatting sqref="I524">
    <cfRule type="expression" dxfId="12590" priority="12507" stopIfTrue="1">
      <formula>$B524=""</formula>
    </cfRule>
  </conditionalFormatting>
  <conditionalFormatting sqref="I524">
    <cfRule type="expression" dxfId="12589" priority="12506" stopIfTrue="1">
      <formula>$B524=""</formula>
    </cfRule>
  </conditionalFormatting>
  <conditionalFormatting sqref="I524">
    <cfRule type="expression" dxfId="12588" priority="12505" stopIfTrue="1">
      <formula>$B524=""</formula>
    </cfRule>
  </conditionalFormatting>
  <conditionalFormatting sqref="I524">
    <cfRule type="expression" dxfId="12587" priority="12504" stopIfTrue="1">
      <formula>$B524=""</formula>
    </cfRule>
  </conditionalFormatting>
  <conditionalFormatting sqref="I524">
    <cfRule type="expression" dxfId="12586" priority="12503" stopIfTrue="1">
      <formula>$B524=""</formula>
    </cfRule>
  </conditionalFormatting>
  <conditionalFormatting sqref="I524">
    <cfRule type="expression" dxfId="12585" priority="12502" stopIfTrue="1">
      <formula>$B524=""</formula>
    </cfRule>
  </conditionalFormatting>
  <conditionalFormatting sqref="I524">
    <cfRule type="expression" dxfId="12584" priority="12501" stopIfTrue="1">
      <formula>$B524=""</formula>
    </cfRule>
  </conditionalFormatting>
  <conditionalFormatting sqref="I524">
    <cfRule type="expression" dxfId="12583" priority="12500" stopIfTrue="1">
      <formula>$B524=""</formula>
    </cfRule>
  </conditionalFormatting>
  <conditionalFormatting sqref="I524">
    <cfRule type="expression" dxfId="12582" priority="12499" stopIfTrue="1">
      <formula>$B524=""</formula>
    </cfRule>
  </conditionalFormatting>
  <conditionalFormatting sqref="I524">
    <cfRule type="expression" dxfId="12581" priority="12498" stopIfTrue="1">
      <formula>$B524=""</formula>
    </cfRule>
  </conditionalFormatting>
  <conditionalFormatting sqref="I524">
    <cfRule type="expression" dxfId="12580" priority="12497" stopIfTrue="1">
      <formula>$B524=""</formula>
    </cfRule>
  </conditionalFormatting>
  <conditionalFormatting sqref="I524">
    <cfRule type="expression" dxfId="12579" priority="12496" stopIfTrue="1">
      <formula>$B524=""</formula>
    </cfRule>
  </conditionalFormatting>
  <conditionalFormatting sqref="I524">
    <cfRule type="expression" dxfId="12578" priority="12495" stopIfTrue="1">
      <formula>$B524=""</formula>
    </cfRule>
  </conditionalFormatting>
  <conditionalFormatting sqref="I524">
    <cfRule type="expression" dxfId="12577" priority="12494" stopIfTrue="1">
      <formula>$B524=""</formula>
    </cfRule>
  </conditionalFormatting>
  <conditionalFormatting sqref="I524">
    <cfRule type="expression" dxfId="12576" priority="12493" stopIfTrue="1">
      <formula>$B524=""</formula>
    </cfRule>
  </conditionalFormatting>
  <conditionalFormatting sqref="I524">
    <cfRule type="expression" dxfId="12575" priority="12492" stopIfTrue="1">
      <formula>$B524=""</formula>
    </cfRule>
  </conditionalFormatting>
  <conditionalFormatting sqref="I524">
    <cfRule type="expression" dxfId="12574" priority="12491" stopIfTrue="1">
      <formula>$B524=""</formula>
    </cfRule>
  </conditionalFormatting>
  <conditionalFormatting sqref="I524">
    <cfRule type="expression" dxfId="12573" priority="12490" stopIfTrue="1">
      <formula>$B524=""</formula>
    </cfRule>
  </conditionalFormatting>
  <conditionalFormatting sqref="I524">
    <cfRule type="expression" dxfId="12572" priority="12489" stopIfTrue="1">
      <formula>$B524=""</formula>
    </cfRule>
  </conditionalFormatting>
  <conditionalFormatting sqref="I524">
    <cfRule type="expression" dxfId="12571" priority="12488" stopIfTrue="1">
      <formula>$B524=""</formula>
    </cfRule>
  </conditionalFormatting>
  <conditionalFormatting sqref="I524">
    <cfRule type="expression" dxfId="12570" priority="12487" stopIfTrue="1">
      <formula>$B524=""</formula>
    </cfRule>
  </conditionalFormatting>
  <conditionalFormatting sqref="I524">
    <cfRule type="expression" dxfId="12569" priority="12486" stopIfTrue="1">
      <formula>$B524=""</formula>
    </cfRule>
  </conditionalFormatting>
  <conditionalFormatting sqref="I524">
    <cfRule type="expression" dxfId="12568" priority="12485" stopIfTrue="1">
      <formula>$B524=""</formula>
    </cfRule>
  </conditionalFormatting>
  <conditionalFormatting sqref="I525:I526">
    <cfRule type="expression" dxfId="12567" priority="12484" stopIfTrue="1">
      <formula>$B525=""</formula>
    </cfRule>
  </conditionalFormatting>
  <conditionalFormatting sqref="I525:I526">
    <cfRule type="expression" dxfId="12566" priority="12483" stopIfTrue="1">
      <formula>$B525=""</formula>
    </cfRule>
  </conditionalFormatting>
  <conditionalFormatting sqref="I525:I526">
    <cfRule type="expression" dxfId="12565" priority="12482" stopIfTrue="1">
      <formula>$B525=""</formula>
    </cfRule>
  </conditionalFormatting>
  <conditionalFormatting sqref="I525:I526">
    <cfRule type="expression" dxfId="12564" priority="12481" stopIfTrue="1">
      <formula>$B525=""</formula>
    </cfRule>
  </conditionalFormatting>
  <conditionalFormatting sqref="I525:I526">
    <cfRule type="expression" dxfId="12563" priority="12480" stopIfTrue="1">
      <formula>$B525=""</formula>
    </cfRule>
  </conditionalFormatting>
  <conditionalFormatting sqref="I525:I526">
    <cfRule type="expression" dxfId="12562" priority="12479" stopIfTrue="1">
      <formula>$B525=""</formula>
    </cfRule>
  </conditionalFormatting>
  <conditionalFormatting sqref="I525:I526">
    <cfRule type="expression" dxfId="12561" priority="12478" stopIfTrue="1">
      <formula>$B525=""</formula>
    </cfRule>
  </conditionalFormatting>
  <conditionalFormatting sqref="I525:I526">
    <cfRule type="expression" dxfId="12560" priority="12477" stopIfTrue="1">
      <formula>$B525=""</formula>
    </cfRule>
  </conditionalFormatting>
  <conditionalFormatting sqref="I525:I526">
    <cfRule type="expression" dxfId="12559" priority="12476" stopIfTrue="1">
      <formula>$B525=""</formula>
    </cfRule>
  </conditionalFormatting>
  <conditionalFormatting sqref="I525:I526">
    <cfRule type="expression" dxfId="12558" priority="12475" stopIfTrue="1">
      <formula>$B525=""</formula>
    </cfRule>
  </conditionalFormatting>
  <conditionalFormatting sqref="I525:I526">
    <cfRule type="expression" dxfId="12557" priority="12474" stopIfTrue="1">
      <formula>$B525=""</formula>
    </cfRule>
  </conditionalFormatting>
  <conditionalFormatting sqref="I525:I526">
    <cfRule type="expression" dxfId="12556" priority="12473" stopIfTrue="1">
      <formula>$B525=""</formula>
    </cfRule>
  </conditionalFormatting>
  <conditionalFormatting sqref="I525:I526">
    <cfRule type="expression" dxfId="12555" priority="12472" stopIfTrue="1">
      <formula>$B525=""</formula>
    </cfRule>
  </conditionalFormatting>
  <conditionalFormatting sqref="I525:I526">
    <cfRule type="expression" dxfId="12554" priority="12471" stopIfTrue="1">
      <formula>$B525=""</formula>
    </cfRule>
  </conditionalFormatting>
  <conditionalFormatting sqref="I525:I526">
    <cfRule type="expression" dxfId="12553" priority="12470" stopIfTrue="1">
      <formula>$B525=""</formula>
    </cfRule>
  </conditionalFormatting>
  <conditionalFormatting sqref="I525:I526">
    <cfRule type="expression" dxfId="12552" priority="12469" stopIfTrue="1">
      <formula>$B525=""</formula>
    </cfRule>
  </conditionalFormatting>
  <conditionalFormatting sqref="I525:I526">
    <cfRule type="expression" dxfId="12551" priority="12468" stopIfTrue="1">
      <formula>$B525=""</formula>
    </cfRule>
  </conditionalFormatting>
  <conditionalFormatting sqref="I525:I526">
    <cfRule type="expression" dxfId="12550" priority="12467" stopIfTrue="1">
      <formula>$B525=""</formula>
    </cfRule>
  </conditionalFormatting>
  <conditionalFormatting sqref="I525:I526">
    <cfRule type="expression" dxfId="12549" priority="12466" stopIfTrue="1">
      <formula>$B525=""</formula>
    </cfRule>
  </conditionalFormatting>
  <conditionalFormatting sqref="I525:I526">
    <cfRule type="expression" dxfId="12548" priority="12465" stopIfTrue="1">
      <formula>$B525=""</formula>
    </cfRule>
  </conditionalFormatting>
  <conditionalFormatting sqref="I525:I526">
    <cfRule type="expression" dxfId="12547" priority="12464" stopIfTrue="1">
      <formula>$B525=""</formula>
    </cfRule>
  </conditionalFormatting>
  <conditionalFormatting sqref="I525:I526">
    <cfRule type="expression" dxfId="12546" priority="12463" stopIfTrue="1">
      <formula>$B525=""</formula>
    </cfRule>
  </conditionalFormatting>
  <conditionalFormatting sqref="I525:I526">
    <cfRule type="expression" dxfId="12545" priority="12462" stopIfTrue="1">
      <formula>$B525=""</formula>
    </cfRule>
  </conditionalFormatting>
  <conditionalFormatting sqref="I525:I526">
    <cfRule type="expression" dxfId="12544" priority="12461" stopIfTrue="1">
      <formula>$B525=""</formula>
    </cfRule>
  </conditionalFormatting>
  <conditionalFormatting sqref="I525:I526">
    <cfRule type="expression" dxfId="12543" priority="12460" stopIfTrue="1">
      <formula>$B525=""</formula>
    </cfRule>
  </conditionalFormatting>
  <conditionalFormatting sqref="I525:I526">
    <cfRule type="expression" dxfId="12542" priority="12459" stopIfTrue="1">
      <formula>$B525=""</formula>
    </cfRule>
  </conditionalFormatting>
  <conditionalFormatting sqref="I525:I526">
    <cfRule type="expression" dxfId="12541" priority="12458" stopIfTrue="1">
      <formula>$B525=""</formula>
    </cfRule>
  </conditionalFormatting>
  <conditionalFormatting sqref="I525:I526">
    <cfRule type="expression" dxfId="12540" priority="12457" stopIfTrue="1">
      <formula>$B525=""</formula>
    </cfRule>
  </conditionalFormatting>
  <conditionalFormatting sqref="I525:I526">
    <cfRule type="expression" dxfId="12539" priority="12456" stopIfTrue="1">
      <formula>$B525=""</formula>
    </cfRule>
  </conditionalFormatting>
  <conditionalFormatting sqref="I525:I526">
    <cfRule type="expression" dxfId="12538" priority="12455" stopIfTrue="1">
      <formula>$B525=""</formula>
    </cfRule>
  </conditionalFormatting>
  <conditionalFormatting sqref="I525:I526">
    <cfRule type="expression" dxfId="12537" priority="12454" stopIfTrue="1">
      <formula>$B525=""</formula>
    </cfRule>
  </conditionalFormatting>
  <conditionalFormatting sqref="I525:I526">
    <cfRule type="expression" dxfId="12536" priority="12453" stopIfTrue="1">
      <formula>$B525=""</formula>
    </cfRule>
  </conditionalFormatting>
  <conditionalFormatting sqref="I525:I526">
    <cfRule type="expression" dxfId="12535" priority="12452" stopIfTrue="1">
      <formula>$B525=""</formula>
    </cfRule>
  </conditionalFormatting>
  <conditionalFormatting sqref="I525:I526">
    <cfRule type="expression" dxfId="12534" priority="12451" stopIfTrue="1">
      <formula>$B525=""</formula>
    </cfRule>
  </conditionalFormatting>
  <conditionalFormatting sqref="I525:I526">
    <cfRule type="expression" dxfId="12533" priority="12450" stopIfTrue="1">
      <formula>$B525=""</formula>
    </cfRule>
  </conditionalFormatting>
  <conditionalFormatting sqref="I525:I526">
    <cfRule type="expression" dxfId="12532" priority="12449" stopIfTrue="1">
      <formula>$B525=""</formula>
    </cfRule>
  </conditionalFormatting>
  <conditionalFormatting sqref="I525:I526">
    <cfRule type="expression" dxfId="12531" priority="12448" stopIfTrue="1">
      <formula>$B525=""</formula>
    </cfRule>
  </conditionalFormatting>
  <conditionalFormatting sqref="I525:I526">
    <cfRule type="expression" dxfId="12530" priority="12447" stopIfTrue="1">
      <formula>$B525=""</formula>
    </cfRule>
  </conditionalFormatting>
  <conditionalFormatting sqref="I525:I526">
    <cfRule type="expression" dxfId="12529" priority="12446" stopIfTrue="1">
      <formula>$B525=""</formula>
    </cfRule>
  </conditionalFormatting>
  <conditionalFormatting sqref="I525:I526">
    <cfRule type="expression" dxfId="12528" priority="12445" stopIfTrue="1">
      <formula>$B525=""</formula>
    </cfRule>
  </conditionalFormatting>
  <conditionalFormatting sqref="I525:I526">
    <cfRule type="expression" dxfId="12527" priority="12444" stopIfTrue="1">
      <formula>$B525=""</formula>
    </cfRule>
  </conditionalFormatting>
  <conditionalFormatting sqref="I525:I526">
    <cfRule type="expression" dxfId="12526" priority="12443" stopIfTrue="1">
      <formula>$B525=""</formula>
    </cfRule>
  </conditionalFormatting>
  <conditionalFormatting sqref="I525:I526">
    <cfRule type="expression" dxfId="12525" priority="12442" stopIfTrue="1">
      <formula>$B525=""</formula>
    </cfRule>
  </conditionalFormatting>
  <conditionalFormatting sqref="I525:I526">
    <cfRule type="expression" dxfId="12524" priority="12441" stopIfTrue="1">
      <formula>$B525=""</formula>
    </cfRule>
  </conditionalFormatting>
  <conditionalFormatting sqref="I525:I526">
    <cfRule type="expression" dxfId="12523" priority="12440" stopIfTrue="1">
      <formula>$B525=""</formula>
    </cfRule>
  </conditionalFormatting>
  <conditionalFormatting sqref="I525:I526">
    <cfRule type="expression" dxfId="12522" priority="12439" stopIfTrue="1">
      <formula>$B525=""</formula>
    </cfRule>
  </conditionalFormatting>
  <conditionalFormatting sqref="I525:I526">
    <cfRule type="expression" dxfId="12521" priority="12438" stopIfTrue="1">
      <formula>$B525=""</formula>
    </cfRule>
  </conditionalFormatting>
  <conditionalFormatting sqref="I525:I526">
    <cfRule type="expression" dxfId="12520" priority="12437" stopIfTrue="1">
      <formula>$B525=""</formula>
    </cfRule>
  </conditionalFormatting>
  <conditionalFormatting sqref="I525:I526">
    <cfRule type="expression" dxfId="12519" priority="12436" stopIfTrue="1">
      <formula>$B525=""</formula>
    </cfRule>
  </conditionalFormatting>
  <conditionalFormatting sqref="I525:I526">
    <cfRule type="expression" dxfId="12518" priority="12435" stopIfTrue="1">
      <formula>$B525=""</formula>
    </cfRule>
  </conditionalFormatting>
  <conditionalFormatting sqref="I525:I526">
    <cfRule type="expression" dxfId="12517" priority="12434" stopIfTrue="1">
      <formula>$B525=""</formula>
    </cfRule>
  </conditionalFormatting>
  <conditionalFormatting sqref="I525:I526">
    <cfRule type="expression" dxfId="12516" priority="12433" stopIfTrue="1">
      <formula>$B525=""</formula>
    </cfRule>
  </conditionalFormatting>
  <conditionalFormatting sqref="I525:I526">
    <cfRule type="expression" dxfId="12515" priority="12432" stopIfTrue="1">
      <formula>$B525=""</formula>
    </cfRule>
  </conditionalFormatting>
  <conditionalFormatting sqref="I525:I526">
    <cfRule type="expression" dxfId="12514" priority="12431" stopIfTrue="1">
      <formula>$B525=""</formula>
    </cfRule>
  </conditionalFormatting>
  <conditionalFormatting sqref="I525:I526">
    <cfRule type="expression" dxfId="12513" priority="12430" stopIfTrue="1">
      <formula>$B525=""</formula>
    </cfRule>
  </conditionalFormatting>
  <conditionalFormatting sqref="I525:I526">
    <cfRule type="expression" dxfId="12512" priority="12429" stopIfTrue="1">
      <formula>$B525=""</formula>
    </cfRule>
  </conditionalFormatting>
  <conditionalFormatting sqref="I525:I526">
    <cfRule type="expression" dxfId="12511" priority="12428" stopIfTrue="1">
      <formula>$B525=""</formula>
    </cfRule>
  </conditionalFormatting>
  <conditionalFormatting sqref="I525:I526">
    <cfRule type="expression" dxfId="12510" priority="12427" stopIfTrue="1">
      <formula>$B525=""</formula>
    </cfRule>
  </conditionalFormatting>
  <conditionalFormatting sqref="I525:I526">
    <cfRule type="expression" dxfId="12509" priority="12426" stopIfTrue="1">
      <formula>$B525=""</formula>
    </cfRule>
  </conditionalFormatting>
  <conditionalFormatting sqref="I525:I526">
    <cfRule type="expression" dxfId="12508" priority="12425" stopIfTrue="1">
      <formula>$B525=""</formula>
    </cfRule>
  </conditionalFormatting>
  <conditionalFormatting sqref="I525:I526">
    <cfRule type="expression" dxfId="12507" priority="12424" stopIfTrue="1">
      <formula>$B525=""</formula>
    </cfRule>
  </conditionalFormatting>
  <conditionalFormatting sqref="I525:I526">
    <cfRule type="expression" dxfId="12506" priority="12423" stopIfTrue="1">
      <formula>$B525=""</formula>
    </cfRule>
  </conditionalFormatting>
  <conditionalFormatting sqref="I525:I526">
    <cfRule type="expression" dxfId="12505" priority="12422" stopIfTrue="1">
      <formula>$B525=""</formula>
    </cfRule>
  </conditionalFormatting>
  <conditionalFormatting sqref="I525:I526">
    <cfRule type="expression" dxfId="12504" priority="12421" stopIfTrue="1">
      <formula>$B525=""</formula>
    </cfRule>
  </conditionalFormatting>
  <conditionalFormatting sqref="I525:I526">
    <cfRule type="expression" dxfId="12503" priority="12420" stopIfTrue="1">
      <formula>$B525=""</formula>
    </cfRule>
  </conditionalFormatting>
  <conditionalFormatting sqref="I525:I526">
    <cfRule type="expression" dxfId="12502" priority="12419" stopIfTrue="1">
      <formula>$B525=""</formula>
    </cfRule>
  </conditionalFormatting>
  <conditionalFormatting sqref="I525:I526">
    <cfRule type="expression" dxfId="12501" priority="12418" stopIfTrue="1">
      <formula>$B525=""</formula>
    </cfRule>
  </conditionalFormatting>
  <conditionalFormatting sqref="I525:I526">
    <cfRule type="expression" dxfId="12500" priority="12417" stopIfTrue="1">
      <formula>$B525=""</formula>
    </cfRule>
  </conditionalFormatting>
  <conditionalFormatting sqref="I525:I526">
    <cfRule type="expression" dxfId="12499" priority="12416" stopIfTrue="1">
      <formula>$B525=""</formula>
    </cfRule>
  </conditionalFormatting>
  <conditionalFormatting sqref="I525:I526">
    <cfRule type="expression" dxfId="12498" priority="12415" stopIfTrue="1">
      <formula>$B525=""</formula>
    </cfRule>
  </conditionalFormatting>
  <conditionalFormatting sqref="I525:I526">
    <cfRule type="expression" dxfId="12497" priority="12414" stopIfTrue="1">
      <formula>$B525=""</formula>
    </cfRule>
  </conditionalFormatting>
  <conditionalFormatting sqref="I525:I526">
    <cfRule type="expression" dxfId="12496" priority="12413" stopIfTrue="1">
      <formula>$B525=""</formula>
    </cfRule>
  </conditionalFormatting>
  <conditionalFormatting sqref="I525:I526">
    <cfRule type="expression" dxfId="12495" priority="12412" stopIfTrue="1">
      <formula>$B525=""</formula>
    </cfRule>
  </conditionalFormatting>
  <conditionalFormatting sqref="I525:I526">
    <cfRule type="expression" dxfId="12494" priority="12411" stopIfTrue="1">
      <formula>$B525=""</formula>
    </cfRule>
  </conditionalFormatting>
  <conditionalFormatting sqref="I525:I526">
    <cfRule type="expression" dxfId="12493" priority="12410" stopIfTrue="1">
      <formula>$B525=""</formula>
    </cfRule>
  </conditionalFormatting>
  <conditionalFormatting sqref="I525:I526">
    <cfRule type="expression" dxfId="12492" priority="12409" stopIfTrue="1">
      <formula>$B525=""</formula>
    </cfRule>
  </conditionalFormatting>
  <conditionalFormatting sqref="I525:I526">
    <cfRule type="expression" dxfId="12491" priority="12408" stopIfTrue="1">
      <formula>$B525=""</formula>
    </cfRule>
  </conditionalFormatting>
  <conditionalFormatting sqref="I525:I526">
    <cfRule type="expression" dxfId="12490" priority="12407" stopIfTrue="1">
      <formula>$B525=""</formula>
    </cfRule>
  </conditionalFormatting>
  <conditionalFormatting sqref="I525:I526">
    <cfRule type="expression" dxfId="12489" priority="12406" stopIfTrue="1">
      <formula>$B525=""</formula>
    </cfRule>
  </conditionalFormatting>
  <conditionalFormatting sqref="I525:I526">
    <cfRule type="expression" dxfId="12488" priority="12405" stopIfTrue="1">
      <formula>$B525=""</formula>
    </cfRule>
  </conditionalFormatting>
  <conditionalFormatting sqref="I525:I526">
    <cfRule type="expression" dxfId="12487" priority="12404" stopIfTrue="1">
      <formula>$B525=""</formula>
    </cfRule>
  </conditionalFormatting>
  <conditionalFormatting sqref="I525:I526">
    <cfRule type="expression" dxfId="12486" priority="12403" stopIfTrue="1">
      <formula>$B525=""</formula>
    </cfRule>
  </conditionalFormatting>
  <conditionalFormatting sqref="I525:I526">
    <cfRule type="expression" dxfId="12485" priority="12402" stopIfTrue="1">
      <formula>$B525=""</formula>
    </cfRule>
  </conditionalFormatting>
  <conditionalFormatting sqref="I525:I526">
    <cfRule type="expression" dxfId="12484" priority="12401" stopIfTrue="1">
      <formula>$B525=""</formula>
    </cfRule>
  </conditionalFormatting>
  <conditionalFormatting sqref="I525:I526">
    <cfRule type="expression" dxfId="12483" priority="12400" stopIfTrue="1">
      <formula>$B525=""</formula>
    </cfRule>
  </conditionalFormatting>
  <conditionalFormatting sqref="I525:I526">
    <cfRule type="expression" dxfId="12482" priority="12399" stopIfTrue="1">
      <formula>$B525=""</formula>
    </cfRule>
  </conditionalFormatting>
  <conditionalFormatting sqref="I525:I526">
    <cfRule type="expression" dxfId="12481" priority="12398" stopIfTrue="1">
      <formula>$B525=""</formula>
    </cfRule>
  </conditionalFormatting>
  <conditionalFormatting sqref="I525:I526">
    <cfRule type="expression" dxfId="12480" priority="12397" stopIfTrue="1">
      <formula>$B525=""</formula>
    </cfRule>
  </conditionalFormatting>
  <conditionalFormatting sqref="I525:I526">
    <cfRule type="expression" dxfId="12479" priority="12396" stopIfTrue="1">
      <formula>$B525=""</formula>
    </cfRule>
  </conditionalFormatting>
  <conditionalFormatting sqref="I525:I526">
    <cfRule type="expression" dxfId="12478" priority="12395" stopIfTrue="1">
      <formula>$B525=""</formula>
    </cfRule>
  </conditionalFormatting>
  <conditionalFormatting sqref="I525:I526">
    <cfRule type="expression" dxfId="12477" priority="12394" stopIfTrue="1">
      <formula>$B525=""</formula>
    </cfRule>
  </conditionalFormatting>
  <conditionalFormatting sqref="I525:I526">
    <cfRule type="expression" dxfId="12476" priority="12393" stopIfTrue="1">
      <formula>$B525=""</formula>
    </cfRule>
  </conditionalFormatting>
  <conditionalFormatting sqref="I525:I526">
    <cfRule type="expression" dxfId="12475" priority="12392" stopIfTrue="1">
      <formula>$B525=""</formula>
    </cfRule>
  </conditionalFormatting>
  <conditionalFormatting sqref="I525:I526">
    <cfRule type="expression" dxfId="12474" priority="12391" stopIfTrue="1">
      <formula>$B525=""</formula>
    </cfRule>
  </conditionalFormatting>
  <conditionalFormatting sqref="I525:I526">
    <cfRule type="expression" dxfId="12473" priority="12390" stopIfTrue="1">
      <formula>$B525=""</formula>
    </cfRule>
  </conditionalFormatting>
  <conditionalFormatting sqref="I525:I526">
    <cfRule type="expression" dxfId="12472" priority="12389" stopIfTrue="1">
      <formula>$B525=""</formula>
    </cfRule>
  </conditionalFormatting>
  <conditionalFormatting sqref="I525:I526">
    <cfRule type="expression" dxfId="12471" priority="12388" stopIfTrue="1">
      <formula>$B525=""</formula>
    </cfRule>
  </conditionalFormatting>
  <conditionalFormatting sqref="I525:I526">
    <cfRule type="expression" dxfId="12470" priority="12387" stopIfTrue="1">
      <formula>$B525=""</formula>
    </cfRule>
  </conditionalFormatting>
  <conditionalFormatting sqref="I528:I569">
    <cfRule type="expression" dxfId="12469" priority="12386" stopIfTrue="1">
      <formula>$B528=""</formula>
    </cfRule>
  </conditionalFormatting>
  <conditionalFormatting sqref="I528:I569">
    <cfRule type="expression" dxfId="12468" priority="12385" stopIfTrue="1">
      <formula>$B528=""</formula>
    </cfRule>
  </conditionalFormatting>
  <conditionalFormatting sqref="I528:I569">
    <cfRule type="expression" dxfId="12467" priority="12384" stopIfTrue="1">
      <formula>$B528=""</formula>
    </cfRule>
  </conditionalFormatting>
  <conditionalFormatting sqref="I528:I569">
    <cfRule type="expression" dxfId="12466" priority="12383" stopIfTrue="1">
      <formula>$B528=""</formula>
    </cfRule>
  </conditionalFormatting>
  <conditionalFormatting sqref="I528:I569">
    <cfRule type="expression" dxfId="12465" priority="12382" stopIfTrue="1">
      <formula>$B528=""</formula>
    </cfRule>
  </conditionalFormatting>
  <conditionalFormatting sqref="I528:I569">
    <cfRule type="expression" dxfId="12464" priority="12381" stopIfTrue="1">
      <formula>$B528=""</formula>
    </cfRule>
  </conditionalFormatting>
  <conditionalFormatting sqref="I528:I569">
    <cfRule type="expression" dxfId="12463" priority="12380" stopIfTrue="1">
      <formula>$B528=""</formula>
    </cfRule>
  </conditionalFormatting>
  <conditionalFormatting sqref="I528:I569">
    <cfRule type="expression" dxfId="12462" priority="12379" stopIfTrue="1">
      <formula>$B528=""</formula>
    </cfRule>
  </conditionalFormatting>
  <conditionalFormatting sqref="I528:I569">
    <cfRule type="expression" dxfId="12461" priority="12378" stopIfTrue="1">
      <formula>$B528=""</formula>
    </cfRule>
  </conditionalFormatting>
  <conditionalFormatting sqref="I528:I569">
    <cfRule type="expression" dxfId="12460" priority="12377" stopIfTrue="1">
      <formula>$B528=""</formula>
    </cfRule>
  </conditionalFormatting>
  <conditionalFormatting sqref="I528:I569">
    <cfRule type="expression" dxfId="12459" priority="12376" stopIfTrue="1">
      <formula>$B528=""</formula>
    </cfRule>
  </conditionalFormatting>
  <conditionalFormatting sqref="I528:I569">
    <cfRule type="expression" dxfId="12458" priority="12375" stopIfTrue="1">
      <formula>$B528=""</formula>
    </cfRule>
  </conditionalFormatting>
  <conditionalFormatting sqref="I528:I569">
    <cfRule type="expression" dxfId="12457" priority="12374" stopIfTrue="1">
      <formula>$B528=""</formula>
    </cfRule>
  </conditionalFormatting>
  <conditionalFormatting sqref="I528:I569">
    <cfRule type="expression" dxfId="12456" priority="12373" stopIfTrue="1">
      <formula>$B528=""</formula>
    </cfRule>
  </conditionalFormatting>
  <conditionalFormatting sqref="I528:I569">
    <cfRule type="expression" dxfId="12455" priority="12372" stopIfTrue="1">
      <formula>$B528=""</formula>
    </cfRule>
  </conditionalFormatting>
  <conditionalFormatting sqref="I528:I569">
    <cfRule type="expression" dxfId="12454" priority="12371" stopIfTrue="1">
      <formula>$B528=""</formula>
    </cfRule>
  </conditionalFormatting>
  <conditionalFormatting sqref="I528:I569">
    <cfRule type="expression" dxfId="12453" priority="12370" stopIfTrue="1">
      <formula>$B528=""</formula>
    </cfRule>
  </conditionalFormatting>
  <conditionalFormatting sqref="I528:I569">
    <cfRule type="expression" dxfId="12452" priority="12369" stopIfTrue="1">
      <formula>$B528=""</formula>
    </cfRule>
  </conditionalFormatting>
  <conditionalFormatting sqref="I528:I569">
    <cfRule type="expression" dxfId="12451" priority="12368" stopIfTrue="1">
      <formula>$B528=""</formula>
    </cfRule>
  </conditionalFormatting>
  <conditionalFormatting sqref="I528:I569">
    <cfRule type="expression" dxfId="12450" priority="12367" stopIfTrue="1">
      <formula>$B528=""</formula>
    </cfRule>
  </conditionalFormatting>
  <conditionalFormatting sqref="I528:I569">
    <cfRule type="expression" dxfId="12449" priority="12366" stopIfTrue="1">
      <formula>$B528=""</formula>
    </cfRule>
  </conditionalFormatting>
  <conditionalFormatting sqref="I528:I569">
    <cfRule type="expression" dxfId="12448" priority="12365" stopIfTrue="1">
      <formula>$B528=""</formula>
    </cfRule>
  </conditionalFormatting>
  <conditionalFormatting sqref="I528:I569">
    <cfRule type="expression" dxfId="12447" priority="12364" stopIfTrue="1">
      <formula>$B528=""</formula>
    </cfRule>
  </conditionalFormatting>
  <conditionalFormatting sqref="I528:I569">
    <cfRule type="expression" dxfId="12446" priority="12363" stopIfTrue="1">
      <formula>$B528=""</formula>
    </cfRule>
  </conditionalFormatting>
  <conditionalFormatting sqref="I528:I569">
    <cfRule type="expression" dxfId="12445" priority="12362" stopIfTrue="1">
      <formula>$B528=""</formula>
    </cfRule>
  </conditionalFormatting>
  <conditionalFormatting sqref="I528:I569">
    <cfRule type="expression" dxfId="12444" priority="12361" stopIfTrue="1">
      <formula>$B528=""</formula>
    </cfRule>
  </conditionalFormatting>
  <conditionalFormatting sqref="I528:I569">
    <cfRule type="expression" dxfId="12443" priority="12360" stopIfTrue="1">
      <formula>$B528=""</formula>
    </cfRule>
  </conditionalFormatting>
  <conditionalFormatting sqref="I528:I569">
    <cfRule type="expression" dxfId="12442" priority="12359" stopIfTrue="1">
      <formula>$B528=""</formula>
    </cfRule>
  </conditionalFormatting>
  <conditionalFormatting sqref="I528:I569">
    <cfRule type="expression" dxfId="12441" priority="12358" stopIfTrue="1">
      <formula>$B528=""</formula>
    </cfRule>
  </conditionalFormatting>
  <conditionalFormatting sqref="I528:I569">
    <cfRule type="expression" dxfId="12440" priority="12357" stopIfTrue="1">
      <formula>$B528=""</formula>
    </cfRule>
  </conditionalFormatting>
  <conditionalFormatting sqref="I528:I569">
    <cfRule type="expression" dxfId="12439" priority="12356" stopIfTrue="1">
      <formula>$B528=""</formula>
    </cfRule>
  </conditionalFormatting>
  <conditionalFormatting sqref="I528:I569">
    <cfRule type="expression" dxfId="12438" priority="12355" stopIfTrue="1">
      <formula>$B528=""</formula>
    </cfRule>
  </conditionalFormatting>
  <conditionalFormatting sqref="I528:I569">
    <cfRule type="expression" dxfId="12437" priority="12354" stopIfTrue="1">
      <formula>$B528=""</formula>
    </cfRule>
  </conditionalFormatting>
  <conditionalFormatting sqref="I528:I569">
    <cfRule type="expression" dxfId="12436" priority="12353" stopIfTrue="1">
      <formula>$B528=""</formula>
    </cfRule>
  </conditionalFormatting>
  <conditionalFormatting sqref="I528:I569">
    <cfRule type="expression" dxfId="12435" priority="12352" stopIfTrue="1">
      <formula>$B528=""</formula>
    </cfRule>
  </conditionalFormatting>
  <conditionalFormatting sqref="I528:I569">
    <cfRule type="expression" dxfId="12434" priority="12351" stopIfTrue="1">
      <formula>$B528=""</formula>
    </cfRule>
  </conditionalFormatting>
  <conditionalFormatting sqref="I528:I569">
    <cfRule type="expression" dxfId="12433" priority="12350" stopIfTrue="1">
      <formula>$B528=""</formula>
    </cfRule>
  </conditionalFormatting>
  <conditionalFormatting sqref="I528:I569">
    <cfRule type="expression" dxfId="12432" priority="12349" stopIfTrue="1">
      <formula>$B528=""</formula>
    </cfRule>
  </conditionalFormatting>
  <conditionalFormatting sqref="I528:I569">
    <cfRule type="expression" dxfId="12431" priority="12348" stopIfTrue="1">
      <formula>$B528=""</formula>
    </cfRule>
  </conditionalFormatting>
  <conditionalFormatting sqref="I528:I569">
    <cfRule type="expression" dxfId="12430" priority="12347" stopIfTrue="1">
      <formula>$B528=""</formula>
    </cfRule>
  </conditionalFormatting>
  <conditionalFormatting sqref="I528:I569">
    <cfRule type="expression" dxfId="12429" priority="12346" stopIfTrue="1">
      <formula>$B528=""</formula>
    </cfRule>
  </conditionalFormatting>
  <conditionalFormatting sqref="I528:I569">
    <cfRule type="expression" dxfId="12428" priority="12345" stopIfTrue="1">
      <formula>$B528=""</formula>
    </cfRule>
  </conditionalFormatting>
  <conditionalFormatting sqref="I528:I569">
    <cfRule type="expression" dxfId="12427" priority="12344" stopIfTrue="1">
      <formula>$B528=""</formula>
    </cfRule>
  </conditionalFormatting>
  <conditionalFormatting sqref="I528:I569">
    <cfRule type="expression" dxfId="12426" priority="12343" stopIfTrue="1">
      <formula>$B528=""</formula>
    </cfRule>
  </conditionalFormatting>
  <conditionalFormatting sqref="I528:I569">
    <cfRule type="expression" dxfId="12425" priority="12342" stopIfTrue="1">
      <formula>$B528=""</formula>
    </cfRule>
  </conditionalFormatting>
  <conditionalFormatting sqref="I528:I569">
    <cfRule type="expression" dxfId="12424" priority="12341" stopIfTrue="1">
      <formula>$B528=""</formula>
    </cfRule>
  </conditionalFormatting>
  <conditionalFormatting sqref="I528:I569">
    <cfRule type="expression" dxfId="12423" priority="12340" stopIfTrue="1">
      <formula>$B528=""</formula>
    </cfRule>
  </conditionalFormatting>
  <conditionalFormatting sqref="I528:I569">
    <cfRule type="expression" dxfId="12422" priority="12339" stopIfTrue="1">
      <formula>$B528=""</formula>
    </cfRule>
  </conditionalFormatting>
  <conditionalFormatting sqref="I532:I569">
    <cfRule type="expression" dxfId="12421" priority="12338" stopIfTrue="1">
      <formula>$B532=""</formula>
    </cfRule>
  </conditionalFormatting>
  <conditionalFormatting sqref="I532:I569">
    <cfRule type="expression" dxfId="12420" priority="12337" stopIfTrue="1">
      <formula>$B532=""</formula>
    </cfRule>
  </conditionalFormatting>
  <conditionalFormatting sqref="I532:I569">
    <cfRule type="expression" dxfId="12419" priority="12336" stopIfTrue="1">
      <formula>$B532=""</formula>
    </cfRule>
  </conditionalFormatting>
  <conditionalFormatting sqref="I532:I569">
    <cfRule type="expression" dxfId="12418" priority="12335" stopIfTrue="1">
      <formula>$B532=""</formula>
    </cfRule>
  </conditionalFormatting>
  <conditionalFormatting sqref="I532:I569">
    <cfRule type="expression" dxfId="12417" priority="12334" stopIfTrue="1">
      <formula>$B532=""</formula>
    </cfRule>
  </conditionalFormatting>
  <conditionalFormatting sqref="I532:I569">
    <cfRule type="expression" dxfId="12416" priority="12333" stopIfTrue="1">
      <formula>$B532=""</formula>
    </cfRule>
  </conditionalFormatting>
  <conditionalFormatting sqref="D534:H534">
    <cfRule type="expression" dxfId="12415" priority="12332" stopIfTrue="1">
      <formula>$B534=""</formula>
    </cfRule>
  </conditionalFormatting>
  <conditionalFormatting sqref="J534:M534">
    <cfRule type="expression" dxfId="12414" priority="12331" stopIfTrue="1">
      <formula>$B534=""</formula>
    </cfRule>
  </conditionalFormatting>
  <conditionalFormatting sqref="D534:H534">
    <cfRule type="expression" dxfId="12413" priority="12330" stopIfTrue="1">
      <formula>$B534=""</formula>
    </cfRule>
  </conditionalFormatting>
  <conditionalFormatting sqref="J534:M534">
    <cfRule type="expression" dxfId="12412" priority="12329" stopIfTrue="1">
      <formula>$B534=""</formula>
    </cfRule>
  </conditionalFormatting>
  <conditionalFormatting sqref="D534:H534">
    <cfRule type="expression" dxfId="12411" priority="12328" stopIfTrue="1">
      <formula>$B534=""</formula>
    </cfRule>
  </conditionalFormatting>
  <conditionalFormatting sqref="J534:M534">
    <cfRule type="expression" dxfId="12410" priority="12327" stopIfTrue="1">
      <formula>$B534=""</formula>
    </cfRule>
  </conditionalFormatting>
  <conditionalFormatting sqref="I534">
    <cfRule type="expression" dxfId="12409" priority="12326" stopIfTrue="1">
      <formula>$B534=""</formula>
    </cfRule>
  </conditionalFormatting>
  <conditionalFormatting sqref="I534">
    <cfRule type="expression" dxfId="12408" priority="12325" stopIfTrue="1">
      <formula>$B534=""</formula>
    </cfRule>
  </conditionalFormatting>
  <conditionalFormatting sqref="I534">
    <cfRule type="expression" dxfId="12407" priority="12324" stopIfTrue="1">
      <formula>$B534=""</formula>
    </cfRule>
  </conditionalFormatting>
  <conditionalFormatting sqref="D534:H534">
    <cfRule type="expression" dxfId="12406" priority="12323" stopIfTrue="1">
      <formula>$B534=""</formula>
    </cfRule>
  </conditionalFormatting>
  <conditionalFormatting sqref="J534:M534">
    <cfRule type="expression" dxfId="12405" priority="12322" stopIfTrue="1">
      <formula>$B534=""</formula>
    </cfRule>
  </conditionalFormatting>
  <conditionalFormatting sqref="D534:H534">
    <cfRule type="expression" dxfId="12404" priority="12321" stopIfTrue="1">
      <formula>$B534=""</formula>
    </cfRule>
  </conditionalFormatting>
  <conditionalFormatting sqref="J534:M534">
    <cfRule type="expression" dxfId="12403" priority="12320" stopIfTrue="1">
      <formula>$B534=""</formula>
    </cfRule>
  </conditionalFormatting>
  <conditionalFormatting sqref="D534:H534">
    <cfRule type="expression" dxfId="12402" priority="12319" stopIfTrue="1">
      <formula>$B534=""</formula>
    </cfRule>
  </conditionalFormatting>
  <conditionalFormatting sqref="J534:M534">
    <cfRule type="expression" dxfId="12401" priority="12318" stopIfTrue="1">
      <formula>$B534=""</formula>
    </cfRule>
  </conditionalFormatting>
  <conditionalFormatting sqref="I534">
    <cfRule type="expression" dxfId="12400" priority="12317" stopIfTrue="1">
      <formula>$B534=""</formula>
    </cfRule>
  </conditionalFormatting>
  <conditionalFormatting sqref="I534">
    <cfRule type="expression" dxfId="12399" priority="12316" stopIfTrue="1">
      <formula>$B534=""</formula>
    </cfRule>
  </conditionalFormatting>
  <conditionalFormatting sqref="I534">
    <cfRule type="expression" dxfId="12398" priority="12315" stopIfTrue="1">
      <formula>$B534=""</formula>
    </cfRule>
  </conditionalFormatting>
  <conditionalFormatting sqref="I534:I539">
    <cfRule type="expression" dxfId="12397" priority="12314" stopIfTrue="1">
      <formula>$B534=""</formula>
    </cfRule>
  </conditionalFormatting>
  <conditionalFormatting sqref="I534:I539">
    <cfRule type="expression" dxfId="12396" priority="12313" stopIfTrue="1">
      <formula>$B534=""</formula>
    </cfRule>
  </conditionalFormatting>
  <conditionalFormatting sqref="I534:I539">
    <cfRule type="expression" dxfId="12395" priority="12312" stopIfTrue="1">
      <formula>$B534=""</formula>
    </cfRule>
  </conditionalFormatting>
  <conditionalFormatting sqref="I534:I539">
    <cfRule type="expression" dxfId="12394" priority="12311" stopIfTrue="1">
      <formula>$B534=""</formula>
    </cfRule>
  </conditionalFormatting>
  <conditionalFormatting sqref="I534:I539">
    <cfRule type="expression" dxfId="12393" priority="12310" stopIfTrue="1">
      <formula>$B534=""</formula>
    </cfRule>
  </conditionalFormatting>
  <conditionalFormatting sqref="I534:I539">
    <cfRule type="expression" dxfId="12392" priority="12309" stopIfTrue="1">
      <formula>$B534=""</formula>
    </cfRule>
  </conditionalFormatting>
  <conditionalFormatting sqref="I534:I539">
    <cfRule type="expression" dxfId="12391" priority="12308" stopIfTrue="1">
      <formula>$B534=""</formula>
    </cfRule>
  </conditionalFormatting>
  <conditionalFormatting sqref="I534:I539">
    <cfRule type="expression" dxfId="12390" priority="12307" stopIfTrue="1">
      <formula>$B534=""</formula>
    </cfRule>
  </conditionalFormatting>
  <conditionalFormatting sqref="I534:I539">
    <cfRule type="expression" dxfId="12389" priority="12306" stopIfTrue="1">
      <formula>$B534=""</formula>
    </cfRule>
  </conditionalFormatting>
  <conditionalFormatting sqref="I534:I539">
    <cfRule type="expression" dxfId="12388" priority="12305" stopIfTrue="1">
      <formula>$B534=""</formula>
    </cfRule>
  </conditionalFormatting>
  <conditionalFormatting sqref="I534:I539">
    <cfRule type="expression" dxfId="12387" priority="12304" stopIfTrue="1">
      <formula>$B534=""</formula>
    </cfRule>
  </conditionalFormatting>
  <conditionalFormatting sqref="I534:I539">
    <cfRule type="expression" dxfId="12386" priority="12303" stopIfTrue="1">
      <formula>$B534=""</formula>
    </cfRule>
  </conditionalFormatting>
  <conditionalFormatting sqref="I534:I539">
    <cfRule type="expression" dxfId="12385" priority="12302" stopIfTrue="1">
      <formula>$B534=""</formula>
    </cfRule>
  </conditionalFormatting>
  <conditionalFormatting sqref="I534:I539">
    <cfRule type="expression" dxfId="12384" priority="12301" stopIfTrue="1">
      <formula>$B534=""</formula>
    </cfRule>
  </conditionalFormatting>
  <conditionalFormatting sqref="I534:I539">
    <cfRule type="expression" dxfId="12383" priority="12300" stopIfTrue="1">
      <formula>$B534=""</formula>
    </cfRule>
  </conditionalFormatting>
  <conditionalFormatting sqref="I534:I539">
    <cfRule type="expression" dxfId="12382" priority="12299" stopIfTrue="1">
      <formula>$B534=""</formula>
    </cfRule>
  </conditionalFormatting>
  <conditionalFormatting sqref="I534:I539">
    <cfRule type="expression" dxfId="12381" priority="12298" stopIfTrue="1">
      <formula>$B534=""</formula>
    </cfRule>
  </conditionalFormatting>
  <conditionalFormatting sqref="I534:I539">
    <cfRule type="expression" dxfId="12380" priority="12297" stopIfTrue="1">
      <formula>$B534=""</formula>
    </cfRule>
  </conditionalFormatting>
  <conditionalFormatting sqref="I534:I539">
    <cfRule type="expression" dxfId="12379" priority="12296" stopIfTrue="1">
      <formula>$B534=""</formula>
    </cfRule>
  </conditionalFormatting>
  <conditionalFormatting sqref="I534:I539">
    <cfRule type="expression" dxfId="12378" priority="12295" stopIfTrue="1">
      <formula>$B534=""</formula>
    </cfRule>
  </conditionalFormatting>
  <conditionalFormatting sqref="I534:I539">
    <cfRule type="expression" dxfId="12377" priority="12294" stopIfTrue="1">
      <formula>$B534=""</formula>
    </cfRule>
  </conditionalFormatting>
  <conditionalFormatting sqref="I534:I539">
    <cfRule type="expression" dxfId="12376" priority="12293" stopIfTrue="1">
      <formula>$B534=""</formula>
    </cfRule>
  </conditionalFormatting>
  <conditionalFormatting sqref="I534:I539">
    <cfRule type="expression" dxfId="12375" priority="12292" stopIfTrue="1">
      <formula>$B534=""</formula>
    </cfRule>
  </conditionalFormatting>
  <conditionalFormatting sqref="I534:I539">
    <cfRule type="expression" dxfId="12374" priority="12291" stopIfTrue="1">
      <formula>$B534=""</formula>
    </cfRule>
  </conditionalFormatting>
  <conditionalFormatting sqref="I534:I539">
    <cfRule type="expression" dxfId="12373" priority="12290" stopIfTrue="1">
      <formula>$B534=""</formula>
    </cfRule>
  </conditionalFormatting>
  <conditionalFormatting sqref="I534:I539">
    <cfRule type="expression" dxfId="12372" priority="12289" stopIfTrue="1">
      <formula>$B534=""</formula>
    </cfRule>
  </conditionalFormatting>
  <conditionalFormatting sqref="I534:I539">
    <cfRule type="expression" dxfId="12371" priority="12288" stopIfTrue="1">
      <formula>$B534=""</formula>
    </cfRule>
  </conditionalFormatting>
  <conditionalFormatting sqref="I534:I539">
    <cfRule type="expression" dxfId="12370" priority="12287" stopIfTrue="1">
      <formula>$B534=""</formula>
    </cfRule>
  </conditionalFormatting>
  <conditionalFormatting sqref="I534:I539">
    <cfRule type="expression" dxfId="12369" priority="12286" stopIfTrue="1">
      <formula>$B534=""</formula>
    </cfRule>
  </conditionalFormatting>
  <conditionalFormatting sqref="I534:I539">
    <cfRule type="expression" dxfId="12368" priority="12285" stopIfTrue="1">
      <formula>$B534=""</formula>
    </cfRule>
  </conditionalFormatting>
  <conditionalFormatting sqref="I534:I539">
    <cfRule type="expression" dxfId="12367" priority="12284" stopIfTrue="1">
      <formula>$B534=""</formula>
    </cfRule>
  </conditionalFormatting>
  <conditionalFormatting sqref="I534:I539">
    <cfRule type="expression" dxfId="12366" priority="12283" stopIfTrue="1">
      <formula>$B534=""</formula>
    </cfRule>
  </conditionalFormatting>
  <conditionalFormatting sqref="I534:I539">
    <cfRule type="expression" dxfId="12365" priority="12282" stopIfTrue="1">
      <formula>$B534=""</formula>
    </cfRule>
  </conditionalFormatting>
  <conditionalFormatting sqref="I534:I539">
    <cfRule type="expression" dxfId="12364" priority="12281" stopIfTrue="1">
      <formula>$B534=""</formula>
    </cfRule>
  </conditionalFormatting>
  <conditionalFormatting sqref="I534:I539">
    <cfRule type="expression" dxfId="12363" priority="12280" stopIfTrue="1">
      <formula>$B534=""</formula>
    </cfRule>
  </conditionalFormatting>
  <conditionalFormatting sqref="I534:I539">
    <cfRule type="expression" dxfId="12362" priority="12279" stopIfTrue="1">
      <formula>$B534=""</formula>
    </cfRule>
  </conditionalFormatting>
  <conditionalFormatting sqref="I534:I539">
    <cfRule type="expression" dxfId="12361" priority="12278" stopIfTrue="1">
      <formula>$B534=""</formula>
    </cfRule>
  </conditionalFormatting>
  <conditionalFormatting sqref="I534:I539">
    <cfRule type="expression" dxfId="12360" priority="12277" stopIfTrue="1">
      <formula>$B534=""</formula>
    </cfRule>
  </conditionalFormatting>
  <conditionalFormatting sqref="I534:I539">
    <cfRule type="expression" dxfId="12359" priority="12276" stopIfTrue="1">
      <formula>$B534=""</formula>
    </cfRule>
  </conditionalFormatting>
  <conditionalFormatting sqref="I534:I539">
    <cfRule type="expression" dxfId="12358" priority="12275" stopIfTrue="1">
      <formula>$B534=""</formula>
    </cfRule>
  </conditionalFormatting>
  <conditionalFormatting sqref="I534:I539">
    <cfRule type="expression" dxfId="12357" priority="12274" stopIfTrue="1">
      <formula>$B534=""</formula>
    </cfRule>
  </conditionalFormatting>
  <conditionalFormatting sqref="D540:M569">
    <cfRule type="expression" dxfId="12356" priority="12273" stopIfTrue="1">
      <formula>$B540=""</formula>
    </cfRule>
  </conditionalFormatting>
  <conditionalFormatting sqref="M540:M549 M553:M568">
    <cfRule type="expression" dxfId="12355" priority="12272" stopIfTrue="1">
      <formula>$B540=""</formula>
    </cfRule>
  </conditionalFormatting>
  <conditionalFormatting sqref="M550:M551 M569">
    <cfRule type="expression" dxfId="12354" priority="12271" stopIfTrue="1">
      <formula>$B550=""</formula>
    </cfRule>
  </conditionalFormatting>
  <conditionalFormatting sqref="M540 M559">
    <cfRule type="expression" dxfId="12353" priority="12270" stopIfTrue="1">
      <formula>$B540=""</formula>
    </cfRule>
  </conditionalFormatting>
  <conditionalFormatting sqref="M541:M549 M560:M568">
    <cfRule type="expression" dxfId="12352" priority="12269" stopIfTrue="1">
      <formula>$B541=""</formula>
    </cfRule>
  </conditionalFormatting>
  <conditionalFormatting sqref="M541:M549 M560:M568">
    <cfRule type="expression" dxfId="12351" priority="12268" stopIfTrue="1">
      <formula>$B541=""</formula>
    </cfRule>
  </conditionalFormatting>
  <conditionalFormatting sqref="M541:M546 M560:M565">
    <cfRule type="expression" dxfId="12350" priority="12267" stopIfTrue="1">
      <formula>$B541=""</formula>
    </cfRule>
  </conditionalFormatting>
  <conditionalFormatting sqref="M547:M548 M566:M567">
    <cfRule type="expression" dxfId="12349" priority="12266" stopIfTrue="1">
      <formula>$B547=""</formula>
    </cfRule>
  </conditionalFormatting>
  <conditionalFormatting sqref="M549 M568">
    <cfRule type="expression" dxfId="12348" priority="12265" stopIfTrue="1">
      <formula>$B549=""</formula>
    </cfRule>
  </conditionalFormatting>
  <conditionalFormatting sqref="M543:M546 M562:M565">
    <cfRule type="expression" dxfId="12347" priority="12264" stopIfTrue="1">
      <formula>$B543=""</formula>
    </cfRule>
  </conditionalFormatting>
  <conditionalFormatting sqref="M547 M566">
    <cfRule type="expression" dxfId="12346" priority="12263" stopIfTrue="1">
      <formula>$B547=""</formula>
    </cfRule>
  </conditionalFormatting>
  <conditionalFormatting sqref="M548:M549 M567:M568">
    <cfRule type="expression" dxfId="12345" priority="12262" stopIfTrue="1">
      <formula>$B548=""</formula>
    </cfRule>
  </conditionalFormatting>
  <conditionalFormatting sqref="M550:M551 M569">
    <cfRule type="expression" dxfId="12344" priority="12261" stopIfTrue="1">
      <formula>$B550=""</formula>
    </cfRule>
  </conditionalFormatting>
  <conditionalFormatting sqref="M550:M551 M569">
    <cfRule type="expression" dxfId="12343" priority="12260" stopIfTrue="1">
      <formula>$B550=""</formula>
    </cfRule>
  </conditionalFormatting>
  <conditionalFormatting sqref="M550:M551 M569">
    <cfRule type="expression" dxfId="12342" priority="12259" stopIfTrue="1">
      <formula>$B550=""</formula>
    </cfRule>
  </conditionalFormatting>
  <conditionalFormatting sqref="M550:M551 M569">
    <cfRule type="expression" dxfId="12341" priority="12258" stopIfTrue="1">
      <formula>$B550=""</formula>
    </cfRule>
  </conditionalFormatting>
  <conditionalFormatting sqref="M551">
    <cfRule type="expression" dxfId="12340" priority="12257" stopIfTrue="1">
      <formula>$B551=""</formula>
    </cfRule>
  </conditionalFormatting>
  <conditionalFormatting sqref="I540:I569">
    <cfRule type="expression" dxfId="12339" priority="12256" stopIfTrue="1">
      <formula>$B540=""</formula>
    </cfRule>
  </conditionalFormatting>
  <conditionalFormatting sqref="I540:I569">
    <cfRule type="expression" dxfId="12338" priority="12255" stopIfTrue="1">
      <formula>$B540=""</formula>
    </cfRule>
  </conditionalFormatting>
  <conditionalFormatting sqref="K549:K551 K553 K555 K557 K559 K561 K541 K563 K543 K565 K545 K567 K547 K569">
    <cfRule type="expression" dxfId="12337" priority="12254" stopIfTrue="1">
      <formula>$B541=""</formula>
    </cfRule>
  </conditionalFormatting>
  <conditionalFormatting sqref="K551">
    <cfRule type="expression" dxfId="12336" priority="12253" stopIfTrue="1">
      <formula>$B551=""</formula>
    </cfRule>
  </conditionalFormatting>
  <conditionalFormatting sqref="K549 K551 K553 K555 K557 K559 K561 K541 K563 K543 K565 K545 K567 K547 K569">
    <cfRule type="expression" dxfId="12335" priority="12252" stopIfTrue="1">
      <formula>$B541=""</formula>
    </cfRule>
  </conditionalFormatting>
  <conditionalFormatting sqref="K550:K551">
    <cfRule type="expression" dxfId="12334" priority="12251" stopIfTrue="1">
      <formula>$B550=""</formula>
    </cfRule>
  </conditionalFormatting>
  <conditionalFormatting sqref="K551:K559">
    <cfRule type="expression" dxfId="12333" priority="12250" stopIfTrue="1">
      <formula>$B551=""</formula>
    </cfRule>
  </conditionalFormatting>
  <conditionalFormatting sqref="K551:K559">
    <cfRule type="expression" dxfId="12332" priority="12249" stopIfTrue="1">
      <formula>$B551=""</formula>
    </cfRule>
  </conditionalFormatting>
  <conditionalFormatting sqref="K551:K559">
    <cfRule type="expression" dxfId="12331" priority="12248" stopIfTrue="1">
      <formula>$B551=""</formula>
    </cfRule>
  </conditionalFormatting>
  <conditionalFormatting sqref="K551:K555">
    <cfRule type="expression" dxfId="12330" priority="12247" stopIfTrue="1">
      <formula>$B551=""</formula>
    </cfRule>
  </conditionalFormatting>
  <conditionalFormatting sqref="K556:K557">
    <cfRule type="expression" dxfId="12329" priority="12246" stopIfTrue="1">
      <formula>$B556=""</formula>
    </cfRule>
  </conditionalFormatting>
  <conditionalFormatting sqref="K552:K555">
    <cfRule type="expression" dxfId="12328" priority="12245" stopIfTrue="1">
      <formula>$B552=""</formula>
    </cfRule>
  </conditionalFormatting>
  <conditionalFormatting sqref="K556">
    <cfRule type="expression" dxfId="12327" priority="12244" stopIfTrue="1">
      <formula>$B556=""</formula>
    </cfRule>
  </conditionalFormatting>
  <conditionalFormatting sqref="K557">
    <cfRule type="expression" dxfId="12326" priority="12243" stopIfTrue="1">
      <formula>$B557=""</formula>
    </cfRule>
  </conditionalFormatting>
  <conditionalFormatting sqref="K557">
    <cfRule type="expression" dxfId="12325" priority="12242" stopIfTrue="1">
      <formula>$B557=""</formula>
    </cfRule>
  </conditionalFormatting>
  <conditionalFormatting sqref="K558:K559">
    <cfRule type="expression" dxfId="12324" priority="12241" stopIfTrue="1">
      <formula>$B558=""</formula>
    </cfRule>
  </conditionalFormatting>
  <conditionalFormatting sqref="K557">
    <cfRule type="expression" dxfId="12323" priority="12240" stopIfTrue="1">
      <formula>$B557=""</formula>
    </cfRule>
  </conditionalFormatting>
  <conditionalFormatting sqref="K558">
    <cfRule type="expression" dxfId="12322" priority="12239" stopIfTrue="1">
      <formula>$B558=""</formula>
    </cfRule>
  </conditionalFormatting>
  <conditionalFormatting sqref="K559">
    <cfRule type="expression" dxfId="12321" priority="12238" stopIfTrue="1">
      <formula>$B559=""</formula>
    </cfRule>
  </conditionalFormatting>
  <conditionalFormatting sqref="K540:K543 K559:K565">
    <cfRule type="expression" dxfId="12320" priority="12237" stopIfTrue="1">
      <formula>$B540=""</formula>
    </cfRule>
  </conditionalFormatting>
  <conditionalFormatting sqref="K540:K543 K559:K565">
    <cfRule type="expression" dxfId="12319" priority="12236" stopIfTrue="1">
      <formula>$B540=""</formula>
    </cfRule>
  </conditionalFormatting>
  <conditionalFormatting sqref="K540:K543 K559:K565">
    <cfRule type="expression" dxfId="12318" priority="12235" stopIfTrue="1">
      <formula>$B540=""</formula>
    </cfRule>
  </conditionalFormatting>
  <conditionalFormatting sqref="K540 K559:K562">
    <cfRule type="expression" dxfId="12317" priority="12234" stopIfTrue="1">
      <formula>$B540=""</formula>
    </cfRule>
  </conditionalFormatting>
  <conditionalFormatting sqref="K541:K542 K563:K564">
    <cfRule type="expression" dxfId="12316" priority="12233" stopIfTrue="1">
      <formula>$B541=""</formula>
    </cfRule>
  </conditionalFormatting>
  <conditionalFormatting sqref="K543 K565">
    <cfRule type="expression" dxfId="12315" priority="12232" stopIfTrue="1">
      <formula>$B543=""</formula>
    </cfRule>
  </conditionalFormatting>
  <conditionalFormatting sqref="K540 K559:K562">
    <cfRule type="expression" dxfId="12314" priority="12231" stopIfTrue="1">
      <formula>$B540=""</formula>
    </cfRule>
  </conditionalFormatting>
  <conditionalFormatting sqref="K541 K563">
    <cfRule type="expression" dxfId="12313" priority="12230" stopIfTrue="1">
      <formula>$B541=""</formula>
    </cfRule>
  </conditionalFormatting>
  <conditionalFormatting sqref="K542:K543 K564:K565">
    <cfRule type="expression" dxfId="12312" priority="12229" stopIfTrue="1">
      <formula>$B542=""</formula>
    </cfRule>
  </conditionalFormatting>
  <conditionalFormatting sqref="K543:K547 K565:K569">
    <cfRule type="expression" dxfId="12311" priority="12228" stopIfTrue="1">
      <formula>$B543=""</formula>
    </cfRule>
  </conditionalFormatting>
  <conditionalFormatting sqref="K543:K547 K565:K569">
    <cfRule type="expression" dxfId="12310" priority="12227" stopIfTrue="1">
      <formula>$B543=""</formula>
    </cfRule>
  </conditionalFormatting>
  <conditionalFormatting sqref="K543:K547 K565:K569">
    <cfRule type="expression" dxfId="12309" priority="12226" stopIfTrue="1">
      <formula>$B543=""</formula>
    </cfRule>
  </conditionalFormatting>
  <conditionalFormatting sqref="K543:K547 K565:K569">
    <cfRule type="expression" dxfId="12308" priority="12225" stopIfTrue="1">
      <formula>$B543=""</formula>
    </cfRule>
  </conditionalFormatting>
  <conditionalFormatting sqref="K544:K547 K566:K569">
    <cfRule type="expression" dxfId="12307" priority="12224" stopIfTrue="1">
      <formula>$B544=""</formula>
    </cfRule>
  </conditionalFormatting>
  <conditionalFormatting sqref="I540:I569">
    <cfRule type="expression" dxfId="12306" priority="12223" stopIfTrue="1">
      <formula>$B540=""</formula>
    </cfRule>
  </conditionalFormatting>
  <conditionalFormatting sqref="I540:I569">
    <cfRule type="expression" dxfId="12305" priority="12222" stopIfTrue="1">
      <formula>$B540=""</formula>
    </cfRule>
  </conditionalFormatting>
  <conditionalFormatting sqref="I540:I569">
    <cfRule type="expression" dxfId="12304" priority="12221" stopIfTrue="1">
      <formula>$B540=""</formula>
    </cfRule>
  </conditionalFormatting>
  <conditionalFormatting sqref="I540:I569">
    <cfRule type="expression" dxfId="12303" priority="12220" stopIfTrue="1">
      <formula>$B540=""</formula>
    </cfRule>
  </conditionalFormatting>
  <conditionalFormatting sqref="I540:I569">
    <cfRule type="expression" dxfId="12302" priority="12219" stopIfTrue="1">
      <formula>$B540=""</formula>
    </cfRule>
  </conditionalFormatting>
  <conditionalFormatting sqref="I540:I569">
    <cfRule type="expression" dxfId="12301" priority="12218" stopIfTrue="1">
      <formula>$B540=""</formula>
    </cfRule>
  </conditionalFormatting>
  <conditionalFormatting sqref="I540:I569">
    <cfRule type="expression" dxfId="12300" priority="12217" stopIfTrue="1">
      <formula>$B540=""</formula>
    </cfRule>
  </conditionalFormatting>
  <conditionalFormatting sqref="I540:I569">
    <cfRule type="expression" dxfId="12299" priority="12216" stopIfTrue="1">
      <formula>$B540=""</formula>
    </cfRule>
  </conditionalFormatting>
  <conditionalFormatting sqref="I540:I569">
    <cfRule type="expression" dxfId="12298" priority="12215" stopIfTrue="1">
      <formula>$B540=""</formula>
    </cfRule>
  </conditionalFormatting>
  <conditionalFormatting sqref="I540:I569">
    <cfRule type="expression" dxfId="12297" priority="12214" stopIfTrue="1">
      <formula>$B540=""</formula>
    </cfRule>
  </conditionalFormatting>
  <conditionalFormatting sqref="I540:I569">
    <cfRule type="expression" dxfId="12296" priority="12213" stopIfTrue="1">
      <formula>$B540=""</formula>
    </cfRule>
  </conditionalFormatting>
  <conditionalFormatting sqref="I540:I569">
    <cfRule type="expression" dxfId="12295" priority="12212" stopIfTrue="1">
      <formula>$B540=""</formula>
    </cfRule>
  </conditionalFormatting>
  <conditionalFormatting sqref="I540:I569">
    <cfRule type="expression" dxfId="12294" priority="12211" stopIfTrue="1">
      <formula>$B540=""</formula>
    </cfRule>
  </conditionalFormatting>
  <conditionalFormatting sqref="I540:I569">
    <cfRule type="expression" dxfId="12293" priority="12210" stopIfTrue="1">
      <formula>$B540=""</formula>
    </cfRule>
  </conditionalFormatting>
  <conditionalFormatting sqref="I540:I569">
    <cfRule type="expression" dxfId="12292" priority="12209" stopIfTrue="1">
      <formula>$B540=""</formula>
    </cfRule>
  </conditionalFormatting>
  <conditionalFormatting sqref="I540:I569">
    <cfRule type="expression" dxfId="12291" priority="12208" stopIfTrue="1">
      <formula>$B540=""</formula>
    </cfRule>
  </conditionalFormatting>
  <conditionalFormatting sqref="I540:I569">
    <cfRule type="expression" dxfId="12290" priority="12207" stopIfTrue="1">
      <formula>$B540=""</formula>
    </cfRule>
  </conditionalFormatting>
  <conditionalFormatting sqref="I540:I569">
    <cfRule type="expression" dxfId="12289" priority="12206" stopIfTrue="1">
      <formula>$B540=""</formula>
    </cfRule>
  </conditionalFormatting>
  <conditionalFormatting sqref="I540:I569">
    <cfRule type="expression" dxfId="12288" priority="12205" stopIfTrue="1">
      <formula>$B540=""</formula>
    </cfRule>
  </conditionalFormatting>
  <conditionalFormatting sqref="I540:I569">
    <cfRule type="expression" dxfId="12287" priority="12204" stopIfTrue="1">
      <formula>$B540=""</formula>
    </cfRule>
  </conditionalFormatting>
  <conditionalFormatting sqref="I540:I569">
    <cfRule type="expression" dxfId="12286" priority="12203" stopIfTrue="1">
      <formula>$B540=""</formula>
    </cfRule>
  </conditionalFormatting>
  <conditionalFormatting sqref="I540:I569">
    <cfRule type="expression" dxfId="12285" priority="12202" stopIfTrue="1">
      <formula>$B540=""</formula>
    </cfRule>
  </conditionalFormatting>
  <conditionalFormatting sqref="I540:I569">
    <cfRule type="expression" dxfId="12284" priority="12201" stopIfTrue="1">
      <formula>$B540=""</formula>
    </cfRule>
  </conditionalFormatting>
  <conditionalFormatting sqref="I540:I569">
    <cfRule type="expression" dxfId="12283" priority="12200" stopIfTrue="1">
      <formula>$B540=""</formula>
    </cfRule>
  </conditionalFormatting>
  <conditionalFormatting sqref="I540:I569">
    <cfRule type="expression" dxfId="12282" priority="12199" stopIfTrue="1">
      <formula>$B540=""</formula>
    </cfRule>
  </conditionalFormatting>
  <conditionalFormatting sqref="I540:I569">
    <cfRule type="expression" dxfId="12281" priority="12198" stopIfTrue="1">
      <formula>$B540=""</formula>
    </cfRule>
  </conditionalFormatting>
  <conditionalFormatting sqref="I540:I569">
    <cfRule type="expression" dxfId="12280" priority="12197" stopIfTrue="1">
      <formula>$B540=""</formula>
    </cfRule>
  </conditionalFormatting>
  <conditionalFormatting sqref="I540:I569">
    <cfRule type="expression" dxfId="12279" priority="12196" stopIfTrue="1">
      <formula>$B540=""</formula>
    </cfRule>
  </conditionalFormatting>
  <conditionalFormatting sqref="I540:I569">
    <cfRule type="expression" dxfId="12278" priority="12195" stopIfTrue="1">
      <formula>$B540=""</formula>
    </cfRule>
  </conditionalFormatting>
  <conditionalFormatting sqref="I540:I569">
    <cfRule type="expression" dxfId="12277" priority="12194" stopIfTrue="1">
      <formula>$B540=""</formula>
    </cfRule>
  </conditionalFormatting>
  <conditionalFormatting sqref="I540:I569">
    <cfRule type="expression" dxfId="12276" priority="12193" stopIfTrue="1">
      <formula>$B540=""</formula>
    </cfRule>
  </conditionalFormatting>
  <conditionalFormatting sqref="I540:I569">
    <cfRule type="expression" dxfId="12275" priority="12192" stopIfTrue="1">
      <formula>$B540=""</formula>
    </cfRule>
  </conditionalFormatting>
  <conditionalFormatting sqref="I540:I569">
    <cfRule type="expression" dxfId="12274" priority="12191" stopIfTrue="1">
      <formula>$B540=""</formula>
    </cfRule>
  </conditionalFormatting>
  <conditionalFormatting sqref="I540:I569">
    <cfRule type="expression" dxfId="12273" priority="12190" stopIfTrue="1">
      <formula>$B540=""</formula>
    </cfRule>
  </conditionalFormatting>
  <conditionalFormatting sqref="I540:I569">
    <cfRule type="expression" dxfId="12272" priority="12189" stopIfTrue="1">
      <formula>$B540=""</formula>
    </cfRule>
  </conditionalFormatting>
  <conditionalFormatting sqref="I540:I569">
    <cfRule type="expression" dxfId="12271" priority="12188" stopIfTrue="1">
      <formula>$B540=""</formula>
    </cfRule>
  </conditionalFormatting>
  <conditionalFormatting sqref="I540:I569">
    <cfRule type="expression" dxfId="12270" priority="12187" stopIfTrue="1">
      <formula>$B540=""</formula>
    </cfRule>
  </conditionalFormatting>
  <conditionalFormatting sqref="I540:I569">
    <cfRule type="expression" dxfId="12269" priority="12186" stopIfTrue="1">
      <formula>$B540=""</formula>
    </cfRule>
  </conditionalFormatting>
  <conditionalFormatting sqref="I540:I569">
    <cfRule type="expression" dxfId="12268" priority="12185" stopIfTrue="1">
      <formula>$B540=""</formula>
    </cfRule>
  </conditionalFormatting>
  <conditionalFormatting sqref="I540:I569">
    <cfRule type="expression" dxfId="12267" priority="12184" stopIfTrue="1">
      <formula>$B540=""</formula>
    </cfRule>
  </conditionalFormatting>
  <conditionalFormatting sqref="I540:I569">
    <cfRule type="expression" dxfId="12266" priority="12183" stopIfTrue="1">
      <formula>$B540=""</formula>
    </cfRule>
  </conditionalFormatting>
  <conditionalFormatting sqref="I540:I569">
    <cfRule type="expression" dxfId="12265" priority="12182" stopIfTrue="1">
      <formula>$B540=""</formula>
    </cfRule>
  </conditionalFormatting>
  <conditionalFormatting sqref="I540:I569">
    <cfRule type="expression" dxfId="12264" priority="12181" stopIfTrue="1">
      <formula>$B540=""</formula>
    </cfRule>
  </conditionalFormatting>
  <conditionalFormatting sqref="I540:I569">
    <cfRule type="expression" dxfId="12263" priority="12180" stopIfTrue="1">
      <formula>$B540=""</formula>
    </cfRule>
  </conditionalFormatting>
  <conditionalFormatting sqref="I540:I569">
    <cfRule type="expression" dxfId="12262" priority="12179" stopIfTrue="1">
      <formula>$B540=""</formula>
    </cfRule>
  </conditionalFormatting>
  <conditionalFormatting sqref="I540:I569">
    <cfRule type="expression" dxfId="12261" priority="12178" stopIfTrue="1">
      <formula>$B540=""</formula>
    </cfRule>
  </conditionalFormatting>
  <conditionalFormatting sqref="I540:I569">
    <cfRule type="expression" dxfId="12260" priority="12177" stopIfTrue="1">
      <formula>$B540=""</formula>
    </cfRule>
  </conditionalFormatting>
  <conditionalFormatting sqref="I540:I542">
    <cfRule type="expression" dxfId="12259" priority="12176" stopIfTrue="1">
      <formula>$B540=""</formula>
    </cfRule>
  </conditionalFormatting>
  <conditionalFormatting sqref="I540:I542">
    <cfRule type="expression" dxfId="12258" priority="12175" stopIfTrue="1">
      <formula>$B540=""</formula>
    </cfRule>
  </conditionalFormatting>
  <conditionalFormatting sqref="I540:I542">
    <cfRule type="expression" dxfId="12257" priority="12174" stopIfTrue="1">
      <formula>$B540=""</formula>
    </cfRule>
  </conditionalFormatting>
  <conditionalFormatting sqref="I540:I542">
    <cfRule type="expression" dxfId="12256" priority="12173" stopIfTrue="1">
      <formula>$B540=""</formula>
    </cfRule>
  </conditionalFormatting>
  <conditionalFormatting sqref="I540:I542">
    <cfRule type="expression" dxfId="12255" priority="12172" stopIfTrue="1">
      <formula>$B540=""</formula>
    </cfRule>
  </conditionalFormatting>
  <conditionalFormatting sqref="I540:I542">
    <cfRule type="expression" dxfId="12254" priority="12171" stopIfTrue="1">
      <formula>$B540=""</formula>
    </cfRule>
  </conditionalFormatting>
  <conditionalFormatting sqref="I540:I542">
    <cfRule type="expression" dxfId="12253" priority="12170" stopIfTrue="1">
      <formula>$B540=""</formula>
    </cfRule>
  </conditionalFormatting>
  <conditionalFormatting sqref="I540:I542">
    <cfRule type="expression" dxfId="12252" priority="12169" stopIfTrue="1">
      <formula>$B540=""</formula>
    </cfRule>
  </conditionalFormatting>
  <conditionalFormatting sqref="I540:I542">
    <cfRule type="expression" dxfId="12251" priority="12168" stopIfTrue="1">
      <formula>$B540=""</formula>
    </cfRule>
  </conditionalFormatting>
  <conditionalFormatting sqref="I540:I542">
    <cfRule type="expression" dxfId="12250" priority="12167" stopIfTrue="1">
      <formula>$B540=""</formula>
    </cfRule>
  </conditionalFormatting>
  <conditionalFormatting sqref="I540:I542">
    <cfRule type="expression" dxfId="12249" priority="12166" stopIfTrue="1">
      <formula>$B540=""</formula>
    </cfRule>
  </conditionalFormatting>
  <conditionalFormatting sqref="I540:I542">
    <cfRule type="expression" dxfId="12248" priority="12165" stopIfTrue="1">
      <formula>$B540=""</formula>
    </cfRule>
  </conditionalFormatting>
  <conditionalFormatting sqref="I540:I542">
    <cfRule type="expression" dxfId="12247" priority="12164" stopIfTrue="1">
      <formula>$B540=""</formula>
    </cfRule>
  </conditionalFormatting>
  <conditionalFormatting sqref="I540:I542">
    <cfRule type="expression" dxfId="12246" priority="12163" stopIfTrue="1">
      <formula>$B540=""</formula>
    </cfRule>
  </conditionalFormatting>
  <conditionalFormatting sqref="I540:I542">
    <cfRule type="expression" dxfId="12245" priority="12162" stopIfTrue="1">
      <formula>$B540=""</formula>
    </cfRule>
  </conditionalFormatting>
  <conditionalFormatting sqref="I540:I542">
    <cfRule type="expression" dxfId="12244" priority="12161" stopIfTrue="1">
      <formula>$B540=""</formula>
    </cfRule>
  </conditionalFormatting>
  <conditionalFormatting sqref="I540:I542">
    <cfRule type="expression" dxfId="12243" priority="12160" stopIfTrue="1">
      <formula>$B540=""</formula>
    </cfRule>
  </conditionalFormatting>
  <conditionalFormatting sqref="I540:I542">
    <cfRule type="expression" dxfId="12242" priority="12159" stopIfTrue="1">
      <formula>$B540=""</formula>
    </cfRule>
  </conditionalFormatting>
  <conditionalFormatting sqref="I540:I542">
    <cfRule type="expression" dxfId="12241" priority="12158" stopIfTrue="1">
      <formula>$B540=""</formula>
    </cfRule>
  </conditionalFormatting>
  <conditionalFormatting sqref="D540:H551">
    <cfRule type="expression" dxfId="12240" priority="12157" stopIfTrue="1">
      <formula>$B540=""</formula>
    </cfRule>
  </conditionalFormatting>
  <conditionalFormatting sqref="I540:I569">
    <cfRule type="expression" dxfId="12239" priority="12156" stopIfTrue="1">
      <formula>$B540=""</formula>
    </cfRule>
  </conditionalFormatting>
  <conditionalFormatting sqref="I540:I569">
    <cfRule type="expression" dxfId="12238" priority="12155" stopIfTrue="1">
      <formula>$B540=""</formula>
    </cfRule>
  </conditionalFormatting>
  <conditionalFormatting sqref="I540:I569">
    <cfRule type="expression" dxfId="12237" priority="12154" stopIfTrue="1">
      <formula>$B540=""</formula>
    </cfRule>
  </conditionalFormatting>
  <conditionalFormatting sqref="J540:M543">
    <cfRule type="expression" dxfId="12236" priority="12153" stopIfTrue="1">
      <formula>$B540=""</formula>
    </cfRule>
  </conditionalFormatting>
  <conditionalFormatting sqref="D540:M543 I543:I569">
    <cfRule type="expression" dxfId="12235" priority="12152" stopIfTrue="1">
      <formula>$B540=""</formula>
    </cfRule>
  </conditionalFormatting>
  <conditionalFormatting sqref="D540:M543 I543:I569">
    <cfRule type="expression" dxfId="12234" priority="12151" stopIfTrue="1">
      <formula>$B540=""</formula>
    </cfRule>
  </conditionalFormatting>
  <conditionalFormatting sqref="I540:I569">
    <cfRule type="expression" dxfId="12233" priority="12150" stopIfTrue="1">
      <formula>$B540=""</formula>
    </cfRule>
  </conditionalFormatting>
  <conditionalFormatting sqref="D540:H542">
    <cfRule type="expression" dxfId="12232" priority="12149" stopIfTrue="1">
      <formula>$B540=""</formula>
    </cfRule>
  </conditionalFormatting>
  <conditionalFormatting sqref="J540:M540">
    <cfRule type="expression" dxfId="12231" priority="12148" stopIfTrue="1">
      <formula>$B540=""</formula>
    </cfRule>
  </conditionalFormatting>
  <conditionalFormatting sqref="J541:M542">
    <cfRule type="expression" dxfId="12230" priority="12147" stopIfTrue="1">
      <formula>$B541=""</formula>
    </cfRule>
  </conditionalFormatting>
  <conditionalFormatting sqref="D543:H543">
    <cfRule type="expression" dxfId="12229" priority="12146" stopIfTrue="1">
      <formula>$B543=""</formula>
    </cfRule>
  </conditionalFormatting>
  <conditionalFormatting sqref="J543:M543">
    <cfRule type="expression" dxfId="12228" priority="12145" stopIfTrue="1">
      <formula>$B543=""</formula>
    </cfRule>
  </conditionalFormatting>
  <conditionalFormatting sqref="J540:M540">
    <cfRule type="expression" dxfId="12227" priority="12144" stopIfTrue="1">
      <formula>$B540=""</formula>
    </cfRule>
  </conditionalFormatting>
  <conditionalFormatting sqref="J541:M541">
    <cfRule type="expression" dxfId="12226" priority="12143" stopIfTrue="1">
      <formula>$B541=""</formula>
    </cfRule>
  </conditionalFormatting>
  <conditionalFormatting sqref="I542">
    <cfRule type="expression" dxfId="12225" priority="12142" stopIfTrue="1">
      <formula>$B542=""</formula>
    </cfRule>
  </conditionalFormatting>
  <conditionalFormatting sqref="I542">
    <cfRule type="expression" dxfId="12224" priority="12141" stopIfTrue="1">
      <formula>$B542=""</formula>
    </cfRule>
  </conditionalFormatting>
  <conditionalFormatting sqref="I542">
    <cfRule type="expression" dxfId="12223" priority="12140" stopIfTrue="1">
      <formula>$B542=""</formula>
    </cfRule>
  </conditionalFormatting>
  <conditionalFormatting sqref="D542:H543">
    <cfRule type="expression" dxfId="12222" priority="12139" stopIfTrue="1">
      <formula>$B542=""</formula>
    </cfRule>
  </conditionalFormatting>
  <conditionalFormatting sqref="J542:M543">
    <cfRule type="expression" dxfId="12221" priority="12138" stopIfTrue="1">
      <formula>$B542=""</formula>
    </cfRule>
  </conditionalFormatting>
  <conditionalFormatting sqref="I542">
    <cfRule type="expression" dxfId="12220" priority="12137" stopIfTrue="1">
      <formula>$B542=""</formula>
    </cfRule>
  </conditionalFormatting>
  <conditionalFormatting sqref="I542">
    <cfRule type="expression" dxfId="12219" priority="12136" stopIfTrue="1">
      <formula>$B542=""</formula>
    </cfRule>
  </conditionalFormatting>
  <conditionalFormatting sqref="J543:M551">
    <cfRule type="expression" dxfId="12218" priority="12135" stopIfTrue="1">
      <formula>$B543=""</formula>
    </cfRule>
  </conditionalFormatting>
  <conditionalFormatting sqref="D543:M551">
    <cfRule type="expression" dxfId="12217" priority="12134" stopIfTrue="1">
      <formula>$B543=""</formula>
    </cfRule>
  </conditionalFormatting>
  <conditionalFormatting sqref="D543:M551">
    <cfRule type="expression" dxfId="12216" priority="12133" stopIfTrue="1">
      <formula>$B543=""</formula>
    </cfRule>
  </conditionalFormatting>
  <conditionalFormatting sqref="I543:I551">
    <cfRule type="expression" dxfId="12215" priority="12132" stopIfTrue="1">
      <formula>$B543=""</formula>
    </cfRule>
  </conditionalFormatting>
  <conditionalFormatting sqref="D543:H544">
    <cfRule type="expression" dxfId="12214" priority="12131" stopIfTrue="1">
      <formula>$B543=""</formula>
    </cfRule>
  </conditionalFormatting>
  <conditionalFormatting sqref="D545:H551">
    <cfRule type="expression" dxfId="12213" priority="12130" stopIfTrue="1">
      <formula>$B545=""</formula>
    </cfRule>
  </conditionalFormatting>
  <conditionalFormatting sqref="J543:M547">
    <cfRule type="expression" dxfId="12212" priority="12129" stopIfTrue="1">
      <formula>$B543=""</formula>
    </cfRule>
  </conditionalFormatting>
  <conditionalFormatting sqref="J548:M549">
    <cfRule type="expression" dxfId="12211" priority="12128" stopIfTrue="1">
      <formula>$B548=""</formula>
    </cfRule>
  </conditionalFormatting>
  <conditionalFormatting sqref="D544:H545">
    <cfRule type="expression" dxfId="12210" priority="12127" stopIfTrue="1">
      <formula>$B544=""</formula>
    </cfRule>
  </conditionalFormatting>
  <conditionalFormatting sqref="J544:M547">
    <cfRule type="expression" dxfId="12209" priority="12126" stopIfTrue="1">
      <formula>$B544=""</formula>
    </cfRule>
  </conditionalFormatting>
  <conditionalFormatting sqref="J548:M548">
    <cfRule type="expression" dxfId="12208" priority="12125" stopIfTrue="1">
      <formula>$B548=""</formula>
    </cfRule>
  </conditionalFormatting>
  <conditionalFormatting sqref="I549">
    <cfRule type="expression" dxfId="12207" priority="12124" stopIfTrue="1">
      <formula>$B549=""</formula>
    </cfRule>
  </conditionalFormatting>
  <conditionalFormatting sqref="I549">
    <cfRule type="expression" dxfId="12206" priority="12123" stopIfTrue="1">
      <formula>$B549=""</formula>
    </cfRule>
  </conditionalFormatting>
  <conditionalFormatting sqref="I549">
    <cfRule type="expression" dxfId="12205" priority="12122" stopIfTrue="1">
      <formula>$B549=""</formula>
    </cfRule>
  </conditionalFormatting>
  <conditionalFormatting sqref="D549:H549">
    <cfRule type="expression" dxfId="12204" priority="12121" stopIfTrue="1">
      <formula>$B549=""</formula>
    </cfRule>
  </conditionalFormatting>
  <conditionalFormatting sqref="J549:M549">
    <cfRule type="expression" dxfId="12203" priority="12120" stopIfTrue="1">
      <formula>$B549=""</formula>
    </cfRule>
  </conditionalFormatting>
  <conditionalFormatting sqref="I549">
    <cfRule type="expression" dxfId="12202" priority="12119" stopIfTrue="1">
      <formula>$B549=""</formula>
    </cfRule>
  </conditionalFormatting>
  <conditionalFormatting sqref="I549">
    <cfRule type="expression" dxfId="12201" priority="12118" stopIfTrue="1">
      <formula>$B549=""</formula>
    </cfRule>
  </conditionalFormatting>
  <conditionalFormatting sqref="I540:I569">
    <cfRule type="expression" dxfId="12200" priority="12117" stopIfTrue="1">
      <formula>$B540=""</formula>
    </cfRule>
  </conditionalFormatting>
  <conditionalFormatting sqref="I540:I569">
    <cfRule type="expression" dxfId="12199" priority="12116" stopIfTrue="1">
      <formula>$B540=""</formula>
    </cfRule>
  </conditionalFormatting>
  <conditionalFormatting sqref="I540:I569">
    <cfRule type="expression" dxfId="12198" priority="12115" stopIfTrue="1">
      <formula>$B540=""</formula>
    </cfRule>
  </conditionalFormatting>
  <conditionalFormatting sqref="I540:I569">
    <cfRule type="expression" dxfId="12197" priority="12114" stopIfTrue="1">
      <formula>$B540=""</formula>
    </cfRule>
  </conditionalFormatting>
  <conditionalFormatting sqref="I540:I569">
    <cfRule type="expression" dxfId="12196" priority="12113" stopIfTrue="1">
      <formula>$B540=""</formula>
    </cfRule>
  </conditionalFormatting>
  <conditionalFormatting sqref="I544:I551">
    <cfRule type="expression" dxfId="12195" priority="12112" stopIfTrue="1">
      <formula>$B544=""</formula>
    </cfRule>
  </conditionalFormatting>
  <conditionalFormatting sqref="I544:I551">
    <cfRule type="expression" dxfId="12194" priority="12111" stopIfTrue="1">
      <formula>$B544=""</formula>
    </cfRule>
  </conditionalFormatting>
  <conditionalFormatting sqref="I544:I551">
    <cfRule type="expression" dxfId="12193" priority="12110" stopIfTrue="1">
      <formula>$B544=""</formula>
    </cfRule>
  </conditionalFormatting>
  <conditionalFormatting sqref="I540:I569">
    <cfRule type="expression" dxfId="12192" priority="12109" stopIfTrue="1">
      <formula>$B540=""</formula>
    </cfRule>
  </conditionalFormatting>
  <conditionalFormatting sqref="I540:I569">
    <cfRule type="expression" dxfId="12191" priority="12108" stopIfTrue="1">
      <formula>$B540=""</formula>
    </cfRule>
  </conditionalFormatting>
  <conditionalFormatting sqref="I540:I569">
    <cfRule type="expression" dxfId="12190" priority="12107" stopIfTrue="1">
      <formula>$B540=""</formula>
    </cfRule>
  </conditionalFormatting>
  <conditionalFormatting sqref="I540:I569">
    <cfRule type="expression" dxfId="12189" priority="12106" stopIfTrue="1">
      <formula>$B540=""</formula>
    </cfRule>
  </conditionalFormatting>
  <conditionalFormatting sqref="I540:I569">
    <cfRule type="expression" dxfId="12188" priority="12105" stopIfTrue="1">
      <formula>$B540=""</formula>
    </cfRule>
  </conditionalFormatting>
  <conditionalFormatting sqref="I540:I569">
    <cfRule type="expression" dxfId="12187" priority="12104" stopIfTrue="1">
      <formula>$B540=""</formula>
    </cfRule>
  </conditionalFormatting>
  <conditionalFormatting sqref="I540:I569">
    <cfRule type="expression" dxfId="12186" priority="12103" stopIfTrue="1">
      <formula>$B540=""</formula>
    </cfRule>
  </conditionalFormatting>
  <conditionalFormatting sqref="I540:I569">
    <cfRule type="expression" dxfId="12185" priority="12102" stopIfTrue="1">
      <formula>$B540=""</formula>
    </cfRule>
  </conditionalFormatting>
  <conditionalFormatting sqref="J549:M549">
    <cfRule type="expression" dxfId="12184" priority="12101" stopIfTrue="1">
      <formula>$B549=""</formula>
    </cfRule>
  </conditionalFormatting>
  <conditionalFormatting sqref="J550:M551">
    <cfRule type="expression" dxfId="12183" priority="12100" stopIfTrue="1">
      <formula>$B550=""</formula>
    </cfRule>
  </conditionalFormatting>
  <conditionalFormatting sqref="J549:M549">
    <cfRule type="expression" dxfId="12182" priority="12099" stopIfTrue="1">
      <formula>$B549=""</formula>
    </cfRule>
  </conditionalFormatting>
  <conditionalFormatting sqref="J550:M550">
    <cfRule type="expression" dxfId="12181" priority="12098" stopIfTrue="1">
      <formula>$B550=""</formula>
    </cfRule>
  </conditionalFormatting>
  <conditionalFormatting sqref="I551">
    <cfRule type="expression" dxfId="12180" priority="12097" stopIfTrue="1">
      <formula>$B551=""</formula>
    </cfRule>
  </conditionalFormatting>
  <conditionalFormatting sqref="I551">
    <cfRule type="expression" dxfId="12179" priority="12096" stopIfTrue="1">
      <formula>$B551=""</formula>
    </cfRule>
  </conditionalFormatting>
  <conditionalFormatting sqref="I551">
    <cfRule type="expression" dxfId="12178" priority="12095" stopIfTrue="1">
      <formula>$B551=""</formula>
    </cfRule>
  </conditionalFormatting>
  <conditionalFormatting sqref="D551:H551">
    <cfRule type="expression" dxfId="12177" priority="12094" stopIfTrue="1">
      <formula>$B551=""</formula>
    </cfRule>
  </conditionalFormatting>
  <conditionalFormatting sqref="J551:M551">
    <cfRule type="expression" dxfId="12176" priority="12093" stopIfTrue="1">
      <formula>$B551=""</formula>
    </cfRule>
  </conditionalFormatting>
  <conditionalFormatting sqref="I551">
    <cfRule type="expression" dxfId="12175" priority="12092" stopIfTrue="1">
      <formula>$B551=""</formula>
    </cfRule>
  </conditionalFormatting>
  <conditionalFormatting sqref="I551">
    <cfRule type="expression" dxfId="12174" priority="12091" stopIfTrue="1">
      <formula>$B551=""</formula>
    </cfRule>
  </conditionalFormatting>
  <conditionalFormatting sqref="I551:I556">
    <cfRule type="expression" dxfId="12173" priority="12090" stopIfTrue="1">
      <formula>$B551=""</formula>
    </cfRule>
  </conditionalFormatting>
  <conditionalFormatting sqref="I551:I556">
    <cfRule type="expression" dxfId="12172" priority="12089" stopIfTrue="1">
      <formula>$B551=""</formula>
    </cfRule>
  </conditionalFormatting>
  <conditionalFormatting sqref="I551:I556">
    <cfRule type="expression" dxfId="12171" priority="12088" stopIfTrue="1">
      <formula>$B551=""</formula>
    </cfRule>
  </conditionalFormatting>
  <conditionalFormatting sqref="I551:I556">
    <cfRule type="expression" dxfId="12170" priority="12087" stopIfTrue="1">
      <formula>$B551=""</formula>
    </cfRule>
  </conditionalFormatting>
  <conditionalFormatting sqref="I551:I556">
    <cfRule type="expression" dxfId="12169" priority="12086" stopIfTrue="1">
      <formula>$B551=""</formula>
    </cfRule>
  </conditionalFormatting>
  <conditionalFormatting sqref="I551:I556">
    <cfRule type="expression" dxfId="12168" priority="12085" stopIfTrue="1">
      <formula>$B551=""</formula>
    </cfRule>
  </conditionalFormatting>
  <conditionalFormatting sqref="I551:I556">
    <cfRule type="expression" dxfId="12167" priority="12084" stopIfTrue="1">
      <formula>$B551=""</formula>
    </cfRule>
  </conditionalFormatting>
  <conditionalFormatting sqref="I551:I556">
    <cfRule type="expression" dxfId="12166" priority="12083" stopIfTrue="1">
      <formula>$B551=""</formula>
    </cfRule>
  </conditionalFormatting>
  <conditionalFormatting sqref="I551:I556">
    <cfRule type="expression" dxfId="12165" priority="12082" stopIfTrue="1">
      <formula>$B551=""</formula>
    </cfRule>
  </conditionalFormatting>
  <conditionalFormatting sqref="I551:I556">
    <cfRule type="expression" dxfId="12164" priority="12081" stopIfTrue="1">
      <formula>$B551=""</formula>
    </cfRule>
  </conditionalFormatting>
  <conditionalFormatting sqref="I551:I556">
    <cfRule type="expression" dxfId="12163" priority="12080" stopIfTrue="1">
      <formula>$B551=""</formula>
    </cfRule>
  </conditionalFormatting>
  <conditionalFormatting sqref="I551:I556">
    <cfRule type="expression" dxfId="12162" priority="12079" stopIfTrue="1">
      <formula>$B551=""</formula>
    </cfRule>
  </conditionalFormatting>
  <conditionalFormatting sqref="I551:I556">
    <cfRule type="expression" dxfId="12161" priority="12078" stopIfTrue="1">
      <formula>$B551=""</formula>
    </cfRule>
  </conditionalFormatting>
  <conditionalFormatting sqref="I551:I556">
    <cfRule type="expression" dxfId="12160" priority="12077" stopIfTrue="1">
      <formula>$B551=""</formula>
    </cfRule>
  </conditionalFormatting>
  <conditionalFormatting sqref="I551:I556">
    <cfRule type="expression" dxfId="12159" priority="12076" stopIfTrue="1">
      <formula>$B551=""</formula>
    </cfRule>
  </conditionalFormatting>
  <conditionalFormatting sqref="I551:I556">
    <cfRule type="expression" dxfId="12158" priority="12075" stopIfTrue="1">
      <formula>$B551=""</formula>
    </cfRule>
  </conditionalFormatting>
  <conditionalFormatting sqref="I551:I556">
    <cfRule type="expression" dxfId="12157" priority="12074" stopIfTrue="1">
      <formula>$B551=""</formula>
    </cfRule>
  </conditionalFormatting>
  <conditionalFormatting sqref="I551:I556">
    <cfRule type="expression" dxfId="12156" priority="12073" stopIfTrue="1">
      <formula>$B551=""</formula>
    </cfRule>
  </conditionalFormatting>
  <conditionalFormatting sqref="I551:I556">
    <cfRule type="expression" dxfId="12155" priority="12072" stopIfTrue="1">
      <formula>$B551=""</formula>
    </cfRule>
  </conditionalFormatting>
  <conditionalFormatting sqref="D553:H562">
    <cfRule type="expression" dxfId="12154" priority="12071" stopIfTrue="1">
      <formula>$B553=""</formula>
    </cfRule>
  </conditionalFormatting>
  <conditionalFormatting sqref="I551:I569">
    <cfRule type="expression" dxfId="12153" priority="12070" stopIfTrue="1">
      <formula>$B551=""</formula>
    </cfRule>
  </conditionalFormatting>
  <conditionalFormatting sqref="I551:I569">
    <cfRule type="expression" dxfId="12152" priority="12069" stopIfTrue="1">
      <formula>$B551=""</formula>
    </cfRule>
  </conditionalFormatting>
  <conditionalFormatting sqref="I551:I569">
    <cfRule type="expression" dxfId="12151" priority="12068" stopIfTrue="1">
      <formula>$B551=""</formula>
    </cfRule>
  </conditionalFormatting>
  <conditionalFormatting sqref="J551:M557">
    <cfRule type="expression" dxfId="12150" priority="12067" stopIfTrue="1">
      <formula>$B551=""</formula>
    </cfRule>
  </conditionalFormatting>
  <conditionalFormatting sqref="D551:M557 I558:I567">
    <cfRule type="expression" dxfId="12149" priority="12066" stopIfTrue="1">
      <formula>$B551=""</formula>
    </cfRule>
  </conditionalFormatting>
  <conditionalFormatting sqref="D551:M557 I558:I567">
    <cfRule type="expression" dxfId="12148" priority="12065" stopIfTrue="1">
      <formula>$B551=""</formula>
    </cfRule>
  </conditionalFormatting>
  <conditionalFormatting sqref="I551:I567">
    <cfRule type="expression" dxfId="12147" priority="12064" stopIfTrue="1">
      <formula>$B551=""</formula>
    </cfRule>
  </conditionalFormatting>
  <conditionalFormatting sqref="D551:H551">
    <cfRule type="expression" dxfId="12146" priority="12063" stopIfTrue="1">
      <formula>$B551=""</formula>
    </cfRule>
  </conditionalFormatting>
  <conditionalFormatting sqref="D552:H556">
    <cfRule type="expression" dxfId="12145" priority="12062" stopIfTrue="1">
      <formula>$B552=""</formula>
    </cfRule>
  </conditionalFormatting>
  <conditionalFormatting sqref="J551:M554">
    <cfRule type="expression" dxfId="12144" priority="12061" stopIfTrue="1">
      <formula>$B551=""</formula>
    </cfRule>
  </conditionalFormatting>
  <conditionalFormatting sqref="J555:M556">
    <cfRule type="expression" dxfId="12143" priority="12060" stopIfTrue="1">
      <formula>$B555=""</formula>
    </cfRule>
  </conditionalFormatting>
  <conditionalFormatting sqref="D557:H557">
    <cfRule type="expression" dxfId="12142" priority="12059" stopIfTrue="1">
      <formula>$B557=""</formula>
    </cfRule>
  </conditionalFormatting>
  <conditionalFormatting sqref="J557:M557">
    <cfRule type="expression" dxfId="12141" priority="12058" stopIfTrue="1">
      <formula>$B557=""</formula>
    </cfRule>
  </conditionalFormatting>
  <conditionalFormatting sqref="D551:H552">
    <cfRule type="expression" dxfId="12140" priority="12057" stopIfTrue="1">
      <formula>$B551=""</formula>
    </cfRule>
  </conditionalFormatting>
  <conditionalFormatting sqref="J551:M554">
    <cfRule type="expression" dxfId="12139" priority="12056" stopIfTrue="1">
      <formula>$B551=""</formula>
    </cfRule>
  </conditionalFormatting>
  <conditionalFormatting sqref="J555:M555">
    <cfRule type="expression" dxfId="12138" priority="12055" stopIfTrue="1">
      <formula>$B555=""</formula>
    </cfRule>
  </conditionalFormatting>
  <conditionalFormatting sqref="I556">
    <cfRule type="expression" dxfId="12137" priority="12054" stopIfTrue="1">
      <formula>$B556=""</formula>
    </cfRule>
  </conditionalFormatting>
  <conditionalFormatting sqref="I556">
    <cfRule type="expression" dxfId="12136" priority="12053" stopIfTrue="1">
      <formula>$B556=""</formula>
    </cfRule>
  </conditionalFormatting>
  <conditionalFormatting sqref="I556">
    <cfRule type="expression" dxfId="12135" priority="12052" stopIfTrue="1">
      <formula>$B556=""</formula>
    </cfRule>
  </conditionalFormatting>
  <conditionalFormatting sqref="D556:H557">
    <cfRule type="expression" dxfId="12134" priority="12051" stopIfTrue="1">
      <formula>$B556=""</formula>
    </cfRule>
  </conditionalFormatting>
  <conditionalFormatting sqref="J556:M557">
    <cfRule type="expression" dxfId="12133" priority="12050" stopIfTrue="1">
      <formula>$B556=""</formula>
    </cfRule>
  </conditionalFormatting>
  <conditionalFormatting sqref="I556">
    <cfRule type="expression" dxfId="12132" priority="12049" stopIfTrue="1">
      <formula>$B556=""</formula>
    </cfRule>
  </conditionalFormatting>
  <conditionalFormatting sqref="I556">
    <cfRule type="expression" dxfId="12131" priority="12048" stopIfTrue="1">
      <formula>$B556=""</formula>
    </cfRule>
  </conditionalFormatting>
  <conditionalFormatting sqref="J557:M562">
    <cfRule type="expression" dxfId="12130" priority="12047" stopIfTrue="1">
      <formula>$B557=""</formula>
    </cfRule>
  </conditionalFormatting>
  <conditionalFormatting sqref="D557:M562 I558:I569">
    <cfRule type="expression" dxfId="12129" priority="12046" stopIfTrue="1">
      <formula>$B557=""</formula>
    </cfRule>
  </conditionalFormatting>
  <conditionalFormatting sqref="D557:M562 I558:I569">
    <cfRule type="expression" dxfId="12128" priority="12045" stopIfTrue="1">
      <formula>$B557=""</formula>
    </cfRule>
  </conditionalFormatting>
  <conditionalFormatting sqref="I557:I569">
    <cfRule type="expression" dxfId="12127" priority="12044" stopIfTrue="1">
      <formula>$B557=""</formula>
    </cfRule>
  </conditionalFormatting>
  <conditionalFormatting sqref="D557:H558">
    <cfRule type="expression" dxfId="12126" priority="12043" stopIfTrue="1">
      <formula>$B557=""</formula>
    </cfRule>
  </conditionalFormatting>
  <conditionalFormatting sqref="D559:H562">
    <cfRule type="expression" dxfId="12125" priority="12042" stopIfTrue="1">
      <formula>$B559=""</formula>
    </cfRule>
  </conditionalFormatting>
  <conditionalFormatting sqref="J557:M561">
    <cfRule type="expression" dxfId="12124" priority="12041" stopIfTrue="1">
      <formula>$B557=""</formula>
    </cfRule>
  </conditionalFormatting>
  <conditionalFormatting sqref="J562:M562">
    <cfRule type="expression" dxfId="12123" priority="12040" stopIfTrue="1">
      <formula>$B562=""</formula>
    </cfRule>
  </conditionalFormatting>
  <conditionalFormatting sqref="D558:H559">
    <cfRule type="expression" dxfId="12122" priority="12039" stopIfTrue="1">
      <formula>$B558=""</formula>
    </cfRule>
  </conditionalFormatting>
  <conditionalFormatting sqref="J558:M561">
    <cfRule type="expression" dxfId="12121" priority="12038" stopIfTrue="1">
      <formula>$B558=""</formula>
    </cfRule>
  </conditionalFormatting>
  <conditionalFormatting sqref="J562:M562">
    <cfRule type="expression" dxfId="12120" priority="12037" stopIfTrue="1">
      <formula>$B562=""</formula>
    </cfRule>
  </conditionalFormatting>
  <conditionalFormatting sqref="I551:I569">
    <cfRule type="expression" dxfId="12119" priority="12036" stopIfTrue="1">
      <formula>$B551=""</formula>
    </cfRule>
  </conditionalFormatting>
  <conditionalFormatting sqref="I551:I569">
    <cfRule type="expression" dxfId="12118" priority="12035" stopIfTrue="1">
      <formula>$B551=""</formula>
    </cfRule>
  </conditionalFormatting>
  <conditionalFormatting sqref="I551:I569">
    <cfRule type="expression" dxfId="12117" priority="12034" stopIfTrue="1">
      <formula>$B551=""</formula>
    </cfRule>
  </conditionalFormatting>
  <conditionalFormatting sqref="I551:I569">
    <cfRule type="expression" dxfId="12116" priority="12033" stopIfTrue="1">
      <formula>$B551=""</formula>
    </cfRule>
  </conditionalFormatting>
  <conditionalFormatting sqref="I551:I569">
    <cfRule type="expression" dxfId="12115" priority="12032" stopIfTrue="1">
      <formula>$B551=""</formula>
    </cfRule>
  </conditionalFormatting>
  <conditionalFormatting sqref="I558:I569">
    <cfRule type="expression" dxfId="12114" priority="12031" stopIfTrue="1">
      <formula>$B558=""</formula>
    </cfRule>
  </conditionalFormatting>
  <conditionalFormatting sqref="I558:I569">
    <cfRule type="expression" dxfId="12113" priority="12030" stopIfTrue="1">
      <formula>$B558=""</formula>
    </cfRule>
  </conditionalFormatting>
  <conditionalFormatting sqref="I558:I569">
    <cfRule type="expression" dxfId="12112" priority="12029" stopIfTrue="1">
      <formula>$B558=""</formula>
    </cfRule>
  </conditionalFormatting>
  <conditionalFormatting sqref="I551:I569">
    <cfRule type="expression" dxfId="12111" priority="12028" stopIfTrue="1">
      <formula>$B551=""</formula>
    </cfRule>
  </conditionalFormatting>
  <conditionalFormatting sqref="I551:I569">
    <cfRule type="expression" dxfId="12110" priority="12027" stopIfTrue="1">
      <formula>$B551=""</formula>
    </cfRule>
  </conditionalFormatting>
  <conditionalFormatting sqref="I551:I569">
    <cfRule type="expression" dxfId="12109" priority="12026" stopIfTrue="1">
      <formula>$B551=""</formula>
    </cfRule>
  </conditionalFormatting>
  <conditionalFormatting sqref="I551:I569">
    <cfRule type="expression" dxfId="12108" priority="12025" stopIfTrue="1">
      <formula>$B551=""</formula>
    </cfRule>
  </conditionalFormatting>
  <conditionalFormatting sqref="I551:I569">
    <cfRule type="expression" dxfId="12107" priority="12024" stopIfTrue="1">
      <formula>$B551=""</formula>
    </cfRule>
  </conditionalFormatting>
  <conditionalFormatting sqref="I551:I569">
    <cfRule type="expression" dxfId="12106" priority="12023" stopIfTrue="1">
      <formula>$B551=""</formula>
    </cfRule>
  </conditionalFormatting>
  <conditionalFormatting sqref="I551:I569">
    <cfRule type="expression" dxfId="12105" priority="12022" stopIfTrue="1">
      <formula>$B551=""</formula>
    </cfRule>
  </conditionalFormatting>
  <conditionalFormatting sqref="I551:I569">
    <cfRule type="expression" dxfId="12104" priority="12021" stopIfTrue="1">
      <formula>$B551=""</formula>
    </cfRule>
  </conditionalFormatting>
  <conditionalFormatting sqref="D562:H566">
    <cfRule type="expression" dxfId="12103" priority="12020" stopIfTrue="1">
      <formula>$B562=""</formula>
    </cfRule>
  </conditionalFormatting>
  <conditionalFormatting sqref="I562">
    <cfRule type="expression" dxfId="12102" priority="12019" stopIfTrue="1">
      <formula>$B562=""</formula>
    </cfRule>
  </conditionalFormatting>
  <conditionalFormatting sqref="I562">
    <cfRule type="expression" dxfId="12101" priority="12018" stopIfTrue="1">
      <formula>$B562=""</formula>
    </cfRule>
  </conditionalFormatting>
  <conditionalFormatting sqref="I562">
    <cfRule type="expression" dxfId="12100" priority="12017" stopIfTrue="1">
      <formula>$B562=""</formula>
    </cfRule>
  </conditionalFormatting>
  <conditionalFormatting sqref="J562:M566 K567:K569">
    <cfRule type="expression" dxfId="12099" priority="12016" stopIfTrue="1">
      <formula>$B562=""</formula>
    </cfRule>
  </conditionalFormatting>
  <conditionalFormatting sqref="D562:M566 K567:K569 I563:I567">
    <cfRule type="expression" dxfId="12098" priority="12015" stopIfTrue="1">
      <formula>$B562=""</formula>
    </cfRule>
  </conditionalFormatting>
  <conditionalFormatting sqref="D562:M566 K567:K569 I563:I567">
    <cfRule type="expression" dxfId="12097" priority="12014" stopIfTrue="1">
      <formula>$B562=""</formula>
    </cfRule>
  </conditionalFormatting>
  <conditionalFormatting sqref="I562:I567">
    <cfRule type="expression" dxfId="12096" priority="12013" stopIfTrue="1">
      <formula>$B562=""</formula>
    </cfRule>
  </conditionalFormatting>
  <conditionalFormatting sqref="D562:H566">
    <cfRule type="expression" dxfId="12095" priority="12012" stopIfTrue="1">
      <formula>$B562=""</formula>
    </cfRule>
  </conditionalFormatting>
  <conditionalFormatting sqref="J562:M563 K564:K569">
    <cfRule type="expression" dxfId="12094" priority="12011" stopIfTrue="1">
      <formula>$B562=""</formula>
    </cfRule>
  </conditionalFormatting>
  <conditionalFormatting sqref="J564:M565 K566:K569">
    <cfRule type="expression" dxfId="12093" priority="12010" stopIfTrue="1">
      <formula>$B564=""</formula>
    </cfRule>
  </conditionalFormatting>
  <conditionalFormatting sqref="J562:M563 K564:K569">
    <cfRule type="expression" dxfId="12092" priority="12009" stopIfTrue="1">
      <formula>$B562=""</formula>
    </cfRule>
  </conditionalFormatting>
  <conditionalFormatting sqref="J564:M564 K565:K569">
    <cfRule type="expression" dxfId="12091" priority="12008" stopIfTrue="1">
      <formula>$B564=""</formula>
    </cfRule>
  </conditionalFormatting>
  <conditionalFormatting sqref="I565">
    <cfRule type="expression" dxfId="12090" priority="12007" stopIfTrue="1">
      <formula>$B565=""</formula>
    </cfRule>
  </conditionalFormatting>
  <conditionalFormatting sqref="I565">
    <cfRule type="expression" dxfId="12089" priority="12006" stopIfTrue="1">
      <formula>$B565=""</formula>
    </cfRule>
  </conditionalFormatting>
  <conditionalFormatting sqref="I565">
    <cfRule type="expression" dxfId="12088" priority="12005" stopIfTrue="1">
      <formula>$B565=""</formula>
    </cfRule>
  </conditionalFormatting>
  <conditionalFormatting sqref="D565:H565">
    <cfRule type="expression" dxfId="12087" priority="12004" stopIfTrue="1">
      <formula>$B565=""</formula>
    </cfRule>
  </conditionalFormatting>
  <conditionalFormatting sqref="J565:M565 K567 K569">
    <cfRule type="expression" dxfId="12086" priority="12003" stopIfTrue="1">
      <formula>$B565=""</formula>
    </cfRule>
  </conditionalFormatting>
  <conditionalFormatting sqref="I565">
    <cfRule type="expression" dxfId="12085" priority="12002" stopIfTrue="1">
      <formula>$B565=""</formula>
    </cfRule>
  </conditionalFormatting>
  <conditionalFormatting sqref="I565">
    <cfRule type="expression" dxfId="12084" priority="12001" stopIfTrue="1">
      <formula>$B565=""</formula>
    </cfRule>
  </conditionalFormatting>
  <conditionalFormatting sqref="I562">
    <cfRule type="expression" dxfId="12083" priority="12000" stopIfTrue="1">
      <formula>$B562=""</formula>
    </cfRule>
  </conditionalFormatting>
  <conditionalFormatting sqref="I562">
    <cfRule type="expression" dxfId="12082" priority="11999" stopIfTrue="1">
      <formula>$B562=""</formula>
    </cfRule>
  </conditionalFormatting>
  <conditionalFormatting sqref="I562">
    <cfRule type="expression" dxfId="12081" priority="11998" stopIfTrue="1">
      <formula>$B562=""</formula>
    </cfRule>
  </conditionalFormatting>
  <conditionalFormatting sqref="I562">
    <cfRule type="expression" dxfId="12080" priority="11997" stopIfTrue="1">
      <formula>$B562=""</formula>
    </cfRule>
  </conditionalFormatting>
  <conditionalFormatting sqref="I562">
    <cfRule type="expression" dxfId="12079" priority="11996" stopIfTrue="1">
      <formula>$B562=""</formula>
    </cfRule>
  </conditionalFormatting>
  <conditionalFormatting sqref="I562">
    <cfRule type="expression" dxfId="12078" priority="11995" stopIfTrue="1">
      <formula>$B562=""</formula>
    </cfRule>
  </conditionalFormatting>
  <conditionalFormatting sqref="I562">
    <cfRule type="expression" dxfId="12077" priority="11994" stopIfTrue="1">
      <formula>$B562=""</formula>
    </cfRule>
  </conditionalFormatting>
  <conditionalFormatting sqref="I562">
    <cfRule type="expression" dxfId="12076" priority="11993" stopIfTrue="1">
      <formula>$B562=""</formula>
    </cfRule>
  </conditionalFormatting>
  <conditionalFormatting sqref="I562">
    <cfRule type="expression" dxfId="12075" priority="11992" stopIfTrue="1">
      <formula>$B562=""</formula>
    </cfRule>
  </conditionalFormatting>
  <conditionalFormatting sqref="I562">
    <cfRule type="expression" dxfId="12074" priority="11991" stopIfTrue="1">
      <formula>$B562=""</formula>
    </cfRule>
  </conditionalFormatting>
  <conditionalFormatting sqref="I562">
    <cfRule type="expression" dxfId="12073" priority="11990" stopIfTrue="1">
      <formula>$B562=""</formula>
    </cfRule>
  </conditionalFormatting>
  <conditionalFormatting sqref="I562">
    <cfRule type="expression" dxfId="12072" priority="11989" stopIfTrue="1">
      <formula>$B562=""</formula>
    </cfRule>
  </conditionalFormatting>
  <conditionalFormatting sqref="I562">
    <cfRule type="expression" dxfId="12071" priority="11988" stopIfTrue="1">
      <formula>$B562=""</formula>
    </cfRule>
  </conditionalFormatting>
  <conditionalFormatting sqref="I562">
    <cfRule type="expression" dxfId="12070" priority="11987" stopIfTrue="1">
      <formula>$B562=""</formula>
    </cfRule>
  </conditionalFormatting>
  <conditionalFormatting sqref="I562">
    <cfRule type="expression" dxfId="12069" priority="11986" stopIfTrue="1">
      <formula>$B562=""</formula>
    </cfRule>
  </conditionalFormatting>
  <conditionalFormatting sqref="I562">
    <cfRule type="expression" dxfId="12068" priority="11985" stopIfTrue="1">
      <formula>$B562=""</formula>
    </cfRule>
  </conditionalFormatting>
  <conditionalFormatting sqref="J565:M565 K567 K569">
    <cfRule type="expression" dxfId="12067" priority="11984" stopIfTrue="1">
      <formula>$B565=""</formula>
    </cfRule>
  </conditionalFormatting>
  <conditionalFormatting sqref="J566:M566">
    <cfRule type="expression" dxfId="12066" priority="11983" stopIfTrue="1">
      <formula>$B566=""</formula>
    </cfRule>
  </conditionalFormatting>
  <conditionalFormatting sqref="J565:M565 K567 K569">
    <cfRule type="expression" dxfId="12065" priority="11982" stopIfTrue="1">
      <formula>$B565=""</formula>
    </cfRule>
  </conditionalFormatting>
  <conditionalFormatting sqref="J566:M566">
    <cfRule type="expression" dxfId="12064" priority="11981" stopIfTrue="1">
      <formula>$B566=""</formula>
    </cfRule>
  </conditionalFormatting>
  <conditionalFormatting sqref="I566:I569">
    <cfRule type="expression" dxfId="12063" priority="11980" stopIfTrue="1">
      <formula>$B566=""</formula>
    </cfRule>
  </conditionalFormatting>
  <conditionalFormatting sqref="I566:I569">
    <cfRule type="expression" dxfId="12062" priority="11979" stopIfTrue="1">
      <formula>$B566=""</formula>
    </cfRule>
  </conditionalFormatting>
  <conditionalFormatting sqref="I566:I569">
    <cfRule type="expression" dxfId="12061" priority="11978" stopIfTrue="1">
      <formula>$B566=""</formula>
    </cfRule>
  </conditionalFormatting>
  <conditionalFormatting sqref="I566:I569">
    <cfRule type="expression" dxfId="12060" priority="11977" stopIfTrue="1">
      <formula>$B566=""</formula>
    </cfRule>
  </conditionalFormatting>
  <conditionalFormatting sqref="I566:I569">
    <cfRule type="expression" dxfId="12059" priority="11976" stopIfTrue="1">
      <formula>$B566=""</formula>
    </cfRule>
  </conditionalFormatting>
  <conditionalFormatting sqref="I566:I569">
    <cfRule type="expression" dxfId="12058" priority="11975" stopIfTrue="1">
      <formula>$B566=""</formula>
    </cfRule>
  </conditionalFormatting>
  <conditionalFormatting sqref="I566:I569">
    <cfRule type="expression" dxfId="12057" priority="11974" stopIfTrue="1">
      <formula>$B566=""</formula>
    </cfRule>
  </conditionalFormatting>
  <conditionalFormatting sqref="I566:I569">
    <cfRule type="expression" dxfId="12056" priority="11973" stopIfTrue="1">
      <formula>$B566=""</formula>
    </cfRule>
  </conditionalFormatting>
  <conditionalFormatting sqref="I566:I569">
    <cfRule type="expression" dxfId="12055" priority="11972" stopIfTrue="1">
      <formula>$B566=""</formula>
    </cfRule>
  </conditionalFormatting>
  <conditionalFormatting sqref="I566:I569">
    <cfRule type="expression" dxfId="12054" priority="11971" stopIfTrue="1">
      <formula>$B566=""</formula>
    </cfRule>
  </conditionalFormatting>
  <conditionalFormatting sqref="I566:I569">
    <cfRule type="expression" dxfId="12053" priority="11970" stopIfTrue="1">
      <formula>$B566=""</formula>
    </cfRule>
  </conditionalFormatting>
  <conditionalFormatting sqref="I566:I569">
    <cfRule type="expression" dxfId="12052" priority="11969" stopIfTrue="1">
      <formula>$B566=""</formula>
    </cfRule>
  </conditionalFormatting>
  <conditionalFormatting sqref="I566:I569">
    <cfRule type="expression" dxfId="12051" priority="11968" stopIfTrue="1">
      <formula>$B566=""</formula>
    </cfRule>
  </conditionalFormatting>
  <conditionalFormatting sqref="I566:I569">
    <cfRule type="expression" dxfId="12050" priority="11967" stopIfTrue="1">
      <formula>$B566=""</formula>
    </cfRule>
  </conditionalFormatting>
  <conditionalFormatting sqref="I566:I569">
    <cfRule type="expression" dxfId="12049" priority="11966" stopIfTrue="1">
      <formula>$B566=""</formula>
    </cfRule>
  </conditionalFormatting>
  <conditionalFormatting sqref="I566:I569">
    <cfRule type="expression" dxfId="12048" priority="11965" stopIfTrue="1">
      <formula>$B566=""</formula>
    </cfRule>
  </conditionalFormatting>
  <conditionalFormatting sqref="I566:I569">
    <cfRule type="expression" dxfId="12047" priority="11964" stopIfTrue="1">
      <formula>$B566=""</formula>
    </cfRule>
  </conditionalFormatting>
  <conditionalFormatting sqref="I566:I569">
    <cfRule type="expression" dxfId="12046" priority="11963" stopIfTrue="1">
      <formula>$B566=""</formula>
    </cfRule>
  </conditionalFormatting>
  <conditionalFormatting sqref="I566:I569">
    <cfRule type="expression" dxfId="12045" priority="11962" stopIfTrue="1">
      <formula>$B566=""</formula>
    </cfRule>
  </conditionalFormatting>
  <conditionalFormatting sqref="D568:H569">
    <cfRule type="expression" dxfId="12044" priority="11961" stopIfTrue="1">
      <formula>$B568=""</formula>
    </cfRule>
  </conditionalFormatting>
  <conditionalFormatting sqref="I566:I569">
    <cfRule type="expression" dxfId="12043" priority="11960" stopIfTrue="1">
      <formula>$B566=""</formula>
    </cfRule>
  </conditionalFormatting>
  <conditionalFormatting sqref="I566:I569">
    <cfRule type="expression" dxfId="12042" priority="11959" stopIfTrue="1">
      <formula>$B566=""</formula>
    </cfRule>
  </conditionalFormatting>
  <conditionalFormatting sqref="I566:I569">
    <cfRule type="expression" dxfId="12041" priority="11958" stopIfTrue="1">
      <formula>$B566=""</formula>
    </cfRule>
  </conditionalFormatting>
  <conditionalFormatting sqref="J566:M569">
    <cfRule type="expression" dxfId="12040" priority="11957" stopIfTrue="1">
      <formula>$B566=""</formula>
    </cfRule>
  </conditionalFormatting>
  <conditionalFormatting sqref="D566:M569">
    <cfRule type="expression" dxfId="12039" priority="11956" stopIfTrue="1">
      <formula>$B566=""</formula>
    </cfRule>
  </conditionalFormatting>
  <conditionalFormatting sqref="D566:M569">
    <cfRule type="expression" dxfId="12038" priority="11955" stopIfTrue="1">
      <formula>$B566=""</formula>
    </cfRule>
  </conditionalFormatting>
  <conditionalFormatting sqref="I566:I569">
    <cfRule type="expression" dxfId="12037" priority="11954" stopIfTrue="1">
      <formula>$B566=""</formula>
    </cfRule>
  </conditionalFormatting>
  <conditionalFormatting sqref="D566:H566">
    <cfRule type="expression" dxfId="12036" priority="11953" stopIfTrue="1">
      <formula>$B566=""</formula>
    </cfRule>
  </conditionalFormatting>
  <conditionalFormatting sqref="D567:H569">
    <cfRule type="expression" dxfId="12035" priority="11952" stopIfTrue="1">
      <formula>$B567=""</formula>
    </cfRule>
  </conditionalFormatting>
  <conditionalFormatting sqref="J566:M569">
    <cfRule type="expression" dxfId="12034" priority="11951" stopIfTrue="1">
      <formula>$B566=""</formula>
    </cfRule>
  </conditionalFormatting>
  <conditionalFormatting sqref="D566:H567">
    <cfRule type="expression" dxfId="12033" priority="11950" stopIfTrue="1">
      <formula>$B566=""</formula>
    </cfRule>
  </conditionalFormatting>
  <conditionalFormatting sqref="J566:M569">
    <cfRule type="expression" dxfId="12032" priority="11949" stopIfTrue="1">
      <formula>$B566=""</formula>
    </cfRule>
  </conditionalFormatting>
  <conditionalFormatting sqref="I566:I569">
    <cfRule type="expression" dxfId="12031" priority="11948" stopIfTrue="1">
      <formula>$B566=""</formula>
    </cfRule>
  </conditionalFormatting>
  <conditionalFormatting sqref="I566:I569">
    <cfRule type="expression" dxfId="12030" priority="11947" stopIfTrue="1">
      <formula>$B566=""</formula>
    </cfRule>
  </conditionalFormatting>
  <conditionalFormatting sqref="I566:I569">
    <cfRule type="expression" dxfId="12029" priority="11946" stopIfTrue="1">
      <formula>$B566=""</formula>
    </cfRule>
  </conditionalFormatting>
  <conditionalFormatting sqref="I566:I569">
    <cfRule type="expression" dxfId="12028" priority="11945" stopIfTrue="1">
      <formula>$B566=""</formula>
    </cfRule>
  </conditionalFormatting>
  <conditionalFormatting sqref="I566:I569">
    <cfRule type="expression" dxfId="12027" priority="11944" stopIfTrue="1">
      <formula>$B566=""</formula>
    </cfRule>
  </conditionalFormatting>
  <conditionalFormatting sqref="I566:I569">
    <cfRule type="expression" dxfId="12026" priority="11943" stopIfTrue="1">
      <formula>$B566=""</formula>
    </cfRule>
  </conditionalFormatting>
  <conditionalFormatting sqref="I566:I569">
    <cfRule type="expression" dxfId="12025" priority="11942" stopIfTrue="1">
      <formula>$B566=""</formula>
    </cfRule>
  </conditionalFormatting>
  <conditionalFormatting sqref="I566:I569">
    <cfRule type="expression" dxfId="12024" priority="11941" stopIfTrue="1">
      <formula>$B566=""</formula>
    </cfRule>
  </conditionalFormatting>
  <conditionalFormatting sqref="I566:I569">
    <cfRule type="expression" dxfId="12023" priority="11940" stopIfTrue="1">
      <formula>$B566=""</formula>
    </cfRule>
  </conditionalFormatting>
  <conditionalFormatting sqref="I566:I569">
    <cfRule type="expression" dxfId="12022" priority="11939" stopIfTrue="1">
      <formula>$B566=""</formula>
    </cfRule>
  </conditionalFormatting>
  <conditionalFormatting sqref="I566:I569">
    <cfRule type="expression" dxfId="12021" priority="11938" stopIfTrue="1">
      <formula>$B566=""</formula>
    </cfRule>
  </conditionalFormatting>
  <conditionalFormatting sqref="I566:I569">
    <cfRule type="expression" dxfId="12020" priority="11937" stopIfTrue="1">
      <formula>$B566=""</formula>
    </cfRule>
  </conditionalFormatting>
  <conditionalFormatting sqref="I566:I569">
    <cfRule type="expression" dxfId="12019" priority="11936" stopIfTrue="1">
      <formula>$B566=""</formula>
    </cfRule>
  </conditionalFormatting>
  <conditionalFormatting sqref="D562:H566">
    <cfRule type="expression" dxfId="12018" priority="11935" stopIfTrue="1">
      <formula>$B562=""</formula>
    </cfRule>
  </conditionalFormatting>
  <conditionalFormatting sqref="I562">
    <cfRule type="expression" dxfId="12017" priority="11934" stopIfTrue="1">
      <formula>$B562=""</formula>
    </cfRule>
  </conditionalFormatting>
  <conditionalFormatting sqref="I562">
    <cfRule type="expression" dxfId="12016" priority="11933" stopIfTrue="1">
      <formula>$B562=""</formula>
    </cfRule>
  </conditionalFormatting>
  <conditionalFormatting sqref="I562">
    <cfRule type="expression" dxfId="12015" priority="11932" stopIfTrue="1">
      <formula>$B562=""</formula>
    </cfRule>
  </conditionalFormatting>
  <conditionalFormatting sqref="J562:M566 K567:K569">
    <cfRule type="expression" dxfId="12014" priority="11931" stopIfTrue="1">
      <formula>$B562=""</formula>
    </cfRule>
  </conditionalFormatting>
  <conditionalFormatting sqref="D562:M566 K567:K569 I563:I567">
    <cfRule type="expression" dxfId="12013" priority="11930" stopIfTrue="1">
      <formula>$B562=""</formula>
    </cfRule>
  </conditionalFormatting>
  <conditionalFormatting sqref="D562:M566 K567:K569 I563:I567">
    <cfRule type="expression" dxfId="12012" priority="11929" stopIfTrue="1">
      <formula>$B562=""</formula>
    </cfRule>
  </conditionalFormatting>
  <conditionalFormatting sqref="I562:I567">
    <cfRule type="expression" dxfId="12011" priority="11928" stopIfTrue="1">
      <formula>$B562=""</formula>
    </cfRule>
  </conditionalFormatting>
  <conditionalFormatting sqref="D562:H566">
    <cfRule type="expression" dxfId="12010" priority="11927" stopIfTrue="1">
      <formula>$B562=""</formula>
    </cfRule>
  </conditionalFormatting>
  <conditionalFormatting sqref="J562:M563 K564:K569">
    <cfRule type="expression" dxfId="12009" priority="11926" stopIfTrue="1">
      <formula>$B562=""</formula>
    </cfRule>
  </conditionalFormatting>
  <conditionalFormatting sqref="J564:M565 K566:K569">
    <cfRule type="expression" dxfId="12008" priority="11925" stopIfTrue="1">
      <formula>$B564=""</formula>
    </cfRule>
  </conditionalFormatting>
  <conditionalFormatting sqref="J562:M563 K564:K569">
    <cfRule type="expression" dxfId="12007" priority="11924" stopIfTrue="1">
      <formula>$B562=""</formula>
    </cfRule>
  </conditionalFormatting>
  <conditionalFormatting sqref="J564:M564 K565:K569">
    <cfRule type="expression" dxfId="12006" priority="11923" stopIfTrue="1">
      <formula>$B564=""</formula>
    </cfRule>
  </conditionalFormatting>
  <conditionalFormatting sqref="I565">
    <cfRule type="expression" dxfId="12005" priority="11922" stopIfTrue="1">
      <formula>$B565=""</formula>
    </cfRule>
  </conditionalFormatting>
  <conditionalFormatting sqref="I565">
    <cfRule type="expression" dxfId="12004" priority="11921" stopIfTrue="1">
      <formula>$B565=""</formula>
    </cfRule>
  </conditionalFormatting>
  <conditionalFormatting sqref="I565">
    <cfRule type="expression" dxfId="12003" priority="11920" stopIfTrue="1">
      <formula>$B565=""</formula>
    </cfRule>
  </conditionalFormatting>
  <conditionalFormatting sqref="D565:H565">
    <cfRule type="expression" dxfId="12002" priority="11919" stopIfTrue="1">
      <formula>$B565=""</formula>
    </cfRule>
  </conditionalFormatting>
  <conditionalFormatting sqref="J565:M565 K567 K569">
    <cfRule type="expression" dxfId="12001" priority="11918" stopIfTrue="1">
      <formula>$B565=""</formula>
    </cfRule>
  </conditionalFormatting>
  <conditionalFormatting sqref="I565">
    <cfRule type="expression" dxfId="12000" priority="11917" stopIfTrue="1">
      <formula>$B565=""</formula>
    </cfRule>
  </conditionalFormatting>
  <conditionalFormatting sqref="I565">
    <cfRule type="expression" dxfId="11999" priority="11916" stopIfTrue="1">
      <formula>$B565=""</formula>
    </cfRule>
  </conditionalFormatting>
  <conditionalFormatting sqref="I562">
    <cfRule type="expression" dxfId="11998" priority="11915" stopIfTrue="1">
      <formula>$B562=""</formula>
    </cfRule>
  </conditionalFormatting>
  <conditionalFormatting sqref="I562">
    <cfRule type="expression" dxfId="11997" priority="11914" stopIfTrue="1">
      <formula>$B562=""</formula>
    </cfRule>
  </conditionalFormatting>
  <conditionalFormatting sqref="I562">
    <cfRule type="expression" dxfId="11996" priority="11913" stopIfTrue="1">
      <formula>$B562=""</formula>
    </cfRule>
  </conditionalFormatting>
  <conditionalFormatting sqref="I562">
    <cfRule type="expression" dxfId="11995" priority="11912" stopIfTrue="1">
      <formula>$B562=""</formula>
    </cfRule>
  </conditionalFormatting>
  <conditionalFormatting sqref="I562">
    <cfRule type="expression" dxfId="11994" priority="11911" stopIfTrue="1">
      <formula>$B562=""</formula>
    </cfRule>
  </conditionalFormatting>
  <conditionalFormatting sqref="I562">
    <cfRule type="expression" dxfId="11993" priority="11910" stopIfTrue="1">
      <formula>$B562=""</formula>
    </cfRule>
  </conditionalFormatting>
  <conditionalFormatting sqref="I562">
    <cfRule type="expression" dxfId="11992" priority="11909" stopIfTrue="1">
      <formula>$B562=""</formula>
    </cfRule>
  </conditionalFormatting>
  <conditionalFormatting sqref="I562">
    <cfRule type="expression" dxfId="11991" priority="11908" stopIfTrue="1">
      <formula>$B562=""</formula>
    </cfRule>
  </conditionalFormatting>
  <conditionalFormatting sqref="I562">
    <cfRule type="expression" dxfId="11990" priority="11907" stopIfTrue="1">
      <formula>$B562=""</formula>
    </cfRule>
  </conditionalFormatting>
  <conditionalFormatting sqref="I562">
    <cfRule type="expression" dxfId="11989" priority="11906" stopIfTrue="1">
      <formula>$B562=""</formula>
    </cfRule>
  </conditionalFormatting>
  <conditionalFormatting sqref="I562">
    <cfRule type="expression" dxfId="11988" priority="11905" stopIfTrue="1">
      <formula>$B562=""</formula>
    </cfRule>
  </conditionalFormatting>
  <conditionalFormatting sqref="I562">
    <cfRule type="expression" dxfId="11987" priority="11904" stopIfTrue="1">
      <formula>$B562=""</formula>
    </cfRule>
  </conditionalFormatting>
  <conditionalFormatting sqref="I562">
    <cfRule type="expression" dxfId="11986" priority="11903" stopIfTrue="1">
      <formula>$B562=""</formula>
    </cfRule>
  </conditionalFormatting>
  <conditionalFormatting sqref="I562">
    <cfRule type="expression" dxfId="11985" priority="11902" stopIfTrue="1">
      <formula>$B562=""</formula>
    </cfRule>
  </conditionalFormatting>
  <conditionalFormatting sqref="I562">
    <cfRule type="expression" dxfId="11984" priority="11901" stopIfTrue="1">
      <formula>$B562=""</formula>
    </cfRule>
  </conditionalFormatting>
  <conditionalFormatting sqref="I562">
    <cfRule type="expression" dxfId="11983" priority="11900" stopIfTrue="1">
      <formula>$B562=""</formula>
    </cfRule>
  </conditionalFormatting>
  <conditionalFormatting sqref="J565:M565 K567 K569">
    <cfRule type="expression" dxfId="11982" priority="11899" stopIfTrue="1">
      <formula>$B565=""</formula>
    </cfRule>
  </conditionalFormatting>
  <conditionalFormatting sqref="J566:M566">
    <cfRule type="expression" dxfId="11981" priority="11898" stopIfTrue="1">
      <formula>$B566=""</formula>
    </cfRule>
  </conditionalFormatting>
  <conditionalFormatting sqref="J565:M565 K567 K569">
    <cfRule type="expression" dxfId="11980" priority="11897" stopIfTrue="1">
      <formula>$B565=""</formula>
    </cfRule>
  </conditionalFormatting>
  <conditionalFormatting sqref="J566:M566">
    <cfRule type="expression" dxfId="11979" priority="11896" stopIfTrue="1">
      <formula>$B566=""</formula>
    </cfRule>
  </conditionalFormatting>
  <conditionalFormatting sqref="I566:I569">
    <cfRule type="expression" dxfId="11978" priority="11895" stopIfTrue="1">
      <formula>$B566=""</formula>
    </cfRule>
  </conditionalFormatting>
  <conditionalFormatting sqref="I566:I569">
    <cfRule type="expression" dxfId="11977" priority="11894" stopIfTrue="1">
      <formula>$B566=""</formula>
    </cfRule>
  </conditionalFormatting>
  <conditionalFormatting sqref="I566:I569">
    <cfRule type="expression" dxfId="11976" priority="11893" stopIfTrue="1">
      <formula>$B566=""</formula>
    </cfRule>
  </conditionalFormatting>
  <conditionalFormatting sqref="I566:I569">
    <cfRule type="expression" dxfId="11975" priority="11892" stopIfTrue="1">
      <formula>$B566=""</formula>
    </cfRule>
  </conditionalFormatting>
  <conditionalFormatting sqref="I566:I569">
    <cfRule type="expression" dxfId="11974" priority="11891" stopIfTrue="1">
      <formula>$B566=""</formula>
    </cfRule>
  </conditionalFormatting>
  <conditionalFormatting sqref="I566:I569">
    <cfRule type="expression" dxfId="11973" priority="11890" stopIfTrue="1">
      <formula>$B566=""</formula>
    </cfRule>
  </conditionalFormatting>
  <conditionalFormatting sqref="I566:I569">
    <cfRule type="expression" dxfId="11972" priority="11889" stopIfTrue="1">
      <formula>$B566=""</formula>
    </cfRule>
  </conditionalFormatting>
  <conditionalFormatting sqref="I566:I569">
    <cfRule type="expression" dxfId="11971" priority="11888" stopIfTrue="1">
      <formula>$B566=""</formula>
    </cfRule>
  </conditionalFormatting>
  <conditionalFormatting sqref="I566:I569">
    <cfRule type="expression" dxfId="11970" priority="11887" stopIfTrue="1">
      <formula>$B566=""</formula>
    </cfRule>
  </conditionalFormatting>
  <conditionalFormatting sqref="I566:I569">
    <cfRule type="expression" dxfId="11969" priority="11886" stopIfTrue="1">
      <formula>$B566=""</formula>
    </cfRule>
  </conditionalFormatting>
  <conditionalFormatting sqref="I566:I569">
    <cfRule type="expression" dxfId="11968" priority="11885" stopIfTrue="1">
      <formula>$B566=""</formula>
    </cfRule>
  </conditionalFormatting>
  <conditionalFormatting sqref="I566:I569">
    <cfRule type="expression" dxfId="11967" priority="11884" stopIfTrue="1">
      <formula>$B566=""</formula>
    </cfRule>
  </conditionalFormatting>
  <conditionalFormatting sqref="I566:I569">
    <cfRule type="expression" dxfId="11966" priority="11883" stopIfTrue="1">
      <formula>$B566=""</formula>
    </cfRule>
  </conditionalFormatting>
  <conditionalFormatting sqref="I566:I569">
    <cfRule type="expression" dxfId="11965" priority="11882" stopIfTrue="1">
      <formula>$B566=""</formula>
    </cfRule>
  </conditionalFormatting>
  <conditionalFormatting sqref="I566:I569">
    <cfRule type="expression" dxfId="11964" priority="11881" stopIfTrue="1">
      <formula>$B566=""</formula>
    </cfRule>
  </conditionalFormatting>
  <conditionalFormatting sqref="I566:I569">
    <cfRule type="expression" dxfId="11963" priority="11880" stopIfTrue="1">
      <formula>$B566=""</formula>
    </cfRule>
  </conditionalFormatting>
  <conditionalFormatting sqref="I566:I569">
    <cfRule type="expression" dxfId="11962" priority="11879" stopIfTrue="1">
      <formula>$B566=""</formula>
    </cfRule>
  </conditionalFormatting>
  <conditionalFormatting sqref="I566:I569">
    <cfRule type="expression" dxfId="11961" priority="11878" stopIfTrue="1">
      <formula>$B566=""</formula>
    </cfRule>
  </conditionalFormatting>
  <conditionalFormatting sqref="I566:I569">
    <cfRule type="expression" dxfId="11960" priority="11877" stopIfTrue="1">
      <formula>$B566=""</formula>
    </cfRule>
  </conditionalFormatting>
  <conditionalFormatting sqref="D568:H569">
    <cfRule type="expression" dxfId="11959" priority="11876" stopIfTrue="1">
      <formula>$B568=""</formula>
    </cfRule>
  </conditionalFormatting>
  <conditionalFormatting sqref="I566:I569">
    <cfRule type="expression" dxfId="11958" priority="11875" stopIfTrue="1">
      <formula>$B566=""</formula>
    </cfRule>
  </conditionalFormatting>
  <conditionalFormatting sqref="I566:I569">
    <cfRule type="expression" dxfId="11957" priority="11874" stopIfTrue="1">
      <formula>$B566=""</formula>
    </cfRule>
  </conditionalFormatting>
  <conditionalFormatting sqref="I566:I569">
    <cfRule type="expression" dxfId="11956" priority="11873" stopIfTrue="1">
      <formula>$B566=""</formula>
    </cfRule>
  </conditionalFormatting>
  <conditionalFormatting sqref="J566:M569">
    <cfRule type="expression" dxfId="11955" priority="11872" stopIfTrue="1">
      <formula>$B566=""</formula>
    </cfRule>
  </conditionalFormatting>
  <conditionalFormatting sqref="D566:M569">
    <cfRule type="expression" dxfId="11954" priority="11871" stopIfTrue="1">
      <formula>$B566=""</formula>
    </cfRule>
  </conditionalFormatting>
  <conditionalFormatting sqref="D566:M569">
    <cfRule type="expression" dxfId="11953" priority="11870" stopIfTrue="1">
      <formula>$B566=""</formula>
    </cfRule>
  </conditionalFormatting>
  <conditionalFormatting sqref="I566:I569">
    <cfRule type="expression" dxfId="11952" priority="11869" stopIfTrue="1">
      <formula>$B566=""</formula>
    </cfRule>
  </conditionalFormatting>
  <conditionalFormatting sqref="D566:H566">
    <cfRule type="expression" dxfId="11951" priority="11868" stopIfTrue="1">
      <formula>$B566=""</formula>
    </cfRule>
  </conditionalFormatting>
  <conditionalFormatting sqref="D567:H569">
    <cfRule type="expression" dxfId="11950" priority="11867" stopIfTrue="1">
      <formula>$B567=""</formula>
    </cfRule>
  </conditionalFormatting>
  <conditionalFormatting sqref="J566:M569">
    <cfRule type="expression" dxfId="11949" priority="11866" stopIfTrue="1">
      <formula>$B566=""</formula>
    </cfRule>
  </conditionalFormatting>
  <conditionalFormatting sqref="D566:H567">
    <cfRule type="expression" dxfId="11948" priority="11865" stopIfTrue="1">
      <formula>$B566=""</formula>
    </cfRule>
  </conditionalFormatting>
  <conditionalFormatting sqref="J566:M569">
    <cfRule type="expression" dxfId="11947" priority="11864" stopIfTrue="1">
      <formula>$B566=""</formula>
    </cfRule>
  </conditionalFormatting>
  <conditionalFormatting sqref="I566:I569">
    <cfRule type="expression" dxfId="11946" priority="11863" stopIfTrue="1">
      <formula>$B566=""</formula>
    </cfRule>
  </conditionalFormatting>
  <conditionalFormatting sqref="I566:I569">
    <cfRule type="expression" dxfId="11945" priority="11862" stopIfTrue="1">
      <formula>$B566=""</formula>
    </cfRule>
  </conditionalFormatting>
  <conditionalFormatting sqref="I566:I569">
    <cfRule type="expression" dxfId="11944" priority="11861" stopIfTrue="1">
      <formula>$B566=""</formula>
    </cfRule>
  </conditionalFormatting>
  <conditionalFormatting sqref="I566:I569">
    <cfRule type="expression" dxfId="11943" priority="11860" stopIfTrue="1">
      <formula>$B566=""</formula>
    </cfRule>
  </conditionalFormatting>
  <conditionalFormatting sqref="I566:I569">
    <cfRule type="expression" dxfId="11942" priority="11859" stopIfTrue="1">
      <formula>$B566=""</formula>
    </cfRule>
  </conditionalFormatting>
  <conditionalFormatting sqref="I566:I569">
    <cfRule type="expression" dxfId="11941" priority="11858" stopIfTrue="1">
      <formula>$B566=""</formula>
    </cfRule>
  </conditionalFormatting>
  <conditionalFormatting sqref="I566:I569">
    <cfRule type="expression" dxfId="11940" priority="11857" stopIfTrue="1">
      <formula>$B566=""</formula>
    </cfRule>
  </conditionalFormatting>
  <conditionalFormatting sqref="I566:I569">
    <cfRule type="expression" dxfId="11939" priority="11856" stopIfTrue="1">
      <formula>$B566=""</formula>
    </cfRule>
  </conditionalFormatting>
  <conditionalFormatting sqref="I566:I569">
    <cfRule type="expression" dxfId="11938" priority="11855" stopIfTrue="1">
      <formula>$B566=""</formula>
    </cfRule>
  </conditionalFormatting>
  <conditionalFormatting sqref="I566:I569">
    <cfRule type="expression" dxfId="11937" priority="11854" stopIfTrue="1">
      <formula>$B566=""</formula>
    </cfRule>
  </conditionalFormatting>
  <conditionalFormatting sqref="I566:I569">
    <cfRule type="expression" dxfId="11936" priority="11853" stopIfTrue="1">
      <formula>$B566=""</formula>
    </cfRule>
  </conditionalFormatting>
  <conditionalFormatting sqref="I566:I569">
    <cfRule type="expression" dxfId="11935" priority="11852" stopIfTrue="1">
      <formula>$B566=""</formula>
    </cfRule>
  </conditionalFormatting>
  <conditionalFormatting sqref="I566:I569">
    <cfRule type="expression" dxfId="11934" priority="11851" stopIfTrue="1">
      <formula>$B566=""</formula>
    </cfRule>
  </conditionalFormatting>
  <conditionalFormatting sqref="I540:I569">
    <cfRule type="expression" dxfId="11933" priority="11850" stopIfTrue="1">
      <formula>$B540=""</formula>
    </cfRule>
  </conditionalFormatting>
  <conditionalFormatting sqref="I540:I569">
    <cfRule type="expression" dxfId="11932" priority="11849" stopIfTrue="1">
      <formula>$B540=""</formula>
    </cfRule>
  </conditionalFormatting>
  <conditionalFormatting sqref="I540:I569">
    <cfRule type="expression" dxfId="11931" priority="11848" stopIfTrue="1">
      <formula>$B540=""</formula>
    </cfRule>
  </conditionalFormatting>
  <conditionalFormatting sqref="I540:I569">
    <cfRule type="expression" dxfId="11930" priority="11847" stopIfTrue="1">
      <formula>$B540=""</formula>
    </cfRule>
  </conditionalFormatting>
  <conditionalFormatting sqref="I540:I569">
    <cfRule type="expression" dxfId="11929" priority="11846" stopIfTrue="1">
      <formula>$B540=""</formula>
    </cfRule>
  </conditionalFormatting>
  <conditionalFormatting sqref="I540:I569">
    <cfRule type="expression" dxfId="11928" priority="11845" stopIfTrue="1">
      <formula>$B540=""</formula>
    </cfRule>
  </conditionalFormatting>
  <conditionalFormatting sqref="I540:I569">
    <cfRule type="expression" dxfId="11927" priority="11844" stopIfTrue="1">
      <formula>$B540=""</formula>
    </cfRule>
  </conditionalFormatting>
  <conditionalFormatting sqref="I540:I569">
    <cfRule type="expression" dxfId="11926" priority="11843" stopIfTrue="1">
      <formula>$B540=""</formula>
    </cfRule>
  </conditionalFormatting>
  <conditionalFormatting sqref="I540:I569">
    <cfRule type="expression" dxfId="11925" priority="11842" stopIfTrue="1">
      <formula>$B540=""</formula>
    </cfRule>
  </conditionalFormatting>
  <conditionalFormatting sqref="I540:I569">
    <cfRule type="expression" dxfId="11924" priority="11841" stopIfTrue="1">
      <formula>$B540=""</formula>
    </cfRule>
  </conditionalFormatting>
  <conditionalFormatting sqref="I540:I569">
    <cfRule type="expression" dxfId="11923" priority="11840" stopIfTrue="1">
      <formula>$B540=""</formula>
    </cfRule>
  </conditionalFormatting>
  <conditionalFormatting sqref="I540:I569">
    <cfRule type="expression" dxfId="11922" priority="11839" stopIfTrue="1">
      <formula>$B540=""</formula>
    </cfRule>
  </conditionalFormatting>
  <conditionalFormatting sqref="I540:I569">
    <cfRule type="expression" dxfId="11921" priority="11838" stopIfTrue="1">
      <formula>$B540=""</formula>
    </cfRule>
  </conditionalFormatting>
  <conditionalFormatting sqref="I540:I569">
    <cfRule type="expression" dxfId="11920" priority="11837" stopIfTrue="1">
      <formula>$B540=""</formula>
    </cfRule>
  </conditionalFormatting>
  <conditionalFormatting sqref="I540:I569">
    <cfRule type="expression" dxfId="11919" priority="11836" stopIfTrue="1">
      <formula>$B540=""</formula>
    </cfRule>
  </conditionalFormatting>
  <conditionalFormatting sqref="I540:I569">
    <cfRule type="expression" dxfId="11918" priority="11835" stopIfTrue="1">
      <formula>$B540=""</formula>
    </cfRule>
  </conditionalFormatting>
  <conditionalFormatting sqref="I540:I569">
    <cfRule type="expression" dxfId="11917" priority="11834" stopIfTrue="1">
      <formula>$B540=""</formula>
    </cfRule>
  </conditionalFormatting>
  <conditionalFormatting sqref="I540:I569">
    <cfRule type="expression" dxfId="11916" priority="11833" stopIfTrue="1">
      <formula>$B540=""</formula>
    </cfRule>
  </conditionalFormatting>
  <conditionalFormatting sqref="I540:I569">
    <cfRule type="expression" dxfId="11915" priority="11832" stopIfTrue="1">
      <formula>$B540=""</formula>
    </cfRule>
  </conditionalFormatting>
  <conditionalFormatting sqref="I540:I569">
    <cfRule type="expression" dxfId="11914" priority="11831" stopIfTrue="1">
      <formula>$B540=""</formula>
    </cfRule>
  </conditionalFormatting>
  <conditionalFormatting sqref="I540:I569">
    <cfRule type="expression" dxfId="11913" priority="11830" stopIfTrue="1">
      <formula>$B540=""</formula>
    </cfRule>
  </conditionalFormatting>
  <conditionalFormatting sqref="I540:I569">
    <cfRule type="expression" dxfId="11912" priority="11829" stopIfTrue="1">
      <formula>$B540=""</formula>
    </cfRule>
  </conditionalFormatting>
  <conditionalFormatting sqref="I540:I569">
    <cfRule type="expression" dxfId="11911" priority="11828" stopIfTrue="1">
      <formula>$B540=""</formula>
    </cfRule>
  </conditionalFormatting>
  <conditionalFormatting sqref="I540:I569">
    <cfRule type="expression" dxfId="11910" priority="11827" stopIfTrue="1">
      <formula>$B540=""</formula>
    </cfRule>
  </conditionalFormatting>
  <conditionalFormatting sqref="I540:I569">
    <cfRule type="expression" dxfId="11909" priority="11826" stopIfTrue="1">
      <formula>$B540=""</formula>
    </cfRule>
  </conditionalFormatting>
  <conditionalFormatting sqref="I540:I569">
    <cfRule type="expression" dxfId="11908" priority="11825" stopIfTrue="1">
      <formula>$B540=""</formula>
    </cfRule>
  </conditionalFormatting>
  <conditionalFormatting sqref="I540:I569">
    <cfRule type="expression" dxfId="11907" priority="11824" stopIfTrue="1">
      <formula>$B540=""</formula>
    </cfRule>
  </conditionalFormatting>
  <conditionalFormatting sqref="I540:I569">
    <cfRule type="expression" dxfId="11906" priority="11823" stopIfTrue="1">
      <formula>$B540=""</formula>
    </cfRule>
  </conditionalFormatting>
  <conditionalFormatting sqref="I540:I569">
    <cfRule type="expression" dxfId="11905" priority="11822" stopIfTrue="1">
      <formula>$B540=""</formula>
    </cfRule>
  </conditionalFormatting>
  <conditionalFormatting sqref="I540:I569">
    <cfRule type="expression" dxfId="11904" priority="11821" stopIfTrue="1">
      <formula>$B540=""</formula>
    </cfRule>
  </conditionalFormatting>
  <conditionalFormatting sqref="I540:I569">
    <cfRule type="expression" dxfId="11903" priority="11820" stopIfTrue="1">
      <formula>$B540=""</formula>
    </cfRule>
  </conditionalFormatting>
  <conditionalFormatting sqref="I540:I569">
    <cfRule type="expression" dxfId="11902" priority="11819" stopIfTrue="1">
      <formula>$B540=""</formula>
    </cfRule>
  </conditionalFormatting>
  <conditionalFormatting sqref="I540:I569">
    <cfRule type="expression" dxfId="11901" priority="11818" stopIfTrue="1">
      <formula>$B540=""</formula>
    </cfRule>
  </conditionalFormatting>
  <conditionalFormatting sqref="I540:I569">
    <cfRule type="expression" dxfId="11900" priority="11817" stopIfTrue="1">
      <formula>$B540=""</formula>
    </cfRule>
  </conditionalFormatting>
  <conditionalFormatting sqref="I540:I569">
    <cfRule type="expression" dxfId="11899" priority="11816" stopIfTrue="1">
      <formula>$B540=""</formula>
    </cfRule>
  </conditionalFormatting>
  <conditionalFormatting sqref="I540:I569">
    <cfRule type="expression" dxfId="11898" priority="11815" stopIfTrue="1">
      <formula>$B540=""</formula>
    </cfRule>
  </conditionalFormatting>
  <conditionalFormatting sqref="I540:I569">
    <cfRule type="expression" dxfId="11897" priority="11814" stopIfTrue="1">
      <formula>$B540=""</formula>
    </cfRule>
  </conditionalFormatting>
  <conditionalFormatting sqref="I540:I569">
    <cfRule type="expression" dxfId="11896" priority="11813" stopIfTrue="1">
      <formula>$B540=""</formula>
    </cfRule>
  </conditionalFormatting>
  <conditionalFormatting sqref="I540:I569">
    <cfRule type="expression" dxfId="11895" priority="11812" stopIfTrue="1">
      <formula>$B540=""</formula>
    </cfRule>
  </conditionalFormatting>
  <conditionalFormatting sqref="I540:I569">
    <cfRule type="expression" dxfId="11894" priority="11811" stopIfTrue="1">
      <formula>$B540=""</formula>
    </cfRule>
  </conditionalFormatting>
  <conditionalFormatting sqref="I540:I569">
    <cfRule type="expression" dxfId="11893" priority="11810" stopIfTrue="1">
      <formula>$B540=""</formula>
    </cfRule>
  </conditionalFormatting>
  <conditionalFormatting sqref="I540:I569">
    <cfRule type="expression" dxfId="11892" priority="11809" stopIfTrue="1">
      <formula>$B540=""</formula>
    </cfRule>
  </conditionalFormatting>
  <conditionalFormatting sqref="I540:I569">
    <cfRule type="expression" dxfId="11891" priority="11808" stopIfTrue="1">
      <formula>$B540=""</formula>
    </cfRule>
  </conditionalFormatting>
  <conditionalFormatting sqref="I540:I569">
    <cfRule type="expression" dxfId="11890" priority="11807" stopIfTrue="1">
      <formula>$B540=""</formula>
    </cfRule>
  </conditionalFormatting>
  <conditionalFormatting sqref="I540:I569">
    <cfRule type="expression" dxfId="11889" priority="11806" stopIfTrue="1">
      <formula>$B540=""</formula>
    </cfRule>
  </conditionalFormatting>
  <conditionalFormatting sqref="I540:I569">
    <cfRule type="expression" dxfId="11888" priority="11805" stopIfTrue="1">
      <formula>$B540=""</formula>
    </cfRule>
  </conditionalFormatting>
  <conditionalFormatting sqref="I540:I569">
    <cfRule type="expression" dxfId="11887" priority="11804" stopIfTrue="1">
      <formula>$B540=""</formula>
    </cfRule>
  </conditionalFormatting>
  <conditionalFormatting sqref="I540:I569">
    <cfRule type="expression" dxfId="11886" priority="11803" stopIfTrue="1">
      <formula>$B540=""</formula>
    </cfRule>
  </conditionalFormatting>
  <conditionalFormatting sqref="I540:I569">
    <cfRule type="expression" dxfId="11885" priority="11802" stopIfTrue="1">
      <formula>$B540=""</formula>
    </cfRule>
  </conditionalFormatting>
  <conditionalFormatting sqref="I540:I569">
    <cfRule type="expression" dxfId="11884" priority="11801" stopIfTrue="1">
      <formula>$B540=""</formula>
    </cfRule>
  </conditionalFormatting>
  <conditionalFormatting sqref="I540:I569">
    <cfRule type="expression" dxfId="11883" priority="11800" stopIfTrue="1">
      <formula>$B540=""</formula>
    </cfRule>
  </conditionalFormatting>
  <conditionalFormatting sqref="I540:I569">
    <cfRule type="expression" dxfId="11882" priority="11799" stopIfTrue="1">
      <formula>$B540=""</formula>
    </cfRule>
  </conditionalFormatting>
  <conditionalFormatting sqref="I540:I569">
    <cfRule type="expression" dxfId="11881" priority="11798" stopIfTrue="1">
      <formula>$B540=""</formula>
    </cfRule>
  </conditionalFormatting>
  <conditionalFormatting sqref="I540:I569">
    <cfRule type="expression" dxfId="11880" priority="11797" stopIfTrue="1">
      <formula>$B540=""</formula>
    </cfRule>
  </conditionalFormatting>
  <conditionalFormatting sqref="I540:I569">
    <cfRule type="expression" dxfId="11879" priority="11796" stopIfTrue="1">
      <formula>$B540=""</formula>
    </cfRule>
  </conditionalFormatting>
  <conditionalFormatting sqref="I540:I569">
    <cfRule type="expression" dxfId="11878" priority="11795" stopIfTrue="1">
      <formula>$B540=""</formula>
    </cfRule>
  </conditionalFormatting>
  <conditionalFormatting sqref="I540:I569">
    <cfRule type="expression" dxfId="11877" priority="11794" stopIfTrue="1">
      <formula>$B540=""</formula>
    </cfRule>
  </conditionalFormatting>
  <conditionalFormatting sqref="I540:I569">
    <cfRule type="expression" dxfId="11876" priority="11793" stopIfTrue="1">
      <formula>$B540=""</formula>
    </cfRule>
  </conditionalFormatting>
  <conditionalFormatting sqref="I540:I569">
    <cfRule type="expression" dxfId="11875" priority="11792" stopIfTrue="1">
      <formula>$B540=""</formula>
    </cfRule>
  </conditionalFormatting>
  <conditionalFormatting sqref="I540:I569">
    <cfRule type="expression" dxfId="11874" priority="11791" stopIfTrue="1">
      <formula>$B540=""</formula>
    </cfRule>
  </conditionalFormatting>
  <conditionalFormatting sqref="I540:I569">
    <cfRule type="expression" dxfId="11873" priority="11790" stopIfTrue="1">
      <formula>$B540=""</formula>
    </cfRule>
  </conditionalFormatting>
  <conditionalFormatting sqref="I540:I569">
    <cfRule type="expression" dxfId="11872" priority="11789" stopIfTrue="1">
      <formula>$B540=""</formula>
    </cfRule>
  </conditionalFormatting>
  <conditionalFormatting sqref="I540:I569">
    <cfRule type="expression" dxfId="11871" priority="11788" stopIfTrue="1">
      <formula>$B540=""</formula>
    </cfRule>
  </conditionalFormatting>
  <conditionalFormatting sqref="I540:I569">
    <cfRule type="expression" dxfId="11870" priority="11787" stopIfTrue="1">
      <formula>$B540=""</formula>
    </cfRule>
  </conditionalFormatting>
  <conditionalFormatting sqref="I540:I569">
    <cfRule type="expression" dxfId="11869" priority="11786" stopIfTrue="1">
      <formula>$B540=""</formula>
    </cfRule>
  </conditionalFormatting>
  <conditionalFormatting sqref="I540:I569">
    <cfRule type="expression" dxfId="11868" priority="11785" stopIfTrue="1">
      <formula>$B540=""</formula>
    </cfRule>
  </conditionalFormatting>
  <conditionalFormatting sqref="I540:I569">
    <cfRule type="expression" dxfId="11867" priority="11784" stopIfTrue="1">
      <formula>$B540=""</formula>
    </cfRule>
  </conditionalFormatting>
  <conditionalFormatting sqref="I540:I569">
    <cfRule type="expression" dxfId="11866" priority="11783" stopIfTrue="1">
      <formula>$B540=""</formula>
    </cfRule>
  </conditionalFormatting>
  <conditionalFormatting sqref="I540:I569">
    <cfRule type="expression" dxfId="11865" priority="11782" stopIfTrue="1">
      <formula>$B540=""</formula>
    </cfRule>
  </conditionalFormatting>
  <conditionalFormatting sqref="I540:I569">
    <cfRule type="expression" dxfId="11864" priority="11781" stopIfTrue="1">
      <formula>$B540=""</formula>
    </cfRule>
  </conditionalFormatting>
  <conditionalFormatting sqref="I540:I569">
    <cfRule type="expression" dxfId="11863" priority="11780" stopIfTrue="1">
      <formula>$B540=""</formula>
    </cfRule>
  </conditionalFormatting>
  <conditionalFormatting sqref="I540:I569">
    <cfRule type="expression" dxfId="11862" priority="11779" stopIfTrue="1">
      <formula>$B540=""</formula>
    </cfRule>
  </conditionalFormatting>
  <conditionalFormatting sqref="I540:I569">
    <cfRule type="expression" dxfId="11861" priority="11778" stopIfTrue="1">
      <formula>$B540=""</formula>
    </cfRule>
  </conditionalFormatting>
  <conditionalFormatting sqref="I540:I569">
    <cfRule type="expression" dxfId="11860" priority="11777" stopIfTrue="1">
      <formula>$B540=""</formula>
    </cfRule>
  </conditionalFormatting>
  <conditionalFormatting sqref="I540:I569">
    <cfRule type="expression" dxfId="11859" priority="11776" stopIfTrue="1">
      <formula>$B540=""</formula>
    </cfRule>
  </conditionalFormatting>
  <conditionalFormatting sqref="I540:I569">
    <cfRule type="expression" dxfId="11858" priority="11775" stopIfTrue="1">
      <formula>$B540=""</formula>
    </cfRule>
  </conditionalFormatting>
  <conditionalFormatting sqref="I540:I569">
    <cfRule type="expression" dxfId="11857" priority="11774" stopIfTrue="1">
      <formula>$B540=""</formula>
    </cfRule>
  </conditionalFormatting>
  <conditionalFormatting sqref="I540:I569">
    <cfRule type="expression" dxfId="11856" priority="11773" stopIfTrue="1">
      <formula>$B540=""</formula>
    </cfRule>
  </conditionalFormatting>
  <conditionalFormatting sqref="I540:I569">
    <cfRule type="expression" dxfId="11855" priority="11772" stopIfTrue="1">
      <formula>$B540=""</formula>
    </cfRule>
  </conditionalFormatting>
  <conditionalFormatting sqref="I540:I569">
    <cfRule type="expression" dxfId="11854" priority="11771" stopIfTrue="1">
      <formula>$B540=""</formula>
    </cfRule>
  </conditionalFormatting>
  <conditionalFormatting sqref="I540:I569">
    <cfRule type="expression" dxfId="11853" priority="11770" stopIfTrue="1">
      <formula>$B540=""</formula>
    </cfRule>
  </conditionalFormatting>
  <conditionalFormatting sqref="I540:I569">
    <cfRule type="expression" dxfId="11852" priority="11769" stopIfTrue="1">
      <formula>$B540=""</formula>
    </cfRule>
  </conditionalFormatting>
  <conditionalFormatting sqref="I540:I569">
    <cfRule type="expression" dxfId="11851" priority="11768" stopIfTrue="1">
      <formula>$B540=""</formula>
    </cfRule>
  </conditionalFormatting>
  <conditionalFormatting sqref="I540:I569">
    <cfRule type="expression" dxfId="11850" priority="11767" stopIfTrue="1">
      <formula>$B540=""</formula>
    </cfRule>
  </conditionalFormatting>
  <conditionalFormatting sqref="D546:H548">
    <cfRule type="expression" dxfId="11849" priority="11766" stopIfTrue="1">
      <formula>$B546=""</formula>
    </cfRule>
  </conditionalFormatting>
  <conditionalFormatting sqref="I546">
    <cfRule type="expression" dxfId="11848" priority="11765" stopIfTrue="1">
      <formula>$B546=""</formula>
    </cfRule>
  </conditionalFormatting>
  <conditionalFormatting sqref="I546">
    <cfRule type="expression" dxfId="11847" priority="11764" stopIfTrue="1">
      <formula>$B546=""</formula>
    </cfRule>
  </conditionalFormatting>
  <conditionalFormatting sqref="I546">
    <cfRule type="expression" dxfId="11846" priority="11763" stopIfTrue="1">
      <formula>$B546=""</formula>
    </cfRule>
  </conditionalFormatting>
  <conditionalFormatting sqref="J546:M548">
    <cfRule type="expression" dxfId="11845" priority="11762" stopIfTrue="1">
      <formula>$B546=""</formula>
    </cfRule>
  </conditionalFormatting>
  <conditionalFormatting sqref="D546:M548">
    <cfRule type="expression" dxfId="11844" priority="11761" stopIfTrue="1">
      <formula>$B546=""</formula>
    </cfRule>
  </conditionalFormatting>
  <conditionalFormatting sqref="D546:M548">
    <cfRule type="expression" dxfId="11843" priority="11760" stopIfTrue="1">
      <formula>$B546=""</formula>
    </cfRule>
  </conditionalFormatting>
  <conditionalFormatting sqref="I546:I548">
    <cfRule type="expression" dxfId="11842" priority="11759" stopIfTrue="1">
      <formula>$B546=""</formula>
    </cfRule>
  </conditionalFormatting>
  <conditionalFormatting sqref="D546:H548">
    <cfRule type="expression" dxfId="11841" priority="11758" stopIfTrue="1">
      <formula>$B546=""</formula>
    </cfRule>
  </conditionalFormatting>
  <conditionalFormatting sqref="J546:M547">
    <cfRule type="expression" dxfId="11840" priority="11757" stopIfTrue="1">
      <formula>$B546=""</formula>
    </cfRule>
  </conditionalFormatting>
  <conditionalFormatting sqref="J548:M548">
    <cfRule type="expression" dxfId="11839" priority="11756" stopIfTrue="1">
      <formula>$B548=""</formula>
    </cfRule>
  </conditionalFormatting>
  <conditionalFormatting sqref="J546:M547">
    <cfRule type="expression" dxfId="11838" priority="11755" stopIfTrue="1">
      <formula>$B546=""</formula>
    </cfRule>
  </conditionalFormatting>
  <conditionalFormatting sqref="J548:M548">
    <cfRule type="expression" dxfId="11837" priority="11754" stopIfTrue="1">
      <formula>$B548=""</formula>
    </cfRule>
  </conditionalFormatting>
  <conditionalFormatting sqref="I546">
    <cfRule type="expression" dxfId="11836" priority="11753" stopIfTrue="1">
      <formula>$B546=""</formula>
    </cfRule>
  </conditionalFormatting>
  <conditionalFormatting sqref="I546">
    <cfRule type="expression" dxfId="11835" priority="11752" stopIfTrue="1">
      <formula>$B546=""</formula>
    </cfRule>
  </conditionalFormatting>
  <conditionalFormatting sqref="I546">
    <cfRule type="expression" dxfId="11834" priority="11751" stopIfTrue="1">
      <formula>$B546=""</formula>
    </cfRule>
  </conditionalFormatting>
  <conditionalFormatting sqref="I546">
    <cfRule type="expression" dxfId="11833" priority="11750" stopIfTrue="1">
      <formula>$B546=""</formula>
    </cfRule>
  </conditionalFormatting>
  <conditionalFormatting sqref="I546">
    <cfRule type="expression" dxfId="11832" priority="11749" stopIfTrue="1">
      <formula>$B546=""</formula>
    </cfRule>
  </conditionalFormatting>
  <conditionalFormatting sqref="I546">
    <cfRule type="expression" dxfId="11831" priority="11748" stopIfTrue="1">
      <formula>$B546=""</formula>
    </cfRule>
  </conditionalFormatting>
  <conditionalFormatting sqref="I546">
    <cfRule type="expression" dxfId="11830" priority="11747" stopIfTrue="1">
      <formula>$B546=""</formula>
    </cfRule>
  </conditionalFormatting>
  <conditionalFormatting sqref="I546">
    <cfRule type="expression" dxfId="11829" priority="11746" stopIfTrue="1">
      <formula>$B546=""</formula>
    </cfRule>
  </conditionalFormatting>
  <conditionalFormatting sqref="I546">
    <cfRule type="expression" dxfId="11828" priority="11745" stopIfTrue="1">
      <formula>$B546=""</formula>
    </cfRule>
  </conditionalFormatting>
  <conditionalFormatting sqref="I546">
    <cfRule type="expression" dxfId="11827" priority="11744" stopIfTrue="1">
      <formula>$B546=""</formula>
    </cfRule>
  </conditionalFormatting>
  <conditionalFormatting sqref="I546">
    <cfRule type="expression" dxfId="11826" priority="11743" stopIfTrue="1">
      <formula>$B546=""</formula>
    </cfRule>
  </conditionalFormatting>
  <conditionalFormatting sqref="I546">
    <cfRule type="expression" dxfId="11825" priority="11742" stopIfTrue="1">
      <formula>$B546=""</formula>
    </cfRule>
  </conditionalFormatting>
  <conditionalFormatting sqref="I546">
    <cfRule type="expression" dxfId="11824" priority="11741" stopIfTrue="1">
      <formula>$B546=""</formula>
    </cfRule>
  </conditionalFormatting>
  <conditionalFormatting sqref="I546">
    <cfRule type="expression" dxfId="11823" priority="11740" stopIfTrue="1">
      <formula>$B546=""</formula>
    </cfRule>
  </conditionalFormatting>
  <conditionalFormatting sqref="I546">
    <cfRule type="expression" dxfId="11822" priority="11739" stopIfTrue="1">
      <formula>$B546=""</formula>
    </cfRule>
  </conditionalFormatting>
  <conditionalFormatting sqref="I546">
    <cfRule type="expression" dxfId="11821" priority="11738" stopIfTrue="1">
      <formula>$B546=""</formula>
    </cfRule>
  </conditionalFormatting>
  <conditionalFormatting sqref="D546:H548">
    <cfRule type="expression" dxfId="11820" priority="11737" stopIfTrue="1">
      <formula>$B546=""</formula>
    </cfRule>
  </conditionalFormatting>
  <conditionalFormatting sqref="I546">
    <cfRule type="expression" dxfId="11819" priority="11736" stopIfTrue="1">
      <formula>$B546=""</formula>
    </cfRule>
  </conditionalFormatting>
  <conditionalFormatting sqref="I546">
    <cfRule type="expression" dxfId="11818" priority="11735" stopIfTrue="1">
      <formula>$B546=""</formula>
    </cfRule>
  </conditionalFormatting>
  <conditionalFormatting sqref="I546">
    <cfRule type="expression" dxfId="11817" priority="11734" stopIfTrue="1">
      <formula>$B546=""</formula>
    </cfRule>
  </conditionalFormatting>
  <conditionalFormatting sqref="J546:M548">
    <cfRule type="expression" dxfId="11816" priority="11733" stopIfTrue="1">
      <formula>$B546=""</formula>
    </cfRule>
  </conditionalFormatting>
  <conditionalFormatting sqref="D546:M548">
    <cfRule type="expression" dxfId="11815" priority="11732" stopIfTrue="1">
      <formula>$B546=""</formula>
    </cfRule>
  </conditionalFormatting>
  <conditionalFormatting sqref="D546:M548">
    <cfRule type="expression" dxfId="11814" priority="11731" stopIfTrue="1">
      <formula>$B546=""</formula>
    </cfRule>
  </conditionalFormatting>
  <conditionalFormatting sqref="I546:I548">
    <cfRule type="expression" dxfId="11813" priority="11730" stopIfTrue="1">
      <formula>$B546=""</formula>
    </cfRule>
  </conditionalFormatting>
  <conditionalFormatting sqref="D546:H548">
    <cfRule type="expression" dxfId="11812" priority="11729" stopIfTrue="1">
      <formula>$B546=""</formula>
    </cfRule>
  </conditionalFormatting>
  <conditionalFormatting sqref="J546:M547">
    <cfRule type="expression" dxfId="11811" priority="11728" stopIfTrue="1">
      <formula>$B546=""</formula>
    </cfRule>
  </conditionalFormatting>
  <conditionalFormatting sqref="J548:M548">
    <cfRule type="expression" dxfId="11810" priority="11727" stopIfTrue="1">
      <formula>$B548=""</formula>
    </cfRule>
  </conditionalFormatting>
  <conditionalFormatting sqref="J546:M547">
    <cfRule type="expression" dxfId="11809" priority="11726" stopIfTrue="1">
      <formula>$B546=""</formula>
    </cfRule>
  </conditionalFormatting>
  <conditionalFormatting sqref="J548:M548">
    <cfRule type="expression" dxfId="11808" priority="11725" stopIfTrue="1">
      <formula>$B548=""</formula>
    </cfRule>
  </conditionalFormatting>
  <conditionalFormatting sqref="I546">
    <cfRule type="expression" dxfId="11807" priority="11724" stopIfTrue="1">
      <formula>$B546=""</formula>
    </cfRule>
  </conditionalFormatting>
  <conditionalFormatting sqref="I546">
    <cfRule type="expression" dxfId="11806" priority="11723" stopIfTrue="1">
      <formula>$B546=""</formula>
    </cfRule>
  </conditionalFormatting>
  <conditionalFormatting sqref="I546">
    <cfRule type="expression" dxfId="11805" priority="11722" stopIfTrue="1">
      <formula>$B546=""</formula>
    </cfRule>
  </conditionalFormatting>
  <conditionalFormatting sqref="I546">
    <cfRule type="expression" dxfId="11804" priority="11721" stopIfTrue="1">
      <formula>$B546=""</formula>
    </cfRule>
  </conditionalFormatting>
  <conditionalFormatting sqref="I546">
    <cfRule type="expression" dxfId="11803" priority="11720" stopIfTrue="1">
      <formula>$B546=""</formula>
    </cfRule>
  </conditionalFormatting>
  <conditionalFormatting sqref="I546">
    <cfRule type="expression" dxfId="11802" priority="11719" stopIfTrue="1">
      <formula>$B546=""</formula>
    </cfRule>
  </conditionalFormatting>
  <conditionalFormatting sqref="I546">
    <cfRule type="expression" dxfId="11801" priority="11718" stopIfTrue="1">
      <formula>$B546=""</formula>
    </cfRule>
  </conditionalFormatting>
  <conditionalFormatting sqref="I546">
    <cfRule type="expression" dxfId="11800" priority="11717" stopIfTrue="1">
      <formula>$B546=""</formula>
    </cfRule>
  </conditionalFormatting>
  <conditionalFormatting sqref="I546">
    <cfRule type="expression" dxfId="11799" priority="11716" stopIfTrue="1">
      <formula>$B546=""</formula>
    </cfRule>
  </conditionalFormatting>
  <conditionalFormatting sqref="I546">
    <cfRule type="expression" dxfId="11798" priority="11715" stopIfTrue="1">
      <formula>$B546=""</formula>
    </cfRule>
  </conditionalFormatting>
  <conditionalFormatting sqref="I546">
    <cfRule type="expression" dxfId="11797" priority="11714" stopIfTrue="1">
      <formula>$B546=""</formula>
    </cfRule>
  </conditionalFormatting>
  <conditionalFormatting sqref="I546">
    <cfRule type="expression" dxfId="11796" priority="11713" stopIfTrue="1">
      <formula>$B546=""</formula>
    </cfRule>
  </conditionalFormatting>
  <conditionalFormatting sqref="I546">
    <cfRule type="expression" dxfId="11795" priority="11712" stopIfTrue="1">
      <formula>$B546=""</formula>
    </cfRule>
  </conditionalFormatting>
  <conditionalFormatting sqref="I546">
    <cfRule type="expression" dxfId="11794" priority="11711" stopIfTrue="1">
      <formula>$B546=""</formula>
    </cfRule>
  </conditionalFormatting>
  <conditionalFormatting sqref="I546">
    <cfRule type="expression" dxfId="11793" priority="11710" stopIfTrue="1">
      <formula>$B546=""</formula>
    </cfRule>
  </conditionalFormatting>
  <conditionalFormatting sqref="I546">
    <cfRule type="expression" dxfId="11792" priority="11709" stopIfTrue="1">
      <formula>$B546=""</formula>
    </cfRule>
  </conditionalFormatting>
  <conditionalFormatting sqref="D548:H548">
    <cfRule type="expression" dxfId="11791" priority="11708" stopIfTrue="1">
      <formula>$B548=""</formula>
    </cfRule>
  </conditionalFormatting>
  <conditionalFormatting sqref="I548">
    <cfRule type="expression" dxfId="11790" priority="11707" stopIfTrue="1">
      <formula>$B548=""</formula>
    </cfRule>
  </conditionalFormatting>
  <conditionalFormatting sqref="I548">
    <cfRule type="expression" dxfId="11789" priority="11706" stopIfTrue="1">
      <formula>$B548=""</formula>
    </cfRule>
  </conditionalFormatting>
  <conditionalFormatting sqref="I548">
    <cfRule type="expression" dxfId="11788" priority="11705" stopIfTrue="1">
      <formula>$B548=""</formula>
    </cfRule>
  </conditionalFormatting>
  <conditionalFormatting sqref="J548:M548">
    <cfRule type="expression" dxfId="11787" priority="11704" stopIfTrue="1">
      <formula>$B548=""</formula>
    </cfRule>
  </conditionalFormatting>
  <conditionalFormatting sqref="D548:M548">
    <cfRule type="expression" dxfId="11786" priority="11703" stopIfTrue="1">
      <formula>$B548=""</formula>
    </cfRule>
  </conditionalFormatting>
  <conditionalFormatting sqref="D548:M548">
    <cfRule type="expression" dxfId="11785" priority="11702" stopIfTrue="1">
      <formula>$B548=""</formula>
    </cfRule>
  </conditionalFormatting>
  <conditionalFormatting sqref="I548">
    <cfRule type="expression" dxfId="11784" priority="11701" stopIfTrue="1">
      <formula>$B548=""</formula>
    </cfRule>
  </conditionalFormatting>
  <conditionalFormatting sqref="D548:H548">
    <cfRule type="expression" dxfId="11783" priority="11700" stopIfTrue="1">
      <formula>$B548=""</formula>
    </cfRule>
  </conditionalFormatting>
  <conditionalFormatting sqref="J548:M548">
    <cfRule type="expression" dxfId="11782" priority="11699" stopIfTrue="1">
      <formula>$B548=""</formula>
    </cfRule>
  </conditionalFormatting>
  <conditionalFormatting sqref="J548:M548">
    <cfRule type="expression" dxfId="11781" priority="11698" stopIfTrue="1">
      <formula>$B548=""</formula>
    </cfRule>
  </conditionalFormatting>
  <conditionalFormatting sqref="I548">
    <cfRule type="expression" dxfId="11780" priority="11697" stopIfTrue="1">
      <formula>$B548=""</formula>
    </cfRule>
  </conditionalFormatting>
  <conditionalFormatting sqref="I548">
    <cfRule type="expression" dxfId="11779" priority="11696" stopIfTrue="1">
      <formula>$B548=""</formula>
    </cfRule>
  </conditionalFormatting>
  <conditionalFormatting sqref="I548">
    <cfRule type="expression" dxfId="11778" priority="11695" stopIfTrue="1">
      <formula>$B548=""</formula>
    </cfRule>
  </conditionalFormatting>
  <conditionalFormatting sqref="I548">
    <cfRule type="expression" dxfId="11777" priority="11694" stopIfTrue="1">
      <formula>$B548=""</formula>
    </cfRule>
  </conditionalFormatting>
  <conditionalFormatting sqref="I548">
    <cfRule type="expression" dxfId="11776" priority="11693" stopIfTrue="1">
      <formula>$B548=""</formula>
    </cfRule>
  </conditionalFormatting>
  <conditionalFormatting sqref="I548">
    <cfRule type="expression" dxfId="11775" priority="11692" stopIfTrue="1">
      <formula>$B548=""</formula>
    </cfRule>
  </conditionalFormatting>
  <conditionalFormatting sqref="I548">
    <cfRule type="expression" dxfId="11774" priority="11691" stopIfTrue="1">
      <formula>$B548=""</formula>
    </cfRule>
  </conditionalFormatting>
  <conditionalFormatting sqref="I548">
    <cfRule type="expression" dxfId="11773" priority="11690" stopIfTrue="1">
      <formula>$B548=""</formula>
    </cfRule>
  </conditionalFormatting>
  <conditionalFormatting sqref="I548">
    <cfRule type="expression" dxfId="11772" priority="11689" stopIfTrue="1">
      <formula>$B548=""</formula>
    </cfRule>
  </conditionalFormatting>
  <conditionalFormatting sqref="I548">
    <cfRule type="expression" dxfId="11771" priority="11688" stopIfTrue="1">
      <formula>$B548=""</formula>
    </cfRule>
  </conditionalFormatting>
  <conditionalFormatting sqref="I548">
    <cfRule type="expression" dxfId="11770" priority="11687" stopIfTrue="1">
      <formula>$B548=""</formula>
    </cfRule>
  </conditionalFormatting>
  <conditionalFormatting sqref="I548">
    <cfRule type="expression" dxfId="11769" priority="11686" stopIfTrue="1">
      <formula>$B548=""</formula>
    </cfRule>
  </conditionalFormatting>
  <conditionalFormatting sqref="I548">
    <cfRule type="expression" dxfId="11768" priority="11685" stopIfTrue="1">
      <formula>$B548=""</formula>
    </cfRule>
  </conditionalFormatting>
  <conditionalFormatting sqref="I548">
    <cfRule type="expression" dxfId="11767" priority="11684" stopIfTrue="1">
      <formula>$B548=""</formula>
    </cfRule>
  </conditionalFormatting>
  <conditionalFormatting sqref="I548">
    <cfRule type="expression" dxfId="11766" priority="11683" stopIfTrue="1">
      <formula>$B548=""</formula>
    </cfRule>
  </conditionalFormatting>
  <conditionalFormatting sqref="I548">
    <cfRule type="expression" dxfId="11765" priority="11682" stopIfTrue="1">
      <formula>$B548=""</formula>
    </cfRule>
  </conditionalFormatting>
  <conditionalFormatting sqref="D548:H549">
    <cfRule type="expression" dxfId="11764" priority="11681" stopIfTrue="1">
      <formula>$B548=""</formula>
    </cfRule>
  </conditionalFormatting>
  <conditionalFormatting sqref="I548">
    <cfRule type="expression" dxfId="11763" priority="11680" stopIfTrue="1">
      <formula>$B548=""</formula>
    </cfRule>
  </conditionalFormatting>
  <conditionalFormatting sqref="I548">
    <cfRule type="expression" dxfId="11762" priority="11679" stopIfTrue="1">
      <formula>$B548=""</formula>
    </cfRule>
  </conditionalFormatting>
  <conditionalFormatting sqref="I548">
    <cfRule type="expression" dxfId="11761" priority="11678" stopIfTrue="1">
      <formula>$B548=""</formula>
    </cfRule>
  </conditionalFormatting>
  <conditionalFormatting sqref="J548:M549">
    <cfRule type="expression" dxfId="11760" priority="11677" stopIfTrue="1">
      <formula>$B548=""</formula>
    </cfRule>
  </conditionalFormatting>
  <conditionalFormatting sqref="D548:M549">
    <cfRule type="expression" dxfId="11759" priority="11676" stopIfTrue="1">
      <formula>$B548=""</formula>
    </cfRule>
  </conditionalFormatting>
  <conditionalFormatting sqref="D548:M549">
    <cfRule type="expression" dxfId="11758" priority="11675" stopIfTrue="1">
      <formula>$B548=""</formula>
    </cfRule>
  </conditionalFormatting>
  <conditionalFormatting sqref="I548:I549">
    <cfRule type="expression" dxfId="11757" priority="11674" stopIfTrue="1">
      <formula>$B548=""</formula>
    </cfRule>
  </conditionalFormatting>
  <conditionalFormatting sqref="D548:H549">
    <cfRule type="expression" dxfId="11756" priority="11673" stopIfTrue="1">
      <formula>$B548=""</formula>
    </cfRule>
  </conditionalFormatting>
  <conditionalFormatting sqref="J548:M549">
    <cfRule type="expression" dxfId="11755" priority="11672" stopIfTrue="1">
      <formula>$B548=""</formula>
    </cfRule>
  </conditionalFormatting>
  <conditionalFormatting sqref="J548:M549">
    <cfRule type="expression" dxfId="11754" priority="11671" stopIfTrue="1">
      <formula>$B548=""</formula>
    </cfRule>
  </conditionalFormatting>
  <conditionalFormatting sqref="I548">
    <cfRule type="expression" dxfId="11753" priority="11670" stopIfTrue="1">
      <formula>$B548=""</formula>
    </cfRule>
  </conditionalFormatting>
  <conditionalFormatting sqref="I548">
    <cfRule type="expression" dxfId="11752" priority="11669" stopIfTrue="1">
      <formula>$B548=""</formula>
    </cfRule>
  </conditionalFormatting>
  <conditionalFormatting sqref="I548">
    <cfRule type="expression" dxfId="11751" priority="11668" stopIfTrue="1">
      <formula>$B548=""</formula>
    </cfRule>
  </conditionalFormatting>
  <conditionalFormatting sqref="I548">
    <cfRule type="expression" dxfId="11750" priority="11667" stopIfTrue="1">
      <formula>$B548=""</formula>
    </cfRule>
  </conditionalFormatting>
  <conditionalFormatting sqref="I548">
    <cfRule type="expression" dxfId="11749" priority="11666" stopIfTrue="1">
      <formula>$B548=""</formula>
    </cfRule>
  </conditionalFormatting>
  <conditionalFormatting sqref="I548">
    <cfRule type="expression" dxfId="11748" priority="11665" stopIfTrue="1">
      <formula>$B548=""</formula>
    </cfRule>
  </conditionalFormatting>
  <conditionalFormatting sqref="I548">
    <cfRule type="expression" dxfId="11747" priority="11664" stopIfTrue="1">
      <formula>$B548=""</formula>
    </cfRule>
  </conditionalFormatting>
  <conditionalFormatting sqref="I548">
    <cfRule type="expression" dxfId="11746" priority="11663" stopIfTrue="1">
      <formula>$B548=""</formula>
    </cfRule>
  </conditionalFormatting>
  <conditionalFormatting sqref="I548">
    <cfRule type="expression" dxfId="11745" priority="11662" stopIfTrue="1">
      <formula>$B548=""</formula>
    </cfRule>
  </conditionalFormatting>
  <conditionalFormatting sqref="I548">
    <cfRule type="expression" dxfId="11744" priority="11661" stopIfTrue="1">
      <formula>$B548=""</formula>
    </cfRule>
  </conditionalFormatting>
  <conditionalFormatting sqref="I548">
    <cfRule type="expression" dxfId="11743" priority="11660" stopIfTrue="1">
      <formula>$B548=""</formula>
    </cfRule>
  </conditionalFormatting>
  <conditionalFormatting sqref="I548">
    <cfRule type="expression" dxfId="11742" priority="11659" stopIfTrue="1">
      <formula>$B548=""</formula>
    </cfRule>
  </conditionalFormatting>
  <conditionalFormatting sqref="I548">
    <cfRule type="expression" dxfId="11741" priority="11658" stopIfTrue="1">
      <formula>$B548=""</formula>
    </cfRule>
  </conditionalFormatting>
  <conditionalFormatting sqref="I548">
    <cfRule type="expression" dxfId="11740" priority="11657" stopIfTrue="1">
      <formula>$B548=""</formula>
    </cfRule>
  </conditionalFormatting>
  <conditionalFormatting sqref="I548">
    <cfRule type="expression" dxfId="11739" priority="11656" stopIfTrue="1">
      <formula>$B548=""</formula>
    </cfRule>
  </conditionalFormatting>
  <conditionalFormatting sqref="I548">
    <cfRule type="expression" dxfId="11738" priority="11655" stopIfTrue="1">
      <formula>$B548=""</formula>
    </cfRule>
  </conditionalFormatting>
  <conditionalFormatting sqref="I546:I547">
    <cfRule type="expression" dxfId="11737" priority="11654" stopIfTrue="1">
      <formula>$B546=""</formula>
    </cfRule>
  </conditionalFormatting>
  <conditionalFormatting sqref="K546:K547">
    <cfRule type="expression" dxfId="11736" priority="11653" stopIfTrue="1">
      <formula>$B546=""</formula>
    </cfRule>
  </conditionalFormatting>
  <conditionalFormatting sqref="K546:K547">
    <cfRule type="expression" dxfId="11735" priority="11652" stopIfTrue="1">
      <formula>$B546=""</formula>
    </cfRule>
  </conditionalFormatting>
  <conditionalFormatting sqref="K546:K547">
    <cfRule type="expression" dxfId="11734" priority="11651" stopIfTrue="1">
      <formula>$B546=""</formula>
    </cfRule>
  </conditionalFormatting>
  <conditionalFormatting sqref="K546:K547">
    <cfRule type="expression" dxfId="11733" priority="11650" stopIfTrue="1">
      <formula>$B546=""</formula>
    </cfRule>
  </conditionalFormatting>
  <conditionalFormatting sqref="K546:K547">
    <cfRule type="expression" dxfId="11732" priority="11649" stopIfTrue="1">
      <formula>$B546=""</formula>
    </cfRule>
  </conditionalFormatting>
  <conditionalFormatting sqref="K546:K547">
    <cfRule type="expression" dxfId="11731" priority="11648" stopIfTrue="1">
      <formula>$B546=""</formula>
    </cfRule>
  </conditionalFormatting>
  <conditionalFormatting sqref="K546:K547">
    <cfRule type="expression" dxfId="11730" priority="11647" stopIfTrue="1">
      <formula>$B546=""</formula>
    </cfRule>
  </conditionalFormatting>
  <conditionalFormatting sqref="K546:K547">
    <cfRule type="expression" dxfId="11729" priority="11646" stopIfTrue="1">
      <formula>$B546=""</formula>
    </cfRule>
  </conditionalFormatting>
  <conditionalFormatting sqref="K546:K547">
    <cfRule type="expression" dxfId="11728" priority="11645" stopIfTrue="1">
      <formula>$B546=""</formula>
    </cfRule>
  </conditionalFormatting>
  <conditionalFormatting sqref="K546:K547">
    <cfRule type="expression" dxfId="11727" priority="11644" stopIfTrue="1">
      <formula>$B546=""</formula>
    </cfRule>
  </conditionalFormatting>
  <conditionalFormatting sqref="K546:K547">
    <cfRule type="expression" dxfId="11726" priority="11643" stopIfTrue="1">
      <formula>$B546=""</formula>
    </cfRule>
  </conditionalFormatting>
  <conditionalFormatting sqref="I546:I547 K546:K547">
    <cfRule type="expression" dxfId="11725" priority="11642" stopIfTrue="1">
      <formula>$B546=""</formula>
    </cfRule>
  </conditionalFormatting>
  <conditionalFormatting sqref="I546:I547 K546:K547">
    <cfRule type="expression" dxfId="11724" priority="11641" stopIfTrue="1">
      <formula>$B546=""</formula>
    </cfRule>
  </conditionalFormatting>
  <conditionalFormatting sqref="I546:I547">
    <cfRule type="expression" dxfId="11723" priority="11640" stopIfTrue="1">
      <formula>$B546=""</formula>
    </cfRule>
  </conditionalFormatting>
  <conditionalFormatting sqref="K546:K547">
    <cfRule type="expression" dxfId="11722" priority="11639" stopIfTrue="1">
      <formula>$B546=""</formula>
    </cfRule>
  </conditionalFormatting>
  <conditionalFormatting sqref="K546:K547">
    <cfRule type="expression" dxfId="11721" priority="11638" stopIfTrue="1">
      <formula>$B546=""</formula>
    </cfRule>
  </conditionalFormatting>
  <conditionalFormatting sqref="K546:K547">
    <cfRule type="expression" dxfId="11720" priority="11637" stopIfTrue="1">
      <formula>$B546=""</formula>
    </cfRule>
  </conditionalFormatting>
  <conditionalFormatting sqref="K546:K547">
    <cfRule type="expression" dxfId="11719" priority="11636" stopIfTrue="1">
      <formula>$B546=""</formula>
    </cfRule>
  </conditionalFormatting>
  <conditionalFormatting sqref="I546:I547">
    <cfRule type="expression" dxfId="11718" priority="11635" stopIfTrue="1">
      <formula>$B546=""</formula>
    </cfRule>
  </conditionalFormatting>
  <conditionalFormatting sqref="I546:I547">
    <cfRule type="expression" dxfId="11717" priority="11634" stopIfTrue="1">
      <formula>$B546=""</formula>
    </cfRule>
  </conditionalFormatting>
  <conditionalFormatting sqref="I546:I547">
    <cfRule type="expression" dxfId="11716" priority="11633" stopIfTrue="1">
      <formula>$B546=""</formula>
    </cfRule>
  </conditionalFormatting>
  <conditionalFormatting sqref="I546:I547">
    <cfRule type="expression" dxfId="11715" priority="11632" stopIfTrue="1">
      <formula>$B546=""</formula>
    </cfRule>
  </conditionalFormatting>
  <conditionalFormatting sqref="I546:I547">
    <cfRule type="expression" dxfId="11714" priority="11631" stopIfTrue="1">
      <formula>$B546=""</formula>
    </cfRule>
  </conditionalFormatting>
  <conditionalFormatting sqref="I546:I547">
    <cfRule type="expression" dxfId="11713" priority="11630" stopIfTrue="1">
      <formula>$B546=""</formula>
    </cfRule>
  </conditionalFormatting>
  <conditionalFormatting sqref="I546:I547">
    <cfRule type="expression" dxfId="11712" priority="11629" stopIfTrue="1">
      <formula>$B546=""</formula>
    </cfRule>
  </conditionalFormatting>
  <conditionalFormatting sqref="I546:I547">
    <cfRule type="expression" dxfId="11711" priority="11628" stopIfTrue="1">
      <formula>$B546=""</formula>
    </cfRule>
  </conditionalFormatting>
  <conditionalFormatting sqref="I546:I547">
    <cfRule type="expression" dxfId="11710" priority="11627" stopIfTrue="1">
      <formula>$B546=""</formula>
    </cfRule>
  </conditionalFormatting>
  <conditionalFormatting sqref="I546:I547">
    <cfRule type="expression" dxfId="11709" priority="11626" stopIfTrue="1">
      <formula>$B546=""</formula>
    </cfRule>
  </conditionalFormatting>
  <conditionalFormatting sqref="I546:I547">
    <cfRule type="expression" dxfId="11708" priority="11625" stopIfTrue="1">
      <formula>$B546=""</formula>
    </cfRule>
  </conditionalFormatting>
  <conditionalFormatting sqref="I546:I547">
    <cfRule type="expression" dxfId="11707" priority="11624" stopIfTrue="1">
      <formula>$B546=""</formula>
    </cfRule>
  </conditionalFormatting>
  <conditionalFormatting sqref="I546:I547">
    <cfRule type="expression" dxfId="11706" priority="11623" stopIfTrue="1">
      <formula>$B546=""</formula>
    </cfRule>
  </conditionalFormatting>
  <conditionalFormatting sqref="I546:I547">
    <cfRule type="expression" dxfId="11705" priority="11622" stopIfTrue="1">
      <formula>$B546=""</formula>
    </cfRule>
  </conditionalFormatting>
  <conditionalFormatting sqref="I546:I547">
    <cfRule type="expression" dxfId="11704" priority="11621" stopIfTrue="1">
      <formula>$B546=""</formula>
    </cfRule>
  </conditionalFormatting>
  <conditionalFormatting sqref="I546:I547">
    <cfRule type="expression" dxfId="11703" priority="11620" stopIfTrue="1">
      <formula>$B546=""</formula>
    </cfRule>
  </conditionalFormatting>
  <conditionalFormatting sqref="I546:I547">
    <cfRule type="expression" dxfId="11702" priority="11619" stopIfTrue="1">
      <formula>$B546=""</formula>
    </cfRule>
  </conditionalFormatting>
  <conditionalFormatting sqref="I546:I547">
    <cfRule type="expression" dxfId="11701" priority="11618" stopIfTrue="1">
      <formula>$B546=""</formula>
    </cfRule>
  </conditionalFormatting>
  <conditionalFormatting sqref="I546:I547">
    <cfRule type="expression" dxfId="11700" priority="11617" stopIfTrue="1">
      <formula>$B546=""</formula>
    </cfRule>
  </conditionalFormatting>
  <conditionalFormatting sqref="D546:H547">
    <cfRule type="expression" dxfId="11699" priority="11616" stopIfTrue="1">
      <formula>$B546=""</formula>
    </cfRule>
  </conditionalFormatting>
  <conditionalFormatting sqref="I546:I547">
    <cfRule type="expression" dxfId="11698" priority="11615" stopIfTrue="1">
      <formula>$B546=""</formula>
    </cfRule>
  </conditionalFormatting>
  <conditionalFormatting sqref="I546:I547">
    <cfRule type="expression" dxfId="11697" priority="11614" stopIfTrue="1">
      <formula>$B546=""</formula>
    </cfRule>
  </conditionalFormatting>
  <conditionalFormatting sqref="I546:I547">
    <cfRule type="expression" dxfId="11696" priority="11613" stopIfTrue="1">
      <formula>$B546=""</formula>
    </cfRule>
  </conditionalFormatting>
  <conditionalFormatting sqref="J546:M547">
    <cfRule type="expression" dxfId="11695" priority="11612" stopIfTrue="1">
      <formula>$B546=""</formula>
    </cfRule>
  </conditionalFormatting>
  <conditionalFormatting sqref="D546:M547">
    <cfRule type="expression" dxfId="11694" priority="11611" stopIfTrue="1">
      <formula>$B546=""</formula>
    </cfRule>
  </conditionalFormatting>
  <conditionalFormatting sqref="D546:M547">
    <cfRule type="expression" dxfId="11693" priority="11610" stopIfTrue="1">
      <formula>$B546=""</formula>
    </cfRule>
  </conditionalFormatting>
  <conditionalFormatting sqref="I546:I547">
    <cfRule type="expression" dxfId="11692" priority="11609" stopIfTrue="1">
      <formula>$B546=""</formula>
    </cfRule>
  </conditionalFormatting>
  <conditionalFormatting sqref="D546:H547">
    <cfRule type="expression" dxfId="11691" priority="11608" stopIfTrue="1">
      <formula>$B546=""</formula>
    </cfRule>
  </conditionalFormatting>
  <conditionalFormatting sqref="J546:M547">
    <cfRule type="expression" dxfId="11690" priority="11607" stopIfTrue="1">
      <formula>$B546=""</formula>
    </cfRule>
  </conditionalFormatting>
  <conditionalFormatting sqref="J546:M546">
    <cfRule type="expression" dxfId="11689" priority="11606" stopIfTrue="1">
      <formula>$B546=""</formula>
    </cfRule>
  </conditionalFormatting>
  <conditionalFormatting sqref="I547">
    <cfRule type="expression" dxfId="11688" priority="11605" stopIfTrue="1">
      <formula>$B547=""</formula>
    </cfRule>
  </conditionalFormatting>
  <conditionalFormatting sqref="I547">
    <cfRule type="expression" dxfId="11687" priority="11604" stopIfTrue="1">
      <formula>$B547=""</formula>
    </cfRule>
  </conditionalFormatting>
  <conditionalFormatting sqref="I547">
    <cfRule type="expression" dxfId="11686" priority="11603" stopIfTrue="1">
      <formula>$B547=""</formula>
    </cfRule>
  </conditionalFormatting>
  <conditionalFormatting sqref="D547:H547">
    <cfRule type="expression" dxfId="11685" priority="11602" stopIfTrue="1">
      <formula>$B547=""</formula>
    </cfRule>
  </conditionalFormatting>
  <conditionalFormatting sqref="J547:M547">
    <cfRule type="expression" dxfId="11684" priority="11601" stopIfTrue="1">
      <formula>$B547=""</formula>
    </cfRule>
  </conditionalFormatting>
  <conditionalFormatting sqref="I547">
    <cfRule type="expression" dxfId="11683" priority="11600" stopIfTrue="1">
      <formula>$B547=""</formula>
    </cfRule>
  </conditionalFormatting>
  <conditionalFormatting sqref="I547">
    <cfRule type="expression" dxfId="11682" priority="11599" stopIfTrue="1">
      <formula>$B547=""</formula>
    </cfRule>
  </conditionalFormatting>
  <conditionalFormatting sqref="I546:I547">
    <cfRule type="expression" dxfId="11681" priority="11598" stopIfTrue="1">
      <formula>$B546=""</formula>
    </cfRule>
  </conditionalFormatting>
  <conditionalFormatting sqref="I546:I547">
    <cfRule type="expression" dxfId="11680" priority="11597" stopIfTrue="1">
      <formula>$B546=""</formula>
    </cfRule>
  </conditionalFormatting>
  <conditionalFormatting sqref="I546:I547">
    <cfRule type="expression" dxfId="11679" priority="11596" stopIfTrue="1">
      <formula>$B546=""</formula>
    </cfRule>
  </conditionalFormatting>
  <conditionalFormatting sqref="I546:I547">
    <cfRule type="expression" dxfId="11678" priority="11595" stopIfTrue="1">
      <formula>$B546=""</formula>
    </cfRule>
  </conditionalFormatting>
  <conditionalFormatting sqref="I546:I547">
    <cfRule type="expression" dxfId="11677" priority="11594" stopIfTrue="1">
      <formula>$B546=""</formula>
    </cfRule>
  </conditionalFormatting>
  <conditionalFormatting sqref="I546:I547">
    <cfRule type="expression" dxfId="11676" priority="11593" stopIfTrue="1">
      <formula>$B546=""</formula>
    </cfRule>
  </conditionalFormatting>
  <conditionalFormatting sqref="I546:I547">
    <cfRule type="expression" dxfId="11675" priority="11592" stopIfTrue="1">
      <formula>$B546=""</formula>
    </cfRule>
  </conditionalFormatting>
  <conditionalFormatting sqref="I546:I547">
    <cfRule type="expression" dxfId="11674" priority="11591" stopIfTrue="1">
      <formula>$B546=""</formula>
    </cfRule>
  </conditionalFormatting>
  <conditionalFormatting sqref="I546:I547">
    <cfRule type="expression" dxfId="11673" priority="11590" stopIfTrue="1">
      <formula>$B546=""</formula>
    </cfRule>
  </conditionalFormatting>
  <conditionalFormatting sqref="I546:I547">
    <cfRule type="expression" dxfId="11672" priority="11589" stopIfTrue="1">
      <formula>$B546=""</formula>
    </cfRule>
  </conditionalFormatting>
  <conditionalFormatting sqref="I546:I547">
    <cfRule type="expression" dxfId="11671" priority="11588" stopIfTrue="1">
      <formula>$B546=""</formula>
    </cfRule>
  </conditionalFormatting>
  <conditionalFormatting sqref="I546:I547">
    <cfRule type="expression" dxfId="11670" priority="11587" stopIfTrue="1">
      <formula>$B546=""</formula>
    </cfRule>
  </conditionalFormatting>
  <conditionalFormatting sqref="I546:I547">
    <cfRule type="expression" dxfId="11669" priority="11586" stopIfTrue="1">
      <formula>$B546=""</formula>
    </cfRule>
  </conditionalFormatting>
  <conditionalFormatting sqref="I548:I549">
    <cfRule type="expression" dxfId="11668" priority="11585" stopIfTrue="1">
      <formula>$B548=""</formula>
    </cfRule>
  </conditionalFormatting>
  <conditionalFormatting sqref="K548:K549">
    <cfRule type="expression" dxfId="11667" priority="11584" stopIfTrue="1">
      <formula>$B548=""</formula>
    </cfRule>
  </conditionalFormatting>
  <conditionalFormatting sqref="K548:K549">
    <cfRule type="expression" dxfId="11666" priority="11583" stopIfTrue="1">
      <formula>$B548=""</formula>
    </cfRule>
  </conditionalFormatting>
  <conditionalFormatting sqref="K548:K549">
    <cfRule type="expression" dxfId="11665" priority="11582" stopIfTrue="1">
      <formula>$B548=""</formula>
    </cfRule>
  </conditionalFormatting>
  <conditionalFormatting sqref="K548:K549">
    <cfRule type="expression" dxfId="11664" priority="11581" stopIfTrue="1">
      <formula>$B548=""</formula>
    </cfRule>
  </conditionalFormatting>
  <conditionalFormatting sqref="K548:K549">
    <cfRule type="expression" dxfId="11663" priority="11580" stopIfTrue="1">
      <formula>$B548=""</formula>
    </cfRule>
  </conditionalFormatting>
  <conditionalFormatting sqref="K548:K549">
    <cfRule type="expression" dxfId="11662" priority="11579" stopIfTrue="1">
      <formula>$B548=""</formula>
    </cfRule>
  </conditionalFormatting>
  <conditionalFormatting sqref="K548:K549">
    <cfRule type="expression" dxfId="11661" priority="11578" stopIfTrue="1">
      <formula>$B548=""</formula>
    </cfRule>
  </conditionalFormatting>
  <conditionalFormatting sqref="K548:K549">
    <cfRule type="expression" dxfId="11660" priority="11577" stopIfTrue="1">
      <formula>$B548=""</formula>
    </cfRule>
  </conditionalFormatting>
  <conditionalFormatting sqref="K548:K549">
    <cfRule type="expression" dxfId="11659" priority="11576" stopIfTrue="1">
      <formula>$B548=""</formula>
    </cfRule>
  </conditionalFormatting>
  <conditionalFormatting sqref="K548:K549">
    <cfRule type="expression" dxfId="11658" priority="11575" stopIfTrue="1">
      <formula>$B548=""</formula>
    </cfRule>
  </conditionalFormatting>
  <conditionalFormatting sqref="K548:K549">
    <cfRule type="expression" dxfId="11657" priority="11574" stopIfTrue="1">
      <formula>$B548=""</formula>
    </cfRule>
  </conditionalFormatting>
  <conditionalFormatting sqref="I548:I549 K548:K549">
    <cfRule type="expression" dxfId="11656" priority="11573" stopIfTrue="1">
      <formula>$B548=""</formula>
    </cfRule>
  </conditionalFormatting>
  <conditionalFormatting sqref="I548:I549 K548:K549">
    <cfRule type="expression" dxfId="11655" priority="11572" stopIfTrue="1">
      <formula>$B548=""</formula>
    </cfRule>
  </conditionalFormatting>
  <conditionalFormatting sqref="I548:I549">
    <cfRule type="expression" dxfId="11654" priority="11571" stopIfTrue="1">
      <formula>$B548=""</formula>
    </cfRule>
  </conditionalFormatting>
  <conditionalFormatting sqref="K548:K549">
    <cfRule type="expression" dxfId="11653" priority="11570" stopIfTrue="1">
      <formula>$B548=""</formula>
    </cfRule>
  </conditionalFormatting>
  <conditionalFormatting sqref="K548:K549">
    <cfRule type="expression" dxfId="11652" priority="11569" stopIfTrue="1">
      <formula>$B548=""</formula>
    </cfRule>
  </conditionalFormatting>
  <conditionalFormatting sqref="K548:K549">
    <cfRule type="expression" dxfId="11651" priority="11568" stopIfTrue="1">
      <formula>$B548=""</formula>
    </cfRule>
  </conditionalFormatting>
  <conditionalFormatting sqref="K548:K549">
    <cfRule type="expression" dxfId="11650" priority="11567" stopIfTrue="1">
      <formula>$B548=""</formula>
    </cfRule>
  </conditionalFormatting>
  <conditionalFormatting sqref="I548:I549">
    <cfRule type="expression" dxfId="11649" priority="11566" stopIfTrue="1">
      <formula>$B548=""</formula>
    </cfRule>
  </conditionalFormatting>
  <conditionalFormatting sqref="I548:I549">
    <cfRule type="expression" dxfId="11648" priority="11565" stopIfTrue="1">
      <formula>$B548=""</formula>
    </cfRule>
  </conditionalFormatting>
  <conditionalFormatting sqref="I548:I549">
    <cfRule type="expression" dxfId="11647" priority="11564" stopIfTrue="1">
      <formula>$B548=""</formula>
    </cfRule>
  </conditionalFormatting>
  <conditionalFormatting sqref="I548:I549">
    <cfRule type="expression" dxfId="11646" priority="11563" stopIfTrue="1">
      <formula>$B548=""</formula>
    </cfRule>
  </conditionalFormatting>
  <conditionalFormatting sqref="I548:I549">
    <cfRule type="expression" dxfId="11645" priority="11562" stopIfTrue="1">
      <formula>$B548=""</formula>
    </cfRule>
  </conditionalFormatting>
  <conditionalFormatting sqref="I548:I549">
    <cfRule type="expression" dxfId="11644" priority="11561" stopIfTrue="1">
      <formula>$B548=""</formula>
    </cfRule>
  </conditionalFormatting>
  <conditionalFormatting sqref="I548:I549">
    <cfRule type="expression" dxfId="11643" priority="11560" stopIfTrue="1">
      <formula>$B548=""</formula>
    </cfRule>
  </conditionalFormatting>
  <conditionalFormatting sqref="I548:I549">
    <cfRule type="expression" dxfId="11642" priority="11559" stopIfTrue="1">
      <formula>$B548=""</formula>
    </cfRule>
  </conditionalFormatting>
  <conditionalFormatting sqref="I548:I549">
    <cfRule type="expression" dxfId="11641" priority="11558" stopIfTrue="1">
      <formula>$B548=""</formula>
    </cfRule>
  </conditionalFormatting>
  <conditionalFormatting sqref="I548:I549">
    <cfRule type="expression" dxfId="11640" priority="11557" stopIfTrue="1">
      <formula>$B548=""</formula>
    </cfRule>
  </conditionalFormatting>
  <conditionalFormatting sqref="I548:I549">
    <cfRule type="expression" dxfId="11639" priority="11556" stopIfTrue="1">
      <formula>$B548=""</formula>
    </cfRule>
  </conditionalFormatting>
  <conditionalFormatting sqref="I548:I549">
    <cfRule type="expression" dxfId="11638" priority="11555" stopIfTrue="1">
      <formula>$B548=""</formula>
    </cfRule>
  </conditionalFormatting>
  <conditionalFormatting sqref="I548:I549">
    <cfRule type="expression" dxfId="11637" priority="11554" stopIfTrue="1">
      <formula>$B548=""</formula>
    </cfRule>
  </conditionalFormatting>
  <conditionalFormatting sqref="I548:I549">
    <cfRule type="expression" dxfId="11636" priority="11553" stopIfTrue="1">
      <formula>$B548=""</formula>
    </cfRule>
  </conditionalFormatting>
  <conditionalFormatting sqref="I548:I549">
    <cfRule type="expression" dxfId="11635" priority="11552" stopIfTrue="1">
      <formula>$B548=""</formula>
    </cfRule>
  </conditionalFormatting>
  <conditionalFormatting sqref="I548:I549">
    <cfRule type="expression" dxfId="11634" priority="11551" stopIfTrue="1">
      <formula>$B548=""</formula>
    </cfRule>
  </conditionalFormatting>
  <conditionalFormatting sqref="I548:I549">
    <cfRule type="expression" dxfId="11633" priority="11550" stopIfTrue="1">
      <formula>$B548=""</formula>
    </cfRule>
  </conditionalFormatting>
  <conditionalFormatting sqref="I548:I549">
    <cfRule type="expression" dxfId="11632" priority="11549" stopIfTrue="1">
      <formula>$B548=""</formula>
    </cfRule>
  </conditionalFormatting>
  <conditionalFormatting sqref="I548:I549">
    <cfRule type="expression" dxfId="11631" priority="11548" stopIfTrue="1">
      <formula>$B548=""</formula>
    </cfRule>
  </conditionalFormatting>
  <conditionalFormatting sqref="D548:H549">
    <cfRule type="expression" dxfId="11630" priority="11547" stopIfTrue="1">
      <formula>$B548=""</formula>
    </cfRule>
  </conditionalFormatting>
  <conditionalFormatting sqref="I548:I549">
    <cfRule type="expression" dxfId="11629" priority="11546" stopIfTrue="1">
      <formula>$B548=""</formula>
    </cfRule>
  </conditionalFormatting>
  <conditionalFormatting sqref="I548:I549">
    <cfRule type="expression" dxfId="11628" priority="11545" stopIfTrue="1">
      <formula>$B548=""</formula>
    </cfRule>
  </conditionalFormatting>
  <conditionalFormatting sqref="I548:I549">
    <cfRule type="expression" dxfId="11627" priority="11544" stopIfTrue="1">
      <formula>$B548=""</formula>
    </cfRule>
  </conditionalFormatting>
  <conditionalFormatting sqref="J548:M549">
    <cfRule type="expression" dxfId="11626" priority="11543" stopIfTrue="1">
      <formula>$B548=""</formula>
    </cfRule>
  </conditionalFormatting>
  <conditionalFormatting sqref="D548:M549">
    <cfRule type="expression" dxfId="11625" priority="11542" stopIfTrue="1">
      <formula>$B548=""</formula>
    </cfRule>
  </conditionalFormatting>
  <conditionalFormatting sqref="D548:M549">
    <cfRule type="expression" dxfId="11624" priority="11541" stopIfTrue="1">
      <formula>$B548=""</formula>
    </cfRule>
  </conditionalFormatting>
  <conditionalFormatting sqref="I548:I549">
    <cfRule type="expression" dxfId="11623" priority="11540" stopIfTrue="1">
      <formula>$B548=""</formula>
    </cfRule>
  </conditionalFormatting>
  <conditionalFormatting sqref="D548:H549">
    <cfRule type="expression" dxfId="11622" priority="11539" stopIfTrue="1">
      <formula>$B548=""</formula>
    </cfRule>
  </conditionalFormatting>
  <conditionalFormatting sqref="J548:M549">
    <cfRule type="expression" dxfId="11621" priority="11538" stopIfTrue="1">
      <formula>$B548=""</formula>
    </cfRule>
  </conditionalFormatting>
  <conditionalFormatting sqref="J548:M548">
    <cfRule type="expression" dxfId="11620" priority="11537" stopIfTrue="1">
      <formula>$B548=""</formula>
    </cfRule>
  </conditionalFormatting>
  <conditionalFormatting sqref="I549">
    <cfRule type="expression" dxfId="11619" priority="11536" stopIfTrue="1">
      <formula>$B549=""</formula>
    </cfRule>
  </conditionalFormatting>
  <conditionalFormatting sqref="I549">
    <cfRule type="expression" dxfId="11618" priority="11535" stopIfTrue="1">
      <formula>$B549=""</formula>
    </cfRule>
  </conditionalFormatting>
  <conditionalFormatting sqref="I549">
    <cfRule type="expression" dxfId="11617" priority="11534" stopIfTrue="1">
      <formula>$B549=""</formula>
    </cfRule>
  </conditionalFormatting>
  <conditionalFormatting sqref="D549:H549">
    <cfRule type="expression" dxfId="11616" priority="11533" stopIfTrue="1">
      <formula>$B549=""</formula>
    </cfRule>
  </conditionalFormatting>
  <conditionalFormatting sqref="J549:M549">
    <cfRule type="expression" dxfId="11615" priority="11532" stopIfTrue="1">
      <formula>$B549=""</formula>
    </cfRule>
  </conditionalFormatting>
  <conditionalFormatting sqref="I549">
    <cfRule type="expression" dxfId="11614" priority="11531" stopIfTrue="1">
      <formula>$B549=""</formula>
    </cfRule>
  </conditionalFormatting>
  <conditionalFormatting sqref="I549">
    <cfRule type="expression" dxfId="11613" priority="11530" stopIfTrue="1">
      <formula>$B549=""</formula>
    </cfRule>
  </conditionalFormatting>
  <conditionalFormatting sqref="I548:I549">
    <cfRule type="expression" dxfId="11612" priority="11529" stopIfTrue="1">
      <formula>$B548=""</formula>
    </cfRule>
  </conditionalFormatting>
  <conditionalFormatting sqref="I548:I549">
    <cfRule type="expression" dxfId="11611" priority="11528" stopIfTrue="1">
      <formula>$B548=""</formula>
    </cfRule>
  </conditionalFormatting>
  <conditionalFormatting sqref="I548:I549">
    <cfRule type="expression" dxfId="11610" priority="11527" stopIfTrue="1">
      <formula>$B548=""</formula>
    </cfRule>
  </conditionalFormatting>
  <conditionalFormatting sqref="I548:I549">
    <cfRule type="expression" dxfId="11609" priority="11526" stopIfTrue="1">
      <formula>$B548=""</formula>
    </cfRule>
  </conditionalFormatting>
  <conditionalFormatting sqref="I548:I549">
    <cfRule type="expression" dxfId="11608" priority="11525" stopIfTrue="1">
      <formula>$B548=""</formula>
    </cfRule>
  </conditionalFormatting>
  <conditionalFormatting sqref="I548:I549">
    <cfRule type="expression" dxfId="11607" priority="11524" stopIfTrue="1">
      <formula>$B548=""</formula>
    </cfRule>
  </conditionalFormatting>
  <conditionalFormatting sqref="I548:I549">
    <cfRule type="expression" dxfId="11606" priority="11523" stopIfTrue="1">
      <formula>$B548=""</formula>
    </cfRule>
  </conditionalFormatting>
  <conditionalFormatting sqref="I548:I549">
    <cfRule type="expression" dxfId="11605" priority="11522" stopIfTrue="1">
      <formula>$B548=""</formula>
    </cfRule>
  </conditionalFormatting>
  <conditionalFormatting sqref="I548:I549">
    <cfRule type="expression" dxfId="11604" priority="11521" stopIfTrue="1">
      <formula>$B548=""</formula>
    </cfRule>
  </conditionalFormatting>
  <conditionalFormatting sqref="I548:I549">
    <cfRule type="expression" dxfId="11603" priority="11520" stopIfTrue="1">
      <formula>$B548=""</formula>
    </cfRule>
  </conditionalFormatting>
  <conditionalFormatting sqref="I548:I549">
    <cfRule type="expression" dxfId="11602" priority="11519" stopIfTrue="1">
      <formula>$B548=""</formula>
    </cfRule>
  </conditionalFormatting>
  <conditionalFormatting sqref="I548:I549">
    <cfRule type="expression" dxfId="11601" priority="11518" stopIfTrue="1">
      <formula>$B548=""</formula>
    </cfRule>
  </conditionalFormatting>
  <conditionalFormatting sqref="I548:I549">
    <cfRule type="expression" dxfId="11600" priority="11517" stopIfTrue="1">
      <formula>$B548=""</formula>
    </cfRule>
  </conditionalFormatting>
  <conditionalFormatting sqref="D560:H562">
    <cfRule type="expression" dxfId="11599" priority="11516" stopIfTrue="1">
      <formula>$B560=""</formula>
    </cfRule>
  </conditionalFormatting>
  <conditionalFormatting sqref="I560">
    <cfRule type="expression" dxfId="11598" priority="11515" stopIfTrue="1">
      <formula>$B560=""</formula>
    </cfRule>
  </conditionalFormatting>
  <conditionalFormatting sqref="I560">
    <cfRule type="expression" dxfId="11597" priority="11514" stopIfTrue="1">
      <formula>$B560=""</formula>
    </cfRule>
  </conditionalFormatting>
  <conditionalFormatting sqref="I560">
    <cfRule type="expression" dxfId="11596" priority="11513" stopIfTrue="1">
      <formula>$B560=""</formula>
    </cfRule>
  </conditionalFormatting>
  <conditionalFormatting sqref="J560:M562">
    <cfRule type="expression" dxfId="11595" priority="11512" stopIfTrue="1">
      <formula>$B560=""</formula>
    </cfRule>
  </conditionalFormatting>
  <conditionalFormatting sqref="D560:M562">
    <cfRule type="expression" dxfId="11594" priority="11511" stopIfTrue="1">
      <formula>$B560=""</formula>
    </cfRule>
  </conditionalFormatting>
  <conditionalFormatting sqref="D560:M562">
    <cfRule type="expression" dxfId="11593" priority="11510" stopIfTrue="1">
      <formula>$B560=""</formula>
    </cfRule>
  </conditionalFormatting>
  <conditionalFormatting sqref="I560:I562">
    <cfRule type="expression" dxfId="11592" priority="11509" stopIfTrue="1">
      <formula>$B560=""</formula>
    </cfRule>
  </conditionalFormatting>
  <conditionalFormatting sqref="D560:H562">
    <cfRule type="expression" dxfId="11591" priority="11508" stopIfTrue="1">
      <formula>$B560=""</formula>
    </cfRule>
  </conditionalFormatting>
  <conditionalFormatting sqref="J560:M561">
    <cfRule type="expression" dxfId="11590" priority="11507" stopIfTrue="1">
      <formula>$B560=""</formula>
    </cfRule>
  </conditionalFormatting>
  <conditionalFormatting sqref="J562:M562">
    <cfRule type="expression" dxfId="11589" priority="11506" stopIfTrue="1">
      <formula>$B562=""</formula>
    </cfRule>
  </conditionalFormatting>
  <conditionalFormatting sqref="J560:M561">
    <cfRule type="expression" dxfId="11588" priority="11505" stopIfTrue="1">
      <formula>$B560=""</formula>
    </cfRule>
  </conditionalFormatting>
  <conditionalFormatting sqref="J562:M562">
    <cfRule type="expression" dxfId="11587" priority="11504" stopIfTrue="1">
      <formula>$B562=""</formula>
    </cfRule>
  </conditionalFormatting>
  <conditionalFormatting sqref="I560">
    <cfRule type="expression" dxfId="11586" priority="11503" stopIfTrue="1">
      <formula>$B560=""</formula>
    </cfRule>
  </conditionalFormatting>
  <conditionalFormatting sqref="I560">
    <cfRule type="expression" dxfId="11585" priority="11502" stopIfTrue="1">
      <formula>$B560=""</formula>
    </cfRule>
  </conditionalFormatting>
  <conditionalFormatting sqref="I560">
    <cfRule type="expression" dxfId="11584" priority="11501" stopIfTrue="1">
      <formula>$B560=""</formula>
    </cfRule>
  </conditionalFormatting>
  <conditionalFormatting sqref="I560">
    <cfRule type="expression" dxfId="11583" priority="11500" stopIfTrue="1">
      <formula>$B560=""</formula>
    </cfRule>
  </conditionalFormatting>
  <conditionalFormatting sqref="I560">
    <cfRule type="expression" dxfId="11582" priority="11499" stopIfTrue="1">
      <formula>$B560=""</formula>
    </cfRule>
  </conditionalFormatting>
  <conditionalFormatting sqref="I560">
    <cfRule type="expression" dxfId="11581" priority="11498" stopIfTrue="1">
      <formula>$B560=""</formula>
    </cfRule>
  </conditionalFormatting>
  <conditionalFormatting sqref="I560">
    <cfRule type="expression" dxfId="11580" priority="11497" stopIfTrue="1">
      <formula>$B560=""</formula>
    </cfRule>
  </conditionalFormatting>
  <conditionalFormatting sqref="I560">
    <cfRule type="expression" dxfId="11579" priority="11496" stopIfTrue="1">
      <formula>$B560=""</formula>
    </cfRule>
  </conditionalFormatting>
  <conditionalFormatting sqref="I560">
    <cfRule type="expression" dxfId="11578" priority="11495" stopIfTrue="1">
      <formula>$B560=""</formula>
    </cfRule>
  </conditionalFormatting>
  <conditionalFormatting sqref="I560">
    <cfRule type="expression" dxfId="11577" priority="11494" stopIfTrue="1">
      <formula>$B560=""</formula>
    </cfRule>
  </conditionalFormatting>
  <conditionalFormatting sqref="I560">
    <cfRule type="expression" dxfId="11576" priority="11493" stopIfTrue="1">
      <formula>$B560=""</formula>
    </cfRule>
  </conditionalFormatting>
  <conditionalFormatting sqref="I560">
    <cfRule type="expression" dxfId="11575" priority="11492" stopIfTrue="1">
      <formula>$B560=""</formula>
    </cfRule>
  </conditionalFormatting>
  <conditionalFormatting sqref="I560">
    <cfRule type="expression" dxfId="11574" priority="11491" stopIfTrue="1">
      <formula>$B560=""</formula>
    </cfRule>
  </conditionalFormatting>
  <conditionalFormatting sqref="I560">
    <cfRule type="expression" dxfId="11573" priority="11490" stopIfTrue="1">
      <formula>$B560=""</formula>
    </cfRule>
  </conditionalFormatting>
  <conditionalFormatting sqref="I560">
    <cfRule type="expression" dxfId="11572" priority="11489" stopIfTrue="1">
      <formula>$B560=""</formula>
    </cfRule>
  </conditionalFormatting>
  <conditionalFormatting sqref="I560">
    <cfRule type="expression" dxfId="11571" priority="11488" stopIfTrue="1">
      <formula>$B560=""</formula>
    </cfRule>
  </conditionalFormatting>
  <conditionalFormatting sqref="D560:H562">
    <cfRule type="expression" dxfId="11570" priority="11487" stopIfTrue="1">
      <formula>$B560=""</formula>
    </cfRule>
  </conditionalFormatting>
  <conditionalFormatting sqref="I560">
    <cfRule type="expression" dxfId="11569" priority="11486" stopIfTrue="1">
      <formula>$B560=""</formula>
    </cfRule>
  </conditionalFormatting>
  <conditionalFormatting sqref="I560">
    <cfRule type="expression" dxfId="11568" priority="11485" stopIfTrue="1">
      <formula>$B560=""</formula>
    </cfRule>
  </conditionalFormatting>
  <conditionalFormatting sqref="I560">
    <cfRule type="expression" dxfId="11567" priority="11484" stopIfTrue="1">
      <formula>$B560=""</formula>
    </cfRule>
  </conditionalFormatting>
  <conditionalFormatting sqref="J560:M562">
    <cfRule type="expression" dxfId="11566" priority="11483" stopIfTrue="1">
      <formula>$B560=""</formula>
    </cfRule>
  </conditionalFormatting>
  <conditionalFormatting sqref="D560:M562">
    <cfRule type="expression" dxfId="11565" priority="11482" stopIfTrue="1">
      <formula>$B560=""</formula>
    </cfRule>
  </conditionalFormatting>
  <conditionalFormatting sqref="D560:M562">
    <cfRule type="expression" dxfId="11564" priority="11481" stopIfTrue="1">
      <formula>$B560=""</formula>
    </cfRule>
  </conditionalFormatting>
  <conditionalFormatting sqref="I560:I562">
    <cfRule type="expression" dxfId="11563" priority="11480" stopIfTrue="1">
      <formula>$B560=""</formula>
    </cfRule>
  </conditionalFormatting>
  <conditionalFormatting sqref="D560:H562">
    <cfRule type="expression" dxfId="11562" priority="11479" stopIfTrue="1">
      <formula>$B560=""</formula>
    </cfRule>
  </conditionalFormatting>
  <conditionalFormatting sqref="J560:M561">
    <cfRule type="expression" dxfId="11561" priority="11478" stopIfTrue="1">
      <formula>$B560=""</formula>
    </cfRule>
  </conditionalFormatting>
  <conditionalFormatting sqref="J562:M562">
    <cfRule type="expression" dxfId="11560" priority="11477" stopIfTrue="1">
      <formula>$B562=""</formula>
    </cfRule>
  </conditionalFormatting>
  <conditionalFormatting sqref="J560:M561">
    <cfRule type="expression" dxfId="11559" priority="11476" stopIfTrue="1">
      <formula>$B560=""</formula>
    </cfRule>
  </conditionalFormatting>
  <conditionalFormatting sqref="J562:M562">
    <cfRule type="expression" dxfId="11558" priority="11475" stopIfTrue="1">
      <formula>$B562=""</formula>
    </cfRule>
  </conditionalFormatting>
  <conditionalFormatting sqref="I560">
    <cfRule type="expression" dxfId="11557" priority="11474" stopIfTrue="1">
      <formula>$B560=""</formula>
    </cfRule>
  </conditionalFormatting>
  <conditionalFormatting sqref="I560">
    <cfRule type="expression" dxfId="11556" priority="11473" stopIfTrue="1">
      <formula>$B560=""</formula>
    </cfRule>
  </conditionalFormatting>
  <conditionalFormatting sqref="I560">
    <cfRule type="expression" dxfId="11555" priority="11472" stopIfTrue="1">
      <formula>$B560=""</formula>
    </cfRule>
  </conditionalFormatting>
  <conditionalFormatting sqref="I560">
    <cfRule type="expression" dxfId="11554" priority="11471" stopIfTrue="1">
      <formula>$B560=""</formula>
    </cfRule>
  </conditionalFormatting>
  <conditionalFormatting sqref="I560">
    <cfRule type="expression" dxfId="11553" priority="11470" stopIfTrue="1">
      <formula>$B560=""</formula>
    </cfRule>
  </conditionalFormatting>
  <conditionalFormatting sqref="I560">
    <cfRule type="expression" dxfId="11552" priority="11469" stopIfTrue="1">
      <formula>$B560=""</formula>
    </cfRule>
  </conditionalFormatting>
  <conditionalFormatting sqref="I560">
    <cfRule type="expression" dxfId="11551" priority="11468" stopIfTrue="1">
      <formula>$B560=""</formula>
    </cfRule>
  </conditionalFormatting>
  <conditionalFormatting sqref="I560">
    <cfRule type="expression" dxfId="11550" priority="11467" stopIfTrue="1">
      <formula>$B560=""</formula>
    </cfRule>
  </conditionalFormatting>
  <conditionalFormatting sqref="I560">
    <cfRule type="expression" dxfId="11549" priority="11466" stopIfTrue="1">
      <formula>$B560=""</formula>
    </cfRule>
  </conditionalFormatting>
  <conditionalFormatting sqref="I560">
    <cfRule type="expression" dxfId="11548" priority="11465" stopIfTrue="1">
      <formula>$B560=""</formula>
    </cfRule>
  </conditionalFormatting>
  <conditionalFormatting sqref="I560">
    <cfRule type="expression" dxfId="11547" priority="11464" stopIfTrue="1">
      <formula>$B560=""</formula>
    </cfRule>
  </conditionalFormatting>
  <conditionalFormatting sqref="I560">
    <cfRule type="expression" dxfId="11546" priority="11463" stopIfTrue="1">
      <formula>$B560=""</formula>
    </cfRule>
  </conditionalFormatting>
  <conditionalFormatting sqref="I560">
    <cfRule type="expression" dxfId="11545" priority="11462" stopIfTrue="1">
      <formula>$B560=""</formula>
    </cfRule>
  </conditionalFormatting>
  <conditionalFormatting sqref="I560">
    <cfRule type="expression" dxfId="11544" priority="11461" stopIfTrue="1">
      <formula>$B560=""</formula>
    </cfRule>
  </conditionalFormatting>
  <conditionalFormatting sqref="I560">
    <cfRule type="expression" dxfId="11543" priority="11460" stopIfTrue="1">
      <formula>$B560=""</formula>
    </cfRule>
  </conditionalFormatting>
  <conditionalFormatting sqref="I560">
    <cfRule type="expression" dxfId="11542" priority="11459" stopIfTrue="1">
      <formula>$B560=""</formula>
    </cfRule>
  </conditionalFormatting>
  <conditionalFormatting sqref="D562:H562">
    <cfRule type="expression" dxfId="11541" priority="11458" stopIfTrue="1">
      <formula>$B562=""</formula>
    </cfRule>
  </conditionalFormatting>
  <conditionalFormatting sqref="I562">
    <cfRule type="expression" dxfId="11540" priority="11457" stopIfTrue="1">
      <formula>$B562=""</formula>
    </cfRule>
  </conditionalFormatting>
  <conditionalFormatting sqref="I562">
    <cfRule type="expression" dxfId="11539" priority="11456" stopIfTrue="1">
      <formula>$B562=""</formula>
    </cfRule>
  </conditionalFormatting>
  <conditionalFormatting sqref="I562">
    <cfRule type="expression" dxfId="11538" priority="11455" stopIfTrue="1">
      <formula>$B562=""</formula>
    </cfRule>
  </conditionalFormatting>
  <conditionalFormatting sqref="J562:M562">
    <cfRule type="expression" dxfId="11537" priority="11454" stopIfTrue="1">
      <formula>$B562=""</formula>
    </cfRule>
  </conditionalFormatting>
  <conditionalFormatting sqref="D562:M562">
    <cfRule type="expression" dxfId="11536" priority="11453" stopIfTrue="1">
      <formula>$B562=""</formula>
    </cfRule>
  </conditionalFormatting>
  <conditionalFormatting sqref="D562:M562">
    <cfRule type="expression" dxfId="11535" priority="11452" stopIfTrue="1">
      <formula>$B562=""</formula>
    </cfRule>
  </conditionalFormatting>
  <conditionalFormatting sqref="I562">
    <cfRule type="expression" dxfId="11534" priority="11451" stopIfTrue="1">
      <formula>$B562=""</formula>
    </cfRule>
  </conditionalFormatting>
  <conditionalFormatting sqref="D562:H562">
    <cfRule type="expression" dxfId="11533" priority="11450" stopIfTrue="1">
      <formula>$B562=""</formula>
    </cfRule>
  </conditionalFormatting>
  <conditionalFormatting sqref="J562:M562">
    <cfRule type="expression" dxfId="11532" priority="11449" stopIfTrue="1">
      <formula>$B562=""</formula>
    </cfRule>
  </conditionalFormatting>
  <conditionalFormatting sqref="J562:M562">
    <cfRule type="expression" dxfId="11531" priority="11448" stopIfTrue="1">
      <formula>$B562=""</formula>
    </cfRule>
  </conditionalFormatting>
  <conditionalFormatting sqref="I562">
    <cfRule type="expression" dxfId="11530" priority="11447" stopIfTrue="1">
      <formula>$B562=""</formula>
    </cfRule>
  </conditionalFormatting>
  <conditionalFormatting sqref="I562">
    <cfRule type="expression" dxfId="11529" priority="11446" stopIfTrue="1">
      <formula>$B562=""</formula>
    </cfRule>
  </conditionalFormatting>
  <conditionalFormatting sqref="I562">
    <cfRule type="expression" dxfId="11528" priority="11445" stopIfTrue="1">
      <formula>$B562=""</formula>
    </cfRule>
  </conditionalFormatting>
  <conditionalFormatting sqref="I562">
    <cfRule type="expression" dxfId="11527" priority="11444" stopIfTrue="1">
      <formula>$B562=""</formula>
    </cfRule>
  </conditionalFormatting>
  <conditionalFormatting sqref="I562">
    <cfRule type="expression" dxfId="11526" priority="11443" stopIfTrue="1">
      <formula>$B562=""</formula>
    </cfRule>
  </conditionalFormatting>
  <conditionalFormatting sqref="I562">
    <cfRule type="expression" dxfId="11525" priority="11442" stopIfTrue="1">
      <formula>$B562=""</formula>
    </cfRule>
  </conditionalFormatting>
  <conditionalFormatting sqref="I562">
    <cfRule type="expression" dxfId="11524" priority="11441" stopIfTrue="1">
      <formula>$B562=""</formula>
    </cfRule>
  </conditionalFormatting>
  <conditionalFormatting sqref="I562">
    <cfRule type="expression" dxfId="11523" priority="11440" stopIfTrue="1">
      <formula>$B562=""</formula>
    </cfRule>
  </conditionalFormatting>
  <conditionalFormatting sqref="I562">
    <cfRule type="expression" dxfId="11522" priority="11439" stopIfTrue="1">
      <formula>$B562=""</formula>
    </cfRule>
  </conditionalFormatting>
  <conditionalFormatting sqref="I562">
    <cfRule type="expression" dxfId="11521" priority="11438" stopIfTrue="1">
      <formula>$B562=""</formula>
    </cfRule>
  </conditionalFormatting>
  <conditionalFormatting sqref="I562">
    <cfRule type="expression" dxfId="11520" priority="11437" stopIfTrue="1">
      <formula>$B562=""</formula>
    </cfRule>
  </conditionalFormatting>
  <conditionalFormatting sqref="I562">
    <cfRule type="expression" dxfId="11519" priority="11436" stopIfTrue="1">
      <formula>$B562=""</formula>
    </cfRule>
  </conditionalFormatting>
  <conditionalFormatting sqref="I562">
    <cfRule type="expression" dxfId="11518" priority="11435" stopIfTrue="1">
      <formula>$B562=""</formula>
    </cfRule>
  </conditionalFormatting>
  <conditionalFormatting sqref="I562">
    <cfRule type="expression" dxfId="11517" priority="11434" stopIfTrue="1">
      <formula>$B562=""</formula>
    </cfRule>
  </conditionalFormatting>
  <conditionalFormatting sqref="I562">
    <cfRule type="expression" dxfId="11516" priority="11433" stopIfTrue="1">
      <formula>$B562=""</formula>
    </cfRule>
  </conditionalFormatting>
  <conditionalFormatting sqref="I562">
    <cfRule type="expression" dxfId="11515" priority="11432" stopIfTrue="1">
      <formula>$B562=""</formula>
    </cfRule>
  </conditionalFormatting>
  <conditionalFormatting sqref="D562:H563">
    <cfRule type="expression" dxfId="11514" priority="11431" stopIfTrue="1">
      <formula>$B562=""</formula>
    </cfRule>
  </conditionalFormatting>
  <conditionalFormatting sqref="I562">
    <cfRule type="expression" dxfId="11513" priority="11430" stopIfTrue="1">
      <formula>$B562=""</formula>
    </cfRule>
  </conditionalFormatting>
  <conditionalFormatting sqref="I562">
    <cfRule type="expression" dxfId="11512" priority="11429" stopIfTrue="1">
      <formula>$B562=""</formula>
    </cfRule>
  </conditionalFormatting>
  <conditionalFormatting sqref="I562">
    <cfRule type="expression" dxfId="11511" priority="11428" stopIfTrue="1">
      <formula>$B562=""</formula>
    </cfRule>
  </conditionalFormatting>
  <conditionalFormatting sqref="J562:M563 K564:K569">
    <cfRule type="expression" dxfId="11510" priority="11427" stopIfTrue="1">
      <formula>$B562=""</formula>
    </cfRule>
  </conditionalFormatting>
  <conditionalFormatting sqref="D562:M563 K564:K569 I563:I567">
    <cfRule type="expression" dxfId="11509" priority="11426" stopIfTrue="1">
      <formula>$B562=""</formula>
    </cfRule>
  </conditionalFormatting>
  <conditionalFormatting sqref="D562:M563 K564:K569 I563:I567">
    <cfRule type="expression" dxfId="11508" priority="11425" stopIfTrue="1">
      <formula>$B562=""</formula>
    </cfRule>
  </conditionalFormatting>
  <conditionalFormatting sqref="I562:I567">
    <cfRule type="expression" dxfId="11507" priority="11424" stopIfTrue="1">
      <formula>$B562=""</formula>
    </cfRule>
  </conditionalFormatting>
  <conditionalFormatting sqref="D562:H563">
    <cfRule type="expression" dxfId="11506" priority="11423" stopIfTrue="1">
      <formula>$B562=""</formula>
    </cfRule>
  </conditionalFormatting>
  <conditionalFormatting sqref="J562:M563 K564:K569">
    <cfRule type="expression" dxfId="11505" priority="11422" stopIfTrue="1">
      <formula>$B562=""</formula>
    </cfRule>
  </conditionalFormatting>
  <conditionalFormatting sqref="J562:M563 K564:K569">
    <cfRule type="expression" dxfId="11504" priority="11421" stopIfTrue="1">
      <formula>$B562=""</formula>
    </cfRule>
  </conditionalFormatting>
  <conditionalFormatting sqref="I562">
    <cfRule type="expression" dxfId="11503" priority="11420" stopIfTrue="1">
      <formula>$B562=""</formula>
    </cfRule>
  </conditionalFormatting>
  <conditionalFormatting sqref="I562">
    <cfRule type="expression" dxfId="11502" priority="11419" stopIfTrue="1">
      <formula>$B562=""</formula>
    </cfRule>
  </conditionalFormatting>
  <conditionalFormatting sqref="I562">
    <cfRule type="expression" dxfId="11501" priority="11418" stopIfTrue="1">
      <formula>$B562=""</formula>
    </cfRule>
  </conditionalFormatting>
  <conditionalFormatting sqref="I562">
    <cfRule type="expression" dxfId="11500" priority="11417" stopIfTrue="1">
      <formula>$B562=""</formula>
    </cfRule>
  </conditionalFormatting>
  <conditionalFormatting sqref="I562">
    <cfRule type="expression" dxfId="11499" priority="11416" stopIfTrue="1">
      <formula>$B562=""</formula>
    </cfRule>
  </conditionalFormatting>
  <conditionalFormatting sqref="I562">
    <cfRule type="expression" dxfId="11498" priority="11415" stopIfTrue="1">
      <formula>$B562=""</formula>
    </cfRule>
  </conditionalFormatting>
  <conditionalFormatting sqref="I562">
    <cfRule type="expression" dxfId="11497" priority="11414" stopIfTrue="1">
      <formula>$B562=""</formula>
    </cfRule>
  </conditionalFormatting>
  <conditionalFormatting sqref="I562">
    <cfRule type="expression" dxfId="11496" priority="11413" stopIfTrue="1">
      <formula>$B562=""</formula>
    </cfRule>
  </conditionalFormatting>
  <conditionalFormatting sqref="I562">
    <cfRule type="expression" dxfId="11495" priority="11412" stopIfTrue="1">
      <formula>$B562=""</formula>
    </cfRule>
  </conditionalFormatting>
  <conditionalFormatting sqref="I562">
    <cfRule type="expression" dxfId="11494" priority="11411" stopIfTrue="1">
      <formula>$B562=""</formula>
    </cfRule>
  </conditionalFormatting>
  <conditionalFormatting sqref="I562">
    <cfRule type="expression" dxfId="11493" priority="11410" stopIfTrue="1">
      <formula>$B562=""</formula>
    </cfRule>
  </conditionalFormatting>
  <conditionalFormatting sqref="I562">
    <cfRule type="expression" dxfId="11492" priority="11409" stopIfTrue="1">
      <formula>$B562=""</formula>
    </cfRule>
  </conditionalFormatting>
  <conditionalFormatting sqref="I562">
    <cfRule type="expression" dxfId="11491" priority="11408" stopIfTrue="1">
      <formula>$B562=""</formula>
    </cfRule>
  </conditionalFormatting>
  <conditionalFormatting sqref="I562">
    <cfRule type="expression" dxfId="11490" priority="11407" stopIfTrue="1">
      <formula>$B562=""</formula>
    </cfRule>
  </conditionalFormatting>
  <conditionalFormatting sqref="I562">
    <cfRule type="expression" dxfId="11489" priority="11406" stopIfTrue="1">
      <formula>$B562=""</formula>
    </cfRule>
  </conditionalFormatting>
  <conditionalFormatting sqref="I562">
    <cfRule type="expression" dxfId="11488" priority="11405" stopIfTrue="1">
      <formula>$B562=""</formula>
    </cfRule>
  </conditionalFormatting>
  <conditionalFormatting sqref="I560:I561">
    <cfRule type="expression" dxfId="11487" priority="11404" stopIfTrue="1">
      <formula>$B560=""</formula>
    </cfRule>
  </conditionalFormatting>
  <conditionalFormatting sqref="K560:K561">
    <cfRule type="expression" dxfId="11486" priority="11403" stopIfTrue="1">
      <formula>$B560=""</formula>
    </cfRule>
  </conditionalFormatting>
  <conditionalFormatting sqref="K560:K561">
    <cfRule type="expression" dxfId="11485" priority="11402" stopIfTrue="1">
      <formula>$B560=""</formula>
    </cfRule>
  </conditionalFormatting>
  <conditionalFormatting sqref="K560:K561">
    <cfRule type="expression" dxfId="11484" priority="11401" stopIfTrue="1">
      <formula>$B560=""</formula>
    </cfRule>
  </conditionalFormatting>
  <conditionalFormatting sqref="K560:K561">
    <cfRule type="expression" dxfId="11483" priority="11400" stopIfTrue="1">
      <formula>$B560=""</formula>
    </cfRule>
  </conditionalFormatting>
  <conditionalFormatting sqref="K560:K561">
    <cfRule type="expression" dxfId="11482" priority="11399" stopIfTrue="1">
      <formula>$B560=""</formula>
    </cfRule>
  </conditionalFormatting>
  <conditionalFormatting sqref="K560:K561">
    <cfRule type="expression" dxfId="11481" priority="11398" stopIfTrue="1">
      <formula>$B560=""</formula>
    </cfRule>
  </conditionalFormatting>
  <conditionalFormatting sqref="K560:K561">
    <cfRule type="expression" dxfId="11480" priority="11397" stopIfTrue="1">
      <formula>$B560=""</formula>
    </cfRule>
  </conditionalFormatting>
  <conditionalFormatting sqref="K560:K561">
    <cfRule type="expression" dxfId="11479" priority="11396" stopIfTrue="1">
      <formula>$B560=""</formula>
    </cfRule>
  </conditionalFormatting>
  <conditionalFormatting sqref="K560:K561">
    <cfRule type="expression" dxfId="11478" priority="11395" stopIfTrue="1">
      <formula>$B560=""</formula>
    </cfRule>
  </conditionalFormatting>
  <conditionalFormatting sqref="K560:K561">
    <cfRule type="expression" dxfId="11477" priority="11394" stopIfTrue="1">
      <formula>$B560=""</formula>
    </cfRule>
  </conditionalFormatting>
  <conditionalFormatting sqref="K560:K561">
    <cfRule type="expression" dxfId="11476" priority="11393" stopIfTrue="1">
      <formula>$B560=""</formula>
    </cfRule>
  </conditionalFormatting>
  <conditionalFormatting sqref="I560:I561 K560:K561">
    <cfRule type="expression" dxfId="11475" priority="11392" stopIfTrue="1">
      <formula>$B560=""</formula>
    </cfRule>
  </conditionalFormatting>
  <conditionalFormatting sqref="I560:I561 K560:K561">
    <cfRule type="expression" dxfId="11474" priority="11391" stopIfTrue="1">
      <formula>$B560=""</formula>
    </cfRule>
  </conditionalFormatting>
  <conditionalFormatting sqref="I560:I561">
    <cfRule type="expression" dxfId="11473" priority="11390" stopIfTrue="1">
      <formula>$B560=""</formula>
    </cfRule>
  </conditionalFormatting>
  <conditionalFormatting sqref="K560:K561">
    <cfRule type="expression" dxfId="11472" priority="11389" stopIfTrue="1">
      <formula>$B560=""</formula>
    </cfRule>
  </conditionalFormatting>
  <conditionalFormatting sqref="K560:K561">
    <cfRule type="expression" dxfId="11471" priority="11388" stopIfTrue="1">
      <formula>$B560=""</formula>
    </cfRule>
  </conditionalFormatting>
  <conditionalFormatting sqref="K560:K561">
    <cfRule type="expression" dxfId="11470" priority="11387" stopIfTrue="1">
      <formula>$B560=""</formula>
    </cfRule>
  </conditionalFormatting>
  <conditionalFormatting sqref="K560:K561">
    <cfRule type="expression" dxfId="11469" priority="11386" stopIfTrue="1">
      <formula>$B560=""</formula>
    </cfRule>
  </conditionalFormatting>
  <conditionalFormatting sqref="I560:I561">
    <cfRule type="expression" dxfId="11468" priority="11385" stopIfTrue="1">
      <formula>$B560=""</formula>
    </cfRule>
  </conditionalFormatting>
  <conditionalFormatting sqref="I560:I561">
    <cfRule type="expression" dxfId="11467" priority="11384" stopIfTrue="1">
      <formula>$B560=""</formula>
    </cfRule>
  </conditionalFormatting>
  <conditionalFormatting sqref="I560:I561">
    <cfRule type="expression" dxfId="11466" priority="11383" stopIfTrue="1">
      <formula>$B560=""</formula>
    </cfRule>
  </conditionalFormatting>
  <conditionalFormatting sqref="I560:I561">
    <cfRule type="expression" dxfId="11465" priority="11382" stopIfTrue="1">
      <formula>$B560=""</formula>
    </cfRule>
  </conditionalFormatting>
  <conditionalFormatting sqref="I560:I561">
    <cfRule type="expression" dxfId="11464" priority="11381" stopIfTrue="1">
      <formula>$B560=""</formula>
    </cfRule>
  </conditionalFormatting>
  <conditionalFormatting sqref="I560:I561">
    <cfRule type="expression" dxfId="11463" priority="11380" stopIfTrue="1">
      <formula>$B560=""</formula>
    </cfRule>
  </conditionalFormatting>
  <conditionalFormatting sqref="I560:I561">
    <cfRule type="expression" dxfId="11462" priority="11379" stopIfTrue="1">
      <formula>$B560=""</formula>
    </cfRule>
  </conditionalFormatting>
  <conditionalFormatting sqref="I560:I561">
    <cfRule type="expression" dxfId="11461" priority="11378" stopIfTrue="1">
      <formula>$B560=""</formula>
    </cfRule>
  </conditionalFormatting>
  <conditionalFormatting sqref="I560:I561">
    <cfRule type="expression" dxfId="11460" priority="11377" stopIfTrue="1">
      <formula>$B560=""</formula>
    </cfRule>
  </conditionalFormatting>
  <conditionalFormatting sqref="I560:I561">
    <cfRule type="expression" dxfId="11459" priority="11376" stopIfTrue="1">
      <formula>$B560=""</formula>
    </cfRule>
  </conditionalFormatting>
  <conditionalFormatting sqref="I560:I561">
    <cfRule type="expression" dxfId="11458" priority="11375" stopIfTrue="1">
      <formula>$B560=""</formula>
    </cfRule>
  </conditionalFormatting>
  <conditionalFormatting sqref="I560:I561">
    <cfRule type="expression" dxfId="11457" priority="11374" stopIfTrue="1">
      <formula>$B560=""</formula>
    </cfRule>
  </conditionalFormatting>
  <conditionalFormatting sqref="I560:I561">
    <cfRule type="expression" dxfId="11456" priority="11373" stopIfTrue="1">
      <formula>$B560=""</formula>
    </cfRule>
  </conditionalFormatting>
  <conditionalFormatting sqref="I560:I561">
    <cfRule type="expression" dxfId="11455" priority="11372" stopIfTrue="1">
      <formula>$B560=""</formula>
    </cfRule>
  </conditionalFormatting>
  <conditionalFormatting sqref="I560:I561">
    <cfRule type="expression" dxfId="11454" priority="11371" stopIfTrue="1">
      <formula>$B560=""</formula>
    </cfRule>
  </conditionalFormatting>
  <conditionalFormatting sqref="I560:I561">
    <cfRule type="expression" dxfId="11453" priority="11370" stopIfTrue="1">
      <formula>$B560=""</formula>
    </cfRule>
  </conditionalFormatting>
  <conditionalFormatting sqref="I560:I561">
    <cfRule type="expression" dxfId="11452" priority="11369" stopIfTrue="1">
      <formula>$B560=""</formula>
    </cfRule>
  </conditionalFormatting>
  <conditionalFormatting sqref="I560:I561">
    <cfRule type="expression" dxfId="11451" priority="11368" stopIfTrue="1">
      <formula>$B560=""</formula>
    </cfRule>
  </conditionalFormatting>
  <conditionalFormatting sqref="I560:I561">
    <cfRule type="expression" dxfId="11450" priority="11367" stopIfTrue="1">
      <formula>$B560=""</formula>
    </cfRule>
  </conditionalFormatting>
  <conditionalFormatting sqref="D560:H561">
    <cfRule type="expression" dxfId="11449" priority="11366" stopIfTrue="1">
      <formula>$B560=""</formula>
    </cfRule>
  </conditionalFormatting>
  <conditionalFormatting sqref="I560:I561">
    <cfRule type="expression" dxfId="11448" priority="11365" stopIfTrue="1">
      <formula>$B560=""</formula>
    </cfRule>
  </conditionalFormatting>
  <conditionalFormatting sqref="I560:I561">
    <cfRule type="expression" dxfId="11447" priority="11364" stopIfTrue="1">
      <formula>$B560=""</formula>
    </cfRule>
  </conditionalFormatting>
  <conditionalFormatting sqref="I560:I561">
    <cfRule type="expression" dxfId="11446" priority="11363" stopIfTrue="1">
      <formula>$B560=""</formula>
    </cfRule>
  </conditionalFormatting>
  <conditionalFormatting sqref="J560:M561">
    <cfRule type="expression" dxfId="11445" priority="11362" stopIfTrue="1">
      <formula>$B560=""</formula>
    </cfRule>
  </conditionalFormatting>
  <conditionalFormatting sqref="D560:M561">
    <cfRule type="expression" dxfId="11444" priority="11361" stopIfTrue="1">
      <formula>$B560=""</formula>
    </cfRule>
  </conditionalFormatting>
  <conditionalFormatting sqref="D560:M561">
    <cfRule type="expression" dxfId="11443" priority="11360" stopIfTrue="1">
      <formula>$B560=""</formula>
    </cfRule>
  </conditionalFormatting>
  <conditionalFormatting sqref="I560:I561">
    <cfRule type="expression" dxfId="11442" priority="11359" stopIfTrue="1">
      <formula>$B560=""</formula>
    </cfRule>
  </conditionalFormatting>
  <conditionalFormatting sqref="D560:H561">
    <cfRule type="expression" dxfId="11441" priority="11358" stopIfTrue="1">
      <formula>$B560=""</formula>
    </cfRule>
  </conditionalFormatting>
  <conditionalFormatting sqref="J560:M561">
    <cfRule type="expression" dxfId="11440" priority="11357" stopIfTrue="1">
      <formula>$B560=""</formula>
    </cfRule>
  </conditionalFormatting>
  <conditionalFormatting sqref="J560:M560">
    <cfRule type="expression" dxfId="11439" priority="11356" stopIfTrue="1">
      <formula>$B560=""</formula>
    </cfRule>
  </conditionalFormatting>
  <conditionalFormatting sqref="I561">
    <cfRule type="expression" dxfId="11438" priority="11355" stopIfTrue="1">
      <formula>$B561=""</formula>
    </cfRule>
  </conditionalFormatting>
  <conditionalFormatting sqref="I561">
    <cfRule type="expression" dxfId="11437" priority="11354" stopIfTrue="1">
      <formula>$B561=""</formula>
    </cfRule>
  </conditionalFormatting>
  <conditionalFormatting sqref="I561">
    <cfRule type="expression" dxfId="11436" priority="11353" stopIfTrue="1">
      <formula>$B561=""</formula>
    </cfRule>
  </conditionalFormatting>
  <conditionalFormatting sqref="D561:H561">
    <cfRule type="expression" dxfId="11435" priority="11352" stopIfTrue="1">
      <formula>$B561=""</formula>
    </cfRule>
  </conditionalFormatting>
  <conditionalFormatting sqref="J561:M561">
    <cfRule type="expression" dxfId="11434" priority="11351" stopIfTrue="1">
      <formula>$B561=""</formula>
    </cfRule>
  </conditionalFormatting>
  <conditionalFormatting sqref="I561">
    <cfRule type="expression" dxfId="11433" priority="11350" stopIfTrue="1">
      <formula>$B561=""</formula>
    </cfRule>
  </conditionalFormatting>
  <conditionalFormatting sqref="I561">
    <cfRule type="expression" dxfId="11432" priority="11349" stopIfTrue="1">
      <formula>$B561=""</formula>
    </cfRule>
  </conditionalFormatting>
  <conditionalFormatting sqref="I560:I561">
    <cfRule type="expression" dxfId="11431" priority="11348" stopIfTrue="1">
      <formula>$B560=""</formula>
    </cfRule>
  </conditionalFormatting>
  <conditionalFormatting sqref="I560:I561">
    <cfRule type="expression" dxfId="11430" priority="11347" stopIfTrue="1">
      <formula>$B560=""</formula>
    </cfRule>
  </conditionalFormatting>
  <conditionalFormatting sqref="I560:I561">
    <cfRule type="expression" dxfId="11429" priority="11346" stopIfTrue="1">
      <formula>$B560=""</formula>
    </cfRule>
  </conditionalFormatting>
  <conditionalFormatting sqref="I560:I561">
    <cfRule type="expression" dxfId="11428" priority="11345" stopIfTrue="1">
      <formula>$B560=""</formula>
    </cfRule>
  </conditionalFormatting>
  <conditionalFormatting sqref="I560:I561">
    <cfRule type="expression" dxfId="11427" priority="11344" stopIfTrue="1">
      <formula>$B560=""</formula>
    </cfRule>
  </conditionalFormatting>
  <conditionalFormatting sqref="I560:I561">
    <cfRule type="expression" dxfId="11426" priority="11343" stopIfTrue="1">
      <formula>$B560=""</formula>
    </cfRule>
  </conditionalFormatting>
  <conditionalFormatting sqref="I560:I561">
    <cfRule type="expression" dxfId="11425" priority="11342" stopIfTrue="1">
      <formula>$B560=""</formula>
    </cfRule>
  </conditionalFormatting>
  <conditionalFormatting sqref="I560:I561">
    <cfRule type="expression" dxfId="11424" priority="11341" stopIfTrue="1">
      <formula>$B560=""</formula>
    </cfRule>
  </conditionalFormatting>
  <conditionalFormatting sqref="I560:I561">
    <cfRule type="expression" dxfId="11423" priority="11340" stopIfTrue="1">
      <formula>$B560=""</formula>
    </cfRule>
  </conditionalFormatting>
  <conditionalFormatting sqref="I560:I561">
    <cfRule type="expression" dxfId="11422" priority="11339" stopIfTrue="1">
      <formula>$B560=""</formula>
    </cfRule>
  </conditionalFormatting>
  <conditionalFormatting sqref="I560:I561">
    <cfRule type="expression" dxfId="11421" priority="11338" stopIfTrue="1">
      <formula>$B560=""</formula>
    </cfRule>
  </conditionalFormatting>
  <conditionalFormatting sqref="I560:I561">
    <cfRule type="expression" dxfId="11420" priority="11337" stopIfTrue="1">
      <formula>$B560=""</formula>
    </cfRule>
  </conditionalFormatting>
  <conditionalFormatting sqref="I560:I561">
    <cfRule type="expression" dxfId="11419" priority="11336" stopIfTrue="1">
      <formula>$B560=""</formula>
    </cfRule>
  </conditionalFormatting>
  <conditionalFormatting sqref="I562:I567">
    <cfRule type="expression" dxfId="11418" priority="11335" stopIfTrue="1">
      <formula>$B562=""</formula>
    </cfRule>
  </conditionalFormatting>
  <conditionalFormatting sqref="K562:K569">
    <cfRule type="expression" dxfId="11417" priority="11334" stopIfTrue="1">
      <formula>$B562=""</formula>
    </cfRule>
  </conditionalFormatting>
  <conditionalFormatting sqref="K562:K569">
    <cfRule type="expression" dxfId="11416" priority="11333" stopIfTrue="1">
      <formula>$B562=""</formula>
    </cfRule>
  </conditionalFormatting>
  <conditionalFormatting sqref="K562:K569">
    <cfRule type="expression" dxfId="11415" priority="11332" stopIfTrue="1">
      <formula>$B562=""</formula>
    </cfRule>
  </conditionalFormatting>
  <conditionalFormatting sqref="K562:K569">
    <cfRule type="expression" dxfId="11414" priority="11331" stopIfTrue="1">
      <formula>$B562=""</formula>
    </cfRule>
  </conditionalFormatting>
  <conditionalFormatting sqref="K562:K569">
    <cfRule type="expression" dxfId="11413" priority="11330" stopIfTrue="1">
      <formula>$B562=""</formula>
    </cfRule>
  </conditionalFormatting>
  <conditionalFormatting sqref="K562:K569">
    <cfRule type="expression" dxfId="11412" priority="11329" stopIfTrue="1">
      <formula>$B562=""</formula>
    </cfRule>
  </conditionalFormatting>
  <conditionalFormatting sqref="K562:K569">
    <cfRule type="expression" dxfId="11411" priority="11328" stopIfTrue="1">
      <formula>$B562=""</formula>
    </cfRule>
  </conditionalFormatting>
  <conditionalFormatting sqref="K562:K569">
    <cfRule type="expression" dxfId="11410" priority="11327" stopIfTrue="1">
      <formula>$B562=""</formula>
    </cfRule>
  </conditionalFormatting>
  <conditionalFormatting sqref="K562:K569">
    <cfRule type="expression" dxfId="11409" priority="11326" stopIfTrue="1">
      <formula>$B562=""</formula>
    </cfRule>
  </conditionalFormatting>
  <conditionalFormatting sqref="K562:K569">
    <cfRule type="expression" dxfId="11408" priority="11325" stopIfTrue="1">
      <formula>$B562=""</formula>
    </cfRule>
  </conditionalFormatting>
  <conditionalFormatting sqref="K562:K569">
    <cfRule type="expression" dxfId="11407" priority="11324" stopIfTrue="1">
      <formula>$B562=""</formula>
    </cfRule>
  </conditionalFormatting>
  <conditionalFormatting sqref="K562:K569 I562:I567">
    <cfRule type="expression" dxfId="11406" priority="11323" stopIfTrue="1">
      <formula>$B562=""</formula>
    </cfRule>
  </conditionalFormatting>
  <conditionalFormatting sqref="K562:K569 I562:I567">
    <cfRule type="expression" dxfId="11405" priority="11322" stopIfTrue="1">
      <formula>$B562=""</formula>
    </cfRule>
  </conditionalFormatting>
  <conditionalFormatting sqref="I562:I567">
    <cfRule type="expression" dxfId="11404" priority="11321" stopIfTrue="1">
      <formula>$B562=""</formula>
    </cfRule>
  </conditionalFormatting>
  <conditionalFormatting sqref="K562:K569">
    <cfRule type="expression" dxfId="11403" priority="11320" stopIfTrue="1">
      <formula>$B562=""</formula>
    </cfRule>
  </conditionalFormatting>
  <conditionalFormatting sqref="K562:K569">
    <cfRule type="expression" dxfId="11402" priority="11319" stopIfTrue="1">
      <formula>$B562=""</formula>
    </cfRule>
  </conditionalFormatting>
  <conditionalFormatting sqref="K562:K569">
    <cfRule type="expression" dxfId="11401" priority="11318" stopIfTrue="1">
      <formula>$B562=""</formula>
    </cfRule>
  </conditionalFormatting>
  <conditionalFormatting sqref="K562:K569">
    <cfRule type="expression" dxfId="11400" priority="11317" stopIfTrue="1">
      <formula>$B562=""</formula>
    </cfRule>
  </conditionalFormatting>
  <conditionalFormatting sqref="I562:I567">
    <cfRule type="expression" dxfId="11399" priority="11316" stopIfTrue="1">
      <formula>$B562=""</formula>
    </cfRule>
  </conditionalFormatting>
  <conditionalFormatting sqref="I562:I567">
    <cfRule type="expression" dxfId="11398" priority="11315" stopIfTrue="1">
      <formula>$B562=""</formula>
    </cfRule>
  </conditionalFormatting>
  <conditionalFormatting sqref="I562:I567">
    <cfRule type="expression" dxfId="11397" priority="11314" stopIfTrue="1">
      <formula>$B562=""</formula>
    </cfRule>
  </conditionalFormatting>
  <conditionalFormatting sqref="I562:I567">
    <cfRule type="expression" dxfId="11396" priority="11313" stopIfTrue="1">
      <formula>$B562=""</formula>
    </cfRule>
  </conditionalFormatting>
  <conditionalFormatting sqref="I562:I567">
    <cfRule type="expression" dxfId="11395" priority="11312" stopIfTrue="1">
      <formula>$B562=""</formula>
    </cfRule>
  </conditionalFormatting>
  <conditionalFormatting sqref="I562:I567">
    <cfRule type="expression" dxfId="11394" priority="11311" stopIfTrue="1">
      <formula>$B562=""</formula>
    </cfRule>
  </conditionalFormatting>
  <conditionalFormatting sqref="I562:I567">
    <cfRule type="expression" dxfId="11393" priority="11310" stopIfTrue="1">
      <formula>$B562=""</formula>
    </cfRule>
  </conditionalFormatting>
  <conditionalFormatting sqref="I562:I567">
    <cfRule type="expression" dxfId="11392" priority="11309" stopIfTrue="1">
      <formula>$B562=""</formula>
    </cfRule>
  </conditionalFormatting>
  <conditionalFormatting sqref="I562:I567">
    <cfRule type="expression" dxfId="11391" priority="11308" stopIfTrue="1">
      <formula>$B562=""</formula>
    </cfRule>
  </conditionalFormatting>
  <conditionalFormatting sqref="I562:I567">
    <cfRule type="expression" dxfId="11390" priority="11307" stopIfTrue="1">
      <formula>$B562=""</formula>
    </cfRule>
  </conditionalFormatting>
  <conditionalFormatting sqref="I562:I567">
    <cfRule type="expression" dxfId="11389" priority="11306" stopIfTrue="1">
      <formula>$B562=""</formula>
    </cfRule>
  </conditionalFormatting>
  <conditionalFormatting sqref="I562:I567">
    <cfRule type="expression" dxfId="11388" priority="11305" stopIfTrue="1">
      <formula>$B562=""</formula>
    </cfRule>
  </conditionalFormatting>
  <conditionalFormatting sqref="I562:I567">
    <cfRule type="expression" dxfId="11387" priority="11304" stopIfTrue="1">
      <formula>$B562=""</formula>
    </cfRule>
  </conditionalFormatting>
  <conditionalFormatting sqref="I562:I567">
    <cfRule type="expression" dxfId="11386" priority="11303" stopIfTrue="1">
      <formula>$B562=""</formula>
    </cfRule>
  </conditionalFormatting>
  <conditionalFormatting sqref="I562:I567">
    <cfRule type="expression" dxfId="11385" priority="11302" stopIfTrue="1">
      <formula>$B562=""</formula>
    </cfRule>
  </conditionalFormatting>
  <conditionalFormatting sqref="I562:I567">
    <cfRule type="expression" dxfId="11384" priority="11301" stopIfTrue="1">
      <formula>$B562=""</formula>
    </cfRule>
  </conditionalFormatting>
  <conditionalFormatting sqref="I562:I567">
    <cfRule type="expression" dxfId="11383" priority="11300" stopIfTrue="1">
      <formula>$B562=""</formula>
    </cfRule>
  </conditionalFormatting>
  <conditionalFormatting sqref="I562:I567">
    <cfRule type="expression" dxfId="11382" priority="11299" stopIfTrue="1">
      <formula>$B562=""</formula>
    </cfRule>
  </conditionalFormatting>
  <conditionalFormatting sqref="I562:I567">
    <cfRule type="expression" dxfId="11381" priority="11298" stopIfTrue="1">
      <formula>$B562=""</formula>
    </cfRule>
  </conditionalFormatting>
  <conditionalFormatting sqref="D562:H563">
    <cfRule type="expression" dxfId="11380" priority="11297" stopIfTrue="1">
      <formula>$B562=""</formula>
    </cfRule>
  </conditionalFormatting>
  <conditionalFormatting sqref="I562:I567">
    <cfRule type="expression" dxfId="11379" priority="11296" stopIfTrue="1">
      <formula>$B562=""</formula>
    </cfRule>
  </conditionalFormatting>
  <conditionalFormatting sqref="I562:I567">
    <cfRule type="expression" dxfId="11378" priority="11295" stopIfTrue="1">
      <formula>$B562=""</formula>
    </cfRule>
  </conditionalFormatting>
  <conditionalFormatting sqref="I562:I567">
    <cfRule type="expression" dxfId="11377" priority="11294" stopIfTrue="1">
      <formula>$B562=""</formula>
    </cfRule>
  </conditionalFormatting>
  <conditionalFormatting sqref="J562:M563 K564:K569">
    <cfRule type="expression" dxfId="11376" priority="11293" stopIfTrue="1">
      <formula>$B562=""</formula>
    </cfRule>
  </conditionalFormatting>
  <conditionalFormatting sqref="D562:M563 K564:K569 I563:I567">
    <cfRule type="expression" dxfId="11375" priority="11292" stopIfTrue="1">
      <formula>$B562=""</formula>
    </cfRule>
  </conditionalFormatting>
  <conditionalFormatting sqref="D562:M563 K564:K569 I563:I567">
    <cfRule type="expression" dxfId="11374" priority="11291" stopIfTrue="1">
      <formula>$B562=""</formula>
    </cfRule>
  </conditionalFormatting>
  <conditionalFormatting sqref="I562:I567">
    <cfRule type="expression" dxfId="11373" priority="11290" stopIfTrue="1">
      <formula>$B562=""</formula>
    </cfRule>
  </conditionalFormatting>
  <conditionalFormatting sqref="D562:H563">
    <cfRule type="expression" dxfId="11372" priority="11289" stopIfTrue="1">
      <formula>$B562=""</formula>
    </cfRule>
  </conditionalFormatting>
  <conditionalFormatting sqref="J562:M563 K564:K569">
    <cfRule type="expression" dxfId="11371" priority="11288" stopIfTrue="1">
      <formula>$B562=""</formula>
    </cfRule>
  </conditionalFormatting>
  <conditionalFormatting sqref="J562:M562">
    <cfRule type="expression" dxfId="11370" priority="11287" stopIfTrue="1">
      <formula>$B562=""</formula>
    </cfRule>
  </conditionalFormatting>
  <conditionalFormatting sqref="I563">
    <cfRule type="expression" dxfId="11369" priority="11286" stopIfTrue="1">
      <formula>$B563=""</formula>
    </cfRule>
  </conditionalFormatting>
  <conditionalFormatting sqref="I563">
    <cfRule type="expression" dxfId="11368" priority="11285" stopIfTrue="1">
      <formula>$B563=""</formula>
    </cfRule>
  </conditionalFormatting>
  <conditionalFormatting sqref="I563">
    <cfRule type="expression" dxfId="11367" priority="11284" stopIfTrue="1">
      <formula>$B563=""</formula>
    </cfRule>
  </conditionalFormatting>
  <conditionalFormatting sqref="D563:H563">
    <cfRule type="expression" dxfId="11366" priority="11283" stopIfTrue="1">
      <formula>$B563=""</formula>
    </cfRule>
  </conditionalFormatting>
  <conditionalFormatting sqref="J563:M563 K564:K569">
    <cfRule type="expression" dxfId="11365" priority="11282" stopIfTrue="1">
      <formula>$B563=""</formula>
    </cfRule>
  </conditionalFormatting>
  <conditionalFormatting sqref="I563">
    <cfRule type="expression" dxfId="11364" priority="11281" stopIfTrue="1">
      <formula>$B563=""</formula>
    </cfRule>
  </conditionalFormatting>
  <conditionalFormatting sqref="I563">
    <cfRule type="expression" dxfId="11363" priority="11280" stopIfTrue="1">
      <formula>$B563=""</formula>
    </cfRule>
  </conditionalFormatting>
  <conditionalFormatting sqref="I562:I567">
    <cfRule type="expression" dxfId="11362" priority="11279" stopIfTrue="1">
      <formula>$B562=""</formula>
    </cfRule>
  </conditionalFormatting>
  <conditionalFormatting sqref="I562:I567">
    <cfRule type="expression" dxfId="11361" priority="11278" stopIfTrue="1">
      <formula>$B562=""</formula>
    </cfRule>
  </conditionalFormatting>
  <conditionalFormatting sqref="I562:I567">
    <cfRule type="expression" dxfId="11360" priority="11277" stopIfTrue="1">
      <formula>$B562=""</formula>
    </cfRule>
  </conditionalFormatting>
  <conditionalFormatting sqref="I562:I567">
    <cfRule type="expression" dxfId="11359" priority="11276" stopIfTrue="1">
      <formula>$B562=""</formula>
    </cfRule>
  </conditionalFormatting>
  <conditionalFormatting sqref="I562:I567">
    <cfRule type="expression" dxfId="11358" priority="11275" stopIfTrue="1">
      <formula>$B562=""</formula>
    </cfRule>
  </conditionalFormatting>
  <conditionalFormatting sqref="I562:I567">
    <cfRule type="expression" dxfId="11357" priority="11274" stopIfTrue="1">
      <formula>$B562=""</formula>
    </cfRule>
  </conditionalFormatting>
  <conditionalFormatting sqref="I562:I567">
    <cfRule type="expression" dxfId="11356" priority="11273" stopIfTrue="1">
      <formula>$B562=""</formula>
    </cfRule>
  </conditionalFormatting>
  <conditionalFormatting sqref="I562:I567">
    <cfRule type="expression" dxfId="11355" priority="11272" stopIfTrue="1">
      <formula>$B562=""</formula>
    </cfRule>
  </conditionalFormatting>
  <conditionalFormatting sqref="I562:I567">
    <cfRule type="expression" dxfId="11354" priority="11271" stopIfTrue="1">
      <formula>$B562=""</formula>
    </cfRule>
  </conditionalFormatting>
  <conditionalFormatting sqref="I562:I567">
    <cfRule type="expression" dxfId="11353" priority="11270" stopIfTrue="1">
      <formula>$B562=""</formula>
    </cfRule>
  </conditionalFormatting>
  <conditionalFormatting sqref="I562:I567">
    <cfRule type="expression" dxfId="11352" priority="11269" stopIfTrue="1">
      <formula>$B562=""</formula>
    </cfRule>
  </conditionalFormatting>
  <conditionalFormatting sqref="I562:I567">
    <cfRule type="expression" dxfId="11351" priority="11268" stopIfTrue="1">
      <formula>$B562=""</formula>
    </cfRule>
  </conditionalFormatting>
  <conditionalFormatting sqref="I562:I567">
    <cfRule type="expression" dxfId="11350" priority="11267" stopIfTrue="1">
      <formula>$B562=""</formula>
    </cfRule>
  </conditionalFormatting>
  <conditionalFormatting sqref="I540:I569">
    <cfRule type="expression" dxfId="11349" priority="11266" stopIfTrue="1">
      <formula>$B540=""</formula>
    </cfRule>
  </conditionalFormatting>
  <conditionalFormatting sqref="I540:I569">
    <cfRule type="expression" dxfId="11348" priority="11265" stopIfTrue="1">
      <formula>$B540=""</formula>
    </cfRule>
  </conditionalFormatting>
  <conditionalFormatting sqref="I540:I569">
    <cfRule type="expression" dxfId="11347" priority="11264" stopIfTrue="1">
      <formula>$B540=""</formula>
    </cfRule>
  </conditionalFormatting>
  <conditionalFormatting sqref="I540:I569">
    <cfRule type="expression" dxfId="11346" priority="11263" stopIfTrue="1">
      <formula>$B540=""</formula>
    </cfRule>
  </conditionalFormatting>
  <conditionalFormatting sqref="I540:I569">
    <cfRule type="expression" dxfId="11345" priority="11262" stopIfTrue="1">
      <formula>$B540=""</formula>
    </cfRule>
  </conditionalFormatting>
  <conditionalFormatting sqref="I540:I569">
    <cfRule type="expression" dxfId="11344" priority="11261" stopIfTrue="1">
      <formula>$B540=""</formula>
    </cfRule>
  </conditionalFormatting>
  <conditionalFormatting sqref="I540:I569">
    <cfRule type="expression" dxfId="11343" priority="11260" stopIfTrue="1">
      <formula>$B540=""</formula>
    </cfRule>
  </conditionalFormatting>
  <conditionalFormatting sqref="I540:I569">
    <cfRule type="expression" dxfId="11342" priority="11259" stopIfTrue="1">
      <formula>$B540=""</formula>
    </cfRule>
  </conditionalFormatting>
  <conditionalFormatting sqref="I540:I569">
    <cfRule type="expression" dxfId="11341" priority="11258" stopIfTrue="1">
      <formula>$B540=""</formula>
    </cfRule>
  </conditionalFormatting>
  <conditionalFormatting sqref="I540:I569">
    <cfRule type="expression" dxfId="11340" priority="11257" stopIfTrue="1">
      <formula>$B540=""</formula>
    </cfRule>
  </conditionalFormatting>
  <conditionalFormatting sqref="I540:I569">
    <cfRule type="expression" dxfId="11339" priority="11256" stopIfTrue="1">
      <formula>$B540=""</formula>
    </cfRule>
  </conditionalFormatting>
  <conditionalFormatting sqref="I540:I569">
    <cfRule type="expression" dxfId="11338" priority="11255" stopIfTrue="1">
      <formula>$B540=""</formula>
    </cfRule>
  </conditionalFormatting>
  <conditionalFormatting sqref="I540:I569">
    <cfRule type="expression" dxfId="11337" priority="11254" stopIfTrue="1">
      <formula>$B540=""</formula>
    </cfRule>
  </conditionalFormatting>
  <conditionalFormatting sqref="I540:I569">
    <cfRule type="expression" dxfId="11336" priority="11253" stopIfTrue="1">
      <formula>$B540=""</formula>
    </cfRule>
  </conditionalFormatting>
  <conditionalFormatting sqref="I540:I569">
    <cfRule type="expression" dxfId="11335" priority="11252" stopIfTrue="1">
      <formula>$B540=""</formula>
    </cfRule>
  </conditionalFormatting>
  <conditionalFormatting sqref="I540:I569">
    <cfRule type="expression" dxfId="11334" priority="11251" stopIfTrue="1">
      <formula>$B540=""</formula>
    </cfRule>
  </conditionalFormatting>
  <conditionalFormatting sqref="I540:I569">
    <cfRule type="expression" dxfId="11333" priority="11250" stopIfTrue="1">
      <formula>$B540=""</formula>
    </cfRule>
  </conditionalFormatting>
  <conditionalFormatting sqref="I540:I569">
    <cfRule type="expression" dxfId="11332" priority="11249" stopIfTrue="1">
      <formula>$B540=""</formula>
    </cfRule>
  </conditionalFormatting>
  <conditionalFormatting sqref="I540:I569">
    <cfRule type="expression" dxfId="11331" priority="11248" stopIfTrue="1">
      <formula>$B540=""</formula>
    </cfRule>
  </conditionalFormatting>
  <conditionalFormatting sqref="I540:I569">
    <cfRule type="expression" dxfId="11330" priority="11247" stopIfTrue="1">
      <formula>$B540=""</formula>
    </cfRule>
  </conditionalFormatting>
  <conditionalFormatting sqref="I540:I569">
    <cfRule type="expression" dxfId="11329" priority="11246" stopIfTrue="1">
      <formula>$B540=""</formula>
    </cfRule>
  </conditionalFormatting>
  <conditionalFormatting sqref="I540:I569">
    <cfRule type="expression" dxfId="11328" priority="11245" stopIfTrue="1">
      <formula>$B540=""</formula>
    </cfRule>
  </conditionalFormatting>
  <conditionalFormatting sqref="I540:I569">
    <cfRule type="expression" dxfId="11327" priority="11244" stopIfTrue="1">
      <formula>$B540=""</formula>
    </cfRule>
  </conditionalFormatting>
  <conditionalFormatting sqref="I540:I569">
    <cfRule type="expression" dxfId="11326" priority="11243" stopIfTrue="1">
      <formula>$B540=""</formula>
    </cfRule>
  </conditionalFormatting>
  <conditionalFormatting sqref="I540:I569">
    <cfRule type="expression" dxfId="11325" priority="11242" stopIfTrue="1">
      <formula>$B540=""</formula>
    </cfRule>
  </conditionalFormatting>
  <conditionalFormatting sqref="I540:I569">
    <cfRule type="expression" dxfId="11324" priority="11241" stopIfTrue="1">
      <formula>$B540=""</formula>
    </cfRule>
  </conditionalFormatting>
  <conditionalFormatting sqref="I540:I569">
    <cfRule type="expression" dxfId="11323" priority="11240" stopIfTrue="1">
      <formula>$B540=""</formula>
    </cfRule>
  </conditionalFormatting>
  <conditionalFormatting sqref="I540:I569">
    <cfRule type="expression" dxfId="11322" priority="11239" stopIfTrue="1">
      <formula>$B540=""</formula>
    </cfRule>
  </conditionalFormatting>
  <conditionalFormatting sqref="I540:I569">
    <cfRule type="expression" dxfId="11321" priority="11238" stopIfTrue="1">
      <formula>$B540=""</formula>
    </cfRule>
  </conditionalFormatting>
  <conditionalFormatting sqref="I540:I569">
    <cfRule type="expression" dxfId="11320" priority="11237" stopIfTrue="1">
      <formula>$B540=""</formula>
    </cfRule>
  </conditionalFormatting>
  <conditionalFormatting sqref="I540:I569">
    <cfRule type="expression" dxfId="11319" priority="11236" stopIfTrue="1">
      <formula>$B540=""</formula>
    </cfRule>
  </conditionalFormatting>
  <conditionalFormatting sqref="I540:I569">
    <cfRule type="expression" dxfId="11318" priority="11235" stopIfTrue="1">
      <formula>$B540=""</formula>
    </cfRule>
  </conditionalFormatting>
  <conditionalFormatting sqref="I540:I569">
    <cfRule type="expression" dxfId="11317" priority="11234" stopIfTrue="1">
      <formula>$B540=""</formula>
    </cfRule>
  </conditionalFormatting>
  <conditionalFormatting sqref="I540:I569">
    <cfRule type="expression" dxfId="11316" priority="11233" stopIfTrue="1">
      <formula>$B540=""</formula>
    </cfRule>
  </conditionalFormatting>
  <conditionalFormatting sqref="I540:I569">
    <cfRule type="expression" dxfId="11315" priority="11232" stopIfTrue="1">
      <formula>$B540=""</formula>
    </cfRule>
  </conditionalFormatting>
  <conditionalFormatting sqref="I540:I569">
    <cfRule type="expression" dxfId="11314" priority="11231" stopIfTrue="1">
      <formula>$B540=""</formula>
    </cfRule>
  </conditionalFormatting>
  <conditionalFormatting sqref="I540:I569">
    <cfRule type="expression" dxfId="11313" priority="11230" stopIfTrue="1">
      <formula>$B540=""</formula>
    </cfRule>
  </conditionalFormatting>
  <conditionalFormatting sqref="I540:I569">
    <cfRule type="expression" dxfId="11312" priority="11229" stopIfTrue="1">
      <formula>$B540=""</formula>
    </cfRule>
  </conditionalFormatting>
  <conditionalFormatting sqref="I540:I569">
    <cfRule type="expression" dxfId="11311" priority="11228" stopIfTrue="1">
      <formula>$B540=""</formula>
    </cfRule>
  </conditionalFormatting>
  <conditionalFormatting sqref="I540:I569">
    <cfRule type="expression" dxfId="11310" priority="11227" stopIfTrue="1">
      <formula>$B540=""</formula>
    </cfRule>
  </conditionalFormatting>
  <conditionalFormatting sqref="I540:I569">
    <cfRule type="expression" dxfId="11309" priority="11226" stopIfTrue="1">
      <formula>$B540=""</formula>
    </cfRule>
  </conditionalFormatting>
  <conditionalFormatting sqref="I540:I569">
    <cfRule type="expression" dxfId="11308" priority="11225" stopIfTrue="1">
      <formula>$B540=""</formula>
    </cfRule>
  </conditionalFormatting>
  <conditionalFormatting sqref="I540:I569">
    <cfRule type="expression" dxfId="11307" priority="11224" stopIfTrue="1">
      <formula>$B540=""</formula>
    </cfRule>
  </conditionalFormatting>
  <conditionalFormatting sqref="I540:I569">
    <cfRule type="expression" dxfId="11306" priority="11223" stopIfTrue="1">
      <formula>$B540=""</formula>
    </cfRule>
  </conditionalFormatting>
  <conditionalFormatting sqref="I540:I569">
    <cfRule type="expression" dxfId="11305" priority="11222" stopIfTrue="1">
      <formula>$B540=""</formula>
    </cfRule>
  </conditionalFormatting>
  <conditionalFormatting sqref="I540:I569">
    <cfRule type="expression" dxfId="11304" priority="11221" stopIfTrue="1">
      <formula>$B540=""</formula>
    </cfRule>
  </conditionalFormatting>
  <conditionalFormatting sqref="I540:I569">
    <cfRule type="expression" dxfId="11303" priority="11220" stopIfTrue="1">
      <formula>$B540=""</formula>
    </cfRule>
  </conditionalFormatting>
  <conditionalFormatting sqref="I540:I569">
    <cfRule type="expression" dxfId="11302" priority="11219" stopIfTrue="1">
      <formula>$B540=""</formula>
    </cfRule>
  </conditionalFormatting>
  <conditionalFormatting sqref="I540:I569">
    <cfRule type="expression" dxfId="11301" priority="11218" stopIfTrue="1">
      <formula>$B540=""</formula>
    </cfRule>
  </conditionalFormatting>
  <conditionalFormatting sqref="I540:I569">
    <cfRule type="expression" dxfId="11300" priority="11217" stopIfTrue="1">
      <formula>$B540=""</formula>
    </cfRule>
  </conditionalFormatting>
  <conditionalFormatting sqref="I540:I569">
    <cfRule type="expression" dxfId="11299" priority="11216" stopIfTrue="1">
      <formula>$B540=""</formula>
    </cfRule>
  </conditionalFormatting>
  <conditionalFormatting sqref="I540:I569">
    <cfRule type="expression" dxfId="11298" priority="11215" stopIfTrue="1">
      <formula>$B540=""</formula>
    </cfRule>
  </conditionalFormatting>
  <conditionalFormatting sqref="I540:I569">
    <cfRule type="expression" dxfId="11297" priority="11214" stopIfTrue="1">
      <formula>$B540=""</formula>
    </cfRule>
  </conditionalFormatting>
  <conditionalFormatting sqref="I540:I569">
    <cfRule type="expression" dxfId="11296" priority="11213" stopIfTrue="1">
      <formula>$B540=""</formula>
    </cfRule>
  </conditionalFormatting>
  <conditionalFormatting sqref="I540:I569">
    <cfRule type="expression" dxfId="11295" priority="11212" stopIfTrue="1">
      <formula>$B540=""</formula>
    </cfRule>
  </conditionalFormatting>
  <conditionalFormatting sqref="I540:I569">
    <cfRule type="expression" dxfId="11294" priority="11211" stopIfTrue="1">
      <formula>$B540=""</formula>
    </cfRule>
  </conditionalFormatting>
  <conditionalFormatting sqref="I540:I569">
    <cfRule type="expression" dxfId="11293" priority="11210" stopIfTrue="1">
      <formula>$B540=""</formula>
    </cfRule>
  </conditionalFormatting>
  <conditionalFormatting sqref="I540:I569">
    <cfRule type="expression" dxfId="11292" priority="11209" stopIfTrue="1">
      <formula>$B540=""</formula>
    </cfRule>
  </conditionalFormatting>
  <conditionalFormatting sqref="I540:I569">
    <cfRule type="expression" dxfId="11291" priority="11208" stopIfTrue="1">
      <formula>$B540=""</formula>
    </cfRule>
  </conditionalFormatting>
  <conditionalFormatting sqref="I540:I569">
    <cfRule type="expression" dxfId="11290" priority="11207" stopIfTrue="1">
      <formula>$B540=""</formula>
    </cfRule>
  </conditionalFormatting>
  <conditionalFormatting sqref="I540:I569">
    <cfRule type="expression" dxfId="11289" priority="11206" stopIfTrue="1">
      <formula>$B540=""</formula>
    </cfRule>
  </conditionalFormatting>
  <conditionalFormatting sqref="I540:I569">
    <cfRule type="expression" dxfId="11288" priority="11205" stopIfTrue="1">
      <formula>$B540=""</formula>
    </cfRule>
  </conditionalFormatting>
  <conditionalFormatting sqref="I540:I569">
    <cfRule type="expression" dxfId="11287" priority="11204" stopIfTrue="1">
      <formula>$B540=""</formula>
    </cfRule>
  </conditionalFormatting>
  <conditionalFormatting sqref="I540:I569">
    <cfRule type="expression" dxfId="11286" priority="11203" stopIfTrue="1">
      <formula>$B540=""</formula>
    </cfRule>
  </conditionalFormatting>
  <conditionalFormatting sqref="I540:I569">
    <cfRule type="expression" dxfId="11285" priority="11202" stopIfTrue="1">
      <formula>$B540=""</formula>
    </cfRule>
  </conditionalFormatting>
  <conditionalFormatting sqref="I540:I569">
    <cfRule type="expression" dxfId="11284" priority="11201" stopIfTrue="1">
      <formula>$B540=""</formula>
    </cfRule>
  </conditionalFormatting>
  <conditionalFormatting sqref="I540:I569">
    <cfRule type="expression" dxfId="11283" priority="11200" stopIfTrue="1">
      <formula>$B540=""</formula>
    </cfRule>
  </conditionalFormatting>
  <conditionalFormatting sqref="I540:I569">
    <cfRule type="expression" dxfId="11282" priority="11199" stopIfTrue="1">
      <formula>$B540=""</formula>
    </cfRule>
  </conditionalFormatting>
  <conditionalFormatting sqref="I540:I569">
    <cfRule type="expression" dxfId="11281" priority="11198" stopIfTrue="1">
      <formula>$B540=""</formula>
    </cfRule>
  </conditionalFormatting>
  <conditionalFormatting sqref="I540:I569">
    <cfRule type="expression" dxfId="11280" priority="11197" stopIfTrue="1">
      <formula>$B540=""</formula>
    </cfRule>
  </conditionalFormatting>
  <conditionalFormatting sqref="I540:I569">
    <cfRule type="expression" dxfId="11279" priority="11196" stopIfTrue="1">
      <formula>$B540=""</formula>
    </cfRule>
  </conditionalFormatting>
  <conditionalFormatting sqref="I540:I569">
    <cfRule type="expression" dxfId="11278" priority="11195" stopIfTrue="1">
      <formula>$B540=""</formula>
    </cfRule>
  </conditionalFormatting>
  <conditionalFormatting sqref="I540:I569">
    <cfRule type="expression" dxfId="11277" priority="11194" stopIfTrue="1">
      <formula>$B540=""</formula>
    </cfRule>
  </conditionalFormatting>
  <conditionalFormatting sqref="I540:I569">
    <cfRule type="expression" dxfId="11276" priority="11193" stopIfTrue="1">
      <formula>$B540=""</formula>
    </cfRule>
  </conditionalFormatting>
  <conditionalFormatting sqref="I540:I569">
    <cfRule type="expression" dxfId="11275" priority="11192" stopIfTrue="1">
      <formula>$B540=""</formula>
    </cfRule>
  </conditionalFormatting>
  <conditionalFormatting sqref="I540:I569">
    <cfRule type="expression" dxfId="11274" priority="11191" stopIfTrue="1">
      <formula>$B540=""</formula>
    </cfRule>
  </conditionalFormatting>
  <conditionalFormatting sqref="I540:I569">
    <cfRule type="expression" dxfId="11273" priority="11190" stopIfTrue="1">
      <formula>$B540=""</formula>
    </cfRule>
  </conditionalFormatting>
  <conditionalFormatting sqref="I540:I569">
    <cfRule type="expression" dxfId="11272" priority="11189" stopIfTrue="1">
      <formula>$B540=""</formula>
    </cfRule>
  </conditionalFormatting>
  <conditionalFormatting sqref="I540:I569">
    <cfRule type="expression" dxfId="11271" priority="11188" stopIfTrue="1">
      <formula>$B540=""</formula>
    </cfRule>
  </conditionalFormatting>
  <conditionalFormatting sqref="I540:I569">
    <cfRule type="expression" dxfId="11270" priority="11187" stopIfTrue="1">
      <formula>$B540=""</formula>
    </cfRule>
  </conditionalFormatting>
  <conditionalFormatting sqref="I540:I569">
    <cfRule type="expression" dxfId="11269" priority="11186" stopIfTrue="1">
      <formula>$B540=""</formula>
    </cfRule>
  </conditionalFormatting>
  <conditionalFormatting sqref="I540:I569">
    <cfRule type="expression" dxfId="11268" priority="11185" stopIfTrue="1">
      <formula>$B540=""</formula>
    </cfRule>
  </conditionalFormatting>
  <conditionalFormatting sqref="I540:I569">
    <cfRule type="expression" dxfId="11267" priority="11184" stopIfTrue="1">
      <formula>$B540=""</formula>
    </cfRule>
  </conditionalFormatting>
  <conditionalFormatting sqref="I540:I569">
    <cfRule type="expression" dxfId="11266" priority="11183" stopIfTrue="1">
      <formula>$B540=""</formula>
    </cfRule>
  </conditionalFormatting>
  <conditionalFormatting sqref="I540:I569">
    <cfRule type="expression" dxfId="11265" priority="11182" stopIfTrue="1">
      <formula>$B540=""</formula>
    </cfRule>
  </conditionalFormatting>
  <conditionalFormatting sqref="I540:I569">
    <cfRule type="expression" dxfId="11264" priority="11181" stopIfTrue="1">
      <formula>$B540=""</formula>
    </cfRule>
  </conditionalFormatting>
  <conditionalFormatting sqref="I540:I569">
    <cfRule type="expression" dxfId="11263" priority="11180" stopIfTrue="1">
      <formula>$B540=""</formula>
    </cfRule>
  </conditionalFormatting>
  <conditionalFormatting sqref="I540:I569">
    <cfRule type="expression" dxfId="11262" priority="11179" stopIfTrue="1">
      <formula>$B540=""</formula>
    </cfRule>
  </conditionalFormatting>
  <conditionalFormatting sqref="I540:I569">
    <cfRule type="expression" dxfId="11261" priority="11178" stopIfTrue="1">
      <formula>$B540=""</formula>
    </cfRule>
  </conditionalFormatting>
  <conditionalFormatting sqref="I540:I569">
    <cfRule type="expression" dxfId="11260" priority="11177" stopIfTrue="1">
      <formula>$B540=""</formula>
    </cfRule>
  </conditionalFormatting>
  <conditionalFormatting sqref="I540:I569">
    <cfRule type="expression" dxfId="11259" priority="11176" stopIfTrue="1">
      <formula>$B540=""</formula>
    </cfRule>
  </conditionalFormatting>
  <conditionalFormatting sqref="I540:I569">
    <cfRule type="expression" dxfId="11258" priority="11175" stopIfTrue="1">
      <formula>$B540=""</formula>
    </cfRule>
  </conditionalFormatting>
  <conditionalFormatting sqref="I540:I569">
    <cfRule type="expression" dxfId="11257" priority="11174" stopIfTrue="1">
      <formula>$B540=""</formula>
    </cfRule>
  </conditionalFormatting>
  <conditionalFormatting sqref="I540:I569">
    <cfRule type="expression" dxfId="11256" priority="11173" stopIfTrue="1">
      <formula>$B540=""</formula>
    </cfRule>
  </conditionalFormatting>
  <conditionalFormatting sqref="I540:I569">
    <cfRule type="expression" dxfId="11255" priority="11172" stopIfTrue="1">
      <formula>$B540=""</formula>
    </cfRule>
  </conditionalFormatting>
  <conditionalFormatting sqref="D543">
    <cfRule type="expression" dxfId="11254" priority="11171" stopIfTrue="1">
      <formula>$B543=""</formula>
    </cfRule>
  </conditionalFormatting>
  <conditionalFormatting sqref="I552">
    <cfRule type="expression" dxfId="11253" priority="11170" stopIfTrue="1">
      <formula>$B552=""</formula>
    </cfRule>
  </conditionalFormatting>
  <conditionalFormatting sqref="I552">
    <cfRule type="expression" dxfId="11252" priority="11169" stopIfTrue="1">
      <formula>$B552=""</formula>
    </cfRule>
  </conditionalFormatting>
  <conditionalFormatting sqref="I552">
    <cfRule type="expression" dxfId="11251" priority="11168" stopIfTrue="1">
      <formula>$B552=""</formula>
    </cfRule>
  </conditionalFormatting>
  <conditionalFormatting sqref="I552">
    <cfRule type="expression" dxfId="11250" priority="11167" stopIfTrue="1">
      <formula>$B552=""</formula>
    </cfRule>
  </conditionalFormatting>
  <conditionalFormatting sqref="I552">
    <cfRule type="expression" dxfId="11249" priority="11166" stopIfTrue="1">
      <formula>$B552=""</formula>
    </cfRule>
  </conditionalFormatting>
  <conditionalFormatting sqref="I552">
    <cfRule type="expression" dxfId="11248" priority="11165" stopIfTrue="1">
      <formula>$B552=""</formula>
    </cfRule>
  </conditionalFormatting>
  <conditionalFormatting sqref="I552">
    <cfRule type="expression" dxfId="11247" priority="11164" stopIfTrue="1">
      <formula>$B552=""</formula>
    </cfRule>
  </conditionalFormatting>
  <conditionalFormatting sqref="I552">
    <cfRule type="expression" dxfId="11246" priority="11163" stopIfTrue="1">
      <formula>$B552=""</formula>
    </cfRule>
  </conditionalFormatting>
  <conditionalFormatting sqref="I552">
    <cfRule type="expression" dxfId="11245" priority="11162" stopIfTrue="1">
      <formula>$B552=""</formula>
    </cfRule>
  </conditionalFormatting>
  <conditionalFormatting sqref="I552">
    <cfRule type="expression" dxfId="11244" priority="11161" stopIfTrue="1">
      <formula>$B552=""</formula>
    </cfRule>
  </conditionalFormatting>
  <conditionalFormatting sqref="I552">
    <cfRule type="expression" dxfId="11243" priority="11160" stopIfTrue="1">
      <formula>$B552=""</formula>
    </cfRule>
  </conditionalFormatting>
  <conditionalFormatting sqref="I552">
    <cfRule type="expression" dxfId="11242" priority="11159" stopIfTrue="1">
      <formula>$B552=""</formula>
    </cfRule>
  </conditionalFormatting>
  <conditionalFormatting sqref="I552">
    <cfRule type="expression" dxfId="11241" priority="11158" stopIfTrue="1">
      <formula>$B552=""</formula>
    </cfRule>
  </conditionalFormatting>
  <conditionalFormatting sqref="I552">
    <cfRule type="expression" dxfId="11240" priority="11157" stopIfTrue="1">
      <formula>$B552=""</formula>
    </cfRule>
  </conditionalFormatting>
  <conditionalFormatting sqref="I552">
    <cfRule type="expression" dxfId="11239" priority="11156" stopIfTrue="1">
      <formula>$B552=""</formula>
    </cfRule>
  </conditionalFormatting>
  <conditionalFormatting sqref="I552">
    <cfRule type="expression" dxfId="11238" priority="11155" stopIfTrue="1">
      <formula>$B552=""</formula>
    </cfRule>
  </conditionalFormatting>
  <conditionalFormatting sqref="I552">
    <cfRule type="expression" dxfId="11237" priority="11154" stopIfTrue="1">
      <formula>$B552=""</formula>
    </cfRule>
  </conditionalFormatting>
  <conditionalFormatting sqref="I552">
    <cfRule type="expression" dxfId="11236" priority="11153" stopIfTrue="1">
      <formula>$B552=""</formula>
    </cfRule>
  </conditionalFormatting>
  <conditionalFormatting sqref="I552">
    <cfRule type="expression" dxfId="11235" priority="11152" stopIfTrue="1">
      <formula>$B552=""</formula>
    </cfRule>
  </conditionalFormatting>
  <conditionalFormatting sqref="I552">
    <cfRule type="expression" dxfId="11234" priority="11151" stopIfTrue="1">
      <formula>$B552=""</formula>
    </cfRule>
  </conditionalFormatting>
  <conditionalFormatting sqref="I552">
    <cfRule type="expression" dxfId="11233" priority="11150" stopIfTrue="1">
      <formula>$B552=""</formula>
    </cfRule>
  </conditionalFormatting>
  <conditionalFormatting sqref="I552">
    <cfRule type="expression" dxfId="11232" priority="11149" stopIfTrue="1">
      <formula>$B552=""</formula>
    </cfRule>
  </conditionalFormatting>
  <conditionalFormatting sqref="I552">
    <cfRule type="expression" dxfId="11231" priority="11148" stopIfTrue="1">
      <formula>$B552=""</formula>
    </cfRule>
  </conditionalFormatting>
  <conditionalFormatting sqref="I552">
    <cfRule type="expression" dxfId="11230" priority="11147" stopIfTrue="1">
      <formula>$B552=""</formula>
    </cfRule>
  </conditionalFormatting>
  <conditionalFormatting sqref="I552">
    <cfRule type="expression" dxfId="11229" priority="11146" stopIfTrue="1">
      <formula>$B552=""</formula>
    </cfRule>
  </conditionalFormatting>
  <conditionalFormatting sqref="I552">
    <cfRule type="expression" dxfId="11228" priority="11145" stopIfTrue="1">
      <formula>$B552=""</formula>
    </cfRule>
  </conditionalFormatting>
  <conditionalFormatting sqref="I552">
    <cfRule type="expression" dxfId="11227" priority="11144" stopIfTrue="1">
      <formula>$B552=""</formula>
    </cfRule>
  </conditionalFormatting>
  <conditionalFormatting sqref="I552">
    <cfRule type="expression" dxfId="11226" priority="11143" stopIfTrue="1">
      <formula>$B552=""</formula>
    </cfRule>
  </conditionalFormatting>
  <conditionalFormatting sqref="I552">
    <cfRule type="expression" dxfId="11225" priority="11142" stopIfTrue="1">
      <formula>$B552=""</formula>
    </cfRule>
  </conditionalFormatting>
  <conditionalFormatting sqref="I552">
    <cfRule type="expression" dxfId="11224" priority="11141" stopIfTrue="1">
      <formula>$B552=""</formula>
    </cfRule>
  </conditionalFormatting>
  <conditionalFormatting sqref="I552">
    <cfRule type="expression" dxfId="11223" priority="11140" stopIfTrue="1">
      <formula>$B552=""</formula>
    </cfRule>
  </conditionalFormatting>
  <conditionalFormatting sqref="I552">
    <cfRule type="expression" dxfId="11222" priority="11139" stopIfTrue="1">
      <formula>$B552=""</formula>
    </cfRule>
  </conditionalFormatting>
  <conditionalFormatting sqref="I552">
    <cfRule type="expression" dxfId="11221" priority="11138" stopIfTrue="1">
      <formula>$B552=""</formula>
    </cfRule>
  </conditionalFormatting>
  <conditionalFormatting sqref="I552">
    <cfRule type="expression" dxfId="11220" priority="11137" stopIfTrue="1">
      <formula>$B552=""</formula>
    </cfRule>
  </conditionalFormatting>
  <conditionalFormatting sqref="I552">
    <cfRule type="expression" dxfId="11219" priority="11136" stopIfTrue="1">
      <formula>$B552=""</formula>
    </cfRule>
  </conditionalFormatting>
  <conditionalFormatting sqref="I552">
    <cfRule type="expression" dxfId="11218" priority="11135" stopIfTrue="1">
      <formula>$B552=""</formula>
    </cfRule>
  </conditionalFormatting>
  <conditionalFormatting sqref="I552">
    <cfRule type="expression" dxfId="11217" priority="11134" stopIfTrue="1">
      <formula>$B552=""</formula>
    </cfRule>
  </conditionalFormatting>
  <conditionalFormatting sqref="I552">
    <cfRule type="expression" dxfId="11216" priority="11133" stopIfTrue="1">
      <formula>$B552=""</formula>
    </cfRule>
  </conditionalFormatting>
  <conditionalFormatting sqref="I552">
    <cfRule type="expression" dxfId="11215" priority="11132" stopIfTrue="1">
      <formula>$B552=""</formula>
    </cfRule>
  </conditionalFormatting>
  <conditionalFormatting sqref="I552">
    <cfRule type="expression" dxfId="11214" priority="11131" stopIfTrue="1">
      <formula>$B552=""</formula>
    </cfRule>
  </conditionalFormatting>
  <conditionalFormatting sqref="I552">
    <cfRule type="expression" dxfId="11213" priority="11130" stopIfTrue="1">
      <formula>$B552=""</formula>
    </cfRule>
  </conditionalFormatting>
  <conditionalFormatting sqref="I552">
    <cfRule type="expression" dxfId="11212" priority="11129" stopIfTrue="1">
      <formula>$B552=""</formula>
    </cfRule>
  </conditionalFormatting>
  <conditionalFormatting sqref="I552">
    <cfRule type="expression" dxfId="11211" priority="11128" stopIfTrue="1">
      <formula>$B552=""</formula>
    </cfRule>
  </conditionalFormatting>
  <conditionalFormatting sqref="I552">
    <cfRule type="expression" dxfId="11210" priority="11127" stopIfTrue="1">
      <formula>$B552=""</formula>
    </cfRule>
  </conditionalFormatting>
  <conditionalFormatting sqref="I552">
    <cfRule type="expression" dxfId="11209" priority="11126" stopIfTrue="1">
      <formula>$B552=""</formula>
    </cfRule>
  </conditionalFormatting>
  <conditionalFormatting sqref="I552">
    <cfRule type="expression" dxfId="11208" priority="11125" stopIfTrue="1">
      <formula>$B552=""</formula>
    </cfRule>
  </conditionalFormatting>
  <conditionalFormatting sqref="I552">
    <cfRule type="expression" dxfId="11207" priority="11124" stopIfTrue="1">
      <formula>$B552=""</formula>
    </cfRule>
  </conditionalFormatting>
  <conditionalFormatting sqref="I552">
    <cfRule type="expression" dxfId="11206" priority="11123" stopIfTrue="1">
      <formula>$B552=""</formula>
    </cfRule>
  </conditionalFormatting>
  <conditionalFormatting sqref="I552">
    <cfRule type="expression" dxfId="11205" priority="11122" stopIfTrue="1">
      <formula>$B552=""</formula>
    </cfRule>
  </conditionalFormatting>
  <conditionalFormatting sqref="I552">
    <cfRule type="expression" dxfId="11204" priority="11121" stopIfTrue="1">
      <formula>$B552=""</formula>
    </cfRule>
  </conditionalFormatting>
  <conditionalFormatting sqref="I552">
    <cfRule type="expression" dxfId="11203" priority="11120" stopIfTrue="1">
      <formula>$B552=""</formula>
    </cfRule>
  </conditionalFormatting>
  <conditionalFormatting sqref="I552">
    <cfRule type="expression" dxfId="11202" priority="11119" stopIfTrue="1">
      <formula>$B552=""</formula>
    </cfRule>
  </conditionalFormatting>
  <conditionalFormatting sqref="I552">
    <cfRule type="expression" dxfId="11201" priority="11118" stopIfTrue="1">
      <formula>$B552=""</formula>
    </cfRule>
  </conditionalFormatting>
  <conditionalFormatting sqref="I552">
    <cfRule type="expression" dxfId="11200" priority="11117" stopIfTrue="1">
      <formula>$B552=""</formula>
    </cfRule>
  </conditionalFormatting>
  <conditionalFormatting sqref="I552">
    <cfRule type="expression" dxfId="11199" priority="11116" stopIfTrue="1">
      <formula>$B552=""</formula>
    </cfRule>
  </conditionalFormatting>
  <conditionalFormatting sqref="I552">
    <cfRule type="expression" dxfId="11198" priority="11115" stopIfTrue="1">
      <formula>$B552=""</formula>
    </cfRule>
  </conditionalFormatting>
  <conditionalFormatting sqref="I552">
    <cfRule type="expression" dxfId="11197" priority="11114" stopIfTrue="1">
      <formula>$B552=""</formula>
    </cfRule>
  </conditionalFormatting>
  <conditionalFormatting sqref="I552">
    <cfRule type="expression" dxfId="11196" priority="11113" stopIfTrue="1">
      <formula>$B552=""</formula>
    </cfRule>
  </conditionalFormatting>
  <conditionalFormatting sqref="I552">
    <cfRule type="expression" dxfId="11195" priority="11112" stopIfTrue="1">
      <formula>$B552=""</formula>
    </cfRule>
  </conditionalFormatting>
  <conditionalFormatting sqref="I552">
    <cfRule type="expression" dxfId="11194" priority="11111" stopIfTrue="1">
      <formula>$B552=""</formula>
    </cfRule>
  </conditionalFormatting>
  <conditionalFormatting sqref="I552">
    <cfRule type="expression" dxfId="11193" priority="11110" stopIfTrue="1">
      <formula>$B552=""</formula>
    </cfRule>
  </conditionalFormatting>
  <conditionalFormatting sqref="I552">
    <cfRule type="expression" dxfId="11192" priority="11109" stopIfTrue="1">
      <formula>$B552=""</formula>
    </cfRule>
  </conditionalFormatting>
  <conditionalFormatting sqref="I552">
    <cfRule type="expression" dxfId="11191" priority="11108" stopIfTrue="1">
      <formula>$B552=""</formula>
    </cfRule>
  </conditionalFormatting>
  <conditionalFormatting sqref="I552">
    <cfRule type="expression" dxfId="11190" priority="11107" stopIfTrue="1">
      <formula>$B552=""</formula>
    </cfRule>
  </conditionalFormatting>
  <conditionalFormatting sqref="I552">
    <cfRule type="expression" dxfId="11189" priority="11106" stopIfTrue="1">
      <formula>$B552=""</formula>
    </cfRule>
  </conditionalFormatting>
  <conditionalFormatting sqref="I552">
    <cfRule type="expression" dxfId="11188" priority="11105" stopIfTrue="1">
      <formula>$B552=""</formula>
    </cfRule>
  </conditionalFormatting>
  <conditionalFormatting sqref="I552">
    <cfRule type="expression" dxfId="11187" priority="11104" stopIfTrue="1">
      <formula>$B552=""</formula>
    </cfRule>
  </conditionalFormatting>
  <conditionalFormatting sqref="I552">
    <cfRule type="expression" dxfId="11186" priority="11103" stopIfTrue="1">
      <formula>$B552=""</formula>
    </cfRule>
  </conditionalFormatting>
  <conditionalFormatting sqref="I552">
    <cfRule type="expression" dxfId="11185" priority="11102" stopIfTrue="1">
      <formula>$B552=""</formula>
    </cfRule>
  </conditionalFormatting>
  <conditionalFormatting sqref="I552">
    <cfRule type="expression" dxfId="11184" priority="11101" stopIfTrue="1">
      <formula>$B552=""</formula>
    </cfRule>
  </conditionalFormatting>
  <conditionalFormatting sqref="I552">
    <cfRule type="expression" dxfId="11183" priority="11100" stopIfTrue="1">
      <formula>$B552=""</formula>
    </cfRule>
  </conditionalFormatting>
  <conditionalFormatting sqref="I552">
    <cfRule type="expression" dxfId="11182" priority="11099" stopIfTrue="1">
      <formula>$B552=""</formula>
    </cfRule>
  </conditionalFormatting>
  <conditionalFormatting sqref="I552">
    <cfRule type="expression" dxfId="11181" priority="11098" stopIfTrue="1">
      <formula>$B552=""</formula>
    </cfRule>
  </conditionalFormatting>
  <conditionalFormatting sqref="I552">
    <cfRule type="expression" dxfId="11180" priority="11097" stopIfTrue="1">
      <formula>$B552=""</formula>
    </cfRule>
  </conditionalFormatting>
  <conditionalFormatting sqref="I552">
    <cfRule type="expression" dxfId="11179" priority="11096" stopIfTrue="1">
      <formula>$B552=""</formula>
    </cfRule>
  </conditionalFormatting>
  <conditionalFormatting sqref="I552">
    <cfRule type="expression" dxfId="11178" priority="11095" stopIfTrue="1">
      <formula>$B552=""</formula>
    </cfRule>
  </conditionalFormatting>
  <conditionalFormatting sqref="I552">
    <cfRule type="expression" dxfId="11177" priority="11094" stopIfTrue="1">
      <formula>$B552=""</formula>
    </cfRule>
  </conditionalFormatting>
  <conditionalFormatting sqref="I552">
    <cfRule type="expression" dxfId="11176" priority="11093" stopIfTrue="1">
      <formula>$B552=""</formula>
    </cfRule>
  </conditionalFormatting>
  <conditionalFormatting sqref="I552">
    <cfRule type="expression" dxfId="11175" priority="11092" stopIfTrue="1">
      <formula>$B552=""</formula>
    </cfRule>
  </conditionalFormatting>
  <conditionalFormatting sqref="I552">
    <cfRule type="expression" dxfId="11174" priority="11091" stopIfTrue="1">
      <formula>$B552=""</formula>
    </cfRule>
  </conditionalFormatting>
  <conditionalFormatting sqref="I552">
    <cfRule type="expression" dxfId="11173" priority="11090" stopIfTrue="1">
      <formula>$B552=""</formula>
    </cfRule>
  </conditionalFormatting>
  <conditionalFormatting sqref="I552">
    <cfRule type="expression" dxfId="11172" priority="11089" stopIfTrue="1">
      <formula>$B552=""</formula>
    </cfRule>
  </conditionalFormatting>
  <conditionalFormatting sqref="I552">
    <cfRule type="expression" dxfId="11171" priority="11088" stopIfTrue="1">
      <formula>$B552=""</formula>
    </cfRule>
  </conditionalFormatting>
  <conditionalFormatting sqref="I552">
    <cfRule type="expression" dxfId="11170" priority="11087" stopIfTrue="1">
      <formula>$B552=""</formula>
    </cfRule>
  </conditionalFormatting>
  <conditionalFormatting sqref="I552">
    <cfRule type="expression" dxfId="11169" priority="11086" stopIfTrue="1">
      <formula>$B552=""</formula>
    </cfRule>
  </conditionalFormatting>
  <conditionalFormatting sqref="I552">
    <cfRule type="expression" dxfId="11168" priority="11085" stopIfTrue="1">
      <formula>$B552=""</formula>
    </cfRule>
  </conditionalFormatting>
  <conditionalFormatting sqref="I552">
    <cfRule type="expression" dxfId="11167" priority="11084" stopIfTrue="1">
      <formula>$B552=""</formula>
    </cfRule>
  </conditionalFormatting>
  <conditionalFormatting sqref="I552">
    <cfRule type="expression" dxfId="11166" priority="11083" stopIfTrue="1">
      <formula>$B552=""</formula>
    </cfRule>
  </conditionalFormatting>
  <conditionalFormatting sqref="I552">
    <cfRule type="expression" dxfId="11165" priority="11082" stopIfTrue="1">
      <formula>$B552=""</formula>
    </cfRule>
  </conditionalFormatting>
  <conditionalFormatting sqref="I552">
    <cfRule type="expression" dxfId="11164" priority="11081" stopIfTrue="1">
      <formula>$B552=""</formula>
    </cfRule>
  </conditionalFormatting>
  <conditionalFormatting sqref="I552">
    <cfRule type="expression" dxfId="11163" priority="11080" stopIfTrue="1">
      <formula>$B552=""</formula>
    </cfRule>
  </conditionalFormatting>
  <conditionalFormatting sqref="I552">
    <cfRule type="expression" dxfId="11162" priority="11079" stopIfTrue="1">
      <formula>$B552=""</formula>
    </cfRule>
  </conditionalFormatting>
  <conditionalFormatting sqref="I552">
    <cfRule type="expression" dxfId="11161" priority="11078" stopIfTrue="1">
      <formula>$B552=""</formula>
    </cfRule>
  </conditionalFormatting>
  <conditionalFormatting sqref="I552">
    <cfRule type="expression" dxfId="11160" priority="11077" stopIfTrue="1">
      <formula>$B552=""</formula>
    </cfRule>
  </conditionalFormatting>
  <conditionalFormatting sqref="I552">
    <cfRule type="expression" dxfId="11159" priority="11076" stopIfTrue="1">
      <formula>$B552=""</formula>
    </cfRule>
  </conditionalFormatting>
  <conditionalFormatting sqref="I552">
    <cfRule type="expression" dxfId="11158" priority="11075" stopIfTrue="1">
      <formula>$B552=""</formula>
    </cfRule>
  </conditionalFormatting>
  <conditionalFormatting sqref="I552">
    <cfRule type="expression" dxfId="11157" priority="11074" stopIfTrue="1">
      <formula>$B552=""</formula>
    </cfRule>
  </conditionalFormatting>
  <conditionalFormatting sqref="I552">
    <cfRule type="expression" dxfId="11156" priority="11073" stopIfTrue="1">
      <formula>$B552=""</formula>
    </cfRule>
  </conditionalFormatting>
  <conditionalFormatting sqref="I552">
    <cfRule type="expression" dxfId="11155" priority="11072" stopIfTrue="1">
      <formula>$B552=""</formula>
    </cfRule>
  </conditionalFormatting>
  <conditionalFormatting sqref="I552">
    <cfRule type="expression" dxfId="11154" priority="11071" stopIfTrue="1">
      <formula>$B552=""</formula>
    </cfRule>
  </conditionalFormatting>
  <conditionalFormatting sqref="I552">
    <cfRule type="expression" dxfId="11153" priority="11070" stopIfTrue="1">
      <formula>$B552=""</formula>
    </cfRule>
  </conditionalFormatting>
  <conditionalFormatting sqref="I552">
    <cfRule type="expression" dxfId="11152" priority="11069" stopIfTrue="1">
      <formula>$B552=""</formula>
    </cfRule>
  </conditionalFormatting>
  <conditionalFormatting sqref="I552">
    <cfRule type="expression" dxfId="11151" priority="11068" stopIfTrue="1">
      <formula>$B552=""</formula>
    </cfRule>
  </conditionalFormatting>
  <conditionalFormatting sqref="I552">
    <cfRule type="expression" dxfId="11150" priority="11067" stopIfTrue="1">
      <formula>$B552=""</formula>
    </cfRule>
  </conditionalFormatting>
  <conditionalFormatting sqref="I552">
    <cfRule type="expression" dxfId="11149" priority="11066" stopIfTrue="1">
      <formula>$B552=""</formula>
    </cfRule>
  </conditionalFormatting>
  <conditionalFormatting sqref="I552">
    <cfRule type="expression" dxfId="11148" priority="11065" stopIfTrue="1">
      <formula>$B552=""</formula>
    </cfRule>
  </conditionalFormatting>
  <conditionalFormatting sqref="I552">
    <cfRule type="expression" dxfId="11147" priority="11064" stopIfTrue="1">
      <formula>$B552=""</formula>
    </cfRule>
  </conditionalFormatting>
  <conditionalFormatting sqref="I552">
    <cfRule type="expression" dxfId="11146" priority="11063" stopIfTrue="1">
      <formula>$B552=""</formula>
    </cfRule>
  </conditionalFormatting>
  <conditionalFormatting sqref="I552">
    <cfRule type="expression" dxfId="11145" priority="11062" stopIfTrue="1">
      <formula>$B552=""</formula>
    </cfRule>
  </conditionalFormatting>
  <conditionalFormatting sqref="I552">
    <cfRule type="expression" dxfId="11144" priority="11061" stopIfTrue="1">
      <formula>$B552=""</formula>
    </cfRule>
  </conditionalFormatting>
  <conditionalFormatting sqref="I552">
    <cfRule type="expression" dxfId="11143" priority="11060" stopIfTrue="1">
      <formula>$B552=""</formula>
    </cfRule>
  </conditionalFormatting>
  <conditionalFormatting sqref="I552">
    <cfRule type="expression" dxfId="11142" priority="11059" stopIfTrue="1">
      <formula>$B552=""</formula>
    </cfRule>
  </conditionalFormatting>
  <conditionalFormatting sqref="I552">
    <cfRule type="expression" dxfId="11141" priority="11058" stopIfTrue="1">
      <formula>$B552=""</formula>
    </cfRule>
  </conditionalFormatting>
  <conditionalFormatting sqref="I552">
    <cfRule type="expression" dxfId="11140" priority="11057" stopIfTrue="1">
      <formula>$B552=""</formula>
    </cfRule>
  </conditionalFormatting>
  <conditionalFormatting sqref="I552">
    <cfRule type="expression" dxfId="11139" priority="11056" stopIfTrue="1">
      <formula>$B552=""</formula>
    </cfRule>
  </conditionalFormatting>
  <conditionalFormatting sqref="I552">
    <cfRule type="expression" dxfId="11138" priority="11055" stopIfTrue="1">
      <formula>$B552=""</formula>
    </cfRule>
  </conditionalFormatting>
  <conditionalFormatting sqref="I552">
    <cfRule type="expression" dxfId="11137" priority="11054" stopIfTrue="1">
      <formula>$B552=""</formula>
    </cfRule>
  </conditionalFormatting>
  <conditionalFormatting sqref="I552">
    <cfRule type="expression" dxfId="11136" priority="11053" stopIfTrue="1">
      <formula>$B552=""</formula>
    </cfRule>
  </conditionalFormatting>
  <conditionalFormatting sqref="I552">
    <cfRule type="expression" dxfId="11135" priority="11052" stopIfTrue="1">
      <formula>$B552=""</formula>
    </cfRule>
  </conditionalFormatting>
  <conditionalFormatting sqref="I552">
    <cfRule type="expression" dxfId="11134" priority="11051" stopIfTrue="1">
      <formula>$B552=""</formula>
    </cfRule>
  </conditionalFormatting>
  <conditionalFormatting sqref="I552">
    <cfRule type="expression" dxfId="11133" priority="11050" stopIfTrue="1">
      <formula>$B552=""</formula>
    </cfRule>
  </conditionalFormatting>
  <conditionalFormatting sqref="I552">
    <cfRule type="expression" dxfId="11132" priority="11049" stopIfTrue="1">
      <formula>$B552=""</formula>
    </cfRule>
  </conditionalFormatting>
  <conditionalFormatting sqref="I552">
    <cfRule type="expression" dxfId="11131" priority="11048" stopIfTrue="1">
      <formula>$B552=""</formula>
    </cfRule>
  </conditionalFormatting>
  <conditionalFormatting sqref="I552">
    <cfRule type="expression" dxfId="11130" priority="11047" stopIfTrue="1">
      <formula>$B552=""</formula>
    </cfRule>
  </conditionalFormatting>
  <conditionalFormatting sqref="I552">
    <cfRule type="expression" dxfId="11129" priority="11046" stopIfTrue="1">
      <formula>$B552=""</formula>
    </cfRule>
  </conditionalFormatting>
  <conditionalFormatting sqref="I552">
    <cfRule type="expression" dxfId="11128" priority="11045" stopIfTrue="1">
      <formula>$B552=""</formula>
    </cfRule>
  </conditionalFormatting>
  <conditionalFormatting sqref="I552">
    <cfRule type="expression" dxfId="11127" priority="11044" stopIfTrue="1">
      <formula>$B552=""</formula>
    </cfRule>
  </conditionalFormatting>
  <conditionalFormatting sqref="I552">
    <cfRule type="expression" dxfId="11126" priority="11043" stopIfTrue="1">
      <formula>$B552=""</formula>
    </cfRule>
  </conditionalFormatting>
  <conditionalFormatting sqref="I552">
    <cfRule type="expression" dxfId="11125" priority="11042" stopIfTrue="1">
      <formula>$B552=""</formula>
    </cfRule>
  </conditionalFormatting>
  <conditionalFormatting sqref="I552">
    <cfRule type="expression" dxfId="11124" priority="11041" stopIfTrue="1">
      <formula>$B552=""</formula>
    </cfRule>
  </conditionalFormatting>
  <conditionalFormatting sqref="I552">
    <cfRule type="expression" dxfId="11123" priority="11040" stopIfTrue="1">
      <formula>$B552=""</formula>
    </cfRule>
  </conditionalFormatting>
  <conditionalFormatting sqref="I552">
    <cfRule type="expression" dxfId="11122" priority="11039" stopIfTrue="1">
      <formula>$B552=""</formula>
    </cfRule>
  </conditionalFormatting>
  <conditionalFormatting sqref="I552">
    <cfRule type="expression" dxfId="11121" priority="11038" stopIfTrue="1">
      <formula>$B552=""</formula>
    </cfRule>
  </conditionalFormatting>
  <conditionalFormatting sqref="I552">
    <cfRule type="expression" dxfId="11120" priority="11037" stopIfTrue="1">
      <formula>$B552=""</formula>
    </cfRule>
  </conditionalFormatting>
  <conditionalFormatting sqref="I552">
    <cfRule type="expression" dxfId="11119" priority="11036" stopIfTrue="1">
      <formula>$B552=""</formula>
    </cfRule>
  </conditionalFormatting>
  <conditionalFormatting sqref="I552">
    <cfRule type="expression" dxfId="11118" priority="11035" stopIfTrue="1">
      <formula>$B552=""</formula>
    </cfRule>
  </conditionalFormatting>
  <conditionalFormatting sqref="I552">
    <cfRule type="expression" dxfId="11117" priority="11034" stopIfTrue="1">
      <formula>$B552=""</formula>
    </cfRule>
  </conditionalFormatting>
  <conditionalFormatting sqref="I552">
    <cfRule type="expression" dxfId="11116" priority="11033" stopIfTrue="1">
      <formula>$B552=""</formula>
    </cfRule>
  </conditionalFormatting>
  <conditionalFormatting sqref="I552">
    <cfRule type="expression" dxfId="11115" priority="11032" stopIfTrue="1">
      <formula>$B552=""</formula>
    </cfRule>
  </conditionalFormatting>
  <conditionalFormatting sqref="I552">
    <cfRule type="expression" dxfId="11114" priority="11031" stopIfTrue="1">
      <formula>$B552=""</formula>
    </cfRule>
  </conditionalFormatting>
  <conditionalFormatting sqref="I552">
    <cfRule type="expression" dxfId="11113" priority="11030" stopIfTrue="1">
      <formula>$B552=""</formula>
    </cfRule>
  </conditionalFormatting>
  <conditionalFormatting sqref="I552">
    <cfRule type="expression" dxfId="11112" priority="11029" stopIfTrue="1">
      <formula>$B552=""</formula>
    </cfRule>
  </conditionalFormatting>
  <conditionalFormatting sqref="I552">
    <cfRule type="expression" dxfId="11111" priority="11028" stopIfTrue="1">
      <formula>$B552=""</formula>
    </cfRule>
  </conditionalFormatting>
  <conditionalFormatting sqref="I552">
    <cfRule type="expression" dxfId="11110" priority="11027" stopIfTrue="1">
      <formula>$B552=""</formula>
    </cfRule>
  </conditionalFormatting>
  <conditionalFormatting sqref="I552">
    <cfRule type="expression" dxfId="11109" priority="11026" stopIfTrue="1">
      <formula>$B552=""</formula>
    </cfRule>
  </conditionalFormatting>
  <conditionalFormatting sqref="I552">
    <cfRule type="expression" dxfId="11108" priority="11025" stopIfTrue="1">
      <formula>$B552=""</formula>
    </cfRule>
  </conditionalFormatting>
  <conditionalFormatting sqref="I552">
    <cfRule type="expression" dxfId="11107" priority="11024" stopIfTrue="1">
      <formula>$B552=""</formula>
    </cfRule>
  </conditionalFormatting>
  <conditionalFormatting sqref="I552">
    <cfRule type="expression" dxfId="11106" priority="11023" stopIfTrue="1">
      <formula>$B552=""</formula>
    </cfRule>
  </conditionalFormatting>
  <conditionalFormatting sqref="I552">
    <cfRule type="expression" dxfId="11105" priority="11022" stopIfTrue="1">
      <formula>$B552=""</formula>
    </cfRule>
  </conditionalFormatting>
  <conditionalFormatting sqref="I552">
    <cfRule type="expression" dxfId="11104" priority="11021" stopIfTrue="1">
      <formula>$B552=""</formula>
    </cfRule>
  </conditionalFormatting>
  <conditionalFormatting sqref="I552">
    <cfRule type="expression" dxfId="11103" priority="11020" stopIfTrue="1">
      <formula>$B552=""</formula>
    </cfRule>
  </conditionalFormatting>
  <conditionalFormatting sqref="I552">
    <cfRule type="expression" dxfId="11102" priority="11019" stopIfTrue="1">
      <formula>$B552=""</formula>
    </cfRule>
  </conditionalFormatting>
  <conditionalFormatting sqref="I552">
    <cfRule type="expression" dxfId="11101" priority="11018" stopIfTrue="1">
      <formula>$B552=""</formula>
    </cfRule>
  </conditionalFormatting>
  <conditionalFormatting sqref="I552">
    <cfRule type="expression" dxfId="11100" priority="11017" stopIfTrue="1">
      <formula>$B552=""</formula>
    </cfRule>
  </conditionalFormatting>
  <conditionalFormatting sqref="I552">
    <cfRule type="expression" dxfId="11099" priority="11016" stopIfTrue="1">
      <formula>$B552=""</formula>
    </cfRule>
  </conditionalFormatting>
  <conditionalFormatting sqref="I552">
    <cfRule type="expression" dxfId="11098" priority="11015" stopIfTrue="1">
      <formula>$B552=""</formula>
    </cfRule>
  </conditionalFormatting>
  <conditionalFormatting sqref="I552">
    <cfRule type="expression" dxfId="11097" priority="11014" stopIfTrue="1">
      <formula>$B552=""</formula>
    </cfRule>
  </conditionalFormatting>
  <conditionalFormatting sqref="I552">
    <cfRule type="expression" dxfId="11096" priority="11013" stopIfTrue="1">
      <formula>$B552=""</formula>
    </cfRule>
  </conditionalFormatting>
  <conditionalFormatting sqref="I552">
    <cfRule type="expression" dxfId="11095" priority="11012" stopIfTrue="1">
      <formula>$B552=""</formula>
    </cfRule>
  </conditionalFormatting>
  <conditionalFormatting sqref="I552">
    <cfRule type="expression" dxfId="11094" priority="11011" stopIfTrue="1">
      <formula>$B552=""</formula>
    </cfRule>
  </conditionalFormatting>
  <conditionalFormatting sqref="I552">
    <cfRule type="expression" dxfId="11093" priority="11010" stopIfTrue="1">
      <formula>$B552=""</formula>
    </cfRule>
  </conditionalFormatting>
  <conditionalFormatting sqref="I552">
    <cfRule type="expression" dxfId="11092" priority="11009" stopIfTrue="1">
      <formula>$B552=""</formula>
    </cfRule>
  </conditionalFormatting>
  <conditionalFormatting sqref="I552">
    <cfRule type="expression" dxfId="11091" priority="11008" stopIfTrue="1">
      <formula>$B552=""</formula>
    </cfRule>
  </conditionalFormatting>
  <conditionalFormatting sqref="I552">
    <cfRule type="expression" dxfId="11090" priority="11007" stopIfTrue="1">
      <formula>$B552=""</formula>
    </cfRule>
  </conditionalFormatting>
  <conditionalFormatting sqref="I552">
    <cfRule type="expression" dxfId="11089" priority="11006" stopIfTrue="1">
      <formula>$B552=""</formula>
    </cfRule>
  </conditionalFormatting>
  <conditionalFormatting sqref="I552">
    <cfRule type="expression" dxfId="11088" priority="11005" stopIfTrue="1">
      <formula>$B552=""</formula>
    </cfRule>
  </conditionalFormatting>
  <conditionalFormatting sqref="I552">
    <cfRule type="expression" dxfId="11087" priority="11004" stopIfTrue="1">
      <formula>$B552=""</formula>
    </cfRule>
  </conditionalFormatting>
  <conditionalFormatting sqref="I552">
    <cfRule type="expression" dxfId="11086" priority="11003" stopIfTrue="1">
      <formula>$B552=""</formula>
    </cfRule>
  </conditionalFormatting>
  <conditionalFormatting sqref="I552">
    <cfRule type="expression" dxfId="11085" priority="11002" stopIfTrue="1">
      <formula>$B552=""</formula>
    </cfRule>
  </conditionalFormatting>
  <conditionalFormatting sqref="I552">
    <cfRule type="expression" dxfId="11084" priority="11001" stopIfTrue="1">
      <formula>$B552=""</formula>
    </cfRule>
  </conditionalFormatting>
  <conditionalFormatting sqref="I552">
    <cfRule type="expression" dxfId="11083" priority="11000" stopIfTrue="1">
      <formula>$B552=""</formula>
    </cfRule>
  </conditionalFormatting>
  <conditionalFormatting sqref="I552">
    <cfRule type="expression" dxfId="11082" priority="10999" stopIfTrue="1">
      <formula>$B552=""</formula>
    </cfRule>
  </conditionalFormatting>
  <conditionalFormatting sqref="I552">
    <cfRule type="expression" dxfId="11081" priority="10998" stopIfTrue="1">
      <formula>$B552=""</formula>
    </cfRule>
  </conditionalFormatting>
  <conditionalFormatting sqref="I552">
    <cfRule type="expression" dxfId="11080" priority="10997" stopIfTrue="1">
      <formula>$B552=""</formula>
    </cfRule>
  </conditionalFormatting>
  <conditionalFormatting sqref="I552">
    <cfRule type="expression" dxfId="11079" priority="10996" stopIfTrue="1">
      <formula>$B552=""</formula>
    </cfRule>
  </conditionalFormatting>
  <conditionalFormatting sqref="I552">
    <cfRule type="expression" dxfId="11078" priority="10995" stopIfTrue="1">
      <formula>$B552=""</formula>
    </cfRule>
  </conditionalFormatting>
  <conditionalFormatting sqref="I552">
    <cfRule type="expression" dxfId="11077" priority="10994" stopIfTrue="1">
      <formula>$B552=""</formula>
    </cfRule>
  </conditionalFormatting>
  <conditionalFormatting sqref="I552">
    <cfRule type="expression" dxfId="11076" priority="10993" stopIfTrue="1">
      <formula>$B552=""</formula>
    </cfRule>
  </conditionalFormatting>
  <conditionalFormatting sqref="I552">
    <cfRule type="expression" dxfId="11075" priority="10992" stopIfTrue="1">
      <formula>$B552=""</formula>
    </cfRule>
  </conditionalFormatting>
  <conditionalFormatting sqref="I552">
    <cfRule type="expression" dxfId="11074" priority="10991" stopIfTrue="1">
      <formula>$B552=""</formula>
    </cfRule>
  </conditionalFormatting>
  <conditionalFormatting sqref="I552">
    <cfRule type="expression" dxfId="11073" priority="10990" stopIfTrue="1">
      <formula>$B552=""</formula>
    </cfRule>
  </conditionalFormatting>
  <conditionalFormatting sqref="I552">
    <cfRule type="expression" dxfId="11072" priority="10989" stopIfTrue="1">
      <formula>$B552=""</formula>
    </cfRule>
  </conditionalFormatting>
  <conditionalFormatting sqref="I552">
    <cfRule type="expression" dxfId="11071" priority="10988" stopIfTrue="1">
      <formula>$B552=""</formula>
    </cfRule>
  </conditionalFormatting>
  <conditionalFormatting sqref="I552">
    <cfRule type="expression" dxfId="11070" priority="10987" stopIfTrue="1">
      <formula>$B552=""</formula>
    </cfRule>
  </conditionalFormatting>
  <conditionalFormatting sqref="I552">
    <cfRule type="expression" dxfId="11069" priority="10986" stopIfTrue="1">
      <formula>$B552=""</formula>
    </cfRule>
  </conditionalFormatting>
  <conditionalFormatting sqref="I552">
    <cfRule type="expression" dxfId="11068" priority="10985" stopIfTrue="1">
      <formula>$B552=""</formula>
    </cfRule>
  </conditionalFormatting>
  <conditionalFormatting sqref="I552">
    <cfRule type="expression" dxfId="11067" priority="10984" stopIfTrue="1">
      <formula>$B552=""</formula>
    </cfRule>
  </conditionalFormatting>
  <conditionalFormatting sqref="I552">
    <cfRule type="expression" dxfId="11066" priority="10983" stopIfTrue="1">
      <formula>$B552=""</formula>
    </cfRule>
  </conditionalFormatting>
  <conditionalFormatting sqref="I552">
    <cfRule type="expression" dxfId="11065" priority="10982" stopIfTrue="1">
      <formula>$B552=""</formula>
    </cfRule>
  </conditionalFormatting>
  <conditionalFormatting sqref="I552">
    <cfRule type="expression" dxfId="11064" priority="10981" stopIfTrue="1">
      <formula>$B552=""</formula>
    </cfRule>
  </conditionalFormatting>
  <conditionalFormatting sqref="I552">
    <cfRule type="expression" dxfId="11063" priority="10980" stopIfTrue="1">
      <formula>$B552=""</formula>
    </cfRule>
  </conditionalFormatting>
  <conditionalFormatting sqref="I552">
    <cfRule type="expression" dxfId="11062" priority="10979" stopIfTrue="1">
      <formula>$B552=""</formula>
    </cfRule>
  </conditionalFormatting>
  <conditionalFormatting sqref="I552">
    <cfRule type="expression" dxfId="11061" priority="10978" stopIfTrue="1">
      <formula>$B552=""</formula>
    </cfRule>
  </conditionalFormatting>
  <conditionalFormatting sqref="I552">
    <cfRule type="expression" dxfId="11060" priority="10977" stopIfTrue="1">
      <formula>$B552=""</formula>
    </cfRule>
  </conditionalFormatting>
  <conditionalFormatting sqref="I552">
    <cfRule type="expression" dxfId="11059" priority="10976" stopIfTrue="1">
      <formula>$B552=""</formula>
    </cfRule>
  </conditionalFormatting>
  <conditionalFormatting sqref="I552">
    <cfRule type="expression" dxfId="11058" priority="10975" stopIfTrue="1">
      <formula>$B552=""</formula>
    </cfRule>
  </conditionalFormatting>
  <conditionalFormatting sqref="I552">
    <cfRule type="expression" dxfId="11057" priority="10974" stopIfTrue="1">
      <formula>$B552=""</formula>
    </cfRule>
  </conditionalFormatting>
  <conditionalFormatting sqref="I552">
    <cfRule type="expression" dxfId="11056" priority="10973" stopIfTrue="1">
      <formula>$B552=""</formula>
    </cfRule>
  </conditionalFormatting>
  <conditionalFormatting sqref="I552">
    <cfRule type="expression" dxfId="11055" priority="10972" stopIfTrue="1">
      <formula>$B552=""</formula>
    </cfRule>
  </conditionalFormatting>
  <conditionalFormatting sqref="I552">
    <cfRule type="expression" dxfId="11054" priority="10971" stopIfTrue="1">
      <formula>$B552=""</formula>
    </cfRule>
  </conditionalFormatting>
  <conditionalFormatting sqref="I552">
    <cfRule type="expression" dxfId="11053" priority="10970" stopIfTrue="1">
      <formula>$B552=""</formula>
    </cfRule>
  </conditionalFormatting>
  <conditionalFormatting sqref="I552">
    <cfRule type="expression" dxfId="11052" priority="10969" stopIfTrue="1">
      <formula>$B552=""</formula>
    </cfRule>
  </conditionalFormatting>
  <conditionalFormatting sqref="I552">
    <cfRule type="expression" dxfId="11051" priority="10968" stopIfTrue="1">
      <formula>$B552=""</formula>
    </cfRule>
  </conditionalFormatting>
  <conditionalFormatting sqref="I552">
    <cfRule type="expression" dxfId="11050" priority="10967" stopIfTrue="1">
      <formula>$B552=""</formula>
    </cfRule>
  </conditionalFormatting>
  <conditionalFormatting sqref="I552">
    <cfRule type="expression" dxfId="11049" priority="10966" stopIfTrue="1">
      <formula>$B552=""</formula>
    </cfRule>
  </conditionalFormatting>
  <conditionalFormatting sqref="I552">
    <cfRule type="expression" dxfId="11048" priority="10965" stopIfTrue="1">
      <formula>$B552=""</formula>
    </cfRule>
  </conditionalFormatting>
  <conditionalFormatting sqref="I552">
    <cfRule type="expression" dxfId="11047" priority="10964" stopIfTrue="1">
      <formula>$B552=""</formula>
    </cfRule>
  </conditionalFormatting>
  <conditionalFormatting sqref="I552">
    <cfRule type="expression" dxfId="11046" priority="10963" stopIfTrue="1">
      <formula>$B552=""</formula>
    </cfRule>
  </conditionalFormatting>
  <conditionalFormatting sqref="I552">
    <cfRule type="expression" dxfId="11045" priority="10962" stopIfTrue="1">
      <formula>$B552=""</formula>
    </cfRule>
  </conditionalFormatting>
  <conditionalFormatting sqref="I552">
    <cfRule type="expression" dxfId="11044" priority="10961" stopIfTrue="1">
      <formula>$B552=""</formula>
    </cfRule>
  </conditionalFormatting>
  <conditionalFormatting sqref="I552">
    <cfRule type="expression" dxfId="11043" priority="10960" stopIfTrue="1">
      <formula>$B552=""</formula>
    </cfRule>
  </conditionalFormatting>
  <conditionalFormatting sqref="I552">
    <cfRule type="expression" dxfId="11042" priority="10959" stopIfTrue="1">
      <formula>$B552=""</formula>
    </cfRule>
  </conditionalFormatting>
  <conditionalFormatting sqref="I552">
    <cfRule type="expression" dxfId="11041" priority="10958" stopIfTrue="1">
      <formula>$B552=""</formula>
    </cfRule>
  </conditionalFormatting>
  <conditionalFormatting sqref="I552">
    <cfRule type="expression" dxfId="11040" priority="10957" stopIfTrue="1">
      <formula>$B552=""</formula>
    </cfRule>
  </conditionalFormatting>
  <conditionalFormatting sqref="I552">
    <cfRule type="expression" dxfId="11039" priority="10956" stopIfTrue="1">
      <formula>$B552=""</formula>
    </cfRule>
  </conditionalFormatting>
  <conditionalFormatting sqref="I552">
    <cfRule type="expression" dxfId="11038" priority="10955" stopIfTrue="1">
      <formula>$B552=""</formula>
    </cfRule>
  </conditionalFormatting>
  <conditionalFormatting sqref="I552">
    <cfRule type="expression" dxfId="11037" priority="10954" stopIfTrue="1">
      <formula>$B552=""</formula>
    </cfRule>
  </conditionalFormatting>
  <conditionalFormatting sqref="I552">
    <cfRule type="expression" dxfId="11036" priority="10953" stopIfTrue="1">
      <formula>$B552=""</formula>
    </cfRule>
  </conditionalFormatting>
  <conditionalFormatting sqref="I552">
    <cfRule type="expression" dxfId="11035" priority="10952" stopIfTrue="1">
      <formula>$B552=""</formula>
    </cfRule>
  </conditionalFormatting>
  <conditionalFormatting sqref="I552">
    <cfRule type="expression" dxfId="11034" priority="10951" stopIfTrue="1">
      <formula>$B552=""</formula>
    </cfRule>
  </conditionalFormatting>
  <conditionalFormatting sqref="I552">
    <cfRule type="expression" dxfId="11033" priority="10950" stopIfTrue="1">
      <formula>$B552=""</formula>
    </cfRule>
  </conditionalFormatting>
  <conditionalFormatting sqref="I552">
    <cfRule type="expression" dxfId="11032" priority="10949" stopIfTrue="1">
      <formula>$B552=""</formula>
    </cfRule>
  </conditionalFormatting>
  <conditionalFormatting sqref="I552">
    <cfRule type="expression" dxfId="11031" priority="10948" stopIfTrue="1">
      <formula>$B552=""</formula>
    </cfRule>
  </conditionalFormatting>
  <conditionalFormatting sqref="I552">
    <cfRule type="expression" dxfId="11030" priority="10947" stopIfTrue="1">
      <formula>$B552=""</formula>
    </cfRule>
  </conditionalFormatting>
  <conditionalFormatting sqref="I552">
    <cfRule type="expression" dxfId="11029" priority="10946" stopIfTrue="1">
      <formula>$B552=""</formula>
    </cfRule>
  </conditionalFormatting>
  <conditionalFormatting sqref="I552">
    <cfRule type="expression" dxfId="11028" priority="10945" stopIfTrue="1">
      <formula>$B552=""</formula>
    </cfRule>
  </conditionalFormatting>
  <conditionalFormatting sqref="I552">
    <cfRule type="expression" dxfId="11027" priority="10944" stopIfTrue="1">
      <formula>$B552=""</formula>
    </cfRule>
  </conditionalFormatting>
  <conditionalFormatting sqref="I552">
    <cfRule type="expression" dxfId="11026" priority="10943" stopIfTrue="1">
      <formula>$B552=""</formula>
    </cfRule>
  </conditionalFormatting>
  <conditionalFormatting sqref="I552">
    <cfRule type="expression" dxfId="11025" priority="10942" stopIfTrue="1">
      <formula>$B552=""</formula>
    </cfRule>
  </conditionalFormatting>
  <conditionalFormatting sqref="I552">
    <cfRule type="expression" dxfId="11024" priority="10941" stopIfTrue="1">
      <formula>$B552=""</formula>
    </cfRule>
  </conditionalFormatting>
  <conditionalFormatting sqref="I552">
    <cfRule type="expression" dxfId="11023" priority="10940" stopIfTrue="1">
      <formula>$B552=""</formula>
    </cfRule>
  </conditionalFormatting>
  <conditionalFormatting sqref="I552">
    <cfRule type="expression" dxfId="11022" priority="10939" stopIfTrue="1">
      <formula>$B552=""</formula>
    </cfRule>
  </conditionalFormatting>
  <conditionalFormatting sqref="I552">
    <cfRule type="expression" dxfId="11021" priority="10938" stopIfTrue="1">
      <formula>$B552=""</formula>
    </cfRule>
  </conditionalFormatting>
  <conditionalFormatting sqref="I552">
    <cfRule type="expression" dxfId="11020" priority="10937" stopIfTrue="1">
      <formula>$B552=""</formula>
    </cfRule>
  </conditionalFormatting>
  <conditionalFormatting sqref="I552">
    <cfRule type="expression" dxfId="11019" priority="10936" stopIfTrue="1">
      <formula>$B552=""</formula>
    </cfRule>
  </conditionalFormatting>
  <conditionalFormatting sqref="I552">
    <cfRule type="expression" dxfId="11018" priority="10935" stopIfTrue="1">
      <formula>$B552=""</formula>
    </cfRule>
  </conditionalFormatting>
  <conditionalFormatting sqref="I552">
    <cfRule type="expression" dxfId="11017" priority="10934" stopIfTrue="1">
      <formula>$B552=""</formula>
    </cfRule>
  </conditionalFormatting>
  <conditionalFormatting sqref="I552">
    <cfRule type="expression" dxfId="11016" priority="10933" stopIfTrue="1">
      <formula>$B552=""</formula>
    </cfRule>
  </conditionalFormatting>
  <conditionalFormatting sqref="I552">
    <cfRule type="expression" dxfId="11015" priority="10932" stopIfTrue="1">
      <formula>$B552=""</formula>
    </cfRule>
  </conditionalFormatting>
  <conditionalFormatting sqref="I552">
    <cfRule type="expression" dxfId="11014" priority="10931" stopIfTrue="1">
      <formula>$B552=""</formula>
    </cfRule>
  </conditionalFormatting>
  <conditionalFormatting sqref="I552">
    <cfRule type="expression" dxfId="11013" priority="10930" stopIfTrue="1">
      <formula>$B552=""</formula>
    </cfRule>
  </conditionalFormatting>
  <conditionalFormatting sqref="I552">
    <cfRule type="expression" dxfId="11012" priority="10929" stopIfTrue="1">
      <formula>$B552=""</formula>
    </cfRule>
  </conditionalFormatting>
  <conditionalFormatting sqref="I552">
    <cfRule type="expression" dxfId="11011" priority="10928" stopIfTrue="1">
      <formula>$B552=""</formula>
    </cfRule>
  </conditionalFormatting>
  <conditionalFormatting sqref="I552">
    <cfRule type="expression" dxfId="11010" priority="10927" stopIfTrue="1">
      <formula>$B552=""</formula>
    </cfRule>
  </conditionalFormatting>
  <conditionalFormatting sqref="I552">
    <cfRule type="expression" dxfId="11009" priority="10926" stopIfTrue="1">
      <formula>$B552=""</formula>
    </cfRule>
  </conditionalFormatting>
  <conditionalFormatting sqref="I552">
    <cfRule type="expression" dxfId="11008" priority="10925" stopIfTrue="1">
      <formula>$B552=""</formula>
    </cfRule>
  </conditionalFormatting>
  <conditionalFormatting sqref="I552">
    <cfRule type="expression" dxfId="11007" priority="10924" stopIfTrue="1">
      <formula>$B552=""</formula>
    </cfRule>
  </conditionalFormatting>
  <conditionalFormatting sqref="I552">
    <cfRule type="expression" dxfId="11006" priority="10923" stopIfTrue="1">
      <formula>$B552=""</formula>
    </cfRule>
  </conditionalFormatting>
  <conditionalFormatting sqref="I552">
    <cfRule type="expression" dxfId="11005" priority="10922" stopIfTrue="1">
      <formula>$B552=""</formula>
    </cfRule>
  </conditionalFormatting>
  <conditionalFormatting sqref="I552">
    <cfRule type="expression" dxfId="11004" priority="10921" stopIfTrue="1">
      <formula>$B552=""</formula>
    </cfRule>
  </conditionalFormatting>
  <conditionalFormatting sqref="I552">
    <cfRule type="expression" dxfId="11003" priority="10920" stopIfTrue="1">
      <formula>$B552=""</formula>
    </cfRule>
  </conditionalFormatting>
  <conditionalFormatting sqref="I552">
    <cfRule type="expression" dxfId="11002" priority="10919" stopIfTrue="1">
      <formula>$B552=""</formula>
    </cfRule>
  </conditionalFormatting>
  <conditionalFormatting sqref="I552">
    <cfRule type="expression" dxfId="11001" priority="10918" stopIfTrue="1">
      <formula>$B552=""</formula>
    </cfRule>
  </conditionalFormatting>
  <conditionalFormatting sqref="I552">
    <cfRule type="expression" dxfId="11000" priority="10917" stopIfTrue="1">
      <formula>$B552=""</formula>
    </cfRule>
  </conditionalFormatting>
  <conditionalFormatting sqref="I552">
    <cfRule type="expression" dxfId="10999" priority="10916" stopIfTrue="1">
      <formula>$B552=""</formula>
    </cfRule>
  </conditionalFormatting>
  <conditionalFormatting sqref="I557:I567">
    <cfRule type="expression" dxfId="10998" priority="10915" stopIfTrue="1">
      <formula>$B557=""</formula>
    </cfRule>
  </conditionalFormatting>
  <conditionalFormatting sqref="I557:I567">
    <cfRule type="expression" dxfId="10997" priority="10914" stopIfTrue="1">
      <formula>$B557=""</formula>
    </cfRule>
  </conditionalFormatting>
  <conditionalFormatting sqref="I557:I567">
    <cfRule type="expression" dxfId="10996" priority="10913" stopIfTrue="1">
      <formula>$B557=""</formula>
    </cfRule>
  </conditionalFormatting>
  <conditionalFormatting sqref="I557:I567">
    <cfRule type="expression" dxfId="10995" priority="10912" stopIfTrue="1">
      <formula>$B557=""</formula>
    </cfRule>
  </conditionalFormatting>
  <conditionalFormatting sqref="I557:I567">
    <cfRule type="expression" dxfId="10994" priority="10911" stopIfTrue="1">
      <formula>$B557=""</formula>
    </cfRule>
  </conditionalFormatting>
  <conditionalFormatting sqref="I557:I567">
    <cfRule type="expression" dxfId="10993" priority="10910" stopIfTrue="1">
      <formula>$B557=""</formula>
    </cfRule>
  </conditionalFormatting>
  <conditionalFormatting sqref="I557:I567">
    <cfRule type="expression" dxfId="10992" priority="10909" stopIfTrue="1">
      <formula>$B557=""</formula>
    </cfRule>
  </conditionalFormatting>
  <conditionalFormatting sqref="I557:I567">
    <cfRule type="expression" dxfId="10991" priority="10908" stopIfTrue="1">
      <formula>$B557=""</formula>
    </cfRule>
  </conditionalFormatting>
  <conditionalFormatting sqref="I557:I567">
    <cfRule type="expression" dxfId="10990" priority="10907" stopIfTrue="1">
      <formula>$B557=""</formula>
    </cfRule>
  </conditionalFormatting>
  <conditionalFormatting sqref="I557:I567">
    <cfRule type="expression" dxfId="10989" priority="10906" stopIfTrue="1">
      <formula>$B557=""</formula>
    </cfRule>
  </conditionalFormatting>
  <conditionalFormatting sqref="I557:I567">
    <cfRule type="expression" dxfId="10988" priority="10905" stopIfTrue="1">
      <formula>$B557=""</formula>
    </cfRule>
  </conditionalFormatting>
  <conditionalFormatting sqref="I557:I567">
    <cfRule type="expression" dxfId="10987" priority="10904" stopIfTrue="1">
      <formula>$B557=""</formula>
    </cfRule>
  </conditionalFormatting>
  <conditionalFormatting sqref="I557:I567">
    <cfRule type="expression" dxfId="10986" priority="10903" stopIfTrue="1">
      <formula>$B557=""</formula>
    </cfRule>
  </conditionalFormatting>
  <conditionalFormatting sqref="I557:I567">
    <cfRule type="expression" dxfId="10985" priority="10902" stopIfTrue="1">
      <formula>$B557=""</formula>
    </cfRule>
  </conditionalFormatting>
  <conditionalFormatting sqref="I557:I567">
    <cfRule type="expression" dxfId="10984" priority="10901" stopIfTrue="1">
      <formula>$B557=""</formula>
    </cfRule>
  </conditionalFormatting>
  <conditionalFormatting sqref="I557:I567">
    <cfRule type="expression" dxfId="10983" priority="10900" stopIfTrue="1">
      <formula>$B557=""</formula>
    </cfRule>
  </conditionalFormatting>
  <conditionalFormatting sqref="I557:I567">
    <cfRule type="expression" dxfId="10982" priority="10899" stopIfTrue="1">
      <formula>$B557=""</formula>
    </cfRule>
  </conditionalFormatting>
  <conditionalFormatting sqref="I557:I567">
    <cfRule type="expression" dxfId="10981" priority="10898" stopIfTrue="1">
      <formula>$B557=""</formula>
    </cfRule>
  </conditionalFormatting>
  <conditionalFormatting sqref="I557:I567">
    <cfRule type="expression" dxfId="10980" priority="10897" stopIfTrue="1">
      <formula>$B557=""</formula>
    </cfRule>
  </conditionalFormatting>
  <conditionalFormatting sqref="I557:I567">
    <cfRule type="expression" dxfId="10979" priority="10896" stopIfTrue="1">
      <formula>$B557=""</formula>
    </cfRule>
  </conditionalFormatting>
  <conditionalFormatting sqref="I557:I567">
    <cfRule type="expression" dxfId="10978" priority="10895" stopIfTrue="1">
      <formula>$B557=""</formula>
    </cfRule>
  </conditionalFormatting>
  <conditionalFormatting sqref="I557:I567">
    <cfRule type="expression" dxfId="10977" priority="10894" stopIfTrue="1">
      <formula>$B557=""</formula>
    </cfRule>
  </conditionalFormatting>
  <conditionalFormatting sqref="I557:I567">
    <cfRule type="expression" dxfId="10976" priority="10893" stopIfTrue="1">
      <formula>$B557=""</formula>
    </cfRule>
  </conditionalFormatting>
  <conditionalFormatting sqref="I557:I567">
    <cfRule type="expression" dxfId="10975" priority="10892" stopIfTrue="1">
      <formula>$B557=""</formula>
    </cfRule>
  </conditionalFormatting>
  <conditionalFormatting sqref="I559:I569">
    <cfRule type="expression" dxfId="10974" priority="10891" stopIfTrue="1">
      <formula>$B559=""</formula>
    </cfRule>
  </conditionalFormatting>
  <conditionalFormatting sqref="I559:I569">
    <cfRule type="expression" dxfId="10973" priority="10890" stopIfTrue="1">
      <formula>$B559=""</formula>
    </cfRule>
  </conditionalFormatting>
  <conditionalFormatting sqref="I559:I569">
    <cfRule type="expression" dxfId="10972" priority="10889" stopIfTrue="1">
      <formula>$B559=""</formula>
    </cfRule>
  </conditionalFormatting>
  <conditionalFormatting sqref="I559:I569">
    <cfRule type="expression" dxfId="10971" priority="10888" stopIfTrue="1">
      <formula>$B559=""</formula>
    </cfRule>
  </conditionalFormatting>
  <conditionalFormatting sqref="I559:I569">
    <cfRule type="expression" dxfId="10970" priority="10887" stopIfTrue="1">
      <formula>$B559=""</formula>
    </cfRule>
  </conditionalFormatting>
  <conditionalFormatting sqref="I559:I569">
    <cfRule type="expression" dxfId="10969" priority="10886" stopIfTrue="1">
      <formula>$B559=""</formula>
    </cfRule>
  </conditionalFormatting>
  <conditionalFormatting sqref="I559:I569">
    <cfRule type="expression" dxfId="10968" priority="10885" stopIfTrue="1">
      <formula>$B559=""</formula>
    </cfRule>
  </conditionalFormatting>
  <conditionalFormatting sqref="I559:I569">
    <cfRule type="expression" dxfId="10967" priority="10884" stopIfTrue="1">
      <formula>$B559=""</formula>
    </cfRule>
  </conditionalFormatting>
  <conditionalFormatting sqref="I559:I569">
    <cfRule type="expression" dxfId="10966" priority="10883" stopIfTrue="1">
      <formula>$B559=""</formula>
    </cfRule>
  </conditionalFormatting>
  <conditionalFormatting sqref="I559:I569">
    <cfRule type="expression" dxfId="10965" priority="10882" stopIfTrue="1">
      <formula>$B559=""</formula>
    </cfRule>
  </conditionalFormatting>
  <conditionalFormatting sqref="I559:I569">
    <cfRule type="expression" dxfId="10964" priority="10881" stopIfTrue="1">
      <formula>$B559=""</formula>
    </cfRule>
  </conditionalFormatting>
  <conditionalFormatting sqref="I559:I569">
    <cfRule type="expression" dxfId="10963" priority="10880" stopIfTrue="1">
      <formula>$B559=""</formula>
    </cfRule>
  </conditionalFormatting>
  <conditionalFormatting sqref="I559:I569">
    <cfRule type="expression" dxfId="10962" priority="10879" stopIfTrue="1">
      <formula>$B559=""</formula>
    </cfRule>
  </conditionalFormatting>
  <conditionalFormatting sqref="I559:I569">
    <cfRule type="expression" dxfId="10961" priority="10878" stopIfTrue="1">
      <formula>$B559=""</formula>
    </cfRule>
  </conditionalFormatting>
  <conditionalFormatting sqref="I559:I569">
    <cfRule type="expression" dxfId="10960" priority="10877" stopIfTrue="1">
      <formula>$B559=""</formula>
    </cfRule>
  </conditionalFormatting>
  <conditionalFormatting sqref="I559:I569">
    <cfRule type="expression" dxfId="10959" priority="10876" stopIfTrue="1">
      <formula>$B559=""</formula>
    </cfRule>
  </conditionalFormatting>
  <conditionalFormatting sqref="I559:I569">
    <cfRule type="expression" dxfId="10958" priority="10875" stopIfTrue="1">
      <formula>$B559=""</formula>
    </cfRule>
  </conditionalFormatting>
  <conditionalFormatting sqref="I559:I569">
    <cfRule type="expression" dxfId="10957" priority="10874" stopIfTrue="1">
      <formula>$B559=""</formula>
    </cfRule>
  </conditionalFormatting>
  <conditionalFormatting sqref="I559:I569">
    <cfRule type="expression" dxfId="10956" priority="10873" stopIfTrue="1">
      <formula>$B559=""</formula>
    </cfRule>
  </conditionalFormatting>
  <conditionalFormatting sqref="I559:I569">
    <cfRule type="expression" dxfId="10955" priority="10872" stopIfTrue="1">
      <formula>$B559=""</formula>
    </cfRule>
  </conditionalFormatting>
  <conditionalFormatting sqref="I559:I569">
    <cfRule type="expression" dxfId="10954" priority="10871" stopIfTrue="1">
      <formula>$B559=""</formula>
    </cfRule>
  </conditionalFormatting>
  <conditionalFormatting sqref="I559:I569">
    <cfRule type="expression" dxfId="10953" priority="10870" stopIfTrue="1">
      <formula>$B559=""</formula>
    </cfRule>
  </conditionalFormatting>
  <conditionalFormatting sqref="I559:I569">
    <cfRule type="expression" dxfId="10952" priority="10869" stopIfTrue="1">
      <formula>$B559=""</formula>
    </cfRule>
  </conditionalFormatting>
  <conditionalFormatting sqref="I559:I569">
    <cfRule type="expression" dxfId="10951" priority="10868" stopIfTrue="1">
      <formula>$B559=""</formula>
    </cfRule>
  </conditionalFormatting>
  <conditionalFormatting sqref="I559:I569">
    <cfRule type="expression" dxfId="10950" priority="10867" stopIfTrue="1">
      <formula>$B559=""</formula>
    </cfRule>
  </conditionalFormatting>
  <conditionalFormatting sqref="I559:I569">
    <cfRule type="expression" dxfId="10949" priority="10866" stopIfTrue="1">
      <formula>$B559=""</formula>
    </cfRule>
  </conditionalFormatting>
  <conditionalFormatting sqref="I559:I569">
    <cfRule type="expression" dxfId="10948" priority="10865" stopIfTrue="1">
      <formula>$B559=""</formula>
    </cfRule>
  </conditionalFormatting>
  <conditionalFormatting sqref="D576:M598">
    <cfRule type="expression" dxfId="10947" priority="10864" stopIfTrue="1">
      <formula>$B576=""</formula>
    </cfRule>
  </conditionalFormatting>
  <conditionalFormatting sqref="M576:M598">
    <cfRule type="expression" dxfId="10946" priority="10863" stopIfTrue="1">
      <formula>$B576=""</formula>
    </cfRule>
  </conditionalFormatting>
  <conditionalFormatting sqref="I589:I593 I576:I579">
    <cfRule type="expression" dxfId="10945" priority="10862" stopIfTrue="1">
      <formula>$B576=""</formula>
    </cfRule>
  </conditionalFormatting>
  <conditionalFormatting sqref="I589:I593 I576:I579">
    <cfRule type="expression" dxfId="10944" priority="10861" stopIfTrue="1">
      <formula>$B576=""</formula>
    </cfRule>
  </conditionalFormatting>
  <conditionalFormatting sqref="K576:K598">
    <cfRule type="expression" dxfId="10943" priority="10860" stopIfTrue="1">
      <formula>$B576=""</formula>
    </cfRule>
  </conditionalFormatting>
  <conditionalFormatting sqref="K576:K598">
    <cfRule type="expression" dxfId="10942" priority="10859" stopIfTrue="1">
      <formula>$B576=""</formula>
    </cfRule>
  </conditionalFormatting>
  <conditionalFormatting sqref="K576:K598">
    <cfRule type="expression" dxfId="10941" priority="10858" stopIfTrue="1">
      <formula>$B576=""</formula>
    </cfRule>
  </conditionalFormatting>
  <conditionalFormatting sqref="K576:K598">
    <cfRule type="expression" dxfId="10940" priority="10857" stopIfTrue="1">
      <formula>$B576=""</formula>
    </cfRule>
  </conditionalFormatting>
  <conditionalFormatting sqref="K576:K598">
    <cfRule type="expression" dxfId="10939" priority="10856" stopIfTrue="1">
      <formula>$B576=""</formula>
    </cfRule>
  </conditionalFormatting>
  <conditionalFormatting sqref="K576:K598">
    <cfRule type="expression" dxfId="10938" priority="10855" stopIfTrue="1">
      <formula>$B576=""</formula>
    </cfRule>
  </conditionalFormatting>
  <conditionalFormatting sqref="K576:K598">
    <cfRule type="expression" dxfId="10937" priority="10854" stopIfTrue="1">
      <formula>$B576=""</formula>
    </cfRule>
  </conditionalFormatting>
  <conditionalFormatting sqref="K576:K598">
    <cfRule type="expression" dxfId="10936" priority="10853" stopIfTrue="1">
      <formula>$B576=""</formula>
    </cfRule>
  </conditionalFormatting>
  <conditionalFormatting sqref="K576:K598">
    <cfRule type="expression" dxfId="10935" priority="10852" stopIfTrue="1">
      <formula>$B576=""</formula>
    </cfRule>
  </conditionalFormatting>
  <conditionalFormatting sqref="K576:K598">
    <cfRule type="expression" dxfId="10934" priority="10851" stopIfTrue="1">
      <formula>$B576=""</formula>
    </cfRule>
  </conditionalFormatting>
  <conditionalFormatting sqref="K576:K598">
    <cfRule type="expression" dxfId="10933" priority="10850" stopIfTrue="1">
      <formula>$B576=""</formula>
    </cfRule>
  </conditionalFormatting>
  <conditionalFormatting sqref="K576:K598">
    <cfRule type="expression" dxfId="10932" priority="10849" stopIfTrue="1">
      <formula>$B576=""</formula>
    </cfRule>
  </conditionalFormatting>
  <conditionalFormatting sqref="K576:K598">
    <cfRule type="expression" dxfId="10931" priority="10848" stopIfTrue="1">
      <formula>$B576=""</formula>
    </cfRule>
  </conditionalFormatting>
  <conditionalFormatting sqref="K576:K598">
    <cfRule type="expression" dxfId="10930" priority="10847" stopIfTrue="1">
      <formula>$B576=""</formula>
    </cfRule>
  </conditionalFormatting>
  <conditionalFormatting sqref="K576:K598">
    <cfRule type="expression" dxfId="10929" priority="10846" stopIfTrue="1">
      <formula>$B576=""</formula>
    </cfRule>
  </conditionalFormatting>
  <conditionalFormatting sqref="K576:K598">
    <cfRule type="expression" dxfId="10928" priority="10845" stopIfTrue="1">
      <formula>$B576=""</formula>
    </cfRule>
  </conditionalFormatting>
  <conditionalFormatting sqref="K576:K598">
    <cfRule type="expression" dxfId="10927" priority="10844" stopIfTrue="1">
      <formula>$B576=""</formula>
    </cfRule>
  </conditionalFormatting>
  <conditionalFormatting sqref="K576:K598">
    <cfRule type="expression" dxfId="10926" priority="10843" stopIfTrue="1">
      <formula>$B576=""</formula>
    </cfRule>
  </conditionalFormatting>
  <conditionalFormatting sqref="D576:H580">
    <cfRule type="expression" dxfId="10925" priority="10842" stopIfTrue="1">
      <formula>$B576=""</formula>
    </cfRule>
  </conditionalFormatting>
  <conditionalFormatting sqref="I576:I583">
    <cfRule type="expression" dxfId="10924" priority="10841" stopIfTrue="1">
      <formula>$B576=""</formula>
    </cfRule>
  </conditionalFormatting>
  <conditionalFormatting sqref="I576:I583">
    <cfRule type="expression" dxfId="10923" priority="10840" stopIfTrue="1">
      <formula>$B576=""</formula>
    </cfRule>
  </conditionalFormatting>
  <conditionalFormatting sqref="I576:I583">
    <cfRule type="expression" dxfId="10922" priority="10839" stopIfTrue="1">
      <formula>$B576=""</formula>
    </cfRule>
  </conditionalFormatting>
  <conditionalFormatting sqref="J576:M580 K581:K598 M581:M598">
    <cfRule type="expression" dxfId="10921" priority="10838" stopIfTrue="1">
      <formula>$B576=""</formula>
    </cfRule>
  </conditionalFormatting>
  <conditionalFormatting sqref="I581:I583 K581:K598 M581:M598 D576:M580">
    <cfRule type="expression" dxfId="10920" priority="10837" stopIfTrue="1">
      <formula>$B576=""</formula>
    </cfRule>
  </conditionalFormatting>
  <conditionalFormatting sqref="I581:I583 K581:K598 M581:M598 D576:M580">
    <cfRule type="expression" dxfId="10919" priority="10836" stopIfTrue="1">
      <formula>$B576=""</formula>
    </cfRule>
  </conditionalFormatting>
  <conditionalFormatting sqref="I576:I583">
    <cfRule type="expression" dxfId="10918" priority="10835" stopIfTrue="1">
      <formula>$B576=""</formula>
    </cfRule>
  </conditionalFormatting>
  <conditionalFormatting sqref="D576:H580">
    <cfRule type="expression" dxfId="10917" priority="10834" stopIfTrue="1">
      <formula>$B576=""</formula>
    </cfRule>
  </conditionalFormatting>
  <conditionalFormatting sqref="J576:M576 K577:K598 M577:M598">
    <cfRule type="expression" dxfId="10916" priority="10833" stopIfTrue="1">
      <formula>$B576=""</formula>
    </cfRule>
  </conditionalFormatting>
  <conditionalFormatting sqref="J577:M578 K588:K589">
    <cfRule type="expression" dxfId="10915" priority="10832" stopIfTrue="1">
      <formula>$B577=""</formula>
    </cfRule>
  </conditionalFormatting>
  <conditionalFormatting sqref="J576:M576 K577:K598 M577:M598">
    <cfRule type="expression" dxfId="10914" priority="10831" stopIfTrue="1">
      <formula>$B576=""</formula>
    </cfRule>
  </conditionalFormatting>
  <conditionalFormatting sqref="J577:M577 K588">
    <cfRule type="expression" dxfId="10913" priority="10830" stopIfTrue="1">
      <formula>$B577=""</formula>
    </cfRule>
  </conditionalFormatting>
  <conditionalFormatting sqref="I578">
    <cfRule type="expression" dxfId="10912" priority="10829" stopIfTrue="1">
      <formula>$B578=""</formula>
    </cfRule>
  </conditionalFormatting>
  <conditionalFormatting sqref="I578">
    <cfRule type="expression" dxfId="10911" priority="10828" stopIfTrue="1">
      <formula>$B578=""</formula>
    </cfRule>
  </conditionalFormatting>
  <conditionalFormatting sqref="I578">
    <cfRule type="expression" dxfId="10910" priority="10827" stopIfTrue="1">
      <formula>$B578=""</formula>
    </cfRule>
  </conditionalFormatting>
  <conditionalFormatting sqref="D578:H578">
    <cfRule type="expression" dxfId="10909" priority="10826" stopIfTrue="1">
      <formula>$B578=""</formula>
    </cfRule>
  </conditionalFormatting>
  <conditionalFormatting sqref="J578:M578 K589">
    <cfRule type="expression" dxfId="10908" priority="10825" stopIfTrue="1">
      <formula>$B578=""</formula>
    </cfRule>
  </conditionalFormatting>
  <conditionalFormatting sqref="I578">
    <cfRule type="expression" dxfId="10907" priority="10824" stopIfTrue="1">
      <formula>$B578=""</formula>
    </cfRule>
  </conditionalFormatting>
  <conditionalFormatting sqref="I578">
    <cfRule type="expression" dxfId="10906" priority="10823" stopIfTrue="1">
      <formula>$B578=""</formula>
    </cfRule>
  </conditionalFormatting>
  <conditionalFormatting sqref="I576:I583">
    <cfRule type="expression" dxfId="10905" priority="10822" stopIfTrue="1">
      <formula>$B576=""</formula>
    </cfRule>
  </conditionalFormatting>
  <conditionalFormatting sqref="I576:I583">
    <cfRule type="expression" dxfId="10904" priority="10821" stopIfTrue="1">
      <formula>$B576=""</formula>
    </cfRule>
  </conditionalFormatting>
  <conditionalFormatting sqref="I576:I583">
    <cfRule type="expression" dxfId="10903" priority="10820" stopIfTrue="1">
      <formula>$B576=""</formula>
    </cfRule>
  </conditionalFormatting>
  <conditionalFormatting sqref="I576:I583">
    <cfRule type="expression" dxfId="10902" priority="10819" stopIfTrue="1">
      <formula>$B576=""</formula>
    </cfRule>
  </conditionalFormatting>
  <conditionalFormatting sqref="I576:I583">
    <cfRule type="expression" dxfId="10901" priority="10818" stopIfTrue="1">
      <formula>$B576=""</formula>
    </cfRule>
  </conditionalFormatting>
  <conditionalFormatting sqref="I576:I583">
    <cfRule type="expression" dxfId="10900" priority="10817" stopIfTrue="1">
      <formula>$B576=""</formula>
    </cfRule>
  </conditionalFormatting>
  <conditionalFormatting sqref="I576:I583">
    <cfRule type="expression" dxfId="10899" priority="10816" stopIfTrue="1">
      <formula>$B576=""</formula>
    </cfRule>
  </conditionalFormatting>
  <conditionalFormatting sqref="I576:I583">
    <cfRule type="expression" dxfId="10898" priority="10815" stopIfTrue="1">
      <formula>$B576=""</formula>
    </cfRule>
  </conditionalFormatting>
  <conditionalFormatting sqref="I576:I583">
    <cfRule type="expression" dxfId="10897" priority="10814" stopIfTrue="1">
      <formula>$B576=""</formula>
    </cfRule>
  </conditionalFormatting>
  <conditionalFormatting sqref="I576:I583">
    <cfRule type="expression" dxfId="10896" priority="10813" stopIfTrue="1">
      <formula>$B576=""</formula>
    </cfRule>
  </conditionalFormatting>
  <conditionalFormatting sqref="I576:I583">
    <cfRule type="expression" dxfId="10895" priority="10812" stopIfTrue="1">
      <formula>$B576=""</formula>
    </cfRule>
  </conditionalFormatting>
  <conditionalFormatting sqref="I576:I583">
    <cfRule type="expression" dxfId="10894" priority="10811" stopIfTrue="1">
      <formula>$B576=""</formula>
    </cfRule>
  </conditionalFormatting>
  <conditionalFormatting sqref="I576:I583">
    <cfRule type="expression" dxfId="10893" priority="10810" stopIfTrue="1">
      <formula>$B576=""</formula>
    </cfRule>
  </conditionalFormatting>
  <conditionalFormatting sqref="I576:I583">
    <cfRule type="expression" dxfId="10892" priority="10809" stopIfTrue="1">
      <formula>$B576=""</formula>
    </cfRule>
  </conditionalFormatting>
  <conditionalFormatting sqref="I576:I583">
    <cfRule type="expression" dxfId="10891" priority="10808" stopIfTrue="1">
      <formula>$B576=""</formula>
    </cfRule>
  </conditionalFormatting>
  <conditionalFormatting sqref="I576:I583">
    <cfRule type="expression" dxfId="10890" priority="10807" stopIfTrue="1">
      <formula>$B576=""</formula>
    </cfRule>
  </conditionalFormatting>
  <conditionalFormatting sqref="J578:M578 K589">
    <cfRule type="expression" dxfId="10889" priority="10806" stopIfTrue="1">
      <formula>$B578=""</formula>
    </cfRule>
  </conditionalFormatting>
  <conditionalFormatting sqref="J579:M580 K590:K591">
    <cfRule type="expression" dxfId="10888" priority="10805" stopIfTrue="1">
      <formula>$B579=""</formula>
    </cfRule>
  </conditionalFormatting>
  <conditionalFormatting sqref="J578:M578 K589">
    <cfRule type="expression" dxfId="10887" priority="10804" stopIfTrue="1">
      <formula>$B578=""</formula>
    </cfRule>
  </conditionalFormatting>
  <conditionalFormatting sqref="J579:M579 K590">
    <cfRule type="expression" dxfId="10886" priority="10803" stopIfTrue="1">
      <formula>$B579=""</formula>
    </cfRule>
  </conditionalFormatting>
  <conditionalFormatting sqref="I580">
    <cfRule type="expression" dxfId="10885" priority="10802" stopIfTrue="1">
      <formula>$B580=""</formula>
    </cfRule>
  </conditionalFormatting>
  <conditionalFormatting sqref="I580">
    <cfRule type="expression" dxfId="10884" priority="10801" stopIfTrue="1">
      <formula>$B580=""</formula>
    </cfRule>
  </conditionalFormatting>
  <conditionalFormatting sqref="I580">
    <cfRule type="expression" dxfId="10883" priority="10800" stopIfTrue="1">
      <formula>$B580=""</formula>
    </cfRule>
  </conditionalFormatting>
  <conditionalFormatting sqref="D580:H580">
    <cfRule type="expression" dxfId="10882" priority="10799" stopIfTrue="1">
      <formula>$B580=""</formula>
    </cfRule>
  </conditionalFormatting>
  <conditionalFormatting sqref="J580:M580 K591">
    <cfRule type="expression" dxfId="10881" priority="10798" stopIfTrue="1">
      <formula>$B580=""</formula>
    </cfRule>
  </conditionalFormatting>
  <conditionalFormatting sqref="I580">
    <cfRule type="expression" dxfId="10880" priority="10797" stopIfTrue="1">
      <formula>$B580=""</formula>
    </cfRule>
  </conditionalFormatting>
  <conditionalFormatting sqref="I580">
    <cfRule type="expression" dxfId="10879" priority="10796" stopIfTrue="1">
      <formula>$B580=""</formula>
    </cfRule>
  </conditionalFormatting>
  <conditionalFormatting sqref="I580:I589">
    <cfRule type="expression" dxfId="10878" priority="10795" stopIfTrue="1">
      <formula>$B580=""</formula>
    </cfRule>
  </conditionalFormatting>
  <conditionalFormatting sqref="I580:I589">
    <cfRule type="expression" dxfId="10877" priority="10794" stopIfTrue="1">
      <formula>$B580=""</formula>
    </cfRule>
  </conditionalFormatting>
  <conditionalFormatting sqref="I580:I589">
    <cfRule type="expression" dxfId="10876" priority="10793" stopIfTrue="1">
      <formula>$B580=""</formula>
    </cfRule>
  </conditionalFormatting>
  <conditionalFormatting sqref="I580:I589">
    <cfRule type="expression" dxfId="10875" priority="10792" stopIfTrue="1">
      <formula>$B580=""</formula>
    </cfRule>
  </conditionalFormatting>
  <conditionalFormatting sqref="I580:I589">
    <cfRule type="expression" dxfId="10874" priority="10791" stopIfTrue="1">
      <formula>$B580=""</formula>
    </cfRule>
  </conditionalFormatting>
  <conditionalFormatting sqref="I580:I589">
    <cfRule type="expression" dxfId="10873" priority="10790" stopIfTrue="1">
      <formula>$B580=""</formula>
    </cfRule>
  </conditionalFormatting>
  <conditionalFormatting sqref="I580:I589">
    <cfRule type="expression" dxfId="10872" priority="10789" stopIfTrue="1">
      <formula>$B580=""</formula>
    </cfRule>
  </conditionalFormatting>
  <conditionalFormatting sqref="I580:I589">
    <cfRule type="expression" dxfId="10871" priority="10788" stopIfTrue="1">
      <formula>$B580=""</formula>
    </cfRule>
  </conditionalFormatting>
  <conditionalFormatting sqref="I580:I589">
    <cfRule type="expression" dxfId="10870" priority="10787" stopIfTrue="1">
      <formula>$B580=""</formula>
    </cfRule>
  </conditionalFormatting>
  <conditionalFormatting sqref="I580:I589">
    <cfRule type="expression" dxfId="10869" priority="10786" stopIfTrue="1">
      <formula>$B580=""</formula>
    </cfRule>
  </conditionalFormatting>
  <conditionalFormatting sqref="I580:I589">
    <cfRule type="expression" dxfId="10868" priority="10785" stopIfTrue="1">
      <formula>$B580=""</formula>
    </cfRule>
  </conditionalFormatting>
  <conditionalFormatting sqref="I580:I589">
    <cfRule type="expression" dxfId="10867" priority="10784" stopIfTrue="1">
      <formula>$B580=""</formula>
    </cfRule>
  </conditionalFormatting>
  <conditionalFormatting sqref="I580:I589">
    <cfRule type="expression" dxfId="10866" priority="10783" stopIfTrue="1">
      <formula>$B580=""</formula>
    </cfRule>
  </conditionalFormatting>
  <conditionalFormatting sqref="I580:I589">
    <cfRule type="expression" dxfId="10865" priority="10782" stopIfTrue="1">
      <formula>$B580=""</formula>
    </cfRule>
  </conditionalFormatting>
  <conditionalFormatting sqref="I580:I589">
    <cfRule type="expression" dxfId="10864" priority="10781" stopIfTrue="1">
      <formula>$B580=""</formula>
    </cfRule>
  </conditionalFormatting>
  <conditionalFormatting sqref="I580:I589">
    <cfRule type="expression" dxfId="10863" priority="10780" stopIfTrue="1">
      <formula>$B580=""</formula>
    </cfRule>
  </conditionalFormatting>
  <conditionalFormatting sqref="I580:I589">
    <cfRule type="expression" dxfId="10862" priority="10779" stopIfTrue="1">
      <formula>$B580=""</formula>
    </cfRule>
  </conditionalFormatting>
  <conditionalFormatting sqref="I580:I589">
    <cfRule type="expression" dxfId="10861" priority="10778" stopIfTrue="1">
      <formula>$B580=""</formula>
    </cfRule>
  </conditionalFormatting>
  <conditionalFormatting sqref="I580:I589">
    <cfRule type="expression" dxfId="10860" priority="10777" stopIfTrue="1">
      <formula>$B580=""</formula>
    </cfRule>
  </conditionalFormatting>
  <conditionalFormatting sqref="D582:H590">
    <cfRule type="expression" dxfId="10859" priority="10776" stopIfTrue="1">
      <formula>$B582=""</formula>
    </cfRule>
  </conditionalFormatting>
  <conditionalFormatting sqref="I580:I589">
    <cfRule type="expression" dxfId="10858" priority="10775" stopIfTrue="1">
      <formula>$B580=""</formula>
    </cfRule>
  </conditionalFormatting>
  <conditionalFormatting sqref="I580:I589">
    <cfRule type="expression" dxfId="10857" priority="10774" stopIfTrue="1">
      <formula>$B580=""</formula>
    </cfRule>
  </conditionalFormatting>
  <conditionalFormatting sqref="I580:I589">
    <cfRule type="expression" dxfId="10856" priority="10773" stopIfTrue="1">
      <formula>$B580=""</formula>
    </cfRule>
  </conditionalFormatting>
  <conditionalFormatting sqref="J580:M586 K591:K594">
    <cfRule type="expression" dxfId="10855" priority="10772" stopIfTrue="1">
      <formula>$B580=""</formula>
    </cfRule>
  </conditionalFormatting>
  <conditionalFormatting sqref="K591:K594 D580:M586 I587:I589">
    <cfRule type="expression" dxfId="10854" priority="10771" stopIfTrue="1">
      <formula>$B580=""</formula>
    </cfRule>
  </conditionalFormatting>
  <conditionalFormatting sqref="K591:K594 D580:M586 I587:I589">
    <cfRule type="expression" dxfId="10853" priority="10770" stopIfTrue="1">
      <formula>$B580=""</formula>
    </cfRule>
  </conditionalFormatting>
  <conditionalFormatting sqref="I580:I589">
    <cfRule type="expression" dxfId="10852" priority="10769" stopIfTrue="1">
      <formula>$B580=""</formula>
    </cfRule>
  </conditionalFormatting>
  <conditionalFormatting sqref="D580:H580">
    <cfRule type="expression" dxfId="10851" priority="10768" stopIfTrue="1">
      <formula>$B580=""</formula>
    </cfRule>
  </conditionalFormatting>
  <conditionalFormatting sqref="D581:H585">
    <cfRule type="expression" dxfId="10850" priority="10767" stopIfTrue="1">
      <formula>$B581=""</formula>
    </cfRule>
  </conditionalFormatting>
  <conditionalFormatting sqref="J580:M583 K591:K594">
    <cfRule type="expression" dxfId="10849" priority="10766" stopIfTrue="1">
      <formula>$B580=""</formula>
    </cfRule>
  </conditionalFormatting>
  <conditionalFormatting sqref="J584:M585">
    <cfRule type="expression" dxfId="10848" priority="10765" stopIfTrue="1">
      <formula>$B584=""</formula>
    </cfRule>
  </conditionalFormatting>
  <conditionalFormatting sqref="D586:H586">
    <cfRule type="expression" dxfId="10847" priority="10764" stopIfTrue="1">
      <formula>$B586=""</formula>
    </cfRule>
  </conditionalFormatting>
  <conditionalFormatting sqref="J586:M586">
    <cfRule type="expression" dxfId="10846" priority="10763" stopIfTrue="1">
      <formula>$B586=""</formula>
    </cfRule>
  </conditionalFormatting>
  <conditionalFormatting sqref="D580:H581">
    <cfRule type="expression" dxfId="10845" priority="10762" stopIfTrue="1">
      <formula>$B580=""</formula>
    </cfRule>
  </conditionalFormatting>
  <conditionalFormatting sqref="J580:M583 K591:K594">
    <cfRule type="expression" dxfId="10844" priority="10761" stopIfTrue="1">
      <formula>$B580=""</formula>
    </cfRule>
  </conditionalFormatting>
  <conditionalFormatting sqref="J584:M584">
    <cfRule type="expression" dxfId="10843" priority="10760" stopIfTrue="1">
      <formula>$B584=""</formula>
    </cfRule>
  </conditionalFormatting>
  <conditionalFormatting sqref="I585">
    <cfRule type="expression" dxfId="10842" priority="10759" stopIfTrue="1">
      <formula>$B585=""</formula>
    </cfRule>
  </conditionalFormatting>
  <conditionalFormatting sqref="I585">
    <cfRule type="expression" dxfId="10841" priority="10758" stopIfTrue="1">
      <formula>$B585=""</formula>
    </cfRule>
  </conditionalFormatting>
  <conditionalFormatting sqref="I585">
    <cfRule type="expression" dxfId="10840" priority="10757" stopIfTrue="1">
      <formula>$B585=""</formula>
    </cfRule>
  </conditionalFormatting>
  <conditionalFormatting sqref="D585:H586">
    <cfRule type="expression" dxfId="10839" priority="10756" stopIfTrue="1">
      <formula>$B585=""</formula>
    </cfRule>
  </conditionalFormatting>
  <conditionalFormatting sqref="J585:M586">
    <cfRule type="expression" dxfId="10838" priority="10755" stopIfTrue="1">
      <formula>$B585=""</formula>
    </cfRule>
  </conditionalFormatting>
  <conditionalFormatting sqref="I585">
    <cfRule type="expression" dxfId="10837" priority="10754" stopIfTrue="1">
      <formula>$B585=""</formula>
    </cfRule>
  </conditionalFormatting>
  <conditionalFormatting sqref="I585">
    <cfRule type="expression" dxfId="10836" priority="10753" stopIfTrue="1">
      <formula>$B585=""</formula>
    </cfRule>
  </conditionalFormatting>
  <conditionalFormatting sqref="J586:M590">
    <cfRule type="expression" dxfId="10835" priority="10752" stopIfTrue="1">
      <formula>$B586=""</formula>
    </cfRule>
  </conditionalFormatting>
  <conditionalFormatting sqref="D586:M590 I591:I593">
    <cfRule type="expression" dxfId="10834" priority="10751" stopIfTrue="1">
      <formula>$B586=""</formula>
    </cfRule>
  </conditionalFormatting>
  <conditionalFormatting sqref="D586:M590 I591:I593">
    <cfRule type="expression" dxfId="10833" priority="10750" stopIfTrue="1">
      <formula>$B586=""</formula>
    </cfRule>
  </conditionalFormatting>
  <conditionalFormatting sqref="I586:I593">
    <cfRule type="expression" dxfId="10832" priority="10749" stopIfTrue="1">
      <formula>$B586=""</formula>
    </cfRule>
  </conditionalFormatting>
  <conditionalFormatting sqref="D586:H587">
    <cfRule type="expression" dxfId="10831" priority="10748" stopIfTrue="1">
      <formula>$B586=""</formula>
    </cfRule>
  </conditionalFormatting>
  <conditionalFormatting sqref="D588:H590">
    <cfRule type="expression" dxfId="10830" priority="10747" stopIfTrue="1">
      <formula>$B588=""</formula>
    </cfRule>
  </conditionalFormatting>
  <conditionalFormatting sqref="J586:M590">
    <cfRule type="expression" dxfId="10829" priority="10746" stopIfTrue="1">
      <formula>$B586=""</formula>
    </cfRule>
  </conditionalFormatting>
  <conditionalFormatting sqref="D587:H588">
    <cfRule type="expression" dxfId="10828" priority="10745" stopIfTrue="1">
      <formula>$B587=""</formula>
    </cfRule>
  </conditionalFormatting>
  <conditionalFormatting sqref="J587:M590">
    <cfRule type="expression" dxfId="10827" priority="10744" stopIfTrue="1">
      <formula>$B587=""</formula>
    </cfRule>
  </conditionalFormatting>
  <conditionalFormatting sqref="I580:I589">
    <cfRule type="expression" dxfId="10826" priority="10743" stopIfTrue="1">
      <formula>$B580=""</formula>
    </cfRule>
  </conditionalFormatting>
  <conditionalFormatting sqref="I580:I589">
    <cfRule type="expression" dxfId="10825" priority="10742" stopIfTrue="1">
      <formula>$B580=""</formula>
    </cfRule>
  </conditionalFormatting>
  <conditionalFormatting sqref="I580:I589">
    <cfRule type="expression" dxfId="10824" priority="10741" stopIfTrue="1">
      <formula>$B580=""</formula>
    </cfRule>
  </conditionalFormatting>
  <conditionalFormatting sqref="I580:I589">
    <cfRule type="expression" dxfId="10823" priority="10740" stopIfTrue="1">
      <formula>$B580=""</formula>
    </cfRule>
  </conditionalFormatting>
  <conditionalFormatting sqref="I580:I589">
    <cfRule type="expression" dxfId="10822" priority="10739" stopIfTrue="1">
      <formula>$B580=""</formula>
    </cfRule>
  </conditionalFormatting>
  <conditionalFormatting sqref="I587:I589">
    <cfRule type="expression" dxfId="10821" priority="10738" stopIfTrue="1">
      <formula>$B587=""</formula>
    </cfRule>
  </conditionalFormatting>
  <conditionalFormatting sqref="I587:I589">
    <cfRule type="expression" dxfId="10820" priority="10737" stopIfTrue="1">
      <formula>$B587=""</formula>
    </cfRule>
  </conditionalFormatting>
  <conditionalFormatting sqref="I587:I589">
    <cfRule type="expression" dxfId="10819" priority="10736" stopIfTrue="1">
      <formula>$B587=""</formula>
    </cfRule>
  </conditionalFormatting>
  <conditionalFormatting sqref="I580:I589">
    <cfRule type="expression" dxfId="10818" priority="10735" stopIfTrue="1">
      <formula>$B580=""</formula>
    </cfRule>
  </conditionalFormatting>
  <conditionalFormatting sqref="I580:I589">
    <cfRule type="expression" dxfId="10817" priority="10734" stopIfTrue="1">
      <formula>$B580=""</formula>
    </cfRule>
  </conditionalFormatting>
  <conditionalFormatting sqref="I580:I589">
    <cfRule type="expression" dxfId="10816" priority="10733" stopIfTrue="1">
      <formula>$B580=""</formula>
    </cfRule>
  </conditionalFormatting>
  <conditionalFormatting sqref="I580:I589">
    <cfRule type="expression" dxfId="10815" priority="10732" stopIfTrue="1">
      <formula>$B580=""</formula>
    </cfRule>
  </conditionalFormatting>
  <conditionalFormatting sqref="I580:I589">
    <cfRule type="expression" dxfId="10814" priority="10731" stopIfTrue="1">
      <formula>$B580=""</formula>
    </cfRule>
  </conditionalFormatting>
  <conditionalFormatting sqref="I580:I589">
    <cfRule type="expression" dxfId="10813" priority="10730" stopIfTrue="1">
      <formula>$B580=""</formula>
    </cfRule>
  </conditionalFormatting>
  <conditionalFormatting sqref="I580:I589">
    <cfRule type="expression" dxfId="10812" priority="10729" stopIfTrue="1">
      <formula>$B580=""</formula>
    </cfRule>
  </conditionalFormatting>
  <conditionalFormatting sqref="I580:I589">
    <cfRule type="expression" dxfId="10811" priority="10728" stopIfTrue="1">
      <formula>$B580=""</formula>
    </cfRule>
  </conditionalFormatting>
  <conditionalFormatting sqref="K576:K598">
    <cfRule type="expression" dxfId="10810" priority="10727" stopIfTrue="1">
      <formula>$B576=""</formula>
    </cfRule>
  </conditionalFormatting>
  <conditionalFormatting sqref="K576:K598">
    <cfRule type="expression" dxfId="10809" priority="10726" stopIfTrue="1">
      <formula>$B576=""</formula>
    </cfRule>
  </conditionalFormatting>
  <conditionalFormatting sqref="K576:K598">
    <cfRule type="expression" dxfId="10808" priority="10725" stopIfTrue="1">
      <formula>$B576=""</formula>
    </cfRule>
  </conditionalFormatting>
  <conditionalFormatting sqref="K576:K598">
    <cfRule type="expression" dxfId="10807" priority="10724" stopIfTrue="1">
      <formula>$B576=""</formula>
    </cfRule>
  </conditionalFormatting>
  <conditionalFormatting sqref="K576:K598">
    <cfRule type="expression" dxfId="10806" priority="10723" stopIfTrue="1">
      <formula>$B576=""</formula>
    </cfRule>
  </conditionalFormatting>
  <conditionalFormatting sqref="K576:K598">
    <cfRule type="expression" dxfId="10805" priority="10722" stopIfTrue="1">
      <formula>$B576=""</formula>
    </cfRule>
  </conditionalFormatting>
  <conditionalFormatting sqref="K576:K598">
    <cfRule type="expression" dxfId="10804" priority="10721" stopIfTrue="1">
      <formula>$B576=""</formula>
    </cfRule>
  </conditionalFormatting>
  <conditionalFormatting sqref="K576:K598">
    <cfRule type="expression" dxfId="10803" priority="10720" stopIfTrue="1">
      <formula>$B576=""</formula>
    </cfRule>
  </conditionalFormatting>
  <conditionalFormatting sqref="K576:K598">
    <cfRule type="expression" dxfId="10802" priority="10719" stopIfTrue="1">
      <formula>$B576=""</formula>
    </cfRule>
  </conditionalFormatting>
  <conditionalFormatting sqref="K576:K598">
    <cfRule type="expression" dxfId="10801" priority="10718" stopIfTrue="1">
      <formula>$B576=""</formula>
    </cfRule>
  </conditionalFormatting>
  <conditionalFormatting sqref="D576:H580">
    <cfRule type="expression" dxfId="10800" priority="10717" stopIfTrue="1">
      <formula>$B576=""</formula>
    </cfRule>
  </conditionalFormatting>
  <conditionalFormatting sqref="I576:I583">
    <cfRule type="expression" dxfId="10799" priority="10716" stopIfTrue="1">
      <formula>$B576=""</formula>
    </cfRule>
  </conditionalFormatting>
  <conditionalFormatting sqref="I576:I583">
    <cfRule type="expression" dxfId="10798" priority="10715" stopIfTrue="1">
      <formula>$B576=""</formula>
    </cfRule>
  </conditionalFormatting>
  <conditionalFormatting sqref="I576:I583">
    <cfRule type="expression" dxfId="10797" priority="10714" stopIfTrue="1">
      <formula>$B576=""</formula>
    </cfRule>
  </conditionalFormatting>
  <conditionalFormatting sqref="J576:M580 K581:K598 M581:M598">
    <cfRule type="expression" dxfId="10796" priority="10713" stopIfTrue="1">
      <formula>$B576=""</formula>
    </cfRule>
  </conditionalFormatting>
  <conditionalFormatting sqref="I581:I583 K581:K598 M581:M598 D576:M580">
    <cfRule type="expression" dxfId="10795" priority="10712" stopIfTrue="1">
      <formula>$B576=""</formula>
    </cfRule>
  </conditionalFormatting>
  <conditionalFormatting sqref="I581:I583 K581:K598 M581:M598 D576:M580">
    <cfRule type="expression" dxfId="10794" priority="10711" stopIfTrue="1">
      <formula>$B576=""</formula>
    </cfRule>
  </conditionalFormatting>
  <conditionalFormatting sqref="I576:I583">
    <cfRule type="expression" dxfId="10793" priority="10710" stopIfTrue="1">
      <formula>$B576=""</formula>
    </cfRule>
  </conditionalFormatting>
  <conditionalFormatting sqref="D576:H580">
    <cfRule type="expression" dxfId="10792" priority="10709" stopIfTrue="1">
      <formula>$B576=""</formula>
    </cfRule>
  </conditionalFormatting>
  <conditionalFormatting sqref="J576:M576 K577:K598 M577:M598">
    <cfRule type="expression" dxfId="10791" priority="10708" stopIfTrue="1">
      <formula>$B576=""</formula>
    </cfRule>
  </conditionalFormatting>
  <conditionalFormatting sqref="J577:M578 K588:K589">
    <cfRule type="expression" dxfId="10790" priority="10707" stopIfTrue="1">
      <formula>$B577=""</formula>
    </cfRule>
  </conditionalFormatting>
  <conditionalFormatting sqref="J576:M576 K577:K598 M577:M598">
    <cfRule type="expression" dxfId="10789" priority="10706" stopIfTrue="1">
      <formula>$B576=""</formula>
    </cfRule>
  </conditionalFormatting>
  <conditionalFormatting sqref="J577:M577 K588">
    <cfRule type="expression" dxfId="10788" priority="10705" stopIfTrue="1">
      <formula>$B577=""</formula>
    </cfRule>
  </conditionalFormatting>
  <conditionalFormatting sqref="I578">
    <cfRule type="expression" dxfId="10787" priority="10704" stopIfTrue="1">
      <formula>$B578=""</formula>
    </cfRule>
  </conditionalFormatting>
  <conditionalFormatting sqref="I578">
    <cfRule type="expression" dxfId="10786" priority="10703" stopIfTrue="1">
      <formula>$B578=""</formula>
    </cfRule>
  </conditionalFormatting>
  <conditionalFormatting sqref="I578">
    <cfRule type="expression" dxfId="10785" priority="10702" stopIfTrue="1">
      <formula>$B578=""</formula>
    </cfRule>
  </conditionalFormatting>
  <conditionalFormatting sqref="D578:H578">
    <cfRule type="expression" dxfId="10784" priority="10701" stopIfTrue="1">
      <formula>$B578=""</formula>
    </cfRule>
  </conditionalFormatting>
  <conditionalFormatting sqref="J578:M578 K589">
    <cfRule type="expression" dxfId="10783" priority="10700" stopIfTrue="1">
      <formula>$B578=""</formula>
    </cfRule>
  </conditionalFormatting>
  <conditionalFormatting sqref="I578">
    <cfRule type="expression" dxfId="10782" priority="10699" stopIfTrue="1">
      <formula>$B578=""</formula>
    </cfRule>
  </conditionalFormatting>
  <conditionalFormatting sqref="I578">
    <cfRule type="expression" dxfId="10781" priority="10698" stopIfTrue="1">
      <formula>$B578=""</formula>
    </cfRule>
  </conditionalFormatting>
  <conditionalFormatting sqref="I576:I583">
    <cfRule type="expression" dxfId="10780" priority="10697" stopIfTrue="1">
      <formula>$B576=""</formula>
    </cfRule>
  </conditionalFormatting>
  <conditionalFormatting sqref="I576:I583">
    <cfRule type="expression" dxfId="10779" priority="10696" stopIfTrue="1">
      <formula>$B576=""</formula>
    </cfRule>
  </conditionalFormatting>
  <conditionalFormatting sqref="I576:I583">
    <cfRule type="expression" dxfId="10778" priority="10695" stopIfTrue="1">
      <formula>$B576=""</formula>
    </cfRule>
  </conditionalFormatting>
  <conditionalFormatting sqref="I576:I583">
    <cfRule type="expression" dxfId="10777" priority="10694" stopIfTrue="1">
      <formula>$B576=""</formula>
    </cfRule>
  </conditionalFormatting>
  <conditionalFormatting sqref="I576:I583">
    <cfRule type="expression" dxfId="10776" priority="10693" stopIfTrue="1">
      <formula>$B576=""</formula>
    </cfRule>
  </conditionalFormatting>
  <conditionalFormatting sqref="I576:I583">
    <cfRule type="expression" dxfId="10775" priority="10692" stopIfTrue="1">
      <formula>$B576=""</formula>
    </cfRule>
  </conditionalFormatting>
  <conditionalFormatting sqref="I576:I583">
    <cfRule type="expression" dxfId="10774" priority="10691" stopIfTrue="1">
      <formula>$B576=""</formula>
    </cfRule>
  </conditionalFormatting>
  <conditionalFormatting sqref="I576:I583">
    <cfRule type="expression" dxfId="10773" priority="10690" stopIfTrue="1">
      <formula>$B576=""</formula>
    </cfRule>
  </conditionalFormatting>
  <conditionalFormatting sqref="I576:I583">
    <cfRule type="expression" dxfId="10772" priority="10689" stopIfTrue="1">
      <formula>$B576=""</formula>
    </cfRule>
  </conditionalFormatting>
  <conditionalFormatting sqref="I576:I583">
    <cfRule type="expression" dxfId="10771" priority="10688" stopIfTrue="1">
      <formula>$B576=""</formula>
    </cfRule>
  </conditionalFormatting>
  <conditionalFormatting sqref="I576:I583">
    <cfRule type="expression" dxfId="10770" priority="10687" stopIfTrue="1">
      <formula>$B576=""</formula>
    </cfRule>
  </conditionalFormatting>
  <conditionalFormatting sqref="I576:I583">
    <cfRule type="expression" dxfId="10769" priority="10686" stopIfTrue="1">
      <formula>$B576=""</formula>
    </cfRule>
  </conditionalFormatting>
  <conditionalFormatting sqref="I576:I583">
    <cfRule type="expression" dxfId="10768" priority="10685" stopIfTrue="1">
      <formula>$B576=""</formula>
    </cfRule>
  </conditionalFormatting>
  <conditionalFormatting sqref="I576:I583">
    <cfRule type="expression" dxfId="10767" priority="10684" stopIfTrue="1">
      <formula>$B576=""</formula>
    </cfRule>
  </conditionalFormatting>
  <conditionalFormatting sqref="I576:I583">
    <cfRule type="expression" dxfId="10766" priority="10683" stopIfTrue="1">
      <formula>$B576=""</formula>
    </cfRule>
  </conditionalFormatting>
  <conditionalFormatting sqref="I576:I583">
    <cfRule type="expression" dxfId="10765" priority="10682" stopIfTrue="1">
      <formula>$B576=""</formula>
    </cfRule>
  </conditionalFormatting>
  <conditionalFormatting sqref="J578:M578 K589">
    <cfRule type="expression" dxfId="10764" priority="10681" stopIfTrue="1">
      <formula>$B578=""</formula>
    </cfRule>
  </conditionalFormatting>
  <conditionalFormatting sqref="J579:M580 K590:K591">
    <cfRule type="expression" dxfId="10763" priority="10680" stopIfTrue="1">
      <formula>$B579=""</formula>
    </cfRule>
  </conditionalFormatting>
  <conditionalFormatting sqref="J578:M578 K589">
    <cfRule type="expression" dxfId="10762" priority="10679" stopIfTrue="1">
      <formula>$B578=""</formula>
    </cfRule>
  </conditionalFormatting>
  <conditionalFormatting sqref="J579:M579 K590">
    <cfRule type="expression" dxfId="10761" priority="10678" stopIfTrue="1">
      <formula>$B579=""</formula>
    </cfRule>
  </conditionalFormatting>
  <conditionalFormatting sqref="I580">
    <cfRule type="expression" dxfId="10760" priority="10677" stopIfTrue="1">
      <formula>$B580=""</formula>
    </cfRule>
  </conditionalFormatting>
  <conditionalFormatting sqref="I580">
    <cfRule type="expression" dxfId="10759" priority="10676" stopIfTrue="1">
      <formula>$B580=""</formula>
    </cfRule>
  </conditionalFormatting>
  <conditionalFormatting sqref="I580">
    <cfRule type="expression" dxfId="10758" priority="10675" stopIfTrue="1">
      <formula>$B580=""</formula>
    </cfRule>
  </conditionalFormatting>
  <conditionalFormatting sqref="D580:H580">
    <cfRule type="expression" dxfId="10757" priority="10674" stopIfTrue="1">
      <formula>$B580=""</formula>
    </cfRule>
  </conditionalFormatting>
  <conditionalFormatting sqref="J580:M580 K591">
    <cfRule type="expression" dxfId="10756" priority="10673" stopIfTrue="1">
      <formula>$B580=""</formula>
    </cfRule>
  </conditionalFormatting>
  <conditionalFormatting sqref="I580">
    <cfRule type="expression" dxfId="10755" priority="10672" stopIfTrue="1">
      <formula>$B580=""</formula>
    </cfRule>
  </conditionalFormatting>
  <conditionalFormatting sqref="I580">
    <cfRule type="expression" dxfId="10754" priority="10671" stopIfTrue="1">
      <formula>$B580=""</formula>
    </cfRule>
  </conditionalFormatting>
  <conditionalFormatting sqref="I580:I589">
    <cfRule type="expression" dxfId="10753" priority="10670" stopIfTrue="1">
      <formula>$B580=""</formula>
    </cfRule>
  </conditionalFormatting>
  <conditionalFormatting sqref="I580:I589">
    <cfRule type="expression" dxfId="10752" priority="10669" stopIfTrue="1">
      <formula>$B580=""</formula>
    </cfRule>
  </conditionalFormatting>
  <conditionalFormatting sqref="I580:I589">
    <cfRule type="expression" dxfId="10751" priority="10668" stopIfTrue="1">
      <formula>$B580=""</formula>
    </cfRule>
  </conditionalFormatting>
  <conditionalFormatting sqref="I580:I589">
    <cfRule type="expression" dxfId="10750" priority="10667" stopIfTrue="1">
      <formula>$B580=""</formula>
    </cfRule>
  </conditionalFormatting>
  <conditionalFormatting sqref="I580:I589">
    <cfRule type="expression" dxfId="10749" priority="10666" stopIfTrue="1">
      <formula>$B580=""</formula>
    </cfRule>
  </conditionalFormatting>
  <conditionalFormatting sqref="I580:I589">
    <cfRule type="expression" dxfId="10748" priority="10665" stopIfTrue="1">
      <formula>$B580=""</formula>
    </cfRule>
  </conditionalFormatting>
  <conditionalFormatting sqref="I580:I589">
    <cfRule type="expression" dxfId="10747" priority="10664" stopIfTrue="1">
      <formula>$B580=""</formula>
    </cfRule>
  </conditionalFormatting>
  <conditionalFormatting sqref="I580:I589">
    <cfRule type="expression" dxfId="10746" priority="10663" stopIfTrue="1">
      <formula>$B580=""</formula>
    </cfRule>
  </conditionalFormatting>
  <conditionalFormatting sqref="I580:I589">
    <cfRule type="expression" dxfId="10745" priority="10662" stopIfTrue="1">
      <formula>$B580=""</formula>
    </cfRule>
  </conditionalFormatting>
  <conditionalFormatting sqref="I580:I589">
    <cfRule type="expression" dxfId="10744" priority="10661" stopIfTrue="1">
      <formula>$B580=""</formula>
    </cfRule>
  </conditionalFormatting>
  <conditionalFormatting sqref="I580:I589">
    <cfRule type="expression" dxfId="10743" priority="10660" stopIfTrue="1">
      <formula>$B580=""</formula>
    </cfRule>
  </conditionalFormatting>
  <conditionalFormatting sqref="I580:I589">
    <cfRule type="expression" dxfId="10742" priority="10659" stopIfTrue="1">
      <formula>$B580=""</formula>
    </cfRule>
  </conditionalFormatting>
  <conditionalFormatting sqref="I580:I589">
    <cfRule type="expression" dxfId="10741" priority="10658" stopIfTrue="1">
      <formula>$B580=""</formula>
    </cfRule>
  </conditionalFormatting>
  <conditionalFormatting sqref="I580:I589">
    <cfRule type="expression" dxfId="10740" priority="10657" stopIfTrue="1">
      <formula>$B580=""</formula>
    </cfRule>
  </conditionalFormatting>
  <conditionalFormatting sqref="I580:I589">
    <cfRule type="expression" dxfId="10739" priority="10656" stopIfTrue="1">
      <formula>$B580=""</formula>
    </cfRule>
  </conditionalFormatting>
  <conditionalFormatting sqref="I580:I589">
    <cfRule type="expression" dxfId="10738" priority="10655" stopIfTrue="1">
      <formula>$B580=""</formula>
    </cfRule>
  </conditionalFormatting>
  <conditionalFormatting sqref="I580:I589">
    <cfRule type="expression" dxfId="10737" priority="10654" stopIfTrue="1">
      <formula>$B580=""</formula>
    </cfRule>
  </conditionalFormatting>
  <conditionalFormatting sqref="I580:I589">
    <cfRule type="expression" dxfId="10736" priority="10653" stopIfTrue="1">
      <formula>$B580=""</formula>
    </cfRule>
  </conditionalFormatting>
  <conditionalFormatting sqref="I580:I589">
    <cfRule type="expression" dxfId="10735" priority="10652" stopIfTrue="1">
      <formula>$B580=""</formula>
    </cfRule>
  </conditionalFormatting>
  <conditionalFormatting sqref="D582:H590">
    <cfRule type="expression" dxfId="10734" priority="10651" stopIfTrue="1">
      <formula>$B582=""</formula>
    </cfRule>
  </conditionalFormatting>
  <conditionalFormatting sqref="I580:I589">
    <cfRule type="expression" dxfId="10733" priority="10650" stopIfTrue="1">
      <formula>$B580=""</formula>
    </cfRule>
  </conditionalFormatting>
  <conditionalFormatting sqref="I580:I589">
    <cfRule type="expression" dxfId="10732" priority="10649" stopIfTrue="1">
      <formula>$B580=""</formula>
    </cfRule>
  </conditionalFormatting>
  <conditionalFormatting sqref="I580:I589">
    <cfRule type="expression" dxfId="10731" priority="10648" stopIfTrue="1">
      <formula>$B580=""</formula>
    </cfRule>
  </conditionalFormatting>
  <conditionalFormatting sqref="J580:M586 K591:K594">
    <cfRule type="expression" dxfId="10730" priority="10647" stopIfTrue="1">
      <formula>$B580=""</formula>
    </cfRule>
  </conditionalFormatting>
  <conditionalFormatting sqref="K591:K594 D580:M586 I587:I589">
    <cfRule type="expression" dxfId="10729" priority="10646" stopIfTrue="1">
      <formula>$B580=""</formula>
    </cfRule>
  </conditionalFormatting>
  <conditionalFormatting sqref="K591:K594 D580:M586 I587:I589">
    <cfRule type="expression" dxfId="10728" priority="10645" stopIfTrue="1">
      <formula>$B580=""</formula>
    </cfRule>
  </conditionalFormatting>
  <conditionalFormatting sqref="I580:I589">
    <cfRule type="expression" dxfId="10727" priority="10644" stopIfTrue="1">
      <formula>$B580=""</formula>
    </cfRule>
  </conditionalFormatting>
  <conditionalFormatting sqref="D580:H580">
    <cfRule type="expression" dxfId="10726" priority="10643" stopIfTrue="1">
      <formula>$B580=""</formula>
    </cfRule>
  </conditionalFormatting>
  <conditionalFormatting sqref="D581:H585">
    <cfRule type="expression" dxfId="10725" priority="10642" stopIfTrue="1">
      <formula>$B581=""</formula>
    </cfRule>
  </conditionalFormatting>
  <conditionalFormatting sqref="J580:M583 K591:K594">
    <cfRule type="expression" dxfId="10724" priority="10641" stopIfTrue="1">
      <formula>$B580=""</formula>
    </cfRule>
  </conditionalFormatting>
  <conditionalFormatting sqref="J584:M585">
    <cfRule type="expression" dxfId="10723" priority="10640" stopIfTrue="1">
      <formula>$B584=""</formula>
    </cfRule>
  </conditionalFormatting>
  <conditionalFormatting sqref="D586:H586">
    <cfRule type="expression" dxfId="10722" priority="10639" stopIfTrue="1">
      <formula>$B586=""</formula>
    </cfRule>
  </conditionalFormatting>
  <conditionalFormatting sqref="J586:M586">
    <cfRule type="expression" dxfId="10721" priority="10638" stopIfTrue="1">
      <formula>$B586=""</formula>
    </cfRule>
  </conditionalFormatting>
  <conditionalFormatting sqref="D580:H581">
    <cfRule type="expression" dxfId="10720" priority="10637" stopIfTrue="1">
      <formula>$B580=""</formula>
    </cfRule>
  </conditionalFormatting>
  <conditionalFormatting sqref="J580:M583 K591:K594">
    <cfRule type="expression" dxfId="10719" priority="10636" stopIfTrue="1">
      <formula>$B580=""</formula>
    </cfRule>
  </conditionalFormatting>
  <conditionalFormatting sqref="J584:M584">
    <cfRule type="expression" dxfId="10718" priority="10635" stopIfTrue="1">
      <formula>$B584=""</formula>
    </cfRule>
  </conditionalFormatting>
  <conditionalFormatting sqref="I585">
    <cfRule type="expression" dxfId="10717" priority="10634" stopIfTrue="1">
      <formula>$B585=""</formula>
    </cfRule>
  </conditionalFormatting>
  <conditionalFormatting sqref="I585">
    <cfRule type="expression" dxfId="10716" priority="10633" stopIfTrue="1">
      <formula>$B585=""</formula>
    </cfRule>
  </conditionalFormatting>
  <conditionalFormatting sqref="I585">
    <cfRule type="expression" dxfId="10715" priority="10632" stopIfTrue="1">
      <formula>$B585=""</formula>
    </cfRule>
  </conditionalFormatting>
  <conditionalFormatting sqref="D585:H586">
    <cfRule type="expression" dxfId="10714" priority="10631" stopIfTrue="1">
      <formula>$B585=""</formula>
    </cfRule>
  </conditionalFormatting>
  <conditionalFormatting sqref="J585:M586">
    <cfRule type="expression" dxfId="10713" priority="10630" stopIfTrue="1">
      <formula>$B585=""</formula>
    </cfRule>
  </conditionalFormatting>
  <conditionalFormatting sqref="I585">
    <cfRule type="expression" dxfId="10712" priority="10629" stopIfTrue="1">
      <formula>$B585=""</formula>
    </cfRule>
  </conditionalFormatting>
  <conditionalFormatting sqref="I585">
    <cfRule type="expression" dxfId="10711" priority="10628" stopIfTrue="1">
      <formula>$B585=""</formula>
    </cfRule>
  </conditionalFormatting>
  <conditionalFormatting sqref="J586:M590">
    <cfRule type="expression" dxfId="10710" priority="10627" stopIfTrue="1">
      <formula>$B586=""</formula>
    </cfRule>
  </conditionalFormatting>
  <conditionalFormatting sqref="D586:M590 I591:I593">
    <cfRule type="expression" dxfId="10709" priority="10626" stopIfTrue="1">
      <formula>$B586=""</formula>
    </cfRule>
  </conditionalFormatting>
  <conditionalFormatting sqref="D586:M590 I591:I593">
    <cfRule type="expression" dxfId="10708" priority="10625" stopIfTrue="1">
      <formula>$B586=""</formula>
    </cfRule>
  </conditionalFormatting>
  <conditionalFormatting sqref="I586:I593">
    <cfRule type="expression" dxfId="10707" priority="10624" stopIfTrue="1">
      <formula>$B586=""</formula>
    </cfRule>
  </conditionalFormatting>
  <conditionalFormatting sqref="D586:H587">
    <cfRule type="expression" dxfId="10706" priority="10623" stopIfTrue="1">
      <formula>$B586=""</formula>
    </cfRule>
  </conditionalFormatting>
  <conditionalFormatting sqref="D588:H590">
    <cfRule type="expression" dxfId="10705" priority="10622" stopIfTrue="1">
      <formula>$B588=""</formula>
    </cfRule>
  </conditionalFormatting>
  <conditionalFormatting sqref="J586:M590">
    <cfRule type="expression" dxfId="10704" priority="10621" stopIfTrue="1">
      <formula>$B586=""</formula>
    </cfRule>
  </conditionalFormatting>
  <conditionalFormatting sqref="D587:H588">
    <cfRule type="expression" dxfId="10703" priority="10620" stopIfTrue="1">
      <formula>$B587=""</formula>
    </cfRule>
  </conditionalFormatting>
  <conditionalFormatting sqref="J587:M590">
    <cfRule type="expression" dxfId="10702" priority="10619" stopIfTrue="1">
      <formula>$B587=""</formula>
    </cfRule>
  </conditionalFormatting>
  <conditionalFormatting sqref="I580:I589">
    <cfRule type="expression" dxfId="10701" priority="10618" stopIfTrue="1">
      <formula>$B580=""</formula>
    </cfRule>
  </conditionalFormatting>
  <conditionalFormatting sqref="I580:I589">
    <cfRule type="expression" dxfId="10700" priority="10617" stopIfTrue="1">
      <formula>$B580=""</formula>
    </cfRule>
  </conditionalFormatting>
  <conditionalFormatting sqref="I580:I589">
    <cfRule type="expression" dxfId="10699" priority="10616" stopIfTrue="1">
      <formula>$B580=""</formula>
    </cfRule>
  </conditionalFormatting>
  <conditionalFormatting sqref="I580:I589">
    <cfRule type="expression" dxfId="10698" priority="10615" stopIfTrue="1">
      <formula>$B580=""</formula>
    </cfRule>
  </conditionalFormatting>
  <conditionalFormatting sqref="I580:I589">
    <cfRule type="expression" dxfId="10697" priority="10614" stopIfTrue="1">
      <formula>$B580=""</formula>
    </cfRule>
  </conditionalFormatting>
  <conditionalFormatting sqref="I587:I589">
    <cfRule type="expression" dxfId="10696" priority="10613" stopIfTrue="1">
      <formula>$B587=""</formula>
    </cfRule>
  </conditionalFormatting>
  <conditionalFormatting sqref="I587:I589">
    <cfRule type="expression" dxfId="10695" priority="10612" stopIfTrue="1">
      <formula>$B587=""</formula>
    </cfRule>
  </conditionalFormatting>
  <conditionalFormatting sqref="I587:I589">
    <cfRule type="expression" dxfId="10694" priority="10611" stopIfTrue="1">
      <formula>$B587=""</formula>
    </cfRule>
  </conditionalFormatting>
  <conditionalFormatting sqref="I580:I589">
    <cfRule type="expression" dxfId="10693" priority="10610" stopIfTrue="1">
      <formula>$B580=""</formula>
    </cfRule>
  </conditionalFormatting>
  <conditionalFormatting sqref="I580:I589">
    <cfRule type="expression" dxfId="10692" priority="10609" stopIfTrue="1">
      <formula>$B580=""</formula>
    </cfRule>
  </conditionalFormatting>
  <conditionalFormatting sqref="I580:I589">
    <cfRule type="expression" dxfId="10691" priority="10608" stopIfTrue="1">
      <formula>$B580=""</formula>
    </cfRule>
  </conditionalFormatting>
  <conditionalFormatting sqref="I580:I589">
    <cfRule type="expression" dxfId="10690" priority="10607" stopIfTrue="1">
      <formula>$B580=""</formula>
    </cfRule>
  </conditionalFormatting>
  <conditionalFormatting sqref="I580:I589">
    <cfRule type="expression" dxfId="10689" priority="10606" stopIfTrue="1">
      <formula>$B580=""</formula>
    </cfRule>
  </conditionalFormatting>
  <conditionalFormatting sqref="I580:I589">
    <cfRule type="expression" dxfId="10688" priority="10605" stopIfTrue="1">
      <formula>$B580=""</formula>
    </cfRule>
  </conditionalFormatting>
  <conditionalFormatting sqref="I580:I589">
    <cfRule type="expression" dxfId="10687" priority="10604" stopIfTrue="1">
      <formula>$B580=""</formula>
    </cfRule>
  </conditionalFormatting>
  <conditionalFormatting sqref="I580:I589">
    <cfRule type="expression" dxfId="10686" priority="10603" stopIfTrue="1">
      <formula>$B580=""</formula>
    </cfRule>
  </conditionalFormatting>
  <conditionalFormatting sqref="D590:H594">
    <cfRule type="expression" dxfId="10685" priority="10602" stopIfTrue="1">
      <formula>$B590=""</formula>
    </cfRule>
  </conditionalFormatting>
  <conditionalFormatting sqref="I590">
    <cfRule type="expression" dxfId="10684" priority="10601" stopIfTrue="1">
      <formula>$B590=""</formula>
    </cfRule>
  </conditionalFormatting>
  <conditionalFormatting sqref="I590">
    <cfRule type="expression" dxfId="10683" priority="10600" stopIfTrue="1">
      <formula>$B590=""</formula>
    </cfRule>
  </conditionalFormatting>
  <conditionalFormatting sqref="I590">
    <cfRule type="expression" dxfId="10682" priority="10599" stopIfTrue="1">
      <formula>$B590=""</formula>
    </cfRule>
  </conditionalFormatting>
  <conditionalFormatting sqref="J590:M594">
    <cfRule type="expression" dxfId="10681" priority="10598" stopIfTrue="1">
      <formula>$B590=""</formula>
    </cfRule>
  </conditionalFormatting>
  <conditionalFormatting sqref="D590:M594 I595:I598">
    <cfRule type="expression" dxfId="10680" priority="10597" stopIfTrue="1">
      <formula>$B590=""</formula>
    </cfRule>
  </conditionalFormatting>
  <conditionalFormatting sqref="D590:M594 I595:I598">
    <cfRule type="expression" dxfId="10679" priority="10596" stopIfTrue="1">
      <formula>$B590=""</formula>
    </cfRule>
  </conditionalFormatting>
  <conditionalFormatting sqref="I590:I598">
    <cfRule type="expression" dxfId="10678" priority="10595" stopIfTrue="1">
      <formula>$B590=""</formula>
    </cfRule>
  </conditionalFormatting>
  <conditionalFormatting sqref="D590:H594">
    <cfRule type="expression" dxfId="10677" priority="10594" stopIfTrue="1">
      <formula>$B590=""</formula>
    </cfRule>
  </conditionalFormatting>
  <conditionalFormatting sqref="J590:M591">
    <cfRule type="expression" dxfId="10676" priority="10593" stopIfTrue="1">
      <formula>$B590=""</formula>
    </cfRule>
  </conditionalFormatting>
  <conditionalFormatting sqref="J592:M593">
    <cfRule type="expression" dxfId="10675" priority="10592" stopIfTrue="1">
      <formula>$B592=""</formula>
    </cfRule>
  </conditionalFormatting>
  <conditionalFormatting sqref="J590:M591">
    <cfRule type="expression" dxfId="10674" priority="10591" stopIfTrue="1">
      <formula>$B590=""</formula>
    </cfRule>
  </conditionalFormatting>
  <conditionalFormatting sqref="J592:M592">
    <cfRule type="expression" dxfId="10673" priority="10590" stopIfTrue="1">
      <formula>$B592=""</formula>
    </cfRule>
  </conditionalFormatting>
  <conditionalFormatting sqref="I593">
    <cfRule type="expression" dxfId="10672" priority="10589" stopIfTrue="1">
      <formula>$B593=""</formula>
    </cfRule>
  </conditionalFormatting>
  <conditionalFormatting sqref="I593">
    <cfRule type="expression" dxfId="10671" priority="10588" stopIfTrue="1">
      <formula>$B593=""</formula>
    </cfRule>
  </conditionalFormatting>
  <conditionalFormatting sqref="I593">
    <cfRule type="expression" dxfId="10670" priority="10587" stopIfTrue="1">
      <formula>$B593=""</formula>
    </cfRule>
  </conditionalFormatting>
  <conditionalFormatting sqref="D593:H593">
    <cfRule type="expression" dxfId="10669" priority="10586" stopIfTrue="1">
      <formula>$B593=""</formula>
    </cfRule>
  </conditionalFormatting>
  <conditionalFormatting sqref="J593:M593">
    <cfRule type="expression" dxfId="10668" priority="10585" stopIfTrue="1">
      <formula>$B593=""</formula>
    </cfRule>
  </conditionalFormatting>
  <conditionalFormatting sqref="I593">
    <cfRule type="expression" dxfId="10667" priority="10584" stopIfTrue="1">
      <formula>$B593=""</formula>
    </cfRule>
  </conditionalFormatting>
  <conditionalFormatting sqref="I593">
    <cfRule type="expression" dxfId="10666" priority="10583" stopIfTrue="1">
      <formula>$B593=""</formula>
    </cfRule>
  </conditionalFormatting>
  <conditionalFormatting sqref="I590">
    <cfRule type="expression" dxfId="10665" priority="10582" stopIfTrue="1">
      <formula>$B590=""</formula>
    </cfRule>
  </conditionalFormatting>
  <conditionalFormatting sqref="I590">
    <cfRule type="expression" dxfId="10664" priority="10581" stopIfTrue="1">
      <formula>$B590=""</formula>
    </cfRule>
  </conditionalFormatting>
  <conditionalFormatting sqref="I590">
    <cfRule type="expression" dxfId="10663" priority="10580" stopIfTrue="1">
      <formula>$B590=""</formula>
    </cfRule>
  </conditionalFormatting>
  <conditionalFormatting sqref="I590">
    <cfRule type="expression" dxfId="10662" priority="10579" stopIfTrue="1">
      <formula>$B590=""</formula>
    </cfRule>
  </conditionalFormatting>
  <conditionalFormatting sqref="I590">
    <cfRule type="expression" dxfId="10661" priority="10578" stopIfTrue="1">
      <formula>$B590=""</formula>
    </cfRule>
  </conditionalFormatting>
  <conditionalFormatting sqref="I590">
    <cfRule type="expression" dxfId="10660" priority="10577" stopIfTrue="1">
      <formula>$B590=""</formula>
    </cfRule>
  </conditionalFormatting>
  <conditionalFormatting sqref="I590">
    <cfRule type="expression" dxfId="10659" priority="10576" stopIfTrue="1">
      <formula>$B590=""</formula>
    </cfRule>
  </conditionalFormatting>
  <conditionalFormatting sqref="I590">
    <cfRule type="expression" dxfId="10658" priority="10575" stopIfTrue="1">
      <formula>$B590=""</formula>
    </cfRule>
  </conditionalFormatting>
  <conditionalFormatting sqref="I590">
    <cfRule type="expression" dxfId="10657" priority="10574" stopIfTrue="1">
      <formula>$B590=""</formula>
    </cfRule>
  </conditionalFormatting>
  <conditionalFormatting sqref="I590">
    <cfRule type="expression" dxfId="10656" priority="10573" stopIfTrue="1">
      <formula>$B590=""</formula>
    </cfRule>
  </conditionalFormatting>
  <conditionalFormatting sqref="I590">
    <cfRule type="expression" dxfId="10655" priority="10572" stopIfTrue="1">
      <formula>$B590=""</formula>
    </cfRule>
  </conditionalFormatting>
  <conditionalFormatting sqref="I590">
    <cfRule type="expression" dxfId="10654" priority="10571" stopIfTrue="1">
      <formula>$B590=""</formula>
    </cfRule>
  </conditionalFormatting>
  <conditionalFormatting sqref="I590">
    <cfRule type="expression" dxfId="10653" priority="10570" stopIfTrue="1">
      <formula>$B590=""</formula>
    </cfRule>
  </conditionalFormatting>
  <conditionalFormatting sqref="I590">
    <cfRule type="expression" dxfId="10652" priority="10569" stopIfTrue="1">
      <formula>$B590=""</formula>
    </cfRule>
  </conditionalFormatting>
  <conditionalFormatting sqref="I590">
    <cfRule type="expression" dxfId="10651" priority="10568" stopIfTrue="1">
      <formula>$B590=""</formula>
    </cfRule>
  </conditionalFormatting>
  <conditionalFormatting sqref="I590">
    <cfRule type="expression" dxfId="10650" priority="10567" stopIfTrue="1">
      <formula>$B590=""</formula>
    </cfRule>
  </conditionalFormatting>
  <conditionalFormatting sqref="J593:M593">
    <cfRule type="expression" dxfId="10649" priority="10566" stopIfTrue="1">
      <formula>$B593=""</formula>
    </cfRule>
  </conditionalFormatting>
  <conditionalFormatting sqref="J594:M594">
    <cfRule type="expression" dxfId="10648" priority="10565" stopIfTrue="1">
      <formula>$B594=""</formula>
    </cfRule>
  </conditionalFormatting>
  <conditionalFormatting sqref="J593:M593">
    <cfRule type="expression" dxfId="10647" priority="10564" stopIfTrue="1">
      <formula>$B593=""</formula>
    </cfRule>
  </conditionalFormatting>
  <conditionalFormatting sqref="J594:M594">
    <cfRule type="expression" dxfId="10646" priority="10563" stopIfTrue="1">
      <formula>$B594=""</formula>
    </cfRule>
  </conditionalFormatting>
  <conditionalFormatting sqref="I594:I598">
    <cfRule type="expression" dxfId="10645" priority="10562" stopIfTrue="1">
      <formula>$B594=""</formula>
    </cfRule>
  </conditionalFormatting>
  <conditionalFormatting sqref="I594:I598">
    <cfRule type="expression" dxfId="10644" priority="10561" stopIfTrue="1">
      <formula>$B594=""</formula>
    </cfRule>
  </conditionalFormatting>
  <conditionalFormatting sqref="I594:I598">
    <cfRule type="expression" dxfId="10643" priority="10560" stopIfTrue="1">
      <formula>$B594=""</formula>
    </cfRule>
  </conditionalFormatting>
  <conditionalFormatting sqref="I594:I598">
    <cfRule type="expression" dxfId="10642" priority="10559" stopIfTrue="1">
      <formula>$B594=""</formula>
    </cfRule>
  </conditionalFormatting>
  <conditionalFormatting sqref="I594:I598">
    <cfRule type="expression" dxfId="10641" priority="10558" stopIfTrue="1">
      <formula>$B594=""</formula>
    </cfRule>
  </conditionalFormatting>
  <conditionalFormatting sqref="I594:I598">
    <cfRule type="expression" dxfId="10640" priority="10557" stopIfTrue="1">
      <formula>$B594=""</formula>
    </cfRule>
  </conditionalFormatting>
  <conditionalFormatting sqref="I594:I598">
    <cfRule type="expression" dxfId="10639" priority="10556" stopIfTrue="1">
      <formula>$B594=""</formula>
    </cfRule>
  </conditionalFormatting>
  <conditionalFormatting sqref="I594:I598">
    <cfRule type="expression" dxfId="10638" priority="10555" stopIfTrue="1">
      <formula>$B594=""</formula>
    </cfRule>
  </conditionalFormatting>
  <conditionalFormatting sqref="I594:I598">
    <cfRule type="expression" dxfId="10637" priority="10554" stopIfTrue="1">
      <formula>$B594=""</formula>
    </cfRule>
  </conditionalFormatting>
  <conditionalFormatting sqref="I594:I598">
    <cfRule type="expression" dxfId="10636" priority="10553" stopIfTrue="1">
      <formula>$B594=""</formula>
    </cfRule>
  </conditionalFormatting>
  <conditionalFormatting sqref="I594:I598">
    <cfRule type="expression" dxfId="10635" priority="10552" stopIfTrue="1">
      <formula>$B594=""</formula>
    </cfRule>
  </conditionalFormatting>
  <conditionalFormatting sqref="I594:I598">
    <cfRule type="expression" dxfId="10634" priority="10551" stopIfTrue="1">
      <formula>$B594=""</formula>
    </cfRule>
  </conditionalFormatting>
  <conditionalFormatting sqref="I594:I598">
    <cfRule type="expression" dxfId="10633" priority="10550" stopIfTrue="1">
      <formula>$B594=""</formula>
    </cfRule>
  </conditionalFormatting>
  <conditionalFormatting sqref="I594:I598">
    <cfRule type="expression" dxfId="10632" priority="10549" stopIfTrue="1">
      <formula>$B594=""</formula>
    </cfRule>
  </conditionalFormatting>
  <conditionalFormatting sqref="I594:I598">
    <cfRule type="expression" dxfId="10631" priority="10548" stopIfTrue="1">
      <formula>$B594=""</formula>
    </cfRule>
  </conditionalFormatting>
  <conditionalFormatting sqref="I594:I598">
    <cfRule type="expression" dxfId="10630" priority="10547" stopIfTrue="1">
      <formula>$B594=""</formula>
    </cfRule>
  </conditionalFormatting>
  <conditionalFormatting sqref="I594:I598">
    <cfRule type="expression" dxfId="10629" priority="10546" stopIfTrue="1">
      <formula>$B594=""</formula>
    </cfRule>
  </conditionalFormatting>
  <conditionalFormatting sqref="I594:I598">
    <cfRule type="expression" dxfId="10628" priority="10545" stopIfTrue="1">
      <formula>$B594=""</formula>
    </cfRule>
  </conditionalFormatting>
  <conditionalFormatting sqref="I594:I598">
    <cfRule type="expression" dxfId="10627" priority="10544" stopIfTrue="1">
      <formula>$B594=""</formula>
    </cfRule>
  </conditionalFormatting>
  <conditionalFormatting sqref="D596:H598">
    <cfRule type="expression" dxfId="10626" priority="10543" stopIfTrue="1">
      <formula>$B596=""</formula>
    </cfRule>
  </conditionalFormatting>
  <conditionalFormatting sqref="I594:I598">
    <cfRule type="expression" dxfId="10625" priority="10542" stopIfTrue="1">
      <formula>$B594=""</formula>
    </cfRule>
  </conditionalFormatting>
  <conditionalFormatting sqref="I594:I598">
    <cfRule type="expression" dxfId="10624" priority="10541" stopIfTrue="1">
      <formula>$B594=""</formula>
    </cfRule>
  </conditionalFormatting>
  <conditionalFormatting sqref="I594:I598">
    <cfRule type="expression" dxfId="10623" priority="10540" stopIfTrue="1">
      <formula>$B594=""</formula>
    </cfRule>
  </conditionalFormatting>
  <conditionalFormatting sqref="J594:M598">
    <cfRule type="expression" dxfId="10622" priority="10539" stopIfTrue="1">
      <formula>$B594=""</formula>
    </cfRule>
  </conditionalFormatting>
  <conditionalFormatting sqref="D594:M598">
    <cfRule type="expression" dxfId="10621" priority="10538" stopIfTrue="1">
      <formula>$B594=""</formula>
    </cfRule>
  </conditionalFormatting>
  <conditionalFormatting sqref="D594:M598">
    <cfRule type="expression" dxfId="10620" priority="10537" stopIfTrue="1">
      <formula>$B594=""</formula>
    </cfRule>
  </conditionalFormatting>
  <conditionalFormatting sqref="I594:I598">
    <cfRule type="expression" dxfId="10619" priority="10536" stopIfTrue="1">
      <formula>$B594=""</formula>
    </cfRule>
  </conditionalFormatting>
  <conditionalFormatting sqref="D594:H594">
    <cfRule type="expression" dxfId="10618" priority="10535" stopIfTrue="1">
      <formula>$B594=""</formula>
    </cfRule>
  </conditionalFormatting>
  <conditionalFormatting sqref="D595:H598">
    <cfRule type="expression" dxfId="10617" priority="10534" stopIfTrue="1">
      <formula>$B595=""</formula>
    </cfRule>
  </conditionalFormatting>
  <conditionalFormatting sqref="J594:M597">
    <cfRule type="expression" dxfId="10616" priority="10533" stopIfTrue="1">
      <formula>$B594=""</formula>
    </cfRule>
  </conditionalFormatting>
  <conditionalFormatting sqref="J598:M598">
    <cfRule type="expression" dxfId="10615" priority="10532" stopIfTrue="1">
      <formula>$B598=""</formula>
    </cfRule>
  </conditionalFormatting>
  <conditionalFormatting sqref="D594:H595">
    <cfRule type="expression" dxfId="10614" priority="10531" stopIfTrue="1">
      <formula>$B594=""</formula>
    </cfRule>
  </conditionalFormatting>
  <conditionalFormatting sqref="J594:M597">
    <cfRule type="expression" dxfId="10613" priority="10530" stopIfTrue="1">
      <formula>$B594=""</formula>
    </cfRule>
  </conditionalFormatting>
  <conditionalFormatting sqref="J598:M598">
    <cfRule type="expression" dxfId="10612" priority="10529" stopIfTrue="1">
      <formula>$B598=""</formula>
    </cfRule>
  </conditionalFormatting>
  <conditionalFormatting sqref="I594:I598">
    <cfRule type="expression" dxfId="10611" priority="10528" stopIfTrue="1">
      <formula>$B594=""</formula>
    </cfRule>
  </conditionalFormatting>
  <conditionalFormatting sqref="I594:I598">
    <cfRule type="expression" dxfId="10610" priority="10527" stopIfTrue="1">
      <formula>$B594=""</formula>
    </cfRule>
  </conditionalFormatting>
  <conditionalFormatting sqref="I594:I598">
    <cfRule type="expression" dxfId="10609" priority="10526" stopIfTrue="1">
      <formula>$B594=""</formula>
    </cfRule>
  </conditionalFormatting>
  <conditionalFormatting sqref="I594:I598">
    <cfRule type="expression" dxfId="10608" priority="10525" stopIfTrue="1">
      <formula>$B594=""</formula>
    </cfRule>
  </conditionalFormatting>
  <conditionalFormatting sqref="I594:I598">
    <cfRule type="expression" dxfId="10607" priority="10524" stopIfTrue="1">
      <formula>$B594=""</formula>
    </cfRule>
  </conditionalFormatting>
  <conditionalFormatting sqref="I594:I598">
    <cfRule type="expression" dxfId="10606" priority="10523" stopIfTrue="1">
      <formula>$B594=""</formula>
    </cfRule>
  </conditionalFormatting>
  <conditionalFormatting sqref="I594:I598">
    <cfRule type="expression" dxfId="10605" priority="10522" stopIfTrue="1">
      <formula>$B594=""</formula>
    </cfRule>
  </conditionalFormatting>
  <conditionalFormatting sqref="I594:I598">
    <cfRule type="expression" dxfId="10604" priority="10521" stopIfTrue="1">
      <formula>$B594=""</formula>
    </cfRule>
  </conditionalFormatting>
  <conditionalFormatting sqref="I594:I598">
    <cfRule type="expression" dxfId="10603" priority="10520" stopIfTrue="1">
      <formula>$B594=""</formula>
    </cfRule>
  </conditionalFormatting>
  <conditionalFormatting sqref="I594:I598">
    <cfRule type="expression" dxfId="10602" priority="10519" stopIfTrue="1">
      <formula>$B594=""</formula>
    </cfRule>
  </conditionalFormatting>
  <conditionalFormatting sqref="I594:I598">
    <cfRule type="expression" dxfId="10601" priority="10518" stopIfTrue="1">
      <formula>$B594=""</formula>
    </cfRule>
  </conditionalFormatting>
  <conditionalFormatting sqref="I594:I598">
    <cfRule type="expression" dxfId="10600" priority="10517" stopIfTrue="1">
      <formula>$B594=""</formula>
    </cfRule>
  </conditionalFormatting>
  <conditionalFormatting sqref="I594:I598">
    <cfRule type="expression" dxfId="10599" priority="10516" stopIfTrue="1">
      <formula>$B594=""</formula>
    </cfRule>
  </conditionalFormatting>
  <conditionalFormatting sqref="K576:K598">
    <cfRule type="expression" dxfId="10598" priority="10515" stopIfTrue="1">
      <formula>$B576=""</formula>
    </cfRule>
  </conditionalFormatting>
  <conditionalFormatting sqref="K576:K598">
    <cfRule type="expression" dxfId="10597" priority="10514" stopIfTrue="1">
      <formula>$B576=""</formula>
    </cfRule>
  </conditionalFormatting>
  <conditionalFormatting sqref="K576:K598">
    <cfRule type="expression" dxfId="10596" priority="10513" stopIfTrue="1">
      <formula>$B576=""</formula>
    </cfRule>
  </conditionalFormatting>
  <conditionalFormatting sqref="K576:K598">
    <cfRule type="expression" dxfId="10595" priority="10512" stopIfTrue="1">
      <formula>$B576=""</formula>
    </cfRule>
  </conditionalFormatting>
  <conditionalFormatting sqref="K576:K598">
    <cfRule type="expression" dxfId="10594" priority="10511" stopIfTrue="1">
      <formula>$B576=""</formula>
    </cfRule>
  </conditionalFormatting>
  <conditionalFormatting sqref="K576:K598">
    <cfRule type="expression" dxfId="10593" priority="10510" stopIfTrue="1">
      <formula>$B576=""</formula>
    </cfRule>
  </conditionalFormatting>
  <conditionalFormatting sqref="K576:K598">
    <cfRule type="expression" dxfId="10592" priority="10509" stopIfTrue="1">
      <formula>$B576=""</formula>
    </cfRule>
  </conditionalFormatting>
  <conditionalFormatting sqref="K576:K598">
    <cfRule type="expression" dxfId="10591" priority="10508" stopIfTrue="1">
      <formula>$B576=""</formula>
    </cfRule>
  </conditionalFormatting>
  <conditionalFormatting sqref="K576:K598">
    <cfRule type="expression" dxfId="10590" priority="10507" stopIfTrue="1">
      <formula>$B576=""</formula>
    </cfRule>
  </conditionalFormatting>
  <conditionalFormatting sqref="K576:K598">
    <cfRule type="expression" dxfId="10589" priority="10506" stopIfTrue="1">
      <formula>$B576=""</formula>
    </cfRule>
  </conditionalFormatting>
  <conditionalFormatting sqref="K576:K598">
    <cfRule type="expression" dxfId="10588" priority="10505" stopIfTrue="1">
      <formula>$B576=""</formula>
    </cfRule>
  </conditionalFormatting>
  <conditionalFormatting sqref="K576:K598">
    <cfRule type="expression" dxfId="10587" priority="10504" stopIfTrue="1">
      <formula>$B576=""</formula>
    </cfRule>
  </conditionalFormatting>
  <conditionalFormatting sqref="K576:K598">
    <cfRule type="expression" dxfId="10586" priority="10503" stopIfTrue="1">
      <formula>$B576=""</formula>
    </cfRule>
  </conditionalFormatting>
  <conditionalFormatting sqref="K576:K598">
    <cfRule type="expression" dxfId="10585" priority="10502" stopIfTrue="1">
      <formula>$B576=""</formula>
    </cfRule>
  </conditionalFormatting>
  <conditionalFormatting sqref="K576:K598">
    <cfRule type="expression" dxfId="10584" priority="10501" stopIfTrue="1">
      <formula>$B576=""</formula>
    </cfRule>
  </conditionalFormatting>
  <conditionalFormatting sqref="K576:K598">
    <cfRule type="expression" dxfId="10583" priority="10500" stopIfTrue="1">
      <formula>$B576=""</formula>
    </cfRule>
  </conditionalFormatting>
  <conditionalFormatting sqref="K576:K598">
    <cfRule type="expression" dxfId="10582" priority="10499" stopIfTrue="1">
      <formula>$B576=""</formula>
    </cfRule>
  </conditionalFormatting>
  <conditionalFormatting sqref="K576:K598">
    <cfRule type="expression" dxfId="10581" priority="10498" stopIfTrue="1">
      <formula>$B576=""</formula>
    </cfRule>
  </conditionalFormatting>
  <conditionalFormatting sqref="K576:K598">
    <cfRule type="expression" dxfId="10580" priority="10497" stopIfTrue="1">
      <formula>$B576=""</formula>
    </cfRule>
  </conditionalFormatting>
  <conditionalFormatting sqref="K576:K598">
    <cfRule type="expression" dxfId="10579" priority="10496" stopIfTrue="1">
      <formula>$B576=""</formula>
    </cfRule>
  </conditionalFormatting>
  <conditionalFormatting sqref="K576:K598">
    <cfRule type="expression" dxfId="10578" priority="10495" stopIfTrue="1">
      <formula>$B576=""</formula>
    </cfRule>
  </conditionalFormatting>
  <conditionalFormatting sqref="K576:K598">
    <cfRule type="expression" dxfId="10577" priority="10494" stopIfTrue="1">
      <formula>$B576=""</formula>
    </cfRule>
  </conditionalFormatting>
  <conditionalFormatting sqref="K576:K598">
    <cfRule type="expression" dxfId="10576" priority="10493" stopIfTrue="1">
      <formula>$B576=""</formula>
    </cfRule>
  </conditionalFormatting>
  <conditionalFormatting sqref="K576:K598">
    <cfRule type="expression" dxfId="10575" priority="10492" stopIfTrue="1">
      <formula>$B576=""</formula>
    </cfRule>
  </conditionalFormatting>
  <conditionalFormatting sqref="K576:K598">
    <cfRule type="expression" dxfId="10574" priority="10491" stopIfTrue="1">
      <formula>$B576=""</formula>
    </cfRule>
  </conditionalFormatting>
  <conditionalFormatting sqref="K576:K598">
    <cfRule type="expression" dxfId="10573" priority="10490" stopIfTrue="1">
      <formula>$B576=""</formula>
    </cfRule>
  </conditionalFormatting>
  <conditionalFormatting sqref="K576:K598">
    <cfRule type="expression" dxfId="10572" priority="10489" stopIfTrue="1">
      <formula>$B576=""</formula>
    </cfRule>
  </conditionalFormatting>
  <conditionalFormatting sqref="D576:H577">
    <cfRule type="expression" dxfId="10571" priority="10488" stopIfTrue="1">
      <formula>$B576=""</formula>
    </cfRule>
  </conditionalFormatting>
  <conditionalFormatting sqref="J576:M577 K586:K588 K597:K598">
    <cfRule type="expression" dxfId="10570" priority="10487" stopIfTrue="1">
      <formula>$B576=""</formula>
    </cfRule>
  </conditionalFormatting>
  <conditionalFormatting sqref="D576:M577 K586:K588 K597:K598">
    <cfRule type="expression" dxfId="10569" priority="10486" stopIfTrue="1">
      <formula>$B576=""</formula>
    </cfRule>
  </conditionalFormatting>
  <conditionalFormatting sqref="D576:M577 K586:K588 K597:K598">
    <cfRule type="expression" dxfId="10568" priority="10485" stopIfTrue="1">
      <formula>$B576=""</formula>
    </cfRule>
  </conditionalFormatting>
  <conditionalFormatting sqref="I576:I577">
    <cfRule type="expression" dxfId="10567" priority="10484" stopIfTrue="1">
      <formula>$B576=""</formula>
    </cfRule>
  </conditionalFormatting>
  <conditionalFormatting sqref="D576:H577">
    <cfRule type="expression" dxfId="10566" priority="10483" stopIfTrue="1">
      <formula>$B576=""</formula>
    </cfRule>
  </conditionalFormatting>
  <conditionalFormatting sqref="J576:M576 K586:K587 K597:K598">
    <cfRule type="expression" dxfId="10565" priority="10482" stopIfTrue="1">
      <formula>$B576=""</formula>
    </cfRule>
  </conditionalFormatting>
  <conditionalFormatting sqref="J577:M577 K588">
    <cfRule type="expression" dxfId="10564" priority="10481" stopIfTrue="1">
      <formula>$B577=""</formula>
    </cfRule>
  </conditionalFormatting>
  <conditionalFormatting sqref="J576:M576 K586:K587 K597:K598">
    <cfRule type="expression" dxfId="10563" priority="10480" stopIfTrue="1">
      <formula>$B576=""</formula>
    </cfRule>
  </conditionalFormatting>
  <conditionalFormatting sqref="J577:M577 K588">
    <cfRule type="expression" dxfId="10562" priority="10479" stopIfTrue="1">
      <formula>$B577=""</formula>
    </cfRule>
  </conditionalFormatting>
  <conditionalFormatting sqref="D576:H577">
    <cfRule type="expression" dxfId="10561" priority="10478" stopIfTrue="1">
      <formula>$B576=""</formula>
    </cfRule>
  </conditionalFormatting>
  <conditionalFormatting sqref="J576:M577 K586:K588 K597:K598">
    <cfRule type="expression" dxfId="10560" priority="10477" stopIfTrue="1">
      <formula>$B576=""</formula>
    </cfRule>
  </conditionalFormatting>
  <conditionalFormatting sqref="D576:M577 K586:K588 K597:K598">
    <cfRule type="expression" dxfId="10559" priority="10476" stopIfTrue="1">
      <formula>$B576=""</formula>
    </cfRule>
  </conditionalFormatting>
  <conditionalFormatting sqref="D576:M577 K586:K588 K597:K598">
    <cfRule type="expression" dxfId="10558" priority="10475" stopIfTrue="1">
      <formula>$B576=""</formula>
    </cfRule>
  </conditionalFormatting>
  <conditionalFormatting sqref="I576:I577">
    <cfRule type="expression" dxfId="10557" priority="10474" stopIfTrue="1">
      <formula>$B576=""</formula>
    </cfRule>
  </conditionalFormatting>
  <conditionalFormatting sqref="D576:H577">
    <cfRule type="expression" dxfId="10556" priority="10473" stopIfTrue="1">
      <formula>$B576=""</formula>
    </cfRule>
  </conditionalFormatting>
  <conditionalFormatting sqref="J576:M576 K586:K587 K597:K598">
    <cfRule type="expression" dxfId="10555" priority="10472" stopIfTrue="1">
      <formula>$B576=""</formula>
    </cfRule>
  </conditionalFormatting>
  <conditionalFormatting sqref="J577:M577 K588">
    <cfRule type="expression" dxfId="10554" priority="10471" stopIfTrue="1">
      <formula>$B577=""</formula>
    </cfRule>
  </conditionalFormatting>
  <conditionalFormatting sqref="J576:M576 K586:K587 K597:K598">
    <cfRule type="expression" dxfId="10553" priority="10470" stopIfTrue="1">
      <formula>$B576=""</formula>
    </cfRule>
  </conditionalFormatting>
  <conditionalFormatting sqref="J577:M577 K588">
    <cfRule type="expression" dxfId="10552" priority="10469" stopIfTrue="1">
      <formula>$B577=""</formula>
    </cfRule>
  </conditionalFormatting>
  <conditionalFormatting sqref="D577:H577">
    <cfRule type="expression" dxfId="10551" priority="10468" stopIfTrue="1">
      <formula>$B577=""</formula>
    </cfRule>
  </conditionalFormatting>
  <conditionalFormatting sqref="I577">
    <cfRule type="expression" dxfId="10550" priority="10467" stopIfTrue="1">
      <formula>$B577=""</formula>
    </cfRule>
  </conditionalFormatting>
  <conditionalFormatting sqref="I577">
    <cfRule type="expression" dxfId="10549" priority="10466" stopIfTrue="1">
      <formula>$B577=""</formula>
    </cfRule>
  </conditionalFormatting>
  <conditionalFormatting sqref="I577">
    <cfRule type="expression" dxfId="10548" priority="10465" stopIfTrue="1">
      <formula>$B577=""</formula>
    </cfRule>
  </conditionalFormatting>
  <conditionalFormatting sqref="J577:M577 K588">
    <cfRule type="expression" dxfId="10547" priority="10464" stopIfTrue="1">
      <formula>$B577=""</formula>
    </cfRule>
  </conditionalFormatting>
  <conditionalFormatting sqref="D577:M577 K588">
    <cfRule type="expression" dxfId="10546" priority="10463" stopIfTrue="1">
      <formula>$B577=""</formula>
    </cfRule>
  </conditionalFormatting>
  <conditionalFormatting sqref="D577:M577 K588">
    <cfRule type="expression" dxfId="10545" priority="10462" stopIfTrue="1">
      <formula>$B577=""</formula>
    </cfRule>
  </conditionalFormatting>
  <conditionalFormatting sqref="I577">
    <cfRule type="expression" dxfId="10544" priority="10461" stopIfTrue="1">
      <formula>$B577=""</formula>
    </cfRule>
  </conditionalFormatting>
  <conditionalFormatting sqref="D577:H577">
    <cfRule type="expression" dxfId="10543" priority="10460" stopIfTrue="1">
      <formula>$B577=""</formula>
    </cfRule>
  </conditionalFormatting>
  <conditionalFormatting sqref="J577:M577 K588">
    <cfRule type="expression" dxfId="10542" priority="10459" stopIfTrue="1">
      <formula>$B577=""</formula>
    </cfRule>
  </conditionalFormatting>
  <conditionalFormatting sqref="J577:M577 K588">
    <cfRule type="expression" dxfId="10541" priority="10458" stopIfTrue="1">
      <formula>$B577=""</formula>
    </cfRule>
  </conditionalFormatting>
  <conditionalFormatting sqref="I577">
    <cfRule type="expression" dxfId="10540" priority="10457" stopIfTrue="1">
      <formula>$B577=""</formula>
    </cfRule>
  </conditionalFormatting>
  <conditionalFormatting sqref="I577">
    <cfRule type="expression" dxfId="10539" priority="10456" stopIfTrue="1">
      <formula>$B577=""</formula>
    </cfRule>
  </conditionalFormatting>
  <conditionalFormatting sqref="I577">
    <cfRule type="expression" dxfId="10538" priority="10455" stopIfTrue="1">
      <formula>$B577=""</formula>
    </cfRule>
  </conditionalFormatting>
  <conditionalFormatting sqref="I577">
    <cfRule type="expression" dxfId="10537" priority="10454" stopIfTrue="1">
      <formula>$B577=""</formula>
    </cfRule>
  </conditionalFormatting>
  <conditionalFormatting sqref="I577">
    <cfRule type="expression" dxfId="10536" priority="10453" stopIfTrue="1">
      <formula>$B577=""</formula>
    </cfRule>
  </conditionalFormatting>
  <conditionalFormatting sqref="I577">
    <cfRule type="expression" dxfId="10535" priority="10452" stopIfTrue="1">
      <formula>$B577=""</formula>
    </cfRule>
  </conditionalFormatting>
  <conditionalFormatting sqref="I577">
    <cfRule type="expression" dxfId="10534" priority="10451" stopIfTrue="1">
      <formula>$B577=""</formula>
    </cfRule>
  </conditionalFormatting>
  <conditionalFormatting sqref="I577">
    <cfRule type="expression" dxfId="10533" priority="10450" stopIfTrue="1">
      <formula>$B577=""</formula>
    </cfRule>
  </conditionalFormatting>
  <conditionalFormatting sqref="I577">
    <cfRule type="expression" dxfId="10532" priority="10449" stopIfTrue="1">
      <formula>$B577=""</formula>
    </cfRule>
  </conditionalFormatting>
  <conditionalFormatting sqref="I577">
    <cfRule type="expression" dxfId="10531" priority="10448" stopIfTrue="1">
      <formula>$B577=""</formula>
    </cfRule>
  </conditionalFormatting>
  <conditionalFormatting sqref="I577">
    <cfRule type="expression" dxfId="10530" priority="10447" stopIfTrue="1">
      <formula>$B577=""</formula>
    </cfRule>
  </conditionalFormatting>
  <conditionalFormatting sqref="I577">
    <cfRule type="expression" dxfId="10529" priority="10446" stopIfTrue="1">
      <formula>$B577=""</formula>
    </cfRule>
  </conditionalFormatting>
  <conditionalFormatting sqref="I577">
    <cfRule type="expression" dxfId="10528" priority="10445" stopIfTrue="1">
      <formula>$B577=""</formula>
    </cfRule>
  </conditionalFormatting>
  <conditionalFormatting sqref="I577">
    <cfRule type="expression" dxfId="10527" priority="10444" stopIfTrue="1">
      <formula>$B577=""</formula>
    </cfRule>
  </conditionalFormatting>
  <conditionalFormatting sqref="I577">
    <cfRule type="expression" dxfId="10526" priority="10443" stopIfTrue="1">
      <formula>$B577=""</formula>
    </cfRule>
  </conditionalFormatting>
  <conditionalFormatting sqref="I577">
    <cfRule type="expression" dxfId="10525" priority="10442" stopIfTrue="1">
      <formula>$B577=""</formula>
    </cfRule>
  </conditionalFormatting>
  <conditionalFormatting sqref="D577:H578">
    <cfRule type="expression" dxfId="10524" priority="10441" stopIfTrue="1">
      <formula>$B577=""</formula>
    </cfRule>
  </conditionalFormatting>
  <conditionalFormatting sqref="I577">
    <cfRule type="expression" dxfId="10523" priority="10440" stopIfTrue="1">
      <formula>$B577=""</formula>
    </cfRule>
  </conditionalFormatting>
  <conditionalFormatting sqref="I577">
    <cfRule type="expression" dxfId="10522" priority="10439" stopIfTrue="1">
      <formula>$B577=""</formula>
    </cfRule>
  </conditionalFormatting>
  <conditionalFormatting sqref="I577">
    <cfRule type="expression" dxfId="10521" priority="10438" stopIfTrue="1">
      <formula>$B577=""</formula>
    </cfRule>
  </conditionalFormatting>
  <conditionalFormatting sqref="J577:M578 K588:K589">
    <cfRule type="expression" dxfId="10520" priority="10437" stopIfTrue="1">
      <formula>$B577=""</formula>
    </cfRule>
  </conditionalFormatting>
  <conditionalFormatting sqref="D577:M578 K588:K589">
    <cfRule type="expression" dxfId="10519" priority="10436" stopIfTrue="1">
      <formula>$B577=""</formula>
    </cfRule>
  </conditionalFormatting>
  <conditionalFormatting sqref="D577:M578 K588:K589">
    <cfRule type="expression" dxfId="10518" priority="10435" stopIfTrue="1">
      <formula>$B577=""</formula>
    </cfRule>
  </conditionalFormatting>
  <conditionalFormatting sqref="I577:I578">
    <cfRule type="expression" dxfId="10517" priority="10434" stopIfTrue="1">
      <formula>$B577=""</formula>
    </cfRule>
  </conditionalFormatting>
  <conditionalFormatting sqref="D577:H578">
    <cfRule type="expression" dxfId="10516" priority="10433" stopIfTrue="1">
      <formula>$B577=""</formula>
    </cfRule>
  </conditionalFormatting>
  <conditionalFormatting sqref="J577:M578 K588:K589">
    <cfRule type="expression" dxfId="10515" priority="10432" stopIfTrue="1">
      <formula>$B577=""</formula>
    </cfRule>
  </conditionalFormatting>
  <conditionalFormatting sqref="J577:M578 K588:K589">
    <cfRule type="expression" dxfId="10514" priority="10431" stopIfTrue="1">
      <formula>$B577=""</formula>
    </cfRule>
  </conditionalFormatting>
  <conditionalFormatting sqref="I577">
    <cfRule type="expression" dxfId="10513" priority="10430" stopIfTrue="1">
      <formula>$B577=""</formula>
    </cfRule>
  </conditionalFormatting>
  <conditionalFormatting sqref="I577">
    <cfRule type="expression" dxfId="10512" priority="10429" stopIfTrue="1">
      <formula>$B577=""</formula>
    </cfRule>
  </conditionalFormatting>
  <conditionalFormatting sqref="I577">
    <cfRule type="expression" dxfId="10511" priority="10428" stopIfTrue="1">
      <formula>$B577=""</formula>
    </cfRule>
  </conditionalFormatting>
  <conditionalFormatting sqref="I577">
    <cfRule type="expression" dxfId="10510" priority="10427" stopIfTrue="1">
      <formula>$B577=""</formula>
    </cfRule>
  </conditionalFormatting>
  <conditionalFormatting sqref="I577">
    <cfRule type="expression" dxfId="10509" priority="10426" stopIfTrue="1">
      <formula>$B577=""</formula>
    </cfRule>
  </conditionalFormatting>
  <conditionalFormatting sqref="I577">
    <cfRule type="expression" dxfId="10508" priority="10425" stopIfTrue="1">
      <formula>$B577=""</formula>
    </cfRule>
  </conditionalFormatting>
  <conditionalFormatting sqref="I577">
    <cfRule type="expression" dxfId="10507" priority="10424" stopIfTrue="1">
      <formula>$B577=""</formula>
    </cfRule>
  </conditionalFormatting>
  <conditionalFormatting sqref="I577">
    <cfRule type="expression" dxfId="10506" priority="10423" stopIfTrue="1">
      <formula>$B577=""</formula>
    </cfRule>
  </conditionalFormatting>
  <conditionalFormatting sqref="I577">
    <cfRule type="expression" dxfId="10505" priority="10422" stopIfTrue="1">
      <formula>$B577=""</formula>
    </cfRule>
  </conditionalFormatting>
  <conditionalFormatting sqref="I577">
    <cfRule type="expression" dxfId="10504" priority="10421" stopIfTrue="1">
      <formula>$B577=""</formula>
    </cfRule>
  </conditionalFormatting>
  <conditionalFormatting sqref="I577">
    <cfRule type="expression" dxfId="10503" priority="10420" stopIfTrue="1">
      <formula>$B577=""</formula>
    </cfRule>
  </conditionalFormatting>
  <conditionalFormatting sqref="I577">
    <cfRule type="expression" dxfId="10502" priority="10419" stopIfTrue="1">
      <formula>$B577=""</formula>
    </cfRule>
  </conditionalFormatting>
  <conditionalFormatting sqref="I577">
    <cfRule type="expression" dxfId="10501" priority="10418" stopIfTrue="1">
      <formula>$B577=""</formula>
    </cfRule>
  </conditionalFormatting>
  <conditionalFormatting sqref="I577">
    <cfRule type="expression" dxfId="10500" priority="10417" stopIfTrue="1">
      <formula>$B577=""</formula>
    </cfRule>
  </conditionalFormatting>
  <conditionalFormatting sqref="I577">
    <cfRule type="expression" dxfId="10499" priority="10416" stopIfTrue="1">
      <formula>$B577=""</formula>
    </cfRule>
  </conditionalFormatting>
  <conditionalFormatting sqref="I577">
    <cfRule type="expression" dxfId="10498" priority="10415" stopIfTrue="1">
      <formula>$B577=""</formula>
    </cfRule>
  </conditionalFormatting>
  <conditionalFormatting sqref="I576">
    <cfRule type="expression" dxfId="10497" priority="10414" stopIfTrue="1">
      <formula>$B576=""</formula>
    </cfRule>
  </conditionalFormatting>
  <conditionalFormatting sqref="K576 K586:K587 K597:K598">
    <cfRule type="expression" dxfId="10496" priority="10413" stopIfTrue="1">
      <formula>$B576=""</formula>
    </cfRule>
  </conditionalFormatting>
  <conditionalFormatting sqref="K576 K586:K587 K597:K598">
    <cfRule type="expression" dxfId="10495" priority="10412" stopIfTrue="1">
      <formula>$B576=""</formula>
    </cfRule>
  </conditionalFormatting>
  <conditionalFormatting sqref="K576 K586:K587 K597:K598">
    <cfRule type="expression" dxfId="10494" priority="10411" stopIfTrue="1">
      <formula>$B576=""</formula>
    </cfRule>
  </conditionalFormatting>
  <conditionalFormatting sqref="K576 K586:K587 K597:K598">
    <cfRule type="expression" dxfId="10493" priority="10410" stopIfTrue="1">
      <formula>$B576=""</formula>
    </cfRule>
  </conditionalFormatting>
  <conditionalFormatting sqref="K576 K586:K587 K597:K598">
    <cfRule type="expression" dxfId="10492" priority="10409" stopIfTrue="1">
      <formula>$B576=""</formula>
    </cfRule>
  </conditionalFormatting>
  <conditionalFormatting sqref="K576 K586:K587 K597:K598">
    <cfRule type="expression" dxfId="10491" priority="10408" stopIfTrue="1">
      <formula>$B576=""</formula>
    </cfRule>
  </conditionalFormatting>
  <conditionalFormatting sqref="K576 K586:K587 K597:K598">
    <cfRule type="expression" dxfId="10490" priority="10407" stopIfTrue="1">
      <formula>$B576=""</formula>
    </cfRule>
  </conditionalFormatting>
  <conditionalFormatting sqref="K576 K586:K587 K597:K598">
    <cfRule type="expression" dxfId="10489" priority="10406" stopIfTrue="1">
      <formula>$B576=""</formula>
    </cfRule>
  </conditionalFormatting>
  <conditionalFormatting sqref="K576 K586:K587 K597:K598">
    <cfRule type="expression" dxfId="10488" priority="10405" stopIfTrue="1">
      <formula>$B576=""</formula>
    </cfRule>
  </conditionalFormatting>
  <conditionalFormatting sqref="K576 K586:K587 K597:K598">
    <cfRule type="expression" dxfId="10487" priority="10404" stopIfTrue="1">
      <formula>$B576=""</formula>
    </cfRule>
  </conditionalFormatting>
  <conditionalFormatting sqref="K576 K586:K587 K597:K598">
    <cfRule type="expression" dxfId="10486" priority="10403" stopIfTrue="1">
      <formula>$B576=""</formula>
    </cfRule>
  </conditionalFormatting>
  <conditionalFormatting sqref="I576 K576 K586:K587 K597:K598">
    <cfRule type="expression" dxfId="10485" priority="10402" stopIfTrue="1">
      <formula>$B576=""</formula>
    </cfRule>
  </conditionalFormatting>
  <conditionalFormatting sqref="I576 K576 K586:K587 K597:K598">
    <cfRule type="expression" dxfId="10484" priority="10401" stopIfTrue="1">
      <formula>$B576=""</formula>
    </cfRule>
  </conditionalFormatting>
  <conditionalFormatting sqref="I576">
    <cfRule type="expression" dxfId="10483" priority="10400" stopIfTrue="1">
      <formula>$B576=""</formula>
    </cfRule>
  </conditionalFormatting>
  <conditionalFormatting sqref="K576 K586:K587 K597:K598">
    <cfRule type="expression" dxfId="10482" priority="10399" stopIfTrue="1">
      <formula>$B576=""</formula>
    </cfRule>
  </conditionalFormatting>
  <conditionalFormatting sqref="K576 K586:K587 K597:K598">
    <cfRule type="expression" dxfId="10481" priority="10398" stopIfTrue="1">
      <formula>$B576=""</formula>
    </cfRule>
  </conditionalFormatting>
  <conditionalFormatting sqref="K576 K586:K587 K597:K598">
    <cfRule type="expression" dxfId="10480" priority="10397" stopIfTrue="1">
      <formula>$B576=""</formula>
    </cfRule>
  </conditionalFormatting>
  <conditionalFormatting sqref="K576 K586:K587 K597:K598">
    <cfRule type="expression" dxfId="10479" priority="10396" stopIfTrue="1">
      <formula>$B576=""</formula>
    </cfRule>
  </conditionalFormatting>
  <conditionalFormatting sqref="I576">
    <cfRule type="expression" dxfId="10478" priority="10395" stopIfTrue="1">
      <formula>$B576=""</formula>
    </cfRule>
  </conditionalFormatting>
  <conditionalFormatting sqref="I576">
    <cfRule type="expression" dxfId="10477" priority="10394" stopIfTrue="1">
      <formula>$B576=""</formula>
    </cfRule>
  </conditionalFormatting>
  <conditionalFormatting sqref="I576">
    <cfRule type="expression" dxfId="10476" priority="10393" stopIfTrue="1">
      <formula>$B576=""</formula>
    </cfRule>
  </conditionalFormatting>
  <conditionalFormatting sqref="I576">
    <cfRule type="expression" dxfId="10475" priority="10392" stopIfTrue="1">
      <formula>$B576=""</formula>
    </cfRule>
  </conditionalFormatting>
  <conditionalFormatting sqref="I576">
    <cfRule type="expression" dxfId="10474" priority="10391" stopIfTrue="1">
      <formula>$B576=""</formula>
    </cfRule>
  </conditionalFormatting>
  <conditionalFormatting sqref="I576">
    <cfRule type="expression" dxfId="10473" priority="10390" stopIfTrue="1">
      <formula>$B576=""</formula>
    </cfRule>
  </conditionalFormatting>
  <conditionalFormatting sqref="I576">
    <cfRule type="expression" dxfId="10472" priority="10389" stopIfTrue="1">
      <formula>$B576=""</formula>
    </cfRule>
  </conditionalFormatting>
  <conditionalFormatting sqref="I576">
    <cfRule type="expression" dxfId="10471" priority="10388" stopIfTrue="1">
      <formula>$B576=""</formula>
    </cfRule>
  </conditionalFormatting>
  <conditionalFormatting sqref="I576">
    <cfRule type="expression" dxfId="10470" priority="10387" stopIfTrue="1">
      <formula>$B576=""</formula>
    </cfRule>
  </conditionalFormatting>
  <conditionalFormatting sqref="I576">
    <cfRule type="expression" dxfId="10469" priority="10386" stopIfTrue="1">
      <formula>$B576=""</formula>
    </cfRule>
  </conditionalFormatting>
  <conditionalFormatting sqref="I576">
    <cfRule type="expression" dxfId="10468" priority="10385" stopIfTrue="1">
      <formula>$B576=""</formula>
    </cfRule>
  </conditionalFormatting>
  <conditionalFormatting sqref="I576">
    <cfRule type="expression" dxfId="10467" priority="10384" stopIfTrue="1">
      <formula>$B576=""</formula>
    </cfRule>
  </conditionalFormatting>
  <conditionalFormatting sqref="I576">
    <cfRule type="expression" dxfId="10466" priority="10383" stopIfTrue="1">
      <formula>$B576=""</formula>
    </cfRule>
  </conditionalFormatting>
  <conditionalFormatting sqref="I576">
    <cfRule type="expression" dxfId="10465" priority="10382" stopIfTrue="1">
      <formula>$B576=""</formula>
    </cfRule>
  </conditionalFormatting>
  <conditionalFormatting sqref="I576">
    <cfRule type="expression" dxfId="10464" priority="10381" stopIfTrue="1">
      <formula>$B576=""</formula>
    </cfRule>
  </conditionalFormatting>
  <conditionalFormatting sqref="I576">
    <cfRule type="expression" dxfId="10463" priority="10380" stopIfTrue="1">
      <formula>$B576=""</formula>
    </cfRule>
  </conditionalFormatting>
  <conditionalFormatting sqref="I576">
    <cfRule type="expression" dxfId="10462" priority="10379" stopIfTrue="1">
      <formula>$B576=""</formula>
    </cfRule>
  </conditionalFormatting>
  <conditionalFormatting sqref="I576">
    <cfRule type="expression" dxfId="10461" priority="10378" stopIfTrue="1">
      <formula>$B576=""</formula>
    </cfRule>
  </conditionalFormatting>
  <conditionalFormatting sqref="I576">
    <cfRule type="expression" dxfId="10460" priority="10377" stopIfTrue="1">
      <formula>$B576=""</formula>
    </cfRule>
  </conditionalFormatting>
  <conditionalFormatting sqref="D576:H576">
    <cfRule type="expression" dxfId="10459" priority="10376" stopIfTrue="1">
      <formula>$B576=""</formula>
    </cfRule>
  </conditionalFormatting>
  <conditionalFormatting sqref="I576">
    <cfRule type="expression" dxfId="10458" priority="10375" stopIfTrue="1">
      <formula>$B576=""</formula>
    </cfRule>
  </conditionalFormatting>
  <conditionalFormatting sqref="I576">
    <cfRule type="expression" dxfId="10457" priority="10374" stopIfTrue="1">
      <formula>$B576=""</formula>
    </cfRule>
  </conditionalFormatting>
  <conditionalFormatting sqref="I576">
    <cfRule type="expression" dxfId="10456" priority="10373" stopIfTrue="1">
      <formula>$B576=""</formula>
    </cfRule>
  </conditionalFormatting>
  <conditionalFormatting sqref="J576:M576 K586:K587 K597:K598">
    <cfRule type="expression" dxfId="10455" priority="10372" stopIfTrue="1">
      <formula>$B576=""</formula>
    </cfRule>
  </conditionalFormatting>
  <conditionalFormatting sqref="D576:M576 K586:K587 K597:K598">
    <cfRule type="expression" dxfId="10454" priority="10371" stopIfTrue="1">
      <formula>$B576=""</formula>
    </cfRule>
  </conditionalFormatting>
  <conditionalFormatting sqref="D576:M576 K586:K587 K597:K598">
    <cfRule type="expression" dxfId="10453" priority="10370" stopIfTrue="1">
      <formula>$B576=""</formula>
    </cfRule>
  </conditionalFormatting>
  <conditionalFormatting sqref="I576">
    <cfRule type="expression" dxfId="10452" priority="10369" stopIfTrue="1">
      <formula>$B576=""</formula>
    </cfRule>
  </conditionalFormatting>
  <conditionalFormatting sqref="D576:H576">
    <cfRule type="expression" dxfId="10451" priority="10368" stopIfTrue="1">
      <formula>$B576=""</formula>
    </cfRule>
  </conditionalFormatting>
  <conditionalFormatting sqref="J576:M576 K586:K587 K597:K598">
    <cfRule type="expression" dxfId="10450" priority="10367" stopIfTrue="1">
      <formula>$B576=""</formula>
    </cfRule>
  </conditionalFormatting>
  <conditionalFormatting sqref="K586 K597">
    <cfRule type="expression" dxfId="10449" priority="10366" stopIfTrue="1">
      <formula>$B586=""</formula>
    </cfRule>
  </conditionalFormatting>
  <conditionalFormatting sqref="I576">
    <cfRule type="expression" dxfId="10448" priority="10365" stopIfTrue="1">
      <formula>$B576=""</formula>
    </cfRule>
  </conditionalFormatting>
  <conditionalFormatting sqref="I576">
    <cfRule type="expression" dxfId="10447" priority="10364" stopIfTrue="1">
      <formula>$B576=""</formula>
    </cfRule>
  </conditionalFormatting>
  <conditionalFormatting sqref="I576">
    <cfRule type="expression" dxfId="10446" priority="10363" stopIfTrue="1">
      <formula>$B576=""</formula>
    </cfRule>
  </conditionalFormatting>
  <conditionalFormatting sqref="D576:H576">
    <cfRule type="expression" dxfId="10445" priority="10362" stopIfTrue="1">
      <formula>$B576=""</formula>
    </cfRule>
  </conditionalFormatting>
  <conditionalFormatting sqref="J576:M576 K587 K598">
    <cfRule type="expression" dxfId="10444" priority="10361" stopIfTrue="1">
      <formula>$B576=""</formula>
    </cfRule>
  </conditionalFormatting>
  <conditionalFormatting sqref="I576">
    <cfRule type="expression" dxfId="10443" priority="10360" stopIfTrue="1">
      <formula>$B576=""</formula>
    </cfRule>
  </conditionalFormatting>
  <conditionalFormatting sqref="I576">
    <cfRule type="expression" dxfId="10442" priority="10359" stopIfTrue="1">
      <formula>$B576=""</formula>
    </cfRule>
  </conditionalFormatting>
  <conditionalFormatting sqref="I576">
    <cfRule type="expression" dxfId="10441" priority="10358" stopIfTrue="1">
      <formula>$B576=""</formula>
    </cfRule>
  </conditionalFormatting>
  <conditionalFormatting sqref="I576">
    <cfRule type="expression" dxfId="10440" priority="10357" stopIfTrue="1">
      <formula>$B576=""</formula>
    </cfRule>
  </conditionalFormatting>
  <conditionalFormatting sqref="I576">
    <cfRule type="expression" dxfId="10439" priority="10356" stopIfTrue="1">
      <formula>$B576=""</formula>
    </cfRule>
  </conditionalFormatting>
  <conditionalFormatting sqref="I576">
    <cfRule type="expression" dxfId="10438" priority="10355" stopIfTrue="1">
      <formula>$B576=""</formula>
    </cfRule>
  </conditionalFormatting>
  <conditionalFormatting sqref="I576">
    <cfRule type="expression" dxfId="10437" priority="10354" stopIfTrue="1">
      <formula>$B576=""</formula>
    </cfRule>
  </conditionalFormatting>
  <conditionalFormatting sqref="I576">
    <cfRule type="expression" dxfId="10436" priority="10353" stopIfTrue="1">
      <formula>$B576=""</formula>
    </cfRule>
  </conditionalFormatting>
  <conditionalFormatting sqref="I576">
    <cfRule type="expression" dxfId="10435" priority="10352" stopIfTrue="1">
      <formula>$B576=""</formula>
    </cfRule>
  </conditionalFormatting>
  <conditionalFormatting sqref="I576">
    <cfRule type="expression" dxfId="10434" priority="10351" stopIfTrue="1">
      <formula>$B576=""</formula>
    </cfRule>
  </conditionalFormatting>
  <conditionalFormatting sqref="I576">
    <cfRule type="expression" dxfId="10433" priority="10350" stopIfTrue="1">
      <formula>$B576=""</formula>
    </cfRule>
  </conditionalFormatting>
  <conditionalFormatting sqref="I576">
    <cfRule type="expression" dxfId="10432" priority="10349" stopIfTrue="1">
      <formula>$B576=""</formula>
    </cfRule>
  </conditionalFormatting>
  <conditionalFormatting sqref="I576">
    <cfRule type="expression" dxfId="10431" priority="10348" stopIfTrue="1">
      <formula>$B576=""</formula>
    </cfRule>
  </conditionalFormatting>
  <conditionalFormatting sqref="I576">
    <cfRule type="expression" dxfId="10430" priority="10347" stopIfTrue="1">
      <formula>$B576=""</formula>
    </cfRule>
  </conditionalFormatting>
  <conditionalFormatting sqref="I576">
    <cfRule type="expression" dxfId="10429" priority="10346" stopIfTrue="1">
      <formula>$B576=""</formula>
    </cfRule>
  </conditionalFormatting>
  <conditionalFormatting sqref="I577:I578">
    <cfRule type="expression" dxfId="10428" priority="10345" stopIfTrue="1">
      <formula>$B577=""</formula>
    </cfRule>
  </conditionalFormatting>
  <conditionalFormatting sqref="K577:K578 K588:K589">
    <cfRule type="expression" dxfId="10427" priority="10344" stopIfTrue="1">
      <formula>$B577=""</formula>
    </cfRule>
  </conditionalFormatting>
  <conditionalFormatting sqref="K577:K578 K588:K589">
    <cfRule type="expression" dxfId="10426" priority="10343" stopIfTrue="1">
      <formula>$B577=""</formula>
    </cfRule>
  </conditionalFormatting>
  <conditionalFormatting sqref="K577:K578 K588:K589">
    <cfRule type="expression" dxfId="10425" priority="10342" stopIfTrue="1">
      <formula>$B577=""</formula>
    </cfRule>
  </conditionalFormatting>
  <conditionalFormatting sqref="K577:K578 K588:K589">
    <cfRule type="expression" dxfId="10424" priority="10341" stopIfTrue="1">
      <formula>$B577=""</formula>
    </cfRule>
  </conditionalFormatting>
  <conditionalFormatting sqref="K577:K578 K588:K589">
    <cfRule type="expression" dxfId="10423" priority="10340" stopIfTrue="1">
      <formula>$B577=""</formula>
    </cfRule>
  </conditionalFormatting>
  <conditionalFormatting sqref="K577:K578 K588:K589">
    <cfRule type="expression" dxfId="10422" priority="10339" stopIfTrue="1">
      <formula>$B577=""</formula>
    </cfRule>
  </conditionalFormatting>
  <conditionalFormatting sqref="K577:K578 K588:K589">
    <cfRule type="expression" dxfId="10421" priority="10338" stopIfTrue="1">
      <formula>$B577=""</formula>
    </cfRule>
  </conditionalFormatting>
  <conditionalFormatting sqref="K577:K578 K588:K589">
    <cfRule type="expression" dxfId="10420" priority="10337" stopIfTrue="1">
      <formula>$B577=""</formula>
    </cfRule>
  </conditionalFormatting>
  <conditionalFormatting sqref="K577:K578 K588:K589">
    <cfRule type="expression" dxfId="10419" priority="10336" stopIfTrue="1">
      <formula>$B577=""</formula>
    </cfRule>
  </conditionalFormatting>
  <conditionalFormatting sqref="K577:K578 K588:K589">
    <cfRule type="expression" dxfId="10418" priority="10335" stopIfTrue="1">
      <formula>$B577=""</formula>
    </cfRule>
  </conditionalFormatting>
  <conditionalFormatting sqref="K577:K578 K588:K589">
    <cfRule type="expression" dxfId="10417" priority="10334" stopIfTrue="1">
      <formula>$B577=""</formula>
    </cfRule>
  </conditionalFormatting>
  <conditionalFormatting sqref="I577:I578 K577:K578 K588:K589">
    <cfRule type="expression" dxfId="10416" priority="10333" stopIfTrue="1">
      <formula>$B577=""</formula>
    </cfRule>
  </conditionalFormatting>
  <conditionalFormatting sqref="I577:I578 K577:K578 K588:K589">
    <cfRule type="expression" dxfId="10415" priority="10332" stopIfTrue="1">
      <formula>$B577=""</formula>
    </cfRule>
  </conditionalFormatting>
  <conditionalFormatting sqref="I577:I578">
    <cfRule type="expression" dxfId="10414" priority="10331" stopIfTrue="1">
      <formula>$B577=""</formula>
    </cfRule>
  </conditionalFormatting>
  <conditionalFormatting sqref="K577:K578 K588:K589">
    <cfRule type="expression" dxfId="10413" priority="10330" stopIfTrue="1">
      <formula>$B577=""</formula>
    </cfRule>
  </conditionalFormatting>
  <conditionalFormatting sqref="K577:K578 K588:K589">
    <cfRule type="expression" dxfId="10412" priority="10329" stopIfTrue="1">
      <formula>$B577=""</formula>
    </cfRule>
  </conditionalFormatting>
  <conditionalFormatting sqref="K577:K578 K588:K589">
    <cfRule type="expression" dxfId="10411" priority="10328" stopIfTrue="1">
      <formula>$B577=""</formula>
    </cfRule>
  </conditionalFormatting>
  <conditionalFormatting sqref="K577:K578 K588:K589">
    <cfRule type="expression" dxfId="10410" priority="10327" stopIfTrue="1">
      <formula>$B577=""</formula>
    </cfRule>
  </conditionalFormatting>
  <conditionalFormatting sqref="I577:I578">
    <cfRule type="expression" dxfId="10409" priority="10326" stopIfTrue="1">
      <formula>$B577=""</formula>
    </cfRule>
  </conditionalFormatting>
  <conditionalFormatting sqref="I577:I578">
    <cfRule type="expression" dxfId="10408" priority="10325" stopIfTrue="1">
      <formula>$B577=""</formula>
    </cfRule>
  </conditionalFormatting>
  <conditionalFormatting sqref="I577:I578">
    <cfRule type="expression" dxfId="10407" priority="10324" stopIfTrue="1">
      <formula>$B577=""</formula>
    </cfRule>
  </conditionalFormatting>
  <conditionalFormatting sqref="I577:I578">
    <cfRule type="expression" dxfId="10406" priority="10323" stopIfTrue="1">
      <formula>$B577=""</formula>
    </cfRule>
  </conditionalFormatting>
  <conditionalFormatting sqref="I577:I578">
    <cfRule type="expression" dxfId="10405" priority="10322" stopIfTrue="1">
      <formula>$B577=""</formula>
    </cfRule>
  </conditionalFormatting>
  <conditionalFormatting sqref="I577:I578">
    <cfRule type="expression" dxfId="10404" priority="10321" stopIfTrue="1">
      <formula>$B577=""</formula>
    </cfRule>
  </conditionalFormatting>
  <conditionalFormatting sqref="I577:I578">
    <cfRule type="expression" dxfId="10403" priority="10320" stopIfTrue="1">
      <formula>$B577=""</formula>
    </cfRule>
  </conditionalFormatting>
  <conditionalFormatting sqref="I577:I578">
    <cfRule type="expression" dxfId="10402" priority="10319" stopIfTrue="1">
      <formula>$B577=""</formula>
    </cfRule>
  </conditionalFormatting>
  <conditionalFormatting sqref="I577:I578">
    <cfRule type="expression" dxfId="10401" priority="10318" stopIfTrue="1">
      <formula>$B577=""</formula>
    </cfRule>
  </conditionalFormatting>
  <conditionalFormatting sqref="I577:I578">
    <cfRule type="expression" dxfId="10400" priority="10317" stopIfTrue="1">
      <formula>$B577=""</formula>
    </cfRule>
  </conditionalFormatting>
  <conditionalFormatting sqref="I577:I578">
    <cfRule type="expression" dxfId="10399" priority="10316" stopIfTrue="1">
      <formula>$B577=""</formula>
    </cfRule>
  </conditionalFormatting>
  <conditionalFormatting sqref="I577:I578">
    <cfRule type="expression" dxfId="10398" priority="10315" stopIfTrue="1">
      <formula>$B577=""</formula>
    </cfRule>
  </conditionalFormatting>
  <conditionalFormatting sqref="I577:I578">
    <cfRule type="expression" dxfId="10397" priority="10314" stopIfTrue="1">
      <formula>$B577=""</formula>
    </cfRule>
  </conditionalFormatting>
  <conditionalFormatting sqref="I577:I578">
    <cfRule type="expression" dxfId="10396" priority="10313" stopIfTrue="1">
      <formula>$B577=""</formula>
    </cfRule>
  </conditionalFormatting>
  <conditionalFormatting sqref="I577:I578">
    <cfRule type="expression" dxfId="10395" priority="10312" stopIfTrue="1">
      <formula>$B577=""</formula>
    </cfRule>
  </conditionalFormatting>
  <conditionalFormatting sqref="I577:I578">
    <cfRule type="expression" dxfId="10394" priority="10311" stopIfTrue="1">
      <formula>$B577=""</formula>
    </cfRule>
  </conditionalFormatting>
  <conditionalFormatting sqref="I577:I578">
    <cfRule type="expression" dxfId="10393" priority="10310" stopIfTrue="1">
      <formula>$B577=""</formula>
    </cfRule>
  </conditionalFormatting>
  <conditionalFormatting sqref="I577:I578">
    <cfRule type="expression" dxfId="10392" priority="10309" stopIfTrue="1">
      <formula>$B577=""</formula>
    </cfRule>
  </conditionalFormatting>
  <conditionalFormatting sqref="I577:I578">
    <cfRule type="expression" dxfId="10391" priority="10308" stopIfTrue="1">
      <formula>$B577=""</formula>
    </cfRule>
  </conditionalFormatting>
  <conditionalFormatting sqref="D577:H578">
    <cfRule type="expression" dxfId="10390" priority="10307" stopIfTrue="1">
      <formula>$B577=""</formula>
    </cfRule>
  </conditionalFormatting>
  <conditionalFormatting sqref="I577:I578">
    <cfRule type="expression" dxfId="10389" priority="10306" stopIfTrue="1">
      <formula>$B577=""</formula>
    </cfRule>
  </conditionalFormatting>
  <conditionalFormatting sqref="I577:I578">
    <cfRule type="expression" dxfId="10388" priority="10305" stopIfTrue="1">
      <formula>$B577=""</formula>
    </cfRule>
  </conditionalFormatting>
  <conditionalFormatting sqref="I577:I578">
    <cfRule type="expression" dxfId="10387" priority="10304" stopIfTrue="1">
      <formula>$B577=""</formula>
    </cfRule>
  </conditionalFormatting>
  <conditionalFormatting sqref="J577:M578 K588:K589">
    <cfRule type="expression" dxfId="10386" priority="10303" stopIfTrue="1">
      <formula>$B577=""</formula>
    </cfRule>
  </conditionalFormatting>
  <conditionalFormatting sqref="D577:M578 K588:K589">
    <cfRule type="expression" dxfId="10385" priority="10302" stopIfTrue="1">
      <formula>$B577=""</formula>
    </cfRule>
  </conditionalFormatting>
  <conditionalFormatting sqref="D577:M578 K588:K589">
    <cfRule type="expression" dxfId="10384" priority="10301" stopIfTrue="1">
      <formula>$B577=""</formula>
    </cfRule>
  </conditionalFormatting>
  <conditionalFormatting sqref="I577:I578">
    <cfRule type="expression" dxfId="10383" priority="10300" stopIfTrue="1">
      <formula>$B577=""</formula>
    </cfRule>
  </conditionalFormatting>
  <conditionalFormatting sqref="D577:H578">
    <cfRule type="expression" dxfId="10382" priority="10299" stopIfTrue="1">
      <formula>$B577=""</formula>
    </cfRule>
  </conditionalFormatting>
  <conditionalFormatting sqref="J577:M578 K588:K589">
    <cfRule type="expression" dxfId="10381" priority="10298" stopIfTrue="1">
      <formula>$B577=""</formula>
    </cfRule>
  </conditionalFormatting>
  <conditionalFormatting sqref="J577:M577 K588">
    <cfRule type="expression" dxfId="10380" priority="10297" stopIfTrue="1">
      <formula>$B577=""</formula>
    </cfRule>
  </conditionalFormatting>
  <conditionalFormatting sqref="I578">
    <cfRule type="expression" dxfId="10379" priority="10296" stopIfTrue="1">
      <formula>$B578=""</formula>
    </cfRule>
  </conditionalFormatting>
  <conditionalFormatting sqref="I578">
    <cfRule type="expression" dxfId="10378" priority="10295" stopIfTrue="1">
      <formula>$B578=""</formula>
    </cfRule>
  </conditionalFormatting>
  <conditionalFormatting sqref="I578">
    <cfRule type="expression" dxfId="10377" priority="10294" stopIfTrue="1">
      <formula>$B578=""</formula>
    </cfRule>
  </conditionalFormatting>
  <conditionalFormatting sqref="D578:H578">
    <cfRule type="expression" dxfId="10376" priority="10293" stopIfTrue="1">
      <formula>$B578=""</formula>
    </cfRule>
  </conditionalFormatting>
  <conditionalFormatting sqref="J578:M578 K589">
    <cfRule type="expression" dxfId="10375" priority="10292" stopIfTrue="1">
      <formula>$B578=""</formula>
    </cfRule>
  </conditionalFormatting>
  <conditionalFormatting sqref="I578">
    <cfRule type="expression" dxfId="10374" priority="10291" stopIfTrue="1">
      <formula>$B578=""</formula>
    </cfRule>
  </conditionalFormatting>
  <conditionalFormatting sqref="I578">
    <cfRule type="expression" dxfId="10373" priority="10290" stopIfTrue="1">
      <formula>$B578=""</formula>
    </cfRule>
  </conditionalFormatting>
  <conditionalFormatting sqref="I577:I578">
    <cfRule type="expression" dxfId="10372" priority="10289" stopIfTrue="1">
      <formula>$B577=""</formula>
    </cfRule>
  </conditionalFormatting>
  <conditionalFormatting sqref="I577:I578">
    <cfRule type="expression" dxfId="10371" priority="10288" stopIfTrue="1">
      <formula>$B577=""</formula>
    </cfRule>
  </conditionalFormatting>
  <conditionalFormatting sqref="I577:I578">
    <cfRule type="expression" dxfId="10370" priority="10287" stopIfTrue="1">
      <formula>$B577=""</formula>
    </cfRule>
  </conditionalFormatting>
  <conditionalFormatting sqref="I577:I578">
    <cfRule type="expression" dxfId="10369" priority="10286" stopIfTrue="1">
      <formula>$B577=""</formula>
    </cfRule>
  </conditionalFormatting>
  <conditionalFormatting sqref="I577:I578">
    <cfRule type="expression" dxfId="10368" priority="10285" stopIfTrue="1">
      <formula>$B577=""</formula>
    </cfRule>
  </conditionalFormatting>
  <conditionalFormatting sqref="I577:I578">
    <cfRule type="expression" dxfId="10367" priority="10284" stopIfTrue="1">
      <formula>$B577=""</formula>
    </cfRule>
  </conditionalFormatting>
  <conditionalFormatting sqref="I577:I578">
    <cfRule type="expression" dxfId="10366" priority="10283" stopIfTrue="1">
      <formula>$B577=""</formula>
    </cfRule>
  </conditionalFormatting>
  <conditionalFormatting sqref="I577:I578">
    <cfRule type="expression" dxfId="10365" priority="10282" stopIfTrue="1">
      <formula>$B577=""</formula>
    </cfRule>
  </conditionalFormatting>
  <conditionalFormatting sqref="I577:I578">
    <cfRule type="expression" dxfId="10364" priority="10281" stopIfTrue="1">
      <formula>$B577=""</formula>
    </cfRule>
  </conditionalFormatting>
  <conditionalFormatting sqref="I577:I578">
    <cfRule type="expression" dxfId="10363" priority="10280" stopIfTrue="1">
      <formula>$B577=""</formula>
    </cfRule>
  </conditionalFormatting>
  <conditionalFormatting sqref="I577:I578">
    <cfRule type="expression" dxfId="10362" priority="10279" stopIfTrue="1">
      <formula>$B577=""</formula>
    </cfRule>
  </conditionalFormatting>
  <conditionalFormatting sqref="I577:I578">
    <cfRule type="expression" dxfId="10361" priority="10278" stopIfTrue="1">
      <formula>$B577=""</formula>
    </cfRule>
  </conditionalFormatting>
  <conditionalFormatting sqref="I577:I578">
    <cfRule type="expression" dxfId="10360" priority="10277" stopIfTrue="1">
      <formula>$B577=""</formula>
    </cfRule>
  </conditionalFormatting>
  <conditionalFormatting sqref="D589:H591">
    <cfRule type="expression" dxfId="10359" priority="10276" stopIfTrue="1">
      <formula>$B589=""</formula>
    </cfRule>
  </conditionalFormatting>
  <conditionalFormatting sqref="I589">
    <cfRule type="expression" dxfId="10358" priority="10275" stopIfTrue="1">
      <formula>$B589=""</formula>
    </cfRule>
  </conditionalFormatting>
  <conditionalFormatting sqref="I589">
    <cfRule type="expression" dxfId="10357" priority="10274" stopIfTrue="1">
      <formula>$B589=""</formula>
    </cfRule>
  </conditionalFormatting>
  <conditionalFormatting sqref="I589">
    <cfRule type="expression" dxfId="10356" priority="10273" stopIfTrue="1">
      <formula>$B589=""</formula>
    </cfRule>
  </conditionalFormatting>
  <conditionalFormatting sqref="J589:M591">
    <cfRule type="expression" dxfId="10355" priority="10272" stopIfTrue="1">
      <formula>$B589=""</formula>
    </cfRule>
  </conditionalFormatting>
  <conditionalFormatting sqref="D589:M591 I592:I593">
    <cfRule type="expression" dxfId="10354" priority="10271" stopIfTrue="1">
      <formula>$B589=""</formula>
    </cfRule>
  </conditionalFormatting>
  <conditionalFormatting sqref="D589:M591 I592:I593">
    <cfRule type="expression" dxfId="10353" priority="10270" stopIfTrue="1">
      <formula>$B589=""</formula>
    </cfRule>
  </conditionalFormatting>
  <conditionalFormatting sqref="I589:I593">
    <cfRule type="expression" dxfId="10352" priority="10269" stopIfTrue="1">
      <formula>$B589=""</formula>
    </cfRule>
  </conditionalFormatting>
  <conditionalFormatting sqref="D589:H591">
    <cfRule type="expression" dxfId="10351" priority="10268" stopIfTrue="1">
      <formula>$B589=""</formula>
    </cfRule>
  </conditionalFormatting>
  <conditionalFormatting sqref="J589:M590">
    <cfRule type="expression" dxfId="10350" priority="10267" stopIfTrue="1">
      <formula>$B589=""</formula>
    </cfRule>
  </conditionalFormatting>
  <conditionalFormatting sqref="J591:M591">
    <cfRule type="expression" dxfId="10349" priority="10266" stopIfTrue="1">
      <formula>$B591=""</formula>
    </cfRule>
  </conditionalFormatting>
  <conditionalFormatting sqref="J589:M590">
    <cfRule type="expression" dxfId="10348" priority="10265" stopIfTrue="1">
      <formula>$B589=""</formula>
    </cfRule>
  </conditionalFormatting>
  <conditionalFormatting sqref="J591:M591">
    <cfRule type="expression" dxfId="10347" priority="10264" stopIfTrue="1">
      <formula>$B591=""</formula>
    </cfRule>
  </conditionalFormatting>
  <conditionalFormatting sqref="I589">
    <cfRule type="expression" dxfId="10346" priority="10263" stopIfTrue="1">
      <formula>$B589=""</formula>
    </cfRule>
  </conditionalFormatting>
  <conditionalFormatting sqref="I589">
    <cfRule type="expression" dxfId="10345" priority="10262" stopIfTrue="1">
      <formula>$B589=""</formula>
    </cfRule>
  </conditionalFormatting>
  <conditionalFormatting sqref="I589">
    <cfRule type="expression" dxfId="10344" priority="10261" stopIfTrue="1">
      <formula>$B589=""</formula>
    </cfRule>
  </conditionalFormatting>
  <conditionalFormatting sqref="I589">
    <cfRule type="expression" dxfId="10343" priority="10260" stopIfTrue="1">
      <formula>$B589=""</formula>
    </cfRule>
  </conditionalFormatting>
  <conditionalFormatting sqref="I589">
    <cfRule type="expression" dxfId="10342" priority="10259" stopIfTrue="1">
      <formula>$B589=""</formula>
    </cfRule>
  </conditionalFormatting>
  <conditionalFormatting sqref="I589">
    <cfRule type="expression" dxfId="10341" priority="10258" stopIfTrue="1">
      <formula>$B589=""</formula>
    </cfRule>
  </conditionalFormatting>
  <conditionalFormatting sqref="I589">
    <cfRule type="expression" dxfId="10340" priority="10257" stopIfTrue="1">
      <formula>$B589=""</formula>
    </cfRule>
  </conditionalFormatting>
  <conditionalFormatting sqref="I589">
    <cfRule type="expression" dxfId="10339" priority="10256" stopIfTrue="1">
      <formula>$B589=""</formula>
    </cfRule>
  </conditionalFormatting>
  <conditionalFormatting sqref="I589">
    <cfRule type="expression" dxfId="10338" priority="10255" stopIfTrue="1">
      <formula>$B589=""</formula>
    </cfRule>
  </conditionalFormatting>
  <conditionalFormatting sqref="I589">
    <cfRule type="expression" dxfId="10337" priority="10254" stopIfTrue="1">
      <formula>$B589=""</formula>
    </cfRule>
  </conditionalFormatting>
  <conditionalFormatting sqref="I589">
    <cfRule type="expression" dxfId="10336" priority="10253" stopIfTrue="1">
      <formula>$B589=""</formula>
    </cfRule>
  </conditionalFormatting>
  <conditionalFormatting sqref="I589">
    <cfRule type="expression" dxfId="10335" priority="10252" stopIfTrue="1">
      <formula>$B589=""</formula>
    </cfRule>
  </conditionalFormatting>
  <conditionalFormatting sqref="I589">
    <cfRule type="expression" dxfId="10334" priority="10251" stopIfTrue="1">
      <formula>$B589=""</formula>
    </cfRule>
  </conditionalFormatting>
  <conditionalFormatting sqref="I589">
    <cfRule type="expression" dxfId="10333" priority="10250" stopIfTrue="1">
      <formula>$B589=""</formula>
    </cfRule>
  </conditionalFormatting>
  <conditionalFormatting sqref="I589">
    <cfRule type="expression" dxfId="10332" priority="10249" stopIfTrue="1">
      <formula>$B589=""</formula>
    </cfRule>
  </conditionalFormatting>
  <conditionalFormatting sqref="I589">
    <cfRule type="expression" dxfId="10331" priority="10248" stopIfTrue="1">
      <formula>$B589=""</formula>
    </cfRule>
  </conditionalFormatting>
  <conditionalFormatting sqref="D589:H591">
    <cfRule type="expression" dxfId="10330" priority="10247" stopIfTrue="1">
      <formula>$B589=""</formula>
    </cfRule>
  </conditionalFormatting>
  <conditionalFormatting sqref="I589">
    <cfRule type="expression" dxfId="10329" priority="10246" stopIfTrue="1">
      <formula>$B589=""</formula>
    </cfRule>
  </conditionalFormatting>
  <conditionalFormatting sqref="I589">
    <cfRule type="expression" dxfId="10328" priority="10245" stopIfTrue="1">
      <formula>$B589=""</formula>
    </cfRule>
  </conditionalFormatting>
  <conditionalFormatting sqref="I589">
    <cfRule type="expression" dxfId="10327" priority="10244" stopIfTrue="1">
      <formula>$B589=""</formula>
    </cfRule>
  </conditionalFormatting>
  <conditionalFormatting sqref="J589:M591">
    <cfRule type="expression" dxfId="10326" priority="10243" stopIfTrue="1">
      <formula>$B589=""</formula>
    </cfRule>
  </conditionalFormatting>
  <conditionalFormatting sqref="D589:M591 I592:I593">
    <cfRule type="expression" dxfId="10325" priority="10242" stopIfTrue="1">
      <formula>$B589=""</formula>
    </cfRule>
  </conditionalFormatting>
  <conditionalFormatting sqref="D589:M591 I592:I593">
    <cfRule type="expression" dxfId="10324" priority="10241" stopIfTrue="1">
      <formula>$B589=""</formula>
    </cfRule>
  </conditionalFormatting>
  <conditionalFormatting sqref="I589:I593">
    <cfRule type="expression" dxfId="10323" priority="10240" stopIfTrue="1">
      <formula>$B589=""</formula>
    </cfRule>
  </conditionalFormatting>
  <conditionalFormatting sqref="D589:H591">
    <cfRule type="expression" dxfId="10322" priority="10239" stopIfTrue="1">
      <formula>$B589=""</formula>
    </cfRule>
  </conditionalFormatting>
  <conditionalFormatting sqref="J589:M590">
    <cfRule type="expression" dxfId="10321" priority="10238" stopIfTrue="1">
      <formula>$B589=""</formula>
    </cfRule>
  </conditionalFormatting>
  <conditionalFormatting sqref="J591:M591">
    <cfRule type="expression" dxfId="10320" priority="10237" stopIfTrue="1">
      <formula>$B591=""</formula>
    </cfRule>
  </conditionalFormatting>
  <conditionalFormatting sqref="J589:M590">
    <cfRule type="expression" dxfId="10319" priority="10236" stopIfTrue="1">
      <formula>$B589=""</formula>
    </cfRule>
  </conditionalFormatting>
  <conditionalFormatting sqref="J591:M591">
    <cfRule type="expression" dxfId="10318" priority="10235" stopIfTrue="1">
      <formula>$B591=""</formula>
    </cfRule>
  </conditionalFormatting>
  <conditionalFormatting sqref="I589">
    <cfRule type="expression" dxfId="10317" priority="10234" stopIfTrue="1">
      <formula>$B589=""</formula>
    </cfRule>
  </conditionalFormatting>
  <conditionalFormatting sqref="I589">
    <cfRule type="expression" dxfId="10316" priority="10233" stopIfTrue="1">
      <formula>$B589=""</formula>
    </cfRule>
  </conditionalFormatting>
  <conditionalFormatting sqref="I589">
    <cfRule type="expression" dxfId="10315" priority="10232" stopIfTrue="1">
      <formula>$B589=""</formula>
    </cfRule>
  </conditionalFormatting>
  <conditionalFormatting sqref="I589">
    <cfRule type="expression" dxfId="10314" priority="10231" stopIfTrue="1">
      <formula>$B589=""</formula>
    </cfRule>
  </conditionalFormatting>
  <conditionalFormatting sqref="I589">
    <cfRule type="expression" dxfId="10313" priority="10230" stopIfTrue="1">
      <formula>$B589=""</formula>
    </cfRule>
  </conditionalFormatting>
  <conditionalFormatting sqref="I589">
    <cfRule type="expression" dxfId="10312" priority="10229" stopIfTrue="1">
      <formula>$B589=""</formula>
    </cfRule>
  </conditionalFormatting>
  <conditionalFormatting sqref="I589">
    <cfRule type="expression" dxfId="10311" priority="10228" stopIfTrue="1">
      <formula>$B589=""</formula>
    </cfRule>
  </conditionalFormatting>
  <conditionalFormatting sqref="I589">
    <cfRule type="expression" dxfId="10310" priority="10227" stopIfTrue="1">
      <formula>$B589=""</formula>
    </cfRule>
  </conditionalFormatting>
  <conditionalFormatting sqref="I589">
    <cfRule type="expression" dxfId="10309" priority="10226" stopIfTrue="1">
      <formula>$B589=""</formula>
    </cfRule>
  </conditionalFormatting>
  <conditionalFormatting sqref="I589">
    <cfRule type="expression" dxfId="10308" priority="10225" stopIfTrue="1">
      <formula>$B589=""</formula>
    </cfRule>
  </conditionalFormatting>
  <conditionalFormatting sqref="I589">
    <cfRule type="expression" dxfId="10307" priority="10224" stopIfTrue="1">
      <formula>$B589=""</formula>
    </cfRule>
  </conditionalFormatting>
  <conditionalFormatting sqref="I589">
    <cfRule type="expression" dxfId="10306" priority="10223" stopIfTrue="1">
      <formula>$B589=""</formula>
    </cfRule>
  </conditionalFormatting>
  <conditionalFormatting sqref="I589">
    <cfRule type="expression" dxfId="10305" priority="10222" stopIfTrue="1">
      <formula>$B589=""</formula>
    </cfRule>
  </conditionalFormatting>
  <conditionalFormatting sqref="I589">
    <cfRule type="expression" dxfId="10304" priority="10221" stopIfTrue="1">
      <formula>$B589=""</formula>
    </cfRule>
  </conditionalFormatting>
  <conditionalFormatting sqref="I589">
    <cfRule type="expression" dxfId="10303" priority="10220" stopIfTrue="1">
      <formula>$B589=""</formula>
    </cfRule>
  </conditionalFormatting>
  <conditionalFormatting sqref="I589">
    <cfRule type="expression" dxfId="10302" priority="10219" stopIfTrue="1">
      <formula>$B589=""</formula>
    </cfRule>
  </conditionalFormatting>
  <conditionalFormatting sqref="D591:H591">
    <cfRule type="expression" dxfId="10301" priority="10218" stopIfTrue="1">
      <formula>$B591=""</formula>
    </cfRule>
  </conditionalFormatting>
  <conditionalFormatting sqref="I591">
    <cfRule type="expression" dxfId="10300" priority="10217" stopIfTrue="1">
      <formula>$B591=""</formula>
    </cfRule>
  </conditionalFormatting>
  <conditionalFormatting sqref="I591">
    <cfRule type="expression" dxfId="10299" priority="10216" stopIfTrue="1">
      <formula>$B591=""</formula>
    </cfRule>
  </conditionalFormatting>
  <conditionalFormatting sqref="I591">
    <cfRule type="expression" dxfId="10298" priority="10215" stopIfTrue="1">
      <formula>$B591=""</formula>
    </cfRule>
  </conditionalFormatting>
  <conditionalFormatting sqref="J591:M591">
    <cfRule type="expression" dxfId="10297" priority="10214" stopIfTrue="1">
      <formula>$B591=""</formula>
    </cfRule>
  </conditionalFormatting>
  <conditionalFormatting sqref="D591:M591">
    <cfRule type="expression" dxfId="10296" priority="10213" stopIfTrue="1">
      <formula>$B591=""</formula>
    </cfRule>
  </conditionalFormatting>
  <conditionalFormatting sqref="D591:M591">
    <cfRule type="expression" dxfId="10295" priority="10212" stopIfTrue="1">
      <formula>$B591=""</formula>
    </cfRule>
  </conditionalFormatting>
  <conditionalFormatting sqref="I591">
    <cfRule type="expression" dxfId="10294" priority="10211" stopIfTrue="1">
      <formula>$B591=""</formula>
    </cfRule>
  </conditionalFormatting>
  <conditionalFormatting sqref="D591:H591">
    <cfRule type="expression" dxfId="10293" priority="10210" stopIfTrue="1">
      <formula>$B591=""</formula>
    </cfRule>
  </conditionalFormatting>
  <conditionalFormatting sqref="J591:M591">
    <cfRule type="expression" dxfId="10292" priority="10209" stopIfTrue="1">
      <formula>$B591=""</formula>
    </cfRule>
  </conditionalFormatting>
  <conditionalFormatting sqref="J591:M591">
    <cfRule type="expression" dxfId="10291" priority="10208" stopIfTrue="1">
      <formula>$B591=""</formula>
    </cfRule>
  </conditionalFormatting>
  <conditionalFormatting sqref="I591">
    <cfRule type="expression" dxfId="10290" priority="10207" stopIfTrue="1">
      <formula>$B591=""</formula>
    </cfRule>
  </conditionalFormatting>
  <conditionalFormatting sqref="I591">
    <cfRule type="expression" dxfId="10289" priority="10206" stopIfTrue="1">
      <formula>$B591=""</formula>
    </cfRule>
  </conditionalFormatting>
  <conditionalFormatting sqref="I591">
    <cfRule type="expression" dxfId="10288" priority="10205" stopIfTrue="1">
      <formula>$B591=""</formula>
    </cfRule>
  </conditionalFormatting>
  <conditionalFormatting sqref="I591">
    <cfRule type="expression" dxfId="10287" priority="10204" stopIfTrue="1">
      <formula>$B591=""</formula>
    </cfRule>
  </conditionalFormatting>
  <conditionalFormatting sqref="I591">
    <cfRule type="expression" dxfId="10286" priority="10203" stopIfTrue="1">
      <formula>$B591=""</formula>
    </cfRule>
  </conditionalFormatting>
  <conditionalFormatting sqref="I591">
    <cfRule type="expression" dxfId="10285" priority="10202" stopIfTrue="1">
      <formula>$B591=""</formula>
    </cfRule>
  </conditionalFormatting>
  <conditionalFormatting sqref="I591">
    <cfRule type="expression" dxfId="10284" priority="10201" stopIfTrue="1">
      <formula>$B591=""</formula>
    </cfRule>
  </conditionalFormatting>
  <conditionalFormatting sqref="I591">
    <cfRule type="expression" dxfId="10283" priority="10200" stopIfTrue="1">
      <formula>$B591=""</formula>
    </cfRule>
  </conditionalFormatting>
  <conditionalFormatting sqref="I591">
    <cfRule type="expression" dxfId="10282" priority="10199" stopIfTrue="1">
      <formula>$B591=""</formula>
    </cfRule>
  </conditionalFormatting>
  <conditionalFormatting sqref="I591">
    <cfRule type="expression" dxfId="10281" priority="10198" stopIfTrue="1">
      <formula>$B591=""</formula>
    </cfRule>
  </conditionalFormatting>
  <conditionalFormatting sqref="I591">
    <cfRule type="expression" dxfId="10280" priority="10197" stopIfTrue="1">
      <formula>$B591=""</formula>
    </cfRule>
  </conditionalFormatting>
  <conditionalFormatting sqref="I591">
    <cfRule type="expression" dxfId="10279" priority="10196" stopIfTrue="1">
      <formula>$B591=""</formula>
    </cfRule>
  </conditionalFormatting>
  <conditionalFormatting sqref="I591">
    <cfRule type="expression" dxfId="10278" priority="10195" stopIfTrue="1">
      <formula>$B591=""</formula>
    </cfRule>
  </conditionalFormatting>
  <conditionalFormatting sqref="I591">
    <cfRule type="expression" dxfId="10277" priority="10194" stopIfTrue="1">
      <formula>$B591=""</formula>
    </cfRule>
  </conditionalFormatting>
  <conditionalFormatting sqref="I591">
    <cfRule type="expression" dxfId="10276" priority="10193" stopIfTrue="1">
      <formula>$B591=""</formula>
    </cfRule>
  </conditionalFormatting>
  <conditionalFormatting sqref="I591">
    <cfRule type="expression" dxfId="10275" priority="10192" stopIfTrue="1">
      <formula>$B591=""</formula>
    </cfRule>
  </conditionalFormatting>
  <conditionalFormatting sqref="D591:H592">
    <cfRule type="expression" dxfId="10274" priority="10191" stopIfTrue="1">
      <formula>$B591=""</formula>
    </cfRule>
  </conditionalFormatting>
  <conditionalFormatting sqref="I591">
    <cfRule type="expression" dxfId="10273" priority="10190" stopIfTrue="1">
      <formula>$B591=""</formula>
    </cfRule>
  </conditionalFormatting>
  <conditionalFormatting sqref="I591">
    <cfRule type="expression" dxfId="10272" priority="10189" stopIfTrue="1">
      <formula>$B591=""</formula>
    </cfRule>
  </conditionalFormatting>
  <conditionalFormatting sqref="I591">
    <cfRule type="expression" dxfId="10271" priority="10188" stopIfTrue="1">
      <formula>$B591=""</formula>
    </cfRule>
  </conditionalFormatting>
  <conditionalFormatting sqref="J591:M592">
    <cfRule type="expression" dxfId="10270" priority="10187" stopIfTrue="1">
      <formula>$B591=""</formula>
    </cfRule>
  </conditionalFormatting>
  <conditionalFormatting sqref="D591:M592">
    <cfRule type="expression" dxfId="10269" priority="10186" stopIfTrue="1">
      <formula>$B591=""</formula>
    </cfRule>
  </conditionalFormatting>
  <conditionalFormatting sqref="D591:M592">
    <cfRule type="expression" dxfId="10268" priority="10185" stopIfTrue="1">
      <formula>$B591=""</formula>
    </cfRule>
  </conditionalFormatting>
  <conditionalFormatting sqref="I591:I592">
    <cfRule type="expression" dxfId="10267" priority="10184" stopIfTrue="1">
      <formula>$B591=""</formula>
    </cfRule>
  </conditionalFormatting>
  <conditionalFormatting sqref="D591:H592">
    <cfRule type="expression" dxfId="10266" priority="10183" stopIfTrue="1">
      <formula>$B591=""</formula>
    </cfRule>
  </conditionalFormatting>
  <conditionalFormatting sqref="J591:M592">
    <cfRule type="expression" dxfId="10265" priority="10182" stopIfTrue="1">
      <formula>$B591=""</formula>
    </cfRule>
  </conditionalFormatting>
  <conditionalFormatting sqref="J591:M592">
    <cfRule type="expression" dxfId="10264" priority="10181" stopIfTrue="1">
      <formula>$B591=""</formula>
    </cfRule>
  </conditionalFormatting>
  <conditionalFormatting sqref="I591">
    <cfRule type="expression" dxfId="10263" priority="10180" stopIfTrue="1">
      <formula>$B591=""</formula>
    </cfRule>
  </conditionalFormatting>
  <conditionalFormatting sqref="I591">
    <cfRule type="expression" dxfId="10262" priority="10179" stopIfTrue="1">
      <formula>$B591=""</formula>
    </cfRule>
  </conditionalFormatting>
  <conditionalFormatting sqref="I591">
    <cfRule type="expression" dxfId="10261" priority="10178" stopIfTrue="1">
      <formula>$B591=""</formula>
    </cfRule>
  </conditionalFormatting>
  <conditionalFormatting sqref="I591">
    <cfRule type="expression" dxfId="10260" priority="10177" stopIfTrue="1">
      <formula>$B591=""</formula>
    </cfRule>
  </conditionalFormatting>
  <conditionalFormatting sqref="I591">
    <cfRule type="expression" dxfId="10259" priority="10176" stopIfTrue="1">
      <formula>$B591=""</formula>
    </cfRule>
  </conditionalFormatting>
  <conditionalFormatting sqref="I591">
    <cfRule type="expression" dxfId="10258" priority="10175" stopIfTrue="1">
      <formula>$B591=""</formula>
    </cfRule>
  </conditionalFormatting>
  <conditionalFormatting sqref="I591">
    <cfRule type="expression" dxfId="10257" priority="10174" stopIfTrue="1">
      <formula>$B591=""</formula>
    </cfRule>
  </conditionalFormatting>
  <conditionalFormatting sqref="I591">
    <cfRule type="expression" dxfId="10256" priority="10173" stopIfTrue="1">
      <formula>$B591=""</formula>
    </cfRule>
  </conditionalFormatting>
  <conditionalFormatting sqref="I591">
    <cfRule type="expression" dxfId="10255" priority="10172" stopIfTrue="1">
      <formula>$B591=""</formula>
    </cfRule>
  </conditionalFormatting>
  <conditionalFormatting sqref="I591">
    <cfRule type="expression" dxfId="10254" priority="10171" stopIfTrue="1">
      <formula>$B591=""</formula>
    </cfRule>
  </conditionalFormatting>
  <conditionalFormatting sqref="I591">
    <cfRule type="expression" dxfId="10253" priority="10170" stopIfTrue="1">
      <formula>$B591=""</formula>
    </cfRule>
  </conditionalFormatting>
  <conditionalFormatting sqref="I591">
    <cfRule type="expression" dxfId="10252" priority="10169" stopIfTrue="1">
      <formula>$B591=""</formula>
    </cfRule>
  </conditionalFormatting>
  <conditionalFormatting sqref="I591">
    <cfRule type="expression" dxfId="10251" priority="10168" stopIfTrue="1">
      <formula>$B591=""</formula>
    </cfRule>
  </conditionalFormatting>
  <conditionalFormatting sqref="I591">
    <cfRule type="expression" dxfId="10250" priority="10167" stopIfTrue="1">
      <formula>$B591=""</formula>
    </cfRule>
  </conditionalFormatting>
  <conditionalFormatting sqref="I591">
    <cfRule type="expression" dxfId="10249" priority="10166" stopIfTrue="1">
      <formula>$B591=""</formula>
    </cfRule>
  </conditionalFormatting>
  <conditionalFormatting sqref="I591">
    <cfRule type="expression" dxfId="10248" priority="10165" stopIfTrue="1">
      <formula>$B591=""</formula>
    </cfRule>
  </conditionalFormatting>
  <conditionalFormatting sqref="I589:I593">
    <cfRule type="expression" dxfId="10247" priority="10164" stopIfTrue="1">
      <formula>$B589=""</formula>
    </cfRule>
  </conditionalFormatting>
  <conditionalFormatting sqref="K589:K590">
    <cfRule type="expression" dxfId="10246" priority="10163" stopIfTrue="1">
      <formula>$B589=""</formula>
    </cfRule>
  </conditionalFormatting>
  <conditionalFormatting sqref="K589:K590">
    <cfRule type="expression" dxfId="10245" priority="10162" stopIfTrue="1">
      <formula>$B589=""</formula>
    </cfRule>
  </conditionalFormatting>
  <conditionalFormatting sqref="K589:K590">
    <cfRule type="expression" dxfId="10244" priority="10161" stopIfTrue="1">
      <formula>$B589=""</formula>
    </cfRule>
  </conditionalFormatting>
  <conditionalFormatting sqref="K589:K590">
    <cfRule type="expression" dxfId="10243" priority="10160" stopIfTrue="1">
      <formula>$B589=""</formula>
    </cfRule>
  </conditionalFormatting>
  <conditionalFormatting sqref="K589:K590">
    <cfRule type="expression" dxfId="10242" priority="10159" stopIfTrue="1">
      <formula>$B589=""</formula>
    </cfRule>
  </conditionalFormatting>
  <conditionalFormatting sqref="K589:K590">
    <cfRule type="expression" dxfId="10241" priority="10158" stopIfTrue="1">
      <formula>$B589=""</formula>
    </cfRule>
  </conditionalFormatting>
  <conditionalFormatting sqref="K589:K590">
    <cfRule type="expression" dxfId="10240" priority="10157" stopIfTrue="1">
      <formula>$B589=""</formula>
    </cfRule>
  </conditionalFormatting>
  <conditionalFormatting sqref="K589:K590">
    <cfRule type="expression" dxfId="10239" priority="10156" stopIfTrue="1">
      <formula>$B589=""</formula>
    </cfRule>
  </conditionalFormatting>
  <conditionalFormatting sqref="K589:K590">
    <cfRule type="expression" dxfId="10238" priority="10155" stopIfTrue="1">
      <formula>$B589=""</formula>
    </cfRule>
  </conditionalFormatting>
  <conditionalFormatting sqref="K589:K590">
    <cfRule type="expression" dxfId="10237" priority="10154" stopIfTrue="1">
      <formula>$B589=""</formula>
    </cfRule>
  </conditionalFormatting>
  <conditionalFormatting sqref="K589:K590">
    <cfRule type="expression" dxfId="10236" priority="10153" stopIfTrue="1">
      <formula>$B589=""</formula>
    </cfRule>
  </conditionalFormatting>
  <conditionalFormatting sqref="K589:K590 I589:I593">
    <cfRule type="expression" dxfId="10235" priority="10152" stopIfTrue="1">
      <formula>$B589=""</formula>
    </cfRule>
  </conditionalFormatting>
  <conditionalFormatting sqref="K589:K590 I589:I593">
    <cfRule type="expression" dxfId="10234" priority="10151" stopIfTrue="1">
      <formula>$B589=""</formula>
    </cfRule>
  </conditionalFormatting>
  <conditionalFormatting sqref="I589:I593">
    <cfRule type="expression" dxfId="10233" priority="10150" stopIfTrue="1">
      <formula>$B589=""</formula>
    </cfRule>
  </conditionalFormatting>
  <conditionalFormatting sqref="K589:K590">
    <cfRule type="expression" dxfId="10232" priority="10149" stopIfTrue="1">
      <formula>$B589=""</formula>
    </cfRule>
  </conditionalFormatting>
  <conditionalFormatting sqref="K589:K590">
    <cfRule type="expression" dxfId="10231" priority="10148" stopIfTrue="1">
      <formula>$B589=""</formula>
    </cfRule>
  </conditionalFormatting>
  <conditionalFormatting sqref="K589:K590">
    <cfRule type="expression" dxfId="10230" priority="10147" stopIfTrue="1">
      <formula>$B589=""</formula>
    </cfRule>
  </conditionalFormatting>
  <conditionalFormatting sqref="K589:K590">
    <cfRule type="expression" dxfId="10229" priority="10146" stopIfTrue="1">
      <formula>$B589=""</formula>
    </cfRule>
  </conditionalFormatting>
  <conditionalFormatting sqref="I589:I593">
    <cfRule type="expression" dxfId="10228" priority="10145" stopIfTrue="1">
      <formula>$B589=""</formula>
    </cfRule>
  </conditionalFormatting>
  <conditionalFormatting sqref="I589:I593">
    <cfRule type="expression" dxfId="10227" priority="10144" stopIfTrue="1">
      <formula>$B589=""</formula>
    </cfRule>
  </conditionalFormatting>
  <conditionalFormatting sqref="I589:I593">
    <cfRule type="expression" dxfId="10226" priority="10143" stopIfTrue="1">
      <formula>$B589=""</formula>
    </cfRule>
  </conditionalFormatting>
  <conditionalFormatting sqref="I589:I593">
    <cfRule type="expression" dxfId="10225" priority="10142" stopIfTrue="1">
      <formula>$B589=""</formula>
    </cfRule>
  </conditionalFormatting>
  <conditionalFormatting sqref="I589:I593">
    <cfRule type="expression" dxfId="10224" priority="10141" stopIfTrue="1">
      <formula>$B589=""</formula>
    </cfRule>
  </conditionalFormatting>
  <conditionalFormatting sqref="I589:I593">
    <cfRule type="expression" dxfId="10223" priority="10140" stopIfTrue="1">
      <formula>$B589=""</formula>
    </cfRule>
  </conditionalFormatting>
  <conditionalFormatting sqref="I589:I593">
    <cfRule type="expression" dxfId="10222" priority="10139" stopIfTrue="1">
      <formula>$B589=""</formula>
    </cfRule>
  </conditionalFormatting>
  <conditionalFormatting sqref="I589:I593">
    <cfRule type="expression" dxfId="10221" priority="10138" stopIfTrue="1">
      <formula>$B589=""</formula>
    </cfRule>
  </conditionalFormatting>
  <conditionalFormatting sqref="I589:I593">
    <cfRule type="expression" dxfId="10220" priority="10137" stopIfTrue="1">
      <formula>$B589=""</formula>
    </cfRule>
  </conditionalFormatting>
  <conditionalFormatting sqref="I589:I593">
    <cfRule type="expression" dxfId="10219" priority="10136" stopIfTrue="1">
      <formula>$B589=""</formula>
    </cfRule>
  </conditionalFormatting>
  <conditionalFormatting sqref="I589:I593">
    <cfRule type="expression" dxfId="10218" priority="10135" stopIfTrue="1">
      <formula>$B589=""</formula>
    </cfRule>
  </conditionalFormatting>
  <conditionalFormatting sqref="I589:I593">
    <cfRule type="expression" dxfId="10217" priority="10134" stopIfTrue="1">
      <formula>$B589=""</formula>
    </cfRule>
  </conditionalFormatting>
  <conditionalFormatting sqref="I589:I593">
    <cfRule type="expression" dxfId="10216" priority="10133" stopIfTrue="1">
      <formula>$B589=""</formula>
    </cfRule>
  </conditionalFormatting>
  <conditionalFormatting sqref="I589:I593">
    <cfRule type="expression" dxfId="10215" priority="10132" stopIfTrue="1">
      <formula>$B589=""</formula>
    </cfRule>
  </conditionalFormatting>
  <conditionalFormatting sqref="I589:I593">
    <cfRule type="expression" dxfId="10214" priority="10131" stopIfTrue="1">
      <formula>$B589=""</formula>
    </cfRule>
  </conditionalFormatting>
  <conditionalFormatting sqref="I589:I593">
    <cfRule type="expression" dxfId="10213" priority="10130" stopIfTrue="1">
      <formula>$B589=""</formula>
    </cfRule>
  </conditionalFormatting>
  <conditionalFormatting sqref="I589:I593">
    <cfRule type="expression" dxfId="10212" priority="10129" stopIfTrue="1">
      <formula>$B589=""</formula>
    </cfRule>
  </conditionalFormatting>
  <conditionalFormatting sqref="I589:I593">
    <cfRule type="expression" dxfId="10211" priority="10128" stopIfTrue="1">
      <formula>$B589=""</formula>
    </cfRule>
  </conditionalFormatting>
  <conditionalFormatting sqref="I589:I593">
    <cfRule type="expression" dxfId="10210" priority="10127" stopIfTrue="1">
      <formula>$B589=""</formula>
    </cfRule>
  </conditionalFormatting>
  <conditionalFormatting sqref="D589:H590">
    <cfRule type="expression" dxfId="10209" priority="10126" stopIfTrue="1">
      <formula>$B589=""</formula>
    </cfRule>
  </conditionalFormatting>
  <conditionalFormatting sqref="I589:I593">
    <cfRule type="expression" dxfId="10208" priority="10125" stopIfTrue="1">
      <formula>$B589=""</formula>
    </cfRule>
  </conditionalFormatting>
  <conditionalFormatting sqref="I589:I593">
    <cfRule type="expression" dxfId="10207" priority="10124" stopIfTrue="1">
      <formula>$B589=""</formula>
    </cfRule>
  </conditionalFormatting>
  <conditionalFormatting sqref="I589:I593">
    <cfRule type="expression" dxfId="10206" priority="10123" stopIfTrue="1">
      <formula>$B589=""</formula>
    </cfRule>
  </conditionalFormatting>
  <conditionalFormatting sqref="J589:M590">
    <cfRule type="expression" dxfId="10205" priority="10122" stopIfTrue="1">
      <formula>$B589=""</formula>
    </cfRule>
  </conditionalFormatting>
  <conditionalFormatting sqref="D589:M590 I591:I593">
    <cfRule type="expression" dxfId="10204" priority="10121" stopIfTrue="1">
      <formula>$B589=""</formula>
    </cfRule>
  </conditionalFormatting>
  <conditionalFormatting sqref="D589:M590 I591:I593">
    <cfRule type="expression" dxfId="10203" priority="10120" stopIfTrue="1">
      <formula>$B589=""</formula>
    </cfRule>
  </conditionalFormatting>
  <conditionalFormatting sqref="I589:I593">
    <cfRule type="expression" dxfId="10202" priority="10119" stopIfTrue="1">
      <formula>$B589=""</formula>
    </cfRule>
  </conditionalFormatting>
  <conditionalFormatting sqref="D589:H590">
    <cfRule type="expression" dxfId="10201" priority="10118" stopIfTrue="1">
      <formula>$B589=""</formula>
    </cfRule>
  </conditionalFormatting>
  <conditionalFormatting sqref="J589:M590">
    <cfRule type="expression" dxfId="10200" priority="10117" stopIfTrue="1">
      <formula>$B589=""</formula>
    </cfRule>
  </conditionalFormatting>
  <conditionalFormatting sqref="J589:M589">
    <cfRule type="expression" dxfId="10199" priority="10116" stopIfTrue="1">
      <formula>$B589=""</formula>
    </cfRule>
  </conditionalFormatting>
  <conditionalFormatting sqref="I590">
    <cfRule type="expression" dxfId="10198" priority="10115" stopIfTrue="1">
      <formula>$B590=""</formula>
    </cfRule>
  </conditionalFormatting>
  <conditionalFormatting sqref="I590">
    <cfRule type="expression" dxfId="10197" priority="10114" stopIfTrue="1">
      <formula>$B590=""</formula>
    </cfRule>
  </conditionalFormatting>
  <conditionalFormatting sqref="I590">
    <cfRule type="expression" dxfId="10196" priority="10113" stopIfTrue="1">
      <formula>$B590=""</formula>
    </cfRule>
  </conditionalFormatting>
  <conditionalFormatting sqref="D590:H590">
    <cfRule type="expression" dxfId="10195" priority="10112" stopIfTrue="1">
      <formula>$B590=""</formula>
    </cfRule>
  </conditionalFormatting>
  <conditionalFormatting sqref="J590:M590">
    <cfRule type="expression" dxfId="10194" priority="10111" stopIfTrue="1">
      <formula>$B590=""</formula>
    </cfRule>
  </conditionalFormatting>
  <conditionalFormatting sqref="I590">
    <cfRule type="expression" dxfId="10193" priority="10110" stopIfTrue="1">
      <formula>$B590=""</formula>
    </cfRule>
  </conditionalFormatting>
  <conditionalFormatting sqref="I590">
    <cfRule type="expression" dxfId="10192" priority="10109" stopIfTrue="1">
      <formula>$B590=""</formula>
    </cfRule>
  </conditionalFormatting>
  <conditionalFormatting sqref="I589:I593">
    <cfRule type="expression" dxfId="10191" priority="10108" stopIfTrue="1">
      <formula>$B589=""</formula>
    </cfRule>
  </conditionalFormatting>
  <conditionalFormatting sqref="I589:I593">
    <cfRule type="expression" dxfId="10190" priority="10107" stopIfTrue="1">
      <formula>$B589=""</formula>
    </cfRule>
  </conditionalFormatting>
  <conditionalFormatting sqref="I589:I593">
    <cfRule type="expression" dxfId="10189" priority="10106" stopIfTrue="1">
      <formula>$B589=""</formula>
    </cfRule>
  </conditionalFormatting>
  <conditionalFormatting sqref="I589:I593">
    <cfRule type="expression" dxfId="10188" priority="10105" stopIfTrue="1">
      <formula>$B589=""</formula>
    </cfRule>
  </conditionalFormatting>
  <conditionalFormatting sqref="I589:I593">
    <cfRule type="expression" dxfId="10187" priority="10104" stopIfTrue="1">
      <formula>$B589=""</formula>
    </cfRule>
  </conditionalFormatting>
  <conditionalFormatting sqref="I589:I593">
    <cfRule type="expression" dxfId="10186" priority="10103" stopIfTrue="1">
      <formula>$B589=""</formula>
    </cfRule>
  </conditionalFormatting>
  <conditionalFormatting sqref="I589:I593">
    <cfRule type="expression" dxfId="10185" priority="10102" stopIfTrue="1">
      <formula>$B589=""</formula>
    </cfRule>
  </conditionalFormatting>
  <conditionalFormatting sqref="I589:I593">
    <cfRule type="expression" dxfId="10184" priority="10101" stopIfTrue="1">
      <formula>$B589=""</formula>
    </cfRule>
  </conditionalFormatting>
  <conditionalFormatting sqref="I589:I593">
    <cfRule type="expression" dxfId="10183" priority="10100" stopIfTrue="1">
      <formula>$B589=""</formula>
    </cfRule>
  </conditionalFormatting>
  <conditionalFormatting sqref="I589:I593">
    <cfRule type="expression" dxfId="10182" priority="10099" stopIfTrue="1">
      <formula>$B589=""</formula>
    </cfRule>
  </conditionalFormatting>
  <conditionalFormatting sqref="I589:I593">
    <cfRule type="expression" dxfId="10181" priority="10098" stopIfTrue="1">
      <formula>$B589=""</formula>
    </cfRule>
  </conditionalFormatting>
  <conditionalFormatting sqref="I589:I593">
    <cfRule type="expression" dxfId="10180" priority="10097" stopIfTrue="1">
      <formula>$B589=""</formula>
    </cfRule>
  </conditionalFormatting>
  <conditionalFormatting sqref="I589:I593">
    <cfRule type="expression" dxfId="10179" priority="10096" stopIfTrue="1">
      <formula>$B589=""</formula>
    </cfRule>
  </conditionalFormatting>
  <conditionalFormatting sqref="I591:I592">
    <cfRule type="expression" dxfId="10178" priority="10095" stopIfTrue="1">
      <formula>$B591=""</formula>
    </cfRule>
  </conditionalFormatting>
  <conditionalFormatting sqref="K591:K592">
    <cfRule type="expression" dxfId="10177" priority="10094" stopIfTrue="1">
      <formula>$B591=""</formula>
    </cfRule>
  </conditionalFormatting>
  <conditionalFormatting sqref="K591:K592">
    <cfRule type="expression" dxfId="10176" priority="10093" stopIfTrue="1">
      <formula>$B591=""</formula>
    </cfRule>
  </conditionalFormatting>
  <conditionalFormatting sqref="K591:K592">
    <cfRule type="expression" dxfId="10175" priority="10092" stopIfTrue="1">
      <formula>$B591=""</formula>
    </cfRule>
  </conditionalFormatting>
  <conditionalFormatting sqref="K591:K592">
    <cfRule type="expression" dxfId="10174" priority="10091" stopIfTrue="1">
      <formula>$B591=""</formula>
    </cfRule>
  </conditionalFormatting>
  <conditionalFormatting sqref="K591:K592">
    <cfRule type="expression" dxfId="10173" priority="10090" stopIfTrue="1">
      <formula>$B591=""</formula>
    </cfRule>
  </conditionalFormatting>
  <conditionalFormatting sqref="K591:K592">
    <cfRule type="expression" dxfId="10172" priority="10089" stopIfTrue="1">
      <formula>$B591=""</formula>
    </cfRule>
  </conditionalFormatting>
  <conditionalFormatting sqref="K591:K592">
    <cfRule type="expression" dxfId="10171" priority="10088" stopIfTrue="1">
      <formula>$B591=""</formula>
    </cfRule>
  </conditionalFormatting>
  <conditionalFormatting sqref="K591:K592">
    <cfRule type="expression" dxfId="10170" priority="10087" stopIfTrue="1">
      <formula>$B591=""</formula>
    </cfRule>
  </conditionalFormatting>
  <conditionalFormatting sqref="K591:K592">
    <cfRule type="expression" dxfId="10169" priority="10086" stopIfTrue="1">
      <formula>$B591=""</formula>
    </cfRule>
  </conditionalFormatting>
  <conditionalFormatting sqref="K591:K592">
    <cfRule type="expression" dxfId="10168" priority="10085" stopIfTrue="1">
      <formula>$B591=""</formula>
    </cfRule>
  </conditionalFormatting>
  <conditionalFormatting sqref="K591:K592">
    <cfRule type="expression" dxfId="10167" priority="10084" stopIfTrue="1">
      <formula>$B591=""</formula>
    </cfRule>
  </conditionalFormatting>
  <conditionalFormatting sqref="I591:I592 K591:K592">
    <cfRule type="expression" dxfId="10166" priority="10083" stopIfTrue="1">
      <formula>$B591=""</formula>
    </cfRule>
  </conditionalFormatting>
  <conditionalFormatting sqref="I591:I592 K591:K592">
    <cfRule type="expression" dxfId="10165" priority="10082" stopIfTrue="1">
      <formula>$B591=""</formula>
    </cfRule>
  </conditionalFormatting>
  <conditionalFormatting sqref="I591:I592">
    <cfRule type="expression" dxfId="10164" priority="10081" stopIfTrue="1">
      <formula>$B591=""</formula>
    </cfRule>
  </conditionalFormatting>
  <conditionalFormatting sqref="K591:K592">
    <cfRule type="expression" dxfId="10163" priority="10080" stopIfTrue="1">
      <formula>$B591=""</formula>
    </cfRule>
  </conditionalFormatting>
  <conditionalFormatting sqref="K591:K592">
    <cfRule type="expression" dxfId="10162" priority="10079" stopIfTrue="1">
      <formula>$B591=""</formula>
    </cfRule>
  </conditionalFormatting>
  <conditionalFormatting sqref="K591:K592">
    <cfRule type="expression" dxfId="10161" priority="10078" stopIfTrue="1">
      <formula>$B591=""</formula>
    </cfRule>
  </conditionalFormatting>
  <conditionalFormatting sqref="K591:K592">
    <cfRule type="expression" dxfId="10160" priority="10077" stopIfTrue="1">
      <formula>$B591=""</formula>
    </cfRule>
  </conditionalFormatting>
  <conditionalFormatting sqref="I591:I592">
    <cfRule type="expression" dxfId="10159" priority="10076" stopIfTrue="1">
      <formula>$B591=""</formula>
    </cfRule>
  </conditionalFormatting>
  <conditionalFormatting sqref="I591:I592">
    <cfRule type="expression" dxfId="10158" priority="10075" stopIfTrue="1">
      <formula>$B591=""</formula>
    </cfRule>
  </conditionalFormatting>
  <conditionalFormatting sqref="I591:I592">
    <cfRule type="expression" dxfId="10157" priority="10074" stopIfTrue="1">
      <formula>$B591=""</formula>
    </cfRule>
  </conditionalFormatting>
  <conditionalFormatting sqref="I591:I592">
    <cfRule type="expression" dxfId="10156" priority="10073" stopIfTrue="1">
      <formula>$B591=""</formula>
    </cfRule>
  </conditionalFormatting>
  <conditionalFormatting sqref="I591:I592">
    <cfRule type="expression" dxfId="10155" priority="10072" stopIfTrue="1">
      <formula>$B591=""</formula>
    </cfRule>
  </conditionalFormatting>
  <conditionalFormatting sqref="I591:I592">
    <cfRule type="expression" dxfId="10154" priority="10071" stopIfTrue="1">
      <formula>$B591=""</formula>
    </cfRule>
  </conditionalFormatting>
  <conditionalFormatting sqref="I591:I592">
    <cfRule type="expression" dxfId="10153" priority="10070" stopIfTrue="1">
      <formula>$B591=""</formula>
    </cfRule>
  </conditionalFormatting>
  <conditionalFormatting sqref="I591:I592">
    <cfRule type="expression" dxfId="10152" priority="10069" stopIfTrue="1">
      <formula>$B591=""</formula>
    </cfRule>
  </conditionalFormatting>
  <conditionalFormatting sqref="I591:I592">
    <cfRule type="expression" dxfId="10151" priority="10068" stopIfTrue="1">
      <formula>$B591=""</formula>
    </cfRule>
  </conditionalFormatting>
  <conditionalFormatting sqref="I591:I592">
    <cfRule type="expression" dxfId="10150" priority="10067" stopIfTrue="1">
      <formula>$B591=""</formula>
    </cfRule>
  </conditionalFormatting>
  <conditionalFormatting sqref="I591:I592">
    <cfRule type="expression" dxfId="10149" priority="10066" stopIfTrue="1">
      <formula>$B591=""</formula>
    </cfRule>
  </conditionalFormatting>
  <conditionalFormatting sqref="I591:I592">
    <cfRule type="expression" dxfId="10148" priority="10065" stopIfTrue="1">
      <formula>$B591=""</formula>
    </cfRule>
  </conditionalFormatting>
  <conditionalFormatting sqref="I591:I592">
    <cfRule type="expression" dxfId="10147" priority="10064" stopIfTrue="1">
      <formula>$B591=""</formula>
    </cfRule>
  </conditionalFormatting>
  <conditionalFormatting sqref="I591:I592">
    <cfRule type="expression" dxfId="10146" priority="10063" stopIfTrue="1">
      <formula>$B591=""</formula>
    </cfRule>
  </conditionalFormatting>
  <conditionalFormatting sqref="I591:I592">
    <cfRule type="expression" dxfId="10145" priority="10062" stopIfTrue="1">
      <formula>$B591=""</formula>
    </cfRule>
  </conditionalFormatting>
  <conditionalFormatting sqref="I591:I592">
    <cfRule type="expression" dxfId="10144" priority="10061" stopIfTrue="1">
      <formula>$B591=""</formula>
    </cfRule>
  </conditionalFormatting>
  <conditionalFormatting sqref="I591:I592">
    <cfRule type="expression" dxfId="10143" priority="10060" stopIfTrue="1">
      <formula>$B591=""</formula>
    </cfRule>
  </conditionalFormatting>
  <conditionalFormatting sqref="I591:I592">
    <cfRule type="expression" dxfId="10142" priority="10059" stopIfTrue="1">
      <formula>$B591=""</formula>
    </cfRule>
  </conditionalFormatting>
  <conditionalFormatting sqref="I591:I592">
    <cfRule type="expression" dxfId="10141" priority="10058" stopIfTrue="1">
      <formula>$B591=""</formula>
    </cfRule>
  </conditionalFormatting>
  <conditionalFormatting sqref="D591:H592">
    <cfRule type="expression" dxfId="10140" priority="10057" stopIfTrue="1">
      <formula>$B591=""</formula>
    </cfRule>
  </conditionalFormatting>
  <conditionalFormatting sqref="I591:I592">
    <cfRule type="expression" dxfId="10139" priority="10056" stopIfTrue="1">
      <formula>$B591=""</formula>
    </cfRule>
  </conditionalFormatting>
  <conditionalFormatting sqref="I591:I592">
    <cfRule type="expression" dxfId="10138" priority="10055" stopIfTrue="1">
      <formula>$B591=""</formula>
    </cfRule>
  </conditionalFormatting>
  <conditionalFormatting sqref="I591:I592">
    <cfRule type="expression" dxfId="10137" priority="10054" stopIfTrue="1">
      <formula>$B591=""</formula>
    </cfRule>
  </conditionalFormatting>
  <conditionalFormatting sqref="J591:M592">
    <cfRule type="expression" dxfId="10136" priority="10053" stopIfTrue="1">
      <formula>$B591=""</formula>
    </cfRule>
  </conditionalFormatting>
  <conditionalFormatting sqref="D591:M592">
    <cfRule type="expression" dxfId="10135" priority="10052" stopIfTrue="1">
      <formula>$B591=""</formula>
    </cfRule>
  </conditionalFormatting>
  <conditionalFormatting sqref="D591:M592">
    <cfRule type="expression" dxfId="10134" priority="10051" stopIfTrue="1">
      <formula>$B591=""</formula>
    </cfRule>
  </conditionalFormatting>
  <conditionalFormatting sqref="I591:I592">
    <cfRule type="expression" dxfId="10133" priority="10050" stopIfTrue="1">
      <formula>$B591=""</formula>
    </cfRule>
  </conditionalFormatting>
  <conditionalFormatting sqref="D591:H592">
    <cfRule type="expression" dxfId="10132" priority="10049" stopIfTrue="1">
      <formula>$B591=""</formula>
    </cfRule>
  </conditionalFormatting>
  <conditionalFormatting sqref="J591:M592">
    <cfRule type="expression" dxfId="10131" priority="10048" stopIfTrue="1">
      <formula>$B591=""</formula>
    </cfRule>
  </conditionalFormatting>
  <conditionalFormatting sqref="J591:M591">
    <cfRule type="expression" dxfId="10130" priority="10047" stopIfTrue="1">
      <formula>$B591=""</formula>
    </cfRule>
  </conditionalFormatting>
  <conditionalFormatting sqref="I592">
    <cfRule type="expression" dxfId="10129" priority="10046" stopIfTrue="1">
      <formula>$B592=""</formula>
    </cfRule>
  </conditionalFormatting>
  <conditionalFormatting sqref="I592">
    <cfRule type="expression" dxfId="10128" priority="10045" stopIfTrue="1">
      <formula>$B592=""</formula>
    </cfRule>
  </conditionalFormatting>
  <conditionalFormatting sqref="I592">
    <cfRule type="expression" dxfId="10127" priority="10044" stopIfTrue="1">
      <formula>$B592=""</formula>
    </cfRule>
  </conditionalFormatting>
  <conditionalFormatting sqref="D592:H592">
    <cfRule type="expression" dxfId="10126" priority="10043" stopIfTrue="1">
      <formula>$B592=""</formula>
    </cfRule>
  </conditionalFormatting>
  <conditionalFormatting sqref="J592:M592">
    <cfRule type="expression" dxfId="10125" priority="10042" stopIfTrue="1">
      <formula>$B592=""</formula>
    </cfRule>
  </conditionalFormatting>
  <conditionalFormatting sqref="I592">
    <cfRule type="expression" dxfId="10124" priority="10041" stopIfTrue="1">
      <formula>$B592=""</formula>
    </cfRule>
  </conditionalFormatting>
  <conditionalFormatting sqref="I592">
    <cfRule type="expression" dxfId="10123" priority="10040" stopIfTrue="1">
      <formula>$B592=""</formula>
    </cfRule>
  </conditionalFormatting>
  <conditionalFormatting sqref="I591:I592">
    <cfRule type="expression" dxfId="10122" priority="10039" stopIfTrue="1">
      <formula>$B591=""</formula>
    </cfRule>
  </conditionalFormatting>
  <conditionalFormatting sqref="I591:I592">
    <cfRule type="expression" dxfId="10121" priority="10038" stopIfTrue="1">
      <formula>$B591=""</formula>
    </cfRule>
  </conditionalFormatting>
  <conditionalFormatting sqref="I591:I592">
    <cfRule type="expression" dxfId="10120" priority="10037" stopIfTrue="1">
      <formula>$B591=""</formula>
    </cfRule>
  </conditionalFormatting>
  <conditionalFormatting sqref="I591:I592">
    <cfRule type="expression" dxfId="10119" priority="10036" stopIfTrue="1">
      <formula>$B591=""</formula>
    </cfRule>
  </conditionalFormatting>
  <conditionalFormatting sqref="I591:I592">
    <cfRule type="expression" dxfId="10118" priority="10035" stopIfTrue="1">
      <formula>$B591=""</formula>
    </cfRule>
  </conditionalFormatting>
  <conditionalFormatting sqref="I591:I592">
    <cfRule type="expression" dxfId="10117" priority="10034" stopIfTrue="1">
      <formula>$B591=""</formula>
    </cfRule>
  </conditionalFormatting>
  <conditionalFormatting sqref="I591:I592">
    <cfRule type="expression" dxfId="10116" priority="10033" stopIfTrue="1">
      <formula>$B591=""</formula>
    </cfRule>
  </conditionalFormatting>
  <conditionalFormatting sqref="I591:I592">
    <cfRule type="expression" dxfId="10115" priority="10032" stopIfTrue="1">
      <formula>$B591=""</formula>
    </cfRule>
  </conditionalFormatting>
  <conditionalFormatting sqref="I591:I592">
    <cfRule type="expression" dxfId="10114" priority="10031" stopIfTrue="1">
      <formula>$B591=""</formula>
    </cfRule>
  </conditionalFormatting>
  <conditionalFormatting sqref="I591:I592">
    <cfRule type="expression" dxfId="10113" priority="10030" stopIfTrue="1">
      <formula>$B591=""</formula>
    </cfRule>
  </conditionalFormatting>
  <conditionalFormatting sqref="I591:I592">
    <cfRule type="expression" dxfId="10112" priority="10029" stopIfTrue="1">
      <formula>$B591=""</formula>
    </cfRule>
  </conditionalFormatting>
  <conditionalFormatting sqref="I591:I592">
    <cfRule type="expression" dxfId="10111" priority="10028" stopIfTrue="1">
      <formula>$B591=""</formula>
    </cfRule>
  </conditionalFormatting>
  <conditionalFormatting sqref="I591:I592">
    <cfRule type="expression" dxfId="10110" priority="10027" stopIfTrue="1">
      <formula>$B591=""</formula>
    </cfRule>
  </conditionalFormatting>
  <conditionalFormatting sqref="I583">
    <cfRule type="expression" dxfId="10109" priority="10026" stopIfTrue="1">
      <formula>$B583=""</formula>
    </cfRule>
  </conditionalFormatting>
  <conditionalFormatting sqref="I583">
    <cfRule type="expression" dxfId="10108" priority="10025" stopIfTrue="1">
      <formula>$B583=""</formula>
    </cfRule>
  </conditionalFormatting>
  <conditionalFormatting sqref="I583">
    <cfRule type="expression" dxfId="10107" priority="10024" stopIfTrue="1">
      <formula>$B583=""</formula>
    </cfRule>
  </conditionalFormatting>
  <conditionalFormatting sqref="I583">
    <cfRule type="expression" dxfId="10106" priority="10023" stopIfTrue="1">
      <formula>$B583=""</formula>
    </cfRule>
  </conditionalFormatting>
  <conditionalFormatting sqref="I583">
    <cfRule type="expression" dxfId="10105" priority="10022" stopIfTrue="1">
      <formula>$B583=""</formula>
    </cfRule>
  </conditionalFormatting>
  <conditionalFormatting sqref="I583">
    <cfRule type="expression" dxfId="10104" priority="10021" stopIfTrue="1">
      <formula>$B583=""</formula>
    </cfRule>
  </conditionalFormatting>
  <conditionalFormatting sqref="I583">
    <cfRule type="expression" dxfId="10103" priority="10020" stopIfTrue="1">
      <formula>$B583=""</formula>
    </cfRule>
  </conditionalFormatting>
  <conditionalFormatting sqref="I583">
    <cfRule type="expression" dxfId="10102" priority="10019" stopIfTrue="1">
      <formula>$B583=""</formula>
    </cfRule>
  </conditionalFormatting>
  <conditionalFormatting sqref="I583">
    <cfRule type="expression" dxfId="10101" priority="10018" stopIfTrue="1">
      <formula>$B583=""</formula>
    </cfRule>
  </conditionalFormatting>
  <conditionalFormatting sqref="I583">
    <cfRule type="expression" dxfId="10100" priority="10017" stopIfTrue="1">
      <formula>$B583=""</formula>
    </cfRule>
  </conditionalFormatting>
  <conditionalFormatting sqref="I583">
    <cfRule type="expression" dxfId="10099" priority="10016" stopIfTrue="1">
      <formula>$B583=""</formula>
    </cfRule>
  </conditionalFormatting>
  <conditionalFormatting sqref="I583">
    <cfRule type="expression" dxfId="10098" priority="10015" stopIfTrue="1">
      <formula>$B583=""</formula>
    </cfRule>
  </conditionalFormatting>
  <conditionalFormatting sqref="I583">
    <cfRule type="expression" dxfId="10097" priority="10014" stopIfTrue="1">
      <formula>$B583=""</formula>
    </cfRule>
  </conditionalFormatting>
  <conditionalFormatting sqref="I583">
    <cfRule type="expression" dxfId="10096" priority="10013" stopIfTrue="1">
      <formula>$B583=""</formula>
    </cfRule>
  </conditionalFormatting>
  <conditionalFormatting sqref="I583">
    <cfRule type="expression" dxfId="10095" priority="10012" stopIfTrue="1">
      <formula>$B583=""</formula>
    </cfRule>
  </conditionalFormatting>
  <conditionalFormatting sqref="I583">
    <cfRule type="expression" dxfId="10094" priority="10011" stopIfTrue="1">
      <formula>$B583=""</formula>
    </cfRule>
  </conditionalFormatting>
  <conditionalFormatting sqref="I583">
    <cfRule type="expression" dxfId="10093" priority="10010" stopIfTrue="1">
      <formula>$B583=""</formula>
    </cfRule>
  </conditionalFormatting>
  <conditionalFormatting sqref="I583">
    <cfRule type="expression" dxfId="10092" priority="10009" stopIfTrue="1">
      <formula>$B583=""</formula>
    </cfRule>
  </conditionalFormatting>
  <conditionalFormatting sqref="I583">
    <cfRule type="expression" dxfId="10091" priority="10008" stopIfTrue="1">
      <formula>$B583=""</formula>
    </cfRule>
  </conditionalFormatting>
  <conditionalFormatting sqref="I583">
    <cfRule type="expression" dxfId="10090" priority="10007" stopIfTrue="1">
      <formula>$B583=""</formula>
    </cfRule>
  </conditionalFormatting>
  <conditionalFormatting sqref="I583">
    <cfRule type="expression" dxfId="10089" priority="10006" stopIfTrue="1">
      <formula>$B583=""</formula>
    </cfRule>
  </conditionalFormatting>
  <conditionalFormatting sqref="I583">
    <cfRule type="expression" dxfId="10088" priority="10005" stopIfTrue="1">
      <formula>$B583=""</formula>
    </cfRule>
  </conditionalFormatting>
  <conditionalFormatting sqref="I583">
    <cfRule type="expression" dxfId="10087" priority="10004" stopIfTrue="1">
      <formula>$B583=""</formula>
    </cfRule>
  </conditionalFormatting>
  <conditionalFormatting sqref="I583">
    <cfRule type="expression" dxfId="10086" priority="10003" stopIfTrue="1">
      <formula>$B583=""</formula>
    </cfRule>
  </conditionalFormatting>
  <conditionalFormatting sqref="I583">
    <cfRule type="expression" dxfId="10085" priority="10002" stopIfTrue="1">
      <formula>$B583=""</formula>
    </cfRule>
  </conditionalFormatting>
  <conditionalFormatting sqref="I583">
    <cfRule type="expression" dxfId="10084" priority="10001" stopIfTrue="1">
      <formula>$B583=""</formula>
    </cfRule>
  </conditionalFormatting>
  <conditionalFormatting sqref="I583">
    <cfRule type="expression" dxfId="10083" priority="10000" stopIfTrue="1">
      <formula>$B583=""</formula>
    </cfRule>
  </conditionalFormatting>
  <conditionalFormatting sqref="I583">
    <cfRule type="expression" dxfId="10082" priority="9999" stopIfTrue="1">
      <formula>$B583=""</formula>
    </cfRule>
  </conditionalFormatting>
  <conditionalFormatting sqref="I583">
    <cfRule type="expression" dxfId="10081" priority="9998" stopIfTrue="1">
      <formula>$B583=""</formula>
    </cfRule>
  </conditionalFormatting>
  <conditionalFormatting sqref="I583">
    <cfRule type="expression" dxfId="10080" priority="9997" stopIfTrue="1">
      <formula>$B583=""</formula>
    </cfRule>
  </conditionalFormatting>
  <conditionalFormatting sqref="I583">
    <cfRule type="expression" dxfId="10079" priority="9996" stopIfTrue="1">
      <formula>$B583=""</formula>
    </cfRule>
  </conditionalFormatting>
  <conditionalFormatting sqref="I583">
    <cfRule type="expression" dxfId="10078" priority="9995" stopIfTrue="1">
      <formula>$B583=""</formula>
    </cfRule>
  </conditionalFormatting>
  <conditionalFormatting sqref="I583">
    <cfRule type="expression" dxfId="10077" priority="9994" stopIfTrue="1">
      <formula>$B583=""</formula>
    </cfRule>
  </conditionalFormatting>
  <conditionalFormatting sqref="I583">
    <cfRule type="expression" dxfId="10076" priority="9993" stopIfTrue="1">
      <formula>$B583=""</formula>
    </cfRule>
  </conditionalFormatting>
  <conditionalFormatting sqref="I583">
    <cfRule type="expression" dxfId="10075" priority="9992" stopIfTrue="1">
      <formula>$B583=""</formula>
    </cfRule>
  </conditionalFormatting>
  <conditionalFormatting sqref="I583">
    <cfRule type="expression" dxfId="10074" priority="9991" stopIfTrue="1">
      <formula>$B583=""</formula>
    </cfRule>
  </conditionalFormatting>
  <conditionalFormatting sqref="I583">
    <cfRule type="expression" dxfId="10073" priority="9990" stopIfTrue="1">
      <formula>$B583=""</formula>
    </cfRule>
  </conditionalFormatting>
  <conditionalFormatting sqref="I583">
    <cfRule type="expression" dxfId="10072" priority="9989" stopIfTrue="1">
      <formula>$B583=""</formula>
    </cfRule>
  </conditionalFormatting>
  <conditionalFormatting sqref="I583">
    <cfRule type="expression" dxfId="10071" priority="9988" stopIfTrue="1">
      <formula>$B583=""</formula>
    </cfRule>
  </conditionalFormatting>
  <conditionalFormatting sqref="I583">
    <cfRule type="expression" dxfId="10070" priority="9987" stopIfTrue="1">
      <formula>$B583=""</formula>
    </cfRule>
  </conditionalFormatting>
  <conditionalFormatting sqref="I583">
    <cfRule type="expression" dxfId="10069" priority="9986" stopIfTrue="1">
      <formula>$B583=""</formula>
    </cfRule>
  </conditionalFormatting>
  <conditionalFormatting sqref="I583">
    <cfRule type="expression" dxfId="10068" priority="9985" stopIfTrue="1">
      <formula>$B583=""</formula>
    </cfRule>
  </conditionalFormatting>
  <conditionalFormatting sqref="I583">
    <cfRule type="expression" dxfId="10067" priority="9984" stopIfTrue="1">
      <formula>$B583=""</formula>
    </cfRule>
  </conditionalFormatting>
  <conditionalFormatting sqref="I583">
    <cfRule type="expression" dxfId="10066" priority="9983" stopIfTrue="1">
      <formula>$B583=""</formula>
    </cfRule>
  </conditionalFormatting>
  <conditionalFormatting sqref="I590:I593">
    <cfRule type="expression" dxfId="10065" priority="9982" stopIfTrue="1">
      <formula>$B590=""</formula>
    </cfRule>
  </conditionalFormatting>
  <conditionalFormatting sqref="I590:I593">
    <cfRule type="expression" dxfId="10064" priority="9981" stopIfTrue="1">
      <formula>$B590=""</formula>
    </cfRule>
  </conditionalFormatting>
  <conditionalFormatting sqref="I590:I593">
    <cfRule type="expression" dxfId="10063" priority="9980" stopIfTrue="1">
      <formula>$B590=""</formula>
    </cfRule>
  </conditionalFormatting>
  <conditionalFormatting sqref="I590:I593">
    <cfRule type="expression" dxfId="10062" priority="9979" stopIfTrue="1">
      <formula>$B590=""</formula>
    </cfRule>
  </conditionalFormatting>
  <conditionalFormatting sqref="I590:I593">
    <cfRule type="expression" dxfId="10061" priority="9978" stopIfTrue="1">
      <formula>$B590=""</formula>
    </cfRule>
  </conditionalFormatting>
  <conditionalFormatting sqref="I590:I593">
    <cfRule type="expression" dxfId="10060" priority="9977" stopIfTrue="1">
      <formula>$B590=""</formula>
    </cfRule>
  </conditionalFormatting>
  <conditionalFormatting sqref="I590:I593">
    <cfRule type="expression" dxfId="10059" priority="9976" stopIfTrue="1">
      <formula>$B590=""</formula>
    </cfRule>
  </conditionalFormatting>
  <conditionalFormatting sqref="I590:I593">
    <cfRule type="expression" dxfId="10058" priority="9975" stopIfTrue="1">
      <formula>$B590=""</formula>
    </cfRule>
  </conditionalFormatting>
  <conditionalFormatting sqref="I590:I593">
    <cfRule type="expression" dxfId="10057" priority="9974" stopIfTrue="1">
      <formula>$B590=""</formula>
    </cfRule>
  </conditionalFormatting>
  <conditionalFormatting sqref="I590:I593">
    <cfRule type="expression" dxfId="10056" priority="9973" stopIfTrue="1">
      <formula>$B590=""</formula>
    </cfRule>
  </conditionalFormatting>
  <conditionalFormatting sqref="I590:I593">
    <cfRule type="expression" dxfId="10055" priority="9972" stopIfTrue="1">
      <formula>$B590=""</formula>
    </cfRule>
  </conditionalFormatting>
  <conditionalFormatting sqref="I590:I593">
    <cfRule type="expression" dxfId="10054" priority="9971" stopIfTrue="1">
      <formula>$B590=""</formula>
    </cfRule>
  </conditionalFormatting>
  <conditionalFormatting sqref="I590:I593">
    <cfRule type="expression" dxfId="10053" priority="9970" stopIfTrue="1">
      <formula>$B590=""</formula>
    </cfRule>
  </conditionalFormatting>
  <conditionalFormatting sqref="I590:I593">
    <cfRule type="expression" dxfId="10052" priority="9969" stopIfTrue="1">
      <formula>$B590=""</formula>
    </cfRule>
  </conditionalFormatting>
  <conditionalFormatting sqref="I590:I593">
    <cfRule type="expression" dxfId="10051" priority="9968" stopIfTrue="1">
      <formula>$B590=""</formula>
    </cfRule>
  </conditionalFormatting>
  <conditionalFormatting sqref="I590:I593">
    <cfRule type="expression" dxfId="10050" priority="9967" stopIfTrue="1">
      <formula>$B590=""</formula>
    </cfRule>
  </conditionalFormatting>
  <conditionalFormatting sqref="I590:I593">
    <cfRule type="expression" dxfId="10049" priority="9966" stopIfTrue="1">
      <formula>$B590=""</formula>
    </cfRule>
  </conditionalFormatting>
  <conditionalFormatting sqref="I590:I593">
    <cfRule type="expression" dxfId="10048" priority="9965" stopIfTrue="1">
      <formula>$B590=""</formula>
    </cfRule>
  </conditionalFormatting>
  <conditionalFormatting sqref="I590:I593">
    <cfRule type="expression" dxfId="10047" priority="9964" stopIfTrue="1">
      <formula>$B590=""</formula>
    </cfRule>
  </conditionalFormatting>
  <conditionalFormatting sqref="I590:I593">
    <cfRule type="expression" dxfId="10046" priority="9963" stopIfTrue="1">
      <formula>$B590=""</formula>
    </cfRule>
  </conditionalFormatting>
  <conditionalFormatting sqref="I590:I593">
    <cfRule type="expression" dxfId="10045" priority="9962" stopIfTrue="1">
      <formula>$B590=""</formula>
    </cfRule>
  </conditionalFormatting>
  <conditionalFormatting sqref="I590:I593">
    <cfRule type="expression" dxfId="10044" priority="9961" stopIfTrue="1">
      <formula>$B590=""</formula>
    </cfRule>
  </conditionalFormatting>
  <conditionalFormatting sqref="I590:I593">
    <cfRule type="expression" dxfId="10043" priority="9960" stopIfTrue="1">
      <formula>$B590=""</formula>
    </cfRule>
  </conditionalFormatting>
  <conditionalFormatting sqref="I590:I593">
    <cfRule type="expression" dxfId="10042" priority="9959" stopIfTrue="1">
      <formula>$B590=""</formula>
    </cfRule>
  </conditionalFormatting>
  <conditionalFormatting sqref="I590:I593">
    <cfRule type="expression" dxfId="10041" priority="9958" stopIfTrue="1">
      <formula>$B590=""</formula>
    </cfRule>
  </conditionalFormatting>
  <conditionalFormatting sqref="I590:I593">
    <cfRule type="expression" dxfId="10040" priority="9957" stopIfTrue="1">
      <formula>$B590=""</formula>
    </cfRule>
  </conditionalFormatting>
  <conditionalFormatting sqref="I590:I593">
    <cfRule type="expression" dxfId="10039" priority="9956" stopIfTrue="1">
      <formula>$B590=""</formula>
    </cfRule>
  </conditionalFormatting>
  <conditionalFormatting sqref="I590:I593">
    <cfRule type="expression" dxfId="10038" priority="9955" stopIfTrue="1">
      <formula>$B590=""</formula>
    </cfRule>
  </conditionalFormatting>
  <conditionalFormatting sqref="I590:I593">
    <cfRule type="expression" dxfId="10037" priority="9954" stopIfTrue="1">
      <formula>$B590=""</formula>
    </cfRule>
  </conditionalFormatting>
  <conditionalFormatting sqref="I590:I593">
    <cfRule type="expression" dxfId="10036" priority="9953" stopIfTrue="1">
      <formula>$B590=""</formula>
    </cfRule>
  </conditionalFormatting>
  <conditionalFormatting sqref="I590:I593">
    <cfRule type="expression" dxfId="10035" priority="9952" stopIfTrue="1">
      <formula>$B590=""</formula>
    </cfRule>
  </conditionalFormatting>
  <conditionalFormatting sqref="I590:I593">
    <cfRule type="expression" dxfId="10034" priority="9951" stopIfTrue="1">
      <formula>$B590=""</formula>
    </cfRule>
  </conditionalFormatting>
  <conditionalFormatting sqref="I590:I593">
    <cfRule type="expression" dxfId="10033" priority="9950" stopIfTrue="1">
      <formula>$B590=""</formula>
    </cfRule>
  </conditionalFormatting>
  <conditionalFormatting sqref="I590:I593">
    <cfRule type="expression" dxfId="10032" priority="9949" stopIfTrue="1">
      <formula>$B590=""</formula>
    </cfRule>
  </conditionalFormatting>
  <conditionalFormatting sqref="I590:I593">
    <cfRule type="expression" dxfId="10031" priority="9948" stopIfTrue="1">
      <formula>$B590=""</formula>
    </cfRule>
  </conditionalFormatting>
  <conditionalFormatting sqref="I590:I593">
    <cfRule type="expression" dxfId="10030" priority="9947" stopIfTrue="1">
      <formula>$B590=""</formula>
    </cfRule>
  </conditionalFormatting>
  <conditionalFormatting sqref="I590:I593">
    <cfRule type="expression" dxfId="10029" priority="9946" stopIfTrue="1">
      <formula>$B590=""</formula>
    </cfRule>
  </conditionalFormatting>
  <conditionalFormatting sqref="I590:I593">
    <cfRule type="expression" dxfId="10028" priority="9945" stopIfTrue="1">
      <formula>$B590=""</formula>
    </cfRule>
  </conditionalFormatting>
  <conditionalFormatting sqref="I590:I593">
    <cfRule type="expression" dxfId="10027" priority="9944" stopIfTrue="1">
      <formula>$B590=""</formula>
    </cfRule>
  </conditionalFormatting>
  <conditionalFormatting sqref="I590:I593">
    <cfRule type="expression" dxfId="10026" priority="9943" stopIfTrue="1">
      <formula>$B590=""</formula>
    </cfRule>
  </conditionalFormatting>
  <conditionalFormatting sqref="I590:I593">
    <cfRule type="expression" dxfId="10025" priority="9942" stopIfTrue="1">
      <formula>$B590=""</formula>
    </cfRule>
  </conditionalFormatting>
  <conditionalFormatting sqref="I590:I593">
    <cfRule type="expression" dxfId="10024" priority="9941" stopIfTrue="1">
      <formula>$B590=""</formula>
    </cfRule>
  </conditionalFormatting>
  <conditionalFormatting sqref="I590:I593">
    <cfRule type="expression" dxfId="10023" priority="9940" stopIfTrue="1">
      <formula>$B590=""</formula>
    </cfRule>
  </conditionalFormatting>
  <conditionalFormatting sqref="I590:I593">
    <cfRule type="expression" dxfId="10022" priority="9939" stopIfTrue="1">
      <formula>$B590=""</formula>
    </cfRule>
  </conditionalFormatting>
  <conditionalFormatting sqref="I590:I593">
    <cfRule type="expression" dxfId="10021" priority="9938" stopIfTrue="1">
      <formula>$B590=""</formula>
    </cfRule>
  </conditionalFormatting>
  <conditionalFormatting sqref="I590:I593">
    <cfRule type="expression" dxfId="10020" priority="9937" stopIfTrue="1">
      <formula>$B590=""</formula>
    </cfRule>
  </conditionalFormatting>
  <conditionalFormatting sqref="I590:I593">
    <cfRule type="expression" dxfId="10019" priority="9936" stopIfTrue="1">
      <formula>$B590=""</formula>
    </cfRule>
  </conditionalFormatting>
  <conditionalFormatting sqref="I590:I593">
    <cfRule type="expression" dxfId="10018" priority="9935" stopIfTrue="1">
      <formula>$B590=""</formula>
    </cfRule>
  </conditionalFormatting>
  <conditionalFormatting sqref="I590:I593">
    <cfRule type="expression" dxfId="10017" priority="9934" stopIfTrue="1">
      <formula>$B590=""</formula>
    </cfRule>
  </conditionalFormatting>
  <conditionalFormatting sqref="I590:I593">
    <cfRule type="expression" dxfId="10016" priority="9933" stopIfTrue="1">
      <formula>$B590=""</formula>
    </cfRule>
  </conditionalFormatting>
  <conditionalFormatting sqref="I590:I593">
    <cfRule type="expression" dxfId="10015" priority="9932" stopIfTrue="1">
      <formula>$B590=""</formula>
    </cfRule>
  </conditionalFormatting>
  <conditionalFormatting sqref="I590:I593">
    <cfRule type="expression" dxfId="10014" priority="9931" stopIfTrue="1">
      <formula>$B590=""</formula>
    </cfRule>
  </conditionalFormatting>
  <conditionalFormatting sqref="I590:I593">
    <cfRule type="expression" dxfId="10013" priority="9930" stopIfTrue="1">
      <formula>$B590=""</formula>
    </cfRule>
  </conditionalFormatting>
  <conditionalFormatting sqref="I590:I593">
    <cfRule type="expression" dxfId="10012" priority="9929" stopIfTrue="1">
      <formula>$B590=""</formula>
    </cfRule>
  </conditionalFormatting>
  <conditionalFormatting sqref="I590:I593">
    <cfRule type="expression" dxfId="10011" priority="9928" stopIfTrue="1">
      <formula>$B590=""</formula>
    </cfRule>
  </conditionalFormatting>
  <conditionalFormatting sqref="I590:I593">
    <cfRule type="expression" dxfId="10010" priority="9927" stopIfTrue="1">
      <formula>$B590=""</formula>
    </cfRule>
  </conditionalFormatting>
  <conditionalFormatting sqref="I590:I593">
    <cfRule type="expression" dxfId="10009" priority="9926" stopIfTrue="1">
      <formula>$B590=""</formula>
    </cfRule>
  </conditionalFormatting>
  <conditionalFormatting sqref="I590:I593">
    <cfRule type="expression" dxfId="10008" priority="9925" stopIfTrue="1">
      <formula>$B590=""</formula>
    </cfRule>
  </conditionalFormatting>
  <conditionalFormatting sqref="I590:I593">
    <cfRule type="expression" dxfId="10007" priority="9924" stopIfTrue="1">
      <formula>$B590=""</formula>
    </cfRule>
  </conditionalFormatting>
  <conditionalFormatting sqref="I590:I593">
    <cfRule type="expression" dxfId="10006" priority="9923" stopIfTrue="1">
      <formula>$B590=""</formula>
    </cfRule>
  </conditionalFormatting>
  <conditionalFormatting sqref="I590:I593">
    <cfRule type="expression" dxfId="10005" priority="9922" stopIfTrue="1">
      <formula>$B590=""</formula>
    </cfRule>
  </conditionalFormatting>
  <conditionalFormatting sqref="I590:I593">
    <cfRule type="expression" dxfId="10004" priority="9921" stopIfTrue="1">
      <formula>$B590=""</formula>
    </cfRule>
  </conditionalFormatting>
  <conditionalFormatting sqref="I590:I593">
    <cfRule type="expression" dxfId="10003" priority="9920" stopIfTrue="1">
      <formula>$B590=""</formula>
    </cfRule>
  </conditionalFormatting>
  <conditionalFormatting sqref="I590:I593">
    <cfRule type="expression" dxfId="10002" priority="9919" stopIfTrue="1">
      <formula>$B590=""</formula>
    </cfRule>
  </conditionalFormatting>
  <conditionalFormatting sqref="I590:I593">
    <cfRule type="expression" dxfId="10001" priority="9918" stopIfTrue="1">
      <formula>$B590=""</formula>
    </cfRule>
  </conditionalFormatting>
  <conditionalFormatting sqref="I590:I593">
    <cfRule type="expression" dxfId="10000" priority="9917" stopIfTrue="1">
      <formula>$B590=""</formula>
    </cfRule>
  </conditionalFormatting>
  <conditionalFormatting sqref="I590:I593">
    <cfRule type="expression" dxfId="9999" priority="9916" stopIfTrue="1">
      <formula>$B590=""</formula>
    </cfRule>
  </conditionalFormatting>
  <conditionalFormatting sqref="I590:I593">
    <cfRule type="expression" dxfId="9998" priority="9915" stopIfTrue="1">
      <formula>$B590=""</formula>
    </cfRule>
  </conditionalFormatting>
  <conditionalFormatting sqref="I590:I593">
    <cfRule type="expression" dxfId="9997" priority="9914" stopIfTrue="1">
      <formula>$B590=""</formula>
    </cfRule>
  </conditionalFormatting>
  <conditionalFormatting sqref="I590:I593">
    <cfRule type="expression" dxfId="9996" priority="9913" stopIfTrue="1">
      <formula>$B590=""</formula>
    </cfRule>
  </conditionalFormatting>
  <conditionalFormatting sqref="I590:I593">
    <cfRule type="expression" dxfId="9995" priority="9912" stopIfTrue="1">
      <formula>$B590=""</formula>
    </cfRule>
  </conditionalFormatting>
  <conditionalFormatting sqref="I590:I593">
    <cfRule type="expression" dxfId="9994" priority="9911" stopIfTrue="1">
      <formula>$B590=""</formula>
    </cfRule>
  </conditionalFormatting>
  <conditionalFormatting sqref="I590:I593">
    <cfRule type="expression" dxfId="9993" priority="9910" stopIfTrue="1">
      <formula>$B590=""</formula>
    </cfRule>
  </conditionalFormatting>
  <conditionalFormatting sqref="I590:I593">
    <cfRule type="expression" dxfId="9992" priority="9909" stopIfTrue="1">
      <formula>$B590=""</formula>
    </cfRule>
  </conditionalFormatting>
  <conditionalFormatting sqref="I590:I593">
    <cfRule type="expression" dxfId="9991" priority="9908" stopIfTrue="1">
      <formula>$B590=""</formula>
    </cfRule>
  </conditionalFormatting>
  <conditionalFormatting sqref="I590:I593">
    <cfRule type="expression" dxfId="9990" priority="9907" stopIfTrue="1">
      <formula>$B590=""</formula>
    </cfRule>
  </conditionalFormatting>
  <conditionalFormatting sqref="I590:I593">
    <cfRule type="expression" dxfId="9989" priority="9906" stopIfTrue="1">
      <formula>$B590=""</formula>
    </cfRule>
  </conditionalFormatting>
  <conditionalFormatting sqref="I590:I593">
    <cfRule type="expression" dxfId="9988" priority="9905" stopIfTrue="1">
      <formula>$B590=""</formula>
    </cfRule>
  </conditionalFormatting>
  <conditionalFormatting sqref="I590:I593">
    <cfRule type="expression" dxfId="9987" priority="9904" stopIfTrue="1">
      <formula>$B590=""</formula>
    </cfRule>
  </conditionalFormatting>
  <conditionalFormatting sqref="I590:I593">
    <cfRule type="expression" dxfId="9986" priority="9903" stopIfTrue="1">
      <formula>$B590=""</formula>
    </cfRule>
  </conditionalFormatting>
  <conditionalFormatting sqref="I590:I593">
    <cfRule type="expression" dxfId="9985" priority="9902" stopIfTrue="1">
      <formula>$B590=""</formula>
    </cfRule>
  </conditionalFormatting>
  <conditionalFormatting sqref="I590:I593">
    <cfRule type="expression" dxfId="9984" priority="9901" stopIfTrue="1">
      <formula>$B590=""</formula>
    </cfRule>
  </conditionalFormatting>
  <conditionalFormatting sqref="I590:I593">
    <cfRule type="expression" dxfId="9983" priority="9900" stopIfTrue="1">
      <formula>$B590=""</formula>
    </cfRule>
  </conditionalFormatting>
  <conditionalFormatting sqref="I590:I593">
    <cfRule type="expression" dxfId="9982" priority="9899" stopIfTrue="1">
      <formula>$B590=""</formula>
    </cfRule>
  </conditionalFormatting>
  <conditionalFormatting sqref="I590:I593">
    <cfRule type="expression" dxfId="9981" priority="9898" stopIfTrue="1">
      <formula>$B590=""</formula>
    </cfRule>
  </conditionalFormatting>
  <conditionalFormatting sqref="I590:I593">
    <cfRule type="expression" dxfId="9980" priority="9897" stopIfTrue="1">
      <formula>$B590=""</formula>
    </cfRule>
  </conditionalFormatting>
  <conditionalFormatting sqref="I590:I593">
    <cfRule type="expression" dxfId="9979" priority="9896" stopIfTrue="1">
      <formula>$B590=""</formula>
    </cfRule>
  </conditionalFormatting>
  <conditionalFormatting sqref="I590:I593">
    <cfRule type="expression" dxfId="9978" priority="9895" stopIfTrue="1">
      <formula>$B590=""</formula>
    </cfRule>
  </conditionalFormatting>
  <conditionalFormatting sqref="I590:I593">
    <cfRule type="expression" dxfId="9977" priority="9894" stopIfTrue="1">
      <formula>$B590=""</formula>
    </cfRule>
  </conditionalFormatting>
  <conditionalFormatting sqref="I590:I593">
    <cfRule type="expression" dxfId="9976" priority="9893" stopIfTrue="1">
      <formula>$B590=""</formula>
    </cfRule>
  </conditionalFormatting>
  <conditionalFormatting sqref="I590:I593">
    <cfRule type="expression" dxfId="9975" priority="9892" stopIfTrue="1">
      <formula>$B590=""</formula>
    </cfRule>
  </conditionalFormatting>
  <conditionalFormatting sqref="I590:I593">
    <cfRule type="expression" dxfId="9974" priority="9891" stopIfTrue="1">
      <formula>$B590=""</formula>
    </cfRule>
  </conditionalFormatting>
  <conditionalFormatting sqref="I590:I593">
    <cfRule type="expression" dxfId="9973" priority="9890" stopIfTrue="1">
      <formula>$B590=""</formula>
    </cfRule>
  </conditionalFormatting>
  <conditionalFormatting sqref="I590:I593">
    <cfRule type="expression" dxfId="9972" priority="9889" stopIfTrue="1">
      <formula>$B590=""</formula>
    </cfRule>
  </conditionalFormatting>
  <conditionalFormatting sqref="I590:I593">
    <cfRule type="expression" dxfId="9971" priority="9888" stopIfTrue="1">
      <formula>$B590=""</formula>
    </cfRule>
  </conditionalFormatting>
  <conditionalFormatting sqref="I590:I593">
    <cfRule type="expression" dxfId="9970" priority="9887" stopIfTrue="1">
      <formula>$B590=""</formula>
    </cfRule>
  </conditionalFormatting>
  <conditionalFormatting sqref="I590:I593">
    <cfRule type="expression" dxfId="9969" priority="9886" stopIfTrue="1">
      <formula>$B590=""</formula>
    </cfRule>
  </conditionalFormatting>
  <conditionalFormatting sqref="I590:I593">
    <cfRule type="expression" dxfId="9968" priority="9885" stopIfTrue="1">
      <formula>$B590=""</formula>
    </cfRule>
  </conditionalFormatting>
  <conditionalFormatting sqref="I590:I593">
    <cfRule type="expression" dxfId="9967" priority="9884" stopIfTrue="1">
      <formula>$B590=""</formula>
    </cfRule>
  </conditionalFormatting>
  <conditionalFormatting sqref="I590:I593">
    <cfRule type="expression" dxfId="9966" priority="9883" stopIfTrue="1">
      <formula>$B590=""</formula>
    </cfRule>
  </conditionalFormatting>
  <conditionalFormatting sqref="I590:I593">
    <cfRule type="expression" dxfId="9965" priority="9882" stopIfTrue="1">
      <formula>$B590=""</formula>
    </cfRule>
  </conditionalFormatting>
  <conditionalFormatting sqref="I590:I593">
    <cfRule type="expression" dxfId="9964" priority="9881" stopIfTrue="1">
      <formula>$B590=""</formula>
    </cfRule>
  </conditionalFormatting>
  <conditionalFormatting sqref="I590:I593">
    <cfRule type="expression" dxfId="9963" priority="9880" stopIfTrue="1">
      <formula>$B590=""</formula>
    </cfRule>
  </conditionalFormatting>
  <conditionalFormatting sqref="I590:I593">
    <cfRule type="expression" dxfId="9962" priority="9879" stopIfTrue="1">
      <formula>$B590=""</formula>
    </cfRule>
  </conditionalFormatting>
  <conditionalFormatting sqref="I590:I593">
    <cfRule type="expression" dxfId="9961" priority="9878" stopIfTrue="1">
      <formula>$B590=""</formula>
    </cfRule>
  </conditionalFormatting>
  <conditionalFormatting sqref="I590:I593">
    <cfRule type="expression" dxfId="9960" priority="9877" stopIfTrue="1">
      <formula>$B590=""</formula>
    </cfRule>
  </conditionalFormatting>
  <conditionalFormatting sqref="I590:I593">
    <cfRule type="expression" dxfId="9959" priority="9876" stopIfTrue="1">
      <formula>$B590=""</formula>
    </cfRule>
  </conditionalFormatting>
  <conditionalFormatting sqref="I590:I593">
    <cfRule type="expression" dxfId="9958" priority="9875" stopIfTrue="1">
      <formula>$B590=""</formula>
    </cfRule>
  </conditionalFormatting>
  <conditionalFormatting sqref="I590:I593">
    <cfRule type="expression" dxfId="9957" priority="9874" stopIfTrue="1">
      <formula>$B590=""</formula>
    </cfRule>
  </conditionalFormatting>
  <conditionalFormatting sqref="I590:I593">
    <cfRule type="expression" dxfId="9956" priority="9873" stopIfTrue="1">
      <formula>$B590=""</formula>
    </cfRule>
  </conditionalFormatting>
  <conditionalFormatting sqref="I590:I593">
    <cfRule type="expression" dxfId="9955" priority="9872" stopIfTrue="1">
      <formula>$B590=""</formula>
    </cfRule>
  </conditionalFormatting>
  <conditionalFormatting sqref="I590:I593">
    <cfRule type="expression" dxfId="9954" priority="9871" stopIfTrue="1">
      <formula>$B590=""</formula>
    </cfRule>
  </conditionalFormatting>
  <conditionalFormatting sqref="I590:I593">
    <cfRule type="expression" dxfId="9953" priority="9870" stopIfTrue="1">
      <formula>$B590=""</formula>
    </cfRule>
  </conditionalFormatting>
  <conditionalFormatting sqref="I590:I593">
    <cfRule type="expression" dxfId="9952" priority="9869" stopIfTrue="1">
      <formula>$B590=""</formula>
    </cfRule>
  </conditionalFormatting>
  <conditionalFormatting sqref="I590:I593">
    <cfRule type="expression" dxfId="9951" priority="9868" stopIfTrue="1">
      <formula>$B590=""</formula>
    </cfRule>
  </conditionalFormatting>
  <conditionalFormatting sqref="I590:I593">
    <cfRule type="expression" dxfId="9950" priority="9867" stopIfTrue="1">
      <formula>$B590=""</formula>
    </cfRule>
  </conditionalFormatting>
  <conditionalFormatting sqref="I590:I593">
    <cfRule type="expression" dxfId="9949" priority="9866" stopIfTrue="1">
      <formula>$B590=""</formula>
    </cfRule>
  </conditionalFormatting>
  <conditionalFormatting sqref="I590:I593">
    <cfRule type="expression" dxfId="9948" priority="9865" stopIfTrue="1">
      <formula>$B590=""</formula>
    </cfRule>
  </conditionalFormatting>
  <conditionalFormatting sqref="I590:I593">
    <cfRule type="expression" dxfId="9947" priority="9864" stopIfTrue="1">
      <formula>$B590=""</formula>
    </cfRule>
  </conditionalFormatting>
  <conditionalFormatting sqref="I590:I593">
    <cfRule type="expression" dxfId="9946" priority="9863" stopIfTrue="1">
      <formula>$B590=""</formula>
    </cfRule>
  </conditionalFormatting>
  <conditionalFormatting sqref="I594:I598">
    <cfRule type="expression" dxfId="9945" priority="9862" stopIfTrue="1">
      <formula>$B594=""</formula>
    </cfRule>
  </conditionalFormatting>
  <conditionalFormatting sqref="I594:I598">
    <cfRule type="expression" dxfId="9944" priority="9861" stopIfTrue="1">
      <formula>$B594=""</formula>
    </cfRule>
  </conditionalFormatting>
  <conditionalFormatting sqref="I594:I598">
    <cfRule type="expression" dxfId="9943" priority="9860" stopIfTrue="1">
      <formula>$B594=""</formula>
    </cfRule>
  </conditionalFormatting>
  <conditionalFormatting sqref="I594:I598">
    <cfRule type="expression" dxfId="9942" priority="9859" stopIfTrue="1">
      <formula>$B594=""</formula>
    </cfRule>
  </conditionalFormatting>
  <conditionalFormatting sqref="I594:I598">
    <cfRule type="expression" dxfId="9941" priority="9858" stopIfTrue="1">
      <formula>$B594=""</formula>
    </cfRule>
  </conditionalFormatting>
  <conditionalFormatting sqref="I594:I598">
    <cfRule type="expression" dxfId="9940" priority="9857" stopIfTrue="1">
      <formula>$B594=""</formula>
    </cfRule>
  </conditionalFormatting>
  <conditionalFormatting sqref="I594:I598">
    <cfRule type="expression" dxfId="9939" priority="9856" stopIfTrue="1">
      <formula>$B594=""</formula>
    </cfRule>
  </conditionalFormatting>
  <conditionalFormatting sqref="I594:I598">
    <cfRule type="expression" dxfId="9938" priority="9855" stopIfTrue="1">
      <formula>$B594=""</formula>
    </cfRule>
  </conditionalFormatting>
  <conditionalFormatting sqref="I594:I598">
    <cfRule type="expression" dxfId="9937" priority="9854" stopIfTrue="1">
      <formula>$B594=""</formula>
    </cfRule>
  </conditionalFormatting>
  <conditionalFormatting sqref="I594:I598">
    <cfRule type="expression" dxfId="9936" priority="9853" stopIfTrue="1">
      <formula>$B594=""</formula>
    </cfRule>
  </conditionalFormatting>
  <conditionalFormatting sqref="I594:I598">
    <cfRule type="expression" dxfId="9935" priority="9852" stopIfTrue="1">
      <formula>$B594=""</formula>
    </cfRule>
  </conditionalFormatting>
  <conditionalFormatting sqref="I594:I598">
    <cfRule type="expression" dxfId="9934" priority="9851" stopIfTrue="1">
      <formula>$B594=""</formula>
    </cfRule>
  </conditionalFormatting>
  <conditionalFormatting sqref="I594:I598">
    <cfRule type="expression" dxfId="9933" priority="9850" stopIfTrue="1">
      <formula>$B594=""</formula>
    </cfRule>
  </conditionalFormatting>
  <conditionalFormatting sqref="I594:I598">
    <cfRule type="expression" dxfId="9932" priority="9849" stopIfTrue="1">
      <formula>$B594=""</formula>
    </cfRule>
  </conditionalFormatting>
  <conditionalFormatting sqref="I594:I598">
    <cfRule type="expression" dxfId="9931" priority="9848" stopIfTrue="1">
      <formula>$B594=""</formula>
    </cfRule>
  </conditionalFormatting>
  <conditionalFormatting sqref="I594:I598">
    <cfRule type="expression" dxfId="9930" priority="9847" stopIfTrue="1">
      <formula>$B594=""</formula>
    </cfRule>
  </conditionalFormatting>
  <conditionalFormatting sqref="I594:I598">
    <cfRule type="expression" dxfId="9929" priority="9846" stopIfTrue="1">
      <formula>$B594=""</formula>
    </cfRule>
  </conditionalFormatting>
  <conditionalFormatting sqref="I594:I598">
    <cfRule type="expression" dxfId="9928" priority="9845" stopIfTrue="1">
      <formula>$B594=""</formula>
    </cfRule>
  </conditionalFormatting>
  <conditionalFormatting sqref="I594:I598">
    <cfRule type="expression" dxfId="9927" priority="9844" stopIfTrue="1">
      <formula>$B594=""</formula>
    </cfRule>
  </conditionalFormatting>
  <conditionalFormatting sqref="I594:I598">
    <cfRule type="expression" dxfId="9926" priority="9843" stopIfTrue="1">
      <formula>$B594=""</formula>
    </cfRule>
  </conditionalFormatting>
  <conditionalFormatting sqref="I594:I598">
    <cfRule type="expression" dxfId="9925" priority="9842" stopIfTrue="1">
      <formula>$B594=""</formula>
    </cfRule>
  </conditionalFormatting>
  <conditionalFormatting sqref="I594:I598">
    <cfRule type="expression" dxfId="9924" priority="9841" stopIfTrue="1">
      <formula>$B594=""</formula>
    </cfRule>
  </conditionalFormatting>
  <conditionalFormatting sqref="I594:I598">
    <cfRule type="expression" dxfId="9923" priority="9840" stopIfTrue="1">
      <formula>$B594=""</formula>
    </cfRule>
  </conditionalFormatting>
  <conditionalFormatting sqref="I594:I598">
    <cfRule type="expression" dxfId="9922" priority="9839" stopIfTrue="1">
      <formula>$B594=""</formula>
    </cfRule>
  </conditionalFormatting>
  <conditionalFormatting sqref="I594:I598">
    <cfRule type="expression" dxfId="9921" priority="9838" stopIfTrue="1">
      <formula>$B594=""</formula>
    </cfRule>
  </conditionalFormatting>
  <conditionalFormatting sqref="I594:I598">
    <cfRule type="expression" dxfId="9920" priority="9837" stopIfTrue="1">
      <formula>$B594=""</formula>
    </cfRule>
  </conditionalFormatting>
  <conditionalFormatting sqref="I594:I598">
    <cfRule type="expression" dxfId="9919" priority="9836" stopIfTrue="1">
      <formula>$B594=""</formula>
    </cfRule>
  </conditionalFormatting>
  <conditionalFormatting sqref="I594:I598">
    <cfRule type="expression" dxfId="9918" priority="9835" stopIfTrue="1">
      <formula>$B594=""</formula>
    </cfRule>
  </conditionalFormatting>
  <conditionalFormatting sqref="I594:I598">
    <cfRule type="expression" dxfId="9917" priority="9834" stopIfTrue="1">
      <formula>$B594=""</formula>
    </cfRule>
  </conditionalFormatting>
  <conditionalFormatting sqref="I594:I598">
    <cfRule type="expression" dxfId="9916" priority="9833" stopIfTrue="1">
      <formula>$B594=""</formula>
    </cfRule>
  </conditionalFormatting>
  <conditionalFormatting sqref="I594:I598">
    <cfRule type="expression" dxfId="9915" priority="9832" stopIfTrue="1">
      <formula>$B594=""</formula>
    </cfRule>
  </conditionalFormatting>
  <conditionalFormatting sqref="I594:I598">
    <cfRule type="expression" dxfId="9914" priority="9831" stopIfTrue="1">
      <formula>$B594=""</formula>
    </cfRule>
  </conditionalFormatting>
  <conditionalFormatting sqref="I594:I598">
    <cfRule type="expression" dxfId="9913" priority="9830" stopIfTrue="1">
      <formula>$B594=""</formula>
    </cfRule>
  </conditionalFormatting>
  <conditionalFormatting sqref="I594:I598">
    <cfRule type="expression" dxfId="9912" priority="9829" stopIfTrue="1">
      <formula>$B594=""</formula>
    </cfRule>
  </conditionalFormatting>
  <conditionalFormatting sqref="I594:I598">
    <cfRule type="expression" dxfId="9911" priority="9828" stopIfTrue="1">
      <formula>$B594=""</formula>
    </cfRule>
  </conditionalFormatting>
  <conditionalFormatting sqref="I594:I598">
    <cfRule type="expression" dxfId="9910" priority="9827" stopIfTrue="1">
      <formula>$B594=""</formula>
    </cfRule>
  </conditionalFormatting>
  <conditionalFormatting sqref="I594:I598">
    <cfRule type="expression" dxfId="9909" priority="9826" stopIfTrue="1">
      <formula>$B594=""</formula>
    </cfRule>
  </conditionalFormatting>
  <conditionalFormatting sqref="I594:I598">
    <cfRule type="expression" dxfId="9908" priority="9825" stopIfTrue="1">
      <formula>$B594=""</formula>
    </cfRule>
  </conditionalFormatting>
  <conditionalFormatting sqref="I594:I598">
    <cfRule type="expression" dxfId="9907" priority="9824" stopIfTrue="1">
      <formula>$B594=""</formula>
    </cfRule>
  </conditionalFormatting>
  <conditionalFormatting sqref="I594:I598">
    <cfRule type="expression" dxfId="9906" priority="9823" stopIfTrue="1">
      <formula>$B594=""</formula>
    </cfRule>
  </conditionalFormatting>
  <conditionalFormatting sqref="I594:I598">
    <cfRule type="expression" dxfId="9905" priority="9822" stopIfTrue="1">
      <formula>$B594=""</formula>
    </cfRule>
  </conditionalFormatting>
  <conditionalFormatting sqref="I594:I598">
    <cfRule type="expression" dxfId="9904" priority="9821" stopIfTrue="1">
      <formula>$B594=""</formula>
    </cfRule>
  </conditionalFormatting>
  <conditionalFormatting sqref="I594:I598">
    <cfRule type="expression" dxfId="9903" priority="9820" stopIfTrue="1">
      <formula>$B594=""</formula>
    </cfRule>
  </conditionalFormatting>
  <conditionalFormatting sqref="I594:I598">
    <cfRule type="expression" dxfId="9902" priority="9819" stopIfTrue="1">
      <formula>$B594=""</formula>
    </cfRule>
  </conditionalFormatting>
  <conditionalFormatting sqref="I594:I598">
    <cfRule type="expression" dxfId="9901" priority="9818" stopIfTrue="1">
      <formula>$B594=""</formula>
    </cfRule>
  </conditionalFormatting>
  <conditionalFormatting sqref="I594:I598">
    <cfRule type="expression" dxfId="9900" priority="9817" stopIfTrue="1">
      <formula>$B594=""</formula>
    </cfRule>
  </conditionalFormatting>
  <conditionalFormatting sqref="I594:I598">
    <cfRule type="expression" dxfId="9899" priority="9816" stopIfTrue="1">
      <formula>$B594=""</formula>
    </cfRule>
  </conditionalFormatting>
  <conditionalFormatting sqref="I594:I598">
    <cfRule type="expression" dxfId="9898" priority="9815" stopIfTrue="1">
      <formula>$B594=""</formula>
    </cfRule>
  </conditionalFormatting>
  <conditionalFormatting sqref="I594:I598">
    <cfRule type="expression" dxfId="9897" priority="9814" stopIfTrue="1">
      <formula>$B594=""</formula>
    </cfRule>
  </conditionalFormatting>
  <conditionalFormatting sqref="I594:I598">
    <cfRule type="expression" dxfId="9896" priority="9813" stopIfTrue="1">
      <formula>$B594=""</formula>
    </cfRule>
  </conditionalFormatting>
  <conditionalFormatting sqref="I594:I598">
    <cfRule type="expression" dxfId="9895" priority="9812" stopIfTrue="1">
      <formula>$B594=""</formula>
    </cfRule>
  </conditionalFormatting>
  <conditionalFormatting sqref="I594:I598">
    <cfRule type="expression" dxfId="9894" priority="9811" stopIfTrue="1">
      <formula>$B594=""</formula>
    </cfRule>
  </conditionalFormatting>
  <conditionalFormatting sqref="I594:I598">
    <cfRule type="expression" dxfId="9893" priority="9810" stopIfTrue="1">
      <formula>$B594=""</formula>
    </cfRule>
  </conditionalFormatting>
  <conditionalFormatting sqref="I594:I598">
    <cfRule type="expression" dxfId="9892" priority="9809" stopIfTrue="1">
      <formula>$B594=""</formula>
    </cfRule>
  </conditionalFormatting>
  <conditionalFormatting sqref="I594:I598">
    <cfRule type="expression" dxfId="9891" priority="9808" stopIfTrue="1">
      <formula>$B594=""</formula>
    </cfRule>
  </conditionalFormatting>
  <conditionalFormatting sqref="I594:I598">
    <cfRule type="expression" dxfId="9890" priority="9807" stopIfTrue="1">
      <formula>$B594=""</formula>
    </cfRule>
  </conditionalFormatting>
  <conditionalFormatting sqref="I594:I598">
    <cfRule type="expression" dxfId="9889" priority="9806" stopIfTrue="1">
      <formula>$B594=""</formula>
    </cfRule>
  </conditionalFormatting>
  <conditionalFormatting sqref="I594:I598">
    <cfRule type="expression" dxfId="9888" priority="9805" stopIfTrue="1">
      <formula>$B594=""</formula>
    </cfRule>
  </conditionalFormatting>
  <conditionalFormatting sqref="I594:I598">
    <cfRule type="expression" dxfId="9887" priority="9804" stopIfTrue="1">
      <formula>$B594=""</formula>
    </cfRule>
  </conditionalFormatting>
  <conditionalFormatting sqref="I594:I598">
    <cfRule type="expression" dxfId="9886" priority="9803" stopIfTrue="1">
      <formula>$B594=""</formula>
    </cfRule>
  </conditionalFormatting>
  <conditionalFormatting sqref="I594:I598">
    <cfRule type="expression" dxfId="9885" priority="9802" stopIfTrue="1">
      <formula>$B594=""</formula>
    </cfRule>
  </conditionalFormatting>
  <conditionalFormatting sqref="I594:I598">
    <cfRule type="expression" dxfId="9884" priority="9801" stopIfTrue="1">
      <formula>$B594=""</formula>
    </cfRule>
  </conditionalFormatting>
  <conditionalFormatting sqref="I594:I598">
    <cfRule type="expression" dxfId="9883" priority="9800" stopIfTrue="1">
      <formula>$B594=""</formula>
    </cfRule>
  </conditionalFormatting>
  <conditionalFormatting sqref="I594:I598">
    <cfRule type="expression" dxfId="9882" priority="9799" stopIfTrue="1">
      <formula>$B594=""</formula>
    </cfRule>
  </conditionalFormatting>
  <conditionalFormatting sqref="I594:I598">
    <cfRule type="expression" dxfId="9881" priority="9798" stopIfTrue="1">
      <formula>$B594=""</formula>
    </cfRule>
  </conditionalFormatting>
  <conditionalFormatting sqref="I594:I598">
    <cfRule type="expression" dxfId="9880" priority="9797" stopIfTrue="1">
      <formula>$B594=""</formula>
    </cfRule>
  </conditionalFormatting>
  <conditionalFormatting sqref="I594:I598">
    <cfRule type="expression" dxfId="9879" priority="9796" stopIfTrue="1">
      <formula>$B594=""</formula>
    </cfRule>
  </conditionalFormatting>
  <conditionalFormatting sqref="I594:I598">
    <cfRule type="expression" dxfId="9878" priority="9795" stopIfTrue="1">
      <formula>$B594=""</formula>
    </cfRule>
  </conditionalFormatting>
  <conditionalFormatting sqref="I594:I598">
    <cfRule type="expression" dxfId="9877" priority="9794" stopIfTrue="1">
      <formula>$B594=""</formula>
    </cfRule>
  </conditionalFormatting>
  <conditionalFormatting sqref="I594:I598">
    <cfRule type="expression" dxfId="9876" priority="9793" stopIfTrue="1">
      <formula>$B594=""</formula>
    </cfRule>
  </conditionalFormatting>
  <conditionalFormatting sqref="I594:I598">
    <cfRule type="expression" dxfId="9875" priority="9792" stopIfTrue="1">
      <formula>$B594=""</formula>
    </cfRule>
  </conditionalFormatting>
  <conditionalFormatting sqref="I594:I598">
    <cfRule type="expression" dxfId="9874" priority="9791" stopIfTrue="1">
      <formula>$B594=""</formula>
    </cfRule>
  </conditionalFormatting>
  <conditionalFormatting sqref="I594:I598">
    <cfRule type="expression" dxfId="9873" priority="9790" stopIfTrue="1">
      <formula>$B594=""</formula>
    </cfRule>
  </conditionalFormatting>
  <conditionalFormatting sqref="I594:I598">
    <cfRule type="expression" dxfId="9872" priority="9789" stopIfTrue="1">
      <formula>$B594=""</formula>
    </cfRule>
  </conditionalFormatting>
  <conditionalFormatting sqref="I594:I598">
    <cfRule type="expression" dxfId="9871" priority="9788" stopIfTrue="1">
      <formula>$B594=""</formula>
    </cfRule>
  </conditionalFormatting>
  <conditionalFormatting sqref="I594:I598">
    <cfRule type="expression" dxfId="9870" priority="9787" stopIfTrue="1">
      <formula>$B594=""</formula>
    </cfRule>
  </conditionalFormatting>
  <conditionalFormatting sqref="I594:I598">
    <cfRule type="expression" dxfId="9869" priority="9786" stopIfTrue="1">
      <formula>$B594=""</formula>
    </cfRule>
  </conditionalFormatting>
  <conditionalFormatting sqref="I594:I598">
    <cfRule type="expression" dxfId="9868" priority="9785" stopIfTrue="1">
      <formula>$B594=""</formula>
    </cfRule>
  </conditionalFormatting>
  <conditionalFormatting sqref="I594:I598">
    <cfRule type="expression" dxfId="9867" priority="9784" stopIfTrue="1">
      <formula>$B594=""</formula>
    </cfRule>
  </conditionalFormatting>
  <conditionalFormatting sqref="I594:I598">
    <cfRule type="expression" dxfId="9866" priority="9783" stopIfTrue="1">
      <formula>$B594=""</formula>
    </cfRule>
  </conditionalFormatting>
  <conditionalFormatting sqref="I594:I598">
    <cfRule type="expression" dxfId="9865" priority="9782" stopIfTrue="1">
      <formula>$B594=""</formula>
    </cfRule>
  </conditionalFormatting>
  <conditionalFormatting sqref="I594:I598">
    <cfRule type="expression" dxfId="9864" priority="9781" stopIfTrue="1">
      <formula>$B594=""</formula>
    </cfRule>
  </conditionalFormatting>
  <conditionalFormatting sqref="I594:I598">
    <cfRule type="expression" dxfId="9863" priority="9780" stopIfTrue="1">
      <formula>$B594=""</formula>
    </cfRule>
  </conditionalFormatting>
  <conditionalFormatting sqref="I594:I598">
    <cfRule type="expression" dxfId="9862" priority="9779" stopIfTrue="1">
      <formula>$B594=""</formula>
    </cfRule>
  </conditionalFormatting>
  <conditionalFormatting sqref="I594:I598">
    <cfRule type="expression" dxfId="9861" priority="9778" stopIfTrue="1">
      <formula>$B594=""</formula>
    </cfRule>
  </conditionalFormatting>
  <conditionalFormatting sqref="I594:I598">
    <cfRule type="expression" dxfId="9860" priority="9777" stopIfTrue="1">
      <formula>$B594=""</formula>
    </cfRule>
  </conditionalFormatting>
  <conditionalFormatting sqref="I594:I598">
    <cfRule type="expression" dxfId="9859" priority="9776" stopIfTrue="1">
      <formula>$B594=""</formula>
    </cfRule>
  </conditionalFormatting>
  <conditionalFormatting sqref="I594:I598">
    <cfRule type="expression" dxfId="9858" priority="9775" stopIfTrue="1">
      <formula>$B594=""</formula>
    </cfRule>
  </conditionalFormatting>
  <conditionalFormatting sqref="I594:I598">
    <cfRule type="expression" dxfId="9857" priority="9774" stopIfTrue="1">
      <formula>$B594=""</formula>
    </cfRule>
  </conditionalFormatting>
  <conditionalFormatting sqref="I594:I598">
    <cfRule type="expression" dxfId="9856" priority="9773" stopIfTrue="1">
      <formula>$B594=""</formula>
    </cfRule>
  </conditionalFormatting>
  <conditionalFormatting sqref="I594:I598">
    <cfRule type="expression" dxfId="9855" priority="9772" stopIfTrue="1">
      <formula>$B594=""</formula>
    </cfRule>
  </conditionalFormatting>
  <conditionalFormatting sqref="I594:I598">
    <cfRule type="expression" dxfId="9854" priority="9771" stopIfTrue="1">
      <formula>$B594=""</formula>
    </cfRule>
  </conditionalFormatting>
  <conditionalFormatting sqref="I594:I598">
    <cfRule type="expression" dxfId="9853" priority="9770" stopIfTrue="1">
      <formula>$B594=""</formula>
    </cfRule>
  </conditionalFormatting>
  <conditionalFormatting sqref="I594:I598">
    <cfRule type="expression" dxfId="9852" priority="9769" stopIfTrue="1">
      <formula>$B594=""</formula>
    </cfRule>
  </conditionalFormatting>
  <conditionalFormatting sqref="I594:I598">
    <cfRule type="expression" dxfId="9851" priority="9768" stopIfTrue="1">
      <formula>$B594=""</formula>
    </cfRule>
  </conditionalFormatting>
  <conditionalFormatting sqref="I594:I598">
    <cfRule type="expression" dxfId="9850" priority="9767" stopIfTrue="1">
      <formula>$B594=""</formula>
    </cfRule>
  </conditionalFormatting>
  <conditionalFormatting sqref="I594:I598">
    <cfRule type="expression" dxfId="9849" priority="9766" stopIfTrue="1">
      <formula>$B594=""</formula>
    </cfRule>
  </conditionalFormatting>
  <conditionalFormatting sqref="I594:I598">
    <cfRule type="expression" dxfId="9848" priority="9765" stopIfTrue="1">
      <formula>$B594=""</formula>
    </cfRule>
  </conditionalFormatting>
  <conditionalFormatting sqref="I594:I598">
    <cfRule type="expression" dxfId="9847" priority="9764" stopIfTrue="1">
      <formula>$B594=""</formula>
    </cfRule>
  </conditionalFormatting>
  <conditionalFormatting sqref="I594:I598">
    <cfRule type="expression" dxfId="9846" priority="9763" stopIfTrue="1">
      <formula>$B594=""</formula>
    </cfRule>
  </conditionalFormatting>
  <conditionalFormatting sqref="I594:I598">
    <cfRule type="expression" dxfId="9845" priority="9762" stopIfTrue="1">
      <formula>$B594=""</formula>
    </cfRule>
  </conditionalFormatting>
  <conditionalFormatting sqref="I594:I598">
    <cfRule type="expression" dxfId="9844" priority="9761" stopIfTrue="1">
      <formula>$B594=""</formula>
    </cfRule>
  </conditionalFormatting>
  <conditionalFormatting sqref="I594:I598">
    <cfRule type="expression" dxfId="9843" priority="9760" stopIfTrue="1">
      <formula>$B594=""</formula>
    </cfRule>
  </conditionalFormatting>
  <conditionalFormatting sqref="I594:I598">
    <cfRule type="expression" dxfId="9842" priority="9759" stopIfTrue="1">
      <formula>$B594=""</formula>
    </cfRule>
  </conditionalFormatting>
  <conditionalFormatting sqref="I594:I598">
    <cfRule type="expression" dxfId="9841" priority="9758" stopIfTrue="1">
      <formula>$B594=""</formula>
    </cfRule>
  </conditionalFormatting>
  <conditionalFormatting sqref="I594:I598">
    <cfRule type="expression" dxfId="9840" priority="9757" stopIfTrue="1">
      <formula>$B594=""</formula>
    </cfRule>
  </conditionalFormatting>
  <conditionalFormatting sqref="I594:I598">
    <cfRule type="expression" dxfId="9839" priority="9756" stopIfTrue="1">
      <formula>$B594=""</formula>
    </cfRule>
  </conditionalFormatting>
  <conditionalFormatting sqref="I594:I598">
    <cfRule type="expression" dxfId="9838" priority="9755" stopIfTrue="1">
      <formula>$B594=""</formula>
    </cfRule>
  </conditionalFormatting>
  <conditionalFormatting sqref="I594:I598">
    <cfRule type="expression" dxfId="9837" priority="9754" stopIfTrue="1">
      <formula>$B594=""</formula>
    </cfRule>
  </conditionalFormatting>
  <conditionalFormatting sqref="I594:I598">
    <cfRule type="expression" dxfId="9836" priority="9753" stopIfTrue="1">
      <formula>$B594=""</formula>
    </cfRule>
  </conditionalFormatting>
  <conditionalFormatting sqref="I594:I598">
    <cfRule type="expression" dxfId="9835" priority="9752" stopIfTrue="1">
      <formula>$B594=""</formula>
    </cfRule>
  </conditionalFormatting>
  <conditionalFormatting sqref="I594:I598">
    <cfRule type="expression" dxfId="9834" priority="9751" stopIfTrue="1">
      <formula>$B594=""</formula>
    </cfRule>
  </conditionalFormatting>
  <conditionalFormatting sqref="I594:I598">
    <cfRule type="expression" dxfId="9833" priority="9750" stopIfTrue="1">
      <formula>$B594=""</formula>
    </cfRule>
  </conditionalFormatting>
  <conditionalFormatting sqref="I594:I598">
    <cfRule type="expression" dxfId="9832" priority="9749" stopIfTrue="1">
      <formula>$B594=""</formula>
    </cfRule>
  </conditionalFormatting>
  <conditionalFormatting sqref="I594:I598">
    <cfRule type="expression" dxfId="9831" priority="9748" stopIfTrue="1">
      <formula>$B594=""</formula>
    </cfRule>
  </conditionalFormatting>
  <conditionalFormatting sqref="I594:I598">
    <cfRule type="expression" dxfId="9830" priority="9747" stopIfTrue="1">
      <formula>$B594=""</formula>
    </cfRule>
  </conditionalFormatting>
  <conditionalFormatting sqref="I594:I598">
    <cfRule type="expression" dxfId="9829" priority="9746" stopIfTrue="1">
      <formula>$B594=""</formula>
    </cfRule>
  </conditionalFormatting>
  <conditionalFormatting sqref="I594:I598">
    <cfRule type="expression" dxfId="9828" priority="9745" stopIfTrue="1">
      <formula>$B594=""</formula>
    </cfRule>
  </conditionalFormatting>
  <conditionalFormatting sqref="I594:I598">
    <cfRule type="expression" dxfId="9827" priority="9744" stopIfTrue="1">
      <formula>$B594=""</formula>
    </cfRule>
  </conditionalFormatting>
  <conditionalFormatting sqref="I594:I598">
    <cfRule type="expression" dxfId="9826" priority="9743" stopIfTrue="1">
      <formula>$B594=""</formula>
    </cfRule>
  </conditionalFormatting>
  <conditionalFormatting sqref="I594:I598">
    <cfRule type="expression" dxfId="9825" priority="9742" stopIfTrue="1">
      <formula>$B594=""</formula>
    </cfRule>
  </conditionalFormatting>
  <conditionalFormatting sqref="I594:I598">
    <cfRule type="expression" dxfId="9824" priority="9741" stopIfTrue="1">
      <formula>$B594=""</formula>
    </cfRule>
  </conditionalFormatting>
  <conditionalFormatting sqref="I594:I598">
    <cfRule type="expression" dxfId="9823" priority="9740" stopIfTrue="1">
      <formula>$B594=""</formula>
    </cfRule>
  </conditionalFormatting>
  <conditionalFormatting sqref="I594:I598">
    <cfRule type="expression" dxfId="9822" priority="9739" stopIfTrue="1">
      <formula>$B594=""</formula>
    </cfRule>
  </conditionalFormatting>
  <conditionalFormatting sqref="I594:I598">
    <cfRule type="expression" dxfId="9821" priority="9738" stopIfTrue="1">
      <formula>$B594=""</formula>
    </cfRule>
  </conditionalFormatting>
  <conditionalFormatting sqref="I594:I598">
    <cfRule type="expression" dxfId="9820" priority="9737" stopIfTrue="1">
      <formula>$B594=""</formula>
    </cfRule>
  </conditionalFormatting>
  <conditionalFormatting sqref="I594:I598">
    <cfRule type="expression" dxfId="9819" priority="9736" stopIfTrue="1">
      <formula>$B594=""</formula>
    </cfRule>
  </conditionalFormatting>
  <conditionalFormatting sqref="I594:I598">
    <cfRule type="expression" dxfId="9818" priority="9735" stopIfTrue="1">
      <formula>$B594=""</formula>
    </cfRule>
  </conditionalFormatting>
  <conditionalFormatting sqref="I594:I598">
    <cfRule type="expression" dxfId="9817" priority="9734" stopIfTrue="1">
      <formula>$B594=""</formula>
    </cfRule>
  </conditionalFormatting>
  <conditionalFormatting sqref="I594:I598">
    <cfRule type="expression" dxfId="9816" priority="9733" stopIfTrue="1">
      <formula>$B594=""</formula>
    </cfRule>
  </conditionalFormatting>
  <conditionalFormatting sqref="I594:I598">
    <cfRule type="expression" dxfId="9815" priority="9732" stopIfTrue="1">
      <formula>$B594=""</formula>
    </cfRule>
  </conditionalFormatting>
  <conditionalFormatting sqref="I594:I598">
    <cfRule type="expression" dxfId="9814" priority="9731" stopIfTrue="1">
      <formula>$B594=""</formula>
    </cfRule>
  </conditionalFormatting>
  <conditionalFormatting sqref="I594:I598">
    <cfRule type="expression" dxfId="9813" priority="9730" stopIfTrue="1">
      <formula>$B594=""</formula>
    </cfRule>
  </conditionalFormatting>
  <conditionalFormatting sqref="I594:I598">
    <cfRule type="expression" dxfId="9812" priority="9729" stopIfTrue="1">
      <formula>$B594=""</formula>
    </cfRule>
  </conditionalFormatting>
  <conditionalFormatting sqref="I594:I598">
    <cfRule type="expression" dxfId="9811" priority="9728" stopIfTrue="1">
      <formula>$B594=""</formula>
    </cfRule>
  </conditionalFormatting>
  <conditionalFormatting sqref="I594:I598">
    <cfRule type="expression" dxfId="9810" priority="9727" stopIfTrue="1">
      <formula>$B594=""</formula>
    </cfRule>
  </conditionalFormatting>
  <conditionalFormatting sqref="I594:I598">
    <cfRule type="expression" dxfId="9809" priority="9726" stopIfTrue="1">
      <formula>$B594=""</formula>
    </cfRule>
  </conditionalFormatting>
  <conditionalFormatting sqref="I594:I598">
    <cfRule type="expression" dxfId="9808" priority="9725" stopIfTrue="1">
      <formula>$B594=""</formula>
    </cfRule>
  </conditionalFormatting>
  <conditionalFormatting sqref="I594:I598">
    <cfRule type="expression" dxfId="9807" priority="9724" stopIfTrue="1">
      <formula>$B594=""</formula>
    </cfRule>
  </conditionalFormatting>
  <conditionalFormatting sqref="I594:I598">
    <cfRule type="expression" dxfId="9806" priority="9723" stopIfTrue="1">
      <formula>$B594=""</formula>
    </cfRule>
  </conditionalFormatting>
  <conditionalFormatting sqref="I594:I598">
    <cfRule type="expression" dxfId="9805" priority="9722" stopIfTrue="1">
      <formula>$B594=""</formula>
    </cfRule>
  </conditionalFormatting>
  <conditionalFormatting sqref="I594:I598">
    <cfRule type="expression" dxfId="9804" priority="9721" stopIfTrue="1">
      <formula>$B594=""</formula>
    </cfRule>
  </conditionalFormatting>
  <conditionalFormatting sqref="I594:I598">
    <cfRule type="expression" dxfId="9803" priority="9720" stopIfTrue="1">
      <formula>$B594=""</formula>
    </cfRule>
  </conditionalFormatting>
  <conditionalFormatting sqref="I594:I598">
    <cfRule type="expression" dxfId="9802" priority="9719" stopIfTrue="1">
      <formula>$B594=""</formula>
    </cfRule>
  </conditionalFormatting>
  <conditionalFormatting sqref="I594:I598">
    <cfRule type="expression" dxfId="9801" priority="9718" stopIfTrue="1">
      <formula>$B594=""</formula>
    </cfRule>
  </conditionalFormatting>
  <conditionalFormatting sqref="I594:I598">
    <cfRule type="expression" dxfId="9800" priority="9717" stopIfTrue="1">
      <formula>$B594=""</formula>
    </cfRule>
  </conditionalFormatting>
  <conditionalFormatting sqref="I594:I598">
    <cfRule type="expression" dxfId="9799" priority="9716" stopIfTrue="1">
      <formula>$B594=""</formula>
    </cfRule>
  </conditionalFormatting>
  <conditionalFormatting sqref="I594:I598">
    <cfRule type="expression" dxfId="9798" priority="9715" stopIfTrue="1">
      <formula>$B594=""</formula>
    </cfRule>
  </conditionalFormatting>
  <conditionalFormatting sqref="I594:I598">
    <cfRule type="expression" dxfId="9797" priority="9714" stopIfTrue="1">
      <formula>$B594=""</formula>
    </cfRule>
  </conditionalFormatting>
  <conditionalFormatting sqref="I594:I598">
    <cfRule type="expression" dxfId="9796" priority="9713" stopIfTrue="1">
      <formula>$B594=""</formula>
    </cfRule>
  </conditionalFormatting>
  <conditionalFormatting sqref="I594:I598">
    <cfRule type="expression" dxfId="9795" priority="9712" stopIfTrue="1">
      <formula>$B594=""</formula>
    </cfRule>
  </conditionalFormatting>
  <conditionalFormatting sqref="I594:I598">
    <cfRule type="expression" dxfId="9794" priority="9711" stopIfTrue="1">
      <formula>$B594=""</formula>
    </cfRule>
  </conditionalFormatting>
  <conditionalFormatting sqref="I594:I598">
    <cfRule type="expression" dxfId="9793" priority="9710" stopIfTrue="1">
      <formula>$B594=""</formula>
    </cfRule>
  </conditionalFormatting>
  <conditionalFormatting sqref="I594:I598">
    <cfRule type="expression" dxfId="9792" priority="9709" stopIfTrue="1">
      <formula>$B594=""</formula>
    </cfRule>
  </conditionalFormatting>
  <conditionalFormatting sqref="I594:I598">
    <cfRule type="expression" dxfId="9791" priority="9708" stopIfTrue="1">
      <formula>$B594=""</formula>
    </cfRule>
  </conditionalFormatting>
  <conditionalFormatting sqref="I594:I598">
    <cfRule type="expression" dxfId="9790" priority="9707" stopIfTrue="1">
      <formula>$B594=""</formula>
    </cfRule>
  </conditionalFormatting>
  <conditionalFormatting sqref="I594:I598">
    <cfRule type="expression" dxfId="9789" priority="9706" stopIfTrue="1">
      <formula>$B594=""</formula>
    </cfRule>
  </conditionalFormatting>
  <conditionalFormatting sqref="I594:I598">
    <cfRule type="expression" dxfId="9788" priority="9705" stopIfTrue="1">
      <formula>$B594=""</formula>
    </cfRule>
  </conditionalFormatting>
  <conditionalFormatting sqref="I594:I598">
    <cfRule type="expression" dxfId="9787" priority="9704" stopIfTrue="1">
      <formula>$B594=""</formula>
    </cfRule>
  </conditionalFormatting>
  <conditionalFormatting sqref="I594:I598">
    <cfRule type="expression" dxfId="9786" priority="9703" stopIfTrue="1">
      <formula>$B594=""</formula>
    </cfRule>
  </conditionalFormatting>
  <conditionalFormatting sqref="I594:I598">
    <cfRule type="expression" dxfId="9785" priority="9702" stopIfTrue="1">
      <formula>$B594=""</formula>
    </cfRule>
  </conditionalFormatting>
  <conditionalFormatting sqref="I594:I598">
    <cfRule type="expression" dxfId="9784" priority="9701" stopIfTrue="1">
      <formula>$B594=""</formula>
    </cfRule>
  </conditionalFormatting>
  <conditionalFormatting sqref="I594:I598">
    <cfRule type="expression" dxfId="9783" priority="9700" stopIfTrue="1">
      <formula>$B594=""</formula>
    </cfRule>
  </conditionalFormatting>
  <conditionalFormatting sqref="I594:I598">
    <cfRule type="expression" dxfId="9782" priority="9699" stopIfTrue="1">
      <formula>$B594=""</formula>
    </cfRule>
  </conditionalFormatting>
  <conditionalFormatting sqref="I594:I598">
    <cfRule type="expression" dxfId="9781" priority="9698" stopIfTrue="1">
      <formula>$B594=""</formula>
    </cfRule>
  </conditionalFormatting>
  <conditionalFormatting sqref="I594:I598">
    <cfRule type="expression" dxfId="9780" priority="9697" stopIfTrue="1">
      <formula>$B594=""</formula>
    </cfRule>
  </conditionalFormatting>
  <conditionalFormatting sqref="I594:I598">
    <cfRule type="expression" dxfId="9779" priority="9696" stopIfTrue="1">
      <formula>$B594=""</formula>
    </cfRule>
  </conditionalFormatting>
  <conditionalFormatting sqref="I594:I598">
    <cfRule type="expression" dxfId="9778" priority="9695" stopIfTrue="1">
      <formula>$B594=""</formula>
    </cfRule>
  </conditionalFormatting>
  <conditionalFormatting sqref="I594:I598">
    <cfRule type="expression" dxfId="9777" priority="9694" stopIfTrue="1">
      <formula>$B594=""</formula>
    </cfRule>
  </conditionalFormatting>
  <conditionalFormatting sqref="I594:I598">
    <cfRule type="expression" dxfId="9776" priority="9693" stopIfTrue="1">
      <formula>$B594=""</formula>
    </cfRule>
  </conditionalFormatting>
  <conditionalFormatting sqref="I594:I598">
    <cfRule type="expression" dxfId="9775" priority="9692" stopIfTrue="1">
      <formula>$B594=""</formula>
    </cfRule>
  </conditionalFormatting>
  <conditionalFormatting sqref="I594:I598">
    <cfRule type="expression" dxfId="9774" priority="9691" stopIfTrue="1">
      <formula>$B594=""</formula>
    </cfRule>
  </conditionalFormatting>
  <conditionalFormatting sqref="I594:I598">
    <cfRule type="expression" dxfId="9773" priority="9690" stopIfTrue="1">
      <formula>$B594=""</formula>
    </cfRule>
  </conditionalFormatting>
  <conditionalFormatting sqref="I594:I598">
    <cfRule type="expression" dxfId="9772" priority="9689" stopIfTrue="1">
      <formula>$B594=""</formula>
    </cfRule>
  </conditionalFormatting>
  <conditionalFormatting sqref="I594:I598">
    <cfRule type="expression" dxfId="9771" priority="9688" stopIfTrue="1">
      <formula>$B594=""</formula>
    </cfRule>
  </conditionalFormatting>
  <conditionalFormatting sqref="I594:I598">
    <cfRule type="expression" dxfId="9770" priority="9687" stopIfTrue="1">
      <formula>$B594=""</formula>
    </cfRule>
  </conditionalFormatting>
  <conditionalFormatting sqref="I594:I598">
    <cfRule type="expression" dxfId="9769" priority="9686" stopIfTrue="1">
      <formula>$B594=""</formula>
    </cfRule>
  </conditionalFormatting>
  <conditionalFormatting sqref="I594:I598">
    <cfRule type="expression" dxfId="9768" priority="9685" stopIfTrue="1">
      <formula>$B594=""</formula>
    </cfRule>
  </conditionalFormatting>
  <conditionalFormatting sqref="I594:I598">
    <cfRule type="expression" dxfId="9767" priority="9684" stopIfTrue="1">
      <formula>$B594=""</formula>
    </cfRule>
  </conditionalFormatting>
  <conditionalFormatting sqref="I594:I598">
    <cfRule type="expression" dxfId="9766" priority="9683" stopIfTrue="1">
      <formula>$B594=""</formula>
    </cfRule>
  </conditionalFormatting>
  <conditionalFormatting sqref="I594:I598">
    <cfRule type="expression" dxfId="9765" priority="9682" stopIfTrue="1">
      <formula>$B594=""</formula>
    </cfRule>
  </conditionalFormatting>
  <conditionalFormatting sqref="D603:F617">
    <cfRule type="expression" dxfId="9764" priority="9681" stopIfTrue="1">
      <formula>$B603=""</formula>
    </cfRule>
  </conditionalFormatting>
  <conditionalFormatting sqref="D603:F608">
    <cfRule type="expression" dxfId="9763" priority="9680" stopIfTrue="1">
      <formula>$B603=""</formula>
    </cfRule>
  </conditionalFormatting>
  <conditionalFormatting sqref="D603:F608">
    <cfRule type="expression" dxfId="9762" priority="9679" stopIfTrue="1">
      <formula>$B603=""</formula>
    </cfRule>
  </conditionalFormatting>
  <conditionalFormatting sqref="D603:F608">
    <cfRule type="expression" dxfId="9761" priority="9678" stopIfTrue="1">
      <formula>$B603=""</formula>
    </cfRule>
  </conditionalFormatting>
  <conditionalFormatting sqref="D603:F608">
    <cfRule type="expression" dxfId="9760" priority="9677" stopIfTrue="1">
      <formula>$B603=""</formula>
    </cfRule>
  </conditionalFormatting>
  <conditionalFormatting sqref="D606:F606">
    <cfRule type="expression" dxfId="9759" priority="9676" stopIfTrue="1">
      <formula>$B606=""</formula>
    </cfRule>
  </conditionalFormatting>
  <conditionalFormatting sqref="D608:F608">
    <cfRule type="expression" dxfId="9758" priority="9675" stopIfTrue="1">
      <formula>$B608=""</formula>
    </cfRule>
  </conditionalFormatting>
  <conditionalFormatting sqref="D610:F617">
    <cfRule type="expression" dxfId="9757" priority="9674" stopIfTrue="1">
      <formula>$B610=""</formula>
    </cfRule>
  </conditionalFormatting>
  <conditionalFormatting sqref="D608:F614">
    <cfRule type="expression" dxfId="9756" priority="9673" stopIfTrue="1">
      <formula>$B608=""</formula>
    </cfRule>
  </conditionalFormatting>
  <conditionalFormatting sqref="D608:F614">
    <cfRule type="expression" dxfId="9755" priority="9672" stopIfTrue="1">
      <formula>$B608=""</formula>
    </cfRule>
  </conditionalFormatting>
  <conditionalFormatting sqref="D608:F608">
    <cfRule type="expression" dxfId="9754" priority="9671" stopIfTrue="1">
      <formula>$B608=""</formula>
    </cfRule>
  </conditionalFormatting>
  <conditionalFormatting sqref="D609:F613">
    <cfRule type="expression" dxfId="9753" priority="9670" stopIfTrue="1">
      <formula>$B609=""</formula>
    </cfRule>
  </conditionalFormatting>
  <conditionalFormatting sqref="D614:F614">
    <cfRule type="expression" dxfId="9752" priority="9669" stopIfTrue="1">
      <formula>$B614=""</formula>
    </cfRule>
  </conditionalFormatting>
  <conditionalFormatting sqref="D608:F609">
    <cfRule type="expression" dxfId="9751" priority="9668" stopIfTrue="1">
      <formula>$B608=""</formula>
    </cfRule>
  </conditionalFormatting>
  <conditionalFormatting sqref="D613:F614">
    <cfRule type="expression" dxfId="9750" priority="9667" stopIfTrue="1">
      <formula>$B613=""</formula>
    </cfRule>
  </conditionalFormatting>
  <conditionalFormatting sqref="D614:F617">
    <cfRule type="expression" dxfId="9749" priority="9666" stopIfTrue="1">
      <formula>$B614=""</formula>
    </cfRule>
  </conditionalFormatting>
  <conditionalFormatting sqref="D614:F617">
    <cfRule type="expression" dxfId="9748" priority="9665" stopIfTrue="1">
      <formula>$B614=""</formula>
    </cfRule>
  </conditionalFormatting>
  <conditionalFormatting sqref="D614:F615">
    <cfRule type="expression" dxfId="9747" priority="9664" stopIfTrue="1">
      <formula>$B614=""</formula>
    </cfRule>
  </conditionalFormatting>
  <conditionalFormatting sqref="D616:F617">
    <cfRule type="expression" dxfId="9746" priority="9663" stopIfTrue="1">
      <formula>$B616=""</formula>
    </cfRule>
  </conditionalFormatting>
  <conditionalFormatting sqref="D615:F616">
    <cfRule type="expression" dxfId="9745" priority="9662" stopIfTrue="1">
      <formula>$B615=""</formula>
    </cfRule>
  </conditionalFormatting>
  <conditionalFormatting sqref="D645:M666">
    <cfRule type="expression" dxfId="9744" priority="9661" stopIfTrue="1">
      <formula>$B645=""</formula>
    </cfRule>
  </conditionalFormatting>
  <conditionalFormatting sqref="M645:M666">
    <cfRule type="expression" dxfId="9743" priority="9660" stopIfTrue="1">
      <formula>$B645=""</formula>
    </cfRule>
  </conditionalFormatting>
  <conditionalFormatting sqref="K645:K666">
    <cfRule type="expression" dxfId="9742" priority="9659" stopIfTrue="1">
      <formula>$B645=""</formula>
    </cfRule>
  </conditionalFormatting>
  <conditionalFormatting sqref="K645:K666">
    <cfRule type="expression" dxfId="9741" priority="9658" stopIfTrue="1">
      <formula>$B645=""</formula>
    </cfRule>
  </conditionalFormatting>
  <conditionalFormatting sqref="K645:K666">
    <cfRule type="expression" dxfId="9740" priority="9657" stopIfTrue="1">
      <formula>$B645=""</formula>
    </cfRule>
  </conditionalFormatting>
  <conditionalFormatting sqref="K645:K666">
    <cfRule type="expression" dxfId="9739" priority="9656" stopIfTrue="1">
      <formula>$B645=""</formula>
    </cfRule>
  </conditionalFormatting>
  <conditionalFormatting sqref="K645:K666">
    <cfRule type="expression" dxfId="9738" priority="9655" stopIfTrue="1">
      <formula>$B645=""</formula>
    </cfRule>
  </conditionalFormatting>
  <conditionalFormatting sqref="K645:K666">
    <cfRule type="expression" dxfId="9737" priority="9654" stopIfTrue="1">
      <formula>$B645=""</formula>
    </cfRule>
  </conditionalFormatting>
  <conditionalFormatting sqref="K645:K666">
    <cfRule type="expression" dxfId="9736" priority="9653" stopIfTrue="1">
      <formula>$B645=""</formula>
    </cfRule>
  </conditionalFormatting>
  <conditionalFormatting sqref="K645:K666">
    <cfRule type="expression" dxfId="9735" priority="9652" stopIfTrue="1">
      <formula>$B645=""</formula>
    </cfRule>
  </conditionalFormatting>
  <conditionalFormatting sqref="K645:K666">
    <cfRule type="expression" dxfId="9734" priority="9651" stopIfTrue="1">
      <formula>$B645=""</formula>
    </cfRule>
  </conditionalFormatting>
  <conditionalFormatting sqref="K645:K666">
    <cfRule type="expression" dxfId="9733" priority="9650" stopIfTrue="1">
      <formula>$B645=""</formula>
    </cfRule>
  </conditionalFormatting>
  <conditionalFormatting sqref="K645:K666">
    <cfRule type="expression" dxfId="9732" priority="9649" stopIfTrue="1">
      <formula>$B645=""</formula>
    </cfRule>
  </conditionalFormatting>
  <conditionalFormatting sqref="K645:K666">
    <cfRule type="expression" dxfId="9731" priority="9648" stopIfTrue="1">
      <formula>$B645=""</formula>
    </cfRule>
  </conditionalFormatting>
  <conditionalFormatting sqref="K645:K666">
    <cfRule type="expression" dxfId="9730" priority="9647" stopIfTrue="1">
      <formula>$B645=""</formula>
    </cfRule>
  </conditionalFormatting>
  <conditionalFormatting sqref="K645:K666">
    <cfRule type="expression" dxfId="9729" priority="9646" stopIfTrue="1">
      <formula>$B645=""</formula>
    </cfRule>
  </conditionalFormatting>
  <conditionalFormatting sqref="K645:K666">
    <cfRule type="expression" dxfId="9728" priority="9645" stopIfTrue="1">
      <formula>$B645=""</formula>
    </cfRule>
  </conditionalFormatting>
  <conditionalFormatting sqref="K645:K666">
    <cfRule type="expression" dxfId="9727" priority="9644" stopIfTrue="1">
      <formula>$B645=""</formula>
    </cfRule>
  </conditionalFormatting>
  <conditionalFormatting sqref="K645:K666">
    <cfRule type="expression" dxfId="9726" priority="9643" stopIfTrue="1">
      <formula>$B645=""</formula>
    </cfRule>
  </conditionalFormatting>
  <conditionalFormatting sqref="K645:K666">
    <cfRule type="expression" dxfId="9725" priority="9642" stopIfTrue="1">
      <formula>$B645=""</formula>
    </cfRule>
  </conditionalFormatting>
  <conditionalFormatting sqref="K645:K666 M645:M666">
    <cfRule type="expression" dxfId="9724" priority="9641" stopIfTrue="1">
      <formula>$B645=""</formula>
    </cfRule>
  </conditionalFormatting>
  <conditionalFormatting sqref="K645:K666 M645:M666">
    <cfRule type="expression" dxfId="9723" priority="9640" stopIfTrue="1">
      <formula>$B645=""</formula>
    </cfRule>
  </conditionalFormatting>
  <conditionalFormatting sqref="K645:K666 M645:M666">
    <cfRule type="expression" dxfId="9722" priority="9639" stopIfTrue="1">
      <formula>$B645=""</formula>
    </cfRule>
  </conditionalFormatting>
  <conditionalFormatting sqref="K645:K666 M645:M666">
    <cfRule type="expression" dxfId="9721" priority="9638" stopIfTrue="1">
      <formula>$B645=""</formula>
    </cfRule>
  </conditionalFormatting>
  <conditionalFormatting sqref="K654:K655 K665:K666">
    <cfRule type="expression" dxfId="9720" priority="9637" stopIfTrue="1">
      <formula>$B654=""</formula>
    </cfRule>
  </conditionalFormatting>
  <conditionalFormatting sqref="K645:K666 M645:M666">
    <cfRule type="expression" dxfId="9719" priority="9636" stopIfTrue="1">
      <formula>$B645=""</formula>
    </cfRule>
  </conditionalFormatting>
  <conditionalFormatting sqref="K654 K665">
    <cfRule type="expression" dxfId="9718" priority="9635" stopIfTrue="1">
      <formula>$B654=""</formula>
    </cfRule>
  </conditionalFormatting>
  <conditionalFormatting sqref="K655 K666">
    <cfRule type="expression" dxfId="9717" priority="9634" stopIfTrue="1">
      <formula>$B655=""</formula>
    </cfRule>
  </conditionalFormatting>
  <conditionalFormatting sqref="K655 K666">
    <cfRule type="expression" dxfId="9716" priority="9633" stopIfTrue="1">
      <formula>$B655=""</formula>
    </cfRule>
  </conditionalFormatting>
  <conditionalFormatting sqref="K645:K646 K656:K657">
    <cfRule type="expression" dxfId="9715" priority="9632" stopIfTrue="1">
      <formula>$B645=""</formula>
    </cfRule>
  </conditionalFormatting>
  <conditionalFormatting sqref="K655 K666">
    <cfRule type="expression" dxfId="9714" priority="9631" stopIfTrue="1">
      <formula>$B655=""</formula>
    </cfRule>
  </conditionalFormatting>
  <conditionalFormatting sqref="K645 K656">
    <cfRule type="expression" dxfId="9713" priority="9630" stopIfTrue="1">
      <formula>$B645=""</formula>
    </cfRule>
  </conditionalFormatting>
  <conditionalFormatting sqref="K646 K657">
    <cfRule type="expression" dxfId="9712" priority="9629" stopIfTrue="1">
      <formula>$B646=""</formula>
    </cfRule>
  </conditionalFormatting>
  <conditionalFormatting sqref="K646:K649 K657:K660">
    <cfRule type="expression" dxfId="9711" priority="9628" stopIfTrue="1">
      <formula>$B646=""</formula>
    </cfRule>
  </conditionalFormatting>
  <conditionalFormatting sqref="K646:K649 K657:K660">
    <cfRule type="expression" dxfId="9710" priority="9627" stopIfTrue="1">
      <formula>$B646=""</formula>
    </cfRule>
  </conditionalFormatting>
  <conditionalFormatting sqref="K646:K649 K657:K660">
    <cfRule type="expression" dxfId="9709" priority="9626" stopIfTrue="1">
      <formula>$B646=""</formula>
    </cfRule>
  </conditionalFormatting>
  <conditionalFormatting sqref="K646:K649 K657:K660">
    <cfRule type="expression" dxfId="9708" priority="9625" stopIfTrue="1">
      <formula>$B646=""</formula>
    </cfRule>
  </conditionalFormatting>
  <conditionalFormatting sqref="K646:K649 K657:K660">
    <cfRule type="expression" dxfId="9707" priority="9624" stopIfTrue="1">
      <formula>$B646=""</formula>
    </cfRule>
  </conditionalFormatting>
  <conditionalFormatting sqref="K645:K666">
    <cfRule type="expression" dxfId="9706" priority="9623" stopIfTrue="1">
      <formula>$B645=""</formula>
    </cfRule>
  </conditionalFormatting>
  <conditionalFormatting sqref="K645:K666">
    <cfRule type="expression" dxfId="9705" priority="9622" stopIfTrue="1">
      <formula>$B645=""</formula>
    </cfRule>
  </conditionalFormatting>
  <conditionalFormatting sqref="K645:K666">
    <cfRule type="expression" dxfId="9704" priority="9621" stopIfTrue="1">
      <formula>$B645=""</formula>
    </cfRule>
  </conditionalFormatting>
  <conditionalFormatting sqref="K645:K666">
    <cfRule type="expression" dxfId="9703" priority="9620" stopIfTrue="1">
      <formula>$B645=""</formula>
    </cfRule>
  </conditionalFormatting>
  <conditionalFormatting sqref="K645:K666">
    <cfRule type="expression" dxfId="9702" priority="9619" stopIfTrue="1">
      <formula>$B645=""</formula>
    </cfRule>
  </conditionalFormatting>
  <conditionalFormatting sqref="K645:K666">
    <cfRule type="expression" dxfId="9701" priority="9618" stopIfTrue="1">
      <formula>$B645=""</formula>
    </cfRule>
  </conditionalFormatting>
  <conditionalFormatting sqref="K645:K666">
    <cfRule type="expression" dxfId="9700" priority="9617" stopIfTrue="1">
      <formula>$B645=""</formula>
    </cfRule>
  </conditionalFormatting>
  <conditionalFormatting sqref="K645:K666">
    <cfRule type="expression" dxfId="9699" priority="9616" stopIfTrue="1">
      <formula>$B645=""</formula>
    </cfRule>
  </conditionalFormatting>
  <conditionalFormatting sqref="K645:K666">
    <cfRule type="expression" dxfId="9698" priority="9615" stopIfTrue="1">
      <formula>$B645=""</formula>
    </cfRule>
  </conditionalFormatting>
  <conditionalFormatting sqref="K645:K666">
    <cfRule type="expression" dxfId="9697" priority="9614" stopIfTrue="1">
      <formula>$B645=""</formula>
    </cfRule>
  </conditionalFormatting>
  <conditionalFormatting sqref="K645:K666 M645:M666">
    <cfRule type="expression" dxfId="9696" priority="9613" stopIfTrue="1">
      <formula>$B645=""</formula>
    </cfRule>
  </conditionalFormatting>
  <conditionalFormatting sqref="K645:K666 M645:M666">
    <cfRule type="expression" dxfId="9695" priority="9612" stopIfTrue="1">
      <formula>$B645=""</formula>
    </cfRule>
  </conditionalFormatting>
  <conditionalFormatting sqref="K645:K666 M645:M666">
    <cfRule type="expression" dxfId="9694" priority="9611" stopIfTrue="1">
      <formula>$B645=""</formula>
    </cfRule>
  </conditionalFormatting>
  <conditionalFormatting sqref="K645:K666 M645:M666">
    <cfRule type="expression" dxfId="9693" priority="9610" stopIfTrue="1">
      <formula>$B645=""</formula>
    </cfRule>
  </conditionalFormatting>
  <conditionalFormatting sqref="K654:K655 K665:K666">
    <cfRule type="expression" dxfId="9692" priority="9609" stopIfTrue="1">
      <formula>$B654=""</formula>
    </cfRule>
  </conditionalFormatting>
  <conditionalFormatting sqref="K645:K666 M645:M666">
    <cfRule type="expression" dxfId="9691" priority="9608" stopIfTrue="1">
      <formula>$B645=""</formula>
    </cfRule>
  </conditionalFormatting>
  <conditionalFormatting sqref="K654 K665">
    <cfRule type="expression" dxfId="9690" priority="9607" stopIfTrue="1">
      <formula>$B654=""</formula>
    </cfRule>
  </conditionalFormatting>
  <conditionalFormatting sqref="K655 K666">
    <cfRule type="expression" dxfId="9689" priority="9606" stopIfTrue="1">
      <formula>$B655=""</formula>
    </cfRule>
  </conditionalFormatting>
  <conditionalFormatting sqref="K655 K666">
    <cfRule type="expression" dxfId="9688" priority="9605" stopIfTrue="1">
      <formula>$B655=""</formula>
    </cfRule>
  </conditionalFormatting>
  <conditionalFormatting sqref="K645:K646 K656:K657">
    <cfRule type="expression" dxfId="9687" priority="9604" stopIfTrue="1">
      <formula>$B645=""</formula>
    </cfRule>
  </conditionalFormatting>
  <conditionalFormatting sqref="K655 K666">
    <cfRule type="expression" dxfId="9686" priority="9603" stopIfTrue="1">
      <formula>$B655=""</formula>
    </cfRule>
  </conditionalFormatting>
  <conditionalFormatting sqref="K645 K656">
    <cfRule type="expression" dxfId="9685" priority="9602" stopIfTrue="1">
      <formula>$B645=""</formula>
    </cfRule>
  </conditionalFormatting>
  <conditionalFormatting sqref="K646 K657">
    <cfRule type="expression" dxfId="9684" priority="9601" stopIfTrue="1">
      <formula>$B646=""</formula>
    </cfRule>
  </conditionalFormatting>
  <conditionalFormatting sqref="K646:K649 K657:K660">
    <cfRule type="expression" dxfId="9683" priority="9600" stopIfTrue="1">
      <formula>$B646=""</formula>
    </cfRule>
  </conditionalFormatting>
  <conditionalFormatting sqref="K646:K649 K657:K660">
    <cfRule type="expression" dxfId="9682" priority="9599" stopIfTrue="1">
      <formula>$B646=""</formula>
    </cfRule>
  </conditionalFormatting>
  <conditionalFormatting sqref="K646:K649 K657:K660">
    <cfRule type="expression" dxfId="9681" priority="9598" stopIfTrue="1">
      <formula>$B646=""</formula>
    </cfRule>
  </conditionalFormatting>
  <conditionalFormatting sqref="K646:K649 K657:K660">
    <cfRule type="expression" dxfId="9680" priority="9597" stopIfTrue="1">
      <formula>$B646=""</formula>
    </cfRule>
  </conditionalFormatting>
  <conditionalFormatting sqref="K646:K649 K657:K660">
    <cfRule type="expression" dxfId="9679" priority="9596" stopIfTrue="1">
      <formula>$B646=""</formula>
    </cfRule>
  </conditionalFormatting>
  <conditionalFormatting sqref="I645:I657">
    <cfRule type="expression" dxfId="9678" priority="9595" stopIfTrue="1">
      <formula>$B645=""</formula>
    </cfRule>
  </conditionalFormatting>
  <conditionalFormatting sqref="I645:I657">
    <cfRule type="expression" dxfId="9677" priority="9594" stopIfTrue="1">
      <formula>$B645=""</formula>
    </cfRule>
  </conditionalFormatting>
  <conditionalFormatting sqref="I645:I657">
    <cfRule type="expression" dxfId="9676" priority="9593" stopIfTrue="1">
      <formula>$B645=""</formula>
    </cfRule>
  </conditionalFormatting>
  <conditionalFormatting sqref="I645:I657">
    <cfRule type="expression" dxfId="9675" priority="9592" stopIfTrue="1">
      <formula>$B645=""</formula>
    </cfRule>
  </conditionalFormatting>
  <conditionalFormatting sqref="I645:I657">
    <cfRule type="expression" dxfId="9674" priority="9591" stopIfTrue="1">
      <formula>$B645=""</formula>
    </cfRule>
  </conditionalFormatting>
  <conditionalFormatting sqref="I645:I657">
    <cfRule type="expression" dxfId="9673" priority="9590" stopIfTrue="1">
      <formula>$B645=""</formula>
    </cfRule>
  </conditionalFormatting>
  <conditionalFormatting sqref="I645:I657">
    <cfRule type="expression" dxfId="9672" priority="9589" stopIfTrue="1">
      <formula>$B645=""</formula>
    </cfRule>
  </conditionalFormatting>
  <conditionalFormatting sqref="I645:I657">
    <cfRule type="expression" dxfId="9671" priority="9588" stopIfTrue="1">
      <formula>$B645=""</formula>
    </cfRule>
  </conditionalFormatting>
  <conditionalFormatting sqref="I645:I657">
    <cfRule type="expression" dxfId="9670" priority="9587" stopIfTrue="1">
      <formula>$B645=""</formula>
    </cfRule>
  </conditionalFormatting>
  <conditionalFormatting sqref="I645:I657">
    <cfRule type="expression" dxfId="9669" priority="9586" stopIfTrue="1">
      <formula>$B645=""</formula>
    </cfRule>
  </conditionalFormatting>
  <conditionalFormatting sqref="I645:I657">
    <cfRule type="expression" dxfId="9668" priority="9585" stopIfTrue="1">
      <formula>$B645=""</formula>
    </cfRule>
  </conditionalFormatting>
  <conditionalFormatting sqref="I645:I657">
    <cfRule type="expression" dxfId="9667" priority="9584" stopIfTrue="1">
      <formula>$B645=""</formula>
    </cfRule>
  </conditionalFormatting>
  <conditionalFormatting sqref="I645:I657">
    <cfRule type="expression" dxfId="9666" priority="9583" stopIfTrue="1">
      <formula>$B645=""</formula>
    </cfRule>
  </conditionalFormatting>
  <conditionalFormatting sqref="I645:I657">
    <cfRule type="expression" dxfId="9665" priority="9582" stopIfTrue="1">
      <formula>$B645=""</formula>
    </cfRule>
  </conditionalFormatting>
  <conditionalFormatting sqref="I645:I657">
    <cfRule type="expression" dxfId="9664" priority="9581" stopIfTrue="1">
      <formula>$B645=""</formula>
    </cfRule>
  </conditionalFormatting>
  <conditionalFormatting sqref="I645:I657">
    <cfRule type="expression" dxfId="9663" priority="9580" stopIfTrue="1">
      <formula>$B645=""</formula>
    </cfRule>
  </conditionalFormatting>
  <conditionalFormatting sqref="I645:I657">
    <cfRule type="expression" dxfId="9662" priority="9579" stopIfTrue="1">
      <formula>$B645=""</formula>
    </cfRule>
  </conditionalFormatting>
  <conditionalFormatting sqref="I645:I657">
    <cfRule type="expression" dxfId="9661" priority="9578" stopIfTrue="1">
      <formula>$B645=""</formula>
    </cfRule>
  </conditionalFormatting>
  <conditionalFormatting sqref="I645:I657">
    <cfRule type="expression" dxfId="9660" priority="9577" stopIfTrue="1">
      <formula>$B645=""</formula>
    </cfRule>
  </conditionalFormatting>
  <conditionalFormatting sqref="I645:I657">
    <cfRule type="expression" dxfId="9659" priority="9576" stopIfTrue="1">
      <formula>$B645=""</formula>
    </cfRule>
  </conditionalFormatting>
  <conditionalFormatting sqref="I645:I657">
    <cfRule type="expression" dxfId="9658" priority="9575" stopIfTrue="1">
      <formula>$B645=""</formula>
    </cfRule>
  </conditionalFormatting>
  <conditionalFormatting sqref="I645:I657">
    <cfRule type="expression" dxfId="9657" priority="9574" stopIfTrue="1">
      <formula>$B645=""</formula>
    </cfRule>
  </conditionalFormatting>
  <conditionalFormatting sqref="I645:I657">
    <cfRule type="expression" dxfId="9656" priority="9573" stopIfTrue="1">
      <formula>$B645=""</formula>
    </cfRule>
  </conditionalFormatting>
  <conditionalFormatting sqref="I645:I657">
    <cfRule type="expression" dxfId="9655" priority="9572" stopIfTrue="1">
      <formula>$B645=""</formula>
    </cfRule>
  </conditionalFormatting>
  <conditionalFormatting sqref="I645:I657">
    <cfRule type="expression" dxfId="9654" priority="9571" stopIfTrue="1">
      <formula>$B645=""</formula>
    </cfRule>
  </conditionalFormatting>
  <conditionalFormatting sqref="I645:I657">
    <cfRule type="expression" dxfId="9653" priority="9570" stopIfTrue="1">
      <formula>$B645=""</formula>
    </cfRule>
  </conditionalFormatting>
  <conditionalFormatting sqref="I645:I657">
    <cfRule type="expression" dxfId="9652" priority="9569" stopIfTrue="1">
      <formula>$B645=""</formula>
    </cfRule>
  </conditionalFormatting>
  <conditionalFormatting sqref="I645:I657">
    <cfRule type="expression" dxfId="9651" priority="9568" stopIfTrue="1">
      <formula>$B645=""</formula>
    </cfRule>
  </conditionalFormatting>
  <conditionalFormatting sqref="I645:I657">
    <cfRule type="expression" dxfId="9650" priority="9567" stopIfTrue="1">
      <formula>$B645=""</formula>
    </cfRule>
  </conditionalFormatting>
  <conditionalFormatting sqref="I645:I657">
    <cfRule type="expression" dxfId="9649" priority="9566" stopIfTrue="1">
      <formula>$B645=""</formula>
    </cfRule>
  </conditionalFormatting>
  <conditionalFormatting sqref="I645:I657">
    <cfRule type="expression" dxfId="9648" priority="9565" stopIfTrue="1">
      <formula>$B645=""</formula>
    </cfRule>
  </conditionalFormatting>
  <conditionalFormatting sqref="I645:I657">
    <cfRule type="expression" dxfId="9647" priority="9564" stopIfTrue="1">
      <formula>$B645=""</formula>
    </cfRule>
  </conditionalFormatting>
  <conditionalFormatting sqref="I645:I657">
    <cfRule type="expression" dxfId="9646" priority="9563" stopIfTrue="1">
      <formula>$B645=""</formula>
    </cfRule>
  </conditionalFormatting>
  <conditionalFormatting sqref="I645:I657">
    <cfRule type="expression" dxfId="9645" priority="9562" stopIfTrue="1">
      <formula>$B645=""</formula>
    </cfRule>
  </conditionalFormatting>
  <conditionalFormatting sqref="I645:I657">
    <cfRule type="expression" dxfId="9644" priority="9561" stopIfTrue="1">
      <formula>$B645=""</formula>
    </cfRule>
  </conditionalFormatting>
  <conditionalFormatting sqref="I645:I657">
    <cfRule type="expression" dxfId="9643" priority="9560" stopIfTrue="1">
      <formula>$B645=""</formula>
    </cfRule>
  </conditionalFormatting>
  <conditionalFormatting sqref="I645:I657">
    <cfRule type="expression" dxfId="9642" priority="9559" stopIfTrue="1">
      <formula>$B645=""</formula>
    </cfRule>
  </conditionalFormatting>
  <conditionalFormatting sqref="I645:I657">
    <cfRule type="expression" dxfId="9641" priority="9558" stopIfTrue="1">
      <formula>$B645=""</formula>
    </cfRule>
  </conditionalFormatting>
  <conditionalFormatting sqref="I645:I657">
    <cfRule type="expression" dxfId="9640" priority="9557" stopIfTrue="1">
      <formula>$B645=""</formula>
    </cfRule>
  </conditionalFormatting>
  <conditionalFormatting sqref="I645:I657">
    <cfRule type="expression" dxfId="9639" priority="9556" stopIfTrue="1">
      <formula>$B645=""</formula>
    </cfRule>
  </conditionalFormatting>
  <conditionalFormatting sqref="I645:I657">
    <cfRule type="expression" dxfId="9638" priority="9555" stopIfTrue="1">
      <formula>$B645=""</formula>
    </cfRule>
  </conditionalFormatting>
  <conditionalFormatting sqref="D645:H648">
    <cfRule type="expression" dxfId="9637" priority="9554" stopIfTrue="1">
      <formula>$B645=""</formula>
    </cfRule>
  </conditionalFormatting>
  <conditionalFormatting sqref="I645:I657">
    <cfRule type="expression" dxfId="9636" priority="9553" stopIfTrue="1">
      <formula>$B645=""</formula>
    </cfRule>
  </conditionalFormatting>
  <conditionalFormatting sqref="I645:I657">
    <cfRule type="expression" dxfId="9635" priority="9552" stopIfTrue="1">
      <formula>$B645=""</formula>
    </cfRule>
  </conditionalFormatting>
  <conditionalFormatting sqref="I645:I657">
    <cfRule type="expression" dxfId="9634" priority="9551" stopIfTrue="1">
      <formula>$B645=""</formula>
    </cfRule>
  </conditionalFormatting>
  <conditionalFormatting sqref="I645:I657">
    <cfRule type="expression" dxfId="9633" priority="9550" stopIfTrue="1">
      <formula>$B645=""</formula>
    </cfRule>
  </conditionalFormatting>
  <conditionalFormatting sqref="I645:I657">
    <cfRule type="expression" dxfId="9632" priority="9549" stopIfTrue="1">
      <formula>$B645=""</formula>
    </cfRule>
  </conditionalFormatting>
  <conditionalFormatting sqref="I645:I657">
    <cfRule type="expression" dxfId="9631" priority="9548" stopIfTrue="1">
      <formula>$B645=""</formula>
    </cfRule>
  </conditionalFormatting>
  <conditionalFormatting sqref="J645:M648">
    <cfRule type="expression" dxfId="9630" priority="9547" stopIfTrue="1">
      <formula>$B645=""</formula>
    </cfRule>
  </conditionalFormatting>
  <conditionalFormatting sqref="D645:M648 I649:I657">
    <cfRule type="expression" dxfId="9629" priority="9546" stopIfTrue="1">
      <formula>$B645=""</formula>
    </cfRule>
  </conditionalFormatting>
  <conditionalFormatting sqref="D645:M648 I649:I657">
    <cfRule type="expression" dxfId="9628" priority="9545" stopIfTrue="1">
      <formula>$B645=""</formula>
    </cfRule>
  </conditionalFormatting>
  <conditionalFormatting sqref="I645:I657">
    <cfRule type="expression" dxfId="9627" priority="9544" stopIfTrue="1">
      <formula>$B645=""</formula>
    </cfRule>
  </conditionalFormatting>
  <conditionalFormatting sqref="D645:H648">
    <cfRule type="expression" dxfId="9626" priority="9543" stopIfTrue="1">
      <formula>$B645=""</formula>
    </cfRule>
  </conditionalFormatting>
  <conditionalFormatting sqref="J645:M647">
    <cfRule type="expression" dxfId="9625" priority="9542" stopIfTrue="1">
      <formula>$B645=""</formula>
    </cfRule>
  </conditionalFormatting>
  <conditionalFormatting sqref="J648:M648">
    <cfRule type="expression" dxfId="9624" priority="9541" stopIfTrue="1">
      <formula>$B648=""</formula>
    </cfRule>
  </conditionalFormatting>
  <conditionalFormatting sqref="D645:H645">
    <cfRule type="expression" dxfId="9623" priority="9540" stopIfTrue="1">
      <formula>$B645=""</formula>
    </cfRule>
  </conditionalFormatting>
  <conditionalFormatting sqref="J645:M647">
    <cfRule type="expression" dxfId="9622" priority="9539" stopIfTrue="1">
      <formula>$B645=""</formula>
    </cfRule>
  </conditionalFormatting>
  <conditionalFormatting sqref="J648:M648">
    <cfRule type="expression" dxfId="9621" priority="9538" stopIfTrue="1">
      <formula>$B648=""</formula>
    </cfRule>
  </conditionalFormatting>
  <conditionalFormatting sqref="I645:I657">
    <cfRule type="expression" dxfId="9620" priority="9537" stopIfTrue="1">
      <formula>$B645=""</formula>
    </cfRule>
  </conditionalFormatting>
  <conditionalFormatting sqref="I645:I657">
    <cfRule type="expression" dxfId="9619" priority="9536" stopIfTrue="1">
      <formula>$B645=""</formula>
    </cfRule>
  </conditionalFormatting>
  <conditionalFormatting sqref="I645:I657">
    <cfRule type="expression" dxfId="9618" priority="9535" stopIfTrue="1">
      <formula>$B645=""</formula>
    </cfRule>
  </conditionalFormatting>
  <conditionalFormatting sqref="I645:I657">
    <cfRule type="expression" dxfId="9617" priority="9534" stopIfTrue="1">
      <formula>$B645=""</formula>
    </cfRule>
  </conditionalFormatting>
  <conditionalFormatting sqref="I645:I657">
    <cfRule type="expression" dxfId="9616" priority="9533" stopIfTrue="1">
      <formula>$B645=""</formula>
    </cfRule>
  </conditionalFormatting>
  <conditionalFormatting sqref="I645:I657">
    <cfRule type="expression" dxfId="9615" priority="9532" stopIfTrue="1">
      <formula>$B645=""</formula>
    </cfRule>
  </conditionalFormatting>
  <conditionalFormatting sqref="I645:I657">
    <cfRule type="expression" dxfId="9614" priority="9531" stopIfTrue="1">
      <formula>$B645=""</formula>
    </cfRule>
  </conditionalFormatting>
  <conditionalFormatting sqref="I645:I657">
    <cfRule type="expression" dxfId="9613" priority="9530" stopIfTrue="1">
      <formula>$B645=""</formula>
    </cfRule>
  </conditionalFormatting>
  <conditionalFormatting sqref="I645:I657">
    <cfRule type="expression" dxfId="9612" priority="9529" stopIfTrue="1">
      <formula>$B645=""</formula>
    </cfRule>
  </conditionalFormatting>
  <conditionalFormatting sqref="I645:I657">
    <cfRule type="expression" dxfId="9611" priority="9528" stopIfTrue="1">
      <formula>$B645=""</formula>
    </cfRule>
  </conditionalFormatting>
  <conditionalFormatting sqref="I645:I657">
    <cfRule type="expression" dxfId="9610" priority="9527" stopIfTrue="1">
      <formula>$B645=""</formula>
    </cfRule>
  </conditionalFormatting>
  <conditionalFormatting sqref="I645:I657">
    <cfRule type="expression" dxfId="9609" priority="9526" stopIfTrue="1">
      <formula>$B645=""</formula>
    </cfRule>
  </conditionalFormatting>
  <conditionalFormatting sqref="I645:I657">
    <cfRule type="expression" dxfId="9608" priority="9525" stopIfTrue="1">
      <formula>$B645=""</formula>
    </cfRule>
  </conditionalFormatting>
  <conditionalFormatting sqref="I645:I657">
    <cfRule type="expression" dxfId="9607" priority="9524" stopIfTrue="1">
      <formula>$B645=""</formula>
    </cfRule>
  </conditionalFormatting>
  <conditionalFormatting sqref="I645:I657">
    <cfRule type="expression" dxfId="9606" priority="9523" stopIfTrue="1">
      <formula>$B645=""</formula>
    </cfRule>
  </conditionalFormatting>
  <conditionalFormatting sqref="I645:I657">
    <cfRule type="expression" dxfId="9605" priority="9522" stopIfTrue="1">
      <formula>$B645=""</formula>
    </cfRule>
  </conditionalFormatting>
  <conditionalFormatting sqref="I645:I657">
    <cfRule type="expression" dxfId="9604" priority="9521" stopIfTrue="1">
      <formula>$B645=""</formula>
    </cfRule>
  </conditionalFormatting>
  <conditionalFormatting sqref="I645:I657">
    <cfRule type="expression" dxfId="9603" priority="9520" stopIfTrue="1">
      <formula>$B645=""</formula>
    </cfRule>
  </conditionalFormatting>
  <conditionalFormatting sqref="I645:I657">
    <cfRule type="expression" dxfId="9602" priority="9519" stopIfTrue="1">
      <formula>$B645=""</formula>
    </cfRule>
  </conditionalFormatting>
  <conditionalFormatting sqref="I645:I657">
    <cfRule type="expression" dxfId="9601" priority="9518" stopIfTrue="1">
      <formula>$B645=""</formula>
    </cfRule>
  </conditionalFormatting>
  <conditionalFormatting sqref="I645:I657">
    <cfRule type="expression" dxfId="9600" priority="9517" stopIfTrue="1">
      <formula>$B645=""</formula>
    </cfRule>
  </conditionalFormatting>
  <conditionalFormatting sqref="I645:I657">
    <cfRule type="expression" dxfId="9599" priority="9516" stopIfTrue="1">
      <formula>$B645=""</formula>
    </cfRule>
  </conditionalFormatting>
  <conditionalFormatting sqref="I645:I657">
    <cfRule type="expression" dxfId="9598" priority="9515" stopIfTrue="1">
      <formula>$B645=""</formula>
    </cfRule>
  </conditionalFormatting>
  <conditionalFormatting sqref="I645:I657">
    <cfRule type="expression" dxfId="9597" priority="9514" stopIfTrue="1">
      <formula>$B645=""</formula>
    </cfRule>
  </conditionalFormatting>
  <conditionalFormatting sqref="I645:I657">
    <cfRule type="expression" dxfId="9596" priority="9513" stopIfTrue="1">
      <formula>$B645=""</formula>
    </cfRule>
  </conditionalFormatting>
  <conditionalFormatting sqref="I645:I657">
    <cfRule type="expression" dxfId="9595" priority="9512" stopIfTrue="1">
      <formula>$B645=""</formula>
    </cfRule>
  </conditionalFormatting>
  <conditionalFormatting sqref="I645:I657">
    <cfRule type="expression" dxfId="9594" priority="9511" stopIfTrue="1">
      <formula>$B645=""</formula>
    </cfRule>
  </conditionalFormatting>
  <conditionalFormatting sqref="I645:I657">
    <cfRule type="expression" dxfId="9593" priority="9510" stopIfTrue="1">
      <formula>$B645=""</formula>
    </cfRule>
  </conditionalFormatting>
  <conditionalFormatting sqref="I645:I657">
    <cfRule type="expression" dxfId="9592" priority="9509" stopIfTrue="1">
      <formula>$B645=""</formula>
    </cfRule>
  </conditionalFormatting>
  <conditionalFormatting sqref="I645:I657">
    <cfRule type="expression" dxfId="9591" priority="9508" stopIfTrue="1">
      <formula>$B645=""</formula>
    </cfRule>
  </conditionalFormatting>
  <conditionalFormatting sqref="I645:I657">
    <cfRule type="expression" dxfId="9590" priority="9507" stopIfTrue="1">
      <formula>$B645=""</formula>
    </cfRule>
  </conditionalFormatting>
  <conditionalFormatting sqref="I645:I657">
    <cfRule type="expression" dxfId="9589" priority="9506" stopIfTrue="1">
      <formula>$B645=""</formula>
    </cfRule>
  </conditionalFormatting>
  <conditionalFormatting sqref="I645:I657">
    <cfRule type="expression" dxfId="9588" priority="9505" stopIfTrue="1">
      <formula>$B645=""</formula>
    </cfRule>
  </conditionalFormatting>
  <conditionalFormatting sqref="I645:I657">
    <cfRule type="expression" dxfId="9587" priority="9504" stopIfTrue="1">
      <formula>$B645=""</formula>
    </cfRule>
  </conditionalFormatting>
  <conditionalFormatting sqref="I645:I657">
    <cfRule type="expression" dxfId="9586" priority="9503" stopIfTrue="1">
      <formula>$B645=""</formula>
    </cfRule>
  </conditionalFormatting>
  <conditionalFormatting sqref="I645:I657">
    <cfRule type="expression" dxfId="9585" priority="9502" stopIfTrue="1">
      <formula>$B645=""</formula>
    </cfRule>
  </conditionalFormatting>
  <conditionalFormatting sqref="I645:I657">
    <cfRule type="expression" dxfId="9584" priority="9501" stopIfTrue="1">
      <formula>$B645=""</formula>
    </cfRule>
  </conditionalFormatting>
  <conditionalFormatting sqref="I645:I657">
    <cfRule type="expression" dxfId="9583" priority="9500" stopIfTrue="1">
      <formula>$B645=""</formula>
    </cfRule>
  </conditionalFormatting>
  <conditionalFormatting sqref="I645:I657">
    <cfRule type="expression" dxfId="9582" priority="9499" stopIfTrue="1">
      <formula>$B645=""</formula>
    </cfRule>
  </conditionalFormatting>
  <conditionalFormatting sqref="I645:I657">
    <cfRule type="expression" dxfId="9581" priority="9498" stopIfTrue="1">
      <formula>$B645=""</formula>
    </cfRule>
  </conditionalFormatting>
  <conditionalFormatting sqref="I645:I657">
    <cfRule type="expression" dxfId="9580" priority="9497" stopIfTrue="1">
      <formula>$B645=""</formula>
    </cfRule>
  </conditionalFormatting>
  <conditionalFormatting sqref="I645:I657">
    <cfRule type="expression" dxfId="9579" priority="9496" stopIfTrue="1">
      <formula>$B645=""</formula>
    </cfRule>
  </conditionalFormatting>
  <conditionalFormatting sqref="I645:I657">
    <cfRule type="expression" dxfId="9578" priority="9495" stopIfTrue="1">
      <formula>$B645=""</formula>
    </cfRule>
  </conditionalFormatting>
  <conditionalFormatting sqref="I645:I657">
    <cfRule type="expression" dxfId="9577" priority="9494" stopIfTrue="1">
      <formula>$B645=""</formula>
    </cfRule>
  </conditionalFormatting>
  <conditionalFormatting sqref="I645:I657">
    <cfRule type="expression" dxfId="9576" priority="9493" stopIfTrue="1">
      <formula>$B645=""</formula>
    </cfRule>
  </conditionalFormatting>
  <conditionalFormatting sqref="I645:I657">
    <cfRule type="expression" dxfId="9575" priority="9492" stopIfTrue="1">
      <formula>$B645=""</formula>
    </cfRule>
  </conditionalFormatting>
  <conditionalFormatting sqref="I645:I657">
    <cfRule type="expression" dxfId="9574" priority="9491" stopIfTrue="1">
      <formula>$B645=""</formula>
    </cfRule>
  </conditionalFormatting>
  <conditionalFormatting sqref="I645:I657">
    <cfRule type="expression" dxfId="9573" priority="9490" stopIfTrue="1">
      <formula>$B645=""</formula>
    </cfRule>
  </conditionalFormatting>
  <conditionalFormatting sqref="I645:I657">
    <cfRule type="expression" dxfId="9572" priority="9489" stopIfTrue="1">
      <formula>$B645=""</formula>
    </cfRule>
  </conditionalFormatting>
  <conditionalFormatting sqref="I645:I657">
    <cfRule type="expression" dxfId="9571" priority="9488" stopIfTrue="1">
      <formula>$B645=""</formula>
    </cfRule>
  </conditionalFormatting>
  <conditionalFormatting sqref="I645:I657">
    <cfRule type="expression" dxfId="9570" priority="9487" stopIfTrue="1">
      <formula>$B645=""</formula>
    </cfRule>
  </conditionalFormatting>
  <conditionalFormatting sqref="I645:I657">
    <cfRule type="expression" dxfId="9569" priority="9486" stopIfTrue="1">
      <formula>$B645=""</formula>
    </cfRule>
  </conditionalFormatting>
  <conditionalFormatting sqref="I645:I657">
    <cfRule type="expression" dxfId="9568" priority="9485" stopIfTrue="1">
      <formula>$B645=""</formula>
    </cfRule>
  </conditionalFormatting>
  <conditionalFormatting sqref="I645:I657">
    <cfRule type="expression" dxfId="9567" priority="9484" stopIfTrue="1">
      <formula>$B645=""</formula>
    </cfRule>
  </conditionalFormatting>
  <conditionalFormatting sqref="I645:I657">
    <cfRule type="expression" dxfId="9566" priority="9483" stopIfTrue="1">
      <formula>$B645=""</formula>
    </cfRule>
  </conditionalFormatting>
  <conditionalFormatting sqref="I645:I657">
    <cfRule type="expression" dxfId="9565" priority="9482" stopIfTrue="1">
      <formula>$B645=""</formula>
    </cfRule>
  </conditionalFormatting>
  <conditionalFormatting sqref="I645:I657">
    <cfRule type="expression" dxfId="9564" priority="9481" stopIfTrue="1">
      <formula>$B645=""</formula>
    </cfRule>
  </conditionalFormatting>
  <conditionalFormatting sqref="D645:H648">
    <cfRule type="expression" dxfId="9563" priority="9480" stopIfTrue="1">
      <formula>$B645=""</formula>
    </cfRule>
  </conditionalFormatting>
  <conditionalFormatting sqref="I645:I657">
    <cfRule type="expression" dxfId="9562" priority="9479" stopIfTrue="1">
      <formula>$B645=""</formula>
    </cfRule>
  </conditionalFormatting>
  <conditionalFormatting sqref="I645:I657">
    <cfRule type="expression" dxfId="9561" priority="9478" stopIfTrue="1">
      <formula>$B645=""</formula>
    </cfRule>
  </conditionalFormatting>
  <conditionalFormatting sqref="I645:I657">
    <cfRule type="expression" dxfId="9560" priority="9477" stopIfTrue="1">
      <formula>$B645=""</formula>
    </cfRule>
  </conditionalFormatting>
  <conditionalFormatting sqref="I645:I657">
    <cfRule type="expression" dxfId="9559" priority="9476" stopIfTrue="1">
      <formula>$B645=""</formula>
    </cfRule>
  </conditionalFormatting>
  <conditionalFormatting sqref="I645:I657">
    <cfRule type="expression" dxfId="9558" priority="9475" stopIfTrue="1">
      <formula>$B645=""</formula>
    </cfRule>
  </conditionalFormatting>
  <conditionalFormatting sqref="I645:I657">
    <cfRule type="expression" dxfId="9557" priority="9474" stopIfTrue="1">
      <formula>$B645=""</formula>
    </cfRule>
  </conditionalFormatting>
  <conditionalFormatting sqref="J645:M648">
    <cfRule type="expression" dxfId="9556" priority="9473" stopIfTrue="1">
      <formula>$B645=""</formula>
    </cfRule>
  </conditionalFormatting>
  <conditionalFormatting sqref="D645:M648 I649:I657">
    <cfRule type="expression" dxfId="9555" priority="9472" stopIfTrue="1">
      <formula>$B645=""</formula>
    </cfRule>
  </conditionalFormatting>
  <conditionalFormatting sqref="D645:M648 I649:I657">
    <cfRule type="expression" dxfId="9554" priority="9471" stopIfTrue="1">
      <formula>$B645=""</formula>
    </cfRule>
  </conditionalFormatting>
  <conditionalFormatting sqref="I645:I657">
    <cfRule type="expression" dxfId="9553" priority="9470" stopIfTrue="1">
      <formula>$B645=""</formula>
    </cfRule>
  </conditionalFormatting>
  <conditionalFormatting sqref="D645:H648">
    <cfRule type="expression" dxfId="9552" priority="9469" stopIfTrue="1">
      <formula>$B645=""</formula>
    </cfRule>
  </conditionalFormatting>
  <conditionalFormatting sqref="J645:M647">
    <cfRule type="expression" dxfId="9551" priority="9468" stopIfTrue="1">
      <formula>$B645=""</formula>
    </cfRule>
  </conditionalFormatting>
  <conditionalFormatting sqref="J648:M648">
    <cfRule type="expression" dxfId="9550" priority="9467" stopIfTrue="1">
      <formula>$B648=""</formula>
    </cfRule>
  </conditionalFormatting>
  <conditionalFormatting sqref="D645:H645">
    <cfRule type="expression" dxfId="9549" priority="9466" stopIfTrue="1">
      <formula>$B645=""</formula>
    </cfRule>
  </conditionalFormatting>
  <conditionalFormatting sqref="J645:M647">
    <cfRule type="expression" dxfId="9548" priority="9465" stopIfTrue="1">
      <formula>$B645=""</formula>
    </cfRule>
  </conditionalFormatting>
  <conditionalFormatting sqref="J648:M648">
    <cfRule type="expression" dxfId="9547" priority="9464" stopIfTrue="1">
      <formula>$B648=""</formula>
    </cfRule>
  </conditionalFormatting>
  <conditionalFormatting sqref="I645:I657">
    <cfRule type="expression" dxfId="9546" priority="9463" stopIfTrue="1">
      <formula>$B645=""</formula>
    </cfRule>
  </conditionalFormatting>
  <conditionalFormatting sqref="I645:I657">
    <cfRule type="expression" dxfId="9545" priority="9462" stopIfTrue="1">
      <formula>$B645=""</formula>
    </cfRule>
  </conditionalFormatting>
  <conditionalFormatting sqref="I645:I657">
    <cfRule type="expression" dxfId="9544" priority="9461" stopIfTrue="1">
      <formula>$B645=""</formula>
    </cfRule>
  </conditionalFormatting>
  <conditionalFormatting sqref="I645:I657">
    <cfRule type="expression" dxfId="9543" priority="9460" stopIfTrue="1">
      <formula>$B645=""</formula>
    </cfRule>
  </conditionalFormatting>
  <conditionalFormatting sqref="I645:I657">
    <cfRule type="expression" dxfId="9542" priority="9459" stopIfTrue="1">
      <formula>$B645=""</formula>
    </cfRule>
  </conditionalFormatting>
  <conditionalFormatting sqref="I645:I657">
    <cfRule type="expression" dxfId="9541" priority="9458" stopIfTrue="1">
      <formula>$B645=""</formula>
    </cfRule>
  </conditionalFormatting>
  <conditionalFormatting sqref="I645:I657">
    <cfRule type="expression" dxfId="9540" priority="9457" stopIfTrue="1">
      <formula>$B645=""</formula>
    </cfRule>
  </conditionalFormatting>
  <conditionalFormatting sqref="I645:I657">
    <cfRule type="expression" dxfId="9539" priority="9456" stopIfTrue="1">
      <formula>$B645=""</formula>
    </cfRule>
  </conditionalFormatting>
  <conditionalFormatting sqref="I645:I657">
    <cfRule type="expression" dxfId="9538" priority="9455" stopIfTrue="1">
      <formula>$B645=""</formula>
    </cfRule>
  </conditionalFormatting>
  <conditionalFormatting sqref="I645:I657">
    <cfRule type="expression" dxfId="9537" priority="9454" stopIfTrue="1">
      <formula>$B645=""</formula>
    </cfRule>
  </conditionalFormatting>
  <conditionalFormatting sqref="I645:I657">
    <cfRule type="expression" dxfId="9536" priority="9453" stopIfTrue="1">
      <formula>$B645=""</formula>
    </cfRule>
  </conditionalFormatting>
  <conditionalFormatting sqref="I645:I657">
    <cfRule type="expression" dxfId="9535" priority="9452" stopIfTrue="1">
      <formula>$B645=""</formula>
    </cfRule>
  </conditionalFormatting>
  <conditionalFormatting sqref="I645:I657">
    <cfRule type="expression" dxfId="9534" priority="9451" stopIfTrue="1">
      <formula>$B645=""</formula>
    </cfRule>
  </conditionalFormatting>
  <conditionalFormatting sqref="I645:I657">
    <cfRule type="expression" dxfId="9533" priority="9450" stopIfTrue="1">
      <formula>$B645=""</formula>
    </cfRule>
  </conditionalFormatting>
  <conditionalFormatting sqref="I645:I657">
    <cfRule type="expression" dxfId="9532" priority="9449" stopIfTrue="1">
      <formula>$B645=""</formula>
    </cfRule>
  </conditionalFormatting>
  <conditionalFormatting sqref="I645:I657">
    <cfRule type="expression" dxfId="9531" priority="9448" stopIfTrue="1">
      <formula>$B645=""</formula>
    </cfRule>
  </conditionalFormatting>
  <conditionalFormatting sqref="D648:H648">
    <cfRule type="expression" dxfId="9530" priority="9447" stopIfTrue="1">
      <formula>$B648=""</formula>
    </cfRule>
  </conditionalFormatting>
  <conditionalFormatting sqref="I648">
    <cfRule type="expression" dxfId="9529" priority="9446" stopIfTrue="1">
      <formula>$B648=""</formula>
    </cfRule>
  </conditionalFormatting>
  <conditionalFormatting sqref="I648">
    <cfRule type="expression" dxfId="9528" priority="9445" stopIfTrue="1">
      <formula>$B648=""</formula>
    </cfRule>
  </conditionalFormatting>
  <conditionalFormatting sqref="I648">
    <cfRule type="expression" dxfId="9527" priority="9444" stopIfTrue="1">
      <formula>$B648=""</formula>
    </cfRule>
  </conditionalFormatting>
  <conditionalFormatting sqref="J648:M648">
    <cfRule type="expression" dxfId="9526" priority="9443" stopIfTrue="1">
      <formula>$B648=""</formula>
    </cfRule>
  </conditionalFormatting>
  <conditionalFormatting sqref="D648:M648">
    <cfRule type="expression" dxfId="9525" priority="9442" stopIfTrue="1">
      <formula>$B648=""</formula>
    </cfRule>
  </conditionalFormatting>
  <conditionalFormatting sqref="D648:M648">
    <cfRule type="expression" dxfId="9524" priority="9441" stopIfTrue="1">
      <formula>$B648=""</formula>
    </cfRule>
  </conditionalFormatting>
  <conditionalFormatting sqref="I648">
    <cfRule type="expression" dxfId="9523" priority="9440" stopIfTrue="1">
      <formula>$B648=""</formula>
    </cfRule>
  </conditionalFormatting>
  <conditionalFormatting sqref="D648:H648">
    <cfRule type="expression" dxfId="9522" priority="9439" stopIfTrue="1">
      <formula>$B648=""</formula>
    </cfRule>
  </conditionalFormatting>
  <conditionalFormatting sqref="J648:M648">
    <cfRule type="expression" dxfId="9521" priority="9438" stopIfTrue="1">
      <formula>$B648=""</formula>
    </cfRule>
  </conditionalFormatting>
  <conditionalFormatting sqref="J648:M648">
    <cfRule type="expression" dxfId="9520" priority="9437" stopIfTrue="1">
      <formula>$B648=""</formula>
    </cfRule>
  </conditionalFormatting>
  <conditionalFormatting sqref="I648">
    <cfRule type="expression" dxfId="9519" priority="9436" stopIfTrue="1">
      <formula>$B648=""</formula>
    </cfRule>
  </conditionalFormatting>
  <conditionalFormatting sqref="I648">
    <cfRule type="expression" dxfId="9518" priority="9435" stopIfTrue="1">
      <formula>$B648=""</formula>
    </cfRule>
  </conditionalFormatting>
  <conditionalFormatting sqref="I648">
    <cfRule type="expression" dxfId="9517" priority="9434" stopIfTrue="1">
      <formula>$B648=""</formula>
    </cfRule>
  </conditionalFormatting>
  <conditionalFormatting sqref="I648">
    <cfRule type="expression" dxfId="9516" priority="9433" stopIfTrue="1">
      <formula>$B648=""</formula>
    </cfRule>
  </conditionalFormatting>
  <conditionalFormatting sqref="I648">
    <cfRule type="expression" dxfId="9515" priority="9432" stopIfTrue="1">
      <formula>$B648=""</formula>
    </cfRule>
  </conditionalFormatting>
  <conditionalFormatting sqref="I648">
    <cfRule type="expression" dxfId="9514" priority="9431" stopIfTrue="1">
      <formula>$B648=""</formula>
    </cfRule>
  </conditionalFormatting>
  <conditionalFormatting sqref="I648">
    <cfRule type="expression" dxfId="9513" priority="9430" stopIfTrue="1">
      <formula>$B648=""</formula>
    </cfRule>
  </conditionalFormatting>
  <conditionalFormatting sqref="I648">
    <cfRule type="expression" dxfId="9512" priority="9429" stopIfTrue="1">
      <formula>$B648=""</formula>
    </cfRule>
  </conditionalFormatting>
  <conditionalFormatting sqref="I648">
    <cfRule type="expression" dxfId="9511" priority="9428" stopIfTrue="1">
      <formula>$B648=""</formula>
    </cfRule>
  </conditionalFormatting>
  <conditionalFormatting sqref="I648">
    <cfRule type="expression" dxfId="9510" priority="9427" stopIfTrue="1">
      <formula>$B648=""</formula>
    </cfRule>
  </conditionalFormatting>
  <conditionalFormatting sqref="I648">
    <cfRule type="expression" dxfId="9509" priority="9426" stopIfTrue="1">
      <formula>$B648=""</formula>
    </cfRule>
  </conditionalFormatting>
  <conditionalFormatting sqref="I648">
    <cfRule type="expression" dxfId="9508" priority="9425" stopIfTrue="1">
      <formula>$B648=""</formula>
    </cfRule>
  </conditionalFormatting>
  <conditionalFormatting sqref="I648">
    <cfRule type="expression" dxfId="9507" priority="9424" stopIfTrue="1">
      <formula>$B648=""</formula>
    </cfRule>
  </conditionalFormatting>
  <conditionalFormatting sqref="I648">
    <cfRule type="expression" dxfId="9506" priority="9423" stopIfTrue="1">
      <formula>$B648=""</formula>
    </cfRule>
  </conditionalFormatting>
  <conditionalFormatting sqref="I648">
    <cfRule type="expression" dxfId="9505" priority="9422" stopIfTrue="1">
      <formula>$B648=""</formula>
    </cfRule>
  </conditionalFormatting>
  <conditionalFormatting sqref="I648">
    <cfRule type="expression" dxfId="9504" priority="9421" stopIfTrue="1">
      <formula>$B648=""</formula>
    </cfRule>
  </conditionalFormatting>
  <conditionalFormatting sqref="D648:H652">
    <cfRule type="expression" dxfId="9503" priority="9420" stopIfTrue="1">
      <formula>$B648=""</formula>
    </cfRule>
  </conditionalFormatting>
  <conditionalFormatting sqref="I648">
    <cfRule type="expression" dxfId="9502" priority="9419" stopIfTrue="1">
      <formula>$B648=""</formula>
    </cfRule>
  </conditionalFormatting>
  <conditionalFormatting sqref="I648">
    <cfRule type="expression" dxfId="9501" priority="9418" stopIfTrue="1">
      <formula>$B648=""</formula>
    </cfRule>
  </conditionalFormatting>
  <conditionalFormatting sqref="I648">
    <cfRule type="expression" dxfId="9500" priority="9417" stopIfTrue="1">
      <formula>$B648=""</formula>
    </cfRule>
  </conditionalFormatting>
  <conditionalFormatting sqref="J648:M652">
    <cfRule type="expression" dxfId="9499" priority="9416" stopIfTrue="1">
      <formula>$B648=""</formula>
    </cfRule>
  </conditionalFormatting>
  <conditionalFormatting sqref="D648:M652">
    <cfRule type="expression" dxfId="9498" priority="9415" stopIfTrue="1">
      <formula>$B648=""</formula>
    </cfRule>
  </conditionalFormatting>
  <conditionalFormatting sqref="D648:M652">
    <cfRule type="expression" dxfId="9497" priority="9414" stopIfTrue="1">
      <formula>$B648=""</formula>
    </cfRule>
  </conditionalFormatting>
  <conditionalFormatting sqref="I648:I652">
    <cfRule type="expression" dxfId="9496" priority="9413" stopIfTrue="1">
      <formula>$B648=""</formula>
    </cfRule>
  </conditionalFormatting>
  <conditionalFormatting sqref="D648:H652">
    <cfRule type="expression" dxfId="9495" priority="9412" stopIfTrue="1">
      <formula>$B648=""</formula>
    </cfRule>
  </conditionalFormatting>
  <conditionalFormatting sqref="J648:M649">
    <cfRule type="expression" dxfId="9494" priority="9411" stopIfTrue="1">
      <formula>$B648=""</formula>
    </cfRule>
  </conditionalFormatting>
  <conditionalFormatting sqref="J650:M651">
    <cfRule type="expression" dxfId="9493" priority="9410" stopIfTrue="1">
      <formula>$B650=""</formula>
    </cfRule>
  </conditionalFormatting>
  <conditionalFormatting sqref="J648:M649">
    <cfRule type="expression" dxfId="9492" priority="9409" stopIfTrue="1">
      <formula>$B648=""</formula>
    </cfRule>
  </conditionalFormatting>
  <conditionalFormatting sqref="J650:M650">
    <cfRule type="expression" dxfId="9491" priority="9408" stopIfTrue="1">
      <formula>$B650=""</formula>
    </cfRule>
  </conditionalFormatting>
  <conditionalFormatting sqref="I651">
    <cfRule type="expression" dxfId="9490" priority="9407" stopIfTrue="1">
      <formula>$B651=""</formula>
    </cfRule>
  </conditionalFormatting>
  <conditionalFormatting sqref="I651">
    <cfRule type="expression" dxfId="9489" priority="9406" stopIfTrue="1">
      <formula>$B651=""</formula>
    </cfRule>
  </conditionalFormatting>
  <conditionalFormatting sqref="I651">
    <cfRule type="expression" dxfId="9488" priority="9405" stopIfTrue="1">
      <formula>$B651=""</formula>
    </cfRule>
  </conditionalFormatting>
  <conditionalFormatting sqref="D651:H651">
    <cfRule type="expression" dxfId="9487" priority="9404" stopIfTrue="1">
      <formula>$B651=""</formula>
    </cfRule>
  </conditionalFormatting>
  <conditionalFormatting sqref="J651:M651">
    <cfRule type="expression" dxfId="9486" priority="9403" stopIfTrue="1">
      <formula>$B651=""</formula>
    </cfRule>
  </conditionalFormatting>
  <conditionalFormatting sqref="I651">
    <cfRule type="expression" dxfId="9485" priority="9402" stopIfTrue="1">
      <formula>$B651=""</formula>
    </cfRule>
  </conditionalFormatting>
  <conditionalFormatting sqref="I651">
    <cfRule type="expression" dxfId="9484" priority="9401" stopIfTrue="1">
      <formula>$B651=""</formula>
    </cfRule>
  </conditionalFormatting>
  <conditionalFormatting sqref="I648">
    <cfRule type="expression" dxfId="9483" priority="9400" stopIfTrue="1">
      <formula>$B648=""</formula>
    </cfRule>
  </conditionalFormatting>
  <conditionalFormatting sqref="I648">
    <cfRule type="expression" dxfId="9482" priority="9399" stopIfTrue="1">
      <formula>$B648=""</formula>
    </cfRule>
  </conditionalFormatting>
  <conditionalFormatting sqref="I648">
    <cfRule type="expression" dxfId="9481" priority="9398" stopIfTrue="1">
      <formula>$B648=""</formula>
    </cfRule>
  </conditionalFormatting>
  <conditionalFormatting sqref="I648">
    <cfRule type="expression" dxfId="9480" priority="9397" stopIfTrue="1">
      <formula>$B648=""</formula>
    </cfRule>
  </conditionalFormatting>
  <conditionalFormatting sqref="I648">
    <cfRule type="expression" dxfId="9479" priority="9396" stopIfTrue="1">
      <formula>$B648=""</formula>
    </cfRule>
  </conditionalFormatting>
  <conditionalFormatting sqref="I648">
    <cfRule type="expression" dxfId="9478" priority="9395" stopIfTrue="1">
      <formula>$B648=""</formula>
    </cfRule>
  </conditionalFormatting>
  <conditionalFormatting sqref="I648">
    <cfRule type="expression" dxfId="9477" priority="9394" stopIfTrue="1">
      <formula>$B648=""</formula>
    </cfRule>
  </conditionalFormatting>
  <conditionalFormatting sqref="I648">
    <cfRule type="expression" dxfId="9476" priority="9393" stopIfTrue="1">
      <formula>$B648=""</formula>
    </cfRule>
  </conditionalFormatting>
  <conditionalFormatting sqref="I648">
    <cfRule type="expression" dxfId="9475" priority="9392" stopIfTrue="1">
      <formula>$B648=""</formula>
    </cfRule>
  </conditionalFormatting>
  <conditionalFormatting sqref="I648">
    <cfRule type="expression" dxfId="9474" priority="9391" stopIfTrue="1">
      <formula>$B648=""</formula>
    </cfRule>
  </conditionalFormatting>
  <conditionalFormatting sqref="I648">
    <cfRule type="expression" dxfId="9473" priority="9390" stopIfTrue="1">
      <formula>$B648=""</formula>
    </cfRule>
  </conditionalFormatting>
  <conditionalFormatting sqref="I648">
    <cfRule type="expression" dxfId="9472" priority="9389" stopIfTrue="1">
      <formula>$B648=""</formula>
    </cfRule>
  </conditionalFormatting>
  <conditionalFormatting sqref="I648">
    <cfRule type="expression" dxfId="9471" priority="9388" stopIfTrue="1">
      <formula>$B648=""</formula>
    </cfRule>
  </conditionalFormatting>
  <conditionalFormatting sqref="I648">
    <cfRule type="expression" dxfId="9470" priority="9387" stopIfTrue="1">
      <formula>$B648=""</formula>
    </cfRule>
  </conditionalFormatting>
  <conditionalFormatting sqref="I648">
    <cfRule type="expression" dxfId="9469" priority="9386" stopIfTrue="1">
      <formula>$B648=""</formula>
    </cfRule>
  </conditionalFormatting>
  <conditionalFormatting sqref="I648">
    <cfRule type="expression" dxfId="9468" priority="9385" stopIfTrue="1">
      <formula>$B648=""</formula>
    </cfRule>
  </conditionalFormatting>
  <conditionalFormatting sqref="J651:M651">
    <cfRule type="expression" dxfId="9467" priority="9384" stopIfTrue="1">
      <formula>$B651=""</formula>
    </cfRule>
  </conditionalFormatting>
  <conditionalFormatting sqref="J652:M652">
    <cfRule type="expression" dxfId="9466" priority="9383" stopIfTrue="1">
      <formula>$B652=""</formula>
    </cfRule>
  </conditionalFormatting>
  <conditionalFormatting sqref="J651:M651">
    <cfRule type="expression" dxfId="9465" priority="9382" stopIfTrue="1">
      <formula>$B651=""</formula>
    </cfRule>
  </conditionalFormatting>
  <conditionalFormatting sqref="J652:M652">
    <cfRule type="expression" dxfId="9464" priority="9381" stopIfTrue="1">
      <formula>$B652=""</formula>
    </cfRule>
  </conditionalFormatting>
  <conditionalFormatting sqref="I652:I657">
    <cfRule type="expression" dxfId="9463" priority="9380" stopIfTrue="1">
      <formula>$B652=""</formula>
    </cfRule>
  </conditionalFormatting>
  <conditionalFormatting sqref="I652:I657">
    <cfRule type="expression" dxfId="9462" priority="9379" stopIfTrue="1">
      <formula>$B652=""</formula>
    </cfRule>
  </conditionalFormatting>
  <conditionalFormatting sqref="I652:I657">
    <cfRule type="expression" dxfId="9461" priority="9378" stopIfTrue="1">
      <formula>$B652=""</formula>
    </cfRule>
  </conditionalFormatting>
  <conditionalFormatting sqref="I652:I657">
    <cfRule type="expression" dxfId="9460" priority="9377" stopIfTrue="1">
      <formula>$B652=""</formula>
    </cfRule>
  </conditionalFormatting>
  <conditionalFormatting sqref="I652:I657">
    <cfRule type="expression" dxfId="9459" priority="9376" stopIfTrue="1">
      <formula>$B652=""</formula>
    </cfRule>
  </conditionalFormatting>
  <conditionalFormatting sqref="I652:I657">
    <cfRule type="expression" dxfId="9458" priority="9375" stopIfTrue="1">
      <formula>$B652=""</formula>
    </cfRule>
  </conditionalFormatting>
  <conditionalFormatting sqref="I652:I657">
    <cfRule type="expression" dxfId="9457" priority="9374" stopIfTrue="1">
      <formula>$B652=""</formula>
    </cfRule>
  </conditionalFormatting>
  <conditionalFormatting sqref="I652:I657">
    <cfRule type="expression" dxfId="9456" priority="9373" stopIfTrue="1">
      <formula>$B652=""</formula>
    </cfRule>
  </conditionalFormatting>
  <conditionalFormatting sqref="I652:I657">
    <cfRule type="expression" dxfId="9455" priority="9372" stopIfTrue="1">
      <formula>$B652=""</formula>
    </cfRule>
  </conditionalFormatting>
  <conditionalFormatting sqref="I652:I657">
    <cfRule type="expression" dxfId="9454" priority="9371" stopIfTrue="1">
      <formula>$B652=""</formula>
    </cfRule>
  </conditionalFormatting>
  <conditionalFormatting sqref="I652:I657">
    <cfRule type="expression" dxfId="9453" priority="9370" stopIfTrue="1">
      <formula>$B652=""</formula>
    </cfRule>
  </conditionalFormatting>
  <conditionalFormatting sqref="I652:I657">
    <cfRule type="expression" dxfId="9452" priority="9369" stopIfTrue="1">
      <formula>$B652=""</formula>
    </cfRule>
  </conditionalFormatting>
  <conditionalFormatting sqref="I652:I657">
    <cfRule type="expression" dxfId="9451" priority="9368" stopIfTrue="1">
      <formula>$B652=""</formula>
    </cfRule>
  </conditionalFormatting>
  <conditionalFormatting sqref="I652:I657">
    <cfRule type="expression" dxfId="9450" priority="9367" stopIfTrue="1">
      <formula>$B652=""</formula>
    </cfRule>
  </conditionalFormatting>
  <conditionalFormatting sqref="I652:I657">
    <cfRule type="expression" dxfId="9449" priority="9366" stopIfTrue="1">
      <formula>$B652=""</formula>
    </cfRule>
  </conditionalFormatting>
  <conditionalFormatting sqref="I652:I657">
    <cfRule type="expression" dxfId="9448" priority="9365" stopIfTrue="1">
      <formula>$B652=""</formula>
    </cfRule>
  </conditionalFormatting>
  <conditionalFormatting sqref="I652:I657">
    <cfRule type="expression" dxfId="9447" priority="9364" stopIfTrue="1">
      <formula>$B652=""</formula>
    </cfRule>
  </conditionalFormatting>
  <conditionalFormatting sqref="I652:I657">
    <cfRule type="expression" dxfId="9446" priority="9363" stopIfTrue="1">
      <formula>$B652=""</formula>
    </cfRule>
  </conditionalFormatting>
  <conditionalFormatting sqref="I652:I657">
    <cfRule type="expression" dxfId="9445" priority="9362" stopIfTrue="1">
      <formula>$B652=""</formula>
    </cfRule>
  </conditionalFormatting>
  <conditionalFormatting sqref="D654:H666">
    <cfRule type="expression" dxfId="9444" priority="9361" stopIfTrue="1">
      <formula>$B654=""</formula>
    </cfRule>
  </conditionalFormatting>
  <conditionalFormatting sqref="I652:I666">
    <cfRule type="expression" dxfId="9443" priority="9360" stopIfTrue="1">
      <formula>$B652=""</formula>
    </cfRule>
  </conditionalFormatting>
  <conditionalFormatting sqref="I652:I666">
    <cfRule type="expression" dxfId="9442" priority="9359" stopIfTrue="1">
      <formula>$B652=""</formula>
    </cfRule>
  </conditionalFormatting>
  <conditionalFormatting sqref="I652:I666">
    <cfRule type="expression" dxfId="9441" priority="9358" stopIfTrue="1">
      <formula>$B652=""</formula>
    </cfRule>
  </conditionalFormatting>
  <conditionalFormatting sqref="J652:M658">
    <cfRule type="expression" dxfId="9440" priority="9357" stopIfTrue="1">
      <formula>$B652=""</formula>
    </cfRule>
  </conditionalFormatting>
  <conditionalFormatting sqref="D652:M658 I659:I666">
    <cfRule type="expression" dxfId="9439" priority="9356" stopIfTrue="1">
      <formula>$B652=""</formula>
    </cfRule>
  </conditionalFormatting>
  <conditionalFormatting sqref="D652:M658 I659:I666">
    <cfRule type="expression" dxfId="9438" priority="9355" stopIfTrue="1">
      <formula>$B652=""</formula>
    </cfRule>
  </conditionalFormatting>
  <conditionalFormatting sqref="I652:I666">
    <cfRule type="expression" dxfId="9437" priority="9354" stopIfTrue="1">
      <formula>$B652=""</formula>
    </cfRule>
  </conditionalFormatting>
  <conditionalFormatting sqref="D652:H652">
    <cfRule type="expression" dxfId="9436" priority="9353" stopIfTrue="1">
      <formula>$B652=""</formula>
    </cfRule>
  </conditionalFormatting>
  <conditionalFormatting sqref="D653:H657">
    <cfRule type="expression" dxfId="9435" priority="9352" stopIfTrue="1">
      <formula>$B653=""</formula>
    </cfRule>
  </conditionalFormatting>
  <conditionalFormatting sqref="J652:M655">
    <cfRule type="expression" dxfId="9434" priority="9351" stopIfTrue="1">
      <formula>$B652=""</formula>
    </cfRule>
  </conditionalFormatting>
  <conditionalFormatting sqref="J656:M657">
    <cfRule type="expression" dxfId="9433" priority="9350" stopIfTrue="1">
      <formula>$B656=""</formula>
    </cfRule>
  </conditionalFormatting>
  <conditionalFormatting sqref="D658:H658">
    <cfRule type="expression" dxfId="9432" priority="9349" stopIfTrue="1">
      <formula>$B658=""</formula>
    </cfRule>
  </conditionalFormatting>
  <conditionalFormatting sqref="J658:M658">
    <cfRule type="expression" dxfId="9431" priority="9348" stopIfTrue="1">
      <formula>$B658=""</formula>
    </cfRule>
  </conditionalFormatting>
  <conditionalFormatting sqref="D652:H653">
    <cfRule type="expression" dxfId="9430" priority="9347" stopIfTrue="1">
      <formula>$B652=""</formula>
    </cfRule>
  </conditionalFormatting>
  <conditionalFormatting sqref="J652:M655">
    <cfRule type="expression" dxfId="9429" priority="9346" stopIfTrue="1">
      <formula>$B652=""</formula>
    </cfRule>
  </conditionalFormatting>
  <conditionalFormatting sqref="J656:M656">
    <cfRule type="expression" dxfId="9428" priority="9345" stopIfTrue="1">
      <formula>$B656=""</formula>
    </cfRule>
  </conditionalFormatting>
  <conditionalFormatting sqref="I657">
    <cfRule type="expression" dxfId="9427" priority="9344" stopIfTrue="1">
      <formula>$B657=""</formula>
    </cfRule>
  </conditionalFormatting>
  <conditionalFormatting sqref="I657">
    <cfRule type="expression" dxfId="9426" priority="9343" stopIfTrue="1">
      <formula>$B657=""</formula>
    </cfRule>
  </conditionalFormatting>
  <conditionalFormatting sqref="I657">
    <cfRule type="expression" dxfId="9425" priority="9342" stopIfTrue="1">
      <formula>$B657=""</formula>
    </cfRule>
  </conditionalFormatting>
  <conditionalFormatting sqref="D657:H658">
    <cfRule type="expression" dxfId="9424" priority="9341" stopIfTrue="1">
      <formula>$B657=""</formula>
    </cfRule>
  </conditionalFormatting>
  <conditionalFormatting sqref="J657:M658">
    <cfRule type="expression" dxfId="9423" priority="9340" stopIfTrue="1">
      <formula>$B657=""</formula>
    </cfRule>
  </conditionalFormatting>
  <conditionalFormatting sqref="I657">
    <cfRule type="expression" dxfId="9422" priority="9339" stopIfTrue="1">
      <formula>$B657=""</formula>
    </cfRule>
  </conditionalFormatting>
  <conditionalFormatting sqref="I657">
    <cfRule type="expression" dxfId="9421" priority="9338" stopIfTrue="1">
      <formula>$B657=""</formula>
    </cfRule>
  </conditionalFormatting>
  <conditionalFormatting sqref="J658:M666">
    <cfRule type="expression" dxfId="9420" priority="9337" stopIfTrue="1">
      <formula>$B658=""</formula>
    </cfRule>
  </conditionalFormatting>
  <conditionalFormatting sqref="D658:M666">
    <cfRule type="expression" dxfId="9419" priority="9336" stopIfTrue="1">
      <formula>$B658=""</formula>
    </cfRule>
  </conditionalFormatting>
  <conditionalFormatting sqref="D658:M666">
    <cfRule type="expression" dxfId="9418" priority="9335" stopIfTrue="1">
      <formula>$B658=""</formula>
    </cfRule>
  </conditionalFormatting>
  <conditionalFormatting sqref="I658:I666">
    <cfRule type="expression" dxfId="9417" priority="9334" stopIfTrue="1">
      <formula>$B658=""</formula>
    </cfRule>
  </conditionalFormatting>
  <conditionalFormatting sqref="D658:H659">
    <cfRule type="expression" dxfId="9416" priority="9333" stopIfTrue="1">
      <formula>$B658=""</formula>
    </cfRule>
  </conditionalFormatting>
  <conditionalFormatting sqref="D660:H666">
    <cfRule type="expression" dxfId="9415" priority="9332" stopIfTrue="1">
      <formula>$B660=""</formula>
    </cfRule>
  </conditionalFormatting>
  <conditionalFormatting sqref="J658:M662">
    <cfRule type="expression" dxfId="9414" priority="9331" stopIfTrue="1">
      <formula>$B658=""</formula>
    </cfRule>
  </conditionalFormatting>
  <conditionalFormatting sqref="J663:M664">
    <cfRule type="expression" dxfId="9413" priority="9330" stopIfTrue="1">
      <formula>$B663=""</formula>
    </cfRule>
  </conditionalFormatting>
  <conditionalFormatting sqref="D659:H660">
    <cfRule type="expression" dxfId="9412" priority="9329" stopIfTrue="1">
      <formula>$B659=""</formula>
    </cfRule>
  </conditionalFormatting>
  <conditionalFormatting sqref="J659:M662">
    <cfRule type="expression" dxfId="9411" priority="9328" stopIfTrue="1">
      <formula>$B659=""</formula>
    </cfRule>
  </conditionalFormatting>
  <conditionalFormatting sqref="J663:M663">
    <cfRule type="expression" dxfId="9410" priority="9327" stopIfTrue="1">
      <formula>$B663=""</formula>
    </cfRule>
  </conditionalFormatting>
  <conditionalFormatting sqref="I664">
    <cfRule type="expression" dxfId="9409" priority="9326" stopIfTrue="1">
      <formula>$B664=""</formula>
    </cfRule>
  </conditionalFormatting>
  <conditionalFormatting sqref="I664">
    <cfRule type="expression" dxfId="9408" priority="9325" stopIfTrue="1">
      <formula>$B664=""</formula>
    </cfRule>
  </conditionalFormatting>
  <conditionalFormatting sqref="I664">
    <cfRule type="expression" dxfId="9407" priority="9324" stopIfTrue="1">
      <formula>$B664=""</formula>
    </cfRule>
  </conditionalFormatting>
  <conditionalFormatting sqref="D664:H664">
    <cfRule type="expression" dxfId="9406" priority="9323" stopIfTrue="1">
      <formula>$B664=""</formula>
    </cfRule>
  </conditionalFormatting>
  <conditionalFormatting sqref="J664:M664">
    <cfRule type="expression" dxfId="9405" priority="9322" stopIfTrue="1">
      <formula>$B664=""</formula>
    </cfRule>
  </conditionalFormatting>
  <conditionalFormatting sqref="I664">
    <cfRule type="expression" dxfId="9404" priority="9321" stopIfTrue="1">
      <formula>$B664=""</formula>
    </cfRule>
  </conditionalFormatting>
  <conditionalFormatting sqref="I664">
    <cfRule type="expression" dxfId="9403" priority="9320" stopIfTrue="1">
      <formula>$B664=""</formula>
    </cfRule>
  </conditionalFormatting>
  <conditionalFormatting sqref="I652:I666">
    <cfRule type="expression" dxfId="9402" priority="9319" stopIfTrue="1">
      <formula>$B652=""</formula>
    </cfRule>
  </conditionalFormatting>
  <conditionalFormatting sqref="I652:I666">
    <cfRule type="expression" dxfId="9401" priority="9318" stopIfTrue="1">
      <formula>$B652=""</formula>
    </cfRule>
  </conditionalFormatting>
  <conditionalFormatting sqref="I652:I666">
    <cfRule type="expression" dxfId="9400" priority="9317" stopIfTrue="1">
      <formula>$B652=""</formula>
    </cfRule>
  </conditionalFormatting>
  <conditionalFormatting sqref="I652:I666">
    <cfRule type="expression" dxfId="9399" priority="9316" stopIfTrue="1">
      <formula>$B652=""</formula>
    </cfRule>
  </conditionalFormatting>
  <conditionalFormatting sqref="I652:I666">
    <cfRule type="expression" dxfId="9398" priority="9315" stopIfTrue="1">
      <formula>$B652=""</formula>
    </cfRule>
  </conditionalFormatting>
  <conditionalFormatting sqref="I659:I661">
    <cfRule type="expression" dxfId="9397" priority="9314" stopIfTrue="1">
      <formula>$B659=""</formula>
    </cfRule>
  </conditionalFormatting>
  <conditionalFormatting sqref="I659:I661">
    <cfRule type="expression" dxfId="9396" priority="9313" stopIfTrue="1">
      <formula>$B659=""</formula>
    </cfRule>
  </conditionalFormatting>
  <conditionalFormatting sqref="I659:I661">
    <cfRule type="expression" dxfId="9395" priority="9312" stopIfTrue="1">
      <formula>$B659=""</formula>
    </cfRule>
  </conditionalFormatting>
  <conditionalFormatting sqref="I652:I666">
    <cfRule type="expression" dxfId="9394" priority="9311" stopIfTrue="1">
      <formula>$B652=""</formula>
    </cfRule>
  </conditionalFormatting>
  <conditionalFormatting sqref="I652:I666">
    <cfRule type="expression" dxfId="9393" priority="9310" stopIfTrue="1">
      <formula>$B652=""</formula>
    </cfRule>
  </conditionalFormatting>
  <conditionalFormatting sqref="I652:I666">
    <cfRule type="expression" dxfId="9392" priority="9309" stopIfTrue="1">
      <formula>$B652=""</formula>
    </cfRule>
  </conditionalFormatting>
  <conditionalFormatting sqref="I652:I666">
    <cfRule type="expression" dxfId="9391" priority="9308" stopIfTrue="1">
      <formula>$B652=""</formula>
    </cfRule>
  </conditionalFormatting>
  <conditionalFormatting sqref="I652:I666">
    <cfRule type="expression" dxfId="9390" priority="9307" stopIfTrue="1">
      <formula>$B652=""</formula>
    </cfRule>
  </conditionalFormatting>
  <conditionalFormatting sqref="I652:I666">
    <cfRule type="expression" dxfId="9389" priority="9306" stopIfTrue="1">
      <formula>$B652=""</formula>
    </cfRule>
  </conditionalFormatting>
  <conditionalFormatting sqref="I652:I666">
    <cfRule type="expression" dxfId="9388" priority="9305" stopIfTrue="1">
      <formula>$B652=""</formula>
    </cfRule>
  </conditionalFormatting>
  <conditionalFormatting sqref="I652:I666">
    <cfRule type="expression" dxfId="9387" priority="9304" stopIfTrue="1">
      <formula>$B652=""</formula>
    </cfRule>
  </conditionalFormatting>
  <conditionalFormatting sqref="J664:M664">
    <cfRule type="expression" dxfId="9386" priority="9303" stopIfTrue="1">
      <formula>$B664=""</formula>
    </cfRule>
  </conditionalFormatting>
  <conditionalFormatting sqref="J665:M666">
    <cfRule type="expression" dxfId="9385" priority="9302" stopIfTrue="1">
      <formula>$B665=""</formula>
    </cfRule>
  </conditionalFormatting>
  <conditionalFormatting sqref="J664:M664">
    <cfRule type="expression" dxfId="9384" priority="9301" stopIfTrue="1">
      <formula>$B664=""</formula>
    </cfRule>
  </conditionalFormatting>
  <conditionalFormatting sqref="J665:M665">
    <cfRule type="expression" dxfId="9383" priority="9300" stopIfTrue="1">
      <formula>$B665=""</formula>
    </cfRule>
  </conditionalFormatting>
  <conditionalFormatting sqref="I666">
    <cfRule type="expression" dxfId="9382" priority="9299" stopIfTrue="1">
      <formula>$B666=""</formula>
    </cfRule>
  </conditionalFormatting>
  <conditionalFormatting sqref="I666">
    <cfRule type="expression" dxfId="9381" priority="9298" stopIfTrue="1">
      <formula>$B666=""</formula>
    </cfRule>
  </conditionalFormatting>
  <conditionalFormatting sqref="I666">
    <cfRule type="expression" dxfId="9380" priority="9297" stopIfTrue="1">
      <formula>$B666=""</formula>
    </cfRule>
  </conditionalFormatting>
  <conditionalFormatting sqref="D666:H666">
    <cfRule type="expression" dxfId="9379" priority="9296" stopIfTrue="1">
      <formula>$B666=""</formula>
    </cfRule>
  </conditionalFormatting>
  <conditionalFormatting sqref="J666:M666">
    <cfRule type="expression" dxfId="9378" priority="9295" stopIfTrue="1">
      <formula>$B666=""</formula>
    </cfRule>
  </conditionalFormatting>
  <conditionalFormatting sqref="I666">
    <cfRule type="expression" dxfId="9377" priority="9294" stopIfTrue="1">
      <formula>$B666=""</formula>
    </cfRule>
  </conditionalFormatting>
  <conditionalFormatting sqref="I666">
    <cfRule type="expression" dxfId="9376" priority="9293" stopIfTrue="1">
      <formula>$B666=""</formula>
    </cfRule>
  </conditionalFormatting>
  <conditionalFormatting sqref="I666">
    <cfRule type="expression" dxfId="9375" priority="9292" stopIfTrue="1">
      <formula>$B666=""</formula>
    </cfRule>
  </conditionalFormatting>
  <conditionalFormatting sqref="I666">
    <cfRule type="expression" dxfId="9374" priority="9291" stopIfTrue="1">
      <formula>$B666=""</formula>
    </cfRule>
  </conditionalFormatting>
  <conditionalFormatting sqref="I666">
    <cfRule type="expression" dxfId="9373" priority="9290" stopIfTrue="1">
      <formula>$B666=""</formula>
    </cfRule>
  </conditionalFormatting>
  <conditionalFormatting sqref="I666">
    <cfRule type="expression" dxfId="9372" priority="9289" stopIfTrue="1">
      <formula>$B666=""</formula>
    </cfRule>
  </conditionalFormatting>
  <conditionalFormatting sqref="I666">
    <cfRule type="expression" dxfId="9371" priority="9288" stopIfTrue="1">
      <formula>$B666=""</formula>
    </cfRule>
  </conditionalFormatting>
  <conditionalFormatting sqref="I666">
    <cfRule type="expression" dxfId="9370" priority="9287" stopIfTrue="1">
      <formula>$B666=""</formula>
    </cfRule>
  </conditionalFormatting>
  <conditionalFormatting sqref="I666">
    <cfRule type="expression" dxfId="9369" priority="9286" stopIfTrue="1">
      <formula>$B666=""</formula>
    </cfRule>
  </conditionalFormatting>
  <conditionalFormatting sqref="I666">
    <cfRule type="expression" dxfId="9368" priority="9285" stopIfTrue="1">
      <formula>$B666=""</formula>
    </cfRule>
  </conditionalFormatting>
  <conditionalFormatting sqref="I666">
    <cfRule type="expression" dxfId="9367" priority="9284" stopIfTrue="1">
      <formula>$B666=""</formula>
    </cfRule>
  </conditionalFormatting>
  <conditionalFormatting sqref="I666">
    <cfRule type="expression" dxfId="9366" priority="9283" stopIfTrue="1">
      <formula>$B666=""</formula>
    </cfRule>
  </conditionalFormatting>
  <conditionalFormatting sqref="I666">
    <cfRule type="expression" dxfId="9365" priority="9282" stopIfTrue="1">
      <formula>$B666=""</formula>
    </cfRule>
  </conditionalFormatting>
  <conditionalFormatting sqref="I666">
    <cfRule type="expression" dxfId="9364" priority="9281" stopIfTrue="1">
      <formula>$B666=""</formula>
    </cfRule>
  </conditionalFormatting>
  <conditionalFormatting sqref="I666">
    <cfRule type="expression" dxfId="9363" priority="9280" stopIfTrue="1">
      <formula>$B666=""</formula>
    </cfRule>
  </conditionalFormatting>
  <conditionalFormatting sqref="I666">
    <cfRule type="expression" dxfId="9362" priority="9279" stopIfTrue="1">
      <formula>$B666=""</formula>
    </cfRule>
  </conditionalFormatting>
  <conditionalFormatting sqref="I666">
    <cfRule type="expression" dxfId="9361" priority="9278" stopIfTrue="1">
      <formula>$B666=""</formula>
    </cfRule>
  </conditionalFormatting>
  <conditionalFormatting sqref="I666">
    <cfRule type="expression" dxfId="9360" priority="9277" stopIfTrue="1">
      <formula>$B666=""</formula>
    </cfRule>
  </conditionalFormatting>
  <conditionalFormatting sqref="I666">
    <cfRule type="expression" dxfId="9359" priority="9276" stopIfTrue="1">
      <formula>$B666=""</formula>
    </cfRule>
  </conditionalFormatting>
  <conditionalFormatting sqref="I666">
    <cfRule type="expression" dxfId="9358" priority="9275" stopIfTrue="1">
      <formula>$B666=""</formula>
    </cfRule>
  </conditionalFormatting>
  <conditionalFormatting sqref="I666">
    <cfRule type="expression" dxfId="9357" priority="9274" stopIfTrue="1">
      <formula>$B666=""</formula>
    </cfRule>
  </conditionalFormatting>
  <conditionalFormatting sqref="I666">
    <cfRule type="expression" dxfId="9356" priority="9273" stopIfTrue="1">
      <formula>$B666=""</formula>
    </cfRule>
  </conditionalFormatting>
  <conditionalFormatting sqref="I666">
    <cfRule type="expression" dxfId="9355" priority="9272" stopIfTrue="1">
      <formula>$B666=""</formula>
    </cfRule>
  </conditionalFormatting>
  <conditionalFormatting sqref="I666">
    <cfRule type="expression" dxfId="9354" priority="9271" stopIfTrue="1">
      <formula>$B666=""</formula>
    </cfRule>
  </conditionalFormatting>
  <conditionalFormatting sqref="J666:M666">
    <cfRule type="expression" dxfId="9353" priority="9270" stopIfTrue="1">
      <formula>$B666=""</formula>
    </cfRule>
  </conditionalFormatting>
  <conditionalFormatting sqref="D666:M666">
    <cfRule type="expression" dxfId="9352" priority="9269" stopIfTrue="1">
      <formula>$B666=""</formula>
    </cfRule>
  </conditionalFormatting>
  <conditionalFormatting sqref="D666:M666">
    <cfRule type="expression" dxfId="9351" priority="9268" stopIfTrue="1">
      <formula>$B666=""</formula>
    </cfRule>
  </conditionalFormatting>
  <conditionalFormatting sqref="I666">
    <cfRule type="expression" dxfId="9350" priority="9267" stopIfTrue="1">
      <formula>$B666=""</formula>
    </cfRule>
  </conditionalFormatting>
  <conditionalFormatting sqref="D666:H666">
    <cfRule type="expression" dxfId="9349" priority="9266" stopIfTrue="1">
      <formula>$B666=""</formula>
    </cfRule>
  </conditionalFormatting>
  <conditionalFormatting sqref="J666:M666">
    <cfRule type="expression" dxfId="9348" priority="9265" stopIfTrue="1">
      <formula>$B666=""</formula>
    </cfRule>
  </conditionalFormatting>
  <conditionalFormatting sqref="D666:H666">
    <cfRule type="expression" dxfId="9347" priority="9264" stopIfTrue="1">
      <formula>$B666=""</formula>
    </cfRule>
  </conditionalFormatting>
  <conditionalFormatting sqref="J666:M666">
    <cfRule type="expression" dxfId="9346" priority="9263" stopIfTrue="1">
      <formula>$B666=""</formula>
    </cfRule>
  </conditionalFormatting>
  <conditionalFormatting sqref="I666">
    <cfRule type="expression" dxfId="9345" priority="9262" stopIfTrue="1">
      <formula>$B666=""</formula>
    </cfRule>
  </conditionalFormatting>
  <conditionalFormatting sqref="I666">
    <cfRule type="expression" dxfId="9344" priority="9261" stopIfTrue="1">
      <formula>$B666=""</formula>
    </cfRule>
  </conditionalFormatting>
  <conditionalFormatting sqref="I666">
    <cfRule type="expression" dxfId="9343" priority="9260" stopIfTrue="1">
      <formula>$B666=""</formula>
    </cfRule>
  </conditionalFormatting>
  <conditionalFormatting sqref="I666">
    <cfRule type="expression" dxfId="9342" priority="9259" stopIfTrue="1">
      <formula>$B666=""</formula>
    </cfRule>
  </conditionalFormatting>
  <conditionalFormatting sqref="I666">
    <cfRule type="expression" dxfId="9341" priority="9258" stopIfTrue="1">
      <formula>$B666=""</formula>
    </cfRule>
  </conditionalFormatting>
  <conditionalFormatting sqref="I666">
    <cfRule type="expression" dxfId="9340" priority="9257" stopIfTrue="1">
      <formula>$B666=""</formula>
    </cfRule>
  </conditionalFormatting>
  <conditionalFormatting sqref="I666">
    <cfRule type="expression" dxfId="9339" priority="9256" stopIfTrue="1">
      <formula>$B666=""</formula>
    </cfRule>
  </conditionalFormatting>
  <conditionalFormatting sqref="I666">
    <cfRule type="expression" dxfId="9338" priority="9255" stopIfTrue="1">
      <formula>$B666=""</formula>
    </cfRule>
  </conditionalFormatting>
  <conditionalFormatting sqref="I666">
    <cfRule type="expression" dxfId="9337" priority="9254" stopIfTrue="1">
      <formula>$B666=""</formula>
    </cfRule>
  </conditionalFormatting>
  <conditionalFormatting sqref="I666">
    <cfRule type="expression" dxfId="9336" priority="9253" stopIfTrue="1">
      <formula>$B666=""</formula>
    </cfRule>
  </conditionalFormatting>
  <conditionalFormatting sqref="I666">
    <cfRule type="expression" dxfId="9335" priority="9252" stopIfTrue="1">
      <formula>$B666=""</formula>
    </cfRule>
  </conditionalFormatting>
  <conditionalFormatting sqref="I666">
    <cfRule type="expression" dxfId="9334" priority="9251" stopIfTrue="1">
      <formula>$B666=""</formula>
    </cfRule>
  </conditionalFormatting>
  <conditionalFormatting sqref="I666">
    <cfRule type="expression" dxfId="9333" priority="9250" stopIfTrue="1">
      <formula>$B666=""</formula>
    </cfRule>
  </conditionalFormatting>
  <conditionalFormatting sqref="K645:K666">
    <cfRule type="expression" dxfId="9332" priority="9249" stopIfTrue="1">
      <formula>$B645=""</formula>
    </cfRule>
  </conditionalFormatting>
  <conditionalFormatting sqref="K645:K666">
    <cfRule type="expression" dxfId="9331" priority="9248" stopIfTrue="1">
      <formula>$B645=""</formula>
    </cfRule>
  </conditionalFormatting>
  <conditionalFormatting sqref="K645:K666">
    <cfRule type="expression" dxfId="9330" priority="9247" stopIfTrue="1">
      <formula>$B645=""</formula>
    </cfRule>
  </conditionalFormatting>
  <conditionalFormatting sqref="K645:K666">
    <cfRule type="expression" dxfId="9329" priority="9246" stopIfTrue="1">
      <formula>$B645=""</formula>
    </cfRule>
  </conditionalFormatting>
  <conditionalFormatting sqref="K645:K666">
    <cfRule type="expression" dxfId="9328" priority="9245" stopIfTrue="1">
      <formula>$B645=""</formula>
    </cfRule>
  </conditionalFormatting>
  <conditionalFormatting sqref="K645:K666">
    <cfRule type="expression" dxfId="9327" priority="9244" stopIfTrue="1">
      <formula>$B645=""</formula>
    </cfRule>
  </conditionalFormatting>
  <conditionalFormatting sqref="K645:K666">
    <cfRule type="expression" dxfId="9326" priority="9243" stopIfTrue="1">
      <formula>$B645=""</formula>
    </cfRule>
  </conditionalFormatting>
  <conditionalFormatting sqref="K645:K666">
    <cfRule type="expression" dxfId="9325" priority="9242" stopIfTrue="1">
      <formula>$B645=""</formula>
    </cfRule>
  </conditionalFormatting>
  <conditionalFormatting sqref="K645:K666">
    <cfRule type="expression" dxfId="9324" priority="9241" stopIfTrue="1">
      <formula>$B645=""</formula>
    </cfRule>
  </conditionalFormatting>
  <conditionalFormatting sqref="K645:K666">
    <cfRule type="expression" dxfId="9323" priority="9240" stopIfTrue="1">
      <formula>$B645=""</formula>
    </cfRule>
  </conditionalFormatting>
  <conditionalFormatting sqref="K645:K666">
    <cfRule type="expression" dxfId="9322" priority="9239" stopIfTrue="1">
      <formula>$B645=""</formula>
    </cfRule>
  </conditionalFormatting>
  <conditionalFormatting sqref="K645:K666">
    <cfRule type="expression" dxfId="9321" priority="9238" stopIfTrue="1">
      <formula>$B645=""</formula>
    </cfRule>
  </conditionalFormatting>
  <conditionalFormatting sqref="K645:K666">
    <cfRule type="expression" dxfId="9320" priority="9237" stopIfTrue="1">
      <formula>$B645=""</formula>
    </cfRule>
  </conditionalFormatting>
  <conditionalFormatting sqref="K645:K666">
    <cfRule type="expression" dxfId="9319" priority="9236" stopIfTrue="1">
      <formula>$B645=""</formula>
    </cfRule>
  </conditionalFormatting>
  <conditionalFormatting sqref="K645:K666">
    <cfRule type="expression" dxfId="9318" priority="9235" stopIfTrue="1">
      <formula>$B645=""</formula>
    </cfRule>
  </conditionalFormatting>
  <conditionalFormatting sqref="K645:K666">
    <cfRule type="expression" dxfId="9317" priority="9234" stopIfTrue="1">
      <formula>$B645=""</formula>
    </cfRule>
  </conditionalFormatting>
  <conditionalFormatting sqref="K645:K666">
    <cfRule type="expression" dxfId="9316" priority="9233" stopIfTrue="1">
      <formula>$B645=""</formula>
    </cfRule>
  </conditionalFormatting>
  <conditionalFormatting sqref="K645:K666">
    <cfRule type="expression" dxfId="9315" priority="9232" stopIfTrue="1">
      <formula>$B645=""</formula>
    </cfRule>
  </conditionalFormatting>
  <conditionalFormatting sqref="K645:K666">
    <cfRule type="expression" dxfId="9314" priority="9231" stopIfTrue="1">
      <formula>$B645=""</formula>
    </cfRule>
  </conditionalFormatting>
  <conditionalFormatting sqref="K645:K666">
    <cfRule type="expression" dxfId="9313" priority="9230" stopIfTrue="1">
      <formula>$B645=""</formula>
    </cfRule>
  </conditionalFormatting>
  <conditionalFormatting sqref="K645:K666">
    <cfRule type="expression" dxfId="9312" priority="9229" stopIfTrue="1">
      <formula>$B645=""</formula>
    </cfRule>
  </conditionalFormatting>
  <conditionalFormatting sqref="K645:K666">
    <cfRule type="expression" dxfId="9311" priority="9228" stopIfTrue="1">
      <formula>$B645=""</formula>
    </cfRule>
  </conditionalFormatting>
  <conditionalFormatting sqref="K645:K666">
    <cfRule type="expression" dxfId="9310" priority="9227" stopIfTrue="1">
      <formula>$B645=""</formula>
    </cfRule>
  </conditionalFormatting>
  <conditionalFormatting sqref="K645:K666">
    <cfRule type="expression" dxfId="9309" priority="9226" stopIfTrue="1">
      <formula>$B645=""</formula>
    </cfRule>
  </conditionalFormatting>
  <conditionalFormatting sqref="K645:K666">
    <cfRule type="expression" dxfId="9308" priority="9225" stopIfTrue="1">
      <formula>$B645=""</formula>
    </cfRule>
  </conditionalFormatting>
  <conditionalFormatting sqref="K645:K666">
    <cfRule type="expression" dxfId="9307" priority="9224" stopIfTrue="1">
      <formula>$B645=""</formula>
    </cfRule>
  </conditionalFormatting>
  <conditionalFormatting sqref="K645:K666">
    <cfRule type="expression" dxfId="9306" priority="9223" stopIfTrue="1">
      <formula>$B645=""</formula>
    </cfRule>
  </conditionalFormatting>
  <conditionalFormatting sqref="K652:K654 K663:K665">
    <cfRule type="expression" dxfId="9305" priority="9222" stopIfTrue="1">
      <formula>$B652=""</formula>
    </cfRule>
  </conditionalFormatting>
  <conditionalFormatting sqref="K652:K654 K663:K665">
    <cfRule type="expression" dxfId="9304" priority="9221" stopIfTrue="1">
      <formula>$B652=""</formula>
    </cfRule>
  </conditionalFormatting>
  <conditionalFormatting sqref="K652:K654 K663:K665">
    <cfRule type="expression" dxfId="9303" priority="9220" stopIfTrue="1">
      <formula>$B652=""</formula>
    </cfRule>
  </conditionalFormatting>
  <conditionalFormatting sqref="K652:K653 K663:K664">
    <cfRule type="expression" dxfId="9302" priority="9219" stopIfTrue="1">
      <formula>$B652=""</formula>
    </cfRule>
  </conditionalFormatting>
  <conditionalFormatting sqref="K654 K665">
    <cfRule type="expression" dxfId="9301" priority="9218" stopIfTrue="1">
      <formula>$B654=""</formula>
    </cfRule>
  </conditionalFormatting>
  <conditionalFormatting sqref="K652:K653 K663:K664">
    <cfRule type="expression" dxfId="9300" priority="9217" stopIfTrue="1">
      <formula>$B652=""</formula>
    </cfRule>
  </conditionalFormatting>
  <conditionalFormatting sqref="K654 K665">
    <cfRule type="expression" dxfId="9299" priority="9216" stopIfTrue="1">
      <formula>$B654=""</formula>
    </cfRule>
  </conditionalFormatting>
  <conditionalFormatting sqref="K652:K654 K663:K665">
    <cfRule type="expression" dxfId="9298" priority="9215" stopIfTrue="1">
      <formula>$B652=""</formula>
    </cfRule>
  </conditionalFormatting>
  <conditionalFormatting sqref="K652:K654 K663:K665">
    <cfRule type="expression" dxfId="9297" priority="9214" stopIfTrue="1">
      <formula>$B652=""</formula>
    </cfRule>
  </conditionalFormatting>
  <conditionalFormatting sqref="K652:K654 K663:K665">
    <cfRule type="expression" dxfId="9296" priority="9213" stopIfTrue="1">
      <formula>$B652=""</formula>
    </cfRule>
  </conditionalFormatting>
  <conditionalFormatting sqref="K652:K653 K663:K664">
    <cfRule type="expression" dxfId="9295" priority="9212" stopIfTrue="1">
      <formula>$B652=""</formula>
    </cfRule>
  </conditionalFormatting>
  <conditionalFormatting sqref="K654 K665">
    <cfRule type="expression" dxfId="9294" priority="9211" stopIfTrue="1">
      <formula>$B654=""</formula>
    </cfRule>
  </conditionalFormatting>
  <conditionalFormatting sqref="K652:K653 K663:K664">
    <cfRule type="expression" dxfId="9293" priority="9210" stopIfTrue="1">
      <formula>$B652=""</formula>
    </cfRule>
  </conditionalFormatting>
  <conditionalFormatting sqref="K654 K665">
    <cfRule type="expression" dxfId="9292" priority="9209" stopIfTrue="1">
      <formula>$B654=""</formula>
    </cfRule>
  </conditionalFormatting>
  <conditionalFormatting sqref="K654 K665">
    <cfRule type="expression" dxfId="9291" priority="9208" stopIfTrue="1">
      <formula>$B654=""</formula>
    </cfRule>
  </conditionalFormatting>
  <conditionalFormatting sqref="K654 K665">
    <cfRule type="expression" dxfId="9290" priority="9207" stopIfTrue="1">
      <formula>$B654=""</formula>
    </cfRule>
  </conditionalFormatting>
  <conditionalFormatting sqref="K654 K665">
    <cfRule type="expression" dxfId="9289" priority="9206" stopIfTrue="1">
      <formula>$B654=""</formula>
    </cfRule>
  </conditionalFormatting>
  <conditionalFormatting sqref="K654 K665">
    <cfRule type="expression" dxfId="9288" priority="9205" stopIfTrue="1">
      <formula>$B654=""</formula>
    </cfRule>
  </conditionalFormatting>
  <conditionalFormatting sqref="K654 K665">
    <cfRule type="expression" dxfId="9287" priority="9204" stopIfTrue="1">
      <formula>$B654=""</formula>
    </cfRule>
  </conditionalFormatting>
  <conditionalFormatting sqref="K654:K655 K665:K666">
    <cfRule type="expression" dxfId="9286" priority="9203" stopIfTrue="1">
      <formula>$B654=""</formula>
    </cfRule>
  </conditionalFormatting>
  <conditionalFormatting sqref="K654:K655 K665:K666">
    <cfRule type="expression" dxfId="9285" priority="9202" stopIfTrue="1">
      <formula>$B654=""</formula>
    </cfRule>
  </conditionalFormatting>
  <conditionalFormatting sqref="K654:K655 K665:K666">
    <cfRule type="expression" dxfId="9284" priority="9201" stopIfTrue="1">
      <formula>$B654=""</formula>
    </cfRule>
  </conditionalFormatting>
  <conditionalFormatting sqref="K654:K655 K665:K666">
    <cfRule type="expression" dxfId="9283" priority="9200" stopIfTrue="1">
      <formula>$B654=""</formula>
    </cfRule>
  </conditionalFormatting>
  <conditionalFormatting sqref="K654:K655 K665:K666">
    <cfRule type="expression" dxfId="9282" priority="9199" stopIfTrue="1">
      <formula>$B654=""</formula>
    </cfRule>
  </conditionalFormatting>
  <conditionalFormatting sqref="K652:K653 K663:K664">
    <cfRule type="expression" dxfId="9281" priority="9198" stopIfTrue="1">
      <formula>$B652=""</formula>
    </cfRule>
  </conditionalFormatting>
  <conditionalFormatting sqref="K652:K653 K663:K664">
    <cfRule type="expression" dxfId="9280" priority="9197" stopIfTrue="1">
      <formula>$B652=""</formula>
    </cfRule>
  </conditionalFormatting>
  <conditionalFormatting sqref="K652:K653 K663:K664">
    <cfRule type="expression" dxfId="9279" priority="9196" stopIfTrue="1">
      <formula>$B652=""</formula>
    </cfRule>
  </conditionalFormatting>
  <conditionalFormatting sqref="K652:K653 K663:K664">
    <cfRule type="expression" dxfId="9278" priority="9195" stopIfTrue="1">
      <formula>$B652=""</formula>
    </cfRule>
  </conditionalFormatting>
  <conditionalFormatting sqref="K652:K653 K663:K664">
    <cfRule type="expression" dxfId="9277" priority="9194" stopIfTrue="1">
      <formula>$B652=""</formula>
    </cfRule>
  </conditionalFormatting>
  <conditionalFormatting sqref="K652:K653 K663:K664">
    <cfRule type="expression" dxfId="9276" priority="9193" stopIfTrue="1">
      <formula>$B652=""</formula>
    </cfRule>
  </conditionalFormatting>
  <conditionalFormatting sqref="K652:K653 K663:K664">
    <cfRule type="expression" dxfId="9275" priority="9192" stopIfTrue="1">
      <formula>$B652=""</formula>
    </cfRule>
  </conditionalFormatting>
  <conditionalFormatting sqref="K652:K653 K663:K664">
    <cfRule type="expression" dxfId="9274" priority="9191" stopIfTrue="1">
      <formula>$B652=""</formula>
    </cfRule>
  </conditionalFormatting>
  <conditionalFormatting sqref="K652:K653 K663:K664">
    <cfRule type="expression" dxfId="9273" priority="9190" stopIfTrue="1">
      <formula>$B652=""</formula>
    </cfRule>
  </conditionalFormatting>
  <conditionalFormatting sqref="K652:K653 K663:K664">
    <cfRule type="expression" dxfId="9272" priority="9189" stopIfTrue="1">
      <formula>$B652=""</formula>
    </cfRule>
  </conditionalFormatting>
  <conditionalFormatting sqref="K652:K653 K663:K664">
    <cfRule type="expression" dxfId="9271" priority="9188" stopIfTrue="1">
      <formula>$B652=""</formula>
    </cfRule>
  </conditionalFormatting>
  <conditionalFormatting sqref="K652:K653 K663:K664">
    <cfRule type="expression" dxfId="9270" priority="9187" stopIfTrue="1">
      <formula>$B652=""</formula>
    </cfRule>
  </conditionalFormatting>
  <conditionalFormatting sqref="K652:K653 K663:K664">
    <cfRule type="expression" dxfId="9269" priority="9186" stopIfTrue="1">
      <formula>$B652=""</formula>
    </cfRule>
  </conditionalFormatting>
  <conditionalFormatting sqref="K652:K653 K663:K664">
    <cfRule type="expression" dxfId="9268" priority="9185" stopIfTrue="1">
      <formula>$B652=""</formula>
    </cfRule>
  </conditionalFormatting>
  <conditionalFormatting sqref="K652:K653 K663:K664">
    <cfRule type="expression" dxfId="9267" priority="9184" stopIfTrue="1">
      <formula>$B652=""</formula>
    </cfRule>
  </conditionalFormatting>
  <conditionalFormatting sqref="K652:K653 K663:K664">
    <cfRule type="expression" dxfId="9266" priority="9183" stopIfTrue="1">
      <formula>$B652=""</formula>
    </cfRule>
  </conditionalFormatting>
  <conditionalFormatting sqref="K652:K653 K663:K664">
    <cfRule type="expression" dxfId="9265" priority="9182" stopIfTrue="1">
      <formula>$B652=""</formula>
    </cfRule>
  </conditionalFormatting>
  <conditionalFormatting sqref="K652:K653 K663:K664">
    <cfRule type="expression" dxfId="9264" priority="9181" stopIfTrue="1">
      <formula>$B652=""</formula>
    </cfRule>
  </conditionalFormatting>
  <conditionalFormatting sqref="K652:K653 K663:K664">
    <cfRule type="expression" dxfId="9263" priority="9180" stopIfTrue="1">
      <formula>$B652=""</formula>
    </cfRule>
  </conditionalFormatting>
  <conditionalFormatting sqref="K652:K653 K663:K664">
    <cfRule type="expression" dxfId="9262" priority="9179" stopIfTrue="1">
      <formula>$B652=""</formula>
    </cfRule>
  </conditionalFormatting>
  <conditionalFormatting sqref="K652:K653 K663:K664">
    <cfRule type="expression" dxfId="9261" priority="9178" stopIfTrue="1">
      <formula>$B652=""</formula>
    </cfRule>
  </conditionalFormatting>
  <conditionalFormatting sqref="K652 K663">
    <cfRule type="expression" dxfId="9260" priority="9177" stopIfTrue="1">
      <formula>$B652=""</formula>
    </cfRule>
  </conditionalFormatting>
  <conditionalFormatting sqref="K653 K664">
    <cfRule type="expression" dxfId="9259" priority="9176" stopIfTrue="1">
      <formula>$B653=""</formula>
    </cfRule>
  </conditionalFormatting>
  <conditionalFormatting sqref="K654:K655 K665:K666">
    <cfRule type="expression" dxfId="9258" priority="9175" stopIfTrue="1">
      <formula>$B654=""</formula>
    </cfRule>
  </conditionalFormatting>
  <conditionalFormatting sqref="K654:K655 K665:K666">
    <cfRule type="expression" dxfId="9257" priority="9174" stopIfTrue="1">
      <formula>$B654=""</formula>
    </cfRule>
  </conditionalFormatting>
  <conditionalFormatting sqref="K654:K655 K665:K666">
    <cfRule type="expression" dxfId="9256" priority="9173" stopIfTrue="1">
      <formula>$B654=""</formula>
    </cfRule>
  </conditionalFormatting>
  <conditionalFormatting sqref="K654:K655 K665:K666">
    <cfRule type="expression" dxfId="9255" priority="9172" stopIfTrue="1">
      <formula>$B654=""</formula>
    </cfRule>
  </conditionalFormatting>
  <conditionalFormatting sqref="K654:K655 K665:K666">
    <cfRule type="expression" dxfId="9254" priority="9171" stopIfTrue="1">
      <formula>$B654=""</formula>
    </cfRule>
  </conditionalFormatting>
  <conditionalFormatting sqref="K654:K655 K665:K666">
    <cfRule type="expression" dxfId="9253" priority="9170" stopIfTrue="1">
      <formula>$B654=""</formula>
    </cfRule>
  </conditionalFormatting>
  <conditionalFormatting sqref="K654:K655 K665:K666">
    <cfRule type="expression" dxfId="9252" priority="9169" stopIfTrue="1">
      <formula>$B654=""</formula>
    </cfRule>
  </conditionalFormatting>
  <conditionalFormatting sqref="K654:K655 K665:K666">
    <cfRule type="expression" dxfId="9251" priority="9168" stopIfTrue="1">
      <formula>$B654=""</formula>
    </cfRule>
  </conditionalFormatting>
  <conditionalFormatting sqref="K654:K655 K665:K666">
    <cfRule type="expression" dxfId="9250" priority="9167" stopIfTrue="1">
      <formula>$B654=""</formula>
    </cfRule>
  </conditionalFormatting>
  <conditionalFormatting sqref="K654:K655 K665:K666">
    <cfRule type="expression" dxfId="9249" priority="9166" stopIfTrue="1">
      <formula>$B654=""</formula>
    </cfRule>
  </conditionalFormatting>
  <conditionalFormatting sqref="K654:K655 K665:K666">
    <cfRule type="expression" dxfId="9248" priority="9165" stopIfTrue="1">
      <formula>$B654=""</formula>
    </cfRule>
  </conditionalFormatting>
  <conditionalFormatting sqref="K654:K655 K665:K666">
    <cfRule type="expression" dxfId="9247" priority="9164" stopIfTrue="1">
      <formula>$B654=""</formula>
    </cfRule>
  </conditionalFormatting>
  <conditionalFormatting sqref="K654:K655 K665:K666">
    <cfRule type="expression" dxfId="9246" priority="9163" stopIfTrue="1">
      <formula>$B654=""</formula>
    </cfRule>
  </conditionalFormatting>
  <conditionalFormatting sqref="K654:K655 K665:K666">
    <cfRule type="expression" dxfId="9245" priority="9162" stopIfTrue="1">
      <formula>$B654=""</formula>
    </cfRule>
  </conditionalFormatting>
  <conditionalFormatting sqref="K654:K655 K665:K666">
    <cfRule type="expression" dxfId="9244" priority="9161" stopIfTrue="1">
      <formula>$B654=""</formula>
    </cfRule>
  </conditionalFormatting>
  <conditionalFormatting sqref="K654:K655 K665:K666">
    <cfRule type="expression" dxfId="9243" priority="9160" stopIfTrue="1">
      <formula>$B654=""</formula>
    </cfRule>
  </conditionalFormatting>
  <conditionalFormatting sqref="K654:K655 K665:K666">
    <cfRule type="expression" dxfId="9242" priority="9159" stopIfTrue="1">
      <formula>$B654=""</formula>
    </cfRule>
  </conditionalFormatting>
  <conditionalFormatting sqref="K654:K655 K665:K666">
    <cfRule type="expression" dxfId="9241" priority="9158" stopIfTrue="1">
      <formula>$B654=""</formula>
    </cfRule>
  </conditionalFormatting>
  <conditionalFormatting sqref="K654:K655 K665:K666">
    <cfRule type="expression" dxfId="9240" priority="9157" stopIfTrue="1">
      <formula>$B654=""</formula>
    </cfRule>
  </conditionalFormatting>
  <conditionalFormatting sqref="K654:K655 K665:K666">
    <cfRule type="expression" dxfId="9239" priority="9156" stopIfTrue="1">
      <formula>$B654=""</formula>
    </cfRule>
  </conditionalFormatting>
  <conditionalFormatting sqref="K654:K655 K665:K666">
    <cfRule type="expression" dxfId="9238" priority="9155" stopIfTrue="1">
      <formula>$B654=""</formula>
    </cfRule>
  </conditionalFormatting>
  <conditionalFormatting sqref="K654 K665">
    <cfRule type="expression" dxfId="9237" priority="9154" stopIfTrue="1">
      <formula>$B654=""</formula>
    </cfRule>
  </conditionalFormatting>
  <conditionalFormatting sqref="K655 K666">
    <cfRule type="expression" dxfId="9236" priority="9153" stopIfTrue="1">
      <formula>$B655=""</formula>
    </cfRule>
  </conditionalFormatting>
  <conditionalFormatting sqref="I658:I666">
    <cfRule type="expression" dxfId="9235" priority="9152" stopIfTrue="1">
      <formula>$B658=""</formula>
    </cfRule>
  </conditionalFormatting>
  <conditionalFormatting sqref="I658:I666">
    <cfRule type="expression" dxfId="9234" priority="9151" stopIfTrue="1">
      <formula>$B658=""</formula>
    </cfRule>
  </conditionalFormatting>
  <conditionalFormatting sqref="I658:I666">
    <cfRule type="expression" dxfId="9233" priority="9150" stopIfTrue="1">
      <formula>$B658=""</formula>
    </cfRule>
  </conditionalFormatting>
  <conditionalFormatting sqref="I658:I666">
    <cfRule type="expression" dxfId="9232" priority="9149" stopIfTrue="1">
      <formula>$B658=""</formula>
    </cfRule>
  </conditionalFormatting>
  <conditionalFormatting sqref="I658:I666">
    <cfRule type="expression" dxfId="9231" priority="9148" stopIfTrue="1">
      <formula>$B658=""</formula>
    </cfRule>
  </conditionalFormatting>
  <conditionalFormatting sqref="I658:I666">
    <cfRule type="expression" dxfId="9230" priority="9147" stopIfTrue="1">
      <formula>$B658=""</formula>
    </cfRule>
  </conditionalFormatting>
  <conditionalFormatting sqref="I658:I666">
    <cfRule type="expression" dxfId="9229" priority="9146" stopIfTrue="1">
      <formula>$B658=""</formula>
    </cfRule>
  </conditionalFormatting>
  <conditionalFormatting sqref="I658:I666">
    <cfRule type="expression" dxfId="9228" priority="9145" stopIfTrue="1">
      <formula>$B658=""</formula>
    </cfRule>
  </conditionalFormatting>
  <conditionalFormatting sqref="I658:I666">
    <cfRule type="expression" dxfId="9227" priority="9144" stopIfTrue="1">
      <formula>$B658=""</formula>
    </cfRule>
  </conditionalFormatting>
  <conditionalFormatting sqref="I658:I666">
    <cfRule type="expression" dxfId="9226" priority="9143" stopIfTrue="1">
      <formula>$B658=""</formula>
    </cfRule>
  </conditionalFormatting>
  <conditionalFormatting sqref="I658:I666">
    <cfRule type="expression" dxfId="9225" priority="9142" stopIfTrue="1">
      <formula>$B658=""</formula>
    </cfRule>
  </conditionalFormatting>
  <conditionalFormatting sqref="I658:I666">
    <cfRule type="expression" dxfId="9224" priority="9141" stopIfTrue="1">
      <formula>$B658=""</formula>
    </cfRule>
  </conditionalFormatting>
  <conditionalFormatting sqref="I658:I666">
    <cfRule type="expression" dxfId="9223" priority="9140" stopIfTrue="1">
      <formula>$B658=""</formula>
    </cfRule>
  </conditionalFormatting>
  <conditionalFormatting sqref="I658:I666">
    <cfRule type="expression" dxfId="9222" priority="9139" stopIfTrue="1">
      <formula>$B658=""</formula>
    </cfRule>
  </conditionalFormatting>
  <conditionalFormatting sqref="I658:I666">
    <cfRule type="expression" dxfId="9221" priority="9138" stopIfTrue="1">
      <formula>$B658=""</formula>
    </cfRule>
  </conditionalFormatting>
  <conditionalFormatting sqref="I658:I666">
    <cfRule type="expression" dxfId="9220" priority="9137" stopIfTrue="1">
      <formula>$B658=""</formula>
    </cfRule>
  </conditionalFormatting>
  <conditionalFormatting sqref="I658:I666">
    <cfRule type="expression" dxfId="9219" priority="9136" stopIfTrue="1">
      <formula>$B658=""</formula>
    </cfRule>
  </conditionalFormatting>
  <conditionalFormatting sqref="I658:I666">
    <cfRule type="expression" dxfId="9218" priority="9135" stopIfTrue="1">
      <formula>$B658=""</formula>
    </cfRule>
  </conditionalFormatting>
  <conditionalFormatting sqref="I658:I666">
    <cfRule type="expression" dxfId="9217" priority="9134" stopIfTrue="1">
      <formula>$B658=""</formula>
    </cfRule>
  </conditionalFormatting>
  <conditionalFormatting sqref="I658:I666">
    <cfRule type="expression" dxfId="9216" priority="9133" stopIfTrue="1">
      <formula>$B658=""</formula>
    </cfRule>
  </conditionalFormatting>
  <conditionalFormatting sqref="I658:I666">
    <cfRule type="expression" dxfId="9215" priority="9132" stopIfTrue="1">
      <formula>$B658=""</formula>
    </cfRule>
  </conditionalFormatting>
  <conditionalFormatting sqref="I658:I666">
    <cfRule type="expression" dxfId="9214" priority="9131" stopIfTrue="1">
      <formula>$B658=""</formula>
    </cfRule>
  </conditionalFormatting>
  <conditionalFormatting sqref="I658:I666">
    <cfRule type="expression" dxfId="9213" priority="9130" stopIfTrue="1">
      <formula>$B658=""</formula>
    </cfRule>
  </conditionalFormatting>
  <conditionalFormatting sqref="I658:I666">
    <cfRule type="expression" dxfId="9212" priority="9129" stopIfTrue="1">
      <formula>$B658=""</formula>
    </cfRule>
  </conditionalFormatting>
  <conditionalFormatting sqref="I658:I666">
    <cfRule type="expression" dxfId="9211" priority="9128" stopIfTrue="1">
      <formula>$B658=""</formula>
    </cfRule>
  </conditionalFormatting>
  <conditionalFormatting sqref="I658:I666">
    <cfRule type="expression" dxfId="9210" priority="9127" stopIfTrue="1">
      <formula>$B658=""</formula>
    </cfRule>
  </conditionalFormatting>
  <conditionalFormatting sqref="I658:I666">
    <cfRule type="expression" dxfId="9209" priority="9126" stopIfTrue="1">
      <formula>$B658=""</formula>
    </cfRule>
  </conditionalFormatting>
  <conditionalFormatting sqref="I658:I666">
    <cfRule type="expression" dxfId="9208" priority="9125" stopIfTrue="1">
      <formula>$B658=""</formula>
    </cfRule>
  </conditionalFormatting>
  <conditionalFormatting sqref="I658:I666">
    <cfRule type="expression" dxfId="9207" priority="9124" stopIfTrue="1">
      <formula>$B658=""</formula>
    </cfRule>
  </conditionalFormatting>
  <conditionalFormatting sqref="I658:I666">
    <cfRule type="expression" dxfId="9206" priority="9123" stopIfTrue="1">
      <formula>$B658=""</formula>
    </cfRule>
  </conditionalFormatting>
  <conditionalFormatting sqref="I658:I666">
    <cfRule type="expression" dxfId="9205" priority="9122" stopIfTrue="1">
      <formula>$B658=""</formula>
    </cfRule>
  </conditionalFormatting>
  <conditionalFormatting sqref="I658:I666">
    <cfRule type="expression" dxfId="9204" priority="9121" stopIfTrue="1">
      <formula>$B658=""</formula>
    </cfRule>
  </conditionalFormatting>
  <conditionalFormatting sqref="I658:I666">
    <cfRule type="expression" dxfId="9203" priority="9120" stopIfTrue="1">
      <formula>$B658=""</formula>
    </cfRule>
  </conditionalFormatting>
  <conditionalFormatting sqref="I658:I666">
    <cfRule type="expression" dxfId="9202" priority="9119" stopIfTrue="1">
      <formula>$B658=""</formula>
    </cfRule>
  </conditionalFormatting>
  <conditionalFormatting sqref="I658:I666">
    <cfRule type="expression" dxfId="9201" priority="9118" stopIfTrue="1">
      <formula>$B658=""</formula>
    </cfRule>
  </conditionalFormatting>
  <conditionalFormatting sqref="I658:I666">
    <cfRule type="expression" dxfId="9200" priority="9117" stopIfTrue="1">
      <formula>$B658=""</formula>
    </cfRule>
  </conditionalFormatting>
  <conditionalFormatting sqref="I658:I666">
    <cfRule type="expression" dxfId="9199" priority="9116" stopIfTrue="1">
      <formula>$B658=""</formula>
    </cfRule>
  </conditionalFormatting>
  <conditionalFormatting sqref="I658:I666">
    <cfRule type="expression" dxfId="9198" priority="9115" stopIfTrue="1">
      <formula>$B658=""</formula>
    </cfRule>
  </conditionalFormatting>
  <conditionalFormatting sqref="I658:I666">
    <cfRule type="expression" dxfId="9197" priority="9114" stopIfTrue="1">
      <formula>$B658=""</formula>
    </cfRule>
  </conditionalFormatting>
  <conditionalFormatting sqref="I658:I666">
    <cfRule type="expression" dxfId="9196" priority="9113" stopIfTrue="1">
      <formula>$B658=""</formula>
    </cfRule>
  </conditionalFormatting>
  <conditionalFormatting sqref="I658:I666">
    <cfRule type="expression" dxfId="9195" priority="9112" stopIfTrue="1">
      <formula>$B658=""</formula>
    </cfRule>
  </conditionalFormatting>
  <conditionalFormatting sqref="I658:I666">
    <cfRule type="expression" dxfId="9194" priority="9111" stopIfTrue="1">
      <formula>$B658=""</formula>
    </cfRule>
  </conditionalFormatting>
  <conditionalFormatting sqref="I658:I666">
    <cfRule type="expression" dxfId="9193" priority="9110" stopIfTrue="1">
      <formula>$B658=""</formula>
    </cfRule>
  </conditionalFormatting>
  <conditionalFormatting sqref="I658:I666">
    <cfRule type="expression" dxfId="9192" priority="9109" stopIfTrue="1">
      <formula>$B658=""</formula>
    </cfRule>
  </conditionalFormatting>
  <conditionalFormatting sqref="I658:I666">
    <cfRule type="expression" dxfId="9191" priority="9108" stopIfTrue="1">
      <formula>$B658=""</formula>
    </cfRule>
  </conditionalFormatting>
  <conditionalFormatting sqref="I658:I666">
    <cfRule type="expression" dxfId="9190" priority="9107" stopIfTrue="1">
      <formula>$B658=""</formula>
    </cfRule>
  </conditionalFormatting>
  <conditionalFormatting sqref="I658:I666">
    <cfRule type="expression" dxfId="9189" priority="9106" stopIfTrue="1">
      <formula>$B658=""</formula>
    </cfRule>
  </conditionalFormatting>
  <conditionalFormatting sqref="I658:I666">
    <cfRule type="expression" dxfId="9188" priority="9105" stopIfTrue="1">
      <formula>$B658=""</formula>
    </cfRule>
  </conditionalFormatting>
  <conditionalFormatting sqref="I658:I666">
    <cfRule type="expression" dxfId="9187" priority="9104" stopIfTrue="1">
      <formula>$B658=""</formula>
    </cfRule>
  </conditionalFormatting>
  <conditionalFormatting sqref="I658:I666">
    <cfRule type="expression" dxfId="9186" priority="9103" stopIfTrue="1">
      <formula>$B658=""</formula>
    </cfRule>
  </conditionalFormatting>
  <conditionalFormatting sqref="I658:I666">
    <cfRule type="expression" dxfId="9185" priority="9102" stopIfTrue="1">
      <formula>$B658=""</formula>
    </cfRule>
  </conditionalFormatting>
  <conditionalFormatting sqref="I658:I666">
    <cfRule type="expression" dxfId="9184" priority="9101" stopIfTrue="1">
      <formula>$B658=""</formula>
    </cfRule>
  </conditionalFormatting>
  <conditionalFormatting sqref="I658:I666">
    <cfRule type="expression" dxfId="9183" priority="9100" stopIfTrue="1">
      <formula>$B658=""</formula>
    </cfRule>
  </conditionalFormatting>
  <conditionalFormatting sqref="I658:I666">
    <cfRule type="expression" dxfId="9182" priority="9099" stopIfTrue="1">
      <formula>$B658=""</formula>
    </cfRule>
  </conditionalFormatting>
  <conditionalFormatting sqref="I658:I666">
    <cfRule type="expression" dxfId="9181" priority="9098" stopIfTrue="1">
      <formula>$B658=""</formula>
    </cfRule>
  </conditionalFormatting>
  <conditionalFormatting sqref="I658:I666">
    <cfRule type="expression" dxfId="9180" priority="9097" stopIfTrue="1">
      <formula>$B658=""</formula>
    </cfRule>
  </conditionalFormatting>
  <conditionalFormatting sqref="I658:I666">
    <cfRule type="expression" dxfId="9179" priority="9096" stopIfTrue="1">
      <formula>$B658=""</formula>
    </cfRule>
  </conditionalFormatting>
  <conditionalFormatting sqref="I658:I666">
    <cfRule type="expression" dxfId="9178" priority="9095" stopIfTrue="1">
      <formula>$B658=""</formula>
    </cfRule>
  </conditionalFormatting>
  <conditionalFormatting sqref="I658:I666">
    <cfRule type="expression" dxfId="9177" priority="9094" stopIfTrue="1">
      <formula>$B658=""</formula>
    </cfRule>
  </conditionalFormatting>
  <conditionalFormatting sqref="I658:I666">
    <cfRule type="expression" dxfId="9176" priority="9093" stopIfTrue="1">
      <formula>$B658=""</formula>
    </cfRule>
  </conditionalFormatting>
  <conditionalFormatting sqref="I658:I666">
    <cfRule type="expression" dxfId="9175" priority="9092" stopIfTrue="1">
      <formula>$B658=""</formula>
    </cfRule>
  </conditionalFormatting>
  <conditionalFormatting sqref="I658:I666">
    <cfRule type="expression" dxfId="9174" priority="9091" stopIfTrue="1">
      <formula>$B658=""</formula>
    </cfRule>
  </conditionalFormatting>
  <conditionalFormatting sqref="I658:I666">
    <cfRule type="expression" dxfId="9173" priority="9090" stopIfTrue="1">
      <formula>$B658=""</formula>
    </cfRule>
  </conditionalFormatting>
  <conditionalFormatting sqref="I658:I666">
    <cfRule type="expression" dxfId="9172" priority="9089" stopIfTrue="1">
      <formula>$B658=""</formula>
    </cfRule>
  </conditionalFormatting>
  <conditionalFormatting sqref="I658:I666">
    <cfRule type="expression" dxfId="9171" priority="9088" stopIfTrue="1">
      <formula>$B658=""</formula>
    </cfRule>
  </conditionalFormatting>
  <conditionalFormatting sqref="I658:I666">
    <cfRule type="expression" dxfId="9170" priority="9087" stopIfTrue="1">
      <formula>$B658=""</formula>
    </cfRule>
  </conditionalFormatting>
  <conditionalFormatting sqref="I658:I666">
    <cfRule type="expression" dxfId="9169" priority="9086" stopIfTrue="1">
      <formula>$B658=""</formula>
    </cfRule>
  </conditionalFormatting>
  <conditionalFormatting sqref="I658:I666">
    <cfRule type="expression" dxfId="9168" priority="9085" stopIfTrue="1">
      <formula>$B658=""</formula>
    </cfRule>
  </conditionalFormatting>
  <conditionalFormatting sqref="I658:I666">
    <cfRule type="expression" dxfId="9167" priority="9084" stopIfTrue="1">
      <formula>$B658=""</formula>
    </cfRule>
  </conditionalFormatting>
  <conditionalFormatting sqref="I658:I666">
    <cfRule type="expression" dxfId="9166" priority="9083" stopIfTrue="1">
      <formula>$B658=""</formula>
    </cfRule>
  </conditionalFormatting>
  <conditionalFormatting sqref="I658:I666">
    <cfRule type="expression" dxfId="9165" priority="9082" stopIfTrue="1">
      <formula>$B658=""</formula>
    </cfRule>
  </conditionalFormatting>
  <conditionalFormatting sqref="I658:I666">
    <cfRule type="expression" dxfId="9164" priority="9081" stopIfTrue="1">
      <formula>$B658=""</formula>
    </cfRule>
  </conditionalFormatting>
  <conditionalFormatting sqref="I658:I666">
    <cfRule type="expression" dxfId="9163" priority="9080" stopIfTrue="1">
      <formula>$B658=""</formula>
    </cfRule>
  </conditionalFormatting>
  <conditionalFormatting sqref="I658:I666">
    <cfRule type="expression" dxfId="9162" priority="9079" stopIfTrue="1">
      <formula>$B658=""</formula>
    </cfRule>
  </conditionalFormatting>
  <conditionalFormatting sqref="I658:I666">
    <cfRule type="expression" dxfId="9161" priority="9078" stopIfTrue="1">
      <formula>$B658=""</formula>
    </cfRule>
  </conditionalFormatting>
  <conditionalFormatting sqref="I658:I666">
    <cfRule type="expression" dxfId="9160" priority="9077" stopIfTrue="1">
      <formula>$B658=""</formula>
    </cfRule>
  </conditionalFormatting>
  <conditionalFormatting sqref="I658:I666">
    <cfRule type="expression" dxfId="9159" priority="9076" stopIfTrue="1">
      <formula>$B658=""</formula>
    </cfRule>
  </conditionalFormatting>
  <conditionalFormatting sqref="I658:I666">
    <cfRule type="expression" dxfId="9158" priority="9075" stopIfTrue="1">
      <formula>$B658=""</formula>
    </cfRule>
  </conditionalFormatting>
  <conditionalFormatting sqref="I658:I666">
    <cfRule type="expression" dxfId="9157" priority="9074" stopIfTrue="1">
      <formula>$B658=""</formula>
    </cfRule>
  </conditionalFormatting>
  <conditionalFormatting sqref="I658:I666">
    <cfRule type="expression" dxfId="9156" priority="9073" stopIfTrue="1">
      <formula>$B658=""</formula>
    </cfRule>
  </conditionalFormatting>
  <conditionalFormatting sqref="I658:I666">
    <cfRule type="expression" dxfId="9155" priority="9072" stopIfTrue="1">
      <formula>$B658=""</formula>
    </cfRule>
  </conditionalFormatting>
  <conditionalFormatting sqref="I658:I666">
    <cfRule type="expression" dxfId="9154" priority="9071" stopIfTrue="1">
      <formula>$B658=""</formula>
    </cfRule>
  </conditionalFormatting>
  <conditionalFormatting sqref="I658:I666">
    <cfRule type="expression" dxfId="9153" priority="9070" stopIfTrue="1">
      <formula>$B658=""</formula>
    </cfRule>
  </conditionalFormatting>
  <conditionalFormatting sqref="I658:I666">
    <cfRule type="expression" dxfId="9152" priority="9069" stopIfTrue="1">
      <formula>$B658=""</formula>
    </cfRule>
  </conditionalFormatting>
  <conditionalFormatting sqref="I658:I666">
    <cfRule type="expression" dxfId="9151" priority="9068" stopIfTrue="1">
      <formula>$B658=""</formula>
    </cfRule>
  </conditionalFormatting>
  <conditionalFormatting sqref="I658:I666">
    <cfRule type="expression" dxfId="9150" priority="9067" stopIfTrue="1">
      <formula>$B658=""</formula>
    </cfRule>
  </conditionalFormatting>
  <conditionalFormatting sqref="I658:I666">
    <cfRule type="expression" dxfId="9149" priority="9066" stopIfTrue="1">
      <formula>$B658=""</formula>
    </cfRule>
  </conditionalFormatting>
  <conditionalFormatting sqref="I658:I666">
    <cfRule type="expression" dxfId="9148" priority="9065" stopIfTrue="1">
      <formula>$B658=""</formula>
    </cfRule>
  </conditionalFormatting>
  <conditionalFormatting sqref="I658:I666">
    <cfRule type="expression" dxfId="9147" priority="9064" stopIfTrue="1">
      <formula>$B658=""</formula>
    </cfRule>
  </conditionalFormatting>
  <conditionalFormatting sqref="I658:I666">
    <cfRule type="expression" dxfId="9146" priority="9063" stopIfTrue="1">
      <formula>$B658=""</formula>
    </cfRule>
  </conditionalFormatting>
  <conditionalFormatting sqref="I658:I666">
    <cfRule type="expression" dxfId="9145" priority="9062" stopIfTrue="1">
      <formula>$B658=""</formula>
    </cfRule>
  </conditionalFormatting>
  <conditionalFormatting sqref="I658:I666">
    <cfRule type="expression" dxfId="9144" priority="9061" stopIfTrue="1">
      <formula>$B658=""</formula>
    </cfRule>
  </conditionalFormatting>
  <conditionalFormatting sqref="I658:I666">
    <cfRule type="expression" dxfId="9143" priority="9060" stopIfTrue="1">
      <formula>$B658=""</formula>
    </cfRule>
  </conditionalFormatting>
  <conditionalFormatting sqref="I658:I666">
    <cfRule type="expression" dxfId="9142" priority="9059" stopIfTrue="1">
      <formula>$B658=""</formula>
    </cfRule>
  </conditionalFormatting>
  <conditionalFormatting sqref="I658:I666">
    <cfRule type="expression" dxfId="9141" priority="9058" stopIfTrue="1">
      <formula>$B658=""</formula>
    </cfRule>
  </conditionalFormatting>
  <conditionalFormatting sqref="I658:I666">
    <cfRule type="expression" dxfId="9140" priority="9057" stopIfTrue="1">
      <formula>$B658=""</formula>
    </cfRule>
  </conditionalFormatting>
  <conditionalFormatting sqref="I658:I666">
    <cfRule type="expression" dxfId="9139" priority="9056" stopIfTrue="1">
      <formula>$B658=""</formula>
    </cfRule>
  </conditionalFormatting>
  <conditionalFormatting sqref="I658:I666">
    <cfRule type="expression" dxfId="9138" priority="9055" stopIfTrue="1">
      <formula>$B658=""</formula>
    </cfRule>
  </conditionalFormatting>
  <conditionalFormatting sqref="I658:I666">
    <cfRule type="expression" dxfId="9137" priority="9054" stopIfTrue="1">
      <formula>$B658=""</formula>
    </cfRule>
  </conditionalFormatting>
  <conditionalFormatting sqref="I658:I666">
    <cfRule type="expression" dxfId="9136" priority="9053" stopIfTrue="1">
      <formula>$B658=""</formula>
    </cfRule>
  </conditionalFormatting>
  <conditionalFormatting sqref="I658:I666">
    <cfRule type="expression" dxfId="9135" priority="9052" stopIfTrue="1">
      <formula>$B658=""</formula>
    </cfRule>
  </conditionalFormatting>
  <conditionalFormatting sqref="I658:I666">
    <cfRule type="expression" dxfId="9134" priority="9051" stopIfTrue="1">
      <formula>$B658=""</formula>
    </cfRule>
  </conditionalFormatting>
  <conditionalFormatting sqref="I658:I666">
    <cfRule type="expression" dxfId="9133" priority="9050" stopIfTrue="1">
      <formula>$B658=""</formula>
    </cfRule>
  </conditionalFormatting>
  <conditionalFormatting sqref="I658:I666">
    <cfRule type="expression" dxfId="9132" priority="9049" stopIfTrue="1">
      <formula>$B658=""</formula>
    </cfRule>
  </conditionalFormatting>
  <conditionalFormatting sqref="I658:I666">
    <cfRule type="expression" dxfId="9131" priority="9048" stopIfTrue="1">
      <formula>$B658=""</formula>
    </cfRule>
  </conditionalFormatting>
  <conditionalFormatting sqref="I658:I666">
    <cfRule type="expression" dxfId="9130" priority="9047" stopIfTrue="1">
      <formula>$B658=""</formula>
    </cfRule>
  </conditionalFormatting>
  <conditionalFormatting sqref="I658:I666">
    <cfRule type="expression" dxfId="9129" priority="9046" stopIfTrue="1">
      <formula>$B658=""</formula>
    </cfRule>
  </conditionalFormatting>
  <conditionalFormatting sqref="I658:I666">
    <cfRule type="expression" dxfId="9128" priority="9045" stopIfTrue="1">
      <formula>$B658=""</formula>
    </cfRule>
  </conditionalFormatting>
  <conditionalFormatting sqref="I658:I666">
    <cfRule type="expression" dxfId="9127" priority="9044" stopIfTrue="1">
      <formula>$B658=""</formula>
    </cfRule>
  </conditionalFormatting>
  <conditionalFormatting sqref="I658:I666">
    <cfRule type="expression" dxfId="9126" priority="9043" stopIfTrue="1">
      <formula>$B658=""</formula>
    </cfRule>
  </conditionalFormatting>
  <conditionalFormatting sqref="I658:I666">
    <cfRule type="expression" dxfId="9125" priority="9042" stopIfTrue="1">
      <formula>$B658=""</formula>
    </cfRule>
  </conditionalFormatting>
  <conditionalFormatting sqref="I658:I666">
    <cfRule type="expression" dxfId="9124" priority="9041" stopIfTrue="1">
      <formula>$B658=""</formula>
    </cfRule>
  </conditionalFormatting>
  <conditionalFormatting sqref="I658:I666">
    <cfRule type="expression" dxfId="9123" priority="9040" stopIfTrue="1">
      <formula>$B658=""</formula>
    </cfRule>
  </conditionalFormatting>
  <conditionalFormatting sqref="I658:I666">
    <cfRule type="expression" dxfId="9122" priority="9039" stopIfTrue="1">
      <formula>$B658=""</formula>
    </cfRule>
  </conditionalFormatting>
  <conditionalFormatting sqref="I658:I666">
    <cfRule type="expression" dxfId="9121" priority="9038" stopIfTrue="1">
      <formula>$B658=""</formula>
    </cfRule>
  </conditionalFormatting>
  <conditionalFormatting sqref="I658:I666">
    <cfRule type="expression" dxfId="9120" priority="9037" stopIfTrue="1">
      <formula>$B658=""</formula>
    </cfRule>
  </conditionalFormatting>
  <conditionalFormatting sqref="I658:I666">
    <cfRule type="expression" dxfId="9119" priority="9036" stopIfTrue="1">
      <formula>$B658=""</formula>
    </cfRule>
  </conditionalFormatting>
  <conditionalFormatting sqref="I658:I666">
    <cfRule type="expression" dxfId="9118" priority="9035" stopIfTrue="1">
      <formula>$B658=""</formula>
    </cfRule>
  </conditionalFormatting>
  <conditionalFormatting sqref="I658:I666">
    <cfRule type="expression" dxfId="9117" priority="9034" stopIfTrue="1">
      <formula>$B658=""</formula>
    </cfRule>
  </conditionalFormatting>
  <conditionalFormatting sqref="I658:I666">
    <cfRule type="expression" dxfId="9116" priority="9033" stopIfTrue="1">
      <formula>$B658=""</formula>
    </cfRule>
  </conditionalFormatting>
  <conditionalFormatting sqref="I658:I666">
    <cfRule type="expression" dxfId="9115" priority="9032" stopIfTrue="1">
      <formula>$B658=""</formula>
    </cfRule>
  </conditionalFormatting>
  <conditionalFormatting sqref="I658:I666">
    <cfRule type="expression" dxfId="9114" priority="9031" stopIfTrue="1">
      <formula>$B658=""</formula>
    </cfRule>
  </conditionalFormatting>
  <conditionalFormatting sqref="I658:I666">
    <cfRule type="expression" dxfId="9113" priority="9030" stopIfTrue="1">
      <formula>$B658=""</formula>
    </cfRule>
  </conditionalFormatting>
  <conditionalFormatting sqref="I658:I666">
    <cfRule type="expression" dxfId="9112" priority="9029" stopIfTrue="1">
      <formula>$B658=""</formula>
    </cfRule>
  </conditionalFormatting>
  <conditionalFormatting sqref="I658:I666">
    <cfRule type="expression" dxfId="9111" priority="9028" stopIfTrue="1">
      <formula>$B658=""</formula>
    </cfRule>
  </conditionalFormatting>
  <conditionalFormatting sqref="I658:I666">
    <cfRule type="expression" dxfId="9110" priority="9027" stopIfTrue="1">
      <formula>$B658=""</formula>
    </cfRule>
  </conditionalFormatting>
  <conditionalFormatting sqref="I658:I666">
    <cfRule type="expression" dxfId="9109" priority="9026" stopIfTrue="1">
      <formula>$B658=""</formula>
    </cfRule>
  </conditionalFormatting>
  <conditionalFormatting sqref="I658:I666">
    <cfRule type="expression" dxfId="9108" priority="9025" stopIfTrue="1">
      <formula>$B658=""</formula>
    </cfRule>
  </conditionalFormatting>
  <conditionalFormatting sqref="I658:I666">
    <cfRule type="expression" dxfId="9107" priority="9024" stopIfTrue="1">
      <formula>$B658=""</formula>
    </cfRule>
  </conditionalFormatting>
  <conditionalFormatting sqref="I658:I666">
    <cfRule type="expression" dxfId="9106" priority="9023" stopIfTrue="1">
      <formula>$B658=""</formula>
    </cfRule>
  </conditionalFormatting>
  <conditionalFormatting sqref="I658:I666">
    <cfRule type="expression" dxfId="9105" priority="9022" stopIfTrue="1">
      <formula>$B658=""</formula>
    </cfRule>
  </conditionalFormatting>
  <conditionalFormatting sqref="I658:I666">
    <cfRule type="expression" dxfId="9104" priority="9021" stopIfTrue="1">
      <formula>$B658=""</formula>
    </cfRule>
  </conditionalFormatting>
  <conditionalFormatting sqref="I658:I666">
    <cfRule type="expression" dxfId="9103" priority="9020" stopIfTrue="1">
      <formula>$B658=""</formula>
    </cfRule>
  </conditionalFormatting>
  <conditionalFormatting sqref="I658:I666">
    <cfRule type="expression" dxfId="9102" priority="9019" stopIfTrue="1">
      <formula>$B658=""</formula>
    </cfRule>
  </conditionalFormatting>
  <conditionalFormatting sqref="I658:I666">
    <cfRule type="expression" dxfId="9101" priority="9018" stopIfTrue="1">
      <formula>$B658=""</formula>
    </cfRule>
  </conditionalFormatting>
  <conditionalFormatting sqref="I658:I666">
    <cfRule type="expression" dxfId="9100" priority="9017" stopIfTrue="1">
      <formula>$B658=""</formula>
    </cfRule>
  </conditionalFormatting>
  <conditionalFormatting sqref="I658:I666">
    <cfRule type="expression" dxfId="9099" priority="9016" stopIfTrue="1">
      <formula>$B658=""</formula>
    </cfRule>
  </conditionalFormatting>
  <conditionalFormatting sqref="I658:I666">
    <cfRule type="expression" dxfId="9098" priority="9015" stopIfTrue="1">
      <formula>$B658=""</formula>
    </cfRule>
  </conditionalFormatting>
  <conditionalFormatting sqref="I658:I666">
    <cfRule type="expression" dxfId="9097" priority="9014" stopIfTrue="1">
      <formula>$B658=""</formula>
    </cfRule>
  </conditionalFormatting>
  <conditionalFormatting sqref="I658:I666">
    <cfRule type="expression" dxfId="9096" priority="9013" stopIfTrue="1">
      <formula>$B658=""</formula>
    </cfRule>
  </conditionalFormatting>
  <conditionalFormatting sqref="I658:I666">
    <cfRule type="expression" dxfId="9095" priority="9012" stopIfTrue="1">
      <formula>$B658=""</formula>
    </cfRule>
  </conditionalFormatting>
  <conditionalFormatting sqref="I658:I666">
    <cfRule type="expression" dxfId="9094" priority="9011" stopIfTrue="1">
      <formula>$B658=""</formula>
    </cfRule>
  </conditionalFormatting>
  <conditionalFormatting sqref="I658:I666">
    <cfRule type="expression" dxfId="9093" priority="9010" stopIfTrue="1">
      <formula>$B658=""</formula>
    </cfRule>
  </conditionalFormatting>
  <conditionalFormatting sqref="I658:I666">
    <cfRule type="expression" dxfId="9092" priority="9009" stopIfTrue="1">
      <formula>$B658=""</formula>
    </cfRule>
  </conditionalFormatting>
  <conditionalFormatting sqref="I658:I666">
    <cfRule type="expression" dxfId="9091" priority="9008" stopIfTrue="1">
      <formula>$B658=""</formula>
    </cfRule>
  </conditionalFormatting>
  <conditionalFormatting sqref="I658:I666">
    <cfRule type="expression" dxfId="9090" priority="9007" stopIfTrue="1">
      <formula>$B658=""</formula>
    </cfRule>
  </conditionalFormatting>
  <conditionalFormatting sqref="I658:I666">
    <cfRule type="expression" dxfId="9089" priority="9006" stopIfTrue="1">
      <formula>$B658=""</formula>
    </cfRule>
  </conditionalFormatting>
  <conditionalFormatting sqref="I658:I666">
    <cfRule type="expression" dxfId="9088" priority="9005" stopIfTrue="1">
      <formula>$B658=""</formula>
    </cfRule>
  </conditionalFormatting>
  <conditionalFormatting sqref="I658:I666">
    <cfRule type="expression" dxfId="9087" priority="9004" stopIfTrue="1">
      <formula>$B658=""</formula>
    </cfRule>
  </conditionalFormatting>
  <conditionalFormatting sqref="I658:I666">
    <cfRule type="expression" dxfId="9086" priority="9003" stopIfTrue="1">
      <formula>$B658=""</formula>
    </cfRule>
  </conditionalFormatting>
  <conditionalFormatting sqref="I658:I666">
    <cfRule type="expression" dxfId="9085" priority="9002" stopIfTrue="1">
      <formula>$B658=""</formula>
    </cfRule>
  </conditionalFormatting>
  <conditionalFormatting sqref="I658:I666">
    <cfRule type="expression" dxfId="9084" priority="9001" stopIfTrue="1">
      <formula>$B658=""</formula>
    </cfRule>
  </conditionalFormatting>
  <conditionalFormatting sqref="I658:I666">
    <cfRule type="expression" dxfId="9083" priority="9000" stopIfTrue="1">
      <formula>$B658=""</formula>
    </cfRule>
  </conditionalFormatting>
  <conditionalFormatting sqref="I658:I666">
    <cfRule type="expression" dxfId="9082" priority="8999" stopIfTrue="1">
      <formula>$B658=""</formula>
    </cfRule>
  </conditionalFormatting>
  <conditionalFormatting sqref="I658:I666">
    <cfRule type="expression" dxfId="9081" priority="8998" stopIfTrue="1">
      <formula>$B658=""</formula>
    </cfRule>
  </conditionalFormatting>
  <conditionalFormatting sqref="I658:I666">
    <cfRule type="expression" dxfId="9080" priority="8997" stopIfTrue="1">
      <formula>$B658=""</formula>
    </cfRule>
  </conditionalFormatting>
  <conditionalFormatting sqref="K755:K756">
    <cfRule type="expression" dxfId="9079" priority="7737" stopIfTrue="1">
      <formula>$B755=""</formula>
    </cfRule>
  </conditionalFormatting>
  <conditionalFormatting sqref="K755:K756">
    <cfRule type="expression" dxfId="9078" priority="7735" stopIfTrue="1">
      <formula>$B755=""</formula>
    </cfRule>
  </conditionalFormatting>
  <conditionalFormatting sqref="K755:K756">
    <cfRule type="expression" dxfId="9077" priority="7734" stopIfTrue="1">
      <formula>$B755=""</formula>
    </cfRule>
  </conditionalFormatting>
  <conditionalFormatting sqref="K755:K756">
    <cfRule type="expression" dxfId="9076" priority="7733" stopIfTrue="1">
      <formula>$B755=""</formula>
    </cfRule>
  </conditionalFormatting>
  <conditionalFormatting sqref="K755:K756">
    <cfRule type="expression" dxfId="9075" priority="7732" stopIfTrue="1">
      <formula>$B755=""</formula>
    </cfRule>
  </conditionalFormatting>
  <conditionalFormatting sqref="K755:K756">
    <cfRule type="expression" dxfId="9074" priority="7731" stopIfTrue="1">
      <formula>$B755=""</formula>
    </cfRule>
  </conditionalFormatting>
  <conditionalFormatting sqref="K755:K756">
    <cfRule type="expression" dxfId="9073" priority="7730" stopIfTrue="1">
      <formula>$B755=""</formula>
    </cfRule>
  </conditionalFormatting>
  <conditionalFormatting sqref="K755:K756">
    <cfRule type="expression" dxfId="9072" priority="7729" stopIfTrue="1">
      <formula>$B755=""</formula>
    </cfRule>
  </conditionalFormatting>
  <conditionalFormatting sqref="K755:K756">
    <cfRule type="expression" dxfId="9071" priority="7728" stopIfTrue="1">
      <formula>$B755=""</formula>
    </cfRule>
  </conditionalFormatting>
  <conditionalFormatting sqref="K755:K756">
    <cfRule type="expression" dxfId="9070" priority="7727" stopIfTrue="1">
      <formula>$B755=""</formula>
    </cfRule>
  </conditionalFormatting>
  <conditionalFormatting sqref="K755:K756">
    <cfRule type="expression" dxfId="9069" priority="7726" stopIfTrue="1">
      <formula>$B755=""</formula>
    </cfRule>
  </conditionalFormatting>
  <conditionalFormatting sqref="K755:K756">
    <cfRule type="expression" dxfId="9068" priority="7725" stopIfTrue="1">
      <formula>$B755=""</formula>
    </cfRule>
  </conditionalFormatting>
  <conditionalFormatting sqref="K755:K756">
    <cfRule type="expression" dxfId="9067" priority="7724" stopIfTrue="1">
      <formula>$B755=""</formula>
    </cfRule>
  </conditionalFormatting>
  <conditionalFormatting sqref="K755:K756 M755:M756">
    <cfRule type="expression" dxfId="9066" priority="7672" stopIfTrue="1">
      <formula>$B755=""</formula>
    </cfRule>
  </conditionalFormatting>
  <conditionalFormatting sqref="K755:K756 M755:M756">
    <cfRule type="expression" dxfId="9065" priority="7670" stopIfTrue="1">
      <formula>$B755=""</formula>
    </cfRule>
  </conditionalFormatting>
  <conditionalFormatting sqref="K755:K756">
    <cfRule type="expression" dxfId="9064" priority="7653" stopIfTrue="1">
      <formula>$B755=""</formula>
    </cfRule>
  </conditionalFormatting>
  <conditionalFormatting sqref="K755:K756">
    <cfRule type="expression" dxfId="9063" priority="7652" stopIfTrue="1">
      <formula>$B755=""</formula>
    </cfRule>
  </conditionalFormatting>
  <conditionalFormatting sqref="K755:K756">
    <cfRule type="expression" dxfId="9062" priority="7651" stopIfTrue="1">
      <formula>$B755=""</formula>
    </cfRule>
  </conditionalFormatting>
  <conditionalFormatting sqref="K755:K756">
    <cfRule type="expression" dxfId="9061" priority="7650" stopIfTrue="1">
      <formula>$B755=""</formula>
    </cfRule>
  </conditionalFormatting>
  <conditionalFormatting sqref="K755:K756">
    <cfRule type="expression" dxfId="9060" priority="7649" stopIfTrue="1">
      <formula>$B755=""</formula>
    </cfRule>
  </conditionalFormatting>
  <conditionalFormatting sqref="K755:K756">
    <cfRule type="expression" dxfId="9059" priority="7648" stopIfTrue="1">
      <formula>$B755=""</formula>
    </cfRule>
  </conditionalFormatting>
  <conditionalFormatting sqref="K755:K756">
    <cfRule type="expression" dxfId="9058" priority="7647" stopIfTrue="1">
      <formula>$B755=""</formula>
    </cfRule>
  </conditionalFormatting>
  <conditionalFormatting sqref="K755:K756">
    <cfRule type="expression" dxfId="9057" priority="7646" stopIfTrue="1">
      <formula>$B755=""</formula>
    </cfRule>
  </conditionalFormatting>
  <conditionalFormatting sqref="K755:K756">
    <cfRule type="expression" dxfId="9056" priority="7645" stopIfTrue="1">
      <formula>$B755=""</formula>
    </cfRule>
  </conditionalFormatting>
  <conditionalFormatting sqref="K755:K756">
    <cfRule type="expression" dxfId="9055" priority="7644" stopIfTrue="1">
      <formula>$B755=""</formula>
    </cfRule>
  </conditionalFormatting>
  <conditionalFormatting sqref="K755:K756">
    <cfRule type="expression" dxfId="9054" priority="7643" stopIfTrue="1">
      <formula>$B755=""</formula>
    </cfRule>
  </conditionalFormatting>
  <conditionalFormatting sqref="K755:K756">
    <cfRule type="expression" dxfId="9053" priority="7642" stopIfTrue="1">
      <formula>$B755=""</formula>
    </cfRule>
  </conditionalFormatting>
  <conditionalFormatting sqref="M755:M756">
    <cfRule type="expression" dxfId="9052" priority="7641" stopIfTrue="1">
      <formula>$B755=""</formula>
    </cfRule>
  </conditionalFormatting>
  <conditionalFormatting sqref="D755:H756">
    <cfRule type="expression" dxfId="9051" priority="7640" stopIfTrue="1">
      <formula>$B755=""</formula>
    </cfRule>
  </conditionalFormatting>
  <conditionalFormatting sqref="J755:J756 L755:M756">
    <cfRule type="expression" dxfId="9050" priority="7639" stopIfTrue="1">
      <formula>$B755=""</formula>
    </cfRule>
  </conditionalFormatting>
  <conditionalFormatting sqref="K755:K756">
    <cfRule type="expression" dxfId="9049" priority="7638" stopIfTrue="1">
      <formula>$B755=""</formula>
    </cfRule>
  </conditionalFormatting>
  <conditionalFormatting sqref="K755:K756">
    <cfRule type="expression" dxfId="9048" priority="7637" stopIfTrue="1">
      <formula>$B755=""</formula>
    </cfRule>
  </conditionalFormatting>
  <conditionalFormatting sqref="K755:K756">
    <cfRule type="expression" dxfId="9047" priority="7636" stopIfTrue="1">
      <formula>$B755=""</formula>
    </cfRule>
  </conditionalFormatting>
  <conditionalFormatting sqref="K755:K756">
    <cfRule type="expression" dxfId="9046" priority="7635" stopIfTrue="1">
      <formula>$B755=""</formula>
    </cfRule>
  </conditionalFormatting>
  <conditionalFormatting sqref="K755:K756">
    <cfRule type="expression" dxfId="9045" priority="7634" stopIfTrue="1">
      <formula>$B755=""</formula>
    </cfRule>
  </conditionalFormatting>
  <conditionalFormatting sqref="K755:K756">
    <cfRule type="expression" dxfId="9044" priority="7633" stopIfTrue="1">
      <formula>$B755=""</formula>
    </cfRule>
  </conditionalFormatting>
  <conditionalFormatting sqref="K755:K756">
    <cfRule type="expression" dxfId="9043" priority="7632" stopIfTrue="1">
      <formula>$B755=""</formula>
    </cfRule>
  </conditionalFormatting>
  <conditionalFormatting sqref="K755:K756">
    <cfRule type="expression" dxfId="9042" priority="7631" stopIfTrue="1">
      <formula>$B755=""</formula>
    </cfRule>
  </conditionalFormatting>
  <conditionalFormatting sqref="K755:K756">
    <cfRule type="expression" dxfId="9041" priority="7630" stopIfTrue="1">
      <formula>$B755=""</formula>
    </cfRule>
  </conditionalFormatting>
  <conditionalFormatting sqref="K755:K756">
    <cfRule type="expression" dxfId="9040" priority="7629" stopIfTrue="1">
      <formula>$B755=""</formula>
    </cfRule>
  </conditionalFormatting>
  <conditionalFormatting sqref="I755:I761">
    <cfRule type="expression" dxfId="9039" priority="7628" stopIfTrue="1">
      <formula>$B755=""</formula>
    </cfRule>
  </conditionalFormatting>
  <conditionalFormatting sqref="I755:I761">
    <cfRule type="expression" dxfId="9038" priority="7627" stopIfTrue="1">
      <formula>$B755=""</formula>
    </cfRule>
  </conditionalFormatting>
  <conditionalFormatting sqref="I755:I761">
    <cfRule type="expression" dxfId="9037" priority="7626" stopIfTrue="1">
      <formula>$B755=""</formula>
    </cfRule>
  </conditionalFormatting>
  <conditionalFormatting sqref="I755:I761">
    <cfRule type="expression" dxfId="9036" priority="7625" stopIfTrue="1">
      <formula>$B755=""</formula>
    </cfRule>
  </conditionalFormatting>
  <conditionalFormatting sqref="I755:I761">
    <cfRule type="expression" dxfId="9035" priority="7624" stopIfTrue="1">
      <formula>$B755=""</formula>
    </cfRule>
  </conditionalFormatting>
  <conditionalFormatting sqref="I755:I761">
    <cfRule type="expression" dxfId="9034" priority="7623" stopIfTrue="1">
      <formula>$B755=""</formula>
    </cfRule>
  </conditionalFormatting>
  <conditionalFormatting sqref="I755:I761">
    <cfRule type="expression" dxfId="9033" priority="7622" stopIfTrue="1">
      <formula>$B755=""</formula>
    </cfRule>
  </conditionalFormatting>
  <conditionalFormatting sqref="I755:I761">
    <cfRule type="expression" dxfId="9032" priority="7621" stopIfTrue="1">
      <formula>$B755=""</formula>
    </cfRule>
  </conditionalFormatting>
  <conditionalFormatting sqref="I755:I761">
    <cfRule type="expression" dxfId="9031" priority="7620" stopIfTrue="1">
      <formula>$B755=""</formula>
    </cfRule>
  </conditionalFormatting>
  <conditionalFormatting sqref="I755:I761">
    <cfRule type="expression" dxfId="9030" priority="7619" stopIfTrue="1">
      <formula>$B755=""</formula>
    </cfRule>
  </conditionalFormatting>
  <conditionalFormatting sqref="I755:I761">
    <cfRule type="expression" dxfId="9029" priority="7618" stopIfTrue="1">
      <formula>$B755=""</formula>
    </cfRule>
  </conditionalFormatting>
  <conditionalFormatting sqref="I755:I761">
    <cfRule type="expression" dxfId="9028" priority="7617" stopIfTrue="1">
      <formula>$B755=""</formula>
    </cfRule>
  </conditionalFormatting>
  <conditionalFormatting sqref="I755:I761">
    <cfRule type="expression" dxfId="9027" priority="7616" stopIfTrue="1">
      <formula>$B755=""</formula>
    </cfRule>
  </conditionalFormatting>
  <conditionalFormatting sqref="I755:I761">
    <cfRule type="expression" dxfId="9026" priority="7615" stopIfTrue="1">
      <formula>$B755=""</formula>
    </cfRule>
  </conditionalFormatting>
  <conditionalFormatting sqref="I755:I761">
    <cfRule type="expression" dxfId="9025" priority="7614" stopIfTrue="1">
      <formula>$B755=""</formula>
    </cfRule>
  </conditionalFormatting>
  <conditionalFormatting sqref="I755:I761">
    <cfRule type="expression" dxfId="9024" priority="7613" stopIfTrue="1">
      <formula>$B755=""</formula>
    </cfRule>
  </conditionalFormatting>
  <conditionalFormatting sqref="I755:I761">
    <cfRule type="expression" dxfId="9023" priority="7612" stopIfTrue="1">
      <formula>$B755=""</formula>
    </cfRule>
  </conditionalFormatting>
  <conditionalFormatting sqref="I755:I761">
    <cfRule type="expression" dxfId="9022" priority="7611" stopIfTrue="1">
      <formula>$B755=""</formula>
    </cfRule>
  </conditionalFormatting>
  <conditionalFormatting sqref="I755:I761">
    <cfRule type="expression" dxfId="9021" priority="7610" stopIfTrue="1">
      <formula>$B755=""</formula>
    </cfRule>
  </conditionalFormatting>
  <conditionalFormatting sqref="I755:I761">
    <cfRule type="expression" dxfId="9020" priority="7609" stopIfTrue="1">
      <formula>$B755=""</formula>
    </cfRule>
  </conditionalFormatting>
  <conditionalFormatting sqref="I755:I761">
    <cfRule type="expression" dxfId="9019" priority="7608" stopIfTrue="1">
      <formula>$B755=""</formula>
    </cfRule>
  </conditionalFormatting>
  <conditionalFormatting sqref="I755:I761">
    <cfRule type="expression" dxfId="9018" priority="7607" stopIfTrue="1">
      <formula>$B755=""</formula>
    </cfRule>
  </conditionalFormatting>
  <conditionalFormatting sqref="D755:H756">
    <cfRule type="expression" dxfId="9017" priority="7606" stopIfTrue="1">
      <formula>$B755=""</formula>
    </cfRule>
  </conditionalFormatting>
  <conditionalFormatting sqref="I755:I761">
    <cfRule type="expression" dxfId="9016" priority="7605" stopIfTrue="1">
      <formula>$B755=""</formula>
    </cfRule>
  </conditionalFormatting>
  <conditionalFormatting sqref="I755:I761">
    <cfRule type="expression" dxfId="9015" priority="7604" stopIfTrue="1">
      <formula>$B755=""</formula>
    </cfRule>
  </conditionalFormatting>
  <conditionalFormatting sqref="I755:I761">
    <cfRule type="expression" dxfId="9014" priority="7603" stopIfTrue="1">
      <formula>$B755=""</formula>
    </cfRule>
  </conditionalFormatting>
  <conditionalFormatting sqref="I755:I761">
    <cfRule type="expression" dxfId="9013" priority="7602" stopIfTrue="1">
      <formula>$B755=""</formula>
    </cfRule>
  </conditionalFormatting>
  <conditionalFormatting sqref="I755:I761">
    <cfRule type="expression" dxfId="9012" priority="7601" stopIfTrue="1">
      <formula>$B755=""</formula>
    </cfRule>
  </conditionalFormatting>
  <conditionalFormatting sqref="I755:I761">
    <cfRule type="expression" dxfId="9011" priority="7600" stopIfTrue="1">
      <formula>$B755=""</formula>
    </cfRule>
  </conditionalFormatting>
  <conditionalFormatting sqref="J755:M756">
    <cfRule type="expression" dxfId="9010" priority="7599" stopIfTrue="1">
      <formula>$B755=""</formula>
    </cfRule>
  </conditionalFormatting>
  <conditionalFormatting sqref="D755:M756">
    <cfRule type="expression" dxfId="9009" priority="7598" stopIfTrue="1">
      <formula>$B755=""</formula>
    </cfRule>
  </conditionalFormatting>
  <conditionalFormatting sqref="D755:M756">
    <cfRule type="expression" dxfId="9008" priority="7597" stopIfTrue="1">
      <formula>$B755=""</formula>
    </cfRule>
  </conditionalFormatting>
  <conditionalFormatting sqref="I755:I756">
    <cfRule type="expression" dxfId="9007" priority="7596" stopIfTrue="1">
      <formula>$B755=""</formula>
    </cfRule>
  </conditionalFormatting>
  <conditionalFormatting sqref="D755:H756">
    <cfRule type="expression" dxfId="9006" priority="7595" stopIfTrue="1">
      <formula>$B755=""</formula>
    </cfRule>
  </conditionalFormatting>
  <conditionalFormatting sqref="J755:M756">
    <cfRule type="expression" dxfId="9005" priority="7594" stopIfTrue="1">
      <formula>$B755=""</formula>
    </cfRule>
  </conditionalFormatting>
  <conditionalFormatting sqref="D755:H755">
    <cfRule type="expression" dxfId="9004" priority="7593" stopIfTrue="1">
      <formula>$B755=""</formula>
    </cfRule>
  </conditionalFormatting>
  <conditionalFormatting sqref="J755:M756">
    <cfRule type="expression" dxfId="9003" priority="7592" stopIfTrue="1">
      <formula>$B755=""</formula>
    </cfRule>
  </conditionalFormatting>
  <conditionalFormatting sqref="I755:I761">
    <cfRule type="expression" dxfId="9002" priority="7591" stopIfTrue="1">
      <formula>$B755=""</formula>
    </cfRule>
  </conditionalFormatting>
  <conditionalFormatting sqref="I755:I761">
    <cfRule type="expression" dxfId="9001" priority="7590" stopIfTrue="1">
      <formula>$B755=""</formula>
    </cfRule>
  </conditionalFormatting>
  <conditionalFormatting sqref="I755:I761">
    <cfRule type="expression" dxfId="9000" priority="7589" stopIfTrue="1">
      <formula>$B755=""</formula>
    </cfRule>
  </conditionalFormatting>
  <conditionalFormatting sqref="I755:I761">
    <cfRule type="expression" dxfId="8999" priority="7588" stopIfTrue="1">
      <formula>$B755=""</formula>
    </cfRule>
  </conditionalFormatting>
  <conditionalFormatting sqref="I755:I761">
    <cfRule type="expression" dxfId="8998" priority="7587" stopIfTrue="1">
      <formula>$B755=""</formula>
    </cfRule>
  </conditionalFormatting>
  <conditionalFormatting sqref="I755:I756">
    <cfRule type="expression" dxfId="8997" priority="7586" stopIfTrue="1">
      <formula>$B755=""</formula>
    </cfRule>
  </conditionalFormatting>
  <conditionalFormatting sqref="I755:I756">
    <cfRule type="expression" dxfId="8996" priority="7585" stopIfTrue="1">
      <formula>$B755=""</formula>
    </cfRule>
  </conditionalFormatting>
  <conditionalFormatting sqref="I755:I756">
    <cfRule type="expression" dxfId="8995" priority="7584" stopIfTrue="1">
      <formula>$B755=""</formula>
    </cfRule>
  </conditionalFormatting>
  <conditionalFormatting sqref="I755:I761">
    <cfRule type="expression" dxfId="8994" priority="7583" stopIfTrue="1">
      <formula>$B755=""</formula>
    </cfRule>
  </conditionalFormatting>
  <conditionalFormatting sqref="I755:I761">
    <cfRule type="expression" dxfId="8993" priority="7582" stopIfTrue="1">
      <formula>$B755=""</formula>
    </cfRule>
  </conditionalFormatting>
  <conditionalFormatting sqref="I755:I761">
    <cfRule type="expression" dxfId="8992" priority="7581" stopIfTrue="1">
      <formula>$B755=""</formula>
    </cfRule>
  </conditionalFormatting>
  <conditionalFormatting sqref="I755:I761">
    <cfRule type="expression" dxfId="8991" priority="7580" stopIfTrue="1">
      <formula>$B755=""</formula>
    </cfRule>
  </conditionalFormatting>
  <conditionalFormatting sqref="I755:I761">
    <cfRule type="expression" dxfId="8990" priority="7579" stopIfTrue="1">
      <formula>$B755=""</formula>
    </cfRule>
  </conditionalFormatting>
  <conditionalFormatting sqref="I755:I761">
    <cfRule type="expression" dxfId="8989" priority="7578" stopIfTrue="1">
      <formula>$B755=""</formula>
    </cfRule>
  </conditionalFormatting>
  <conditionalFormatting sqref="I755:I761">
    <cfRule type="expression" dxfId="8988" priority="7577" stopIfTrue="1">
      <formula>$B755=""</formula>
    </cfRule>
  </conditionalFormatting>
  <conditionalFormatting sqref="I755:I761">
    <cfRule type="expression" dxfId="8987" priority="7576" stopIfTrue="1">
      <formula>$B755=""</formula>
    </cfRule>
  </conditionalFormatting>
  <conditionalFormatting sqref="I755:I761">
    <cfRule type="expression" dxfId="8986" priority="7575" stopIfTrue="1">
      <formula>$B755=""</formula>
    </cfRule>
  </conditionalFormatting>
  <conditionalFormatting sqref="I755:I761">
    <cfRule type="expression" dxfId="8985" priority="7574" stopIfTrue="1">
      <formula>$B755=""</formula>
    </cfRule>
  </conditionalFormatting>
  <conditionalFormatting sqref="I755:I761">
    <cfRule type="expression" dxfId="8984" priority="7573" stopIfTrue="1">
      <formula>$B755=""</formula>
    </cfRule>
  </conditionalFormatting>
  <conditionalFormatting sqref="I755:I761">
    <cfRule type="expression" dxfId="8983" priority="7572" stopIfTrue="1">
      <formula>$B755=""</formula>
    </cfRule>
  </conditionalFormatting>
  <conditionalFormatting sqref="I755:I761">
    <cfRule type="expression" dxfId="8982" priority="7571" stopIfTrue="1">
      <formula>$B755=""</formula>
    </cfRule>
  </conditionalFormatting>
  <conditionalFormatting sqref="I755:I761">
    <cfRule type="expression" dxfId="8981" priority="7570" stopIfTrue="1">
      <formula>$B755=""</formula>
    </cfRule>
  </conditionalFormatting>
  <conditionalFormatting sqref="I755:I761">
    <cfRule type="expression" dxfId="8980" priority="7569" stopIfTrue="1">
      <formula>$B755=""</formula>
    </cfRule>
  </conditionalFormatting>
  <conditionalFormatting sqref="I755:I761">
    <cfRule type="expression" dxfId="8979" priority="7568" stopIfTrue="1">
      <formula>$B755=""</formula>
    </cfRule>
  </conditionalFormatting>
  <conditionalFormatting sqref="I755:I761">
    <cfRule type="expression" dxfId="8978" priority="7567" stopIfTrue="1">
      <formula>$B755=""</formula>
    </cfRule>
  </conditionalFormatting>
  <conditionalFormatting sqref="I755:I761">
    <cfRule type="expression" dxfId="8977" priority="7566" stopIfTrue="1">
      <formula>$B755=""</formula>
    </cfRule>
  </conditionalFormatting>
  <conditionalFormatting sqref="I755:I761">
    <cfRule type="expression" dxfId="8976" priority="7565" stopIfTrue="1">
      <formula>$B755=""</formula>
    </cfRule>
  </conditionalFormatting>
  <conditionalFormatting sqref="I755:I761">
    <cfRule type="expression" dxfId="8975" priority="7564" stopIfTrue="1">
      <formula>$B755=""</formula>
    </cfRule>
  </conditionalFormatting>
  <conditionalFormatting sqref="I755:I761">
    <cfRule type="expression" dxfId="8974" priority="7563" stopIfTrue="1">
      <formula>$B755=""</formula>
    </cfRule>
  </conditionalFormatting>
  <conditionalFormatting sqref="I755:I761">
    <cfRule type="expression" dxfId="8973" priority="7562" stopIfTrue="1">
      <formula>$B755=""</formula>
    </cfRule>
  </conditionalFormatting>
  <conditionalFormatting sqref="I755:I761">
    <cfRule type="expression" dxfId="8972" priority="7561" stopIfTrue="1">
      <formula>$B755=""</formula>
    </cfRule>
  </conditionalFormatting>
  <conditionalFormatting sqref="I755:I761">
    <cfRule type="expression" dxfId="8971" priority="7560" stopIfTrue="1">
      <formula>$B755=""</formula>
    </cfRule>
  </conditionalFormatting>
  <conditionalFormatting sqref="I755:I761">
    <cfRule type="expression" dxfId="8970" priority="7559" stopIfTrue="1">
      <formula>$B755=""</formula>
    </cfRule>
  </conditionalFormatting>
  <conditionalFormatting sqref="I755:I761">
    <cfRule type="expression" dxfId="8969" priority="7558" stopIfTrue="1">
      <formula>$B755=""</formula>
    </cfRule>
  </conditionalFormatting>
  <conditionalFormatting sqref="I755:I761">
    <cfRule type="expression" dxfId="8968" priority="7557" stopIfTrue="1">
      <formula>$B755=""</formula>
    </cfRule>
  </conditionalFormatting>
  <conditionalFormatting sqref="I755:I761">
    <cfRule type="expression" dxfId="8967" priority="7556" stopIfTrue="1">
      <formula>$B755=""</formula>
    </cfRule>
  </conditionalFormatting>
  <conditionalFormatting sqref="I755:I761">
    <cfRule type="expression" dxfId="8966" priority="7555" stopIfTrue="1">
      <formula>$B755=""</formula>
    </cfRule>
  </conditionalFormatting>
  <conditionalFormatting sqref="I755:I761">
    <cfRule type="expression" dxfId="8965" priority="7554" stopIfTrue="1">
      <formula>$B755=""</formula>
    </cfRule>
  </conditionalFormatting>
  <conditionalFormatting sqref="D755:H756">
    <cfRule type="expression" dxfId="8964" priority="7553" stopIfTrue="1">
      <formula>$B755=""</formula>
    </cfRule>
  </conditionalFormatting>
  <conditionalFormatting sqref="I755:I761">
    <cfRule type="expression" dxfId="8963" priority="7552" stopIfTrue="1">
      <formula>$B755=""</formula>
    </cfRule>
  </conditionalFormatting>
  <conditionalFormatting sqref="I755:I761">
    <cfRule type="expression" dxfId="8962" priority="7551" stopIfTrue="1">
      <formula>$B755=""</formula>
    </cfRule>
  </conditionalFormatting>
  <conditionalFormatting sqref="I755:I761">
    <cfRule type="expression" dxfId="8961" priority="7550" stopIfTrue="1">
      <formula>$B755=""</formula>
    </cfRule>
  </conditionalFormatting>
  <conditionalFormatting sqref="I755:I761">
    <cfRule type="expression" dxfId="8960" priority="7549" stopIfTrue="1">
      <formula>$B755=""</formula>
    </cfRule>
  </conditionalFormatting>
  <conditionalFormatting sqref="I755:I761">
    <cfRule type="expression" dxfId="8959" priority="7548" stopIfTrue="1">
      <formula>$B755=""</formula>
    </cfRule>
  </conditionalFormatting>
  <conditionalFormatting sqref="I755:I761">
    <cfRule type="expression" dxfId="8958" priority="7547" stopIfTrue="1">
      <formula>$B755=""</formula>
    </cfRule>
  </conditionalFormatting>
  <conditionalFormatting sqref="J755:M756">
    <cfRule type="expression" dxfId="8957" priority="7546" stopIfTrue="1">
      <formula>$B755=""</formula>
    </cfRule>
  </conditionalFormatting>
  <conditionalFormatting sqref="D755:M756">
    <cfRule type="expression" dxfId="8956" priority="7545" stopIfTrue="1">
      <formula>$B755=""</formula>
    </cfRule>
  </conditionalFormatting>
  <conditionalFormatting sqref="D755:M756">
    <cfRule type="expression" dxfId="8955" priority="7544" stopIfTrue="1">
      <formula>$B755=""</formula>
    </cfRule>
  </conditionalFormatting>
  <conditionalFormatting sqref="I755:I756">
    <cfRule type="expression" dxfId="8954" priority="7543" stopIfTrue="1">
      <formula>$B755=""</formula>
    </cfRule>
  </conditionalFormatting>
  <conditionalFormatting sqref="D755:H756">
    <cfRule type="expression" dxfId="8953" priority="7542" stopIfTrue="1">
      <formula>$B755=""</formula>
    </cfRule>
  </conditionalFormatting>
  <conditionalFormatting sqref="J755:M756">
    <cfRule type="expression" dxfId="8952" priority="7541" stopIfTrue="1">
      <formula>$B755=""</formula>
    </cfRule>
  </conditionalFormatting>
  <conditionalFormatting sqref="D755:H755">
    <cfRule type="expression" dxfId="8951" priority="7540" stopIfTrue="1">
      <formula>$B755=""</formula>
    </cfRule>
  </conditionalFormatting>
  <conditionalFormatting sqref="J755:M756">
    <cfRule type="expression" dxfId="8950" priority="7539" stopIfTrue="1">
      <formula>$B755=""</formula>
    </cfRule>
  </conditionalFormatting>
  <conditionalFormatting sqref="I755:I761">
    <cfRule type="expression" dxfId="8949" priority="7538" stopIfTrue="1">
      <formula>$B755=""</formula>
    </cfRule>
  </conditionalFormatting>
  <conditionalFormatting sqref="I755:I761">
    <cfRule type="expression" dxfId="8948" priority="7537" stopIfTrue="1">
      <formula>$B755=""</formula>
    </cfRule>
  </conditionalFormatting>
  <conditionalFormatting sqref="I755:I761">
    <cfRule type="expression" dxfId="8947" priority="7536" stopIfTrue="1">
      <formula>$B755=""</formula>
    </cfRule>
  </conditionalFormatting>
  <conditionalFormatting sqref="I755:I761">
    <cfRule type="expression" dxfId="8946" priority="7535" stopIfTrue="1">
      <formula>$B755=""</formula>
    </cfRule>
  </conditionalFormatting>
  <conditionalFormatting sqref="I755:I761">
    <cfRule type="expression" dxfId="8945" priority="7534" stopIfTrue="1">
      <formula>$B755=""</formula>
    </cfRule>
  </conditionalFormatting>
  <conditionalFormatting sqref="I755:I756">
    <cfRule type="expression" dxfId="8944" priority="7533" stopIfTrue="1">
      <formula>$B755=""</formula>
    </cfRule>
  </conditionalFormatting>
  <conditionalFormatting sqref="I755:I756">
    <cfRule type="expression" dxfId="8943" priority="7532" stopIfTrue="1">
      <formula>$B755=""</formula>
    </cfRule>
  </conditionalFormatting>
  <conditionalFormatting sqref="I755:I756">
    <cfRule type="expression" dxfId="8942" priority="7531" stopIfTrue="1">
      <formula>$B755=""</formula>
    </cfRule>
  </conditionalFormatting>
  <conditionalFormatting sqref="I755:I761">
    <cfRule type="expression" dxfId="8941" priority="7530" stopIfTrue="1">
      <formula>$B755=""</formula>
    </cfRule>
  </conditionalFormatting>
  <conditionalFormatting sqref="I755:I761">
    <cfRule type="expression" dxfId="8940" priority="7529" stopIfTrue="1">
      <formula>$B755=""</formula>
    </cfRule>
  </conditionalFormatting>
  <conditionalFormatting sqref="I755:I761">
    <cfRule type="expression" dxfId="8939" priority="7528" stopIfTrue="1">
      <formula>$B755=""</formula>
    </cfRule>
  </conditionalFormatting>
  <conditionalFormatting sqref="I755:I761">
    <cfRule type="expression" dxfId="8938" priority="7527" stopIfTrue="1">
      <formula>$B755=""</formula>
    </cfRule>
  </conditionalFormatting>
  <conditionalFormatting sqref="I755:I761">
    <cfRule type="expression" dxfId="8937" priority="7526" stopIfTrue="1">
      <formula>$B755=""</formula>
    </cfRule>
  </conditionalFormatting>
  <conditionalFormatting sqref="I755:I761">
    <cfRule type="expression" dxfId="8936" priority="7525" stopIfTrue="1">
      <formula>$B755=""</formula>
    </cfRule>
  </conditionalFormatting>
  <conditionalFormatting sqref="I755:I761">
    <cfRule type="expression" dxfId="8935" priority="7524" stopIfTrue="1">
      <formula>$B755=""</formula>
    </cfRule>
  </conditionalFormatting>
  <conditionalFormatting sqref="I755:I761">
    <cfRule type="expression" dxfId="8934" priority="7523" stopIfTrue="1">
      <formula>$B755=""</formula>
    </cfRule>
  </conditionalFormatting>
  <conditionalFormatting sqref="D757:M764">
    <cfRule type="expression" dxfId="8933" priority="7522" stopIfTrue="1">
      <formula>$B757=""</formula>
    </cfRule>
  </conditionalFormatting>
  <conditionalFormatting sqref="M757:M764">
    <cfRule type="expression" dxfId="8932" priority="7521" stopIfTrue="1">
      <formula>$B757=""</formula>
    </cfRule>
  </conditionalFormatting>
  <conditionalFormatting sqref="D757:H764">
    <cfRule type="expression" dxfId="8931" priority="7520" stopIfTrue="1">
      <formula>$B757=""</formula>
    </cfRule>
  </conditionalFormatting>
  <conditionalFormatting sqref="K757:K764">
    <cfRule type="expression" dxfId="8930" priority="7519" stopIfTrue="1">
      <formula>$B757=""</formula>
    </cfRule>
  </conditionalFormatting>
  <conditionalFormatting sqref="K757:K764">
    <cfRule type="expression" dxfId="8929" priority="7518" stopIfTrue="1">
      <formula>$B757=""</formula>
    </cfRule>
  </conditionalFormatting>
  <conditionalFormatting sqref="K757:K764">
    <cfRule type="expression" dxfId="8928" priority="7517" stopIfTrue="1">
      <formula>$B757=""</formula>
    </cfRule>
  </conditionalFormatting>
  <conditionalFormatting sqref="K757:K764">
    <cfRule type="expression" dxfId="8927" priority="7516" stopIfTrue="1">
      <formula>$B757=""</formula>
    </cfRule>
  </conditionalFormatting>
  <conditionalFormatting sqref="K757:K764">
    <cfRule type="expression" dxfId="8926" priority="7515" stopIfTrue="1">
      <formula>$B757=""</formula>
    </cfRule>
  </conditionalFormatting>
  <conditionalFormatting sqref="K757:K764">
    <cfRule type="expression" dxfId="8925" priority="7514" stopIfTrue="1">
      <formula>$B757=""</formula>
    </cfRule>
  </conditionalFormatting>
  <conditionalFormatting sqref="J757:J764 L757:M764">
    <cfRule type="expression" dxfId="8924" priority="7513" stopIfTrue="1">
      <formula>$B757=""</formula>
    </cfRule>
  </conditionalFormatting>
  <conditionalFormatting sqref="K757:K764">
    <cfRule type="expression" dxfId="8923" priority="7512" stopIfTrue="1">
      <formula>$B757=""</formula>
    </cfRule>
  </conditionalFormatting>
  <conditionalFormatting sqref="K757:K764">
    <cfRule type="expression" dxfId="8922" priority="7511" stopIfTrue="1">
      <formula>$B757=""</formula>
    </cfRule>
  </conditionalFormatting>
  <conditionalFormatting sqref="K757:K764">
    <cfRule type="expression" dxfId="8921" priority="7510" stopIfTrue="1">
      <formula>$B757=""</formula>
    </cfRule>
  </conditionalFormatting>
  <conditionalFormatting sqref="K757:K764">
    <cfRule type="expression" dxfId="8920" priority="7509" stopIfTrue="1">
      <formula>$B757=""</formula>
    </cfRule>
  </conditionalFormatting>
  <conditionalFormatting sqref="K757:K764">
    <cfRule type="expression" dxfId="8919" priority="7508" stopIfTrue="1">
      <formula>$B757=""</formula>
    </cfRule>
  </conditionalFormatting>
  <conditionalFormatting sqref="K757:K764">
    <cfRule type="expression" dxfId="8918" priority="7507" stopIfTrue="1">
      <formula>$B757=""</formula>
    </cfRule>
  </conditionalFormatting>
  <conditionalFormatting sqref="K757:K764">
    <cfRule type="expression" dxfId="8917" priority="7506" stopIfTrue="1">
      <formula>$B757=""</formula>
    </cfRule>
  </conditionalFormatting>
  <conditionalFormatting sqref="K757:K764">
    <cfRule type="expression" dxfId="8916" priority="7505" stopIfTrue="1">
      <formula>$B757=""</formula>
    </cfRule>
  </conditionalFormatting>
  <conditionalFormatting sqref="K757:K764">
    <cfRule type="expression" dxfId="8915" priority="7504" stopIfTrue="1">
      <formula>$B757=""</formula>
    </cfRule>
  </conditionalFormatting>
  <conditionalFormatting sqref="K757:K764">
    <cfRule type="expression" dxfId="8914" priority="7503" stopIfTrue="1">
      <formula>$B757=""</formula>
    </cfRule>
  </conditionalFormatting>
  <conditionalFormatting sqref="K757:K764">
    <cfRule type="expression" dxfId="8913" priority="7502" stopIfTrue="1">
      <formula>$B757=""</formula>
    </cfRule>
  </conditionalFormatting>
  <conditionalFormatting sqref="K757:K764">
    <cfRule type="expression" dxfId="8912" priority="7501" stopIfTrue="1">
      <formula>$B757=""</formula>
    </cfRule>
  </conditionalFormatting>
  <conditionalFormatting sqref="K757:K764">
    <cfRule type="expression" dxfId="8911" priority="7500" stopIfTrue="1">
      <formula>$B757=""</formula>
    </cfRule>
  </conditionalFormatting>
  <conditionalFormatting sqref="K757:K764">
    <cfRule type="expression" dxfId="8910" priority="7499" stopIfTrue="1">
      <formula>$B757=""</formula>
    </cfRule>
  </conditionalFormatting>
  <conditionalFormatting sqref="K757:K764">
    <cfRule type="expression" dxfId="8909" priority="7498" stopIfTrue="1">
      <formula>$B757=""</formula>
    </cfRule>
  </conditionalFormatting>
  <conditionalFormatting sqref="K757:K764">
    <cfRule type="expression" dxfId="8908" priority="7497" stopIfTrue="1">
      <formula>$B757=""</formula>
    </cfRule>
  </conditionalFormatting>
  <conditionalFormatting sqref="K757:K764">
    <cfRule type="expression" dxfId="8907" priority="7496" stopIfTrue="1">
      <formula>$B757=""</formula>
    </cfRule>
  </conditionalFormatting>
  <conditionalFormatting sqref="K757:K764">
    <cfRule type="expression" dxfId="8906" priority="7495" stopIfTrue="1">
      <formula>$B757=""</formula>
    </cfRule>
  </conditionalFormatting>
  <conditionalFormatting sqref="K757:K764">
    <cfRule type="expression" dxfId="8905" priority="7494" stopIfTrue="1">
      <formula>$B757=""</formula>
    </cfRule>
  </conditionalFormatting>
  <conditionalFormatting sqref="K757:K764">
    <cfRule type="expression" dxfId="8904" priority="7493" stopIfTrue="1">
      <formula>$B757=""</formula>
    </cfRule>
  </conditionalFormatting>
  <conditionalFormatting sqref="K757:K764">
    <cfRule type="expression" dxfId="8903" priority="7492" stopIfTrue="1">
      <formula>$B757=""</formula>
    </cfRule>
  </conditionalFormatting>
  <conditionalFormatting sqref="K757:K764">
    <cfRule type="expression" dxfId="8902" priority="7491" stopIfTrue="1">
      <formula>$B757=""</formula>
    </cfRule>
  </conditionalFormatting>
  <conditionalFormatting sqref="K757:K764">
    <cfRule type="expression" dxfId="8901" priority="7490" stopIfTrue="1">
      <formula>$B757=""</formula>
    </cfRule>
  </conditionalFormatting>
  <conditionalFormatting sqref="K757:K764">
    <cfRule type="expression" dxfId="8900" priority="7489" stopIfTrue="1">
      <formula>$B757=""</formula>
    </cfRule>
  </conditionalFormatting>
  <conditionalFormatting sqref="K757:K764">
    <cfRule type="expression" dxfId="8899" priority="7488" stopIfTrue="1">
      <formula>$B757=""</formula>
    </cfRule>
  </conditionalFormatting>
  <conditionalFormatting sqref="K757:K764">
    <cfRule type="expression" dxfId="8898" priority="7487" stopIfTrue="1">
      <formula>$B757=""</formula>
    </cfRule>
  </conditionalFormatting>
  <conditionalFormatting sqref="K757:K764">
    <cfRule type="expression" dxfId="8897" priority="7486" stopIfTrue="1">
      <formula>$B757=""</formula>
    </cfRule>
  </conditionalFormatting>
  <conditionalFormatting sqref="K757:K764">
    <cfRule type="expression" dxfId="8896" priority="7485" stopIfTrue="1">
      <formula>$B757=""</formula>
    </cfRule>
  </conditionalFormatting>
  <conditionalFormatting sqref="K757:K764">
    <cfRule type="expression" dxfId="8895" priority="7484" stopIfTrue="1">
      <formula>$B757=""</formula>
    </cfRule>
  </conditionalFormatting>
  <conditionalFormatting sqref="K757:K764">
    <cfRule type="expression" dxfId="8894" priority="7483" stopIfTrue="1">
      <formula>$B757=""</formula>
    </cfRule>
  </conditionalFormatting>
  <conditionalFormatting sqref="K757:K764">
    <cfRule type="expression" dxfId="8893" priority="7482" stopIfTrue="1">
      <formula>$B757=""</formula>
    </cfRule>
  </conditionalFormatting>
  <conditionalFormatting sqref="K757:K764">
    <cfRule type="expression" dxfId="8892" priority="7481" stopIfTrue="1">
      <formula>$B757=""</formula>
    </cfRule>
  </conditionalFormatting>
  <conditionalFormatting sqref="K757:K764">
    <cfRule type="expression" dxfId="8891" priority="7480" stopIfTrue="1">
      <formula>$B757=""</formula>
    </cfRule>
  </conditionalFormatting>
  <conditionalFormatting sqref="K757:K764">
    <cfRule type="expression" dxfId="8890" priority="7479" stopIfTrue="1">
      <formula>$B757=""</formula>
    </cfRule>
  </conditionalFormatting>
  <conditionalFormatting sqref="K757:K764">
    <cfRule type="expression" dxfId="8889" priority="7478" stopIfTrue="1">
      <formula>$B757=""</formula>
    </cfRule>
  </conditionalFormatting>
  <conditionalFormatting sqref="K757:K764">
    <cfRule type="expression" dxfId="8888" priority="7477" stopIfTrue="1">
      <formula>$B757=""</formula>
    </cfRule>
  </conditionalFormatting>
  <conditionalFormatting sqref="K757:K764">
    <cfRule type="expression" dxfId="8887" priority="7476" stopIfTrue="1">
      <formula>$B757=""</formula>
    </cfRule>
  </conditionalFormatting>
  <conditionalFormatting sqref="K757:K764">
    <cfRule type="expression" dxfId="8886" priority="7475" stopIfTrue="1">
      <formula>$B757=""</formula>
    </cfRule>
  </conditionalFormatting>
  <conditionalFormatting sqref="K757:K764">
    <cfRule type="expression" dxfId="8885" priority="7474" stopIfTrue="1">
      <formula>$B757=""</formula>
    </cfRule>
  </conditionalFormatting>
  <conditionalFormatting sqref="K757:K764">
    <cfRule type="expression" dxfId="8884" priority="7473" stopIfTrue="1">
      <formula>$B757=""</formula>
    </cfRule>
  </conditionalFormatting>
  <conditionalFormatting sqref="K757:K764">
    <cfRule type="expression" dxfId="8883" priority="7472" stopIfTrue="1">
      <formula>$B757=""</formula>
    </cfRule>
  </conditionalFormatting>
  <conditionalFormatting sqref="K757:K764">
    <cfRule type="expression" dxfId="8882" priority="7471" stopIfTrue="1">
      <formula>$B757=""</formula>
    </cfRule>
  </conditionalFormatting>
  <conditionalFormatting sqref="K757:K764">
    <cfRule type="expression" dxfId="8881" priority="7470" stopIfTrue="1">
      <formula>$B757=""</formula>
    </cfRule>
  </conditionalFormatting>
  <conditionalFormatting sqref="K757:K764">
    <cfRule type="expression" dxfId="8880" priority="7469" stopIfTrue="1">
      <formula>$B757=""</formula>
    </cfRule>
  </conditionalFormatting>
  <conditionalFormatting sqref="K757:K764">
    <cfRule type="expression" dxfId="8879" priority="7468" stopIfTrue="1">
      <formula>$B757=""</formula>
    </cfRule>
  </conditionalFormatting>
  <conditionalFormatting sqref="K757:K764 M757:M764">
    <cfRule type="expression" dxfId="8878" priority="7467" stopIfTrue="1">
      <formula>$B757=""</formula>
    </cfRule>
  </conditionalFormatting>
  <conditionalFormatting sqref="K757:K764 M757:M764">
    <cfRule type="expression" dxfId="8877" priority="7466" stopIfTrue="1">
      <formula>$B757=""</formula>
    </cfRule>
  </conditionalFormatting>
  <conditionalFormatting sqref="K757:K764 M757:M764">
    <cfRule type="expression" dxfId="8876" priority="7465" stopIfTrue="1">
      <formula>$B757=""</formula>
    </cfRule>
  </conditionalFormatting>
  <conditionalFormatting sqref="K757:K764 M757:M764">
    <cfRule type="expression" dxfId="8875" priority="7464" stopIfTrue="1">
      <formula>$B757=""</formula>
    </cfRule>
  </conditionalFormatting>
  <conditionalFormatting sqref="K763:K764">
    <cfRule type="expression" dxfId="8874" priority="7463" stopIfTrue="1">
      <formula>$B763=""</formula>
    </cfRule>
  </conditionalFormatting>
  <conditionalFormatting sqref="K757:K764 M757:M764">
    <cfRule type="expression" dxfId="8873" priority="7462" stopIfTrue="1">
      <formula>$B757=""</formula>
    </cfRule>
  </conditionalFormatting>
  <conditionalFormatting sqref="K763">
    <cfRule type="expression" dxfId="8872" priority="7461" stopIfTrue="1">
      <formula>$B763=""</formula>
    </cfRule>
  </conditionalFormatting>
  <conditionalFormatting sqref="K764">
    <cfRule type="expression" dxfId="8871" priority="7460" stopIfTrue="1">
      <formula>$B764=""</formula>
    </cfRule>
  </conditionalFormatting>
  <conditionalFormatting sqref="K764">
    <cfRule type="expression" dxfId="8870" priority="7459" stopIfTrue="1">
      <formula>$B764=""</formula>
    </cfRule>
  </conditionalFormatting>
  <conditionalFormatting sqref="K764">
    <cfRule type="expression" dxfId="8869" priority="7458" stopIfTrue="1">
      <formula>$B764=""</formula>
    </cfRule>
  </conditionalFormatting>
  <conditionalFormatting sqref="K757:K758">
    <cfRule type="expression" dxfId="8868" priority="7457" stopIfTrue="1">
      <formula>$B757=""</formula>
    </cfRule>
  </conditionalFormatting>
  <conditionalFormatting sqref="K757:K758">
    <cfRule type="expression" dxfId="8867" priority="7456" stopIfTrue="1">
      <formula>$B757=""</formula>
    </cfRule>
  </conditionalFormatting>
  <conditionalFormatting sqref="K757:K758">
    <cfRule type="expression" dxfId="8866" priority="7455" stopIfTrue="1">
      <formula>$B757=""</formula>
    </cfRule>
  </conditionalFormatting>
  <conditionalFormatting sqref="K757:K758">
    <cfRule type="expression" dxfId="8865" priority="7454" stopIfTrue="1">
      <formula>$B757=""</formula>
    </cfRule>
  </conditionalFormatting>
  <conditionalFormatting sqref="K757:K758">
    <cfRule type="expression" dxfId="8864" priority="7453" stopIfTrue="1">
      <formula>$B757=""</formula>
    </cfRule>
  </conditionalFormatting>
  <conditionalFormatting sqref="K757:K764">
    <cfRule type="expression" dxfId="8863" priority="7452" stopIfTrue="1">
      <formula>$B757=""</formula>
    </cfRule>
  </conditionalFormatting>
  <conditionalFormatting sqref="K757:K764">
    <cfRule type="expression" dxfId="8862" priority="7451" stopIfTrue="1">
      <formula>$B757=""</formula>
    </cfRule>
  </conditionalFormatting>
  <conditionalFormatting sqref="K757:K764">
    <cfRule type="expression" dxfId="8861" priority="7450" stopIfTrue="1">
      <formula>$B757=""</formula>
    </cfRule>
  </conditionalFormatting>
  <conditionalFormatting sqref="K757:K764">
    <cfRule type="expression" dxfId="8860" priority="7449" stopIfTrue="1">
      <formula>$B757=""</formula>
    </cfRule>
  </conditionalFormatting>
  <conditionalFormatting sqref="K757:K764">
    <cfRule type="expression" dxfId="8859" priority="7448" stopIfTrue="1">
      <formula>$B757=""</formula>
    </cfRule>
  </conditionalFormatting>
  <conditionalFormatting sqref="K757:K764">
    <cfRule type="expression" dxfId="8858" priority="7447" stopIfTrue="1">
      <formula>$B757=""</formula>
    </cfRule>
  </conditionalFormatting>
  <conditionalFormatting sqref="K757:K764">
    <cfRule type="expression" dxfId="8857" priority="7446" stopIfTrue="1">
      <formula>$B757=""</formula>
    </cfRule>
  </conditionalFormatting>
  <conditionalFormatting sqref="K757:K764">
    <cfRule type="expression" dxfId="8856" priority="7445" stopIfTrue="1">
      <formula>$B757=""</formula>
    </cfRule>
  </conditionalFormatting>
  <conditionalFormatting sqref="K757:K764">
    <cfRule type="expression" dxfId="8855" priority="7444" stopIfTrue="1">
      <formula>$B757=""</formula>
    </cfRule>
  </conditionalFormatting>
  <conditionalFormatting sqref="K757:K764">
    <cfRule type="expression" dxfId="8854" priority="7443" stopIfTrue="1">
      <formula>$B757=""</formula>
    </cfRule>
  </conditionalFormatting>
  <conditionalFormatting sqref="K757:K764 M757:M764">
    <cfRule type="expression" dxfId="8853" priority="7442" stopIfTrue="1">
      <formula>$B757=""</formula>
    </cfRule>
  </conditionalFormatting>
  <conditionalFormatting sqref="K757:K764 M757:M764">
    <cfRule type="expression" dxfId="8852" priority="7441" stopIfTrue="1">
      <formula>$B757=""</formula>
    </cfRule>
  </conditionalFormatting>
  <conditionalFormatting sqref="K757:K764 M757:M764">
    <cfRule type="expression" dxfId="8851" priority="7440" stopIfTrue="1">
      <formula>$B757=""</formula>
    </cfRule>
  </conditionalFormatting>
  <conditionalFormatting sqref="K757:K764 M757:M764">
    <cfRule type="expression" dxfId="8850" priority="7439" stopIfTrue="1">
      <formula>$B757=""</formula>
    </cfRule>
  </conditionalFormatting>
  <conditionalFormatting sqref="K763:K764">
    <cfRule type="expression" dxfId="8849" priority="7438" stopIfTrue="1">
      <formula>$B763=""</formula>
    </cfRule>
  </conditionalFormatting>
  <conditionalFormatting sqref="K757:K764 M757:M764">
    <cfRule type="expression" dxfId="8848" priority="7437" stopIfTrue="1">
      <formula>$B757=""</formula>
    </cfRule>
  </conditionalFormatting>
  <conditionalFormatting sqref="K763">
    <cfRule type="expression" dxfId="8847" priority="7436" stopIfTrue="1">
      <formula>$B763=""</formula>
    </cfRule>
  </conditionalFormatting>
  <conditionalFormatting sqref="K764">
    <cfRule type="expression" dxfId="8846" priority="7435" stopIfTrue="1">
      <formula>$B764=""</formula>
    </cfRule>
  </conditionalFormatting>
  <conditionalFormatting sqref="K764">
    <cfRule type="expression" dxfId="8845" priority="7434" stopIfTrue="1">
      <formula>$B764=""</formula>
    </cfRule>
  </conditionalFormatting>
  <conditionalFormatting sqref="K764">
    <cfRule type="expression" dxfId="8844" priority="7433" stopIfTrue="1">
      <formula>$B764=""</formula>
    </cfRule>
  </conditionalFormatting>
  <conditionalFormatting sqref="K757:K758">
    <cfRule type="expression" dxfId="8843" priority="7432" stopIfTrue="1">
      <formula>$B757=""</formula>
    </cfRule>
  </conditionalFormatting>
  <conditionalFormatting sqref="K757:K758">
    <cfRule type="expression" dxfId="8842" priority="7431" stopIfTrue="1">
      <formula>$B757=""</formula>
    </cfRule>
  </conditionalFormatting>
  <conditionalFormatting sqref="K757:K758">
    <cfRule type="expression" dxfId="8841" priority="7430" stopIfTrue="1">
      <formula>$B757=""</formula>
    </cfRule>
  </conditionalFormatting>
  <conditionalFormatting sqref="K757:K758">
    <cfRule type="expression" dxfId="8840" priority="7429" stopIfTrue="1">
      <formula>$B757=""</formula>
    </cfRule>
  </conditionalFormatting>
  <conditionalFormatting sqref="K757:K758">
    <cfRule type="expression" dxfId="8839" priority="7428" stopIfTrue="1">
      <formula>$B757=""</formula>
    </cfRule>
  </conditionalFormatting>
  <conditionalFormatting sqref="D757:H760">
    <cfRule type="expression" dxfId="8838" priority="7427" stopIfTrue="1">
      <formula>$B757=""</formula>
    </cfRule>
  </conditionalFormatting>
  <conditionalFormatting sqref="J757:M760">
    <cfRule type="expression" dxfId="8837" priority="7426" stopIfTrue="1">
      <formula>$B757=""</formula>
    </cfRule>
  </conditionalFormatting>
  <conditionalFormatting sqref="D757:M760">
    <cfRule type="expression" dxfId="8836" priority="7425" stopIfTrue="1">
      <formula>$B757=""</formula>
    </cfRule>
  </conditionalFormatting>
  <conditionalFormatting sqref="D757:M760">
    <cfRule type="expression" dxfId="8835" priority="7424" stopIfTrue="1">
      <formula>$B757=""</formula>
    </cfRule>
  </conditionalFormatting>
  <conditionalFormatting sqref="I757:I760">
    <cfRule type="expression" dxfId="8834" priority="7423" stopIfTrue="1">
      <formula>$B757=""</formula>
    </cfRule>
  </conditionalFormatting>
  <conditionalFormatting sqref="D757:H760">
    <cfRule type="expression" dxfId="8833" priority="7422" stopIfTrue="1">
      <formula>$B757=""</formula>
    </cfRule>
  </conditionalFormatting>
  <conditionalFormatting sqref="J757:M758">
    <cfRule type="expression" dxfId="8832" priority="7421" stopIfTrue="1">
      <formula>$B757=""</formula>
    </cfRule>
  </conditionalFormatting>
  <conditionalFormatting sqref="J757:M757">
    <cfRule type="expression" dxfId="8831" priority="7420" stopIfTrue="1">
      <formula>$B757=""</formula>
    </cfRule>
  </conditionalFormatting>
  <conditionalFormatting sqref="I758">
    <cfRule type="expression" dxfId="8830" priority="7419" stopIfTrue="1">
      <formula>$B758=""</formula>
    </cfRule>
  </conditionalFormatting>
  <conditionalFormatting sqref="I758">
    <cfRule type="expression" dxfId="8829" priority="7418" stopIfTrue="1">
      <formula>$B758=""</formula>
    </cfRule>
  </conditionalFormatting>
  <conditionalFormatting sqref="I758">
    <cfRule type="expression" dxfId="8828" priority="7417" stopIfTrue="1">
      <formula>$B758=""</formula>
    </cfRule>
  </conditionalFormatting>
  <conditionalFormatting sqref="D758:H758">
    <cfRule type="expression" dxfId="8827" priority="7416" stopIfTrue="1">
      <formula>$B758=""</formula>
    </cfRule>
  </conditionalFormatting>
  <conditionalFormatting sqref="J758:M758">
    <cfRule type="expression" dxfId="8826" priority="7415" stopIfTrue="1">
      <formula>$B758=""</formula>
    </cfRule>
  </conditionalFormatting>
  <conditionalFormatting sqref="I758">
    <cfRule type="expression" dxfId="8825" priority="7414" stopIfTrue="1">
      <formula>$B758=""</formula>
    </cfRule>
  </conditionalFormatting>
  <conditionalFormatting sqref="I758">
    <cfRule type="expression" dxfId="8824" priority="7413" stopIfTrue="1">
      <formula>$B758=""</formula>
    </cfRule>
  </conditionalFormatting>
  <conditionalFormatting sqref="J758:M758">
    <cfRule type="expression" dxfId="8823" priority="7412" stopIfTrue="1">
      <formula>$B758=""</formula>
    </cfRule>
  </conditionalFormatting>
  <conditionalFormatting sqref="J759:M760">
    <cfRule type="expression" dxfId="8822" priority="7411" stopIfTrue="1">
      <formula>$B759=""</formula>
    </cfRule>
  </conditionalFormatting>
  <conditionalFormatting sqref="J758:M758">
    <cfRule type="expression" dxfId="8821" priority="7410" stopIfTrue="1">
      <formula>$B758=""</formula>
    </cfRule>
  </conditionalFormatting>
  <conditionalFormatting sqref="J759:M759">
    <cfRule type="expression" dxfId="8820" priority="7409" stopIfTrue="1">
      <formula>$B759=""</formula>
    </cfRule>
  </conditionalFormatting>
  <conditionalFormatting sqref="I760">
    <cfRule type="expression" dxfId="8819" priority="7408" stopIfTrue="1">
      <formula>$B760=""</formula>
    </cfRule>
  </conditionalFormatting>
  <conditionalFormatting sqref="I760">
    <cfRule type="expression" dxfId="8818" priority="7407" stopIfTrue="1">
      <formula>$B760=""</formula>
    </cfRule>
  </conditionalFormatting>
  <conditionalFormatting sqref="I760">
    <cfRule type="expression" dxfId="8817" priority="7406" stopIfTrue="1">
      <formula>$B760=""</formula>
    </cfRule>
  </conditionalFormatting>
  <conditionalFormatting sqref="D760:H760">
    <cfRule type="expression" dxfId="8816" priority="7405" stopIfTrue="1">
      <formula>$B760=""</formula>
    </cfRule>
  </conditionalFormatting>
  <conditionalFormatting sqref="J760:M760">
    <cfRule type="expression" dxfId="8815" priority="7404" stopIfTrue="1">
      <formula>$B760=""</formula>
    </cfRule>
  </conditionalFormatting>
  <conditionalFormatting sqref="I760">
    <cfRule type="expression" dxfId="8814" priority="7403" stopIfTrue="1">
      <formula>$B760=""</formula>
    </cfRule>
  </conditionalFormatting>
  <conditionalFormatting sqref="I760">
    <cfRule type="expression" dxfId="8813" priority="7402" stopIfTrue="1">
      <formula>$B760=""</formula>
    </cfRule>
  </conditionalFormatting>
  <conditionalFormatting sqref="I760:I764">
    <cfRule type="expression" dxfId="8812" priority="7401" stopIfTrue="1">
      <formula>$B760=""</formula>
    </cfRule>
  </conditionalFormatting>
  <conditionalFormatting sqref="I760:I764">
    <cfRule type="expression" dxfId="8811" priority="7400" stopIfTrue="1">
      <formula>$B760=""</formula>
    </cfRule>
  </conditionalFormatting>
  <conditionalFormatting sqref="I760:I764">
    <cfRule type="expression" dxfId="8810" priority="7399" stopIfTrue="1">
      <formula>$B760=""</formula>
    </cfRule>
  </conditionalFormatting>
  <conditionalFormatting sqref="I760:I764">
    <cfRule type="expression" dxfId="8809" priority="7398" stopIfTrue="1">
      <formula>$B760=""</formula>
    </cfRule>
  </conditionalFormatting>
  <conditionalFormatting sqref="I760:I764">
    <cfRule type="expression" dxfId="8808" priority="7397" stopIfTrue="1">
      <formula>$B760=""</formula>
    </cfRule>
  </conditionalFormatting>
  <conditionalFormatting sqref="I760:I764">
    <cfRule type="expression" dxfId="8807" priority="7396" stopIfTrue="1">
      <formula>$B760=""</formula>
    </cfRule>
  </conditionalFormatting>
  <conditionalFormatting sqref="I760:I764">
    <cfRule type="expression" dxfId="8806" priority="7395" stopIfTrue="1">
      <formula>$B760=""</formula>
    </cfRule>
  </conditionalFormatting>
  <conditionalFormatting sqref="I760:I764">
    <cfRule type="expression" dxfId="8805" priority="7394" stopIfTrue="1">
      <formula>$B760=""</formula>
    </cfRule>
  </conditionalFormatting>
  <conditionalFormatting sqref="I760:I764">
    <cfRule type="expression" dxfId="8804" priority="7393" stopIfTrue="1">
      <formula>$B760=""</formula>
    </cfRule>
  </conditionalFormatting>
  <conditionalFormatting sqref="I760:I764">
    <cfRule type="expression" dxfId="8803" priority="7392" stopIfTrue="1">
      <formula>$B760=""</formula>
    </cfRule>
  </conditionalFormatting>
  <conditionalFormatting sqref="I760:I764">
    <cfRule type="expression" dxfId="8802" priority="7391" stopIfTrue="1">
      <formula>$B760=""</formula>
    </cfRule>
  </conditionalFormatting>
  <conditionalFormatting sqref="I760:I764">
    <cfRule type="expression" dxfId="8801" priority="7390" stopIfTrue="1">
      <formula>$B760=""</formula>
    </cfRule>
  </conditionalFormatting>
  <conditionalFormatting sqref="I760:I764">
    <cfRule type="expression" dxfId="8800" priority="7389" stopIfTrue="1">
      <formula>$B760=""</formula>
    </cfRule>
  </conditionalFormatting>
  <conditionalFormatting sqref="I760:I764">
    <cfRule type="expression" dxfId="8799" priority="7388" stopIfTrue="1">
      <formula>$B760=""</formula>
    </cfRule>
  </conditionalFormatting>
  <conditionalFormatting sqref="I760:I764">
    <cfRule type="expression" dxfId="8798" priority="7387" stopIfTrue="1">
      <formula>$B760=""</formula>
    </cfRule>
  </conditionalFormatting>
  <conditionalFormatting sqref="I760:I764">
    <cfRule type="expression" dxfId="8797" priority="7386" stopIfTrue="1">
      <formula>$B760=""</formula>
    </cfRule>
  </conditionalFormatting>
  <conditionalFormatting sqref="I760:I764">
    <cfRule type="expression" dxfId="8796" priority="7385" stopIfTrue="1">
      <formula>$B760=""</formula>
    </cfRule>
  </conditionalFormatting>
  <conditionalFormatting sqref="I760:I764">
    <cfRule type="expression" dxfId="8795" priority="7384" stopIfTrue="1">
      <formula>$B760=""</formula>
    </cfRule>
  </conditionalFormatting>
  <conditionalFormatting sqref="I760:I764">
    <cfRule type="expression" dxfId="8794" priority="7383" stopIfTrue="1">
      <formula>$B760=""</formula>
    </cfRule>
  </conditionalFormatting>
  <conditionalFormatting sqref="D762:H764">
    <cfRule type="expression" dxfId="8793" priority="7382" stopIfTrue="1">
      <formula>$B762=""</formula>
    </cfRule>
  </conditionalFormatting>
  <conditionalFormatting sqref="I760:I764">
    <cfRule type="expression" dxfId="8792" priority="7381" stopIfTrue="1">
      <formula>$B760=""</formula>
    </cfRule>
  </conditionalFormatting>
  <conditionalFormatting sqref="I760:I764">
    <cfRule type="expression" dxfId="8791" priority="7380" stopIfTrue="1">
      <formula>$B760=""</formula>
    </cfRule>
  </conditionalFormatting>
  <conditionalFormatting sqref="I760:I764">
    <cfRule type="expression" dxfId="8790" priority="7379" stopIfTrue="1">
      <formula>$B760=""</formula>
    </cfRule>
  </conditionalFormatting>
  <conditionalFormatting sqref="J760:M764">
    <cfRule type="expression" dxfId="8789" priority="7378" stopIfTrue="1">
      <formula>$B760=""</formula>
    </cfRule>
  </conditionalFormatting>
  <conditionalFormatting sqref="D760:M764">
    <cfRule type="expression" dxfId="8788" priority="7377" stopIfTrue="1">
      <formula>$B760=""</formula>
    </cfRule>
  </conditionalFormatting>
  <conditionalFormatting sqref="D760:M764">
    <cfRule type="expression" dxfId="8787" priority="7376" stopIfTrue="1">
      <formula>$B760=""</formula>
    </cfRule>
  </conditionalFormatting>
  <conditionalFormatting sqref="I760:I764">
    <cfRule type="expression" dxfId="8786" priority="7375" stopIfTrue="1">
      <formula>$B760=""</formula>
    </cfRule>
  </conditionalFormatting>
  <conditionalFormatting sqref="D760:H760">
    <cfRule type="expression" dxfId="8785" priority="7374" stopIfTrue="1">
      <formula>$B760=""</formula>
    </cfRule>
  </conditionalFormatting>
  <conditionalFormatting sqref="D761:H764">
    <cfRule type="expression" dxfId="8784" priority="7373" stopIfTrue="1">
      <formula>$B761=""</formula>
    </cfRule>
  </conditionalFormatting>
  <conditionalFormatting sqref="J760:M763">
    <cfRule type="expression" dxfId="8783" priority="7372" stopIfTrue="1">
      <formula>$B760=""</formula>
    </cfRule>
  </conditionalFormatting>
  <conditionalFormatting sqref="J764:M764">
    <cfRule type="expression" dxfId="8782" priority="7371" stopIfTrue="1">
      <formula>$B764=""</formula>
    </cfRule>
  </conditionalFormatting>
  <conditionalFormatting sqref="D760:H761">
    <cfRule type="expression" dxfId="8781" priority="7370" stopIfTrue="1">
      <formula>$B760=""</formula>
    </cfRule>
  </conditionalFormatting>
  <conditionalFormatting sqref="J760:M763">
    <cfRule type="expression" dxfId="8780" priority="7369" stopIfTrue="1">
      <formula>$B760=""</formula>
    </cfRule>
  </conditionalFormatting>
  <conditionalFormatting sqref="J764:M764">
    <cfRule type="expression" dxfId="8779" priority="7368" stopIfTrue="1">
      <formula>$B764=""</formula>
    </cfRule>
  </conditionalFormatting>
  <conditionalFormatting sqref="I760:I764">
    <cfRule type="expression" dxfId="8778" priority="7367" stopIfTrue="1">
      <formula>$B760=""</formula>
    </cfRule>
  </conditionalFormatting>
  <conditionalFormatting sqref="I760:I764">
    <cfRule type="expression" dxfId="8777" priority="7366" stopIfTrue="1">
      <formula>$B760=""</formula>
    </cfRule>
  </conditionalFormatting>
  <conditionalFormatting sqref="I760:I764">
    <cfRule type="expression" dxfId="8776" priority="7365" stopIfTrue="1">
      <formula>$B760=""</formula>
    </cfRule>
  </conditionalFormatting>
  <conditionalFormatting sqref="I760:I764">
    <cfRule type="expression" dxfId="8775" priority="7364" stopIfTrue="1">
      <formula>$B760=""</formula>
    </cfRule>
  </conditionalFormatting>
  <conditionalFormatting sqref="I760:I764">
    <cfRule type="expression" dxfId="8774" priority="7363" stopIfTrue="1">
      <formula>$B760=""</formula>
    </cfRule>
  </conditionalFormatting>
  <conditionalFormatting sqref="I760:I764">
    <cfRule type="expression" dxfId="8773" priority="7362" stopIfTrue="1">
      <formula>$B760=""</formula>
    </cfRule>
  </conditionalFormatting>
  <conditionalFormatting sqref="I760:I764">
    <cfRule type="expression" dxfId="8772" priority="7361" stopIfTrue="1">
      <formula>$B760=""</formula>
    </cfRule>
  </conditionalFormatting>
  <conditionalFormatting sqref="I760:I764">
    <cfRule type="expression" dxfId="8771" priority="7360" stopIfTrue="1">
      <formula>$B760=""</formula>
    </cfRule>
  </conditionalFormatting>
  <conditionalFormatting sqref="I760:I764">
    <cfRule type="expression" dxfId="8770" priority="7359" stopIfTrue="1">
      <formula>$B760=""</formula>
    </cfRule>
  </conditionalFormatting>
  <conditionalFormatting sqref="I760:I764">
    <cfRule type="expression" dxfId="8769" priority="7358" stopIfTrue="1">
      <formula>$B760=""</formula>
    </cfRule>
  </conditionalFormatting>
  <conditionalFormatting sqref="I760:I764">
    <cfRule type="expression" dxfId="8768" priority="7357" stopIfTrue="1">
      <formula>$B760=""</formula>
    </cfRule>
  </conditionalFormatting>
  <conditionalFormatting sqref="I760:I764">
    <cfRule type="expression" dxfId="8767" priority="7356" stopIfTrue="1">
      <formula>$B760=""</formula>
    </cfRule>
  </conditionalFormatting>
  <conditionalFormatting sqref="I760:I764">
    <cfRule type="expression" dxfId="8766" priority="7355" stopIfTrue="1">
      <formula>$B760=""</formula>
    </cfRule>
  </conditionalFormatting>
  <conditionalFormatting sqref="D757:H760">
    <cfRule type="expression" dxfId="8765" priority="7354" stopIfTrue="1">
      <formula>$B757=""</formula>
    </cfRule>
  </conditionalFormatting>
  <conditionalFormatting sqref="J757:M760">
    <cfRule type="expression" dxfId="8764" priority="7353" stopIfTrue="1">
      <formula>$B757=""</formula>
    </cfRule>
  </conditionalFormatting>
  <conditionalFormatting sqref="D757:M760">
    <cfRule type="expression" dxfId="8763" priority="7352" stopIfTrue="1">
      <formula>$B757=""</formula>
    </cfRule>
  </conditionalFormatting>
  <conditionalFormatting sqref="D757:M760">
    <cfRule type="expression" dxfId="8762" priority="7351" stopIfTrue="1">
      <formula>$B757=""</formula>
    </cfRule>
  </conditionalFormatting>
  <conditionalFormatting sqref="I757:I760">
    <cfRule type="expression" dxfId="8761" priority="7350" stopIfTrue="1">
      <formula>$B757=""</formula>
    </cfRule>
  </conditionalFormatting>
  <conditionalFormatting sqref="D757:H760">
    <cfRule type="expression" dxfId="8760" priority="7349" stopIfTrue="1">
      <formula>$B757=""</formula>
    </cfRule>
  </conditionalFormatting>
  <conditionalFormatting sqref="J757:M758">
    <cfRule type="expression" dxfId="8759" priority="7348" stopIfTrue="1">
      <formula>$B757=""</formula>
    </cfRule>
  </conditionalFormatting>
  <conditionalFormatting sqref="J757:M757">
    <cfRule type="expression" dxfId="8758" priority="7347" stopIfTrue="1">
      <formula>$B757=""</formula>
    </cfRule>
  </conditionalFormatting>
  <conditionalFormatting sqref="I758">
    <cfRule type="expression" dxfId="8757" priority="7346" stopIfTrue="1">
      <formula>$B758=""</formula>
    </cfRule>
  </conditionalFormatting>
  <conditionalFormatting sqref="I758">
    <cfRule type="expression" dxfId="8756" priority="7345" stopIfTrue="1">
      <formula>$B758=""</formula>
    </cfRule>
  </conditionalFormatting>
  <conditionalFormatting sqref="I758">
    <cfRule type="expression" dxfId="8755" priority="7344" stopIfTrue="1">
      <formula>$B758=""</formula>
    </cfRule>
  </conditionalFormatting>
  <conditionalFormatting sqref="D758:H758">
    <cfRule type="expression" dxfId="8754" priority="7343" stopIfTrue="1">
      <formula>$B758=""</formula>
    </cfRule>
  </conditionalFormatting>
  <conditionalFormatting sqref="J758:M758">
    <cfRule type="expression" dxfId="8753" priority="7342" stopIfTrue="1">
      <formula>$B758=""</formula>
    </cfRule>
  </conditionalFormatting>
  <conditionalFormatting sqref="I758">
    <cfRule type="expression" dxfId="8752" priority="7341" stopIfTrue="1">
      <formula>$B758=""</formula>
    </cfRule>
  </conditionalFormatting>
  <conditionalFormatting sqref="I758">
    <cfRule type="expression" dxfId="8751" priority="7340" stopIfTrue="1">
      <formula>$B758=""</formula>
    </cfRule>
  </conditionalFormatting>
  <conditionalFormatting sqref="J758:M758">
    <cfRule type="expression" dxfId="8750" priority="7339" stopIfTrue="1">
      <formula>$B758=""</formula>
    </cfRule>
  </conditionalFormatting>
  <conditionalFormatting sqref="J759:M760">
    <cfRule type="expression" dxfId="8749" priority="7338" stopIfTrue="1">
      <formula>$B759=""</formula>
    </cfRule>
  </conditionalFormatting>
  <conditionalFormatting sqref="J758:M758">
    <cfRule type="expression" dxfId="8748" priority="7337" stopIfTrue="1">
      <formula>$B758=""</formula>
    </cfRule>
  </conditionalFormatting>
  <conditionalFormatting sqref="J759:M759">
    <cfRule type="expression" dxfId="8747" priority="7336" stopIfTrue="1">
      <formula>$B759=""</formula>
    </cfRule>
  </conditionalFormatting>
  <conditionalFormatting sqref="I760">
    <cfRule type="expression" dxfId="8746" priority="7335" stopIfTrue="1">
      <formula>$B760=""</formula>
    </cfRule>
  </conditionalFormatting>
  <conditionalFormatting sqref="I760">
    <cfRule type="expression" dxfId="8745" priority="7334" stopIfTrue="1">
      <formula>$B760=""</formula>
    </cfRule>
  </conditionalFormatting>
  <conditionalFormatting sqref="I760">
    <cfRule type="expression" dxfId="8744" priority="7333" stopIfTrue="1">
      <formula>$B760=""</formula>
    </cfRule>
  </conditionalFormatting>
  <conditionalFormatting sqref="D760:H760">
    <cfRule type="expression" dxfId="8743" priority="7332" stopIfTrue="1">
      <formula>$B760=""</formula>
    </cfRule>
  </conditionalFormatting>
  <conditionalFormatting sqref="J760:M760">
    <cfRule type="expression" dxfId="8742" priority="7331" stopIfTrue="1">
      <formula>$B760=""</formula>
    </cfRule>
  </conditionalFormatting>
  <conditionalFormatting sqref="I760">
    <cfRule type="expression" dxfId="8741" priority="7330" stopIfTrue="1">
      <formula>$B760=""</formula>
    </cfRule>
  </conditionalFormatting>
  <conditionalFormatting sqref="I760">
    <cfRule type="expression" dxfId="8740" priority="7329" stopIfTrue="1">
      <formula>$B760=""</formula>
    </cfRule>
  </conditionalFormatting>
  <conditionalFormatting sqref="I760:I764">
    <cfRule type="expression" dxfId="8739" priority="7328" stopIfTrue="1">
      <formula>$B760=""</formula>
    </cfRule>
  </conditionalFormatting>
  <conditionalFormatting sqref="I760:I764">
    <cfRule type="expression" dxfId="8738" priority="7327" stopIfTrue="1">
      <formula>$B760=""</formula>
    </cfRule>
  </conditionalFormatting>
  <conditionalFormatting sqref="I760:I764">
    <cfRule type="expression" dxfId="8737" priority="7326" stopIfTrue="1">
      <formula>$B760=""</formula>
    </cfRule>
  </conditionalFormatting>
  <conditionalFormatting sqref="I760:I764">
    <cfRule type="expression" dxfId="8736" priority="7325" stopIfTrue="1">
      <formula>$B760=""</formula>
    </cfRule>
  </conditionalFormatting>
  <conditionalFormatting sqref="I760:I764">
    <cfRule type="expression" dxfId="8735" priority="7324" stopIfTrue="1">
      <formula>$B760=""</formula>
    </cfRule>
  </conditionalFormatting>
  <conditionalFormatting sqref="I760:I764">
    <cfRule type="expression" dxfId="8734" priority="7323" stopIfTrue="1">
      <formula>$B760=""</formula>
    </cfRule>
  </conditionalFormatting>
  <conditionalFormatting sqref="I760:I764">
    <cfRule type="expression" dxfId="8733" priority="7322" stopIfTrue="1">
      <formula>$B760=""</formula>
    </cfRule>
  </conditionalFormatting>
  <conditionalFormatting sqref="I760:I764">
    <cfRule type="expression" dxfId="8732" priority="7321" stopIfTrue="1">
      <formula>$B760=""</formula>
    </cfRule>
  </conditionalFormatting>
  <conditionalFormatting sqref="I760:I764">
    <cfRule type="expression" dxfId="8731" priority="7320" stopIfTrue="1">
      <formula>$B760=""</formula>
    </cfRule>
  </conditionalFormatting>
  <conditionalFormatting sqref="I760:I764">
    <cfRule type="expression" dxfId="8730" priority="7319" stopIfTrue="1">
      <formula>$B760=""</formula>
    </cfRule>
  </conditionalFormatting>
  <conditionalFormatting sqref="I760:I764">
    <cfRule type="expression" dxfId="8729" priority="7318" stopIfTrue="1">
      <formula>$B760=""</formula>
    </cfRule>
  </conditionalFormatting>
  <conditionalFormatting sqref="I760:I764">
    <cfRule type="expression" dxfId="8728" priority="7317" stopIfTrue="1">
      <formula>$B760=""</formula>
    </cfRule>
  </conditionalFormatting>
  <conditionalFormatting sqref="I760:I764">
    <cfRule type="expression" dxfId="8727" priority="7316" stopIfTrue="1">
      <formula>$B760=""</formula>
    </cfRule>
  </conditionalFormatting>
  <conditionalFormatting sqref="I760:I764">
    <cfRule type="expression" dxfId="8726" priority="7315" stopIfTrue="1">
      <formula>$B760=""</formula>
    </cfRule>
  </conditionalFormatting>
  <conditionalFormatting sqref="I760:I764">
    <cfRule type="expression" dxfId="8725" priority="7314" stopIfTrue="1">
      <formula>$B760=""</formula>
    </cfRule>
  </conditionalFormatting>
  <conditionalFormatting sqref="I760:I764">
    <cfRule type="expression" dxfId="8724" priority="7313" stopIfTrue="1">
      <formula>$B760=""</formula>
    </cfRule>
  </conditionalFormatting>
  <conditionalFormatting sqref="I760:I764">
    <cfRule type="expression" dxfId="8723" priority="7312" stopIfTrue="1">
      <formula>$B760=""</formula>
    </cfRule>
  </conditionalFormatting>
  <conditionalFormatting sqref="I760:I764">
    <cfRule type="expression" dxfId="8722" priority="7311" stopIfTrue="1">
      <formula>$B760=""</formula>
    </cfRule>
  </conditionalFormatting>
  <conditionalFormatting sqref="I760:I764">
    <cfRule type="expression" dxfId="8721" priority="7310" stopIfTrue="1">
      <formula>$B760=""</formula>
    </cfRule>
  </conditionalFormatting>
  <conditionalFormatting sqref="D762:H764">
    <cfRule type="expression" dxfId="8720" priority="7309" stopIfTrue="1">
      <formula>$B762=""</formula>
    </cfRule>
  </conditionalFormatting>
  <conditionalFormatting sqref="I760:I764">
    <cfRule type="expression" dxfId="8719" priority="7308" stopIfTrue="1">
      <formula>$B760=""</formula>
    </cfRule>
  </conditionalFormatting>
  <conditionalFormatting sqref="I760:I764">
    <cfRule type="expression" dxfId="8718" priority="7307" stopIfTrue="1">
      <formula>$B760=""</formula>
    </cfRule>
  </conditionalFormatting>
  <conditionalFormatting sqref="I760:I764">
    <cfRule type="expression" dxfId="8717" priority="7306" stopIfTrue="1">
      <formula>$B760=""</formula>
    </cfRule>
  </conditionalFormatting>
  <conditionalFormatting sqref="J760:M764">
    <cfRule type="expression" dxfId="8716" priority="7305" stopIfTrue="1">
      <formula>$B760=""</formula>
    </cfRule>
  </conditionalFormatting>
  <conditionalFormatting sqref="D760:M764">
    <cfRule type="expression" dxfId="8715" priority="7304" stopIfTrue="1">
      <formula>$B760=""</formula>
    </cfRule>
  </conditionalFormatting>
  <conditionalFormatting sqref="D760:M764">
    <cfRule type="expression" dxfId="8714" priority="7303" stopIfTrue="1">
      <formula>$B760=""</formula>
    </cfRule>
  </conditionalFormatting>
  <conditionalFormatting sqref="I760:I764">
    <cfRule type="expression" dxfId="8713" priority="7302" stopIfTrue="1">
      <formula>$B760=""</formula>
    </cfRule>
  </conditionalFormatting>
  <conditionalFormatting sqref="D760:H760">
    <cfRule type="expression" dxfId="8712" priority="7301" stopIfTrue="1">
      <formula>$B760=""</formula>
    </cfRule>
  </conditionalFormatting>
  <conditionalFormatting sqref="D761:H764">
    <cfRule type="expression" dxfId="8711" priority="7300" stopIfTrue="1">
      <formula>$B761=""</formula>
    </cfRule>
  </conditionalFormatting>
  <conditionalFormatting sqref="J760:M763">
    <cfRule type="expression" dxfId="8710" priority="7299" stopIfTrue="1">
      <formula>$B760=""</formula>
    </cfRule>
  </conditionalFormatting>
  <conditionalFormatting sqref="J764:M764">
    <cfRule type="expression" dxfId="8709" priority="7298" stopIfTrue="1">
      <formula>$B764=""</formula>
    </cfRule>
  </conditionalFormatting>
  <conditionalFormatting sqref="D760:H761">
    <cfRule type="expression" dxfId="8708" priority="7297" stopIfTrue="1">
      <formula>$B760=""</formula>
    </cfRule>
  </conditionalFormatting>
  <conditionalFormatting sqref="J760:M763">
    <cfRule type="expression" dxfId="8707" priority="7296" stopIfTrue="1">
      <formula>$B760=""</formula>
    </cfRule>
  </conditionalFormatting>
  <conditionalFormatting sqref="J764:M764">
    <cfRule type="expression" dxfId="8706" priority="7295" stopIfTrue="1">
      <formula>$B764=""</formula>
    </cfRule>
  </conditionalFormatting>
  <conditionalFormatting sqref="I760:I764">
    <cfRule type="expression" dxfId="8705" priority="7294" stopIfTrue="1">
      <formula>$B760=""</formula>
    </cfRule>
  </conditionalFormatting>
  <conditionalFormatting sqref="I760:I764">
    <cfRule type="expression" dxfId="8704" priority="7293" stopIfTrue="1">
      <formula>$B760=""</formula>
    </cfRule>
  </conditionalFormatting>
  <conditionalFormatting sqref="I760:I764">
    <cfRule type="expression" dxfId="8703" priority="7292" stopIfTrue="1">
      <formula>$B760=""</formula>
    </cfRule>
  </conditionalFormatting>
  <conditionalFormatting sqref="I760:I764">
    <cfRule type="expression" dxfId="8702" priority="7291" stopIfTrue="1">
      <formula>$B760=""</formula>
    </cfRule>
  </conditionalFormatting>
  <conditionalFormatting sqref="I760:I764">
    <cfRule type="expression" dxfId="8701" priority="7290" stopIfTrue="1">
      <formula>$B760=""</formula>
    </cfRule>
  </conditionalFormatting>
  <conditionalFormatting sqref="I760:I764">
    <cfRule type="expression" dxfId="8700" priority="7289" stopIfTrue="1">
      <formula>$B760=""</formula>
    </cfRule>
  </conditionalFormatting>
  <conditionalFormatting sqref="I760:I764">
    <cfRule type="expression" dxfId="8699" priority="7288" stopIfTrue="1">
      <formula>$B760=""</formula>
    </cfRule>
  </conditionalFormatting>
  <conditionalFormatting sqref="I760:I764">
    <cfRule type="expression" dxfId="8698" priority="7287" stopIfTrue="1">
      <formula>$B760=""</formula>
    </cfRule>
  </conditionalFormatting>
  <conditionalFormatting sqref="I760:I764">
    <cfRule type="expression" dxfId="8697" priority="7286" stopIfTrue="1">
      <formula>$B760=""</formula>
    </cfRule>
  </conditionalFormatting>
  <conditionalFormatting sqref="I760:I764">
    <cfRule type="expression" dxfId="8696" priority="7285" stopIfTrue="1">
      <formula>$B760=""</formula>
    </cfRule>
  </conditionalFormatting>
  <conditionalFormatting sqref="I760:I764">
    <cfRule type="expression" dxfId="8695" priority="7284" stopIfTrue="1">
      <formula>$B760=""</formula>
    </cfRule>
  </conditionalFormatting>
  <conditionalFormatting sqref="I760:I764">
    <cfRule type="expression" dxfId="8694" priority="7283" stopIfTrue="1">
      <formula>$B760=""</formula>
    </cfRule>
  </conditionalFormatting>
  <conditionalFormatting sqref="I760:I764">
    <cfRule type="expression" dxfId="8693" priority="7282" stopIfTrue="1">
      <formula>$B760=""</formula>
    </cfRule>
  </conditionalFormatting>
  <conditionalFormatting sqref="K757:K764">
    <cfRule type="expression" dxfId="8692" priority="7281" stopIfTrue="1">
      <formula>$B757=""</formula>
    </cfRule>
  </conditionalFormatting>
  <conditionalFormatting sqref="K757:K764">
    <cfRule type="expression" dxfId="8691" priority="7280" stopIfTrue="1">
      <formula>$B757=""</formula>
    </cfRule>
  </conditionalFormatting>
  <conditionalFormatting sqref="K757:K764">
    <cfRule type="expression" dxfId="8690" priority="7279" stopIfTrue="1">
      <formula>$B757=""</formula>
    </cfRule>
  </conditionalFormatting>
  <conditionalFormatting sqref="K757:K764">
    <cfRule type="expression" dxfId="8689" priority="7278" stopIfTrue="1">
      <formula>$B757=""</formula>
    </cfRule>
  </conditionalFormatting>
  <conditionalFormatting sqref="K757:K764">
    <cfRule type="expression" dxfId="8688" priority="7277" stopIfTrue="1">
      <formula>$B757=""</formula>
    </cfRule>
  </conditionalFormatting>
  <conditionalFormatting sqref="K757:K764">
    <cfRule type="expression" dxfId="8687" priority="7276" stopIfTrue="1">
      <formula>$B757=""</formula>
    </cfRule>
  </conditionalFormatting>
  <conditionalFormatting sqref="K757:K764">
    <cfRule type="expression" dxfId="8686" priority="7275" stopIfTrue="1">
      <formula>$B757=""</formula>
    </cfRule>
  </conditionalFormatting>
  <conditionalFormatting sqref="K757:K764">
    <cfRule type="expression" dxfId="8685" priority="7274" stopIfTrue="1">
      <formula>$B757=""</formula>
    </cfRule>
  </conditionalFormatting>
  <conditionalFormatting sqref="K757:K764">
    <cfRule type="expression" dxfId="8684" priority="7273" stopIfTrue="1">
      <formula>$B757=""</formula>
    </cfRule>
  </conditionalFormatting>
  <conditionalFormatting sqref="K757:K764">
    <cfRule type="expression" dxfId="8683" priority="7272" stopIfTrue="1">
      <formula>$B757=""</formula>
    </cfRule>
  </conditionalFormatting>
  <conditionalFormatting sqref="K757:K764">
    <cfRule type="expression" dxfId="8682" priority="7271" stopIfTrue="1">
      <formula>$B757=""</formula>
    </cfRule>
  </conditionalFormatting>
  <conditionalFormatting sqref="K757:K764">
    <cfRule type="expression" dxfId="8681" priority="7270" stopIfTrue="1">
      <formula>$B757=""</formula>
    </cfRule>
  </conditionalFormatting>
  <conditionalFormatting sqref="K757:K764">
    <cfRule type="expression" dxfId="8680" priority="7269" stopIfTrue="1">
      <formula>$B757=""</formula>
    </cfRule>
  </conditionalFormatting>
  <conditionalFormatting sqref="K757:K764">
    <cfRule type="expression" dxfId="8679" priority="7268" stopIfTrue="1">
      <formula>$B757=""</formula>
    </cfRule>
  </conditionalFormatting>
  <conditionalFormatting sqref="K757:K764">
    <cfRule type="expression" dxfId="8678" priority="7267" stopIfTrue="1">
      <formula>$B757=""</formula>
    </cfRule>
  </conditionalFormatting>
  <conditionalFormatting sqref="K757:K764">
    <cfRule type="expression" dxfId="8677" priority="7266" stopIfTrue="1">
      <formula>$B757=""</formula>
    </cfRule>
  </conditionalFormatting>
  <conditionalFormatting sqref="K757:K764">
    <cfRule type="expression" dxfId="8676" priority="7265" stopIfTrue="1">
      <formula>$B757=""</formula>
    </cfRule>
  </conditionalFormatting>
  <conditionalFormatting sqref="K757:K764">
    <cfRule type="expression" dxfId="8675" priority="7264" stopIfTrue="1">
      <formula>$B757=""</formula>
    </cfRule>
  </conditionalFormatting>
  <conditionalFormatting sqref="K757:K764">
    <cfRule type="expression" dxfId="8674" priority="7263" stopIfTrue="1">
      <formula>$B757=""</formula>
    </cfRule>
  </conditionalFormatting>
  <conditionalFormatting sqref="K757:K764">
    <cfRule type="expression" dxfId="8673" priority="7262" stopIfTrue="1">
      <formula>$B757=""</formula>
    </cfRule>
  </conditionalFormatting>
  <conditionalFormatting sqref="K761:K762">
    <cfRule type="expression" dxfId="8672" priority="7230" stopIfTrue="1">
      <formula>$B761=""</formula>
    </cfRule>
  </conditionalFormatting>
  <conditionalFormatting sqref="K761:K762">
    <cfRule type="expression" dxfId="8671" priority="7228" stopIfTrue="1">
      <formula>$B761=""</formula>
    </cfRule>
  </conditionalFormatting>
  <conditionalFormatting sqref="K761:K762">
    <cfRule type="expression" dxfId="8670" priority="7223" stopIfTrue="1">
      <formula>$B761=""</formula>
    </cfRule>
  </conditionalFormatting>
  <conditionalFormatting sqref="K761:K762">
    <cfRule type="expression" dxfId="8669" priority="7221" stopIfTrue="1">
      <formula>$B761=""</formula>
    </cfRule>
  </conditionalFormatting>
  <conditionalFormatting sqref="K761:K762">
    <cfRule type="expression" dxfId="8668" priority="7220" stopIfTrue="1">
      <formula>$B761=""</formula>
    </cfRule>
  </conditionalFormatting>
  <conditionalFormatting sqref="K761:K762">
    <cfRule type="expression" dxfId="8667" priority="7219" stopIfTrue="1">
      <formula>$B761=""</formula>
    </cfRule>
  </conditionalFormatting>
  <conditionalFormatting sqref="K761:K762">
    <cfRule type="expression" dxfId="8666" priority="7218" stopIfTrue="1">
      <formula>$B761=""</formula>
    </cfRule>
  </conditionalFormatting>
  <conditionalFormatting sqref="K761:K762">
    <cfRule type="expression" dxfId="8665" priority="7217" stopIfTrue="1">
      <formula>$B761=""</formula>
    </cfRule>
  </conditionalFormatting>
  <conditionalFormatting sqref="K761:K762">
    <cfRule type="expression" dxfId="8664" priority="7216" stopIfTrue="1">
      <formula>$B761=""</formula>
    </cfRule>
  </conditionalFormatting>
  <conditionalFormatting sqref="K761:K762">
    <cfRule type="expression" dxfId="8663" priority="7215" stopIfTrue="1">
      <formula>$B761=""</formula>
    </cfRule>
  </conditionalFormatting>
  <conditionalFormatting sqref="K761:K762">
    <cfRule type="expression" dxfId="8662" priority="7214" stopIfTrue="1">
      <formula>$B761=""</formula>
    </cfRule>
  </conditionalFormatting>
  <conditionalFormatting sqref="K761:K762">
    <cfRule type="expression" dxfId="8661" priority="7213" stopIfTrue="1">
      <formula>$B761=""</formula>
    </cfRule>
  </conditionalFormatting>
  <conditionalFormatting sqref="K761:K762">
    <cfRule type="expression" dxfId="8660" priority="7212" stopIfTrue="1">
      <formula>$B761=""</formula>
    </cfRule>
  </conditionalFormatting>
  <conditionalFormatting sqref="K761:K762">
    <cfRule type="expression" dxfId="8659" priority="7211" stopIfTrue="1">
      <formula>$B761=""</formula>
    </cfRule>
  </conditionalFormatting>
  <conditionalFormatting sqref="K763:K764">
    <cfRule type="expression" dxfId="8658" priority="7189" stopIfTrue="1">
      <formula>$B763=""</formula>
    </cfRule>
  </conditionalFormatting>
  <conditionalFormatting sqref="K763:K764">
    <cfRule type="expression" dxfId="8657" priority="7187" stopIfTrue="1">
      <formula>$B763=""</formula>
    </cfRule>
  </conditionalFormatting>
  <conditionalFormatting sqref="K763">
    <cfRule type="expression" dxfId="8656" priority="7186" stopIfTrue="1">
      <formula>$B763=""</formula>
    </cfRule>
  </conditionalFormatting>
  <conditionalFormatting sqref="K764">
    <cfRule type="expression" dxfId="8655" priority="7185" stopIfTrue="1">
      <formula>$B764=""</formula>
    </cfRule>
  </conditionalFormatting>
  <conditionalFormatting sqref="I755:I761">
    <cfRule type="expression" dxfId="8654" priority="7184" stopIfTrue="1">
      <formula>$B755=""</formula>
    </cfRule>
  </conditionalFormatting>
  <conditionalFormatting sqref="I755:I761">
    <cfRule type="expression" dxfId="8653" priority="7183" stopIfTrue="1">
      <formula>$B755=""</formula>
    </cfRule>
  </conditionalFormatting>
  <conditionalFormatting sqref="I755:I761">
    <cfRule type="expression" dxfId="8652" priority="7182" stopIfTrue="1">
      <formula>$B755=""</formula>
    </cfRule>
  </conditionalFormatting>
  <conditionalFormatting sqref="I755:I761">
    <cfRule type="expression" dxfId="8651" priority="7181" stopIfTrue="1">
      <formula>$B755=""</formula>
    </cfRule>
  </conditionalFormatting>
  <conditionalFormatting sqref="I755:I761">
    <cfRule type="expression" dxfId="8650" priority="7180" stopIfTrue="1">
      <formula>$B755=""</formula>
    </cfRule>
  </conditionalFormatting>
  <conditionalFormatting sqref="I755:I761">
    <cfRule type="expression" dxfId="8649" priority="7179" stopIfTrue="1">
      <formula>$B755=""</formula>
    </cfRule>
  </conditionalFormatting>
  <conditionalFormatting sqref="I755:I761">
    <cfRule type="expression" dxfId="8648" priority="7178" stopIfTrue="1">
      <formula>$B755=""</formula>
    </cfRule>
  </conditionalFormatting>
  <conditionalFormatting sqref="I755:I761">
    <cfRule type="expression" dxfId="8647" priority="7177" stopIfTrue="1">
      <formula>$B755=""</formula>
    </cfRule>
  </conditionalFormatting>
  <conditionalFormatting sqref="I755:I761">
    <cfRule type="expression" dxfId="8646" priority="7176" stopIfTrue="1">
      <formula>$B755=""</formula>
    </cfRule>
  </conditionalFormatting>
  <conditionalFormatting sqref="I755:I761">
    <cfRule type="expression" dxfId="8645" priority="7175" stopIfTrue="1">
      <formula>$B755=""</formula>
    </cfRule>
  </conditionalFormatting>
  <conditionalFormatting sqref="I755:I761">
    <cfRule type="expression" dxfId="8644" priority="7174" stopIfTrue="1">
      <formula>$B755=""</formula>
    </cfRule>
  </conditionalFormatting>
  <conditionalFormatting sqref="I755:I761">
    <cfRule type="expression" dxfId="8643" priority="7173" stopIfTrue="1">
      <formula>$B755=""</formula>
    </cfRule>
  </conditionalFormatting>
  <conditionalFormatting sqref="I755:I761">
    <cfRule type="expression" dxfId="8642" priority="7172" stopIfTrue="1">
      <formula>$B755=""</formula>
    </cfRule>
  </conditionalFormatting>
  <conditionalFormatting sqref="I755:I761">
    <cfRule type="expression" dxfId="8641" priority="7171" stopIfTrue="1">
      <formula>$B755=""</formula>
    </cfRule>
  </conditionalFormatting>
  <conditionalFormatting sqref="I755:I761">
    <cfRule type="expression" dxfId="8640" priority="7170" stopIfTrue="1">
      <formula>$B755=""</formula>
    </cfRule>
  </conditionalFormatting>
  <conditionalFormatting sqref="I755:I761">
    <cfRule type="expression" dxfId="8639" priority="7169" stopIfTrue="1">
      <formula>$B755=""</formula>
    </cfRule>
  </conditionalFormatting>
  <conditionalFormatting sqref="I755:I761">
    <cfRule type="expression" dxfId="8638" priority="7168" stopIfTrue="1">
      <formula>$B755=""</formula>
    </cfRule>
  </conditionalFormatting>
  <conditionalFormatting sqref="I755:I761">
    <cfRule type="expression" dxfId="8637" priority="7167" stopIfTrue="1">
      <formula>$B755=""</formula>
    </cfRule>
  </conditionalFormatting>
  <conditionalFormatting sqref="I755:I761">
    <cfRule type="expression" dxfId="8636" priority="7166" stopIfTrue="1">
      <formula>$B755=""</formula>
    </cfRule>
  </conditionalFormatting>
  <conditionalFormatting sqref="I755:I761">
    <cfRule type="expression" dxfId="8635" priority="7165" stopIfTrue="1">
      <formula>$B755=""</formula>
    </cfRule>
  </conditionalFormatting>
  <conditionalFormatting sqref="K798:K801">
    <cfRule type="expression" dxfId="8634" priority="7000" stopIfTrue="1">
      <formula>$B798=""</formula>
    </cfRule>
  </conditionalFormatting>
  <conditionalFormatting sqref="K798:K801">
    <cfRule type="expression" dxfId="8633" priority="6999" stopIfTrue="1">
      <formula>$B798=""</formula>
    </cfRule>
  </conditionalFormatting>
  <conditionalFormatting sqref="K798:K801">
    <cfRule type="expression" dxfId="8632" priority="6998" stopIfTrue="1">
      <formula>$B798=""</formula>
    </cfRule>
  </conditionalFormatting>
  <conditionalFormatting sqref="K798:K801">
    <cfRule type="expression" dxfId="8631" priority="6997" stopIfTrue="1">
      <formula>$B798=""</formula>
    </cfRule>
  </conditionalFormatting>
  <conditionalFormatting sqref="K798:K801">
    <cfRule type="expression" dxfId="8630" priority="6996" stopIfTrue="1">
      <formula>$B798=""</formula>
    </cfRule>
  </conditionalFormatting>
  <conditionalFormatting sqref="K798:K801">
    <cfRule type="expression" dxfId="8629" priority="6995" stopIfTrue="1">
      <formula>$B798=""</formula>
    </cfRule>
  </conditionalFormatting>
  <conditionalFormatting sqref="K798:K801">
    <cfRule type="expression" dxfId="8628" priority="6994" stopIfTrue="1">
      <formula>$B798=""</formula>
    </cfRule>
  </conditionalFormatting>
  <conditionalFormatting sqref="K798:K801">
    <cfRule type="expression" dxfId="8627" priority="6993" stopIfTrue="1">
      <formula>$B798=""</formula>
    </cfRule>
  </conditionalFormatting>
  <conditionalFormatting sqref="K798:K801">
    <cfRule type="expression" dxfId="8626" priority="6992" stopIfTrue="1">
      <formula>$B798=""</formula>
    </cfRule>
  </conditionalFormatting>
  <conditionalFormatting sqref="K798:K801">
    <cfRule type="expression" dxfId="8625" priority="6991" stopIfTrue="1">
      <formula>$B798=""</formula>
    </cfRule>
  </conditionalFormatting>
  <conditionalFormatting sqref="K798:K801">
    <cfRule type="expression" dxfId="8624" priority="6990" stopIfTrue="1">
      <formula>$B798=""</formula>
    </cfRule>
  </conditionalFormatting>
  <conditionalFormatting sqref="K798:K801">
    <cfRule type="expression" dxfId="8623" priority="6989" stopIfTrue="1">
      <formula>$B798=""</formula>
    </cfRule>
  </conditionalFormatting>
  <conditionalFormatting sqref="K798:K801">
    <cfRule type="expression" dxfId="8622" priority="6988" stopIfTrue="1">
      <formula>$B798=""</formula>
    </cfRule>
  </conditionalFormatting>
  <conditionalFormatting sqref="K798:K801">
    <cfRule type="expression" dxfId="8621" priority="6987" stopIfTrue="1">
      <formula>$B798=""</formula>
    </cfRule>
  </conditionalFormatting>
  <conditionalFormatting sqref="K798:K801">
    <cfRule type="expression" dxfId="8620" priority="6986" stopIfTrue="1">
      <formula>$B798=""</formula>
    </cfRule>
  </conditionalFormatting>
  <conditionalFormatting sqref="K798:K801 M798:M801">
    <cfRule type="expression" dxfId="8619" priority="6985" stopIfTrue="1">
      <formula>$B798=""</formula>
    </cfRule>
  </conditionalFormatting>
  <conditionalFormatting sqref="K798:K801 M798:M801">
    <cfRule type="expression" dxfId="8618" priority="6984" stopIfTrue="1">
      <formula>$B798=""</formula>
    </cfRule>
  </conditionalFormatting>
  <conditionalFormatting sqref="K798:K801 M798:M801">
    <cfRule type="expression" dxfId="8617" priority="6983" stopIfTrue="1">
      <formula>$B798=""</formula>
    </cfRule>
  </conditionalFormatting>
  <conditionalFormatting sqref="K798:K801 M798:M801">
    <cfRule type="expression" dxfId="8616" priority="6982" stopIfTrue="1">
      <formula>$B798=""</formula>
    </cfRule>
  </conditionalFormatting>
  <conditionalFormatting sqref="K798:K801 M798:M801">
    <cfRule type="expression" dxfId="8615" priority="6981" stopIfTrue="1">
      <formula>$B798=""</formula>
    </cfRule>
  </conditionalFormatting>
  <conditionalFormatting sqref="K798">
    <cfRule type="expression" dxfId="8614" priority="6980" stopIfTrue="1">
      <formula>$B798=""</formula>
    </cfRule>
  </conditionalFormatting>
  <conditionalFormatting sqref="K798">
    <cfRule type="expression" dxfId="8613" priority="6979" stopIfTrue="1">
      <formula>$B798=""</formula>
    </cfRule>
  </conditionalFormatting>
  <conditionalFormatting sqref="K798:K801">
    <cfRule type="expression" dxfId="8612" priority="6978" stopIfTrue="1">
      <formula>$B798=""</formula>
    </cfRule>
  </conditionalFormatting>
  <conditionalFormatting sqref="K798:K801">
    <cfRule type="expression" dxfId="8611" priority="6977" stopIfTrue="1">
      <formula>$B798=""</formula>
    </cfRule>
  </conditionalFormatting>
  <conditionalFormatting sqref="K798:K801">
    <cfRule type="expression" dxfId="8610" priority="6976" stopIfTrue="1">
      <formula>$B798=""</formula>
    </cfRule>
  </conditionalFormatting>
  <conditionalFormatting sqref="K798:K801">
    <cfRule type="expression" dxfId="8609" priority="6975" stopIfTrue="1">
      <formula>$B798=""</formula>
    </cfRule>
  </conditionalFormatting>
  <conditionalFormatting sqref="K798:K801">
    <cfRule type="expression" dxfId="8608" priority="6974" stopIfTrue="1">
      <formula>$B798=""</formula>
    </cfRule>
  </conditionalFormatting>
  <conditionalFormatting sqref="I798:I804">
    <cfRule type="expression" dxfId="8607" priority="6973" stopIfTrue="1">
      <formula>$B798=""</formula>
    </cfRule>
  </conditionalFormatting>
  <conditionalFormatting sqref="I798:I804">
    <cfRule type="expression" dxfId="8606" priority="6972" stopIfTrue="1">
      <formula>$B798=""</formula>
    </cfRule>
  </conditionalFormatting>
  <conditionalFormatting sqref="I798:I804">
    <cfRule type="expression" dxfId="8605" priority="6971" stopIfTrue="1">
      <formula>$B798=""</formula>
    </cfRule>
  </conditionalFormatting>
  <conditionalFormatting sqref="J798:M798">
    <cfRule type="expression" dxfId="8604" priority="6970" stopIfTrue="1">
      <formula>$B798=""</formula>
    </cfRule>
  </conditionalFormatting>
  <conditionalFormatting sqref="J798:M798 I798:I804">
    <cfRule type="expression" dxfId="8603" priority="6969" stopIfTrue="1">
      <formula>$B798=""</formula>
    </cfRule>
  </conditionalFormatting>
  <conditionalFormatting sqref="J798:M798 I798:I804">
    <cfRule type="expression" dxfId="8602" priority="6968" stopIfTrue="1">
      <formula>$B798=""</formula>
    </cfRule>
  </conditionalFormatting>
  <conditionalFormatting sqref="I798:I804">
    <cfRule type="expression" dxfId="8601" priority="6967" stopIfTrue="1">
      <formula>$B798=""</formula>
    </cfRule>
  </conditionalFormatting>
  <conditionalFormatting sqref="J798:M798">
    <cfRule type="expression" dxfId="8600" priority="6966" stopIfTrue="1">
      <formula>$B798=""</formula>
    </cfRule>
  </conditionalFormatting>
  <conditionalFormatting sqref="J798:M798">
    <cfRule type="expression" dxfId="8599" priority="6965" stopIfTrue="1">
      <formula>$B798=""</formula>
    </cfRule>
  </conditionalFormatting>
  <conditionalFormatting sqref="J798:M801">
    <cfRule type="expression" dxfId="8598" priority="6964" stopIfTrue="1">
      <formula>$B798=""</formula>
    </cfRule>
  </conditionalFormatting>
  <conditionalFormatting sqref="I798:I801">
    <cfRule type="expression" dxfId="8597" priority="6963" stopIfTrue="1">
      <formula>$B798=""</formula>
    </cfRule>
  </conditionalFormatting>
  <conditionalFormatting sqref="D800:H801">
    <cfRule type="expression" dxfId="8596" priority="6962" stopIfTrue="1">
      <formula>$B800=""</formula>
    </cfRule>
  </conditionalFormatting>
  <conditionalFormatting sqref="J798:M801">
    <cfRule type="expression" dxfId="8595" priority="6961" stopIfTrue="1">
      <formula>$B798=""</formula>
    </cfRule>
  </conditionalFormatting>
  <conditionalFormatting sqref="D799:H800">
    <cfRule type="expression" dxfId="8594" priority="6960" stopIfTrue="1">
      <formula>$B799=""</formula>
    </cfRule>
  </conditionalFormatting>
  <conditionalFormatting sqref="J799:M801">
    <cfRule type="expression" dxfId="8593" priority="6959" stopIfTrue="1">
      <formula>$B799=""</formula>
    </cfRule>
  </conditionalFormatting>
  <conditionalFormatting sqref="I798:I804">
    <cfRule type="expression" dxfId="8592" priority="6958" stopIfTrue="1">
      <formula>$B798=""</formula>
    </cfRule>
  </conditionalFormatting>
  <conditionalFormatting sqref="I798:I804">
    <cfRule type="expression" dxfId="8591" priority="6957" stopIfTrue="1">
      <formula>$B798=""</formula>
    </cfRule>
  </conditionalFormatting>
  <conditionalFormatting sqref="I798:I804">
    <cfRule type="expression" dxfId="8590" priority="6956" stopIfTrue="1">
      <formula>$B798=""</formula>
    </cfRule>
  </conditionalFormatting>
  <conditionalFormatting sqref="I798:I804">
    <cfRule type="expression" dxfId="8589" priority="6955" stopIfTrue="1">
      <formula>$B798=""</formula>
    </cfRule>
  </conditionalFormatting>
  <conditionalFormatting sqref="I798:I804">
    <cfRule type="expression" dxfId="8588" priority="6954" stopIfTrue="1">
      <formula>$B798=""</formula>
    </cfRule>
  </conditionalFormatting>
  <conditionalFormatting sqref="I799:I801">
    <cfRule type="expression" dxfId="8587" priority="6953" stopIfTrue="1">
      <formula>$B799=""</formula>
    </cfRule>
  </conditionalFormatting>
  <conditionalFormatting sqref="I799:I801">
    <cfRule type="expression" dxfId="8586" priority="6952" stopIfTrue="1">
      <formula>$B799=""</formula>
    </cfRule>
  </conditionalFormatting>
  <conditionalFormatting sqref="I799:I801">
    <cfRule type="expression" dxfId="8585" priority="6951" stopIfTrue="1">
      <formula>$B799=""</formula>
    </cfRule>
  </conditionalFormatting>
  <conditionalFormatting sqref="I798:I804">
    <cfRule type="expression" dxfId="8584" priority="6950" stopIfTrue="1">
      <formula>$B798=""</formula>
    </cfRule>
  </conditionalFormatting>
  <conditionalFormatting sqref="I798:I804">
    <cfRule type="expression" dxfId="8583" priority="6949" stopIfTrue="1">
      <formula>$B798=""</formula>
    </cfRule>
  </conditionalFormatting>
  <conditionalFormatting sqref="I798:I804">
    <cfRule type="expression" dxfId="8582" priority="6948" stopIfTrue="1">
      <formula>$B798=""</formula>
    </cfRule>
  </conditionalFormatting>
  <conditionalFormatting sqref="I798:I804">
    <cfRule type="expression" dxfId="8581" priority="6947" stopIfTrue="1">
      <formula>$B798=""</formula>
    </cfRule>
  </conditionalFormatting>
  <conditionalFormatting sqref="I798:I804">
    <cfRule type="expression" dxfId="8580" priority="6946" stopIfTrue="1">
      <formula>$B798=""</formula>
    </cfRule>
  </conditionalFormatting>
  <conditionalFormatting sqref="I798:I804">
    <cfRule type="expression" dxfId="8579" priority="6945" stopIfTrue="1">
      <formula>$B798=""</formula>
    </cfRule>
  </conditionalFormatting>
  <conditionalFormatting sqref="I798:I804">
    <cfRule type="expression" dxfId="8578" priority="6944" stopIfTrue="1">
      <formula>$B798=""</formula>
    </cfRule>
  </conditionalFormatting>
  <conditionalFormatting sqref="I798:I804">
    <cfRule type="expression" dxfId="8577" priority="6943" stopIfTrue="1">
      <formula>$B798=""</formula>
    </cfRule>
  </conditionalFormatting>
  <conditionalFormatting sqref="I798:I804">
    <cfRule type="expression" dxfId="8576" priority="6942" stopIfTrue="1">
      <formula>$B798=""</formula>
    </cfRule>
  </conditionalFormatting>
  <conditionalFormatting sqref="I798:I804">
    <cfRule type="expression" dxfId="8575" priority="6941" stopIfTrue="1">
      <formula>$B798=""</formula>
    </cfRule>
  </conditionalFormatting>
  <conditionalFormatting sqref="I798:I804">
    <cfRule type="expression" dxfId="8574" priority="6940" stopIfTrue="1">
      <formula>$B798=""</formula>
    </cfRule>
  </conditionalFormatting>
  <conditionalFormatting sqref="J798:M798">
    <cfRule type="expression" dxfId="8573" priority="6939" stopIfTrue="1">
      <formula>$B798=""</formula>
    </cfRule>
  </conditionalFormatting>
  <conditionalFormatting sqref="J798:M798 I798:I804">
    <cfRule type="expression" dxfId="8572" priority="6938" stopIfTrue="1">
      <formula>$B798=""</formula>
    </cfRule>
  </conditionalFormatting>
  <conditionalFormatting sqref="J798:M798 I798:I804">
    <cfRule type="expression" dxfId="8571" priority="6937" stopIfTrue="1">
      <formula>$B798=""</formula>
    </cfRule>
  </conditionalFormatting>
  <conditionalFormatting sqref="I798:I804">
    <cfRule type="expression" dxfId="8570" priority="6936" stopIfTrue="1">
      <formula>$B798=""</formula>
    </cfRule>
  </conditionalFormatting>
  <conditionalFormatting sqref="J798:M798">
    <cfRule type="expression" dxfId="8569" priority="6935" stopIfTrue="1">
      <formula>$B798=""</formula>
    </cfRule>
  </conditionalFormatting>
  <conditionalFormatting sqref="J798:M798">
    <cfRule type="expression" dxfId="8568" priority="6934" stopIfTrue="1">
      <formula>$B798=""</formula>
    </cfRule>
  </conditionalFormatting>
  <conditionalFormatting sqref="J798:M801">
    <cfRule type="expression" dxfId="8567" priority="6933" stopIfTrue="1">
      <formula>$B798=""</formula>
    </cfRule>
  </conditionalFormatting>
  <conditionalFormatting sqref="I798:I801">
    <cfRule type="expression" dxfId="8566" priority="6932" stopIfTrue="1">
      <formula>$B798=""</formula>
    </cfRule>
  </conditionalFormatting>
  <conditionalFormatting sqref="D800:H801">
    <cfRule type="expression" dxfId="8565" priority="6931" stopIfTrue="1">
      <formula>$B800=""</formula>
    </cfRule>
  </conditionalFormatting>
  <conditionalFormatting sqref="J798:M801">
    <cfRule type="expression" dxfId="8564" priority="6930" stopIfTrue="1">
      <formula>$B798=""</formula>
    </cfRule>
  </conditionalFormatting>
  <conditionalFormatting sqref="D799:H800">
    <cfRule type="expression" dxfId="8563" priority="6929" stopIfTrue="1">
      <formula>$B799=""</formula>
    </cfRule>
  </conditionalFormatting>
  <conditionalFormatting sqref="J799:M801">
    <cfRule type="expression" dxfId="8562" priority="6928" stopIfTrue="1">
      <formula>$B799=""</formula>
    </cfRule>
  </conditionalFormatting>
  <conditionalFormatting sqref="I798:I804">
    <cfRule type="expression" dxfId="8561" priority="6927" stopIfTrue="1">
      <formula>$B798=""</formula>
    </cfRule>
  </conditionalFormatting>
  <conditionalFormatting sqref="I798:I804">
    <cfRule type="expression" dxfId="8560" priority="6926" stopIfTrue="1">
      <formula>$B798=""</formula>
    </cfRule>
  </conditionalFormatting>
  <conditionalFormatting sqref="I798:I804">
    <cfRule type="expression" dxfId="8559" priority="6925" stopIfTrue="1">
      <formula>$B798=""</formula>
    </cfRule>
  </conditionalFormatting>
  <conditionalFormatting sqref="I798:I804">
    <cfRule type="expression" dxfId="8558" priority="6924" stopIfTrue="1">
      <formula>$B798=""</formula>
    </cfRule>
  </conditionalFormatting>
  <conditionalFormatting sqref="I798:I804">
    <cfRule type="expression" dxfId="8557" priority="6923" stopIfTrue="1">
      <formula>$B798=""</formula>
    </cfRule>
  </conditionalFormatting>
  <conditionalFormatting sqref="I799:I801">
    <cfRule type="expression" dxfId="8556" priority="6922" stopIfTrue="1">
      <formula>$B799=""</formula>
    </cfRule>
  </conditionalFormatting>
  <conditionalFormatting sqref="I799:I801">
    <cfRule type="expression" dxfId="8555" priority="6921" stopIfTrue="1">
      <formula>$B799=""</formula>
    </cfRule>
  </conditionalFormatting>
  <conditionalFormatting sqref="I799:I801">
    <cfRule type="expression" dxfId="8554" priority="6920" stopIfTrue="1">
      <formula>$B799=""</formula>
    </cfRule>
  </conditionalFormatting>
  <conditionalFormatting sqref="I798:I804">
    <cfRule type="expression" dxfId="8553" priority="6919" stopIfTrue="1">
      <formula>$B798=""</formula>
    </cfRule>
  </conditionalFormatting>
  <conditionalFormatting sqref="I798:I804">
    <cfRule type="expression" dxfId="8552" priority="6918" stopIfTrue="1">
      <formula>$B798=""</formula>
    </cfRule>
  </conditionalFormatting>
  <conditionalFormatting sqref="I798:I804">
    <cfRule type="expression" dxfId="8551" priority="6917" stopIfTrue="1">
      <formula>$B798=""</formula>
    </cfRule>
  </conditionalFormatting>
  <conditionalFormatting sqref="I798:I804">
    <cfRule type="expression" dxfId="8550" priority="6916" stopIfTrue="1">
      <formula>$B798=""</formula>
    </cfRule>
  </conditionalFormatting>
  <conditionalFormatting sqref="I798:I804">
    <cfRule type="expression" dxfId="8549" priority="6915" stopIfTrue="1">
      <formula>$B798=""</formula>
    </cfRule>
  </conditionalFormatting>
  <conditionalFormatting sqref="I798:I804">
    <cfRule type="expression" dxfId="8548" priority="6914" stopIfTrue="1">
      <formula>$B798=""</formula>
    </cfRule>
  </conditionalFormatting>
  <conditionalFormatting sqref="I798:I804">
    <cfRule type="expression" dxfId="8547" priority="6913" stopIfTrue="1">
      <formula>$B798=""</formula>
    </cfRule>
  </conditionalFormatting>
  <conditionalFormatting sqref="I798:I804">
    <cfRule type="expression" dxfId="8546" priority="6912" stopIfTrue="1">
      <formula>$B798=""</formula>
    </cfRule>
  </conditionalFormatting>
  <conditionalFormatting sqref="K798:K801">
    <cfRule type="expression" dxfId="8545" priority="6911" stopIfTrue="1">
      <formula>$B798=""</formula>
    </cfRule>
  </conditionalFormatting>
  <conditionalFormatting sqref="K798:K801">
    <cfRule type="expression" dxfId="8544" priority="6910" stopIfTrue="1">
      <formula>$B798=""</formula>
    </cfRule>
  </conditionalFormatting>
  <conditionalFormatting sqref="K798:K801">
    <cfRule type="expression" dxfId="8543" priority="6909" stopIfTrue="1">
      <formula>$B798=""</formula>
    </cfRule>
  </conditionalFormatting>
  <conditionalFormatting sqref="K798:K801">
    <cfRule type="expression" dxfId="8542" priority="6908" stopIfTrue="1">
      <formula>$B798=""</formula>
    </cfRule>
  </conditionalFormatting>
  <conditionalFormatting sqref="K798:K801">
    <cfRule type="expression" dxfId="8541" priority="6907" stopIfTrue="1">
      <formula>$B798=""</formula>
    </cfRule>
  </conditionalFormatting>
  <conditionalFormatting sqref="K798:K801">
    <cfRule type="expression" dxfId="8540" priority="6906" stopIfTrue="1">
      <formula>$B798=""</formula>
    </cfRule>
  </conditionalFormatting>
  <conditionalFormatting sqref="K798:K801">
    <cfRule type="expression" dxfId="8539" priority="6905" stopIfTrue="1">
      <formula>$B798=""</formula>
    </cfRule>
  </conditionalFormatting>
  <conditionalFormatting sqref="K798:K801">
    <cfRule type="expression" dxfId="8538" priority="6904" stopIfTrue="1">
      <formula>$B798=""</formula>
    </cfRule>
  </conditionalFormatting>
  <conditionalFormatting sqref="K798:K801">
    <cfRule type="expression" dxfId="8537" priority="6903" stopIfTrue="1">
      <formula>$B798=""</formula>
    </cfRule>
  </conditionalFormatting>
  <conditionalFormatting sqref="K798:K801">
    <cfRule type="expression" dxfId="8536" priority="6902" stopIfTrue="1">
      <formula>$B798=""</formula>
    </cfRule>
  </conditionalFormatting>
  <conditionalFormatting sqref="K798:K801">
    <cfRule type="expression" dxfId="8535" priority="6901" stopIfTrue="1">
      <formula>$B798=""</formula>
    </cfRule>
  </conditionalFormatting>
  <conditionalFormatting sqref="K798:K801">
    <cfRule type="expression" dxfId="8534" priority="6900" stopIfTrue="1">
      <formula>$B798=""</formula>
    </cfRule>
  </conditionalFormatting>
  <conditionalFormatting sqref="K798:K801">
    <cfRule type="expression" dxfId="8533" priority="6899" stopIfTrue="1">
      <formula>$B798=""</formula>
    </cfRule>
  </conditionalFormatting>
  <conditionalFormatting sqref="K798:K801">
    <cfRule type="expression" dxfId="8532" priority="6898" stopIfTrue="1">
      <formula>$B798=""</formula>
    </cfRule>
  </conditionalFormatting>
  <conditionalFormatting sqref="K798:K801">
    <cfRule type="expression" dxfId="8531" priority="6897" stopIfTrue="1">
      <formula>$B798=""</formula>
    </cfRule>
  </conditionalFormatting>
  <conditionalFormatting sqref="K798:K801">
    <cfRule type="expression" dxfId="8530" priority="6896" stopIfTrue="1">
      <formula>$B798=""</formula>
    </cfRule>
  </conditionalFormatting>
  <conditionalFormatting sqref="K798:K801">
    <cfRule type="expression" dxfId="8529" priority="6895" stopIfTrue="1">
      <formula>$B798=""</formula>
    </cfRule>
  </conditionalFormatting>
  <conditionalFormatting sqref="K798:K801">
    <cfRule type="expression" dxfId="8528" priority="6894" stopIfTrue="1">
      <formula>$B798=""</formula>
    </cfRule>
  </conditionalFormatting>
  <conditionalFormatting sqref="K798:K801">
    <cfRule type="expression" dxfId="8527" priority="6893" stopIfTrue="1">
      <formula>$B798=""</formula>
    </cfRule>
  </conditionalFormatting>
  <conditionalFormatting sqref="K798:K801">
    <cfRule type="expression" dxfId="8526" priority="6892" stopIfTrue="1">
      <formula>$B798=""</formula>
    </cfRule>
  </conditionalFormatting>
  <conditionalFormatting sqref="K798:K801">
    <cfRule type="expression" dxfId="8525" priority="6891" stopIfTrue="1">
      <formula>$B798=""</formula>
    </cfRule>
  </conditionalFormatting>
  <conditionalFormatting sqref="K798:K801">
    <cfRule type="expression" dxfId="8524" priority="6890" stopIfTrue="1">
      <formula>$B798=""</formula>
    </cfRule>
  </conditionalFormatting>
  <conditionalFormatting sqref="K798:K801">
    <cfRule type="expression" dxfId="8523" priority="6889" stopIfTrue="1">
      <formula>$B798=""</formula>
    </cfRule>
  </conditionalFormatting>
  <conditionalFormatting sqref="K798:K801">
    <cfRule type="expression" dxfId="8522" priority="6888" stopIfTrue="1">
      <formula>$B798=""</formula>
    </cfRule>
  </conditionalFormatting>
  <conditionalFormatting sqref="K798:K801">
    <cfRule type="expression" dxfId="8521" priority="6887" stopIfTrue="1">
      <formula>$B798=""</formula>
    </cfRule>
  </conditionalFormatting>
  <conditionalFormatting sqref="K798:K801">
    <cfRule type="expression" dxfId="8520" priority="6886" stopIfTrue="1">
      <formula>$B798=""</formula>
    </cfRule>
  </conditionalFormatting>
  <conditionalFormatting sqref="K798:K801">
    <cfRule type="expression" dxfId="8519" priority="6885" stopIfTrue="1">
      <formula>$B798=""</formula>
    </cfRule>
  </conditionalFormatting>
  <conditionalFormatting sqref="D802:M807 I808:I809">
    <cfRule type="expression" dxfId="8518" priority="6884" stopIfTrue="1">
      <formula>$B802=""</formula>
    </cfRule>
  </conditionalFormatting>
  <conditionalFormatting sqref="M802:M807">
    <cfRule type="expression" dxfId="8517" priority="6883" stopIfTrue="1">
      <formula>$B802=""</formula>
    </cfRule>
  </conditionalFormatting>
  <conditionalFormatting sqref="D802:H807">
    <cfRule type="expression" dxfId="8516" priority="6882" stopIfTrue="1">
      <formula>$B802=""</formula>
    </cfRule>
  </conditionalFormatting>
  <conditionalFormatting sqref="K802:K807">
    <cfRule type="expression" dxfId="8515" priority="6881" stopIfTrue="1">
      <formula>$B802=""</formula>
    </cfRule>
  </conditionalFormatting>
  <conditionalFormatting sqref="K802:K807">
    <cfRule type="expression" dxfId="8514" priority="6880" stopIfTrue="1">
      <formula>$B802=""</formula>
    </cfRule>
  </conditionalFormatting>
  <conditionalFormatting sqref="K802:K807">
    <cfRule type="expression" dxfId="8513" priority="6879" stopIfTrue="1">
      <formula>$B802=""</formula>
    </cfRule>
  </conditionalFormatting>
  <conditionalFormatting sqref="K802:K807">
    <cfRule type="expression" dxfId="8512" priority="6878" stopIfTrue="1">
      <formula>$B802=""</formula>
    </cfRule>
  </conditionalFormatting>
  <conditionalFormatting sqref="K802:K807">
    <cfRule type="expression" dxfId="8511" priority="6877" stopIfTrue="1">
      <formula>$B802=""</formula>
    </cfRule>
  </conditionalFormatting>
  <conditionalFormatting sqref="K802:K807">
    <cfRule type="expression" dxfId="8510" priority="6876" stopIfTrue="1">
      <formula>$B802=""</formula>
    </cfRule>
  </conditionalFormatting>
  <conditionalFormatting sqref="J802:J807 L802:M807">
    <cfRule type="expression" dxfId="8509" priority="6875" stopIfTrue="1">
      <formula>$B802=""</formula>
    </cfRule>
  </conditionalFormatting>
  <conditionalFormatting sqref="K802:K807">
    <cfRule type="expression" dxfId="8508" priority="6874" stopIfTrue="1">
      <formula>$B802=""</formula>
    </cfRule>
  </conditionalFormatting>
  <conditionalFormatting sqref="K802:K807">
    <cfRule type="expression" dxfId="8507" priority="6873" stopIfTrue="1">
      <formula>$B802=""</formula>
    </cfRule>
  </conditionalFormatting>
  <conditionalFormatting sqref="K802:K807">
    <cfRule type="expression" dxfId="8506" priority="6872" stopIfTrue="1">
      <formula>$B802=""</formula>
    </cfRule>
  </conditionalFormatting>
  <conditionalFormatting sqref="K802:K807">
    <cfRule type="expression" dxfId="8505" priority="6871" stopIfTrue="1">
      <formula>$B802=""</formula>
    </cfRule>
  </conditionalFormatting>
  <conditionalFormatting sqref="K802:K807">
    <cfRule type="expression" dxfId="8504" priority="6870" stopIfTrue="1">
      <formula>$B802=""</formula>
    </cfRule>
  </conditionalFormatting>
  <conditionalFormatting sqref="K802:K807">
    <cfRule type="expression" dxfId="8503" priority="6869" stopIfTrue="1">
      <formula>$B802=""</formula>
    </cfRule>
  </conditionalFormatting>
  <conditionalFormatting sqref="K802:K807">
    <cfRule type="expression" dxfId="8502" priority="6868" stopIfTrue="1">
      <formula>$B802=""</formula>
    </cfRule>
  </conditionalFormatting>
  <conditionalFormatting sqref="K802:K807">
    <cfRule type="expression" dxfId="8501" priority="6867" stopIfTrue="1">
      <formula>$B802=""</formula>
    </cfRule>
  </conditionalFormatting>
  <conditionalFormatting sqref="K802:K807">
    <cfRule type="expression" dxfId="8500" priority="6866" stopIfTrue="1">
      <formula>$B802=""</formula>
    </cfRule>
  </conditionalFormatting>
  <conditionalFormatting sqref="K802:K807">
    <cfRule type="expression" dxfId="8499" priority="6865" stopIfTrue="1">
      <formula>$B802=""</formula>
    </cfRule>
  </conditionalFormatting>
  <conditionalFormatting sqref="K802:K807">
    <cfRule type="expression" dxfId="8498" priority="6864" stopIfTrue="1">
      <formula>$B802=""</formula>
    </cfRule>
  </conditionalFormatting>
  <conditionalFormatting sqref="K802:K807">
    <cfRule type="expression" dxfId="8497" priority="6863" stopIfTrue="1">
      <formula>$B802=""</formula>
    </cfRule>
  </conditionalFormatting>
  <conditionalFormatting sqref="K802:K807">
    <cfRule type="expression" dxfId="8496" priority="6862" stopIfTrue="1">
      <formula>$B802=""</formula>
    </cfRule>
  </conditionalFormatting>
  <conditionalFormatting sqref="K802:K807">
    <cfRule type="expression" dxfId="8495" priority="6861" stopIfTrue="1">
      <formula>$B802=""</formula>
    </cfRule>
  </conditionalFormatting>
  <conditionalFormatting sqref="K802:K807">
    <cfRule type="expression" dxfId="8494" priority="6860" stopIfTrue="1">
      <formula>$B802=""</formula>
    </cfRule>
  </conditionalFormatting>
  <conditionalFormatting sqref="K802:K807">
    <cfRule type="expression" dxfId="8493" priority="6859" stopIfTrue="1">
      <formula>$B802=""</formula>
    </cfRule>
  </conditionalFormatting>
  <conditionalFormatting sqref="K802:K807">
    <cfRule type="expression" dxfId="8492" priority="6858" stopIfTrue="1">
      <formula>$B802=""</formula>
    </cfRule>
  </conditionalFormatting>
  <conditionalFormatting sqref="K802:K807">
    <cfRule type="expression" dxfId="8491" priority="6857" stopIfTrue="1">
      <formula>$B802=""</formula>
    </cfRule>
  </conditionalFormatting>
  <conditionalFormatting sqref="K802:K807">
    <cfRule type="expression" dxfId="8490" priority="6856" stopIfTrue="1">
      <formula>$B802=""</formula>
    </cfRule>
  </conditionalFormatting>
  <conditionalFormatting sqref="K802:K807">
    <cfRule type="expression" dxfId="8489" priority="6855" stopIfTrue="1">
      <formula>$B802=""</formula>
    </cfRule>
  </conditionalFormatting>
  <conditionalFormatting sqref="K802:K807">
    <cfRule type="expression" dxfId="8488" priority="6854" stopIfTrue="1">
      <formula>$B802=""</formula>
    </cfRule>
  </conditionalFormatting>
  <conditionalFormatting sqref="K802:K807">
    <cfRule type="expression" dxfId="8487" priority="6853" stopIfTrue="1">
      <formula>$B802=""</formula>
    </cfRule>
  </conditionalFormatting>
  <conditionalFormatting sqref="K802:K807">
    <cfRule type="expression" dxfId="8486" priority="6852" stopIfTrue="1">
      <formula>$B802=""</formula>
    </cfRule>
  </conditionalFormatting>
  <conditionalFormatting sqref="K802:K807">
    <cfRule type="expression" dxfId="8485" priority="6851" stopIfTrue="1">
      <formula>$B802=""</formula>
    </cfRule>
  </conditionalFormatting>
  <conditionalFormatting sqref="K802:K807">
    <cfRule type="expression" dxfId="8484" priority="6850" stopIfTrue="1">
      <formula>$B802=""</formula>
    </cfRule>
  </conditionalFormatting>
  <conditionalFormatting sqref="K802:K807">
    <cfRule type="expression" dxfId="8483" priority="6849" stopIfTrue="1">
      <formula>$B802=""</formula>
    </cfRule>
  </conditionalFormatting>
  <conditionalFormatting sqref="K802:K807">
    <cfRule type="expression" dxfId="8482" priority="6848" stopIfTrue="1">
      <formula>$B802=""</formula>
    </cfRule>
  </conditionalFormatting>
  <conditionalFormatting sqref="K802:K807">
    <cfRule type="expression" dxfId="8481" priority="6847" stopIfTrue="1">
      <formula>$B802=""</formula>
    </cfRule>
  </conditionalFormatting>
  <conditionalFormatting sqref="K802:K807">
    <cfRule type="expression" dxfId="8480" priority="6846" stopIfTrue="1">
      <formula>$B802=""</formula>
    </cfRule>
  </conditionalFormatting>
  <conditionalFormatting sqref="K802:K807">
    <cfRule type="expression" dxfId="8479" priority="6845" stopIfTrue="1">
      <formula>$B802=""</formula>
    </cfRule>
  </conditionalFormatting>
  <conditionalFormatting sqref="K802:K807">
    <cfRule type="expression" dxfId="8478" priority="6844" stopIfTrue="1">
      <formula>$B802=""</formula>
    </cfRule>
  </conditionalFormatting>
  <conditionalFormatting sqref="K802:K807">
    <cfRule type="expression" dxfId="8477" priority="6843" stopIfTrue="1">
      <formula>$B802=""</formula>
    </cfRule>
  </conditionalFormatting>
  <conditionalFormatting sqref="K802:K807">
    <cfRule type="expression" dxfId="8476" priority="6842" stopIfTrue="1">
      <formula>$B802=""</formula>
    </cfRule>
  </conditionalFormatting>
  <conditionalFormatting sqref="K802:K807">
    <cfRule type="expression" dxfId="8475" priority="6841" stopIfTrue="1">
      <formula>$B802=""</formula>
    </cfRule>
  </conditionalFormatting>
  <conditionalFormatting sqref="K802:K807">
    <cfRule type="expression" dxfId="8474" priority="6840" stopIfTrue="1">
      <formula>$B802=""</formula>
    </cfRule>
  </conditionalFormatting>
  <conditionalFormatting sqref="K802:K807">
    <cfRule type="expression" dxfId="8473" priority="6839" stopIfTrue="1">
      <formula>$B802=""</formula>
    </cfRule>
  </conditionalFormatting>
  <conditionalFormatting sqref="K802:K807">
    <cfRule type="expression" dxfId="8472" priority="6838" stopIfTrue="1">
      <formula>$B802=""</formula>
    </cfRule>
  </conditionalFormatting>
  <conditionalFormatting sqref="K802:K807">
    <cfRule type="expression" dxfId="8471" priority="6837" stopIfTrue="1">
      <formula>$B802=""</formula>
    </cfRule>
  </conditionalFormatting>
  <conditionalFormatting sqref="K802:K807">
    <cfRule type="expression" dxfId="8470" priority="6836" stopIfTrue="1">
      <formula>$B802=""</formula>
    </cfRule>
  </conditionalFormatting>
  <conditionalFormatting sqref="K802:K807">
    <cfRule type="expression" dxfId="8469" priority="6835" stopIfTrue="1">
      <formula>$B802=""</formula>
    </cfRule>
  </conditionalFormatting>
  <conditionalFormatting sqref="K802:K807">
    <cfRule type="expression" dxfId="8468" priority="6834" stopIfTrue="1">
      <formula>$B802=""</formula>
    </cfRule>
  </conditionalFormatting>
  <conditionalFormatting sqref="K802:K807">
    <cfRule type="expression" dxfId="8467" priority="6833" stopIfTrue="1">
      <formula>$B802=""</formula>
    </cfRule>
  </conditionalFormatting>
  <conditionalFormatting sqref="K802:K807">
    <cfRule type="expression" dxfId="8466" priority="6832" stopIfTrue="1">
      <formula>$B802=""</formula>
    </cfRule>
  </conditionalFormatting>
  <conditionalFormatting sqref="K802:K807">
    <cfRule type="expression" dxfId="8465" priority="6831" stopIfTrue="1">
      <formula>$B802=""</formula>
    </cfRule>
  </conditionalFormatting>
  <conditionalFormatting sqref="K802:K807">
    <cfRule type="expression" dxfId="8464" priority="6830" stopIfTrue="1">
      <formula>$B802=""</formula>
    </cfRule>
  </conditionalFormatting>
  <conditionalFormatting sqref="K802:K807 M802:M807">
    <cfRule type="expression" dxfId="8463" priority="6829" stopIfTrue="1">
      <formula>$B802=""</formula>
    </cfRule>
  </conditionalFormatting>
  <conditionalFormatting sqref="K802:K807 M802:M807">
    <cfRule type="expression" dxfId="8462" priority="6828" stopIfTrue="1">
      <formula>$B802=""</formula>
    </cfRule>
  </conditionalFormatting>
  <conditionalFormatting sqref="K802:K807 M802:M807">
    <cfRule type="expression" dxfId="8461" priority="6827" stopIfTrue="1">
      <formula>$B802=""</formula>
    </cfRule>
  </conditionalFormatting>
  <conditionalFormatting sqref="K802:K807 M802:M807">
    <cfRule type="expression" dxfId="8460" priority="6826" stopIfTrue="1">
      <formula>$B802=""</formula>
    </cfRule>
  </conditionalFormatting>
  <conditionalFormatting sqref="K802">
    <cfRule type="expression" dxfId="8459" priority="6825" stopIfTrue="1">
      <formula>$B802=""</formula>
    </cfRule>
  </conditionalFormatting>
  <conditionalFormatting sqref="K802:K807 M802:M807">
    <cfRule type="expression" dxfId="8458" priority="6824" stopIfTrue="1">
      <formula>$B802=""</formula>
    </cfRule>
  </conditionalFormatting>
  <conditionalFormatting sqref="K802">
    <cfRule type="expression" dxfId="8457" priority="6823" stopIfTrue="1">
      <formula>$B802=""</formula>
    </cfRule>
  </conditionalFormatting>
  <conditionalFormatting sqref="K802">
    <cfRule type="expression" dxfId="8456" priority="6822" stopIfTrue="1">
      <formula>$B802=""</formula>
    </cfRule>
  </conditionalFormatting>
  <conditionalFormatting sqref="K803:K804">
    <cfRule type="expression" dxfId="8455" priority="6821" stopIfTrue="1">
      <formula>$B803=""</formula>
    </cfRule>
  </conditionalFormatting>
  <conditionalFormatting sqref="K802">
    <cfRule type="expression" dxfId="8454" priority="6820" stopIfTrue="1">
      <formula>$B802=""</formula>
    </cfRule>
  </conditionalFormatting>
  <conditionalFormatting sqref="K803">
    <cfRule type="expression" dxfId="8453" priority="6819" stopIfTrue="1">
      <formula>$B803=""</formula>
    </cfRule>
  </conditionalFormatting>
  <conditionalFormatting sqref="K804">
    <cfRule type="expression" dxfId="8452" priority="6818" stopIfTrue="1">
      <formula>$B804=""</formula>
    </cfRule>
  </conditionalFormatting>
  <conditionalFormatting sqref="K804:K807">
    <cfRule type="expression" dxfId="8451" priority="6817" stopIfTrue="1">
      <formula>$B804=""</formula>
    </cfRule>
  </conditionalFormatting>
  <conditionalFormatting sqref="K804:K807">
    <cfRule type="expression" dxfId="8450" priority="6816" stopIfTrue="1">
      <formula>$B804=""</formula>
    </cfRule>
  </conditionalFormatting>
  <conditionalFormatting sqref="K804:K807">
    <cfRule type="expression" dxfId="8449" priority="6815" stopIfTrue="1">
      <formula>$B804=""</formula>
    </cfRule>
  </conditionalFormatting>
  <conditionalFormatting sqref="K804:K807">
    <cfRule type="expression" dxfId="8448" priority="6814" stopIfTrue="1">
      <formula>$B804=""</formula>
    </cfRule>
  </conditionalFormatting>
  <conditionalFormatting sqref="K804:K807">
    <cfRule type="expression" dxfId="8447" priority="6813" stopIfTrue="1">
      <formula>$B804=""</formula>
    </cfRule>
  </conditionalFormatting>
  <conditionalFormatting sqref="K802:K807">
    <cfRule type="expression" dxfId="8446" priority="6812" stopIfTrue="1">
      <formula>$B802=""</formula>
    </cfRule>
  </conditionalFormatting>
  <conditionalFormatting sqref="K802:K807">
    <cfRule type="expression" dxfId="8445" priority="6811" stopIfTrue="1">
      <formula>$B802=""</formula>
    </cfRule>
  </conditionalFormatting>
  <conditionalFormatting sqref="K802:K807">
    <cfRule type="expression" dxfId="8444" priority="6810" stopIfTrue="1">
      <formula>$B802=""</formula>
    </cfRule>
  </conditionalFormatting>
  <conditionalFormatting sqref="K802:K807">
    <cfRule type="expression" dxfId="8443" priority="6809" stopIfTrue="1">
      <formula>$B802=""</formula>
    </cfRule>
  </conditionalFormatting>
  <conditionalFormatting sqref="K802:K807">
    <cfRule type="expression" dxfId="8442" priority="6808" stopIfTrue="1">
      <formula>$B802=""</formula>
    </cfRule>
  </conditionalFormatting>
  <conditionalFormatting sqref="K802:K807">
    <cfRule type="expression" dxfId="8441" priority="6807" stopIfTrue="1">
      <formula>$B802=""</formula>
    </cfRule>
  </conditionalFormatting>
  <conditionalFormatting sqref="K802:K807">
    <cfRule type="expression" dxfId="8440" priority="6806" stopIfTrue="1">
      <formula>$B802=""</formula>
    </cfRule>
  </conditionalFormatting>
  <conditionalFormatting sqref="K802:K807">
    <cfRule type="expression" dxfId="8439" priority="6805" stopIfTrue="1">
      <formula>$B802=""</formula>
    </cfRule>
  </conditionalFormatting>
  <conditionalFormatting sqref="K802:K807">
    <cfRule type="expression" dxfId="8438" priority="6804" stopIfTrue="1">
      <formula>$B802=""</formula>
    </cfRule>
  </conditionalFormatting>
  <conditionalFormatting sqref="K802:K807">
    <cfRule type="expression" dxfId="8437" priority="6803" stopIfTrue="1">
      <formula>$B802=""</formula>
    </cfRule>
  </conditionalFormatting>
  <conditionalFormatting sqref="K802:K807 M802:M807">
    <cfRule type="expression" dxfId="8436" priority="6802" stopIfTrue="1">
      <formula>$B802=""</formula>
    </cfRule>
  </conditionalFormatting>
  <conditionalFormatting sqref="K802:K807 M802:M807">
    <cfRule type="expression" dxfId="8435" priority="6801" stopIfTrue="1">
      <formula>$B802=""</formula>
    </cfRule>
  </conditionalFormatting>
  <conditionalFormatting sqref="K802:K807 M802:M807">
    <cfRule type="expression" dxfId="8434" priority="6800" stopIfTrue="1">
      <formula>$B802=""</formula>
    </cfRule>
  </conditionalFormatting>
  <conditionalFormatting sqref="K802:K807 M802:M807">
    <cfRule type="expression" dxfId="8433" priority="6799" stopIfTrue="1">
      <formula>$B802=""</formula>
    </cfRule>
  </conditionalFormatting>
  <conditionalFormatting sqref="K802">
    <cfRule type="expression" dxfId="8432" priority="6798" stopIfTrue="1">
      <formula>$B802=""</formula>
    </cfRule>
  </conditionalFormatting>
  <conditionalFormatting sqref="K802:K807 M802:M807">
    <cfRule type="expression" dxfId="8431" priority="6797" stopIfTrue="1">
      <formula>$B802=""</formula>
    </cfRule>
  </conditionalFormatting>
  <conditionalFormatting sqref="K802">
    <cfRule type="expression" dxfId="8430" priority="6796" stopIfTrue="1">
      <formula>$B802=""</formula>
    </cfRule>
  </conditionalFormatting>
  <conditionalFormatting sqref="K802">
    <cfRule type="expression" dxfId="8429" priority="6795" stopIfTrue="1">
      <formula>$B802=""</formula>
    </cfRule>
  </conditionalFormatting>
  <conditionalFormatting sqref="K803:K804">
    <cfRule type="expression" dxfId="8428" priority="6794" stopIfTrue="1">
      <formula>$B803=""</formula>
    </cfRule>
  </conditionalFormatting>
  <conditionalFormatting sqref="K802">
    <cfRule type="expression" dxfId="8427" priority="6793" stopIfTrue="1">
      <formula>$B802=""</formula>
    </cfRule>
  </conditionalFormatting>
  <conditionalFormatting sqref="K803">
    <cfRule type="expression" dxfId="8426" priority="6792" stopIfTrue="1">
      <formula>$B803=""</formula>
    </cfRule>
  </conditionalFormatting>
  <conditionalFormatting sqref="K804">
    <cfRule type="expression" dxfId="8425" priority="6791" stopIfTrue="1">
      <formula>$B804=""</formula>
    </cfRule>
  </conditionalFormatting>
  <conditionalFormatting sqref="K804:K807">
    <cfRule type="expression" dxfId="8424" priority="6790" stopIfTrue="1">
      <formula>$B804=""</formula>
    </cfRule>
  </conditionalFormatting>
  <conditionalFormatting sqref="K804:K807">
    <cfRule type="expression" dxfId="8423" priority="6789" stopIfTrue="1">
      <formula>$B804=""</formula>
    </cfRule>
  </conditionalFormatting>
  <conditionalFormatting sqref="K804:K807">
    <cfRule type="expression" dxfId="8422" priority="6788" stopIfTrue="1">
      <formula>$B804=""</formula>
    </cfRule>
  </conditionalFormatting>
  <conditionalFormatting sqref="K804:K807">
    <cfRule type="expression" dxfId="8421" priority="6787" stopIfTrue="1">
      <formula>$B804=""</formula>
    </cfRule>
  </conditionalFormatting>
  <conditionalFormatting sqref="K804:K807">
    <cfRule type="expression" dxfId="8420" priority="6786" stopIfTrue="1">
      <formula>$B804=""</formula>
    </cfRule>
  </conditionalFormatting>
  <conditionalFormatting sqref="I802:I803">
    <cfRule type="expression" dxfId="8419" priority="6785" stopIfTrue="1">
      <formula>$B802=""</formula>
    </cfRule>
  </conditionalFormatting>
  <conditionalFormatting sqref="I802:I803">
    <cfRule type="expression" dxfId="8418" priority="6784" stopIfTrue="1">
      <formula>$B802=""</formula>
    </cfRule>
  </conditionalFormatting>
  <conditionalFormatting sqref="I802:I803">
    <cfRule type="expression" dxfId="8417" priority="6783" stopIfTrue="1">
      <formula>$B802=""</formula>
    </cfRule>
  </conditionalFormatting>
  <conditionalFormatting sqref="I802:I803">
    <cfRule type="expression" dxfId="8416" priority="6782" stopIfTrue="1">
      <formula>$B802=""</formula>
    </cfRule>
  </conditionalFormatting>
  <conditionalFormatting sqref="I802:I803">
    <cfRule type="expression" dxfId="8415" priority="6781" stopIfTrue="1">
      <formula>$B802=""</formula>
    </cfRule>
  </conditionalFormatting>
  <conditionalFormatting sqref="I802:I803">
    <cfRule type="expression" dxfId="8414" priority="6780" stopIfTrue="1">
      <formula>$B802=""</formula>
    </cfRule>
  </conditionalFormatting>
  <conditionalFormatting sqref="I802:I803">
    <cfRule type="expression" dxfId="8413" priority="6779" stopIfTrue="1">
      <formula>$B802=""</formula>
    </cfRule>
  </conditionalFormatting>
  <conditionalFormatting sqref="I802:I803">
    <cfRule type="expression" dxfId="8412" priority="6778" stopIfTrue="1">
      <formula>$B802=""</formula>
    </cfRule>
  </conditionalFormatting>
  <conditionalFormatting sqref="I802:I803">
    <cfRule type="expression" dxfId="8411" priority="6777" stopIfTrue="1">
      <formula>$B802=""</formula>
    </cfRule>
  </conditionalFormatting>
  <conditionalFormatting sqref="I802:I803">
    <cfRule type="expression" dxfId="8410" priority="6776" stopIfTrue="1">
      <formula>$B802=""</formula>
    </cfRule>
  </conditionalFormatting>
  <conditionalFormatting sqref="I802:I803">
    <cfRule type="expression" dxfId="8409" priority="6775" stopIfTrue="1">
      <formula>$B802=""</formula>
    </cfRule>
  </conditionalFormatting>
  <conditionalFormatting sqref="I802:I803">
    <cfRule type="expression" dxfId="8408" priority="6774" stopIfTrue="1">
      <formula>$B802=""</formula>
    </cfRule>
  </conditionalFormatting>
  <conditionalFormatting sqref="I802:I803">
    <cfRule type="expression" dxfId="8407" priority="6773" stopIfTrue="1">
      <formula>$B802=""</formula>
    </cfRule>
  </conditionalFormatting>
  <conditionalFormatting sqref="I802:I803">
    <cfRule type="expression" dxfId="8406" priority="6772" stopIfTrue="1">
      <formula>$B802=""</formula>
    </cfRule>
  </conditionalFormatting>
  <conditionalFormatting sqref="I802:I803">
    <cfRule type="expression" dxfId="8405" priority="6771" stopIfTrue="1">
      <formula>$B802=""</formula>
    </cfRule>
  </conditionalFormatting>
  <conditionalFormatting sqref="I802:I803">
    <cfRule type="expression" dxfId="8404" priority="6770" stopIfTrue="1">
      <formula>$B802=""</formula>
    </cfRule>
  </conditionalFormatting>
  <conditionalFormatting sqref="I802:I803">
    <cfRule type="expression" dxfId="8403" priority="6769" stopIfTrue="1">
      <formula>$B802=""</formula>
    </cfRule>
  </conditionalFormatting>
  <conditionalFormatting sqref="I802:I803">
    <cfRule type="expression" dxfId="8402" priority="6768" stopIfTrue="1">
      <formula>$B802=""</formula>
    </cfRule>
  </conditionalFormatting>
  <conditionalFormatting sqref="I802:I803">
    <cfRule type="expression" dxfId="8401" priority="6767" stopIfTrue="1">
      <formula>$B802=""</formula>
    </cfRule>
  </conditionalFormatting>
  <conditionalFormatting sqref="D802:H807">
    <cfRule type="expression" dxfId="8400" priority="6766" stopIfTrue="1">
      <formula>$B802=""</formula>
    </cfRule>
  </conditionalFormatting>
  <conditionalFormatting sqref="I802:I809">
    <cfRule type="expression" dxfId="8399" priority="6765" stopIfTrue="1">
      <formula>$B802=""</formula>
    </cfRule>
  </conditionalFormatting>
  <conditionalFormatting sqref="I802:I809">
    <cfRule type="expression" dxfId="8398" priority="6764" stopIfTrue="1">
      <formula>$B802=""</formula>
    </cfRule>
  </conditionalFormatting>
  <conditionalFormatting sqref="I802:I809">
    <cfRule type="expression" dxfId="8397" priority="6763" stopIfTrue="1">
      <formula>$B802=""</formula>
    </cfRule>
  </conditionalFormatting>
  <conditionalFormatting sqref="J802:M804">
    <cfRule type="expression" dxfId="8396" priority="6762" stopIfTrue="1">
      <formula>$B802=""</formula>
    </cfRule>
  </conditionalFormatting>
  <conditionalFormatting sqref="D802:M804">
    <cfRule type="expression" dxfId="8395" priority="6761" stopIfTrue="1">
      <formula>$B802=""</formula>
    </cfRule>
  </conditionalFormatting>
  <conditionalFormatting sqref="D802:M804">
    <cfRule type="expression" dxfId="8394" priority="6760" stopIfTrue="1">
      <formula>$B802=""</formula>
    </cfRule>
  </conditionalFormatting>
  <conditionalFormatting sqref="I802:I804">
    <cfRule type="expression" dxfId="8393" priority="6759" stopIfTrue="1">
      <formula>$B802=""</formula>
    </cfRule>
  </conditionalFormatting>
  <conditionalFormatting sqref="D802:H803">
    <cfRule type="expression" dxfId="8392" priority="6758" stopIfTrue="1">
      <formula>$B802=""</formula>
    </cfRule>
  </conditionalFormatting>
  <conditionalFormatting sqref="J802:M803">
    <cfRule type="expression" dxfId="8391" priority="6757" stopIfTrue="1">
      <formula>$B802=""</formula>
    </cfRule>
  </conditionalFormatting>
  <conditionalFormatting sqref="D804:H804">
    <cfRule type="expression" dxfId="8390" priority="6756" stopIfTrue="1">
      <formula>$B804=""</formula>
    </cfRule>
  </conditionalFormatting>
  <conditionalFormatting sqref="J804:M804">
    <cfRule type="expression" dxfId="8389" priority="6755" stopIfTrue="1">
      <formula>$B804=""</formula>
    </cfRule>
  </conditionalFormatting>
  <conditionalFormatting sqref="J802:M802">
    <cfRule type="expression" dxfId="8388" priority="6754" stopIfTrue="1">
      <formula>$B802=""</formula>
    </cfRule>
  </conditionalFormatting>
  <conditionalFormatting sqref="I803">
    <cfRule type="expression" dxfId="8387" priority="6753" stopIfTrue="1">
      <formula>$B803=""</formula>
    </cfRule>
  </conditionalFormatting>
  <conditionalFormatting sqref="I803">
    <cfRule type="expression" dxfId="8386" priority="6752" stopIfTrue="1">
      <formula>$B803=""</formula>
    </cfRule>
  </conditionalFormatting>
  <conditionalFormatting sqref="I803">
    <cfRule type="expression" dxfId="8385" priority="6751" stopIfTrue="1">
      <formula>$B803=""</formula>
    </cfRule>
  </conditionalFormatting>
  <conditionalFormatting sqref="D803:H804">
    <cfRule type="expression" dxfId="8384" priority="6750" stopIfTrue="1">
      <formula>$B803=""</formula>
    </cfRule>
  </conditionalFormatting>
  <conditionalFormatting sqref="J803:M804">
    <cfRule type="expression" dxfId="8383" priority="6749" stopIfTrue="1">
      <formula>$B803=""</formula>
    </cfRule>
  </conditionalFormatting>
  <conditionalFormatting sqref="I803">
    <cfRule type="expression" dxfId="8382" priority="6748" stopIfTrue="1">
      <formula>$B803=""</formula>
    </cfRule>
  </conditionalFormatting>
  <conditionalFormatting sqref="I803">
    <cfRule type="expression" dxfId="8381" priority="6747" stopIfTrue="1">
      <formula>$B803=""</formula>
    </cfRule>
  </conditionalFormatting>
  <conditionalFormatting sqref="J804:M807">
    <cfRule type="expression" dxfId="8380" priority="6746" stopIfTrue="1">
      <formula>$B804=""</formula>
    </cfRule>
  </conditionalFormatting>
  <conditionalFormatting sqref="D804:M807 I808:I809">
    <cfRule type="expression" dxfId="8379" priority="6745" stopIfTrue="1">
      <formula>$B804=""</formula>
    </cfRule>
  </conditionalFormatting>
  <conditionalFormatting sqref="D804:M807 I808:I809">
    <cfRule type="expression" dxfId="8378" priority="6744" stopIfTrue="1">
      <formula>$B804=""</formula>
    </cfRule>
  </conditionalFormatting>
  <conditionalFormatting sqref="I804:I809">
    <cfRule type="expression" dxfId="8377" priority="6743" stopIfTrue="1">
      <formula>$B804=""</formula>
    </cfRule>
  </conditionalFormatting>
  <conditionalFormatting sqref="D804:H805">
    <cfRule type="expression" dxfId="8376" priority="6742" stopIfTrue="1">
      <formula>$B804=""</formula>
    </cfRule>
  </conditionalFormatting>
  <conditionalFormatting sqref="D806:H807">
    <cfRule type="expression" dxfId="8375" priority="6741" stopIfTrue="1">
      <formula>$B806=""</formula>
    </cfRule>
  </conditionalFormatting>
  <conditionalFormatting sqref="J804:M807">
    <cfRule type="expression" dxfId="8374" priority="6740" stopIfTrue="1">
      <formula>$B804=""</formula>
    </cfRule>
  </conditionalFormatting>
  <conditionalFormatting sqref="D805:H806">
    <cfRule type="expression" dxfId="8373" priority="6739" stopIfTrue="1">
      <formula>$B805=""</formula>
    </cfRule>
  </conditionalFormatting>
  <conditionalFormatting sqref="J805:M807">
    <cfRule type="expression" dxfId="8372" priority="6738" stopIfTrue="1">
      <formula>$B805=""</formula>
    </cfRule>
  </conditionalFormatting>
  <conditionalFormatting sqref="I802:I809">
    <cfRule type="expression" dxfId="8371" priority="6737" stopIfTrue="1">
      <formula>$B802=""</formula>
    </cfRule>
  </conditionalFormatting>
  <conditionalFormatting sqref="I802:I809">
    <cfRule type="expression" dxfId="8370" priority="6736" stopIfTrue="1">
      <formula>$B802=""</formula>
    </cfRule>
  </conditionalFormatting>
  <conditionalFormatting sqref="I802:I809">
    <cfRule type="expression" dxfId="8369" priority="6735" stopIfTrue="1">
      <formula>$B802=""</formula>
    </cfRule>
  </conditionalFormatting>
  <conditionalFormatting sqref="I802:I809">
    <cfRule type="expression" dxfId="8368" priority="6734" stopIfTrue="1">
      <formula>$B802=""</formula>
    </cfRule>
  </conditionalFormatting>
  <conditionalFormatting sqref="I802:I809">
    <cfRule type="expression" dxfId="8367" priority="6733" stopIfTrue="1">
      <formula>$B802=""</formula>
    </cfRule>
  </conditionalFormatting>
  <conditionalFormatting sqref="I805:I809">
    <cfRule type="expression" dxfId="8366" priority="6732" stopIfTrue="1">
      <formula>$B805=""</formula>
    </cfRule>
  </conditionalFormatting>
  <conditionalFormatting sqref="I805:I809">
    <cfRule type="expression" dxfId="8365" priority="6731" stopIfTrue="1">
      <formula>$B805=""</formula>
    </cfRule>
  </conditionalFormatting>
  <conditionalFormatting sqref="I805:I809">
    <cfRule type="expression" dxfId="8364" priority="6730" stopIfTrue="1">
      <formula>$B805=""</formula>
    </cfRule>
  </conditionalFormatting>
  <conditionalFormatting sqref="I802:I809">
    <cfRule type="expression" dxfId="8363" priority="6729" stopIfTrue="1">
      <formula>$B802=""</formula>
    </cfRule>
  </conditionalFormatting>
  <conditionalFormatting sqref="I802:I809">
    <cfRule type="expression" dxfId="8362" priority="6728" stopIfTrue="1">
      <formula>$B802=""</formula>
    </cfRule>
  </conditionalFormatting>
  <conditionalFormatting sqref="I802:I809">
    <cfRule type="expression" dxfId="8361" priority="6727" stopIfTrue="1">
      <formula>$B802=""</formula>
    </cfRule>
  </conditionalFormatting>
  <conditionalFormatting sqref="I802:I809">
    <cfRule type="expression" dxfId="8360" priority="6726" stopIfTrue="1">
      <formula>$B802=""</formula>
    </cfRule>
  </conditionalFormatting>
  <conditionalFormatting sqref="I802:I809">
    <cfRule type="expression" dxfId="8359" priority="6725" stopIfTrue="1">
      <formula>$B802=""</formula>
    </cfRule>
  </conditionalFormatting>
  <conditionalFormatting sqref="I802:I809">
    <cfRule type="expression" dxfId="8358" priority="6724" stopIfTrue="1">
      <formula>$B802=""</formula>
    </cfRule>
  </conditionalFormatting>
  <conditionalFormatting sqref="I802:I809">
    <cfRule type="expression" dxfId="8357" priority="6723" stopIfTrue="1">
      <formula>$B802=""</formula>
    </cfRule>
  </conditionalFormatting>
  <conditionalFormatting sqref="I802:I809">
    <cfRule type="expression" dxfId="8356" priority="6722" stopIfTrue="1">
      <formula>$B802=""</formula>
    </cfRule>
  </conditionalFormatting>
  <conditionalFormatting sqref="I802:I803">
    <cfRule type="expression" dxfId="8355" priority="6721" stopIfTrue="1">
      <formula>$B802=""</formula>
    </cfRule>
  </conditionalFormatting>
  <conditionalFormatting sqref="I802:I803">
    <cfRule type="expression" dxfId="8354" priority="6720" stopIfTrue="1">
      <formula>$B802=""</formula>
    </cfRule>
  </conditionalFormatting>
  <conditionalFormatting sqref="I802:I803">
    <cfRule type="expression" dxfId="8353" priority="6719" stopIfTrue="1">
      <formula>$B802=""</formula>
    </cfRule>
  </conditionalFormatting>
  <conditionalFormatting sqref="I802:I803">
    <cfRule type="expression" dxfId="8352" priority="6718" stopIfTrue="1">
      <formula>$B802=""</formula>
    </cfRule>
  </conditionalFormatting>
  <conditionalFormatting sqref="I802:I803">
    <cfRule type="expression" dxfId="8351" priority="6717" stopIfTrue="1">
      <formula>$B802=""</formula>
    </cfRule>
  </conditionalFormatting>
  <conditionalFormatting sqref="I802:I803">
    <cfRule type="expression" dxfId="8350" priority="6716" stopIfTrue="1">
      <formula>$B802=""</formula>
    </cfRule>
  </conditionalFormatting>
  <conditionalFormatting sqref="I802:I803">
    <cfRule type="expression" dxfId="8349" priority="6715" stopIfTrue="1">
      <formula>$B802=""</formula>
    </cfRule>
  </conditionalFormatting>
  <conditionalFormatting sqref="I802:I803">
    <cfRule type="expression" dxfId="8348" priority="6714" stopIfTrue="1">
      <formula>$B802=""</formula>
    </cfRule>
  </conditionalFormatting>
  <conditionalFormatting sqref="I802:I803">
    <cfRule type="expression" dxfId="8347" priority="6713" stopIfTrue="1">
      <formula>$B802=""</formula>
    </cfRule>
  </conditionalFormatting>
  <conditionalFormatting sqref="I802:I803">
    <cfRule type="expression" dxfId="8346" priority="6712" stopIfTrue="1">
      <formula>$B802=""</formula>
    </cfRule>
  </conditionalFormatting>
  <conditionalFormatting sqref="I802:I803">
    <cfRule type="expression" dxfId="8345" priority="6711" stopIfTrue="1">
      <formula>$B802=""</formula>
    </cfRule>
  </conditionalFormatting>
  <conditionalFormatting sqref="I802:I803">
    <cfRule type="expression" dxfId="8344" priority="6710" stopIfTrue="1">
      <formula>$B802=""</formula>
    </cfRule>
  </conditionalFormatting>
  <conditionalFormatting sqref="I802:I803">
    <cfRule type="expression" dxfId="8343" priority="6709" stopIfTrue="1">
      <formula>$B802=""</formula>
    </cfRule>
  </conditionalFormatting>
  <conditionalFormatting sqref="I802:I803">
    <cfRule type="expression" dxfId="8342" priority="6708" stopIfTrue="1">
      <formula>$B802=""</formula>
    </cfRule>
  </conditionalFormatting>
  <conditionalFormatting sqref="I802:I803">
    <cfRule type="expression" dxfId="8341" priority="6707" stopIfTrue="1">
      <formula>$B802=""</formula>
    </cfRule>
  </conditionalFormatting>
  <conditionalFormatting sqref="I802:I803">
    <cfRule type="expression" dxfId="8340" priority="6706" stopIfTrue="1">
      <formula>$B802=""</formula>
    </cfRule>
  </conditionalFormatting>
  <conditionalFormatting sqref="I802:I803">
    <cfRule type="expression" dxfId="8339" priority="6705" stopIfTrue="1">
      <formula>$B802=""</formula>
    </cfRule>
  </conditionalFormatting>
  <conditionalFormatting sqref="I802:I803">
    <cfRule type="expression" dxfId="8338" priority="6704" stopIfTrue="1">
      <formula>$B802=""</formula>
    </cfRule>
  </conditionalFormatting>
  <conditionalFormatting sqref="I802:I803">
    <cfRule type="expression" dxfId="8337" priority="6703" stopIfTrue="1">
      <formula>$B802=""</formula>
    </cfRule>
  </conditionalFormatting>
  <conditionalFormatting sqref="D802:H807">
    <cfRule type="expression" dxfId="8336" priority="6702" stopIfTrue="1">
      <formula>$B802=""</formula>
    </cfRule>
  </conditionalFormatting>
  <conditionalFormatting sqref="I802:I809">
    <cfRule type="expression" dxfId="8335" priority="6701" stopIfTrue="1">
      <formula>$B802=""</formula>
    </cfRule>
  </conditionalFormatting>
  <conditionalFormatting sqref="I802:I809">
    <cfRule type="expression" dxfId="8334" priority="6700" stopIfTrue="1">
      <formula>$B802=""</formula>
    </cfRule>
  </conditionalFormatting>
  <conditionalFormatting sqref="I802:I809">
    <cfRule type="expression" dxfId="8333" priority="6699" stopIfTrue="1">
      <formula>$B802=""</formula>
    </cfRule>
  </conditionalFormatting>
  <conditionalFormatting sqref="J802:M804">
    <cfRule type="expression" dxfId="8332" priority="6698" stopIfTrue="1">
      <formula>$B802=""</formula>
    </cfRule>
  </conditionalFormatting>
  <conditionalFormatting sqref="D802:M804">
    <cfRule type="expression" dxfId="8331" priority="6697" stopIfTrue="1">
      <formula>$B802=""</formula>
    </cfRule>
  </conditionalFormatting>
  <conditionalFormatting sqref="D802:M804">
    <cfRule type="expression" dxfId="8330" priority="6696" stopIfTrue="1">
      <formula>$B802=""</formula>
    </cfRule>
  </conditionalFormatting>
  <conditionalFormatting sqref="I802:I804">
    <cfRule type="expression" dxfId="8329" priority="6695" stopIfTrue="1">
      <formula>$B802=""</formula>
    </cfRule>
  </conditionalFormatting>
  <conditionalFormatting sqref="D802:H803">
    <cfRule type="expression" dxfId="8328" priority="6694" stopIfTrue="1">
      <formula>$B802=""</formula>
    </cfRule>
  </conditionalFormatting>
  <conditionalFormatting sqref="J802:M803">
    <cfRule type="expression" dxfId="8327" priority="6693" stopIfTrue="1">
      <formula>$B802=""</formula>
    </cfRule>
  </conditionalFormatting>
  <conditionalFormatting sqref="D804:H804">
    <cfRule type="expression" dxfId="8326" priority="6692" stopIfTrue="1">
      <formula>$B804=""</formula>
    </cfRule>
  </conditionalFormatting>
  <conditionalFormatting sqref="J804:M804">
    <cfRule type="expression" dxfId="8325" priority="6691" stopIfTrue="1">
      <formula>$B804=""</formula>
    </cfRule>
  </conditionalFormatting>
  <conditionalFormatting sqref="J802:M802">
    <cfRule type="expression" dxfId="8324" priority="6690" stopIfTrue="1">
      <formula>$B802=""</formula>
    </cfRule>
  </conditionalFormatting>
  <conditionalFormatting sqref="I803">
    <cfRule type="expression" dxfId="8323" priority="6689" stopIfTrue="1">
      <formula>$B803=""</formula>
    </cfRule>
  </conditionalFormatting>
  <conditionalFormatting sqref="I803">
    <cfRule type="expression" dxfId="8322" priority="6688" stopIfTrue="1">
      <formula>$B803=""</formula>
    </cfRule>
  </conditionalFormatting>
  <conditionalFormatting sqref="I803">
    <cfRule type="expression" dxfId="8321" priority="6687" stopIfTrue="1">
      <formula>$B803=""</formula>
    </cfRule>
  </conditionalFormatting>
  <conditionalFormatting sqref="D803:H804">
    <cfRule type="expression" dxfId="8320" priority="6686" stopIfTrue="1">
      <formula>$B803=""</formula>
    </cfRule>
  </conditionalFormatting>
  <conditionalFormatting sqref="J803:M804">
    <cfRule type="expression" dxfId="8319" priority="6685" stopIfTrue="1">
      <formula>$B803=""</formula>
    </cfRule>
  </conditionalFormatting>
  <conditionalFormatting sqref="I803">
    <cfRule type="expression" dxfId="8318" priority="6684" stopIfTrue="1">
      <formula>$B803=""</formula>
    </cfRule>
  </conditionalFormatting>
  <conditionalFormatting sqref="I803">
    <cfRule type="expression" dxfId="8317" priority="6683" stopIfTrue="1">
      <formula>$B803=""</formula>
    </cfRule>
  </conditionalFormatting>
  <conditionalFormatting sqref="J804:M807">
    <cfRule type="expression" dxfId="8316" priority="6682" stopIfTrue="1">
      <formula>$B804=""</formula>
    </cfRule>
  </conditionalFormatting>
  <conditionalFormatting sqref="D804:M807 I808:I809">
    <cfRule type="expression" dxfId="8315" priority="6681" stopIfTrue="1">
      <formula>$B804=""</formula>
    </cfRule>
  </conditionalFormatting>
  <conditionalFormatting sqref="D804:M807 I808:I809">
    <cfRule type="expression" dxfId="8314" priority="6680" stopIfTrue="1">
      <formula>$B804=""</formula>
    </cfRule>
  </conditionalFormatting>
  <conditionalFormatting sqref="I804:I809">
    <cfRule type="expression" dxfId="8313" priority="6679" stopIfTrue="1">
      <formula>$B804=""</formula>
    </cfRule>
  </conditionalFormatting>
  <conditionalFormatting sqref="D804:H805">
    <cfRule type="expression" dxfId="8312" priority="6678" stopIfTrue="1">
      <formula>$B804=""</formula>
    </cfRule>
  </conditionalFormatting>
  <conditionalFormatting sqref="D806:H807">
    <cfRule type="expression" dxfId="8311" priority="6677" stopIfTrue="1">
      <formula>$B806=""</formula>
    </cfRule>
  </conditionalFormatting>
  <conditionalFormatting sqref="J804:M807">
    <cfRule type="expression" dxfId="8310" priority="6676" stopIfTrue="1">
      <formula>$B804=""</formula>
    </cfRule>
  </conditionalFormatting>
  <conditionalFormatting sqref="D805:H806">
    <cfRule type="expression" dxfId="8309" priority="6675" stopIfTrue="1">
      <formula>$B805=""</formula>
    </cfRule>
  </conditionalFormatting>
  <conditionalFormatting sqref="J805:M807">
    <cfRule type="expression" dxfId="8308" priority="6674" stopIfTrue="1">
      <formula>$B805=""</formula>
    </cfRule>
  </conditionalFormatting>
  <conditionalFormatting sqref="I802:I809">
    <cfRule type="expression" dxfId="8307" priority="6673" stopIfTrue="1">
      <formula>$B802=""</formula>
    </cfRule>
  </conditionalFormatting>
  <conditionalFormatting sqref="I802:I809">
    <cfRule type="expression" dxfId="8306" priority="6672" stopIfTrue="1">
      <formula>$B802=""</formula>
    </cfRule>
  </conditionalFormatting>
  <conditionalFormatting sqref="I802:I809">
    <cfRule type="expression" dxfId="8305" priority="6671" stopIfTrue="1">
      <formula>$B802=""</formula>
    </cfRule>
  </conditionalFormatting>
  <conditionalFormatting sqref="I802:I809">
    <cfRule type="expression" dxfId="8304" priority="6670" stopIfTrue="1">
      <formula>$B802=""</formula>
    </cfRule>
  </conditionalFormatting>
  <conditionalFormatting sqref="I802:I809">
    <cfRule type="expression" dxfId="8303" priority="6669" stopIfTrue="1">
      <formula>$B802=""</formula>
    </cfRule>
  </conditionalFormatting>
  <conditionalFormatting sqref="I805:I809">
    <cfRule type="expression" dxfId="8302" priority="6668" stopIfTrue="1">
      <formula>$B805=""</formula>
    </cfRule>
  </conditionalFormatting>
  <conditionalFormatting sqref="I805:I809">
    <cfRule type="expression" dxfId="8301" priority="6667" stopIfTrue="1">
      <formula>$B805=""</formula>
    </cfRule>
  </conditionalFormatting>
  <conditionalFormatting sqref="I805:I809">
    <cfRule type="expression" dxfId="8300" priority="6666" stopIfTrue="1">
      <formula>$B805=""</formula>
    </cfRule>
  </conditionalFormatting>
  <conditionalFormatting sqref="I802:I809">
    <cfRule type="expression" dxfId="8299" priority="6665" stopIfTrue="1">
      <formula>$B802=""</formula>
    </cfRule>
  </conditionalFormatting>
  <conditionalFormatting sqref="I802:I809">
    <cfRule type="expression" dxfId="8298" priority="6664" stopIfTrue="1">
      <formula>$B802=""</formula>
    </cfRule>
  </conditionalFormatting>
  <conditionalFormatting sqref="I802:I809">
    <cfRule type="expression" dxfId="8297" priority="6663" stopIfTrue="1">
      <formula>$B802=""</formula>
    </cfRule>
  </conditionalFormatting>
  <conditionalFormatting sqref="I802:I809">
    <cfRule type="expression" dxfId="8296" priority="6662" stopIfTrue="1">
      <formula>$B802=""</formula>
    </cfRule>
  </conditionalFormatting>
  <conditionalFormatting sqref="I802:I809">
    <cfRule type="expression" dxfId="8295" priority="6661" stopIfTrue="1">
      <formula>$B802=""</formula>
    </cfRule>
  </conditionalFormatting>
  <conditionalFormatting sqref="I802:I809">
    <cfRule type="expression" dxfId="8294" priority="6660" stopIfTrue="1">
      <formula>$B802=""</formula>
    </cfRule>
  </conditionalFormatting>
  <conditionalFormatting sqref="I802:I809">
    <cfRule type="expression" dxfId="8293" priority="6659" stopIfTrue="1">
      <formula>$B802=""</formula>
    </cfRule>
  </conditionalFormatting>
  <conditionalFormatting sqref="I802:I809">
    <cfRule type="expression" dxfId="8292" priority="6658" stopIfTrue="1">
      <formula>$B802=""</formula>
    </cfRule>
  </conditionalFormatting>
  <conditionalFormatting sqref="K802:K807">
    <cfRule type="expression" dxfId="8291" priority="6657" stopIfTrue="1">
      <formula>$B802=""</formula>
    </cfRule>
  </conditionalFormatting>
  <conditionalFormatting sqref="K802:K807">
    <cfRule type="expression" dxfId="8290" priority="6656" stopIfTrue="1">
      <formula>$B802=""</formula>
    </cfRule>
  </conditionalFormatting>
  <conditionalFormatting sqref="K802:K807">
    <cfRule type="expression" dxfId="8289" priority="6655" stopIfTrue="1">
      <formula>$B802=""</formula>
    </cfRule>
  </conditionalFormatting>
  <conditionalFormatting sqref="K802:K807">
    <cfRule type="expression" dxfId="8288" priority="6654" stopIfTrue="1">
      <formula>$B802=""</formula>
    </cfRule>
  </conditionalFormatting>
  <conditionalFormatting sqref="K802:K807">
    <cfRule type="expression" dxfId="8287" priority="6653" stopIfTrue="1">
      <formula>$B802=""</formula>
    </cfRule>
  </conditionalFormatting>
  <conditionalFormatting sqref="K802:K807">
    <cfRule type="expression" dxfId="8286" priority="6652" stopIfTrue="1">
      <formula>$B802=""</formula>
    </cfRule>
  </conditionalFormatting>
  <conditionalFormatting sqref="K802:K807">
    <cfRule type="expression" dxfId="8285" priority="6651" stopIfTrue="1">
      <formula>$B802=""</formula>
    </cfRule>
  </conditionalFormatting>
  <conditionalFormatting sqref="K802:K807">
    <cfRule type="expression" dxfId="8284" priority="6650" stopIfTrue="1">
      <formula>$B802=""</formula>
    </cfRule>
  </conditionalFormatting>
  <conditionalFormatting sqref="K802:K807">
    <cfRule type="expression" dxfId="8283" priority="6649" stopIfTrue="1">
      <formula>$B802=""</formula>
    </cfRule>
  </conditionalFormatting>
  <conditionalFormatting sqref="K802:K807">
    <cfRule type="expression" dxfId="8282" priority="6648" stopIfTrue="1">
      <formula>$B802=""</formula>
    </cfRule>
  </conditionalFormatting>
  <conditionalFormatting sqref="K802:K807">
    <cfRule type="expression" dxfId="8281" priority="6647" stopIfTrue="1">
      <formula>$B802=""</formula>
    </cfRule>
  </conditionalFormatting>
  <conditionalFormatting sqref="K802:K807">
    <cfRule type="expression" dxfId="8280" priority="6646" stopIfTrue="1">
      <formula>$B802=""</formula>
    </cfRule>
  </conditionalFormatting>
  <conditionalFormatting sqref="K802:K807">
    <cfRule type="expression" dxfId="8279" priority="6645" stopIfTrue="1">
      <formula>$B802=""</formula>
    </cfRule>
  </conditionalFormatting>
  <conditionalFormatting sqref="K802:K807">
    <cfRule type="expression" dxfId="8278" priority="6644" stopIfTrue="1">
      <formula>$B802=""</formula>
    </cfRule>
  </conditionalFormatting>
  <conditionalFormatting sqref="K802:K807">
    <cfRule type="expression" dxfId="8277" priority="6643" stopIfTrue="1">
      <formula>$B802=""</formula>
    </cfRule>
  </conditionalFormatting>
  <conditionalFormatting sqref="K802:K807">
    <cfRule type="expression" dxfId="8276" priority="6642" stopIfTrue="1">
      <formula>$B802=""</formula>
    </cfRule>
  </conditionalFormatting>
  <conditionalFormatting sqref="K802:K807">
    <cfRule type="expression" dxfId="8275" priority="6641" stopIfTrue="1">
      <formula>$B802=""</formula>
    </cfRule>
  </conditionalFormatting>
  <conditionalFormatting sqref="K802:K807">
    <cfRule type="expression" dxfId="8274" priority="6640" stopIfTrue="1">
      <formula>$B802=""</formula>
    </cfRule>
  </conditionalFormatting>
  <conditionalFormatting sqref="K802:K807">
    <cfRule type="expression" dxfId="8273" priority="6639" stopIfTrue="1">
      <formula>$B802=""</formula>
    </cfRule>
  </conditionalFormatting>
  <conditionalFormatting sqref="K802:K807">
    <cfRule type="expression" dxfId="8272" priority="6638" stopIfTrue="1">
      <formula>$B802=""</formula>
    </cfRule>
  </conditionalFormatting>
  <conditionalFormatting sqref="K802:K807">
    <cfRule type="expression" dxfId="8271" priority="6637" stopIfTrue="1">
      <formula>$B802=""</formula>
    </cfRule>
  </conditionalFormatting>
  <conditionalFormatting sqref="K802:K807">
    <cfRule type="expression" dxfId="8270" priority="6636" stopIfTrue="1">
      <formula>$B802=""</formula>
    </cfRule>
  </conditionalFormatting>
  <conditionalFormatting sqref="K802:K807">
    <cfRule type="expression" dxfId="8269" priority="6635" stopIfTrue="1">
      <formula>$B802=""</formula>
    </cfRule>
  </conditionalFormatting>
  <conditionalFormatting sqref="K802:K807">
    <cfRule type="expression" dxfId="8268" priority="6634" stopIfTrue="1">
      <formula>$B802=""</formula>
    </cfRule>
  </conditionalFormatting>
  <conditionalFormatting sqref="K802:K807">
    <cfRule type="expression" dxfId="8267" priority="6633" stopIfTrue="1">
      <formula>$B802=""</formula>
    </cfRule>
  </conditionalFormatting>
  <conditionalFormatting sqref="K802:K807">
    <cfRule type="expression" dxfId="8266" priority="6632" stopIfTrue="1">
      <formula>$B802=""</formula>
    </cfRule>
  </conditionalFormatting>
  <conditionalFormatting sqref="K802:K807">
    <cfRule type="expression" dxfId="8265" priority="6631" stopIfTrue="1">
      <formula>$B802=""</formula>
    </cfRule>
  </conditionalFormatting>
  <conditionalFormatting sqref="K802">
    <cfRule type="expression" dxfId="8264" priority="6630" stopIfTrue="1">
      <formula>$B802=""</formula>
    </cfRule>
  </conditionalFormatting>
  <conditionalFormatting sqref="K802">
    <cfRule type="expression" dxfId="8263" priority="6629" stopIfTrue="1">
      <formula>$B802=""</formula>
    </cfRule>
  </conditionalFormatting>
  <conditionalFormatting sqref="K802">
    <cfRule type="expression" dxfId="8262" priority="6628" stopIfTrue="1">
      <formula>$B802=""</formula>
    </cfRule>
  </conditionalFormatting>
  <conditionalFormatting sqref="K802">
    <cfRule type="expression" dxfId="8261" priority="6627" stopIfTrue="1">
      <formula>$B802=""</formula>
    </cfRule>
  </conditionalFormatting>
  <conditionalFormatting sqref="K802">
    <cfRule type="expression" dxfId="8260" priority="6626" stopIfTrue="1">
      <formula>$B802=""</formula>
    </cfRule>
  </conditionalFormatting>
  <conditionalFormatting sqref="K802">
    <cfRule type="expression" dxfId="8259" priority="6625" stopIfTrue="1">
      <formula>$B802=""</formula>
    </cfRule>
  </conditionalFormatting>
  <conditionalFormatting sqref="K802">
    <cfRule type="expression" dxfId="8258" priority="6624" stopIfTrue="1">
      <formula>$B802=""</formula>
    </cfRule>
  </conditionalFormatting>
  <conditionalFormatting sqref="K802">
    <cfRule type="expression" dxfId="8257" priority="6623" stopIfTrue="1">
      <formula>$B802=""</formula>
    </cfRule>
  </conditionalFormatting>
  <conditionalFormatting sqref="K802">
    <cfRule type="expression" dxfId="8256" priority="6622" stopIfTrue="1">
      <formula>$B802=""</formula>
    </cfRule>
  </conditionalFormatting>
  <conditionalFormatting sqref="K802">
    <cfRule type="expression" dxfId="8255" priority="6621" stopIfTrue="1">
      <formula>$B802=""</formula>
    </cfRule>
  </conditionalFormatting>
  <conditionalFormatting sqref="K802">
    <cfRule type="expression" dxfId="8254" priority="6620" stopIfTrue="1">
      <formula>$B802=""</formula>
    </cfRule>
  </conditionalFormatting>
  <conditionalFormatting sqref="K802">
    <cfRule type="expression" dxfId="8253" priority="6619" stopIfTrue="1">
      <formula>$B802=""</formula>
    </cfRule>
  </conditionalFormatting>
  <conditionalFormatting sqref="K802">
    <cfRule type="expression" dxfId="8252" priority="6618" stopIfTrue="1">
      <formula>$B802=""</formula>
    </cfRule>
  </conditionalFormatting>
  <conditionalFormatting sqref="K802">
    <cfRule type="expression" dxfId="8251" priority="6617" stopIfTrue="1">
      <formula>$B802=""</formula>
    </cfRule>
  </conditionalFormatting>
  <conditionalFormatting sqref="K802">
    <cfRule type="expression" dxfId="8250" priority="6616" stopIfTrue="1">
      <formula>$B802=""</formula>
    </cfRule>
  </conditionalFormatting>
  <conditionalFormatting sqref="K802">
    <cfRule type="expression" dxfId="8249" priority="6615" stopIfTrue="1">
      <formula>$B802=""</formula>
    </cfRule>
  </conditionalFormatting>
  <conditionalFormatting sqref="K802">
    <cfRule type="expression" dxfId="8248" priority="6614" stopIfTrue="1">
      <formula>$B802=""</formula>
    </cfRule>
  </conditionalFormatting>
  <conditionalFormatting sqref="K802">
    <cfRule type="expression" dxfId="8247" priority="6613" stopIfTrue="1">
      <formula>$B802=""</formula>
    </cfRule>
  </conditionalFormatting>
  <conditionalFormatting sqref="K802">
    <cfRule type="expression" dxfId="8246" priority="6612" stopIfTrue="1">
      <formula>$B802=""</formula>
    </cfRule>
  </conditionalFormatting>
  <conditionalFormatting sqref="K802">
    <cfRule type="expression" dxfId="8245" priority="6611" stopIfTrue="1">
      <formula>$B802=""</formula>
    </cfRule>
  </conditionalFormatting>
  <conditionalFormatting sqref="K802">
    <cfRule type="expression" dxfId="8244" priority="6610" stopIfTrue="1">
      <formula>$B802=""</formula>
    </cfRule>
  </conditionalFormatting>
  <conditionalFormatting sqref="K802">
    <cfRule type="expression" dxfId="8243" priority="6609" stopIfTrue="1">
      <formula>$B802=""</formula>
    </cfRule>
  </conditionalFormatting>
  <conditionalFormatting sqref="K802">
    <cfRule type="expression" dxfId="8242" priority="6608" stopIfTrue="1">
      <formula>$B802=""</formula>
    </cfRule>
  </conditionalFormatting>
  <conditionalFormatting sqref="K802">
    <cfRule type="expression" dxfId="8241" priority="6607" stopIfTrue="1">
      <formula>$B802=""</formula>
    </cfRule>
  </conditionalFormatting>
  <conditionalFormatting sqref="K802">
    <cfRule type="expression" dxfId="8240" priority="6606" stopIfTrue="1">
      <formula>$B802=""</formula>
    </cfRule>
  </conditionalFormatting>
  <conditionalFormatting sqref="K802">
    <cfRule type="expression" dxfId="8239" priority="6605" stopIfTrue="1">
      <formula>$B802=""</formula>
    </cfRule>
  </conditionalFormatting>
  <conditionalFormatting sqref="K802">
    <cfRule type="expression" dxfId="8238" priority="6604" stopIfTrue="1">
      <formula>$B802=""</formula>
    </cfRule>
  </conditionalFormatting>
  <conditionalFormatting sqref="D808:M811">
    <cfRule type="expression" dxfId="8237" priority="6603" stopIfTrue="1">
      <formula>$B808=""</formula>
    </cfRule>
  </conditionalFormatting>
  <conditionalFormatting sqref="M808:M811">
    <cfRule type="expression" dxfId="8236" priority="6602" stopIfTrue="1">
      <formula>$B808=""</formula>
    </cfRule>
  </conditionalFormatting>
  <conditionalFormatting sqref="D808:H811">
    <cfRule type="expression" dxfId="8235" priority="6601" stopIfTrue="1">
      <formula>$B808=""</formula>
    </cfRule>
  </conditionalFormatting>
  <conditionalFormatting sqref="K808:K811">
    <cfRule type="expression" dxfId="8234" priority="6600" stopIfTrue="1">
      <formula>$B808=""</formula>
    </cfRule>
  </conditionalFormatting>
  <conditionalFormatting sqref="K808:K811">
    <cfRule type="expression" dxfId="8233" priority="6599" stopIfTrue="1">
      <formula>$B808=""</formula>
    </cfRule>
  </conditionalFormatting>
  <conditionalFormatting sqref="K808:K811">
    <cfRule type="expression" dxfId="8232" priority="6598" stopIfTrue="1">
      <formula>$B808=""</formula>
    </cfRule>
  </conditionalFormatting>
  <conditionalFormatting sqref="K808:K811">
    <cfRule type="expression" dxfId="8231" priority="6597" stopIfTrue="1">
      <formula>$B808=""</formula>
    </cfRule>
  </conditionalFormatting>
  <conditionalFormatting sqref="K808:K811">
    <cfRule type="expression" dxfId="8230" priority="6596" stopIfTrue="1">
      <formula>$B808=""</formula>
    </cfRule>
  </conditionalFormatting>
  <conditionalFormatting sqref="K808:K811">
    <cfRule type="expression" dxfId="8229" priority="6595" stopIfTrue="1">
      <formula>$B808=""</formula>
    </cfRule>
  </conditionalFormatting>
  <conditionalFormatting sqref="J808:J811 L808:M811">
    <cfRule type="expression" dxfId="8228" priority="6594" stopIfTrue="1">
      <formula>$B808=""</formula>
    </cfRule>
  </conditionalFormatting>
  <conditionalFormatting sqref="K808:K811">
    <cfRule type="expression" dxfId="8227" priority="6593" stopIfTrue="1">
      <formula>$B808=""</formula>
    </cfRule>
  </conditionalFormatting>
  <conditionalFormatting sqref="K808:K811">
    <cfRule type="expression" dxfId="8226" priority="6592" stopIfTrue="1">
      <formula>$B808=""</formula>
    </cfRule>
  </conditionalFormatting>
  <conditionalFormatting sqref="K808:K811">
    <cfRule type="expression" dxfId="8225" priority="6591" stopIfTrue="1">
      <formula>$B808=""</formula>
    </cfRule>
  </conditionalFormatting>
  <conditionalFormatting sqref="K808:K811">
    <cfRule type="expression" dxfId="8224" priority="6590" stopIfTrue="1">
      <formula>$B808=""</formula>
    </cfRule>
  </conditionalFormatting>
  <conditionalFormatting sqref="K808:K811">
    <cfRule type="expression" dxfId="8223" priority="6589" stopIfTrue="1">
      <formula>$B808=""</formula>
    </cfRule>
  </conditionalFormatting>
  <conditionalFormatting sqref="K808:K811">
    <cfRule type="expression" dxfId="8222" priority="6588" stopIfTrue="1">
      <formula>$B808=""</formula>
    </cfRule>
  </conditionalFormatting>
  <conditionalFormatting sqref="K808:K811">
    <cfRule type="expression" dxfId="8221" priority="6587" stopIfTrue="1">
      <formula>$B808=""</formula>
    </cfRule>
  </conditionalFormatting>
  <conditionalFormatting sqref="K808:K811">
    <cfRule type="expression" dxfId="8220" priority="6586" stopIfTrue="1">
      <formula>$B808=""</formula>
    </cfRule>
  </conditionalFormatting>
  <conditionalFormatting sqref="K808:K811">
    <cfRule type="expression" dxfId="8219" priority="6585" stopIfTrue="1">
      <formula>$B808=""</formula>
    </cfRule>
  </conditionalFormatting>
  <conditionalFormatting sqref="K808:K811">
    <cfRule type="expression" dxfId="8218" priority="6584" stopIfTrue="1">
      <formula>$B808=""</formula>
    </cfRule>
  </conditionalFormatting>
  <conditionalFormatting sqref="K808:K811">
    <cfRule type="expression" dxfId="8217" priority="6583" stopIfTrue="1">
      <formula>$B808=""</formula>
    </cfRule>
  </conditionalFormatting>
  <conditionalFormatting sqref="K808:K811">
    <cfRule type="expression" dxfId="8216" priority="6582" stopIfTrue="1">
      <formula>$B808=""</formula>
    </cfRule>
  </conditionalFormatting>
  <conditionalFormatting sqref="K808:K811">
    <cfRule type="expression" dxfId="8215" priority="6581" stopIfTrue="1">
      <formula>$B808=""</formula>
    </cfRule>
  </conditionalFormatting>
  <conditionalFormatting sqref="K808:K811">
    <cfRule type="expression" dxfId="8214" priority="6580" stopIfTrue="1">
      <formula>$B808=""</formula>
    </cfRule>
  </conditionalFormatting>
  <conditionalFormatting sqref="K808:K811">
    <cfRule type="expression" dxfId="8213" priority="6579" stopIfTrue="1">
      <formula>$B808=""</formula>
    </cfRule>
  </conditionalFormatting>
  <conditionalFormatting sqref="K808:K811">
    <cfRule type="expression" dxfId="8212" priority="6578" stopIfTrue="1">
      <formula>$B808=""</formula>
    </cfRule>
  </conditionalFormatting>
  <conditionalFormatting sqref="K808:K811">
    <cfRule type="expression" dxfId="8211" priority="6577" stopIfTrue="1">
      <formula>$B808=""</formula>
    </cfRule>
  </conditionalFormatting>
  <conditionalFormatting sqref="K808:K811">
    <cfRule type="expression" dxfId="8210" priority="6576" stopIfTrue="1">
      <formula>$B808=""</formula>
    </cfRule>
  </conditionalFormatting>
  <conditionalFormatting sqref="K808:K811">
    <cfRule type="expression" dxfId="8209" priority="6575" stopIfTrue="1">
      <formula>$B808=""</formula>
    </cfRule>
  </conditionalFormatting>
  <conditionalFormatting sqref="K808:K811">
    <cfRule type="expression" dxfId="8208" priority="6574" stopIfTrue="1">
      <formula>$B808=""</formula>
    </cfRule>
  </conditionalFormatting>
  <conditionalFormatting sqref="K808:K811">
    <cfRule type="expression" dxfId="8207" priority="6573" stopIfTrue="1">
      <formula>$B808=""</formula>
    </cfRule>
  </conditionalFormatting>
  <conditionalFormatting sqref="K808:K811">
    <cfRule type="expression" dxfId="8206" priority="6572" stopIfTrue="1">
      <formula>$B808=""</formula>
    </cfRule>
  </conditionalFormatting>
  <conditionalFormatting sqref="K808:K811">
    <cfRule type="expression" dxfId="8205" priority="6571" stopIfTrue="1">
      <formula>$B808=""</formula>
    </cfRule>
  </conditionalFormatting>
  <conditionalFormatting sqref="K808:K811">
    <cfRule type="expression" dxfId="8204" priority="6570" stopIfTrue="1">
      <formula>$B808=""</formula>
    </cfRule>
  </conditionalFormatting>
  <conditionalFormatting sqref="K808:K811">
    <cfRule type="expression" dxfId="8203" priority="6569" stopIfTrue="1">
      <formula>$B808=""</formula>
    </cfRule>
  </conditionalFormatting>
  <conditionalFormatting sqref="K808:K811">
    <cfRule type="expression" dxfId="8202" priority="6568" stopIfTrue="1">
      <formula>$B808=""</formula>
    </cfRule>
  </conditionalFormatting>
  <conditionalFormatting sqref="K808:K811">
    <cfRule type="expression" dxfId="8201" priority="6567" stopIfTrue="1">
      <formula>$B808=""</formula>
    </cfRule>
  </conditionalFormatting>
  <conditionalFormatting sqref="K808:K811">
    <cfRule type="expression" dxfId="8200" priority="6566" stopIfTrue="1">
      <formula>$B808=""</formula>
    </cfRule>
  </conditionalFormatting>
  <conditionalFormatting sqref="K808:K811">
    <cfRule type="expression" dxfId="8199" priority="6565" stopIfTrue="1">
      <formula>$B808=""</formula>
    </cfRule>
  </conditionalFormatting>
  <conditionalFormatting sqref="K808:K811">
    <cfRule type="expression" dxfId="8198" priority="6564" stopIfTrue="1">
      <formula>$B808=""</formula>
    </cfRule>
  </conditionalFormatting>
  <conditionalFormatting sqref="K808:K811">
    <cfRule type="expression" dxfId="8197" priority="6563" stopIfTrue="1">
      <formula>$B808=""</formula>
    </cfRule>
  </conditionalFormatting>
  <conditionalFormatting sqref="K808:K811">
    <cfRule type="expression" dxfId="8196" priority="6562" stopIfTrue="1">
      <formula>$B808=""</formula>
    </cfRule>
  </conditionalFormatting>
  <conditionalFormatting sqref="K808:K811">
    <cfRule type="expression" dxfId="8195" priority="6561" stopIfTrue="1">
      <formula>$B808=""</formula>
    </cfRule>
  </conditionalFormatting>
  <conditionalFormatting sqref="K808:K811">
    <cfRule type="expression" dxfId="8194" priority="6560" stopIfTrue="1">
      <formula>$B808=""</formula>
    </cfRule>
  </conditionalFormatting>
  <conditionalFormatting sqref="K808:K811">
    <cfRule type="expression" dxfId="8193" priority="6559" stopIfTrue="1">
      <formula>$B808=""</formula>
    </cfRule>
  </conditionalFormatting>
  <conditionalFormatting sqref="K808:K811">
    <cfRule type="expression" dxfId="8192" priority="6558" stopIfTrue="1">
      <formula>$B808=""</formula>
    </cfRule>
  </conditionalFormatting>
  <conditionalFormatting sqref="K808:K811">
    <cfRule type="expression" dxfId="8191" priority="6557" stopIfTrue="1">
      <formula>$B808=""</formula>
    </cfRule>
  </conditionalFormatting>
  <conditionalFormatting sqref="K808:K811">
    <cfRule type="expression" dxfId="8190" priority="6556" stopIfTrue="1">
      <formula>$B808=""</formula>
    </cfRule>
  </conditionalFormatting>
  <conditionalFormatting sqref="K808:K811">
    <cfRule type="expression" dxfId="8189" priority="6555" stopIfTrue="1">
      <formula>$B808=""</formula>
    </cfRule>
  </conditionalFormatting>
  <conditionalFormatting sqref="K808:K811">
    <cfRule type="expression" dxfId="8188" priority="6554" stopIfTrue="1">
      <formula>$B808=""</formula>
    </cfRule>
  </conditionalFormatting>
  <conditionalFormatting sqref="K808:K811">
    <cfRule type="expression" dxfId="8187" priority="6553" stopIfTrue="1">
      <formula>$B808=""</formula>
    </cfRule>
  </conditionalFormatting>
  <conditionalFormatting sqref="K808:K811">
    <cfRule type="expression" dxfId="8186" priority="6552" stopIfTrue="1">
      <formula>$B808=""</formula>
    </cfRule>
  </conditionalFormatting>
  <conditionalFormatting sqref="K808:K811">
    <cfRule type="expression" dxfId="8185" priority="6551" stopIfTrue="1">
      <formula>$B808=""</formula>
    </cfRule>
  </conditionalFormatting>
  <conditionalFormatting sqref="K808:K811">
    <cfRule type="expression" dxfId="8184" priority="6550" stopIfTrue="1">
      <formula>$B808=""</formula>
    </cfRule>
  </conditionalFormatting>
  <conditionalFormatting sqref="K808:K811">
    <cfRule type="expression" dxfId="8183" priority="6549" stopIfTrue="1">
      <formula>$B808=""</formula>
    </cfRule>
  </conditionalFormatting>
  <conditionalFormatting sqref="K808:K811 M808:M811">
    <cfRule type="expression" dxfId="8182" priority="6548" stopIfTrue="1">
      <formula>$B808=""</formula>
    </cfRule>
  </conditionalFormatting>
  <conditionalFormatting sqref="K808:K811 M808:M811">
    <cfRule type="expression" dxfId="8181" priority="6547" stopIfTrue="1">
      <formula>$B808=""</formula>
    </cfRule>
  </conditionalFormatting>
  <conditionalFormatting sqref="K808:K811 M808:M811">
    <cfRule type="expression" dxfId="8180" priority="6546" stopIfTrue="1">
      <formula>$B808=""</formula>
    </cfRule>
  </conditionalFormatting>
  <conditionalFormatting sqref="K808:K811 M808:M811">
    <cfRule type="expression" dxfId="8179" priority="6545" stopIfTrue="1">
      <formula>$B808=""</formula>
    </cfRule>
  </conditionalFormatting>
  <conditionalFormatting sqref="K809:K810">
    <cfRule type="expression" dxfId="8178" priority="6544" stopIfTrue="1">
      <formula>$B809=""</formula>
    </cfRule>
  </conditionalFormatting>
  <conditionalFormatting sqref="K808:K811 M808:M811">
    <cfRule type="expression" dxfId="8177" priority="6543" stopIfTrue="1">
      <formula>$B808=""</formula>
    </cfRule>
  </conditionalFormatting>
  <conditionalFormatting sqref="K809">
    <cfRule type="expression" dxfId="8176" priority="6542" stopIfTrue="1">
      <formula>$B809=""</formula>
    </cfRule>
  </conditionalFormatting>
  <conditionalFormatting sqref="K810">
    <cfRule type="expression" dxfId="8175" priority="6541" stopIfTrue="1">
      <formula>$B810=""</formula>
    </cfRule>
  </conditionalFormatting>
  <conditionalFormatting sqref="K810">
    <cfRule type="expression" dxfId="8174" priority="6540" stopIfTrue="1">
      <formula>$B810=""</formula>
    </cfRule>
  </conditionalFormatting>
  <conditionalFormatting sqref="K811">
    <cfRule type="expression" dxfId="8173" priority="6539" stopIfTrue="1">
      <formula>$B811=""</formula>
    </cfRule>
  </conditionalFormatting>
  <conditionalFormatting sqref="K810">
    <cfRule type="expression" dxfId="8172" priority="6538" stopIfTrue="1">
      <formula>$B810=""</formula>
    </cfRule>
  </conditionalFormatting>
  <conditionalFormatting sqref="K811">
    <cfRule type="expression" dxfId="8171" priority="6537" stopIfTrue="1">
      <formula>$B811=""</formula>
    </cfRule>
  </conditionalFormatting>
  <conditionalFormatting sqref="K808:K811">
    <cfRule type="expression" dxfId="8170" priority="6536" stopIfTrue="1">
      <formula>$B808=""</formula>
    </cfRule>
  </conditionalFormatting>
  <conditionalFormatting sqref="K808:K811">
    <cfRule type="expression" dxfId="8169" priority="6535" stopIfTrue="1">
      <formula>$B808=""</formula>
    </cfRule>
  </conditionalFormatting>
  <conditionalFormatting sqref="K808:K811">
    <cfRule type="expression" dxfId="8168" priority="6534" stopIfTrue="1">
      <formula>$B808=""</formula>
    </cfRule>
  </conditionalFormatting>
  <conditionalFormatting sqref="D755:M756 I757:I761">
    <cfRule type="expression" dxfId="8167" priority="7740" stopIfTrue="1">
      <formula>$B755=""</formula>
    </cfRule>
  </conditionalFormatting>
  <conditionalFormatting sqref="K755:K756">
    <cfRule type="expression" dxfId="8166" priority="7739" stopIfTrue="1">
      <formula>$B755=""</formula>
    </cfRule>
  </conditionalFormatting>
  <conditionalFormatting sqref="K755:K756">
    <cfRule type="expression" dxfId="8165" priority="7738" stopIfTrue="1">
      <formula>$B755=""</formula>
    </cfRule>
  </conditionalFormatting>
  <conditionalFormatting sqref="K755:K756">
    <cfRule type="expression" dxfId="8164" priority="7736" stopIfTrue="1">
      <formula>$B755=""</formula>
    </cfRule>
  </conditionalFormatting>
  <conditionalFormatting sqref="K755:K756">
    <cfRule type="expression" dxfId="8163" priority="7723" stopIfTrue="1">
      <formula>$B755=""</formula>
    </cfRule>
  </conditionalFormatting>
  <conditionalFormatting sqref="K755:K756">
    <cfRule type="expression" dxfId="8162" priority="7722" stopIfTrue="1">
      <formula>$B755=""</formula>
    </cfRule>
  </conditionalFormatting>
  <conditionalFormatting sqref="K755:K756">
    <cfRule type="expression" dxfId="8161" priority="7721" stopIfTrue="1">
      <formula>$B755=""</formula>
    </cfRule>
  </conditionalFormatting>
  <conditionalFormatting sqref="K755:K756">
    <cfRule type="expression" dxfId="8160" priority="7720" stopIfTrue="1">
      <formula>$B755=""</formula>
    </cfRule>
  </conditionalFormatting>
  <conditionalFormatting sqref="K755:K756">
    <cfRule type="expression" dxfId="8159" priority="7719" stopIfTrue="1">
      <formula>$B755=""</formula>
    </cfRule>
  </conditionalFormatting>
  <conditionalFormatting sqref="K755:K756">
    <cfRule type="expression" dxfId="8158" priority="7718" stopIfTrue="1">
      <formula>$B755=""</formula>
    </cfRule>
  </conditionalFormatting>
  <conditionalFormatting sqref="K755:K756">
    <cfRule type="expression" dxfId="8157" priority="7717" stopIfTrue="1">
      <formula>$B755=""</formula>
    </cfRule>
  </conditionalFormatting>
  <conditionalFormatting sqref="K755:K756">
    <cfRule type="expression" dxfId="8156" priority="7716" stopIfTrue="1">
      <formula>$B755=""</formula>
    </cfRule>
  </conditionalFormatting>
  <conditionalFormatting sqref="K755:K756">
    <cfRule type="expression" dxfId="8155" priority="7715" stopIfTrue="1">
      <formula>$B755=""</formula>
    </cfRule>
  </conditionalFormatting>
  <conditionalFormatting sqref="K755:K756">
    <cfRule type="expression" dxfId="8154" priority="7714" stopIfTrue="1">
      <formula>$B755=""</formula>
    </cfRule>
  </conditionalFormatting>
  <conditionalFormatting sqref="K755:K756">
    <cfRule type="expression" dxfId="8153" priority="7713" stopIfTrue="1">
      <formula>$B755=""</formula>
    </cfRule>
  </conditionalFormatting>
  <conditionalFormatting sqref="K755:K756">
    <cfRule type="expression" dxfId="8152" priority="7712" stopIfTrue="1">
      <formula>$B755=""</formula>
    </cfRule>
  </conditionalFormatting>
  <conditionalFormatting sqref="K755:K756">
    <cfRule type="expression" dxfId="8151" priority="7711" stopIfTrue="1">
      <formula>$B755=""</formula>
    </cfRule>
  </conditionalFormatting>
  <conditionalFormatting sqref="K755:K756">
    <cfRule type="expression" dxfId="8150" priority="7710" stopIfTrue="1">
      <formula>$B755=""</formula>
    </cfRule>
  </conditionalFormatting>
  <conditionalFormatting sqref="K755:K756">
    <cfRule type="expression" dxfId="8149" priority="7709" stopIfTrue="1">
      <formula>$B755=""</formula>
    </cfRule>
  </conditionalFormatting>
  <conditionalFormatting sqref="K755:K756">
    <cfRule type="expression" dxfId="8148" priority="7708" stopIfTrue="1">
      <formula>$B755=""</formula>
    </cfRule>
  </conditionalFormatting>
  <conditionalFormatting sqref="K755:K756">
    <cfRule type="expression" dxfId="8147" priority="7707" stopIfTrue="1">
      <formula>$B755=""</formula>
    </cfRule>
  </conditionalFormatting>
  <conditionalFormatting sqref="K755:K756">
    <cfRule type="expression" dxfId="8146" priority="7706" stopIfTrue="1">
      <formula>$B755=""</formula>
    </cfRule>
  </conditionalFormatting>
  <conditionalFormatting sqref="K755:K756">
    <cfRule type="expression" dxfId="8145" priority="7705" stopIfTrue="1">
      <formula>$B755=""</formula>
    </cfRule>
  </conditionalFormatting>
  <conditionalFormatting sqref="K755:K756">
    <cfRule type="expression" dxfId="8144" priority="7704" stopIfTrue="1">
      <formula>$B755=""</formula>
    </cfRule>
  </conditionalFormatting>
  <conditionalFormatting sqref="K755:K756">
    <cfRule type="expression" dxfId="8143" priority="7703" stopIfTrue="1">
      <formula>$B755=""</formula>
    </cfRule>
  </conditionalFormatting>
  <conditionalFormatting sqref="K755:K756">
    <cfRule type="expression" dxfId="8142" priority="7702" stopIfTrue="1">
      <formula>$B755=""</formula>
    </cfRule>
  </conditionalFormatting>
  <conditionalFormatting sqref="K755:K756">
    <cfRule type="expression" dxfId="8141" priority="7701" stopIfTrue="1">
      <formula>$B755=""</formula>
    </cfRule>
  </conditionalFormatting>
  <conditionalFormatting sqref="K755:K756">
    <cfRule type="expression" dxfId="8140" priority="7700" stopIfTrue="1">
      <formula>$B755=""</formula>
    </cfRule>
  </conditionalFormatting>
  <conditionalFormatting sqref="K755:K756">
    <cfRule type="expression" dxfId="8139" priority="7699" stopIfTrue="1">
      <formula>$B755=""</formula>
    </cfRule>
  </conditionalFormatting>
  <conditionalFormatting sqref="K755:K756">
    <cfRule type="expression" dxfId="8138" priority="7698" stopIfTrue="1">
      <formula>$B755=""</formula>
    </cfRule>
  </conditionalFormatting>
  <conditionalFormatting sqref="K755:K756">
    <cfRule type="expression" dxfId="8137" priority="7697" stopIfTrue="1">
      <formula>$B755=""</formula>
    </cfRule>
  </conditionalFormatting>
  <conditionalFormatting sqref="K755:K756">
    <cfRule type="expression" dxfId="8136" priority="7696" stopIfTrue="1">
      <formula>$B755=""</formula>
    </cfRule>
  </conditionalFormatting>
  <conditionalFormatting sqref="K755:K756">
    <cfRule type="expression" dxfId="8135" priority="7695" stopIfTrue="1">
      <formula>$B755=""</formula>
    </cfRule>
  </conditionalFormatting>
  <conditionalFormatting sqref="K755:K756">
    <cfRule type="expression" dxfId="8134" priority="7694" stopIfTrue="1">
      <formula>$B755=""</formula>
    </cfRule>
  </conditionalFormatting>
  <conditionalFormatting sqref="K755:K756">
    <cfRule type="expression" dxfId="8133" priority="7693" stopIfTrue="1">
      <formula>$B755=""</formula>
    </cfRule>
  </conditionalFormatting>
  <conditionalFormatting sqref="K755:K756">
    <cfRule type="expression" dxfId="8132" priority="7692" stopIfTrue="1">
      <formula>$B755=""</formula>
    </cfRule>
  </conditionalFormatting>
  <conditionalFormatting sqref="K755:K756">
    <cfRule type="expression" dxfId="8131" priority="7691" stopIfTrue="1">
      <formula>$B755=""</formula>
    </cfRule>
  </conditionalFormatting>
  <conditionalFormatting sqref="K755:K756">
    <cfRule type="expression" dxfId="8130" priority="7690" stopIfTrue="1">
      <formula>$B755=""</formula>
    </cfRule>
  </conditionalFormatting>
  <conditionalFormatting sqref="K755:K756">
    <cfRule type="expression" dxfId="8129" priority="7689" stopIfTrue="1">
      <formula>$B755=""</formula>
    </cfRule>
  </conditionalFormatting>
  <conditionalFormatting sqref="K755:K756 M755:M756">
    <cfRule type="expression" dxfId="8128" priority="7688" stopIfTrue="1">
      <formula>$B755=""</formula>
    </cfRule>
  </conditionalFormatting>
  <conditionalFormatting sqref="K755:K756 M755:M756">
    <cfRule type="expression" dxfId="8127" priority="7687" stopIfTrue="1">
      <formula>$B755=""</formula>
    </cfRule>
  </conditionalFormatting>
  <conditionalFormatting sqref="K755:K756 M755:M756">
    <cfRule type="expression" dxfId="8126" priority="7686" stopIfTrue="1">
      <formula>$B755=""</formula>
    </cfRule>
  </conditionalFormatting>
  <conditionalFormatting sqref="K755:K756 M755:M756">
    <cfRule type="expression" dxfId="8125" priority="7685" stopIfTrue="1">
      <formula>$B755=""</formula>
    </cfRule>
  </conditionalFormatting>
  <conditionalFormatting sqref="K755:K756 M755:M756">
    <cfRule type="expression" dxfId="8124" priority="7684" stopIfTrue="1">
      <formula>$B755=""</formula>
    </cfRule>
  </conditionalFormatting>
  <conditionalFormatting sqref="K755:K756">
    <cfRule type="expression" dxfId="8123" priority="7683" stopIfTrue="1">
      <formula>$B755=""</formula>
    </cfRule>
  </conditionalFormatting>
  <conditionalFormatting sqref="K755:K756">
    <cfRule type="expression" dxfId="8122" priority="7682" stopIfTrue="1">
      <formula>$B755=""</formula>
    </cfRule>
  </conditionalFormatting>
  <conditionalFormatting sqref="K755:K756">
    <cfRule type="expression" dxfId="8121" priority="7681" stopIfTrue="1">
      <formula>$B755=""</formula>
    </cfRule>
  </conditionalFormatting>
  <conditionalFormatting sqref="K755:K756">
    <cfRule type="expression" dxfId="8120" priority="7680" stopIfTrue="1">
      <formula>$B755=""</formula>
    </cfRule>
  </conditionalFormatting>
  <conditionalFormatting sqref="K755:K756">
    <cfRule type="expression" dxfId="8119" priority="7679" stopIfTrue="1">
      <formula>$B755=""</formula>
    </cfRule>
  </conditionalFormatting>
  <conditionalFormatting sqref="K755:K756">
    <cfRule type="expression" dxfId="8118" priority="7678" stopIfTrue="1">
      <formula>$B755=""</formula>
    </cfRule>
  </conditionalFormatting>
  <conditionalFormatting sqref="K755:K756">
    <cfRule type="expression" dxfId="8117" priority="7677" stopIfTrue="1">
      <formula>$B755=""</formula>
    </cfRule>
  </conditionalFormatting>
  <conditionalFormatting sqref="K755:K756">
    <cfRule type="expression" dxfId="8116" priority="7676" stopIfTrue="1">
      <formula>$B755=""</formula>
    </cfRule>
  </conditionalFormatting>
  <conditionalFormatting sqref="K755:K756">
    <cfRule type="expression" dxfId="8115" priority="7675" stopIfTrue="1">
      <formula>$B755=""</formula>
    </cfRule>
  </conditionalFormatting>
  <conditionalFormatting sqref="K755:K756">
    <cfRule type="expression" dxfId="8114" priority="7674" stopIfTrue="1">
      <formula>$B755=""</formula>
    </cfRule>
  </conditionalFormatting>
  <conditionalFormatting sqref="K755:K756 M755:M756">
    <cfRule type="expression" dxfId="8113" priority="7673" stopIfTrue="1">
      <formula>$B755=""</formula>
    </cfRule>
  </conditionalFormatting>
  <conditionalFormatting sqref="K755:K756 M755:M756">
    <cfRule type="expression" dxfId="8112" priority="7671" stopIfTrue="1">
      <formula>$B755=""</formula>
    </cfRule>
  </conditionalFormatting>
  <conditionalFormatting sqref="K755:K756 M755:M756">
    <cfRule type="expression" dxfId="8111" priority="7669" stopIfTrue="1">
      <formula>$B755=""</formula>
    </cfRule>
  </conditionalFormatting>
  <conditionalFormatting sqref="K755:K756">
    <cfRule type="expression" dxfId="8110" priority="7668" stopIfTrue="1">
      <formula>$B755=""</formula>
    </cfRule>
  </conditionalFormatting>
  <conditionalFormatting sqref="K755:K756">
    <cfRule type="expression" dxfId="8109" priority="7667" stopIfTrue="1">
      <formula>$B755=""</formula>
    </cfRule>
  </conditionalFormatting>
  <conditionalFormatting sqref="K755:K756">
    <cfRule type="expression" dxfId="8108" priority="7666" stopIfTrue="1">
      <formula>$B755=""</formula>
    </cfRule>
  </conditionalFormatting>
  <conditionalFormatting sqref="K755:K756">
    <cfRule type="expression" dxfId="8107" priority="7665" stopIfTrue="1">
      <formula>$B755=""</formula>
    </cfRule>
  </conditionalFormatting>
  <conditionalFormatting sqref="K755:K756">
    <cfRule type="expression" dxfId="8106" priority="7664" stopIfTrue="1">
      <formula>$B755=""</formula>
    </cfRule>
  </conditionalFormatting>
  <conditionalFormatting sqref="K755:K756">
    <cfRule type="expression" dxfId="8105" priority="7663" stopIfTrue="1">
      <formula>$B755=""</formula>
    </cfRule>
  </conditionalFormatting>
  <conditionalFormatting sqref="K755:K756">
    <cfRule type="expression" dxfId="8104" priority="7662" stopIfTrue="1">
      <formula>$B755=""</formula>
    </cfRule>
  </conditionalFormatting>
  <conditionalFormatting sqref="K755:K756">
    <cfRule type="expression" dxfId="8103" priority="7661" stopIfTrue="1">
      <formula>$B755=""</formula>
    </cfRule>
  </conditionalFormatting>
  <conditionalFormatting sqref="K755:K756">
    <cfRule type="expression" dxfId="8102" priority="7660" stopIfTrue="1">
      <formula>$B755=""</formula>
    </cfRule>
  </conditionalFormatting>
  <conditionalFormatting sqref="K755:K756">
    <cfRule type="expression" dxfId="8101" priority="7659" stopIfTrue="1">
      <formula>$B755=""</formula>
    </cfRule>
  </conditionalFormatting>
  <conditionalFormatting sqref="K755:K756">
    <cfRule type="expression" dxfId="8100" priority="7658" stopIfTrue="1">
      <formula>$B755=""</formula>
    </cfRule>
  </conditionalFormatting>
  <conditionalFormatting sqref="K755:K756">
    <cfRule type="expression" dxfId="8099" priority="7657" stopIfTrue="1">
      <formula>$B755=""</formula>
    </cfRule>
  </conditionalFormatting>
  <conditionalFormatting sqref="K755:K756">
    <cfRule type="expression" dxfId="8098" priority="7656" stopIfTrue="1">
      <formula>$B755=""</formula>
    </cfRule>
  </conditionalFormatting>
  <conditionalFormatting sqref="K755:K756">
    <cfRule type="expression" dxfId="8097" priority="7655" stopIfTrue="1">
      <formula>$B755=""</formula>
    </cfRule>
  </conditionalFormatting>
  <conditionalFormatting sqref="K755:K756">
    <cfRule type="expression" dxfId="8096" priority="7654" stopIfTrue="1">
      <formula>$B755=""</formula>
    </cfRule>
  </conditionalFormatting>
  <conditionalFormatting sqref="K757:K764">
    <cfRule type="expression" dxfId="8095" priority="7261" stopIfTrue="1">
      <formula>$B757=""</formula>
    </cfRule>
  </conditionalFormatting>
  <conditionalFormatting sqref="K757:K764">
    <cfRule type="expression" dxfId="8094" priority="7260" stopIfTrue="1">
      <formula>$B757=""</formula>
    </cfRule>
  </conditionalFormatting>
  <conditionalFormatting sqref="K757:K764">
    <cfRule type="expression" dxfId="8093" priority="7259" stopIfTrue="1">
      <formula>$B757=""</formula>
    </cfRule>
  </conditionalFormatting>
  <conditionalFormatting sqref="K757:K764">
    <cfRule type="expression" dxfId="8092" priority="7258" stopIfTrue="1">
      <formula>$B757=""</formula>
    </cfRule>
  </conditionalFormatting>
  <conditionalFormatting sqref="K757:K764">
    <cfRule type="expression" dxfId="8091" priority="7257" stopIfTrue="1">
      <formula>$B757=""</formula>
    </cfRule>
  </conditionalFormatting>
  <conditionalFormatting sqref="K757:K764">
    <cfRule type="expression" dxfId="8090" priority="7256" stopIfTrue="1">
      <formula>$B757=""</formula>
    </cfRule>
  </conditionalFormatting>
  <conditionalFormatting sqref="K757:K764">
    <cfRule type="expression" dxfId="8089" priority="7255" stopIfTrue="1">
      <formula>$B757=""</formula>
    </cfRule>
  </conditionalFormatting>
  <conditionalFormatting sqref="K761:K763">
    <cfRule type="expression" dxfId="8088" priority="7254" stopIfTrue="1">
      <formula>$B761=""</formula>
    </cfRule>
  </conditionalFormatting>
  <conditionalFormatting sqref="K761:K763">
    <cfRule type="expression" dxfId="8087" priority="7253" stopIfTrue="1">
      <formula>$B761=""</formula>
    </cfRule>
  </conditionalFormatting>
  <conditionalFormatting sqref="K761:K763">
    <cfRule type="expression" dxfId="8086" priority="7252" stopIfTrue="1">
      <formula>$B761=""</formula>
    </cfRule>
  </conditionalFormatting>
  <conditionalFormatting sqref="K761:K762">
    <cfRule type="expression" dxfId="8085" priority="7251" stopIfTrue="1">
      <formula>$B761=""</formula>
    </cfRule>
  </conditionalFormatting>
  <conditionalFormatting sqref="K763">
    <cfRule type="expression" dxfId="8084" priority="7250" stopIfTrue="1">
      <formula>$B763=""</formula>
    </cfRule>
  </conditionalFormatting>
  <conditionalFormatting sqref="K761:K762">
    <cfRule type="expression" dxfId="8083" priority="7249" stopIfTrue="1">
      <formula>$B761=""</formula>
    </cfRule>
  </conditionalFormatting>
  <conditionalFormatting sqref="K763">
    <cfRule type="expression" dxfId="8082" priority="7248" stopIfTrue="1">
      <formula>$B763=""</formula>
    </cfRule>
  </conditionalFormatting>
  <conditionalFormatting sqref="K761:K763">
    <cfRule type="expression" dxfId="8081" priority="7247" stopIfTrue="1">
      <formula>$B761=""</formula>
    </cfRule>
  </conditionalFormatting>
  <conditionalFormatting sqref="K761:K763">
    <cfRule type="expression" dxfId="8080" priority="7246" stopIfTrue="1">
      <formula>$B761=""</formula>
    </cfRule>
  </conditionalFormatting>
  <conditionalFormatting sqref="K761:K763">
    <cfRule type="expression" dxfId="8079" priority="7245" stopIfTrue="1">
      <formula>$B761=""</formula>
    </cfRule>
  </conditionalFormatting>
  <conditionalFormatting sqref="K761:K762">
    <cfRule type="expression" dxfId="8078" priority="7244" stopIfTrue="1">
      <formula>$B761=""</formula>
    </cfRule>
  </conditionalFormatting>
  <conditionalFormatting sqref="K763">
    <cfRule type="expression" dxfId="8077" priority="7243" stopIfTrue="1">
      <formula>$B763=""</formula>
    </cfRule>
  </conditionalFormatting>
  <conditionalFormatting sqref="K761:K762">
    <cfRule type="expression" dxfId="8076" priority="7242" stopIfTrue="1">
      <formula>$B761=""</formula>
    </cfRule>
  </conditionalFormatting>
  <conditionalFormatting sqref="K763">
    <cfRule type="expression" dxfId="8075" priority="7241" stopIfTrue="1">
      <formula>$B763=""</formula>
    </cfRule>
  </conditionalFormatting>
  <conditionalFormatting sqref="K763">
    <cfRule type="expression" dxfId="8074" priority="7240" stopIfTrue="1">
      <formula>$B763=""</formula>
    </cfRule>
  </conditionalFormatting>
  <conditionalFormatting sqref="K763">
    <cfRule type="expression" dxfId="8073" priority="7239" stopIfTrue="1">
      <formula>$B763=""</formula>
    </cfRule>
  </conditionalFormatting>
  <conditionalFormatting sqref="K763">
    <cfRule type="expression" dxfId="8072" priority="7238" stopIfTrue="1">
      <formula>$B763=""</formula>
    </cfRule>
  </conditionalFormatting>
  <conditionalFormatting sqref="K763">
    <cfRule type="expression" dxfId="8071" priority="7237" stopIfTrue="1">
      <formula>$B763=""</formula>
    </cfRule>
  </conditionalFormatting>
  <conditionalFormatting sqref="K763">
    <cfRule type="expression" dxfId="8070" priority="7236" stopIfTrue="1">
      <formula>$B763=""</formula>
    </cfRule>
  </conditionalFormatting>
  <conditionalFormatting sqref="K763:K764">
    <cfRule type="expression" dxfId="8069" priority="7235" stopIfTrue="1">
      <formula>$B763=""</formula>
    </cfRule>
  </conditionalFormatting>
  <conditionalFormatting sqref="K763:K764">
    <cfRule type="expression" dxfId="8068" priority="7234" stopIfTrue="1">
      <formula>$B763=""</formula>
    </cfRule>
  </conditionalFormatting>
  <conditionalFormatting sqref="K763:K764">
    <cfRule type="expression" dxfId="8067" priority="7233" stopIfTrue="1">
      <formula>$B763=""</formula>
    </cfRule>
  </conditionalFormatting>
  <conditionalFormatting sqref="K763:K764">
    <cfRule type="expression" dxfId="8066" priority="7232" stopIfTrue="1">
      <formula>$B763=""</formula>
    </cfRule>
  </conditionalFormatting>
  <conditionalFormatting sqref="K763:K764">
    <cfRule type="expression" dxfId="8065" priority="7231" stopIfTrue="1">
      <formula>$B763=""</formula>
    </cfRule>
  </conditionalFormatting>
  <conditionalFormatting sqref="K761:K762">
    <cfRule type="expression" dxfId="8064" priority="7229" stopIfTrue="1">
      <formula>$B761=""</formula>
    </cfRule>
  </conditionalFormatting>
  <conditionalFormatting sqref="K761:K762">
    <cfRule type="expression" dxfId="8063" priority="7227" stopIfTrue="1">
      <formula>$B761=""</formula>
    </cfRule>
  </conditionalFormatting>
  <conditionalFormatting sqref="K761:K762">
    <cfRule type="expression" dxfId="8062" priority="7226" stopIfTrue="1">
      <formula>$B761=""</formula>
    </cfRule>
  </conditionalFormatting>
  <conditionalFormatting sqref="K761:K762">
    <cfRule type="expression" dxfId="8061" priority="7225" stopIfTrue="1">
      <formula>$B761=""</formula>
    </cfRule>
  </conditionalFormatting>
  <conditionalFormatting sqref="K761:K762">
    <cfRule type="expression" dxfId="8060" priority="7224" stopIfTrue="1">
      <formula>$B761=""</formula>
    </cfRule>
  </conditionalFormatting>
  <conditionalFormatting sqref="K761:K762">
    <cfRule type="expression" dxfId="8059" priority="7222" stopIfTrue="1">
      <formula>$B761=""</formula>
    </cfRule>
  </conditionalFormatting>
  <conditionalFormatting sqref="K761:K762">
    <cfRule type="expression" dxfId="8058" priority="7210" stopIfTrue="1">
      <formula>$B761=""</formula>
    </cfRule>
  </conditionalFormatting>
  <conditionalFormatting sqref="K761">
    <cfRule type="expression" dxfId="8057" priority="7209" stopIfTrue="1">
      <formula>$B761=""</formula>
    </cfRule>
  </conditionalFormatting>
  <conditionalFormatting sqref="K762">
    <cfRule type="expression" dxfId="8056" priority="7208" stopIfTrue="1">
      <formula>$B762=""</formula>
    </cfRule>
  </conditionalFormatting>
  <conditionalFormatting sqref="K763:K764">
    <cfRule type="expression" dxfId="8055" priority="7207" stopIfTrue="1">
      <formula>$B763=""</formula>
    </cfRule>
  </conditionalFormatting>
  <conditionalFormatting sqref="K763:K764">
    <cfRule type="expression" dxfId="8054" priority="7206" stopIfTrue="1">
      <formula>$B763=""</formula>
    </cfRule>
  </conditionalFormatting>
  <conditionalFormatting sqref="K763:K764">
    <cfRule type="expression" dxfId="8053" priority="7205" stopIfTrue="1">
      <formula>$B763=""</formula>
    </cfRule>
  </conditionalFormatting>
  <conditionalFormatting sqref="K763:K764">
    <cfRule type="expression" dxfId="8052" priority="7204" stopIfTrue="1">
      <formula>$B763=""</formula>
    </cfRule>
  </conditionalFormatting>
  <conditionalFormatting sqref="K763:K764">
    <cfRule type="expression" dxfId="8051" priority="7203" stopIfTrue="1">
      <formula>$B763=""</formula>
    </cfRule>
  </conditionalFormatting>
  <conditionalFormatting sqref="K763:K764">
    <cfRule type="expression" dxfId="8050" priority="7202" stopIfTrue="1">
      <formula>$B763=""</formula>
    </cfRule>
  </conditionalFormatting>
  <conditionalFormatting sqref="K763:K764">
    <cfRule type="expression" dxfId="8049" priority="7201" stopIfTrue="1">
      <formula>$B763=""</formula>
    </cfRule>
  </conditionalFormatting>
  <conditionalFormatting sqref="K763:K764">
    <cfRule type="expression" dxfId="8048" priority="7200" stopIfTrue="1">
      <formula>$B763=""</formula>
    </cfRule>
  </conditionalFormatting>
  <conditionalFormatting sqref="K763:K764">
    <cfRule type="expression" dxfId="8047" priority="7199" stopIfTrue="1">
      <formula>$B763=""</formula>
    </cfRule>
  </conditionalFormatting>
  <conditionalFormatting sqref="K763:K764">
    <cfRule type="expression" dxfId="8046" priority="7198" stopIfTrue="1">
      <formula>$B763=""</formula>
    </cfRule>
  </conditionalFormatting>
  <conditionalFormatting sqref="K763:K764">
    <cfRule type="expression" dxfId="8045" priority="7197" stopIfTrue="1">
      <formula>$B763=""</formula>
    </cfRule>
  </conditionalFormatting>
  <conditionalFormatting sqref="K763:K764">
    <cfRule type="expression" dxfId="8044" priority="7196" stopIfTrue="1">
      <formula>$B763=""</formula>
    </cfRule>
  </conditionalFormatting>
  <conditionalFormatting sqref="K763:K764">
    <cfRule type="expression" dxfId="8043" priority="7195" stopIfTrue="1">
      <formula>$B763=""</formula>
    </cfRule>
  </conditionalFormatting>
  <conditionalFormatting sqref="K763:K764">
    <cfRule type="expression" dxfId="8042" priority="7194" stopIfTrue="1">
      <formula>$B763=""</formula>
    </cfRule>
  </conditionalFormatting>
  <conditionalFormatting sqref="K763:K764">
    <cfRule type="expression" dxfId="8041" priority="7193" stopIfTrue="1">
      <formula>$B763=""</formula>
    </cfRule>
  </conditionalFormatting>
  <conditionalFormatting sqref="K763:K764">
    <cfRule type="expression" dxfId="8040" priority="7192" stopIfTrue="1">
      <formula>$B763=""</formula>
    </cfRule>
  </conditionalFormatting>
  <conditionalFormatting sqref="K763:K764">
    <cfRule type="expression" dxfId="8039" priority="7191" stopIfTrue="1">
      <formula>$B763=""</formula>
    </cfRule>
  </conditionalFormatting>
  <conditionalFormatting sqref="K763:K764">
    <cfRule type="expression" dxfId="8038" priority="7190" stopIfTrue="1">
      <formula>$B763=""</formula>
    </cfRule>
  </conditionalFormatting>
  <conditionalFormatting sqref="K763:K764">
    <cfRule type="expression" dxfId="8037" priority="7188" stopIfTrue="1">
      <formula>$B763=""</formula>
    </cfRule>
  </conditionalFormatting>
  <conditionalFormatting sqref="I755:I761">
    <cfRule type="expression" dxfId="8036" priority="7164" stopIfTrue="1">
      <formula>$B755=""</formula>
    </cfRule>
  </conditionalFormatting>
  <conditionalFormatting sqref="I755:I761">
    <cfRule type="expression" dxfId="8035" priority="7163" stopIfTrue="1">
      <formula>$B755=""</formula>
    </cfRule>
  </conditionalFormatting>
  <conditionalFormatting sqref="I755:I761">
    <cfRule type="expression" dxfId="8034" priority="7162" stopIfTrue="1">
      <formula>$B755=""</formula>
    </cfRule>
  </conditionalFormatting>
  <conditionalFormatting sqref="I755:I761">
    <cfRule type="expression" dxfId="8033" priority="7161" stopIfTrue="1">
      <formula>$B755=""</formula>
    </cfRule>
  </conditionalFormatting>
  <conditionalFormatting sqref="I755:I761">
    <cfRule type="expression" dxfId="8032" priority="7160" stopIfTrue="1">
      <formula>$B755=""</formula>
    </cfRule>
  </conditionalFormatting>
  <conditionalFormatting sqref="I755:I761">
    <cfRule type="expression" dxfId="8031" priority="7159" stopIfTrue="1">
      <formula>$B755=""</formula>
    </cfRule>
  </conditionalFormatting>
  <conditionalFormatting sqref="I755:I761">
    <cfRule type="expression" dxfId="8030" priority="7158" stopIfTrue="1">
      <formula>$B755=""</formula>
    </cfRule>
  </conditionalFormatting>
  <conditionalFormatting sqref="I755:I761">
    <cfRule type="expression" dxfId="8029" priority="7157" stopIfTrue="1">
      <formula>$B755=""</formula>
    </cfRule>
  </conditionalFormatting>
  <conditionalFormatting sqref="I755:I761">
    <cfRule type="expression" dxfId="8028" priority="7156" stopIfTrue="1">
      <formula>$B755=""</formula>
    </cfRule>
  </conditionalFormatting>
  <conditionalFormatting sqref="I755:I761">
    <cfRule type="expression" dxfId="8027" priority="7155" stopIfTrue="1">
      <formula>$B755=""</formula>
    </cfRule>
  </conditionalFormatting>
  <conditionalFormatting sqref="I755:I761">
    <cfRule type="expression" dxfId="8026" priority="7154" stopIfTrue="1">
      <formula>$B755=""</formula>
    </cfRule>
  </conditionalFormatting>
  <conditionalFormatting sqref="I755:I761">
    <cfRule type="expression" dxfId="8025" priority="7153" stopIfTrue="1">
      <formula>$B755=""</formula>
    </cfRule>
  </conditionalFormatting>
  <conditionalFormatting sqref="I755:I761">
    <cfRule type="expression" dxfId="8024" priority="7152" stopIfTrue="1">
      <formula>$B755=""</formula>
    </cfRule>
  </conditionalFormatting>
  <conditionalFormatting sqref="I755:I761">
    <cfRule type="expression" dxfId="8023" priority="7151" stopIfTrue="1">
      <formula>$B755=""</formula>
    </cfRule>
  </conditionalFormatting>
  <conditionalFormatting sqref="I755:I761">
    <cfRule type="expression" dxfId="8022" priority="7150" stopIfTrue="1">
      <formula>$B755=""</formula>
    </cfRule>
  </conditionalFormatting>
  <conditionalFormatting sqref="I755:I761">
    <cfRule type="expression" dxfId="8021" priority="7149" stopIfTrue="1">
      <formula>$B755=""</formula>
    </cfRule>
  </conditionalFormatting>
  <conditionalFormatting sqref="I755:I761">
    <cfRule type="expression" dxfId="8020" priority="7148" stopIfTrue="1">
      <formula>$B755=""</formula>
    </cfRule>
  </conditionalFormatting>
  <conditionalFormatting sqref="I755:I761">
    <cfRule type="expression" dxfId="8019" priority="7147" stopIfTrue="1">
      <formula>$B755=""</formula>
    </cfRule>
  </conditionalFormatting>
  <conditionalFormatting sqref="I755:I761">
    <cfRule type="expression" dxfId="8018" priority="7146" stopIfTrue="1">
      <formula>$B755=""</formula>
    </cfRule>
  </conditionalFormatting>
  <conditionalFormatting sqref="I755:I761">
    <cfRule type="expression" dxfId="8017" priority="7145" stopIfTrue="1">
      <formula>$B755=""</formula>
    </cfRule>
  </conditionalFormatting>
  <conditionalFormatting sqref="I755:I761">
    <cfRule type="expression" dxfId="8016" priority="7144" stopIfTrue="1">
      <formula>$B755=""</formula>
    </cfRule>
  </conditionalFormatting>
  <conditionalFormatting sqref="I755:I761">
    <cfRule type="expression" dxfId="8015" priority="7143" stopIfTrue="1">
      <formula>$B755=""</formula>
    </cfRule>
  </conditionalFormatting>
  <conditionalFormatting sqref="I755:I761">
    <cfRule type="expression" dxfId="8014" priority="7142" stopIfTrue="1">
      <formula>$B755=""</formula>
    </cfRule>
  </conditionalFormatting>
  <conditionalFormatting sqref="I755:I761">
    <cfRule type="expression" dxfId="8013" priority="7141" stopIfTrue="1">
      <formula>$B755=""</formula>
    </cfRule>
  </conditionalFormatting>
  <conditionalFormatting sqref="I755:I761">
    <cfRule type="expression" dxfId="8012" priority="7140" stopIfTrue="1">
      <formula>$B755=""</formula>
    </cfRule>
  </conditionalFormatting>
  <conditionalFormatting sqref="I755:I761">
    <cfRule type="expression" dxfId="8011" priority="7139" stopIfTrue="1">
      <formula>$B755=""</formula>
    </cfRule>
  </conditionalFormatting>
  <conditionalFormatting sqref="I755:I761">
    <cfRule type="expression" dxfId="8010" priority="7138" stopIfTrue="1">
      <formula>$B755=""</formula>
    </cfRule>
  </conditionalFormatting>
  <conditionalFormatting sqref="I755:I761">
    <cfRule type="expression" dxfId="8009" priority="7137" stopIfTrue="1">
      <formula>$B755=""</formula>
    </cfRule>
  </conditionalFormatting>
  <conditionalFormatting sqref="I755:I761">
    <cfRule type="expression" dxfId="8008" priority="7136" stopIfTrue="1">
      <formula>$B755=""</formula>
    </cfRule>
  </conditionalFormatting>
  <conditionalFormatting sqref="I755:I761">
    <cfRule type="expression" dxfId="8007" priority="7135" stopIfTrue="1">
      <formula>$B755=""</formula>
    </cfRule>
  </conditionalFormatting>
  <conditionalFormatting sqref="I755:I761">
    <cfRule type="expression" dxfId="8006" priority="7134" stopIfTrue="1">
      <formula>$B755=""</formula>
    </cfRule>
  </conditionalFormatting>
  <conditionalFormatting sqref="I755:I761">
    <cfRule type="expression" dxfId="8005" priority="7133" stopIfTrue="1">
      <formula>$B755=""</formula>
    </cfRule>
  </conditionalFormatting>
  <conditionalFormatting sqref="I755:I761">
    <cfRule type="expression" dxfId="8004" priority="7132" stopIfTrue="1">
      <formula>$B755=""</formula>
    </cfRule>
  </conditionalFormatting>
  <conditionalFormatting sqref="I755:I761">
    <cfRule type="expression" dxfId="8003" priority="7131" stopIfTrue="1">
      <formula>$B755=""</formula>
    </cfRule>
  </conditionalFormatting>
  <conditionalFormatting sqref="I755:I761">
    <cfRule type="expression" dxfId="8002" priority="7130" stopIfTrue="1">
      <formula>$B755=""</formula>
    </cfRule>
  </conditionalFormatting>
  <conditionalFormatting sqref="I755:I761">
    <cfRule type="expression" dxfId="8001" priority="7129" stopIfTrue="1">
      <formula>$B755=""</formula>
    </cfRule>
  </conditionalFormatting>
  <conditionalFormatting sqref="I755:I761">
    <cfRule type="expression" dxfId="8000" priority="7128" stopIfTrue="1">
      <formula>$B755=""</formula>
    </cfRule>
  </conditionalFormatting>
  <conditionalFormatting sqref="I755:I761">
    <cfRule type="expression" dxfId="7999" priority="7127" stopIfTrue="1">
      <formula>$B755=""</formula>
    </cfRule>
  </conditionalFormatting>
  <conditionalFormatting sqref="I755:I761">
    <cfRule type="expression" dxfId="7998" priority="7126" stopIfTrue="1">
      <formula>$B755=""</formula>
    </cfRule>
  </conditionalFormatting>
  <conditionalFormatting sqref="I755:I761">
    <cfRule type="expression" dxfId="7997" priority="7125" stopIfTrue="1">
      <formula>$B755=""</formula>
    </cfRule>
  </conditionalFormatting>
  <conditionalFormatting sqref="I755:I761">
    <cfRule type="expression" dxfId="7996" priority="7124" stopIfTrue="1">
      <formula>$B755=""</formula>
    </cfRule>
  </conditionalFormatting>
  <conditionalFormatting sqref="I755:I761">
    <cfRule type="expression" dxfId="7995" priority="7123" stopIfTrue="1">
      <formula>$B755=""</formula>
    </cfRule>
  </conditionalFormatting>
  <conditionalFormatting sqref="I755:I761">
    <cfRule type="expression" dxfId="7994" priority="7122" stopIfTrue="1">
      <formula>$B755=""</formula>
    </cfRule>
  </conditionalFormatting>
  <conditionalFormatting sqref="I755:I761">
    <cfRule type="expression" dxfId="7993" priority="7121" stopIfTrue="1">
      <formula>$B755=""</formula>
    </cfRule>
  </conditionalFormatting>
  <conditionalFormatting sqref="I755:I761">
    <cfRule type="expression" dxfId="7992" priority="7120" stopIfTrue="1">
      <formula>$B755=""</formula>
    </cfRule>
  </conditionalFormatting>
  <conditionalFormatting sqref="I755:I761">
    <cfRule type="expression" dxfId="7991" priority="7119" stopIfTrue="1">
      <formula>$B755=""</formula>
    </cfRule>
  </conditionalFormatting>
  <conditionalFormatting sqref="I755:I761">
    <cfRule type="expression" dxfId="7990" priority="7118" stopIfTrue="1">
      <formula>$B755=""</formula>
    </cfRule>
  </conditionalFormatting>
  <conditionalFormatting sqref="I755:I761">
    <cfRule type="expression" dxfId="7989" priority="7117" stopIfTrue="1">
      <formula>$B755=""</formula>
    </cfRule>
  </conditionalFormatting>
  <conditionalFormatting sqref="I755:I761">
    <cfRule type="expression" dxfId="7988" priority="7116" stopIfTrue="1">
      <formula>$B755=""</formula>
    </cfRule>
  </conditionalFormatting>
  <conditionalFormatting sqref="I755:I761">
    <cfRule type="expression" dxfId="7987" priority="7115" stopIfTrue="1">
      <formula>$B755=""</formula>
    </cfRule>
  </conditionalFormatting>
  <conditionalFormatting sqref="I755:I761">
    <cfRule type="expression" dxfId="7986" priority="7114" stopIfTrue="1">
      <formula>$B755=""</formula>
    </cfRule>
  </conditionalFormatting>
  <conditionalFormatting sqref="I755:I761">
    <cfRule type="expression" dxfId="7985" priority="7113" stopIfTrue="1">
      <formula>$B755=""</formula>
    </cfRule>
  </conditionalFormatting>
  <conditionalFormatting sqref="I755:I761">
    <cfRule type="expression" dxfId="7984" priority="7112" stopIfTrue="1">
      <formula>$B755=""</formula>
    </cfRule>
  </conditionalFormatting>
  <conditionalFormatting sqref="I755:I761">
    <cfRule type="expression" dxfId="7983" priority="7111" stopIfTrue="1">
      <formula>$B755=""</formula>
    </cfRule>
  </conditionalFormatting>
  <conditionalFormatting sqref="I755:I761">
    <cfRule type="expression" dxfId="7982" priority="7110" stopIfTrue="1">
      <formula>$B755=""</formula>
    </cfRule>
  </conditionalFormatting>
  <conditionalFormatting sqref="I755:I761">
    <cfRule type="expression" dxfId="7981" priority="7109" stopIfTrue="1">
      <formula>$B755=""</formula>
    </cfRule>
  </conditionalFormatting>
  <conditionalFormatting sqref="I759">
    <cfRule type="expression" dxfId="7980" priority="7108" stopIfTrue="1">
      <formula>$B759=""</formula>
    </cfRule>
  </conditionalFormatting>
  <conditionalFormatting sqref="I759">
    <cfRule type="expression" dxfId="7979" priority="7107" stopIfTrue="1">
      <formula>$B759=""</formula>
    </cfRule>
  </conditionalFormatting>
  <conditionalFormatting sqref="I759">
    <cfRule type="expression" dxfId="7978" priority="7106" stopIfTrue="1">
      <formula>$B759=""</formula>
    </cfRule>
  </conditionalFormatting>
  <conditionalFormatting sqref="I759">
    <cfRule type="expression" dxfId="7977" priority="7105" stopIfTrue="1">
      <formula>$B759=""</formula>
    </cfRule>
  </conditionalFormatting>
  <conditionalFormatting sqref="I759">
    <cfRule type="expression" dxfId="7976" priority="7104" stopIfTrue="1">
      <formula>$B759=""</formula>
    </cfRule>
  </conditionalFormatting>
  <conditionalFormatting sqref="I759">
    <cfRule type="expression" dxfId="7975" priority="7103" stopIfTrue="1">
      <formula>$B759=""</formula>
    </cfRule>
  </conditionalFormatting>
  <conditionalFormatting sqref="I759">
    <cfRule type="expression" dxfId="7974" priority="7102" stopIfTrue="1">
      <formula>$B759=""</formula>
    </cfRule>
  </conditionalFormatting>
  <conditionalFormatting sqref="I759">
    <cfRule type="expression" dxfId="7973" priority="7101" stopIfTrue="1">
      <formula>$B759=""</formula>
    </cfRule>
  </conditionalFormatting>
  <conditionalFormatting sqref="I759">
    <cfRule type="expression" dxfId="7972" priority="7100" stopIfTrue="1">
      <formula>$B759=""</formula>
    </cfRule>
  </conditionalFormatting>
  <conditionalFormatting sqref="I759">
    <cfRule type="expression" dxfId="7971" priority="7099" stopIfTrue="1">
      <formula>$B759=""</formula>
    </cfRule>
  </conditionalFormatting>
  <conditionalFormatting sqref="I761">
    <cfRule type="expression" dxfId="7970" priority="7098" stopIfTrue="1">
      <formula>$B761=""</formula>
    </cfRule>
  </conditionalFormatting>
  <conditionalFormatting sqref="I761">
    <cfRule type="expression" dxfId="7969" priority="7097" stopIfTrue="1">
      <formula>$B761=""</formula>
    </cfRule>
  </conditionalFormatting>
  <conditionalFormatting sqref="I761">
    <cfRule type="expression" dxfId="7968" priority="7096" stopIfTrue="1">
      <formula>$B761=""</formula>
    </cfRule>
  </conditionalFormatting>
  <conditionalFormatting sqref="I761">
    <cfRule type="expression" dxfId="7967" priority="7095" stopIfTrue="1">
      <formula>$B761=""</formula>
    </cfRule>
  </conditionalFormatting>
  <conditionalFormatting sqref="I761">
    <cfRule type="expression" dxfId="7966" priority="7094" stopIfTrue="1">
      <formula>$B761=""</formula>
    </cfRule>
  </conditionalFormatting>
  <conditionalFormatting sqref="I761">
    <cfRule type="expression" dxfId="7965" priority="7093" stopIfTrue="1">
      <formula>$B761=""</formula>
    </cfRule>
  </conditionalFormatting>
  <conditionalFormatting sqref="I761">
    <cfRule type="expression" dxfId="7964" priority="7092" stopIfTrue="1">
      <formula>$B761=""</formula>
    </cfRule>
  </conditionalFormatting>
  <conditionalFormatting sqref="I761">
    <cfRule type="expression" dxfId="7963" priority="7091" stopIfTrue="1">
      <formula>$B761=""</formula>
    </cfRule>
  </conditionalFormatting>
  <conditionalFormatting sqref="I761">
    <cfRule type="expression" dxfId="7962" priority="7090" stopIfTrue="1">
      <formula>$B761=""</formula>
    </cfRule>
  </conditionalFormatting>
  <conditionalFormatting sqref="I761">
    <cfRule type="expression" dxfId="7961" priority="7089" stopIfTrue="1">
      <formula>$B761=""</formula>
    </cfRule>
  </conditionalFormatting>
  <conditionalFormatting sqref="I761">
    <cfRule type="expression" dxfId="7960" priority="7088" stopIfTrue="1">
      <formula>$B761=""</formula>
    </cfRule>
  </conditionalFormatting>
  <conditionalFormatting sqref="I761">
    <cfRule type="expression" dxfId="7959" priority="7087" stopIfTrue="1">
      <formula>$B761=""</formula>
    </cfRule>
  </conditionalFormatting>
  <conditionalFormatting sqref="I761">
    <cfRule type="expression" dxfId="7958" priority="7086" stopIfTrue="1">
      <formula>$B761=""</formula>
    </cfRule>
  </conditionalFormatting>
  <conditionalFormatting sqref="I761">
    <cfRule type="expression" dxfId="7957" priority="7085" stopIfTrue="1">
      <formula>$B761=""</formula>
    </cfRule>
  </conditionalFormatting>
  <conditionalFormatting sqref="I761">
    <cfRule type="expression" dxfId="7956" priority="7084" stopIfTrue="1">
      <formula>$B761=""</formula>
    </cfRule>
  </conditionalFormatting>
  <conditionalFormatting sqref="I761">
    <cfRule type="expression" dxfId="7955" priority="7083" stopIfTrue="1">
      <formula>$B761=""</formula>
    </cfRule>
  </conditionalFormatting>
  <conditionalFormatting sqref="F771">
    <cfRule type="expression" dxfId="7954" priority="7082" stopIfTrue="1">
      <formula>$B771=""</formula>
    </cfRule>
  </conditionalFormatting>
  <conditionalFormatting sqref="F771">
    <cfRule type="expression" dxfId="7953" priority="7081" stopIfTrue="1">
      <formula>$B771=""</formula>
    </cfRule>
  </conditionalFormatting>
  <conditionalFormatting sqref="F771">
    <cfRule type="expression" dxfId="7952" priority="7080" stopIfTrue="1">
      <formula>$B771=""</formula>
    </cfRule>
  </conditionalFormatting>
  <conditionalFormatting sqref="F771">
    <cfRule type="expression" dxfId="7951" priority="7079" stopIfTrue="1">
      <formula>$B771=""</formula>
    </cfRule>
  </conditionalFormatting>
  <conditionalFormatting sqref="F771">
    <cfRule type="expression" dxfId="7950" priority="7078" stopIfTrue="1">
      <formula>$B771=""</formula>
    </cfRule>
  </conditionalFormatting>
  <conditionalFormatting sqref="F771">
    <cfRule type="expression" dxfId="7949" priority="7077" stopIfTrue="1">
      <formula>$B771=""</formula>
    </cfRule>
  </conditionalFormatting>
  <conditionalFormatting sqref="F771">
    <cfRule type="expression" dxfId="7948" priority="7076" stopIfTrue="1">
      <formula>$B771=""</formula>
    </cfRule>
  </conditionalFormatting>
  <conditionalFormatting sqref="F771">
    <cfRule type="expression" dxfId="7947" priority="7075" stopIfTrue="1">
      <formula>$B771=""</formula>
    </cfRule>
  </conditionalFormatting>
  <conditionalFormatting sqref="F771">
    <cfRule type="expression" dxfId="7946" priority="7074" stopIfTrue="1">
      <formula>$B771=""</formula>
    </cfRule>
  </conditionalFormatting>
  <conditionalFormatting sqref="F771">
    <cfRule type="expression" dxfId="7945" priority="7073" stopIfTrue="1">
      <formula>$B771=""</formula>
    </cfRule>
  </conditionalFormatting>
  <conditionalFormatting sqref="F780">
    <cfRule type="expression" dxfId="7944" priority="7072" stopIfTrue="1">
      <formula>$B780=""</formula>
    </cfRule>
  </conditionalFormatting>
  <conditionalFormatting sqref="F780">
    <cfRule type="expression" dxfId="7943" priority="7071" stopIfTrue="1">
      <formula>$B780=""</formula>
    </cfRule>
  </conditionalFormatting>
  <conditionalFormatting sqref="F780">
    <cfRule type="expression" dxfId="7942" priority="7070" stopIfTrue="1">
      <formula>$B780=""</formula>
    </cfRule>
  </conditionalFormatting>
  <conditionalFormatting sqref="F780">
    <cfRule type="expression" dxfId="7941" priority="7069" stopIfTrue="1">
      <formula>$B780=""</formula>
    </cfRule>
  </conditionalFormatting>
  <conditionalFormatting sqref="F780">
    <cfRule type="expression" dxfId="7940" priority="7068" stopIfTrue="1">
      <formula>$B780=""</formula>
    </cfRule>
  </conditionalFormatting>
  <conditionalFormatting sqref="F780">
    <cfRule type="expression" dxfId="7939" priority="7067" stopIfTrue="1">
      <formula>$B780=""</formula>
    </cfRule>
  </conditionalFormatting>
  <conditionalFormatting sqref="F780">
    <cfRule type="expression" dxfId="7938" priority="7066" stopIfTrue="1">
      <formula>$B780=""</formula>
    </cfRule>
  </conditionalFormatting>
  <conditionalFormatting sqref="F780">
    <cfRule type="expression" dxfId="7937" priority="7065" stopIfTrue="1">
      <formula>$B780=""</formula>
    </cfRule>
  </conditionalFormatting>
  <conditionalFormatting sqref="F780">
    <cfRule type="expression" dxfId="7936" priority="7064" stopIfTrue="1">
      <formula>$B780=""</formula>
    </cfRule>
  </conditionalFormatting>
  <conditionalFormatting sqref="F780">
    <cfRule type="expression" dxfId="7935" priority="7063" stopIfTrue="1">
      <formula>$B780=""</formula>
    </cfRule>
  </conditionalFormatting>
  <conditionalFormatting sqref="I798:M801 D798:G801 H799:H801">
    <cfRule type="expression" dxfId="7934" priority="7062" stopIfTrue="1">
      <formula>$B798=""</formula>
    </cfRule>
  </conditionalFormatting>
  <conditionalFormatting sqref="J798:M801 I798:I804">
    <cfRule type="expression" dxfId="7933" priority="7061" stopIfTrue="1">
      <formula>$B798=""</formula>
    </cfRule>
  </conditionalFormatting>
  <conditionalFormatting sqref="M798:M801">
    <cfRule type="expression" dxfId="7932" priority="7060" stopIfTrue="1">
      <formula>$B798=""</formula>
    </cfRule>
  </conditionalFormatting>
  <conditionalFormatting sqref="K798:K801">
    <cfRule type="expression" dxfId="7931" priority="7059" stopIfTrue="1">
      <formula>$B798=""</formula>
    </cfRule>
  </conditionalFormatting>
  <conditionalFormatting sqref="K798:K801">
    <cfRule type="expression" dxfId="7930" priority="7058" stopIfTrue="1">
      <formula>$B798=""</formula>
    </cfRule>
  </conditionalFormatting>
  <conditionalFormatting sqref="K798:K801">
    <cfRule type="expression" dxfId="7929" priority="7057" stopIfTrue="1">
      <formula>$B798=""</formula>
    </cfRule>
  </conditionalFormatting>
  <conditionalFormatting sqref="K798:K801">
    <cfRule type="expression" dxfId="7928" priority="7056" stopIfTrue="1">
      <formula>$B798=""</formula>
    </cfRule>
  </conditionalFormatting>
  <conditionalFormatting sqref="K798:K801">
    <cfRule type="expression" dxfId="7927" priority="7055" stopIfTrue="1">
      <formula>$B798=""</formula>
    </cfRule>
  </conditionalFormatting>
  <conditionalFormatting sqref="K798:K801">
    <cfRule type="expression" dxfId="7926" priority="7054" stopIfTrue="1">
      <formula>$B798=""</formula>
    </cfRule>
  </conditionalFormatting>
  <conditionalFormatting sqref="J798:J801 L798:M801">
    <cfRule type="expression" dxfId="7925" priority="7053" stopIfTrue="1">
      <formula>$B798=""</formula>
    </cfRule>
  </conditionalFormatting>
  <conditionalFormatting sqref="K798:K801">
    <cfRule type="expression" dxfId="7924" priority="7052" stopIfTrue="1">
      <formula>$B798=""</formula>
    </cfRule>
  </conditionalFormatting>
  <conditionalFormatting sqref="K798:K801">
    <cfRule type="expression" dxfId="7923" priority="7051" stopIfTrue="1">
      <formula>$B798=""</formula>
    </cfRule>
  </conditionalFormatting>
  <conditionalFormatting sqref="K798:K801">
    <cfRule type="expression" dxfId="7922" priority="7050" stopIfTrue="1">
      <formula>$B798=""</formula>
    </cfRule>
  </conditionalFormatting>
  <conditionalFormatting sqref="K798:K801">
    <cfRule type="expression" dxfId="7921" priority="7049" stopIfTrue="1">
      <formula>$B798=""</formula>
    </cfRule>
  </conditionalFormatting>
  <conditionalFormatting sqref="K798:K801">
    <cfRule type="expression" dxfId="7920" priority="7048" stopIfTrue="1">
      <formula>$B798=""</formula>
    </cfRule>
  </conditionalFormatting>
  <conditionalFormatting sqref="K798:K801">
    <cfRule type="expression" dxfId="7919" priority="7047" stopIfTrue="1">
      <formula>$B798=""</formula>
    </cfRule>
  </conditionalFormatting>
  <conditionalFormatting sqref="K798:K801">
    <cfRule type="expression" dxfId="7918" priority="7046" stopIfTrue="1">
      <formula>$B798=""</formula>
    </cfRule>
  </conditionalFormatting>
  <conditionalFormatting sqref="K798:K801">
    <cfRule type="expression" dxfId="7917" priority="7045" stopIfTrue="1">
      <formula>$B798=""</formula>
    </cfRule>
  </conditionalFormatting>
  <conditionalFormatting sqref="K798:K801">
    <cfRule type="expression" dxfId="7916" priority="7044" stopIfTrue="1">
      <formula>$B798=""</formula>
    </cfRule>
  </conditionalFormatting>
  <conditionalFormatting sqref="K798:K801">
    <cfRule type="expression" dxfId="7915" priority="7043" stopIfTrue="1">
      <formula>$B798=""</formula>
    </cfRule>
  </conditionalFormatting>
  <conditionalFormatting sqref="K798:K801">
    <cfRule type="expression" dxfId="7914" priority="7042" stopIfTrue="1">
      <formula>$B798=""</formula>
    </cfRule>
  </conditionalFormatting>
  <conditionalFormatting sqref="K798:K801">
    <cfRule type="expression" dxfId="7913" priority="7041" stopIfTrue="1">
      <formula>$B798=""</formula>
    </cfRule>
  </conditionalFormatting>
  <conditionalFormatting sqref="K798:K801">
    <cfRule type="expression" dxfId="7912" priority="7040" stopIfTrue="1">
      <formula>$B798=""</formula>
    </cfRule>
  </conditionalFormatting>
  <conditionalFormatting sqref="K798:K801">
    <cfRule type="expression" dxfId="7911" priority="7039" stopIfTrue="1">
      <formula>$B798=""</formula>
    </cfRule>
  </conditionalFormatting>
  <conditionalFormatting sqref="K798:K801">
    <cfRule type="expression" dxfId="7910" priority="7038" stopIfTrue="1">
      <formula>$B798=""</formula>
    </cfRule>
  </conditionalFormatting>
  <conditionalFormatting sqref="K798:K801">
    <cfRule type="expression" dxfId="7909" priority="7037" stopIfTrue="1">
      <formula>$B798=""</formula>
    </cfRule>
  </conditionalFormatting>
  <conditionalFormatting sqref="K798:K801">
    <cfRule type="expression" dxfId="7908" priority="7036" stopIfTrue="1">
      <formula>$B798=""</formula>
    </cfRule>
  </conditionalFormatting>
  <conditionalFormatting sqref="K798:K801">
    <cfRule type="expression" dxfId="7907" priority="7035" stopIfTrue="1">
      <formula>$B798=""</formula>
    </cfRule>
  </conditionalFormatting>
  <conditionalFormatting sqref="K798:K801">
    <cfRule type="expression" dxfId="7906" priority="7034" stopIfTrue="1">
      <formula>$B798=""</formula>
    </cfRule>
  </conditionalFormatting>
  <conditionalFormatting sqref="K798:K801">
    <cfRule type="expression" dxfId="7905" priority="7033" stopIfTrue="1">
      <formula>$B798=""</formula>
    </cfRule>
  </conditionalFormatting>
  <conditionalFormatting sqref="K798:K801">
    <cfRule type="expression" dxfId="7904" priority="7032" stopIfTrue="1">
      <formula>$B798=""</formula>
    </cfRule>
  </conditionalFormatting>
  <conditionalFormatting sqref="K798:K801">
    <cfRule type="expression" dxfId="7903" priority="7031" stopIfTrue="1">
      <formula>$B798=""</formula>
    </cfRule>
  </conditionalFormatting>
  <conditionalFormatting sqref="K798:K801">
    <cfRule type="expression" dxfId="7902" priority="7030" stopIfTrue="1">
      <formula>$B798=""</formula>
    </cfRule>
  </conditionalFormatting>
  <conditionalFormatting sqref="K798:K801">
    <cfRule type="expression" dxfId="7901" priority="7029" stopIfTrue="1">
      <formula>$B798=""</formula>
    </cfRule>
  </conditionalFormatting>
  <conditionalFormatting sqref="K798:K801">
    <cfRule type="expression" dxfId="7900" priority="7028" stopIfTrue="1">
      <formula>$B798=""</formula>
    </cfRule>
  </conditionalFormatting>
  <conditionalFormatting sqref="K798:K801">
    <cfRule type="expression" dxfId="7899" priority="7027" stopIfTrue="1">
      <formula>$B798=""</formula>
    </cfRule>
  </conditionalFormatting>
  <conditionalFormatting sqref="K798:K801">
    <cfRule type="expression" dxfId="7898" priority="7026" stopIfTrue="1">
      <formula>$B798=""</formula>
    </cfRule>
  </conditionalFormatting>
  <conditionalFormatting sqref="K798:K801">
    <cfRule type="expression" dxfId="7897" priority="7025" stopIfTrue="1">
      <formula>$B798=""</formula>
    </cfRule>
  </conditionalFormatting>
  <conditionalFormatting sqref="K798:K801">
    <cfRule type="expression" dxfId="7896" priority="7024" stopIfTrue="1">
      <formula>$B798=""</formula>
    </cfRule>
  </conditionalFormatting>
  <conditionalFormatting sqref="K798:K801">
    <cfRule type="expression" dxfId="7895" priority="7023" stopIfTrue="1">
      <formula>$B798=""</formula>
    </cfRule>
  </conditionalFormatting>
  <conditionalFormatting sqref="K798:K801">
    <cfRule type="expression" dxfId="7894" priority="7022" stopIfTrue="1">
      <formula>$B798=""</formula>
    </cfRule>
  </conditionalFormatting>
  <conditionalFormatting sqref="K798:K801">
    <cfRule type="expression" dxfId="7893" priority="7021" stopIfTrue="1">
      <formula>$B798=""</formula>
    </cfRule>
  </conditionalFormatting>
  <conditionalFormatting sqref="K798:K801">
    <cfRule type="expression" dxfId="7892" priority="7020" stopIfTrue="1">
      <formula>$B798=""</formula>
    </cfRule>
  </conditionalFormatting>
  <conditionalFormatting sqref="K798:K801">
    <cfRule type="expression" dxfId="7891" priority="7019" stopIfTrue="1">
      <formula>$B798=""</formula>
    </cfRule>
  </conditionalFormatting>
  <conditionalFormatting sqref="K798:K801">
    <cfRule type="expression" dxfId="7890" priority="7018" stopIfTrue="1">
      <formula>$B798=""</formula>
    </cfRule>
  </conditionalFormatting>
  <conditionalFormatting sqref="K798:K801">
    <cfRule type="expression" dxfId="7889" priority="7017" stopIfTrue="1">
      <formula>$B798=""</formula>
    </cfRule>
  </conditionalFormatting>
  <conditionalFormatting sqref="K798:K801">
    <cfRule type="expression" dxfId="7888" priority="7016" stopIfTrue="1">
      <formula>$B798=""</formula>
    </cfRule>
  </conditionalFormatting>
  <conditionalFormatting sqref="K798:K801">
    <cfRule type="expression" dxfId="7887" priority="7015" stopIfTrue="1">
      <formula>$B798=""</formula>
    </cfRule>
  </conditionalFormatting>
  <conditionalFormatting sqref="K798:K801">
    <cfRule type="expression" dxfId="7886" priority="7014" stopIfTrue="1">
      <formula>$B798=""</formula>
    </cfRule>
  </conditionalFormatting>
  <conditionalFormatting sqref="K798:K801">
    <cfRule type="expression" dxfId="7885" priority="7013" stopIfTrue="1">
      <formula>$B798=""</formula>
    </cfRule>
  </conditionalFormatting>
  <conditionalFormatting sqref="K798:K801">
    <cfRule type="expression" dxfId="7884" priority="7012" stopIfTrue="1">
      <formula>$B798=""</formula>
    </cfRule>
  </conditionalFormatting>
  <conditionalFormatting sqref="K798:K801">
    <cfRule type="expression" dxfId="7883" priority="7011" stopIfTrue="1">
      <formula>$B798=""</formula>
    </cfRule>
  </conditionalFormatting>
  <conditionalFormatting sqref="K798:K801">
    <cfRule type="expression" dxfId="7882" priority="7010" stopIfTrue="1">
      <formula>$B798=""</formula>
    </cfRule>
  </conditionalFormatting>
  <conditionalFormatting sqref="K798:K801">
    <cfRule type="expression" dxfId="7881" priority="7009" stopIfTrue="1">
      <formula>$B798=""</formula>
    </cfRule>
  </conditionalFormatting>
  <conditionalFormatting sqref="K798:K801">
    <cfRule type="expression" dxfId="7880" priority="7008" stopIfTrue="1">
      <formula>$B798=""</formula>
    </cfRule>
  </conditionalFormatting>
  <conditionalFormatting sqref="K798:K801 M798:M801">
    <cfRule type="expression" dxfId="7879" priority="7007" stopIfTrue="1">
      <formula>$B798=""</formula>
    </cfRule>
  </conditionalFormatting>
  <conditionalFormatting sqref="K798:K801 M798:M801">
    <cfRule type="expression" dxfId="7878" priority="7006" stopIfTrue="1">
      <formula>$B798=""</formula>
    </cfRule>
  </conditionalFormatting>
  <conditionalFormatting sqref="K798:K801 M798:M801">
    <cfRule type="expression" dxfId="7877" priority="7005" stopIfTrue="1">
      <formula>$B798=""</formula>
    </cfRule>
  </conditionalFormatting>
  <conditionalFormatting sqref="K798:K801 M798:M801">
    <cfRule type="expression" dxfId="7876" priority="7004" stopIfTrue="1">
      <formula>$B798=""</formula>
    </cfRule>
  </conditionalFormatting>
  <conditionalFormatting sqref="K798:K801 M798:M801">
    <cfRule type="expression" dxfId="7875" priority="7003" stopIfTrue="1">
      <formula>$B798=""</formula>
    </cfRule>
  </conditionalFormatting>
  <conditionalFormatting sqref="K798">
    <cfRule type="expression" dxfId="7874" priority="7002" stopIfTrue="1">
      <formula>$B798=""</formula>
    </cfRule>
  </conditionalFormatting>
  <conditionalFormatting sqref="K798">
    <cfRule type="expression" dxfId="7873" priority="7001" stopIfTrue="1">
      <formula>$B798=""</formula>
    </cfRule>
  </conditionalFormatting>
  <conditionalFormatting sqref="K808:K811">
    <cfRule type="expression" dxfId="7872" priority="6533" stopIfTrue="1">
      <formula>$B808=""</formula>
    </cfRule>
  </conditionalFormatting>
  <conditionalFormatting sqref="K808:K811">
    <cfRule type="expression" dxfId="7871" priority="6532" stopIfTrue="1">
      <formula>$B808=""</formula>
    </cfRule>
  </conditionalFormatting>
  <conditionalFormatting sqref="K808:K811">
    <cfRule type="expression" dxfId="7870" priority="6531" stopIfTrue="1">
      <formula>$B808=""</formula>
    </cfRule>
  </conditionalFormatting>
  <conditionalFormatting sqref="K808:K811">
    <cfRule type="expression" dxfId="7869" priority="6530" stopIfTrue="1">
      <formula>$B808=""</formula>
    </cfRule>
  </conditionalFormatting>
  <conditionalFormatting sqref="K808:K811">
    <cfRule type="expression" dxfId="7868" priority="6529" stopIfTrue="1">
      <formula>$B808=""</formula>
    </cfRule>
  </conditionalFormatting>
  <conditionalFormatting sqref="K808:K811">
    <cfRule type="expression" dxfId="7867" priority="6528" stopIfTrue="1">
      <formula>$B808=""</formula>
    </cfRule>
  </conditionalFormatting>
  <conditionalFormatting sqref="K808:K811">
    <cfRule type="expression" dxfId="7866" priority="6527" stopIfTrue="1">
      <formula>$B808=""</formula>
    </cfRule>
  </conditionalFormatting>
  <conditionalFormatting sqref="K808:K811 M808:M811">
    <cfRule type="expression" dxfId="7865" priority="6526" stopIfTrue="1">
      <formula>$B808=""</formula>
    </cfRule>
  </conditionalFormatting>
  <conditionalFormatting sqref="K808:K811 M808:M811">
    <cfRule type="expression" dxfId="7864" priority="6525" stopIfTrue="1">
      <formula>$B808=""</formula>
    </cfRule>
  </conditionalFormatting>
  <conditionalFormatting sqref="K808:K811 M808:M811">
    <cfRule type="expression" dxfId="7863" priority="6524" stopIfTrue="1">
      <formula>$B808=""</formula>
    </cfRule>
  </conditionalFormatting>
  <conditionalFormatting sqref="K808:K811 M808:M811">
    <cfRule type="expression" dxfId="7862" priority="6523" stopIfTrue="1">
      <formula>$B808=""</formula>
    </cfRule>
  </conditionalFormatting>
  <conditionalFormatting sqref="K809:K810">
    <cfRule type="expression" dxfId="7861" priority="6522" stopIfTrue="1">
      <formula>$B809=""</formula>
    </cfRule>
  </conditionalFormatting>
  <conditionalFormatting sqref="K808:K811 M808:M811">
    <cfRule type="expression" dxfId="7860" priority="6521" stopIfTrue="1">
      <formula>$B808=""</formula>
    </cfRule>
  </conditionalFormatting>
  <conditionalFormatting sqref="K809">
    <cfRule type="expression" dxfId="7859" priority="6520" stopIfTrue="1">
      <formula>$B809=""</formula>
    </cfRule>
  </conditionalFormatting>
  <conditionalFormatting sqref="K810">
    <cfRule type="expression" dxfId="7858" priority="6519" stopIfTrue="1">
      <formula>$B810=""</formula>
    </cfRule>
  </conditionalFormatting>
  <conditionalFormatting sqref="K810">
    <cfRule type="expression" dxfId="7857" priority="6518" stopIfTrue="1">
      <formula>$B810=""</formula>
    </cfRule>
  </conditionalFormatting>
  <conditionalFormatting sqref="K811">
    <cfRule type="expression" dxfId="7856" priority="6517" stopIfTrue="1">
      <formula>$B811=""</formula>
    </cfRule>
  </conditionalFormatting>
  <conditionalFormatting sqref="K810">
    <cfRule type="expression" dxfId="7855" priority="6516" stopIfTrue="1">
      <formula>$B810=""</formula>
    </cfRule>
  </conditionalFormatting>
  <conditionalFormatting sqref="K811">
    <cfRule type="expression" dxfId="7854" priority="6515" stopIfTrue="1">
      <formula>$B811=""</formula>
    </cfRule>
  </conditionalFormatting>
  <conditionalFormatting sqref="I808:I811">
    <cfRule type="expression" dxfId="7853" priority="6514" stopIfTrue="1">
      <formula>$B808=""</formula>
    </cfRule>
  </conditionalFormatting>
  <conditionalFormatting sqref="I808:I811">
    <cfRule type="expression" dxfId="7852" priority="6513" stopIfTrue="1">
      <formula>$B808=""</formula>
    </cfRule>
  </conditionalFormatting>
  <conditionalFormatting sqref="I808:I811">
    <cfRule type="expression" dxfId="7851" priority="6512" stopIfTrue="1">
      <formula>$B808=""</formula>
    </cfRule>
  </conditionalFormatting>
  <conditionalFormatting sqref="I808:I811">
    <cfRule type="expression" dxfId="7850" priority="6511" stopIfTrue="1">
      <formula>$B808=""</formula>
    </cfRule>
  </conditionalFormatting>
  <conditionalFormatting sqref="I808:I811">
    <cfRule type="expression" dxfId="7849" priority="6510" stopIfTrue="1">
      <formula>$B808=""</formula>
    </cfRule>
  </conditionalFormatting>
  <conditionalFormatting sqref="I808:I811">
    <cfRule type="expression" dxfId="7848" priority="6509" stopIfTrue="1">
      <formula>$B808=""</formula>
    </cfRule>
  </conditionalFormatting>
  <conditionalFormatting sqref="I808:I811">
    <cfRule type="expression" dxfId="7847" priority="6508" stopIfTrue="1">
      <formula>$B808=""</formula>
    </cfRule>
  </conditionalFormatting>
  <conditionalFormatting sqref="I808:I811">
    <cfRule type="expression" dxfId="7846" priority="6507" stopIfTrue="1">
      <formula>$B808=""</formula>
    </cfRule>
  </conditionalFormatting>
  <conditionalFormatting sqref="I808:I811">
    <cfRule type="expression" dxfId="7845" priority="6506" stopIfTrue="1">
      <formula>$B808=""</formula>
    </cfRule>
  </conditionalFormatting>
  <conditionalFormatting sqref="I808:I811">
    <cfRule type="expression" dxfId="7844" priority="6505" stopIfTrue="1">
      <formula>$B808=""</formula>
    </cfRule>
  </conditionalFormatting>
  <conditionalFormatting sqref="I808:I811">
    <cfRule type="expression" dxfId="7843" priority="6504" stopIfTrue="1">
      <formula>$B808=""</formula>
    </cfRule>
  </conditionalFormatting>
  <conditionalFormatting sqref="I808:I811">
    <cfRule type="expression" dxfId="7842" priority="6503" stopIfTrue="1">
      <formula>$B808=""</formula>
    </cfRule>
  </conditionalFormatting>
  <conditionalFormatting sqref="I808:I811">
    <cfRule type="expression" dxfId="7841" priority="6502" stopIfTrue="1">
      <formula>$B808=""</formula>
    </cfRule>
  </conditionalFormatting>
  <conditionalFormatting sqref="I808:I811">
    <cfRule type="expression" dxfId="7840" priority="6501" stopIfTrue="1">
      <formula>$B808=""</formula>
    </cfRule>
  </conditionalFormatting>
  <conditionalFormatting sqref="I808:I811">
    <cfRule type="expression" dxfId="7839" priority="6500" stopIfTrue="1">
      <formula>$B808=""</formula>
    </cfRule>
  </conditionalFormatting>
  <conditionalFormatting sqref="I808:I811">
    <cfRule type="expression" dxfId="7838" priority="6499" stopIfTrue="1">
      <formula>$B808=""</formula>
    </cfRule>
  </conditionalFormatting>
  <conditionalFormatting sqref="I808:I811">
    <cfRule type="expression" dxfId="7837" priority="6498" stopIfTrue="1">
      <formula>$B808=""</formula>
    </cfRule>
  </conditionalFormatting>
  <conditionalFormatting sqref="I808:I811">
    <cfRule type="expression" dxfId="7836" priority="6497" stopIfTrue="1">
      <formula>$B808=""</formula>
    </cfRule>
  </conditionalFormatting>
  <conditionalFormatting sqref="I808:I811">
    <cfRule type="expression" dxfId="7835" priority="6496" stopIfTrue="1">
      <formula>$B808=""</formula>
    </cfRule>
  </conditionalFormatting>
  <conditionalFormatting sqref="D808:H811">
    <cfRule type="expression" dxfId="7834" priority="6495" stopIfTrue="1">
      <formula>$B808=""</formula>
    </cfRule>
  </conditionalFormatting>
  <conditionalFormatting sqref="I808:I811">
    <cfRule type="expression" dxfId="7833" priority="6494" stopIfTrue="1">
      <formula>$B808=""</formula>
    </cfRule>
  </conditionalFormatting>
  <conditionalFormatting sqref="I808:I811">
    <cfRule type="expression" dxfId="7832" priority="6493" stopIfTrue="1">
      <formula>$B808=""</formula>
    </cfRule>
  </conditionalFormatting>
  <conditionalFormatting sqref="I808:I811">
    <cfRule type="expression" dxfId="7831" priority="6492" stopIfTrue="1">
      <formula>$B808=""</formula>
    </cfRule>
  </conditionalFormatting>
  <conditionalFormatting sqref="J808:M811">
    <cfRule type="expression" dxfId="7830" priority="6491" stopIfTrue="1">
      <formula>$B808=""</formula>
    </cfRule>
  </conditionalFormatting>
  <conditionalFormatting sqref="D808:M811">
    <cfRule type="expression" dxfId="7829" priority="6490" stopIfTrue="1">
      <formula>$B808=""</formula>
    </cfRule>
  </conditionalFormatting>
  <conditionalFormatting sqref="D808:M811">
    <cfRule type="expression" dxfId="7828" priority="6489" stopIfTrue="1">
      <formula>$B808=""</formula>
    </cfRule>
  </conditionalFormatting>
  <conditionalFormatting sqref="I808:I811">
    <cfRule type="expression" dxfId="7827" priority="6488" stopIfTrue="1">
      <formula>$B808=""</formula>
    </cfRule>
  </conditionalFormatting>
  <conditionalFormatting sqref="D808:H811">
    <cfRule type="expression" dxfId="7826" priority="6487" stopIfTrue="1">
      <formula>$B808=""</formula>
    </cfRule>
  </conditionalFormatting>
  <conditionalFormatting sqref="J808:M809">
    <cfRule type="expression" dxfId="7825" priority="6486" stopIfTrue="1">
      <formula>$B808=""</formula>
    </cfRule>
  </conditionalFormatting>
  <conditionalFormatting sqref="J810:M811">
    <cfRule type="expression" dxfId="7824" priority="6485" stopIfTrue="1">
      <formula>$B810=""</formula>
    </cfRule>
  </conditionalFormatting>
  <conditionalFormatting sqref="J808:M809">
    <cfRule type="expression" dxfId="7823" priority="6484" stopIfTrue="1">
      <formula>$B808=""</formula>
    </cfRule>
  </conditionalFormatting>
  <conditionalFormatting sqref="J810:M810">
    <cfRule type="expression" dxfId="7822" priority="6483" stopIfTrue="1">
      <formula>$B810=""</formula>
    </cfRule>
  </conditionalFormatting>
  <conditionalFormatting sqref="I811">
    <cfRule type="expression" dxfId="7821" priority="6482" stopIfTrue="1">
      <formula>$B811=""</formula>
    </cfRule>
  </conditionalFormatting>
  <conditionalFormatting sqref="I811">
    <cfRule type="expression" dxfId="7820" priority="6481" stopIfTrue="1">
      <formula>$B811=""</formula>
    </cfRule>
  </conditionalFormatting>
  <conditionalFormatting sqref="I811">
    <cfRule type="expression" dxfId="7819" priority="6480" stopIfTrue="1">
      <formula>$B811=""</formula>
    </cfRule>
  </conditionalFormatting>
  <conditionalFormatting sqref="D811:H811">
    <cfRule type="expression" dxfId="7818" priority="6479" stopIfTrue="1">
      <formula>$B811=""</formula>
    </cfRule>
  </conditionalFormatting>
  <conditionalFormatting sqref="J811:M811">
    <cfRule type="expression" dxfId="7817" priority="6478" stopIfTrue="1">
      <formula>$B811=""</formula>
    </cfRule>
  </conditionalFormatting>
  <conditionalFormatting sqref="I811">
    <cfRule type="expression" dxfId="7816" priority="6477" stopIfTrue="1">
      <formula>$B811=""</formula>
    </cfRule>
  </conditionalFormatting>
  <conditionalFormatting sqref="I811">
    <cfRule type="expression" dxfId="7815" priority="6476" stopIfTrue="1">
      <formula>$B811=""</formula>
    </cfRule>
  </conditionalFormatting>
  <conditionalFormatting sqref="I808:I811">
    <cfRule type="expression" dxfId="7814" priority="6475" stopIfTrue="1">
      <formula>$B808=""</formula>
    </cfRule>
  </conditionalFormatting>
  <conditionalFormatting sqref="I808:I811">
    <cfRule type="expression" dxfId="7813" priority="6474" stopIfTrue="1">
      <formula>$B808=""</formula>
    </cfRule>
  </conditionalFormatting>
  <conditionalFormatting sqref="I808:I811">
    <cfRule type="expression" dxfId="7812" priority="6473" stopIfTrue="1">
      <formula>$B808=""</formula>
    </cfRule>
  </conditionalFormatting>
  <conditionalFormatting sqref="I808:I811">
    <cfRule type="expression" dxfId="7811" priority="6472" stopIfTrue="1">
      <formula>$B808=""</formula>
    </cfRule>
  </conditionalFormatting>
  <conditionalFormatting sqref="I808:I811">
    <cfRule type="expression" dxfId="7810" priority="6471" stopIfTrue="1">
      <formula>$B808=""</formula>
    </cfRule>
  </conditionalFormatting>
  <conditionalFormatting sqref="I808:I811">
    <cfRule type="expression" dxfId="7809" priority="6470" stopIfTrue="1">
      <formula>$B808=""</formula>
    </cfRule>
  </conditionalFormatting>
  <conditionalFormatting sqref="I808:I811">
    <cfRule type="expression" dxfId="7808" priority="6469" stopIfTrue="1">
      <formula>$B808=""</formula>
    </cfRule>
  </conditionalFormatting>
  <conditionalFormatting sqref="I808:I811">
    <cfRule type="expression" dxfId="7807" priority="6468" stopIfTrue="1">
      <formula>$B808=""</formula>
    </cfRule>
  </conditionalFormatting>
  <conditionalFormatting sqref="I808:I811">
    <cfRule type="expression" dxfId="7806" priority="6467" stopIfTrue="1">
      <formula>$B808=""</formula>
    </cfRule>
  </conditionalFormatting>
  <conditionalFormatting sqref="I808:I811">
    <cfRule type="expression" dxfId="7805" priority="6466" stopIfTrue="1">
      <formula>$B808=""</formula>
    </cfRule>
  </conditionalFormatting>
  <conditionalFormatting sqref="I808:I811">
    <cfRule type="expression" dxfId="7804" priority="6465" stopIfTrue="1">
      <formula>$B808=""</formula>
    </cfRule>
  </conditionalFormatting>
  <conditionalFormatting sqref="I808:I811">
    <cfRule type="expression" dxfId="7803" priority="6464" stopIfTrue="1">
      <formula>$B808=""</formula>
    </cfRule>
  </conditionalFormatting>
  <conditionalFormatting sqref="I808:I811">
    <cfRule type="expression" dxfId="7802" priority="6463" stopIfTrue="1">
      <formula>$B808=""</formula>
    </cfRule>
  </conditionalFormatting>
  <conditionalFormatting sqref="I808:I811">
    <cfRule type="expression" dxfId="7801" priority="6462" stopIfTrue="1">
      <formula>$B808=""</formula>
    </cfRule>
  </conditionalFormatting>
  <conditionalFormatting sqref="I808:I811">
    <cfRule type="expression" dxfId="7800" priority="6461" stopIfTrue="1">
      <formula>$B808=""</formula>
    </cfRule>
  </conditionalFormatting>
  <conditionalFormatting sqref="I808:I811">
    <cfRule type="expression" dxfId="7799" priority="6460" stopIfTrue="1">
      <formula>$B808=""</formula>
    </cfRule>
  </conditionalFormatting>
  <conditionalFormatting sqref="I808:I811">
    <cfRule type="expression" dxfId="7798" priority="6459" stopIfTrue="1">
      <formula>$B808=""</formula>
    </cfRule>
  </conditionalFormatting>
  <conditionalFormatting sqref="I808:I811">
    <cfRule type="expression" dxfId="7797" priority="6458" stopIfTrue="1">
      <formula>$B808=""</formula>
    </cfRule>
  </conditionalFormatting>
  <conditionalFormatting sqref="I808:I811">
    <cfRule type="expression" dxfId="7796" priority="6457" stopIfTrue="1">
      <formula>$B808=""</formula>
    </cfRule>
  </conditionalFormatting>
  <conditionalFormatting sqref="I808:I811">
    <cfRule type="expression" dxfId="7795" priority="6456" stopIfTrue="1">
      <formula>$B808=""</formula>
    </cfRule>
  </conditionalFormatting>
  <conditionalFormatting sqref="I808:I811">
    <cfRule type="expression" dxfId="7794" priority="6455" stopIfTrue="1">
      <formula>$B808=""</formula>
    </cfRule>
  </conditionalFormatting>
  <conditionalFormatting sqref="I808:I811">
    <cfRule type="expression" dxfId="7793" priority="6454" stopIfTrue="1">
      <formula>$B808=""</formula>
    </cfRule>
  </conditionalFormatting>
  <conditionalFormatting sqref="I808:I811">
    <cfRule type="expression" dxfId="7792" priority="6453" stopIfTrue="1">
      <formula>$B808=""</formula>
    </cfRule>
  </conditionalFormatting>
  <conditionalFormatting sqref="I808:I811">
    <cfRule type="expression" dxfId="7791" priority="6452" stopIfTrue="1">
      <formula>$B808=""</formula>
    </cfRule>
  </conditionalFormatting>
  <conditionalFormatting sqref="I808:I811">
    <cfRule type="expression" dxfId="7790" priority="6451" stopIfTrue="1">
      <formula>$B808=""</formula>
    </cfRule>
  </conditionalFormatting>
  <conditionalFormatting sqref="I808:I811">
    <cfRule type="expression" dxfId="7789" priority="6450" stopIfTrue="1">
      <formula>$B808=""</formula>
    </cfRule>
  </conditionalFormatting>
  <conditionalFormatting sqref="I808:I811">
    <cfRule type="expression" dxfId="7788" priority="6449" stopIfTrue="1">
      <formula>$B808=""</formula>
    </cfRule>
  </conditionalFormatting>
  <conditionalFormatting sqref="I808:I811">
    <cfRule type="expression" dxfId="7787" priority="6448" stopIfTrue="1">
      <formula>$B808=""</formula>
    </cfRule>
  </conditionalFormatting>
  <conditionalFormatting sqref="I808:I811">
    <cfRule type="expression" dxfId="7786" priority="6447" stopIfTrue="1">
      <formula>$B808=""</formula>
    </cfRule>
  </conditionalFormatting>
  <conditionalFormatting sqref="I808:I811">
    <cfRule type="expression" dxfId="7785" priority="6446" stopIfTrue="1">
      <formula>$B808=""</formula>
    </cfRule>
  </conditionalFormatting>
  <conditionalFormatting sqref="I808:I811">
    <cfRule type="expression" dxfId="7784" priority="6445" stopIfTrue="1">
      <formula>$B808=""</formula>
    </cfRule>
  </conditionalFormatting>
  <conditionalFormatting sqref="I808:I811">
    <cfRule type="expression" dxfId="7783" priority="6444" stopIfTrue="1">
      <formula>$B808=""</formula>
    </cfRule>
  </conditionalFormatting>
  <conditionalFormatting sqref="D808:H811">
    <cfRule type="expression" dxfId="7782" priority="6443" stopIfTrue="1">
      <formula>$B808=""</formula>
    </cfRule>
  </conditionalFormatting>
  <conditionalFormatting sqref="I808:I811">
    <cfRule type="expression" dxfId="7781" priority="6442" stopIfTrue="1">
      <formula>$B808=""</formula>
    </cfRule>
  </conditionalFormatting>
  <conditionalFormatting sqref="I808:I811">
    <cfRule type="expression" dxfId="7780" priority="6441" stopIfTrue="1">
      <formula>$B808=""</formula>
    </cfRule>
  </conditionalFormatting>
  <conditionalFormatting sqref="I808:I811">
    <cfRule type="expression" dxfId="7779" priority="6440" stopIfTrue="1">
      <formula>$B808=""</formula>
    </cfRule>
  </conditionalFormatting>
  <conditionalFormatting sqref="J808:M811">
    <cfRule type="expression" dxfId="7778" priority="6439" stopIfTrue="1">
      <formula>$B808=""</formula>
    </cfRule>
  </conditionalFormatting>
  <conditionalFormatting sqref="D808:M811">
    <cfRule type="expression" dxfId="7777" priority="6438" stopIfTrue="1">
      <formula>$B808=""</formula>
    </cfRule>
  </conditionalFormatting>
  <conditionalFormatting sqref="D808:M811">
    <cfRule type="expression" dxfId="7776" priority="6437" stopIfTrue="1">
      <formula>$B808=""</formula>
    </cfRule>
  </conditionalFormatting>
  <conditionalFormatting sqref="I808:I811">
    <cfRule type="expression" dxfId="7775" priority="6436" stopIfTrue="1">
      <formula>$B808=""</formula>
    </cfRule>
  </conditionalFormatting>
  <conditionalFormatting sqref="D808:H811">
    <cfRule type="expression" dxfId="7774" priority="6435" stopIfTrue="1">
      <formula>$B808=""</formula>
    </cfRule>
  </conditionalFormatting>
  <conditionalFormatting sqref="J808:M809">
    <cfRule type="expression" dxfId="7773" priority="6434" stopIfTrue="1">
      <formula>$B808=""</formula>
    </cfRule>
  </conditionalFormatting>
  <conditionalFormatting sqref="J810:M811">
    <cfRule type="expression" dxfId="7772" priority="6433" stopIfTrue="1">
      <formula>$B810=""</formula>
    </cfRule>
  </conditionalFormatting>
  <conditionalFormatting sqref="J808:M809">
    <cfRule type="expression" dxfId="7771" priority="6432" stopIfTrue="1">
      <formula>$B808=""</formula>
    </cfRule>
  </conditionalFormatting>
  <conditionalFormatting sqref="J810:M810">
    <cfRule type="expression" dxfId="7770" priority="6431" stopIfTrue="1">
      <formula>$B810=""</formula>
    </cfRule>
  </conditionalFormatting>
  <conditionalFormatting sqref="I811">
    <cfRule type="expression" dxfId="7769" priority="6430" stopIfTrue="1">
      <formula>$B811=""</formula>
    </cfRule>
  </conditionalFormatting>
  <conditionalFormatting sqref="I811">
    <cfRule type="expression" dxfId="7768" priority="6429" stopIfTrue="1">
      <formula>$B811=""</formula>
    </cfRule>
  </conditionalFormatting>
  <conditionalFormatting sqref="I811">
    <cfRule type="expression" dxfId="7767" priority="6428" stopIfTrue="1">
      <formula>$B811=""</formula>
    </cfRule>
  </conditionalFormatting>
  <conditionalFormatting sqref="D811:H811">
    <cfRule type="expression" dxfId="7766" priority="6427" stopIfTrue="1">
      <formula>$B811=""</formula>
    </cfRule>
  </conditionalFormatting>
  <conditionalFormatting sqref="J811:M811">
    <cfRule type="expression" dxfId="7765" priority="6426" stopIfTrue="1">
      <formula>$B811=""</formula>
    </cfRule>
  </conditionalFormatting>
  <conditionalFormatting sqref="I811">
    <cfRule type="expression" dxfId="7764" priority="6425" stopIfTrue="1">
      <formula>$B811=""</formula>
    </cfRule>
  </conditionalFormatting>
  <conditionalFormatting sqref="I811">
    <cfRule type="expression" dxfId="7763" priority="6424" stopIfTrue="1">
      <formula>$B811=""</formula>
    </cfRule>
  </conditionalFormatting>
  <conditionalFormatting sqref="I808:I811">
    <cfRule type="expression" dxfId="7762" priority="6423" stopIfTrue="1">
      <formula>$B808=""</formula>
    </cfRule>
  </conditionalFormatting>
  <conditionalFormatting sqref="I808:I811">
    <cfRule type="expression" dxfId="7761" priority="6422" stopIfTrue="1">
      <formula>$B808=""</formula>
    </cfRule>
  </conditionalFormatting>
  <conditionalFormatting sqref="I808:I811">
    <cfRule type="expression" dxfId="7760" priority="6421" stopIfTrue="1">
      <formula>$B808=""</formula>
    </cfRule>
  </conditionalFormatting>
  <conditionalFormatting sqref="I808:I811">
    <cfRule type="expression" dxfId="7759" priority="6420" stopIfTrue="1">
      <formula>$B808=""</formula>
    </cfRule>
  </conditionalFormatting>
  <conditionalFormatting sqref="I808:I811">
    <cfRule type="expression" dxfId="7758" priority="6419" stopIfTrue="1">
      <formula>$B808=""</formula>
    </cfRule>
  </conditionalFormatting>
  <conditionalFormatting sqref="I808:I811">
    <cfRule type="expression" dxfId="7757" priority="6418" stopIfTrue="1">
      <formula>$B808=""</formula>
    </cfRule>
  </conditionalFormatting>
  <conditionalFormatting sqref="I808:I811">
    <cfRule type="expression" dxfId="7756" priority="6417" stopIfTrue="1">
      <formula>$B808=""</formula>
    </cfRule>
  </conditionalFormatting>
  <conditionalFormatting sqref="I808:I811">
    <cfRule type="expression" dxfId="7755" priority="6416" stopIfTrue="1">
      <formula>$B808=""</formula>
    </cfRule>
  </conditionalFormatting>
  <conditionalFormatting sqref="I808:I811">
    <cfRule type="expression" dxfId="7754" priority="6415" stopIfTrue="1">
      <formula>$B808=""</formula>
    </cfRule>
  </conditionalFormatting>
  <conditionalFormatting sqref="I808:I811">
    <cfRule type="expression" dxfId="7753" priority="6414" stopIfTrue="1">
      <formula>$B808=""</formula>
    </cfRule>
  </conditionalFormatting>
  <conditionalFormatting sqref="I808:I811">
    <cfRule type="expression" dxfId="7752" priority="6413" stopIfTrue="1">
      <formula>$B808=""</formula>
    </cfRule>
  </conditionalFormatting>
  <conditionalFormatting sqref="I808:I811">
    <cfRule type="expression" dxfId="7751" priority="6412" stopIfTrue="1">
      <formula>$B808=""</formula>
    </cfRule>
  </conditionalFormatting>
  <conditionalFormatting sqref="I808:I811">
    <cfRule type="expression" dxfId="7750" priority="6411" stopIfTrue="1">
      <formula>$B808=""</formula>
    </cfRule>
  </conditionalFormatting>
  <conditionalFormatting sqref="K808:K811">
    <cfRule type="expression" dxfId="7749" priority="6410" stopIfTrue="1">
      <formula>$B808=""</formula>
    </cfRule>
  </conditionalFormatting>
  <conditionalFormatting sqref="K808:K811">
    <cfRule type="expression" dxfId="7748" priority="6409" stopIfTrue="1">
      <formula>$B808=""</formula>
    </cfRule>
  </conditionalFormatting>
  <conditionalFormatting sqref="K808:K811">
    <cfRule type="expression" dxfId="7747" priority="6408" stopIfTrue="1">
      <formula>$B808=""</formula>
    </cfRule>
  </conditionalFormatting>
  <conditionalFormatting sqref="K808:K811">
    <cfRule type="expression" dxfId="7746" priority="6407" stopIfTrue="1">
      <formula>$B808=""</formula>
    </cfRule>
  </conditionalFormatting>
  <conditionalFormatting sqref="K808:K811">
    <cfRule type="expression" dxfId="7745" priority="6406" stopIfTrue="1">
      <formula>$B808=""</formula>
    </cfRule>
  </conditionalFormatting>
  <conditionalFormatting sqref="K808:K811">
    <cfRule type="expression" dxfId="7744" priority="6405" stopIfTrue="1">
      <formula>$B808=""</formula>
    </cfRule>
  </conditionalFormatting>
  <conditionalFormatting sqref="K808:K811">
    <cfRule type="expression" dxfId="7743" priority="6404" stopIfTrue="1">
      <formula>$B808=""</formula>
    </cfRule>
  </conditionalFormatting>
  <conditionalFormatting sqref="K808:K811">
    <cfRule type="expression" dxfId="7742" priority="6403" stopIfTrue="1">
      <formula>$B808=""</formula>
    </cfRule>
  </conditionalFormatting>
  <conditionalFormatting sqref="K808:K811">
    <cfRule type="expression" dxfId="7741" priority="6402" stopIfTrue="1">
      <formula>$B808=""</formula>
    </cfRule>
  </conditionalFormatting>
  <conditionalFormatting sqref="K808:K811">
    <cfRule type="expression" dxfId="7740" priority="6401" stopIfTrue="1">
      <formula>$B808=""</formula>
    </cfRule>
  </conditionalFormatting>
  <conditionalFormatting sqref="K808:K811">
    <cfRule type="expression" dxfId="7739" priority="6400" stopIfTrue="1">
      <formula>$B808=""</formula>
    </cfRule>
  </conditionalFormatting>
  <conditionalFormatting sqref="K808:K811">
    <cfRule type="expression" dxfId="7738" priority="6399" stopIfTrue="1">
      <formula>$B808=""</formula>
    </cfRule>
  </conditionalFormatting>
  <conditionalFormatting sqref="K808:K811">
    <cfRule type="expression" dxfId="7737" priority="6398" stopIfTrue="1">
      <formula>$B808=""</formula>
    </cfRule>
  </conditionalFormatting>
  <conditionalFormatting sqref="K808:K811">
    <cfRule type="expression" dxfId="7736" priority="6397" stopIfTrue="1">
      <formula>$B808=""</formula>
    </cfRule>
  </conditionalFormatting>
  <conditionalFormatting sqref="K808:K811">
    <cfRule type="expression" dxfId="7735" priority="6396" stopIfTrue="1">
      <formula>$B808=""</formula>
    </cfRule>
  </conditionalFormatting>
  <conditionalFormatting sqref="K808:K811">
    <cfRule type="expression" dxfId="7734" priority="6395" stopIfTrue="1">
      <formula>$B808=""</formula>
    </cfRule>
  </conditionalFormatting>
  <conditionalFormatting sqref="K808:K811">
    <cfRule type="expression" dxfId="7733" priority="6394" stopIfTrue="1">
      <formula>$B808=""</formula>
    </cfRule>
  </conditionalFormatting>
  <conditionalFormatting sqref="K808:K811">
    <cfRule type="expression" dxfId="7732" priority="6393" stopIfTrue="1">
      <formula>$B808=""</formula>
    </cfRule>
  </conditionalFormatting>
  <conditionalFormatting sqref="K808:K811">
    <cfRule type="expression" dxfId="7731" priority="6392" stopIfTrue="1">
      <formula>$B808=""</formula>
    </cfRule>
  </conditionalFormatting>
  <conditionalFormatting sqref="K808:K811">
    <cfRule type="expression" dxfId="7730" priority="6391" stopIfTrue="1">
      <formula>$B808=""</formula>
    </cfRule>
  </conditionalFormatting>
  <conditionalFormatting sqref="K808:K811">
    <cfRule type="expression" dxfId="7729" priority="6390" stopIfTrue="1">
      <formula>$B808=""</formula>
    </cfRule>
  </conditionalFormatting>
  <conditionalFormatting sqref="K808:K811">
    <cfRule type="expression" dxfId="7728" priority="6389" stopIfTrue="1">
      <formula>$B808=""</formula>
    </cfRule>
  </conditionalFormatting>
  <conditionalFormatting sqref="K808:K811">
    <cfRule type="expression" dxfId="7727" priority="6388" stopIfTrue="1">
      <formula>$B808=""</formula>
    </cfRule>
  </conditionalFormatting>
  <conditionalFormatting sqref="K808:K811">
    <cfRule type="expression" dxfId="7726" priority="6387" stopIfTrue="1">
      <formula>$B808=""</formula>
    </cfRule>
  </conditionalFormatting>
  <conditionalFormatting sqref="K808:K811">
    <cfRule type="expression" dxfId="7725" priority="6386" stopIfTrue="1">
      <formula>$B808=""</formula>
    </cfRule>
  </conditionalFormatting>
  <conditionalFormatting sqref="K808:K811">
    <cfRule type="expression" dxfId="7724" priority="6385" stopIfTrue="1">
      <formula>$B808=""</formula>
    </cfRule>
  </conditionalFormatting>
  <conditionalFormatting sqref="K808:K811">
    <cfRule type="expression" dxfId="7723" priority="6384" stopIfTrue="1">
      <formula>$B808=""</formula>
    </cfRule>
  </conditionalFormatting>
  <conditionalFormatting sqref="K808:K809">
    <cfRule type="expression" dxfId="7722" priority="6383" stopIfTrue="1">
      <formula>$B808=""</formula>
    </cfRule>
  </conditionalFormatting>
  <conditionalFormatting sqref="K808:K809">
    <cfRule type="expression" dxfId="7721" priority="6382" stopIfTrue="1">
      <formula>$B808=""</formula>
    </cfRule>
  </conditionalFormatting>
  <conditionalFormatting sqref="K808:K809">
    <cfRule type="expression" dxfId="7720" priority="6381" stopIfTrue="1">
      <formula>$B808=""</formula>
    </cfRule>
  </conditionalFormatting>
  <conditionalFormatting sqref="K808">
    <cfRule type="expression" dxfId="7719" priority="6380" stopIfTrue="1">
      <formula>$B808=""</formula>
    </cfRule>
  </conditionalFormatting>
  <conditionalFormatting sqref="K809">
    <cfRule type="expression" dxfId="7718" priority="6379" stopIfTrue="1">
      <formula>$B809=""</formula>
    </cfRule>
  </conditionalFormatting>
  <conditionalFormatting sqref="K808">
    <cfRule type="expression" dxfId="7717" priority="6378" stopIfTrue="1">
      <formula>$B808=""</formula>
    </cfRule>
  </conditionalFormatting>
  <conditionalFormatting sqref="K809">
    <cfRule type="expression" dxfId="7716" priority="6377" stopIfTrue="1">
      <formula>$B809=""</formula>
    </cfRule>
  </conditionalFormatting>
  <conditionalFormatting sqref="K808:K809">
    <cfRule type="expression" dxfId="7715" priority="6376" stopIfTrue="1">
      <formula>$B808=""</formula>
    </cfRule>
  </conditionalFormatting>
  <conditionalFormatting sqref="K808:K809">
    <cfRule type="expression" dxfId="7714" priority="6375" stopIfTrue="1">
      <formula>$B808=""</formula>
    </cfRule>
  </conditionalFormatting>
  <conditionalFormatting sqref="K808:K809">
    <cfRule type="expression" dxfId="7713" priority="6374" stopIfTrue="1">
      <formula>$B808=""</formula>
    </cfRule>
  </conditionalFormatting>
  <conditionalFormatting sqref="K808">
    <cfRule type="expression" dxfId="7712" priority="6373" stopIfTrue="1">
      <formula>$B808=""</formula>
    </cfRule>
  </conditionalFormatting>
  <conditionalFormatting sqref="K809">
    <cfRule type="expression" dxfId="7711" priority="6372" stopIfTrue="1">
      <formula>$B809=""</formula>
    </cfRule>
  </conditionalFormatting>
  <conditionalFormatting sqref="K808">
    <cfRule type="expression" dxfId="7710" priority="6371" stopIfTrue="1">
      <formula>$B808=""</formula>
    </cfRule>
  </conditionalFormatting>
  <conditionalFormatting sqref="K809">
    <cfRule type="expression" dxfId="7709" priority="6370" stopIfTrue="1">
      <formula>$B809=""</formula>
    </cfRule>
  </conditionalFormatting>
  <conditionalFormatting sqref="K809">
    <cfRule type="expression" dxfId="7708" priority="6369" stopIfTrue="1">
      <formula>$B809=""</formula>
    </cfRule>
  </conditionalFormatting>
  <conditionalFormatting sqref="K809">
    <cfRule type="expression" dxfId="7707" priority="6368" stopIfTrue="1">
      <formula>$B809=""</formula>
    </cfRule>
  </conditionalFormatting>
  <conditionalFormatting sqref="K809">
    <cfRule type="expression" dxfId="7706" priority="6367" stopIfTrue="1">
      <formula>$B809=""</formula>
    </cfRule>
  </conditionalFormatting>
  <conditionalFormatting sqref="K809">
    <cfRule type="expression" dxfId="7705" priority="6366" stopIfTrue="1">
      <formula>$B809=""</formula>
    </cfRule>
  </conditionalFormatting>
  <conditionalFormatting sqref="K809">
    <cfRule type="expression" dxfId="7704" priority="6365" stopIfTrue="1">
      <formula>$B809=""</formula>
    </cfRule>
  </conditionalFormatting>
  <conditionalFormatting sqref="K809:K810">
    <cfRule type="expression" dxfId="7703" priority="6364" stopIfTrue="1">
      <formula>$B809=""</formula>
    </cfRule>
  </conditionalFormatting>
  <conditionalFormatting sqref="K809:K810">
    <cfRule type="expression" dxfId="7702" priority="6363" stopIfTrue="1">
      <formula>$B809=""</formula>
    </cfRule>
  </conditionalFormatting>
  <conditionalFormatting sqref="K809:K810">
    <cfRule type="expression" dxfId="7701" priority="6362" stopIfTrue="1">
      <formula>$B809=""</formula>
    </cfRule>
  </conditionalFormatting>
  <conditionalFormatting sqref="K809:K810">
    <cfRule type="expression" dxfId="7700" priority="6361" stopIfTrue="1">
      <formula>$B809=""</formula>
    </cfRule>
  </conditionalFormatting>
  <conditionalFormatting sqref="K809:K810">
    <cfRule type="expression" dxfId="7699" priority="6360" stopIfTrue="1">
      <formula>$B809=""</formula>
    </cfRule>
  </conditionalFormatting>
  <conditionalFormatting sqref="K808">
    <cfRule type="expression" dxfId="7698" priority="6359" stopIfTrue="1">
      <formula>$B808=""</formula>
    </cfRule>
  </conditionalFormatting>
  <conditionalFormatting sqref="K808">
    <cfRule type="expression" dxfId="7697" priority="6358" stopIfTrue="1">
      <formula>$B808=""</formula>
    </cfRule>
  </conditionalFormatting>
  <conditionalFormatting sqref="K808">
    <cfRule type="expression" dxfId="7696" priority="6357" stopIfTrue="1">
      <formula>$B808=""</formula>
    </cfRule>
  </conditionalFormatting>
  <conditionalFormatting sqref="K808">
    <cfRule type="expression" dxfId="7695" priority="6356" stopIfTrue="1">
      <formula>$B808=""</formula>
    </cfRule>
  </conditionalFormatting>
  <conditionalFormatting sqref="K808">
    <cfRule type="expression" dxfId="7694" priority="6355" stopIfTrue="1">
      <formula>$B808=""</formula>
    </cfRule>
  </conditionalFormatting>
  <conditionalFormatting sqref="K808">
    <cfRule type="expression" dxfId="7693" priority="6354" stopIfTrue="1">
      <formula>$B808=""</formula>
    </cfRule>
  </conditionalFormatting>
  <conditionalFormatting sqref="K808">
    <cfRule type="expression" dxfId="7692" priority="6353" stopIfTrue="1">
      <formula>$B808=""</formula>
    </cfRule>
  </conditionalFormatting>
  <conditionalFormatting sqref="K808">
    <cfRule type="expression" dxfId="7691" priority="6352" stopIfTrue="1">
      <formula>$B808=""</formula>
    </cfRule>
  </conditionalFormatting>
  <conditionalFormatting sqref="K808">
    <cfRule type="expression" dxfId="7690" priority="6351" stopIfTrue="1">
      <formula>$B808=""</formula>
    </cfRule>
  </conditionalFormatting>
  <conditionalFormatting sqref="K808">
    <cfRule type="expression" dxfId="7689" priority="6350" stopIfTrue="1">
      <formula>$B808=""</formula>
    </cfRule>
  </conditionalFormatting>
  <conditionalFormatting sqref="K808">
    <cfRule type="expression" dxfId="7688" priority="6349" stopIfTrue="1">
      <formula>$B808=""</formula>
    </cfRule>
  </conditionalFormatting>
  <conditionalFormatting sqref="K808">
    <cfRule type="expression" dxfId="7687" priority="6348" stopIfTrue="1">
      <formula>$B808=""</formula>
    </cfRule>
  </conditionalFormatting>
  <conditionalFormatting sqref="K808">
    <cfRule type="expression" dxfId="7686" priority="6347" stopIfTrue="1">
      <formula>$B808=""</formula>
    </cfRule>
  </conditionalFormatting>
  <conditionalFormatting sqref="K808">
    <cfRule type="expression" dxfId="7685" priority="6346" stopIfTrue="1">
      <formula>$B808=""</formula>
    </cfRule>
  </conditionalFormatting>
  <conditionalFormatting sqref="K808">
    <cfRule type="expression" dxfId="7684" priority="6345" stopIfTrue="1">
      <formula>$B808=""</formula>
    </cfRule>
  </conditionalFormatting>
  <conditionalFormatting sqref="K808">
    <cfRule type="expression" dxfId="7683" priority="6344" stopIfTrue="1">
      <formula>$B808=""</formula>
    </cfRule>
  </conditionalFormatting>
  <conditionalFormatting sqref="K808">
    <cfRule type="expression" dxfId="7682" priority="6343" stopIfTrue="1">
      <formula>$B808=""</formula>
    </cfRule>
  </conditionalFormatting>
  <conditionalFormatting sqref="K808">
    <cfRule type="expression" dxfId="7681" priority="6342" stopIfTrue="1">
      <formula>$B808=""</formula>
    </cfRule>
  </conditionalFormatting>
  <conditionalFormatting sqref="K808">
    <cfRule type="expression" dxfId="7680" priority="6341" stopIfTrue="1">
      <formula>$B808=""</formula>
    </cfRule>
  </conditionalFormatting>
  <conditionalFormatting sqref="K808">
    <cfRule type="expression" dxfId="7679" priority="6340" stopIfTrue="1">
      <formula>$B808=""</formula>
    </cfRule>
  </conditionalFormatting>
  <conditionalFormatting sqref="K808">
    <cfRule type="expression" dxfId="7678" priority="6339" stopIfTrue="1">
      <formula>$B808=""</formula>
    </cfRule>
  </conditionalFormatting>
  <conditionalFormatting sqref="K808">
    <cfRule type="expression" dxfId="7677" priority="6338" stopIfTrue="1">
      <formula>$B808=""</formula>
    </cfRule>
  </conditionalFormatting>
  <conditionalFormatting sqref="K809:K810">
    <cfRule type="expression" dxfId="7676" priority="6337" stopIfTrue="1">
      <formula>$B809=""</formula>
    </cfRule>
  </conditionalFormatting>
  <conditionalFormatting sqref="K809:K810">
    <cfRule type="expression" dxfId="7675" priority="6336" stopIfTrue="1">
      <formula>$B809=""</formula>
    </cfRule>
  </conditionalFormatting>
  <conditionalFormatting sqref="K809:K810">
    <cfRule type="expression" dxfId="7674" priority="6335" stopIfTrue="1">
      <formula>$B809=""</formula>
    </cfRule>
  </conditionalFormatting>
  <conditionalFormatting sqref="K809:K810">
    <cfRule type="expression" dxfId="7673" priority="6334" stopIfTrue="1">
      <formula>$B809=""</formula>
    </cfRule>
  </conditionalFormatting>
  <conditionalFormatting sqref="K809:K810">
    <cfRule type="expression" dxfId="7672" priority="6333" stopIfTrue="1">
      <formula>$B809=""</formula>
    </cfRule>
  </conditionalFormatting>
  <conditionalFormatting sqref="K809:K810">
    <cfRule type="expression" dxfId="7671" priority="6332" stopIfTrue="1">
      <formula>$B809=""</formula>
    </cfRule>
  </conditionalFormatting>
  <conditionalFormatting sqref="K809:K810">
    <cfRule type="expression" dxfId="7670" priority="6331" stopIfTrue="1">
      <formula>$B809=""</formula>
    </cfRule>
  </conditionalFormatting>
  <conditionalFormatting sqref="K809:K810">
    <cfRule type="expression" dxfId="7669" priority="6330" stopIfTrue="1">
      <formula>$B809=""</formula>
    </cfRule>
  </conditionalFormatting>
  <conditionalFormatting sqref="K809:K810">
    <cfRule type="expression" dxfId="7668" priority="6329" stopIfTrue="1">
      <formula>$B809=""</formula>
    </cfRule>
  </conditionalFormatting>
  <conditionalFormatting sqref="K809:K810">
    <cfRule type="expression" dxfId="7667" priority="6328" stopIfTrue="1">
      <formula>$B809=""</formula>
    </cfRule>
  </conditionalFormatting>
  <conditionalFormatting sqref="K809:K810">
    <cfRule type="expression" dxfId="7666" priority="6327" stopIfTrue="1">
      <formula>$B809=""</formula>
    </cfRule>
  </conditionalFormatting>
  <conditionalFormatting sqref="K809:K810">
    <cfRule type="expression" dxfId="7665" priority="6326" stopIfTrue="1">
      <formula>$B809=""</formula>
    </cfRule>
  </conditionalFormatting>
  <conditionalFormatting sqref="K809:K810">
    <cfRule type="expression" dxfId="7664" priority="6325" stopIfTrue="1">
      <formula>$B809=""</formula>
    </cfRule>
  </conditionalFormatting>
  <conditionalFormatting sqref="K809:K810">
    <cfRule type="expression" dxfId="7663" priority="6324" stopIfTrue="1">
      <formula>$B809=""</formula>
    </cfRule>
  </conditionalFormatting>
  <conditionalFormatting sqref="K809:K810">
    <cfRule type="expression" dxfId="7662" priority="6323" stopIfTrue="1">
      <formula>$B809=""</formula>
    </cfRule>
  </conditionalFormatting>
  <conditionalFormatting sqref="K809:K810">
    <cfRule type="expression" dxfId="7661" priority="6322" stopIfTrue="1">
      <formula>$B809=""</formula>
    </cfRule>
  </conditionalFormatting>
  <conditionalFormatting sqref="K809:K810">
    <cfRule type="expression" dxfId="7660" priority="6321" stopIfTrue="1">
      <formula>$B809=""</formula>
    </cfRule>
  </conditionalFormatting>
  <conditionalFormatting sqref="K809:K810">
    <cfRule type="expression" dxfId="7659" priority="6320" stopIfTrue="1">
      <formula>$B809=""</formula>
    </cfRule>
  </conditionalFormatting>
  <conditionalFormatting sqref="K809:K810">
    <cfRule type="expression" dxfId="7658" priority="6319" stopIfTrue="1">
      <formula>$B809=""</formula>
    </cfRule>
  </conditionalFormatting>
  <conditionalFormatting sqref="K809:K810">
    <cfRule type="expression" dxfId="7657" priority="6318" stopIfTrue="1">
      <formula>$B809=""</formula>
    </cfRule>
  </conditionalFormatting>
  <conditionalFormatting sqref="K809:K810">
    <cfRule type="expression" dxfId="7656" priority="6317" stopIfTrue="1">
      <formula>$B809=""</formula>
    </cfRule>
  </conditionalFormatting>
  <conditionalFormatting sqref="K809">
    <cfRule type="expression" dxfId="7655" priority="6316" stopIfTrue="1">
      <formula>$B809=""</formula>
    </cfRule>
  </conditionalFormatting>
  <conditionalFormatting sqref="K810">
    <cfRule type="expression" dxfId="7654" priority="6315" stopIfTrue="1">
      <formula>$B810=""</formula>
    </cfRule>
  </conditionalFormatting>
  <conditionalFormatting sqref="I798:I804">
    <cfRule type="expression" dxfId="7653" priority="6314" stopIfTrue="1">
      <formula>$B798=""</formula>
    </cfRule>
  </conditionalFormatting>
  <conditionalFormatting sqref="I798:I804">
    <cfRule type="expression" dxfId="7652" priority="6313" stopIfTrue="1">
      <formula>$B798=""</formula>
    </cfRule>
  </conditionalFormatting>
  <conditionalFormatting sqref="I798:I804">
    <cfRule type="expression" dxfId="7651" priority="6312" stopIfTrue="1">
      <formula>$B798=""</formula>
    </cfRule>
  </conditionalFormatting>
  <conditionalFormatting sqref="I798:I804">
    <cfRule type="expression" dxfId="7650" priority="6311" stopIfTrue="1">
      <formula>$B798=""</formula>
    </cfRule>
  </conditionalFormatting>
  <conditionalFormatting sqref="I798:I804">
    <cfRule type="expression" dxfId="7649" priority="6310" stopIfTrue="1">
      <formula>$B798=""</formula>
    </cfRule>
  </conditionalFormatting>
  <conditionalFormatting sqref="I798:I804">
    <cfRule type="expression" dxfId="7648" priority="6309" stopIfTrue="1">
      <formula>$B798=""</formula>
    </cfRule>
  </conditionalFormatting>
  <conditionalFormatting sqref="I798:I804">
    <cfRule type="expression" dxfId="7647" priority="6308" stopIfTrue="1">
      <formula>$B798=""</formula>
    </cfRule>
  </conditionalFormatting>
  <conditionalFormatting sqref="I798:I804">
    <cfRule type="expression" dxfId="7646" priority="6307" stopIfTrue="1">
      <formula>$B798=""</formula>
    </cfRule>
  </conditionalFormatting>
  <conditionalFormatting sqref="I798:I804">
    <cfRule type="expression" dxfId="7645" priority="6306" stopIfTrue="1">
      <formula>$B798=""</formula>
    </cfRule>
  </conditionalFormatting>
  <conditionalFormatting sqref="I798:I804">
    <cfRule type="expression" dxfId="7644" priority="6305" stopIfTrue="1">
      <formula>$B798=""</formula>
    </cfRule>
  </conditionalFormatting>
  <conditionalFormatting sqref="I798:I804">
    <cfRule type="expression" dxfId="7643" priority="6304" stopIfTrue="1">
      <formula>$B798=""</formula>
    </cfRule>
  </conditionalFormatting>
  <conditionalFormatting sqref="I798:I804">
    <cfRule type="expression" dxfId="7642" priority="6303" stopIfTrue="1">
      <formula>$B798=""</formula>
    </cfRule>
  </conditionalFormatting>
  <conditionalFormatting sqref="I798:I804">
    <cfRule type="expression" dxfId="7641" priority="6302" stopIfTrue="1">
      <formula>$B798=""</formula>
    </cfRule>
  </conditionalFormatting>
  <conditionalFormatting sqref="I798:I804">
    <cfRule type="expression" dxfId="7640" priority="6301" stopIfTrue="1">
      <formula>$B798=""</formula>
    </cfRule>
  </conditionalFormatting>
  <conditionalFormatting sqref="I798:I804">
    <cfRule type="expression" dxfId="7639" priority="6300" stopIfTrue="1">
      <formula>$B798=""</formula>
    </cfRule>
  </conditionalFormatting>
  <conditionalFormatting sqref="I798:I804">
    <cfRule type="expression" dxfId="7638" priority="6299" stopIfTrue="1">
      <formula>$B798=""</formula>
    </cfRule>
  </conditionalFormatting>
  <conditionalFormatting sqref="I798:I804">
    <cfRule type="expression" dxfId="7637" priority="6298" stopIfTrue="1">
      <formula>$B798=""</formula>
    </cfRule>
  </conditionalFormatting>
  <conditionalFormatting sqref="I798:I804">
    <cfRule type="expression" dxfId="7636" priority="6297" stopIfTrue="1">
      <formula>$B798=""</formula>
    </cfRule>
  </conditionalFormatting>
  <conditionalFormatting sqref="I798:I804">
    <cfRule type="expression" dxfId="7635" priority="6296" stopIfTrue="1">
      <formula>$B798=""</formula>
    </cfRule>
  </conditionalFormatting>
  <conditionalFormatting sqref="I798:I804">
    <cfRule type="expression" dxfId="7634" priority="6295" stopIfTrue="1">
      <formula>$B798=""</formula>
    </cfRule>
  </conditionalFormatting>
  <conditionalFormatting sqref="I798:I804">
    <cfRule type="expression" dxfId="7633" priority="6294" stopIfTrue="1">
      <formula>$B798=""</formula>
    </cfRule>
  </conditionalFormatting>
  <conditionalFormatting sqref="I798:I804">
    <cfRule type="expression" dxfId="7632" priority="6293" stopIfTrue="1">
      <formula>$B798=""</formula>
    </cfRule>
  </conditionalFormatting>
  <conditionalFormatting sqref="I798:I804">
    <cfRule type="expression" dxfId="7631" priority="6292" stopIfTrue="1">
      <formula>$B798=""</formula>
    </cfRule>
  </conditionalFormatting>
  <conditionalFormatting sqref="I798:I804">
    <cfRule type="expression" dxfId="7630" priority="6291" stopIfTrue="1">
      <formula>$B798=""</formula>
    </cfRule>
  </conditionalFormatting>
  <conditionalFormatting sqref="I798:I804">
    <cfRule type="expression" dxfId="7629" priority="6290" stopIfTrue="1">
      <formula>$B798=""</formula>
    </cfRule>
  </conditionalFormatting>
  <conditionalFormatting sqref="I798:I804">
    <cfRule type="expression" dxfId="7628" priority="6289" stopIfTrue="1">
      <formula>$B798=""</formula>
    </cfRule>
  </conditionalFormatting>
  <conditionalFormatting sqref="I798:I804">
    <cfRule type="expression" dxfId="7627" priority="6288" stopIfTrue="1">
      <formula>$B798=""</formula>
    </cfRule>
  </conditionalFormatting>
  <conditionalFormatting sqref="I798:I804">
    <cfRule type="expression" dxfId="7626" priority="6287" stopIfTrue="1">
      <formula>$B798=""</formula>
    </cfRule>
  </conditionalFormatting>
  <conditionalFormatting sqref="I798:I804">
    <cfRule type="expression" dxfId="7625" priority="6286" stopIfTrue="1">
      <formula>$B798=""</formula>
    </cfRule>
  </conditionalFormatting>
  <conditionalFormatting sqref="I798:I804">
    <cfRule type="expression" dxfId="7624" priority="6285" stopIfTrue="1">
      <formula>$B798=""</formula>
    </cfRule>
  </conditionalFormatting>
  <conditionalFormatting sqref="I798:I804">
    <cfRule type="expression" dxfId="7623" priority="6284" stopIfTrue="1">
      <formula>$B798=""</formula>
    </cfRule>
  </conditionalFormatting>
  <conditionalFormatting sqref="I798:I804">
    <cfRule type="expression" dxfId="7622" priority="6283" stopIfTrue="1">
      <formula>$B798=""</formula>
    </cfRule>
  </conditionalFormatting>
  <conditionalFormatting sqref="I798:I804">
    <cfRule type="expression" dxfId="7621" priority="6282" stopIfTrue="1">
      <formula>$B798=""</formula>
    </cfRule>
  </conditionalFormatting>
  <conditionalFormatting sqref="I798:I804">
    <cfRule type="expression" dxfId="7620" priority="6281" stopIfTrue="1">
      <formula>$B798=""</formula>
    </cfRule>
  </conditionalFormatting>
  <conditionalFormatting sqref="I798:I804">
    <cfRule type="expression" dxfId="7619" priority="6280" stopIfTrue="1">
      <formula>$B798=""</formula>
    </cfRule>
  </conditionalFormatting>
  <conditionalFormatting sqref="I798:I804">
    <cfRule type="expression" dxfId="7618" priority="6279" stopIfTrue="1">
      <formula>$B798=""</formula>
    </cfRule>
  </conditionalFormatting>
  <conditionalFormatting sqref="I798:I804">
    <cfRule type="expression" dxfId="7617" priority="6278" stopIfTrue="1">
      <formula>$B798=""</formula>
    </cfRule>
  </conditionalFormatting>
  <conditionalFormatting sqref="I798:I804">
    <cfRule type="expression" dxfId="7616" priority="6277" stopIfTrue="1">
      <formula>$B798=""</formula>
    </cfRule>
  </conditionalFormatting>
  <conditionalFormatting sqref="H798">
    <cfRule type="expression" dxfId="7615" priority="6276" stopIfTrue="1">
      <formula>$B798=""</formula>
    </cfRule>
  </conditionalFormatting>
  <conditionalFormatting sqref="H798">
    <cfRule type="expression" dxfId="7614" priority="6275" stopIfTrue="1">
      <formula>$B798=""</formula>
    </cfRule>
  </conditionalFormatting>
  <conditionalFormatting sqref="H798">
    <cfRule type="expression" dxfId="7613" priority="6274" stopIfTrue="1">
      <formula>$B798=""</formula>
    </cfRule>
  </conditionalFormatting>
  <conditionalFormatting sqref="I805">
    <cfRule type="expression" dxfId="7612" priority="6273" stopIfTrue="1">
      <formula>$B805=""</formula>
    </cfRule>
  </conditionalFormatting>
  <conditionalFormatting sqref="I805">
    <cfRule type="expression" dxfId="7611" priority="6272" stopIfTrue="1">
      <formula>$B805=""</formula>
    </cfRule>
  </conditionalFormatting>
  <conditionalFormatting sqref="I805">
    <cfRule type="expression" dxfId="7610" priority="6271" stopIfTrue="1">
      <formula>$B805=""</formula>
    </cfRule>
  </conditionalFormatting>
  <conditionalFormatting sqref="I805">
    <cfRule type="expression" dxfId="7609" priority="6270" stopIfTrue="1">
      <formula>$B805=""</formula>
    </cfRule>
  </conditionalFormatting>
  <conditionalFormatting sqref="I805">
    <cfRule type="expression" dxfId="7608" priority="6269" stopIfTrue="1">
      <formula>$B805=""</formula>
    </cfRule>
  </conditionalFormatting>
  <conditionalFormatting sqref="I805">
    <cfRule type="expression" dxfId="7607" priority="6268" stopIfTrue="1">
      <formula>$B805=""</formula>
    </cfRule>
  </conditionalFormatting>
  <conditionalFormatting sqref="I805">
    <cfRule type="expression" dxfId="7606" priority="6267" stopIfTrue="1">
      <formula>$B805=""</formula>
    </cfRule>
  </conditionalFormatting>
  <conditionalFormatting sqref="I805">
    <cfRule type="expression" dxfId="7605" priority="6266" stopIfTrue="1">
      <formula>$B805=""</formula>
    </cfRule>
  </conditionalFormatting>
  <conditionalFormatting sqref="I805">
    <cfRule type="expression" dxfId="7604" priority="6265" stopIfTrue="1">
      <formula>$B805=""</formula>
    </cfRule>
  </conditionalFormatting>
  <conditionalFormatting sqref="I805">
    <cfRule type="expression" dxfId="7603" priority="6264" stopIfTrue="1">
      <formula>$B805=""</formula>
    </cfRule>
  </conditionalFormatting>
  <conditionalFormatting sqref="I805">
    <cfRule type="expression" dxfId="7602" priority="6263" stopIfTrue="1">
      <formula>$B805=""</formula>
    </cfRule>
  </conditionalFormatting>
  <conditionalFormatting sqref="I805">
    <cfRule type="expression" dxfId="7601" priority="6262" stopIfTrue="1">
      <formula>$B805=""</formula>
    </cfRule>
  </conditionalFormatting>
  <conditionalFormatting sqref="I805">
    <cfRule type="expression" dxfId="7600" priority="6261" stopIfTrue="1">
      <formula>$B805=""</formula>
    </cfRule>
  </conditionalFormatting>
  <conditionalFormatting sqref="I805">
    <cfRule type="expression" dxfId="7599" priority="6260" stopIfTrue="1">
      <formula>$B805=""</formula>
    </cfRule>
  </conditionalFormatting>
  <conditionalFormatting sqref="I805">
    <cfRule type="expression" dxfId="7598" priority="6259" stopIfTrue="1">
      <formula>$B805=""</formula>
    </cfRule>
  </conditionalFormatting>
  <conditionalFormatting sqref="I805">
    <cfRule type="expression" dxfId="7597" priority="6258" stopIfTrue="1">
      <formula>$B805=""</formula>
    </cfRule>
  </conditionalFormatting>
  <conditionalFormatting sqref="I805">
    <cfRule type="expression" dxfId="7596" priority="6257" stopIfTrue="1">
      <formula>$B805=""</formula>
    </cfRule>
  </conditionalFormatting>
  <conditionalFormatting sqref="I805">
    <cfRule type="expression" dxfId="7595" priority="6256" stopIfTrue="1">
      <formula>$B805=""</formula>
    </cfRule>
  </conditionalFormatting>
  <conditionalFormatting sqref="I805">
    <cfRule type="expression" dxfId="7594" priority="6255" stopIfTrue="1">
      <formula>$B805=""</formula>
    </cfRule>
  </conditionalFormatting>
  <conditionalFormatting sqref="I805">
    <cfRule type="expression" dxfId="7593" priority="6254" stopIfTrue="1">
      <formula>$B805=""</formula>
    </cfRule>
  </conditionalFormatting>
  <conditionalFormatting sqref="I805">
    <cfRule type="expression" dxfId="7592" priority="6253" stopIfTrue="1">
      <formula>$B805=""</formula>
    </cfRule>
  </conditionalFormatting>
  <conditionalFormatting sqref="I805">
    <cfRule type="expression" dxfId="7591" priority="6252" stopIfTrue="1">
      <formula>$B805=""</formula>
    </cfRule>
  </conditionalFormatting>
  <conditionalFormatting sqref="I805">
    <cfRule type="expression" dxfId="7590" priority="6251" stopIfTrue="1">
      <formula>$B805=""</formula>
    </cfRule>
  </conditionalFormatting>
  <conditionalFormatting sqref="I805">
    <cfRule type="expression" dxfId="7589" priority="6250" stopIfTrue="1">
      <formula>$B805=""</formula>
    </cfRule>
  </conditionalFormatting>
  <conditionalFormatting sqref="I805">
    <cfRule type="expression" dxfId="7588" priority="6249" stopIfTrue="1">
      <formula>$B805=""</formula>
    </cfRule>
  </conditionalFormatting>
  <conditionalFormatting sqref="I805">
    <cfRule type="expression" dxfId="7587" priority="6248" stopIfTrue="1">
      <formula>$B805=""</formula>
    </cfRule>
  </conditionalFormatting>
  <conditionalFormatting sqref="I805">
    <cfRule type="expression" dxfId="7586" priority="6247" stopIfTrue="1">
      <formula>$B805=""</formula>
    </cfRule>
  </conditionalFormatting>
  <conditionalFormatting sqref="I805">
    <cfRule type="expression" dxfId="7585" priority="6246" stopIfTrue="1">
      <formula>$B805=""</formula>
    </cfRule>
  </conditionalFormatting>
  <conditionalFormatting sqref="I805">
    <cfRule type="expression" dxfId="7584" priority="6245" stopIfTrue="1">
      <formula>$B805=""</formula>
    </cfRule>
  </conditionalFormatting>
  <conditionalFormatting sqref="I805">
    <cfRule type="expression" dxfId="7583" priority="6244" stopIfTrue="1">
      <formula>$B805=""</formula>
    </cfRule>
  </conditionalFormatting>
  <conditionalFormatting sqref="I805">
    <cfRule type="expression" dxfId="7582" priority="6243" stopIfTrue="1">
      <formula>$B805=""</formula>
    </cfRule>
  </conditionalFormatting>
  <conditionalFormatting sqref="I805">
    <cfRule type="expression" dxfId="7581" priority="6242" stopIfTrue="1">
      <formula>$B805=""</formula>
    </cfRule>
  </conditionalFormatting>
  <conditionalFormatting sqref="I805">
    <cfRule type="expression" dxfId="7580" priority="6241" stopIfTrue="1">
      <formula>$B805=""</formula>
    </cfRule>
  </conditionalFormatting>
  <conditionalFormatting sqref="I805">
    <cfRule type="expression" dxfId="7579" priority="6240" stopIfTrue="1">
      <formula>$B805=""</formula>
    </cfRule>
  </conditionalFormatting>
  <conditionalFormatting sqref="I805">
    <cfRule type="expression" dxfId="7578" priority="6239" stopIfTrue="1">
      <formula>$B805=""</formula>
    </cfRule>
  </conditionalFormatting>
  <conditionalFormatting sqref="I805">
    <cfRule type="expression" dxfId="7577" priority="6238" stopIfTrue="1">
      <formula>$B805=""</formula>
    </cfRule>
  </conditionalFormatting>
  <conditionalFormatting sqref="I805">
    <cfRule type="expression" dxfId="7576" priority="6237" stopIfTrue="1">
      <formula>$B805=""</formula>
    </cfRule>
  </conditionalFormatting>
  <conditionalFormatting sqref="I805">
    <cfRule type="expression" dxfId="7575" priority="6236" stopIfTrue="1">
      <formula>$B805=""</formula>
    </cfRule>
  </conditionalFormatting>
  <conditionalFormatting sqref="I805">
    <cfRule type="expression" dxfId="7574" priority="6235" stopIfTrue="1">
      <formula>$B805=""</formula>
    </cfRule>
  </conditionalFormatting>
  <conditionalFormatting sqref="I805">
    <cfRule type="expression" dxfId="7573" priority="6234" stopIfTrue="1">
      <formula>$B805=""</formula>
    </cfRule>
  </conditionalFormatting>
  <conditionalFormatting sqref="I805">
    <cfRule type="expression" dxfId="7572" priority="6233" stopIfTrue="1">
      <formula>$B805=""</formula>
    </cfRule>
  </conditionalFormatting>
  <conditionalFormatting sqref="I805">
    <cfRule type="expression" dxfId="7571" priority="6232" stopIfTrue="1">
      <formula>$B805=""</formula>
    </cfRule>
  </conditionalFormatting>
  <conditionalFormatting sqref="I805">
    <cfRule type="expression" dxfId="7570" priority="6231" stopIfTrue="1">
      <formula>$B805=""</formula>
    </cfRule>
  </conditionalFormatting>
  <conditionalFormatting sqref="I805">
    <cfRule type="expression" dxfId="7569" priority="6230" stopIfTrue="1">
      <formula>$B805=""</formula>
    </cfRule>
  </conditionalFormatting>
  <conditionalFormatting sqref="I805">
    <cfRule type="expression" dxfId="7568" priority="6229" stopIfTrue="1">
      <formula>$B805=""</formula>
    </cfRule>
  </conditionalFormatting>
  <conditionalFormatting sqref="I805">
    <cfRule type="expression" dxfId="7567" priority="6228" stopIfTrue="1">
      <formula>$B805=""</formula>
    </cfRule>
  </conditionalFormatting>
  <conditionalFormatting sqref="I805">
    <cfRule type="expression" dxfId="7566" priority="6227" stopIfTrue="1">
      <formula>$B805=""</formula>
    </cfRule>
  </conditionalFormatting>
  <conditionalFormatting sqref="I805">
    <cfRule type="expression" dxfId="7565" priority="6226" stopIfTrue="1">
      <formula>$B805=""</formula>
    </cfRule>
  </conditionalFormatting>
  <conditionalFormatting sqref="I805">
    <cfRule type="expression" dxfId="7564" priority="6225" stopIfTrue="1">
      <formula>$B805=""</formula>
    </cfRule>
  </conditionalFormatting>
  <conditionalFormatting sqref="I805">
    <cfRule type="expression" dxfId="7563" priority="6224" stopIfTrue="1">
      <formula>$B805=""</formula>
    </cfRule>
  </conditionalFormatting>
  <conditionalFormatting sqref="I805">
    <cfRule type="expression" dxfId="7562" priority="6223" stopIfTrue="1">
      <formula>$B805=""</formula>
    </cfRule>
  </conditionalFormatting>
  <conditionalFormatting sqref="I805">
    <cfRule type="expression" dxfId="7561" priority="6222" stopIfTrue="1">
      <formula>$B805=""</formula>
    </cfRule>
  </conditionalFormatting>
  <conditionalFormatting sqref="I805">
    <cfRule type="expression" dxfId="7560" priority="6221" stopIfTrue="1">
      <formula>$B805=""</formula>
    </cfRule>
  </conditionalFormatting>
  <conditionalFormatting sqref="I805">
    <cfRule type="expression" dxfId="7559" priority="6220" stopIfTrue="1">
      <formula>$B805=""</formula>
    </cfRule>
  </conditionalFormatting>
  <conditionalFormatting sqref="I805">
    <cfRule type="expression" dxfId="7558" priority="6219" stopIfTrue="1">
      <formula>$B805=""</formula>
    </cfRule>
  </conditionalFormatting>
  <conditionalFormatting sqref="I805">
    <cfRule type="expression" dxfId="7557" priority="6218" stopIfTrue="1">
      <formula>$B805=""</formula>
    </cfRule>
  </conditionalFormatting>
  <conditionalFormatting sqref="I805">
    <cfRule type="expression" dxfId="7556" priority="6217" stopIfTrue="1">
      <formula>$B805=""</formula>
    </cfRule>
  </conditionalFormatting>
  <conditionalFormatting sqref="I805">
    <cfRule type="expression" dxfId="7555" priority="6216" stopIfTrue="1">
      <formula>$B805=""</formula>
    </cfRule>
  </conditionalFormatting>
  <conditionalFormatting sqref="I805">
    <cfRule type="expression" dxfId="7554" priority="6215" stopIfTrue="1">
      <formula>$B805=""</formula>
    </cfRule>
  </conditionalFormatting>
  <conditionalFormatting sqref="I805">
    <cfRule type="expression" dxfId="7553" priority="6214" stopIfTrue="1">
      <formula>$B805=""</formula>
    </cfRule>
  </conditionalFormatting>
  <conditionalFormatting sqref="I805">
    <cfRule type="expression" dxfId="7552" priority="6213" stopIfTrue="1">
      <formula>$B805=""</formula>
    </cfRule>
  </conditionalFormatting>
  <conditionalFormatting sqref="I805">
    <cfRule type="expression" dxfId="7551" priority="6212" stopIfTrue="1">
      <formula>$B805=""</formula>
    </cfRule>
  </conditionalFormatting>
  <conditionalFormatting sqref="I805">
    <cfRule type="expression" dxfId="7550" priority="6211" stopIfTrue="1">
      <formula>$B805=""</formula>
    </cfRule>
  </conditionalFormatting>
  <conditionalFormatting sqref="I805">
    <cfRule type="expression" dxfId="7549" priority="6210" stopIfTrue="1">
      <formula>$B805=""</formula>
    </cfRule>
  </conditionalFormatting>
  <conditionalFormatting sqref="I805">
    <cfRule type="expression" dxfId="7548" priority="6209" stopIfTrue="1">
      <formula>$B805=""</formula>
    </cfRule>
  </conditionalFormatting>
  <conditionalFormatting sqref="I805">
    <cfRule type="expression" dxfId="7547" priority="6208" stopIfTrue="1">
      <formula>$B805=""</formula>
    </cfRule>
  </conditionalFormatting>
  <conditionalFormatting sqref="I805">
    <cfRule type="expression" dxfId="7546" priority="6207" stopIfTrue="1">
      <formula>$B805=""</formula>
    </cfRule>
  </conditionalFormatting>
  <conditionalFormatting sqref="I805">
    <cfRule type="expression" dxfId="7545" priority="6206" stopIfTrue="1">
      <formula>$B805=""</formula>
    </cfRule>
  </conditionalFormatting>
  <conditionalFormatting sqref="I805">
    <cfRule type="expression" dxfId="7544" priority="6205" stopIfTrue="1">
      <formula>$B805=""</formula>
    </cfRule>
  </conditionalFormatting>
  <conditionalFormatting sqref="I805">
    <cfRule type="expression" dxfId="7543" priority="6204" stopIfTrue="1">
      <formula>$B805=""</formula>
    </cfRule>
  </conditionalFormatting>
  <conditionalFormatting sqref="I805">
    <cfRule type="expression" dxfId="7542" priority="6203" stopIfTrue="1">
      <formula>$B805=""</formula>
    </cfRule>
  </conditionalFormatting>
  <conditionalFormatting sqref="I805">
    <cfRule type="expression" dxfId="7541" priority="6202" stopIfTrue="1">
      <formula>$B805=""</formula>
    </cfRule>
  </conditionalFormatting>
  <conditionalFormatting sqref="I805">
    <cfRule type="expression" dxfId="7540" priority="6201" stopIfTrue="1">
      <formula>$B805=""</formula>
    </cfRule>
  </conditionalFormatting>
  <conditionalFormatting sqref="I805">
    <cfRule type="expression" dxfId="7539" priority="6200" stopIfTrue="1">
      <formula>$B805=""</formula>
    </cfRule>
  </conditionalFormatting>
  <conditionalFormatting sqref="I805">
    <cfRule type="expression" dxfId="7538" priority="6199" stopIfTrue="1">
      <formula>$B805=""</formula>
    </cfRule>
  </conditionalFormatting>
  <conditionalFormatting sqref="I805">
    <cfRule type="expression" dxfId="7537" priority="6198" stopIfTrue="1">
      <formula>$B805=""</formula>
    </cfRule>
  </conditionalFormatting>
  <conditionalFormatting sqref="I805">
    <cfRule type="expression" dxfId="7536" priority="6197" stopIfTrue="1">
      <formula>$B805=""</formula>
    </cfRule>
  </conditionalFormatting>
  <conditionalFormatting sqref="I805">
    <cfRule type="expression" dxfId="7535" priority="6196" stopIfTrue="1">
      <formula>$B805=""</formula>
    </cfRule>
  </conditionalFormatting>
  <conditionalFormatting sqref="I805">
    <cfRule type="expression" dxfId="7534" priority="6195" stopIfTrue="1">
      <formula>$B805=""</formula>
    </cfRule>
  </conditionalFormatting>
  <conditionalFormatting sqref="I805">
    <cfRule type="expression" dxfId="7533" priority="6194" stopIfTrue="1">
      <formula>$B805=""</formula>
    </cfRule>
  </conditionalFormatting>
  <conditionalFormatting sqref="I805">
    <cfRule type="expression" dxfId="7532" priority="6193" stopIfTrue="1">
      <formula>$B805=""</formula>
    </cfRule>
  </conditionalFormatting>
  <conditionalFormatting sqref="I805">
    <cfRule type="expression" dxfId="7531" priority="6192" stopIfTrue="1">
      <formula>$B805=""</formula>
    </cfRule>
  </conditionalFormatting>
  <conditionalFormatting sqref="I805">
    <cfRule type="expression" dxfId="7530" priority="6191" stopIfTrue="1">
      <formula>$B805=""</formula>
    </cfRule>
  </conditionalFormatting>
  <conditionalFormatting sqref="F818">
    <cfRule type="expression" dxfId="7529" priority="6190" stopIfTrue="1">
      <formula>$B818=""</formula>
    </cfRule>
  </conditionalFormatting>
  <conditionalFormatting sqref="F818">
    <cfRule type="expression" dxfId="7528" priority="6189" stopIfTrue="1">
      <formula>$B818=""</formula>
    </cfRule>
  </conditionalFormatting>
  <conditionalFormatting sqref="F818">
    <cfRule type="expression" dxfId="7527" priority="6188" stopIfTrue="1">
      <formula>$B818=""</formula>
    </cfRule>
  </conditionalFormatting>
  <conditionalFormatting sqref="F818">
    <cfRule type="expression" dxfId="7526" priority="6187" stopIfTrue="1">
      <formula>$B818=""</formula>
    </cfRule>
  </conditionalFormatting>
  <conditionalFormatting sqref="F818">
    <cfRule type="expression" dxfId="7525" priority="6186" stopIfTrue="1">
      <formula>$B818=""</formula>
    </cfRule>
  </conditionalFormatting>
  <conditionalFormatting sqref="F818">
    <cfRule type="expression" dxfId="7524" priority="6185" stopIfTrue="1">
      <formula>$B818=""</formula>
    </cfRule>
  </conditionalFormatting>
  <conditionalFormatting sqref="F818">
    <cfRule type="expression" dxfId="7523" priority="6184" stopIfTrue="1">
      <formula>$B818=""</formula>
    </cfRule>
  </conditionalFormatting>
  <conditionalFormatting sqref="F818">
    <cfRule type="expression" dxfId="7522" priority="6183" stopIfTrue="1">
      <formula>$B818=""</formula>
    </cfRule>
  </conditionalFormatting>
  <conditionalFormatting sqref="F818">
    <cfRule type="expression" dxfId="7521" priority="6182" stopIfTrue="1">
      <formula>$B818=""</formula>
    </cfRule>
  </conditionalFormatting>
  <conditionalFormatting sqref="F818">
    <cfRule type="expression" dxfId="7520" priority="6181" stopIfTrue="1">
      <formula>$B818=""</formula>
    </cfRule>
  </conditionalFormatting>
  <conditionalFormatting sqref="F818">
    <cfRule type="expression" dxfId="7519" priority="6180" stopIfTrue="1">
      <formula>$B818=""</formula>
    </cfRule>
  </conditionalFormatting>
  <conditionalFormatting sqref="F818">
    <cfRule type="expression" dxfId="7518" priority="6179" stopIfTrue="1">
      <formula>$B818=""</formula>
    </cfRule>
  </conditionalFormatting>
  <conditionalFormatting sqref="F818">
    <cfRule type="expression" dxfId="7517" priority="6178" stopIfTrue="1">
      <formula>$B818=""</formula>
    </cfRule>
  </conditionalFormatting>
  <conditionalFormatting sqref="F818">
    <cfRule type="expression" dxfId="7516" priority="6177" stopIfTrue="1">
      <formula>$B818=""</formula>
    </cfRule>
  </conditionalFormatting>
  <conditionalFormatting sqref="F818">
    <cfRule type="expression" dxfId="7515" priority="6176" stopIfTrue="1">
      <formula>$B818=""</formula>
    </cfRule>
  </conditionalFormatting>
  <conditionalFormatting sqref="F818">
    <cfRule type="expression" dxfId="7514" priority="6175" stopIfTrue="1">
      <formula>$B818=""</formula>
    </cfRule>
  </conditionalFormatting>
  <conditionalFormatting sqref="F818">
    <cfRule type="expression" dxfId="7513" priority="6174" stopIfTrue="1">
      <formula>$B818=""</formula>
    </cfRule>
  </conditionalFormatting>
  <conditionalFormatting sqref="F818">
    <cfRule type="expression" dxfId="7512" priority="6173" stopIfTrue="1">
      <formula>$B818=""</formula>
    </cfRule>
  </conditionalFormatting>
  <conditionalFormatting sqref="F827">
    <cfRule type="expression" dxfId="7511" priority="6172" stopIfTrue="1">
      <formula>$B827=""</formula>
    </cfRule>
  </conditionalFormatting>
  <conditionalFormatting sqref="F827">
    <cfRule type="expression" dxfId="7510" priority="6171" stopIfTrue="1">
      <formula>$B827=""</formula>
    </cfRule>
  </conditionalFormatting>
  <conditionalFormatting sqref="F827">
    <cfRule type="expression" dxfId="7509" priority="6170" stopIfTrue="1">
      <formula>$B827=""</formula>
    </cfRule>
  </conditionalFormatting>
  <conditionalFormatting sqref="F827">
    <cfRule type="expression" dxfId="7508" priority="6169" stopIfTrue="1">
      <formula>$B827=""</formula>
    </cfRule>
  </conditionalFormatting>
  <conditionalFormatting sqref="F827">
    <cfRule type="expression" dxfId="7507" priority="6168" stopIfTrue="1">
      <formula>$B827=""</formula>
    </cfRule>
  </conditionalFormatting>
  <conditionalFormatting sqref="F827">
    <cfRule type="expression" dxfId="7506" priority="6167" stopIfTrue="1">
      <formula>$B827=""</formula>
    </cfRule>
  </conditionalFormatting>
  <conditionalFormatting sqref="F827">
    <cfRule type="expression" dxfId="7505" priority="6166" stopIfTrue="1">
      <formula>$B827=""</formula>
    </cfRule>
  </conditionalFormatting>
  <conditionalFormatting sqref="F827">
    <cfRule type="expression" dxfId="7504" priority="6165" stopIfTrue="1">
      <formula>$B827=""</formula>
    </cfRule>
  </conditionalFormatting>
  <conditionalFormatting sqref="F827">
    <cfRule type="expression" dxfId="7503" priority="6164" stopIfTrue="1">
      <formula>$B827=""</formula>
    </cfRule>
  </conditionalFormatting>
  <conditionalFormatting sqref="F827">
    <cfRule type="expression" dxfId="7502" priority="6163" stopIfTrue="1">
      <formula>$B827=""</formula>
    </cfRule>
  </conditionalFormatting>
  <conditionalFormatting sqref="F827">
    <cfRule type="expression" dxfId="7501" priority="6162" stopIfTrue="1">
      <formula>$B827=""</formula>
    </cfRule>
  </conditionalFormatting>
  <conditionalFormatting sqref="F827">
    <cfRule type="expression" dxfId="7500" priority="6161" stopIfTrue="1">
      <formula>$B827=""</formula>
    </cfRule>
  </conditionalFormatting>
  <conditionalFormatting sqref="F836">
    <cfRule type="expression" dxfId="7499" priority="6160" stopIfTrue="1">
      <formula>$B836=""</formula>
    </cfRule>
  </conditionalFormatting>
  <conditionalFormatting sqref="F836">
    <cfRule type="expression" dxfId="7498" priority="6159" stopIfTrue="1">
      <formula>$B836=""</formula>
    </cfRule>
  </conditionalFormatting>
  <conditionalFormatting sqref="F836">
    <cfRule type="expression" dxfId="7497" priority="6158" stopIfTrue="1">
      <formula>$B836=""</formula>
    </cfRule>
  </conditionalFormatting>
  <conditionalFormatting sqref="F836">
    <cfRule type="expression" dxfId="7496" priority="6157" stopIfTrue="1">
      <formula>$B836=""</formula>
    </cfRule>
  </conditionalFormatting>
  <conditionalFormatting sqref="F836">
    <cfRule type="expression" dxfId="7495" priority="6156" stopIfTrue="1">
      <formula>$B836=""</formula>
    </cfRule>
  </conditionalFormatting>
  <conditionalFormatting sqref="F836">
    <cfRule type="expression" dxfId="7494" priority="6155" stopIfTrue="1">
      <formula>$B836=""</formula>
    </cfRule>
  </conditionalFormatting>
  <conditionalFormatting sqref="F836">
    <cfRule type="expression" dxfId="7493" priority="6154" stopIfTrue="1">
      <formula>$B836=""</formula>
    </cfRule>
  </conditionalFormatting>
  <conditionalFormatting sqref="F836">
    <cfRule type="expression" dxfId="7492" priority="6153" stopIfTrue="1">
      <formula>$B836=""</formula>
    </cfRule>
  </conditionalFormatting>
  <conditionalFormatting sqref="F836">
    <cfRule type="expression" dxfId="7491" priority="6152" stopIfTrue="1">
      <formula>$B836=""</formula>
    </cfRule>
  </conditionalFormatting>
  <conditionalFormatting sqref="F836">
    <cfRule type="expression" dxfId="7490" priority="6151" stopIfTrue="1">
      <formula>$B836=""</formula>
    </cfRule>
  </conditionalFormatting>
  <conditionalFormatting sqref="F838">
    <cfRule type="expression" dxfId="7489" priority="6150" stopIfTrue="1">
      <formula>$B838=""</formula>
    </cfRule>
  </conditionalFormatting>
  <conditionalFormatting sqref="F838">
    <cfRule type="expression" dxfId="7488" priority="6149" stopIfTrue="1">
      <formula>$B838=""</formula>
    </cfRule>
  </conditionalFormatting>
  <conditionalFormatting sqref="F838">
    <cfRule type="expression" dxfId="7487" priority="6148" stopIfTrue="1">
      <formula>$B838=""</formula>
    </cfRule>
  </conditionalFormatting>
  <conditionalFormatting sqref="F838">
    <cfRule type="expression" dxfId="7486" priority="6147" stopIfTrue="1">
      <formula>$B838=""</formula>
    </cfRule>
  </conditionalFormatting>
  <conditionalFormatting sqref="F838">
    <cfRule type="expression" dxfId="7485" priority="6146" stopIfTrue="1">
      <formula>$B838=""</formula>
    </cfRule>
  </conditionalFormatting>
  <conditionalFormatting sqref="F838">
    <cfRule type="expression" dxfId="7484" priority="6145" stopIfTrue="1">
      <formula>$B838=""</formula>
    </cfRule>
  </conditionalFormatting>
  <conditionalFormatting sqref="F838">
    <cfRule type="expression" dxfId="7483" priority="6144" stopIfTrue="1">
      <formula>$B838=""</formula>
    </cfRule>
  </conditionalFormatting>
  <conditionalFormatting sqref="F838">
    <cfRule type="expression" dxfId="7482" priority="6143" stopIfTrue="1">
      <formula>$B838=""</formula>
    </cfRule>
  </conditionalFormatting>
  <conditionalFormatting sqref="F838">
    <cfRule type="expression" dxfId="7481" priority="6142" stopIfTrue="1">
      <formula>$B838=""</formula>
    </cfRule>
  </conditionalFormatting>
  <conditionalFormatting sqref="F838">
    <cfRule type="expression" dxfId="7480" priority="6141" stopIfTrue="1">
      <formula>$B838=""</formula>
    </cfRule>
  </conditionalFormatting>
  <conditionalFormatting sqref="F838">
    <cfRule type="expression" dxfId="7479" priority="6140" stopIfTrue="1">
      <formula>$B838=""</formula>
    </cfRule>
  </conditionalFormatting>
  <conditionalFormatting sqref="F838">
    <cfRule type="expression" dxfId="7478" priority="6139" stopIfTrue="1">
      <formula>$B838=""</formula>
    </cfRule>
  </conditionalFormatting>
  <conditionalFormatting sqref="F838">
    <cfRule type="expression" dxfId="7477" priority="6138" stopIfTrue="1">
      <formula>$B838=""</formula>
    </cfRule>
  </conditionalFormatting>
  <conditionalFormatting sqref="F838">
    <cfRule type="expression" dxfId="7476" priority="6137" stopIfTrue="1">
      <formula>$B838=""</formula>
    </cfRule>
  </conditionalFormatting>
  <conditionalFormatting sqref="F838">
    <cfRule type="expression" dxfId="7475" priority="6136" stopIfTrue="1">
      <formula>$B838=""</formula>
    </cfRule>
  </conditionalFormatting>
  <conditionalFormatting sqref="F838">
    <cfRule type="expression" dxfId="7474" priority="6135" stopIfTrue="1">
      <formula>$B838=""</formula>
    </cfRule>
  </conditionalFormatting>
  <conditionalFormatting sqref="F838">
    <cfRule type="expression" dxfId="7473" priority="6134" stopIfTrue="1">
      <formula>$B838=""</formula>
    </cfRule>
  </conditionalFormatting>
  <conditionalFormatting sqref="F838">
    <cfRule type="expression" dxfId="7472" priority="6133" stopIfTrue="1">
      <formula>$B838=""</formula>
    </cfRule>
  </conditionalFormatting>
  <conditionalFormatting sqref="E846">
    <cfRule type="expression" dxfId="7471" priority="6132" stopIfTrue="1">
      <formula>$B846=""</formula>
    </cfRule>
  </conditionalFormatting>
  <conditionalFormatting sqref="E846">
    <cfRule type="expression" dxfId="7470" priority="6131" stopIfTrue="1">
      <formula>$B846=""</formula>
    </cfRule>
  </conditionalFormatting>
  <conditionalFormatting sqref="E846">
    <cfRule type="expression" dxfId="7469" priority="6130" stopIfTrue="1">
      <formula>$B846=""</formula>
    </cfRule>
  </conditionalFormatting>
  <conditionalFormatting sqref="E846">
    <cfRule type="expression" dxfId="7468" priority="6129" stopIfTrue="1">
      <formula>$B846=""</formula>
    </cfRule>
  </conditionalFormatting>
  <conditionalFormatting sqref="E846">
    <cfRule type="expression" dxfId="7467" priority="6128" stopIfTrue="1">
      <formula>$B846=""</formula>
    </cfRule>
  </conditionalFormatting>
  <conditionalFormatting sqref="E846">
    <cfRule type="expression" dxfId="7466" priority="6127" stopIfTrue="1">
      <formula>$B846=""</formula>
    </cfRule>
  </conditionalFormatting>
  <conditionalFormatting sqref="E846">
    <cfRule type="expression" dxfId="7465" priority="6126" stopIfTrue="1">
      <formula>$B846=""</formula>
    </cfRule>
  </conditionalFormatting>
  <conditionalFormatting sqref="E846">
    <cfRule type="expression" dxfId="7464" priority="6125" stopIfTrue="1">
      <formula>$B846=""</formula>
    </cfRule>
  </conditionalFormatting>
  <conditionalFormatting sqref="E846">
    <cfRule type="expression" dxfId="7463" priority="6124" stopIfTrue="1">
      <formula>$B846=""</formula>
    </cfRule>
  </conditionalFormatting>
  <conditionalFormatting sqref="E846">
    <cfRule type="expression" dxfId="7462" priority="6123" stopIfTrue="1">
      <formula>$B846=""</formula>
    </cfRule>
  </conditionalFormatting>
  <conditionalFormatting sqref="E871">
    <cfRule type="expression" dxfId="7461" priority="6122" stopIfTrue="1">
      <formula>$B871=""</formula>
    </cfRule>
  </conditionalFormatting>
  <conditionalFormatting sqref="E871">
    <cfRule type="expression" dxfId="7460" priority="6121" stopIfTrue="1">
      <formula>$B871=""</formula>
    </cfRule>
  </conditionalFormatting>
  <conditionalFormatting sqref="E871">
    <cfRule type="expression" dxfId="7459" priority="6120" stopIfTrue="1">
      <formula>$B871=""</formula>
    </cfRule>
  </conditionalFormatting>
  <conditionalFormatting sqref="E871">
    <cfRule type="expression" dxfId="7458" priority="6119" stopIfTrue="1">
      <formula>$B871=""</formula>
    </cfRule>
  </conditionalFormatting>
  <conditionalFormatting sqref="E871">
    <cfRule type="expression" dxfId="7457" priority="6118" stopIfTrue="1">
      <formula>$B871=""</formula>
    </cfRule>
  </conditionalFormatting>
  <conditionalFormatting sqref="E871">
    <cfRule type="expression" dxfId="7456" priority="6117" stopIfTrue="1">
      <formula>$B871=""</formula>
    </cfRule>
  </conditionalFormatting>
  <conditionalFormatting sqref="E871">
    <cfRule type="expression" dxfId="7455" priority="6116" stopIfTrue="1">
      <formula>$B871=""</formula>
    </cfRule>
  </conditionalFormatting>
  <conditionalFormatting sqref="E871">
    <cfRule type="expression" dxfId="7454" priority="6115" stopIfTrue="1">
      <formula>$B871=""</formula>
    </cfRule>
  </conditionalFormatting>
  <conditionalFormatting sqref="E871">
    <cfRule type="expression" dxfId="7453" priority="6114" stopIfTrue="1">
      <formula>$B871=""</formula>
    </cfRule>
  </conditionalFormatting>
  <conditionalFormatting sqref="E871">
    <cfRule type="expression" dxfId="7452" priority="6113" stopIfTrue="1">
      <formula>$B871=""</formula>
    </cfRule>
  </conditionalFormatting>
  <conditionalFormatting sqref="E871">
    <cfRule type="expression" dxfId="7451" priority="6112" stopIfTrue="1">
      <formula>$B871=""</formula>
    </cfRule>
  </conditionalFormatting>
  <conditionalFormatting sqref="E871">
    <cfRule type="expression" dxfId="7450" priority="6111" stopIfTrue="1">
      <formula>$B871=""</formula>
    </cfRule>
  </conditionalFormatting>
  <conditionalFormatting sqref="E871">
    <cfRule type="expression" dxfId="7449" priority="6110" stopIfTrue="1">
      <formula>$B871=""</formula>
    </cfRule>
  </conditionalFormatting>
  <conditionalFormatting sqref="E871">
    <cfRule type="expression" dxfId="7448" priority="6109" stopIfTrue="1">
      <formula>$B871=""</formula>
    </cfRule>
  </conditionalFormatting>
  <conditionalFormatting sqref="E871">
    <cfRule type="expression" dxfId="7447" priority="6108" stopIfTrue="1">
      <formula>$B871=""</formula>
    </cfRule>
  </conditionalFormatting>
  <conditionalFormatting sqref="E871">
    <cfRule type="expression" dxfId="7446" priority="6107" stopIfTrue="1">
      <formula>$B871=""</formula>
    </cfRule>
  </conditionalFormatting>
  <conditionalFormatting sqref="E871">
    <cfRule type="expression" dxfId="7445" priority="6106" stopIfTrue="1">
      <formula>$B871=""</formula>
    </cfRule>
  </conditionalFormatting>
  <conditionalFormatting sqref="E871">
    <cfRule type="expression" dxfId="7444" priority="6105" stopIfTrue="1">
      <formula>$B871=""</formula>
    </cfRule>
  </conditionalFormatting>
  <conditionalFormatting sqref="E871">
    <cfRule type="expression" dxfId="7443" priority="6104" stopIfTrue="1">
      <formula>$B871=""</formula>
    </cfRule>
  </conditionalFormatting>
  <conditionalFormatting sqref="E871">
    <cfRule type="expression" dxfId="7442" priority="6103" stopIfTrue="1">
      <formula>$B871=""</formula>
    </cfRule>
  </conditionalFormatting>
  <conditionalFormatting sqref="E871">
    <cfRule type="expression" dxfId="7441" priority="6102" stopIfTrue="1">
      <formula>$B871=""</formula>
    </cfRule>
  </conditionalFormatting>
  <conditionalFormatting sqref="F871">
    <cfRule type="expression" dxfId="7440" priority="6101" stopIfTrue="1">
      <formula>$B871=""</formula>
    </cfRule>
  </conditionalFormatting>
  <conditionalFormatting sqref="F871">
    <cfRule type="expression" dxfId="7439" priority="6100" stopIfTrue="1">
      <formula>$B871=""</formula>
    </cfRule>
  </conditionalFormatting>
  <conditionalFormatting sqref="F871">
    <cfRule type="expression" dxfId="7438" priority="6099" stopIfTrue="1">
      <formula>$B871=""</formula>
    </cfRule>
  </conditionalFormatting>
  <conditionalFormatting sqref="F871">
    <cfRule type="expression" dxfId="7437" priority="6098" stopIfTrue="1">
      <formula>$B871=""</formula>
    </cfRule>
  </conditionalFormatting>
  <conditionalFormatting sqref="F871">
    <cfRule type="expression" dxfId="7436" priority="6097" stopIfTrue="1">
      <formula>$B871=""</formula>
    </cfRule>
  </conditionalFormatting>
  <conditionalFormatting sqref="F871">
    <cfRule type="expression" dxfId="7435" priority="6096" stopIfTrue="1">
      <formula>$B871=""</formula>
    </cfRule>
  </conditionalFormatting>
  <conditionalFormatting sqref="F871">
    <cfRule type="expression" dxfId="7434" priority="6095" stopIfTrue="1">
      <formula>$B871=""</formula>
    </cfRule>
  </conditionalFormatting>
  <conditionalFormatting sqref="F871">
    <cfRule type="expression" dxfId="7433" priority="6094" stopIfTrue="1">
      <formula>$B871=""</formula>
    </cfRule>
  </conditionalFormatting>
  <conditionalFormatting sqref="F871">
    <cfRule type="expression" dxfId="7432" priority="6093" stopIfTrue="1">
      <formula>$B871=""</formula>
    </cfRule>
  </conditionalFormatting>
  <conditionalFormatting sqref="F871">
    <cfRule type="expression" dxfId="7431" priority="6092" stopIfTrue="1">
      <formula>$B871=""</formula>
    </cfRule>
  </conditionalFormatting>
  <conditionalFormatting sqref="F871">
    <cfRule type="expression" dxfId="7430" priority="6091" stopIfTrue="1">
      <formula>$B871=""</formula>
    </cfRule>
  </conditionalFormatting>
  <conditionalFormatting sqref="F871">
    <cfRule type="expression" dxfId="7429" priority="6090" stopIfTrue="1">
      <formula>$B871=""</formula>
    </cfRule>
  </conditionalFormatting>
  <conditionalFormatting sqref="F871">
    <cfRule type="expression" dxfId="7428" priority="6089" stopIfTrue="1">
      <formula>$B871=""</formula>
    </cfRule>
  </conditionalFormatting>
  <conditionalFormatting sqref="F871">
    <cfRule type="expression" dxfId="7427" priority="6088" stopIfTrue="1">
      <formula>$B871=""</formula>
    </cfRule>
  </conditionalFormatting>
  <conditionalFormatting sqref="F871">
    <cfRule type="expression" dxfId="7426" priority="6087" stopIfTrue="1">
      <formula>$B871=""</formula>
    </cfRule>
  </conditionalFormatting>
  <conditionalFormatting sqref="F871">
    <cfRule type="expression" dxfId="7425" priority="6086" stopIfTrue="1">
      <formula>$B871=""</formula>
    </cfRule>
  </conditionalFormatting>
  <conditionalFormatting sqref="F871">
    <cfRule type="expression" dxfId="7424" priority="6085" stopIfTrue="1">
      <formula>$B871=""</formula>
    </cfRule>
  </conditionalFormatting>
  <conditionalFormatting sqref="F871">
    <cfRule type="expression" dxfId="7423" priority="6084" stopIfTrue="1">
      <formula>$B871=""</formula>
    </cfRule>
  </conditionalFormatting>
  <conditionalFormatting sqref="F871">
    <cfRule type="expression" dxfId="7422" priority="6083" stopIfTrue="1">
      <formula>$B871=""</formula>
    </cfRule>
  </conditionalFormatting>
  <conditionalFormatting sqref="F871">
    <cfRule type="expression" dxfId="7421" priority="6082" stopIfTrue="1">
      <formula>$B871=""</formula>
    </cfRule>
  </conditionalFormatting>
  <conditionalFormatting sqref="F871">
    <cfRule type="expression" dxfId="7420" priority="6081" stopIfTrue="1">
      <formula>$B871=""</formula>
    </cfRule>
  </conditionalFormatting>
  <conditionalFormatting sqref="I891">
    <cfRule type="expression" dxfId="7419" priority="6080" stopIfTrue="1">
      <formula>$B891=""</formula>
    </cfRule>
  </conditionalFormatting>
  <conditionalFormatting sqref="D1065:M1065">
    <cfRule type="expression" dxfId="7418" priority="6079" stopIfTrue="1">
      <formula>$B1065=""</formula>
    </cfRule>
  </conditionalFormatting>
  <conditionalFormatting sqref="I96:I100">
    <cfRule type="expression" dxfId="7417" priority="6078" stopIfTrue="1">
      <formula>$B96=""</formula>
    </cfRule>
  </conditionalFormatting>
  <conditionalFormatting sqref="I96:I100">
    <cfRule type="expression" dxfId="7416" priority="6077" stopIfTrue="1">
      <formula>$B96=""</formula>
    </cfRule>
  </conditionalFormatting>
  <conditionalFormatting sqref="I96:I100">
    <cfRule type="expression" dxfId="7415" priority="6076" stopIfTrue="1">
      <formula>$B96=""</formula>
    </cfRule>
  </conditionalFormatting>
  <conditionalFormatting sqref="I96:I100">
    <cfRule type="expression" dxfId="7414" priority="6075" stopIfTrue="1">
      <formula>$B96=""</formula>
    </cfRule>
  </conditionalFormatting>
  <conditionalFormatting sqref="I96:I100">
    <cfRule type="expression" dxfId="7413" priority="6074" stopIfTrue="1">
      <formula>$B96=""</formula>
    </cfRule>
  </conditionalFormatting>
  <conditionalFormatting sqref="I96:I100">
    <cfRule type="expression" dxfId="7412" priority="6073" stopIfTrue="1">
      <formula>$B96=""</formula>
    </cfRule>
  </conditionalFormatting>
  <conditionalFormatting sqref="I96:I100">
    <cfRule type="expression" dxfId="7411" priority="6072" stopIfTrue="1">
      <formula>$B96=""</formula>
    </cfRule>
  </conditionalFormatting>
  <conditionalFormatting sqref="I96:I100">
    <cfRule type="expression" dxfId="7410" priority="6071" stopIfTrue="1">
      <formula>$B96=""</formula>
    </cfRule>
  </conditionalFormatting>
  <conditionalFormatting sqref="I96:I100">
    <cfRule type="expression" dxfId="7409" priority="6070" stopIfTrue="1">
      <formula>$B96=""</formula>
    </cfRule>
  </conditionalFormatting>
  <conditionalFormatting sqref="I96:I100">
    <cfRule type="expression" dxfId="7408" priority="6069" stopIfTrue="1">
      <formula>$B96=""</formula>
    </cfRule>
  </conditionalFormatting>
  <conditionalFormatting sqref="I96:I100">
    <cfRule type="expression" dxfId="7407" priority="6068" stopIfTrue="1">
      <formula>$B96=""</formula>
    </cfRule>
  </conditionalFormatting>
  <conditionalFormatting sqref="I96:I100">
    <cfRule type="expression" dxfId="7406" priority="6067" stopIfTrue="1">
      <formula>$B96=""</formula>
    </cfRule>
  </conditionalFormatting>
  <conditionalFormatting sqref="I96:I100">
    <cfRule type="expression" dxfId="7405" priority="6066" stopIfTrue="1">
      <formula>$B96=""</formula>
    </cfRule>
  </conditionalFormatting>
  <conditionalFormatting sqref="I96:I100">
    <cfRule type="expression" dxfId="7404" priority="6065" stopIfTrue="1">
      <formula>$B96=""</formula>
    </cfRule>
  </conditionalFormatting>
  <conditionalFormatting sqref="I96:I100">
    <cfRule type="expression" dxfId="7403" priority="6064" stopIfTrue="1">
      <formula>$B96=""</formula>
    </cfRule>
  </conditionalFormatting>
  <conditionalFormatting sqref="I96:I100">
    <cfRule type="expression" dxfId="7402" priority="6063" stopIfTrue="1">
      <formula>$B96=""</formula>
    </cfRule>
  </conditionalFormatting>
  <conditionalFormatting sqref="I96:I100">
    <cfRule type="expression" dxfId="7401" priority="6062" stopIfTrue="1">
      <formula>$B96=""</formula>
    </cfRule>
  </conditionalFormatting>
  <conditionalFormatting sqref="I96:I100">
    <cfRule type="expression" dxfId="7400" priority="6061" stopIfTrue="1">
      <formula>$B96=""</formula>
    </cfRule>
  </conditionalFormatting>
  <conditionalFormatting sqref="I96:I100">
    <cfRule type="expression" dxfId="7399" priority="6060" stopIfTrue="1">
      <formula>$B96=""</formula>
    </cfRule>
  </conditionalFormatting>
  <conditionalFormatting sqref="I96:I100">
    <cfRule type="expression" dxfId="7398" priority="6059" stopIfTrue="1">
      <formula>$B96=""</formula>
    </cfRule>
  </conditionalFormatting>
  <conditionalFormatting sqref="I96:I100">
    <cfRule type="expression" dxfId="7397" priority="6058" stopIfTrue="1">
      <formula>$B96=""</formula>
    </cfRule>
  </conditionalFormatting>
  <conditionalFormatting sqref="I96:I100">
    <cfRule type="expression" dxfId="7396" priority="6057" stopIfTrue="1">
      <formula>$B96=""</formula>
    </cfRule>
  </conditionalFormatting>
  <conditionalFormatting sqref="I96:I100">
    <cfRule type="expression" dxfId="7395" priority="6056" stopIfTrue="1">
      <formula>$B96=""</formula>
    </cfRule>
  </conditionalFormatting>
  <conditionalFormatting sqref="I96:I100">
    <cfRule type="expression" dxfId="7394" priority="6055" stopIfTrue="1">
      <formula>$B96=""</formula>
    </cfRule>
  </conditionalFormatting>
  <conditionalFormatting sqref="I96:I100">
    <cfRule type="expression" dxfId="7393" priority="6054" stopIfTrue="1">
      <formula>$B96=""</formula>
    </cfRule>
  </conditionalFormatting>
  <conditionalFormatting sqref="I96:I100">
    <cfRule type="expression" dxfId="7392" priority="6053" stopIfTrue="1">
      <formula>$B96=""</formula>
    </cfRule>
  </conditionalFormatting>
  <conditionalFormatting sqref="I96:I100">
    <cfRule type="expression" dxfId="7391" priority="6052" stopIfTrue="1">
      <formula>$B96=""</formula>
    </cfRule>
  </conditionalFormatting>
  <conditionalFormatting sqref="I96:I100">
    <cfRule type="expression" dxfId="7390" priority="6051" stopIfTrue="1">
      <formula>$B96=""</formula>
    </cfRule>
  </conditionalFormatting>
  <conditionalFormatting sqref="I96:I100">
    <cfRule type="expression" dxfId="7389" priority="6050" stopIfTrue="1">
      <formula>$B96=""</formula>
    </cfRule>
  </conditionalFormatting>
  <conditionalFormatting sqref="I96:I100">
    <cfRule type="expression" dxfId="7388" priority="6049" stopIfTrue="1">
      <formula>$B96=""</formula>
    </cfRule>
  </conditionalFormatting>
  <conditionalFormatting sqref="I101:I130">
    <cfRule type="expression" dxfId="7387" priority="6048" stopIfTrue="1">
      <formula>$B101=""</formula>
    </cfRule>
  </conditionalFormatting>
  <conditionalFormatting sqref="I101:I130">
    <cfRule type="expression" dxfId="7386" priority="6047" stopIfTrue="1">
      <formula>$B101=""</formula>
    </cfRule>
  </conditionalFormatting>
  <conditionalFormatting sqref="I101:I130">
    <cfRule type="expression" dxfId="7385" priority="6046" stopIfTrue="1">
      <formula>$B101=""</formula>
    </cfRule>
  </conditionalFormatting>
  <conditionalFormatting sqref="I101:I130">
    <cfRule type="expression" dxfId="7384" priority="6045" stopIfTrue="1">
      <formula>$B101=""</formula>
    </cfRule>
  </conditionalFormatting>
  <conditionalFormatting sqref="I101:I130">
    <cfRule type="expression" dxfId="7383" priority="6044" stopIfTrue="1">
      <formula>$B101=""</formula>
    </cfRule>
  </conditionalFormatting>
  <conditionalFormatting sqref="I101:I130">
    <cfRule type="expression" dxfId="7382" priority="6043" stopIfTrue="1">
      <formula>$B101=""</formula>
    </cfRule>
  </conditionalFormatting>
  <conditionalFormatting sqref="I101:I130">
    <cfRule type="expression" dxfId="7381" priority="6042" stopIfTrue="1">
      <formula>$B101=""</formula>
    </cfRule>
  </conditionalFormatting>
  <conditionalFormatting sqref="I101:I130">
    <cfRule type="expression" dxfId="7380" priority="6041" stopIfTrue="1">
      <formula>$B101=""</formula>
    </cfRule>
  </conditionalFormatting>
  <conditionalFormatting sqref="I101:I130">
    <cfRule type="expression" dxfId="7379" priority="6040" stopIfTrue="1">
      <formula>$B101=""</formula>
    </cfRule>
  </conditionalFormatting>
  <conditionalFormatting sqref="I101:I130">
    <cfRule type="expression" dxfId="7378" priority="6039" stopIfTrue="1">
      <formula>$B101=""</formula>
    </cfRule>
  </conditionalFormatting>
  <conditionalFormatting sqref="I101:I130">
    <cfRule type="expression" dxfId="7377" priority="6038" stopIfTrue="1">
      <formula>$B101=""</formula>
    </cfRule>
  </conditionalFormatting>
  <conditionalFormatting sqref="I101:I130">
    <cfRule type="expression" dxfId="7376" priority="6037" stopIfTrue="1">
      <formula>$B101=""</formula>
    </cfRule>
  </conditionalFormatting>
  <conditionalFormatting sqref="I101:I130">
    <cfRule type="expression" dxfId="7375" priority="6036" stopIfTrue="1">
      <formula>$B101=""</formula>
    </cfRule>
  </conditionalFormatting>
  <conditionalFormatting sqref="I101:I130">
    <cfRule type="expression" dxfId="7374" priority="6035" stopIfTrue="1">
      <formula>$B101=""</formula>
    </cfRule>
  </conditionalFormatting>
  <conditionalFormatting sqref="I101:I130">
    <cfRule type="expression" dxfId="7373" priority="6034" stopIfTrue="1">
      <formula>$B101=""</formula>
    </cfRule>
  </conditionalFormatting>
  <conditionalFormatting sqref="I101:I130">
    <cfRule type="expression" dxfId="7372" priority="6033" stopIfTrue="1">
      <formula>$B101=""</formula>
    </cfRule>
  </conditionalFormatting>
  <conditionalFormatting sqref="I101:I130">
    <cfRule type="expression" dxfId="7371" priority="6032" stopIfTrue="1">
      <formula>$B101=""</formula>
    </cfRule>
  </conditionalFormatting>
  <conditionalFormatting sqref="I101:I130">
    <cfRule type="expression" dxfId="7370" priority="6031" stopIfTrue="1">
      <formula>$B101=""</formula>
    </cfRule>
  </conditionalFormatting>
  <conditionalFormatting sqref="I101:I130">
    <cfRule type="expression" dxfId="7369" priority="6030" stopIfTrue="1">
      <formula>$B101=""</formula>
    </cfRule>
  </conditionalFormatting>
  <conditionalFormatting sqref="I101:I130">
    <cfRule type="expression" dxfId="7368" priority="6029" stopIfTrue="1">
      <formula>$B101=""</formula>
    </cfRule>
  </conditionalFormatting>
  <conditionalFormatting sqref="I101:I130">
    <cfRule type="expression" dxfId="7367" priority="6028" stopIfTrue="1">
      <formula>$B101=""</formula>
    </cfRule>
  </conditionalFormatting>
  <conditionalFormatting sqref="I101:I130">
    <cfRule type="expression" dxfId="7366" priority="6027" stopIfTrue="1">
      <formula>$B101=""</formula>
    </cfRule>
  </conditionalFormatting>
  <conditionalFormatting sqref="I101:I130">
    <cfRule type="expression" dxfId="7365" priority="6026" stopIfTrue="1">
      <formula>$B101=""</formula>
    </cfRule>
  </conditionalFormatting>
  <conditionalFormatting sqref="I101:I130">
    <cfRule type="expression" dxfId="7364" priority="6025" stopIfTrue="1">
      <formula>$B101=""</formula>
    </cfRule>
  </conditionalFormatting>
  <conditionalFormatting sqref="I101:I130">
    <cfRule type="expression" dxfId="7363" priority="6024" stopIfTrue="1">
      <formula>$B101=""</formula>
    </cfRule>
  </conditionalFormatting>
  <conditionalFormatting sqref="I101:I130">
    <cfRule type="expression" dxfId="7362" priority="6023" stopIfTrue="1">
      <formula>$B101=""</formula>
    </cfRule>
  </conditionalFormatting>
  <conditionalFormatting sqref="I101:I130">
    <cfRule type="expression" dxfId="7361" priority="6022" stopIfTrue="1">
      <formula>$B101=""</formula>
    </cfRule>
  </conditionalFormatting>
  <conditionalFormatting sqref="I101:I130">
    <cfRule type="expression" dxfId="7360" priority="6021" stopIfTrue="1">
      <formula>$B101=""</formula>
    </cfRule>
  </conditionalFormatting>
  <conditionalFormatting sqref="I101:I130">
    <cfRule type="expression" dxfId="7359" priority="6020" stopIfTrue="1">
      <formula>$B101=""</formula>
    </cfRule>
  </conditionalFormatting>
  <conditionalFormatting sqref="I101:I130">
    <cfRule type="expression" dxfId="7358" priority="6019" stopIfTrue="1">
      <formula>$B101=""</formula>
    </cfRule>
  </conditionalFormatting>
  <conditionalFormatting sqref="I101:I130">
    <cfRule type="expression" dxfId="7357" priority="6018" stopIfTrue="1">
      <formula>$B101=""</formula>
    </cfRule>
  </conditionalFormatting>
  <conditionalFormatting sqref="I101:I130">
    <cfRule type="expression" dxfId="7356" priority="6017" stopIfTrue="1">
      <formula>$B101=""</formula>
    </cfRule>
  </conditionalFormatting>
  <conditionalFormatting sqref="I118:I130">
    <cfRule type="expression" dxfId="7355" priority="6016" stopIfTrue="1">
      <formula>$B118=""</formula>
    </cfRule>
  </conditionalFormatting>
  <conditionalFormatting sqref="I118:I130">
    <cfRule type="expression" dxfId="7354" priority="6015" stopIfTrue="1">
      <formula>$B118=""</formula>
    </cfRule>
  </conditionalFormatting>
  <conditionalFormatting sqref="I118:I130">
    <cfRule type="expression" dxfId="7353" priority="6014" stopIfTrue="1">
      <formula>$B118=""</formula>
    </cfRule>
  </conditionalFormatting>
  <conditionalFormatting sqref="I126:I130">
    <cfRule type="expression" dxfId="7352" priority="6013" stopIfTrue="1">
      <formula>$B126=""</formula>
    </cfRule>
  </conditionalFormatting>
  <conditionalFormatting sqref="I126:I130">
    <cfRule type="expression" dxfId="7351" priority="6012" stopIfTrue="1">
      <formula>$B126=""</formula>
    </cfRule>
  </conditionalFormatting>
  <conditionalFormatting sqref="I126:I130">
    <cfRule type="expression" dxfId="7350" priority="6011" stopIfTrue="1">
      <formula>$B126=""</formula>
    </cfRule>
  </conditionalFormatting>
  <conditionalFormatting sqref="I126:I130">
    <cfRule type="expression" dxfId="7349" priority="6010" stopIfTrue="1">
      <formula>$B126=""</formula>
    </cfRule>
  </conditionalFormatting>
  <conditionalFormatting sqref="I126:I130">
    <cfRule type="expression" dxfId="7348" priority="6009" stopIfTrue="1">
      <formula>$B126=""</formula>
    </cfRule>
  </conditionalFormatting>
  <conditionalFormatting sqref="I126:I130">
    <cfRule type="expression" dxfId="7347" priority="6008" stopIfTrue="1">
      <formula>$B126=""</formula>
    </cfRule>
  </conditionalFormatting>
  <conditionalFormatting sqref="I126:I130">
    <cfRule type="expression" dxfId="7346" priority="6007" stopIfTrue="1">
      <formula>$B126=""</formula>
    </cfRule>
  </conditionalFormatting>
  <conditionalFormatting sqref="I126:I130">
    <cfRule type="expression" dxfId="7345" priority="6006" stopIfTrue="1">
      <formula>$B126=""</formula>
    </cfRule>
  </conditionalFormatting>
  <conditionalFormatting sqref="I126:I130">
    <cfRule type="expression" dxfId="7344" priority="6005" stopIfTrue="1">
      <formula>$B126=""</formula>
    </cfRule>
  </conditionalFormatting>
  <conditionalFormatting sqref="I126:I130">
    <cfRule type="expression" dxfId="7343" priority="6004" stopIfTrue="1">
      <formula>$B126=""</formula>
    </cfRule>
  </conditionalFormatting>
  <conditionalFormatting sqref="I126:I130">
    <cfRule type="expression" dxfId="7342" priority="6003" stopIfTrue="1">
      <formula>$B126=""</formula>
    </cfRule>
  </conditionalFormatting>
  <conditionalFormatting sqref="I126:I130">
    <cfRule type="expression" dxfId="7341" priority="6002" stopIfTrue="1">
      <formula>$B126=""</formula>
    </cfRule>
  </conditionalFormatting>
  <conditionalFormatting sqref="I126:I130">
    <cfRule type="expression" dxfId="7340" priority="6001" stopIfTrue="1">
      <formula>$B126=""</formula>
    </cfRule>
  </conditionalFormatting>
  <conditionalFormatting sqref="I126:I130">
    <cfRule type="expression" dxfId="7339" priority="6000" stopIfTrue="1">
      <formula>$B126=""</formula>
    </cfRule>
  </conditionalFormatting>
  <conditionalFormatting sqref="I126:I130">
    <cfRule type="expression" dxfId="7338" priority="5999" stopIfTrue="1">
      <formula>$B126=""</formula>
    </cfRule>
  </conditionalFormatting>
  <conditionalFormatting sqref="I126:I130">
    <cfRule type="expression" dxfId="7337" priority="5998" stopIfTrue="1">
      <formula>$B126=""</formula>
    </cfRule>
  </conditionalFormatting>
  <conditionalFormatting sqref="I126:I130">
    <cfRule type="expression" dxfId="7336" priority="5997" stopIfTrue="1">
      <formula>$B126=""</formula>
    </cfRule>
  </conditionalFormatting>
  <conditionalFormatting sqref="I126:I130">
    <cfRule type="expression" dxfId="7335" priority="5996" stopIfTrue="1">
      <formula>$B126=""</formula>
    </cfRule>
  </conditionalFormatting>
  <conditionalFormatting sqref="I126:I130">
    <cfRule type="expression" dxfId="7334" priority="5995" stopIfTrue="1">
      <formula>$B126=""</formula>
    </cfRule>
  </conditionalFormatting>
  <conditionalFormatting sqref="I126:I130">
    <cfRule type="expression" dxfId="7333" priority="5994" stopIfTrue="1">
      <formula>$B126=""</formula>
    </cfRule>
  </conditionalFormatting>
  <conditionalFormatting sqref="I126:I130">
    <cfRule type="expression" dxfId="7332" priority="5993" stopIfTrue="1">
      <formula>$B126=""</formula>
    </cfRule>
  </conditionalFormatting>
  <conditionalFormatting sqref="I126:I130">
    <cfRule type="expression" dxfId="7331" priority="5992" stopIfTrue="1">
      <formula>$B126=""</formula>
    </cfRule>
  </conditionalFormatting>
  <conditionalFormatting sqref="I150:I174">
    <cfRule type="expression" dxfId="7330" priority="5991" stopIfTrue="1">
      <formula>$B150=""</formula>
    </cfRule>
  </conditionalFormatting>
  <conditionalFormatting sqref="I150:I174">
    <cfRule type="expression" dxfId="7329" priority="5990" stopIfTrue="1">
      <formula>$B150=""</formula>
    </cfRule>
  </conditionalFormatting>
  <conditionalFormatting sqref="I150:I174">
    <cfRule type="expression" dxfId="7328" priority="5989" stopIfTrue="1">
      <formula>$B150=""</formula>
    </cfRule>
  </conditionalFormatting>
  <conditionalFormatting sqref="I150:I174">
    <cfRule type="expression" dxfId="7327" priority="5988" stopIfTrue="1">
      <formula>$B150=""</formula>
    </cfRule>
  </conditionalFormatting>
  <conditionalFormatting sqref="I150:I174">
    <cfRule type="expression" dxfId="7326" priority="5987" stopIfTrue="1">
      <formula>$B150=""</formula>
    </cfRule>
  </conditionalFormatting>
  <conditionalFormatting sqref="I150:I174">
    <cfRule type="expression" dxfId="7325" priority="5986" stopIfTrue="1">
      <formula>$B150=""</formula>
    </cfRule>
  </conditionalFormatting>
  <conditionalFormatting sqref="I150:I174">
    <cfRule type="expression" dxfId="7324" priority="5985" stopIfTrue="1">
      <formula>$B150=""</formula>
    </cfRule>
  </conditionalFormatting>
  <conditionalFormatting sqref="I150:I174">
    <cfRule type="expression" dxfId="7323" priority="5984" stopIfTrue="1">
      <formula>$B150=""</formula>
    </cfRule>
  </conditionalFormatting>
  <conditionalFormatting sqref="I150:I174">
    <cfRule type="expression" dxfId="7322" priority="5983" stopIfTrue="1">
      <formula>$B150=""</formula>
    </cfRule>
  </conditionalFormatting>
  <conditionalFormatting sqref="I150:I174">
    <cfRule type="expression" dxfId="7321" priority="5982" stopIfTrue="1">
      <formula>$B150=""</formula>
    </cfRule>
  </conditionalFormatting>
  <conditionalFormatting sqref="I150:I174">
    <cfRule type="expression" dxfId="7320" priority="5981" stopIfTrue="1">
      <formula>$B150=""</formula>
    </cfRule>
  </conditionalFormatting>
  <conditionalFormatting sqref="I175:I176">
    <cfRule type="expression" dxfId="7319" priority="5980" stopIfTrue="1">
      <formula>$B175=""</formula>
    </cfRule>
  </conditionalFormatting>
  <conditionalFormatting sqref="I175:I176">
    <cfRule type="expression" dxfId="7318" priority="5979" stopIfTrue="1">
      <formula>$B175=""</formula>
    </cfRule>
  </conditionalFormatting>
  <conditionalFormatting sqref="I175:I176">
    <cfRule type="expression" dxfId="7317" priority="5978" stopIfTrue="1">
      <formula>$B175=""</formula>
    </cfRule>
  </conditionalFormatting>
  <conditionalFormatting sqref="I175:I176">
    <cfRule type="expression" dxfId="7316" priority="5977" stopIfTrue="1">
      <formula>$B175=""</formula>
    </cfRule>
  </conditionalFormatting>
  <conditionalFormatting sqref="I175:I176">
    <cfRule type="expression" dxfId="7315" priority="5976" stopIfTrue="1">
      <formula>$B175=""</formula>
    </cfRule>
  </conditionalFormatting>
  <conditionalFormatting sqref="I175:I176">
    <cfRule type="expression" dxfId="7314" priority="5975" stopIfTrue="1">
      <formula>$B175=""</formula>
    </cfRule>
  </conditionalFormatting>
  <conditionalFormatting sqref="I175:I176">
    <cfRule type="expression" dxfId="7313" priority="5974" stopIfTrue="1">
      <formula>$B175=""</formula>
    </cfRule>
  </conditionalFormatting>
  <conditionalFormatting sqref="I175:I176">
    <cfRule type="expression" dxfId="7312" priority="5973" stopIfTrue="1">
      <formula>$B175=""</formula>
    </cfRule>
  </conditionalFormatting>
  <conditionalFormatting sqref="I175:I176">
    <cfRule type="expression" dxfId="7311" priority="5972" stopIfTrue="1">
      <formula>$B175=""</formula>
    </cfRule>
  </conditionalFormatting>
  <conditionalFormatting sqref="I175:I176">
    <cfRule type="expression" dxfId="7310" priority="5971" stopIfTrue="1">
      <formula>$B175=""</formula>
    </cfRule>
  </conditionalFormatting>
  <conditionalFormatting sqref="I175:I176">
    <cfRule type="expression" dxfId="7309" priority="5970" stopIfTrue="1">
      <formula>$B175=""</formula>
    </cfRule>
  </conditionalFormatting>
  <conditionalFormatting sqref="I175:I176">
    <cfRule type="expression" dxfId="7308" priority="5969" stopIfTrue="1">
      <formula>$B175=""</formula>
    </cfRule>
  </conditionalFormatting>
  <conditionalFormatting sqref="I175:I176">
    <cfRule type="expression" dxfId="7307" priority="5968" stopIfTrue="1">
      <formula>$B175=""</formula>
    </cfRule>
  </conditionalFormatting>
  <conditionalFormatting sqref="I175:I176">
    <cfRule type="expression" dxfId="7306" priority="5967" stopIfTrue="1">
      <formula>$B175=""</formula>
    </cfRule>
  </conditionalFormatting>
  <conditionalFormatting sqref="I175:I176">
    <cfRule type="expression" dxfId="7305" priority="5966" stopIfTrue="1">
      <formula>$B175=""</formula>
    </cfRule>
  </conditionalFormatting>
  <conditionalFormatting sqref="I175:I176">
    <cfRule type="expression" dxfId="7304" priority="5965" stopIfTrue="1">
      <formula>$B175=""</formula>
    </cfRule>
  </conditionalFormatting>
  <conditionalFormatting sqref="I175:I176">
    <cfRule type="expression" dxfId="7303" priority="5964" stopIfTrue="1">
      <formula>$B175=""</formula>
    </cfRule>
  </conditionalFormatting>
  <conditionalFormatting sqref="I175:I176">
    <cfRule type="expression" dxfId="7302" priority="5963" stopIfTrue="1">
      <formula>$B175=""</formula>
    </cfRule>
  </conditionalFormatting>
  <conditionalFormatting sqref="I175:I176">
    <cfRule type="expression" dxfId="7301" priority="5962" stopIfTrue="1">
      <formula>$B175=""</formula>
    </cfRule>
  </conditionalFormatting>
  <conditionalFormatting sqref="I175:I176">
    <cfRule type="expression" dxfId="7300" priority="5961" stopIfTrue="1">
      <formula>$B175=""</formula>
    </cfRule>
  </conditionalFormatting>
  <conditionalFormatting sqref="I175:I176">
    <cfRule type="expression" dxfId="7299" priority="5960" stopIfTrue="1">
      <formula>$B175=""</formula>
    </cfRule>
  </conditionalFormatting>
  <conditionalFormatting sqref="I175:I176">
    <cfRule type="expression" dxfId="7298" priority="5959" stopIfTrue="1">
      <formula>$B175=""</formula>
    </cfRule>
  </conditionalFormatting>
  <conditionalFormatting sqref="I175:I176">
    <cfRule type="expression" dxfId="7297" priority="5958" stopIfTrue="1">
      <formula>$B175=""</formula>
    </cfRule>
  </conditionalFormatting>
  <conditionalFormatting sqref="I175:I176">
    <cfRule type="expression" dxfId="7296" priority="5957" stopIfTrue="1">
      <formula>$B175=""</formula>
    </cfRule>
  </conditionalFormatting>
  <conditionalFormatting sqref="I175:I176">
    <cfRule type="expression" dxfId="7295" priority="5956" stopIfTrue="1">
      <formula>$B175=""</formula>
    </cfRule>
  </conditionalFormatting>
  <conditionalFormatting sqref="I175:I176">
    <cfRule type="expression" dxfId="7294" priority="5955" stopIfTrue="1">
      <formula>$B175=""</formula>
    </cfRule>
  </conditionalFormatting>
  <conditionalFormatting sqref="I175:I176">
    <cfRule type="expression" dxfId="7293" priority="5954" stopIfTrue="1">
      <formula>$B175=""</formula>
    </cfRule>
  </conditionalFormatting>
  <conditionalFormatting sqref="I175:I176">
    <cfRule type="expression" dxfId="7292" priority="5953" stopIfTrue="1">
      <formula>$B175=""</formula>
    </cfRule>
  </conditionalFormatting>
  <conditionalFormatting sqref="I175:I176">
    <cfRule type="expression" dxfId="7291" priority="5952" stopIfTrue="1">
      <formula>$B175=""</formula>
    </cfRule>
  </conditionalFormatting>
  <conditionalFormatting sqref="I175:I176">
    <cfRule type="expression" dxfId="7290" priority="5951" stopIfTrue="1">
      <formula>$B175=""</formula>
    </cfRule>
  </conditionalFormatting>
  <conditionalFormatting sqref="I175:I176">
    <cfRule type="expression" dxfId="7289" priority="5950" stopIfTrue="1">
      <formula>$B175=""</formula>
    </cfRule>
  </conditionalFormatting>
  <conditionalFormatting sqref="I175:I176">
    <cfRule type="expression" dxfId="7288" priority="5949" stopIfTrue="1">
      <formula>$B175=""</formula>
    </cfRule>
  </conditionalFormatting>
  <conditionalFormatting sqref="I175:I176">
    <cfRule type="expression" dxfId="7287" priority="5948" stopIfTrue="1">
      <formula>$B175=""</formula>
    </cfRule>
  </conditionalFormatting>
  <conditionalFormatting sqref="I175:I176">
    <cfRule type="expression" dxfId="7286" priority="5947" stopIfTrue="1">
      <formula>$B175=""</formula>
    </cfRule>
  </conditionalFormatting>
  <conditionalFormatting sqref="I175:I176">
    <cfRule type="expression" dxfId="7285" priority="5946" stopIfTrue="1">
      <formula>$B175=""</formula>
    </cfRule>
  </conditionalFormatting>
  <conditionalFormatting sqref="I175:I176">
    <cfRule type="expression" dxfId="7284" priority="5945" stopIfTrue="1">
      <formula>$B175=""</formula>
    </cfRule>
  </conditionalFormatting>
  <conditionalFormatting sqref="I175:I176">
    <cfRule type="expression" dxfId="7283" priority="5944" stopIfTrue="1">
      <formula>$B175=""</formula>
    </cfRule>
  </conditionalFormatting>
  <conditionalFormatting sqref="I175:I176">
    <cfRule type="expression" dxfId="7282" priority="5943" stopIfTrue="1">
      <formula>$B175=""</formula>
    </cfRule>
  </conditionalFormatting>
  <conditionalFormatting sqref="I175:I176">
    <cfRule type="expression" dxfId="7281" priority="5942" stopIfTrue="1">
      <formula>$B175=""</formula>
    </cfRule>
  </conditionalFormatting>
  <conditionalFormatting sqref="I175:I176">
    <cfRule type="expression" dxfId="7280" priority="5941" stopIfTrue="1">
      <formula>$B175=""</formula>
    </cfRule>
  </conditionalFormatting>
  <conditionalFormatting sqref="I175:I176">
    <cfRule type="expression" dxfId="7279" priority="5940" stopIfTrue="1">
      <formula>$B175=""</formula>
    </cfRule>
  </conditionalFormatting>
  <conditionalFormatting sqref="I175:I176">
    <cfRule type="expression" dxfId="7278" priority="5939" stopIfTrue="1">
      <formula>$B175=""</formula>
    </cfRule>
  </conditionalFormatting>
  <conditionalFormatting sqref="I175:I176">
    <cfRule type="expression" dxfId="7277" priority="5938" stopIfTrue="1">
      <formula>$B175=""</formula>
    </cfRule>
  </conditionalFormatting>
  <conditionalFormatting sqref="I175:I176">
    <cfRule type="expression" dxfId="7276" priority="5937" stopIfTrue="1">
      <formula>$B175=""</formula>
    </cfRule>
  </conditionalFormatting>
  <conditionalFormatting sqref="I175:I176">
    <cfRule type="expression" dxfId="7275" priority="5936" stopIfTrue="1">
      <formula>$B175=""</formula>
    </cfRule>
  </conditionalFormatting>
  <conditionalFormatting sqref="I175:I176">
    <cfRule type="expression" dxfId="7274" priority="5935" stopIfTrue="1">
      <formula>$B175=""</formula>
    </cfRule>
  </conditionalFormatting>
  <conditionalFormatting sqref="I175:I176">
    <cfRule type="expression" dxfId="7273" priority="5934" stopIfTrue="1">
      <formula>$B175=""</formula>
    </cfRule>
  </conditionalFormatting>
  <conditionalFormatting sqref="I175:I176">
    <cfRule type="expression" dxfId="7272" priority="5933" stopIfTrue="1">
      <formula>$B175=""</formula>
    </cfRule>
  </conditionalFormatting>
  <conditionalFormatting sqref="I175:I176">
    <cfRule type="expression" dxfId="7271" priority="5932" stopIfTrue="1">
      <formula>$B175=""</formula>
    </cfRule>
  </conditionalFormatting>
  <conditionalFormatting sqref="I175:I176">
    <cfRule type="expression" dxfId="7270" priority="5931" stopIfTrue="1">
      <formula>$B175=""</formula>
    </cfRule>
  </conditionalFormatting>
  <conditionalFormatting sqref="I175:I176">
    <cfRule type="expression" dxfId="7269" priority="5930" stopIfTrue="1">
      <formula>$B175=""</formula>
    </cfRule>
  </conditionalFormatting>
  <conditionalFormatting sqref="I175:I176">
    <cfRule type="expression" dxfId="7268" priority="5929" stopIfTrue="1">
      <formula>$B175=""</formula>
    </cfRule>
  </conditionalFormatting>
  <conditionalFormatting sqref="I175:I176">
    <cfRule type="expression" dxfId="7267" priority="5928" stopIfTrue="1">
      <formula>$B175=""</formula>
    </cfRule>
  </conditionalFormatting>
  <conditionalFormatting sqref="I175:I176">
    <cfRule type="expression" dxfId="7266" priority="5927" stopIfTrue="1">
      <formula>$B175=""</formula>
    </cfRule>
  </conditionalFormatting>
  <conditionalFormatting sqref="I175:I176">
    <cfRule type="expression" dxfId="7265" priority="5926" stopIfTrue="1">
      <formula>$B175=""</formula>
    </cfRule>
  </conditionalFormatting>
  <conditionalFormatting sqref="I175:I176">
    <cfRule type="expression" dxfId="7264" priority="5925" stopIfTrue="1">
      <formula>$B175=""</formula>
    </cfRule>
  </conditionalFormatting>
  <conditionalFormatting sqref="I175:I176">
    <cfRule type="expression" dxfId="7263" priority="5924" stopIfTrue="1">
      <formula>$B175=""</formula>
    </cfRule>
  </conditionalFormatting>
  <conditionalFormatting sqref="I175:I176">
    <cfRule type="expression" dxfId="7262" priority="5923" stopIfTrue="1">
      <formula>$B175=""</formula>
    </cfRule>
  </conditionalFormatting>
  <conditionalFormatting sqref="I175:I176">
    <cfRule type="expression" dxfId="7261" priority="5922" stopIfTrue="1">
      <formula>$B175=""</formula>
    </cfRule>
  </conditionalFormatting>
  <conditionalFormatting sqref="I175:I176">
    <cfRule type="expression" dxfId="7260" priority="5921" stopIfTrue="1">
      <formula>$B175=""</formula>
    </cfRule>
  </conditionalFormatting>
  <conditionalFormatting sqref="I175:I176">
    <cfRule type="expression" dxfId="7259" priority="5920" stopIfTrue="1">
      <formula>$B175=""</formula>
    </cfRule>
  </conditionalFormatting>
  <conditionalFormatting sqref="I175:I176">
    <cfRule type="expression" dxfId="7258" priority="5919" stopIfTrue="1">
      <formula>$B175=""</formula>
    </cfRule>
  </conditionalFormatting>
  <conditionalFormatting sqref="I175:I176">
    <cfRule type="expression" dxfId="7257" priority="5918" stopIfTrue="1">
      <formula>$B175=""</formula>
    </cfRule>
  </conditionalFormatting>
  <conditionalFormatting sqref="I175:I176">
    <cfRule type="expression" dxfId="7256" priority="5917" stopIfTrue="1">
      <formula>$B175=""</formula>
    </cfRule>
  </conditionalFormatting>
  <conditionalFormatting sqref="I175:I176">
    <cfRule type="expression" dxfId="7255" priority="5916" stopIfTrue="1">
      <formula>$B175=""</formula>
    </cfRule>
  </conditionalFormatting>
  <conditionalFormatting sqref="I175:I176">
    <cfRule type="expression" dxfId="7254" priority="5915" stopIfTrue="1">
      <formula>$B175=""</formula>
    </cfRule>
  </conditionalFormatting>
  <conditionalFormatting sqref="I175:I176">
    <cfRule type="expression" dxfId="7253" priority="5914" stopIfTrue="1">
      <formula>$B175=""</formula>
    </cfRule>
  </conditionalFormatting>
  <conditionalFormatting sqref="I175:I176">
    <cfRule type="expression" dxfId="7252" priority="5913" stopIfTrue="1">
      <formula>$B175=""</formula>
    </cfRule>
  </conditionalFormatting>
  <conditionalFormatting sqref="I175:I176">
    <cfRule type="expression" dxfId="7251" priority="5912" stopIfTrue="1">
      <formula>$B175=""</formula>
    </cfRule>
  </conditionalFormatting>
  <conditionalFormatting sqref="I175:I176">
    <cfRule type="expression" dxfId="7250" priority="5911" stopIfTrue="1">
      <formula>$B175=""</formula>
    </cfRule>
  </conditionalFormatting>
  <conditionalFormatting sqref="I175:I176">
    <cfRule type="expression" dxfId="7249" priority="5910" stopIfTrue="1">
      <formula>$B175=""</formula>
    </cfRule>
  </conditionalFormatting>
  <conditionalFormatting sqref="I175:I176">
    <cfRule type="expression" dxfId="7248" priority="5909" stopIfTrue="1">
      <formula>$B175=""</formula>
    </cfRule>
  </conditionalFormatting>
  <conditionalFormatting sqref="I175:I176">
    <cfRule type="expression" dxfId="7247" priority="5908" stopIfTrue="1">
      <formula>$B175=""</formula>
    </cfRule>
  </conditionalFormatting>
  <conditionalFormatting sqref="I175:I176">
    <cfRule type="expression" dxfId="7246" priority="5907" stopIfTrue="1">
      <formula>$B175=""</formula>
    </cfRule>
  </conditionalFormatting>
  <conditionalFormatting sqref="I175:I176">
    <cfRule type="expression" dxfId="7245" priority="5906" stopIfTrue="1">
      <formula>$B175=""</formula>
    </cfRule>
  </conditionalFormatting>
  <conditionalFormatting sqref="I175:I176">
    <cfRule type="expression" dxfId="7244" priority="5905" stopIfTrue="1">
      <formula>$B175=""</formula>
    </cfRule>
  </conditionalFormatting>
  <conditionalFormatting sqref="I175:I176">
    <cfRule type="expression" dxfId="7243" priority="5904" stopIfTrue="1">
      <formula>$B175=""</formula>
    </cfRule>
  </conditionalFormatting>
  <conditionalFormatting sqref="I175:I176">
    <cfRule type="expression" dxfId="7242" priority="5903" stopIfTrue="1">
      <formula>$B175=""</formula>
    </cfRule>
  </conditionalFormatting>
  <conditionalFormatting sqref="I175:I176">
    <cfRule type="expression" dxfId="7241" priority="5902" stopIfTrue="1">
      <formula>$B175=""</formula>
    </cfRule>
  </conditionalFormatting>
  <conditionalFormatting sqref="I175:I176">
    <cfRule type="expression" dxfId="7240" priority="5901" stopIfTrue="1">
      <formula>$B175=""</formula>
    </cfRule>
  </conditionalFormatting>
  <conditionalFormatting sqref="I175:I176">
    <cfRule type="expression" dxfId="7239" priority="5900" stopIfTrue="1">
      <formula>$B175=""</formula>
    </cfRule>
  </conditionalFormatting>
  <conditionalFormatting sqref="I175:I176">
    <cfRule type="expression" dxfId="7238" priority="5899" stopIfTrue="1">
      <formula>$B175=""</formula>
    </cfRule>
  </conditionalFormatting>
  <conditionalFormatting sqref="I175:I176">
    <cfRule type="expression" dxfId="7237" priority="5898" stopIfTrue="1">
      <formula>$B175=""</formula>
    </cfRule>
  </conditionalFormatting>
  <conditionalFormatting sqref="I175:I176">
    <cfRule type="expression" dxfId="7236" priority="5897" stopIfTrue="1">
      <formula>$B175=""</formula>
    </cfRule>
  </conditionalFormatting>
  <conditionalFormatting sqref="I175:I176">
    <cfRule type="expression" dxfId="7235" priority="5896" stopIfTrue="1">
      <formula>$B175=""</formula>
    </cfRule>
  </conditionalFormatting>
  <conditionalFormatting sqref="I175:I176">
    <cfRule type="expression" dxfId="7234" priority="5895" stopIfTrue="1">
      <formula>$B175=""</formula>
    </cfRule>
  </conditionalFormatting>
  <conditionalFormatting sqref="I175:I176">
    <cfRule type="expression" dxfId="7233" priority="5894" stopIfTrue="1">
      <formula>$B175=""</formula>
    </cfRule>
  </conditionalFormatting>
  <conditionalFormatting sqref="I175:I176">
    <cfRule type="expression" dxfId="7232" priority="5893" stopIfTrue="1">
      <formula>$B175=""</formula>
    </cfRule>
  </conditionalFormatting>
  <conditionalFormatting sqref="I175:I176">
    <cfRule type="expression" dxfId="7231" priority="5892" stopIfTrue="1">
      <formula>$B175=""</formula>
    </cfRule>
  </conditionalFormatting>
  <conditionalFormatting sqref="I175:I176">
    <cfRule type="expression" dxfId="7230" priority="5891" stopIfTrue="1">
      <formula>$B175=""</formula>
    </cfRule>
  </conditionalFormatting>
  <conditionalFormatting sqref="I175:I176">
    <cfRule type="expression" dxfId="7229" priority="5890" stopIfTrue="1">
      <formula>$B175=""</formula>
    </cfRule>
  </conditionalFormatting>
  <conditionalFormatting sqref="I175:I176">
    <cfRule type="expression" dxfId="7228" priority="5889" stopIfTrue="1">
      <formula>$B175=""</formula>
    </cfRule>
  </conditionalFormatting>
  <conditionalFormatting sqref="I175:I176">
    <cfRule type="expression" dxfId="7227" priority="5888" stopIfTrue="1">
      <formula>$B175=""</formula>
    </cfRule>
  </conditionalFormatting>
  <conditionalFormatting sqref="I175:I176">
    <cfRule type="expression" dxfId="7226" priority="5887" stopIfTrue="1">
      <formula>$B175=""</formula>
    </cfRule>
  </conditionalFormatting>
  <conditionalFormatting sqref="I175:I176">
    <cfRule type="expression" dxfId="7225" priority="5886" stopIfTrue="1">
      <formula>$B175=""</formula>
    </cfRule>
  </conditionalFormatting>
  <conditionalFormatting sqref="I175:I176">
    <cfRule type="expression" dxfId="7224" priority="5885" stopIfTrue="1">
      <formula>$B175=""</formula>
    </cfRule>
  </conditionalFormatting>
  <conditionalFormatting sqref="I175:I176">
    <cfRule type="expression" dxfId="7223" priority="5884" stopIfTrue="1">
      <formula>$B175=""</formula>
    </cfRule>
  </conditionalFormatting>
  <conditionalFormatting sqref="I175:I176">
    <cfRule type="expression" dxfId="7222" priority="5883" stopIfTrue="1">
      <formula>$B175=""</formula>
    </cfRule>
  </conditionalFormatting>
  <conditionalFormatting sqref="I175:I176">
    <cfRule type="expression" dxfId="7221" priority="5882" stopIfTrue="1">
      <formula>$B175=""</formula>
    </cfRule>
  </conditionalFormatting>
  <conditionalFormatting sqref="I175:I176">
    <cfRule type="expression" dxfId="7220" priority="5881" stopIfTrue="1">
      <formula>$B175=""</formula>
    </cfRule>
  </conditionalFormatting>
  <conditionalFormatting sqref="I175:I176">
    <cfRule type="expression" dxfId="7219" priority="5880" stopIfTrue="1">
      <formula>$B175=""</formula>
    </cfRule>
  </conditionalFormatting>
  <conditionalFormatting sqref="I175:I176">
    <cfRule type="expression" dxfId="7218" priority="5879" stopIfTrue="1">
      <formula>$B175=""</formula>
    </cfRule>
  </conditionalFormatting>
  <conditionalFormatting sqref="I175:I176">
    <cfRule type="expression" dxfId="7217" priority="5878" stopIfTrue="1">
      <formula>$B175=""</formula>
    </cfRule>
  </conditionalFormatting>
  <conditionalFormatting sqref="I175:I176">
    <cfRule type="expression" dxfId="7216" priority="5877" stopIfTrue="1">
      <formula>$B175=""</formula>
    </cfRule>
  </conditionalFormatting>
  <conditionalFormatting sqref="I175:I176">
    <cfRule type="expression" dxfId="7215" priority="5876" stopIfTrue="1">
      <formula>$B175=""</formula>
    </cfRule>
  </conditionalFormatting>
  <conditionalFormatting sqref="I175:I176">
    <cfRule type="expression" dxfId="7214" priority="5875" stopIfTrue="1">
      <formula>$B175=""</formula>
    </cfRule>
  </conditionalFormatting>
  <conditionalFormatting sqref="I175:I176">
    <cfRule type="expression" dxfId="7213" priority="5874" stopIfTrue="1">
      <formula>$B175=""</formula>
    </cfRule>
  </conditionalFormatting>
  <conditionalFormatting sqref="I175:I176">
    <cfRule type="expression" dxfId="7212" priority="5873" stopIfTrue="1">
      <formula>$B175=""</formula>
    </cfRule>
  </conditionalFormatting>
  <conditionalFormatting sqref="I175:I176">
    <cfRule type="expression" dxfId="7211" priority="5872" stopIfTrue="1">
      <formula>$B175=""</formula>
    </cfRule>
  </conditionalFormatting>
  <conditionalFormatting sqref="I175:I176">
    <cfRule type="expression" dxfId="7210" priority="5871" stopIfTrue="1">
      <formula>$B175=""</formula>
    </cfRule>
  </conditionalFormatting>
  <conditionalFormatting sqref="I175:I176">
    <cfRule type="expression" dxfId="7209" priority="5870" stopIfTrue="1">
      <formula>$B175=""</formula>
    </cfRule>
  </conditionalFormatting>
  <conditionalFormatting sqref="I175:I176">
    <cfRule type="expression" dxfId="7208" priority="5869" stopIfTrue="1">
      <formula>$B175=""</formula>
    </cfRule>
  </conditionalFormatting>
  <conditionalFormatting sqref="I175:I176">
    <cfRule type="expression" dxfId="7207" priority="5868" stopIfTrue="1">
      <formula>$B175=""</formula>
    </cfRule>
  </conditionalFormatting>
  <conditionalFormatting sqref="I175:I176">
    <cfRule type="expression" dxfId="7206" priority="5867" stopIfTrue="1">
      <formula>$B175=""</formula>
    </cfRule>
  </conditionalFormatting>
  <conditionalFormatting sqref="I175:I176">
    <cfRule type="expression" dxfId="7205" priority="5866" stopIfTrue="1">
      <formula>$B175=""</formula>
    </cfRule>
  </conditionalFormatting>
  <conditionalFormatting sqref="I175:I176">
    <cfRule type="expression" dxfId="7204" priority="5865" stopIfTrue="1">
      <formula>$B175=""</formula>
    </cfRule>
  </conditionalFormatting>
  <conditionalFormatting sqref="I175:I176">
    <cfRule type="expression" dxfId="7203" priority="5864" stopIfTrue="1">
      <formula>$B175=""</formula>
    </cfRule>
  </conditionalFormatting>
  <conditionalFormatting sqref="I175:I176">
    <cfRule type="expression" dxfId="7202" priority="5863" stopIfTrue="1">
      <formula>$B175=""</formula>
    </cfRule>
  </conditionalFormatting>
  <conditionalFormatting sqref="I175:I176">
    <cfRule type="expression" dxfId="7201" priority="5862" stopIfTrue="1">
      <formula>$B175=""</formula>
    </cfRule>
  </conditionalFormatting>
  <conditionalFormatting sqref="I175:I176">
    <cfRule type="expression" dxfId="7200" priority="5861" stopIfTrue="1">
      <formula>$B175=""</formula>
    </cfRule>
  </conditionalFormatting>
  <conditionalFormatting sqref="I175:I176">
    <cfRule type="expression" dxfId="7199" priority="5860" stopIfTrue="1">
      <formula>$B175=""</formula>
    </cfRule>
  </conditionalFormatting>
  <conditionalFormatting sqref="I175:I176">
    <cfRule type="expression" dxfId="7198" priority="5859" stopIfTrue="1">
      <formula>$B175=""</formula>
    </cfRule>
  </conditionalFormatting>
  <conditionalFormatting sqref="I175:I176">
    <cfRule type="expression" dxfId="7197" priority="5858" stopIfTrue="1">
      <formula>$B175=""</formula>
    </cfRule>
  </conditionalFormatting>
  <conditionalFormatting sqref="I175:I176">
    <cfRule type="expression" dxfId="7196" priority="5857" stopIfTrue="1">
      <formula>$B175=""</formula>
    </cfRule>
  </conditionalFormatting>
  <conditionalFormatting sqref="I175:I176">
    <cfRule type="expression" dxfId="7195" priority="5856" stopIfTrue="1">
      <formula>$B175=""</formula>
    </cfRule>
  </conditionalFormatting>
  <conditionalFormatting sqref="I175:I176">
    <cfRule type="expression" dxfId="7194" priority="5855" stopIfTrue="1">
      <formula>$B175=""</formula>
    </cfRule>
  </conditionalFormatting>
  <conditionalFormatting sqref="I175:I176">
    <cfRule type="expression" dxfId="7193" priority="5854" stopIfTrue="1">
      <formula>$B175=""</formula>
    </cfRule>
  </conditionalFormatting>
  <conditionalFormatting sqref="I175:I176">
    <cfRule type="expression" dxfId="7192" priority="5853" stopIfTrue="1">
      <formula>$B175=""</formula>
    </cfRule>
  </conditionalFormatting>
  <conditionalFormatting sqref="I175:I176">
    <cfRule type="expression" dxfId="7191" priority="5852" stopIfTrue="1">
      <formula>$B175=""</formula>
    </cfRule>
  </conditionalFormatting>
  <conditionalFormatting sqref="I175:I176">
    <cfRule type="expression" dxfId="7190" priority="5851" stopIfTrue="1">
      <formula>$B175=""</formula>
    </cfRule>
  </conditionalFormatting>
  <conditionalFormatting sqref="I175:I176">
    <cfRule type="expression" dxfId="7189" priority="5850" stopIfTrue="1">
      <formula>$B175=""</formula>
    </cfRule>
  </conditionalFormatting>
  <conditionalFormatting sqref="I175:I176">
    <cfRule type="expression" dxfId="7188" priority="5849" stopIfTrue="1">
      <formula>$B175=""</formula>
    </cfRule>
  </conditionalFormatting>
  <conditionalFormatting sqref="I175:I176">
    <cfRule type="expression" dxfId="7187" priority="5848" stopIfTrue="1">
      <formula>$B175=""</formula>
    </cfRule>
  </conditionalFormatting>
  <conditionalFormatting sqref="I177">
    <cfRule type="expression" dxfId="7186" priority="5847" stopIfTrue="1">
      <formula>$B177=""</formula>
    </cfRule>
  </conditionalFormatting>
  <conditionalFormatting sqref="I177">
    <cfRule type="expression" dxfId="7185" priority="5846" stopIfTrue="1">
      <formula>$B177=""</formula>
    </cfRule>
  </conditionalFormatting>
  <conditionalFormatting sqref="I177">
    <cfRule type="expression" dxfId="7184" priority="5845" stopIfTrue="1">
      <formula>$B177=""</formula>
    </cfRule>
  </conditionalFormatting>
  <conditionalFormatting sqref="I177">
    <cfRule type="expression" dxfId="7183" priority="5844" stopIfTrue="1">
      <formula>$B177=""</formula>
    </cfRule>
  </conditionalFormatting>
  <conditionalFormatting sqref="I177">
    <cfRule type="expression" dxfId="7182" priority="5843" stopIfTrue="1">
      <formula>$B177=""</formula>
    </cfRule>
  </conditionalFormatting>
  <conditionalFormatting sqref="I177">
    <cfRule type="expression" dxfId="7181" priority="5842" stopIfTrue="1">
      <formula>$B177=""</formula>
    </cfRule>
  </conditionalFormatting>
  <conditionalFormatting sqref="I177">
    <cfRule type="expression" dxfId="7180" priority="5841" stopIfTrue="1">
      <formula>$B177=""</formula>
    </cfRule>
  </conditionalFormatting>
  <conditionalFormatting sqref="I177">
    <cfRule type="expression" dxfId="7179" priority="5840" stopIfTrue="1">
      <formula>$B177=""</formula>
    </cfRule>
  </conditionalFormatting>
  <conditionalFormatting sqref="I177">
    <cfRule type="expression" dxfId="7178" priority="5839" stopIfTrue="1">
      <formula>$B177=""</formula>
    </cfRule>
  </conditionalFormatting>
  <conditionalFormatting sqref="I177">
    <cfRule type="expression" dxfId="7177" priority="5838" stopIfTrue="1">
      <formula>$B177=""</formula>
    </cfRule>
  </conditionalFormatting>
  <conditionalFormatting sqref="I177">
    <cfRule type="expression" dxfId="7176" priority="5837" stopIfTrue="1">
      <formula>$B177=""</formula>
    </cfRule>
  </conditionalFormatting>
  <conditionalFormatting sqref="I177">
    <cfRule type="expression" dxfId="7175" priority="5836" stopIfTrue="1">
      <formula>$B177=""</formula>
    </cfRule>
  </conditionalFormatting>
  <conditionalFormatting sqref="I177">
    <cfRule type="expression" dxfId="7174" priority="5835" stopIfTrue="1">
      <formula>$B177=""</formula>
    </cfRule>
  </conditionalFormatting>
  <conditionalFormatting sqref="I177">
    <cfRule type="expression" dxfId="7173" priority="5834" stopIfTrue="1">
      <formula>$B177=""</formula>
    </cfRule>
  </conditionalFormatting>
  <conditionalFormatting sqref="I177">
    <cfRule type="expression" dxfId="7172" priority="5833" stopIfTrue="1">
      <formula>$B177=""</formula>
    </cfRule>
  </conditionalFormatting>
  <conditionalFormatting sqref="I177">
    <cfRule type="expression" dxfId="7171" priority="5832" stopIfTrue="1">
      <formula>$B177=""</formula>
    </cfRule>
  </conditionalFormatting>
  <conditionalFormatting sqref="I177">
    <cfRule type="expression" dxfId="7170" priority="5831" stopIfTrue="1">
      <formula>$B177=""</formula>
    </cfRule>
  </conditionalFormatting>
  <conditionalFormatting sqref="I177">
    <cfRule type="expression" dxfId="7169" priority="5830" stopIfTrue="1">
      <formula>$B177=""</formula>
    </cfRule>
  </conditionalFormatting>
  <conditionalFormatting sqref="I177">
    <cfRule type="expression" dxfId="7168" priority="5829" stopIfTrue="1">
      <formula>$B177=""</formula>
    </cfRule>
  </conditionalFormatting>
  <conditionalFormatting sqref="I177">
    <cfRule type="expression" dxfId="7167" priority="5828" stopIfTrue="1">
      <formula>$B177=""</formula>
    </cfRule>
  </conditionalFormatting>
  <conditionalFormatting sqref="I177">
    <cfRule type="expression" dxfId="7166" priority="5827" stopIfTrue="1">
      <formula>$B177=""</formula>
    </cfRule>
  </conditionalFormatting>
  <conditionalFormatting sqref="I177">
    <cfRule type="expression" dxfId="7165" priority="5826" stopIfTrue="1">
      <formula>$B177=""</formula>
    </cfRule>
  </conditionalFormatting>
  <conditionalFormatting sqref="I177">
    <cfRule type="expression" dxfId="7164" priority="5825" stopIfTrue="1">
      <formula>$B177=""</formula>
    </cfRule>
  </conditionalFormatting>
  <conditionalFormatting sqref="I177">
    <cfRule type="expression" dxfId="7163" priority="5824" stopIfTrue="1">
      <formula>$B177=""</formula>
    </cfRule>
  </conditionalFormatting>
  <conditionalFormatting sqref="I177">
    <cfRule type="expression" dxfId="7162" priority="5823" stopIfTrue="1">
      <formula>$B177=""</formula>
    </cfRule>
  </conditionalFormatting>
  <conditionalFormatting sqref="I177">
    <cfRule type="expression" dxfId="7161" priority="5822" stopIfTrue="1">
      <formula>$B177=""</formula>
    </cfRule>
  </conditionalFormatting>
  <conditionalFormatting sqref="I177">
    <cfRule type="expression" dxfId="7160" priority="5821" stopIfTrue="1">
      <formula>$B177=""</formula>
    </cfRule>
  </conditionalFormatting>
  <conditionalFormatting sqref="I177">
    <cfRule type="expression" dxfId="7159" priority="5820" stopIfTrue="1">
      <formula>$B177=""</formula>
    </cfRule>
  </conditionalFormatting>
  <conditionalFormatting sqref="I177">
    <cfRule type="expression" dxfId="7158" priority="5819" stopIfTrue="1">
      <formula>$B177=""</formula>
    </cfRule>
  </conditionalFormatting>
  <conditionalFormatting sqref="I177">
    <cfRule type="expression" dxfId="7157" priority="5818" stopIfTrue="1">
      <formula>$B177=""</formula>
    </cfRule>
  </conditionalFormatting>
  <conditionalFormatting sqref="I177">
    <cfRule type="expression" dxfId="7156" priority="5817" stopIfTrue="1">
      <formula>$B177=""</formula>
    </cfRule>
  </conditionalFormatting>
  <conditionalFormatting sqref="I177">
    <cfRule type="expression" dxfId="7155" priority="5816" stopIfTrue="1">
      <formula>$B177=""</formula>
    </cfRule>
  </conditionalFormatting>
  <conditionalFormatting sqref="I177">
    <cfRule type="expression" dxfId="7154" priority="5815" stopIfTrue="1">
      <formula>$B177=""</formula>
    </cfRule>
  </conditionalFormatting>
  <conditionalFormatting sqref="I177">
    <cfRule type="expression" dxfId="7153" priority="5814" stopIfTrue="1">
      <formula>$B177=""</formula>
    </cfRule>
  </conditionalFormatting>
  <conditionalFormatting sqref="I177">
    <cfRule type="expression" dxfId="7152" priority="5813" stopIfTrue="1">
      <formula>$B177=""</formula>
    </cfRule>
  </conditionalFormatting>
  <conditionalFormatting sqref="I177">
    <cfRule type="expression" dxfId="7151" priority="5812" stopIfTrue="1">
      <formula>$B177=""</formula>
    </cfRule>
  </conditionalFormatting>
  <conditionalFormatting sqref="I177">
    <cfRule type="expression" dxfId="7150" priority="5811" stopIfTrue="1">
      <formula>$B177=""</formula>
    </cfRule>
  </conditionalFormatting>
  <conditionalFormatting sqref="I177">
    <cfRule type="expression" dxfId="7149" priority="5810" stopIfTrue="1">
      <formula>$B177=""</formula>
    </cfRule>
  </conditionalFormatting>
  <conditionalFormatting sqref="I177">
    <cfRule type="expression" dxfId="7148" priority="5809" stopIfTrue="1">
      <formula>$B177=""</formula>
    </cfRule>
  </conditionalFormatting>
  <conditionalFormatting sqref="I177">
    <cfRule type="expression" dxfId="7147" priority="5808" stopIfTrue="1">
      <formula>$B177=""</formula>
    </cfRule>
  </conditionalFormatting>
  <conditionalFormatting sqref="I177">
    <cfRule type="expression" dxfId="7146" priority="5807" stopIfTrue="1">
      <formula>$B177=""</formula>
    </cfRule>
  </conditionalFormatting>
  <conditionalFormatting sqref="I177">
    <cfRule type="expression" dxfId="7145" priority="5806" stopIfTrue="1">
      <formula>$B177=""</formula>
    </cfRule>
  </conditionalFormatting>
  <conditionalFormatting sqref="I177">
    <cfRule type="expression" dxfId="7144" priority="5805" stopIfTrue="1">
      <formula>$B177=""</formula>
    </cfRule>
  </conditionalFormatting>
  <conditionalFormatting sqref="I177">
    <cfRule type="expression" dxfId="7143" priority="5804" stopIfTrue="1">
      <formula>$B177=""</formula>
    </cfRule>
  </conditionalFormatting>
  <conditionalFormatting sqref="I177">
    <cfRule type="expression" dxfId="7142" priority="5803" stopIfTrue="1">
      <formula>$B177=""</formula>
    </cfRule>
  </conditionalFormatting>
  <conditionalFormatting sqref="I177">
    <cfRule type="expression" dxfId="7141" priority="5802" stopIfTrue="1">
      <formula>$B177=""</formula>
    </cfRule>
  </conditionalFormatting>
  <conditionalFormatting sqref="I177">
    <cfRule type="expression" dxfId="7140" priority="5801" stopIfTrue="1">
      <formula>$B177=""</formula>
    </cfRule>
  </conditionalFormatting>
  <conditionalFormatting sqref="I177">
    <cfRule type="expression" dxfId="7139" priority="5800" stopIfTrue="1">
      <formula>$B177=""</formula>
    </cfRule>
  </conditionalFormatting>
  <conditionalFormatting sqref="I177">
    <cfRule type="expression" dxfId="7138" priority="5799" stopIfTrue="1">
      <formula>$B177=""</formula>
    </cfRule>
  </conditionalFormatting>
  <conditionalFormatting sqref="I177">
    <cfRule type="expression" dxfId="7137" priority="5798" stopIfTrue="1">
      <formula>$B177=""</formula>
    </cfRule>
  </conditionalFormatting>
  <conditionalFormatting sqref="I177">
    <cfRule type="expression" dxfId="7136" priority="5797" stopIfTrue="1">
      <formula>$B177=""</formula>
    </cfRule>
  </conditionalFormatting>
  <conditionalFormatting sqref="I177">
    <cfRule type="expression" dxfId="7135" priority="5796" stopIfTrue="1">
      <formula>$B177=""</formula>
    </cfRule>
  </conditionalFormatting>
  <conditionalFormatting sqref="I177">
    <cfRule type="expression" dxfId="7134" priority="5795" stopIfTrue="1">
      <formula>$B177=""</formula>
    </cfRule>
  </conditionalFormatting>
  <conditionalFormatting sqref="I177">
    <cfRule type="expression" dxfId="7133" priority="5794" stopIfTrue="1">
      <formula>$B177=""</formula>
    </cfRule>
  </conditionalFormatting>
  <conditionalFormatting sqref="I177">
    <cfRule type="expression" dxfId="7132" priority="5793" stopIfTrue="1">
      <formula>$B177=""</formula>
    </cfRule>
  </conditionalFormatting>
  <conditionalFormatting sqref="I177">
    <cfRule type="expression" dxfId="7131" priority="5792" stopIfTrue="1">
      <formula>$B177=""</formula>
    </cfRule>
  </conditionalFormatting>
  <conditionalFormatting sqref="I177">
    <cfRule type="expression" dxfId="7130" priority="5791" stopIfTrue="1">
      <formula>$B177=""</formula>
    </cfRule>
  </conditionalFormatting>
  <conditionalFormatting sqref="I177">
    <cfRule type="expression" dxfId="7129" priority="5790" stopIfTrue="1">
      <formula>$B177=""</formula>
    </cfRule>
  </conditionalFormatting>
  <conditionalFormatting sqref="I177">
    <cfRule type="expression" dxfId="7128" priority="5789" stopIfTrue="1">
      <formula>$B177=""</formula>
    </cfRule>
  </conditionalFormatting>
  <conditionalFormatting sqref="I177">
    <cfRule type="expression" dxfId="7127" priority="5788" stopIfTrue="1">
      <formula>$B177=""</formula>
    </cfRule>
  </conditionalFormatting>
  <conditionalFormatting sqref="I177">
    <cfRule type="expression" dxfId="7126" priority="5787" stopIfTrue="1">
      <formula>$B177=""</formula>
    </cfRule>
  </conditionalFormatting>
  <conditionalFormatting sqref="I177">
    <cfRule type="expression" dxfId="7125" priority="5786" stopIfTrue="1">
      <formula>$B177=""</formula>
    </cfRule>
  </conditionalFormatting>
  <conditionalFormatting sqref="I177">
    <cfRule type="expression" dxfId="7124" priority="5785" stopIfTrue="1">
      <formula>$B177=""</formula>
    </cfRule>
  </conditionalFormatting>
  <conditionalFormatting sqref="I177">
    <cfRule type="expression" dxfId="7123" priority="5784" stopIfTrue="1">
      <formula>$B177=""</formula>
    </cfRule>
  </conditionalFormatting>
  <conditionalFormatting sqref="I177">
    <cfRule type="expression" dxfId="7122" priority="5783" stopIfTrue="1">
      <formula>$B177=""</formula>
    </cfRule>
  </conditionalFormatting>
  <conditionalFormatting sqref="I177">
    <cfRule type="expression" dxfId="7121" priority="5782" stopIfTrue="1">
      <formula>$B177=""</formula>
    </cfRule>
  </conditionalFormatting>
  <conditionalFormatting sqref="I177">
    <cfRule type="expression" dxfId="7120" priority="5781" stopIfTrue="1">
      <formula>$B177=""</formula>
    </cfRule>
  </conditionalFormatting>
  <conditionalFormatting sqref="I177">
    <cfRule type="expression" dxfId="7119" priority="5780" stopIfTrue="1">
      <formula>$B177=""</formula>
    </cfRule>
  </conditionalFormatting>
  <conditionalFormatting sqref="I177">
    <cfRule type="expression" dxfId="7118" priority="5779" stopIfTrue="1">
      <formula>$B177=""</formula>
    </cfRule>
  </conditionalFormatting>
  <conditionalFormatting sqref="I177">
    <cfRule type="expression" dxfId="7117" priority="5778" stopIfTrue="1">
      <formula>$B177=""</formula>
    </cfRule>
  </conditionalFormatting>
  <conditionalFormatting sqref="I177">
    <cfRule type="expression" dxfId="7116" priority="5777" stopIfTrue="1">
      <formula>$B177=""</formula>
    </cfRule>
  </conditionalFormatting>
  <conditionalFormatting sqref="I177">
    <cfRule type="expression" dxfId="7115" priority="5776" stopIfTrue="1">
      <formula>$B177=""</formula>
    </cfRule>
  </conditionalFormatting>
  <conditionalFormatting sqref="I177">
    <cfRule type="expression" dxfId="7114" priority="5775" stopIfTrue="1">
      <formula>$B177=""</formula>
    </cfRule>
  </conditionalFormatting>
  <conditionalFormatting sqref="I177">
    <cfRule type="expression" dxfId="7113" priority="5774" stopIfTrue="1">
      <formula>$B177=""</formula>
    </cfRule>
  </conditionalFormatting>
  <conditionalFormatting sqref="I177">
    <cfRule type="expression" dxfId="7112" priority="5773" stopIfTrue="1">
      <formula>$B177=""</formula>
    </cfRule>
  </conditionalFormatting>
  <conditionalFormatting sqref="I177">
    <cfRule type="expression" dxfId="7111" priority="5772" stopIfTrue="1">
      <formula>$B177=""</formula>
    </cfRule>
  </conditionalFormatting>
  <conditionalFormatting sqref="I177">
    <cfRule type="expression" dxfId="7110" priority="5771" stopIfTrue="1">
      <formula>$B177=""</formula>
    </cfRule>
  </conditionalFormatting>
  <conditionalFormatting sqref="I177">
    <cfRule type="expression" dxfId="7109" priority="5770" stopIfTrue="1">
      <formula>$B177=""</formula>
    </cfRule>
  </conditionalFormatting>
  <conditionalFormatting sqref="I177">
    <cfRule type="expression" dxfId="7108" priority="5769" stopIfTrue="1">
      <formula>$B177=""</formula>
    </cfRule>
  </conditionalFormatting>
  <conditionalFormatting sqref="I177">
    <cfRule type="expression" dxfId="7107" priority="5768" stopIfTrue="1">
      <formula>$B177=""</formula>
    </cfRule>
  </conditionalFormatting>
  <conditionalFormatting sqref="I177">
    <cfRule type="expression" dxfId="7106" priority="5767" stopIfTrue="1">
      <formula>$B177=""</formula>
    </cfRule>
  </conditionalFormatting>
  <conditionalFormatting sqref="I177">
    <cfRule type="expression" dxfId="7105" priority="5766" stopIfTrue="1">
      <formula>$B177=""</formula>
    </cfRule>
  </conditionalFormatting>
  <conditionalFormatting sqref="I177">
    <cfRule type="expression" dxfId="7104" priority="5765" stopIfTrue="1">
      <formula>$B177=""</formula>
    </cfRule>
  </conditionalFormatting>
  <conditionalFormatting sqref="I177">
    <cfRule type="expression" dxfId="7103" priority="5764" stopIfTrue="1">
      <formula>$B177=""</formula>
    </cfRule>
  </conditionalFormatting>
  <conditionalFormatting sqref="I177">
    <cfRule type="expression" dxfId="7102" priority="5763" stopIfTrue="1">
      <formula>$B177=""</formula>
    </cfRule>
  </conditionalFormatting>
  <conditionalFormatting sqref="I177">
    <cfRule type="expression" dxfId="7101" priority="5762" stopIfTrue="1">
      <formula>$B177=""</formula>
    </cfRule>
  </conditionalFormatting>
  <conditionalFormatting sqref="I177">
    <cfRule type="expression" dxfId="7100" priority="5761" stopIfTrue="1">
      <formula>$B177=""</formula>
    </cfRule>
  </conditionalFormatting>
  <conditionalFormatting sqref="I177">
    <cfRule type="expression" dxfId="7099" priority="5760" stopIfTrue="1">
      <formula>$B177=""</formula>
    </cfRule>
  </conditionalFormatting>
  <conditionalFormatting sqref="I177">
    <cfRule type="expression" dxfId="7098" priority="5759" stopIfTrue="1">
      <formula>$B177=""</formula>
    </cfRule>
  </conditionalFormatting>
  <conditionalFormatting sqref="I177">
    <cfRule type="expression" dxfId="7097" priority="5758" stopIfTrue="1">
      <formula>$B177=""</formula>
    </cfRule>
  </conditionalFormatting>
  <conditionalFormatting sqref="I177">
    <cfRule type="expression" dxfId="7096" priority="5757" stopIfTrue="1">
      <formula>$B177=""</formula>
    </cfRule>
  </conditionalFormatting>
  <conditionalFormatting sqref="I177">
    <cfRule type="expression" dxfId="7095" priority="5756" stopIfTrue="1">
      <formula>$B177=""</formula>
    </cfRule>
  </conditionalFormatting>
  <conditionalFormatting sqref="I177">
    <cfRule type="expression" dxfId="7094" priority="5755" stopIfTrue="1">
      <formula>$B177=""</formula>
    </cfRule>
  </conditionalFormatting>
  <conditionalFormatting sqref="I177">
    <cfRule type="expression" dxfId="7093" priority="5754" stopIfTrue="1">
      <formula>$B177=""</formula>
    </cfRule>
  </conditionalFormatting>
  <conditionalFormatting sqref="I177">
    <cfRule type="expression" dxfId="7092" priority="5753" stopIfTrue="1">
      <formula>$B177=""</formula>
    </cfRule>
  </conditionalFormatting>
  <conditionalFormatting sqref="I177">
    <cfRule type="expression" dxfId="7091" priority="5752" stopIfTrue="1">
      <formula>$B177=""</formula>
    </cfRule>
  </conditionalFormatting>
  <conditionalFormatting sqref="I177">
    <cfRule type="expression" dxfId="7090" priority="5751" stopIfTrue="1">
      <formula>$B177=""</formula>
    </cfRule>
  </conditionalFormatting>
  <conditionalFormatting sqref="I177">
    <cfRule type="expression" dxfId="7089" priority="5750" stopIfTrue="1">
      <formula>$B177=""</formula>
    </cfRule>
  </conditionalFormatting>
  <conditionalFormatting sqref="I177">
    <cfRule type="expression" dxfId="7088" priority="5749" stopIfTrue="1">
      <formula>$B177=""</formula>
    </cfRule>
  </conditionalFormatting>
  <conditionalFormatting sqref="I177">
    <cfRule type="expression" dxfId="7087" priority="5748" stopIfTrue="1">
      <formula>$B177=""</formula>
    </cfRule>
  </conditionalFormatting>
  <conditionalFormatting sqref="I177">
    <cfRule type="expression" dxfId="7086" priority="5747" stopIfTrue="1">
      <formula>$B177=""</formula>
    </cfRule>
  </conditionalFormatting>
  <conditionalFormatting sqref="I177">
    <cfRule type="expression" dxfId="7085" priority="5746" stopIfTrue="1">
      <formula>$B177=""</formula>
    </cfRule>
  </conditionalFormatting>
  <conditionalFormatting sqref="I177">
    <cfRule type="expression" dxfId="7084" priority="5745" stopIfTrue="1">
      <formula>$B177=""</formula>
    </cfRule>
  </conditionalFormatting>
  <conditionalFormatting sqref="I177">
    <cfRule type="expression" dxfId="7083" priority="5744" stopIfTrue="1">
      <formula>$B177=""</formula>
    </cfRule>
  </conditionalFormatting>
  <conditionalFormatting sqref="I177">
    <cfRule type="expression" dxfId="7082" priority="5743" stopIfTrue="1">
      <formula>$B177=""</formula>
    </cfRule>
  </conditionalFormatting>
  <conditionalFormatting sqref="I177">
    <cfRule type="expression" dxfId="7081" priority="5742" stopIfTrue="1">
      <formula>$B177=""</formula>
    </cfRule>
  </conditionalFormatting>
  <conditionalFormatting sqref="I177">
    <cfRule type="expression" dxfId="7080" priority="5741" stopIfTrue="1">
      <formula>$B177=""</formula>
    </cfRule>
  </conditionalFormatting>
  <conditionalFormatting sqref="I177">
    <cfRule type="expression" dxfId="7079" priority="5740" stopIfTrue="1">
      <formula>$B177=""</formula>
    </cfRule>
  </conditionalFormatting>
  <conditionalFormatting sqref="I177">
    <cfRule type="expression" dxfId="7078" priority="5739" stopIfTrue="1">
      <formula>$B177=""</formula>
    </cfRule>
  </conditionalFormatting>
  <conditionalFormatting sqref="I177">
    <cfRule type="expression" dxfId="7077" priority="5738" stopIfTrue="1">
      <formula>$B177=""</formula>
    </cfRule>
  </conditionalFormatting>
  <conditionalFormatting sqref="I177">
    <cfRule type="expression" dxfId="7076" priority="5737" stopIfTrue="1">
      <formula>$B177=""</formula>
    </cfRule>
  </conditionalFormatting>
  <conditionalFormatting sqref="I177">
    <cfRule type="expression" dxfId="7075" priority="5736" stopIfTrue="1">
      <formula>$B177=""</formula>
    </cfRule>
  </conditionalFormatting>
  <conditionalFormatting sqref="I177">
    <cfRule type="expression" dxfId="7074" priority="5735" stopIfTrue="1">
      <formula>$B177=""</formula>
    </cfRule>
  </conditionalFormatting>
  <conditionalFormatting sqref="I177">
    <cfRule type="expression" dxfId="7073" priority="5734" stopIfTrue="1">
      <formula>$B177=""</formula>
    </cfRule>
  </conditionalFormatting>
  <conditionalFormatting sqref="I177">
    <cfRule type="expression" dxfId="7072" priority="5733" stopIfTrue="1">
      <formula>$B177=""</formula>
    </cfRule>
  </conditionalFormatting>
  <conditionalFormatting sqref="I177">
    <cfRule type="expression" dxfId="7071" priority="5732" stopIfTrue="1">
      <formula>$B177=""</formula>
    </cfRule>
  </conditionalFormatting>
  <conditionalFormatting sqref="I177">
    <cfRule type="expression" dxfId="7070" priority="5731" stopIfTrue="1">
      <formula>$B177=""</formula>
    </cfRule>
  </conditionalFormatting>
  <conditionalFormatting sqref="I177">
    <cfRule type="expression" dxfId="7069" priority="5730" stopIfTrue="1">
      <formula>$B177=""</formula>
    </cfRule>
  </conditionalFormatting>
  <conditionalFormatting sqref="I177">
    <cfRule type="expression" dxfId="7068" priority="5729" stopIfTrue="1">
      <formula>$B177=""</formula>
    </cfRule>
  </conditionalFormatting>
  <conditionalFormatting sqref="I177">
    <cfRule type="expression" dxfId="7067" priority="5728" stopIfTrue="1">
      <formula>$B177=""</formula>
    </cfRule>
  </conditionalFormatting>
  <conditionalFormatting sqref="I177">
    <cfRule type="expression" dxfId="7066" priority="5727" stopIfTrue="1">
      <formula>$B177=""</formula>
    </cfRule>
  </conditionalFormatting>
  <conditionalFormatting sqref="I177">
    <cfRule type="expression" dxfId="7065" priority="5726" stopIfTrue="1">
      <formula>$B177=""</formula>
    </cfRule>
  </conditionalFormatting>
  <conditionalFormatting sqref="I177">
    <cfRule type="expression" dxfId="7064" priority="5725" stopIfTrue="1">
      <formula>$B177=""</formula>
    </cfRule>
  </conditionalFormatting>
  <conditionalFormatting sqref="I177">
    <cfRule type="expression" dxfId="7063" priority="5724" stopIfTrue="1">
      <formula>$B177=""</formula>
    </cfRule>
  </conditionalFormatting>
  <conditionalFormatting sqref="I177">
    <cfRule type="expression" dxfId="7062" priority="5723" stopIfTrue="1">
      <formula>$B177=""</formula>
    </cfRule>
  </conditionalFormatting>
  <conditionalFormatting sqref="I177">
    <cfRule type="expression" dxfId="7061" priority="5722" stopIfTrue="1">
      <formula>$B177=""</formula>
    </cfRule>
  </conditionalFormatting>
  <conditionalFormatting sqref="I177">
    <cfRule type="expression" dxfId="7060" priority="5721" stopIfTrue="1">
      <formula>$B177=""</formula>
    </cfRule>
  </conditionalFormatting>
  <conditionalFormatting sqref="I177">
    <cfRule type="expression" dxfId="7059" priority="5720" stopIfTrue="1">
      <formula>$B177=""</formula>
    </cfRule>
  </conditionalFormatting>
  <conditionalFormatting sqref="I177">
    <cfRule type="expression" dxfId="7058" priority="5719" stopIfTrue="1">
      <formula>$B177=""</formula>
    </cfRule>
  </conditionalFormatting>
  <conditionalFormatting sqref="I177">
    <cfRule type="expression" dxfId="7057" priority="5718" stopIfTrue="1">
      <formula>$B177=""</formula>
    </cfRule>
  </conditionalFormatting>
  <conditionalFormatting sqref="I177">
    <cfRule type="expression" dxfId="7056" priority="5717" stopIfTrue="1">
      <formula>$B177=""</formula>
    </cfRule>
  </conditionalFormatting>
  <conditionalFormatting sqref="I177">
    <cfRule type="expression" dxfId="7055" priority="5716" stopIfTrue="1">
      <formula>$B177=""</formula>
    </cfRule>
  </conditionalFormatting>
  <conditionalFormatting sqref="I177">
    <cfRule type="expression" dxfId="7054" priority="5715" stopIfTrue="1">
      <formula>$B177=""</formula>
    </cfRule>
  </conditionalFormatting>
  <conditionalFormatting sqref="I177">
    <cfRule type="expression" dxfId="7053" priority="5714" stopIfTrue="1">
      <formula>$B177=""</formula>
    </cfRule>
  </conditionalFormatting>
  <conditionalFormatting sqref="I177">
    <cfRule type="expression" dxfId="7052" priority="5713" stopIfTrue="1">
      <formula>$B177=""</formula>
    </cfRule>
  </conditionalFormatting>
  <conditionalFormatting sqref="I177">
    <cfRule type="expression" dxfId="7051" priority="5712" stopIfTrue="1">
      <formula>$B177=""</formula>
    </cfRule>
  </conditionalFormatting>
  <conditionalFormatting sqref="I200">
    <cfRule type="expression" dxfId="7050" priority="5711" stopIfTrue="1">
      <formula>$B200=""</formula>
    </cfRule>
  </conditionalFormatting>
  <conditionalFormatting sqref="I200">
    <cfRule type="expression" dxfId="7049" priority="5710" stopIfTrue="1">
      <formula>$B200=""</formula>
    </cfRule>
  </conditionalFormatting>
  <conditionalFormatting sqref="I200">
    <cfRule type="expression" dxfId="7048" priority="5709" stopIfTrue="1">
      <formula>$B200=""</formula>
    </cfRule>
  </conditionalFormatting>
  <conditionalFormatting sqref="I200">
    <cfRule type="expression" dxfId="7047" priority="5708" stopIfTrue="1">
      <formula>$B200=""</formula>
    </cfRule>
  </conditionalFormatting>
  <conditionalFormatting sqref="I200">
    <cfRule type="expression" dxfId="7046" priority="5707" stopIfTrue="1">
      <formula>$B200=""</formula>
    </cfRule>
  </conditionalFormatting>
  <conditionalFormatting sqref="I200">
    <cfRule type="expression" dxfId="7045" priority="5706" stopIfTrue="1">
      <formula>$B200=""</formula>
    </cfRule>
  </conditionalFormatting>
  <conditionalFormatting sqref="I200">
    <cfRule type="expression" dxfId="7044" priority="5705" stopIfTrue="1">
      <formula>$B200=""</formula>
    </cfRule>
  </conditionalFormatting>
  <conditionalFormatting sqref="I200">
    <cfRule type="expression" dxfId="7043" priority="5704" stopIfTrue="1">
      <formula>$B200=""</formula>
    </cfRule>
  </conditionalFormatting>
  <conditionalFormatting sqref="I200">
    <cfRule type="expression" dxfId="7042" priority="5703" stopIfTrue="1">
      <formula>$B200=""</formula>
    </cfRule>
  </conditionalFormatting>
  <conditionalFormatting sqref="I200">
    <cfRule type="expression" dxfId="7041" priority="5702" stopIfTrue="1">
      <formula>$B200=""</formula>
    </cfRule>
  </conditionalFormatting>
  <conditionalFormatting sqref="I200">
    <cfRule type="expression" dxfId="7040" priority="5701" stopIfTrue="1">
      <formula>$B200=""</formula>
    </cfRule>
  </conditionalFormatting>
  <conditionalFormatting sqref="I200">
    <cfRule type="expression" dxfId="7039" priority="5700" stopIfTrue="1">
      <formula>$B200=""</formula>
    </cfRule>
  </conditionalFormatting>
  <conditionalFormatting sqref="I200">
    <cfRule type="expression" dxfId="7038" priority="5699" stopIfTrue="1">
      <formula>$B200=""</formula>
    </cfRule>
  </conditionalFormatting>
  <conditionalFormatting sqref="I200">
    <cfRule type="expression" dxfId="7037" priority="5698" stopIfTrue="1">
      <formula>$B200=""</formula>
    </cfRule>
  </conditionalFormatting>
  <conditionalFormatting sqref="I200">
    <cfRule type="expression" dxfId="7036" priority="5697" stopIfTrue="1">
      <formula>$B200=""</formula>
    </cfRule>
  </conditionalFormatting>
  <conditionalFormatting sqref="I200">
    <cfRule type="expression" dxfId="7035" priority="5696" stopIfTrue="1">
      <formula>$B200=""</formula>
    </cfRule>
  </conditionalFormatting>
  <conditionalFormatting sqref="I200">
    <cfRule type="expression" dxfId="7034" priority="5695" stopIfTrue="1">
      <formula>$B200=""</formula>
    </cfRule>
  </conditionalFormatting>
  <conditionalFormatting sqref="I200">
    <cfRule type="expression" dxfId="7033" priority="5694" stopIfTrue="1">
      <formula>$B200=""</formula>
    </cfRule>
  </conditionalFormatting>
  <conditionalFormatting sqref="I200">
    <cfRule type="expression" dxfId="7032" priority="5693" stopIfTrue="1">
      <formula>$B200=""</formula>
    </cfRule>
  </conditionalFormatting>
  <conditionalFormatting sqref="I200">
    <cfRule type="expression" dxfId="7031" priority="5692" stopIfTrue="1">
      <formula>$B200=""</formula>
    </cfRule>
  </conditionalFormatting>
  <conditionalFormatting sqref="I200">
    <cfRule type="expression" dxfId="7030" priority="5691" stopIfTrue="1">
      <formula>$B200=""</formula>
    </cfRule>
  </conditionalFormatting>
  <conditionalFormatting sqref="I200">
    <cfRule type="expression" dxfId="7029" priority="5690" stopIfTrue="1">
      <formula>$B200=""</formula>
    </cfRule>
  </conditionalFormatting>
  <conditionalFormatting sqref="I200">
    <cfRule type="expression" dxfId="7028" priority="5689" stopIfTrue="1">
      <formula>$B200=""</formula>
    </cfRule>
  </conditionalFormatting>
  <conditionalFormatting sqref="I200">
    <cfRule type="expression" dxfId="7027" priority="5688" stopIfTrue="1">
      <formula>$B200=""</formula>
    </cfRule>
  </conditionalFormatting>
  <conditionalFormatting sqref="I200">
    <cfRule type="expression" dxfId="7026" priority="5687" stopIfTrue="1">
      <formula>$B200=""</formula>
    </cfRule>
  </conditionalFormatting>
  <conditionalFormatting sqref="I200">
    <cfRule type="expression" dxfId="7025" priority="5686" stopIfTrue="1">
      <formula>$B200=""</formula>
    </cfRule>
  </conditionalFormatting>
  <conditionalFormatting sqref="I200">
    <cfRule type="expression" dxfId="7024" priority="5685" stopIfTrue="1">
      <formula>$B200=""</formula>
    </cfRule>
  </conditionalFormatting>
  <conditionalFormatting sqref="I200">
    <cfRule type="expression" dxfId="7023" priority="5684" stopIfTrue="1">
      <formula>$B200=""</formula>
    </cfRule>
  </conditionalFormatting>
  <conditionalFormatting sqref="I200">
    <cfRule type="expression" dxfId="7022" priority="5683" stopIfTrue="1">
      <formula>$B200=""</formula>
    </cfRule>
  </conditionalFormatting>
  <conditionalFormatting sqref="I200">
    <cfRule type="expression" dxfId="7021" priority="5682" stopIfTrue="1">
      <formula>$B200=""</formula>
    </cfRule>
  </conditionalFormatting>
  <conditionalFormatting sqref="I200">
    <cfRule type="expression" dxfId="7020" priority="5681" stopIfTrue="1">
      <formula>$B200=""</formula>
    </cfRule>
  </conditionalFormatting>
  <conditionalFormatting sqref="I200">
    <cfRule type="expression" dxfId="7019" priority="5680" stopIfTrue="1">
      <formula>$B200=""</formula>
    </cfRule>
  </conditionalFormatting>
  <conditionalFormatting sqref="I200">
    <cfRule type="expression" dxfId="7018" priority="5679" stopIfTrue="1">
      <formula>$B200=""</formula>
    </cfRule>
  </conditionalFormatting>
  <conditionalFormatting sqref="I200">
    <cfRule type="expression" dxfId="7017" priority="5678" stopIfTrue="1">
      <formula>$B200=""</formula>
    </cfRule>
  </conditionalFormatting>
  <conditionalFormatting sqref="I200">
    <cfRule type="expression" dxfId="7016" priority="5677" stopIfTrue="1">
      <formula>$B200=""</formula>
    </cfRule>
  </conditionalFormatting>
  <conditionalFormatting sqref="I200">
    <cfRule type="expression" dxfId="7015" priority="5676" stopIfTrue="1">
      <formula>$B200=""</formula>
    </cfRule>
  </conditionalFormatting>
  <conditionalFormatting sqref="I200">
    <cfRule type="expression" dxfId="7014" priority="5675" stopIfTrue="1">
      <formula>$B200=""</formula>
    </cfRule>
  </conditionalFormatting>
  <conditionalFormatting sqref="I200">
    <cfRule type="expression" dxfId="7013" priority="5674" stopIfTrue="1">
      <formula>$B200=""</formula>
    </cfRule>
  </conditionalFormatting>
  <conditionalFormatting sqref="I200">
    <cfRule type="expression" dxfId="7012" priority="5673" stopIfTrue="1">
      <formula>$B200=""</formula>
    </cfRule>
  </conditionalFormatting>
  <conditionalFormatting sqref="I200">
    <cfRule type="expression" dxfId="7011" priority="5672" stopIfTrue="1">
      <formula>$B200=""</formula>
    </cfRule>
  </conditionalFormatting>
  <conditionalFormatting sqref="I200">
    <cfRule type="expression" dxfId="7010" priority="5671" stopIfTrue="1">
      <formula>$B200=""</formula>
    </cfRule>
  </conditionalFormatting>
  <conditionalFormatting sqref="I200">
    <cfRule type="expression" dxfId="7009" priority="5670" stopIfTrue="1">
      <formula>$B200=""</formula>
    </cfRule>
  </conditionalFormatting>
  <conditionalFormatting sqref="I200">
    <cfRule type="expression" dxfId="7008" priority="5669" stopIfTrue="1">
      <formula>$B200=""</formula>
    </cfRule>
  </conditionalFormatting>
  <conditionalFormatting sqref="I200">
    <cfRule type="expression" dxfId="7007" priority="5668" stopIfTrue="1">
      <formula>$B200=""</formula>
    </cfRule>
  </conditionalFormatting>
  <conditionalFormatting sqref="I200">
    <cfRule type="expression" dxfId="7006" priority="5667" stopIfTrue="1">
      <formula>$B200=""</formula>
    </cfRule>
  </conditionalFormatting>
  <conditionalFormatting sqref="I200">
    <cfRule type="expression" dxfId="7005" priority="5666" stopIfTrue="1">
      <formula>$B200=""</formula>
    </cfRule>
  </conditionalFormatting>
  <conditionalFormatting sqref="I200">
    <cfRule type="expression" dxfId="7004" priority="5665" stopIfTrue="1">
      <formula>$B200=""</formula>
    </cfRule>
  </conditionalFormatting>
  <conditionalFormatting sqref="I200">
    <cfRule type="expression" dxfId="7003" priority="5664" stopIfTrue="1">
      <formula>$B200=""</formula>
    </cfRule>
  </conditionalFormatting>
  <conditionalFormatting sqref="I200">
    <cfRule type="expression" dxfId="7002" priority="5663" stopIfTrue="1">
      <formula>$B200=""</formula>
    </cfRule>
  </conditionalFormatting>
  <conditionalFormatting sqref="I200">
    <cfRule type="expression" dxfId="7001" priority="5662" stopIfTrue="1">
      <formula>$B200=""</formula>
    </cfRule>
  </conditionalFormatting>
  <conditionalFormatting sqref="I200">
    <cfRule type="expression" dxfId="7000" priority="5661" stopIfTrue="1">
      <formula>$B200=""</formula>
    </cfRule>
  </conditionalFormatting>
  <conditionalFormatting sqref="I200">
    <cfRule type="expression" dxfId="6999" priority="5660" stopIfTrue="1">
      <formula>$B200=""</formula>
    </cfRule>
  </conditionalFormatting>
  <conditionalFormatting sqref="I219:I223">
    <cfRule type="expression" dxfId="6998" priority="5659" stopIfTrue="1">
      <formula>$B219=""</formula>
    </cfRule>
  </conditionalFormatting>
  <conditionalFormatting sqref="I219:I223">
    <cfRule type="expression" dxfId="6997" priority="5658" stopIfTrue="1">
      <formula>$B219=""</formula>
    </cfRule>
  </conditionalFormatting>
  <conditionalFormatting sqref="I219:I223">
    <cfRule type="expression" dxfId="6996" priority="5657" stopIfTrue="1">
      <formula>$B219=""</formula>
    </cfRule>
  </conditionalFormatting>
  <conditionalFormatting sqref="I219:I223">
    <cfRule type="expression" dxfId="6995" priority="5656" stopIfTrue="1">
      <formula>$B219=""</formula>
    </cfRule>
  </conditionalFormatting>
  <conditionalFormatting sqref="I219:I223">
    <cfRule type="expression" dxfId="6994" priority="5655" stopIfTrue="1">
      <formula>$B219=""</formula>
    </cfRule>
  </conditionalFormatting>
  <conditionalFormatting sqref="I225">
    <cfRule type="expression" dxfId="6993" priority="5654" stopIfTrue="1">
      <formula>$B225=""</formula>
    </cfRule>
  </conditionalFormatting>
  <conditionalFormatting sqref="I225">
    <cfRule type="expression" dxfId="6992" priority="5653" stopIfTrue="1">
      <formula>$B225=""</formula>
    </cfRule>
  </conditionalFormatting>
  <conditionalFormatting sqref="I225">
    <cfRule type="expression" dxfId="6991" priority="5652" stopIfTrue="1">
      <formula>$B225=""</formula>
    </cfRule>
  </conditionalFormatting>
  <conditionalFormatting sqref="I226">
    <cfRule type="expression" dxfId="6990" priority="5651" stopIfTrue="1">
      <formula>$B226=""</formula>
    </cfRule>
  </conditionalFormatting>
  <conditionalFormatting sqref="I226">
    <cfRule type="expression" dxfId="6989" priority="5650" stopIfTrue="1">
      <formula>$B226=""</formula>
    </cfRule>
  </conditionalFormatting>
  <conditionalFormatting sqref="I226">
    <cfRule type="expression" dxfId="6988" priority="5649" stopIfTrue="1">
      <formula>$B226=""</formula>
    </cfRule>
  </conditionalFormatting>
  <conditionalFormatting sqref="I228:I253">
    <cfRule type="expression" dxfId="6987" priority="5648" stopIfTrue="1">
      <formula>$B228=""</formula>
    </cfRule>
  </conditionalFormatting>
  <conditionalFormatting sqref="I228:I253">
    <cfRule type="expression" dxfId="6986" priority="5647" stopIfTrue="1">
      <formula>$B228=""</formula>
    </cfRule>
  </conditionalFormatting>
  <conditionalFormatting sqref="I228:I253">
    <cfRule type="expression" dxfId="6985" priority="5646" stopIfTrue="1">
      <formula>$B228=""</formula>
    </cfRule>
  </conditionalFormatting>
  <conditionalFormatting sqref="I228:I253">
    <cfRule type="expression" dxfId="6984" priority="5645" stopIfTrue="1">
      <formula>$B228=""</formula>
    </cfRule>
  </conditionalFormatting>
  <conditionalFormatting sqref="I228:I253">
    <cfRule type="expression" dxfId="6983" priority="5644" stopIfTrue="1">
      <formula>$B228=""</formula>
    </cfRule>
  </conditionalFormatting>
  <conditionalFormatting sqref="I228:I253">
    <cfRule type="expression" dxfId="6982" priority="5643" stopIfTrue="1">
      <formula>$B228=""</formula>
    </cfRule>
  </conditionalFormatting>
  <conditionalFormatting sqref="I228:I253">
    <cfRule type="expression" dxfId="6981" priority="5642" stopIfTrue="1">
      <formula>$B228=""</formula>
    </cfRule>
  </conditionalFormatting>
  <conditionalFormatting sqref="I228:I253">
    <cfRule type="expression" dxfId="6980" priority="5641" stopIfTrue="1">
      <formula>$B228=""</formula>
    </cfRule>
  </conditionalFormatting>
  <conditionalFormatting sqref="I228:I253">
    <cfRule type="expression" dxfId="6979" priority="5640" stopIfTrue="1">
      <formula>$B228=""</formula>
    </cfRule>
  </conditionalFormatting>
  <conditionalFormatting sqref="I228:I253">
    <cfRule type="expression" dxfId="6978" priority="5639" stopIfTrue="1">
      <formula>$B228=""</formula>
    </cfRule>
  </conditionalFormatting>
  <conditionalFormatting sqref="I228:I253">
    <cfRule type="expression" dxfId="6977" priority="5638" stopIfTrue="1">
      <formula>$B228=""</formula>
    </cfRule>
  </conditionalFormatting>
  <conditionalFormatting sqref="I228:I253">
    <cfRule type="expression" dxfId="6976" priority="5637" stopIfTrue="1">
      <formula>$B228=""</formula>
    </cfRule>
  </conditionalFormatting>
  <conditionalFormatting sqref="I228:I253">
    <cfRule type="expression" dxfId="6975" priority="5636" stopIfTrue="1">
      <formula>$B228=""</formula>
    </cfRule>
  </conditionalFormatting>
  <conditionalFormatting sqref="I228:I253">
    <cfRule type="expression" dxfId="6974" priority="5635" stopIfTrue="1">
      <formula>$B228=""</formula>
    </cfRule>
  </conditionalFormatting>
  <conditionalFormatting sqref="I228:I253">
    <cfRule type="expression" dxfId="6973" priority="5634" stopIfTrue="1">
      <formula>$B228=""</formula>
    </cfRule>
  </conditionalFormatting>
  <conditionalFormatting sqref="I228:I253">
    <cfRule type="expression" dxfId="6972" priority="5633" stopIfTrue="1">
      <formula>$B228=""</formula>
    </cfRule>
  </conditionalFormatting>
  <conditionalFormatting sqref="I228:I253">
    <cfRule type="expression" dxfId="6971" priority="5632" stopIfTrue="1">
      <formula>$B228=""</formula>
    </cfRule>
  </conditionalFormatting>
  <conditionalFormatting sqref="I228:I253">
    <cfRule type="expression" dxfId="6970" priority="5631" stopIfTrue="1">
      <formula>$B228=""</formula>
    </cfRule>
  </conditionalFormatting>
  <conditionalFormatting sqref="I228:I253">
    <cfRule type="expression" dxfId="6969" priority="5630" stopIfTrue="1">
      <formula>$B228=""</formula>
    </cfRule>
  </conditionalFormatting>
  <conditionalFormatting sqref="I255:I263">
    <cfRule type="expression" dxfId="6968" priority="5629" stopIfTrue="1">
      <formula>$B255=""</formula>
    </cfRule>
  </conditionalFormatting>
  <conditionalFormatting sqref="I255:I263">
    <cfRule type="expression" dxfId="6967" priority="5628" stopIfTrue="1">
      <formula>$B255=""</formula>
    </cfRule>
  </conditionalFormatting>
  <conditionalFormatting sqref="I255:I263">
    <cfRule type="expression" dxfId="6966" priority="5627" stopIfTrue="1">
      <formula>$B255=""</formula>
    </cfRule>
  </conditionalFormatting>
  <conditionalFormatting sqref="I265:I301">
    <cfRule type="expression" dxfId="6965" priority="5626" stopIfTrue="1">
      <formula>$B265=""</formula>
    </cfRule>
  </conditionalFormatting>
  <conditionalFormatting sqref="I265:I301">
    <cfRule type="expression" dxfId="6964" priority="5625" stopIfTrue="1">
      <formula>$B265=""</formula>
    </cfRule>
  </conditionalFormatting>
  <conditionalFormatting sqref="I265:I301">
    <cfRule type="expression" dxfId="6963" priority="5624" stopIfTrue="1">
      <formula>$B265=""</formula>
    </cfRule>
  </conditionalFormatting>
  <conditionalFormatting sqref="I265:I301">
    <cfRule type="expression" dxfId="6962" priority="5623" stopIfTrue="1">
      <formula>$B265=""</formula>
    </cfRule>
  </conditionalFormatting>
  <conditionalFormatting sqref="I265:I301">
    <cfRule type="expression" dxfId="6961" priority="5622" stopIfTrue="1">
      <formula>$B265=""</formula>
    </cfRule>
  </conditionalFormatting>
  <conditionalFormatting sqref="I265:I301">
    <cfRule type="expression" dxfId="6960" priority="5621" stopIfTrue="1">
      <formula>$B265=""</formula>
    </cfRule>
  </conditionalFormatting>
  <conditionalFormatting sqref="I265:I301">
    <cfRule type="expression" dxfId="6959" priority="5620" stopIfTrue="1">
      <formula>$B265=""</formula>
    </cfRule>
  </conditionalFormatting>
  <conditionalFormatting sqref="I265:I301">
    <cfRule type="expression" dxfId="6958" priority="5619" stopIfTrue="1">
      <formula>$B265=""</formula>
    </cfRule>
  </conditionalFormatting>
  <conditionalFormatting sqref="I265:I301">
    <cfRule type="expression" dxfId="6957" priority="5618" stopIfTrue="1">
      <formula>$B265=""</formula>
    </cfRule>
  </conditionalFormatting>
  <conditionalFormatting sqref="I265:I301">
    <cfRule type="expression" dxfId="6956" priority="5617" stopIfTrue="1">
      <formula>$B265=""</formula>
    </cfRule>
  </conditionalFormatting>
  <conditionalFormatting sqref="I265:I301">
    <cfRule type="expression" dxfId="6955" priority="5616" stopIfTrue="1">
      <formula>$B265=""</formula>
    </cfRule>
  </conditionalFormatting>
  <conditionalFormatting sqref="I265:I301">
    <cfRule type="expression" dxfId="6954" priority="5615" stopIfTrue="1">
      <formula>$B265=""</formula>
    </cfRule>
  </conditionalFormatting>
  <conditionalFormatting sqref="I265:I301">
    <cfRule type="expression" dxfId="6953" priority="5614" stopIfTrue="1">
      <formula>$B265=""</formula>
    </cfRule>
  </conditionalFormatting>
  <conditionalFormatting sqref="I265:I301">
    <cfRule type="expression" dxfId="6952" priority="5613" stopIfTrue="1">
      <formula>$B265=""</formula>
    </cfRule>
  </conditionalFormatting>
  <conditionalFormatting sqref="I265:I301">
    <cfRule type="expression" dxfId="6951" priority="5612" stopIfTrue="1">
      <formula>$B265=""</formula>
    </cfRule>
  </conditionalFormatting>
  <conditionalFormatting sqref="I265:I301">
    <cfRule type="expression" dxfId="6950" priority="5611" stopIfTrue="1">
      <formula>$B265=""</formula>
    </cfRule>
  </conditionalFormatting>
  <conditionalFormatting sqref="I265:I301">
    <cfRule type="expression" dxfId="6949" priority="5610" stopIfTrue="1">
      <formula>$B265=""</formula>
    </cfRule>
  </conditionalFormatting>
  <conditionalFormatting sqref="I265:I301">
    <cfRule type="expression" dxfId="6948" priority="5609" stopIfTrue="1">
      <formula>$B265=""</formula>
    </cfRule>
  </conditionalFormatting>
  <conditionalFormatting sqref="I265:I301">
    <cfRule type="expression" dxfId="6947" priority="5608" stopIfTrue="1">
      <formula>$B265=""</formula>
    </cfRule>
  </conditionalFormatting>
  <conditionalFormatting sqref="I265:I301">
    <cfRule type="expression" dxfId="6946" priority="5607" stopIfTrue="1">
      <formula>$B265=""</formula>
    </cfRule>
  </conditionalFormatting>
  <conditionalFormatting sqref="I265:I301">
    <cfRule type="expression" dxfId="6945" priority="5606" stopIfTrue="1">
      <formula>$B265=""</formula>
    </cfRule>
  </conditionalFormatting>
  <conditionalFormatting sqref="I265:I301">
    <cfRule type="expression" dxfId="6944" priority="5605" stopIfTrue="1">
      <formula>$B265=""</formula>
    </cfRule>
  </conditionalFormatting>
  <conditionalFormatting sqref="I265:I301">
    <cfRule type="expression" dxfId="6943" priority="5604" stopIfTrue="1">
      <formula>$B265=""</formula>
    </cfRule>
  </conditionalFormatting>
  <conditionalFormatting sqref="I265:I301">
    <cfRule type="expression" dxfId="6942" priority="5603" stopIfTrue="1">
      <formula>$B265=""</formula>
    </cfRule>
  </conditionalFormatting>
  <conditionalFormatting sqref="I269:I301">
    <cfRule type="expression" dxfId="6941" priority="5602" stopIfTrue="1">
      <formula>$B269=""</formula>
    </cfRule>
  </conditionalFormatting>
  <conditionalFormatting sqref="I269:I301">
    <cfRule type="expression" dxfId="6940" priority="5601" stopIfTrue="1">
      <formula>$B269=""</formula>
    </cfRule>
  </conditionalFormatting>
  <conditionalFormatting sqref="I269:I301">
    <cfRule type="expression" dxfId="6939" priority="5600" stopIfTrue="1">
      <formula>$B269=""</formula>
    </cfRule>
  </conditionalFormatting>
  <conditionalFormatting sqref="I302:I313">
    <cfRule type="expression" dxfId="6938" priority="5599" stopIfTrue="1">
      <formula>$B302=""</formula>
    </cfRule>
  </conditionalFormatting>
  <conditionalFormatting sqref="I302:I313">
    <cfRule type="expression" dxfId="6937" priority="5598" stopIfTrue="1">
      <formula>$B302=""</formula>
    </cfRule>
  </conditionalFormatting>
  <conditionalFormatting sqref="I302:I313">
    <cfRule type="expression" dxfId="6936" priority="5597" stopIfTrue="1">
      <formula>$B302=""</formula>
    </cfRule>
  </conditionalFormatting>
  <conditionalFormatting sqref="I302:I313">
    <cfRule type="expression" dxfId="6935" priority="5596" stopIfTrue="1">
      <formula>$B302=""</formula>
    </cfRule>
  </conditionalFormatting>
  <conditionalFormatting sqref="I302:I313">
    <cfRule type="expression" dxfId="6934" priority="5595" stopIfTrue="1">
      <formula>$B302=""</formula>
    </cfRule>
  </conditionalFormatting>
  <conditionalFormatting sqref="I302:I313">
    <cfRule type="expression" dxfId="6933" priority="5594" stopIfTrue="1">
      <formula>$B302=""</formula>
    </cfRule>
  </conditionalFormatting>
  <conditionalFormatting sqref="I302:I313">
    <cfRule type="expression" dxfId="6932" priority="5593" stopIfTrue="1">
      <formula>$B302=""</formula>
    </cfRule>
  </conditionalFormatting>
  <conditionalFormatting sqref="I302:I313">
    <cfRule type="expression" dxfId="6931" priority="5592" stopIfTrue="1">
      <formula>$B302=""</formula>
    </cfRule>
  </conditionalFormatting>
  <conditionalFormatting sqref="I302:I313">
    <cfRule type="expression" dxfId="6930" priority="5591" stopIfTrue="1">
      <formula>$B302=""</formula>
    </cfRule>
  </conditionalFormatting>
  <conditionalFormatting sqref="I302:I313">
    <cfRule type="expression" dxfId="6929" priority="5590" stopIfTrue="1">
      <formula>$B302=""</formula>
    </cfRule>
  </conditionalFormatting>
  <conditionalFormatting sqref="I302:I313">
    <cfRule type="expression" dxfId="6928" priority="5589" stopIfTrue="1">
      <formula>$B302=""</formula>
    </cfRule>
  </conditionalFormatting>
  <conditionalFormatting sqref="I302:I313">
    <cfRule type="expression" dxfId="6927" priority="5588" stopIfTrue="1">
      <formula>$B302=""</formula>
    </cfRule>
  </conditionalFormatting>
  <conditionalFormatting sqref="I302:I313">
    <cfRule type="expression" dxfId="6926" priority="5587" stopIfTrue="1">
      <formula>$B302=""</formula>
    </cfRule>
  </conditionalFormatting>
  <conditionalFormatting sqref="I302:I313">
    <cfRule type="expression" dxfId="6925" priority="5586" stopIfTrue="1">
      <formula>$B302=""</formula>
    </cfRule>
  </conditionalFormatting>
  <conditionalFormatting sqref="I302:I313">
    <cfRule type="expression" dxfId="6924" priority="5585" stopIfTrue="1">
      <formula>$B302=""</formula>
    </cfRule>
  </conditionalFormatting>
  <conditionalFormatting sqref="I302:I313">
    <cfRule type="expression" dxfId="6923" priority="5584" stopIfTrue="1">
      <formula>$B302=""</formula>
    </cfRule>
  </conditionalFormatting>
  <conditionalFormatting sqref="I302:I313">
    <cfRule type="expression" dxfId="6922" priority="5583" stopIfTrue="1">
      <formula>$B302=""</formula>
    </cfRule>
  </conditionalFormatting>
  <conditionalFormatting sqref="I302:I313">
    <cfRule type="expression" dxfId="6921" priority="5582" stopIfTrue="1">
      <formula>$B302=""</formula>
    </cfRule>
  </conditionalFormatting>
  <conditionalFormatting sqref="I302:I313">
    <cfRule type="expression" dxfId="6920" priority="5581" stopIfTrue="1">
      <formula>$B302=""</formula>
    </cfRule>
  </conditionalFormatting>
  <conditionalFormatting sqref="I302:I313">
    <cfRule type="expression" dxfId="6919" priority="5580" stopIfTrue="1">
      <formula>$B302=""</formula>
    </cfRule>
  </conditionalFormatting>
  <conditionalFormatting sqref="I302:I313">
    <cfRule type="expression" dxfId="6918" priority="5579" stopIfTrue="1">
      <formula>$B302=""</formula>
    </cfRule>
  </conditionalFormatting>
  <conditionalFormatting sqref="I302:I313">
    <cfRule type="expression" dxfId="6917" priority="5578" stopIfTrue="1">
      <formula>$B302=""</formula>
    </cfRule>
  </conditionalFormatting>
  <conditionalFormatting sqref="I302:I313">
    <cfRule type="expression" dxfId="6916" priority="5577" stopIfTrue="1">
      <formula>$B302=""</formula>
    </cfRule>
  </conditionalFormatting>
  <conditionalFormatting sqref="I302:I313">
    <cfRule type="expression" dxfId="6915" priority="5576" stopIfTrue="1">
      <formula>$B302=""</formula>
    </cfRule>
  </conditionalFormatting>
  <conditionalFormatting sqref="I302:I313">
    <cfRule type="expression" dxfId="6914" priority="5575" stopIfTrue="1">
      <formula>$B302=""</formula>
    </cfRule>
  </conditionalFormatting>
  <conditionalFormatting sqref="I302:I313">
    <cfRule type="expression" dxfId="6913" priority="5574" stopIfTrue="1">
      <formula>$B302=""</formula>
    </cfRule>
  </conditionalFormatting>
  <conditionalFormatting sqref="I302:I313">
    <cfRule type="expression" dxfId="6912" priority="5573" stopIfTrue="1">
      <formula>$B302=""</formula>
    </cfRule>
  </conditionalFormatting>
  <conditionalFormatting sqref="I302:I313">
    <cfRule type="expression" dxfId="6911" priority="5572" stopIfTrue="1">
      <formula>$B302=""</formula>
    </cfRule>
  </conditionalFormatting>
  <conditionalFormatting sqref="I302:I313">
    <cfRule type="expression" dxfId="6910" priority="5571" stopIfTrue="1">
      <formula>$B302=""</formula>
    </cfRule>
  </conditionalFormatting>
  <conditionalFormatting sqref="I302:I313">
    <cfRule type="expression" dxfId="6909" priority="5570" stopIfTrue="1">
      <formula>$B302=""</formula>
    </cfRule>
  </conditionalFormatting>
  <conditionalFormatting sqref="I302:I313">
    <cfRule type="expression" dxfId="6908" priority="5569" stopIfTrue="1">
      <formula>$B302=""</formula>
    </cfRule>
  </conditionalFormatting>
  <conditionalFormatting sqref="I302:I313">
    <cfRule type="expression" dxfId="6907" priority="5568" stopIfTrue="1">
      <formula>$B302=""</formula>
    </cfRule>
  </conditionalFormatting>
  <conditionalFormatting sqref="I302:I313">
    <cfRule type="expression" dxfId="6906" priority="5567" stopIfTrue="1">
      <formula>$B302=""</formula>
    </cfRule>
  </conditionalFormatting>
  <conditionalFormatting sqref="I302:I313">
    <cfRule type="expression" dxfId="6905" priority="5566" stopIfTrue="1">
      <formula>$B302=""</formula>
    </cfRule>
  </conditionalFormatting>
  <conditionalFormatting sqref="I302:I313">
    <cfRule type="expression" dxfId="6904" priority="5565" stopIfTrue="1">
      <formula>$B302=""</formula>
    </cfRule>
  </conditionalFormatting>
  <conditionalFormatting sqref="I302:I313">
    <cfRule type="expression" dxfId="6903" priority="5564" stopIfTrue="1">
      <formula>$B302=""</formula>
    </cfRule>
  </conditionalFormatting>
  <conditionalFormatting sqref="I302:I313">
    <cfRule type="expression" dxfId="6902" priority="5563" stopIfTrue="1">
      <formula>$B302=""</formula>
    </cfRule>
  </conditionalFormatting>
  <conditionalFormatting sqref="I302:I313">
    <cfRule type="expression" dxfId="6901" priority="5562" stopIfTrue="1">
      <formula>$B302=""</formula>
    </cfRule>
  </conditionalFormatting>
  <conditionalFormatting sqref="I302:I313">
    <cfRule type="expression" dxfId="6900" priority="5561" stopIfTrue="1">
      <formula>$B302=""</formula>
    </cfRule>
  </conditionalFormatting>
  <conditionalFormatting sqref="I302:I313">
    <cfRule type="expression" dxfId="6899" priority="5560" stopIfTrue="1">
      <formula>$B302=""</formula>
    </cfRule>
  </conditionalFormatting>
  <conditionalFormatting sqref="I302:I313">
    <cfRule type="expression" dxfId="6898" priority="5559" stopIfTrue="1">
      <formula>$B302=""</formula>
    </cfRule>
  </conditionalFormatting>
  <conditionalFormatting sqref="I302:I313">
    <cfRule type="expression" dxfId="6897" priority="5558" stopIfTrue="1">
      <formula>$B302=""</formula>
    </cfRule>
  </conditionalFormatting>
  <conditionalFormatting sqref="I302:I313">
    <cfRule type="expression" dxfId="6896" priority="5557" stopIfTrue="1">
      <formula>$B302=""</formula>
    </cfRule>
  </conditionalFormatting>
  <conditionalFormatting sqref="I302:I313">
    <cfRule type="expression" dxfId="6895" priority="5556" stopIfTrue="1">
      <formula>$B302=""</formula>
    </cfRule>
  </conditionalFormatting>
  <conditionalFormatting sqref="I302:I313">
    <cfRule type="expression" dxfId="6894" priority="5555" stopIfTrue="1">
      <formula>$B302=""</formula>
    </cfRule>
  </conditionalFormatting>
  <conditionalFormatting sqref="I302:I313">
    <cfRule type="expression" dxfId="6893" priority="5554" stopIfTrue="1">
      <formula>$B302=""</formula>
    </cfRule>
  </conditionalFormatting>
  <conditionalFormatting sqref="I302:I313">
    <cfRule type="expression" dxfId="6892" priority="5553" stopIfTrue="1">
      <formula>$B302=""</formula>
    </cfRule>
  </conditionalFormatting>
  <conditionalFormatting sqref="I302:I313">
    <cfRule type="expression" dxfId="6891" priority="5552" stopIfTrue="1">
      <formula>$B302=""</formula>
    </cfRule>
  </conditionalFormatting>
  <conditionalFormatting sqref="I302:I313">
    <cfRule type="expression" dxfId="6890" priority="5551" stopIfTrue="1">
      <formula>$B302=""</formula>
    </cfRule>
  </conditionalFormatting>
  <conditionalFormatting sqref="I302:I313">
    <cfRule type="expression" dxfId="6889" priority="5550" stopIfTrue="1">
      <formula>$B302=""</formula>
    </cfRule>
  </conditionalFormatting>
  <conditionalFormatting sqref="I302:I313">
    <cfRule type="expression" dxfId="6888" priority="5549" stopIfTrue="1">
      <formula>$B302=""</formula>
    </cfRule>
  </conditionalFormatting>
  <conditionalFormatting sqref="I302:I313">
    <cfRule type="expression" dxfId="6887" priority="5548" stopIfTrue="1">
      <formula>$B302=""</formula>
    </cfRule>
  </conditionalFormatting>
  <conditionalFormatting sqref="I302:I313">
    <cfRule type="expression" dxfId="6886" priority="5547" stopIfTrue="1">
      <formula>$B302=""</formula>
    </cfRule>
  </conditionalFormatting>
  <conditionalFormatting sqref="I302:I313">
    <cfRule type="expression" dxfId="6885" priority="5546" stopIfTrue="1">
      <formula>$B302=""</formula>
    </cfRule>
  </conditionalFormatting>
  <conditionalFormatting sqref="I302:I313">
    <cfRule type="expression" dxfId="6884" priority="5545" stopIfTrue="1">
      <formula>$B302=""</formula>
    </cfRule>
  </conditionalFormatting>
  <conditionalFormatting sqref="I302:I313">
    <cfRule type="expression" dxfId="6883" priority="5544" stopIfTrue="1">
      <formula>$B302=""</formula>
    </cfRule>
  </conditionalFormatting>
  <conditionalFormatting sqref="I302:I313">
    <cfRule type="expression" dxfId="6882" priority="5543" stopIfTrue="1">
      <formula>$B302=""</formula>
    </cfRule>
  </conditionalFormatting>
  <conditionalFormatting sqref="I302:I313">
    <cfRule type="expression" dxfId="6881" priority="5542" stopIfTrue="1">
      <formula>$B302=""</formula>
    </cfRule>
  </conditionalFormatting>
  <conditionalFormatting sqref="I302:I313">
    <cfRule type="expression" dxfId="6880" priority="5541" stopIfTrue="1">
      <formula>$B302=""</formula>
    </cfRule>
  </conditionalFormatting>
  <conditionalFormatting sqref="I302:I313">
    <cfRule type="expression" dxfId="6879" priority="5540" stopIfTrue="1">
      <formula>$B302=""</formula>
    </cfRule>
  </conditionalFormatting>
  <conditionalFormatting sqref="I302:I313">
    <cfRule type="expression" dxfId="6878" priority="5539" stopIfTrue="1">
      <formula>$B302=""</formula>
    </cfRule>
  </conditionalFormatting>
  <conditionalFormatting sqref="I302:I313">
    <cfRule type="expression" dxfId="6877" priority="5538" stopIfTrue="1">
      <formula>$B302=""</formula>
    </cfRule>
  </conditionalFormatting>
  <conditionalFormatting sqref="I302:I313">
    <cfRule type="expression" dxfId="6876" priority="5537" stopIfTrue="1">
      <formula>$B302=""</formula>
    </cfRule>
  </conditionalFormatting>
  <conditionalFormatting sqref="I302:I313">
    <cfRule type="expression" dxfId="6875" priority="5536" stopIfTrue="1">
      <formula>$B302=""</formula>
    </cfRule>
  </conditionalFormatting>
  <conditionalFormatting sqref="I302:I313">
    <cfRule type="expression" dxfId="6874" priority="5535" stopIfTrue="1">
      <formula>$B302=""</formula>
    </cfRule>
  </conditionalFormatting>
  <conditionalFormatting sqref="I302:I313">
    <cfRule type="expression" dxfId="6873" priority="5534" stopIfTrue="1">
      <formula>$B302=""</formula>
    </cfRule>
  </conditionalFormatting>
  <conditionalFormatting sqref="I302:I313">
    <cfRule type="expression" dxfId="6872" priority="5533" stopIfTrue="1">
      <formula>$B302=""</formula>
    </cfRule>
  </conditionalFormatting>
  <conditionalFormatting sqref="I302:I313">
    <cfRule type="expression" dxfId="6871" priority="5532" stopIfTrue="1">
      <formula>$B302=""</formula>
    </cfRule>
  </conditionalFormatting>
  <conditionalFormatting sqref="I302:I313">
    <cfRule type="expression" dxfId="6870" priority="5531" stopIfTrue="1">
      <formula>$B302=""</formula>
    </cfRule>
  </conditionalFormatting>
  <conditionalFormatting sqref="I302:I313">
    <cfRule type="expression" dxfId="6869" priority="5530" stopIfTrue="1">
      <formula>$B302=""</formula>
    </cfRule>
  </conditionalFormatting>
  <conditionalFormatting sqref="I302:I313">
    <cfRule type="expression" dxfId="6868" priority="5529" stopIfTrue="1">
      <formula>$B302=""</formula>
    </cfRule>
  </conditionalFormatting>
  <conditionalFormatting sqref="I302:I313">
    <cfRule type="expression" dxfId="6867" priority="5528" stopIfTrue="1">
      <formula>$B302=""</formula>
    </cfRule>
  </conditionalFormatting>
  <conditionalFormatting sqref="I302:I313">
    <cfRule type="expression" dxfId="6866" priority="5527" stopIfTrue="1">
      <formula>$B302=""</formula>
    </cfRule>
  </conditionalFormatting>
  <conditionalFormatting sqref="I302:I313">
    <cfRule type="expression" dxfId="6865" priority="5526" stopIfTrue="1">
      <formula>$B302=""</formula>
    </cfRule>
  </conditionalFormatting>
  <conditionalFormatting sqref="I302:I313">
    <cfRule type="expression" dxfId="6864" priority="5525" stopIfTrue="1">
      <formula>$B302=""</formula>
    </cfRule>
  </conditionalFormatting>
  <conditionalFormatting sqref="I302:I313">
    <cfRule type="expression" dxfId="6863" priority="5524" stopIfTrue="1">
      <formula>$B302=""</formula>
    </cfRule>
  </conditionalFormatting>
  <conditionalFormatting sqref="I302:I313">
    <cfRule type="expression" dxfId="6862" priority="5523" stopIfTrue="1">
      <formula>$B302=""</formula>
    </cfRule>
  </conditionalFormatting>
  <conditionalFormatting sqref="I302:I313">
    <cfRule type="expression" dxfId="6861" priority="5522" stopIfTrue="1">
      <formula>$B302=""</formula>
    </cfRule>
  </conditionalFormatting>
  <conditionalFormatting sqref="I302:I313">
    <cfRule type="expression" dxfId="6860" priority="5521" stopIfTrue="1">
      <formula>$B302=""</formula>
    </cfRule>
  </conditionalFormatting>
  <conditionalFormatting sqref="I302:I313">
    <cfRule type="expression" dxfId="6859" priority="5520" stopIfTrue="1">
      <formula>$B302=""</formula>
    </cfRule>
  </conditionalFormatting>
  <conditionalFormatting sqref="I302:I313">
    <cfRule type="expression" dxfId="6858" priority="5519" stopIfTrue="1">
      <formula>$B302=""</formula>
    </cfRule>
  </conditionalFormatting>
  <conditionalFormatting sqref="I302:I313">
    <cfRule type="expression" dxfId="6857" priority="5518" stopIfTrue="1">
      <formula>$B302=""</formula>
    </cfRule>
  </conditionalFormatting>
  <conditionalFormatting sqref="I302:I313">
    <cfRule type="expression" dxfId="6856" priority="5517" stopIfTrue="1">
      <formula>$B302=""</formula>
    </cfRule>
  </conditionalFormatting>
  <conditionalFormatting sqref="I302:I313">
    <cfRule type="expression" dxfId="6855" priority="5516" stopIfTrue="1">
      <formula>$B302=""</formula>
    </cfRule>
  </conditionalFormatting>
  <conditionalFormatting sqref="I302:I313">
    <cfRule type="expression" dxfId="6854" priority="5515" stopIfTrue="1">
      <formula>$B302=""</formula>
    </cfRule>
  </conditionalFormatting>
  <conditionalFormatting sqref="I302:I313">
    <cfRule type="expression" dxfId="6853" priority="5514" stopIfTrue="1">
      <formula>$B302=""</formula>
    </cfRule>
  </conditionalFormatting>
  <conditionalFormatting sqref="I302:I313">
    <cfRule type="expression" dxfId="6852" priority="5513" stopIfTrue="1">
      <formula>$B302=""</formula>
    </cfRule>
  </conditionalFormatting>
  <conditionalFormatting sqref="I302:I313">
    <cfRule type="expression" dxfId="6851" priority="5512" stopIfTrue="1">
      <formula>$B302=""</formula>
    </cfRule>
  </conditionalFormatting>
  <conditionalFormatting sqref="I302:I313">
    <cfRule type="expression" dxfId="6850" priority="5511" stopIfTrue="1">
      <formula>$B302=""</formula>
    </cfRule>
  </conditionalFormatting>
  <conditionalFormatting sqref="I302:I313">
    <cfRule type="expression" dxfId="6849" priority="5510" stopIfTrue="1">
      <formula>$B302=""</formula>
    </cfRule>
  </conditionalFormatting>
  <conditionalFormatting sqref="I302:I313">
    <cfRule type="expression" dxfId="6848" priority="5509" stopIfTrue="1">
      <formula>$B302=""</formula>
    </cfRule>
  </conditionalFormatting>
  <conditionalFormatting sqref="I302:I313">
    <cfRule type="expression" dxfId="6847" priority="5508" stopIfTrue="1">
      <formula>$B302=""</formula>
    </cfRule>
  </conditionalFormatting>
  <conditionalFormatting sqref="I302:I313">
    <cfRule type="expression" dxfId="6846" priority="5507" stopIfTrue="1">
      <formula>$B302=""</formula>
    </cfRule>
  </conditionalFormatting>
  <conditionalFormatting sqref="I302:I313">
    <cfRule type="expression" dxfId="6845" priority="5506" stopIfTrue="1">
      <formula>$B302=""</formula>
    </cfRule>
  </conditionalFormatting>
  <conditionalFormatting sqref="I302:I313">
    <cfRule type="expression" dxfId="6844" priority="5505" stopIfTrue="1">
      <formula>$B302=""</formula>
    </cfRule>
  </conditionalFormatting>
  <conditionalFormatting sqref="I302:I313">
    <cfRule type="expression" dxfId="6843" priority="5504" stopIfTrue="1">
      <formula>$B302=""</formula>
    </cfRule>
  </conditionalFormatting>
  <conditionalFormatting sqref="I302:I313">
    <cfRule type="expression" dxfId="6842" priority="5503" stopIfTrue="1">
      <formula>$B302=""</formula>
    </cfRule>
  </conditionalFormatting>
  <conditionalFormatting sqref="I302:I313">
    <cfRule type="expression" dxfId="6841" priority="5502" stopIfTrue="1">
      <formula>$B302=""</formula>
    </cfRule>
  </conditionalFormatting>
  <conditionalFormatting sqref="I302:I313">
    <cfRule type="expression" dxfId="6840" priority="5501" stopIfTrue="1">
      <formula>$B302=""</formula>
    </cfRule>
  </conditionalFormatting>
  <conditionalFormatting sqref="I302:I313">
    <cfRule type="expression" dxfId="6839" priority="5500" stopIfTrue="1">
      <formula>$B302=""</formula>
    </cfRule>
  </conditionalFormatting>
  <conditionalFormatting sqref="I302:I313">
    <cfRule type="expression" dxfId="6838" priority="5499" stopIfTrue="1">
      <formula>$B302=""</formula>
    </cfRule>
  </conditionalFormatting>
  <conditionalFormatting sqref="I302:I313">
    <cfRule type="expression" dxfId="6837" priority="5498" stopIfTrue="1">
      <formula>$B302=""</formula>
    </cfRule>
  </conditionalFormatting>
  <conditionalFormatting sqref="I302:I313">
    <cfRule type="expression" dxfId="6836" priority="5497" stopIfTrue="1">
      <formula>$B302=""</formula>
    </cfRule>
  </conditionalFormatting>
  <conditionalFormatting sqref="I302:I313">
    <cfRule type="expression" dxfId="6835" priority="5496" stopIfTrue="1">
      <formula>$B302=""</formula>
    </cfRule>
  </conditionalFormatting>
  <conditionalFormatting sqref="I302:I313">
    <cfRule type="expression" dxfId="6834" priority="5495" stopIfTrue="1">
      <formula>$B302=""</formula>
    </cfRule>
  </conditionalFormatting>
  <conditionalFormatting sqref="I302:I313">
    <cfRule type="expression" dxfId="6833" priority="5494" stopIfTrue="1">
      <formula>$B302=""</formula>
    </cfRule>
  </conditionalFormatting>
  <conditionalFormatting sqref="I302:I313">
    <cfRule type="expression" dxfId="6832" priority="5493" stopIfTrue="1">
      <formula>$B302=""</formula>
    </cfRule>
  </conditionalFormatting>
  <conditionalFormatting sqref="I302:I313">
    <cfRule type="expression" dxfId="6831" priority="5492" stopIfTrue="1">
      <formula>$B302=""</formula>
    </cfRule>
  </conditionalFormatting>
  <conditionalFormatting sqref="I302:I313">
    <cfRule type="expression" dxfId="6830" priority="5491" stopIfTrue="1">
      <formula>$B302=""</formula>
    </cfRule>
  </conditionalFormatting>
  <conditionalFormatting sqref="I302:I313">
    <cfRule type="expression" dxfId="6829" priority="5490" stopIfTrue="1">
      <formula>$B302=""</formula>
    </cfRule>
  </conditionalFormatting>
  <conditionalFormatting sqref="I302:I313">
    <cfRule type="expression" dxfId="6828" priority="5489" stopIfTrue="1">
      <formula>$B302=""</formula>
    </cfRule>
  </conditionalFormatting>
  <conditionalFormatting sqref="I302:I313">
    <cfRule type="expression" dxfId="6827" priority="5488" stopIfTrue="1">
      <formula>$B302=""</formula>
    </cfRule>
  </conditionalFormatting>
  <conditionalFormatting sqref="I302:I313">
    <cfRule type="expression" dxfId="6826" priority="5487" stopIfTrue="1">
      <formula>$B302=""</formula>
    </cfRule>
  </conditionalFormatting>
  <conditionalFormatting sqref="I302:I313">
    <cfRule type="expression" dxfId="6825" priority="5486" stopIfTrue="1">
      <formula>$B302=""</formula>
    </cfRule>
  </conditionalFormatting>
  <conditionalFormatting sqref="I302:I313">
    <cfRule type="expression" dxfId="6824" priority="5485" stopIfTrue="1">
      <formula>$B302=""</formula>
    </cfRule>
  </conditionalFormatting>
  <conditionalFormatting sqref="I302:I313">
    <cfRule type="expression" dxfId="6823" priority="5484" stopIfTrue="1">
      <formula>$B302=""</formula>
    </cfRule>
  </conditionalFormatting>
  <conditionalFormatting sqref="I302:I313">
    <cfRule type="expression" dxfId="6822" priority="5483" stopIfTrue="1">
      <formula>$B302=""</formula>
    </cfRule>
  </conditionalFormatting>
  <conditionalFormatting sqref="I302:I313">
    <cfRule type="expression" dxfId="6821" priority="5482" stopIfTrue="1">
      <formula>$B302=""</formula>
    </cfRule>
  </conditionalFormatting>
  <conditionalFormatting sqref="I302:I313">
    <cfRule type="expression" dxfId="6820" priority="5481" stopIfTrue="1">
      <formula>$B302=""</formula>
    </cfRule>
  </conditionalFormatting>
  <conditionalFormatting sqref="I302:I313">
    <cfRule type="expression" dxfId="6819" priority="5480" stopIfTrue="1">
      <formula>$B302=""</formula>
    </cfRule>
  </conditionalFormatting>
  <conditionalFormatting sqref="I302:I313">
    <cfRule type="expression" dxfId="6818" priority="5479" stopIfTrue="1">
      <formula>$B302=""</formula>
    </cfRule>
  </conditionalFormatting>
  <conditionalFormatting sqref="I302:I313">
    <cfRule type="expression" dxfId="6817" priority="5478" stopIfTrue="1">
      <formula>$B302=""</formula>
    </cfRule>
  </conditionalFormatting>
  <conditionalFormatting sqref="I302:I313">
    <cfRule type="expression" dxfId="6816" priority="5477" stopIfTrue="1">
      <formula>$B302=""</formula>
    </cfRule>
  </conditionalFormatting>
  <conditionalFormatting sqref="I302:I313">
    <cfRule type="expression" dxfId="6815" priority="5476" stopIfTrue="1">
      <formula>$B302=""</formula>
    </cfRule>
  </conditionalFormatting>
  <conditionalFormatting sqref="I302:I313">
    <cfRule type="expression" dxfId="6814" priority="5475" stopIfTrue="1">
      <formula>$B302=""</formula>
    </cfRule>
  </conditionalFormatting>
  <conditionalFormatting sqref="I302:I313">
    <cfRule type="expression" dxfId="6813" priority="5474" stopIfTrue="1">
      <formula>$B302=""</formula>
    </cfRule>
  </conditionalFormatting>
  <conditionalFormatting sqref="I302:I313">
    <cfRule type="expression" dxfId="6812" priority="5473" stopIfTrue="1">
      <formula>$B302=""</formula>
    </cfRule>
  </conditionalFormatting>
  <conditionalFormatting sqref="I302:I313">
    <cfRule type="expression" dxfId="6811" priority="5472" stopIfTrue="1">
      <formula>$B302=""</formula>
    </cfRule>
  </conditionalFormatting>
  <conditionalFormatting sqref="I302:I313">
    <cfRule type="expression" dxfId="6810" priority="5471" stopIfTrue="1">
      <formula>$B302=""</formula>
    </cfRule>
  </conditionalFormatting>
  <conditionalFormatting sqref="I302:I313">
    <cfRule type="expression" dxfId="6809" priority="5470" stopIfTrue="1">
      <formula>$B302=""</formula>
    </cfRule>
  </conditionalFormatting>
  <conditionalFormatting sqref="I302:I313">
    <cfRule type="expression" dxfId="6808" priority="5469" stopIfTrue="1">
      <formula>$B302=""</formula>
    </cfRule>
  </conditionalFormatting>
  <conditionalFormatting sqref="I302:I313">
    <cfRule type="expression" dxfId="6807" priority="5468" stopIfTrue="1">
      <formula>$B302=""</formula>
    </cfRule>
  </conditionalFormatting>
  <conditionalFormatting sqref="I302:I313">
    <cfRule type="expression" dxfId="6806" priority="5467" stopIfTrue="1">
      <formula>$B302=""</formula>
    </cfRule>
  </conditionalFormatting>
  <conditionalFormatting sqref="I302:I313">
    <cfRule type="expression" dxfId="6805" priority="5466" stopIfTrue="1">
      <formula>$B302=""</formula>
    </cfRule>
  </conditionalFormatting>
  <conditionalFormatting sqref="I302:I313">
    <cfRule type="expression" dxfId="6804" priority="5465" stopIfTrue="1">
      <formula>$B302=""</formula>
    </cfRule>
  </conditionalFormatting>
  <conditionalFormatting sqref="I302:I313">
    <cfRule type="expression" dxfId="6803" priority="5464" stopIfTrue="1">
      <formula>$B302=""</formula>
    </cfRule>
  </conditionalFormatting>
  <conditionalFormatting sqref="I302:I313">
    <cfRule type="expression" dxfId="6802" priority="5463" stopIfTrue="1">
      <formula>$B302=""</formula>
    </cfRule>
  </conditionalFormatting>
  <conditionalFormatting sqref="I302:I313">
    <cfRule type="expression" dxfId="6801" priority="5462" stopIfTrue="1">
      <formula>$B302=""</formula>
    </cfRule>
  </conditionalFormatting>
  <conditionalFormatting sqref="I302:I313">
    <cfRule type="expression" dxfId="6800" priority="5461" stopIfTrue="1">
      <formula>$B302=""</formula>
    </cfRule>
  </conditionalFormatting>
  <conditionalFormatting sqref="I302:I313">
    <cfRule type="expression" dxfId="6799" priority="5460" stopIfTrue="1">
      <formula>$B302=""</formula>
    </cfRule>
  </conditionalFormatting>
  <conditionalFormatting sqref="I302:I313">
    <cfRule type="expression" dxfId="6798" priority="5459" stopIfTrue="1">
      <formula>$B302=""</formula>
    </cfRule>
  </conditionalFormatting>
  <conditionalFormatting sqref="I302:I313">
    <cfRule type="expression" dxfId="6797" priority="5458" stopIfTrue="1">
      <formula>$B302=""</formula>
    </cfRule>
  </conditionalFormatting>
  <conditionalFormatting sqref="I302:I313">
    <cfRule type="expression" dxfId="6796" priority="5457" stopIfTrue="1">
      <formula>$B302=""</formula>
    </cfRule>
  </conditionalFormatting>
  <conditionalFormatting sqref="I302:I313">
    <cfRule type="expression" dxfId="6795" priority="5456" stopIfTrue="1">
      <formula>$B302=""</formula>
    </cfRule>
  </conditionalFormatting>
  <conditionalFormatting sqref="I302:I313">
    <cfRule type="expression" dxfId="6794" priority="5455" stopIfTrue="1">
      <formula>$B302=""</formula>
    </cfRule>
  </conditionalFormatting>
  <conditionalFormatting sqref="I302:I313">
    <cfRule type="expression" dxfId="6793" priority="5454" stopIfTrue="1">
      <formula>$B302=""</formula>
    </cfRule>
  </conditionalFormatting>
  <conditionalFormatting sqref="I302:I313">
    <cfRule type="expression" dxfId="6792" priority="5453" stopIfTrue="1">
      <formula>$B302=""</formula>
    </cfRule>
  </conditionalFormatting>
  <conditionalFormatting sqref="I302:I313">
    <cfRule type="expression" dxfId="6791" priority="5452" stopIfTrue="1">
      <formula>$B302=""</formula>
    </cfRule>
  </conditionalFormatting>
  <conditionalFormatting sqref="I302:I313">
    <cfRule type="expression" dxfId="6790" priority="5451" stopIfTrue="1">
      <formula>$B302=""</formula>
    </cfRule>
  </conditionalFormatting>
  <conditionalFormatting sqref="I302:I313">
    <cfRule type="expression" dxfId="6789" priority="5450" stopIfTrue="1">
      <formula>$B302=""</formula>
    </cfRule>
  </conditionalFormatting>
  <conditionalFormatting sqref="I302:I313">
    <cfRule type="expression" dxfId="6788" priority="5449" stopIfTrue="1">
      <formula>$B302=""</formula>
    </cfRule>
  </conditionalFormatting>
  <conditionalFormatting sqref="I302:I313">
    <cfRule type="expression" dxfId="6787" priority="5448" stopIfTrue="1">
      <formula>$B302=""</formula>
    </cfRule>
  </conditionalFormatting>
  <conditionalFormatting sqref="I302:I313">
    <cfRule type="expression" dxfId="6786" priority="5447" stopIfTrue="1">
      <formula>$B302=""</formula>
    </cfRule>
  </conditionalFormatting>
  <conditionalFormatting sqref="I302:I313">
    <cfRule type="expression" dxfId="6785" priority="5446" stopIfTrue="1">
      <formula>$B302=""</formula>
    </cfRule>
  </conditionalFormatting>
  <conditionalFormatting sqref="I302:I313">
    <cfRule type="expression" dxfId="6784" priority="5445" stopIfTrue="1">
      <formula>$B302=""</formula>
    </cfRule>
  </conditionalFormatting>
  <conditionalFormatting sqref="I302:I313">
    <cfRule type="expression" dxfId="6783" priority="5444" stopIfTrue="1">
      <formula>$B302=""</formula>
    </cfRule>
  </conditionalFormatting>
  <conditionalFormatting sqref="I302:I313">
    <cfRule type="expression" dxfId="6782" priority="5443" stopIfTrue="1">
      <formula>$B302=""</formula>
    </cfRule>
  </conditionalFormatting>
  <conditionalFormatting sqref="I302:I313">
    <cfRule type="expression" dxfId="6781" priority="5442" stopIfTrue="1">
      <formula>$B302=""</formula>
    </cfRule>
  </conditionalFormatting>
  <conditionalFormatting sqref="I302:I313">
    <cfRule type="expression" dxfId="6780" priority="5441" stopIfTrue="1">
      <formula>$B302=""</formula>
    </cfRule>
  </conditionalFormatting>
  <conditionalFormatting sqref="I302:I313">
    <cfRule type="expression" dxfId="6779" priority="5440" stopIfTrue="1">
      <formula>$B302=""</formula>
    </cfRule>
  </conditionalFormatting>
  <conditionalFormatting sqref="I302:I313">
    <cfRule type="expression" dxfId="6778" priority="5439" stopIfTrue="1">
      <formula>$B302=""</formula>
    </cfRule>
  </conditionalFormatting>
  <conditionalFormatting sqref="I302:I313">
    <cfRule type="expression" dxfId="6777" priority="5438" stopIfTrue="1">
      <formula>$B302=""</formula>
    </cfRule>
  </conditionalFormatting>
  <conditionalFormatting sqref="I302:I313">
    <cfRule type="expression" dxfId="6776" priority="5437" stopIfTrue="1">
      <formula>$B302=""</formula>
    </cfRule>
  </conditionalFormatting>
  <conditionalFormatting sqref="I302:I313">
    <cfRule type="expression" dxfId="6775" priority="5436" stopIfTrue="1">
      <formula>$B302=""</formula>
    </cfRule>
  </conditionalFormatting>
  <conditionalFormatting sqref="I302:I313">
    <cfRule type="expression" dxfId="6774" priority="5435" stopIfTrue="1">
      <formula>$B302=""</formula>
    </cfRule>
  </conditionalFormatting>
  <conditionalFormatting sqref="I302:I313">
    <cfRule type="expression" dxfId="6773" priority="5434" stopIfTrue="1">
      <formula>$B302=""</formula>
    </cfRule>
  </conditionalFormatting>
  <conditionalFormatting sqref="I302:I313">
    <cfRule type="expression" dxfId="6772" priority="5433" stopIfTrue="1">
      <formula>$B302=""</formula>
    </cfRule>
  </conditionalFormatting>
  <conditionalFormatting sqref="I302:I313">
    <cfRule type="expression" dxfId="6771" priority="5432" stopIfTrue="1">
      <formula>$B302=""</formula>
    </cfRule>
  </conditionalFormatting>
  <conditionalFormatting sqref="I302:I313">
    <cfRule type="expression" dxfId="6770" priority="5431" stopIfTrue="1">
      <formula>$B302=""</formula>
    </cfRule>
  </conditionalFormatting>
  <conditionalFormatting sqref="I302:I313">
    <cfRule type="expression" dxfId="6769" priority="5430" stopIfTrue="1">
      <formula>$B302=""</formula>
    </cfRule>
  </conditionalFormatting>
  <conditionalFormatting sqref="I302:I313">
    <cfRule type="expression" dxfId="6768" priority="5429" stopIfTrue="1">
      <formula>$B302=""</formula>
    </cfRule>
  </conditionalFormatting>
  <conditionalFormatting sqref="I302:I313">
    <cfRule type="expression" dxfId="6767" priority="5428" stopIfTrue="1">
      <formula>$B302=""</formula>
    </cfRule>
  </conditionalFormatting>
  <conditionalFormatting sqref="I302:I313">
    <cfRule type="expression" dxfId="6766" priority="5427" stopIfTrue="1">
      <formula>$B302=""</formula>
    </cfRule>
  </conditionalFormatting>
  <conditionalFormatting sqref="I302:I313">
    <cfRule type="expression" dxfId="6765" priority="5426" stopIfTrue="1">
      <formula>$B302=""</formula>
    </cfRule>
  </conditionalFormatting>
  <conditionalFormatting sqref="I302:I313">
    <cfRule type="expression" dxfId="6764" priority="5425" stopIfTrue="1">
      <formula>$B302=""</formula>
    </cfRule>
  </conditionalFormatting>
  <conditionalFormatting sqref="I302:I313">
    <cfRule type="expression" dxfId="6763" priority="5424" stopIfTrue="1">
      <formula>$B302=""</formula>
    </cfRule>
  </conditionalFormatting>
  <conditionalFormatting sqref="I302:I313">
    <cfRule type="expression" dxfId="6762" priority="5423" stopIfTrue="1">
      <formula>$B302=""</formula>
    </cfRule>
  </conditionalFormatting>
  <conditionalFormatting sqref="I302:I313">
    <cfRule type="expression" dxfId="6761" priority="5422" stopIfTrue="1">
      <formula>$B302=""</formula>
    </cfRule>
  </conditionalFormatting>
  <conditionalFormatting sqref="I302:I313">
    <cfRule type="expression" dxfId="6760" priority="5421" stopIfTrue="1">
      <formula>$B302=""</formula>
    </cfRule>
  </conditionalFormatting>
  <conditionalFormatting sqref="I302:I313">
    <cfRule type="expression" dxfId="6759" priority="5420" stopIfTrue="1">
      <formula>$B302=""</formula>
    </cfRule>
  </conditionalFormatting>
  <conditionalFormatting sqref="I302:I313">
    <cfRule type="expression" dxfId="6758" priority="5419" stopIfTrue="1">
      <formula>$B302=""</formula>
    </cfRule>
  </conditionalFormatting>
  <conditionalFormatting sqref="I302:I313">
    <cfRule type="expression" dxfId="6757" priority="5418" stopIfTrue="1">
      <formula>$B302=""</formula>
    </cfRule>
  </conditionalFormatting>
  <conditionalFormatting sqref="I302:I313">
    <cfRule type="expression" dxfId="6756" priority="5417" stopIfTrue="1">
      <formula>$B302=""</formula>
    </cfRule>
  </conditionalFormatting>
  <conditionalFormatting sqref="I302:I313">
    <cfRule type="expression" dxfId="6755" priority="5416" stopIfTrue="1">
      <formula>$B302=""</formula>
    </cfRule>
  </conditionalFormatting>
  <conditionalFormatting sqref="I302:I313">
    <cfRule type="expression" dxfId="6754" priority="5415" stopIfTrue="1">
      <formula>$B302=""</formula>
    </cfRule>
  </conditionalFormatting>
  <conditionalFormatting sqref="I302:I313">
    <cfRule type="expression" dxfId="6753" priority="5414" stopIfTrue="1">
      <formula>$B302=""</formula>
    </cfRule>
  </conditionalFormatting>
  <conditionalFormatting sqref="I302:I313">
    <cfRule type="expression" dxfId="6752" priority="5413" stopIfTrue="1">
      <formula>$B302=""</formula>
    </cfRule>
  </conditionalFormatting>
  <conditionalFormatting sqref="I302:I313">
    <cfRule type="expression" dxfId="6751" priority="5412" stopIfTrue="1">
      <formula>$B302=""</formula>
    </cfRule>
  </conditionalFormatting>
  <conditionalFormatting sqref="I302:I313">
    <cfRule type="expression" dxfId="6750" priority="5411" stopIfTrue="1">
      <formula>$B302=""</formula>
    </cfRule>
  </conditionalFormatting>
  <conditionalFormatting sqref="I302:I313">
    <cfRule type="expression" dxfId="6749" priority="5410" stopIfTrue="1">
      <formula>$B302=""</formula>
    </cfRule>
  </conditionalFormatting>
  <conditionalFormatting sqref="I302:I313">
    <cfRule type="expression" dxfId="6748" priority="5409" stopIfTrue="1">
      <formula>$B302=""</formula>
    </cfRule>
  </conditionalFormatting>
  <conditionalFormatting sqref="I302:I313">
    <cfRule type="expression" dxfId="6747" priority="5408" stopIfTrue="1">
      <formula>$B302=""</formula>
    </cfRule>
  </conditionalFormatting>
  <conditionalFormatting sqref="I302:I313">
    <cfRule type="expression" dxfId="6746" priority="5407" stopIfTrue="1">
      <formula>$B302=""</formula>
    </cfRule>
  </conditionalFormatting>
  <conditionalFormatting sqref="I302:I313">
    <cfRule type="expression" dxfId="6745" priority="5406" stopIfTrue="1">
      <formula>$B302=""</formula>
    </cfRule>
  </conditionalFormatting>
  <conditionalFormatting sqref="I302:I313">
    <cfRule type="expression" dxfId="6744" priority="5405" stopIfTrue="1">
      <formula>$B302=""</formula>
    </cfRule>
  </conditionalFormatting>
  <conditionalFormatting sqref="I302:I313">
    <cfRule type="expression" dxfId="6743" priority="5404" stopIfTrue="1">
      <formula>$B302=""</formula>
    </cfRule>
  </conditionalFormatting>
  <conditionalFormatting sqref="I302:I313">
    <cfRule type="expression" dxfId="6742" priority="5403" stopIfTrue="1">
      <formula>$B302=""</formula>
    </cfRule>
  </conditionalFormatting>
  <conditionalFormatting sqref="I302:I313">
    <cfRule type="expression" dxfId="6741" priority="5402" stopIfTrue="1">
      <formula>$B302=""</formula>
    </cfRule>
  </conditionalFormatting>
  <conditionalFormatting sqref="I302:I313">
    <cfRule type="expression" dxfId="6740" priority="5401" stopIfTrue="1">
      <formula>$B302=""</formula>
    </cfRule>
  </conditionalFormatting>
  <conditionalFormatting sqref="I302:I313">
    <cfRule type="expression" dxfId="6739" priority="5400" stopIfTrue="1">
      <formula>$B302=""</formula>
    </cfRule>
  </conditionalFormatting>
  <conditionalFormatting sqref="I302:I313">
    <cfRule type="expression" dxfId="6738" priority="5399" stopIfTrue="1">
      <formula>$B302=""</formula>
    </cfRule>
  </conditionalFormatting>
  <conditionalFormatting sqref="I302:I313">
    <cfRule type="expression" dxfId="6737" priority="5398" stopIfTrue="1">
      <formula>$B302=""</formula>
    </cfRule>
  </conditionalFormatting>
  <conditionalFormatting sqref="I302:I313">
    <cfRule type="expression" dxfId="6736" priority="5397" stopIfTrue="1">
      <formula>$B302=""</formula>
    </cfRule>
  </conditionalFormatting>
  <conditionalFormatting sqref="I302:I313">
    <cfRule type="expression" dxfId="6735" priority="5396" stopIfTrue="1">
      <formula>$B302=""</formula>
    </cfRule>
  </conditionalFormatting>
  <conditionalFormatting sqref="I302:I313">
    <cfRule type="expression" dxfId="6734" priority="5395" stopIfTrue="1">
      <formula>$B302=""</formula>
    </cfRule>
  </conditionalFormatting>
  <conditionalFormatting sqref="I314:I317">
    <cfRule type="expression" dxfId="6733" priority="5394" stopIfTrue="1">
      <formula>$B314=""</formula>
    </cfRule>
  </conditionalFormatting>
  <conditionalFormatting sqref="I314:I317">
    <cfRule type="expression" dxfId="6732" priority="5393" stopIfTrue="1">
      <formula>$B314=""</formula>
    </cfRule>
  </conditionalFormatting>
  <conditionalFormatting sqref="I314:I317">
    <cfRule type="expression" dxfId="6731" priority="5392" stopIfTrue="1">
      <formula>$B314=""</formula>
    </cfRule>
  </conditionalFormatting>
  <conditionalFormatting sqref="I314:I317">
    <cfRule type="expression" dxfId="6730" priority="5391" stopIfTrue="1">
      <formula>$B314=""</formula>
    </cfRule>
  </conditionalFormatting>
  <conditionalFormatting sqref="I314:I317">
    <cfRule type="expression" dxfId="6729" priority="5390" stopIfTrue="1">
      <formula>$B314=""</formula>
    </cfRule>
  </conditionalFormatting>
  <conditionalFormatting sqref="I314:I317">
    <cfRule type="expression" dxfId="6728" priority="5389" stopIfTrue="1">
      <formula>$B314=""</formula>
    </cfRule>
  </conditionalFormatting>
  <conditionalFormatting sqref="I314:I317">
    <cfRule type="expression" dxfId="6727" priority="5388" stopIfTrue="1">
      <formula>$B314=""</formula>
    </cfRule>
  </conditionalFormatting>
  <conditionalFormatting sqref="I314:I317">
    <cfRule type="expression" dxfId="6726" priority="5387" stopIfTrue="1">
      <formula>$B314=""</formula>
    </cfRule>
  </conditionalFormatting>
  <conditionalFormatting sqref="I314:I317">
    <cfRule type="expression" dxfId="6725" priority="5386" stopIfTrue="1">
      <formula>$B314=""</formula>
    </cfRule>
  </conditionalFormatting>
  <conditionalFormatting sqref="I314:I317">
    <cfRule type="expression" dxfId="6724" priority="5385" stopIfTrue="1">
      <formula>$B314=""</formula>
    </cfRule>
  </conditionalFormatting>
  <conditionalFormatting sqref="I314:I317">
    <cfRule type="expression" dxfId="6723" priority="5384" stopIfTrue="1">
      <formula>$B314=""</formula>
    </cfRule>
  </conditionalFormatting>
  <conditionalFormatting sqref="I314:I317">
    <cfRule type="expression" dxfId="6722" priority="5383" stopIfTrue="1">
      <formula>$B314=""</formula>
    </cfRule>
  </conditionalFormatting>
  <conditionalFormatting sqref="I314:I317">
    <cfRule type="expression" dxfId="6721" priority="5382" stopIfTrue="1">
      <formula>$B314=""</formula>
    </cfRule>
  </conditionalFormatting>
  <conditionalFormatting sqref="I314:I317">
    <cfRule type="expression" dxfId="6720" priority="5381" stopIfTrue="1">
      <formula>$B314=""</formula>
    </cfRule>
  </conditionalFormatting>
  <conditionalFormatting sqref="I314:I317">
    <cfRule type="expression" dxfId="6719" priority="5380" stopIfTrue="1">
      <formula>$B314=""</formula>
    </cfRule>
  </conditionalFormatting>
  <conditionalFormatting sqref="I314:I317">
    <cfRule type="expression" dxfId="6718" priority="5379" stopIfTrue="1">
      <formula>$B314=""</formula>
    </cfRule>
  </conditionalFormatting>
  <conditionalFormatting sqref="I314:I317">
    <cfRule type="expression" dxfId="6717" priority="5378" stopIfTrue="1">
      <formula>$B314=""</formula>
    </cfRule>
  </conditionalFormatting>
  <conditionalFormatting sqref="I314:I317">
    <cfRule type="expression" dxfId="6716" priority="5377" stopIfTrue="1">
      <formula>$B314=""</formula>
    </cfRule>
  </conditionalFormatting>
  <conditionalFormatting sqref="I314:I317">
    <cfRule type="expression" dxfId="6715" priority="5376" stopIfTrue="1">
      <formula>$B314=""</formula>
    </cfRule>
  </conditionalFormatting>
  <conditionalFormatting sqref="I314:I317">
    <cfRule type="expression" dxfId="6714" priority="5375" stopIfTrue="1">
      <formula>$B314=""</formula>
    </cfRule>
  </conditionalFormatting>
  <conditionalFormatting sqref="I314:I317">
    <cfRule type="expression" dxfId="6713" priority="5374" stopIfTrue="1">
      <formula>$B314=""</formula>
    </cfRule>
  </conditionalFormatting>
  <conditionalFormatting sqref="I314:I317">
    <cfRule type="expression" dxfId="6712" priority="5373" stopIfTrue="1">
      <formula>$B314=""</formula>
    </cfRule>
  </conditionalFormatting>
  <conditionalFormatting sqref="I314:I317">
    <cfRule type="expression" dxfId="6711" priority="5372" stopIfTrue="1">
      <formula>$B314=""</formula>
    </cfRule>
  </conditionalFormatting>
  <conditionalFormatting sqref="I314:I317">
    <cfRule type="expression" dxfId="6710" priority="5371" stopIfTrue="1">
      <formula>$B314=""</formula>
    </cfRule>
  </conditionalFormatting>
  <conditionalFormatting sqref="I314:I317">
    <cfRule type="expression" dxfId="6709" priority="5370" stopIfTrue="1">
      <formula>$B314=""</formula>
    </cfRule>
  </conditionalFormatting>
  <conditionalFormatting sqref="I314:I317">
    <cfRule type="expression" dxfId="6708" priority="5369" stopIfTrue="1">
      <formula>$B314=""</formula>
    </cfRule>
  </conditionalFormatting>
  <conditionalFormatting sqref="I314:I317">
    <cfRule type="expression" dxfId="6707" priority="5368" stopIfTrue="1">
      <formula>$B314=""</formula>
    </cfRule>
  </conditionalFormatting>
  <conditionalFormatting sqref="I314:I317">
    <cfRule type="expression" dxfId="6706" priority="5367" stopIfTrue="1">
      <formula>$B314=""</formula>
    </cfRule>
  </conditionalFormatting>
  <conditionalFormatting sqref="I314:I317">
    <cfRule type="expression" dxfId="6705" priority="5366" stopIfTrue="1">
      <formula>$B314=""</formula>
    </cfRule>
  </conditionalFormatting>
  <conditionalFormatting sqref="I314:I317">
    <cfRule type="expression" dxfId="6704" priority="5365" stopIfTrue="1">
      <formula>$B314=""</formula>
    </cfRule>
  </conditionalFormatting>
  <conditionalFormatting sqref="I314:I317">
    <cfRule type="expression" dxfId="6703" priority="5364" stopIfTrue="1">
      <formula>$B314=""</formula>
    </cfRule>
  </conditionalFormatting>
  <conditionalFormatting sqref="I314:I317">
    <cfRule type="expression" dxfId="6702" priority="5363" stopIfTrue="1">
      <formula>$B314=""</formula>
    </cfRule>
  </conditionalFormatting>
  <conditionalFormatting sqref="I314:I317">
    <cfRule type="expression" dxfId="6701" priority="5362" stopIfTrue="1">
      <formula>$B314=""</formula>
    </cfRule>
  </conditionalFormatting>
  <conditionalFormatting sqref="I314:I317">
    <cfRule type="expression" dxfId="6700" priority="5361" stopIfTrue="1">
      <formula>$B314=""</formula>
    </cfRule>
  </conditionalFormatting>
  <conditionalFormatting sqref="I314:I317">
    <cfRule type="expression" dxfId="6699" priority="5360" stopIfTrue="1">
      <formula>$B314=""</formula>
    </cfRule>
  </conditionalFormatting>
  <conditionalFormatting sqref="I314:I317">
    <cfRule type="expression" dxfId="6698" priority="5359" stopIfTrue="1">
      <formula>$B314=""</formula>
    </cfRule>
  </conditionalFormatting>
  <conditionalFormatting sqref="I314:I317">
    <cfRule type="expression" dxfId="6697" priority="5358" stopIfTrue="1">
      <formula>$B314=""</formula>
    </cfRule>
  </conditionalFormatting>
  <conditionalFormatting sqref="I314:I317">
    <cfRule type="expression" dxfId="6696" priority="5357" stopIfTrue="1">
      <formula>$B314=""</formula>
    </cfRule>
  </conditionalFormatting>
  <conditionalFormatting sqref="I314:I317">
    <cfRule type="expression" dxfId="6695" priority="5356" stopIfTrue="1">
      <formula>$B314=""</formula>
    </cfRule>
  </conditionalFormatting>
  <conditionalFormatting sqref="I314:I317">
    <cfRule type="expression" dxfId="6694" priority="5355" stopIfTrue="1">
      <formula>$B314=""</formula>
    </cfRule>
  </conditionalFormatting>
  <conditionalFormatting sqref="I314:I317">
    <cfRule type="expression" dxfId="6693" priority="5354" stopIfTrue="1">
      <formula>$B314=""</formula>
    </cfRule>
  </conditionalFormatting>
  <conditionalFormatting sqref="I314:I317">
    <cfRule type="expression" dxfId="6692" priority="5353" stopIfTrue="1">
      <formula>$B314=""</formula>
    </cfRule>
  </conditionalFormatting>
  <conditionalFormatting sqref="I314:I317">
    <cfRule type="expression" dxfId="6691" priority="5352" stopIfTrue="1">
      <formula>$B314=""</formula>
    </cfRule>
  </conditionalFormatting>
  <conditionalFormatting sqref="I314:I317">
    <cfRule type="expression" dxfId="6690" priority="5351" stopIfTrue="1">
      <formula>$B314=""</formula>
    </cfRule>
  </conditionalFormatting>
  <conditionalFormatting sqref="I314:I317">
    <cfRule type="expression" dxfId="6689" priority="5350" stopIfTrue="1">
      <formula>$B314=""</formula>
    </cfRule>
  </conditionalFormatting>
  <conditionalFormatting sqref="I314:I317">
    <cfRule type="expression" dxfId="6688" priority="5349" stopIfTrue="1">
      <formula>$B314=""</formula>
    </cfRule>
  </conditionalFormatting>
  <conditionalFormatting sqref="I314:I317">
    <cfRule type="expression" dxfId="6687" priority="5348" stopIfTrue="1">
      <formula>$B314=""</formula>
    </cfRule>
  </conditionalFormatting>
  <conditionalFormatting sqref="I314:I317">
    <cfRule type="expression" dxfId="6686" priority="5347" stopIfTrue="1">
      <formula>$B314=""</formula>
    </cfRule>
  </conditionalFormatting>
  <conditionalFormatting sqref="I314:I317">
    <cfRule type="expression" dxfId="6685" priority="5346" stopIfTrue="1">
      <formula>$B314=""</formula>
    </cfRule>
  </conditionalFormatting>
  <conditionalFormatting sqref="I314:I317">
    <cfRule type="expression" dxfId="6684" priority="5345" stopIfTrue="1">
      <formula>$B314=""</formula>
    </cfRule>
  </conditionalFormatting>
  <conditionalFormatting sqref="I314:I317">
    <cfRule type="expression" dxfId="6683" priority="5344" stopIfTrue="1">
      <formula>$B314=""</formula>
    </cfRule>
  </conditionalFormatting>
  <conditionalFormatting sqref="I314:I317">
    <cfRule type="expression" dxfId="6682" priority="5343" stopIfTrue="1">
      <formula>$B314=""</formula>
    </cfRule>
  </conditionalFormatting>
  <conditionalFormatting sqref="I314:I317">
    <cfRule type="expression" dxfId="6681" priority="5342" stopIfTrue="1">
      <formula>$B314=""</formula>
    </cfRule>
  </conditionalFormatting>
  <conditionalFormatting sqref="I314:I317">
    <cfRule type="expression" dxfId="6680" priority="5341" stopIfTrue="1">
      <formula>$B314=""</formula>
    </cfRule>
  </conditionalFormatting>
  <conditionalFormatting sqref="I314:I317">
    <cfRule type="expression" dxfId="6679" priority="5340" stopIfTrue="1">
      <formula>$B314=""</formula>
    </cfRule>
  </conditionalFormatting>
  <conditionalFormatting sqref="I314:I317">
    <cfRule type="expression" dxfId="6678" priority="5339" stopIfTrue="1">
      <formula>$B314=""</formula>
    </cfRule>
  </conditionalFormatting>
  <conditionalFormatting sqref="I314:I317">
    <cfRule type="expression" dxfId="6677" priority="5338" stopIfTrue="1">
      <formula>$B314=""</formula>
    </cfRule>
  </conditionalFormatting>
  <conditionalFormatting sqref="I314:I317">
    <cfRule type="expression" dxfId="6676" priority="5337" stopIfTrue="1">
      <formula>$B314=""</formula>
    </cfRule>
  </conditionalFormatting>
  <conditionalFormatting sqref="I314:I317">
    <cfRule type="expression" dxfId="6675" priority="5336" stopIfTrue="1">
      <formula>$B314=""</formula>
    </cfRule>
  </conditionalFormatting>
  <conditionalFormatting sqref="I314:I317">
    <cfRule type="expression" dxfId="6674" priority="5335" stopIfTrue="1">
      <formula>$B314=""</formula>
    </cfRule>
  </conditionalFormatting>
  <conditionalFormatting sqref="I314:I317">
    <cfRule type="expression" dxfId="6673" priority="5334" stopIfTrue="1">
      <formula>$B314=""</formula>
    </cfRule>
  </conditionalFormatting>
  <conditionalFormatting sqref="I314:I317">
    <cfRule type="expression" dxfId="6672" priority="5333" stopIfTrue="1">
      <formula>$B314=""</formula>
    </cfRule>
  </conditionalFormatting>
  <conditionalFormatting sqref="I314:I317">
    <cfRule type="expression" dxfId="6671" priority="5332" stopIfTrue="1">
      <formula>$B314=""</formula>
    </cfRule>
  </conditionalFormatting>
  <conditionalFormatting sqref="I314:I317">
    <cfRule type="expression" dxfId="6670" priority="5331" stopIfTrue="1">
      <formula>$B314=""</formula>
    </cfRule>
  </conditionalFormatting>
  <conditionalFormatting sqref="I314:I317">
    <cfRule type="expression" dxfId="6669" priority="5330" stopIfTrue="1">
      <formula>$B314=""</formula>
    </cfRule>
  </conditionalFormatting>
  <conditionalFormatting sqref="I314:I317">
    <cfRule type="expression" dxfId="6668" priority="5329" stopIfTrue="1">
      <formula>$B314=""</formula>
    </cfRule>
  </conditionalFormatting>
  <conditionalFormatting sqref="I314:I317">
    <cfRule type="expression" dxfId="6667" priority="5328" stopIfTrue="1">
      <formula>$B314=""</formula>
    </cfRule>
  </conditionalFormatting>
  <conditionalFormatting sqref="I314:I317">
    <cfRule type="expression" dxfId="6666" priority="5327" stopIfTrue="1">
      <formula>$B314=""</formula>
    </cfRule>
  </conditionalFormatting>
  <conditionalFormatting sqref="I314:I317">
    <cfRule type="expression" dxfId="6665" priority="5326" stopIfTrue="1">
      <formula>$B314=""</formula>
    </cfRule>
  </conditionalFormatting>
  <conditionalFormatting sqref="I314:I317">
    <cfRule type="expression" dxfId="6664" priority="5325" stopIfTrue="1">
      <formula>$B314=""</formula>
    </cfRule>
  </conditionalFormatting>
  <conditionalFormatting sqref="I314:I317">
    <cfRule type="expression" dxfId="6663" priority="5324" stopIfTrue="1">
      <formula>$B314=""</formula>
    </cfRule>
  </conditionalFormatting>
  <conditionalFormatting sqref="I314:I317">
    <cfRule type="expression" dxfId="6662" priority="5323" stopIfTrue="1">
      <formula>$B314=""</formula>
    </cfRule>
  </conditionalFormatting>
  <conditionalFormatting sqref="I314:I317">
    <cfRule type="expression" dxfId="6661" priority="5322" stopIfTrue="1">
      <formula>$B314=""</formula>
    </cfRule>
  </conditionalFormatting>
  <conditionalFormatting sqref="I314:I317">
    <cfRule type="expression" dxfId="6660" priority="5321" stopIfTrue="1">
      <formula>$B314=""</formula>
    </cfRule>
  </conditionalFormatting>
  <conditionalFormatting sqref="I314:I317">
    <cfRule type="expression" dxfId="6659" priority="5320" stopIfTrue="1">
      <formula>$B314=""</formula>
    </cfRule>
  </conditionalFormatting>
  <conditionalFormatting sqref="I314:I317">
    <cfRule type="expression" dxfId="6658" priority="5319" stopIfTrue="1">
      <formula>$B314=""</formula>
    </cfRule>
  </conditionalFormatting>
  <conditionalFormatting sqref="I314:I317">
    <cfRule type="expression" dxfId="6657" priority="5318" stopIfTrue="1">
      <formula>$B314=""</formula>
    </cfRule>
  </conditionalFormatting>
  <conditionalFormatting sqref="I314:I317">
    <cfRule type="expression" dxfId="6656" priority="5317" stopIfTrue="1">
      <formula>$B314=""</formula>
    </cfRule>
  </conditionalFormatting>
  <conditionalFormatting sqref="I314:I317">
    <cfRule type="expression" dxfId="6655" priority="5316" stopIfTrue="1">
      <formula>$B314=""</formula>
    </cfRule>
  </conditionalFormatting>
  <conditionalFormatting sqref="I314:I317">
    <cfRule type="expression" dxfId="6654" priority="5315" stopIfTrue="1">
      <formula>$B314=""</formula>
    </cfRule>
  </conditionalFormatting>
  <conditionalFormatting sqref="I314:I317">
    <cfRule type="expression" dxfId="6653" priority="5314" stopIfTrue="1">
      <formula>$B314=""</formula>
    </cfRule>
  </conditionalFormatting>
  <conditionalFormatting sqref="I314:I317">
    <cfRule type="expression" dxfId="6652" priority="5313" stopIfTrue="1">
      <formula>$B314=""</formula>
    </cfRule>
  </conditionalFormatting>
  <conditionalFormatting sqref="I314:I317">
    <cfRule type="expression" dxfId="6651" priority="5312" stopIfTrue="1">
      <formula>$B314=""</formula>
    </cfRule>
  </conditionalFormatting>
  <conditionalFormatting sqref="I314:I317">
    <cfRule type="expression" dxfId="6650" priority="5311" stopIfTrue="1">
      <formula>$B314=""</formula>
    </cfRule>
  </conditionalFormatting>
  <conditionalFormatting sqref="I314:I317">
    <cfRule type="expression" dxfId="6649" priority="5310" stopIfTrue="1">
      <formula>$B314=""</formula>
    </cfRule>
  </conditionalFormatting>
  <conditionalFormatting sqref="I314:I317">
    <cfRule type="expression" dxfId="6648" priority="5309" stopIfTrue="1">
      <formula>$B314=""</formula>
    </cfRule>
  </conditionalFormatting>
  <conditionalFormatting sqref="I314:I317">
    <cfRule type="expression" dxfId="6647" priority="5308" stopIfTrue="1">
      <formula>$B314=""</formula>
    </cfRule>
  </conditionalFormatting>
  <conditionalFormatting sqref="I314:I317">
    <cfRule type="expression" dxfId="6646" priority="5307" stopIfTrue="1">
      <formula>$B314=""</formula>
    </cfRule>
  </conditionalFormatting>
  <conditionalFormatting sqref="I314:I317">
    <cfRule type="expression" dxfId="6645" priority="5306" stopIfTrue="1">
      <formula>$B314=""</formula>
    </cfRule>
  </conditionalFormatting>
  <conditionalFormatting sqref="I314:I317">
    <cfRule type="expression" dxfId="6644" priority="5305" stopIfTrue="1">
      <formula>$B314=""</formula>
    </cfRule>
  </conditionalFormatting>
  <conditionalFormatting sqref="I314:I317">
    <cfRule type="expression" dxfId="6643" priority="5304" stopIfTrue="1">
      <formula>$B314=""</formula>
    </cfRule>
  </conditionalFormatting>
  <conditionalFormatting sqref="I314:I317">
    <cfRule type="expression" dxfId="6642" priority="5303" stopIfTrue="1">
      <formula>$B314=""</formula>
    </cfRule>
  </conditionalFormatting>
  <conditionalFormatting sqref="I314:I317">
    <cfRule type="expression" dxfId="6641" priority="5302" stopIfTrue="1">
      <formula>$B314=""</formula>
    </cfRule>
  </conditionalFormatting>
  <conditionalFormatting sqref="I314:I317">
    <cfRule type="expression" dxfId="6640" priority="5301" stopIfTrue="1">
      <formula>$B314=""</formula>
    </cfRule>
  </conditionalFormatting>
  <conditionalFormatting sqref="I314:I317">
    <cfRule type="expression" dxfId="6639" priority="5300" stopIfTrue="1">
      <formula>$B314=""</formula>
    </cfRule>
  </conditionalFormatting>
  <conditionalFormatting sqref="I314:I317">
    <cfRule type="expression" dxfId="6638" priority="5299" stopIfTrue="1">
      <formula>$B314=""</formula>
    </cfRule>
  </conditionalFormatting>
  <conditionalFormatting sqref="I314:I317">
    <cfRule type="expression" dxfId="6637" priority="5298" stopIfTrue="1">
      <formula>$B314=""</formula>
    </cfRule>
  </conditionalFormatting>
  <conditionalFormatting sqref="I314:I317">
    <cfRule type="expression" dxfId="6636" priority="5297" stopIfTrue="1">
      <formula>$B314=""</formula>
    </cfRule>
  </conditionalFormatting>
  <conditionalFormatting sqref="I314:I317">
    <cfRule type="expression" dxfId="6635" priority="5296" stopIfTrue="1">
      <formula>$B314=""</formula>
    </cfRule>
  </conditionalFormatting>
  <conditionalFormatting sqref="I314:I317">
    <cfRule type="expression" dxfId="6634" priority="5295" stopIfTrue="1">
      <formula>$B314=""</formula>
    </cfRule>
  </conditionalFormatting>
  <conditionalFormatting sqref="I314:I317">
    <cfRule type="expression" dxfId="6633" priority="5294" stopIfTrue="1">
      <formula>$B314=""</formula>
    </cfRule>
  </conditionalFormatting>
  <conditionalFormatting sqref="I314:I317">
    <cfRule type="expression" dxfId="6632" priority="5293" stopIfTrue="1">
      <formula>$B314=""</formula>
    </cfRule>
  </conditionalFormatting>
  <conditionalFormatting sqref="I314:I317">
    <cfRule type="expression" dxfId="6631" priority="5292" stopIfTrue="1">
      <formula>$B314=""</formula>
    </cfRule>
  </conditionalFormatting>
  <conditionalFormatting sqref="I314:I317">
    <cfRule type="expression" dxfId="6630" priority="5291" stopIfTrue="1">
      <formula>$B314=""</formula>
    </cfRule>
  </conditionalFormatting>
  <conditionalFormatting sqref="I314:I317">
    <cfRule type="expression" dxfId="6629" priority="5290" stopIfTrue="1">
      <formula>$B314=""</formula>
    </cfRule>
  </conditionalFormatting>
  <conditionalFormatting sqref="I314:I317">
    <cfRule type="expression" dxfId="6628" priority="5289" stopIfTrue="1">
      <formula>$B314=""</formula>
    </cfRule>
  </conditionalFormatting>
  <conditionalFormatting sqref="I314:I317">
    <cfRule type="expression" dxfId="6627" priority="5288" stopIfTrue="1">
      <formula>$B314=""</formula>
    </cfRule>
  </conditionalFormatting>
  <conditionalFormatting sqref="I314:I317">
    <cfRule type="expression" dxfId="6626" priority="5287" stopIfTrue="1">
      <formula>$B314=""</formula>
    </cfRule>
  </conditionalFormatting>
  <conditionalFormatting sqref="I314:I317">
    <cfRule type="expression" dxfId="6625" priority="5286" stopIfTrue="1">
      <formula>$B314=""</formula>
    </cfRule>
  </conditionalFormatting>
  <conditionalFormatting sqref="I314:I317">
    <cfRule type="expression" dxfId="6624" priority="5285" stopIfTrue="1">
      <formula>$B314=""</formula>
    </cfRule>
  </conditionalFormatting>
  <conditionalFormatting sqref="I314:I317">
    <cfRule type="expression" dxfId="6623" priority="5284" stopIfTrue="1">
      <formula>$B314=""</formula>
    </cfRule>
  </conditionalFormatting>
  <conditionalFormatting sqref="I314:I317">
    <cfRule type="expression" dxfId="6622" priority="5283" stopIfTrue="1">
      <formula>$B314=""</formula>
    </cfRule>
  </conditionalFormatting>
  <conditionalFormatting sqref="I314:I317">
    <cfRule type="expression" dxfId="6621" priority="5282" stopIfTrue="1">
      <formula>$B314=""</formula>
    </cfRule>
  </conditionalFormatting>
  <conditionalFormatting sqref="I314:I317">
    <cfRule type="expression" dxfId="6620" priority="5281" stopIfTrue="1">
      <formula>$B314=""</formula>
    </cfRule>
  </conditionalFormatting>
  <conditionalFormatting sqref="I314:I317">
    <cfRule type="expression" dxfId="6619" priority="5280" stopIfTrue="1">
      <formula>$B314=""</formula>
    </cfRule>
  </conditionalFormatting>
  <conditionalFormatting sqref="I314:I317">
    <cfRule type="expression" dxfId="6618" priority="5279" stopIfTrue="1">
      <formula>$B314=""</formula>
    </cfRule>
  </conditionalFormatting>
  <conditionalFormatting sqref="I314:I317">
    <cfRule type="expression" dxfId="6617" priority="5278" stopIfTrue="1">
      <formula>$B314=""</formula>
    </cfRule>
  </conditionalFormatting>
  <conditionalFormatting sqref="I314:I317">
    <cfRule type="expression" dxfId="6616" priority="5277" stopIfTrue="1">
      <formula>$B314=""</formula>
    </cfRule>
  </conditionalFormatting>
  <conditionalFormatting sqref="I314:I317">
    <cfRule type="expression" dxfId="6615" priority="5276" stopIfTrue="1">
      <formula>$B314=""</formula>
    </cfRule>
  </conditionalFormatting>
  <conditionalFormatting sqref="I314:I317">
    <cfRule type="expression" dxfId="6614" priority="5275" stopIfTrue="1">
      <formula>$B314=""</formula>
    </cfRule>
  </conditionalFormatting>
  <conditionalFormatting sqref="I314:I317">
    <cfRule type="expression" dxfId="6613" priority="5274" stopIfTrue="1">
      <formula>$B314=""</formula>
    </cfRule>
  </conditionalFormatting>
  <conditionalFormatting sqref="I314:I317">
    <cfRule type="expression" dxfId="6612" priority="5273" stopIfTrue="1">
      <formula>$B314=""</formula>
    </cfRule>
  </conditionalFormatting>
  <conditionalFormatting sqref="I314:I317">
    <cfRule type="expression" dxfId="6611" priority="5272" stopIfTrue="1">
      <formula>$B314=""</formula>
    </cfRule>
  </conditionalFormatting>
  <conditionalFormatting sqref="I314:I317">
    <cfRule type="expression" dxfId="6610" priority="5271" stopIfTrue="1">
      <formula>$B314=""</formula>
    </cfRule>
  </conditionalFormatting>
  <conditionalFormatting sqref="I314:I317">
    <cfRule type="expression" dxfId="6609" priority="5270" stopIfTrue="1">
      <formula>$B314=""</formula>
    </cfRule>
  </conditionalFormatting>
  <conditionalFormatting sqref="I314:I317">
    <cfRule type="expression" dxfId="6608" priority="5269" stopIfTrue="1">
      <formula>$B314=""</formula>
    </cfRule>
  </conditionalFormatting>
  <conditionalFormatting sqref="I314:I317">
    <cfRule type="expression" dxfId="6607" priority="5268" stopIfTrue="1">
      <formula>$B314=""</formula>
    </cfRule>
  </conditionalFormatting>
  <conditionalFormatting sqref="I314:I317">
    <cfRule type="expression" dxfId="6606" priority="5267" stopIfTrue="1">
      <formula>$B314=""</formula>
    </cfRule>
  </conditionalFormatting>
  <conditionalFormatting sqref="I314:I317">
    <cfRule type="expression" dxfId="6605" priority="5266" stopIfTrue="1">
      <formula>$B314=""</formula>
    </cfRule>
  </conditionalFormatting>
  <conditionalFormatting sqref="I314:I317">
    <cfRule type="expression" dxfId="6604" priority="5265" stopIfTrue="1">
      <formula>$B314=""</formula>
    </cfRule>
  </conditionalFormatting>
  <conditionalFormatting sqref="I314:I317">
    <cfRule type="expression" dxfId="6603" priority="5264" stopIfTrue="1">
      <formula>$B314=""</formula>
    </cfRule>
  </conditionalFormatting>
  <conditionalFormatting sqref="I314:I317">
    <cfRule type="expression" dxfId="6602" priority="5263" stopIfTrue="1">
      <formula>$B314=""</formula>
    </cfRule>
  </conditionalFormatting>
  <conditionalFormatting sqref="I314:I317">
    <cfRule type="expression" dxfId="6601" priority="5262" stopIfTrue="1">
      <formula>$B314=""</formula>
    </cfRule>
  </conditionalFormatting>
  <conditionalFormatting sqref="I314:I317">
    <cfRule type="expression" dxfId="6600" priority="5261" stopIfTrue="1">
      <formula>$B314=""</formula>
    </cfRule>
  </conditionalFormatting>
  <conditionalFormatting sqref="I314:I317">
    <cfRule type="expression" dxfId="6599" priority="5260" stopIfTrue="1">
      <formula>$B314=""</formula>
    </cfRule>
  </conditionalFormatting>
  <conditionalFormatting sqref="I314:I317">
    <cfRule type="expression" dxfId="6598" priority="5259" stopIfTrue="1">
      <formula>$B314=""</formula>
    </cfRule>
  </conditionalFormatting>
  <conditionalFormatting sqref="I314:I317">
    <cfRule type="expression" dxfId="6597" priority="5258" stopIfTrue="1">
      <formula>$B314=""</formula>
    </cfRule>
  </conditionalFormatting>
  <conditionalFormatting sqref="I314:I317">
    <cfRule type="expression" dxfId="6596" priority="5257" stopIfTrue="1">
      <formula>$B314=""</formula>
    </cfRule>
  </conditionalFormatting>
  <conditionalFormatting sqref="I314:I317">
    <cfRule type="expression" dxfId="6595" priority="5256" stopIfTrue="1">
      <formula>$B314=""</formula>
    </cfRule>
  </conditionalFormatting>
  <conditionalFormatting sqref="I314:I317">
    <cfRule type="expression" dxfId="6594" priority="5255" stopIfTrue="1">
      <formula>$B314=""</formula>
    </cfRule>
  </conditionalFormatting>
  <conditionalFormatting sqref="I314:I317">
    <cfRule type="expression" dxfId="6593" priority="5254" stopIfTrue="1">
      <formula>$B314=""</formula>
    </cfRule>
  </conditionalFormatting>
  <conditionalFormatting sqref="I314:I317">
    <cfRule type="expression" dxfId="6592" priority="5253" stopIfTrue="1">
      <formula>$B314=""</formula>
    </cfRule>
  </conditionalFormatting>
  <conditionalFormatting sqref="I314:I317">
    <cfRule type="expression" dxfId="6591" priority="5252" stopIfTrue="1">
      <formula>$B314=""</formula>
    </cfRule>
  </conditionalFormatting>
  <conditionalFormatting sqref="I314:I317">
    <cfRule type="expression" dxfId="6590" priority="5251" stopIfTrue="1">
      <formula>$B314=""</formula>
    </cfRule>
  </conditionalFormatting>
  <conditionalFormatting sqref="I314:I317">
    <cfRule type="expression" dxfId="6589" priority="5250" stopIfTrue="1">
      <formula>$B314=""</formula>
    </cfRule>
  </conditionalFormatting>
  <conditionalFormatting sqref="I314:I317">
    <cfRule type="expression" dxfId="6588" priority="5249" stopIfTrue="1">
      <formula>$B314=""</formula>
    </cfRule>
  </conditionalFormatting>
  <conditionalFormatting sqref="I314:I317">
    <cfRule type="expression" dxfId="6587" priority="5248" stopIfTrue="1">
      <formula>$B314=""</formula>
    </cfRule>
  </conditionalFormatting>
  <conditionalFormatting sqref="I314:I317">
    <cfRule type="expression" dxfId="6586" priority="5247" stopIfTrue="1">
      <formula>$B314=""</formula>
    </cfRule>
  </conditionalFormatting>
  <conditionalFormatting sqref="I314:I317">
    <cfRule type="expression" dxfId="6585" priority="5246" stopIfTrue="1">
      <formula>$B314=""</formula>
    </cfRule>
  </conditionalFormatting>
  <conditionalFormatting sqref="I314:I317">
    <cfRule type="expression" dxfId="6584" priority="5245" stopIfTrue="1">
      <formula>$B314=""</formula>
    </cfRule>
  </conditionalFormatting>
  <conditionalFormatting sqref="I314:I317">
    <cfRule type="expression" dxfId="6583" priority="5244" stopIfTrue="1">
      <formula>$B314=""</formula>
    </cfRule>
  </conditionalFormatting>
  <conditionalFormatting sqref="I314:I317">
    <cfRule type="expression" dxfId="6582" priority="5243" stopIfTrue="1">
      <formula>$B314=""</formula>
    </cfRule>
  </conditionalFormatting>
  <conditionalFormatting sqref="I314:I317">
    <cfRule type="expression" dxfId="6581" priority="5242" stopIfTrue="1">
      <formula>$B314=""</formula>
    </cfRule>
  </conditionalFormatting>
  <conditionalFormatting sqref="I314:I317">
    <cfRule type="expression" dxfId="6580" priority="5241" stopIfTrue="1">
      <formula>$B314=""</formula>
    </cfRule>
  </conditionalFormatting>
  <conditionalFormatting sqref="I314:I317">
    <cfRule type="expression" dxfId="6579" priority="5240" stopIfTrue="1">
      <formula>$B314=""</formula>
    </cfRule>
  </conditionalFormatting>
  <conditionalFormatting sqref="I314:I317">
    <cfRule type="expression" dxfId="6578" priority="5239" stopIfTrue="1">
      <formula>$B314=""</formula>
    </cfRule>
  </conditionalFormatting>
  <conditionalFormatting sqref="I314:I317">
    <cfRule type="expression" dxfId="6577" priority="5238" stopIfTrue="1">
      <formula>$B314=""</formula>
    </cfRule>
  </conditionalFormatting>
  <conditionalFormatting sqref="I314:I317">
    <cfRule type="expression" dxfId="6576" priority="5237" stopIfTrue="1">
      <formula>$B314=""</formula>
    </cfRule>
  </conditionalFormatting>
  <conditionalFormatting sqref="I314:I317">
    <cfRule type="expression" dxfId="6575" priority="5236" stopIfTrue="1">
      <formula>$B314=""</formula>
    </cfRule>
  </conditionalFormatting>
  <conditionalFormatting sqref="I314:I317">
    <cfRule type="expression" dxfId="6574" priority="5235" stopIfTrue="1">
      <formula>$B314=""</formula>
    </cfRule>
  </conditionalFormatting>
  <conditionalFormatting sqref="I314:I317">
    <cfRule type="expression" dxfId="6573" priority="5234" stopIfTrue="1">
      <formula>$B314=""</formula>
    </cfRule>
  </conditionalFormatting>
  <conditionalFormatting sqref="I314:I317">
    <cfRule type="expression" dxfId="6572" priority="5233" stopIfTrue="1">
      <formula>$B314=""</formula>
    </cfRule>
  </conditionalFormatting>
  <conditionalFormatting sqref="I314:I317">
    <cfRule type="expression" dxfId="6571" priority="5232" stopIfTrue="1">
      <formula>$B314=""</formula>
    </cfRule>
  </conditionalFormatting>
  <conditionalFormatting sqref="I314:I317">
    <cfRule type="expression" dxfId="6570" priority="5231" stopIfTrue="1">
      <formula>$B314=""</formula>
    </cfRule>
  </conditionalFormatting>
  <conditionalFormatting sqref="I314:I317">
    <cfRule type="expression" dxfId="6569" priority="5230" stopIfTrue="1">
      <formula>$B314=""</formula>
    </cfRule>
  </conditionalFormatting>
  <conditionalFormatting sqref="I314:I317">
    <cfRule type="expression" dxfId="6568" priority="5229" stopIfTrue="1">
      <formula>$B314=""</formula>
    </cfRule>
  </conditionalFormatting>
  <conditionalFormatting sqref="I314:I317">
    <cfRule type="expression" dxfId="6567" priority="5228" stopIfTrue="1">
      <formula>$B314=""</formula>
    </cfRule>
  </conditionalFormatting>
  <conditionalFormatting sqref="I314:I317">
    <cfRule type="expression" dxfId="6566" priority="5227" stopIfTrue="1">
      <formula>$B314=""</formula>
    </cfRule>
  </conditionalFormatting>
  <conditionalFormatting sqref="I314:I317">
    <cfRule type="expression" dxfId="6565" priority="5226" stopIfTrue="1">
      <formula>$B314=""</formula>
    </cfRule>
  </conditionalFormatting>
  <conditionalFormatting sqref="I314:I317">
    <cfRule type="expression" dxfId="6564" priority="5225" stopIfTrue="1">
      <formula>$B314=""</formula>
    </cfRule>
  </conditionalFormatting>
  <conditionalFormatting sqref="I314:I317">
    <cfRule type="expression" dxfId="6563" priority="5224" stopIfTrue="1">
      <formula>$B314=""</formula>
    </cfRule>
  </conditionalFormatting>
  <conditionalFormatting sqref="I314:I317">
    <cfRule type="expression" dxfId="6562" priority="5223" stopIfTrue="1">
      <formula>$B314=""</formula>
    </cfRule>
  </conditionalFormatting>
  <conditionalFormatting sqref="I314:I317">
    <cfRule type="expression" dxfId="6561" priority="5222" stopIfTrue="1">
      <formula>$B314=""</formula>
    </cfRule>
  </conditionalFormatting>
  <conditionalFormatting sqref="I314:I317">
    <cfRule type="expression" dxfId="6560" priority="5221" stopIfTrue="1">
      <formula>$B314=""</formula>
    </cfRule>
  </conditionalFormatting>
  <conditionalFormatting sqref="I314:I317">
    <cfRule type="expression" dxfId="6559" priority="5220" stopIfTrue="1">
      <formula>$B314=""</formula>
    </cfRule>
  </conditionalFormatting>
  <conditionalFormatting sqref="I314:I317">
    <cfRule type="expression" dxfId="6558" priority="5219" stopIfTrue="1">
      <formula>$B314=""</formula>
    </cfRule>
  </conditionalFormatting>
  <conditionalFormatting sqref="I314:I317">
    <cfRule type="expression" dxfId="6557" priority="5218" stopIfTrue="1">
      <formula>$B314=""</formula>
    </cfRule>
  </conditionalFormatting>
  <conditionalFormatting sqref="I314:I317">
    <cfRule type="expression" dxfId="6556" priority="5217" stopIfTrue="1">
      <formula>$B314=""</formula>
    </cfRule>
  </conditionalFormatting>
  <conditionalFormatting sqref="I314:I317">
    <cfRule type="expression" dxfId="6555" priority="5216" stopIfTrue="1">
      <formula>$B314=""</formula>
    </cfRule>
  </conditionalFormatting>
  <conditionalFormatting sqref="I314:I317">
    <cfRule type="expression" dxfId="6554" priority="5215" stopIfTrue="1">
      <formula>$B314=""</formula>
    </cfRule>
  </conditionalFormatting>
  <conditionalFormatting sqref="I314:I317">
    <cfRule type="expression" dxfId="6553" priority="5214" stopIfTrue="1">
      <formula>$B314=""</formula>
    </cfRule>
  </conditionalFormatting>
  <conditionalFormatting sqref="I314:I317">
    <cfRule type="expression" dxfId="6552" priority="5213" stopIfTrue="1">
      <formula>$B314=""</formula>
    </cfRule>
  </conditionalFormatting>
  <conditionalFormatting sqref="I314:I317">
    <cfRule type="expression" dxfId="6551" priority="5212" stopIfTrue="1">
      <formula>$B314=""</formula>
    </cfRule>
  </conditionalFormatting>
  <conditionalFormatting sqref="I314:I317">
    <cfRule type="expression" dxfId="6550" priority="5211" stopIfTrue="1">
      <formula>$B314=""</formula>
    </cfRule>
  </conditionalFormatting>
  <conditionalFormatting sqref="I314:I317">
    <cfRule type="expression" dxfId="6549" priority="5210" stopIfTrue="1">
      <formula>$B314=""</formula>
    </cfRule>
  </conditionalFormatting>
  <conditionalFormatting sqref="I314:I317">
    <cfRule type="expression" dxfId="6548" priority="5209" stopIfTrue="1">
      <formula>$B314=""</formula>
    </cfRule>
  </conditionalFormatting>
  <conditionalFormatting sqref="I314:I317">
    <cfRule type="expression" dxfId="6547" priority="5208" stopIfTrue="1">
      <formula>$B314=""</formula>
    </cfRule>
  </conditionalFormatting>
  <conditionalFormatting sqref="I314:I317">
    <cfRule type="expression" dxfId="6546" priority="5207" stopIfTrue="1">
      <formula>$B314=""</formula>
    </cfRule>
  </conditionalFormatting>
  <conditionalFormatting sqref="I314:I317">
    <cfRule type="expression" dxfId="6545" priority="5206" stopIfTrue="1">
      <formula>$B314=""</formula>
    </cfRule>
  </conditionalFormatting>
  <conditionalFormatting sqref="I314:I317">
    <cfRule type="expression" dxfId="6544" priority="5205" stopIfTrue="1">
      <formula>$B314=""</formula>
    </cfRule>
  </conditionalFormatting>
  <conditionalFormatting sqref="I314:I317">
    <cfRule type="expression" dxfId="6543" priority="5204" stopIfTrue="1">
      <formula>$B314=""</formula>
    </cfRule>
  </conditionalFormatting>
  <conditionalFormatting sqref="I314:I317">
    <cfRule type="expression" dxfId="6542" priority="5203" stopIfTrue="1">
      <formula>$B314=""</formula>
    </cfRule>
  </conditionalFormatting>
  <conditionalFormatting sqref="I314:I317">
    <cfRule type="expression" dxfId="6541" priority="5202" stopIfTrue="1">
      <formula>$B314=""</formula>
    </cfRule>
  </conditionalFormatting>
  <conditionalFormatting sqref="I314:I317">
    <cfRule type="expression" dxfId="6540" priority="5201" stopIfTrue="1">
      <formula>$B314=""</formula>
    </cfRule>
  </conditionalFormatting>
  <conditionalFormatting sqref="I314:I317">
    <cfRule type="expression" dxfId="6539" priority="5200" stopIfTrue="1">
      <formula>$B314=""</formula>
    </cfRule>
  </conditionalFormatting>
  <conditionalFormatting sqref="I314:I317">
    <cfRule type="expression" dxfId="6538" priority="5199" stopIfTrue="1">
      <formula>$B314=""</formula>
    </cfRule>
  </conditionalFormatting>
  <conditionalFormatting sqref="I314:I317">
    <cfRule type="expression" dxfId="6537" priority="5198" stopIfTrue="1">
      <formula>$B314=""</formula>
    </cfRule>
  </conditionalFormatting>
  <conditionalFormatting sqref="I314:I317">
    <cfRule type="expression" dxfId="6536" priority="5197" stopIfTrue="1">
      <formula>$B314=""</formula>
    </cfRule>
  </conditionalFormatting>
  <conditionalFormatting sqref="I314:I317">
    <cfRule type="expression" dxfId="6535" priority="5196" stopIfTrue="1">
      <formula>$B314=""</formula>
    </cfRule>
  </conditionalFormatting>
  <conditionalFormatting sqref="I314:I317">
    <cfRule type="expression" dxfId="6534" priority="5195" stopIfTrue="1">
      <formula>$B314=""</formula>
    </cfRule>
  </conditionalFormatting>
  <conditionalFormatting sqref="I314:I317">
    <cfRule type="expression" dxfId="6533" priority="5194" stopIfTrue="1">
      <formula>$B314=""</formula>
    </cfRule>
  </conditionalFormatting>
  <conditionalFormatting sqref="I314:I317">
    <cfRule type="expression" dxfId="6532" priority="5193" stopIfTrue="1">
      <formula>$B314=""</formula>
    </cfRule>
  </conditionalFormatting>
  <conditionalFormatting sqref="I314:I317">
    <cfRule type="expression" dxfId="6531" priority="5192" stopIfTrue="1">
      <formula>$B314=""</formula>
    </cfRule>
  </conditionalFormatting>
  <conditionalFormatting sqref="I314:I317">
    <cfRule type="expression" dxfId="6530" priority="5191" stopIfTrue="1">
      <formula>$B314=""</formula>
    </cfRule>
  </conditionalFormatting>
  <conditionalFormatting sqref="I314:I317">
    <cfRule type="expression" dxfId="6529" priority="5190" stopIfTrue="1">
      <formula>$B314=""</formula>
    </cfRule>
  </conditionalFormatting>
  <conditionalFormatting sqref="I314:I317">
    <cfRule type="expression" dxfId="6528" priority="5189" stopIfTrue="1">
      <formula>$B314=""</formula>
    </cfRule>
  </conditionalFormatting>
  <conditionalFormatting sqref="I314:I317">
    <cfRule type="expression" dxfId="6527" priority="5188" stopIfTrue="1">
      <formula>$B314=""</formula>
    </cfRule>
  </conditionalFormatting>
  <conditionalFormatting sqref="I314:I317">
    <cfRule type="expression" dxfId="6526" priority="5187" stopIfTrue="1">
      <formula>$B314=""</formula>
    </cfRule>
  </conditionalFormatting>
  <conditionalFormatting sqref="I314:I317">
    <cfRule type="expression" dxfId="6525" priority="5186" stopIfTrue="1">
      <formula>$B314=""</formula>
    </cfRule>
  </conditionalFormatting>
  <conditionalFormatting sqref="I314:I317">
    <cfRule type="expression" dxfId="6524" priority="5185" stopIfTrue="1">
      <formula>$B314=""</formula>
    </cfRule>
  </conditionalFormatting>
  <conditionalFormatting sqref="I314:I317">
    <cfRule type="expression" dxfId="6523" priority="5184" stopIfTrue="1">
      <formula>$B314=""</formula>
    </cfRule>
  </conditionalFormatting>
  <conditionalFormatting sqref="I314:I317">
    <cfRule type="expression" dxfId="6522" priority="5183" stopIfTrue="1">
      <formula>$B314=""</formula>
    </cfRule>
  </conditionalFormatting>
  <conditionalFormatting sqref="I314:I317">
    <cfRule type="expression" dxfId="6521" priority="5182" stopIfTrue="1">
      <formula>$B314=""</formula>
    </cfRule>
  </conditionalFormatting>
  <conditionalFormatting sqref="I314:I317">
    <cfRule type="expression" dxfId="6520" priority="5181" stopIfTrue="1">
      <formula>$B314=""</formula>
    </cfRule>
  </conditionalFormatting>
  <conditionalFormatting sqref="I314:I317">
    <cfRule type="expression" dxfId="6519" priority="5180" stopIfTrue="1">
      <formula>$B314=""</formula>
    </cfRule>
  </conditionalFormatting>
  <conditionalFormatting sqref="I314:I317">
    <cfRule type="expression" dxfId="6518" priority="5179" stopIfTrue="1">
      <formula>$B314=""</formula>
    </cfRule>
  </conditionalFormatting>
  <conditionalFormatting sqref="I314:I317">
    <cfRule type="expression" dxfId="6517" priority="5178" stopIfTrue="1">
      <formula>$B314=""</formula>
    </cfRule>
  </conditionalFormatting>
  <conditionalFormatting sqref="I314:I317">
    <cfRule type="expression" dxfId="6516" priority="5177" stopIfTrue="1">
      <formula>$B314=""</formula>
    </cfRule>
  </conditionalFormatting>
  <conditionalFormatting sqref="I314:I317">
    <cfRule type="expression" dxfId="6515" priority="5176" stopIfTrue="1">
      <formula>$B314=""</formula>
    </cfRule>
  </conditionalFormatting>
  <conditionalFormatting sqref="I314:I317">
    <cfRule type="expression" dxfId="6514" priority="5175" stopIfTrue="1">
      <formula>$B314=""</formula>
    </cfRule>
  </conditionalFormatting>
  <conditionalFormatting sqref="I314:I317">
    <cfRule type="expression" dxfId="6513" priority="5174" stopIfTrue="1">
      <formula>$B314=""</formula>
    </cfRule>
  </conditionalFormatting>
  <conditionalFormatting sqref="I314:I317">
    <cfRule type="expression" dxfId="6512" priority="5173" stopIfTrue="1">
      <formula>$B314=""</formula>
    </cfRule>
  </conditionalFormatting>
  <conditionalFormatting sqref="I314:I317">
    <cfRule type="expression" dxfId="6511" priority="5172" stopIfTrue="1">
      <formula>$B314=""</formula>
    </cfRule>
  </conditionalFormatting>
  <conditionalFormatting sqref="I314:I317">
    <cfRule type="expression" dxfId="6510" priority="5171" stopIfTrue="1">
      <formula>$B314=""</formula>
    </cfRule>
  </conditionalFormatting>
  <conditionalFormatting sqref="I314:I317">
    <cfRule type="expression" dxfId="6509" priority="5170" stopIfTrue="1">
      <formula>$B314=""</formula>
    </cfRule>
  </conditionalFormatting>
  <conditionalFormatting sqref="I314:I317">
    <cfRule type="expression" dxfId="6508" priority="5169" stopIfTrue="1">
      <formula>$B314=""</formula>
    </cfRule>
  </conditionalFormatting>
  <conditionalFormatting sqref="I314:I317">
    <cfRule type="expression" dxfId="6507" priority="5168" stopIfTrue="1">
      <formula>$B314=""</formula>
    </cfRule>
  </conditionalFormatting>
  <conditionalFormatting sqref="I314:I317">
    <cfRule type="expression" dxfId="6506" priority="5167" stopIfTrue="1">
      <formula>$B314=""</formula>
    </cfRule>
  </conditionalFormatting>
  <conditionalFormatting sqref="I314:I317">
    <cfRule type="expression" dxfId="6505" priority="5166" stopIfTrue="1">
      <formula>$B314=""</formula>
    </cfRule>
  </conditionalFormatting>
  <conditionalFormatting sqref="I314:I317">
    <cfRule type="expression" dxfId="6504" priority="5165" stopIfTrue="1">
      <formula>$B314=""</formula>
    </cfRule>
  </conditionalFormatting>
  <conditionalFormatting sqref="I314:I317">
    <cfRule type="expression" dxfId="6503" priority="5164" stopIfTrue="1">
      <formula>$B314=""</formula>
    </cfRule>
  </conditionalFormatting>
  <conditionalFormatting sqref="I314:I317">
    <cfRule type="expression" dxfId="6502" priority="5163" stopIfTrue="1">
      <formula>$B314=""</formula>
    </cfRule>
  </conditionalFormatting>
  <conditionalFormatting sqref="I314:I317">
    <cfRule type="expression" dxfId="6501" priority="5162" stopIfTrue="1">
      <formula>$B314=""</formula>
    </cfRule>
  </conditionalFormatting>
  <conditionalFormatting sqref="I314:I317">
    <cfRule type="expression" dxfId="6500" priority="5161" stopIfTrue="1">
      <formula>$B314=""</formula>
    </cfRule>
  </conditionalFormatting>
  <conditionalFormatting sqref="I314:I317">
    <cfRule type="expression" dxfId="6499" priority="5160" stopIfTrue="1">
      <formula>$B314=""</formula>
    </cfRule>
  </conditionalFormatting>
  <conditionalFormatting sqref="I314:I317">
    <cfRule type="expression" dxfId="6498" priority="5159" stopIfTrue="1">
      <formula>$B314=""</formula>
    </cfRule>
  </conditionalFormatting>
  <conditionalFormatting sqref="I314:I317">
    <cfRule type="expression" dxfId="6497" priority="5158" stopIfTrue="1">
      <formula>$B314=""</formula>
    </cfRule>
  </conditionalFormatting>
  <conditionalFormatting sqref="I314:I317">
    <cfRule type="expression" dxfId="6496" priority="5157" stopIfTrue="1">
      <formula>$B314=""</formula>
    </cfRule>
  </conditionalFormatting>
  <conditionalFormatting sqref="I314:I317">
    <cfRule type="expression" dxfId="6495" priority="5156" stopIfTrue="1">
      <formula>$B314=""</formula>
    </cfRule>
  </conditionalFormatting>
  <conditionalFormatting sqref="I314:I317">
    <cfRule type="expression" dxfId="6494" priority="5155" stopIfTrue="1">
      <formula>$B314=""</formula>
    </cfRule>
  </conditionalFormatting>
  <conditionalFormatting sqref="I314:I317">
    <cfRule type="expression" dxfId="6493" priority="5154" stopIfTrue="1">
      <formula>$B314=""</formula>
    </cfRule>
  </conditionalFormatting>
  <conditionalFormatting sqref="I314:I317">
    <cfRule type="expression" dxfId="6492" priority="5153" stopIfTrue="1">
      <formula>$B314=""</formula>
    </cfRule>
  </conditionalFormatting>
  <conditionalFormatting sqref="I314:I317">
    <cfRule type="expression" dxfId="6491" priority="5152" stopIfTrue="1">
      <formula>$B314=""</formula>
    </cfRule>
  </conditionalFormatting>
  <conditionalFormatting sqref="I314:I317">
    <cfRule type="expression" dxfId="6490" priority="5151" stopIfTrue="1">
      <formula>$B314=""</formula>
    </cfRule>
  </conditionalFormatting>
  <conditionalFormatting sqref="I314:I317">
    <cfRule type="expression" dxfId="6489" priority="5150" stopIfTrue="1">
      <formula>$B314=""</formula>
    </cfRule>
  </conditionalFormatting>
  <conditionalFormatting sqref="I314:I317">
    <cfRule type="expression" dxfId="6488" priority="5149" stopIfTrue="1">
      <formula>$B314=""</formula>
    </cfRule>
  </conditionalFormatting>
  <conditionalFormatting sqref="I314:I317">
    <cfRule type="expression" dxfId="6487" priority="5148" stopIfTrue="1">
      <formula>$B314=""</formula>
    </cfRule>
  </conditionalFormatting>
  <conditionalFormatting sqref="I314:I317">
    <cfRule type="expression" dxfId="6486" priority="5147" stopIfTrue="1">
      <formula>$B314=""</formula>
    </cfRule>
  </conditionalFormatting>
  <conditionalFormatting sqref="I314:I317">
    <cfRule type="expression" dxfId="6485" priority="5146" stopIfTrue="1">
      <formula>$B314=""</formula>
    </cfRule>
  </conditionalFormatting>
  <conditionalFormatting sqref="I314:I317">
    <cfRule type="expression" dxfId="6484" priority="5145" stopIfTrue="1">
      <formula>$B314=""</formula>
    </cfRule>
  </conditionalFormatting>
  <conditionalFormatting sqref="I314:I317">
    <cfRule type="expression" dxfId="6483" priority="5144" stopIfTrue="1">
      <formula>$B314=""</formula>
    </cfRule>
  </conditionalFormatting>
  <conditionalFormatting sqref="I314:I317">
    <cfRule type="expression" dxfId="6482" priority="5143" stopIfTrue="1">
      <formula>$B314=""</formula>
    </cfRule>
  </conditionalFormatting>
  <conditionalFormatting sqref="I314:I317">
    <cfRule type="expression" dxfId="6481" priority="5142" stopIfTrue="1">
      <formula>$B314=""</formula>
    </cfRule>
  </conditionalFormatting>
  <conditionalFormatting sqref="I314:I317">
    <cfRule type="expression" dxfId="6480" priority="5141" stopIfTrue="1">
      <formula>$B314=""</formula>
    </cfRule>
  </conditionalFormatting>
  <conditionalFormatting sqref="I314:I317">
    <cfRule type="expression" dxfId="6479" priority="5140" stopIfTrue="1">
      <formula>$B314=""</formula>
    </cfRule>
  </conditionalFormatting>
  <conditionalFormatting sqref="I314:I317">
    <cfRule type="expression" dxfId="6478" priority="5139" stopIfTrue="1">
      <formula>$B314=""</formula>
    </cfRule>
  </conditionalFormatting>
  <conditionalFormatting sqref="I314:I317">
    <cfRule type="expression" dxfId="6477" priority="5138" stopIfTrue="1">
      <formula>$B314=""</formula>
    </cfRule>
  </conditionalFormatting>
  <conditionalFormatting sqref="I314:I317">
    <cfRule type="expression" dxfId="6476" priority="5137" stopIfTrue="1">
      <formula>$B314=""</formula>
    </cfRule>
  </conditionalFormatting>
  <conditionalFormatting sqref="I314:I317">
    <cfRule type="expression" dxfId="6475" priority="5136" stopIfTrue="1">
      <formula>$B314=""</formula>
    </cfRule>
  </conditionalFormatting>
  <conditionalFormatting sqref="I314:I317">
    <cfRule type="expression" dxfId="6474" priority="5135" stopIfTrue="1">
      <formula>$B314=""</formula>
    </cfRule>
  </conditionalFormatting>
  <conditionalFormatting sqref="I314:I317">
    <cfRule type="expression" dxfId="6473" priority="5134" stopIfTrue="1">
      <formula>$B314=""</formula>
    </cfRule>
  </conditionalFormatting>
  <conditionalFormatting sqref="I314:I317">
    <cfRule type="expression" dxfId="6472" priority="5133" stopIfTrue="1">
      <formula>$B314=""</formula>
    </cfRule>
  </conditionalFormatting>
  <conditionalFormatting sqref="I314:I317">
    <cfRule type="expression" dxfId="6471" priority="5132" stopIfTrue="1">
      <formula>$B314=""</formula>
    </cfRule>
  </conditionalFormatting>
  <conditionalFormatting sqref="I314:I317">
    <cfRule type="expression" dxfId="6470" priority="5131" stopIfTrue="1">
      <formula>$B314=""</formula>
    </cfRule>
  </conditionalFormatting>
  <conditionalFormatting sqref="I314:I317">
    <cfRule type="expression" dxfId="6469" priority="5130" stopIfTrue="1">
      <formula>$B314=""</formula>
    </cfRule>
  </conditionalFormatting>
  <conditionalFormatting sqref="I314:I317">
    <cfRule type="expression" dxfId="6468" priority="5129" stopIfTrue="1">
      <formula>$B314=""</formula>
    </cfRule>
  </conditionalFormatting>
  <conditionalFormatting sqref="I314:I317">
    <cfRule type="expression" dxfId="6467" priority="5128" stopIfTrue="1">
      <formula>$B314=""</formula>
    </cfRule>
  </conditionalFormatting>
  <conditionalFormatting sqref="I314:I317">
    <cfRule type="expression" dxfId="6466" priority="5127" stopIfTrue="1">
      <formula>$B314=""</formula>
    </cfRule>
  </conditionalFormatting>
  <conditionalFormatting sqref="I314:I317">
    <cfRule type="expression" dxfId="6465" priority="5126" stopIfTrue="1">
      <formula>$B314=""</formula>
    </cfRule>
  </conditionalFormatting>
  <conditionalFormatting sqref="I314:I317">
    <cfRule type="expression" dxfId="6464" priority="5125" stopIfTrue="1">
      <formula>$B314=""</formula>
    </cfRule>
  </conditionalFormatting>
  <conditionalFormatting sqref="I314:I317">
    <cfRule type="expression" dxfId="6463" priority="5124" stopIfTrue="1">
      <formula>$B314=""</formula>
    </cfRule>
  </conditionalFormatting>
  <conditionalFormatting sqref="I314:I317">
    <cfRule type="expression" dxfId="6462" priority="5123" stopIfTrue="1">
      <formula>$B314=""</formula>
    </cfRule>
  </conditionalFormatting>
  <conditionalFormatting sqref="I314:I317">
    <cfRule type="expression" dxfId="6461" priority="5122" stopIfTrue="1">
      <formula>$B314=""</formula>
    </cfRule>
  </conditionalFormatting>
  <conditionalFormatting sqref="I314:I317">
    <cfRule type="expression" dxfId="6460" priority="5121" stopIfTrue="1">
      <formula>$B314=""</formula>
    </cfRule>
  </conditionalFormatting>
  <conditionalFormatting sqref="I314:I317">
    <cfRule type="expression" dxfId="6459" priority="5120" stopIfTrue="1">
      <formula>$B314=""</formula>
    </cfRule>
  </conditionalFormatting>
  <conditionalFormatting sqref="I314:I317">
    <cfRule type="expression" dxfId="6458" priority="5119" stopIfTrue="1">
      <formula>$B314=""</formula>
    </cfRule>
  </conditionalFormatting>
  <conditionalFormatting sqref="I314:I317">
    <cfRule type="expression" dxfId="6457" priority="5118" stopIfTrue="1">
      <formula>$B314=""</formula>
    </cfRule>
  </conditionalFormatting>
  <conditionalFormatting sqref="I314:I317">
    <cfRule type="expression" dxfId="6456" priority="5117" stopIfTrue="1">
      <formula>$B314=""</formula>
    </cfRule>
  </conditionalFormatting>
  <conditionalFormatting sqref="I314:I317">
    <cfRule type="expression" dxfId="6455" priority="5116" stopIfTrue="1">
      <formula>$B314=""</formula>
    </cfRule>
  </conditionalFormatting>
  <conditionalFormatting sqref="I314:I317">
    <cfRule type="expression" dxfId="6454" priority="5115" stopIfTrue="1">
      <formula>$B314=""</formula>
    </cfRule>
  </conditionalFormatting>
  <conditionalFormatting sqref="I314:I317">
    <cfRule type="expression" dxfId="6453" priority="5114" stopIfTrue="1">
      <formula>$B314=""</formula>
    </cfRule>
  </conditionalFormatting>
  <conditionalFormatting sqref="I314:I317">
    <cfRule type="expression" dxfId="6452" priority="5113" stopIfTrue="1">
      <formula>$B314=""</formula>
    </cfRule>
  </conditionalFormatting>
  <conditionalFormatting sqref="I314:I317">
    <cfRule type="expression" dxfId="6451" priority="5112" stopIfTrue="1">
      <formula>$B314=""</formula>
    </cfRule>
  </conditionalFormatting>
  <conditionalFormatting sqref="I314:I317">
    <cfRule type="expression" dxfId="6450" priority="5111" stopIfTrue="1">
      <formula>$B314=""</formula>
    </cfRule>
  </conditionalFormatting>
  <conditionalFormatting sqref="I314:I317">
    <cfRule type="expression" dxfId="6449" priority="5110" stopIfTrue="1">
      <formula>$B314=""</formula>
    </cfRule>
  </conditionalFormatting>
  <conditionalFormatting sqref="I314:I317">
    <cfRule type="expression" dxfId="6448" priority="5109" stopIfTrue="1">
      <formula>$B314=""</formula>
    </cfRule>
  </conditionalFormatting>
  <conditionalFormatting sqref="I314:I317">
    <cfRule type="expression" dxfId="6447" priority="5108" stopIfTrue="1">
      <formula>$B314=""</formula>
    </cfRule>
  </conditionalFormatting>
  <conditionalFormatting sqref="I314:I317">
    <cfRule type="expression" dxfId="6446" priority="5107" stopIfTrue="1">
      <formula>$B314=""</formula>
    </cfRule>
  </conditionalFormatting>
  <conditionalFormatting sqref="I314:I317">
    <cfRule type="expression" dxfId="6445" priority="5106" stopIfTrue="1">
      <formula>$B314=""</formula>
    </cfRule>
  </conditionalFormatting>
  <conditionalFormatting sqref="I314:I317">
    <cfRule type="expression" dxfId="6444" priority="5105" stopIfTrue="1">
      <formula>$B314=""</formula>
    </cfRule>
  </conditionalFormatting>
  <conditionalFormatting sqref="I314:I317">
    <cfRule type="expression" dxfId="6443" priority="5104" stopIfTrue="1">
      <formula>$B314=""</formula>
    </cfRule>
  </conditionalFormatting>
  <conditionalFormatting sqref="I314:I317">
    <cfRule type="expression" dxfId="6442" priority="5103" stopIfTrue="1">
      <formula>$B314=""</formula>
    </cfRule>
  </conditionalFormatting>
  <conditionalFormatting sqref="I314:I317">
    <cfRule type="expression" dxfId="6441" priority="5102" stopIfTrue="1">
      <formula>$B314=""</formula>
    </cfRule>
  </conditionalFormatting>
  <conditionalFormatting sqref="I314:I317">
    <cfRule type="expression" dxfId="6440" priority="5101" stopIfTrue="1">
      <formula>$B314=""</formula>
    </cfRule>
  </conditionalFormatting>
  <conditionalFormatting sqref="I314:I317">
    <cfRule type="expression" dxfId="6439" priority="5100" stopIfTrue="1">
      <formula>$B314=""</formula>
    </cfRule>
  </conditionalFormatting>
  <conditionalFormatting sqref="I314:I317">
    <cfRule type="expression" dxfId="6438" priority="5099" stopIfTrue="1">
      <formula>$B314=""</formula>
    </cfRule>
  </conditionalFormatting>
  <conditionalFormatting sqref="I314:I317">
    <cfRule type="expression" dxfId="6437" priority="5098" stopIfTrue="1">
      <formula>$B314=""</formula>
    </cfRule>
  </conditionalFormatting>
  <conditionalFormatting sqref="I314:I317">
    <cfRule type="expression" dxfId="6436" priority="5097" stopIfTrue="1">
      <formula>$B314=""</formula>
    </cfRule>
  </conditionalFormatting>
  <conditionalFormatting sqref="I314:I317">
    <cfRule type="expression" dxfId="6435" priority="5096" stopIfTrue="1">
      <formula>$B314=""</formula>
    </cfRule>
  </conditionalFormatting>
  <conditionalFormatting sqref="I314:I317">
    <cfRule type="expression" dxfId="6434" priority="5095" stopIfTrue="1">
      <formula>$B314=""</formula>
    </cfRule>
  </conditionalFormatting>
  <conditionalFormatting sqref="I319:I326">
    <cfRule type="expression" dxfId="6433" priority="5094" stopIfTrue="1">
      <formula>$B319=""</formula>
    </cfRule>
  </conditionalFormatting>
  <conditionalFormatting sqref="I319:I326">
    <cfRule type="expression" dxfId="6432" priority="5093" stopIfTrue="1">
      <formula>$B319=""</formula>
    </cfRule>
  </conditionalFormatting>
  <conditionalFormatting sqref="I319:I326">
    <cfRule type="expression" dxfId="6431" priority="5092" stopIfTrue="1">
      <formula>$B319=""</formula>
    </cfRule>
  </conditionalFormatting>
  <conditionalFormatting sqref="I319:I326">
    <cfRule type="expression" dxfId="6430" priority="5091" stopIfTrue="1">
      <formula>$B319=""</formula>
    </cfRule>
  </conditionalFormatting>
  <conditionalFormatting sqref="I319:I326">
    <cfRule type="expression" dxfId="6429" priority="5090" stopIfTrue="1">
      <formula>$B319=""</formula>
    </cfRule>
  </conditionalFormatting>
  <conditionalFormatting sqref="H355">
    <cfRule type="expression" dxfId="6428" priority="5089" stopIfTrue="1">
      <formula>$B355=""</formula>
    </cfRule>
  </conditionalFormatting>
  <conditionalFormatting sqref="H355">
    <cfRule type="expression" dxfId="6427" priority="5088" stopIfTrue="1">
      <formula>$B355=""</formula>
    </cfRule>
  </conditionalFormatting>
  <conditionalFormatting sqref="H355">
    <cfRule type="expression" dxfId="6426" priority="5087" stopIfTrue="1">
      <formula>$B355=""</formula>
    </cfRule>
  </conditionalFormatting>
  <conditionalFormatting sqref="H355">
    <cfRule type="expression" dxfId="6425" priority="5086" stopIfTrue="1">
      <formula>$B355=""</formula>
    </cfRule>
  </conditionalFormatting>
  <conditionalFormatting sqref="H355">
    <cfRule type="expression" dxfId="6424" priority="5085" stopIfTrue="1">
      <formula>$B355=""</formula>
    </cfRule>
  </conditionalFormatting>
  <conditionalFormatting sqref="I359:I360">
    <cfRule type="expression" dxfId="6423" priority="5084" stopIfTrue="1">
      <formula>$B359=""</formula>
    </cfRule>
  </conditionalFormatting>
  <conditionalFormatting sqref="I359:I360">
    <cfRule type="expression" dxfId="6422" priority="5083" stopIfTrue="1">
      <formula>$B359=""</formula>
    </cfRule>
  </conditionalFormatting>
  <conditionalFormatting sqref="I359:I360">
    <cfRule type="expression" dxfId="6421" priority="5082" stopIfTrue="1">
      <formula>$B359=""</formula>
    </cfRule>
  </conditionalFormatting>
  <conditionalFormatting sqref="I359:I360">
    <cfRule type="expression" dxfId="6420" priority="5081" stopIfTrue="1">
      <formula>$B359=""</formula>
    </cfRule>
  </conditionalFormatting>
  <conditionalFormatting sqref="I359:I360">
    <cfRule type="expression" dxfId="6419" priority="5080" stopIfTrue="1">
      <formula>$B359=""</formula>
    </cfRule>
  </conditionalFormatting>
  <conditionalFormatting sqref="I359:I360">
    <cfRule type="expression" dxfId="6418" priority="5079" stopIfTrue="1">
      <formula>$B359=""</formula>
    </cfRule>
  </conditionalFormatting>
  <conditionalFormatting sqref="I359:I360">
    <cfRule type="expression" dxfId="6417" priority="5078" stopIfTrue="1">
      <formula>$B359=""</formula>
    </cfRule>
  </conditionalFormatting>
  <conditionalFormatting sqref="I359:I360">
    <cfRule type="expression" dxfId="6416" priority="5077" stopIfTrue="1">
      <formula>$B359=""</formula>
    </cfRule>
  </conditionalFormatting>
  <conditionalFormatting sqref="I359:I360">
    <cfRule type="expression" dxfId="6415" priority="5076" stopIfTrue="1">
      <formula>$B359=""</formula>
    </cfRule>
  </conditionalFormatting>
  <conditionalFormatting sqref="I359:I360">
    <cfRule type="expression" dxfId="6414" priority="5075" stopIfTrue="1">
      <formula>$B359=""</formula>
    </cfRule>
  </conditionalFormatting>
  <conditionalFormatting sqref="I359:I360">
    <cfRule type="expression" dxfId="6413" priority="5074" stopIfTrue="1">
      <formula>$B359=""</formula>
    </cfRule>
  </conditionalFormatting>
  <conditionalFormatting sqref="I359:I360">
    <cfRule type="expression" dxfId="6412" priority="5073" stopIfTrue="1">
      <formula>$B359=""</formula>
    </cfRule>
  </conditionalFormatting>
  <conditionalFormatting sqref="I359:I360">
    <cfRule type="expression" dxfId="6411" priority="5072" stopIfTrue="1">
      <formula>$B359=""</formula>
    </cfRule>
  </conditionalFormatting>
  <conditionalFormatting sqref="I359:I360">
    <cfRule type="expression" dxfId="6410" priority="5071" stopIfTrue="1">
      <formula>$B359=""</formula>
    </cfRule>
  </conditionalFormatting>
  <conditionalFormatting sqref="I359:I360">
    <cfRule type="expression" dxfId="6409" priority="5070" stopIfTrue="1">
      <formula>$B359=""</formula>
    </cfRule>
  </conditionalFormatting>
  <conditionalFormatting sqref="I359:I360">
    <cfRule type="expression" dxfId="6408" priority="5069" stopIfTrue="1">
      <formula>$B359=""</formula>
    </cfRule>
  </conditionalFormatting>
  <conditionalFormatting sqref="I359:I360">
    <cfRule type="expression" dxfId="6407" priority="5068" stopIfTrue="1">
      <formula>$B359=""</formula>
    </cfRule>
  </conditionalFormatting>
  <conditionalFormatting sqref="I359:I360">
    <cfRule type="expression" dxfId="6406" priority="5067" stopIfTrue="1">
      <formula>$B359=""</formula>
    </cfRule>
  </conditionalFormatting>
  <conditionalFormatting sqref="I359:I360">
    <cfRule type="expression" dxfId="6405" priority="5066" stopIfTrue="1">
      <formula>$B359=""</formula>
    </cfRule>
  </conditionalFormatting>
  <conditionalFormatting sqref="I359:I360">
    <cfRule type="expression" dxfId="6404" priority="5065" stopIfTrue="1">
      <formula>$B359=""</formula>
    </cfRule>
  </conditionalFormatting>
  <conditionalFormatting sqref="I359:I360">
    <cfRule type="expression" dxfId="6403" priority="5064" stopIfTrue="1">
      <formula>$B359=""</formula>
    </cfRule>
  </conditionalFormatting>
  <conditionalFormatting sqref="I359:I360">
    <cfRule type="expression" dxfId="6402" priority="5063" stopIfTrue="1">
      <formula>$B359=""</formula>
    </cfRule>
  </conditionalFormatting>
  <conditionalFormatting sqref="I359:I360">
    <cfRule type="expression" dxfId="6401" priority="5062" stopIfTrue="1">
      <formula>$B359=""</formula>
    </cfRule>
  </conditionalFormatting>
  <conditionalFormatting sqref="I359:I360">
    <cfRule type="expression" dxfId="6400" priority="5061" stopIfTrue="1">
      <formula>$B359=""</formula>
    </cfRule>
  </conditionalFormatting>
  <conditionalFormatting sqref="I359:I360">
    <cfRule type="expression" dxfId="6399" priority="5060" stopIfTrue="1">
      <formula>$B359=""</formula>
    </cfRule>
  </conditionalFormatting>
  <conditionalFormatting sqref="I359:I360">
    <cfRule type="expression" dxfId="6398" priority="5059" stopIfTrue="1">
      <formula>$B359=""</formula>
    </cfRule>
  </conditionalFormatting>
  <conditionalFormatting sqref="I359:I360">
    <cfRule type="expression" dxfId="6397" priority="5058" stopIfTrue="1">
      <formula>$B359=""</formula>
    </cfRule>
  </conditionalFormatting>
  <conditionalFormatting sqref="I359:I360">
    <cfRule type="expression" dxfId="6396" priority="5057" stopIfTrue="1">
      <formula>$B359=""</formula>
    </cfRule>
  </conditionalFormatting>
  <conditionalFormatting sqref="I359:I360">
    <cfRule type="expression" dxfId="6395" priority="5056" stopIfTrue="1">
      <formula>$B359=""</formula>
    </cfRule>
  </conditionalFormatting>
  <conditionalFormatting sqref="I359:I360">
    <cfRule type="expression" dxfId="6394" priority="5055" stopIfTrue="1">
      <formula>$B359=""</formula>
    </cfRule>
  </conditionalFormatting>
  <conditionalFormatting sqref="I359:I360">
    <cfRule type="expression" dxfId="6393" priority="5054" stopIfTrue="1">
      <formula>$B359=""</formula>
    </cfRule>
  </conditionalFormatting>
  <conditionalFormatting sqref="I359:I360">
    <cfRule type="expression" dxfId="6392" priority="5053" stopIfTrue="1">
      <formula>$B359=""</formula>
    </cfRule>
  </conditionalFormatting>
  <conditionalFormatting sqref="I359:I360">
    <cfRule type="expression" dxfId="6391" priority="5052" stopIfTrue="1">
      <formula>$B359=""</formula>
    </cfRule>
  </conditionalFormatting>
  <conditionalFormatting sqref="I359:I360">
    <cfRule type="expression" dxfId="6390" priority="5051" stopIfTrue="1">
      <formula>$B359=""</formula>
    </cfRule>
  </conditionalFormatting>
  <conditionalFormatting sqref="I359:I360">
    <cfRule type="expression" dxfId="6389" priority="5050" stopIfTrue="1">
      <formula>$B359=""</formula>
    </cfRule>
  </conditionalFormatting>
  <conditionalFormatting sqref="I359:I360">
    <cfRule type="expression" dxfId="6388" priority="5049" stopIfTrue="1">
      <formula>$B359=""</formula>
    </cfRule>
  </conditionalFormatting>
  <conditionalFormatting sqref="I359:I360">
    <cfRule type="expression" dxfId="6387" priority="5048" stopIfTrue="1">
      <formula>$B359=""</formula>
    </cfRule>
  </conditionalFormatting>
  <conditionalFormatting sqref="I359:I360">
    <cfRule type="expression" dxfId="6386" priority="5047" stopIfTrue="1">
      <formula>$B359=""</formula>
    </cfRule>
  </conditionalFormatting>
  <conditionalFormatting sqref="I359:I360">
    <cfRule type="expression" dxfId="6385" priority="5046" stopIfTrue="1">
      <formula>$B359=""</formula>
    </cfRule>
  </conditionalFormatting>
  <conditionalFormatting sqref="I359:I360">
    <cfRule type="expression" dxfId="6384" priority="5045" stopIfTrue="1">
      <formula>$B359=""</formula>
    </cfRule>
  </conditionalFormatting>
  <conditionalFormatting sqref="I359:I360">
    <cfRule type="expression" dxfId="6383" priority="5044" stopIfTrue="1">
      <formula>$B359=""</formula>
    </cfRule>
  </conditionalFormatting>
  <conditionalFormatting sqref="I359:I360">
    <cfRule type="expression" dxfId="6382" priority="5043" stopIfTrue="1">
      <formula>$B359=""</formula>
    </cfRule>
  </conditionalFormatting>
  <conditionalFormatting sqref="I359:I360">
    <cfRule type="expression" dxfId="6381" priority="5042" stopIfTrue="1">
      <formula>$B359=""</formula>
    </cfRule>
  </conditionalFormatting>
  <conditionalFormatting sqref="I359:I360">
    <cfRule type="expression" dxfId="6380" priority="5041" stopIfTrue="1">
      <formula>$B359=""</formula>
    </cfRule>
  </conditionalFormatting>
  <conditionalFormatting sqref="I359:I360">
    <cfRule type="expression" dxfId="6379" priority="5040" stopIfTrue="1">
      <formula>$B359=""</formula>
    </cfRule>
  </conditionalFormatting>
  <conditionalFormatting sqref="I359:I360">
    <cfRule type="expression" dxfId="6378" priority="5039" stopIfTrue="1">
      <formula>$B359=""</formula>
    </cfRule>
  </conditionalFormatting>
  <conditionalFormatting sqref="I359:I360">
    <cfRule type="expression" dxfId="6377" priority="5038" stopIfTrue="1">
      <formula>$B359=""</formula>
    </cfRule>
  </conditionalFormatting>
  <conditionalFormatting sqref="I359:I360">
    <cfRule type="expression" dxfId="6376" priority="5037" stopIfTrue="1">
      <formula>$B359=""</formula>
    </cfRule>
  </conditionalFormatting>
  <conditionalFormatting sqref="I359:I360">
    <cfRule type="expression" dxfId="6375" priority="5036" stopIfTrue="1">
      <formula>$B359=""</formula>
    </cfRule>
  </conditionalFormatting>
  <conditionalFormatting sqref="I359:I360">
    <cfRule type="expression" dxfId="6374" priority="5035" stopIfTrue="1">
      <formula>$B359=""</formula>
    </cfRule>
  </conditionalFormatting>
  <conditionalFormatting sqref="I359:I360">
    <cfRule type="expression" dxfId="6373" priority="5034" stopIfTrue="1">
      <formula>$B359=""</formula>
    </cfRule>
  </conditionalFormatting>
  <conditionalFormatting sqref="I359:I360">
    <cfRule type="expression" dxfId="6372" priority="5033" stopIfTrue="1">
      <formula>$B359=""</formula>
    </cfRule>
  </conditionalFormatting>
  <conditionalFormatting sqref="I359:I360">
    <cfRule type="expression" dxfId="6371" priority="5032" stopIfTrue="1">
      <formula>$B359=""</formula>
    </cfRule>
  </conditionalFormatting>
  <conditionalFormatting sqref="I359:I360">
    <cfRule type="expression" dxfId="6370" priority="5031" stopIfTrue="1">
      <formula>$B359=""</formula>
    </cfRule>
  </conditionalFormatting>
  <conditionalFormatting sqref="I359:I360">
    <cfRule type="expression" dxfId="6369" priority="5030" stopIfTrue="1">
      <formula>$B359=""</formula>
    </cfRule>
  </conditionalFormatting>
  <conditionalFormatting sqref="I359:I360">
    <cfRule type="expression" dxfId="6368" priority="5029" stopIfTrue="1">
      <formula>$B359=""</formula>
    </cfRule>
  </conditionalFormatting>
  <conditionalFormatting sqref="I359:I360">
    <cfRule type="expression" dxfId="6367" priority="5028" stopIfTrue="1">
      <formula>$B359=""</formula>
    </cfRule>
  </conditionalFormatting>
  <conditionalFormatting sqref="I359:I360">
    <cfRule type="expression" dxfId="6366" priority="5027" stopIfTrue="1">
      <formula>$B359=""</formula>
    </cfRule>
  </conditionalFormatting>
  <conditionalFormatting sqref="I359:I360">
    <cfRule type="expression" dxfId="6365" priority="5026" stopIfTrue="1">
      <formula>$B359=""</formula>
    </cfRule>
  </conditionalFormatting>
  <conditionalFormatting sqref="I359:I360">
    <cfRule type="expression" dxfId="6364" priority="5025" stopIfTrue="1">
      <formula>$B359=""</formula>
    </cfRule>
  </conditionalFormatting>
  <conditionalFormatting sqref="I359:I360">
    <cfRule type="expression" dxfId="6363" priority="5024" stopIfTrue="1">
      <formula>$B359=""</formula>
    </cfRule>
  </conditionalFormatting>
  <conditionalFormatting sqref="I359:I360">
    <cfRule type="expression" dxfId="6362" priority="5023" stopIfTrue="1">
      <formula>$B359=""</formula>
    </cfRule>
  </conditionalFormatting>
  <conditionalFormatting sqref="I359:I360">
    <cfRule type="expression" dxfId="6361" priority="5022" stopIfTrue="1">
      <formula>$B359=""</formula>
    </cfRule>
  </conditionalFormatting>
  <conditionalFormatting sqref="I359:I360">
    <cfRule type="expression" dxfId="6360" priority="5021" stopIfTrue="1">
      <formula>$B359=""</formula>
    </cfRule>
  </conditionalFormatting>
  <conditionalFormatting sqref="I359:I360">
    <cfRule type="expression" dxfId="6359" priority="5020" stopIfTrue="1">
      <formula>$B359=""</formula>
    </cfRule>
  </conditionalFormatting>
  <conditionalFormatting sqref="I359:I360">
    <cfRule type="expression" dxfId="6358" priority="5019" stopIfTrue="1">
      <formula>$B359=""</formula>
    </cfRule>
  </conditionalFormatting>
  <conditionalFormatting sqref="I359:I360">
    <cfRule type="expression" dxfId="6357" priority="5018" stopIfTrue="1">
      <formula>$B359=""</formula>
    </cfRule>
  </conditionalFormatting>
  <conditionalFormatting sqref="I359:I360">
    <cfRule type="expression" dxfId="6356" priority="5017" stopIfTrue="1">
      <formula>$B359=""</formula>
    </cfRule>
  </conditionalFormatting>
  <conditionalFormatting sqref="I359:I360">
    <cfRule type="expression" dxfId="6355" priority="5016" stopIfTrue="1">
      <formula>$B359=""</formula>
    </cfRule>
  </conditionalFormatting>
  <conditionalFormatting sqref="I359:I360">
    <cfRule type="expression" dxfId="6354" priority="5015" stopIfTrue="1">
      <formula>$B359=""</formula>
    </cfRule>
  </conditionalFormatting>
  <conditionalFormatting sqref="I359:I360">
    <cfRule type="expression" dxfId="6353" priority="5014" stopIfTrue="1">
      <formula>$B359=""</formula>
    </cfRule>
  </conditionalFormatting>
  <conditionalFormatting sqref="I359:I360">
    <cfRule type="expression" dxfId="6352" priority="5013" stopIfTrue="1">
      <formula>$B359=""</formula>
    </cfRule>
  </conditionalFormatting>
  <conditionalFormatting sqref="I359:I360">
    <cfRule type="expression" dxfId="6351" priority="5012" stopIfTrue="1">
      <formula>$B359=""</formula>
    </cfRule>
  </conditionalFormatting>
  <conditionalFormatting sqref="I359:I360">
    <cfRule type="expression" dxfId="6350" priority="5011" stopIfTrue="1">
      <formula>$B359=""</formula>
    </cfRule>
  </conditionalFormatting>
  <conditionalFormatting sqref="I359:I360">
    <cfRule type="expression" dxfId="6349" priority="5010" stopIfTrue="1">
      <formula>$B359=""</formula>
    </cfRule>
  </conditionalFormatting>
  <conditionalFormatting sqref="I359:I360">
    <cfRule type="expression" dxfId="6348" priority="5009" stopIfTrue="1">
      <formula>$B359=""</formula>
    </cfRule>
  </conditionalFormatting>
  <conditionalFormatting sqref="I364:I369">
    <cfRule type="expression" dxfId="6347" priority="5008" stopIfTrue="1">
      <formula>$B364=""</formula>
    </cfRule>
  </conditionalFormatting>
  <conditionalFormatting sqref="I364:I369">
    <cfRule type="expression" dxfId="6346" priority="5007" stopIfTrue="1">
      <formula>$B364=""</formula>
    </cfRule>
  </conditionalFormatting>
  <conditionalFormatting sqref="I364:I369">
    <cfRule type="expression" dxfId="6345" priority="5006" stopIfTrue="1">
      <formula>$B364=""</formula>
    </cfRule>
  </conditionalFormatting>
  <conditionalFormatting sqref="I370">
    <cfRule type="expression" dxfId="6344" priority="5005" stopIfTrue="1">
      <formula>$B370=""</formula>
    </cfRule>
  </conditionalFormatting>
  <conditionalFormatting sqref="I370">
    <cfRule type="expression" dxfId="6343" priority="5004" stopIfTrue="1">
      <formula>$B370=""</formula>
    </cfRule>
  </conditionalFormatting>
  <conditionalFormatting sqref="I370">
    <cfRule type="expression" dxfId="6342" priority="5003" stopIfTrue="1">
      <formula>$B370=""</formula>
    </cfRule>
  </conditionalFormatting>
  <conditionalFormatting sqref="I370">
    <cfRule type="expression" dxfId="6341" priority="5002" stopIfTrue="1">
      <formula>$B370=""</formula>
    </cfRule>
  </conditionalFormatting>
  <conditionalFormatting sqref="I370">
    <cfRule type="expression" dxfId="6340" priority="5001" stopIfTrue="1">
      <formula>$B370=""</formula>
    </cfRule>
  </conditionalFormatting>
  <conditionalFormatting sqref="I370">
    <cfRule type="expression" dxfId="6339" priority="5000" stopIfTrue="1">
      <formula>$B370=""</formula>
    </cfRule>
  </conditionalFormatting>
  <conditionalFormatting sqref="I374:I377">
    <cfRule type="expression" dxfId="6338" priority="4999" stopIfTrue="1">
      <formula>$B374=""</formula>
    </cfRule>
  </conditionalFormatting>
  <conditionalFormatting sqref="I374:I377">
    <cfRule type="expression" dxfId="6337" priority="4998" stopIfTrue="1">
      <formula>$B374=""</formula>
    </cfRule>
  </conditionalFormatting>
  <conditionalFormatting sqref="I374:I377">
    <cfRule type="expression" dxfId="6336" priority="4997" stopIfTrue="1">
      <formula>$B374=""</formula>
    </cfRule>
  </conditionalFormatting>
  <conditionalFormatting sqref="I374:I377">
    <cfRule type="expression" dxfId="6335" priority="4996" stopIfTrue="1">
      <formula>$B374=""</formula>
    </cfRule>
  </conditionalFormatting>
  <conditionalFormatting sqref="I374:I377">
    <cfRule type="expression" dxfId="6334" priority="4995" stopIfTrue="1">
      <formula>$B374=""</formula>
    </cfRule>
  </conditionalFormatting>
  <conditionalFormatting sqref="I385:I387">
    <cfRule type="expression" dxfId="6333" priority="4994" stopIfTrue="1">
      <formula>$B385=""</formula>
    </cfRule>
  </conditionalFormatting>
  <conditionalFormatting sqref="I385:I387">
    <cfRule type="expression" dxfId="6332" priority="4993" stopIfTrue="1">
      <formula>$B385=""</formula>
    </cfRule>
  </conditionalFormatting>
  <conditionalFormatting sqref="I385:I387">
    <cfRule type="expression" dxfId="6331" priority="4992" stopIfTrue="1">
      <formula>$B385=""</formula>
    </cfRule>
  </conditionalFormatting>
  <conditionalFormatting sqref="I385:I387">
    <cfRule type="expression" dxfId="6330" priority="4991" stopIfTrue="1">
      <formula>$B385=""</formula>
    </cfRule>
  </conditionalFormatting>
  <conditionalFormatting sqref="I385:I387">
    <cfRule type="expression" dxfId="6329" priority="4990" stopIfTrue="1">
      <formula>$B385=""</formula>
    </cfRule>
  </conditionalFormatting>
  <conditionalFormatting sqref="I385:I387">
    <cfRule type="expression" dxfId="6328" priority="4989" stopIfTrue="1">
      <formula>$B385=""</formula>
    </cfRule>
  </conditionalFormatting>
  <conditionalFormatting sqref="I385:I387">
    <cfRule type="expression" dxfId="6327" priority="4988" stopIfTrue="1">
      <formula>$B385=""</formula>
    </cfRule>
  </conditionalFormatting>
  <conditionalFormatting sqref="I385:I387">
    <cfRule type="expression" dxfId="6326" priority="4987" stopIfTrue="1">
      <formula>$B385=""</formula>
    </cfRule>
  </conditionalFormatting>
  <conditionalFormatting sqref="I385:I387">
    <cfRule type="expression" dxfId="6325" priority="4986" stopIfTrue="1">
      <formula>$B385=""</formula>
    </cfRule>
  </conditionalFormatting>
  <conditionalFormatting sqref="I385:I387">
    <cfRule type="expression" dxfId="6324" priority="4985" stopIfTrue="1">
      <formula>$B385=""</formula>
    </cfRule>
  </conditionalFormatting>
  <conditionalFormatting sqref="I385:I387">
    <cfRule type="expression" dxfId="6323" priority="4984" stopIfTrue="1">
      <formula>$B385=""</formula>
    </cfRule>
  </conditionalFormatting>
  <conditionalFormatting sqref="I385:I387">
    <cfRule type="expression" dxfId="6322" priority="4983" stopIfTrue="1">
      <formula>$B385=""</formula>
    </cfRule>
  </conditionalFormatting>
  <conditionalFormatting sqref="I385:I387">
    <cfRule type="expression" dxfId="6321" priority="4982" stopIfTrue="1">
      <formula>$B385=""</formula>
    </cfRule>
  </conditionalFormatting>
  <conditionalFormatting sqref="I385:I387">
    <cfRule type="expression" dxfId="6320" priority="4981" stopIfTrue="1">
      <formula>$B385=""</formula>
    </cfRule>
  </conditionalFormatting>
  <conditionalFormatting sqref="I385:I387">
    <cfRule type="expression" dxfId="6319" priority="4980" stopIfTrue="1">
      <formula>$B385=""</formula>
    </cfRule>
  </conditionalFormatting>
  <conditionalFormatting sqref="I385:I387">
    <cfRule type="expression" dxfId="6318" priority="4979" stopIfTrue="1">
      <formula>$B385=""</formula>
    </cfRule>
  </conditionalFormatting>
  <conditionalFormatting sqref="I385:I387">
    <cfRule type="expression" dxfId="6317" priority="4978" stopIfTrue="1">
      <formula>$B385=""</formula>
    </cfRule>
  </conditionalFormatting>
  <conditionalFormatting sqref="I385:I387">
    <cfRule type="expression" dxfId="6316" priority="4977" stopIfTrue="1">
      <formula>$B385=""</formula>
    </cfRule>
  </conditionalFormatting>
  <conditionalFormatting sqref="I385:I387">
    <cfRule type="expression" dxfId="6315" priority="4976" stopIfTrue="1">
      <formula>$B385=""</formula>
    </cfRule>
  </conditionalFormatting>
  <conditionalFormatting sqref="I385:I387">
    <cfRule type="expression" dxfId="6314" priority="4975" stopIfTrue="1">
      <formula>$B385=""</formula>
    </cfRule>
  </conditionalFormatting>
  <conditionalFormatting sqref="I385:I387">
    <cfRule type="expression" dxfId="6313" priority="4974" stopIfTrue="1">
      <formula>$B385=""</formula>
    </cfRule>
  </conditionalFormatting>
  <conditionalFormatting sqref="I385:I387">
    <cfRule type="expression" dxfId="6312" priority="4973" stopIfTrue="1">
      <formula>$B385=""</formula>
    </cfRule>
  </conditionalFormatting>
  <conditionalFormatting sqref="I385:I387">
    <cfRule type="expression" dxfId="6311" priority="4972" stopIfTrue="1">
      <formula>$B385=""</formula>
    </cfRule>
  </conditionalFormatting>
  <conditionalFormatting sqref="I385:I387">
    <cfRule type="expression" dxfId="6310" priority="4971" stopIfTrue="1">
      <formula>$B385=""</formula>
    </cfRule>
  </conditionalFormatting>
  <conditionalFormatting sqref="I385:I387">
    <cfRule type="expression" dxfId="6309" priority="4970" stopIfTrue="1">
      <formula>$B385=""</formula>
    </cfRule>
  </conditionalFormatting>
  <conditionalFormatting sqref="I385:I387">
    <cfRule type="expression" dxfId="6308" priority="4969" stopIfTrue="1">
      <formula>$B385=""</formula>
    </cfRule>
  </conditionalFormatting>
  <conditionalFormatting sqref="I385:I387">
    <cfRule type="expression" dxfId="6307" priority="4968" stopIfTrue="1">
      <formula>$B385=""</formula>
    </cfRule>
  </conditionalFormatting>
  <conditionalFormatting sqref="I385:I387">
    <cfRule type="expression" dxfId="6306" priority="4967" stopIfTrue="1">
      <formula>$B385=""</formula>
    </cfRule>
  </conditionalFormatting>
  <conditionalFormatting sqref="I385:I387">
    <cfRule type="expression" dxfId="6305" priority="4966" stopIfTrue="1">
      <formula>$B385=""</formula>
    </cfRule>
  </conditionalFormatting>
  <conditionalFormatting sqref="I385:I387">
    <cfRule type="expression" dxfId="6304" priority="4965" stopIfTrue="1">
      <formula>$B385=""</formula>
    </cfRule>
  </conditionalFormatting>
  <conditionalFormatting sqref="I385:I387">
    <cfRule type="expression" dxfId="6303" priority="4964" stopIfTrue="1">
      <formula>$B385=""</formula>
    </cfRule>
  </conditionalFormatting>
  <conditionalFormatting sqref="I385:I387">
    <cfRule type="expression" dxfId="6302" priority="4963" stopIfTrue="1">
      <formula>$B385=""</formula>
    </cfRule>
  </conditionalFormatting>
  <conditionalFormatting sqref="I385:I387">
    <cfRule type="expression" dxfId="6301" priority="4962" stopIfTrue="1">
      <formula>$B385=""</formula>
    </cfRule>
  </conditionalFormatting>
  <conditionalFormatting sqref="I385:I387">
    <cfRule type="expression" dxfId="6300" priority="4961" stopIfTrue="1">
      <formula>$B385=""</formula>
    </cfRule>
  </conditionalFormatting>
  <conditionalFormatting sqref="I385:I387">
    <cfRule type="expression" dxfId="6299" priority="4960" stopIfTrue="1">
      <formula>$B385=""</formula>
    </cfRule>
  </conditionalFormatting>
  <conditionalFormatting sqref="I385:I387">
    <cfRule type="expression" dxfId="6298" priority="4959" stopIfTrue="1">
      <formula>$B385=""</formula>
    </cfRule>
  </conditionalFormatting>
  <conditionalFormatting sqref="I385:I387">
    <cfRule type="expression" dxfId="6297" priority="4958" stopIfTrue="1">
      <formula>$B385=""</formula>
    </cfRule>
  </conditionalFormatting>
  <conditionalFormatting sqref="I385:I387">
    <cfRule type="expression" dxfId="6296" priority="4957" stopIfTrue="1">
      <formula>$B385=""</formula>
    </cfRule>
  </conditionalFormatting>
  <conditionalFormatting sqref="I385:I387">
    <cfRule type="expression" dxfId="6295" priority="4956" stopIfTrue="1">
      <formula>$B385=""</formula>
    </cfRule>
  </conditionalFormatting>
  <conditionalFormatting sqref="I385:I387">
    <cfRule type="expression" dxfId="6294" priority="4955" stopIfTrue="1">
      <formula>$B385=""</formula>
    </cfRule>
  </conditionalFormatting>
  <conditionalFormatting sqref="I385:I387">
    <cfRule type="expression" dxfId="6293" priority="4954" stopIfTrue="1">
      <formula>$B385=""</formula>
    </cfRule>
  </conditionalFormatting>
  <conditionalFormatting sqref="I385:I387">
    <cfRule type="expression" dxfId="6292" priority="4953" stopIfTrue="1">
      <formula>$B385=""</formula>
    </cfRule>
  </conditionalFormatting>
  <conditionalFormatting sqref="I385:I387">
    <cfRule type="expression" dxfId="6291" priority="4952" stopIfTrue="1">
      <formula>$B385=""</formula>
    </cfRule>
  </conditionalFormatting>
  <conditionalFormatting sqref="I385:I387">
    <cfRule type="expression" dxfId="6290" priority="4951" stopIfTrue="1">
      <formula>$B385=""</formula>
    </cfRule>
  </conditionalFormatting>
  <conditionalFormatting sqref="I385:I387">
    <cfRule type="expression" dxfId="6289" priority="4950" stopIfTrue="1">
      <formula>$B385=""</formula>
    </cfRule>
  </conditionalFormatting>
  <conditionalFormatting sqref="I385:I387">
    <cfRule type="expression" dxfId="6288" priority="4949" stopIfTrue="1">
      <formula>$B385=""</formula>
    </cfRule>
  </conditionalFormatting>
  <conditionalFormatting sqref="I385:I387">
    <cfRule type="expression" dxfId="6287" priority="4948" stopIfTrue="1">
      <formula>$B385=""</formula>
    </cfRule>
  </conditionalFormatting>
  <conditionalFormatting sqref="I385:I387">
    <cfRule type="expression" dxfId="6286" priority="4947" stopIfTrue="1">
      <formula>$B385=""</formula>
    </cfRule>
  </conditionalFormatting>
  <conditionalFormatting sqref="I385:I387">
    <cfRule type="expression" dxfId="6285" priority="4946" stopIfTrue="1">
      <formula>$B385=""</formula>
    </cfRule>
  </conditionalFormatting>
  <conditionalFormatting sqref="I385:I387">
    <cfRule type="expression" dxfId="6284" priority="4945" stopIfTrue="1">
      <formula>$B385=""</formula>
    </cfRule>
  </conditionalFormatting>
  <conditionalFormatting sqref="I385:I387">
    <cfRule type="expression" dxfId="6283" priority="4944" stopIfTrue="1">
      <formula>$B385=""</formula>
    </cfRule>
  </conditionalFormatting>
  <conditionalFormatting sqref="I385:I387">
    <cfRule type="expression" dxfId="6282" priority="4943" stopIfTrue="1">
      <formula>$B385=""</formula>
    </cfRule>
  </conditionalFormatting>
  <conditionalFormatting sqref="I385:I387">
    <cfRule type="expression" dxfId="6281" priority="4942" stopIfTrue="1">
      <formula>$B385=""</formula>
    </cfRule>
  </conditionalFormatting>
  <conditionalFormatting sqref="I385:I387">
    <cfRule type="expression" dxfId="6280" priority="4941" stopIfTrue="1">
      <formula>$B385=""</formula>
    </cfRule>
  </conditionalFormatting>
  <conditionalFormatting sqref="I385:I387">
    <cfRule type="expression" dxfId="6279" priority="4940" stopIfTrue="1">
      <formula>$B385=""</formula>
    </cfRule>
  </conditionalFormatting>
  <conditionalFormatting sqref="I385:I387">
    <cfRule type="expression" dxfId="6278" priority="4939" stopIfTrue="1">
      <formula>$B385=""</formula>
    </cfRule>
  </conditionalFormatting>
  <conditionalFormatting sqref="I385:I387">
    <cfRule type="expression" dxfId="6277" priority="4938" stopIfTrue="1">
      <formula>$B385=""</formula>
    </cfRule>
  </conditionalFormatting>
  <conditionalFormatting sqref="I385:I387">
    <cfRule type="expression" dxfId="6276" priority="4937" stopIfTrue="1">
      <formula>$B385=""</formula>
    </cfRule>
  </conditionalFormatting>
  <conditionalFormatting sqref="I385:I387">
    <cfRule type="expression" dxfId="6275" priority="4936" stopIfTrue="1">
      <formula>$B385=""</formula>
    </cfRule>
  </conditionalFormatting>
  <conditionalFormatting sqref="I385:I387">
    <cfRule type="expression" dxfId="6274" priority="4935" stopIfTrue="1">
      <formula>$B385=""</formula>
    </cfRule>
  </conditionalFormatting>
  <conditionalFormatting sqref="I385:I387">
    <cfRule type="expression" dxfId="6273" priority="4934" stopIfTrue="1">
      <formula>$B385=""</formula>
    </cfRule>
  </conditionalFormatting>
  <conditionalFormatting sqref="I385:I387">
    <cfRule type="expression" dxfId="6272" priority="4933" stopIfTrue="1">
      <formula>$B385=""</formula>
    </cfRule>
  </conditionalFormatting>
  <conditionalFormatting sqref="I385:I387">
    <cfRule type="expression" dxfId="6271" priority="4932" stopIfTrue="1">
      <formula>$B385=""</formula>
    </cfRule>
  </conditionalFormatting>
  <conditionalFormatting sqref="I385:I387">
    <cfRule type="expression" dxfId="6270" priority="4931" stopIfTrue="1">
      <formula>$B385=""</formula>
    </cfRule>
  </conditionalFormatting>
  <conditionalFormatting sqref="I385:I387">
    <cfRule type="expression" dxfId="6269" priority="4930" stopIfTrue="1">
      <formula>$B385=""</formula>
    </cfRule>
  </conditionalFormatting>
  <conditionalFormatting sqref="I385:I387">
    <cfRule type="expression" dxfId="6268" priority="4929" stopIfTrue="1">
      <formula>$B385=""</formula>
    </cfRule>
  </conditionalFormatting>
  <conditionalFormatting sqref="I385:I387">
    <cfRule type="expression" dxfId="6267" priority="4928" stopIfTrue="1">
      <formula>$B385=""</formula>
    </cfRule>
  </conditionalFormatting>
  <conditionalFormatting sqref="I385:I387">
    <cfRule type="expression" dxfId="6266" priority="4927" stopIfTrue="1">
      <formula>$B385=""</formula>
    </cfRule>
  </conditionalFormatting>
  <conditionalFormatting sqref="I385:I387">
    <cfRule type="expression" dxfId="6265" priority="4926" stopIfTrue="1">
      <formula>$B385=""</formula>
    </cfRule>
  </conditionalFormatting>
  <conditionalFormatting sqref="I385:I387">
    <cfRule type="expression" dxfId="6264" priority="4925" stopIfTrue="1">
      <formula>$B385=""</formula>
    </cfRule>
  </conditionalFormatting>
  <conditionalFormatting sqref="I385:I387">
    <cfRule type="expression" dxfId="6263" priority="4924" stopIfTrue="1">
      <formula>$B385=""</formula>
    </cfRule>
  </conditionalFormatting>
  <conditionalFormatting sqref="I385:I387">
    <cfRule type="expression" dxfId="6262" priority="4923" stopIfTrue="1">
      <formula>$B385=""</formula>
    </cfRule>
  </conditionalFormatting>
  <conditionalFormatting sqref="I385:I387">
    <cfRule type="expression" dxfId="6261" priority="4922" stopIfTrue="1">
      <formula>$B385=""</formula>
    </cfRule>
  </conditionalFormatting>
  <conditionalFormatting sqref="I385:I387">
    <cfRule type="expression" dxfId="6260" priority="4921" stopIfTrue="1">
      <formula>$B385=""</formula>
    </cfRule>
  </conditionalFormatting>
  <conditionalFormatting sqref="I385:I387">
    <cfRule type="expression" dxfId="6259" priority="4920" stopIfTrue="1">
      <formula>$B385=""</formula>
    </cfRule>
  </conditionalFormatting>
  <conditionalFormatting sqref="I385:I387">
    <cfRule type="expression" dxfId="6258" priority="4919" stopIfTrue="1">
      <formula>$B385=""</formula>
    </cfRule>
  </conditionalFormatting>
  <conditionalFormatting sqref="I385:I387">
    <cfRule type="expression" dxfId="6257" priority="4918" stopIfTrue="1">
      <formula>$B385=""</formula>
    </cfRule>
  </conditionalFormatting>
  <conditionalFormatting sqref="I385:I387">
    <cfRule type="expression" dxfId="6256" priority="4917" stopIfTrue="1">
      <formula>$B385=""</formula>
    </cfRule>
  </conditionalFormatting>
  <conditionalFormatting sqref="I385:I387">
    <cfRule type="expression" dxfId="6255" priority="4916" stopIfTrue="1">
      <formula>$B385=""</formula>
    </cfRule>
  </conditionalFormatting>
  <conditionalFormatting sqref="I389:I393">
    <cfRule type="expression" dxfId="6254" priority="4915" stopIfTrue="1">
      <formula>$B389=""</formula>
    </cfRule>
  </conditionalFormatting>
  <conditionalFormatting sqref="I389:I393">
    <cfRule type="expression" dxfId="6253" priority="4914" stopIfTrue="1">
      <formula>$B389=""</formula>
    </cfRule>
  </conditionalFormatting>
  <conditionalFormatting sqref="I389:I393">
    <cfRule type="expression" dxfId="6252" priority="4913" stopIfTrue="1">
      <formula>$B389=""</formula>
    </cfRule>
  </conditionalFormatting>
  <conditionalFormatting sqref="I389:I393">
    <cfRule type="expression" dxfId="6251" priority="4912" stopIfTrue="1">
      <formula>$B389=""</formula>
    </cfRule>
  </conditionalFormatting>
  <conditionalFormatting sqref="I389:I393">
    <cfRule type="expression" dxfId="6250" priority="4911" stopIfTrue="1">
      <formula>$B389=""</formula>
    </cfRule>
  </conditionalFormatting>
  <conditionalFormatting sqref="I389:I393">
    <cfRule type="expression" dxfId="6249" priority="4910" stopIfTrue="1">
      <formula>$B389=""</formula>
    </cfRule>
  </conditionalFormatting>
  <conditionalFormatting sqref="I389:I393">
    <cfRule type="expression" dxfId="6248" priority="4909" stopIfTrue="1">
      <formula>$B389=""</formula>
    </cfRule>
  </conditionalFormatting>
  <conditionalFormatting sqref="I389:I393">
    <cfRule type="expression" dxfId="6247" priority="4908" stopIfTrue="1">
      <formula>$B389=""</formula>
    </cfRule>
  </conditionalFormatting>
  <conditionalFormatting sqref="I389:I393">
    <cfRule type="expression" dxfId="6246" priority="4907" stopIfTrue="1">
      <formula>$B389=""</formula>
    </cfRule>
  </conditionalFormatting>
  <conditionalFormatting sqref="I389:I393">
    <cfRule type="expression" dxfId="6245" priority="4906" stopIfTrue="1">
      <formula>$B389=""</formula>
    </cfRule>
  </conditionalFormatting>
  <conditionalFormatting sqref="I389:I393">
    <cfRule type="expression" dxfId="6244" priority="4905" stopIfTrue="1">
      <formula>$B389=""</formula>
    </cfRule>
  </conditionalFormatting>
  <conditionalFormatting sqref="I389:I393">
    <cfRule type="expression" dxfId="6243" priority="4904" stopIfTrue="1">
      <formula>$B389=""</formula>
    </cfRule>
  </conditionalFormatting>
  <conditionalFormatting sqref="I389:I393">
    <cfRule type="expression" dxfId="6242" priority="4903" stopIfTrue="1">
      <formula>$B389=""</formula>
    </cfRule>
  </conditionalFormatting>
  <conditionalFormatting sqref="I389:I393">
    <cfRule type="expression" dxfId="6241" priority="4902" stopIfTrue="1">
      <formula>$B389=""</formula>
    </cfRule>
  </conditionalFormatting>
  <conditionalFormatting sqref="I389:I393">
    <cfRule type="expression" dxfId="6240" priority="4901" stopIfTrue="1">
      <formula>$B389=""</formula>
    </cfRule>
  </conditionalFormatting>
  <conditionalFormatting sqref="I389:I393">
    <cfRule type="expression" dxfId="6239" priority="4900" stopIfTrue="1">
      <formula>$B389=""</formula>
    </cfRule>
  </conditionalFormatting>
  <conditionalFormatting sqref="I389:I393">
    <cfRule type="expression" dxfId="6238" priority="4899" stopIfTrue="1">
      <formula>$B389=""</formula>
    </cfRule>
  </conditionalFormatting>
  <conditionalFormatting sqref="I389:I393">
    <cfRule type="expression" dxfId="6237" priority="4898" stopIfTrue="1">
      <formula>$B389=""</formula>
    </cfRule>
  </conditionalFormatting>
  <conditionalFormatting sqref="I389:I393">
    <cfRule type="expression" dxfId="6236" priority="4897" stopIfTrue="1">
      <formula>$B389=""</formula>
    </cfRule>
  </conditionalFormatting>
  <conditionalFormatting sqref="I389:I393">
    <cfRule type="expression" dxfId="6235" priority="4896" stopIfTrue="1">
      <formula>$B389=""</formula>
    </cfRule>
  </conditionalFormatting>
  <conditionalFormatting sqref="I389:I393">
    <cfRule type="expression" dxfId="6234" priority="4895" stopIfTrue="1">
      <formula>$B389=""</formula>
    </cfRule>
  </conditionalFormatting>
  <conditionalFormatting sqref="I389:I393">
    <cfRule type="expression" dxfId="6233" priority="4894" stopIfTrue="1">
      <formula>$B389=""</formula>
    </cfRule>
  </conditionalFormatting>
  <conditionalFormatting sqref="I389:I393">
    <cfRule type="expression" dxfId="6232" priority="4893" stopIfTrue="1">
      <formula>$B389=""</formula>
    </cfRule>
  </conditionalFormatting>
  <conditionalFormatting sqref="I389:I393">
    <cfRule type="expression" dxfId="6231" priority="4892" stopIfTrue="1">
      <formula>$B389=""</formula>
    </cfRule>
  </conditionalFormatting>
  <conditionalFormatting sqref="I389:I393">
    <cfRule type="expression" dxfId="6230" priority="4891" stopIfTrue="1">
      <formula>$B389=""</formula>
    </cfRule>
  </conditionalFormatting>
  <conditionalFormatting sqref="I389:I393">
    <cfRule type="expression" dxfId="6229" priority="4890" stopIfTrue="1">
      <formula>$B389=""</formula>
    </cfRule>
  </conditionalFormatting>
  <conditionalFormatting sqref="I389:I393">
    <cfRule type="expression" dxfId="6228" priority="4889" stopIfTrue="1">
      <formula>$B389=""</formula>
    </cfRule>
  </conditionalFormatting>
  <conditionalFormatting sqref="I394:I395">
    <cfRule type="expression" dxfId="6227" priority="4888" stopIfTrue="1">
      <formula>$B394=""</formula>
    </cfRule>
  </conditionalFormatting>
  <conditionalFormatting sqref="I394:I395">
    <cfRule type="expression" dxfId="6226" priority="4887" stopIfTrue="1">
      <formula>$B394=""</formula>
    </cfRule>
  </conditionalFormatting>
  <conditionalFormatting sqref="I394:I395">
    <cfRule type="expression" dxfId="6225" priority="4886" stopIfTrue="1">
      <formula>$B394=""</formula>
    </cfRule>
  </conditionalFormatting>
  <conditionalFormatting sqref="I394:I395">
    <cfRule type="expression" dxfId="6224" priority="4885" stopIfTrue="1">
      <formula>$B394=""</formula>
    </cfRule>
  </conditionalFormatting>
  <conditionalFormatting sqref="I394:I395">
    <cfRule type="expression" dxfId="6223" priority="4884" stopIfTrue="1">
      <formula>$B394=""</formula>
    </cfRule>
  </conditionalFormatting>
  <conditionalFormatting sqref="I394:I395">
    <cfRule type="expression" dxfId="6222" priority="4883" stopIfTrue="1">
      <formula>$B394=""</formula>
    </cfRule>
  </conditionalFormatting>
  <conditionalFormatting sqref="I394:I395">
    <cfRule type="expression" dxfId="6221" priority="4882" stopIfTrue="1">
      <formula>$B394=""</formula>
    </cfRule>
  </conditionalFormatting>
  <conditionalFormatting sqref="I394:I395">
    <cfRule type="expression" dxfId="6220" priority="4881" stopIfTrue="1">
      <formula>$B394=""</formula>
    </cfRule>
  </conditionalFormatting>
  <conditionalFormatting sqref="I394:I395">
    <cfRule type="expression" dxfId="6219" priority="4880" stopIfTrue="1">
      <formula>$B394=""</formula>
    </cfRule>
  </conditionalFormatting>
  <conditionalFormatting sqref="I394:I395">
    <cfRule type="expression" dxfId="6218" priority="4879" stopIfTrue="1">
      <formula>$B394=""</formula>
    </cfRule>
  </conditionalFormatting>
  <conditionalFormatting sqref="I394:I395">
    <cfRule type="expression" dxfId="6217" priority="4878" stopIfTrue="1">
      <formula>$B394=""</formula>
    </cfRule>
  </conditionalFormatting>
  <conditionalFormatting sqref="I394:I395">
    <cfRule type="expression" dxfId="6216" priority="4877" stopIfTrue="1">
      <formula>$B394=""</formula>
    </cfRule>
  </conditionalFormatting>
  <conditionalFormatting sqref="I394:I395">
    <cfRule type="expression" dxfId="6215" priority="4876" stopIfTrue="1">
      <formula>$B394=""</formula>
    </cfRule>
  </conditionalFormatting>
  <conditionalFormatting sqref="I394:I395">
    <cfRule type="expression" dxfId="6214" priority="4875" stopIfTrue="1">
      <formula>$B394=""</formula>
    </cfRule>
  </conditionalFormatting>
  <conditionalFormatting sqref="I394:I395">
    <cfRule type="expression" dxfId="6213" priority="4874" stopIfTrue="1">
      <formula>$B394=""</formula>
    </cfRule>
  </conditionalFormatting>
  <conditionalFormatting sqref="I394:I395">
    <cfRule type="expression" dxfId="6212" priority="4873" stopIfTrue="1">
      <formula>$B394=""</formula>
    </cfRule>
  </conditionalFormatting>
  <conditionalFormatting sqref="I394:I395">
    <cfRule type="expression" dxfId="6211" priority="4872" stopIfTrue="1">
      <formula>$B394=""</formula>
    </cfRule>
  </conditionalFormatting>
  <conditionalFormatting sqref="I394:I395">
    <cfRule type="expression" dxfId="6210" priority="4871" stopIfTrue="1">
      <formula>$B394=""</formula>
    </cfRule>
  </conditionalFormatting>
  <conditionalFormatting sqref="I394:I395">
    <cfRule type="expression" dxfId="6209" priority="4870" stopIfTrue="1">
      <formula>$B394=""</formula>
    </cfRule>
  </conditionalFormatting>
  <conditionalFormatting sqref="I394:I395">
    <cfRule type="expression" dxfId="6208" priority="4869" stopIfTrue="1">
      <formula>$B394=""</formula>
    </cfRule>
  </conditionalFormatting>
  <conditionalFormatting sqref="I394:I395">
    <cfRule type="expression" dxfId="6207" priority="4868" stopIfTrue="1">
      <formula>$B394=""</formula>
    </cfRule>
  </conditionalFormatting>
  <conditionalFormatting sqref="I394:I395">
    <cfRule type="expression" dxfId="6206" priority="4867" stopIfTrue="1">
      <formula>$B394=""</formula>
    </cfRule>
  </conditionalFormatting>
  <conditionalFormatting sqref="I394:I395">
    <cfRule type="expression" dxfId="6205" priority="4866" stopIfTrue="1">
      <formula>$B394=""</formula>
    </cfRule>
  </conditionalFormatting>
  <conditionalFormatting sqref="I394:I395">
    <cfRule type="expression" dxfId="6204" priority="4865" stopIfTrue="1">
      <formula>$B394=""</formula>
    </cfRule>
  </conditionalFormatting>
  <conditionalFormatting sqref="I394:I395">
    <cfRule type="expression" dxfId="6203" priority="4864" stopIfTrue="1">
      <formula>$B394=""</formula>
    </cfRule>
  </conditionalFormatting>
  <conditionalFormatting sqref="I394:I395">
    <cfRule type="expression" dxfId="6202" priority="4863" stopIfTrue="1">
      <formula>$B394=""</formula>
    </cfRule>
  </conditionalFormatting>
  <conditionalFormatting sqref="I394:I395">
    <cfRule type="expression" dxfId="6201" priority="4862" stopIfTrue="1">
      <formula>$B394=""</formula>
    </cfRule>
  </conditionalFormatting>
  <conditionalFormatting sqref="I394:I395">
    <cfRule type="expression" dxfId="6200" priority="4861" stopIfTrue="1">
      <formula>$B394=""</formula>
    </cfRule>
  </conditionalFormatting>
  <conditionalFormatting sqref="I394:I395">
    <cfRule type="expression" dxfId="6199" priority="4860" stopIfTrue="1">
      <formula>$B394=""</formula>
    </cfRule>
  </conditionalFormatting>
  <conditionalFormatting sqref="I394:I395">
    <cfRule type="expression" dxfId="6198" priority="4859" stopIfTrue="1">
      <formula>$B394=""</formula>
    </cfRule>
  </conditionalFormatting>
  <conditionalFormatting sqref="I394:I395">
    <cfRule type="expression" dxfId="6197" priority="4858" stopIfTrue="1">
      <formula>$B394=""</formula>
    </cfRule>
  </conditionalFormatting>
  <conditionalFormatting sqref="I394:I395">
    <cfRule type="expression" dxfId="6196" priority="4857" stopIfTrue="1">
      <formula>$B394=""</formula>
    </cfRule>
  </conditionalFormatting>
  <conditionalFormatting sqref="I427">
    <cfRule type="expression" dxfId="6195" priority="4856" stopIfTrue="1">
      <formula>$B427=""</formula>
    </cfRule>
  </conditionalFormatting>
  <conditionalFormatting sqref="I427">
    <cfRule type="expression" dxfId="6194" priority="4855" stopIfTrue="1">
      <formula>$B427=""</formula>
    </cfRule>
  </conditionalFormatting>
  <conditionalFormatting sqref="I427">
    <cfRule type="expression" dxfId="6193" priority="4854" stopIfTrue="1">
      <formula>$B427=""</formula>
    </cfRule>
  </conditionalFormatting>
  <conditionalFormatting sqref="I427">
    <cfRule type="expression" dxfId="6192" priority="4853" stopIfTrue="1">
      <formula>$B427=""</formula>
    </cfRule>
  </conditionalFormatting>
  <conditionalFormatting sqref="I427">
    <cfRule type="expression" dxfId="6191" priority="4852" stopIfTrue="1">
      <formula>$B427=""</formula>
    </cfRule>
  </conditionalFormatting>
  <conditionalFormatting sqref="I427">
    <cfRule type="expression" dxfId="6190" priority="4851" stopIfTrue="1">
      <formula>$B427=""</formula>
    </cfRule>
  </conditionalFormatting>
  <conditionalFormatting sqref="I427">
    <cfRule type="expression" dxfId="6189" priority="4850" stopIfTrue="1">
      <formula>$B427=""</formula>
    </cfRule>
  </conditionalFormatting>
  <conditionalFormatting sqref="I427">
    <cfRule type="expression" dxfId="6188" priority="4849" stopIfTrue="1">
      <formula>$B427=""</formula>
    </cfRule>
  </conditionalFormatting>
  <conditionalFormatting sqref="I427">
    <cfRule type="expression" dxfId="6187" priority="4848" stopIfTrue="1">
      <formula>$B427=""</formula>
    </cfRule>
  </conditionalFormatting>
  <conditionalFormatting sqref="I427">
    <cfRule type="expression" dxfId="6186" priority="4847" stopIfTrue="1">
      <formula>$B427=""</formula>
    </cfRule>
  </conditionalFormatting>
  <conditionalFormatting sqref="I427">
    <cfRule type="expression" dxfId="6185" priority="4846" stopIfTrue="1">
      <formula>$B427=""</formula>
    </cfRule>
  </conditionalFormatting>
  <conditionalFormatting sqref="I427">
    <cfRule type="expression" dxfId="6184" priority="4845" stopIfTrue="1">
      <formula>$B427=""</formula>
    </cfRule>
  </conditionalFormatting>
  <conditionalFormatting sqref="I427">
    <cfRule type="expression" dxfId="6183" priority="4844" stopIfTrue="1">
      <formula>$B427=""</formula>
    </cfRule>
  </conditionalFormatting>
  <conditionalFormatting sqref="I427">
    <cfRule type="expression" dxfId="6182" priority="4843" stopIfTrue="1">
      <formula>$B427=""</formula>
    </cfRule>
  </conditionalFormatting>
  <conditionalFormatting sqref="I427">
    <cfRule type="expression" dxfId="6181" priority="4842" stopIfTrue="1">
      <formula>$B427=""</formula>
    </cfRule>
  </conditionalFormatting>
  <conditionalFormatting sqref="I427">
    <cfRule type="expression" dxfId="6180" priority="4841" stopIfTrue="1">
      <formula>$B427=""</formula>
    </cfRule>
  </conditionalFormatting>
  <conditionalFormatting sqref="I427">
    <cfRule type="expression" dxfId="6179" priority="4840" stopIfTrue="1">
      <formula>$B427=""</formula>
    </cfRule>
  </conditionalFormatting>
  <conditionalFormatting sqref="I427">
    <cfRule type="expression" dxfId="6178" priority="4839" stopIfTrue="1">
      <formula>$B427=""</formula>
    </cfRule>
  </conditionalFormatting>
  <conditionalFormatting sqref="I427">
    <cfRule type="expression" dxfId="6177" priority="4838" stopIfTrue="1">
      <formula>$B427=""</formula>
    </cfRule>
  </conditionalFormatting>
  <conditionalFormatting sqref="I427">
    <cfRule type="expression" dxfId="6176" priority="4837" stopIfTrue="1">
      <formula>$B427=""</formula>
    </cfRule>
  </conditionalFormatting>
  <conditionalFormatting sqref="I427">
    <cfRule type="expression" dxfId="6175" priority="4836" stopIfTrue="1">
      <formula>$B427=""</formula>
    </cfRule>
  </conditionalFormatting>
  <conditionalFormatting sqref="I427">
    <cfRule type="expression" dxfId="6174" priority="4835" stopIfTrue="1">
      <formula>$B427=""</formula>
    </cfRule>
  </conditionalFormatting>
  <conditionalFormatting sqref="I427">
    <cfRule type="expression" dxfId="6173" priority="4834" stopIfTrue="1">
      <formula>$B427=""</formula>
    </cfRule>
  </conditionalFormatting>
  <conditionalFormatting sqref="I427">
    <cfRule type="expression" dxfId="6172" priority="4833" stopIfTrue="1">
      <formula>$B427=""</formula>
    </cfRule>
  </conditionalFormatting>
  <conditionalFormatting sqref="I427">
    <cfRule type="expression" dxfId="6171" priority="4832" stopIfTrue="1">
      <formula>$B427=""</formula>
    </cfRule>
  </conditionalFormatting>
  <conditionalFormatting sqref="I427">
    <cfRule type="expression" dxfId="6170" priority="4831" stopIfTrue="1">
      <formula>$B427=""</formula>
    </cfRule>
  </conditionalFormatting>
  <conditionalFormatting sqref="I427">
    <cfRule type="expression" dxfId="6169" priority="4830" stopIfTrue="1">
      <formula>$B427=""</formula>
    </cfRule>
  </conditionalFormatting>
  <conditionalFormatting sqref="I427">
    <cfRule type="expression" dxfId="6168" priority="4829" stopIfTrue="1">
      <formula>$B427=""</formula>
    </cfRule>
  </conditionalFormatting>
  <conditionalFormatting sqref="I427">
    <cfRule type="expression" dxfId="6167" priority="4828" stopIfTrue="1">
      <formula>$B427=""</formula>
    </cfRule>
  </conditionalFormatting>
  <conditionalFormatting sqref="I427">
    <cfRule type="expression" dxfId="6166" priority="4827" stopIfTrue="1">
      <formula>$B427=""</formula>
    </cfRule>
  </conditionalFormatting>
  <conditionalFormatting sqref="I427">
    <cfRule type="expression" dxfId="6165" priority="4826" stopIfTrue="1">
      <formula>$B427=""</formula>
    </cfRule>
  </conditionalFormatting>
  <conditionalFormatting sqref="I427">
    <cfRule type="expression" dxfId="6164" priority="4825" stopIfTrue="1">
      <formula>$B427=""</formula>
    </cfRule>
  </conditionalFormatting>
  <conditionalFormatting sqref="I427">
    <cfRule type="expression" dxfId="6163" priority="4824" stopIfTrue="1">
      <formula>$B427=""</formula>
    </cfRule>
  </conditionalFormatting>
  <conditionalFormatting sqref="I427">
    <cfRule type="expression" dxfId="6162" priority="4823" stopIfTrue="1">
      <formula>$B427=""</formula>
    </cfRule>
  </conditionalFormatting>
  <conditionalFormatting sqref="I427">
    <cfRule type="expression" dxfId="6161" priority="4822" stopIfTrue="1">
      <formula>$B427=""</formula>
    </cfRule>
  </conditionalFormatting>
  <conditionalFormatting sqref="I427">
    <cfRule type="expression" dxfId="6160" priority="4821" stopIfTrue="1">
      <formula>$B427=""</formula>
    </cfRule>
  </conditionalFormatting>
  <conditionalFormatting sqref="I427">
    <cfRule type="expression" dxfId="6159" priority="4820" stopIfTrue="1">
      <formula>$B427=""</formula>
    </cfRule>
  </conditionalFormatting>
  <conditionalFormatting sqref="I427">
    <cfRule type="expression" dxfId="6158" priority="4819" stopIfTrue="1">
      <formula>$B427=""</formula>
    </cfRule>
  </conditionalFormatting>
  <conditionalFormatting sqref="I427">
    <cfRule type="expression" dxfId="6157" priority="4818" stopIfTrue="1">
      <formula>$B427=""</formula>
    </cfRule>
  </conditionalFormatting>
  <conditionalFormatting sqref="I427">
    <cfRule type="expression" dxfId="6156" priority="4817" stopIfTrue="1">
      <formula>$B427=""</formula>
    </cfRule>
  </conditionalFormatting>
  <conditionalFormatting sqref="I427">
    <cfRule type="expression" dxfId="6155" priority="4816" stopIfTrue="1">
      <formula>$B427=""</formula>
    </cfRule>
  </conditionalFormatting>
  <conditionalFormatting sqref="I427">
    <cfRule type="expression" dxfId="6154" priority="4815" stopIfTrue="1">
      <formula>$B427=""</formula>
    </cfRule>
  </conditionalFormatting>
  <conditionalFormatting sqref="I427">
    <cfRule type="expression" dxfId="6153" priority="4814" stopIfTrue="1">
      <formula>$B427=""</formula>
    </cfRule>
  </conditionalFormatting>
  <conditionalFormatting sqref="I427">
    <cfRule type="expression" dxfId="6152" priority="4813" stopIfTrue="1">
      <formula>$B427=""</formula>
    </cfRule>
  </conditionalFormatting>
  <conditionalFormatting sqref="I427">
    <cfRule type="expression" dxfId="6151" priority="4812" stopIfTrue="1">
      <formula>$B427=""</formula>
    </cfRule>
  </conditionalFormatting>
  <conditionalFormatting sqref="I427">
    <cfRule type="expression" dxfId="6150" priority="4811" stopIfTrue="1">
      <formula>$B427=""</formula>
    </cfRule>
  </conditionalFormatting>
  <conditionalFormatting sqref="I427">
    <cfRule type="expression" dxfId="6149" priority="4810" stopIfTrue="1">
      <formula>$B427=""</formula>
    </cfRule>
  </conditionalFormatting>
  <conditionalFormatting sqref="I427">
    <cfRule type="expression" dxfId="6148" priority="4809" stopIfTrue="1">
      <formula>$B427=""</formula>
    </cfRule>
  </conditionalFormatting>
  <conditionalFormatting sqref="I427">
    <cfRule type="expression" dxfId="6147" priority="4808" stopIfTrue="1">
      <formula>$B427=""</formula>
    </cfRule>
  </conditionalFormatting>
  <conditionalFormatting sqref="I427">
    <cfRule type="expression" dxfId="6146" priority="4807" stopIfTrue="1">
      <formula>$B427=""</formula>
    </cfRule>
  </conditionalFormatting>
  <conditionalFormatting sqref="I427">
    <cfRule type="expression" dxfId="6145" priority="4806" stopIfTrue="1">
      <formula>$B427=""</formula>
    </cfRule>
  </conditionalFormatting>
  <conditionalFormatting sqref="I427">
    <cfRule type="expression" dxfId="6144" priority="4805" stopIfTrue="1">
      <formula>$B427=""</formula>
    </cfRule>
  </conditionalFormatting>
  <conditionalFormatting sqref="I427">
    <cfRule type="expression" dxfId="6143" priority="4804" stopIfTrue="1">
      <formula>$B427=""</formula>
    </cfRule>
  </conditionalFormatting>
  <conditionalFormatting sqref="I427">
    <cfRule type="expression" dxfId="6142" priority="4803" stopIfTrue="1">
      <formula>$B427=""</formula>
    </cfRule>
  </conditionalFormatting>
  <conditionalFormatting sqref="I427">
    <cfRule type="expression" dxfId="6141" priority="4802" stopIfTrue="1">
      <formula>$B427=""</formula>
    </cfRule>
  </conditionalFormatting>
  <conditionalFormatting sqref="I427">
    <cfRule type="expression" dxfId="6140" priority="4801" stopIfTrue="1">
      <formula>$B427=""</formula>
    </cfRule>
  </conditionalFormatting>
  <conditionalFormatting sqref="I427">
    <cfRule type="expression" dxfId="6139" priority="4800" stopIfTrue="1">
      <formula>$B427=""</formula>
    </cfRule>
  </conditionalFormatting>
  <conditionalFormatting sqref="I427">
    <cfRule type="expression" dxfId="6138" priority="4799" stopIfTrue="1">
      <formula>$B427=""</formula>
    </cfRule>
  </conditionalFormatting>
  <conditionalFormatting sqref="I427">
    <cfRule type="expression" dxfId="6137" priority="4798" stopIfTrue="1">
      <formula>$B427=""</formula>
    </cfRule>
  </conditionalFormatting>
  <conditionalFormatting sqref="I427">
    <cfRule type="expression" dxfId="6136" priority="4797" stopIfTrue="1">
      <formula>$B427=""</formula>
    </cfRule>
  </conditionalFormatting>
  <conditionalFormatting sqref="I427">
    <cfRule type="expression" dxfId="6135" priority="4796" stopIfTrue="1">
      <formula>$B427=""</formula>
    </cfRule>
  </conditionalFormatting>
  <conditionalFormatting sqref="I427">
    <cfRule type="expression" dxfId="6134" priority="4795" stopIfTrue="1">
      <formula>$B427=""</formula>
    </cfRule>
  </conditionalFormatting>
  <conditionalFormatting sqref="I427">
    <cfRule type="expression" dxfId="6133" priority="4794" stopIfTrue="1">
      <formula>$B427=""</formula>
    </cfRule>
  </conditionalFormatting>
  <conditionalFormatting sqref="I427">
    <cfRule type="expression" dxfId="6132" priority="4793" stopIfTrue="1">
      <formula>$B427=""</formula>
    </cfRule>
  </conditionalFormatting>
  <conditionalFormatting sqref="I427">
    <cfRule type="expression" dxfId="6131" priority="4792" stopIfTrue="1">
      <formula>$B427=""</formula>
    </cfRule>
  </conditionalFormatting>
  <conditionalFormatting sqref="I427">
    <cfRule type="expression" dxfId="6130" priority="4791" stopIfTrue="1">
      <formula>$B427=""</formula>
    </cfRule>
  </conditionalFormatting>
  <conditionalFormatting sqref="I427">
    <cfRule type="expression" dxfId="6129" priority="4790" stopIfTrue="1">
      <formula>$B427=""</formula>
    </cfRule>
  </conditionalFormatting>
  <conditionalFormatting sqref="I427">
    <cfRule type="expression" dxfId="6128" priority="4789" stopIfTrue="1">
      <formula>$B427=""</formula>
    </cfRule>
  </conditionalFormatting>
  <conditionalFormatting sqref="I427">
    <cfRule type="expression" dxfId="6127" priority="4788" stopIfTrue="1">
      <formula>$B427=""</formula>
    </cfRule>
  </conditionalFormatting>
  <conditionalFormatting sqref="I427">
    <cfRule type="expression" dxfId="6126" priority="4787" stopIfTrue="1">
      <formula>$B427=""</formula>
    </cfRule>
  </conditionalFormatting>
  <conditionalFormatting sqref="I427">
    <cfRule type="expression" dxfId="6125" priority="4786" stopIfTrue="1">
      <formula>$B427=""</formula>
    </cfRule>
  </conditionalFormatting>
  <conditionalFormatting sqref="I427">
    <cfRule type="expression" dxfId="6124" priority="4785" stopIfTrue="1">
      <formula>$B427=""</formula>
    </cfRule>
  </conditionalFormatting>
  <conditionalFormatting sqref="I427">
    <cfRule type="expression" dxfId="6123" priority="4784" stopIfTrue="1">
      <formula>$B427=""</formula>
    </cfRule>
  </conditionalFormatting>
  <conditionalFormatting sqref="I427">
    <cfRule type="expression" dxfId="6122" priority="4783" stopIfTrue="1">
      <formula>$B427=""</formula>
    </cfRule>
  </conditionalFormatting>
  <conditionalFormatting sqref="I427">
    <cfRule type="expression" dxfId="6121" priority="4782" stopIfTrue="1">
      <formula>$B427=""</formula>
    </cfRule>
  </conditionalFormatting>
  <conditionalFormatting sqref="I427">
    <cfRule type="expression" dxfId="6120" priority="4781" stopIfTrue="1">
      <formula>$B427=""</formula>
    </cfRule>
  </conditionalFormatting>
  <conditionalFormatting sqref="I427">
    <cfRule type="expression" dxfId="6119" priority="4780" stopIfTrue="1">
      <formula>$B427=""</formula>
    </cfRule>
  </conditionalFormatting>
  <conditionalFormatting sqref="I427">
    <cfRule type="expression" dxfId="6118" priority="4779" stopIfTrue="1">
      <formula>$B427=""</formula>
    </cfRule>
  </conditionalFormatting>
  <conditionalFormatting sqref="I427">
    <cfRule type="expression" dxfId="6117" priority="4778" stopIfTrue="1">
      <formula>$B427=""</formula>
    </cfRule>
  </conditionalFormatting>
  <conditionalFormatting sqref="I427">
    <cfRule type="expression" dxfId="6116" priority="4777" stopIfTrue="1">
      <formula>$B427=""</formula>
    </cfRule>
  </conditionalFormatting>
  <conditionalFormatting sqref="I427">
    <cfRule type="expression" dxfId="6115" priority="4776" stopIfTrue="1">
      <formula>$B427=""</formula>
    </cfRule>
  </conditionalFormatting>
  <conditionalFormatting sqref="I427">
    <cfRule type="expression" dxfId="6114" priority="4775" stopIfTrue="1">
      <formula>$B427=""</formula>
    </cfRule>
  </conditionalFormatting>
  <conditionalFormatting sqref="I427">
    <cfRule type="expression" dxfId="6113" priority="4774" stopIfTrue="1">
      <formula>$B427=""</formula>
    </cfRule>
  </conditionalFormatting>
  <conditionalFormatting sqref="I427">
    <cfRule type="expression" dxfId="6112" priority="4773" stopIfTrue="1">
      <formula>$B427=""</formula>
    </cfRule>
  </conditionalFormatting>
  <conditionalFormatting sqref="I427">
    <cfRule type="expression" dxfId="6111" priority="4772" stopIfTrue="1">
      <formula>$B427=""</formula>
    </cfRule>
  </conditionalFormatting>
  <conditionalFormatting sqref="I427">
    <cfRule type="expression" dxfId="6110" priority="4771" stopIfTrue="1">
      <formula>$B427=""</formula>
    </cfRule>
  </conditionalFormatting>
  <conditionalFormatting sqref="I427">
    <cfRule type="expression" dxfId="6109" priority="4770" stopIfTrue="1">
      <formula>$B427=""</formula>
    </cfRule>
  </conditionalFormatting>
  <conditionalFormatting sqref="I427">
    <cfRule type="expression" dxfId="6108" priority="4769" stopIfTrue="1">
      <formula>$B427=""</formula>
    </cfRule>
  </conditionalFormatting>
  <conditionalFormatting sqref="I427">
    <cfRule type="expression" dxfId="6107" priority="4768" stopIfTrue="1">
      <formula>$B427=""</formula>
    </cfRule>
  </conditionalFormatting>
  <conditionalFormatting sqref="I427">
    <cfRule type="expression" dxfId="6106" priority="4767" stopIfTrue="1">
      <formula>$B427=""</formula>
    </cfRule>
  </conditionalFormatting>
  <conditionalFormatting sqref="I427">
    <cfRule type="expression" dxfId="6105" priority="4766" stopIfTrue="1">
      <formula>$B427=""</formula>
    </cfRule>
  </conditionalFormatting>
  <conditionalFormatting sqref="I427">
    <cfRule type="expression" dxfId="6104" priority="4765" stopIfTrue="1">
      <formula>$B427=""</formula>
    </cfRule>
  </conditionalFormatting>
  <conditionalFormatting sqref="I427">
    <cfRule type="expression" dxfId="6103" priority="4764" stopIfTrue="1">
      <formula>$B427=""</formula>
    </cfRule>
  </conditionalFormatting>
  <conditionalFormatting sqref="I427">
    <cfRule type="expression" dxfId="6102" priority="4763" stopIfTrue="1">
      <formula>$B427=""</formula>
    </cfRule>
  </conditionalFormatting>
  <conditionalFormatting sqref="I427">
    <cfRule type="expression" dxfId="6101" priority="4762" stopIfTrue="1">
      <formula>$B427=""</formula>
    </cfRule>
  </conditionalFormatting>
  <conditionalFormatting sqref="I427">
    <cfRule type="expression" dxfId="6100" priority="4761" stopIfTrue="1">
      <formula>$B427=""</formula>
    </cfRule>
  </conditionalFormatting>
  <conditionalFormatting sqref="I427">
    <cfRule type="expression" dxfId="6099" priority="4760" stopIfTrue="1">
      <formula>$B427=""</formula>
    </cfRule>
  </conditionalFormatting>
  <conditionalFormatting sqref="I427">
    <cfRule type="expression" dxfId="6098" priority="4759" stopIfTrue="1">
      <formula>$B427=""</formula>
    </cfRule>
  </conditionalFormatting>
  <conditionalFormatting sqref="I427">
    <cfRule type="expression" dxfId="6097" priority="4758" stopIfTrue="1">
      <formula>$B427=""</formula>
    </cfRule>
  </conditionalFormatting>
  <conditionalFormatting sqref="I427">
    <cfRule type="expression" dxfId="6096" priority="4757" stopIfTrue="1">
      <formula>$B427=""</formula>
    </cfRule>
  </conditionalFormatting>
  <conditionalFormatting sqref="I427">
    <cfRule type="expression" dxfId="6095" priority="4756" stopIfTrue="1">
      <formula>$B427=""</formula>
    </cfRule>
  </conditionalFormatting>
  <conditionalFormatting sqref="I427">
    <cfRule type="expression" dxfId="6094" priority="4755" stopIfTrue="1">
      <formula>$B427=""</formula>
    </cfRule>
  </conditionalFormatting>
  <conditionalFormatting sqref="I427">
    <cfRule type="expression" dxfId="6093" priority="4754" stopIfTrue="1">
      <formula>$B427=""</formula>
    </cfRule>
  </conditionalFormatting>
  <conditionalFormatting sqref="I427">
    <cfRule type="expression" dxfId="6092" priority="4753" stopIfTrue="1">
      <formula>$B427=""</formula>
    </cfRule>
  </conditionalFormatting>
  <conditionalFormatting sqref="I427">
    <cfRule type="expression" dxfId="6091" priority="4752" stopIfTrue="1">
      <formula>$B427=""</formula>
    </cfRule>
  </conditionalFormatting>
  <conditionalFormatting sqref="I427">
    <cfRule type="expression" dxfId="6090" priority="4751" stopIfTrue="1">
      <formula>$B427=""</formula>
    </cfRule>
  </conditionalFormatting>
  <conditionalFormatting sqref="I427">
    <cfRule type="expression" dxfId="6089" priority="4750" stopIfTrue="1">
      <formula>$B427=""</formula>
    </cfRule>
  </conditionalFormatting>
  <conditionalFormatting sqref="I427">
    <cfRule type="expression" dxfId="6088" priority="4749" stopIfTrue="1">
      <formula>$B427=""</formula>
    </cfRule>
  </conditionalFormatting>
  <conditionalFormatting sqref="I427">
    <cfRule type="expression" dxfId="6087" priority="4748" stopIfTrue="1">
      <formula>$B427=""</formula>
    </cfRule>
  </conditionalFormatting>
  <conditionalFormatting sqref="I427">
    <cfRule type="expression" dxfId="6086" priority="4747" stopIfTrue="1">
      <formula>$B427=""</formula>
    </cfRule>
  </conditionalFormatting>
  <conditionalFormatting sqref="I427">
    <cfRule type="expression" dxfId="6085" priority="4746" stopIfTrue="1">
      <formula>$B427=""</formula>
    </cfRule>
  </conditionalFormatting>
  <conditionalFormatting sqref="I427">
    <cfRule type="expression" dxfId="6084" priority="4745" stopIfTrue="1">
      <formula>$B427=""</formula>
    </cfRule>
  </conditionalFormatting>
  <conditionalFormatting sqref="I427">
    <cfRule type="expression" dxfId="6083" priority="4744" stopIfTrue="1">
      <formula>$B427=""</formula>
    </cfRule>
  </conditionalFormatting>
  <conditionalFormatting sqref="I427">
    <cfRule type="expression" dxfId="6082" priority="4743" stopIfTrue="1">
      <formula>$B427=""</formula>
    </cfRule>
  </conditionalFormatting>
  <conditionalFormatting sqref="I427">
    <cfRule type="expression" dxfId="6081" priority="4742" stopIfTrue="1">
      <formula>$B427=""</formula>
    </cfRule>
  </conditionalFormatting>
  <conditionalFormatting sqref="I427">
    <cfRule type="expression" dxfId="6080" priority="4741" stopIfTrue="1">
      <formula>$B427=""</formula>
    </cfRule>
  </conditionalFormatting>
  <conditionalFormatting sqref="I427">
    <cfRule type="expression" dxfId="6079" priority="4740" stopIfTrue="1">
      <formula>$B427=""</formula>
    </cfRule>
  </conditionalFormatting>
  <conditionalFormatting sqref="I427">
    <cfRule type="expression" dxfId="6078" priority="4739" stopIfTrue="1">
      <formula>$B427=""</formula>
    </cfRule>
  </conditionalFormatting>
  <conditionalFormatting sqref="I427">
    <cfRule type="expression" dxfId="6077" priority="4738" stopIfTrue="1">
      <formula>$B427=""</formula>
    </cfRule>
  </conditionalFormatting>
  <conditionalFormatting sqref="I427">
    <cfRule type="expression" dxfId="6076" priority="4737" stopIfTrue="1">
      <formula>$B427=""</formula>
    </cfRule>
  </conditionalFormatting>
  <conditionalFormatting sqref="I427">
    <cfRule type="expression" dxfId="6075" priority="4736" stopIfTrue="1">
      <formula>$B427=""</formula>
    </cfRule>
  </conditionalFormatting>
  <conditionalFormatting sqref="I427">
    <cfRule type="expression" dxfId="6074" priority="4735" stopIfTrue="1">
      <formula>$B427=""</formula>
    </cfRule>
  </conditionalFormatting>
  <conditionalFormatting sqref="I427">
    <cfRule type="expression" dxfId="6073" priority="4734" stopIfTrue="1">
      <formula>$B427=""</formula>
    </cfRule>
  </conditionalFormatting>
  <conditionalFormatting sqref="I427">
    <cfRule type="expression" dxfId="6072" priority="4733" stopIfTrue="1">
      <formula>$B427=""</formula>
    </cfRule>
  </conditionalFormatting>
  <conditionalFormatting sqref="I427">
    <cfRule type="expression" dxfId="6071" priority="4732" stopIfTrue="1">
      <formula>$B427=""</formula>
    </cfRule>
  </conditionalFormatting>
  <conditionalFormatting sqref="I427">
    <cfRule type="expression" dxfId="6070" priority="4731" stopIfTrue="1">
      <formula>$B427=""</formula>
    </cfRule>
  </conditionalFormatting>
  <conditionalFormatting sqref="I427">
    <cfRule type="expression" dxfId="6069" priority="4730" stopIfTrue="1">
      <formula>$B427=""</formula>
    </cfRule>
  </conditionalFormatting>
  <conditionalFormatting sqref="I427">
    <cfRule type="expression" dxfId="6068" priority="4729" stopIfTrue="1">
      <formula>$B427=""</formula>
    </cfRule>
  </conditionalFormatting>
  <conditionalFormatting sqref="I427">
    <cfRule type="expression" dxfId="6067" priority="4728" stopIfTrue="1">
      <formula>$B427=""</formula>
    </cfRule>
  </conditionalFormatting>
  <conditionalFormatting sqref="I427">
    <cfRule type="expression" dxfId="6066" priority="4727" stopIfTrue="1">
      <formula>$B427=""</formula>
    </cfRule>
  </conditionalFormatting>
  <conditionalFormatting sqref="I427">
    <cfRule type="expression" dxfId="6065" priority="4726" stopIfTrue="1">
      <formula>$B427=""</formula>
    </cfRule>
  </conditionalFormatting>
  <conditionalFormatting sqref="I427">
    <cfRule type="expression" dxfId="6064" priority="4725" stopIfTrue="1">
      <formula>$B427=""</formula>
    </cfRule>
  </conditionalFormatting>
  <conditionalFormatting sqref="I427">
    <cfRule type="expression" dxfId="6063" priority="4724" stopIfTrue="1">
      <formula>$B427=""</formula>
    </cfRule>
  </conditionalFormatting>
  <conditionalFormatting sqref="I427">
    <cfRule type="expression" dxfId="6062" priority="4723" stopIfTrue="1">
      <formula>$B427=""</formula>
    </cfRule>
  </conditionalFormatting>
  <conditionalFormatting sqref="I427">
    <cfRule type="expression" dxfId="6061" priority="4722" stopIfTrue="1">
      <formula>$B427=""</formula>
    </cfRule>
  </conditionalFormatting>
  <conditionalFormatting sqref="I427">
    <cfRule type="expression" dxfId="6060" priority="4721" stopIfTrue="1">
      <formula>$B427=""</formula>
    </cfRule>
  </conditionalFormatting>
  <conditionalFormatting sqref="I427">
    <cfRule type="expression" dxfId="6059" priority="4720" stopIfTrue="1">
      <formula>$B427=""</formula>
    </cfRule>
  </conditionalFormatting>
  <conditionalFormatting sqref="I427">
    <cfRule type="expression" dxfId="6058" priority="4719" stopIfTrue="1">
      <formula>$B427=""</formula>
    </cfRule>
  </conditionalFormatting>
  <conditionalFormatting sqref="I427">
    <cfRule type="expression" dxfId="6057" priority="4718" stopIfTrue="1">
      <formula>$B427=""</formula>
    </cfRule>
  </conditionalFormatting>
  <conditionalFormatting sqref="I427">
    <cfRule type="expression" dxfId="6056" priority="4717" stopIfTrue="1">
      <formula>$B427=""</formula>
    </cfRule>
  </conditionalFormatting>
  <conditionalFormatting sqref="I427">
    <cfRule type="expression" dxfId="6055" priority="4716" stopIfTrue="1">
      <formula>$B427=""</formula>
    </cfRule>
  </conditionalFormatting>
  <conditionalFormatting sqref="I427">
    <cfRule type="expression" dxfId="6054" priority="4715" stopIfTrue="1">
      <formula>$B427=""</formula>
    </cfRule>
  </conditionalFormatting>
  <conditionalFormatting sqref="I427">
    <cfRule type="expression" dxfId="6053" priority="4714" stopIfTrue="1">
      <formula>$B427=""</formula>
    </cfRule>
  </conditionalFormatting>
  <conditionalFormatting sqref="I427">
    <cfRule type="expression" dxfId="6052" priority="4713" stopIfTrue="1">
      <formula>$B427=""</formula>
    </cfRule>
  </conditionalFormatting>
  <conditionalFormatting sqref="I427">
    <cfRule type="expression" dxfId="6051" priority="4712" stopIfTrue="1">
      <formula>$B427=""</formula>
    </cfRule>
  </conditionalFormatting>
  <conditionalFormatting sqref="I427">
    <cfRule type="expression" dxfId="6050" priority="4711" stopIfTrue="1">
      <formula>$B427=""</formula>
    </cfRule>
  </conditionalFormatting>
  <conditionalFormatting sqref="I427">
    <cfRule type="expression" dxfId="6049" priority="4710" stopIfTrue="1">
      <formula>$B427=""</formula>
    </cfRule>
  </conditionalFormatting>
  <conditionalFormatting sqref="I427">
    <cfRule type="expression" dxfId="6048" priority="4709" stopIfTrue="1">
      <formula>$B427=""</formula>
    </cfRule>
  </conditionalFormatting>
  <conditionalFormatting sqref="I427">
    <cfRule type="expression" dxfId="6047" priority="4708" stopIfTrue="1">
      <formula>$B427=""</formula>
    </cfRule>
  </conditionalFormatting>
  <conditionalFormatting sqref="I427">
    <cfRule type="expression" dxfId="6046" priority="4707" stopIfTrue="1">
      <formula>$B427=""</formula>
    </cfRule>
  </conditionalFormatting>
  <conditionalFormatting sqref="I427">
    <cfRule type="expression" dxfId="6045" priority="4706" stopIfTrue="1">
      <formula>$B427=""</formula>
    </cfRule>
  </conditionalFormatting>
  <conditionalFormatting sqref="I427">
    <cfRule type="expression" dxfId="6044" priority="4705" stopIfTrue="1">
      <formula>$B427=""</formula>
    </cfRule>
  </conditionalFormatting>
  <conditionalFormatting sqref="I427">
    <cfRule type="expression" dxfId="6043" priority="4704" stopIfTrue="1">
      <formula>$B427=""</formula>
    </cfRule>
  </conditionalFormatting>
  <conditionalFormatting sqref="I427">
    <cfRule type="expression" dxfId="6042" priority="4703" stopIfTrue="1">
      <formula>$B427=""</formula>
    </cfRule>
  </conditionalFormatting>
  <conditionalFormatting sqref="I427">
    <cfRule type="expression" dxfId="6041" priority="4702" stopIfTrue="1">
      <formula>$B427=""</formula>
    </cfRule>
  </conditionalFormatting>
  <conditionalFormatting sqref="I427">
    <cfRule type="expression" dxfId="6040" priority="4701" stopIfTrue="1">
      <formula>$B427=""</formula>
    </cfRule>
  </conditionalFormatting>
  <conditionalFormatting sqref="I427">
    <cfRule type="expression" dxfId="6039" priority="4700" stopIfTrue="1">
      <formula>$B427=""</formula>
    </cfRule>
  </conditionalFormatting>
  <conditionalFormatting sqref="I427">
    <cfRule type="expression" dxfId="6038" priority="4699" stopIfTrue="1">
      <formula>$B427=""</formula>
    </cfRule>
  </conditionalFormatting>
  <conditionalFormatting sqref="I427">
    <cfRule type="expression" dxfId="6037" priority="4698" stopIfTrue="1">
      <formula>$B427=""</formula>
    </cfRule>
  </conditionalFormatting>
  <conditionalFormatting sqref="I427">
    <cfRule type="expression" dxfId="6036" priority="4697" stopIfTrue="1">
      <formula>$B427=""</formula>
    </cfRule>
  </conditionalFormatting>
  <conditionalFormatting sqref="I427">
    <cfRule type="expression" dxfId="6035" priority="4696" stopIfTrue="1">
      <formula>$B427=""</formula>
    </cfRule>
  </conditionalFormatting>
  <conditionalFormatting sqref="I427">
    <cfRule type="expression" dxfId="6034" priority="4695" stopIfTrue="1">
      <formula>$B427=""</formula>
    </cfRule>
  </conditionalFormatting>
  <conditionalFormatting sqref="I427">
    <cfRule type="expression" dxfId="6033" priority="4694" stopIfTrue="1">
      <formula>$B427=""</formula>
    </cfRule>
  </conditionalFormatting>
  <conditionalFormatting sqref="I427">
    <cfRule type="expression" dxfId="6032" priority="4693" stopIfTrue="1">
      <formula>$B427=""</formula>
    </cfRule>
  </conditionalFormatting>
  <conditionalFormatting sqref="I427">
    <cfRule type="expression" dxfId="6031" priority="4692" stopIfTrue="1">
      <formula>$B427=""</formula>
    </cfRule>
  </conditionalFormatting>
  <conditionalFormatting sqref="I427">
    <cfRule type="expression" dxfId="6030" priority="4691" stopIfTrue="1">
      <formula>$B427=""</formula>
    </cfRule>
  </conditionalFormatting>
  <conditionalFormatting sqref="I427">
    <cfRule type="expression" dxfId="6029" priority="4690" stopIfTrue="1">
      <formula>$B427=""</formula>
    </cfRule>
  </conditionalFormatting>
  <conditionalFormatting sqref="I427">
    <cfRule type="expression" dxfId="6028" priority="4689" stopIfTrue="1">
      <formula>$B427=""</formula>
    </cfRule>
  </conditionalFormatting>
  <conditionalFormatting sqref="I427">
    <cfRule type="expression" dxfId="6027" priority="4688" stopIfTrue="1">
      <formula>$B427=""</formula>
    </cfRule>
  </conditionalFormatting>
  <conditionalFormatting sqref="I427">
    <cfRule type="expression" dxfId="6026" priority="4687" stopIfTrue="1">
      <formula>$B427=""</formula>
    </cfRule>
  </conditionalFormatting>
  <conditionalFormatting sqref="I427">
    <cfRule type="expression" dxfId="6025" priority="4686" stopIfTrue="1">
      <formula>$B427=""</formula>
    </cfRule>
  </conditionalFormatting>
  <conditionalFormatting sqref="I427">
    <cfRule type="expression" dxfId="6024" priority="4685" stopIfTrue="1">
      <formula>$B427=""</formula>
    </cfRule>
  </conditionalFormatting>
  <conditionalFormatting sqref="I427">
    <cfRule type="expression" dxfId="6023" priority="4684" stopIfTrue="1">
      <formula>$B427=""</formula>
    </cfRule>
  </conditionalFormatting>
  <conditionalFormatting sqref="I427">
    <cfRule type="expression" dxfId="6022" priority="4683" stopIfTrue="1">
      <formula>$B427=""</formula>
    </cfRule>
  </conditionalFormatting>
  <conditionalFormatting sqref="I427">
    <cfRule type="expression" dxfId="6021" priority="4682" stopIfTrue="1">
      <formula>$B427=""</formula>
    </cfRule>
  </conditionalFormatting>
  <conditionalFormatting sqref="I427">
    <cfRule type="expression" dxfId="6020" priority="4681" stopIfTrue="1">
      <formula>$B427=""</formula>
    </cfRule>
  </conditionalFormatting>
  <conditionalFormatting sqref="I427">
    <cfRule type="expression" dxfId="6019" priority="4680" stopIfTrue="1">
      <formula>$B427=""</formula>
    </cfRule>
  </conditionalFormatting>
  <conditionalFormatting sqref="I427">
    <cfRule type="expression" dxfId="6018" priority="4679" stopIfTrue="1">
      <formula>$B427=""</formula>
    </cfRule>
  </conditionalFormatting>
  <conditionalFormatting sqref="I427">
    <cfRule type="expression" dxfId="6017" priority="4678" stopIfTrue="1">
      <formula>$B427=""</formula>
    </cfRule>
  </conditionalFormatting>
  <conditionalFormatting sqref="I427">
    <cfRule type="expression" dxfId="6016" priority="4677" stopIfTrue="1">
      <formula>$B427=""</formula>
    </cfRule>
  </conditionalFormatting>
  <conditionalFormatting sqref="I427">
    <cfRule type="expression" dxfId="6015" priority="4676" stopIfTrue="1">
      <formula>$B427=""</formula>
    </cfRule>
  </conditionalFormatting>
  <conditionalFormatting sqref="I427">
    <cfRule type="expression" dxfId="6014" priority="4675" stopIfTrue="1">
      <formula>$B427=""</formula>
    </cfRule>
  </conditionalFormatting>
  <conditionalFormatting sqref="I427">
    <cfRule type="expression" dxfId="6013" priority="4674" stopIfTrue="1">
      <formula>$B427=""</formula>
    </cfRule>
  </conditionalFormatting>
  <conditionalFormatting sqref="I427">
    <cfRule type="expression" dxfId="6012" priority="4673" stopIfTrue="1">
      <formula>$B427=""</formula>
    </cfRule>
  </conditionalFormatting>
  <conditionalFormatting sqref="I427">
    <cfRule type="expression" dxfId="6011" priority="4672" stopIfTrue="1">
      <formula>$B427=""</formula>
    </cfRule>
  </conditionalFormatting>
  <conditionalFormatting sqref="I427">
    <cfRule type="expression" dxfId="6010" priority="4671" stopIfTrue="1">
      <formula>$B427=""</formula>
    </cfRule>
  </conditionalFormatting>
  <conditionalFormatting sqref="I427">
    <cfRule type="expression" dxfId="6009" priority="4670" stopIfTrue="1">
      <formula>$B427=""</formula>
    </cfRule>
  </conditionalFormatting>
  <conditionalFormatting sqref="I427">
    <cfRule type="expression" dxfId="6008" priority="4669" stopIfTrue="1">
      <formula>$B427=""</formula>
    </cfRule>
  </conditionalFormatting>
  <conditionalFormatting sqref="I427">
    <cfRule type="expression" dxfId="6007" priority="4668" stopIfTrue="1">
      <formula>$B427=""</formula>
    </cfRule>
  </conditionalFormatting>
  <conditionalFormatting sqref="I445:I448">
    <cfRule type="expression" dxfId="6006" priority="4667" stopIfTrue="1">
      <formula>$B445=""</formula>
    </cfRule>
  </conditionalFormatting>
  <conditionalFormatting sqref="I445:I448">
    <cfRule type="expression" dxfId="6005" priority="4666" stopIfTrue="1">
      <formula>$B445=""</formula>
    </cfRule>
  </conditionalFormatting>
  <conditionalFormatting sqref="I445:I448">
    <cfRule type="expression" dxfId="6004" priority="4665" stopIfTrue="1">
      <formula>$B445=""</formula>
    </cfRule>
  </conditionalFormatting>
  <conditionalFormatting sqref="I445:I448">
    <cfRule type="expression" dxfId="6003" priority="4664" stopIfTrue="1">
      <formula>$B445=""</formula>
    </cfRule>
  </conditionalFormatting>
  <conditionalFormatting sqref="I445:I448">
    <cfRule type="expression" dxfId="6002" priority="4663" stopIfTrue="1">
      <formula>$B445=""</formula>
    </cfRule>
  </conditionalFormatting>
  <conditionalFormatting sqref="I445:I448">
    <cfRule type="expression" dxfId="6001" priority="4662" stopIfTrue="1">
      <formula>$B445=""</formula>
    </cfRule>
  </conditionalFormatting>
  <conditionalFormatting sqref="I445:I448">
    <cfRule type="expression" dxfId="6000" priority="4661" stopIfTrue="1">
      <formula>$B445=""</formula>
    </cfRule>
  </conditionalFormatting>
  <conditionalFormatting sqref="I445:I448">
    <cfRule type="expression" dxfId="5999" priority="4660" stopIfTrue="1">
      <formula>$B445=""</formula>
    </cfRule>
  </conditionalFormatting>
  <conditionalFormatting sqref="I445:I448">
    <cfRule type="expression" dxfId="5998" priority="4659" stopIfTrue="1">
      <formula>$B445=""</formula>
    </cfRule>
  </conditionalFormatting>
  <conditionalFormatting sqref="I445:I448">
    <cfRule type="expression" dxfId="5997" priority="4658" stopIfTrue="1">
      <formula>$B445=""</formula>
    </cfRule>
  </conditionalFormatting>
  <conditionalFormatting sqref="I445:I448">
    <cfRule type="expression" dxfId="5996" priority="4657" stopIfTrue="1">
      <formula>$B445=""</formula>
    </cfRule>
  </conditionalFormatting>
  <conditionalFormatting sqref="I445:I448">
    <cfRule type="expression" dxfId="5995" priority="4656" stopIfTrue="1">
      <formula>$B445=""</formula>
    </cfRule>
  </conditionalFormatting>
  <conditionalFormatting sqref="I445:I448">
    <cfRule type="expression" dxfId="5994" priority="4655" stopIfTrue="1">
      <formula>$B445=""</formula>
    </cfRule>
  </conditionalFormatting>
  <conditionalFormatting sqref="I445:I448">
    <cfRule type="expression" dxfId="5993" priority="4654" stopIfTrue="1">
      <formula>$B445=""</formula>
    </cfRule>
  </conditionalFormatting>
  <conditionalFormatting sqref="I445:I448">
    <cfRule type="expression" dxfId="5992" priority="4653" stopIfTrue="1">
      <formula>$B445=""</formula>
    </cfRule>
  </conditionalFormatting>
  <conditionalFormatting sqref="I445:I448">
    <cfRule type="expression" dxfId="5991" priority="4652" stopIfTrue="1">
      <formula>$B445=""</formula>
    </cfRule>
  </conditionalFormatting>
  <conditionalFormatting sqref="I445:I448">
    <cfRule type="expression" dxfId="5990" priority="4651" stopIfTrue="1">
      <formula>$B445=""</formula>
    </cfRule>
  </conditionalFormatting>
  <conditionalFormatting sqref="I445:I448">
    <cfRule type="expression" dxfId="5989" priority="4650" stopIfTrue="1">
      <formula>$B445=""</formula>
    </cfRule>
  </conditionalFormatting>
  <conditionalFormatting sqref="I445:I448">
    <cfRule type="expression" dxfId="5988" priority="4649" stopIfTrue="1">
      <formula>$B445=""</formula>
    </cfRule>
  </conditionalFormatting>
  <conditionalFormatting sqref="I445:I448">
    <cfRule type="expression" dxfId="5987" priority="4648" stopIfTrue="1">
      <formula>$B445=""</formula>
    </cfRule>
  </conditionalFormatting>
  <conditionalFormatting sqref="I445:I448">
    <cfRule type="expression" dxfId="5986" priority="4647" stopIfTrue="1">
      <formula>$B445=""</formula>
    </cfRule>
  </conditionalFormatting>
  <conditionalFormatting sqref="I445:I448">
    <cfRule type="expression" dxfId="5985" priority="4646" stopIfTrue="1">
      <formula>$B445=""</formula>
    </cfRule>
  </conditionalFormatting>
  <conditionalFormatting sqref="I445:I448">
    <cfRule type="expression" dxfId="5984" priority="4645" stopIfTrue="1">
      <formula>$B445=""</formula>
    </cfRule>
  </conditionalFormatting>
  <conditionalFormatting sqref="I445:I448">
    <cfRule type="expression" dxfId="5983" priority="4644" stopIfTrue="1">
      <formula>$B445=""</formula>
    </cfRule>
  </conditionalFormatting>
  <conditionalFormatting sqref="I445:I448">
    <cfRule type="expression" dxfId="5982" priority="4643" stopIfTrue="1">
      <formula>$B445=""</formula>
    </cfRule>
  </conditionalFormatting>
  <conditionalFormatting sqref="I445:I448">
    <cfRule type="expression" dxfId="5981" priority="4642" stopIfTrue="1">
      <formula>$B445=""</formula>
    </cfRule>
  </conditionalFormatting>
  <conditionalFormatting sqref="I445:I448">
    <cfRule type="expression" dxfId="5980" priority="4641" stopIfTrue="1">
      <formula>$B445=""</formula>
    </cfRule>
  </conditionalFormatting>
  <conditionalFormatting sqref="I445:I448">
    <cfRule type="expression" dxfId="5979" priority="4640" stopIfTrue="1">
      <formula>$B445=""</formula>
    </cfRule>
  </conditionalFormatting>
  <conditionalFormatting sqref="I445:I448">
    <cfRule type="expression" dxfId="5978" priority="4639" stopIfTrue="1">
      <formula>$B445=""</formula>
    </cfRule>
  </conditionalFormatting>
  <conditionalFormatting sqref="I445:I448">
    <cfRule type="expression" dxfId="5977" priority="4638" stopIfTrue="1">
      <formula>$B445=""</formula>
    </cfRule>
  </conditionalFormatting>
  <conditionalFormatting sqref="I445:I448">
    <cfRule type="expression" dxfId="5976" priority="4637" stopIfTrue="1">
      <formula>$B445=""</formula>
    </cfRule>
  </conditionalFormatting>
  <conditionalFormatting sqref="I445:I448">
    <cfRule type="expression" dxfId="5975" priority="4636" stopIfTrue="1">
      <formula>$B445=""</formula>
    </cfRule>
  </conditionalFormatting>
  <conditionalFormatting sqref="I445:I448">
    <cfRule type="expression" dxfId="5974" priority="4635" stopIfTrue="1">
      <formula>$B445=""</formula>
    </cfRule>
  </conditionalFormatting>
  <conditionalFormatting sqref="I445:I448">
    <cfRule type="expression" dxfId="5973" priority="4634" stopIfTrue="1">
      <formula>$B445=""</formula>
    </cfRule>
  </conditionalFormatting>
  <conditionalFormatting sqref="I445:I448">
    <cfRule type="expression" dxfId="5972" priority="4633" stopIfTrue="1">
      <formula>$B445=""</formula>
    </cfRule>
  </conditionalFormatting>
  <conditionalFormatting sqref="I445:I448">
    <cfRule type="expression" dxfId="5971" priority="4632" stopIfTrue="1">
      <formula>$B445=""</formula>
    </cfRule>
  </conditionalFormatting>
  <conditionalFormatting sqref="I445:I448">
    <cfRule type="expression" dxfId="5970" priority="4631" stopIfTrue="1">
      <formula>$B445=""</formula>
    </cfRule>
  </conditionalFormatting>
  <conditionalFormatting sqref="I445:I448">
    <cfRule type="expression" dxfId="5969" priority="4630" stopIfTrue="1">
      <formula>$B445=""</formula>
    </cfRule>
  </conditionalFormatting>
  <conditionalFormatting sqref="I445:I448">
    <cfRule type="expression" dxfId="5968" priority="4629" stopIfTrue="1">
      <formula>$B445=""</formula>
    </cfRule>
  </conditionalFormatting>
  <conditionalFormatting sqref="I445:I448">
    <cfRule type="expression" dxfId="5967" priority="4628" stopIfTrue="1">
      <formula>$B445=""</formula>
    </cfRule>
  </conditionalFormatting>
  <conditionalFormatting sqref="I445:I448">
    <cfRule type="expression" dxfId="5966" priority="4627" stopIfTrue="1">
      <formula>$B445=""</formula>
    </cfRule>
  </conditionalFormatting>
  <conditionalFormatting sqref="I445:I448">
    <cfRule type="expression" dxfId="5965" priority="4626" stopIfTrue="1">
      <formula>$B445=""</formula>
    </cfRule>
  </conditionalFormatting>
  <conditionalFormatting sqref="I445:I448">
    <cfRule type="expression" dxfId="5964" priority="4625" stopIfTrue="1">
      <formula>$B445=""</formula>
    </cfRule>
  </conditionalFormatting>
  <conditionalFormatting sqref="I445:I448">
    <cfRule type="expression" dxfId="5963" priority="4624" stopIfTrue="1">
      <formula>$B445=""</formula>
    </cfRule>
  </conditionalFormatting>
  <conditionalFormatting sqref="I445:I448">
    <cfRule type="expression" dxfId="5962" priority="4623" stopIfTrue="1">
      <formula>$B445=""</formula>
    </cfRule>
  </conditionalFormatting>
  <conditionalFormatting sqref="I445:I448">
    <cfRule type="expression" dxfId="5961" priority="4622" stopIfTrue="1">
      <formula>$B445=""</formula>
    </cfRule>
  </conditionalFormatting>
  <conditionalFormatting sqref="I445:I448">
    <cfRule type="expression" dxfId="5960" priority="4621" stopIfTrue="1">
      <formula>$B445=""</formula>
    </cfRule>
  </conditionalFormatting>
  <conditionalFormatting sqref="I445:I448">
    <cfRule type="expression" dxfId="5959" priority="4620" stopIfTrue="1">
      <formula>$B445=""</formula>
    </cfRule>
  </conditionalFormatting>
  <conditionalFormatting sqref="I445:I448">
    <cfRule type="expression" dxfId="5958" priority="4619" stopIfTrue="1">
      <formula>$B445=""</formula>
    </cfRule>
  </conditionalFormatting>
  <conditionalFormatting sqref="I445:I448">
    <cfRule type="expression" dxfId="5957" priority="4618" stopIfTrue="1">
      <formula>$B445=""</formula>
    </cfRule>
  </conditionalFormatting>
  <conditionalFormatting sqref="I445:I448">
    <cfRule type="expression" dxfId="5956" priority="4617" stopIfTrue="1">
      <formula>$B445=""</formula>
    </cfRule>
  </conditionalFormatting>
  <conditionalFormatting sqref="I445:I448">
    <cfRule type="expression" dxfId="5955" priority="4616" stopIfTrue="1">
      <formula>$B445=""</formula>
    </cfRule>
  </conditionalFormatting>
  <conditionalFormatting sqref="I445:I448">
    <cfRule type="expression" dxfId="5954" priority="4615" stopIfTrue="1">
      <formula>$B445=""</formula>
    </cfRule>
  </conditionalFormatting>
  <conditionalFormatting sqref="I445:I448">
    <cfRule type="expression" dxfId="5953" priority="4614" stopIfTrue="1">
      <formula>$B445=""</formula>
    </cfRule>
  </conditionalFormatting>
  <conditionalFormatting sqref="I445:I448">
    <cfRule type="expression" dxfId="5952" priority="4613" stopIfTrue="1">
      <formula>$B445=""</formula>
    </cfRule>
  </conditionalFormatting>
  <conditionalFormatting sqref="I445:I448">
    <cfRule type="expression" dxfId="5951" priority="4612" stopIfTrue="1">
      <formula>$B445=""</formula>
    </cfRule>
  </conditionalFormatting>
  <conditionalFormatting sqref="I445:I448">
    <cfRule type="expression" dxfId="5950" priority="4611" stopIfTrue="1">
      <formula>$B445=""</formula>
    </cfRule>
  </conditionalFormatting>
  <conditionalFormatting sqref="I445:I448">
    <cfRule type="expression" dxfId="5949" priority="4610" stopIfTrue="1">
      <formula>$B445=""</formula>
    </cfRule>
  </conditionalFormatting>
  <conditionalFormatting sqref="I445:I448">
    <cfRule type="expression" dxfId="5948" priority="4609" stopIfTrue="1">
      <formula>$B445=""</formula>
    </cfRule>
  </conditionalFormatting>
  <conditionalFormatting sqref="I445:I448">
    <cfRule type="expression" dxfId="5947" priority="4608" stopIfTrue="1">
      <formula>$B445=""</formula>
    </cfRule>
  </conditionalFormatting>
  <conditionalFormatting sqref="I445:I448">
    <cfRule type="expression" dxfId="5946" priority="4607" stopIfTrue="1">
      <formula>$B445=""</formula>
    </cfRule>
  </conditionalFormatting>
  <conditionalFormatting sqref="I445:I448">
    <cfRule type="expression" dxfId="5945" priority="4606" stopIfTrue="1">
      <formula>$B445=""</formula>
    </cfRule>
  </conditionalFormatting>
  <conditionalFormatting sqref="I445:I448">
    <cfRule type="expression" dxfId="5944" priority="4605" stopIfTrue="1">
      <formula>$B445=""</formula>
    </cfRule>
  </conditionalFormatting>
  <conditionalFormatting sqref="I445:I448">
    <cfRule type="expression" dxfId="5943" priority="4604" stopIfTrue="1">
      <formula>$B445=""</formula>
    </cfRule>
  </conditionalFormatting>
  <conditionalFormatting sqref="I445:I448">
    <cfRule type="expression" dxfId="5942" priority="4603" stopIfTrue="1">
      <formula>$B445=""</formula>
    </cfRule>
  </conditionalFormatting>
  <conditionalFormatting sqref="I445:I448">
    <cfRule type="expression" dxfId="5941" priority="4602" stopIfTrue="1">
      <formula>$B445=""</formula>
    </cfRule>
  </conditionalFormatting>
  <conditionalFormatting sqref="I445:I448">
    <cfRule type="expression" dxfId="5940" priority="4601" stopIfTrue="1">
      <formula>$B445=""</formula>
    </cfRule>
  </conditionalFormatting>
  <conditionalFormatting sqref="I445:I448">
    <cfRule type="expression" dxfId="5939" priority="4600" stopIfTrue="1">
      <formula>$B445=""</formula>
    </cfRule>
  </conditionalFormatting>
  <conditionalFormatting sqref="I445:I448">
    <cfRule type="expression" dxfId="5938" priority="4599" stopIfTrue="1">
      <formula>$B445=""</formula>
    </cfRule>
  </conditionalFormatting>
  <conditionalFormatting sqref="I445:I448">
    <cfRule type="expression" dxfId="5937" priority="4598" stopIfTrue="1">
      <formula>$B445=""</formula>
    </cfRule>
  </conditionalFormatting>
  <conditionalFormatting sqref="I445:I448">
    <cfRule type="expression" dxfId="5936" priority="4597" stopIfTrue="1">
      <formula>$B445=""</formula>
    </cfRule>
  </conditionalFormatting>
  <conditionalFormatting sqref="I445:I448">
    <cfRule type="expression" dxfId="5935" priority="4596" stopIfTrue="1">
      <formula>$B445=""</formula>
    </cfRule>
  </conditionalFormatting>
  <conditionalFormatting sqref="I445:I448">
    <cfRule type="expression" dxfId="5934" priority="4595" stopIfTrue="1">
      <formula>$B445=""</formula>
    </cfRule>
  </conditionalFormatting>
  <conditionalFormatting sqref="I445:I448">
    <cfRule type="expression" dxfId="5933" priority="4594" stopIfTrue="1">
      <formula>$B445=""</formula>
    </cfRule>
  </conditionalFormatting>
  <conditionalFormatting sqref="I445:I448">
    <cfRule type="expression" dxfId="5932" priority="4593" stopIfTrue="1">
      <formula>$B445=""</formula>
    </cfRule>
  </conditionalFormatting>
  <conditionalFormatting sqref="I445:I448">
    <cfRule type="expression" dxfId="5931" priority="4592" stopIfTrue="1">
      <formula>$B445=""</formula>
    </cfRule>
  </conditionalFormatting>
  <conditionalFormatting sqref="I445:I448">
    <cfRule type="expression" dxfId="5930" priority="4591" stopIfTrue="1">
      <formula>$B445=""</formula>
    </cfRule>
  </conditionalFormatting>
  <conditionalFormatting sqref="I445:I448">
    <cfRule type="expression" dxfId="5929" priority="4590" stopIfTrue="1">
      <formula>$B445=""</formula>
    </cfRule>
  </conditionalFormatting>
  <conditionalFormatting sqref="I445:I448">
    <cfRule type="expression" dxfId="5928" priority="4589" stopIfTrue="1">
      <formula>$B445=""</formula>
    </cfRule>
  </conditionalFormatting>
  <conditionalFormatting sqref="I445:I448">
    <cfRule type="expression" dxfId="5927" priority="4588" stopIfTrue="1">
      <formula>$B445=""</formula>
    </cfRule>
  </conditionalFormatting>
  <conditionalFormatting sqref="I445:I448">
    <cfRule type="expression" dxfId="5926" priority="4587" stopIfTrue="1">
      <formula>$B445=""</formula>
    </cfRule>
  </conditionalFormatting>
  <conditionalFormatting sqref="I445:I448">
    <cfRule type="expression" dxfId="5925" priority="4586" stopIfTrue="1">
      <formula>$B445=""</formula>
    </cfRule>
  </conditionalFormatting>
  <conditionalFormatting sqref="I445:I448">
    <cfRule type="expression" dxfId="5924" priority="4585" stopIfTrue="1">
      <formula>$B445=""</formula>
    </cfRule>
  </conditionalFormatting>
  <conditionalFormatting sqref="I445:I448">
    <cfRule type="expression" dxfId="5923" priority="4584" stopIfTrue="1">
      <formula>$B445=""</formula>
    </cfRule>
  </conditionalFormatting>
  <conditionalFormatting sqref="I445:I448">
    <cfRule type="expression" dxfId="5922" priority="4583" stopIfTrue="1">
      <formula>$B445=""</formula>
    </cfRule>
  </conditionalFormatting>
  <conditionalFormatting sqref="I445:I448">
    <cfRule type="expression" dxfId="5921" priority="4582" stopIfTrue="1">
      <formula>$B445=""</formula>
    </cfRule>
  </conditionalFormatting>
  <conditionalFormatting sqref="I445:I448">
    <cfRule type="expression" dxfId="5920" priority="4581" stopIfTrue="1">
      <formula>$B445=""</formula>
    </cfRule>
  </conditionalFormatting>
  <conditionalFormatting sqref="I445:I448">
    <cfRule type="expression" dxfId="5919" priority="4580" stopIfTrue="1">
      <formula>$B445=""</formula>
    </cfRule>
  </conditionalFormatting>
  <conditionalFormatting sqref="I445:I448">
    <cfRule type="expression" dxfId="5918" priority="4579" stopIfTrue="1">
      <formula>$B445=""</formula>
    </cfRule>
  </conditionalFormatting>
  <conditionalFormatting sqref="I445:I448">
    <cfRule type="expression" dxfId="5917" priority="4578" stopIfTrue="1">
      <formula>$B445=""</formula>
    </cfRule>
  </conditionalFormatting>
  <conditionalFormatting sqref="I445:I448">
    <cfRule type="expression" dxfId="5916" priority="4577" stopIfTrue="1">
      <formula>$B445=""</formula>
    </cfRule>
  </conditionalFormatting>
  <conditionalFormatting sqref="I445:I448">
    <cfRule type="expression" dxfId="5915" priority="4576" stopIfTrue="1">
      <formula>$B445=""</formula>
    </cfRule>
  </conditionalFormatting>
  <conditionalFormatting sqref="I445:I448">
    <cfRule type="expression" dxfId="5914" priority="4575" stopIfTrue="1">
      <formula>$B445=""</formula>
    </cfRule>
  </conditionalFormatting>
  <conditionalFormatting sqref="I445:I448">
    <cfRule type="expression" dxfId="5913" priority="4574" stopIfTrue="1">
      <formula>$B445=""</formula>
    </cfRule>
  </conditionalFormatting>
  <conditionalFormatting sqref="I445:I448">
    <cfRule type="expression" dxfId="5912" priority="4573" stopIfTrue="1">
      <formula>$B445=""</formula>
    </cfRule>
  </conditionalFormatting>
  <conditionalFormatting sqref="I445:I448">
    <cfRule type="expression" dxfId="5911" priority="4572" stopIfTrue="1">
      <formula>$B445=""</formula>
    </cfRule>
  </conditionalFormatting>
  <conditionalFormatting sqref="I445:I448">
    <cfRule type="expression" dxfId="5910" priority="4571" stopIfTrue="1">
      <formula>$B445=""</formula>
    </cfRule>
  </conditionalFormatting>
  <conditionalFormatting sqref="I445:I448">
    <cfRule type="expression" dxfId="5909" priority="4570" stopIfTrue="1">
      <formula>$B445=""</formula>
    </cfRule>
  </conditionalFormatting>
  <conditionalFormatting sqref="I445:I448">
    <cfRule type="expression" dxfId="5908" priority="4569" stopIfTrue="1">
      <formula>$B445=""</formula>
    </cfRule>
  </conditionalFormatting>
  <conditionalFormatting sqref="I445:I448">
    <cfRule type="expression" dxfId="5907" priority="4568" stopIfTrue="1">
      <formula>$B445=""</formula>
    </cfRule>
  </conditionalFormatting>
  <conditionalFormatting sqref="I445:I448">
    <cfRule type="expression" dxfId="5906" priority="4567" stopIfTrue="1">
      <formula>$B445=""</formula>
    </cfRule>
  </conditionalFormatting>
  <conditionalFormatting sqref="I445:I448">
    <cfRule type="expression" dxfId="5905" priority="4566" stopIfTrue="1">
      <formula>$B445=""</formula>
    </cfRule>
  </conditionalFormatting>
  <conditionalFormatting sqref="I445:I448">
    <cfRule type="expression" dxfId="5904" priority="4565" stopIfTrue="1">
      <formula>$B445=""</formula>
    </cfRule>
  </conditionalFormatting>
  <conditionalFormatting sqref="I445:I448">
    <cfRule type="expression" dxfId="5903" priority="4564" stopIfTrue="1">
      <formula>$B445=""</formula>
    </cfRule>
  </conditionalFormatting>
  <conditionalFormatting sqref="I445:I448">
    <cfRule type="expression" dxfId="5902" priority="4563" stopIfTrue="1">
      <formula>$B445=""</formula>
    </cfRule>
  </conditionalFormatting>
  <conditionalFormatting sqref="I445:I448">
    <cfRule type="expression" dxfId="5901" priority="4562" stopIfTrue="1">
      <formula>$B445=""</formula>
    </cfRule>
  </conditionalFormatting>
  <conditionalFormatting sqref="I445:I448">
    <cfRule type="expression" dxfId="5900" priority="4561" stopIfTrue="1">
      <formula>$B445=""</formula>
    </cfRule>
  </conditionalFormatting>
  <conditionalFormatting sqref="I445:I448">
    <cfRule type="expression" dxfId="5899" priority="4560" stopIfTrue="1">
      <formula>$B445=""</formula>
    </cfRule>
  </conditionalFormatting>
  <conditionalFormatting sqref="I450">
    <cfRule type="expression" dxfId="5898" priority="4559" stopIfTrue="1">
      <formula>$B450=""</formula>
    </cfRule>
  </conditionalFormatting>
  <conditionalFormatting sqref="I450">
    <cfRule type="expression" dxfId="5897" priority="4558" stopIfTrue="1">
      <formula>$B450=""</formula>
    </cfRule>
  </conditionalFormatting>
  <conditionalFormatting sqref="I450">
    <cfRule type="expression" dxfId="5896" priority="4557" stopIfTrue="1">
      <formula>$B450=""</formula>
    </cfRule>
  </conditionalFormatting>
  <conditionalFormatting sqref="I450">
    <cfRule type="expression" dxfId="5895" priority="4556" stopIfTrue="1">
      <formula>$B450=""</formula>
    </cfRule>
  </conditionalFormatting>
  <conditionalFormatting sqref="I450">
    <cfRule type="expression" dxfId="5894" priority="4555" stopIfTrue="1">
      <formula>$B450=""</formula>
    </cfRule>
  </conditionalFormatting>
  <conditionalFormatting sqref="I450">
    <cfRule type="expression" dxfId="5893" priority="4554" stopIfTrue="1">
      <formula>$B450=""</formula>
    </cfRule>
  </conditionalFormatting>
  <conditionalFormatting sqref="I450">
    <cfRule type="expression" dxfId="5892" priority="4553" stopIfTrue="1">
      <formula>$B450=""</formula>
    </cfRule>
  </conditionalFormatting>
  <conditionalFormatting sqref="I450">
    <cfRule type="expression" dxfId="5891" priority="4552" stopIfTrue="1">
      <formula>$B450=""</formula>
    </cfRule>
  </conditionalFormatting>
  <conditionalFormatting sqref="I450">
    <cfRule type="expression" dxfId="5890" priority="4551" stopIfTrue="1">
      <formula>$B450=""</formula>
    </cfRule>
  </conditionalFormatting>
  <conditionalFormatting sqref="I450">
    <cfRule type="expression" dxfId="5889" priority="4550" stopIfTrue="1">
      <formula>$B450=""</formula>
    </cfRule>
  </conditionalFormatting>
  <conditionalFormatting sqref="I450">
    <cfRule type="expression" dxfId="5888" priority="4549" stopIfTrue="1">
      <formula>$B450=""</formula>
    </cfRule>
  </conditionalFormatting>
  <conditionalFormatting sqref="I450">
    <cfRule type="expression" dxfId="5887" priority="4548" stopIfTrue="1">
      <formula>$B450=""</formula>
    </cfRule>
  </conditionalFormatting>
  <conditionalFormatting sqref="I450">
    <cfRule type="expression" dxfId="5886" priority="4547" stopIfTrue="1">
      <formula>$B450=""</formula>
    </cfRule>
  </conditionalFormatting>
  <conditionalFormatting sqref="I450">
    <cfRule type="expression" dxfId="5885" priority="4546" stopIfTrue="1">
      <formula>$B450=""</formula>
    </cfRule>
  </conditionalFormatting>
  <conditionalFormatting sqref="I450">
    <cfRule type="expression" dxfId="5884" priority="4545" stopIfTrue="1">
      <formula>$B450=""</formula>
    </cfRule>
  </conditionalFormatting>
  <conditionalFormatting sqref="I450">
    <cfRule type="expression" dxfId="5883" priority="4544" stopIfTrue="1">
      <formula>$B450=""</formula>
    </cfRule>
  </conditionalFormatting>
  <conditionalFormatting sqref="I450">
    <cfRule type="expression" dxfId="5882" priority="4543" stopIfTrue="1">
      <formula>$B450=""</formula>
    </cfRule>
  </conditionalFormatting>
  <conditionalFormatting sqref="I450">
    <cfRule type="expression" dxfId="5881" priority="4542" stopIfTrue="1">
      <formula>$B450=""</formula>
    </cfRule>
  </conditionalFormatting>
  <conditionalFormatting sqref="I450">
    <cfRule type="expression" dxfId="5880" priority="4541" stopIfTrue="1">
      <formula>$B450=""</formula>
    </cfRule>
  </conditionalFormatting>
  <conditionalFormatting sqref="I452">
    <cfRule type="expression" dxfId="5879" priority="4540" stopIfTrue="1">
      <formula>$B452=""</formula>
    </cfRule>
  </conditionalFormatting>
  <conditionalFormatting sqref="I452">
    <cfRule type="expression" dxfId="5878" priority="4539" stopIfTrue="1">
      <formula>$B452=""</formula>
    </cfRule>
  </conditionalFormatting>
  <conditionalFormatting sqref="I452">
    <cfRule type="expression" dxfId="5877" priority="4538" stopIfTrue="1">
      <formula>$B452=""</formula>
    </cfRule>
  </conditionalFormatting>
  <conditionalFormatting sqref="I452">
    <cfRule type="expression" dxfId="5876" priority="4537" stopIfTrue="1">
      <formula>$B452=""</formula>
    </cfRule>
  </conditionalFormatting>
  <conditionalFormatting sqref="I452">
    <cfRule type="expression" dxfId="5875" priority="4536" stopIfTrue="1">
      <formula>$B452=""</formula>
    </cfRule>
  </conditionalFormatting>
  <conditionalFormatting sqref="I465:I485">
    <cfRule type="expression" dxfId="5874" priority="4535" stopIfTrue="1">
      <formula>$B465=""</formula>
    </cfRule>
  </conditionalFormatting>
  <conditionalFormatting sqref="I465:I485">
    <cfRule type="expression" dxfId="5873" priority="4534" stopIfTrue="1">
      <formula>$B465=""</formula>
    </cfRule>
  </conditionalFormatting>
  <conditionalFormatting sqref="I465:I485">
    <cfRule type="expression" dxfId="5872" priority="4533" stopIfTrue="1">
      <formula>$B465=""</formula>
    </cfRule>
  </conditionalFormatting>
  <conditionalFormatting sqref="I465:I485">
    <cfRule type="expression" dxfId="5871" priority="4532" stopIfTrue="1">
      <formula>$B465=""</formula>
    </cfRule>
  </conditionalFormatting>
  <conditionalFormatting sqref="I465:I485">
    <cfRule type="expression" dxfId="5870" priority="4531" stopIfTrue="1">
      <formula>$B465=""</formula>
    </cfRule>
  </conditionalFormatting>
  <conditionalFormatting sqref="I472:I485">
    <cfRule type="expression" dxfId="5869" priority="4530" stopIfTrue="1">
      <formula>$B472=""</formula>
    </cfRule>
  </conditionalFormatting>
  <conditionalFormatting sqref="I472:I485">
    <cfRule type="expression" dxfId="5868" priority="4529" stopIfTrue="1">
      <formula>$B472=""</formula>
    </cfRule>
  </conditionalFormatting>
  <conditionalFormatting sqref="I472:I485">
    <cfRule type="expression" dxfId="5867" priority="4528" stopIfTrue="1">
      <formula>$B472=""</formula>
    </cfRule>
  </conditionalFormatting>
  <conditionalFormatting sqref="I472:I485">
    <cfRule type="expression" dxfId="5866" priority="4527" stopIfTrue="1">
      <formula>$B472=""</formula>
    </cfRule>
  </conditionalFormatting>
  <conditionalFormatting sqref="I472:I485">
    <cfRule type="expression" dxfId="5865" priority="4526" stopIfTrue="1">
      <formula>$B472=""</formula>
    </cfRule>
  </conditionalFormatting>
  <conditionalFormatting sqref="I486:I493">
    <cfRule type="expression" dxfId="5864" priority="4525" stopIfTrue="1">
      <formula>$B486=""</formula>
    </cfRule>
  </conditionalFormatting>
  <conditionalFormatting sqref="I486:I493">
    <cfRule type="expression" dxfId="5863" priority="4524" stopIfTrue="1">
      <formula>$B486=""</formula>
    </cfRule>
  </conditionalFormatting>
  <conditionalFormatting sqref="I486:I493">
    <cfRule type="expression" dxfId="5862" priority="4523" stopIfTrue="1">
      <formula>$B486=""</formula>
    </cfRule>
  </conditionalFormatting>
  <conditionalFormatting sqref="I486:I493">
    <cfRule type="expression" dxfId="5861" priority="4522" stopIfTrue="1">
      <formula>$B486=""</formula>
    </cfRule>
  </conditionalFormatting>
  <conditionalFormatting sqref="I486:I493">
    <cfRule type="expression" dxfId="5860" priority="4521" stopIfTrue="1">
      <formula>$B486=""</formula>
    </cfRule>
  </conditionalFormatting>
  <conditionalFormatting sqref="I486:I493">
    <cfRule type="expression" dxfId="5859" priority="4520" stopIfTrue="1">
      <formula>$B486=""</formula>
    </cfRule>
  </conditionalFormatting>
  <conditionalFormatting sqref="I486:I493">
    <cfRule type="expression" dxfId="5858" priority="4519" stopIfTrue="1">
      <formula>$B486=""</formula>
    </cfRule>
  </conditionalFormatting>
  <conditionalFormatting sqref="I486:I493">
    <cfRule type="expression" dxfId="5857" priority="4518" stopIfTrue="1">
      <formula>$B486=""</formula>
    </cfRule>
  </conditionalFormatting>
  <conditionalFormatting sqref="I486:I493">
    <cfRule type="expression" dxfId="5856" priority="4517" stopIfTrue="1">
      <formula>$B486=""</formula>
    </cfRule>
  </conditionalFormatting>
  <conditionalFormatting sqref="I486:I493">
    <cfRule type="expression" dxfId="5855" priority="4516" stopIfTrue="1">
      <formula>$B486=""</formula>
    </cfRule>
  </conditionalFormatting>
  <conditionalFormatting sqref="I486:I493">
    <cfRule type="expression" dxfId="5854" priority="4515" stopIfTrue="1">
      <formula>$B486=""</formula>
    </cfRule>
  </conditionalFormatting>
  <conditionalFormatting sqref="I486:I493">
    <cfRule type="expression" dxfId="5853" priority="4514" stopIfTrue="1">
      <formula>$B486=""</formula>
    </cfRule>
  </conditionalFormatting>
  <conditionalFormatting sqref="I486:I493">
    <cfRule type="expression" dxfId="5852" priority="4513" stopIfTrue="1">
      <formula>$B486=""</formula>
    </cfRule>
  </conditionalFormatting>
  <conditionalFormatting sqref="I486:I493">
    <cfRule type="expression" dxfId="5851" priority="4512" stopIfTrue="1">
      <formula>$B486=""</formula>
    </cfRule>
  </conditionalFormatting>
  <conditionalFormatting sqref="I486:I493">
    <cfRule type="expression" dxfId="5850" priority="4511" stopIfTrue="1">
      <formula>$B486=""</formula>
    </cfRule>
  </conditionalFormatting>
  <conditionalFormatting sqref="I486:I493">
    <cfRule type="expression" dxfId="5849" priority="4510" stopIfTrue="1">
      <formula>$B486=""</formula>
    </cfRule>
  </conditionalFormatting>
  <conditionalFormatting sqref="I486:I493">
    <cfRule type="expression" dxfId="5848" priority="4509" stopIfTrue="1">
      <formula>$B486=""</formula>
    </cfRule>
  </conditionalFormatting>
  <conditionalFormatting sqref="I486:I493">
    <cfRule type="expression" dxfId="5847" priority="4508" stopIfTrue="1">
      <formula>$B486=""</formula>
    </cfRule>
  </conditionalFormatting>
  <conditionalFormatting sqref="I486:I493">
    <cfRule type="expression" dxfId="5846" priority="4507" stopIfTrue="1">
      <formula>$B486=""</formula>
    </cfRule>
  </conditionalFormatting>
  <conditionalFormatting sqref="I486:I493">
    <cfRule type="expression" dxfId="5845" priority="4506" stopIfTrue="1">
      <formula>$B486=""</formula>
    </cfRule>
  </conditionalFormatting>
  <conditionalFormatting sqref="I486:I493">
    <cfRule type="expression" dxfId="5844" priority="4505" stopIfTrue="1">
      <formula>$B486=""</formula>
    </cfRule>
  </conditionalFormatting>
  <conditionalFormatting sqref="I486:I493">
    <cfRule type="expression" dxfId="5843" priority="4504" stopIfTrue="1">
      <formula>$B486=""</formula>
    </cfRule>
  </conditionalFormatting>
  <conditionalFormatting sqref="I486:I493">
    <cfRule type="expression" dxfId="5842" priority="4503" stopIfTrue="1">
      <formula>$B486=""</formula>
    </cfRule>
  </conditionalFormatting>
  <conditionalFormatting sqref="I486:I493">
    <cfRule type="expression" dxfId="5841" priority="4502" stopIfTrue="1">
      <formula>$B486=""</formula>
    </cfRule>
  </conditionalFormatting>
  <conditionalFormatting sqref="I486:I493">
    <cfRule type="expression" dxfId="5840" priority="4501" stopIfTrue="1">
      <formula>$B486=""</formula>
    </cfRule>
  </conditionalFormatting>
  <conditionalFormatting sqref="I486:I493">
    <cfRule type="expression" dxfId="5839" priority="4500" stopIfTrue="1">
      <formula>$B486=""</formula>
    </cfRule>
  </conditionalFormatting>
  <conditionalFormatting sqref="I486:I493">
    <cfRule type="expression" dxfId="5838" priority="4499" stopIfTrue="1">
      <formula>$B486=""</formula>
    </cfRule>
  </conditionalFormatting>
  <conditionalFormatting sqref="I486:I493">
    <cfRule type="expression" dxfId="5837" priority="4498" stopIfTrue="1">
      <formula>$B486=""</formula>
    </cfRule>
  </conditionalFormatting>
  <conditionalFormatting sqref="I486:I493">
    <cfRule type="expression" dxfId="5836" priority="4497" stopIfTrue="1">
      <formula>$B486=""</formula>
    </cfRule>
  </conditionalFormatting>
  <conditionalFormatting sqref="I486:I493">
    <cfRule type="expression" dxfId="5835" priority="4496" stopIfTrue="1">
      <formula>$B486=""</formula>
    </cfRule>
  </conditionalFormatting>
  <conditionalFormatting sqref="I486:I493">
    <cfRule type="expression" dxfId="5834" priority="4495" stopIfTrue="1">
      <formula>$B486=""</formula>
    </cfRule>
  </conditionalFormatting>
  <conditionalFormatting sqref="I486:I493">
    <cfRule type="expression" dxfId="5833" priority="4494" stopIfTrue="1">
      <formula>$B486=""</formula>
    </cfRule>
  </conditionalFormatting>
  <conditionalFormatting sqref="I486:I493">
    <cfRule type="expression" dxfId="5832" priority="4493" stopIfTrue="1">
      <formula>$B486=""</formula>
    </cfRule>
  </conditionalFormatting>
  <conditionalFormatting sqref="I486:I493">
    <cfRule type="expression" dxfId="5831" priority="4492" stopIfTrue="1">
      <formula>$B486=""</formula>
    </cfRule>
  </conditionalFormatting>
  <conditionalFormatting sqref="I486:I493">
    <cfRule type="expression" dxfId="5830" priority="4491" stopIfTrue="1">
      <formula>$B486=""</formula>
    </cfRule>
  </conditionalFormatting>
  <conditionalFormatting sqref="I486:I493">
    <cfRule type="expression" dxfId="5829" priority="4490" stopIfTrue="1">
      <formula>$B486=""</formula>
    </cfRule>
  </conditionalFormatting>
  <conditionalFormatting sqref="I486:I493">
    <cfRule type="expression" dxfId="5828" priority="4489" stopIfTrue="1">
      <formula>$B486=""</formula>
    </cfRule>
  </conditionalFormatting>
  <conditionalFormatting sqref="I486:I493">
    <cfRule type="expression" dxfId="5827" priority="4488" stopIfTrue="1">
      <formula>$B486=""</formula>
    </cfRule>
  </conditionalFormatting>
  <conditionalFormatting sqref="I486:I493">
    <cfRule type="expression" dxfId="5826" priority="4487" stopIfTrue="1">
      <formula>$B486=""</formula>
    </cfRule>
  </conditionalFormatting>
  <conditionalFormatting sqref="I486:I493">
    <cfRule type="expression" dxfId="5825" priority="4486" stopIfTrue="1">
      <formula>$B486=""</formula>
    </cfRule>
  </conditionalFormatting>
  <conditionalFormatting sqref="I486:I493">
    <cfRule type="expression" dxfId="5824" priority="4485" stopIfTrue="1">
      <formula>$B486=""</formula>
    </cfRule>
  </conditionalFormatting>
  <conditionalFormatting sqref="I486:I493">
    <cfRule type="expression" dxfId="5823" priority="4484" stopIfTrue="1">
      <formula>$B486=""</formula>
    </cfRule>
  </conditionalFormatting>
  <conditionalFormatting sqref="I486:I493">
    <cfRule type="expression" dxfId="5822" priority="4483" stopIfTrue="1">
      <formula>$B486=""</formula>
    </cfRule>
  </conditionalFormatting>
  <conditionalFormatting sqref="I486:I493">
    <cfRule type="expression" dxfId="5821" priority="4482" stopIfTrue="1">
      <formula>$B486=""</formula>
    </cfRule>
  </conditionalFormatting>
  <conditionalFormatting sqref="I486:I493">
    <cfRule type="expression" dxfId="5820" priority="4481" stopIfTrue="1">
      <formula>$B486=""</formula>
    </cfRule>
  </conditionalFormatting>
  <conditionalFormatting sqref="I486:I493">
    <cfRule type="expression" dxfId="5819" priority="4480" stopIfTrue="1">
      <formula>$B486=""</formula>
    </cfRule>
  </conditionalFormatting>
  <conditionalFormatting sqref="I486:I493">
    <cfRule type="expression" dxfId="5818" priority="4479" stopIfTrue="1">
      <formula>$B486=""</formula>
    </cfRule>
  </conditionalFormatting>
  <conditionalFormatting sqref="I486:I493">
    <cfRule type="expression" dxfId="5817" priority="4478" stopIfTrue="1">
      <formula>$B486=""</formula>
    </cfRule>
  </conditionalFormatting>
  <conditionalFormatting sqref="I486:I493">
    <cfRule type="expression" dxfId="5816" priority="4477" stopIfTrue="1">
      <formula>$B486=""</formula>
    </cfRule>
  </conditionalFormatting>
  <conditionalFormatting sqref="I486:I493">
    <cfRule type="expression" dxfId="5815" priority="4476" stopIfTrue="1">
      <formula>$B486=""</formula>
    </cfRule>
  </conditionalFormatting>
  <conditionalFormatting sqref="I486:I493">
    <cfRule type="expression" dxfId="5814" priority="4475" stopIfTrue="1">
      <formula>$B486=""</formula>
    </cfRule>
  </conditionalFormatting>
  <conditionalFormatting sqref="I486:I493">
    <cfRule type="expression" dxfId="5813" priority="4474" stopIfTrue="1">
      <formula>$B486=""</formula>
    </cfRule>
  </conditionalFormatting>
  <conditionalFormatting sqref="I486:I493">
    <cfRule type="expression" dxfId="5812" priority="4473" stopIfTrue="1">
      <formula>$B486=""</formula>
    </cfRule>
  </conditionalFormatting>
  <conditionalFormatting sqref="I486:I493">
    <cfRule type="expression" dxfId="5811" priority="4472" stopIfTrue="1">
      <formula>$B486=""</formula>
    </cfRule>
  </conditionalFormatting>
  <conditionalFormatting sqref="I510:I525">
    <cfRule type="expression" dxfId="5810" priority="4471" stopIfTrue="1">
      <formula>$B510=""</formula>
    </cfRule>
  </conditionalFormatting>
  <conditionalFormatting sqref="I510:I525">
    <cfRule type="expression" dxfId="5809" priority="4470" stopIfTrue="1">
      <formula>$B510=""</formula>
    </cfRule>
  </conditionalFormatting>
  <conditionalFormatting sqref="I510:I525">
    <cfRule type="expression" dxfId="5808" priority="4469" stopIfTrue="1">
      <formula>$B510=""</formula>
    </cfRule>
  </conditionalFormatting>
  <conditionalFormatting sqref="I510:I525">
    <cfRule type="expression" dxfId="5807" priority="4468" stopIfTrue="1">
      <formula>$B510=""</formula>
    </cfRule>
  </conditionalFormatting>
  <conditionalFormatting sqref="I510:I525">
    <cfRule type="expression" dxfId="5806" priority="4467" stopIfTrue="1">
      <formula>$B510=""</formula>
    </cfRule>
  </conditionalFormatting>
  <conditionalFormatting sqref="I510:I525">
    <cfRule type="expression" dxfId="5805" priority="4466" stopIfTrue="1">
      <formula>$B510=""</formula>
    </cfRule>
  </conditionalFormatting>
  <conditionalFormatting sqref="I510:I525">
    <cfRule type="expression" dxfId="5804" priority="4465" stopIfTrue="1">
      <formula>$B510=""</formula>
    </cfRule>
  </conditionalFormatting>
  <conditionalFormatting sqref="I510:I525">
    <cfRule type="expression" dxfId="5803" priority="4464" stopIfTrue="1">
      <formula>$B510=""</formula>
    </cfRule>
  </conditionalFormatting>
  <conditionalFormatting sqref="I510:I525">
    <cfRule type="expression" dxfId="5802" priority="4463" stopIfTrue="1">
      <formula>$B510=""</formula>
    </cfRule>
  </conditionalFormatting>
  <conditionalFormatting sqref="I510:I525">
    <cfRule type="expression" dxfId="5801" priority="4462" stopIfTrue="1">
      <formula>$B510=""</formula>
    </cfRule>
  </conditionalFormatting>
  <conditionalFormatting sqref="I510:I525">
    <cfRule type="expression" dxfId="5800" priority="4461" stopIfTrue="1">
      <formula>$B510=""</formula>
    </cfRule>
  </conditionalFormatting>
  <conditionalFormatting sqref="I510:I525">
    <cfRule type="expression" dxfId="5799" priority="4460" stopIfTrue="1">
      <formula>$B510=""</formula>
    </cfRule>
  </conditionalFormatting>
  <conditionalFormatting sqref="I510:I525">
    <cfRule type="expression" dxfId="5798" priority="4459" stopIfTrue="1">
      <formula>$B510=""</formula>
    </cfRule>
  </conditionalFormatting>
  <conditionalFormatting sqref="I510:I525">
    <cfRule type="expression" dxfId="5797" priority="4458" stopIfTrue="1">
      <formula>$B510=""</formula>
    </cfRule>
  </conditionalFormatting>
  <conditionalFormatting sqref="I510:I525">
    <cfRule type="expression" dxfId="5796" priority="4457" stopIfTrue="1">
      <formula>$B510=""</formula>
    </cfRule>
  </conditionalFormatting>
  <conditionalFormatting sqref="I510:I525">
    <cfRule type="expression" dxfId="5795" priority="4456" stopIfTrue="1">
      <formula>$B510=""</formula>
    </cfRule>
  </conditionalFormatting>
  <conditionalFormatting sqref="I510:I525">
    <cfRule type="expression" dxfId="5794" priority="4455" stopIfTrue="1">
      <formula>$B510=""</formula>
    </cfRule>
  </conditionalFormatting>
  <conditionalFormatting sqref="I510:I525">
    <cfRule type="expression" dxfId="5793" priority="4454" stopIfTrue="1">
      <formula>$B510=""</formula>
    </cfRule>
  </conditionalFormatting>
  <conditionalFormatting sqref="I510:I525">
    <cfRule type="expression" dxfId="5792" priority="4453" stopIfTrue="1">
      <formula>$B510=""</formula>
    </cfRule>
  </conditionalFormatting>
  <conditionalFormatting sqref="I510:I525">
    <cfRule type="expression" dxfId="5791" priority="4452" stopIfTrue="1">
      <formula>$B510=""</formula>
    </cfRule>
  </conditionalFormatting>
  <conditionalFormatting sqref="I510:I525">
    <cfRule type="expression" dxfId="5790" priority="4451" stopIfTrue="1">
      <formula>$B510=""</formula>
    </cfRule>
  </conditionalFormatting>
  <conditionalFormatting sqref="I510:I525">
    <cfRule type="expression" dxfId="5789" priority="4450" stopIfTrue="1">
      <formula>$B510=""</formula>
    </cfRule>
  </conditionalFormatting>
  <conditionalFormatting sqref="I510:I525">
    <cfRule type="expression" dxfId="5788" priority="4449" stopIfTrue="1">
      <formula>$B510=""</formula>
    </cfRule>
  </conditionalFormatting>
  <conditionalFormatting sqref="I510:I525">
    <cfRule type="expression" dxfId="5787" priority="4448" stopIfTrue="1">
      <formula>$B510=""</formula>
    </cfRule>
  </conditionalFormatting>
  <conditionalFormatting sqref="I510:I525">
    <cfRule type="expression" dxfId="5786" priority="4447" stopIfTrue="1">
      <formula>$B510=""</formula>
    </cfRule>
  </conditionalFormatting>
  <conditionalFormatting sqref="I510:I525">
    <cfRule type="expression" dxfId="5785" priority="4446" stopIfTrue="1">
      <formula>$B510=""</formula>
    </cfRule>
  </conditionalFormatting>
  <conditionalFormatting sqref="I510:I525">
    <cfRule type="expression" dxfId="5784" priority="4445" stopIfTrue="1">
      <formula>$B510=""</formula>
    </cfRule>
  </conditionalFormatting>
  <conditionalFormatting sqref="I510:I525">
    <cfRule type="expression" dxfId="5783" priority="4444" stopIfTrue="1">
      <formula>$B510=""</formula>
    </cfRule>
  </conditionalFormatting>
  <conditionalFormatting sqref="I510:I525">
    <cfRule type="expression" dxfId="5782" priority="4443" stopIfTrue="1">
      <formula>$B510=""</formula>
    </cfRule>
  </conditionalFormatting>
  <conditionalFormatting sqref="I510:I525">
    <cfRule type="expression" dxfId="5781" priority="4442" stopIfTrue="1">
      <formula>$B510=""</formula>
    </cfRule>
  </conditionalFormatting>
  <conditionalFormatting sqref="I510:I525">
    <cfRule type="expression" dxfId="5780" priority="4441" stopIfTrue="1">
      <formula>$B510=""</formula>
    </cfRule>
  </conditionalFormatting>
  <conditionalFormatting sqref="I510:I525">
    <cfRule type="expression" dxfId="5779" priority="4440" stopIfTrue="1">
      <formula>$B510=""</formula>
    </cfRule>
  </conditionalFormatting>
  <conditionalFormatting sqref="I510:I525">
    <cfRule type="expression" dxfId="5778" priority="4439" stopIfTrue="1">
      <formula>$B510=""</formula>
    </cfRule>
  </conditionalFormatting>
  <conditionalFormatting sqref="I510:I525">
    <cfRule type="expression" dxfId="5777" priority="4438" stopIfTrue="1">
      <formula>$B510=""</formula>
    </cfRule>
  </conditionalFormatting>
  <conditionalFormatting sqref="I510:I525">
    <cfRule type="expression" dxfId="5776" priority="4437" stopIfTrue="1">
      <formula>$B510=""</formula>
    </cfRule>
  </conditionalFormatting>
  <conditionalFormatting sqref="I510:I525">
    <cfRule type="expression" dxfId="5775" priority="4436" stopIfTrue="1">
      <formula>$B510=""</formula>
    </cfRule>
  </conditionalFormatting>
  <conditionalFormatting sqref="I510:I525">
    <cfRule type="expression" dxfId="5774" priority="4435" stopIfTrue="1">
      <formula>$B510=""</formula>
    </cfRule>
  </conditionalFormatting>
  <conditionalFormatting sqref="I510:I525">
    <cfRule type="expression" dxfId="5773" priority="4434" stopIfTrue="1">
      <formula>$B510=""</formula>
    </cfRule>
  </conditionalFormatting>
  <conditionalFormatting sqref="I510:I525">
    <cfRule type="expression" dxfId="5772" priority="4433" stopIfTrue="1">
      <formula>$B510=""</formula>
    </cfRule>
  </conditionalFormatting>
  <conditionalFormatting sqref="I510:I525">
    <cfRule type="expression" dxfId="5771" priority="4432" stopIfTrue="1">
      <formula>$B510=""</formula>
    </cfRule>
  </conditionalFormatting>
  <conditionalFormatting sqref="I510:I525">
    <cfRule type="expression" dxfId="5770" priority="4431" stopIfTrue="1">
      <formula>$B510=""</formula>
    </cfRule>
  </conditionalFormatting>
  <conditionalFormatting sqref="I510:I525">
    <cfRule type="expression" dxfId="5769" priority="4430" stopIfTrue="1">
      <formula>$B510=""</formula>
    </cfRule>
  </conditionalFormatting>
  <conditionalFormatting sqref="I510:I525">
    <cfRule type="expression" dxfId="5768" priority="4429" stopIfTrue="1">
      <formula>$B510=""</formula>
    </cfRule>
  </conditionalFormatting>
  <conditionalFormatting sqref="I510:I525">
    <cfRule type="expression" dxfId="5767" priority="4428" stopIfTrue="1">
      <formula>$B510=""</formula>
    </cfRule>
  </conditionalFormatting>
  <conditionalFormatting sqref="I510:I525">
    <cfRule type="expression" dxfId="5766" priority="4427" stopIfTrue="1">
      <formula>$B510=""</formula>
    </cfRule>
  </conditionalFormatting>
  <conditionalFormatting sqref="I510:I525">
    <cfRule type="expression" dxfId="5765" priority="4426" stopIfTrue="1">
      <formula>$B510=""</formula>
    </cfRule>
  </conditionalFormatting>
  <conditionalFormatting sqref="I510:I525">
    <cfRule type="expression" dxfId="5764" priority="4425" stopIfTrue="1">
      <formula>$B510=""</formula>
    </cfRule>
  </conditionalFormatting>
  <conditionalFormatting sqref="I510:I525">
    <cfRule type="expression" dxfId="5763" priority="4424" stopIfTrue="1">
      <formula>$B510=""</formula>
    </cfRule>
  </conditionalFormatting>
  <conditionalFormatting sqref="I510:I525">
    <cfRule type="expression" dxfId="5762" priority="4423" stopIfTrue="1">
      <formula>$B510=""</formula>
    </cfRule>
  </conditionalFormatting>
  <conditionalFormatting sqref="I510:I525">
    <cfRule type="expression" dxfId="5761" priority="4422" stopIfTrue="1">
      <formula>$B510=""</formula>
    </cfRule>
  </conditionalFormatting>
  <conditionalFormatting sqref="I510:I525">
    <cfRule type="expression" dxfId="5760" priority="4421" stopIfTrue="1">
      <formula>$B510=""</formula>
    </cfRule>
  </conditionalFormatting>
  <conditionalFormatting sqref="I510:I525">
    <cfRule type="expression" dxfId="5759" priority="4420" stopIfTrue="1">
      <formula>$B510=""</formula>
    </cfRule>
  </conditionalFormatting>
  <conditionalFormatting sqref="I510:I525">
    <cfRule type="expression" dxfId="5758" priority="4419" stopIfTrue="1">
      <formula>$B510=""</formula>
    </cfRule>
  </conditionalFormatting>
  <conditionalFormatting sqref="I510:I525">
    <cfRule type="expression" dxfId="5757" priority="4418" stopIfTrue="1">
      <formula>$B510=""</formula>
    </cfRule>
  </conditionalFormatting>
  <conditionalFormatting sqref="I510:I525">
    <cfRule type="expression" dxfId="5756" priority="4417" stopIfTrue="1">
      <formula>$B510=""</formula>
    </cfRule>
  </conditionalFormatting>
  <conditionalFormatting sqref="I510:I525">
    <cfRule type="expression" dxfId="5755" priority="4416" stopIfTrue="1">
      <formula>$B510=""</formula>
    </cfRule>
  </conditionalFormatting>
  <conditionalFormatting sqref="I510:I525">
    <cfRule type="expression" dxfId="5754" priority="4415" stopIfTrue="1">
      <formula>$B510=""</formula>
    </cfRule>
  </conditionalFormatting>
  <conditionalFormatting sqref="I510:I525">
    <cfRule type="expression" dxfId="5753" priority="4414" stopIfTrue="1">
      <formula>$B510=""</formula>
    </cfRule>
  </conditionalFormatting>
  <conditionalFormatting sqref="I510:I525">
    <cfRule type="expression" dxfId="5752" priority="4413" stopIfTrue="1">
      <formula>$B510=""</formula>
    </cfRule>
  </conditionalFormatting>
  <conditionalFormatting sqref="I510:I525">
    <cfRule type="expression" dxfId="5751" priority="4412" stopIfTrue="1">
      <formula>$B510=""</formula>
    </cfRule>
  </conditionalFormatting>
  <conditionalFormatting sqref="I510:I525">
    <cfRule type="expression" dxfId="5750" priority="4411" stopIfTrue="1">
      <formula>$B510=""</formula>
    </cfRule>
  </conditionalFormatting>
  <conditionalFormatting sqref="I510:I525">
    <cfRule type="expression" dxfId="5749" priority="4410" stopIfTrue="1">
      <formula>$B510=""</formula>
    </cfRule>
  </conditionalFormatting>
  <conditionalFormatting sqref="I510:I525">
    <cfRule type="expression" dxfId="5748" priority="4409" stopIfTrue="1">
      <formula>$B510=""</formula>
    </cfRule>
  </conditionalFormatting>
  <conditionalFormatting sqref="I510:I525">
    <cfRule type="expression" dxfId="5747" priority="4408" stopIfTrue="1">
      <formula>$B510=""</formula>
    </cfRule>
  </conditionalFormatting>
  <conditionalFormatting sqref="I510:I525">
    <cfRule type="expression" dxfId="5746" priority="4407" stopIfTrue="1">
      <formula>$B510=""</formula>
    </cfRule>
  </conditionalFormatting>
  <conditionalFormatting sqref="I510:I525">
    <cfRule type="expression" dxfId="5745" priority="4406" stopIfTrue="1">
      <formula>$B510=""</formula>
    </cfRule>
  </conditionalFormatting>
  <conditionalFormatting sqref="I505">
    <cfRule type="expression" dxfId="5744" priority="4405" stopIfTrue="1">
      <formula>$B505=""</formula>
    </cfRule>
  </conditionalFormatting>
  <conditionalFormatting sqref="I505">
    <cfRule type="expression" dxfId="5743" priority="4404" stopIfTrue="1">
      <formula>$B505=""</formula>
    </cfRule>
  </conditionalFormatting>
  <conditionalFormatting sqref="I505">
    <cfRule type="expression" dxfId="5742" priority="4403" stopIfTrue="1">
      <formula>$B505=""</formula>
    </cfRule>
  </conditionalFormatting>
  <conditionalFormatting sqref="I505">
    <cfRule type="expression" dxfId="5741" priority="4402" stopIfTrue="1">
      <formula>$B505=""</formula>
    </cfRule>
  </conditionalFormatting>
  <conditionalFormatting sqref="I505">
    <cfRule type="expression" dxfId="5740" priority="4401" stopIfTrue="1">
      <formula>$B505=""</formula>
    </cfRule>
  </conditionalFormatting>
  <conditionalFormatting sqref="I505">
    <cfRule type="expression" dxfId="5739" priority="4400" stopIfTrue="1">
      <formula>$B505=""</formula>
    </cfRule>
  </conditionalFormatting>
  <conditionalFormatting sqref="I505">
    <cfRule type="expression" dxfId="5738" priority="4399" stopIfTrue="1">
      <formula>$B505=""</formula>
    </cfRule>
  </conditionalFormatting>
  <conditionalFormatting sqref="I505">
    <cfRule type="expression" dxfId="5737" priority="4398" stopIfTrue="1">
      <formula>$B505=""</formula>
    </cfRule>
  </conditionalFormatting>
  <conditionalFormatting sqref="I505">
    <cfRule type="expression" dxfId="5736" priority="4397" stopIfTrue="1">
      <formula>$B505=""</formula>
    </cfRule>
  </conditionalFormatting>
  <conditionalFormatting sqref="I505">
    <cfRule type="expression" dxfId="5735" priority="4396" stopIfTrue="1">
      <formula>$B505=""</formula>
    </cfRule>
  </conditionalFormatting>
  <conditionalFormatting sqref="I505">
    <cfRule type="expression" dxfId="5734" priority="4395" stopIfTrue="1">
      <formula>$B505=""</formula>
    </cfRule>
  </conditionalFormatting>
  <conditionalFormatting sqref="I505">
    <cfRule type="expression" dxfId="5733" priority="4394" stopIfTrue="1">
      <formula>$B505=""</formula>
    </cfRule>
  </conditionalFormatting>
  <conditionalFormatting sqref="I505">
    <cfRule type="expression" dxfId="5732" priority="4393" stopIfTrue="1">
      <formula>$B505=""</formula>
    </cfRule>
  </conditionalFormatting>
  <conditionalFormatting sqref="I505">
    <cfRule type="expression" dxfId="5731" priority="4392" stopIfTrue="1">
      <formula>$B505=""</formula>
    </cfRule>
  </conditionalFormatting>
  <conditionalFormatting sqref="I505">
    <cfRule type="expression" dxfId="5730" priority="4391" stopIfTrue="1">
      <formula>$B505=""</formula>
    </cfRule>
  </conditionalFormatting>
  <conditionalFormatting sqref="I505">
    <cfRule type="expression" dxfId="5729" priority="4390" stopIfTrue="1">
      <formula>$B505=""</formula>
    </cfRule>
  </conditionalFormatting>
  <conditionalFormatting sqref="I505">
    <cfRule type="expression" dxfId="5728" priority="4389" stopIfTrue="1">
      <formula>$B505=""</formula>
    </cfRule>
  </conditionalFormatting>
  <conditionalFormatting sqref="I505">
    <cfRule type="expression" dxfId="5727" priority="4388" stopIfTrue="1">
      <formula>$B505=""</formula>
    </cfRule>
  </conditionalFormatting>
  <conditionalFormatting sqref="I505">
    <cfRule type="expression" dxfId="5726" priority="4387" stopIfTrue="1">
      <formula>$B505=""</formula>
    </cfRule>
  </conditionalFormatting>
  <conditionalFormatting sqref="I505">
    <cfRule type="expression" dxfId="5725" priority="4386" stopIfTrue="1">
      <formula>$B505=""</formula>
    </cfRule>
  </conditionalFormatting>
  <conditionalFormatting sqref="I505">
    <cfRule type="expression" dxfId="5724" priority="4385" stopIfTrue="1">
      <formula>$B505=""</formula>
    </cfRule>
  </conditionalFormatting>
  <conditionalFormatting sqref="I505">
    <cfRule type="expression" dxfId="5723" priority="4384" stopIfTrue="1">
      <formula>$B505=""</formula>
    </cfRule>
  </conditionalFormatting>
  <conditionalFormatting sqref="I505">
    <cfRule type="expression" dxfId="5722" priority="4383" stopIfTrue="1">
      <formula>$B505=""</formula>
    </cfRule>
  </conditionalFormatting>
  <conditionalFormatting sqref="I505">
    <cfRule type="expression" dxfId="5721" priority="4382" stopIfTrue="1">
      <formula>$B505=""</formula>
    </cfRule>
  </conditionalFormatting>
  <conditionalFormatting sqref="I505">
    <cfRule type="expression" dxfId="5720" priority="4381" stopIfTrue="1">
      <formula>$B505=""</formula>
    </cfRule>
  </conditionalFormatting>
  <conditionalFormatting sqref="I505">
    <cfRule type="expression" dxfId="5719" priority="4380" stopIfTrue="1">
      <formula>$B505=""</formula>
    </cfRule>
  </conditionalFormatting>
  <conditionalFormatting sqref="I505">
    <cfRule type="expression" dxfId="5718" priority="4379" stopIfTrue="1">
      <formula>$B505=""</formula>
    </cfRule>
  </conditionalFormatting>
  <conditionalFormatting sqref="I505">
    <cfRule type="expression" dxfId="5717" priority="4378" stopIfTrue="1">
      <formula>$B505=""</formula>
    </cfRule>
  </conditionalFormatting>
  <conditionalFormatting sqref="I505">
    <cfRule type="expression" dxfId="5716" priority="4377" stopIfTrue="1">
      <formula>$B505=""</formula>
    </cfRule>
  </conditionalFormatting>
  <conditionalFormatting sqref="I505">
    <cfRule type="expression" dxfId="5715" priority="4376" stopIfTrue="1">
      <formula>$B505=""</formula>
    </cfRule>
  </conditionalFormatting>
  <conditionalFormatting sqref="I505">
    <cfRule type="expression" dxfId="5714" priority="4375" stopIfTrue="1">
      <formula>$B505=""</formula>
    </cfRule>
  </conditionalFormatting>
  <conditionalFormatting sqref="I505">
    <cfRule type="expression" dxfId="5713" priority="4374" stopIfTrue="1">
      <formula>$B505=""</formula>
    </cfRule>
  </conditionalFormatting>
  <conditionalFormatting sqref="I505">
    <cfRule type="expression" dxfId="5712" priority="4373" stopIfTrue="1">
      <formula>$B505=""</formula>
    </cfRule>
  </conditionalFormatting>
  <conditionalFormatting sqref="I505">
    <cfRule type="expression" dxfId="5711" priority="4372" stopIfTrue="1">
      <formula>$B505=""</formula>
    </cfRule>
  </conditionalFormatting>
  <conditionalFormatting sqref="I505">
    <cfRule type="expression" dxfId="5710" priority="4371" stopIfTrue="1">
      <formula>$B505=""</formula>
    </cfRule>
  </conditionalFormatting>
  <conditionalFormatting sqref="I505">
    <cfRule type="expression" dxfId="5709" priority="4370" stopIfTrue="1">
      <formula>$B505=""</formula>
    </cfRule>
  </conditionalFormatting>
  <conditionalFormatting sqref="I505">
    <cfRule type="expression" dxfId="5708" priority="4369" stopIfTrue="1">
      <formula>$B505=""</formula>
    </cfRule>
  </conditionalFormatting>
  <conditionalFormatting sqref="I505">
    <cfRule type="expression" dxfId="5707" priority="4368" stopIfTrue="1">
      <formula>$B505=""</formula>
    </cfRule>
  </conditionalFormatting>
  <conditionalFormatting sqref="I505">
    <cfRule type="expression" dxfId="5706" priority="4367" stopIfTrue="1">
      <formula>$B505=""</formula>
    </cfRule>
  </conditionalFormatting>
  <conditionalFormatting sqref="I505">
    <cfRule type="expression" dxfId="5705" priority="4366" stopIfTrue="1">
      <formula>$B505=""</formula>
    </cfRule>
  </conditionalFormatting>
  <conditionalFormatting sqref="I505">
    <cfRule type="expression" dxfId="5704" priority="4365" stopIfTrue="1">
      <formula>$B505=""</formula>
    </cfRule>
  </conditionalFormatting>
  <conditionalFormatting sqref="I505">
    <cfRule type="expression" dxfId="5703" priority="4364" stopIfTrue="1">
      <formula>$B505=""</formula>
    </cfRule>
  </conditionalFormatting>
  <conditionalFormatting sqref="I505">
    <cfRule type="expression" dxfId="5702" priority="4363" stopIfTrue="1">
      <formula>$B505=""</formula>
    </cfRule>
  </conditionalFormatting>
  <conditionalFormatting sqref="I505">
    <cfRule type="expression" dxfId="5701" priority="4362" stopIfTrue="1">
      <formula>$B505=""</formula>
    </cfRule>
  </conditionalFormatting>
  <conditionalFormatting sqref="I505">
    <cfRule type="expression" dxfId="5700" priority="4361" stopIfTrue="1">
      <formula>$B505=""</formula>
    </cfRule>
  </conditionalFormatting>
  <conditionalFormatting sqref="I505">
    <cfRule type="expression" dxfId="5699" priority="4360" stopIfTrue="1">
      <formula>$B505=""</formula>
    </cfRule>
  </conditionalFormatting>
  <conditionalFormatting sqref="I505">
    <cfRule type="expression" dxfId="5698" priority="4359" stopIfTrue="1">
      <formula>$B505=""</formula>
    </cfRule>
  </conditionalFormatting>
  <conditionalFormatting sqref="I505">
    <cfRule type="expression" dxfId="5697" priority="4358" stopIfTrue="1">
      <formula>$B505=""</formula>
    </cfRule>
  </conditionalFormatting>
  <conditionalFormatting sqref="I505">
    <cfRule type="expression" dxfId="5696" priority="4357" stopIfTrue="1">
      <formula>$B505=""</formula>
    </cfRule>
  </conditionalFormatting>
  <conditionalFormatting sqref="I505">
    <cfRule type="expression" dxfId="5695" priority="4356" stopIfTrue="1">
      <formula>$B505=""</formula>
    </cfRule>
  </conditionalFormatting>
  <conditionalFormatting sqref="I505">
    <cfRule type="expression" dxfId="5694" priority="4355" stopIfTrue="1">
      <formula>$B505=""</formula>
    </cfRule>
  </conditionalFormatting>
  <conditionalFormatting sqref="I505">
    <cfRule type="expression" dxfId="5693" priority="4354" stopIfTrue="1">
      <formula>$B505=""</formula>
    </cfRule>
  </conditionalFormatting>
  <conditionalFormatting sqref="I505">
    <cfRule type="expression" dxfId="5692" priority="4353" stopIfTrue="1">
      <formula>$B505=""</formula>
    </cfRule>
  </conditionalFormatting>
  <conditionalFormatting sqref="I505">
    <cfRule type="expression" dxfId="5691" priority="4352" stopIfTrue="1">
      <formula>$B505=""</formula>
    </cfRule>
  </conditionalFormatting>
  <conditionalFormatting sqref="I505">
    <cfRule type="expression" dxfId="5690" priority="4351" stopIfTrue="1">
      <formula>$B505=""</formula>
    </cfRule>
  </conditionalFormatting>
  <conditionalFormatting sqref="I505">
    <cfRule type="expression" dxfId="5689" priority="4350" stopIfTrue="1">
      <formula>$B505=""</formula>
    </cfRule>
  </conditionalFormatting>
  <conditionalFormatting sqref="I505">
    <cfRule type="expression" dxfId="5688" priority="4349" stopIfTrue="1">
      <formula>$B505=""</formula>
    </cfRule>
  </conditionalFormatting>
  <conditionalFormatting sqref="I505">
    <cfRule type="expression" dxfId="5687" priority="4348" stopIfTrue="1">
      <formula>$B505=""</formula>
    </cfRule>
  </conditionalFormatting>
  <conditionalFormatting sqref="I505">
    <cfRule type="expression" dxfId="5686" priority="4347" stopIfTrue="1">
      <formula>$B505=""</formula>
    </cfRule>
  </conditionalFormatting>
  <conditionalFormatting sqref="I505">
    <cfRule type="expression" dxfId="5685" priority="4346" stopIfTrue="1">
      <formula>$B505=""</formula>
    </cfRule>
  </conditionalFormatting>
  <conditionalFormatting sqref="I518:I525">
    <cfRule type="expression" dxfId="5684" priority="4345" stopIfTrue="1">
      <formula>$B518=""</formula>
    </cfRule>
  </conditionalFormatting>
  <conditionalFormatting sqref="I518:I525">
    <cfRule type="expression" dxfId="5683" priority="4344" stopIfTrue="1">
      <formula>$B518=""</formula>
    </cfRule>
  </conditionalFormatting>
  <conditionalFormatting sqref="I518:I525">
    <cfRule type="expression" dxfId="5682" priority="4343" stopIfTrue="1">
      <formula>$B518=""</formula>
    </cfRule>
  </conditionalFormatting>
  <conditionalFormatting sqref="I518:I525">
    <cfRule type="expression" dxfId="5681" priority="4342" stopIfTrue="1">
      <formula>$B518=""</formula>
    </cfRule>
  </conditionalFormatting>
  <conditionalFormatting sqref="I518:I525">
    <cfRule type="expression" dxfId="5680" priority="4341" stopIfTrue="1">
      <formula>$B518=""</formula>
    </cfRule>
  </conditionalFormatting>
  <conditionalFormatting sqref="I518:I525">
    <cfRule type="expression" dxfId="5679" priority="4340" stopIfTrue="1">
      <formula>$B518=""</formula>
    </cfRule>
  </conditionalFormatting>
  <conditionalFormatting sqref="I521:I525">
    <cfRule type="expression" dxfId="5678" priority="4339" stopIfTrue="1">
      <formula>$B521=""</formula>
    </cfRule>
  </conditionalFormatting>
  <conditionalFormatting sqref="I521:I525">
    <cfRule type="expression" dxfId="5677" priority="4338" stopIfTrue="1">
      <formula>$B521=""</formula>
    </cfRule>
  </conditionalFormatting>
  <conditionalFormatting sqref="I521:I525">
    <cfRule type="expression" dxfId="5676" priority="4337" stopIfTrue="1">
      <formula>$B521=""</formula>
    </cfRule>
  </conditionalFormatting>
  <conditionalFormatting sqref="I521:I525">
    <cfRule type="expression" dxfId="5675" priority="4336" stopIfTrue="1">
      <formula>$B521=""</formula>
    </cfRule>
  </conditionalFormatting>
  <conditionalFormatting sqref="I521:I525">
    <cfRule type="expression" dxfId="5674" priority="4335" stopIfTrue="1">
      <formula>$B521=""</formula>
    </cfRule>
  </conditionalFormatting>
  <conditionalFormatting sqref="I521:I525">
    <cfRule type="expression" dxfId="5673" priority="4334" stopIfTrue="1">
      <formula>$B521=""</formula>
    </cfRule>
  </conditionalFormatting>
  <conditionalFormatting sqref="I521:I525">
    <cfRule type="expression" dxfId="5672" priority="4333" stopIfTrue="1">
      <formula>$B521=""</formula>
    </cfRule>
  </conditionalFormatting>
  <conditionalFormatting sqref="I521:I525">
    <cfRule type="expression" dxfId="5671" priority="4332" stopIfTrue="1">
      <formula>$B521=""</formula>
    </cfRule>
  </conditionalFormatting>
  <conditionalFormatting sqref="I521:I525">
    <cfRule type="expression" dxfId="5670" priority="4331" stopIfTrue="1">
      <formula>$B521=""</formula>
    </cfRule>
  </conditionalFormatting>
  <conditionalFormatting sqref="I521:I525">
    <cfRule type="expression" dxfId="5669" priority="4330" stopIfTrue="1">
      <formula>$B521=""</formula>
    </cfRule>
  </conditionalFormatting>
  <conditionalFormatting sqref="I526">
    <cfRule type="expression" dxfId="5668" priority="4329" stopIfTrue="1">
      <formula>$B526=""</formula>
    </cfRule>
  </conditionalFormatting>
  <conditionalFormatting sqref="I526">
    <cfRule type="expression" dxfId="5667" priority="4328" stopIfTrue="1">
      <formula>$B526=""</formula>
    </cfRule>
  </conditionalFormatting>
  <conditionalFormatting sqref="I526">
    <cfRule type="expression" dxfId="5666" priority="4327" stopIfTrue="1">
      <formula>$B526=""</formula>
    </cfRule>
  </conditionalFormatting>
  <conditionalFormatting sqref="I526">
    <cfRule type="expression" dxfId="5665" priority="4326" stopIfTrue="1">
      <formula>$B526=""</formula>
    </cfRule>
  </conditionalFormatting>
  <conditionalFormatting sqref="I526">
    <cfRule type="expression" dxfId="5664" priority="4325" stopIfTrue="1">
      <formula>$B526=""</formula>
    </cfRule>
  </conditionalFormatting>
  <conditionalFormatting sqref="I526">
    <cfRule type="expression" dxfId="5663" priority="4324" stopIfTrue="1">
      <formula>$B526=""</formula>
    </cfRule>
  </conditionalFormatting>
  <conditionalFormatting sqref="I526">
    <cfRule type="expression" dxfId="5662" priority="4323" stopIfTrue="1">
      <formula>$B526=""</formula>
    </cfRule>
  </conditionalFormatting>
  <conditionalFormatting sqref="I526">
    <cfRule type="expression" dxfId="5661" priority="4322" stopIfTrue="1">
      <formula>$B526=""</formula>
    </cfRule>
  </conditionalFormatting>
  <conditionalFormatting sqref="I526">
    <cfRule type="expression" dxfId="5660" priority="4321" stopIfTrue="1">
      <formula>$B526=""</formula>
    </cfRule>
  </conditionalFormatting>
  <conditionalFormatting sqref="I526">
    <cfRule type="expression" dxfId="5659" priority="4320" stopIfTrue="1">
      <formula>$B526=""</formula>
    </cfRule>
  </conditionalFormatting>
  <conditionalFormatting sqref="I526">
    <cfRule type="expression" dxfId="5658" priority="4319" stopIfTrue="1">
      <formula>$B526=""</formula>
    </cfRule>
  </conditionalFormatting>
  <conditionalFormatting sqref="I526">
    <cfRule type="expression" dxfId="5657" priority="4318" stopIfTrue="1">
      <formula>$B526=""</formula>
    </cfRule>
  </conditionalFormatting>
  <conditionalFormatting sqref="I526">
    <cfRule type="expression" dxfId="5656" priority="4317" stopIfTrue="1">
      <formula>$B526=""</formula>
    </cfRule>
  </conditionalFormatting>
  <conditionalFormatting sqref="I526">
    <cfRule type="expression" dxfId="5655" priority="4316" stopIfTrue="1">
      <formula>$B526=""</formula>
    </cfRule>
  </conditionalFormatting>
  <conditionalFormatting sqref="I526">
    <cfRule type="expression" dxfId="5654" priority="4315" stopIfTrue="1">
      <formula>$B526=""</formula>
    </cfRule>
  </conditionalFormatting>
  <conditionalFormatting sqref="I526">
    <cfRule type="expression" dxfId="5653" priority="4314" stopIfTrue="1">
      <formula>$B526=""</formula>
    </cfRule>
  </conditionalFormatting>
  <conditionalFormatting sqref="I526">
    <cfRule type="expression" dxfId="5652" priority="4313" stopIfTrue="1">
      <formula>$B526=""</formula>
    </cfRule>
  </conditionalFormatting>
  <conditionalFormatting sqref="I526">
    <cfRule type="expression" dxfId="5651" priority="4312" stopIfTrue="1">
      <formula>$B526=""</formula>
    </cfRule>
  </conditionalFormatting>
  <conditionalFormatting sqref="I526">
    <cfRule type="expression" dxfId="5650" priority="4311" stopIfTrue="1">
      <formula>$B526=""</formula>
    </cfRule>
  </conditionalFormatting>
  <conditionalFormatting sqref="I526">
    <cfRule type="expression" dxfId="5649" priority="4310" stopIfTrue="1">
      <formula>$B526=""</formula>
    </cfRule>
  </conditionalFormatting>
  <conditionalFormatting sqref="I526">
    <cfRule type="expression" dxfId="5648" priority="4309" stopIfTrue="1">
      <formula>$B526=""</formula>
    </cfRule>
  </conditionalFormatting>
  <conditionalFormatting sqref="I526">
    <cfRule type="expression" dxfId="5647" priority="4308" stopIfTrue="1">
      <formula>$B526=""</formula>
    </cfRule>
  </conditionalFormatting>
  <conditionalFormatting sqref="I526">
    <cfRule type="expression" dxfId="5646" priority="4307" stopIfTrue="1">
      <formula>$B526=""</formula>
    </cfRule>
  </conditionalFormatting>
  <conditionalFormatting sqref="I526">
    <cfRule type="expression" dxfId="5645" priority="4306" stopIfTrue="1">
      <formula>$B526=""</formula>
    </cfRule>
  </conditionalFormatting>
  <conditionalFormatting sqref="I526">
    <cfRule type="expression" dxfId="5644" priority="4305" stopIfTrue="1">
      <formula>$B526=""</formula>
    </cfRule>
  </conditionalFormatting>
  <conditionalFormatting sqref="I526">
    <cfRule type="expression" dxfId="5643" priority="4304" stopIfTrue="1">
      <formula>$B526=""</formula>
    </cfRule>
  </conditionalFormatting>
  <conditionalFormatting sqref="I526">
    <cfRule type="expression" dxfId="5642" priority="4303" stopIfTrue="1">
      <formula>$B526=""</formula>
    </cfRule>
  </conditionalFormatting>
  <conditionalFormatting sqref="I526">
    <cfRule type="expression" dxfId="5641" priority="4302" stopIfTrue="1">
      <formula>$B526=""</formula>
    </cfRule>
  </conditionalFormatting>
  <conditionalFormatting sqref="I526">
    <cfRule type="expression" dxfId="5640" priority="4301" stopIfTrue="1">
      <formula>$B526=""</formula>
    </cfRule>
  </conditionalFormatting>
  <conditionalFormatting sqref="I526">
    <cfRule type="expression" dxfId="5639" priority="4300" stopIfTrue="1">
      <formula>$B526=""</formula>
    </cfRule>
  </conditionalFormatting>
  <conditionalFormatting sqref="I526">
    <cfRule type="expression" dxfId="5638" priority="4299" stopIfTrue="1">
      <formula>$B526=""</formula>
    </cfRule>
  </conditionalFormatting>
  <conditionalFormatting sqref="I526">
    <cfRule type="expression" dxfId="5637" priority="4298" stopIfTrue="1">
      <formula>$B526=""</formula>
    </cfRule>
  </conditionalFormatting>
  <conditionalFormatting sqref="I526">
    <cfRule type="expression" dxfId="5636" priority="4297" stopIfTrue="1">
      <formula>$B526=""</formula>
    </cfRule>
  </conditionalFormatting>
  <conditionalFormatting sqref="I526">
    <cfRule type="expression" dxfId="5635" priority="4296" stopIfTrue="1">
      <formula>$B526=""</formula>
    </cfRule>
  </conditionalFormatting>
  <conditionalFormatting sqref="I526">
    <cfRule type="expression" dxfId="5634" priority="4295" stopIfTrue="1">
      <formula>$B526=""</formula>
    </cfRule>
  </conditionalFormatting>
  <conditionalFormatting sqref="I526">
    <cfRule type="expression" dxfId="5633" priority="4294" stopIfTrue="1">
      <formula>$B526=""</formula>
    </cfRule>
  </conditionalFormatting>
  <conditionalFormatting sqref="I526">
    <cfRule type="expression" dxfId="5632" priority="4293" stopIfTrue="1">
      <formula>$B526=""</formula>
    </cfRule>
  </conditionalFormatting>
  <conditionalFormatting sqref="I526">
    <cfRule type="expression" dxfId="5631" priority="4292" stopIfTrue="1">
      <formula>$B526=""</formula>
    </cfRule>
  </conditionalFormatting>
  <conditionalFormatting sqref="I526">
    <cfRule type="expression" dxfId="5630" priority="4291" stopIfTrue="1">
      <formula>$B526=""</formula>
    </cfRule>
  </conditionalFormatting>
  <conditionalFormatting sqref="I526">
    <cfRule type="expression" dxfId="5629" priority="4290" stopIfTrue="1">
      <formula>$B526=""</formula>
    </cfRule>
  </conditionalFormatting>
  <conditionalFormatting sqref="I526">
    <cfRule type="expression" dxfId="5628" priority="4289" stopIfTrue="1">
      <formula>$B526=""</formula>
    </cfRule>
  </conditionalFormatting>
  <conditionalFormatting sqref="I526">
    <cfRule type="expression" dxfId="5627" priority="4288" stopIfTrue="1">
      <formula>$B526=""</formula>
    </cfRule>
  </conditionalFormatting>
  <conditionalFormatting sqref="I526">
    <cfRule type="expression" dxfId="5626" priority="4287" stopIfTrue="1">
      <formula>$B526=""</formula>
    </cfRule>
  </conditionalFormatting>
  <conditionalFormatting sqref="I526">
    <cfRule type="expression" dxfId="5625" priority="4286" stopIfTrue="1">
      <formula>$B526=""</formula>
    </cfRule>
  </conditionalFormatting>
  <conditionalFormatting sqref="I526">
    <cfRule type="expression" dxfId="5624" priority="4285" stopIfTrue="1">
      <formula>$B526=""</formula>
    </cfRule>
  </conditionalFormatting>
  <conditionalFormatting sqref="I526">
    <cfRule type="expression" dxfId="5623" priority="4284" stopIfTrue="1">
      <formula>$B526=""</formula>
    </cfRule>
  </conditionalFormatting>
  <conditionalFormatting sqref="I526">
    <cfRule type="expression" dxfId="5622" priority="4283" stopIfTrue="1">
      <formula>$B526=""</formula>
    </cfRule>
  </conditionalFormatting>
  <conditionalFormatting sqref="I526">
    <cfRule type="expression" dxfId="5621" priority="4282" stopIfTrue="1">
      <formula>$B526=""</formula>
    </cfRule>
  </conditionalFormatting>
  <conditionalFormatting sqref="I526">
    <cfRule type="expression" dxfId="5620" priority="4281" stopIfTrue="1">
      <formula>$B526=""</formula>
    </cfRule>
  </conditionalFormatting>
  <conditionalFormatting sqref="I526">
    <cfRule type="expression" dxfId="5619" priority="4280" stopIfTrue="1">
      <formula>$B526=""</formula>
    </cfRule>
  </conditionalFormatting>
  <conditionalFormatting sqref="I526">
    <cfRule type="expression" dxfId="5618" priority="4279" stopIfTrue="1">
      <formula>$B526=""</formula>
    </cfRule>
  </conditionalFormatting>
  <conditionalFormatting sqref="I526">
    <cfRule type="expression" dxfId="5617" priority="4278" stopIfTrue="1">
      <formula>$B526=""</formula>
    </cfRule>
  </conditionalFormatting>
  <conditionalFormatting sqref="I526">
    <cfRule type="expression" dxfId="5616" priority="4277" stopIfTrue="1">
      <formula>$B526=""</formula>
    </cfRule>
  </conditionalFormatting>
  <conditionalFormatting sqref="I526">
    <cfRule type="expression" dxfId="5615" priority="4276" stopIfTrue="1">
      <formula>$B526=""</formula>
    </cfRule>
  </conditionalFormatting>
  <conditionalFormatting sqref="I526">
    <cfRule type="expression" dxfId="5614" priority="4275" stopIfTrue="1">
      <formula>$B526=""</formula>
    </cfRule>
  </conditionalFormatting>
  <conditionalFormatting sqref="I526">
    <cfRule type="expression" dxfId="5613" priority="4274" stopIfTrue="1">
      <formula>$B526=""</formula>
    </cfRule>
  </conditionalFormatting>
  <conditionalFormatting sqref="I526">
    <cfRule type="expression" dxfId="5612" priority="4273" stopIfTrue="1">
      <formula>$B526=""</formula>
    </cfRule>
  </conditionalFormatting>
  <conditionalFormatting sqref="I526">
    <cfRule type="expression" dxfId="5611" priority="4272" stopIfTrue="1">
      <formula>$B526=""</formula>
    </cfRule>
  </conditionalFormatting>
  <conditionalFormatting sqref="I526">
    <cfRule type="expression" dxfId="5610" priority="4271" stopIfTrue="1">
      <formula>$B526=""</formula>
    </cfRule>
  </conditionalFormatting>
  <conditionalFormatting sqref="I526">
    <cfRule type="expression" dxfId="5609" priority="4270" stopIfTrue="1">
      <formula>$B526=""</formula>
    </cfRule>
  </conditionalFormatting>
  <conditionalFormatting sqref="I526">
    <cfRule type="expression" dxfId="5608" priority="4269" stopIfTrue="1">
      <formula>$B526=""</formula>
    </cfRule>
  </conditionalFormatting>
  <conditionalFormatting sqref="I526">
    <cfRule type="expression" dxfId="5607" priority="4268" stopIfTrue="1">
      <formula>$B526=""</formula>
    </cfRule>
  </conditionalFormatting>
  <conditionalFormatting sqref="I526">
    <cfRule type="expression" dxfId="5606" priority="4267" stopIfTrue="1">
      <formula>$B526=""</formula>
    </cfRule>
  </conditionalFormatting>
  <conditionalFormatting sqref="I526">
    <cfRule type="expression" dxfId="5605" priority="4266" stopIfTrue="1">
      <formula>$B526=""</formula>
    </cfRule>
  </conditionalFormatting>
  <conditionalFormatting sqref="I526">
    <cfRule type="expression" dxfId="5604" priority="4265" stopIfTrue="1">
      <formula>$B526=""</formula>
    </cfRule>
  </conditionalFormatting>
  <conditionalFormatting sqref="I526">
    <cfRule type="expression" dxfId="5603" priority="4264" stopIfTrue="1">
      <formula>$B526=""</formula>
    </cfRule>
  </conditionalFormatting>
  <conditionalFormatting sqref="I526">
    <cfRule type="expression" dxfId="5602" priority="4263" stopIfTrue="1">
      <formula>$B526=""</formula>
    </cfRule>
  </conditionalFormatting>
  <conditionalFormatting sqref="I526">
    <cfRule type="expression" dxfId="5601" priority="4262" stopIfTrue="1">
      <formula>$B526=""</formula>
    </cfRule>
  </conditionalFormatting>
  <conditionalFormatting sqref="I526">
    <cfRule type="expression" dxfId="5600" priority="4261" stopIfTrue="1">
      <formula>$B526=""</formula>
    </cfRule>
  </conditionalFormatting>
  <conditionalFormatting sqref="I526">
    <cfRule type="expression" dxfId="5599" priority="4260" stopIfTrue="1">
      <formula>$B526=""</formula>
    </cfRule>
  </conditionalFormatting>
  <conditionalFormatting sqref="I526">
    <cfRule type="expression" dxfId="5598" priority="4259" stopIfTrue="1">
      <formula>$B526=""</formula>
    </cfRule>
  </conditionalFormatting>
  <conditionalFormatting sqref="I526">
    <cfRule type="expression" dxfId="5597" priority="4258" stopIfTrue="1">
      <formula>$B526=""</formula>
    </cfRule>
  </conditionalFormatting>
  <conditionalFormatting sqref="I526">
    <cfRule type="expression" dxfId="5596" priority="4257" stopIfTrue="1">
      <formula>$B526=""</formula>
    </cfRule>
  </conditionalFormatting>
  <conditionalFormatting sqref="I526">
    <cfRule type="expression" dxfId="5595" priority="4256" stopIfTrue="1">
      <formula>$B526=""</formula>
    </cfRule>
  </conditionalFormatting>
  <conditionalFormatting sqref="I526">
    <cfRule type="expression" dxfId="5594" priority="4255" stopIfTrue="1">
      <formula>$B526=""</formula>
    </cfRule>
  </conditionalFormatting>
  <conditionalFormatting sqref="I526">
    <cfRule type="expression" dxfId="5593" priority="4254" stopIfTrue="1">
      <formula>$B526=""</formula>
    </cfRule>
  </conditionalFormatting>
  <conditionalFormatting sqref="I526">
    <cfRule type="expression" dxfId="5592" priority="4253" stopIfTrue="1">
      <formula>$B526=""</formula>
    </cfRule>
  </conditionalFormatting>
  <conditionalFormatting sqref="I526">
    <cfRule type="expression" dxfId="5591" priority="4252" stopIfTrue="1">
      <formula>$B526=""</formula>
    </cfRule>
  </conditionalFormatting>
  <conditionalFormatting sqref="I526">
    <cfRule type="expression" dxfId="5590" priority="4251" stopIfTrue="1">
      <formula>$B526=""</formula>
    </cfRule>
  </conditionalFormatting>
  <conditionalFormatting sqref="I526">
    <cfRule type="expression" dxfId="5589" priority="4250" stopIfTrue="1">
      <formula>$B526=""</formula>
    </cfRule>
  </conditionalFormatting>
  <conditionalFormatting sqref="I526">
    <cfRule type="expression" dxfId="5588" priority="4249" stopIfTrue="1">
      <formula>$B526=""</formula>
    </cfRule>
  </conditionalFormatting>
  <conditionalFormatting sqref="I526">
    <cfRule type="expression" dxfId="5587" priority="4248" stopIfTrue="1">
      <formula>$B526=""</formula>
    </cfRule>
  </conditionalFormatting>
  <conditionalFormatting sqref="I526">
    <cfRule type="expression" dxfId="5586" priority="4247" stopIfTrue="1">
      <formula>$B526=""</formula>
    </cfRule>
  </conditionalFormatting>
  <conditionalFormatting sqref="I526">
    <cfRule type="expression" dxfId="5585" priority="4246" stopIfTrue="1">
      <formula>$B526=""</formula>
    </cfRule>
  </conditionalFormatting>
  <conditionalFormatting sqref="I526">
    <cfRule type="expression" dxfId="5584" priority="4245" stopIfTrue="1">
      <formula>$B526=""</formula>
    </cfRule>
  </conditionalFormatting>
  <conditionalFormatting sqref="I526">
    <cfRule type="expression" dxfId="5583" priority="4244" stopIfTrue="1">
      <formula>$B526=""</formula>
    </cfRule>
  </conditionalFormatting>
  <conditionalFormatting sqref="I526">
    <cfRule type="expression" dxfId="5582" priority="4243" stopIfTrue="1">
      <formula>$B526=""</formula>
    </cfRule>
  </conditionalFormatting>
  <conditionalFormatting sqref="I526">
    <cfRule type="expression" dxfId="5581" priority="4242" stopIfTrue="1">
      <formula>$B526=""</formula>
    </cfRule>
  </conditionalFormatting>
  <conditionalFormatting sqref="I526">
    <cfRule type="expression" dxfId="5580" priority="4241" stopIfTrue="1">
      <formula>$B526=""</formula>
    </cfRule>
  </conditionalFormatting>
  <conditionalFormatting sqref="I526">
    <cfRule type="expression" dxfId="5579" priority="4240" stopIfTrue="1">
      <formula>$B526=""</formula>
    </cfRule>
  </conditionalFormatting>
  <conditionalFormatting sqref="I526">
    <cfRule type="expression" dxfId="5578" priority="4239" stopIfTrue="1">
      <formula>$B526=""</formula>
    </cfRule>
  </conditionalFormatting>
  <conditionalFormatting sqref="I526">
    <cfRule type="expression" dxfId="5577" priority="4238" stopIfTrue="1">
      <formula>$B526=""</formula>
    </cfRule>
  </conditionalFormatting>
  <conditionalFormatting sqref="I526">
    <cfRule type="expression" dxfId="5576" priority="4237" stopIfTrue="1">
      <formula>$B526=""</formula>
    </cfRule>
  </conditionalFormatting>
  <conditionalFormatting sqref="I526">
    <cfRule type="expression" dxfId="5575" priority="4236" stopIfTrue="1">
      <formula>$B526=""</formula>
    </cfRule>
  </conditionalFormatting>
  <conditionalFormatting sqref="I526">
    <cfRule type="expression" dxfId="5574" priority="4235" stopIfTrue="1">
      <formula>$B526=""</formula>
    </cfRule>
  </conditionalFormatting>
  <conditionalFormatting sqref="I526">
    <cfRule type="expression" dxfId="5573" priority="4234" stopIfTrue="1">
      <formula>$B526=""</formula>
    </cfRule>
  </conditionalFormatting>
  <conditionalFormatting sqref="I526">
    <cfRule type="expression" dxfId="5572" priority="4233" stopIfTrue="1">
      <formula>$B526=""</formula>
    </cfRule>
  </conditionalFormatting>
  <conditionalFormatting sqref="I526">
    <cfRule type="expression" dxfId="5571" priority="4232" stopIfTrue="1">
      <formula>$B526=""</formula>
    </cfRule>
  </conditionalFormatting>
  <conditionalFormatting sqref="I526">
    <cfRule type="expression" dxfId="5570" priority="4231" stopIfTrue="1">
      <formula>$B526=""</formula>
    </cfRule>
  </conditionalFormatting>
  <conditionalFormatting sqref="I526">
    <cfRule type="expression" dxfId="5569" priority="4230" stopIfTrue="1">
      <formula>$B526=""</formula>
    </cfRule>
  </conditionalFormatting>
  <conditionalFormatting sqref="I526">
    <cfRule type="expression" dxfId="5568" priority="4229" stopIfTrue="1">
      <formula>$B526=""</formula>
    </cfRule>
  </conditionalFormatting>
  <conditionalFormatting sqref="I526">
    <cfRule type="expression" dxfId="5567" priority="4228" stopIfTrue="1">
      <formula>$B526=""</formula>
    </cfRule>
  </conditionalFormatting>
  <conditionalFormatting sqref="I526">
    <cfRule type="expression" dxfId="5566" priority="4227" stopIfTrue="1">
      <formula>$B526=""</formula>
    </cfRule>
  </conditionalFormatting>
  <conditionalFormatting sqref="I526">
    <cfRule type="expression" dxfId="5565" priority="4226" stopIfTrue="1">
      <formula>$B526=""</formula>
    </cfRule>
  </conditionalFormatting>
  <conditionalFormatting sqref="I526">
    <cfRule type="expression" dxfId="5564" priority="4225" stopIfTrue="1">
      <formula>$B526=""</formula>
    </cfRule>
  </conditionalFormatting>
  <conditionalFormatting sqref="I526">
    <cfRule type="expression" dxfId="5563" priority="4224" stopIfTrue="1">
      <formula>$B526=""</formula>
    </cfRule>
  </conditionalFormatting>
  <conditionalFormatting sqref="I526">
    <cfRule type="expression" dxfId="5562" priority="4223" stopIfTrue="1">
      <formula>$B526=""</formula>
    </cfRule>
  </conditionalFormatting>
  <conditionalFormatting sqref="I526">
    <cfRule type="expression" dxfId="5561" priority="4222" stopIfTrue="1">
      <formula>$B526=""</formula>
    </cfRule>
  </conditionalFormatting>
  <conditionalFormatting sqref="I526">
    <cfRule type="expression" dxfId="5560" priority="4221" stopIfTrue="1">
      <formula>$B526=""</formula>
    </cfRule>
  </conditionalFormatting>
  <conditionalFormatting sqref="I526">
    <cfRule type="expression" dxfId="5559" priority="4220" stopIfTrue="1">
      <formula>$B526=""</formula>
    </cfRule>
  </conditionalFormatting>
  <conditionalFormatting sqref="I526">
    <cfRule type="expression" dxfId="5558" priority="4219" stopIfTrue="1">
      <formula>$B526=""</formula>
    </cfRule>
  </conditionalFormatting>
  <conditionalFormatting sqref="I526">
    <cfRule type="expression" dxfId="5557" priority="4218" stopIfTrue="1">
      <formula>$B526=""</formula>
    </cfRule>
  </conditionalFormatting>
  <conditionalFormatting sqref="I526">
    <cfRule type="expression" dxfId="5556" priority="4217" stopIfTrue="1">
      <formula>$B526=""</formula>
    </cfRule>
  </conditionalFormatting>
  <conditionalFormatting sqref="I526">
    <cfRule type="expression" dxfId="5555" priority="4216" stopIfTrue="1">
      <formula>$B526=""</formula>
    </cfRule>
  </conditionalFormatting>
  <conditionalFormatting sqref="I526">
    <cfRule type="expression" dxfId="5554" priority="4215" stopIfTrue="1">
      <formula>$B526=""</formula>
    </cfRule>
  </conditionalFormatting>
  <conditionalFormatting sqref="I526">
    <cfRule type="expression" dxfId="5553" priority="4214" stopIfTrue="1">
      <formula>$B526=""</formula>
    </cfRule>
  </conditionalFormatting>
  <conditionalFormatting sqref="I526">
    <cfRule type="expression" dxfId="5552" priority="4213" stopIfTrue="1">
      <formula>$B526=""</formula>
    </cfRule>
  </conditionalFormatting>
  <conditionalFormatting sqref="I526">
    <cfRule type="expression" dxfId="5551" priority="4212" stopIfTrue="1">
      <formula>$B526=""</formula>
    </cfRule>
  </conditionalFormatting>
  <conditionalFormatting sqref="I526">
    <cfRule type="expression" dxfId="5550" priority="4211" stopIfTrue="1">
      <formula>$B526=""</formula>
    </cfRule>
  </conditionalFormatting>
  <conditionalFormatting sqref="I526">
    <cfRule type="expression" dxfId="5549" priority="4210" stopIfTrue="1">
      <formula>$B526=""</formula>
    </cfRule>
  </conditionalFormatting>
  <conditionalFormatting sqref="I526">
    <cfRule type="expression" dxfId="5548" priority="4209" stopIfTrue="1">
      <formula>$B526=""</formula>
    </cfRule>
  </conditionalFormatting>
  <conditionalFormatting sqref="I526">
    <cfRule type="expression" dxfId="5547" priority="4208" stopIfTrue="1">
      <formula>$B526=""</formula>
    </cfRule>
  </conditionalFormatting>
  <conditionalFormatting sqref="I526">
    <cfRule type="expression" dxfId="5546" priority="4207" stopIfTrue="1">
      <formula>$B526=""</formula>
    </cfRule>
  </conditionalFormatting>
  <conditionalFormatting sqref="I526">
    <cfRule type="expression" dxfId="5545" priority="4206" stopIfTrue="1">
      <formula>$B526=""</formula>
    </cfRule>
  </conditionalFormatting>
  <conditionalFormatting sqref="I526">
    <cfRule type="expression" dxfId="5544" priority="4205" stopIfTrue="1">
      <formula>$B526=""</formula>
    </cfRule>
  </conditionalFormatting>
  <conditionalFormatting sqref="I526">
    <cfRule type="expression" dxfId="5543" priority="4204" stopIfTrue="1">
      <formula>$B526=""</formula>
    </cfRule>
  </conditionalFormatting>
  <conditionalFormatting sqref="I526">
    <cfRule type="expression" dxfId="5542" priority="4203" stopIfTrue="1">
      <formula>$B526=""</formula>
    </cfRule>
  </conditionalFormatting>
  <conditionalFormatting sqref="I526">
    <cfRule type="expression" dxfId="5541" priority="4202" stopIfTrue="1">
      <formula>$B526=""</formula>
    </cfRule>
  </conditionalFormatting>
  <conditionalFormatting sqref="I526">
    <cfRule type="expression" dxfId="5540" priority="4201" stopIfTrue="1">
      <formula>$B526=""</formula>
    </cfRule>
  </conditionalFormatting>
  <conditionalFormatting sqref="I526">
    <cfRule type="expression" dxfId="5539" priority="4200" stopIfTrue="1">
      <formula>$B526=""</formula>
    </cfRule>
  </conditionalFormatting>
  <conditionalFormatting sqref="I526">
    <cfRule type="expression" dxfId="5538" priority="4199" stopIfTrue="1">
      <formula>$B526=""</formula>
    </cfRule>
  </conditionalFormatting>
  <conditionalFormatting sqref="I526">
    <cfRule type="expression" dxfId="5537" priority="4198" stopIfTrue="1">
      <formula>$B526=""</formula>
    </cfRule>
  </conditionalFormatting>
  <conditionalFormatting sqref="I526">
    <cfRule type="expression" dxfId="5536" priority="4197" stopIfTrue="1">
      <formula>$B526=""</formula>
    </cfRule>
  </conditionalFormatting>
  <conditionalFormatting sqref="I526">
    <cfRule type="expression" dxfId="5535" priority="4196" stopIfTrue="1">
      <formula>$B526=""</formula>
    </cfRule>
  </conditionalFormatting>
  <conditionalFormatting sqref="I526">
    <cfRule type="expression" dxfId="5534" priority="4195" stopIfTrue="1">
      <formula>$B526=""</formula>
    </cfRule>
  </conditionalFormatting>
  <conditionalFormatting sqref="I526">
    <cfRule type="expression" dxfId="5533" priority="4194" stopIfTrue="1">
      <formula>$B526=""</formula>
    </cfRule>
  </conditionalFormatting>
  <conditionalFormatting sqref="I526">
    <cfRule type="expression" dxfId="5532" priority="4193" stopIfTrue="1">
      <formula>$B526=""</formula>
    </cfRule>
  </conditionalFormatting>
  <conditionalFormatting sqref="I526">
    <cfRule type="expression" dxfId="5531" priority="4192" stopIfTrue="1">
      <formula>$B526=""</formula>
    </cfRule>
  </conditionalFormatting>
  <conditionalFormatting sqref="I526">
    <cfRule type="expression" dxfId="5530" priority="4191" stopIfTrue="1">
      <formula>$B526=""</formula>
    </cfRule>
  </conditionalFormatting>
  <conditionalFormatting sqref="I526">
    <cfRule type="expression" dxfId="5529" priority="4190" stopIfTrue="1">
      <formula>$B526=""</formula>
    </cfRule>
  </conditionalFormatting>
  <conditionalFormatting sqref="I526">
    <cfRule type="expression" dxfId="5528" priority="4189" stopIfTrue="1">
      <formula>$B526=""</formula>
    </cfRule>
  </conditionalFormatting>
  <conditionalFormatting sqref="I526">
    <cfRule type="expression" dxfId="5527" priority="4188" stopIfTrue="1">
      <formula>$B526=""</formula>
    </cfRule>
  </conditionalFormatting>
  <conditionalFormatting sqref="I526">
    <cfRule type="expression" dxfId="5526" priority="4187" stopIfTrue="1">
      <formula>$B526=""</formula>
    </cfRule>
  </conditionalFormatting>
  <conditionalFormatting sqref="I526">
    <cfRule type="expression" dxfId="5525" priority="4186" stopIfTrue="1">
      <formula>$B526=""</formula>
    </cfRule>
  </conditionalFormatting>
  <conditionalFormatting sqref="I526">
    <cfRule type="expression" dxfId="5524" priority="4185" stopIfTrue="1">
      <formula>$B526=""</formula>
    </cfRule>
  </conditionalFormatting>
  <conditionalFormatting sqref="I526">
    <cfRule type="expression" dxfId="5523" priority="4184" stopIfTrue="1">
      <formula>$B526=""</formula>
    </cfRule>
  </conditionalFormatting>
  <conditionalFormatting sqref="I526">
    <cfRule type="expression" dxfId="5522" priority="4183" stopIfTrue="1">
      <formula>$B526=""</formula>
    </cfRule>
  </conditionalFormatting>
  <conditionalFormatting sqref="I526">
    <cfRule type="expression" dxfId="5521" priority="4182" stopIfTrue="1">
      <formula>$B526=""</formula>
    </cfRule>
  </conditionalFormatting>
  <conditionalFormatting sqref="I526">
    <cfRule type="expression" dxfId="5520" priority="4181" stopIfTrue="1">
      <formula>$B526=""</formula>
    </cfRule>
  </conditionalFormatting>
  <conditionalFormatting sqref="I526">
    <cfRule type="expression" dxfId="5519" priority="4180" stopIfTrue="1">
      <formula>$B526=""</formula>
    </cfRule>
  </conditionalFormatting>
  <conditionalFormatting sqref="I526">
    <cfRule type="expression" dxfId="5518" priority="4179" stopIfTrue="1">
      <formula>$B526=""</formula>
    </cfRule>
  </conditionalFormatting>
  <conditionalFormatting sqref="I526">
    <cfRule type="expression" dxfId="5517" priority="4178" stopIfTrue="1">
      <formula>$B526=""</formula>
    </cfRule>
  </conditionalFormatting>
  <conditionalFormatting sqref="I526">
    <cfRule type="expression" dxfId="5516" priority="4177" stopIfTrue="1">
      <formula>$B526=""</formula>
    </cfRule>
  </conditionalFormatting>
  <conditionalFormatting sqref="I526">
    <cfRule type="expression" dxfId="5515" priority="4176" stopIfTrue="1">
      <formula>$B526=""</formula>
    </cfRule>
  </conditionalFormatting>
  <conditionalFormatting sqref="I526">
    <cfRule type="expression" dxfId="5514" priority="4175" stopIfTrue="1">
      <formula>$B526=""</formula>
    </cfRule>
  </conditionalFormatting>
  <conditionalFormatting sqref="I526">
    <cfRule type="expression" dxfId="5513" priority="4174" stopIfTrue="1">
      <formula>$B526=""</formula>
    </cfRule>
  </conditionalFormatting>
  <conditionalFormatting sqref="I526">
    <cfRule type="expression" dxfId="5512" priority="4173" stopIfTrue="1">
      <formula>$B526=""</formula>
    </cfRule>
  </conditionalFormatting>
  <conditionalFormatting sqref="I526">
    <cfRule type="expression" dxfId="5511" priority="4172" stopIfTrue="1">
      <formula>$B526=""</formula>
    </cfRule>
  </conditionalFormatting>
  <conditionalFormatting sqref="I526">
    <cfRule type="expression" dxfId="5510" priority="4171" stopIfTrue="1">
      <formula>$B526=""</formula>
    </cfRule>
  </conditionalFormatting>
  <conditionalFormatting sqref="I526">
    <cfRule type="expression" dxfId="5509" priority="4170" stopIfTrue="1">
      <formula>$B526=""</formula>
    </cfRule>
  </conditionalFormatting>
  <conditionalFormatting sqref="I526">
    <cfRule type="expression" dxfId="5508" priority="4169" stopIfTrue="1">
      <formula>$B526=""</formula>
    </cfRule>
  </conditionalFormatting>
  <conditionalFormatting sqref="I526">
    <cfRule type="expression" dxfId="5507" priority="4168" stopIfTrue="1">
      <formula>$B526=""</formula>
    </cfRule>
  </conditionalFormatting>
  <conditionalFormatting sqref="I526">
    <cfRule type="expression" dxfId="5506" priority="4167" stopIfTrue="1">
      <formula>$B526=""</formula>
    </cfRule>
  </conditionalFormatting>
  <conditionalFormatting sqref="I526">
    <cfRule type="expression" dxfId="5505" priority="4166" stopIfTrue="1">
      <formula>$B526=""</formula>
    </cfRule>
  </conditionalFormatting>
  <conditionalFormatting sqref="I526">
    <cfRule type="expression" dxfId="5504" priority="4165" stopIfTrue="1">
      <formula>$B526=""</formula>
    </cfRule>
  </conditionalFormatting>
  <conditionalFormatting sqref="I526">
    <cfRule type="expression" dxfId="5503" priority="4164" stopIfTrue="1">
      <formula>$B526=""</formula>
    </cfRule>
  </conditionalFormatting>
  <conditionalFormatting sqref="I526">
    <cfRule type="expression" dxfId="5502" priority="4163" stopIfTrue="1">
      <formula>$B526=""</formula>
    </cfRule>
  </conditionalFormatting>
  <conditionalFormatting sqref="I526">
    <cfRule type="expression" dxfId="5501" priority="4162" stopIfTrue="1">
      <formula>$B526=""</formula>
    </cfRule>
  </conditionalFormatting>
  <conditionalFormatting sqref="I526">
    <cfRule type="expression" dxfId="5500" priority="4161" stopIfTrue="1">
      <formula>$B526=""</formula>
    </cfRule>
  </conditionalFormatting>
  <conditionalFormatting sqref="I526">
    <cfRule type="expression" dxfId="5499" priority="4160" stopIfTrue="1">
      <formula>$B526=""</formula>
    </cfRule>
  </conditionalFormatting>
  <conditionalFormatting sqref="I526">
    <cfRule type="expression" dxfId="5498" priority="4159" stopIfTrue="1">
      <formula>$B526=""</formula>
    </cfRule>
  </conditionalFormatting>
  <conditionalFormatting sqref="I526">
    <cfRule type="expression" dxfId="5497" priority="4158" stopIfTrue="1">
      <formula>$B526=""</formula>
    </cfRule>
  </conditionalFormatting>
  <conditionalFormatting sqref="I526">
    <cfRule type="expression" dxfId="5496" priority="4157" stopIfTrue="1">
      <formula>$B526=""</formula>
    </cfRule>
  </conditionalFormatting>
  <conditionalFormatting sqref="I526">
    <cfRule type="expression" dxfId="5495" priority="4156" stopIfTrue="1">
      <formula>$B526=""</formula>
    </cfRule>
  </conditionalFormatting>
  <conditionalFormatting sqref="I526">
    <cfRule type="expression" dxfId="5494" priority="4155" stopIfTrue="1">
      <formula>$B526=""</formula>
    </cfRule>
  </conditionalFormatting>
  <conditionalFormatting sqref="I527">
    <cfRule type="expression" dxfId="5493" priority="4154" stopIfTrue="1">
      <formula>$B527=""</formula>
    </cfRule>
  </conditionalFormatting>
  <conditionalFormatting sqref="I527">
    <cfRule type="expression" dxfId="5492" priority="4153" stopIfTrue="1">
      <formula>$B527=""</formula>
    </cfRule>
  </conditionalFormatting>
  <conditionalFormatting sqref="I527">
    <cfRule type="expression" dxfId="5491" priority="4152" stopIfTrue="1">
      <formula>$B527=""</formula>
    </cfRule>
  </conditionalFormatting>
  <conditionalFormatting sqref="I527">
    <cfRule type="expression" dxfId="5490" priority="4151" stopIfTrue="1">
      <formula>$B527=""</formula>
    </cfRule>
  </conditionalFormatting>
  <conditionalFormatting sqref="I527">
    <cfRule type="expression" dxfId="5489" priority="4150" stopIfTrue="1">
      <formula>$B527=""</formula>
    </cfRule>
  </conditionalFormatting>
  <conditionalFormatting sqref="I527">
    <cfRule type="expression" dxfId="5488" priority="4149" stopIfTrue="1">
      <formula>$B527=""</formula>
    </cfRule>
  </conditionalFormatting>
  <conditionalFormatting sqref="I527">
    <cfRule type="expression" dxfId="5487" priority="4148" stopIfTrue="1">
      <formula>$B527=""</formula>
    </cfRule>
  </conditionalFormatting>
  <conditionalFormatting sqref="I527">
    <cfRule type="expression" dxfId="5486" priority="4147" stopIfTrue="1">
      <formula>$B527=""</formula>
    </cfRule>
  </conditionalFormatting>
  <conditionalFormatting sqref="I527">
    <cfRule type="expression" dxfId="5485" priority="4146" stopIfTrue="1">
      <formula>$B527=""</formula>
    </cfRule>
  </conditionalFormatting>
  <conditionalFormatting sqref="I527">
    <cfRule type="expression" dxfId="5484" priority="4145" stopIfTrue="1">
      <formula>$B527=""</formula>
    </cfRule>
  </conditionalFormatting>
  <conditionalFormatting sqref="I527">
    <cfRule type="expression" dxfId="5483" priority="4144" stopIfTrue="1">
      <formula>$B527=""</formula>
    </cfRule>
  </conditionalFormatting>
  <conditionalFormatting sqref="I527">
    <cfRule type="expression" dxfId="5482" priority="4143" stopIfTrue="1">
      <formula>$B527=""</formula>
    </cfRule>
  </conditionalFormatting>
  <conditionalFormatting sqref="I527">
    <cfRule type="expression" dxfId="5481" priority="4142" stopIfTrue="1">
      <formula>$B527=""</formula>
    </cfRule>
  </conditionalFormatting>
  <conditionalFormatting sqref="I527">
    <cfRule type="expression" dxfId="5480" priority="4141" stopIfTrue="1">
      <formula>$B527=""</formula>
    </cfRule>
  </conditionalFormatting>
  <conditionalFormatting sqref="I527">
    <cfRule type="expression" dxfId="5479" priority="4140" stopIfTrue="1">
      <formula>$B527=""</formula>
    </cfRule>
  </conditionalFormatting>
  <conditionalFormatting sqref="I527">
    <cfRule type="expression" dxfId="5478" priority="4139" stopIfTrue="1">
      <formula>$B527=""</formula>
    </cfRule>
  </conditionalFormatting>
  <conditionalFormatting sqref="I527">
    <cfRule type="expression" dxfId="5477" priority="4138" stopIfTrue="1">
      <formula>$B527=""</formula>
    </cfRule>
  </conditionalFormatting>
  <conditionalFormatting sqref="I527">
    <cfRule type="expression" dxfId="5476" priority="4137" stopIfTrue="1">
      <formula>$B527=""</formula>
    </cfRule>
  </conditionalFormatting>
  <conditionalFormatting sqref="I527">
    <cfRule type="expression" dxfId="5475" priority="4136" stopIfTrue="1">
      <formula>$B527=""</formula>
    </cfRule>
  </conditionalFormatting>
  <conditionalFormatting sqref="I527">
    <cfRule type="expression" dxfId="5474" priority="4135" stopIfTrue="1">
      <formula>$B527=""</formula>
    </cfRule>
  </conditionalFormatting>
  <conditionalFormatting sqref="I527">
    <cfRule type="expression" dxfId="5473" priority="4134" stopIfTrue="1">
      <formula>$B527=""</formula>
    </cfRule>
  </conditionalFormatting>
  <conditionalFormatting sqref="I527">
    <cfRule type="expression" dxfId="5472" priority="4133" stopIfTrue="1">
      <formula>$B527=""</formula>
    </cfRule>
  </conditionalFormatting>
  <conditionalFormatting sqref="I527">
    <cfRule type="expression" dxfId="5471" priority="4132" stopIfTrue="1">
      <formula>$B527=""</formula>
    </cfRule>
  </conditionalFormatting>
  <conditionalFormatting sqref="I527">
    <cfRule type="expression" dxfId="5470" priority="4131" stopIfTrue="1">
      <formula>$B527=""</formula>
    </cfRule>
  </conditionalFormatting>
  <conditionalFormatting sqref="I527">
    <cfRule type="expression" dxfId="5469" priority="4130" stopIfTrue="1">
      <formula>$B527=""</formula>
    </cfRule>
  </conditionalFormatting>
  <conditionalFormatting sqref="I527">
    <cfRule type="expression" dxfId="5468" priority="4129" stopIfTrue="1">
      <formula>$B527=""</formula>
    </cfRule>
  </conditionalFormatting>
  <conditionalFormatting sqref="I527">
    <cfRule type="expression" dxfId="5467" priority="4128" stopIfTrue="1">
      <formula>$B527=""</formula>
    </cfRule>
  </conditionalFormatting>
  <conditionalFormatting sqref="I527">
    <cfRule type="expression" dxfId="5466" priority="4127" stopIfTrue="1">
      <formula>$B527=""</formula>
    </cfRule>
  </conditionalFormatting>
  <conditionalFormatting sqref="I527">
    <cfRule type="expression" dxfId="5465" priority="4126" stopIfTrue="1">
      <formula>$B527=""</formula>
    </cfRule>
  </conditionalFormatting>
  <conditionalFormatting sqref="I527">
    <cfRule type="expression" dxfId="5464" priority="4125" stopIfTrue="1">
      <formula>$B527=""</formula>
    </cfRule>
  </conditionalFormatting>
  <conditionalFormatting sqref="I527">
    <cfRule type="expression" dxfId="5463" priority="4124" stopIfTrue="1">
      <formula>$B527=""</formula>
    </cfRule>
  </conditionalFormatting>
  <conditionalFormatting sqref="I527">
    <cfRule type="expression" dxfId="5462" priority="4123" stopIfTrue="1">
      <formula>$B527=""</formula>
    </cfRule>
  </conditionalFormatting>
  <conditionalFormatting sqref="I527">
    <cfRule type="expression" dxfId="5461" priority="4122" stopIfTrue="1">
      <formula>$B527=""</formula>
    </cfRule>
  </conditionalFormatting>
  <conditionalFormatting sqref="I527">
    <cfRule type="expression" dxfId="5460" priority="4121" stopIfTrue="1">
      <formula>$B527=""</formula>
    </cfRule>
  </conditionalFormatting>
  <conditionalFormatting sqref="I527">
    <cfRule type="expression" dxfId="5459" priority="4120" stopIfTrue="1">
      <formula>$B527=""</formula>
    </cfRule>
  </conditionalFormatting>
  <conditionalFormatting sqref="I527">
    <cfRule type="expression" dxfId="5458" priority="4119" stopIfTrue="1">
      <formula>$B527=""</formula>
    </cfRule>
  </conditionalFormatting>
  <conditionalFormatting sqref="I527">
    <cfRule type="expression" dxfId="5457" priority="4118" stopIfTrue="1">
      <formula>$B527=""</formula>
    </cfRule>
  </conditionalFormatting>
  <conditionalFormatting sqref="I527">
    <cfRule type="expression" dxfId="5456" priority="4117" stopIfTrue="1">
      <formula>$B527=""</formula>
    </cfRule>
  </conditionalFormatting>
  <conditionalFormatting sqref="I527">
    <cfRule type="expression" dxfId="5455" priority="4116" stopIfTrue="1">
      <formula>$B527=""</formula>
    </cfRule>
  </conditionalFormatting>
  <conditionalFormatting sqref="I527">
    <cfRule type="expression" dxfId="5454" priority="4115" stopIfTrue="1">
      <formula>$B527=""</formula>
    </cfRule>
  </conditionalFormatting>
  <conditionalFormatting sqref="I527">
    <cfRule type="expression" dxfId="5453" priority="4114" stopIfTrue="1">
      <formula>$B527=""</formula>
    </cfRule>
  </conditionalFormatting>
  <conditionalFormatting sqref="I527">
    <cfRule type="expression" dxfId="5452" priority="4113" stopIfTrue="1">
      <formula>$B527=""</formula>
    </cfRule>
  </conditionalFormatting>
  <conditionalFormatting sqref="I527">
    <cfRule type="expression" dxfId="5451" priority="4112" stopIfTrue="1">
      <formula>$B527=""</formula>
    </cfRule>
  </conditionalFormatting>
  <conditionalFormatting sqref="I527">
    <cfRule type="expression" dxfId="5450" priority="4111" stopIfTrue="1">
      <formula>$B527=""</formula>
    </cfRule>
  </conditionalFormatting>
  <conditionalFormatting sqref="I527">
    <cfRule type="expression" dxfId="5449" priority="4110" stopIfTrue="1">
      <formula>$B527=""</formula>
    </cfRule>
  </conditionalFormatting>
  <conditionalFormatting sqref="I527">
    <cfRule type="expression" dxfId="5448" priority="4109" stopIfTrue="1">
      <formula>$B527=""</formula>
    </cfRule>
  </conditionalFormatting>
  <conditionalFormatting sqref="I527">
    <cfRule type="expression" dxfId="5447" priority="4108" stopIfTrue="1">
      <formula>$B527=""</formula>
    </cfRule>
  </conditionalFormatting>
  <conditionalFormatting sqref="I527">
    <cfRule type="expression" dxfId="5446" priority="4107" stopIfTrue="1">
      <formula>$B527=""</formula>
    </cfRule>
  </conditionalFormatting>
  <conditionalFormatting sqref="I527">
    <cfRule type="expression" dxfId="5445" priority="4106" stopIfTrue="1">
      <formula>$B527=""</formula>
    </cfRule>
  </conditionalFormatting>
  <conditionalFormatting sqref="I527">
    <cfRule type="expression" dxfId="5444" priority="4105" stopIfTrue="1">
      <formula>$B527=""</formula>
    </cfRule>
  </conditionalFormatting>
  <conditionalFormatting sqref="I527">
    <cfRule type="expression" dxfId="5443" priority="4104" stopIfTrue="1">
      <formula>$B527=""</formula>
    </cfRule>
  </conditionalFormatting>
  <conditionalFormatting sqref="I527">
    <cfRule type="expression" dxfId="5442" priority="4103" stopIfTrue="1">
      <formula>$B527=""</formula>
    </cfRule>
  </conditionalFormatting>
  <conditionalFormatting sqref="I527">
    <cfRule type="expression" dxfId="5441" priority="4102" stopIfTrue="1">
      <formula>$B527=""</formula>
    </cfRule>
  </conditionalFormatting>
  <conditionalFormatting sqref="I527">
    <cfRule type="expression" dxfId="5440" priority="4101" stopIfTrue="1">
      <formula>$B527=""</formula>
    </cfRule>
  </conditionalFormatting>
  <conditionalFormatting sqref="I527">
    <cfRule type="expression" dxfId="5439" priority="4100" stopIfTrue="1">
      <formula>$B527=""</formula>
    </cfRule>
  </conditionalFormatting>
  <conditionalFormatting sqref="I527">
    <cfRule type="expression" dxfId="5438" priority="4099" stopIfTrue="1">
      <formula>$B527=""</formula>
    </cfRule>
  </conditionalFormatting>
  <conditionalFormatting sqref="I527">
    <cfRule type="expression" dxfId="5437" priority="4098" stopIfTrue="1">
      <formula>$B527=""</formula>
    </cfRule>
  </conditionalFormatting>
  <conditionalFormatting sqref="I527">
    <cfRule type="expression" dxfId="5436" priority="4097" stopIfTrue="1">
      <formula>$B527=""</formula>
    </cfRule>
  </conditionalFormatting>
  <conditionalFormatting sqref="I527">
    <cfRule type="expression" dxfId="5435" priority="4096" stopIfTrue="1">
      <formula>$B527=""</formula>
    </cfRule>
  </conditionalFormatting>
  <conditionalFormatting sqref="I527">
    <cfRule type="expression" dxfId="5434" priority="4095" stopIfTrue="1">
      <formula>$B527=""</formula>
    </cfRule>
  </conditionalFormatting>
  <conditionalFormatting sqref="I527">
    <cfRule type="expression" dxfId="5433" priority="4094" stopIfTrue="1">
      <formula>$B527=""</formula>
    </cfRule>
  </conditionalFormatting>
  <conditionalFormatting sqref="I527">
    <cfRule type="expression" dxfId="5432" priority="4093" stopIfTrue="1">
      <formula>$B527=""</formula>
    </cfRule>
  </conditionalFormatting>
  <conditionalFormatting sqref="I527">
    <cfRule type="expression" dxfId="5431" priority="4092" stopIfTrue="1">
      <formula>$B527=""</formula>
    </cfRule>
  </conditionalFormatting>
  <conditionalFormatting sqref="I527">
    <cfRule type="expression" dxfId="5430" priority="4091" stopIfTrue="1">
      <formula>$B527=""</formula>
    </cfRule>
  </conditionalFormatting>
  <conditionalFormatting sqref="I527">
    <cfRule type="expression" dxfId="5429" priority="4090" stopIfTrue="1">
      <formula>$B527=""</formula>
    </cfRule>
  </conditionalFormatting>
  <conditionalFormatting sqref="I527">
    <cfRule type="expression" dxfId="5428" priority="4089" stopIfTrue="1">
      <formula>$B527=""</formula>
    </cfRule>
  </conditionalFormatting>
  <conditionalFormatting sqref="I527">
    <cfRule type="expression" dxfId="5427" priority="4088" stopIfTrue="1">
      <formula>$B527=""</formula>
    </cfRule>
  </conditionalFormatting>
  <conditionalFormatting sqref="I527">
    <cfRule type="expression" dxfId="5426" priority="4087" stopIfTrue="1">
      <formula>$B527=""</formula>
    </cfRule>
  </conditionalFormatting>
  <conditionalFormatting sqref="I527">
    <cfRule type="expression" dxfId="5425" priority="4086" stopIfTrue="1">
      <formula>$B527=""</formula>
    </cfRule>
  </conditionalFormatting>
  <conditionalFormatting sqref="I527">
    <cfRule type="expression" dxfId="5424" priority="4085" stopIfTrue="1">
      <formula>$B527=""</formula>
    </cfRule>
  </conditionalFormatting>
  <conditionalFormatting sqref="I527">
    <cfRule type="expression" dxfId="5423" priority="4084" stopIfTrue="1">
      <formula>$B527=""</formula>
    </cfRule>
  </conditionalFormatting>
  <conditionalFormatting sqref="I527">
    <cfRule type="expression" dxfId="5422" priority="4083" stopIfTrue="1">
      <formula>$B527=""</formula>
    </cfRule>
  </conditionalFormatting>
  <conditionalFormatting sqref="I527">
    <cfRule type="expression" dxfId="5421" priority="4082" stopIfTrue="1">
      <formula>$B527=""</formula>
    </cfRule>
  </conditionalFormatting>
  <conditionalFormatting sqref="I527">
    <cfRule type="expression" dxfId="5420" priority="4081" stopIfTrue="1">
      <formula>$B527=""</formula>
    </cfRule>
  </conditionalFormatting>
  <conditionalFormatting sqref="I527">
    <cfRule type="expression" dxfId="5419" priority="4080" stopIfTrue="1">
      <formula>$B527=""</formula>
    </cfRule>
  </conditionalFormatting>
  <conditionalFormatting sqref="I527">
    <cfRule type="expression" dxfId="5418" priority="4079" stopIfTrue="1">
      <formula>$B527=""</formula>
    </cfRule>
  </conditionalFormatting>
  <conditionalFormatting sqref="I527">
    <cfRule type="expression" dxfId="5417" priority="4078" stopIfTrue="1">
      <formula>$B527=""</formula>
    </cfRule>
  </conditionalFormatting>
  <conditionalFormatting sqref="I527">
    <cfRule type="expression" dxfId="5416" priority="4077" stopIfTrue="1">
      <formula>$B527=""</formula>
    </cfRule>
  </conditionalFormatting>
  <conditionalFormatting sqref="I527">
    <cfRule type="expression" dxfId="5415" priority="4076" stopIfTrue="1">
      <formula>$B527=""</formula>
    </cfRule>
  </conditionalFormatting>
  <conditionalFormatting sqref="I527">
    <cfRule type="expression" dxfId="5414" priority="4075" stopIfTrue="1">
      <formula>$B527=""</formula>
    </cfRule>
  </conditionalFormatting>
  <conditionalFormatting sqref="I527">
    <cfRule type="expression" dxfId="5413" priority="4074" stopIfTrue="1">
      <formula>$B527=""</formula>
    </cfRule>
  </conditionalFormatting>
  <conditionalFormatting sqref="I527">
    <cfRule type="expression" dxfId="5412" priority="4073" stopIfTrue="1">
      <formula>$B527=""</formula>
    </cfRule>
  </conditionalFormatting>
  <conditionalFormatting sqref="I527">
    <cfRule type="expression" dxfId="5411" priority="4072" stopIfTrue="1">
      <formula>$B527=""</formula>
    </cfRule>
  </conditionalFormatting>
  <conditionalFormatting sqref="I527">
    <cfRule type="expression" dxfId="5410" priority="4071" stopIfTrue="1">
      <formula>$B527=""</formula>
    </cfRule>
  </conditionalFormatting>
  <conditionalFormatting sqref="I527">
    <cfRule type="expression" dxfId="5409" priority="4070" stopIfTrue="1">
      <formula>$B527=""</formula>
    </cfRule>
  </conditionalFormatting>
  <conditionalFormatting sqref="I527">
    <cfRule type="expression" dxfId="5408" priority="4069" stopIfTrue="1">
      <formula>$B527=""</formula>
    </cfRule>
  </conditionalFormatting>
  <conditionalFormatting sqref="I527">
    <cfRule type="expression" dxfId="5407" priority="4068" stopIfTrue="1">
      <formula>$B527=""</formula>
    </cfRule>
  </conditionalFormatting>
  <conditionalFormatting sqref="I527">
    <cfRule type="expression" dxfId="5406" priority="4067" stopIfTrue="1">
      <formula>$B527=""</formula>
    </cfRule>
  </conditionalFormatting>
  <conditionalFormatting sqref="I527">
    <cfRule type="expression" dxfId="5405" priority="4066" stopIfTrue="1">
      <formula>$B527=""</formula>
    </cfRule>
  </conditionalFormatting>
  <conditionalFormatting sqref="I527">
    <cfRule type="expression" dxfId="5404" priority="4065" stopIfTrue="1">
      <formula>$B527=""</formula>
    </cfRule>
  </conditionalFormatting>
  <conditionalFormatting sqref="I527">
    <cfRule type="expression" dxfId="5403" priority="4064" stopIfTrue="1">
      <formula>$B527=""</formula>
    </cfRule>
  </conditionalFormatting>
  <conditionalFormatting sqref="I527">
    <cfRule type="expression" dxfId="5402" priority="4063" stopIfTrue="1">
      <formula>$B527=""</formula>
    </cfRule>
  </conditionalFormatting>
  <conditionalFormatting sqref="I527">
    <cfRule type="expression" dxfId="5401" priority="4062" stopIfTrue="1">
      <formula>$B527=""</formula>
    </cfRule>
  </conditionalFormatting>
  <conditionalFormatting sqref="I527">
    <cfRule type="expression" dxfId="5400" priority="4061" stopIfTrue="1">
      <formula>$B527=""</formula>
    </cfRule>
  </conditionalFormatting>
  <conditionalFormatting sqref="I527">
    <cfRule type="expression" dxfId="5399" priority="4060" stopIfTrue="1">
      <formula>$B527=""</formula>
    </cfRule>
  </conditionalFormatting>
  <conditionalFormatting sqref="I527">
    <cfRule type="expression" dxfId="5398" priority="4059" stopIfTrue="1">
      <formula>$B527=""</formula>
    </cfRule>
  </conditionalFormatting>
  <conditionalFormatting sqref="I527">
    <cfRule type="expression" dxfId="5397" priority="4058" stopIfTrue="1">
      <formula>$B527=""</formula>
    </cfRule>
  </conditionalFormatting>
  <conditionalFormatting sqref="I527">
    <cfRule type="expression" dxfId="5396" priority="4057" stopIfTrue="1">
      <formula>$B527=""</formula>
    </cfRule>
  </conditionalFormatting>
  <conditionalFormatting sqref="I527">
    <cfRule type="expression" dxfId="5395" priority="4056" stopIfTrue="1">
      <formula>$B527=""</formula>
    </cfRule>
  </conditionalFormatting>
  <conditionalFormatting sqref="I527">
    <cfRule type="expression" dxfId="5394" priority="4055" stopIfTrue="1">
      <formula>$B527=""</formula>
    </cfRule>
  </conditionalFormatting>
  <conditionalFormatting sqref="I527">
    <cfRule type="expression" dxfId="5393" priority="4054" stopIfTrue="1">
      <formula>$B527=""</formula>
    </cfRule>
  </conditionalFormatting>
  <conditionalFormatting sqref="I527">
    <cfRule type="expression" dxfId="5392" priority="4053" stopIfTrue="1">
      <formula>$B527=""</formula>
    </cfRule>
  </conditionalFormatting>
  <conditionalFormatting sqref="I527">
    <cfRule type="expression" dxfId="5391" priority="4052" stopIfTrue="1">
      <formula>$B527=""</formula>
    </cfRule>
  </conditionalFormatting>
  <conditionalFormatting sqref="I527">
    <cfRule type="expression" dxfId="5390" priority="4051" stopIfTrue="1">
      <formula>$B527=""</formula>
    </cfRule>
  </conditionalFormatting>
  <conditionalFormatting sqref="I527">
    <cfRule type="expression" dxfId="5389" priority="4050" stopIfTrue="1">
      <formula>$B527=""</formula>
    </cfRule>
  </conditionalFormatting>
  <conditionalFormatting sqref="I527">
    <cfRule type="expression" dxfId="5388" priority="4049" stopIfTrue="1">
      <formula>$B527=""</formula>
    </cfRule>
  </conditionalFormatting>
  <conditionalFormatting sqref="I527">
    <cfRule type="expression" dxfId="5387" priority="4048" stopIfTrue="1">
      <formula>$B527=""</formula>
    </cfRule>
  </conditionalFormatting>
  <conditionalFormatting sqref="I527">
    <cfRule type="expression" dxfId="5386" priority="4047" stopIfTrue="1">
      <formula>$B527=""</formula>
    </cfRule>
  </conditionalFormatting>
  <conditionalFormatting sqref="I527">
    <cfRule type="expression" dxfId="5385" priority="4046" stopIfTrue="1">
      <formula>$B527=""</formula>
    </cfRule>
  </conditionalFormatting>
  <conditionalFormatting sqref="I527">
    <cfRule type="expression" dxfId="5384" priority="4045" stopIfTrue="1">
      <formula>$B527=""</formula>
    </cfRule>
  </conditionalFormatting>
  <conditionalFormatting sqref="I527">
    <cfRule type="expression" dxfId="5383" priority="4044" stopIfTrue="1">
      <formula>$B527=""</formula>
    </cfRule>
  </conditionalFormatting>
  <conditionalFormatting sqref="I527">
    <cfRule type="expression" dxfId="5382" priority="4043" stopIfTrue="1">
      <formula>$B527=""</formula>
    </cfRule>
  </conditionalFormatting>
  <conditionalFormatting sqref="I527">
    <cfRule type="expression" dxfId="5381" priority="4042" stopIfTrue="1">
      <formula>$B527=""</formula>
    </cfRule>
  </conditionalFormatting>
  <conditionalFormatting sqref="I527">
    <cfRule type="expression" dxfId="5380" priority="4041" stopIfTrue="1">
      <formula>$B527=""</formula>
    </cfRule>
  </conditionalFormatting>
  <conditionalFormatting sqref="I527">
    <cfRule type="expression" dxfId="5379" priority="4040" stopIfTrue="1">
      <formula>$B527=""</formula>
    </cfRule>
  </conditionalFormatting>
  <conditionalFormatting sqref="I527">
    <cfRule type="expression" dxfId="5378" priority="4039" stopIfTrue="1">
      <formula>$B527=""</formula>
    </cfRule>
  </conditionalFormatting>
  <conditionalFormatting sqref="I527">
    <cfRule type="expression" dxfId="5377" priority="4038" stopIfTrue="1">
      <formula>$B527=""</formula>
    </cfRule>
  </conditionalFormatting>
  <conditionalFormatting sqref="I527">
    <cfRule type="expression" dxfId="5376" priority="4037" stopIfTrue="1">
      <formula>$B527=""</formula>
    </cfRule>
  </conditionalFormatting>
  <conditionalFormatting sqref="I527">
    <cfRule type="expression" dxfId="5375" priority="4036" stopIfTrue="1">
      <formula>$B527=""</formula>
    </cfRule>
  </conditionalFormatting>
  <conditionalFormatting sqref="I527">
    <cfRule type="expression" dxfId="5374" priority="4035" stopIfTrue="1">
      <formula>$B527=""</formula>
    </cfRule>
  </conditionalFormatting>
  <conditionalFormatting sqref="I527">
    <cfRule type="expression" dxfId="5373" priority="4034" stopIfTrue="1">
      <formula>$B527=""</formula>
    </cfRule>
  </conditionalFormatting>
  <conditionalFormatting sqref="I527">
    <cfRule type="expression" dxfId="5372" priority="4033" stopIfTrue="1">
      <formula>$B527=""</formula>
    </cfRule>
  </conditionalFormatting>
  <conditionalFormatting sqref="I527">
    <cfRule type="expression" dxfId="5371" priority="4032" stopIfTrue="1">
      <formula>$B527=""</formula>
    </cfRule>
  </conditionalFormatting>
  <conditionalFormatting sqref="I527">
    <cfRule type="expression" dxfId="5370" priority="4031" stopIfTrue="1">
      <formula>$B527=""</formula>
    </cfRule>
  </conditionalFormatting>
  <conditionalFormatting sqref="I527">
    <cfRule type="expression" dxfId="5369" priority="4030" stopIfTrue="1">
      <formula>$B527=""</formula>
    </cfRule>
  </conditionalFormatting>
  <conditionalFormatting sqref="I527">
    <cfRule type="expression" dxfId="5368" priority="4029" stopIfTrue="1">
      <formula>$B527=""</formula>
    </cfRule>
  </conditionalFormatting>
  <conditionalFormatting sqref="I527">
    <cfRule type="expression" dxfId="5367" priority="4028" stopIfTrue="1">
      <formula>$B527=""</formula>
    </cfRule>
  </conditionalFormatting>
  <conditionalFormatting sqref="I527">
    <cfRule type="expression" dxfId="5366" priority="4027" stopIfTrue="1">
      <formula>$B527=""</formula>
    </cfRule>
  </conditionalFormatting>
  <conditionalFormatting sqref="I527">
    <cfRule type="expression" dxfId="5365" priority="4026" stopIfTrue="1">
      <formula>$B527=""</formula>
    </cfRule>
  </conditionalFormatting>
  <conditionalFormatting sqref="I527">
    <cfRule type="expression" dxfId="5364" priority="4025" stopIfTrue="1">
      <formula>$B527=""</formula>
    </cfRule>
  </conditionalFormatting>
  <conditionalFormatting sqref="I527">
    <cfRule type="expression" dxfId="5363" priority="4024" stopIfTrue="1">
      <formula>$B527=""</formula>
    </cfRule>
  </conditionalFormatting>
  <conditionalFormatting sqref="I527">
    <cfRule type="expression" dxfId="5362" priority="4023" stopIfTrue="1">
      <formula>$B527=""</formula>
    </cfRule>
  </conditionalFormatting>
  <conditionalFormatting sqref="I527">
    <cfRule type="expression" dxfId="5361" priority="4022" stopIfTrue="1">
      <formula>$B527=""</formula>
    </cfRule>
  </conditionalFormatting>
  <conditionalFormatting sqref="I527">
    <cfRule type="expression" dxfId="5360" priority="4021" stopIfTrue="1">
      <formula>$B527=""</formula>
    </cfRule>
  </conditionalFormatting>
  <conditionalFormatting sqref="I527">
    <cfRule type="expression" dxfId="5359" priority="4020" stopIfTrue="1">
      <formula>$B527=""</formula>
    </cfRule>
  </conditionalFormatting>
  <conditionalFormatting sqref="I527">
    <cfRule type="expression" dxfId="5358" priority="4019" stopIfTrue="1">
      <formula>$B527=""</formula>
    </cfRule>
  </conditionalFormatting>
  <conditionalFormatting sqref="I527">
    <cfRule type="expression" dxfId="5357" priority="4018" stopIfTrue="1">
      <formula>$B527=""</formula>
    </cfRule>
  </conditionalFormatting>
  <conditionalFormatting sqref="I527">
    <cfRule type="expression" dxfId="5356" priority="4017" stopIfTrue="1">
      <formula>$B527=""</formula>
    </cfRule>
  </conditionalFormatting>
  <conditionalFormatting sqref="I527">
    <cfRule type="expression" dxfId="5355" priority="4016" stopIfTrue="1">
      <formula>$B527=""</formula>
    </cfRule>
  </conditionalFormatting>
  <conditionalFormatting sqref="I527">
    <cfRule type="expression" dxfId="5354" priority="4015" stopIfTrue="1">
      <formula>$B527=""</formula>
    </cfRule>
  </conditionalFormatting>
  <conditionalFormatting sqref="I527">
    <cfRule type="expression" dxfId="5353" priority="4014" stopIfTrue="1">
      <formula>$B527=""</formula>
    </cfRule>
  </conditionalFormatting>
  <conditionalFormatting sqref="I527">
    <cfRule type="expression" dxfId="5352" priority="4013" stopIfTrue="1">
      <formula>$B527=""</formula>
    </cfRule>
  </conditionalFormatting>
  <conditionalFormatting sqref="I527">
    <cfRule type="expression" dxfId="5351" priority="4012" stopIfTrue="1">
      <formula>$B527=""</formula>
    </cfRule>
  </conditionalFormatting>
  <conditionalFormatting sqref="I527">
    <cfRule type="expression" dxfId="5350" priority="4011" stopIfTrue="1">
      <formula>$B527=""</formula>
    </cfRule>
  </conditionalFormatting>
  <conditionalFormatting sqref="I527">
    <cfRule type="expression" dxfId="5349" priority="4010" stopIfTrue="1">
      <formula>$B527=""</formula>
    </cfRule>
  </conditionalFormatting>
  <conditionalFormatting sqref="I527">
    <cfRule type="expression" dxfId="5348" priority="4009" stopIfTrue="1">
      <formula>$B527=""</formula>
    </cfRule>
  </conditionalFormatting>
  <conditionalFormatting sqref="I527">
    <cfRule type="expression" dxfId="5347" priority="4008" stopIfTrue="1">
      <formula>$B527=""</formula>
    </cfRule>
  </conditionalFormatting>
  <conditionalFormatting sqref="I527">
    <cfRule type="expression" dxfId="5346" priority="4007" stopIfTrue="1">
      <formula>$B527=""</formula>
    </cfRule>
  </conditionalFormatting>
  <conditionalFormatting sqref="I527">
    <cfRule type="expression" dxfId="5345" priority="4006" stopIfTrue="1">
      <formula>$B527=""</formula>
    </cfRule>
  </conditionalFormatting>
  <conditionalFormatting sqref="I527">
    <cfRule type="expression" dxfId="5344" priority="4005" stopIfTrue="1">
      <formula>$B527=""</formula>
    </cfRule>
  </conditionalFormatting>
  <conditionalFormatting sqref="I527">
    <cfRule type="expression" dxfId="5343" priority="4004" stopIfTrue="1">
      <formula>$B527=""</formula>
    </cfRule>
  </conditionalFormatting>
  <conditionalFormatting sqref="I527">
    <cfRule type="expression" dxfId="5342" priority="4003" stopIfTrue="1">
      <formula>$B527=""</formula>
    </cfRule>
  </conditionalFormatting>
  <conditionalFormatting sqref="I527">
    <cfRule type="expression" dxfId="5341" priority="4002" stopIfTrue="1">
      <formula>$B527=""</formula>
    </cfRule>
  </conditionalFormatting>
  <conditionalFormatting sqref="I527">
    <cfRule type="expression" dxfId="5340" priority="4001" stopIfTrue="1">
      <formula>$B527=""</formula>
    </cfRule>
  </conditionalFormatting>
  <conditionalFormatting sqref="I527">
    <cfRule type="expression" dxfId="5339" priority="4000" stopIfTrue="1">
      <formula>$B527=""</formula>
    </cfRule>
  </conditionalFormatting>
  <conditionalFormatting sqref="I527">
    <cfRule type="expression" dxfId="5338" priority="3999" stopIfTrue="1">
      <formula>$B527=""</formula>
    </cfRule>
  </conditionalFormatting>
  <conditionalFormatting sqref="I527">
    <cfRule type="expression" dxfId="5337" priority="3998" stopIfTrue="1">
      <formula>$B527=""</formula>
    </cfRule>
  </conditionalFormatting>
  <conditionalFormatting sqref="I527">
    <cfRule type="expression" dxfId="5336" priority="3997" stopIfTrue="1">
      <formula>$B527=""</formula>
    </cfRule>
  </conditionalFormatting>
  <conditionalFormatting sqref="I527">
    <cfRule type="expression" dxfId="5335" priority="3996" stopIfTrue="1">
      <formula>$B527=""</formula>
    </cfRule>
  </conditionalFormatting>
  <conditionalFormatting sqref="I527">
    <cfRule type="expression" dxfId="5334" priority="3995" stopIfTrue="1">
      <formula>$B527=""</formula>
    </cfRule>
  </conditionalFormatting>
  <conditionalFormatting sqref="I527">
    <cfRule type="expression" dxfId="5333" priority="3994" stopIfTrue="1">
      <formula>$B527=""</formula>
    </cfRule>
  </conditionalFormatting>
  <conditionalFormatting sqref="I527">
    <cfRule type="expression" dxfId="5332" priority="3993" stopIfTrue="1">
      <formula>$B527=""</formula>
    </cfRule>
  </conditionalFormatting>
  <conditionalFormatting sqref="I527">
    <cfRule type="expression" dxfId="5331" priority="3992" stopIfTrue="1">
      <formula>$B527=""</formula>
    </cfRule>
  </conditionalFormatting>
  <conditionalFormatting sqref="I527">
    <cfRule type="expression" dxfId="5330" priority="3991" stopIfTrue="1">
      <formula>$B527=""</formula>
    </cfRule>
  </conditionalFormatting>
  <conditionalFormatting sqref="I527">
    <cfRule type="expression" dxfId="5329" priority="3990" stopIfTrue="1">
      <formula>$B527=""</formula>
    </cfRule>
  </conditionalFormatting>
  <conditionalFormatting sqref="I527">
    <cfRule type="expression" dxfId="5328" priority="3989" stopIfTrue="1">
      <formula>$B527=""</formula>
    </cfRule>
  </conditionalFormatting>
  <conditionalFormatting sqref="I527">
    <cfRule type="expression" dxfId="5327" priority="3988" stopIfTrue="1">
      <formula>$B527=""</formula>
    </cfRule>
  </conditionalFormatting>
  <conditionalFormatting sqref="I527">
    <cfRule type="expression" dxfId="5326" priority="3987" stopIfTrue="1">
      <formula>$B527=""</formula>
    </cfRule>
  </conditionalFormatting>
  <conditionalFormatting sqref="I527">
    <cfRule type="expression" dxfId="5325" priority="3986" stopIfTrue="1">
      <formula>$B527=""</formula>
    </cfRule>
  </conditionalFormatting>
  <conditionalFormatting sqref="I527">
    <cfRule type="expression" dxfId="5324" priority="3985" stopIfTrue="1">
      <formula>$B527=""</formula>
    </cfRule>
  </conditionalFormatting>
  <conditionalFormatting sqref="I527">
    <cfRule type="expression" dxfId="5323" priority="3984" stopIfTrue="1">
      <formula>$B527=""</formula>
    </cfRule>
  </conditionalFormatting>
  <conditionalFormatting sqref="I527">
    <cfRule type="expression" dxfId="5322" priority="3983" stopIfTrue="1">
      <formula>$B527=""</formula>
    </cfRule>
  </conditionalFormatting>
  <conditionalFormatting sqref="I527">
    <cfRule type="expression" dxfId="5321" priority="3982" stopIfTrue="1">
      <formula>$B527=""</formula>
    </cfRule>
  </conditionalFormatting>
  <conditionalFormatting sqref="I527">
    <cfRule type="expression" dxfId="5320" priority="3981" stopIfTrue="1">
      <formula>$B527=""</formula>
    </cfRule>
  </conditionalFormatting>
  <conditionalFormatting sqref="I527">
    <cfRule type="expression" dxfId="5319" priority="3980" stopIfTrue="1">
      <formula>$B527=""</formula>
    </cfRule>
  </conditionalFormatting>
  <conditionalFormatting sqref="I527">
    <cfRule type="expression" dxfId="5318" priority="3979" stopIfTrue="1">
      <formula>$B527=""</formula>
    </cfRule>
  </conditionalFormatting>
  <conditionalFormatting sqref="I527">
    <cfRule type="expression" dxfId="5317" priority="3978" stopIfTrue="1">
      <formula>$B527=""</formula>
    </cfRule>
  </conditionalFormatting>
  <conditionalFormatting sqref="I527">
    <cfRule type="expression" dxfId="5316" priority="3977" stopIfTrue="1">
      <formula>$B527=""</formula>
    </cfRule>
  </conditionalFormatting>
  <conditionalFormatting sqref="I527">
    <cfRule type="expression" dxfId="5315" priority="3976" stopIfTrue="1">
      <formula>$B527=""</formula>
    </cfRule>
  </conditionalFormatting>
  <conditionalFormatting sqref="I527">
    <cfRule type="expression" dxfId="5314" priority="3975" stopIfTrue="1">
      <formula>$B527=""</formula>
    </cfRule>
  </conditionalFormatting>
  <conditionalFormatting sqref="I527">
    <cfRule type="expression" dxfId="5313" priority="3974" stopIfTrue="1">
      <formula>$B527=""</formula>
    </cfRule>
  </conditionalFormatting>
  <conditionalFormatting sqref="I527">
    <cfRule type="expression" dxfId="5312" priority="3973" stopIfTrue="1">
      <formula>$B527=""</formula>
    </cfRule>
  </conditionalFormatting>
  <conditionalFormatting sqref="I527">
    <cfRule type="expression" dxfId="5311" priority="3972" stopIfTrue="1">
      <formula>$B527=""</formula>
    </cfRule>
  </conditionalFormatting>
  <conditionalFormatting sqref="I527">
    <cfRule type="expression" dxfId="5310" priority="3971" stopIfTrue="1">
      <formula>$B527=""</formula>
    </cfRule>
  </conditionalFormatting>
  <conditionalFormatting sqref="I527">
    <cfRule type="expression" dxfId="5309" priority="3970" stopIfTrue="1">
      <formula>$B527=""</formula>
    </cfRule>
  </conditionalFormatting>
  <conditionalFormatting sqref="I527">
    <cfRule type="expression" dxfId="5308" priority="3969" stopIfTrue="1">
      <formula>$B527=""</formula>
    </cfRule>
  </conditionalFormatting>
  <conditionalFormatting sqref="I527">
    <cfRule type="expression" dxfId="5307" priority="3968" stopIfTrue="1">
      <formula>$B527=""</formula>
    </cfRule>
  </conditionalFormatting>
  <conditionalFormatting sqref="I527">
    <cfRule type="expression" dxfId="5306" priority="3967" stopIfTrue="1">
      <formula>$B527=""</formula>
    </cfRule>
  </conditionalFormatting>
  <conditionalFormatting sqref="I527">
    <cfRule type="expression" dxfId="5305" priority="3966" stopIfTrue="1">
      <formula>$B527=""</formula>
    </cfRule>
  </conditionalFormatting>
  <conditionalFormatting sqref="I527">
    <cfRule type="expression" dxfId="5304" priority="3965" stopIfTrue="1">
      <formula>$B527=""</formula>
    </cfRule>
  </conditionalFormatting>
  <conditionalFormatting sqref="I527">
    <cfRule type="expression" dxfId="5303" priority="3964" stopIfTrue="1">
      <formula>$B527=""</formula>
    </cfRule>
  </conditionalFormatting>
  <conditionalFormatting sqref="I527">
    <cfRule type="expression" dxfId="5302" priority="3963" stopIfTrue="1">
      <formula>$B527=""</formula>
    </cfRule>
  </conditionalFormatting>
  <conditionalFormatting sqref="I527">
    <cfRule type="expression" dxfId="5301" priority="3962" stopIfTrue="1">
      <formula>$B527=""</formula>
    </cfRule>
  </conditionalFormatting>
  <conditionalFormatting sqref="I527">
    <cfRule type="expression" dxfId="5300" priority="3961" stopIfTrue="1">
      <formula>$B527=""</formula>
    </cfRule>
  </conditionalFormatting>
  <conditionalFormatting sqref="I527">
    <cfRule type="expression" dxfId="5299" priority="3960" stopIfTrue="1">
      <formula>$B527=""</formula>
    </cfRule>
  </conditionalFormatting>
  <conditionalFormatting sqref="I527">
    <cfRule type="expression" dxfId="5298" priority="3959" stopIfTrue="1">
      <formula>$B527=""</formula>
    </cfRule>
  </conditionalFormatting>
  <conditionalFormatting sqref="I527">
    <cfRule type="expression" dxfId="5297" priority="3958" stopIfTrue="1">
      <formula>$B527=""</formula>
    </cfRule>
  </conditionalFormatting>
  <conditionalFormatting sqref="I527">
    <cfRule type="expression" dxfId="5296" priority="3957" stopIfTrue="1">
      <formula>$B527=""</formula>
    </cfRule>
  </conditionalFormatting>
  <conditionalFormatting sqref="I527">
    <cfRule type="expression" dxfId="5295" priority="3956" stopIfTrue="1">
      <formula>$B527=""</formula>
    </cfRule>
  </conditionalFormatting>
  <conditionalFormatting sqref="I527">
    <cfRule type="expression" dxfId="5294" priority="3955" stopIfTrue="1">
      <formula>$B527=""</formula>
    </cfRule>
  </conditionalFormatting>
  <conditionalFormatting sqref="I527">
    <cfRule type="expression" dxfId="5293" priority="3954" stopIfTrue="1">
      <formula>$B527=""</formula>
    </cfRule>
  </conditionalFormatting>
  <conditionalFormatting sqref="I527">
    <cfRule type="expression" dxfId="5292" priority="3953" stopIfTrue="1">
      <formula>$B527=""</formula>
    </cfRule>
  </conditionalFormatting>
  <conditionalFormatting sqref="I527">
    <cfRule type="expression" dxfId="5291" priority="3952" stopIfTrue="1">
      <formula>$B527=""</formula>
    </cfRule>
  </conditionalFormatting>
  <conditionalFormatting sqref="I527">
    <cfRule type="expression" dxfId="5290" priority="3951" stopIfTrue="1">
      <formula>$B527=""</formula>
    </cfRule>
  </conditionalFormatting>
  <conditionalFormatting sqref="I527">
    <cfRule type="expression" dxfId="5289" priority="3950" stopIfTrue="1">
      <formula>$B527=""</formula>
    </cfRule>
  </conditionalFormatting>
  <conditionalFormatting sqref="I527">
    <cfRule type="expression" dxfId="5288" priority="3949" stopIfTrue="1">
      <formula>$B527=""</formula>
    </cfRule>
  </conditionalFormatting>
  <conditionalFormatting sqref="I527">
    <cfRule type="expression" dxfId="5287" priority="3948" stopIfTrue="1">
      <formula>$B527=""</formula>
    </cfRule>
  </conditionalFormatting>
  <conditionalFormatting sqref="I527">
    <cfRule type="expression" dxfId="5286" priority="3947" stopIfTrue="1">
      <formula>$B527=""</formula>
    </cfRule>
  </conditionalFormatting>
  <conditionalFormatting sqref="I527">
    <cfRule type="expression" dxfId="5285" priority="3946" stopIfTrue="1">
      <formula>$B527=""</formula>
    </cfRule>
  </conditionalFormatting>
  <conditionalFormatting sqref="I527">
    <cfRule type="expression" dxfId="5284" priority="3945" stopIfTrue="1">
      <formula>$B527=""</formula>
    </cfRule>
  </conditionalFormatting>
  <conditionalFormatting sqref="I527">
    <cfRule type="expression" dxfId="5283" priority="3944" stopIfTrue="1">
      <formula>$B527=""</formula>
    </cfRule>
  </conditionalFormatting>
  <conditionalFormatting sqref="I527">
    <cfRule type="expression" dxfId="5282" priority="3943" stopIfTrue="1">
      <formula>$B527=""</formula>
    </cfRule>
  </conditionalFormatting>
  <conditionalFormatting sqref="I527">
    <cfRule type="expression" dxfId="5281" priority="3942" stopIfTrue="1">
      <formula>$B527=""</formula>
    </cfRule>
  </conditionalFormatting>
  <conditionalFormatting sqref="I527">
    <cfRule type="expression" dxfId="5280" priority="3941" stopIfTrue="1">
      <formula>$B527=""</formula>
    </cfRule>
  </conditionalFormatting>
  <conditionalFormatting sqref="I527">
    <cfRule type="expression" dxfId="5279" priority="3940" stopIfTrue="1">
      <formula>$B527=""</formula>
    </cfRule>
  </conditionalFormatting>
  <conditionalFormatting sqref="I527">
    <cfRule type="expression" dxfId="5278" priority="3939" stopIfTrue="1">
      <formula>$B527=""</formula>
    </cfRule>
  </conditionalFormatting>
  <conditionalFormatting sqref="I527">
    <cfRule type="expression" dxfId="5277" priority="3938" stopIfTrue="1">
      <formula>$B527=""</formula>
    </cfRule>
  </conditionalFormatting>
  <conditionalFormatting sqref="I527">
    <cfRule type="expression" dxfId="5276" priority="3937" stopIfTrue="1">
      <formula>$B527=""</formula>
    </cfRule>
  </conditionalFormatting>
  <conditionalFormatting sqref="I527">
    <cfRule type="expression" dxfId="5275" priority="3936" stopIfTrue="1">
      <formula>$B527=""</formula>
    </cfRule>
  </conditionalFormatting>
  <conditionalFormatting sqref="I527">
    <cfRule type="expression" dxfId="5274" priority="3935" stopIfTrue="1">
      <formula>$B527=""</formula>
    </cfRule>
  </conditionalFormatting>
  <conditionalFormatting sqref="I527">
    <cfRule type="expression" dxfId="5273" priority="3934" stopIfTrue="1">
      <formula>$B527=""</formula>
    </cfRule>
  </conditionalFormatting>
  <conditionalFormatting sqref="I527">
    <cfRule type="expression" dxfId="5272" priority="3933" stopIfTrue="1">
      <formula>$B527=""</formula>
    </cfRule>
  </conditionalFormatting>
  <conditionalFormatting sqref="I527">
    <cfRule type="expression" dxfId="5271" priority="3932" stopIfTrue="1">
      <formula>$B527=""</formula>
    </cfRule>
  </conditionalFormatting>
  <conditionalFormatting sqref="I527">
    <cfRule type="expression" dxfId="5270" priority="3931" stopIfTrue="1">
      <formula>$B527=""</formula>
    </cfRule>
  </conditionalFormatting>
  <conditionalFormatting sqref="I527">
    <cfRule type="expression" dxfId="5269" priority="3930" stopIfTrue="1">
      <formula>$B527=""</formula>
    </cfRule>
  </conditionalFormatting>
  <conditionalFormatting sqref="I527">
    <cfRule type="expression" dxfId="5268" priority="3929" stopIfTrue="1">
      <formula>$B527=""</formula>
    </cfRule>
  </conditionalFormatting>
  <conditionalFormatting sqref="I527">
    <cfRule type="expression" dxfId="5267" priority="3928" stopIfTrue="1">
      <formula>$B527=""</formula>
    </cfRule>
  </conditionalFormatting>
  <conditionalFormatting sqref="I527">
    <cfRule type="expression" dxfId="5266" priority="3927" stopIfTrue="1">
      <formula>$B527=""</formula>
    </cfRule>
  </conditionalFormatting>
  <conditionalFormatting sqref="I527">
    <cfRule type="expression" dxfId="5265" priority="3926" stopIfTrue="1">
      <formula>$B527=""</formula>
    </cfRule>
  </conditionalFormatting>
  <conditionalFormatting sqref="I527">
    <cfRule type="expression" dxfId="5264" priority="3925" stopIfTrue="1">
      <formula>$B527=""</formula>
    </cfRule>
  </conditionalFormatting>
  <conditionalFormatting sqref="I527">
    <cfRule type="expression" dxfId="5263" priority="3924" stopIfTrue="1">
      <formula>$B527=""</formula>
    </cfRule>
  </conditionalFormatting>
  <conditionalFormatting sqref="I527">
    <cfRule type="expression" dxfId="5262" priority="3923" stopIfTrue="1">
      <formula>$B527=""</formula>
    </cfRule>
  </conditionalFormatting>
  <conditionalFormatting sqref="I527">
    <cfRule type="expression" dxfId="5261" priority="3922" stopIfTrue="1">
      <formula>$B527=""</formula>
    </cfRule>
  </conditionalFormatting>
  <conditionalFormatting sqref="I527">
    <cfRule type="expression" dxfId="5260" priority="3921" stopIfTrue="1">
      <formula>$B527=""</formula>
    </cfRule>
  </conditionalFormatting>
  <conditionalFormatting sqref="I527">
    <cfRule type="expression" dxfId="5259" priority="3920" stopIfTrue="1">
      <formula>$B527=""</formula>
    </cfRule>
  </conditionalFormatting>
  <conditionalFormatting sqref="I527">
    <cfRule type="expression" dxfId="5258" priority="3919" stopIfTrue="1">
      <formula>$B527=""</formula>
    </cfRule>
  </conditionalFormatting>
  <conditionalFormatting sqref="I527">
    <cfRule type="expression" dxfId="5257" priority="3918" stopIfTrue="1">
      <formula>$B527=""</formula>
    </cfRule>
  </conditionalFormatting>
  <conditionalFormatting sqref="I527">
    <cfRule type="expression" dxfId="5256" priority="3917" stopIfTrue="1">
      <formula>$B527=""</formula>
    </cfRule>
  </conditionalFormatting>
  <conditionalFormatting sqref="I527">
    <cfRule type="expression" dxfId="5255" priority="3916" stopIfTrue="1">
      <formula>$B527=""</formula>
    </cfRule>
  </conditionalFormatting>
  <conditionalFormatting sqref="I527">
    <cfRule type="expression" dxfId="5254" priority="3915" stopIfTrue="1">
      <formula>$B527=""</formula>
    </cfRule>
  </conditionalFormatting>
  <conditionalFormatting sqref="I527">
    <cfRule type="expression" dxfId="5253" priority="3914" stopIfTrue="1">
      <formula>$B527=""</formula>
    </cfRule>
  </conditionalFormatting>
  <conditionalFormatting sqref="I527">
    <cfRule type="expression" dxfId="5252" priority="3913" stopIfTrue="1">
      <formula>$B527=""</formula>
    </cfRule>
  </conditionalFormatting>
  <conditionalFormatting sqref="I527">
    <cfRule type="expression" dxfId="5251" priority="3912" stopIfTrue="1">
      <formula>$B527=""</formula>
    </cfRule>
  </conditionalFormatting>
  <conditionalFormatting sqref="I527">
    <cfRule type="expression" dxfId="5250" priority="3911" stopIfTrue="1">
      <formula>$B527=""</formula>
    </cfRule>
  </conditionalFormatting>
  <conditionalFormatting sqref="I527">
    <cfRule type="expression" dxfId="5249" priority="3910" stopIfTrue="1">
      <formula>$B527=""</formula>
    </cfRule>
  </conditionalFormatting>
  <conditionalFormatting sqref="I527">
    <cfRule type="expression" dxfId="5248" priority="3909" stopIfTrue="1">
      <formula>$B527=""</formula>
    </cfRule>
  </conditionalFormatting>
  <conditionalFormatting sqref="I527">
    <cfRule type="expression" dxfId="5247" priority="3908" stopIfTrue="1">
      <formula>$B527=""</formula>
    </cfRule>
  </conditionalFormatting>
  <conditionalFormatting sqref="I527">
    <cfRule type="expression" dxfId="5246" priority="3907" stopIfTrue="1">
      <formula>$B527=""</formula>
    </cfRule>
  </conditionalFormatting>
  <conditionalFormatting sqref="I527">
    <cfRule type="expression" dxfId="5245" priority="3906" stopIfTrue="1">
      <formula>$B527=""</formula>
    </cfRule>
  </conditionalFormatting>
  <conditionalFormatting sqref="I527">
    <cfRule type="expression" dxfId="5244" priority="3905" stopIfTrue="1">
      <formula>$B527=""</formula>
    </cfRule>
  </conditionalFormatting>
  <conditionalFormatting sqref="I527">
    <cfRule type="expression" dxfId="5243" priority="3904" stopIfTrue="1">
      <formula>$B527=""</formula>
    </cfRule>
  </conditionalFormatting>
  <conditionalFormatting sqref="I527">
    <cfRule type="expression" dxfId="5242" priority="3903" stopIfTrue="1">
      <formula>$B527=""</formula>
    </cfRule>
  </conditionalFormatting>
  <conditionalFormatting sqref="I527">
    <cfRule type="expression" dxfId="5241" priority="3902" stopIfTrue="1">
      <formula>$B527=""</formula>
    </cfRule>
  </conditionalFormatting>
  <conditionalFormatting sqref="I527">
    <cfRule type="expression" dxfId="5240" priority="3901" stopIfTrue="1">
      <formula>$B527=""</formula>
    </cfRule>
  </conditionalFormatting>
  <conditionalFormatting sqref="I527">
    <cfRule type="expression" dxfId="5239" priority="3900" stopIfTrue="1">
      <formula>$B527=""</formula>
    </cfRule>
  </conditionalFormatting>
  <conditionalFormatting sqref="I527">
    <cfRule type="expression" dxfId="5238" priority="3899" stopIfTrue="1">
      <formula>$B527=""</formula>
    </cfRule>
  </conditionalFormatting>
  <conditionalFormatting sqref="I527">
    <cfRule type="expression" dxfId="5237" priority="3898" stopIfTrue="1">
      <formula>$B527=""</formula>
    </cfRule>
  </conditionalFormatting>
  <conditionalFormatting sqref="I527">
    <cfRule type="expression" dxfId="5236" priority="3897" stopIfTrue="1">
      <formula>$B527=""</formula>
    </cfRule>
  </conditionalFormatting>
  <conditionalFormatting sqref="I527">
    <cfRule type="expression" dxfId="5235" priority="3896" stopIfTrue="1">
      <formula>$B527=""</formula>
    </cfRule>
  </conditionalFormatting>
  <conditionalFormatting sqref="I527">
    <cfRule type="expression" dxfId="5234" priority="3895" stopIfTrue="1">
      <formula>$B527=""</formula>
    </cfRule>
  </conditionalFormatting>
  <conditionalFormatting sqref="I527">
    <cfRule type="expression" dxfId="5233" priority="3894" stopIfTrue="1">
      <formula>$B527=""</formula>
    </cfRule>
  </conditionalFormatting>
  <conditionalFormatting sqref="I527">
    <cfRule type="expression" dxfId="5232" priority="3893" stopIfTrue="1">
      <formula>$B527=""</formula>
    </cfRule>
  </conditionalFormatting>
  <conditionalFormatting sqref="I527">
    <cfRule type="expression" dxfId="5231" priority="3892" stopIfTrue="1">
      <formula>$B527=""</formula>
    </cfRule>
  </conditionalFormatting>
  <conditionalFormatting sqref="I527">
    <cfRule type="expression" dxfId="5230" priority="3891" stopIfTrue="1">
      <formula>$B527=""</formula>
    </cfRule>
  </conditionalFormatting>
  <conditionalFormatting sqref="I527">
    <cfRule type="expression" dxfId="5229" priority="3890" stopIfTrue="1">
      <formula>$B527=""</formula>
    </cfRule>
  </conditionalFormatting>
  <conditionalFormatting sqref="I527">
    <cfRule type="expression" dxfId="5228" priority="3889" stopIfTrue="1">
      <formula>$B527=""</formula>
    </cfRule>
  </conditionalFormatting>
  <conditionalFormatting sqref="I527">
    <cfRule type="expression" dxfId="5227" priority="3888" stopIfTrue="1">
      <formula>$B527=""</formula>
    </cfRule>
  </conditionalFormatting>
  <conditionalFormatting sqref="I527">
    <cfRule type="expression" dxfId="5226" priority="3887" stopIfTrue="1">
      <formula>$B527=""</formula>
    </cfRule>
  </conditionalFormatting>
  <conditionalFormatting sqref="I527">
    <cfRule type="expression" dxfId="5225" priority="3886" stopIfTrue="1">
      <formula>$B527=""</formula>
    </cfRule>
  </conditionalFormatting>
  <conditionalFormatting sqref="I527">
    <cfRule type="expression" dxfId="5224" priority="3885" stopIfTrue="1">
      <formula>$B527=""</formula>
    </cfRule>
  </conditionalFormatting>
  <conditionalFormatting sqref="I527">
    <cfRule type="expression" dxfId="5223" priority="3884" stopIfTrue="1">
      <formula>$B527=""</formula>
    </cfRule>
  </conditionalFormatting>
  <conditionalFormatting sqref="I527">
    <cfRule type="expression" dxfId="5222" priority="3883" stopIfTrue="1">
      <formula>$B527=""</formula>
    </cfRule>
  </conditionalFormatting>
  <conditionalFormatting sqref="I527">
    <cfRule type="expression" dxfId="5221" priority="3882" stopIfTrue="1">
      <formula>$B527=""</formula>
    </cfRule>
  </conditionalFormatting>
  <conditionalFormatting sqref="I501">
    <cfRule type="expression" dxfId="5220" priority="3881" stopIfTrue="1">
      <formula>$B501=""</formula>
    </cfRule>
  </conditionalFormatting>
  <conditionalFormatting sqref="I501">
    <cfRule type="expression" dxfId="5219" priority="3880" stopIfTrue="1">
      <formula>$B501=""</formula>
    </cfRule>
  </conditionalFormatting>
  <conditionalFormatting sqref="I501">
    <cfRule type="expression" dxfId="5218" priority="3879" stopIfTrue="1">
      <formula>$B501=""</formula>
    </cfRule>
  </conditionalFormatting>
  <conditionalFormatting sqref="I501">
    <cfRule type="expression" dxfId="5217" priority="3878" stopIfTrue="1">
      <formula>$B501=""</formula>
    </cfRule>
  </conditionalFormatting>
  <conditionalFormatting sqref="I501">
    <cfRule type="expression" dxfId="5216" priority="3877" stopIfTrue="1">
      <formula>$B501=""</formula>
    </cfRule>
  </conditionalFormatting>
  <conditionalFormatting sqref="I501">
    <cfRule type="expression" dxfId="5215" priority="3876" stopIfTrue="1">
      <formula>$B501=""</formula>
    </cfRule>
  </conditionalFormatting>
  <conditionalFormatting sqref="I501">
    <cfRule type="expression" dxfId="5214" priority="3875" stopIfTrue="1">
      <formula>$B501=""</formula>
    </cfRule>
  </conditionalFormatting>
  <conditionalFormatting sqref="I501">
    <cfRule type="expression" dxfId="5213" priority="3874" stopIfTrue="1">
      <formula>$B501=""</formula>
    </cfRule>
  </conditionalFormatting>
  <conditionalFormatting sqref="I501">
    <cfRule type="expression" dxfId="5212" priority="3873" stopIfTrue="1">
      <formula>$B501=""</formula>
    </cfRule>
  </conditionalFormatting>
  <conditionalFormatting sqref="I501">
    <cfRule type="expression" dxfId="5211" priority="3872" stopIfTrue="1">
      <formula>$B501=""</formula>
    </cfRule>
  </conditionalFormatting>
  <conditionalFormatting sqref="I501">
    <cfRule type="expression" dxfId="5210" priority="3871" stopIfTrue="1">
      <formula>$B501=""</formula>
    </cfRule>
  </conditionalFormatting>
  <conditionalFormatting sqref="I501">
    <cfRule type="expression" dxfId="5209" priority="3870" stopIfTrue="1">
      <formula>$B501=""</formula>
    </cfRule>
  </conditionalFormatting>
  <conditionalFormatting sqref="I501">
    <cfRule type="expression" dxfId="5208" priority="3869" stopIfTrue="1">
      <formula>$B501=""</formula>
    </cfRule>
  </conditionalFormatting>
  <conditionalFormatting sqref="I501">
    <cfRule type="expression" dxfId="5207" priority="3868" stopIfTrue="1">
      <formula>$B501=""</formula>
    </cfRule>
  </conditionalFormatting>
  <conditionalFormatting sqref="I501">
    <cfRule type="expression" dxfId="5206" priority="3867" stopIfTrue="1">
      <formula>$B501=""</formula>
    </cfRule>
  </conditionalFormatting>
  <conditionalFormatting sqref="I501">
    <cfRule type="expression" dxfId="5205" priority="3866" stopIfTrue="1">
      <formula>$B501=""</formula>
    </cfRule>
  </conditionalFormatting>
  <conditionalFormatting sqref="I501">
    <cfRule type="expression" dxfId="5204" priority="3865" stopIfTrue="1">
      <formula>$B501=""</formula>
    </cfRule>
  </conditionalFormatting>
  <conditionalFormatting sqref="I501">
    <cfRule type="expression" dxfId="5203" priority="3864" stopIfTrue="1">
      <formula>$B501=""</formula>
    </cfRule>
  </conditionalFormatting>
  <conditionalFormatting sqref="I501">
    <cfRule type="expression" dxfId="5202" priority="3863" stopIfTrue="1">
      <formula>$B501=""</formula>
    </cfRule>
  </conditionalFormatting>
  <conditionalFormatting sqref="I501">
    <cfRule type="expression" dxfId="5201" priority="3862" stopIfTrue="1">
      <formula>$B501=""</formula>
    </cfRule>
  </conditionalFormatting>
  <conditionalFormatting sqref="I501">
    <cfRule type="expression" dxfId="5200" priority="3861" stopIfTrue="1">
      <formula>$B501=""</formula>
    </cfRule>
  </conditionalFormatting>
  <conditionalFormatting sqref="I501">
    <cfRule type="expression" dxfId="5199" priority="3860" stopIfTrue="1">
      <formula>$B501=""</formula>
    </cfRule>
  </conditionalFormatting>
  <conditionalFormatting sqref="I532">
    <cfRule type="expression" dxfId="5198" priority="3859" stopIfTrue="1">
      <formula>$B532=""</formula>
    </cfRule>
  </conditionalFormatting>
  <conditionalFormatting sqref="I532">
    <cfRule type="expression" dxfId="5197" priority="3858" stopIfTrue="1">
      <formula>$B532=""</formula>
    </cfRule>
  </conditionalFormatting>
  <conditionalFormatting sqref="I532">
    <cfRule type="expression" dxfId="5196" priority="3857" stopIfTrue="1">
      <formula>$B532=""</formula>
    </cfRule>
  </conditionalFormatting>
  <conditionalFormatting sqref="I532">
    <cfRule type="expression" dxfId="5195" priority="3856" stopIfTrue="1">
      <formula>$B532=""</formula>
    </cfRule>
  </conditionalFormatting>
  <conditionalFormatting sqref="I532">
    <cfRule type="expression" dxfId="5194" priority="3855" stopIfTrue="1">
      <formula>$B532=""</formula>
    </cfRule>
  </conditionalFormatting>
  <conditionalFormatting sqref="I532">
    <cfRule type="expression" dxfId="5193" priority="3854" stopIfTrue="1">
      <formula>$B532=""</formula>
    </cfRule>
  </conditionalFormatting>
  <conditionalFormatting sqref="I534:I569">
    <cfRule type="expression" dxfId="5192" priority="3853" stopIfTrue="1">
      <formula>$B534=""</formula>
    </cfRule>
  </conditionalFormatting>
  <conditionalFormatting sqref="I534:I569">
    <cfRule type="expression" dxfId="5191" priority="3852" stopIfTrue="1">
      <formula>$B534=""</formula>
    </cfRule>
  </conditionalFormatting>
  <conditionalFormatting sqref="I534:I569">
    <cfRule type="expression" dxfId="5190" priority="3851" stopIfTrue="1">
      <formula>$B534=""</formula>
    </cfRule>
  </conditionalFormatting>
  <conditionalFormatting sqref="I534:I569">
    <cfRule type="expression" dxfId="5189" priority="3850" stopIfTrue="1">
      <formula>$B534=""</formula>
    </cfRule>
  </conditionalFormatting>
  <conditionalFormatting sqref="I534:I569">
    <cfRule type="expression" dxfId="5188" priority="3849" stopIfTrue="1">
      <formula>$B534=""</formula>
    </cfRule>
  </conditionalFormatting>
  <conditionalFormatting sqref="I534:I569">
    <cfRule type="expression" dxfId="5187" priority="3848" stopIfTrue="1">
      <formula>$B534=""</formula>
    </cfRule>
  </conditionalFormatting>
  <conditionalFormatting sqref="I534:I569">
    <cfRule type="expression" dxfId="5186" priority="3847" stopIfTrue="1">
      <formula>$B534=""</formula>
    </cfRule>
  </conditionalFormatting>
  <conditionalFormatting sqref="I534:I569">
    <cfRule type="expression" dxfId="5185" priority="3846" stopIfTrue="1">
      <formula>$B534=""</formula>
    </cfRule>
  </conditionalFormatting>
  <conditionalFormatting sqref="I534:I569">
    <cfRule type="expression" dxfId="5184" priority="3845" stopIfTrue="1">
      <formula>$B534=""</formula>
    </cfRule>
  </conditionalFormatting>
  <conditionalFormatting sqref="I534:I569">
    <cfRule type="expression" dxfId="5183" priority="3844" stopIfTrue="1">
      <formula>$B534=""</formula>
    </cfRule>
  </conditionalFormatting>
  <conditionalFormatting sqref="I534:I569">
    <cfRule type="expression" dxfId="5182" priority="3843" stopIfTrue="1">
      <formula>$B534=""</formula>
    </cfRule>
  </conditionalFormatting>
  <conditionalFormatting sqref="I534:I569">
    <cfRule type="expression" dxfId="5181" priority="3842" stopIfTrue="1">
      <formula>$B534=""</formula>
    </cfRule>
  </conditionalFormatting>
  <conditionalFormatting sqref="I534:I569">
    <cfRule type="expression" dxfId="5180" priority="3841" stopIfTrue="1">
      <formula>$B534=""</formula>
    </cfRule>
  </conditionalFormatting>
  <conditionalFormatting sqref="I534:I569">
    <cfRule type="expression" dxfId="5179" priority="3840" stopIfTrue="1">
      <formula>$B534=""</formula>
    </cfRule>
  </conditionalFormatting>
  <conditionalFormatting sqref="I534:I569">
    <cfRule type="expression" dxfId="5178" priority="3839" stopIfTrue="1">
      <formula>$B534=""</formula>
    </cfRule>
  </conditionalFormatting>
  <conditionalFormatting sqref="I534:I569">
    <cfRule type="expression" dxfId="5177" priority="3838" stopIfTrue="1">
      <formula>$B534=""</formula>
    </cfRule>
  </conditionalFormatting>
  <conditionalFormatting sqref="I534:I569">
    <cfRule type="expression" dxfId="5176" priority="3837" stopIfTrue="1">
      <formula>$B534=""</formula>
    </cfRule>
  </conditionalFormatting>
  <conditionalFormatting sqref="I534:I569">
    <cfRule type="expression" dxfId="5175" priority="3836" stopIfTrue="1">
      <formula>$B534=""</formula>
    </cfRule>
  </conditionalFormatting>
  <conditionalFormatting sqref="I534:I569">
    <cfRule type="expression" dxfId="5174" priority="3835" stopIfTrue="1">
      <formula>$B534=""</formula>
    </cfRule>
  </conditionalFormatting>
  <conditionalFormatting sqref="I534:I569">
    <cfRule type="expression" dxfId="5173" priority="3834" stopIfTrue="1">
      <formula>$B534=""</formula>
    </cfRule>
  </conditionalFormatting>
  <conditionalFormatting sqref="I534:I569">
    <cfRule type="expression" dxfId="5172" priority="3833" stopIfTrue="1">
      <formula>$B534=""</formula>
    </cfRule>
  </conditionalFormatting>
  <conditionalFormatting sqref="I534:I569">
    <cfRule type="expression" dxfId="5171" priority="3832" stopIfTrue="1">
      <formula>$B534=""</formula>
    </cfRule>
  </conditionalFormatting>
  <conditionalFormatting sqref="I534:I569">
    <cfRule type="expression" dxfId="5170" priority="3831" stopIfTrue="1">
      <formula>$B534=""</formula>
    </cfRule>
  </conditionalFormatting>
  <conditionalFormatting sqref="I534:I569">
    <cfRule type="expression" dxfId="5169" priority="3830" stopIfTrue="1">
      <formula>$B534=""</formula>
    </cfRule>
  </conditionalFormatting>
  <conditionalFormatting sqref="I534:I569">
    <cfRule type="expression" dxfId="5168" priority="3829" stopIfTrue="1">
      <formula>$B534=""</formula>
    </cfRule>
  </conditionalFormatting>
  <conditionalFormatting sqref="I534:I569">
    <cfRule type="expression" dxfId="5167" priority="3828" stopIfTrue="1">
      <formula>$B534=""</formula>
    </cfRule>
  </conditionalFormatting>
  <conditionalFormatting sqref="I534:I569">
    <cfRule type="expression" dxfId="5166" priority="3827" stopIfTrue="1">
      <formula>$B534=""</formula>
    </cfRule>
  </conditionalFormatting>
  <conditionalFormatting sqref="I534:I569">
    <cfRule type="expression" dxfId="5165" priority="3826" stopIfTrue="1">
      <formula>$B534=""</formula>
    </cfRule>
  </conditionalFormatting>
  <conditionalFormatting sqref="I534:I569">
    <cfRule type="expression" dxfId="5164" priority="3825" stopIfTrue="1">
      <formula>$B534=""</formula>
    </cfRule>
  </conditionalFormatting>
  <conditionalFormatting sqref="I534:I569">
    <cfRule type="expression" dxfId="5163" priority="3824" stopIfTrue="1">
      <formula>$B534=""</formula>
    </cfRule>
  </conditionalFormatting>
  <conditionalFormatting sqref="I534:I569">
    <cfRule type="expression" dxfId="5162" priority="3823" stopIfTrue="1">
      <formula>$B534=""</formula>
    </cfRule>
  </conditionalFormatting>
  <conditionalFormatting sqref="I534:I569">
    <cfRule type="expression" dxfId="5161" priority="3822" stopIfTrue="1">
      <formula>$B534=""</formula>
    </cfRule>
  </conditionalFormatting>
  <conditionalFormatting sqref="I534:I569">
    <cfRule type="expression" dxfId="5160" priority="3821" stopIfTrue="1">
      <formula>$B534=""</formula>
    </cfRule>
  </conditionalFormatting>
  <conditionalFormatting sqref="I534:I569">
    <cfRule type="expression" dxfId="5159" priority="3820" stopIfTrue="1">
      <formula>$B534=""</formula>
    </cfRule>
  </conditionalFormatting>
  <conditionalFormatting sqref="I534:I569">
    <cfRule type="expression" dxfId="5158" priority="3819" stopIfTrue="1">
      <formula>$B534=""</formula>
    </cfRule>
  </conditionalFormatting>
  <conditionalFormatting sqref="I534:I569">
    <cfRule type="expression" dxfId="5157" priority="3818" stopIfTrue="1">
      <formula>$B534=""</formula>
    </cfRule>
  </conditionalFormatting>
  <conditionalFormatting sqref="I534:I569">
    <cfRule type="expression" dxfId="5156" priority="3817" stopIfTrue="1">
      <formula>$B534=""</formula>
    </cfRule>
  </conditionalFormatting>
  <conditionalFormatting sqref="I534:I569">
    <cfRule type="expression" dxfId="5155" priority="3816" stopIfTrue="1">
      <formula>$B534=""</formula>
    </cfRule>
  </conditionalFormatting>
  <conditionalFormatting sqref="I534:I569">
    <cfRule type="expression" dxfId="5154" priority="3815" stopIfTrue="1">
      <formula>$B534=""</formula>
    </cfRule>
  </conditionalFormatting>
  <conditionalFormatting sqref="I534:I569">
    <cfRule type="expression" dxfId="5153" priority="3814" stopIfTrue="1">
      <formula>$B534=""</formula>
    </cfRule>
  </conditionalFormatting>
  <conditionalFormatting sqref="I534:I569">
    <cfRule type="expression" dxfId="5152" priority="3813" stopIfTrue="1">
      <formula>$B534=""</formula>
    </cfRule>
  </conditionalFormatting>
  <conditionalFormatting sqref="I543:I569">
    <cfRule type="expression" dxfId="5151" priority="3812" stopIfTrue="1">
      <formula>$B543=""</formula>
    </cfRule>
  </conditionalFormatting>
  <conditionalFormatting sqref="I543:I569">
    <cfRule type="expression" dxfId="5150" priority="3811" stopIfTrue="1">
      <formula>$B543=""</formula>
    </cfRule>
  </conditionalFormatting>
  <conditionalFormatting sqref="I543:I569">
    <cfRule type="expression" dxfId="5149" priority="3810" stopIfTrue="1">
      <formula>$B543=""</formula>
    </cfRule>
  </conditionalFormatting>
  <conditionalFormatting sqref="I543:I569">
    <cfRule type="expression" dxfId="5148" priority="3809" stopIfTrue="1">
      <formula>$B543=""</formula>
    </cfRule>
  </conditionalFormatting>
  <conditionalFormatting sqref="I543:I569">
    <cfRule type="expression" dxfId="5147" priority="3808" stopIfTrue="1">
      <formula>$B543=""</formula>
    </cfRule>
  </conditionalFormatting>
  <conditionalFormatting sqref="I543:I569">
    <cfRule type="expression" dxfId="5146" priority="3807" stopIfTrue="1">
      <formula>$B543=""</formula>
    </cfRule>
  </conditionalFormatting>
  <conditionalFormatting sqref="I543:I569">
    <cfRule type="expression" dxfId="5145" priority="3806" stopIfTrue="1">
      <formula>$B543=""</formula>
    </cfRule>
  </conditionalFormatting>
  <conditionalFormatting sqref="I543:I569">
    <cfRule type="expression" dxfId="5144" priority="3805" stopIfTrue="1">
      <formula>$B543=""</formula>
    </cfRule>
  </conditionalFormatting>
  <conditionalFormatting sqref="I543:I569">
    <cfRule type="expression" dxfId="5143" priority="3804" stopIfTrue="1">
      <formula>$B543=""</formula>
    </cfRule>
  </conditionalFormatting>
  <conditionalFormatting sqref="I543:I569">
    <cfRule type="expression" dxfId="5142" priority="3803" stopIfTrue="1">
      <formula>$B543=""</formula>
    </cfRule>
  </conditionalFormatting>
  <conditionalFormatting sqref="I543:I569">
    <cfRule type="expression" dxfId="5141" priority="3802" stopIfTrue="1">
      <formula>$B543=""</formula>
    </cfRule>
  </conditionalFormatting>
  <conditionalFormatting sqref="I543:I569">
    <cfRule type="expression" dxfId="5140" priority="3801" stopIfTrue="1">
      <formula>$B543=""</formula>
    </cfRule>
  </conditionalFormatting>
  <conditionalFormatting sqref="I543:I569">
    <cfRule type="expression" dxfId="5139" priority="3800" stopIfTrue="1">
      <formula>$B543=""</formula>
    </cfRule>
  </conditionalFormatting>
  <conditionalFormatting sqref="I543:I569">
    <cfRule type="expression" dxfId="5138" priority="3799" stopIfTrue="1">
      <formula>$B543=""</formula>
    </cfRule>
  </conditionalFormatting>
  <conditionalFormatting sqref="I543:I569">
    <cfRule type="expression" dxfId="5137" priority="3798" stopIfTrue="1">
      <formula>$B543=""</formula>
    </cfRule>
  </conditionalFormatting>
  <conditionalFormatting sqref="I543:I569">
    <cfRule type="expression" dxfId="5136" priority="3797" stopIfTrue="1">
      <formula>$B543=""</formula>
    </cfRule>
  </conditionalFormatting>
  <conditionalFormatting sqref="I543:I569">
    <cfRule type="expression" dxfId="5135" priority="3796" stopIfTrue="1">
      <formula>$B543=""</formula>
    </cfRule>
  </conditionalFormatting>
  <conditionalFormatting sqref="I543:I569">
    <cfRule type="expression" dxfId="5134" priority="3795" stopIfTrue="1">
      <formula>$B543=""</formula>
    </cfRule>
  </conditionalFormatting>
  <conditionalFormatting sqref="I543:I569">
    <cfRule type="expression" dxfId="5133" priority="3794" stopIfTrue="1">
      <formula>$B543=""</formula>
    </cfRule>
  </conditionalFormatting>
  <conditionalFormatting sqref="I543:I569">
    <cfRule type="expression" dxfId="5132" priority="3793" stopIfTrue="1">
      <formula>$B543=""</formula>
    </cfRule>
  </conditionalFormatting>
  <conditionalFormatting sqref="I543:I569">
    <cfRule type="expression" dxfId="5131" priority="3792" stopIfTrue="1">
      <formula>$B543=""</formula>
    </cfRule>
  </conditionalFormatting>
  <conditionalFormatting sqref="I543:I569">
    <cfRule type="expression" dxfId="5130" priority="3791" stopIfTrue="1">
      <formula>$B543=""</formula>
    </cfRule>
  </conditionalFormatting>
  <conditionalFormatting sqref="I543:I569">
    <cfRule type="expression" dxfId="5129" priority="3790" stopIfTrue="1">
      <formula>$B543=""</formula>
    </cfRule>
  </conditionalFormatting>
  <conditionalFormatting sqref="I543:I569">
    <cfRule type="expression" dxfId="5128" priority="3789" stopIfTrue="1">
      <formula>$B543=""</formula>
    </cfRule>
  </conditionalFormatting>
  <conditionalFormatting sqref="I550">
    <cfRule type="expression" dxfId="5127" priority="3788" stopIfTrue="1">
      <formula>$B550=""</formula>
    </cfRule>
  </conditionalFormatting>
  <conditionalFormatting sqref="I550">
    <cfRule type="expression" dxfId="5126" priority="3787" stopIfTrue="1">
      <formula>$B550=""</formula>
    </cfRule>
  </conditionalFormatting>
  <conditionalFormatting sqref="I550">
    <cfRule type="expression" dxfId="5125" priority="3786" stopIfTrue="1">
      <formula>$B550=""</formula>
    </cfRule>
  </conditionalFormatting>
  <conditionalFormatting sqref="I550">
    <cfRule type="expression" dxfId="5124" priority="3785" stopIfTrue="1">
      <formula>$B550=""</formula>
    </cfRule>
  </conditionalFormatting>
  <conditionalFormatting sqref="I550">
    <cfRule type="expression" dxfId="5123" priority="3784" stopIfTrue="1">
      <formula>$B550=""</formula>
    </cfRule>
  </conditionalFormatting>
  <conditionalFormatting sqref="I550">
    <cfRule type="expression" dxfId="5122" priority="3783" stopIfTrue="1">
      <formula>$B550=""</formula>
    </cfRule>
  </conditionalFormatting>
  <conditionalFormatting sqref="I550">
    <cfRule type="expression" dxfId="5121" priority="3782" stopIfTrue="1">
      <formula>$B550=""</formula>
    </cfRule>
  </conditionalFormatting>
  <conditionalFormatting sqref="I550">
    <cfRule type="expression" dxfId="5120" priority="3781" stopIfTrue="1">
      <formula>$B550=""</formula>
    </cfRule>
  </conditionalFormatting>
  <conditionalFormatting sqref="I550">
    <cfRule type="expression" dxfId="5119" priority="3780" stopIfTrue="1">
      <formula>$B550=""</formula>
    </cfRule>
  </conditionalFormatting>
  <conditionalFormatting sqref="I550">
    <cfRule type="expression" dxfId="5118" priority="3779" stopIfTrue="1">
      <formula>$B550=""</formula>
    </cfRule>
  </conditionalFormatting>
  <conditionalFormatting sqref="I550">
    <cfRule type="expression" dxfId="5117" priority="3778" stopIfTrue="1">
      <formula>$B550=""</formula>
    </cfRule>
  </conditionalFormatting>
  <conditionalFormatting sqref="I550">
    <cfRule type="expression" dxfId="5116" priority="3777" stopIfTrue="1">
      <formula>$B550=""</formula>
    </cfRule>
  </conditionalFormatting>
  <conditionalFormatting sqref="I550">
    <cfRule type="expression" dxfId="5115" priority="3776" stopIfTrue="1">
      <formula>$B550=""</formula>
    </cfRule>
  </conditionalFormatting>
  <conditionalFormatting sqref="I550">
    <cfRule type="expression" dxfId="5114" priority="3775" stopIfTrue="1">
      <formula>$B550=""</formula>
    </cfRule>
  </conditionalFormatting>
  <conditionalFormatting sqref="I550">
    <cfRule type="expression" dxfId="5113" priority="3774" stopIfTrue="1">
      <formula>$B550=""</formula>
    </cfRule>
  </conditionalFormatting>
  <conditionalFormatting sqref="I550">
    <cfRule type="expression" dxfId="5112" priority="3773" stopIfTrue="1">
      <formula>$B550=""</formula>
    </cfRule>
  </conditionalFormatting>
  <conditionalFormatting sqref="I550">
    <cfRule type="expression" dxfId="5111" priority="3772" stopIfTrue="1">
      <formula>$B550=""</formula>
    </cfRule>
  </conditionalFormatting>
  <conditionalFormatting sqref="I550">
    <cfRule type="expression" dxfId="5110" priority="3771" stopIfTrue="1">
      <formula>$B550=""</formula>
    </cfRule>
  </conditionalFormatting>
  <conditionalFormatting sqref="I550">
    <cfRule type="expression" dxfId="5109" priority="3770" stopIfTrue="1">
      <formula>$B550=""</formula>
    </cfRule>
  </conditionalFormatting>
  <conditionalFormatting sqref="I550">
    <cfRule type="expression" dxfId="5108" priority="3769" stopIfTrue="1">
      <formula>$B550=""</formula>
    </cfRule>
  </conditionalFormatting>
  <conditionalFormatting sqref="I550">
    <cfRule type="expression" dxfId="5107" priority="3768" stopIfTrue="1">
      <formula>$B550=""</formula>
    </cfRule>
  </conditionalFormatting>
  <conditionalFormatting sqref="I550">
    <cfRule type="expression" dxfId="5106" priority="3767" stopIfTrue="1">
      <formula>$B550=""</formula>
    </cfRule>
  </conditionalFormatting>
  <conditionalFormatting sqref="I550">
    <cfRule type="expression" dxfId="5105" priority="3766" stopIfTrue="1">
      <formula>$B550=""</formula>
    </cfRule>
  </conditionalFormatting>
  <conditionalFormatting sqref="I550">
    <cfRule type="expression" dxfId="5104" priority="3765" stopIfTrue="1">
      <formula>$B550=""</formula>
    </cfRule>
  </conditionalFormatting>
  <conditionalFormatting sqref="I550">
    <cfRule type="expression" dxfId="5103" priority="3764" stopIfTrue="1">
      <formula>$B550=""</formula>
    </cfRule>
  </conditionalFormatting>
  <conditionalFormatting sqref="I550">
    <cfRule type="expression" dxfId="5102" priority="3763" stopIfTrue="1">
      <formula>$B550=""</formula>
    </cfRule>
  </conditionalFormatting>
  <conditionalFormatting sqref="I550">
    <cfRule type="expression" dxfId="5101" priority="3762" stopIfTrue="1">
      <formula>$B550=""</formula>
    </cfRule>
  </conditionalFormatting>
  <conditionalFormatting sqref="I550">
    <cfRule type="expression" dxfId="5100" priority="3761" stopIfTrue="1">
      <formula>$B550=""</formula>
    </cfRule>
  </conditionalFormatting>
  <conditionalFormatting sqref="I550">
    <cfRule type="expression" dxfId="5099" priority="3760" stopIfTrue="1">
      <formula>$B550=""</formula>
    </cfRule>
  </conditionalFormatting>
  <conditionalFormatting sqref="I550">
    <cfRule type="expression" dxfId="5098" priority="3759" stopIfTrue="1">
      <formula>$B550=""</formula>
    </cfRule>
  </conditionalFormatting>
  <conditionalFormatting sqref="I550">
    <cfRule type="expression" dxfId="5097" priority="3758" stopIfTrue="1">
      <formula>$B550=""</formula>
    </cfRule>
  </conditionalFormatting>
  <conditionalFormatting sqref="I550">
    <cfRule type="expression" dxfId="5096" priority="3757" stopIfTrue="1">
      <formula>$B550=""</formula>
    </cfRule>
  </conditionalFormatting>
  <conditionalFormatting sqref="I550">
    <cfRule type="expression" dxfId="5095" priority="3756" stopIfTrue="1">
      <formula>$B550=""</formula>
    </cfRule>
  </conditionalFormatting>
  <conditionalFormatting sqref="I550">
    <cfRule type="expression" dxfId="5094" priority="3755" stopIfTrue="1">
      <formula>$B550=""</formula>
    </cfRule>
  </conditionalFormatting>
  <conditionalFormatting sqref="I550">
    <cfRule type="expression" dxfId="5093" priority="3754" stopIfTrue="1">
      <formula>$B550=""</formula>
    </cfRule>
  </conditionalFormatting>
  <conditionalFormatting sqref="I550">
    <cfRule type="expression" dxfId="5092" priority="3753" stopIfTrue="1">
      <formula>$B550=""</formula>
    </cfRule>
  </conditionalFormatting>
  <conditionalFormatting sqref="I550">
    <cfRule type="expression" dxfId="5091" priority="3752" stopIfTrue="1">
      <formula>$B550=""</formula>
    </cfRule>
  </conditionalFormatting>
  <conditionalFormatting sqref="I550">
    <cfRule type="expression" dxfId="5090" priority="3751" stopIfTrue="1">
      <formula>$B550=""</formula>
    </cfRule>
  </conditionalFormatting>
  <conditionalFormatting sqref="I550">
    <cfRule type="expression" dxfId="5089" priority="3750" stopIfTrue="1">
      <formula>$B550=""</formula>
    </cfRule>
  </conditionalFormatting>
  <conditionalFormatting sqref="I550">
    <cfRule type="expression" dxfId="5088" priority="3749" stopIfTrue="1">
      <formula>$B550=""</formula>
    </cfRule>
  </conditionalFormatting>
  <conditionalFormatting sqref="I550">
    <cfRule type="expression" dxfId="5087" priority="3748" stopIfTrue="1">
      <formula>$B550=""</formula>
    </cfRule>
  </conditionalFormatting>
  <conditionalFormatting sqref="I550">
    <cfRule type="expression" dxfId="5086" priority="3747" stopIfTrue="1">
      <formula>$B550=""</formula>
    </cfRule>
  </conditionalFormatting>
  <conditionalFormatting sqref="I550">
    <cfRule type="expression" dxfId="5085" priority="3746" stopIfTrue="1">
      <formula>$B550=""</formula>
    </cfRule>
  </conditionalFormatting>
  <conditionalFormatting sqref="I550">
    <cfRule type="expression" dxfId="5084" priority="3745" stopIfTrue="1">
      <formula>$B550=""</formula>
    </cfRule>
  </conditionalFormatting>
  <conditionalFormatting sqref="I550">
    <cfRule type="expression" dxfId="5083" priority="3744" stopIfTrue="1">
      <formula>$B550=""</formula>
    </cfRule>
  </conditionalFormatting>
  <conditionalFormatting sqref="I550">
    <cfRule type="expression" dxfId="5082" priority="3743" stopIfTrue="1">
      <formula>$B550=""</formula>
    </cfRule>
  </conditionalFormatting>
  <conditionalFormatting sqref="I550">
    <cfRule type="expression" dxfId="5081" priority="3742" stopIfTrue="1">
      <formula>$B550=""</formula>
    </cfRule>
  </conditionalFormatting>
  <conditionalFormatting sqref="I550">
    <cfRule type="expression" dxfId="5080" priority="3741" stopIfTrue="1">
      <formula>$B550=""</formula>
    </cfRule>
  </conditionalFormatting>
  <conditionalFormatting sqref="I550">
    <cfRule type="expression" dxfId="5079" priority="3740" stopIfTrue="1">
      <formula>$B550=""</formula>
    </cfRule>
  </conditionalFormatting>
  <conditionalFormatting sqref="I550">
    <cfRule type="expression" dxfId="5078" priority="3739" stopIfTrue="1">
      <formula>$B550=""</formula>
    </cfRule>
  </conditionalFormatting>
  <conditionalFormatting sqref="I550">
    <cfRule type="expression" dxfId="5077" priority="3738" stopIfTrue="1">
      <formula>$B550=""</formula>
    </cfRule>
  </conditionalFormatting>
  <conditionalFormatting sqref="I550">
    <cfRule type="expression" dxfId="5076" priority="3737" stopIfTrue="1">
      <formula>$B550=""</formula>
    </cfRule>
  </conditionalFormatting>
  <conditionalFormatting sqref="I550">
    <cfRule type="expression" dxfId="5075" priority="3736" stopIfTrue="1">
      <formula>$B550=""</formula>
    </cfRule>
  </conditionalFormatting>
  <conditionalFormatting sqref="I550">
    <cfRule type="expression" dxfId="5074" priority="3735" stopIfTrue="1">
      <formula>$B550=""</formula>
    </cfRule>
  </conditionalFormatting>
  <conditionalFormatting sqref="I550">
    <cfRule type="expression" dxfId="5073" priority="3734" stopIfTrue="1">
      <formula>$B550=""</formula>
    </cfRule>
  </conditionalFormatting>
  <conditionalFormatting sqref="I554">
    <cfRule type="expression" dxfId="5072" priority="3733" stopIfTrue="1">
      <formula>$B554=""</formula>
    </cfRule>
  </conditionalFormatting>
  <conditionalFormatting sqref="I554">
    <cfRule type="expression" dxfId="5071" priority="3732" stopIfTrue="1">
      <formula>$B554=""</formula>
    </cfRule>
  </conditionalFormatting>
  <conditionalFormatting sqref="I554">
    <cfRule type="expression" dxfId="5070" priority="3731" stopIfTrue="1">
      <formula>$B554=""</formula>
    </cfRule>
  </conditionalFormatting>
  <conditionalFormatting sqref="I554">
    <cfRule type="expression" dxfId="5069" priority="3730" stopIfTrue="1">
      <formula>$B554=""</formula>
    </cfRule>
  </conditionalFormatting>
  <conditionalFormatting sqref="I554">
    <cfRule type="expression" dxfId="5068" priority="3729" stopIfTrue="1">
      <formula>$B554=""</formula>
    </cfRule>
  </conditionalFormatting>
  <conditionalFormatting sqref="I554">
    <cfRule type="expression" dxfId="5067" priority="3728" stopIfTrue="1">
      <formula>$B554=""</formula>
    </cfRule>
  </conditionalFormatting>
  <conditionalFormatting sqref="I554">
    <cfRule type="expression" dxfId="5066" priority="3727" stopIfTrue="1">
      <formula>$B554=""</formula>
    </cfRule>
  </conditionalFormatting>
  <conditionalFormatting sqref="I554">
    <cfRule type="expression" dxfId="5065" priority="3726" stopIfTrue="1">
      <formula>$B554=""</formula>
    </cfRule>
  </conditionalFormatting>
  <conditionalFormatting sqref="I554">
    <cfRule type="expression" dxfId="5064" priority="3725" stopIfTrue="1">
      <formula>$B554=""</formula>
    </cfRule>
  </conditionalFormatting>
  <conditionalFormatting sqref="I554">
    <cfRule type="expression" dxfId="5063" priority="3724" stopIfTrue="1">
      <formula>$B554=""</formula>
    </cfRule>
  </conditionalFormatting>
  <conditionalFormatting sqref="I554">
    <cfRule type="expression" dxfId="5062" priority="3723" stopIfTrue="1">
      <formula>$B554=""</formula>
    </cfRule>
  </conditionalFormatting>
  <conditionalFormatting sqref="I552:I553">
    <cfRule type="expression" dxfId="5061" priority="3722" stopIfTrue="1">
      <formula>$B552=""</formula>
    </cfRule>
  </conditionalFormatting>
  <conditionalFormatting sqref="I552:I553">
    <cfRule type="expression" dxfId="5060" priority="3721" stopIfTrue="1">
      <formula>$B552=""</formula>
    </cfRule>
  </conditionalFormatting>
  <conditionalFormatting sqref="I552:I553">
    <cfRule type="expression" dxfId="5059" priority="3720" stopIfTrue="1">
      <formula>$B552=""</formula>
    </cfRule>
  </conditionalFormatting>
  <conditionalFormatting sqref="I552:I553">
    <cfRule type="expression" dxfId="5058" priority="3719" stopIfTrue="1">
      <formula>$B552=""</formula>
    </cfRule>
  </conditionalFormatting>
  <conditionalFormatting sqref="I552:I553">
    <cfRule type="expression" dxfId="5057" priority="3718" stopIfTrue="1">
      <formula>$B552=""</formula>
    </cfRule>
  </conditionalFormatting>
  <conditionalFormatting sqref="I552:I553">
    <cfRule type="expression" dxfId="5056" priority="3717" stopIfTrue="1">
      <formula>$B552=""</formula>
    </cfRule>
  </conditionalFormatting>
  <conditionalFormatting sqref="I552:I553">
    <cfRule type="expression" dxfId="5055" priority="3716" stopIfTrue="1">
      <formula>$B552=""</formula>
    </cfRule>
  </conditionalFormatting>
  <conditionalFormatting sqref="I552:I553">
    <cfRule type="expression" dxfId="5054" priority="3715" stopIfTrue="1">
      <formula>$B552=""</formula>
    </cfRule>
  </conditionalFormatting>
  <conditionalFormatting sqref="I552:I553">
    <cfRule type="expression" dxfId="5053" priority="3714" stopIfTrue="1">
      <formula>$B552=""</formula>
    </cfRule>
  </conditionalFormatting>
  <conditionalFormatting sqref="I552:I553">
    <cfRule type="expression" dxfId="5052" priority="3713" stopIfTrue="1">
      <formula>$B552=""</formula>
    </cfRule>
  </conditionalFormatting>
  <conditionalFormatting sqref="I552:I553">
    <cfRule type="expression" dxfId="5051" priority="3712" stopIfTrue="1">
      <formula>$B552=""</formula>
    </cfRule>
  </conditionalFormatting>
  <conditionalFormatting sqref="I563:I567">
    <cfRule type="expression" dxfId="5050" priority="3711" stopIfTrue="1">
      <formula>$B563=""</formula>
    </cfRule>
  </conditionalFormatting>
  <conditionalFormatting sqref="I563:I567">
    <cfRule type="expression" dxfId="5049" priority="3710" stopIfTrue="1">
      <formula>$B563=""</formula>
    </cfRule>
  </conditionalFormatting>
  <conditionalFormatting sqref="I563:I567">
    <cfRule type="expression" dxfId="5048" priority="3709" stopIfTrue="1">
      <formula>$B563=""</formula>
    </cfRule>
  </conditionalFormatting>
  <conditionalFormatting sqref="I563:I567">
    <cfRule type="expression" dxfId="5047" priority="3708" stopIfTrue="1">
      <formula>$B563=""</formula>
    </cfRule>
  </conditionalFormatting>
  <conditionalFormatting sqref="I563:I567">
    <cfRule type="expression" dxfId="5046" priority="3707" stopIfTrue="1">
      <formula>$B563=""</formula>
    </cfRule>
  </conditionalFormatting>
  <conditionalFormatting sqref="I563:I567">
    <cfRule type="expression" dxfId="5045" priority="3706" stopIfTrue="1">
      <formula>$B563=""</formula>
    </cfRule>
  </conditionalFormatting>
  <conditionalFormatting sqref="I563:I567">
    <cfRule type="expression" dxfId="5044" priority="3705" stopIfTrue="1">
      <formula>$B563=""</formula>
    </cfRule>
  </conditionalFormatting>
  <conditionalFormatting sqref="I563:I567">
    <cfRule type="expression" dxfId="5043" priority="3704" stopIfTrue="1">
      <formula>$B563=""</formula>
    </cfRule>
  </conditionalFormatting>
  <conditionalFormatting sqref="I563:I567">
    <cfRule type="expression" dxfId="5042" priority="3703" stopIfTrue="1">
      <formula>$B563=""</formula>
    </cfRule>
  </conditionalFormatting>
  <conditionalFormatting sqref="I563:I567">
    <cfRule type="expression" dxfId="5041" priority="3702" stopIfTrue="1">
      <formula>$B563=""</formula>
    </cfRule>
  </conditionalFormatting>
  <conditionalFormatting sqref="I563:I567">
    <cfRule type="expression" dxfId="5040" priority="3701" stopIfTrue="1">
      <formula>$B563=""</formula>
    </cfRule>
  </conditionalFormatting>
  <conditionalFormatting sqref="I563:I567">
    <cfRule type="expression" dxfId="5039" priority="3700" stopIfTrue="1">
      <formula>$B563=""</formula>
    </cfRule>
  </conditionalFormatting>
  <conditionalFormatting sqref="I563:I567">
    <cfRule type="expression" dxfId="5038" priority="3699" stopIfTrue="1">
      <formula>$B563=""</formula>
    </cfRule>
  </conditionalFormatting>
  <conditionalFormatting sqref="I563:I567">
    <cfRule type="expression" dxfId="5037" priority="3698" stopIfTrue="1">
      <formula>$B563=""</formula>
    </cfRule>
  </conditionalFormatting>
  <conditionalFormatting sqref="I563:I567">
    <cfRule type="expression" dxfId="5036" priority="3697" stopIfTrue="1">
      <formula>$B563=""</formula>
    </cfRule>
  </conditionalFormatting>
  <conditionalFormatting sqref="I563:I567">
    <cfRule type="expression" dxfId="5035" priority="3696" stopIfTrue="1">
      <formula>$B563=""</formula>
    </cfRule>
  </conditionalFormatting>
  <conditionalFormatting sqref="I563:I567">
    <cfRule type="expression" dxfId="5034" priority="3695" stopIfTrue="1">
      <formula>$B563=""</formula>
    </cfRule>
  </conditionalFormatting>
  <conditionalFormatting sqref="I563:I567">
    <cfRule type="expression" dxfId="5033" priority="3694" stopIfTrue="1">
      <formula>$B563=""</formula>
    </cfRule>
  </conditionalFormatting>
  <conditionalFormatting sqref="I563:I567">
    <cfRule type="expression" dxfId="5032" priority="3693" stopIfTrue="1">
      <formula>$B563=""</formula>
    </cfRule>
  </conditionalFormatting>
  <conditionalFormatting sqref="I563:I567">
    <cfRule type="expression" dxfId="5031" priority="3692" stopIfTrue="1">
      <formula>$B563=""</formula>
    </cfRule>
  </conditionalFormatting>
  <conditionalFormatting sqref="I563:I567">
    <cfRule type="expression" dxfId="5030" priority="3691" stopIfTrue="1">
      <formula>$B563=""</formula>
    </cfRule>
  </conditionalFormatting>
  <conditionalFormatting sqref="I563:I567">
    <cfRule type="expression" dxfId="5029" priority="3690" stopIfTrue="1">
      <formula>$B563=""</formula>
    </cfRule>
  </conditionalFormatting>
  <conditionalFormatting sqref="I563:I567">
    <cfRule type="expression" dxfId="5028" priority="3689" stopIfTrue="1">
      <formula>$B563=""</formula>
    </cfRule>
  </conditionalFormatting>
  <conditionalFormatting sqref="I563:I567">
    <cfRule type="expression" dxfId="5027" priority="3688" stopIfTrue="1">
      <formula>$B563=""</formula>
    </cfRule>
  </conditionalFormatting>
  <conditionalFormatting sqref="I563:I567">
    <cfRule type="expression" dxfId="5026" priority="3687" stopIfTrue="1">
      <formula>$B563=""</formula>
    </cfRule>
  </conditionalFormatting>
  <conditionalFormatting sqref="I563:I567">
    <cfRule type="expression" dxfId="5025" priority="3686" stopIfTrue="1">
      <formula>$B563=""</formula>
    </cfRule>
  </conditionalFormatting>
  <conditionalFormatting sqref="I563:I567">
    <cfRule type="expression" dxfId="5024" priority="3685" stopIfTrue="1">
      <formula>$B563=""</formula>
    </cfRule>
  </conditionalFormatting>
  <conditionalFormatting sqref="I563:I567">
    <cfRule type="expression" dxfId="5023" priority="3684" stopIfTrue="1">
      <formula>$B563=""</formula>
    </cfRule>
  </conditionalFormatting>
  <conditionalFormatting sqref="I563:I567">
    <cfRule type="expression" dxfId="5022" priority="3683" stopIfTrue="1">
      <formula>$B563=""</formula>
    </cfRule>
  </conditionalFormatting>
  <conditionalFormatting sqref="I563:I567">
    <cfRule type="expression" dxfId="5021" priority="3682" stopIfTrue="1">
      <formula>$B563=""</formula>
    </cfRule>
  </conditionalFormatting>
  <conditionalFormatting sqref="I563:I567">
    <cfRule type="expression" dxfId="5020" priority="3681" stopIfTrue="1">
      <formula>$B563=""</formula>
    </cfRule>
  </conditionalFormatting>
  <conditionalFormatting sqref="I563:I567">
    <cfRule type="expression" dxfId="5019" priority="3680" stopIfTrue="1">
      <formula>$B563=""</formula>
    </cfRule>
  </conditionalFormatting>
  <conditionalFormatting sqref="I563:I567">
    <cfRule type="expression" dxfId="5018" priority="3679" stopIfTrue="1">
      <formula>$B563=""</formula>
    </cfRule>
  </conditionalFormatting>
  <conditionalFormatting sqref="I563:I567">
    <cfRule type="expression" dxfId="5017" priority="3678" stopIfTrue="1">
      <formula>$B563=""</formula>
    </cfRule>
  </conditionalFormatting>
  <conditionalFormatting sqref="I563:I567">
    <cfRule type="expression" dxfId="5016" priority="3677" stopIfTrue="1">
      <formula>$B563=""</formula>
    </cfRule>
  </conditionalFormatting>
  <conditionalFormatting sqref="I563:I567">
    <cfRule type="expression" dxfId="5015" priority="3676" stopIfTrue="1">
      <formula>$B563=""</formula>
    </cfRule>
  </conditionalFormatting>
  <conditionalFormatting sqref="I563:I567">
    <cfRule type="expression" dxfId="5014" priority="3675" stopIfTrue="1">
      <formula>$B563=""</formula>
    </cfRule>
  </conditionalFormatting>
  <conditionalFormatting sqref="I563:I567">
    <cfRule type="expression" dxfId="5013" priority="3674" stopIfTrue="1">
      <formula>$B563=""</formula>
    </cfRule>
  </conditionalFormatting>
  <conditionalFormatting sqref="I563:I567">
    <cfRule type="expression" dxfId="5012" priority="3673" stopIfTrue="1">
      <formula>$B563=""</formula>
    </cfRule>
  </conditionalFormatting>
  <conditionalFormatting sqref="I563:I567">
    <cfRule type="expression" dxfId="5011" priority="3672" stopIfTrue="1">
      <formula>$B563=""</formula>
    </cfRule>
  </conditionalFormatting>
  <conditionalFormatting sqref="I563:I567">
    <cfRule type="expression" dxfId="5010" priority="3671" stopIfTrue="1">
      <formula>$B563=""</formula>
    </cfRule>
  </conditionalFormatting>
  <conditionalFormatting sqref="I563:I567">
    <cfRule type="expression" dxfId="5009" priority="3670" stopIfTrue="1">
      <formula>$B563=""</formula>
    </cfRule>
  </conditionalFormatting>
  <conditionalFormatting sqref="I563:I567">
    <cfRule type="expression" dxfId="5008" priority="3669" stopIfTrue="1">
      <formula>$B563=""</formula>
    </cfRule>
  </conditionalFormatting>
  <conditionalFormatting sqref="I563:I567">
    <cfRule type="expression" dxfId="5007" priority="3668" stopIfTrue="1">
      <formula>$B563=""</formula>
    </cfRule>
  </conditionalFormatting>
  <conditionalFormatting sqref="I563:I567">
    <cfRule type="expression" dxfId="5006" priority="3667" stopIfTrue="1">
      <formula>$B563=""</formula>
    </cfRule>
  </conditionalFormatting>
  <conditionalFormatting sqref="I563:I567">
    <cfRule type="expression" dxfId="5005" priority="3666" stopIfTrue="1">
      <formula>$B563=""</formula>
    </cfRule>
  </conditionalFormatting>
  <conditionalFormatting sqref="I563:I567">
    <cfRule type="expression" dxfId="5004" priority="3665" stopIfTrue="1">
      <formula>$B563=""</formula>
    </cfRule>
  </conditionalFormatting>
  <conditionalFormatting sqref="I563:I567">
    <cfRule type="expression" dxfId="5003" priority="3664" stopIfTrue="1">
      <formula>$B563=""</formula>
    </cfRule>
  </conditionalFormatting>
  <conditionalFormatting sqref="I563:I567">
    <cfRule type="expression" dxfId="5002" priority="3663" stopIfTrue="1">
      <formula>$B563=""</formula>
    </cfRule>
  </conditionalFormatting>
  <conditionalFormatting sqref="I563:I567">
    <cfRule type="expression" dxfId="5001" priority="3662" stopIfTrue="1">
      <formula>$B563=""</formula>
    </cfRule>
  </conditionalFormatting>
  <conditionalFormatting sqref="I563:I567">
    <cfRule type="expression" dxfId="5000" priority="3661" stopIfTrue="1">
      <formula>$B563=""</formula>
    </cfRule>
  </conditionalFormatting>
  <conditionalFormatting sqref="I563:I567">
    <cfRule type="expression" dxfId="4999" priority="3660" stopIfTrue="1">
      <formula>$B563=""</formula>
    </cfRule>
  </conditionalFormatting>
  <conditionalFormatting sqref="I563:I567">
    <cfRule type="expression" dxfId="4998" priority="3659" stopIfTrue="1">
      <formula>$B563=""</formula>
    </cfRule>
  </conditionalFormatting>
  <conditionalFormatting sqref="I563:I567">
    <cfRule type="expression" dxfId="4997" priority="3658" stopIfTrue="1">
      <formula>$B563=""</formula>
    </cfRule>
  </conditionalFormatting>
  <conditionalFormatting sqref="I563:I567">
    <cfRule type="expression" dxfId="4996" priority="3657" stopIfTrue="1">
      <formula>$B563=""</formula>
    </cfRule>
  </conditionalFormatting>
  <conditionalFormatting sqref="I563:I567">
    <cfRule type="expression" dxfId="4995" priority="3656" stopIfTrue="1">
      <formula>$B563=""</formula>
    </cfRule>
  </conditionalFormatting>
  <conditionalFormatting sqref="I563:I567">
    <cfRule type="expression" dxfId="4994" priority="3655" stopIfTrue="1">
      <formula>$B563=""</formula>
    </cfRule>
  </conditionalFormatting>
  <conditionalFormatting sqref="I563:I567">
    <cfRule type="expression" dxfId="4993" priority="3654" stopIfTrue="1">
      <formula>$B563=""</formula>
    </cfRule>
  </conditionalFormatting>
  <conditionalFormatting sqref="I563:I567">
    <cfRule type="expression" dxfId="4992" priority="3653" stopIfTrue="1">
      <formula>$B563=""</formula>
    </cfRule>
  </conditionalFormatting>
  <conditionalFormatting sqref="I563:I567">
    <cfRule type="expression" dxfId="4991" priority="3652" stopIfTrue="1">
      <formula>$B563=""</formula>
    </cfRule>
  </conditionalFormatting>
  <conditionalFormatting sqref="I563:I567">
    <cfRule type="expression" dxfId="4990" priority="3651" stopIfTrue="1">
      <formula>$B563=""</formula>
    </cfRule>
  </conditionalFormatting>
  <conditionalFormatting sqref="I563:I567">
    <cfRule type="expression" dxfId="4989" priority="3650" stopIfTrue="1">
      <formula>$B563=""</formula>
    </cfRule>
  </conditionalFormatting>
  <conditionalFormatting sqref="I563:I567">
    <cfRule type="expression" dxfId="4988" priority="3649" stopIfTrue="1">
      <formula>$B563=""</formula>
    </cfRule>
  </conditionalFormatting>
  <conditionalFormatting sqref="I563:I567">
    <cfRule type="expression" dxfId="4987" priority="3648" stopIfTrue="1">
      <formula>$B563=""</formula>
    </cfRule>
  </conditionalFormatting>
  <conditionalFormatting sqref="I563:I567">
    <cfRule type="expression" dxfId="4986" priority="3647" stopIfTrue="1">
      <formula>$B563=""</formula>
    </cfRule>
  </conditionalFormatting>
  <conditionalFormatting sqref="I563:I567">
    <cfRule type="expression" dxfId="4985" priority="3646" stopIfTrue="1">
      <formula>$B563=""</formula>
    </cfRule>
  </conditionalFormatting>
  <conditionalFormatting sqref="I563:I567">
    <cfRule type="expression" dxfId="4984" priority="3645" stopIfTrue="1">
      <formula>$B563=""</formula>
    </cfRule>
  </conditionalFormatting>
  <conditionalFormatting sqref="I563:I567">
    <cfRule type="expression" dxfId="4983" priority="3644" stopIfTrue="1">
      <formula>$B563=""</formula>
    </cfRule>
  </conditionalFormatting>
  <conditionalFormatting sqref="I563:I567">
    <cfRule type="expression" dxfId="4982" priority="3643" stopIfTrue="1">
      <formula>$B563=""</formula>
    </cfRule>
  </conditionalFormatting>
  <conditionalFormatting sqref="I563:I567">
    <cfRule type="expression" dxfId="4981" priority="3642" stopIfTrue="1">
      <formula>$B563=""</formula>
    </cfRule>
  </conditionalFormatting>
  <conditionalFormatting sqref="I563:I567">
    <cfRule type="expression" dxfId="4980" priority="3641" stopIfTrue="1">
      <formula>$B563=""</formula>
    </cfRule>
  </conditionalFormatting>
  <conditionalFormatting sqref="I563:I567">
    <cfRule type="expression" dxfId="4979" priority="3640" stopIfTrue="1">
      <formula>$B563=""</formula>
    </cfRule>
  </conditionalFormatting>
  <conditionalFormatting sqref="I563:I567">
    <cfRule type="expression" dxfId="4978" priority="3639" stopIfTrue="1">
      <formula>$B563=""</formula>
    </cfRule>
  </conditionalFormatting>
  <conditionalFormatting sqref="I563:I567">
    <cfRule type="expression" dxfId="4977" priority="3638" stopIfTrue="1">
      <formula>$B563=""</formula>
    </cfRule>
  </conditionalFormatting>
  <conditionalFormatting sqref="I563:I567">
    <cfRule type="expression" dxfId="4976" priority="3637" stopIfTrue="1">
      <formula>$B563=""</formula>
    </cfRule>
  </conditionalFormatting>
  <conditionalFormatting sqref="I563:I567">
    <cfRule type="expression" dxfId="4975" priority="3636" stopIfTrue="1">
      <formula>$B563=""</formula>
    </cfRule>
  </conditionalFormatting>
  <conditionalFormatting sqref="I563:I567">
    <cfRule type="expression" dxfId="4974" priority="3635" stopIfTrue="1">
      <formula>$B563=""</formula>
    </cfRule>
  </conditionalFormatting>
  <conditionalFormatting sqref="I563:I567">
    <cfRule type="expression" dxfId="4973" priority="3634" stopIfTrue="1">
      <formula>$B563=""</formula>
    </cfRule>
  </conditionalFormatting>
  <conditionalFormatting sqref="I563:I567">
    <cfRule type="expression" dxfId="4972" priority="3633" stopIfTrue="1">
      <formula>$B563=""</formula>
    </cfRule>
  </conditionalFormatting>
  <conditionalFormatting sqref="I563:I567">
    <cfRule type="expression" dxfId="4971" priority="3632" stopIfTrue="1">
      <formula>$B563=""</formula>
    </cfRule>
  </conditionalFormatting>
  <conditionalFormatting sqref="I563:I567">
    <cfRule type="expression" dxfId="4970" priority="3631" stopIfTrue="1">
      <formula>$B563=""</formula>
    </cfRule>
  </conditionalFormatting>
  <conditionalFormatting sqref="I563:I567">
    <cfRule type="expression" dxfId="4969" priority="3630" stopIfTrue="1">
      <formula>$B563=""</formula>
    </cfRule>
  </conditionalFormatting>
  <conditionalFormatting sqref="I563:I567">
    <cfRule type="expression" dxfId="4968" priority="3629" stopIfTrue="1">
      <formula>$B563=""</formula>
    </cfRule>
  </conditionalFormatting>
  <conditionalFormatting sqref="I563:I567">
    <cfRule type="expression" dxfId="4967" priority="3628" stopIfTrue="1">
      <formula>$B563=""</formula>
    </cfRule>
  </conditionalFormatting>
  <conditionalFormatting sqref="I563:I567">
    <cfRule type="expression" dxfId="4966" priority="3627" stopIfTrue="1">
      <formula>$B563=""</formula>
    </cfRule>
  </conditionalFormatting>
  <conditionalFormatting sqref="I578:I579">
    <cfRule type="expression" dxfId="4965" priority="3626" stopIfTrue="1">
      <formula>$B578=""</formula>
    </cfRule>
  </conditionalFormatting>
  <conditionalFormatting sqref="I578:I579">
    <cfRule type="expression" dxfId="4964" priority="3625" stopIfTrue="1">
      <formula>$B578=""</formula>
    </cfRule>
  </conditionalFormatting>
  <conditionalFormatting sqref="I578:I579">
    <cfRule type="expression" dxfId="4963" priority="3624" stopIfTrue="1">
      <formula>$B578=""</formula>
    </cfRule>
  </conditionalFormatting>
  <conditionalFormatting sqref="I578:I579">
    <cfRule type="expression" dxfId="4962" priority="3623" stopIfTrue="1">
      <formula>$B578=""</formula>
    </cfRule>
  </conditionalFormatting>
  <conditionalFormatting sqref="I578:I579">
    <cfRule type="expression" dxfId="4961" priority="3622" stopIfTrue="1">
      <formula>$B578=""</formula>
    </cfRule>
  </conditionalFormatting>
  <conditionalFormatting sqref="I578:I579">
    <cfRule type="expression" dxfId="4960" priority="3621" stopIfTrue="1">
      <formula>$B578=""</formula>
    </cfRule>
  </conditionalFormatting>
  <conditionalFormatting sqref="I578:I579">
    <cfRule type="expression" dxfId="4959" priority="3620" stopIfTrue="1">
      <formula>$B578=""</formula>
    </cfRule>
  </conditionalFormatting>
  <conditionalFormatting sqref="I578:I579">
    <cfRule type="expression" dxfId="4958" priority="3619" stopIfTrue="1">
      <formula>$B578=""</formula>
    </cfRule>
  </conditionalFormatting>
  <conditionalFormatting sqref="I578:I579">
    <cfRule type="expression" dxfId="4957" priority="3618" stopIfTrue="1">
      <formula>$B578=""</formula>
    </cfRule>
  </conditionalFormatting>
  <conditionalFormatting sqref="I578:I579">
    <cfRule type="expression" dxfId="4956" priority="3617" stopIfTrue="1">
      <formula>$B578=""</formula>
    </cfRule>
  </conditionalFormatting>
  <conditionalFormatting sqref="I578:I579">
    <cfRule type="expression" dxfId="4955" priority="3616" stopIfTrue="1">
      <formula>$B578=""</formula>
    </cfRule>
  </conditionalFormatting>
  <conditionalFormatting sqref="I578:I579">
    <cfRule type="expression" dxfId="4954" priority="3615" stopIfTrue="1">
      <formula>$B578=""</formula>
    </cfRule>
  </conditionalFormatting>
  <conditionalFormatting sqref="I578:I579">
    <cfRule type="expression" dxfId="4953" priority="3614" stopIfTrue="1">
      <formula>$B578=""</formula>
    </cfRule>
  </conditionalFormatting>
  <conditionalFormatting sqref="I578:I579">
    <cfRule type="expression" dxfId="4952" priority="3613" stopIfTrue="1">
      <formula>$B578=""</formula>
    </cfRule>
  </conditionalFormatting>
  <conditionalFormatting sqref="I578:I579">
    <cfRule type="expression" dxfId="4951" priority="3612" stopIfTrue="1">
      <formula>$B578=""</formula>
    </cfRule>
  </conditionalFormatting>
  <conditionalFormatting sqref="I578:I579">
    <cfRule type="expression" dxfId="4950" priority="3611" stopIfTrue="1">
      <formula>$B578=""</formula>
    </cfRule>
  </conditionalFormatting>
  <conditionalFormatting sqref="I578:I579">
    <cfRule type="expression" dxfId="4949" priority="3610" stopIfTrue="1">
      <formula>$B578=""</formula>
    </cfRule>
  </conditionalFormatting>
  <conditionalFormatting sqref="I578:I579">
    <cfRule type="expression" dxfId="4948" priority="3609" stopIfTrue="1">
      <formula>$B578=""</formula>
    </cfRule>
  </conditionalFormatting>
  <conditionalFormatting sqref="I578:I579">
    <cfRule type="expression" dxfId="4947" priority="3608" stopIfTrue="1">
      <formula>$B578=""</formula>
    </cfRule>
  </conditionalFormatting>
  <conditionalFormatting sqref="I578:I579">
    <cfRule type="expression" dxfId="4946" priority="3607" stopIfTrue="1">
      <formula>$B578=""</formula>
    </cfRule>
  </conditionalFormatting>
  <conditionalFormatting sqref="I578:I579">
    <cfRule type="expression" dxfId="4945" priority="3606" stopIfTrue="1">
      <formula>$B578=""</formula>
    </cfRule>
  </conditionalFormatting>
  <conditionalFormatting sqref="I578:I579">
    <cfRule type="expression" dxfId="4944" priority="3605" stopIfTrue="1">
      <formula>$B578=""</formula>
    </cfRule>
  </conditionalFormatting>
  <conditionalFormatting sqref="I578:I579">
    <cfRule type="expression" dxfId="4943" priority="3604" stopIfTrue="1">
      <formula>$B578=""</formula>
    </cfRule>
  </conditionalFormatting>
  <conditionalFormatting sqref="I578:I579">
    <cfRule type="expression" dxfId="4942" priority="3603" stopIfTrue="1">
      <formula>$B578=""</formula>
    </cfRule>
  </conditionalFormatting>
  <conditionalFormatting sqref="I578:I579">
    <cfRule type="expression" dxfId="4941" priority="3602" stopIfTrue="1">
      <formula>$B578=""</formula>
    </cfRule>
  </conditionalFormatting>
  <conditionalFormatting sqref="I578:I579">
    <cfRule type="expression" dxfId="4940" priority="3601" stopIfTrue="1">
      <formula>$B578=""</formula>
    </cfRule>
  </conditionalFormatting>
  <conditionalFormatting sqref="I578:I579">
    <cfRule type="expression" dxfId="4939" priority="3600" stopIfTrue="1">
      <formula>$B578=""</formula>
    </cfRule>
  </conditionalFormatting>
  <conditionalFormatting sqref="I578:I579">
    <cfRule type="expression" dxfId="4938" priority="3599" stopIfTrue="1">
      <formula>$B578=""</formula>
    </cfRule>
  </conditionalFormatting>
  <conditionalFormatting sqref="I578:I579">
    <cfRule type="expression" dxfId="4937" priority="3598" stopIfTrue="1">
      <formula>$B578=""</formula>
    </cfRule>
  </conditionalFormatting>
  <conditionalFormatting sqref="I578:I579">
    <cfRule type="expression" dxfId="4936" priority="3597" stopIfTrue="1">
      <formula>$B578=""</formula>
    </cfRule>
  </conditionalFormatting>
  <conditionalFormatting sqref="I578:I579">
    <cfRule type="expression" dxfId="4935" priority="3596" stopIfTrue="1">
      <formula>$B578=""</formula>
    </cfRule>
  </conditionalFormatting>
  <conditionalFormatting sqref="I578:I579">
    <cfRule type="expression" dxfId="4934" priority="3595" stopIfTrue="1">
      <formula>$B578=""</formula>
    </cfRule>
  </conditionalFormatting>
  <conditionalFormatting sqref="I578:I579">
    <cfRule type="expression" dxfId="4933" priority="3594" stopIfTrue="1">
      <formula>$B578=""</formula>
    </cfRule>
  </conditionalFormatting>
  <conditionalFormatting sqref="I578:I579">
    <cfRule type="expression" dxfId="4932" priority="3593" stopIfTrue="1">
      <formula>$B578=""</formula>
    </cfRule>
  </conditionalFormatting>
  <conditionalFormatting sqref="I578:I579">
    <cfRule type="expression" dxfId="4931" priority="3592" stopIfTrue="1">
      <formula>$B578=""</formula>
    </cfRule>
  </conditionalFormatting>
  <conditionalFormatting sqref="I578:I579">
    <cfRule type="expression" dxfId="4930" priority="3591" stopIfTrue="1">
      <formula>$B578=""</formula>
    </cfRule>
  </conditionalFormatting>
  <conditionalFormatting sqref="I578:I579">
    <cfRule type="expression" dxfId="4929" priority="3590" stopIfTrue="1">
      <formula>$B578=""</formula>
    </cfRule>
  </conditionalFormatting>
  <conditionalFormatting sqref="I578:I579">
    <cfRule type="expression" dxfId="4928" priority="3589" stopIfTrue="1">
      <formula>$B578=""</formula>
    </cfRule>
  </conditionalFormatting>
  <conditionalFormatting sqref="I578:I579">
    <cfRule type="expression" dxfId="4927" priority="3588" stopIfTrue="1">
      <formula>$B578=""</formula>
    </cfRule>
  </conditionalFormatting>
  <conditionalFormatting sqref="I578:I579">
    <cfRule type="expression" dxfId="4926" priority="3587" stopIfTrue="1">
      <formula>$B578=""</formula>
    </cfRule>
  </conditionalFormatting>
  <conditionalFormatting sqref="I578:I579">
    <cfRule type="expression" dxfId="4925" priority="3586" stopIfTrue="1">
      <formula>$B578=""</formula>
    </cfRule>
  </conditionalFormatting>
  <conditionalFormatting sqref="I578:I579">
    <cfRule type="expression" dxfId="4924" priority="3585" stopIfTrue="1">
      <formula>$B578=""</formula>
    </cfRule>
  </conditionalFormatting>
  <conditionalFormatting sqref="I578:I579">
    <cfRule type="expression" dxfId="4923" priority="3584" stopIfTrue="1">
      <formula>$B578=""</formula>
    </cfRule>
  </conditionalFormatting>
  <conditionalFormatting sqref="I578:I579">
    <cfRule type="expression" dxfId="4922" priority="3583" stopIfTrue="1">
      <formula>$B578=""</formula>
    </cfRule>
  </conditionalFormatting>
  <conditionalFormatting sqref="I578:I579">
    <cfRule type="expression" dxfId="4921" priority="3582" stopIfTrue="1">
      <formula>$B578=""</formula>
    </cfRule>
  </conditionalFormatting>
  <conditionalFormatting sqref="I578:I579">
    <cfRule type="expression" dxfId="4920" priority="3581" stopIfTrue="1">
      <formula>$B578=""</formula>
    </cfRule>
  </conditionalFormatting>
  <conditionalFormatting sqref="I578:I579">
    <cfRule type="expression" dxfId="4919" priority="3580" stopIfTrue="1">
      <formula>$B578=""</formula>
    </cfRule>
  </conditionalFormatting>
  <conditionalFormatting sqref="I578:I579">
    <cfRule type="expression" dxfId="4918" priority="3579" stopIfTrue="1">
      <formula>$B578=""</formula>
    </cfRule>
  </conditionalFormatting>
  <conditionalFormatting sqref="I578:I579">
    <cfRule type="expression" dxfId="4917" priority="3578" stopIfTrue="1">
      <formula>$B578=""</formula>
    </cfRule>
  </conditionalFormatting>
  <conditionalFormatting sqref="I578:I579">
    <cfRule type="expression" dxfId="4916" priority="3577" stopIfTrue="1">
      <formula>$B578=""</formula>
    </cfRule>
  </conditionalFormatting>
  <conditionalFormatting sqref="I578:I579">
    <cfRule type="expression" dxfId="4915" priority="3576" stopIfTrue="1">
      <formula>$B578=""</formula>
    </cfRule>
  </conditionalFormatting>
  <conditionalFormatting sqref="I578:I579">
    <cfRule type="expression" dxfId="4914" priority="3575" stopIfTrue="1">
      <formula>$B578=""</formula>
    </cfRule>
  </conditionalFormatting>
  <conditionalFormatting sqref="I578:I579">
    <cfRule type="expression" dxfId="4913" priority="3574" stopIfTrue="1">
      <formula>$B578=""</formula>
    </cfRule>
  </conditionalFormatting>
  <conditionalFormatting sqref="D678:M738">
    <cfRule type="expression" dxfId="4912" priority="3573" stopIfTrue="1">
      <formula>$B678=""</formula>
    </cfRule>
  </conditionalFormatting>
  <conditionalFormatting sqref="M679:M694 M698:M713 M717:M732 M736:M738">
    <cfRule type="expression" dxfId="4911" priority="3572" stopIfTrue="1">
      <formula>$B679=""</formula>
    </cfRule>
  </conditionalFormatting>
  <conditionalFormatting sqref="M695:M696 M714:M715 M733:M734">
    <cfRule type="expression" dxfId="4910" priority="3571" stopIfTrue="1">
      <formula>$B695=""</formula>
    </cfRule>
  </conditionalFormatting>
  <conditionalFormatting sqref="M685 M704 M723">
    <cfRule type="expression" dxfId="4909" priority="3570" stopIfTrue="1">
      <formula>$B685=""</formula>
    </cfRule>
  </conditionalFormatting>
  <conditionalFormatting sqref="M686:M694 M705:M713 M724:M732">
    <cfRule type="expression" dxfId="4908" priority="3569" stopIfTrue="1">
      <formula>$B686=""</formula>
    </cfRule>
  </conditionalFormatting>
  <conditionalFormatting sqref="M686:M694 M705:M713 M724:M732">
    <cfRule type="expression" dxfId="4907" priority="3568" stopIfTrue="1">
      <formula>$B686=""</formula>
    </cfRule>
  </conditionalFormatting>
  <conditionalFormatting sqref="M686:M691 M705:M710 M724:M729">
    <cfRule type="expression" dxfId="4906" priority="3567" stopIfTrue="1">
      <formula>$B686=""</formula>
    </cfRule>
  </conditionalFormatting>
  <conditionalFormatting sqref="M692:M693 M711:M712 M730:M731">
    <cfRule type="expression" dxfId="4905" priority="3566" stopIfTrue="1">
      <formula>$B692=""</formula>
    </cfRule>
  </conditionalFormatting>
  <conditionalFormatting sqref="M694 M713 M732">
    <cfRule type="expression" dxfId="4904" priority="3565" stopIfTrue="1">
      <formula>$B694=""</formula>
    </cfRule>
  </conditionalFormatting>
  <conditionalFormatting sqref="M688:M691 M707:M710 M726:M729">
    <cfRule type="expression" dxfId="4903" priority="3564" stopIfTrue="1">
      <formula>$B688=""</formula>
    </cfRule>
  </conditionalFormatting>
  <conditionalFormatting sqref="M692 M711 M730">
    <cfRule type="expression" dxfId="4902" priority="3563" stopIfTrue="1">
      <formula>$B692=""</formula>
    </cfRule>
  </conditionalFormatting>
  <conditionalFormatting sqref="M693:M694 M712:M713 M731:M732">
    <cfRule type="expression" dxfId="4901" priority="3562" stopIfTrue="1">
      <formula>$B693=""</formula>
    </cfRule>
  </conditionalFormatting>
  <conditionalFormatting sqref="M695:M696 M714:M715 M733:M734">
    <cfRule type="expression" dxfId="4900" priority="3561" stopIfTrue="1">
      <formula>$B695=""</formula>
    </cfRule>
  </conditionalFormatting>
  <conditionalFormatting sqref="M695:M696 M714:M715 M733:M734">
    <cfRule type="expression" dxfId="4899" priority="3560" stopIfTrue="1">
      <formula>$B695=""</formula>
    </cfRule>
  </conditionalFormatting>
  <conditionalFormatting sqref="M695:M696 M714:M715 M733:M734">
    <cfRule type="expression" dxfId="4898" priority="3559" stopIfTrue="1">
      <formula>$B695=""</formula>
    </cfRule>
  </conditionalFormatting>
  <conditionalFormatting sqref="M695:M696 M714:M715 M733:M734">
    <cfRule type="expression" dxfId="4897" priority="3558" stopIfTrue="1">
      <formula>$B695=""</formula>
    </cfRule>
  </conditionalFormatting>
  <conditionalFormatting sqref="M696 M715 M734">
    <cfRule type="expression" dxfId="4896" priority="3557" stopIfTrue="1">
      <formula>$B696=""</formula>
    </cfRule>
  </conditionalFormatting>
  <conditionalFormatting sqref="I678:I712">
    <cfRule type="expression" dxfId="4895" priority="3556" stopIfTrue="1">
      <formula>$B678=""</formula>
    </cfRule>
  </conditionalFormatting>
  <conditionalFormatting sqref="I678:I712">
    <cfRule type="expression" dxfId="4894" priority="3555" stopIfTrue="1">
      <formula>$B678=""</formula>
    </cfRule>
  </conditionalFormatting>
  <conditionalFormatting sqref="I678:I712">
    <cfRule type="expression" dxfId="4893" priority="3554" stopIfTrue="1">
      <formula>$B678=""</formula>
    </cfRule>
  </conditionalFormatting>
  <conditionalFormatting sqref="I678:I712">
    <cfRule type="expression" dxfId="4892" priority="3553" stopIfTrue="1">
      <formula>$B678=""</formula>
    </cfRule>
  </conditionalFormatting>
  <conditionalFormatting sqref="I678:I712">
    <cfRule type="expression" dxfId="4891" priority="3552" stopIfTrue="1">
      <formula>$B678=""</formula>
    </cfRule>
  </conditionalFormatting>
  <conditionalFormatting sqref="I678:I712">
    <cfRule type="expression" dxfId="4890" priority="3551" stopIfTrue="1">
      <formula>$B678=""</formula>
    </cfRule>
  </conditionalFormatting>
  <conditionalFormatting sqref="I678:I712">
    <cfRule type="expression" dxfId="4889" priority="3550" stopIfTrue="1">
      <formula>$B678=""</formula>
    </cfRule>
  </conditionalFormatting>
  <conditionalFormatting sqref="I678:I712">
    <cfRule type="expression" dxfId="4888" priority="3549" stopIfTrue="1">
      <formula>$B678=""</formula>
    </cfRule>
  </conditionalFormatting>
  <conditionalFormatting sqref="I678:I712">
    <cfRule type="expression" dxfId="4887" priority="3548" stopIfTrue="1">
      <formula>$B678=""</formula>
    </cfRule>
  </conditionalFormatting>
  <conditionalFormatting sqref="I678:I712">
    <cfRule type="expression" dxfId="4886" priority="3547" stopIfTrue="1">
      <formula>$B678=""</formula>
    </cfRule>
  </conditionalFormatting>
  <conditionalFormatting sqref="I678:I712">
    <cfRule type="expression" dxfId="4885" priority="3546" stopIfTrue="1">
      <formula>$B678=""</formula>
    </cfRule>
  </conditionalFormatting>
  <conditionalFormatting sqref="I678:I712">
    <cfRule type="expression" dxfId="4884" priority="3545" stopIfTrue="1">
      <formula>$B678=""</formula>
    </cfRule>
  </conditionalFormatting>
  <conditionalFormatting sqref="I678:I712">
    <cfRule type="expression" dxfId="4883" priority="3544" stopIfTrue="1">
      <formula>$B678=""</formula>
    </cfRule>
  </conditionalFormatting>
  <conditionalFormatting sqref="I678:I712">
    <cfRule type="expression" dxfId="4882" priority="3543" stopIfTrue="1">
      <formula>$B678=""</formula>
    </cfRule>
  </conditionalFormatting>
  <conditionalFormatting sqref="I678:I712">
    <cfRule type="expression" dxfId="4881" priority="3542" stopIfTrue="1">
      <formula>$B678=""</formula>
    </cfRule>
  </conditionalFormatting>
  <conditionalFormatting sqref="I678:I712">
    <cfRule type="expression" dxfId="4880" priority="3541" stopIfTrue="1">
      <formula>$B678=""</formula>
    </cfRule>
  </conditionalFormatting>
  <conditionalFormatting sqref="I678:I712">
    <cfRule type="expression" dxfId="4879" priority="3540" stopIfTrue="1">
      <formula>$B678=""</formula>
    </cfRule>
  </conditionalFormatting>
  <conditionalFormatting sqref="I678:I712">
    <cfRule type="expression" dxfId="4878" priority="3539" stopIfTrue="1">
      <formula>$B678=""</formula>
    </cfRule>
  </conditionalFormatting>
  <conditionalFormatting sqref="I678:I712">
    <cfRule type="expression" dxfId="4877" priority="3538" stopIfTrue="1">
      <formula>$B678=""</formula>
    </cfRule>
  </conditionalFormatting>
  <conditionalFormatting sqref="I678:I712">
    <cfRule type="expression" dxfId="4876" priority="3537" stopIfTrue="1">
      <formula>$B678=""</formula>
    </cfRule>
  </conditionalFormatting>
  <conditionalFormatting sqref="I678:I712">
    <cfRule type="expression" dxfId="4875" priority="3536" stopIfTrue="1">
      <formula>$B678=""</formula>
    </cfRule>
  </conditionalFormatting>
  <conditionalFormatting sqref="I678:I712">
    <cfRule type="expression" dxfId="4874" priority="3535" stopIfTrue="1">
      <formula>$B678=""</formula>
    </cfRule>
  </conditionalFormatting>
  <conditionalFormatting sqref="I678:I712">
    <cfRule type="expression" dxfId="4873" priority="3534" stopIfTrue="1">
      <formula>$B678=""</formula>
    </cfRule>
  </conditionalFormatting>
  <conditionalFormatting sqref="I678:I712">
    <cfRule type="expression" dxfId="4872" priority="3533" stopIfTrue="1">
      <formula>$B678=""</formula>
    </cfRule>
  </conditionalFormatting>
  <conditionalFormatting sqref="I678:I712">
    <cfRule type="expression" dxfId="4871" priority="3532" stopIfTrue="1">
      <formula>$B678=""</formula>
    </cfRule>
  </conditionalFormatting>
  <conditionalFormatting sqref="I678:I712">
    <cfRule type="expression" dxfId="4870" priority="3531" stopIfTrue="1">
      <formula>$B678=""</formula>
    </cfRule>
  </conditionalFormatting>
  <conditionalFormatting sqref="I678:I712">
    <cfRule type="expression" dxfId="4869" priority="3530" stopIfTrue="1">
      <formula>$B678=""</formula>
    </cfRule>
  </conditionalFormatting>
  <conditionalFormatting sqref="I678:I712">
    <cfRule type="expression" dxfId="4868" priority="3529" stopIfTrue="1">
      <formula>$B678=""</formula>
    </cfRule>
  </conditionalFormatting>
  <conditionalFormatting sqref="I678:I712">
    <cfRule type="expression" dxfId="4867" priority="3528" stopIfTrue="1">
      <formula>$B678=""</formula>
    </cfRule>
  </conditionalFormatting>
  <conditionalFormatting sqref="I678:I712">
    <cfRule type="expression" dxfId="4866" priority="3527" stopIfTrue="1">
      <formula>$B678=""</formula>
    </cfRule>
  </conditionalFormatting>
  <conditionalFormatting sqref="I678:I712">
    <cfRule type="expression" dxfId="4865" priority="3526" stopIfTrue="1">
      <formula>$B678=""</formula>
    </cfRule>
  </conditionalFormatting>
  <conditionalFormatting sqref="I678:I712">
    <cfRule type="expression" dxfId="4864" priority="3525" stopIfTrue="1">
      <formula>$B678=""</formula>
    </cfRule>
  </conditionalFormatting>
  <conditionalFormatting sqref="I678:I712">
    <cfRule type="expression" dxfId="4863" priority="3524" stopIfTrue="1">
      <formula>$B678=""</formula>
    </cfRule>
  </conditionalFormatting>
  <conditionalFormatting sqref="I678:I712">
    <cfRule type="expression" dxfId="4862" priority="3523" stopIfTrue="1">
      <formula>$B678=""</formula>
    </cfRule>
  </conditionalFormatting>
  <conditionalFormatting sqref="I678:I712">
    <cfRule type="expression" dxfId="4861" priority="3522" stopIfTrue="1">
      <formula>$B678=""</formula>
    </cfRule>
  </conditionalFormatting>
  <conditionalFormatting sqref="I678:I712">
    <cfRule type="expression" dxfId="4860" priority="3521" stopIfTrue="1">
      <formula>$B678=""</formula>
    </cfRule>
  </conditionalFormatting>
  <conditionalFormatting sqref="I678:I712">
    <cfRule type="expression" dxfId="4859" priority="3520" stopIfTrue="1">
      <formula>$B678=""</formula>
    </cfRule>
  </conditionalFormatting>
  <conditionalFormatting sqref="I678:I712">
    <cfRule type="expression" dxfId="4858" priority="3519" stopIfTrue="1">
      <formula>$B678=""</formula>
    </cfRule>
  </conditionalFormatting>
  <conditionalFormatting sqref="I678:I712">
    <cfRule type="expression" dxfId="4857" priority="3518" stopIfTrue="1">
      <formula>$B678=""</formula>
    </cfRule>
  </conditionalFormatting>
  <conditionalFormatting sqref="I678:I712">
    <cfRule type="expression" dxfId="4856" priority="3517" stopIfTrue="1">
      <formula>$B678=""</formula>
    </cfRule>
  </conditionalFormatting>
  <conditionalFormatting sqref="I678:I712">
    <cfRule type="expression" dxfId="4855" priority="3516" stopIfTrue="1">
      <formula>$B678=""</formula>
    </cfRule>
  </conditionalFormatting>
  <conditionalFormatting sqref="D678:H683">
    <cfRule type="expression" dxfId="4854" priority="3515" stopIfTrue="1">
      <formula>$B678=""</formula>
    </cfRule>
  </conditionalFormatting>
  <conditionalFormatting sqref="I678:I712">
    <cfRule type="expression" dxfId="4853" priority="3514" stopIfTrue="1">
      <formula>$B678=""</formula>
    </cfRule>
  </conditionalFormatting>
  <conditionalFormatting sqref="I678:I712">
    <cfRule type="expression" dxfId="4852" priority="3513" stopIfTrue="1">
      <formula>$B678=""</formula>
    </cfRule>
  </conditionalFormatting>
  <conditionalFormatting sqref="I678:I712">
    <cfRule type="expression" dxfId="4851" priority="3512" stopIfTrue="1">
      <formula>$B678=""</formula>
    </cfRule>
  </conditionalFormatting>
  <conditionalFormatting sqref="I678:I712">
    <cfRule type="expression" dxfId="4850" priority="3510" stopIfTrue="1">
      <formula>$B678=""</formula>
    </cfRule>
  </conditionalFormatting>
  <conditionalFormatting sqref="I678:I712">
    <cfRule type="expression" dxfId="4849" priority="3509" stopIfTrue="1">
      <formula>$B678=""</formula>
    </cfRule>
  </conditionalFormatting>
  <conditionalFormatting sqref="I678:I712">
    <cfRule type="expression" dxfId="4848" priority="3508" stopIfTrue="1">
      <formula>$B678=""</formula>
    </cfRule>
  </conditionalFormatting>
  <conditionalFormatting sqref="J678:M683">
    <cfRule type="expression" dxfId="4847" priority="3503" stopIfTrue="1">
      <formula>$B678=""</formula>
    </cfRule>
  </conditionalFormatting>
  <conditionalFormatting sqref="D678:M683 I684:I712">
    <cfRule type="expression" dxfId="4846" priority="3502" stopIfTrue="1">
      <formula>$B678=""</formula>
    </cfRule>
  </conditionalFormatting>
  <conditionalFormatting sqref="D678:M683 I684:I712">
    <cfRule type="expression" dxfId="4845" priority="3501" stopIfTrue="1">
      <formula>$B678=""</formula>
    </cfRule>
  </conditionalFormatting>
  <conditionalFormatting sqref="I678:I712">
    <cfRule type="expression" dxfId="4844" priority="3500" stopIfTrue="1">
      <formula>$B678=""</formula>
    </cfRule>
  </conditionalFormatting>
  <conditionalFormatting sqref="D678:H683">
    <cfRule type="expression" dxfId="4843" priority="3498" stopIfTrue="1">
      <formula>$B678=""</formula>
    </cfRule>
  </conditionalFormatting>
  <conditionalFormatting sqref="J678:M680">
    <cfRule type="expression" dxfId="4842" priority="3497" stopIfTrue="1">
      <formula>$B678=""</formula>
    </cfRule>
  </conditionalFormatting>
  <conditionalFormatting sqref="J681:M682">
    <cfRule type="expression" dxfId="4841" priority="3496" stopIfTrue="1">
      <formula>$B681=""</formula>
    </cfRule>
  </conditionalFormatting>
  <conditionalFormatting sqref="D678:H678">
    <cfRule type="expression" dxfId="4840" priority="3495" stopIfTrue="1">
      <formula>$B678=""</formula>
    </cfRule>
  </conditionalFormatting>
  <conditionalFormatting sqref="J678:M680">
    <cfRule type="expression" dxfId="4839" priority="3494" stopIfTrue="1">
      <formula>$B678=""</formula>
    </cfRule>
  </conditionalFormatting>
  <conditionalFormatting sqref="J681:M681">
    <cfRule type="expression" dxfId="4838" priority="3493" stopIfTrue="1">
      <formula>$B681=""</formula>
    </cfRule>
  </conditionalFormatting>
  <conditionalFormatting sqref="I682">
    <cfRule type="expression" dxfId="4837" priority="3492" stopIfTrue="1">
      <formula>$B682=""</formula>
    </cfRule>
  </conditionalFormatting>
  <conditionalFormatting sqref="I682">
    <cfRule type="expression" dxfId="4836" priority="3491" stopIfTrue="1">
      <formula>$B682=""</formula>
    </cfRule>
  </conditionalFormatting>
  <conditionalFormatting sqref="I682">
    <cfRule type="expression" dxfId="4835" priority="3490" stopIfTrue="1">
      <formula>$B682=""</formula>
    </cfRule>
  </conditionalFormatting>
  <conditionalFormatting sqref="D682:H682">
    <cfRule type="expression" dxfId="4834" priority="3489" stopIfTrue="1">
      <formula>$B682=""</formula>
    </cfRule>
  </conditionalFormatting>
  <conditionalFormatting sqref="J682:M682">
    <cfRule type="expression" dxfId="4833" priority="3488" stopIfTrue="1">
      <formula>$B682=""</formula>
    </cfRule>
  </conditionalFormatting>
  <conditionalFormatting sqref="I682">
    <cfRule type="expression" dxfId="4832" priority="3487" stopIfTrue="1">
      <formula>$B682=""</formula>
    </cfRule>
  </conditionalFormatting>
  <conditionalFormatting sqref="I682">
    <cfRule type="expression" dxfId="4831" priority="3486" stopIfTrue="1">
      <formula>$B682=""</formula>
    </cfRule>
  </conditionalFormatting>
  <conditionalFormatting sqref="I678:I712">
    <cfRule type="expression" dxfId="4830" priority="3485" stopIfTrue="1">
      <formula>$B678=""</formula>
    </cfRule>
  </conditionalFormatting>
  <conditionalFormatting sqref="I678:I712">
    <cfRule type="expression" dxfId="4829" priority="3484" stopIfTrue="1">
      <formula>$B678=""</formula>
    </cfRule>
  </conditionalFormatting>
  <conditionalFormatting sqref="I678:I712">
    <cfRule type="expression" dxfId="4828" priority="3483" stopIfTrue="1">
      <formula>$B678=""</formula>
    </cfRule>
  </conditionalFormatting>
  <conditionalFormatting sqref="I678:I712">
    <cfRule type="expression" dxfId="4827" priority="3482" stopIfTrue="1">
      <formula>$B678=""</formula>
    </cfRule>
  </conditionalFormatting>
  <conditionalFormatting sqref="I678:I712">
    <cfRule type="expression" dxfId="4826" priority="3481" stopIfTrue="1">
      <formula>$B678=""</formula>
    </cfRule>
  </conditionalFormatting>
  <conditionalFormatting sqref="I678:I679">
    <cfRule type="expression" dxfId="4825" priority="3480" stopIfTrue="1">
      <formula>$B678=""</formula>
    </cfRule>
  </conditionalFormatting>
  <conditionalFormatting sqref="I678:I679">
    <cfRule type="expression" dxfId="4824" priority="3479" stopIfTrue="1">
      <formula>$B678=""</formula>
    </cfRule>
  </conditionalFormatting>
  <conditionalFormatting sqref="I678:I679">
    <cfRule type="expression" dxfId="4823" priority="3478" stopIfTrue="1">
      <formula>$B678=""</formula>
    </cfRule>
  </conditionalFormatting>
  <conditionalFormatting sqref="I678:I712">
    <cfRule type="expression" dxfId="4822" priority="3477" stopIfTrue="1">
      <formula>$B678=""</formula>
    </cfRule>
  </conditionalFormatting>
  <conditionalFormatting sqref="I678:I712">
    <cfRule type="expression" dxfId="4821" priority="3476" stopIfTrue="1">
      <formula>$B678=""</formula>
    </cfRule>
  </conditionalFormatting>
  <conditionalFormatting sqref="I678:I712">
    <cfRule type="expression" dxfId="4820" priority="3475" stopIfTrue="1">
      <formula>$B678=""</formula>
    </cfRule>
  </conditionalFormatting>
  <conditionalFormatting sqref="I678:I712">
    <cfRule type="expression" dxfId="4819" priority="3474" stopIfTrue="1">
      <formula>$B678=""</formula>
    </cfRule>
  </conditionalFormatting>
  <conditionalFormatting sqref="I678:I712">
    <cfRule type="expression" dxfId="4818" priority="3473" stopIfTrue="1">
      <formula>$B678=""</formula>
    </cfRule>
  </conditionalFormatting>
  <conditionalFormatting sqref="I678:I712">
    <cfRule type="expression" dxfId="4817" priority="3472" stopIfTrue="1">
      <formula>$B678=""</formula>
    </cfRule>
  </conditionalFormatting>
  <conditionalFormatting sqref="I678:I712">
    <cfRule type="expression" dxfId="4816" priority="3471" stopIfTrue="1">
      <formula>$B678=""</formula>
    </cfRule>
  </conditionalFormatting>
  <conditionalFormatting sqref="I678:I712">
    <cfRule type="expression" dxfId="4815" priority="3470" stopIfTrue="1">
      <formula>$B678=""</formula>
    </cfRule>
  </conditionalFormatting>
  <conditionalFormatting sqref="J682:M682">
    <cfRule type="expression" dxfId="4814" priority="3469" stopIfTrue="1">
      <formula>$B682=""</formula>
    </cfRule>
  </conditionalFormatting>
  <conditionalFormatting sqref="J683:M683">
    <cfRule type="expression" dxfId="4813" priority="3468" stopIfTrue="1">
      <formula>$B683=""</formula>
    </cfRule>
  </conditionalFormatting>
  <conditionalFormatting sqref="J682:M682">
    <cfRule type="expression" dxfId="4812" priority="3467" stopIfTrue="1">
      <formula>$B682=""</formula>
    </cfRule>
  </conditionalFormatting>
  <conditionalFormatting sqref="J683:M683">
    <cfRule type="expression" dxfId="4811" priority="3466" stopIfTrue="1">
      <formula>$B683=""</formula>
    </cfRule>
  </conditionalFormatting>
  <conditionalFormatting sqref="I683:I712">
    <cfRule type="expression" dxfId="4810" priority="3465" stopIfTrue="1">
      <formula>$B683=""</formula>
    </cfRule>
  </conditionalFormatting>
  <conditionalFormatting sqref="I683:I712">
    <cfRule type="expression" dxfId="4809" priority="3464" stopIfTrue="1">
      <formula>$B683=""</formula>
    </cfRule>
  </conditionalFormatting>
  <conditionalFormatting sqref="I683:I712">
    <cfRule type="expression" dxfId="4808" priority="3463" stopIfTrue="1">
      <formula>$B683=""</formula>
    </cfRule>
  </conditionalFormatting>
  <conditionalFormatting sqref="I683:I712">
    <cfRule type="expression" dxfId="4807" priority="3462" stopIfTrue="1">
      <formula>$B683=""</formula>
    </cfRule>
  </conditionalFormatting>
  <conditionalFormatting sqref="I683:I712">
    <cfRule type="expression" dxfId="4806" priority="3461" stopIfTrue="1">
      <formula>$B683=""</formula>
    </cfRule>
  </conditionalFormatting>
  <conditionalFormatting sqref="I683:I712">
    <cfRule type="expression" dxfId="4805" priority="3460" stopIfTrue="1">
      <formula>$B683=""</formula>
    </cfRule>
  </conditionalFormatting>
  <conditionalFormatting sqref="I683:I712">
    <cfRule type="expression" dxfId="4804" priority="3459" stopIfTrue="1">
      <formula>$B683=""</formula>
    </cfRule>
  </conditionalFormatting>
  <conditionalFormatting sqref="I683:I712">
    <cfRule type="expression" dxfId="4803" priority="3458" stopIfTrue="1">
      <formula>$B683=""</formula>
    </cfRule>
  </conditionalFormatting>
  <conditionalFormatting sqref="I683:I712">
    <cfRule type="expression" dxfId="4802" priority="3457" stopIfTrue="1">
      <formula>$B683=""</formula>
    </cfRule>
  </conditionalFormatting>
  <conditionalFormatting sqref="I683:I712">
    <cfRule type="expression" dxfId="4801" priority="3456" stopIfTrue="1">
      <formula>$B683=""</formula>
    </cfRule>
  </conditionalFormatting>
  <conditionalFormatting sqref="I683:I712">
    <cfRule type="expression" dxfId="4800" priority="3455" stopIfTrue="1">
      <formula>$B683=""</formula>
    </cfRule>
  </conditionalFormatting>
  <conditionalFormatting sqref="I683:I712">
    <cfRule type="expression" dxfId="4799" priority="3454" stopIfTrue="1">
      <formula>$B683=""</formula>
    </cfRule>
  </conditionalFormatting>
  <conditionalFormatting sqref="I683:I712">
    <cfRule type="expression" dxfId="4798" priority="3453" stopIfTrue="1">
      <formula>$B683=""</formula>
    </cfRule>
  </conditionalFormatting>
  <conditionalFormatting sqref="I683:I712">
    <cfRule type="expression" dxfId="4797" priority="3452" stopIfTrue="1">
      <formula>$B683=""</formula>
    </cfRule>
  </conditionalFormatting>
  <conditionalFormatting sqref="I683:I712">
    <cfRule type="expression" dxfId="4796" priority="3451" stopIfTrue="1">
      <formula>$B683=""</formula>
    </cfRule>
  </conditionalFormatting>
  <conditionalFormatting sqref="I683:I712">
    <cfRule type="expression" dxfId="4795" priority="3450" stopIfTrue="1">
      <formula>$B683=""</formula>
    </cfRule>
  </conditionalFormatting>
  <conditionalFormatting sqref="I683:I712">
    <cfRule type="expression" dxfId="4794" priority="3449" stopIfTrue="1">
      <formula>$B683=""</formula>
    </cfRule>
  </conditionalFormatting>
  <conditionalFormatting sqref="I683:I712">
    <cfRule type="expression" dxfId="4793" priority="3448" stopIfTrue="1">
      <formula>$B683=""</formula>
    </cfRule>
  </conditionalFormatting>
  <conditionalFormatting sqref="I683:I712">
    <cfRule type="expression" dxfId="4792" priority="3447" stopIfTrue="1">
      <formula>$B683=""</formula>
    </cfRule>
  </conditionalFormatting>
  <conditionalFormatting sqref="D685:H697">
    <cfRule type="expression" dxfId="4791" priority="3446" stopIfTrue="1">
      <formula>$B685=""</formula>
    </cfRule>
  </conditionalFormatting>
  <conditionalFormatting sqref="I683:I712">
    <cfRule type="expression" dxfId="4790" priority="3445" stopIfTrue="1">
      <formula>$B683=""</formula>
    </cfRule>
  </conditionalFormatting>
  <conditionalFormatting sqref="I683:I712">
    <cfRule type="expression" dxfId="4789" priority="3444" stopIfTrue="1">
      <formula>$B683=""</formula>
    </cfRule>
  </conditionalFormatting>
  <conditionalFormatting sqref="I683:I712">
    <cfRule type="expression" dxfId="4788" priority="3443" stopIfTrue="1">
      <formula>$B683=""</formula>
    </cfRule>
  </conditionalFormatting>
  <conditionalFormatting sqref="J683:M689">
    <cfRule type="expression" dxfId="4787" priority="3442" stopIfTrue="1">
      <formula>$B683=""</formula>
    </cfRule>
  </conditionalFormatting>
  <conditionalFormatting sqref="D683:M689 I690:I712">
    <cfRule type="expression" dxfId="4786" priority="3441" stopIfTrue="1">
      <formula>$B683=""</formula>
    </cfRule>
  </conditionalFormatting>
  <conditionalFormatting sqref="D683:M689 I690:I712">
    <cfRule type="expression" dxfId="4785" priority="3440" stopIfTrue="1">
      <formula>$B683=""</formula>
    </cfRule>
  </conditionalFormatting>
  <conditionalFormatting sqref="I683:I712">
    <cfRule type="expression" dxfId="4784" priority="3439" stopIfTrue="1">
      <formula>$B683=""</formula>
    </cfRule>
  </conditionalFormatting>
  <conditionalFormatting sqref="D683:H683">
    <cfRule type="expression" dxfId="4783" priority="3438" stopIfTrue="1">
      <formula>$B683=""</formula>
    </cfRule>
  </conditionalFormatting>
  <conditionalFormatting sqref="D684:H688">
    <cfRule type="expression" dxfId="4782" priority="3437" stopIfTrue="1">
      <formula>$B684=""</formula>
    </cfRule>
  </conditionalFormatting>
  <conditionalFormatting sqref="J683:M686">
    <cfRule type="expression" dxfId="4781" priority="3436" stopIfTrue="1">
      <formula>$B683=""</formula>
    </cfRule>
  </conditionalFormatting>
  <conditionalFormatting sqref="J687:M688">
    <cfRule type="expression" dxfId="4780" priority="3435" stopIfTrue="1">
      <formula>$B687=""</formula>
    </cfRule>
  </conditionalFormatting>
  <conditionalFormatting sqref="D689:H689">
    <cfRule type="expression" dxfId="4779" priority="3434" stopIfTrue="1">
      <formula>$B689=""</formula>
    </cfRule>
  </conditionalFormatting>
  <conditionalFormatting sqref="J689:M689">
    <cfRule type="expression" dxfId="4778" priority="3433" stopIfTrue="1">
      <formula>$B689=""</formula>
    </cfRule>
  </conditionalFormatting>
  <conditionalFormatting sqref="D683:H684">
    <cfRule type="expression" dxfId="4777" priority="3432" stopIfTrue="1">
      <formula>$B683=""</formula>
    </cfRule>
  </conditionalFormatting>
  <conditionalFormatting sqref="J683:M686">
    <cfRule type="expression" dxfId="4776" priority="3431" stopIfTrue="1">
      <formula>$B683=""</formula>
    </cfRule>
  </conditionalFormatting>
  <conditionalFormatting sqref="J687:M687">
    <cfRule type="expression" dxfId="4775" priority="3430" stopIfTrue="1">
      <formula>$B687=""</formula>
    </cfRule>
  </conditionalFormatting>
  <conditionalFormatting sqref="I688">
    <cfRule type="expression" dxfId="4774" priority="3429" stopIfTrue="1">
      <formula>$B688=""</formula>
    </cfRule>
  </conditionalFormatting>
  <conditionalFormatting sqref="I688">
    <cfRule type="expression" dxfId="4773" priority="3428" stopIfTrue="1">
      <formula>$B688=""</formula>
    </cfRule>
  </conditionalFormatting>
  <conditionalFormatting sqref="I688">
    <cfRule type="expression" dxfId="4772" priority="3427" stopIfTrue="1">
      <formula>$B688=""</formula>
    </cfRule>
  </conditionalFormatting>
  <conditionalFormatting sqref="D688:H689">
    <cfRule type="expression" dxfId="4771" priority="3426" stopIfTrue="1">
      <formula>$B688=""</formula>
    </cfRule>
  </conditionalFormatting>
  <conditionalFormatting sqref="J688:M689">
    <cfRule type="expression" dxfId="4770" priority="3425" stopIfTrue="1">
      <formula>$B688=""</formula>
    </cfRule>
  </conditionalFormatting>
  <conditionalFormatting sqref="I688">
    <cfRule type="expression" dxfId="4769" priority="3424" stopIfTrue="1">
      <formula>$B688=""</formula>
    </cfRule>
  </conditionalFormatting>
  <conditionalFormatting sqref="I688">
    <cfRule type="expression" dxfId="4768" priority="3423" stopIfTrue="1">
      <formula>$B688=""</formula>
    </cfRule>
  </conditionalFormatting>
  <conditionalFormatting sqref="J689:M697">
    <cfRule type="expression" dxfId="4767" priority="3422" stopIfTrue="1">
      <formula>$B689=""</formula>
    </cfRule>
  </conditionalFormatting>
  <conditionalFormatting sqref="I698:I712 D689:M697">
    <cfRule type="expression" dxfId="4766" priority="3421" stopIfTrue="1">
      <formula>$B689=""</formula>
    </cfRule>
  </conditionalFormatting>
  <conditionalFormatting sqref="I698:I712 D689:M697">
    <cfRule type="expression" dxfId="4765" priority="3420" stopIfTrue="1">
      <formula>$B689=""</formula>
    </cfRule>
  </conditionalFormatting>
  <conditionalFormatting sqref="I689:I712">
    <cfRule type="expression" dxfId="4764" priority="3419" stopIfTrue="1">
      <formula>$B689=""</formula>
    </cfRule>
  </conditionalFormatting>
  <conditionalFormatting sqref="D689:H690">
    <cfRule type="expression" dxfId="4763" priority="3418" stopIfTrue="1">
      <formula>$B689=""</formula>
    </cfRule>
  </conditionalFormatting>
  <conditionalFormatting sqref="D691:H697">
    <cfRule type="expression" dxfId="4762" priority="3417" stopIfTrue="1">
      <formula>$B691=""</formula>
    </cfRule>
  </conditionalFormatting>
  <conditionalFormatting sqref="J689:M693">
    <cfRule type="expression" dxfId="4761" priority="3416" stopIfTrue="1">
      <formula>$B689=""</formula>
    </cfRule>
  </conditionalFormatting>
  <conditionalFormatting sqref="J694:M695">
    <cfRule type="expression" dxfId="4760" priority="3415" stopIfTrue="1">
      <formula>$B694=""</formula>
    </cfRule>
  </conditionalFormatting>
  <conditionalFormatting sqref="D690:H691">
    <cfRule type="expression" dxfId="4759" priority="3414" stopIfTrue="1">
      <formula>$B690=""</formula>
    </cfRule>
  </conditionalFormatting>
  <conditionalFormatting sqref="J690:M693">
    <cfRule type="expression" dxfId="4758" priority="3413" stopIfTrue="1">
      <formula>$B690=""</formula>
    </cfRule>
  </conditionalFormatting>
  <conditionalFormatting sqref="J694:M694">
    <cfRule type="expression" dxfId="4757" priority="3412" stopIfTrue="1">
      <formula>$B694=""</formula>
    </cfRule>
  </conditionalFormatting>
  <conditionalFormatting sqref="I695">
    <cfRule type="expression" dxfId="4756" priority="3411" stopIfTrue="1">
      <formula>$B695=""</formula>
    </cfRule>
  </conditionalFormatting>
  <conditionalFormatting sqref="I695">
    <cfRule type="expression" dxfId="4755" priority="3410" stopIfTrue="1">
      <formula>$B695=""</formula>
    </cfRule>
  </conditionalFormatting>
  <conditionalFormatting sqref="I695">
    <cfRule type="expression" dxfId="4754" priority="3409" stopIfTrue="1">
      <formula>$B695=""</formula>
    </cfRule>
  </conditionalFormatting>
  <conditionalFormatting sqref="D695:H695">
    <cfRule type="expression" dxfId="4753" priority="3408" stopIfTrue="1">
      <formula>$B695=""</formula>
    </cfRule>
  </conditionalFormatting>
  <conditionalFormatting sqref="J695:M695">
    <cfRule type="expression" dxfId="4752" priority="3407" stopIfTrue="1">
      <formula>$B695=""</formula>
    </cfRule>
  </conditionalFormatting>
  <conditionalFormatting sqref="I695">
    <cfRule type="expression" dxfId="4751" priority="3406" stopIfTrue="1">
      <formula>$B695=""</formula>
    </cfRule>
  </conditionalFormatting>
  <conditionalFormatting sqref="I695">
    <cfRule type="expression" dxfId="4750" priority="3405" stopIfTrue="1">
      <formula>$B695=""</formula>
    </cfRule>
  </conditionalFormatting>
  <conditionalFormatting sqref="I683:I712">
    <cfRule type="expression" dxfId="4749" priority="3404" stopIfTrue="1">
      <formula>$B683=""</formula>
    </cfRule>
  </conditionalFormatting>
  <conditionalFormatting sqref="I683:I712">
    <cfRule type="expression" dxfId="4748" priority="3403" stopIfTrue="1">
      <formula>$B683=""</formula>
    </cfRule>
  </conditionalFormatting>
  <conditionalFormatting sqref="I683:I712">
    <cfRule type="expression" dxfId="4747" priority="3402" stopIfTrue="1">
      <formula>$B683=""</formula>
    </cfRule>
  </conditionalFormatting>
  <conditionalFormatting sqref="I683:I712">
    <cfRule type="expression" dxfId="4746" priority="3401" stopIfTrue="1">
      <formula>$B683=""</formula>
    </cfRule>
  </conditionalFormatting>
  <conditionalFormatting sqref="I683:I712">
    <cfRule type="expression" dxfId="4745" priority="3400" stopIfTrue="1">
      <formula>$B683=""</formula>
    </cfRule>
  </conditionalFormatting>
  <conditionalFormatting sqref="I690:I712">
    <cfRule type="expression" dxfId="4744" priority="3399" stopIfTrue="1">
      <formula>$B690=""</formula>
    </cfRule>
  </conditionalFormatting>
  <conditionalFormatting sqref="I690:I712">
    <cfRule type="expression" dxfId="4743" priority="3398" stopIfTrue="1">
      <formula>$B690=""</formula>
    </cfRule>
  </conditionalFormatting>
  <conditionalFormatting sqref="I690:I712">
    <cfRule type="expression" dxfId="4742" priority="3397" stopIfTrue="1">
      <formula>$B690=""</formula>
    </cfRule>
  </conditionalFormatting>
  <conditionalFormatting sqref="I683:I712">
    <cfRule type="expression" dxfId="4741" priority="3396" stopIfTrue="1">
      <formula>$B683=""</formula>
    </cfRule>
  </conditionalFormatting>
  <conditionalFormatting sqref="I683:I712">
    <cfRule type="expression" dxfId="4740" priority="3395" stopIfTrue="1">
      <formula>$B683=""</formula>
    </cfRule>
  </conditionalFormatting>
  <conditionalFormatting sqref="I683:I712">
    <cfRule type="expression" dxfId="4739" priority="3394" stopIfTrue="1">
      <formula>$B683=""</formula>
    </cfRule>
  </conditionalFormatting>
  <conditionalFormatting sqref="I683:I712">
    <cfRule type="expression" dxfId="4738" priority="3393" stopIfTrue="1">
      <formula>$B683=""</formula>
    </cfRule>
  </conditionalFormatting>
  <conditionalFormatting sqref="I683:I712">
    <cfRule type="expression" dxfId="4737" priority="3392" stopIfTrue="1">
      <formula>$B683=""</formula>
    </cfRule>
  </conditionalFormatting>
  <conditionalFormatting sqref="I683:I712">
    <cfRule type="expression" dxfId="4736" priority="3391" stopIfTrue="1">
      <formula>$B683=""</formula>
    </cfRule>
  </conditionalFormatting>
  <conditionalFormatting sqref="I683:I712">
    <cfRule type="expression" dxfId="4735" priority="3390" stopIfTrue="1">
      <formula>$B683=""</formula>
    </cfRule>
  </conditionalFormatting>
  <conditionalFormatting sqref="I683:I712">
    <cfRule type="expression" dxfId="4734" priority="3389" stopIfTrue="1">
      <formula>$B683=""</formula>
    </cfRule>
  </conditionalFormatting>
  <conditionalFormatting sqref="J695:M695">
    <cfRule type="expression" dxfId="4733" priority="3388" stopIfTrue="1">
      <formula>$B695=""</formula>
    </cfRule>
  </conditionalFormatting>
  <conditionalFormatting sqref="J696:M697">
    <cfRule type="expression" dxfId="4732" priority="3387" stopIfTrue="1">
      <formula>$B696=""</formula>
    </cfRule>
  </conditionalFormatting>
  <conditionalFormatting sqref="J695:M695">
    <cfRule type="expression" dxfId="4731" priority="3386" stopIfTrue="1">
      <formula>$B695=""</formula>
    </cfRule>
  </conditionalFormatting>
  <conditionalFormatting sqref="J696:M696">
    <cfRule type="expression" dxfId="4730" priority="3385" stopIfTrue="1">
      <formula>$B696=""</formula>
    </cfRule>
  </conditionalFormatting>
  <conditionalFormatting sqref="I697">
    <cfRule type="expression" dxfId="4729" priority="3384" stopIfTrue="1">
      <formula>$B697=""</formula>
    </cfRule>
  </conditionalFormatting>
  <conditionalFormatting sqref="I697">
    <cfRule type="expression" dxfId="4728" priority="3383" stopIfTrue="1">
      <formula>$B697=""</formula>
    </cfRule>
  </conditionalFormatting>
  <conditionalFormatting sqref="I697">
    <cfRule type="expression" dxfId="4727" priority="3382" stopIfTrue="1">
      <formula>$B697=""</formula>
    </cfRule>
  </conditionalFormatting>
  <conditionalFormatting sqref="D697:H697">
    <cfRule type="expression" dxfId="4726" priority="3381" stopIfTrue="1">
      <formula>$B697=""</formula>
    </cfRule>
  </conditionalFormatting>
  <conditionalFormatting sqref="J697:M697">
    <cfRule type="expression" dxfId="4725" priority="3380" stopIfTrue="1">
      <formula>$B697=""</formula>
    </cfRule>
  </conditionalFormatting>
  <conditionalFormatting sqref="I697">
    <cfRule type="expression" dxfId="4724" priority="3379" stopIfTrue="1">
      <formula>$B697=""</formula>
    </cfRule>
  </conditionalFormatting>
  <conditionalFormatting sqref="I697">
    <cfRule type="expression" dxfId="4723" priority="3378" stopIfTrue="1">
      <formula>$B697=""</formula>
    </cfRule>
  </conditionalFormatting>
  <conditionalFormatting sqref="I697:I712">
    <cfRule type="expression" dxfId="4722" priority="3377" stopIfTrue="1">
      <formula>$B697=""</formula>
    </cfRule>
  </conditionalFormatting>
  <conditionalFormatting sqref="I697:I712">
    <cfRule type="expression" dxfId="4721" priority="3376" stopIfTrue="1">
      <formula>$B697=""</formula>
    </cfRule>
  </conditionalFormatting>
  <conditionalFormatting sqref="I697:I712">
    <cfRule type="expression" dxfId="4720" priority="3375" stopIfTrue="1">
      <formula>$B697=""</formula>
    </cfRule>
  </conditionalFormatting>
  <conditionalFormatting sqref="I697:I712">
    <cfRule type="expression" dxfId="4719" priority="3374" stopIfTrue="1">
      <formula>$B697=""</formula>
    </cfRule>
  </conditionalFormatting>
  <conditionalFormatting sqref="I697:I712">
    <cfRule type="expression" dxfId="4718" priority="3373" stopIfTrue="1">
      <formula>$B697=""</formula>
    </cfRule>
  </conditionalFormatting>
  <conditionalFormatting sqref="I697:I712">
    <cfRule type="expression" dxfId="4717" priority="3372" stopIfTrue="1">
      <formula>$B697=""</formula>
    </cfRule>
  </conditionalFormatting>
  <conditionalFormatting sqref="I697:I712">
    <cfRule type="expression" dxfId="4716" priority="3371" stopIfTrue="1">
      <formula>$B697=""</formula>
    </cfRule>
  </conditionalFormatting>
  <conditionalFormatting sqref="I697:I712">
    <cfRule type="expression" dxfId="4715" priority="3370" stopIfTrue="1">
      <formula>$B697=""</formula>
    </cfRule>
  </conditionalFormatting>
  <conditionalFormatting sqref="I697:I712">
    <cfRule type="expression" dxfId="4714" priority="3369" stopIfTrue="1">
      <formula>$B697=""</formula>
    </cfRule>
  </conditionalFormatting>
  <conditionalFormatting sqref="I697:I712">
    <cfRule type="expression" dxfId="4713" priority="3368" stopIfTrue="1">
      <formula>$B697=""</formula>
    </cfRule>
  </conditionalFormatting>
  <conditionalFormatting sqref="I697:I712">
    <cfRule type="expression" dxfId="4712" priority="3367" stopIfTrue="1">
      <formula>$B697=""</formula>
    </cfRule>
  </conditionalFormatting>
  <conditionalFormatting sqref="I697:I712">
    <cfRule type="expression" dxfId="4711" priority="3366" stopIfTrue="1">
      <formula>$B697=""</formula>
    </cfRule>
  </conditionalFormatting>
  <conditionalFormatting sqref="I697:I712">
    <cfRule type="expression" dxfId="4710" priority="3365" stopIfTrue="1">
      <formula>$B697=""</formula>
    </cfRule>
  </conditionalFormatting>
  <conditionalFormatting sqref="I697:I712">
    <cfRule type="expression" dxfId="4709" priority="3364" stopIfTrue="1">
      <formula>$B697=""</formula>
    </cfRule>
  </conditionalFormatting>
  <conditionalFormatting sqref="I697:I712">
    <cfRule type="expression" dxfId="4708" priority="3363" stopIfTrue="1">
      <formula>$B697=""</formula>
    </cfRule>
  </conditionalFormatting>
  <conditionalFormatting sqref="I697:I712">
    <cfRule type="expression" dxfId="4707" priority="3362" stopIfTrue="1">
      <formula>$B697=""</formula>
    </cfRule>
  </conditionalFormatting>
  <conditionalFormatting sqref="I697:I712">
    <cfRule type="expression" dxfId="4706" priority="3361" stopIfTrue="1">
      <formula>$B697=""</formula>
    </cfRule>
  </conditionalFormatting>
  <conditionalFormatting sqref="I697:I712">
    <cfRule type="expression" dxfId="4705" priority="3360" stopIfTrue="1">
      <formula>$B697=""</formula>
    </cfRule>
  </conditionalFormatting>
  <conditionalFormatting sqref="I697:I712">
    <cfRule type="expression" dxfId="4704" priority="3359" stopIfTrue="1">
      <formula>$B697=""</formula>
    </cfRule>
  </conditionalFormatting>
  <conditionalFormatting sqref="D699:H710">
    <cfRule type="expression" dxfId="4703" priority="3358" stopIfTrue="1">
      <formula>$B699=""</formula>
    </cfRule>
  </conditionalFormatting>
  <conditionalFormatting sqref="I697:I724">
    <cfRule type="expression" dxfId="4702" priority="3357" stopIfTrue="1">
      <formula>$B697=""</formula>
    </cfRule>
  </conditionalFormatting>
  <conditionalFormatting sqref="I697:I724">
    <cfRule type="expression" dxfId="4701" priority="3356" stopIfTrue="1">
      <formula>$B697=""</formula>
    </cfRule>
  </conditionalFormatting>
  <conditionalFormatting sqref="I697:I724">
    <cfRule type="expression" dxfId="4700" priority="3355" stopIfTrue="1">
      <formula>$B697=""</formula>
    </cfRule>
  </conditionalFormatting>
  <conditionalFormatting sqref="J697:M703">
    <cfRule type="expression" dxfId="4699" priority="3354" stopIfTrue="1">
      <formula>$B697=""</formula>
    </cfRule>
  </conditionalFormatting>
  <conditionalFormatting sqref="D697:M703 I704:I712">
    <cfRule type="expression" dxfId="4698" priority="3353" stopIfTrue="1">
      <formula>$B697=""</formula>
    </cfRule>
  </conditionalFormatting>
  <conditionalFormatting sqref="D697:M703 I704:I712">
    <cfRule type="expression" dxfId="4697" priority="3352" stopIfTrue="1">
      <formula>$B697=""</formula>
    </cfRule>
  </conditionalFormatting>
  <conditionalFormatting sqref="I697:I712">
    <cfRule type="expression" dxfId="4696" priority="3351" stopIfTrue="1">
      <formula>$B697=""</formula>
    </cfRule>
  </conditionalFormatting>
  <conditionalFormatting sqref="D697:H697">
    <cfRule type="expression" dxfId="4695" priority="3350" stopIfTrue="1">
      <formula>$B697=""</formula>
    </cfRule>
  </conditionalFormatting>
  <conditionalFormatting sqref="D698:H702">
    <cfRule type="expression" dxfId="4694" priority="3349" stopIfTrue="1">
      <formula>$B698=""</formula>
    </cfRule>
  </conditionalFormatting>
  <conditionalFormatting sqref="J697:M700">
    <cfRule type="expression" dxfId="4693" priority="3348" stopIfTrue="1">
      <formula>$B697=""</formula>
    </cfRule>
  </conditionalFormatting>
  <conditionalFormatting sqref="J701:M702">
    <cfRule type="expression" dxfId="4692" priority="3347" stopIfTrue="1">
      <formula>$B701=""</formula>
    </cfRule>
  </conditionalFormatting>
  <conditionalFormatting sqref="D703:H703">
    <cfRule type="expression" dxfId="4691" priority="3346" stopIfTrue="1">
      <formula>$B703=""</formula>
    </cfRule>
  </conditionalFormatting>
  <conditionalFormatting sqref="J703:M703">
    <cfRule type="expression" dxfId="4690" priority="3345" stopIfTrue="1">
      <formula>$B703=""</formula>
    </cfRule>
  </conditionalFormatting>
  <conditionalFormatting sqref="D697:H698">
    <cfRule type="expression" dxfId="4689" priority="3344" stopIfTrue="1">
      <formula>$B697=""</formula>
    </cfRule>
  </conditionalFormatting>
  <conditionalFormatting sqref="J697:M700">
    <cfRule type="expression" dxfId="4688" priority="3343" stopIfTrue="1">
      <formula>$B697=""</formula>
    </cfRule>
  </conditionalFormatting>
  <conditionalFormatting sqref="J701:M701">
    <cfRule type="expression" dxfId="4687" priority="3342" stopIfTrue="1">
      <formula>$B701=""</formula>
    </cfRule>
  </conditionalFormatting>
  <conditionalFormatting sqref="I702">
    <cfRule type="expression" dxfId="4686" priority="3341" stopIfTrue="1">
      <formula>$B702=""</formula>
    </cfRule>
  </conditionalFormatting>
  <conditionalFormatting sqref="I702">
    <cfRule type="expression" dxfId="4685" priority="3340" stopIfTrue="1">
      <formula>$B702=""</formula>
    </cfRule>
  </conditionalFormatting>
  <conditionalFormatting sqref="I702">
    <cfRule type="expression" dxfId="4684" priority="3339" stopIfTrue="1">
      <formula>$B702=""</formula>
    </cfRule>
  </conditionalFormatting>
  <conditionalFormatting sqref="D702:H703">
    <cfRule type="expression" dxfId="4683" priority="3338" stopIfTrue="1">
      <formula>$B702=""</formula>
    </cfRule>
  </conditionalFormatting>
  <conditionalFormatting sqref="J702:M703">
    <cfRule type="expression" dxfId="4682" priority="3337" stopIfTrue="1">
      <formula>$B702=""</formula>
    </cfRule>
  </conditionalFormatting>
  <conditionalFormatting sqref="I702">
    <cfRule type="expression" dxfId="4681" priority="3336" stopIfTrue="1">
      <formula>$B702=""</formula>
    </cfRule>
  </conditionalFormatting>
  <conditionalFormatting sqref="I702">
    <cfRule type="expression" dxfId="4680" priority="3335" stopIfTrue="1">
      <formula>$B702=""</formula>
    </cfRule>
  </conditionalFormatting>
  <conditionalFormatting sqref="J703:M710">
    <cfRule type="expression" dxfId="4679" priority="3334" stopIfTrue="1">
      <formula>$B703=""</formula>
    </cfRule>
  </conditionalFormatting>
  <conditionalFormatting sqref="D703:M710 I708:I724">
    <cfRule type="expression" dxfId="4678" priority="3333" stopIfTrue="1">
      <formula>$B703=""</formula>
    </cfRule>
  </conditionalFormatting>
  <conditionalFormatting sqref="D703:M710 I708:I724">
    <cfRule type="expression" dxfId="4677" priority="3332" stopIfTrue="1">
      <formula>$B703=""</formula>
    </cfRule>
  </conditionalFormatting>
  <conditionalFormatting sqref="I703:I724">
    <cfRule type="expression" dxfId="4676" priority="3331" stopIfTrue="1">
      <formula>$B703=""</formula>
    </cfRule>
  </conditionalFormatting>
  <conditionalFormatting sqref="D703:H704">
    <cfRule type="expression" dxfId="4675" priority="3330" stopIfTrue="1">
      <formula>$B703=""</formula>
    </cfRule>
  </conditionalFormatting>
  <conditionalFormatting sqref="D705:H710">
    <cfRule type="expression" dxfId="4674" priority="3329" stopIfTrue="1">
      <formula>$B705=""</formula>
    </cfRule>
  </conditionalFormatting>
  <conditionalFormatting sqref="J703:M707">
    <cfRule type="expression" dxfId="4673" priority="3328" stopIfTrue="1">
      <formula>$B703=""</formula>
    </cfRule>
  </conditionalFormatting>
  <conditionalFormatting sqref="J708:M709">
    <cfRule type="expression" dxfId="4672" priority="3327" stopIfTrue="1">
      <formula>$B708=""</formula>
    </cfRule>
  </conditionalFormatting>
  <conditionalFormatting sqref="D704:H705">
    <cfRule type="expression" dxfId="4671" priority="3326" stopIfTrue="1">
      <formula>$B704=""</formula>
    </cfRule>
  </conditionalFormatting>
  <conditionalFormatting sqref="J704:M707">
    <cfRule type="expression" dxfId="4670" priority="3325" stopIfTrue="1">
      <formula>$B704=""</formula>
    </cfRule>
  </conditionalFormatting>
  <conditionalFormatting sqref="J708:M708">
    <cfRule type="expression" dxfId="4669" priority="3324" stopIfTrue="1">
      <formula>$B708=""</formula>
    </cfRule>
  </conditionalFormatting>
  <conditionalFormatting sqref="I709">
    <cfRule type="expression" dxfId="4668" priority="3323" stopIfTrue="1">
      <formula>$B709=""</formula>
    </cfRule>
  </conditionalFormatting>
  <conditionalFormatting sqref="I709">
    <cfRule type="expression" dxfId="4667" priority="3322" stopIfTrue="1">
      <formula>$B709=""</formula>
    </cfRule>
  </conditionalFormatting>
  <conditionalFormatting sqref="I709">
    <cfRule type="expression" dxfId="4666" priority="3321" stopIfTrue="1">
      <formula>$B709=""</formula>
    </cfRule>
  </conditionalFormatting>
  <conditionalFormatting sqref="D709:H709">
    <cfRule type="expression" dxfId="4665" priority="3320" stopIfTrue="1">
      <formula>$B709=""</formula>
    </cfRule>
  </conditionalFormatting>
  <conditionalFormatting sqref="J709:M709">
    <cfRule type="expression" dxfId="4664" priority="3319" stopIfTrue="1">
      <formula>$B709=""</formula>
    </cfRule>
  </conditionalFormatting>
  <conditionalFormatting sqref="I709">
    <cfRule type="expression" dxfId="4663" priority="3318" stopIfTrue="1">
      <formula>$B709=""</formula>
    </cfRule>
  </conditionalFormatting>
  <conditionalFormatting sqref="I709">
    <cfRule type="expression" dxfId="4662" priority="3317" stopIfTrue="1">
      <formula>$B709=""</formula>
    </cfRule>
  </conditionalFormatting>
  <conditionalFormatting sqref="I697:I724">
    <cfRule type="expression" dxfId="4661" priority="3316" stopIfTrue="1">
      <formula>$B697=""</formula>
    </cfRule>
  </conditionalFormatting>
  <conditionalFormatting sqref="I697:I724">
    <cfRule type="expression" dxfId="4660" priority="3315" stopIfTrue="1">
      <formula>$B697=""</formula>
    </cfRule>
  </conditionalFormatting>
  <conditionalFormatting sqref="I697:I724">
    <cfRule type="expression" dxfId="4659" priority="3314" stopIfTrue="1">
      <formula>$B697=""</formula>
    </cfRule>
  </conditionalFormatting>
  <conditionalFormatting sqref="I697:I724">
    <cfRule type="expression" dxfId="4658" priority="3313" stopIfTrue="1">
      <formula>$B697=""</formula>
    </cfRule>
  </conditionalFormatting>
  <conditionalFormatting sqref="I697:I724">
    <cfRule type="expression" dxfId="4657" priority="3312" stopIfTrue="1">
      <formula>$B697=""</formula>
    </cfRule>
  </conditionalFormatting>
  <conditionalFormatting sqref="I704:I724">
    <cfRule type="expression" dxfId="4656" priority="3311" stopIfTrue="1">
      <formula>$B704=""</formula>
    </cfRule>
  </conditionalFormatting>
  <conditionalFormatting sqref="I704:I724">
    <cfRule type="expression" dxfId="4655" priority="3310" stopIfTrue="1">
      <formula>$B704=""</formula>
    </cfRule>
  </conditionalFormatting>
  <conditionalFormatting sqref="I704:I724">
    <cfRule type="expression" dxfId="4654" priority="3309" stopIfTrue="1">
      <formula>$B704=""</formula>
    </cfRule>
  </conditionalFormatting>
  <conditionalFormatting sqref="I697:I724">
    <cfRule type="expression" dxfId="4653" priority="3308" stopIfTrue="1">
      <formula>$B697=""</formula>
    </cfRule>
  </conditionalFormatting>
  <conditionalFormatting sqref="I697:I724">
    <cfRule type="expression" dxfId="4652" priority="3307" stopIfTrue="1">
      <formula>$B697=""</formula>
    </cfRule>
  </conditionalFormatting>
  <conditionalFormatting sqref="I697:I724">
    <cfRule type="expression" dxfId="4651" priority="3306" stopIfTrue="1">
      <formula>$B697=""</formula>
    </cfRule>
  </conditionalFormatting>
  <conditionalFormatting sqref="I697:I724">
    <cfRule type="expression" dxfId="4650" priority="3305" stopIfTrue="1">
      <formula>$B697=""</formula>
    </cfRule>
  </conditionalFormatting>
  <conditionalFormatting sqref="I697:I724">
    <cfRule type="expression" dxfId="4649" priority="3304" stopIfTrue="1">
      <formula>$B697=""</formula>
    </cfRule>
  </conditionalFormatting>
  <conditionalFormatting sqref="I697:I724">
    <cfRule type="expression" dxfId="4648" priority="3303" stopIfTrue="1">
      <formula>$B697=""</formula>
    </cfRule>
  </conditionalFormatting>
  <conditionalFormatting sqref="I697:I724">
    <cfRule type="expression" dxfId="4647" priority="3302" stopIfTrue="1">
      <formula>$B697=""</formula>
    </cfRule>
  </conditionalFormatting>
  <conditionalFormatting sqref="I697:I724">
    <cfRule type="expression" dxfId="4646" priority="3301" stopIfTrue="1">
      <formula>$B697=""</formula>
    </cfRule>
  </conditionalFormatting>
  <conditionalFormatting sqref="J709:M709">
    <cfRule type="expression" dxfId="4645" priority="3300" stopIfTrue="1">
      <formula>$B709=""</formula>
    </cfRule>
  </conditionalFormatting>
  <conditionalFormatting sqref="J710:M710">
    <cfRule type="expression" dxfId="4644" priority="3299" stopIfTrue="1">
      <formula>$B710=""</formula>
    </cfRule>
  </conditionalFormatting>
  <conditionalFormatting sqref="J709:M709">
    <cfRule type="expression" dxfId="4643" priority="3298" stopIfTrue="1">
      <formula>$B709=""</formula>
    </cfRule>
  </conditionalFormatting>
  <conditionalFormatting sqref="J710:M710">
    <cfRule type="expression" dxfId="4642" priority="3297" stopIfTrue="1">
      <formula>$B710=""</formula>
    </cfRule>
  </conditionalFormatting>
  <conditionalFormatting sqref="I710:I724">
    <cfRule type="expression" dxfId="4641" priority="3296" stopIfTrue="1">
      <formula>$B710=""</formula>
    </cfRule>
  </conditionalFormatting>
  <conditionalFormatting sqref="I710:I724">
    <cfRule type="expression" dxfId="4640" priority="3295" stopIfTrue="1">
      <formula>$B710=""</formula>
    </cfRule>
  </conditionalFormatting>
  <conditionalFormatting sqref="I710:I724">
    <cfRule type="expression" dxfId="4639" priority="3294" stopIfTrue="1">
      <formula>$B710=""</formula>
    </cfRule>
  </conditionalFormatting>
  <conditionalFormatting sqref="I710:I724">
    <cfRule type="expression" dxfId="4638" priority="3293" stopIfTrue="1">
      <formula>$B710=""</formula>
    </cfRule>
  </conditionalFormatting>
  <conditionalFormatting sqref="I710:I724">
    <cfRule type="expression" dxfId="4637" priority="3292" stopIfTrue="1">
      <formula>$B710=""</formula>
    </cfRule>
  </conditionalFormatting>
  <conditionalFormatting sqref="I710:I724">
    <cfRule type="expression" dxfId="4636" priority="3291" stopIfTrue="1">
      <formula>$B710=""</formula>
    </cfRule>
  </conditionalFormatting>
  <conditionalFormatting sqref="I710:I724">
    <cfRule type="expression" dxfId="4635" priority="3290" stopIfTrue="1">
      <formula>$B710=""</formula>
    </cfRule>
  </conditionalFormatting>
  <conditionalFormatting sqref="I710:I724">
    <cfRule type="expression" dxfId="4634" priority="3289" stopIfTrue="1">
      <formula>$B710=""</formula>
    </cfRule>
  </conditionalFormatting>
  <conditionalFormatting sqref="I710:I724">
    <cfRule type="expression" dxfId="4633" priority="3288" stopIfTrue="1">
      <formula>$B710=""</formula>
    </cfRule>
  </conditionalFormatting>
  <conditionalFormatting sqref="I710:I724">
    <cfRule type="expression" dxfId="4632" priority="3287" stopIfTrue="1">
      <formula>$B710=""</formula>
    </cfRule>
  </conditionalFormatting>
  <conditionalFormatting sqref="I710:I724">
    <cfRule type="expression" dxfId="4631" priority="3286" stopIfTrue="1">
      <formula>$B710=""</formula>
    </cfRule>
  </conditionalFormatting>
  <conditionalFormatting sqref="I710:I724">
    <cfRule type="expression" dxfId="4630" priority="3285" stopIfTrue="1">
      <formula>$B710=""</formula>
    </cfRule>
  </conditionalFormatting>
  <conditionalFormatting sqref="I710:I724">
    <cfRule type="expression" dxfId="4629" priority="3284" stopIfTrue="1">
      <formula>$B710=""</formula>
    </cfRule>
  </conditionalFormatting>
  <conditionalFormatting sqref="I710:I724">
    <cfRule type="expression" dxfId="4628" priority="3283" stopIfTrue="1">
      <formula>$B710=""</formula>
    </cfRule>
  </conditionalFormatting>
  <conditionalFormatting sqref="I710:I724">
    <cfRule type="expression" dxfId="4627" priority="3282" stopIfTrue="1">
      <formula>$B710=""</formula>
    </cfRule>
  </conditionalFormatting>
  <conditionalFormatting sqref="I710:I724">
    <cfRule type="expression" dxfId="4626" priority="3281" stopIfTrue="1">
      <formula>$B710=""</formula>
    </cfRule>
  </conditionalFormatting>
  <conditionalFormatting sqref="I710:I724">
    <cfRule type="expression" dxfId="4625" priority="3280" stopIfTrue="1">
      <formula>$B710=""</formula>
    </cfRule>
  </conditionalFormatting>
  <conditionalFormatting sqref="I710:I724">
    <cfRule type="expression" dxfId="4624" priority="3279" stopIfTrue="1">
      <formula>$B710=""</formula>
    </cfRule>
  </conditionalFormatting>
  <conditionalFormatting sqref="I710:I724">
    <cfRule type="expression" dxfId="4623" priority="3278" stopIfTrue="1">
      <formula>$B710=""</formula>
    </cfRule>
  </conditionalFormatting>
  <conditionalFormatting sqref="D712:H724">
    <cfRule type="expression" dxfId="4622" priority="3277" stopIfTrue="1">
      <formula>$B712=""</formula>
    </cfRule>
  </conditionalFormatting>
  <conditionalFormatting sqref="I710:I724">
    <cfRule type="expression" dxfId="4621" priority="3276" stopIfTrue="1">
      <formula>$B710=""</formula>
    </cfRule>
  </conditionalFormatting>
  <conditionalFormatting sqref="I710:I724">
    <cfRule type="expression" dxfId="4620" priority="3275" stopIfTrue="1">
      <formula>$B710=""</formula>
    </cfRule>
  </conditionalFormatting>
  <conditionalFormatting sqref="I710:I724">
    <cfRule type="expression" dxfId="4619" priority="3274" stopIfTrue="1">
      <formula>$B710=""</formula>
    </cfRule>
  </conditionalFormatting>
  <conditionalFormatting sqref="J710:M716">
    <cfRule type="expression" dxfId="4618" priority="3273" stopIfTrue="1">
      <formula>$B710=""</formula>
    </cfRule>
  </conditionalFormatting>
  <conditionalFormatting sqref="D710:M716 I717:I724">
    <cfRule type="expression" dxfId="4617" priority="3272" stopIfTrue="1">
      <formula>$B710=""</formula>
    </cfRule>
  </conditionalFormatting>
  <conditionalFormatting sqref="D710:M716 I717:I724">
    <cfRule type="expression" dxfId="4616" priority="3271" stopIfTrue="1">
      <formula>$B710=""</formula>
    </cfRule>
  </conditionalFormatting>
  <conditionalFormatting sqref="I710:I724">
    <cfRule type="expression" dxfId="4615" priority="3270" stopIfTrue="1">
      <formula>$B710=""</formula>
    </cfRule>
  </conditionalFormatting>
  <conditionalFormatting sqref="D710:H710">
    <cfRule type="expression" dxfId="4614" priority="3269" stopIfTrue="1">
      <formula>$B710=""</formula>
    </cfRule>
  </conditionalFormatting>
  <conditionalFormatting sqref="D711:H715">
    <cfRule type="expression" dxfId="4613" priority="3268" stopIfTrue="1">
      <formula>$B711=""</formula>
    </cfRule>
  </conditionalFormatting>
  <conditionalFormatting sqref="J710:M713">
    <cfRule type="expression" dxfId="4612" priority="3267" stopIfTrue="1">
      <formula>$B710=""</formula>
    </cfRule>
  </conditionalFormatting>
  <conditionalFormatting sqref="J714:M715">
    <cfRule type="expression" dxfId="4611" priority="3266" stopIfTrue="1">
      <formula>$B714=""</formula>
    </cfRule>
  </conditionalFormatting>
  <conditionalFormatting sqref="D716:H716">
    <cfRule type="expression" dxfId="4610" priority="3265" stopIfTrue="1">
      <formula>$B716=""</formula>
    </cfRule>
  </conditionalFormatting>
  <conditionalFormatting sqref="J716:M716">
    <cfRule type="expression" dxfId="4609" priority="3264" stopIfTrue="1">
      <formula>$B716=""</formula>
    </cfRule>
  </conditionalFormatting>
  <conditionalFormatting sqref="D710:H711">
    <cfRule type="expression" dxfId="4608" priority="3263" stopIfTrue="1">
      <formula>$B710=""</formula>
    </cfRule>
  </conditionalFormatting>
  <conditionalFormatting sqref="J710:M713">
    <cfRule type="expression" dxfId="4607" priority="3262" stopIfTrue="1">
      <formula>$B710=""</formula>
    </cfRule>
  </conditionalFormatting>
  <conditionalFormatting sqref="J714:M714">
    <cfRule type="expression" dxfId="4606" priority="3261" stopIfTrue="1">
      <formula>$B714=""</formula>
    </cfRule>
  </conditionalFormatting>
  <conditionalFormatting sqref="I715">
    <cfRule type="expression" dxfId="4605" priority="3260" stopIfTrue="1">
      <formula>$B715=""</formula>
    </cfRule>
  </conditionalFormatting>
  <conditionalFormatting sqref="I715">
    <cfRule type="expression" dxfId="4604" priority="3259" stopIfTrue="1">
      <formula>$B715=""</formula>
    </cfRule>
  </conditionalFormatting>
  <conditionalFormatting sqref="I715">
    <cfRule type="expression" dxfId="4603" priority="3258" stopIfTrue="1">
      <formula>$B715=""</formula>
    </cfRule>
  </conditionalFormatting>
  <conditionalFormatting sqref="D715:H716">
    <cfRule type="expression" dxfId="4602" priority="3257" stopIfTrue="1">
      <formula>$B715=""</formula>
    </cfRule>
  </conditionalFormatting>
  <conditionalFormatting sqref="J715:M716">
    <cfRule type="expression" dxfId="4601" priority="3256" stopIfTrue="1">
      <formula>$B715=""</formula>
    </cfRule>
  </conditionalFormatting>
  <conditionalFormatting sqref="I715">
    <cfRule type="expression" dxfId="4600" priority="3255" stopIfTrue="1">
      <formula>$B715=""</formula>
    </cfRule>
  </conditionalFormatting>
  <conditionalFormatting sqref="I715">
    <cfRule type="expression" dxfId="4599" priority="3254" stopIfTrue="1">
      <formula>$B715=""</formula>
    </cfRule>
  </conditionalFormatting>
  <conditionalFormatting sqref="J716:M724">
    <cfRule type="expression" dxfId="4598" priority="3253" stopIfTrue="1">
      <formula>$B716=""</formula>
    </cfRule>
  </conditionalFormatting>
  <conditionalFormatting sqref="I725:I728 D716:M724">
    <cfRule type="expression" dxfId="4597" priority="3252" stopIfTrue="1">
      <formula>$B716=""</formula>
    </cfRule>
  </conditionalFormatting>
  <conditionalFormatting sqref="I725:I728 D716:M724">
    <cfRule type="expression" dxfId="4596" priority="3251" stopIfTrue="1">
      <formula>$B716=""</formula>
    </cfRule>
  </conditionalFormatting>
  <conditionalFormatting sqref="I716:I728">
    <cfRule type="expression" dxfId="4595" priority="3250" stopIfTrue="1">
      <formula>$B716=""</formula>
    </cfRule>
  </conditionalFormatting>
  <conditionalFormatting sqref="D716:H717">
    <cfRule type="expression" dxfId="4594" priority="3249" stopIfTrue="1">
      <formula>$B716=""</formula>
    </cfRule>
  </conditionalFormatting>
  <conditionalFormatting sqref="D718:H724">
    <cfRule type="expression" dxfId="4593" priority="3248" stopIfTrue="1">
      <formula>$B718=""</formula>
    </cfRule>
  </conditionalFormatting>
  <conditionalFormatting sqref="J716:M720">
    <cfRule type="expression" dxfId="4592" priority="3247" stopIfTrue="1">
      <formula>$B716=""</formula>
    </cfRule>
  </conditionalFormatting>
  <conditionalFormatting sqref="J721:M722">
    <cfRule type="expression" dxfId="4591" priority="3246" stopIfTrue="1">
      <formula>$B721=""</formula>
    </cfRule>
  </conditionalFormatting>
  <conditionalFormatting sqref="D717:H718">
    <cfRule type="expression" dxfId="4590" priority="3245" stopIfTrue="1">
      <formula>$B717=""</formula>
    </cfRule>
  </conditionalFormatting>
  <conditionalFormatting sqref="J717:M720">
    <cfRule type="expression" dxfId="4589" priority="3244" stopIfTrue="1">
      <formula>$B717=""</formula>
    </cfRule>
  </conditionalFormatting>
  <conditionalFormatting sqref="J721:M721">
    <cfRule type="expression" dxfId="4588" priority="3243" stopIfTrue="1">
      <formula>$B721=""</formula>
    </cfRule>
  </conditionalFormatting>
  <conditionalFormatting sqref="I722">
    <cfRule type="expression" dxfId="4587" priority="3242" stopIfTrue="1">
      <formula>$B722=""</formula>
    </cfRule>
  </conditionalFormatting>
  <conditionalFormatting sqref="I722">
    <cfRule type="expression" dxfId="4586" priority="3241" stopIfTrue="1">
      <formula>$B722=""</formula>
    </cfRule>
  </conditionalFormatting>
  <conditionalFormatting sqref="I722">
    <cfRule type="expression" dxfId="4585" priority="3240" stopIfTrue="1">
      <formula>$B722=""</formula>
    </cfRule>
  </conditionalFormatting>
  <conditionalFormatting sqref="D722:H722">
    <cfRule type="expression" dxfId="4584" priority="3239" stopIfTrue="1">
      <formula>$B722=""</formula>
    </cfRule>
  </conditionalFormatting>
  <conditionalFormatting sqref="J722:M722">
    <cfRule type="expression" dxfId="4583" priority="3238" stopIfTrue="1">
      <formula>$B722=""</formula>
    </cfRule>
  </conditionalFormatting>
  <conditionalFormatting sqref="I722">
    <cfRule type="expression" dxfId="4582" priority="3237" stopIfTrue="1">
      <formula>$B722=""</formula>
    </cfRule>
  </conditionalFormatting>
  <conditionalFormatting sqref="I722">
    <cfRule type="expression" dxfId="4581" priority="3236" stopIfTrue="1">
      <formula>$B722=""</formula>
    </cfRule>
  </conditionalFormatting>
  <conditionalFormatting sqref="I710:I724">
    <cfRule type="expression" dxfId="4580" priority="3235" stopIfTrue="1">
      <formula>$B710=""</formula>
    </cfRule>
  </conditionalFormatting>
  <conditionalFormatting sqref="I710:I724">
    <cfRule type="expression" dxfId="4579" priority="3234" stopIfTrue="1">
      <formula>$B710=""</formula>
    </cfRule>
  </conditionalFormatting>
  <conditionalFormatting sqref="I710:I724">
    <cfRule type="expression" dxfId="4578" priority="3233" stopIfTrue="1">
      <formula>$B710=""</formula>
    </cfRule>
  </conditionalFormatting>
  <conditionalFormatting sqref="I710:I724">
    <cfRule type="expression" dxfId="4577" priority="3232" stopIfTrue="1">
      <formula>$B710=""</formula>
    </cfRule>
  </conditionalFormatting>
  <conditionalFormatting sqref="I710:I724">
    <cfRule type="expression" dxfId="4576" priority="3231" stopIfTrue="1">
      <formula>$B710=""</formula>
    </cfRule>
  </conditionalFormatting>
  <conditionalFormatting sqref="I717:I719">
    <cfRule type="expression" dxfId="4575" priority="3230" stopIfTrue="1">
      <formula>$B717=""</formula>
    </cfRule>
  </conditionalFormatting>
  <conditionalFormatting sqref="I717:I719">
    <cfRule type="expression" dxfId="4574" priority="3229" stopIfTrue="1">
      <formula>$B717=""</formula>
    </cfRule>
  </conditionalFormatting>
  <conditionalFormatting sqref="I717:I719">
    <cfRule type="expression" dxfId="4573" priority="3228" stopIfTrue="1">
      <formula>$B717=""</formula>
    </cfRule>
  </conditionalFormatting>
  <conditionalFormatting sqref="I710:I724">
    <cfRule type="expression" dxfId="4572" priority="3227" stopIfTrue="1">
      <formula>$B710=""</formula>
    </cfRule>
  </conditionalFormatting>
  <conditionalFormatting sqref="I710:I724">
    <cfRule type="expression" dxfId="4571" priority="3226" stopIfTrue="1">
      <formula>$B710=""</formula>
    </cfRule>
  </conditionalFormatting>
  <conditionalFormatting sqref="I710:I724">
    <cfRule type="expression" dxfId="4570" priority="3225" stopIfTrue="1">
      <formula>$B710=""</formula>
    </cfRule>
  </conditionalFormatting>
  <conditionalFormatting sqref="I710:I724">
    <cfRule type="expression" dxfId="4569" priority="3224" stopIfTrue="1">
      <formula>$B710=""</formula>
    </cfRule>
  </conditionalFormatting>
  <conditionalFormatting sqref="I710:I724">
    <cfRule type="expression" dxfId="4568" priority="3223" stopIfTrue="1">
      <formula>$B710=""</formula>
    </cfRule>
  </conditionalFormatting>
  <conditionalFormatting sqref="I710:I724">
    <cfRule type="expression" dxfId="4567" priority="3222" stopIfTrue="1">
      <formula>$B710=""</formula>
    </cfRule>
  </conditionalFormatting>
  <conditionalFormatting sqref="I710:I724">
    <cfRule type="expression" dxfId="4566" priority="3221" stopIfTrue="1">
      <formula>$B710=""</formula>
    </cfRule>
  </conditionalFormatting>
  <conditionalFormatting sqref="I710:I724">
    <cfRule type="expression" dxfId="4565" priority="3220" stopIfTrue="1">
      <formula>$B710=""</formula>
    </cfRule>
  </conditionalFormatting>
  <conditionalFormatting sqref="J722:M722">
    <cfRule type="expression" dxfId="4564" priority="3219" stopIfTrue="1">
      <formula>$B722=""</formula>
    </cfRule>
  </conditionalFormatting>
  <conditionalFormatting sqref="J723:M724">
    <cfRule type="expression" dxfId="4563" priority="3218" stopIfTrue="1">
      <formula>$B723=""</formula>
    </cfRule>
  </conditionalFormatting>
  <conditionalFormatting sqref="J722:M722">
    <cfRule type="expression" dxfId="4562" priority="3217" stopIfTrue="1">
      <formula>$B722=""</formula>
    </cfRule>
  </conditionalFormatting>
  <conditionalFormatting sqref="J723:M723">
    <cfRule type="expression" dxfId="4561" priority="3216" stopIfTrue="1">
      <formula>$B723=""</formula>
    </cfRule>
  </conditionalFormatting>
  <conditionalFormatting sqref="I724">
    <cfRule type="expression" dxfId="4560" priority="3215" stopIfTrue="1">
      <formula>$B724=""</formula>
    </cfRule>
  </conditionalFormatting>
  <conditionalFormatting sqref="I724">
    <cfRule type="expression" dxfId="4559" priority="3214" stopIfTrue="1">
      <formula>$B724=""</formula>
    </cfRule>
  </conditionalFormatting>
  <conditionalFormatting sqref="I724">
    <cfRule type="expression" dxfId="4558" priority="3213" stopIfTrue="1">
      <formula>$B724=""</formula>
    </cfRule>
  </conditionalFormatting>
  <conditionalFormatting sqref="D724:H724">
    <cfRule type="expression" dxfId="4557" priority="3212" stopIfTrue="1">
      <formula>$B724=""</formula>
    </cfRule>
  </conditionalFormatting>
  <conditionalFormatting sqref="J724:M724">
    <cfRule type="expression" dxfId="4556" priority="3211" stopIfTrue="1">
      <formula>$B724=""</formula>
    </cfRule>
  </conditionalFormatting>
  <conditionalFormatting sqref="I724">
    <cfRule type="expression" dxfId="4555" priority="3210" stopIfTrue="1">
      <formula>$B724=""</formula>
    </cfRule>
  </conditionalFormatting>
  <conditionalFormatting sqref="I724">
    <cfRule type="expression" dxfId="4554" priority="3209" stopIfTrue="1">
      <formula>$B724=""</formula>
    </cfRule>
  </conditionalFormatting>
  <conditionalFormatting sqref="I724:I737">
    <cfRule type="expression" dxfId="4553" priority="3208" stopIfTrue="1">
      <formula>$B724=""</formula>
    </cfRule>
  </conditionalFormatting>
  <conditionalFormatting sqref="I724:I737">
    <cfRule type="expression" dxfId="4552" priority="3207" stopIfTrue="1">
      <formula>$B724=""</formula>
    </cfRule>
  </conditionalFormatting>
  <conditionalFormatting sqref="I724:I737">
    <cfRule type="expression" dxfId="4551" priority="3206" stopIfTrue="1">
      <formula>$B724=""</formula>
    </cfRule>
  </conditionalFormatting>
  <conditionalFormatting sqref="I724:I737">
    <cfRule type="expression" dxfId="4550" priority="3205" stopIfTrue="1">
      <formula>$B724=""</formula>
    </cfRule>
  </conditionalFormatting>
  <conditionalFormatting sqref="I724:I737">
    <cfRule type="expression" dxfId="4549" priority="3204" stopIfTrue="1">
      <formula>$B724=""</formula>
    </cfRule>
  </conditionalFormatting>
  <conditionalFormatting sqref="I724:I737">
    <cfRule type="expression" dxfId="4548" priority="3203" stopIfTrue="1">
      <formula>$B724=""</formula>
    </cfRule>
  </conditionalFormatting>
  <conditionalFormatting sqref="I724:I737">
    <cfRule type="expression" dxfId="4547" priority="3202" stopIfTrue="1">
      <formula>$B724=""</formula>
    </cfRule>
  </conditionalFormatting>
  <conditionalFormatting sqref="I724:I737">
    <cfRule type="expression" dxfId="4546" priority="3201" stopIfTrue="1">
      <formula>$B724=""</formula>
    </cfRule>
  </conditionalFormatting>
  <conditionalFormatting sqref="I724:I737">
    <cfRule type="expression" dxfId="4545" priority="3200" stopIfTrue="1">
      <formula>$B724=""</formula>
    </cfRule>
  </conditionalFormatting>
  <conditionalFormatting sqref="I724:I737">
    <cfRule type="expression" dxfId="4544" priority="3199" stopIfTrue="1">
      <formula>$B724=""</formula>
    </cfRule>
  </conditionalFormatting>
  <conditionalFormatting sqref="I724:I737">
    <cfRule type="expression" dxfId="4543" priority="3198" stopIfTrue="1">
      <formula>$B724=""</formula>
    </cfRule>
  </conditionalFormatting>
  <conditionalFormatting sqref="I724:I737">
    <cfRule type="expression" dxfId="4542" priority="3197" stopIfTrue="1">
      <formula>$B724=""</formula>
    </cfRule>
  </conditionalFormatting>
  <conditionalFormatting sqref="I724:I737">
    <cfRule type="expression" dxfId="4541" priority="3196" stopIfTrue="1">
      <formula>$B724=""</formula>
    </cfRule>
  </conditionalFormatting>
  <conditionalFormatting sqref="I724:I737">
    <cfRule type="expression" dxfId="4540" priority="3195" stopIfTrue="1">
      <formula>$B724=""</formula>
    </cfRule>
  </conditionalFormatting>
  <conditionalFormatting sqref="I724:I737">
    <cfRule type="expression" dxfId="4539" priority="3194" stopIfTrue="1">
      <formula>$B724=""</formula>
    </cfRule>
  </conditionalFormatting>
  <conditionalFormatting sqref="I724:I737">
    <cfRule type="expression" dxfId="4538" priority="3193" stopIfTrue="1">
      <formula>$B724=""</formula>
    </cfRule>
  </conditionalFormatting>
  <conditionalFormatting sqref="I724:I737">
    <cfRule type="expression" dxfId="4537" priority="3192" stopIfTrue="1">
      <formula>$B724=""</formula>
    </cfRule>
  </conditionalFormatting>
  <conditionalFormatting sqref="I724:I737">
    <cfRule type="expression" dxfId="4536" priority="3191" stopIfTrue="1">
      <formula>$B724=""</formula>
    </cfRule>
  </conditionalFormatting>
  <conditionalFormatting sqref="I724:I737">
    <cfRule type="expression" dxfId="4535" priority="3190" stopIfTrue="1">
      <formula>$B724=""</formula>
    </cfRule>
  </conditionalFormatting>
  <conditionalFormatting sqref="D726:H738">
    <cfRule type="expression" dxfId="4534" priority="3189" stopIfTrue="1">
      <formula>$B726=""</formula>
    </cfRule>
  </conditionalFormatting>
  <conditionalFormatting sqref="I724:I737">
    <cfRule type="expression" dxfId="4533" priority="3188" stopIfTrue="1">
      <formula>$B724=""</formula>
    </cfRule>
  </conditionalFormatting>
  <conditionalFormatting sqref="I724:I737">
    <cfRule type="expression" dxfId="4532" priority="3187" stopIfTrue="1">
      <formula>$B724=""</formula>
    </cfRule>
  </conditionalFormatting>
  <conditionalFormatting sqref="I724:I737">
    <cfRule type="expression" dxfId="4531" priority="3186" stopIfTrue="1">
      <formula>$B724=""</formula>
    </cfRule>
  </conditionalFormatting>
  <conditionalFormatting sqref="J724:M730">
    <cfRule type="expression" dxfId="4530" priority="3185" stopIfTrue="1">
      <formula>$B724=""</formula>
    </cfRule>
  </conditionalFormatting>
  <conditionalFormatting sqref="D724:M730 I730:I737">
    <cfRule type="expression" dxfId="4529" priority="3184" stopIfTrue="1">
      <formula>$B724=""</formula>
    </cfRule>
  </conditionalFormatting>
  <conditionalFormatting sqref="D724:M730 I730:I737">
    <cfRule type="expression" dxfId="4528" priority="3183" stopIfTrue="1">
      <formula>$B724=""</formula>
    </cfRule>
  </conditionalFormatting>
  <conditionalFormatting sqref="I724:I737">
    <cfRule type="expression" dxfId="4527" priority="3182" stopIfTrue="1">
      <formula>$B724=""</formula>
    </cfRule>
  </conditionalFormatting>
  <conditionalFormatting sqref="D724:H724">
    <cfRule type="expression" dxfId="4526" priority="3181" stopIfTrue="1">
      <formula>$B724=""</formula>
    </cfRule>
  </conditionalFormatting>
  <conditionalFormatting sqref="D725:H729">
    <cfRule type="expression" dxfId="4525" priority="3180" stopIfTrue="1">
      <formula>$B725=""</formula>
    </cfRule>
  </conditionalFormatting>
  <conditionalFormatting sqref="J724:M727">
    <cfRule type="expression" dxfId="4524" priority="3179" stopIfTrue="1">
      <formula>$B724=""</formula>
    </cfRule>
  </conditionalFormatting>
  <conditionalFormatting sqref="J728:M729">
    <cfRule type="expression" dxfId="4523" priority="3178" stopIfTrue="1">
      <formula>$B728=""</formula>
    </cfRule>
  </conditionalFormatting>
  <conditionalFormatting sqref="D730:H730">
    <cfRule type="expression" dxfId="4522" priority="3177" stopIfTrue="1">
      <formula>$B730=""</formula>
    </cfRule>
  </conditionalFormatting>
  <conditionalFormatting sqref="J730:M730">
    <cfRule type="expression" dxfId="4521" priority="3176" stopIfTrue="1">
      <formula>$B730=""</formula>
    </cfRule>
  </conditionalFormatting>
  <conditionalFormatting sqref="D724:H725">
    <cfRule type="expression" dxfId="4520" priority="3175" stopIfTrue="1">
      <formula>$B724=""</formula>
    </cfRule>
  </conditionalFormatting>
  <conditionalFormatting sqref="J724:M727">
    <cfRule type="expression" dxfId="4519" priority="3174" stopIfTrue="1">
      <formula>$B724=""</formula>
    </cfRule>
  </conditionalFormatting>
  <conditionalFormatting sqref="J728:M728">
    <cfRule type="expression" dxfId="4518" priority="3173" stopIfTrue="1">
      <formula>$B728=""</formula>
    </cfRule>
  </conditionalFormatting>
  <conditionalFormatting sqref="I729">
    <cfRule type="expression" dxfId="4517" priority="3172" stopIfTrue="1">
      <formula>$B729=""</formula>
    </cfRule>
  </conditionalFormatting>
  <conditionalFormatting sqref="I729">
    <cfRule type="expression" dxfId="4516" priority="3171" stopIfTrue="1">
      <formula>$B729=""</formula>
    </cfRule>
  </conditionalFormatting>
  <conditionalFormatting sqref="I729">
    <cfRule type="expression" dxfId="4515" priority="3170" stopIfTrue="1">
      <formula>$B729=""</formula>
    </cfRule>
  </conditionalFormatting>
  <conditionalFormatting sqref="D729:H730">
    <cfRule type="expression" dxfId="4514" priority="3169" stopIfTrue="1">
      <formula>$B729=""</formula>
    </cfRule>
  </conditionalFormatting>
  <conditionalFormatting sqref="J729:M730">
    <cfRule type="expression" dxfId="4513" priority="3168" stopIfTrue="1">
      <formula>$B729=""</formula>
    </cfRule>
  </conditionalFormatting>
  <conditionalFormatting sqref="I729">
    <cfRule type="expression" dxfId="4512" priority="3167" stopIfTrue="1">
      <formula>$B729=""</formula>
    </cfRule>
  </conditionalFormatting>
  <conditionalFormatting sqref="I729">
    <cfRule type="expression" dxfId="4511" priority="3166" stopIfTrue="1">
      <formula>$B729=""</formula>
    </cfRule>
  </conditionalFormatting>
  <conditionalFormatting sqref="J730:M738">
    <cfRule type="expression" dxfId="4510" priority="3165" stopIfTrue="1">
      <formula>$B730=""</formula>
    </cfRule>
  </conditionalFormatting>
  <conditionalFormatting sqref="D730:M738">
    <cfRule type="expression" dxfId="4509" priority="3164" stopIfTrue="1">
      <formula>$B730=""</formula>
    </cfRule>
  </conditionalFormatting>
  <conditionalFormatting sqref="D730:M738">
    <cfRule type="expression" dxfId="4508" priority="3163" stopIfTrue="1">
      <formula>$B730=""</formula>
    </cfRule>
  </conditionalFormatting>
  <conditionalFormatting sqref="I730:I738">
    <cfRule type="expression" dxfId="4507" priority="3162" stopIfTrue="1">
      <formula>$B730=""</formula>
    </cfRule>
  </conditionalFormatting>
  <conditionalFormatting sqref="D730:H731">
    <cfRule type="expression" dxfId="4506" priority="3161" stopIfTrue="1">
      <formula>$B730=""</formula>
    </cfRule>
  </conditionalFormatting>
  <conditionalFormatting sqref="D732:H738">
    <cfRule type="expression" dxfId="4505" priority="3160" stopIfTrue="1">
      <formula>$B732=""</formula>
    </cfRule>
  </conditionalFormatting>
  <conditionalFormatting sqref="J730:M734">
    <cfRule type="expression" dxfId="4504" priority="3159" stopIfTrue="1">
      <formula>$B730=""</formula>
    </cfRule>
  </conditionalFormatting>
  <conditionalFormatting sqref="J735:M736">
    <cfRule type="expression" dxfId="4503" priority="3158" stopIfTrue="1">
      <formula>$B735=""</formula>
    </cfRule>
  </conditionalFormatting>
  <conditionalFormatting sqref="D731:H732">
    <cfRule type="expression" dxfId="4502" priority="3157" stopIfTrue="1">
      <formula>$B731=""</formula>
    </cfRule>
  </conditionalFormatting>
  <conditionalFormatting sqref="J731:M734">
    <cfRule type="expression" dxfId="4501" priority="3156" stopIfTrue="1">
      <formula>$B731=""</formula>
    </cfRule>
  </conditionalFormatting>
  <conditionalFormatting sqref="J735:M735">
    <cfRule type="expression" dxfId="4500" priority="3155" stopIfTrue="1">
      <formula>$B735=""</formula>
    </cfRule>
  </conditionalFormatting>
  <conditionalFormatting sqref="I736">
    <cfRule type="expression" dxfId="4499" priority="3154" stopIfTrue="1">
      <formula>$B736=""</formula>
    </cfRule>
  </conditionalFormatting>
  <conditionalFormatting sqref="I736">
    <cfRule type="expression" dxfId="4498" priority="3153" stopIfTrue="1">
      <formula>$B736=""</formula>
    </cfRule>
  </conditionalFormatting>
  <conditionalFormatting sqref="I736">
    <cfRule type="expression" dxfId="4497" priority="3152" stopIfTrue="1">
      <formula>$B736=""</formula>
    </cfRule>
  </conditionalFormatting>
  <conditionalFormatting sqref="D736:H736">
    <cfRule type="expression" dxfId="4496" priority="3151" stopIfTrue="1">
      <formula>$B736=""</formula>
    </cfRule>
  </conditionalFormatting>
  <conditionalFormatting sqref="J736:M736">
    <cfRule type="expression" dxfId="4495" priority="3150" stopIfTrue="1">
      <formula>$B736=""</formula>
    </cfRule>
  </conditionalFormatting>
  <conditionalFormatting sqref="I736">
    <cfRule type="expression" dxfId="4494" priority="3149" stopIfTrue="1">
      <formula>$B736=""</formula>
    </cfRule>
  </conditionalFormatting>
  <conditionalFormatting sqref="I736">
    <cfRule type="expression" dxfId="4493" priority="3148" stopIfTrue="1">
      <formula>$B736=""</formula>
    </cfRule>
  </conditionalFormatting>
  <conditionalFormatting sqref="I724:I737">
    <cfRule type="expression" dxfId="4492" priority="3147" stopIfTrue="1">
      <formula>$B724=""</formula>
    </cfRule>
  </conditionalFormatting>
  <conditionalFormatting sqref="I724:I737">
    <cfRule type="expression" dxfId="4491" priority="3146" stopIfTrue="1">
      <formula>$B724=""</formula>
    </cfRule>
  </conditionalFormatting>
  <conditionalFormatting sqref="I724:I737">
    <cfRule type="expression" dxfId="4490" priority="3145" stopIfTrue="1">
      <formula>$B724=""</formula>
    </cfRule>
  </conditionalFormatting>
  <conditionalFormatting sqref="I724:I737">
    <cfRule type="expression" dxfId="4489" priority="3144" stopIfTrue="1">
      <formula>$B724=""</formula>
    </cfRule>
  </conditionalFormatting>
  <conditionalFormatting sqref="I724:I737">
    <cfRule type="expression" dxfId="4488" priority="3143" stopIfTrue="1">
      <formula>$B724=""</formula>
    </cfRule>
  </conditionalFormatting>
  <conditionalFormatting sqref="I731:I733">
    <cfRule type="expression" dxfId="4487" priority="3142" stopIfTrue="1">
      <formula>$B731=""</formula>
    </cfRule>
  </conditionalFormatting>
  <conditionalFormatting sqref="I731:I733">
    <cfRule type="expression" dxfId="4486" priority="3141" stopIfTrue="1">
      <formula>$B731=""</formula>
    </cfRule>
  </conditionalFormatting>
  <conditionalFormatting sqref="I731:I733">
    <cfRule type="expression" dxfId="4485" priority="3140" stopIfTrue="1">
      <formula>$B731=""</formula>
    </cfRule>
  </conditionalFormatting>
  <conditionalFormatting sqref="I724:I737">
    <cfRule type="expression" dxfId="4484" priority="3139" stopIfTrue="1">
      <formula>$B724=""</formula>
    </cfRule>
  </conditionalFormatting>
  <conditionalFormatting sqref="I724:I737">
    <cfRule type="expression" dxfId="4483" priority="3138" stopIfTrue="1">
      <formula>$B724=""</formula>
    </cfRule>
  </conditionalFormatting>
  <conditionalFormatting sqref="I724:I737">
    <cfRule type="expression" dxfId="4482" priority="3137" stopIfTrue="1">
      <formula>$B724=""</formula>
    </cfRule>
  </conditionalFormatting>
  <conditionalFormatting sqref="I724:I737">
    <cfRule type="expression" dxfId="4481" priority="3136" stopIfTrue="1">
      <formula>$B724=""</formula>
    </cfRule>
  </conditionalFormatting>
  <conditionalFormatting sqref="I724:I737">
    <cfRule type="expression" dxfId="4480" priority="3135" stopIfTrue="1">
      <formula>$B724=""</formula>
    </cfRule>
  </conditionalFormatting>
  <conditionalFormatting sqref="I724:I737">
    <cfRule type="expression" dxfId="4479" priority="3134" stopIfTrue="1">
      <formula>$B724=""</formula>
    </cfRule>
  </conditionalFormatting>
  <conditionalFormatting sqref="I724:I737">
    <cfRule type="expression" dxfId="4478" priority="3133" stopIfTrue="1">
      <formula>$B724=""</formula>
    </cfRule>
  </conditionalFormatting>
  <conditionalFormatting sqref="I724:I737">
    <cfRule type="expression" dxfId="4477" priority="3132" stopIfTrue="1">
      <formula>$B724=""</formula>
    </cfRule>
  </conditionalFormatting>
  <conditionalFormatting sqref="J736:M736">
    <cfRule type="expression" dxfId="4476" priority="3131" stopIfTrue="1">
      <formula>$B736=""</formula>
    </cfRule>
  </conditionalFormatting>
  <conditionalFormatting sqref="J737:M738">
    <cfRule type="expression" dxfId="4475" priority="3130" stopIfTrue="1">
      <formula>$B737=""</formula>
    </cfRule>
  </conditionalFormatting>
  <conditionalFormatting sqref="J736:M736">
    <cfRule type="expression" dxfId="4474" priority="3129" stopIfTrue="1">
      <formula>$B736=""</formula>
    </cfRule>
  </conditionalFormatting>
  <conditionalFormatting sqref="J737:M737">
    <cfRule type="expression" dxfId="4473" priority="3128" stopIfTrue="1">
      <formula>$B737=""</formula>
    </cfRule>
  </conditionalFormatting>
  <conditionalFormatting sqref="I738">
    <cfRule type="expression" dxfId="4472" priority="3127" stopIfTrue="1">
      <formula>$B738=""</formula>
    </cfRule>
  </conditionalFormatting>
  <conditionalFormatting sqref="I738">
    <cfRule type="expression" dxfId="4471" priority="3126" stopIfTrue="1">
      <formula>$B738=""</formula>
    </cfRule>
  </conditionalFormatting>
  <conditionalFormatting sqref="I738">
    <cfRule type="expression" dxfId="4470" priority="3125" stopIfTrue="1">
      <formula>$B738=""</formula>
    </cfRule>
  </conditionalFormatting>
  <conditionalFormatting sqref="D738:H738">
    <cfRule type="expression" dxfId="4469" priority="3124" stopIfTrue="1">
      <formula>$B738=""</formula>
    </cfRule>
  </conditionalFormatting>
  <conditionalFormatting sqref="J738:M738">
    <cfRule type="expression" dxfId="4468" priority="3123" stopIfTrue="1">
      <formula>$B738=""</formula>
    </cfRule>
  </conditionalFormatting>
  <conditionalFormatting sqref="I738">
    <cfRule type="expression" dxfId="4467" priority="3122" stopIfTrue="1">
      <formula>$B738=""</formula>
    </cfRule>
  </conditionalFormatting>
  <conditionalFormatting sqref="I738">
    <cfRule type="expression" dxfId="4466" priority="3121" stopIfTrue="1">
      <formula>$B738=""</formula>
    </cfRule>
  </conditionalFormatting>
  <conditionalFormatting sqref="I738">
    <cfRule type="expression" dxfId="4465" priority="3120" stopIfTrue="1">
      <formula>$B738=""</formula>
    </cfRule>
  </conditionalFormatting>
  <conditionalFormatting sqref="I738">
    <cfRule type="expression" dxfId="4464" priority="3119" stopIfTrue="1">
      <formula>$B738=""</formula>
    </cfRule>
  </conditionalFormatting>
  <conditionalFormatting sqref="I738">
    <cfRule type="expression" dxfId="4463" priority="3118" stopIfTrue="1">
      <formula>$B738=""</formula>
    </cfRule>
  </conditionalFormatting>
  <conditionalFormatting sqref="I738">
    <cfRule type="expression" dxfId="4462" priority="3117" stopIfTrue="1">
      <formula>$B738=""</formula>
    </cfRule>
  </conditionalFormatting>
  <conditionalFormatting sqref="I738">
    <cfRule type="expression" dxfId="4461" priority="3116" stopIfTrue="1">
      <formula>$B738=""</formula>
    </cfRule>
  </conditionalFormatting>
  <conditionalFormatting sqref="I738">
    <cfRule type="expression" dxfId="4460" priority="3115" stopIfTrue="1">
      <formula>$B738=""</formula>
    </cfRule>
  </conditionalFormatting>
  <conditionalFormatting sqref="I738">
    <cfRule type="expression" dxfId="4459" priority="3114" stopIfTrue="1">
      <formula>$B738=""</formula>
    </cfRule>
  </conditionalFormatting>
  <conditionalFormatting sqref="I738">
    <cfRule type="expression" dxfId="4458" priority="3113" stopIfTrue="1">
      <formula>$B738=""</formula>
    </cfRule>
  </conditionalFormatting>
  <conditionalFormatting sqref="I738">
    <cfRule type="expression" dxfId="4457" priority="3112" stopIfTrue="1">
      <formula>$B738=""</formula>
    </cfRule>
  </conditionalFormatting>
  <conditionalFormatting sqref="I738">
    <cfRule type="expression" dxfId="4456" priority="3111" stopIfTrue="1">
      <formula>$B738=""</formula>
    </cfRule>
  </conditionalFormatting>
  <conditionalFormatting sqref="I738">
    <cfRule type="expression" dxfId="4455" priority="3110" stopIfTrue="1">
      <formula>$B738=""</formula>
    </cfRule>
  </conditionalFormatting>
  <conditionalFormatting sqref="I738">
    <cfRule type="expression" dxfId="4454" priority="3109" stopIfTrue="1">
      <formula>$B738=""</formula>
    </cfRule>
  </conditionalFormatting>
  <conditionalFormatting sqref="I738">
    <cfRule type="expression" dxfId="4453" priority="3108" stopIfTrue="1">
      <formula>$B738=""</formula>
    </cfRule>
  </conditionalFormatting>
  <conditionalFormatting sqref="I738">
    <cfRule type="expression" dxfId="4452" priority="3107" stopIfTrue="1">
      <formula>$B738=""</formula>
    </cfRule>
  </conditionalFormatting>
  <conditionalFormatting sqref="I738">
    <cfRule type="expression" dxfId="4451" priority="3106" stopIfTrue="1">
      <formula>$B738=""</formula>
    </cfRule>
  </conditionalFormatting>
  <conditionalFormatting sqref="I738">
    <cfRule type="expression" dxfId="4450" priority="3105" stopIfTrue="1">
      <formula>$B738=""</formula>
    </cfRule>
  </conditionalFormatting>
  <conditionalFormatting sqref="I738">
    <cfRule type="expression" dxfId="4449" priority="3104" stopIfTrue="1">
      <formula>$B738=""</formula>
    </cfRule>
  </conditionalFormatting>
  <conditionalFormatting sqref="I738">
    <cfRule type="expression" dxfId="4448" priority="3103" stopIfTrue="1">
      <formula>$B738=""</formula>
    </cfRule>
  </conditionalFormatting>
  <conditionalFormatting sqref="I738">
    <cfRule type="expression" dxfId="4447" priority="3102" stopIfTrue="1">
      <formula>$B738=""</formula>
    </cfRule>
  </conditionalFormatting>
  <conditionalFormatting sqref="I738">
    <cfRule type="expression" dxfId="4446" priority="3101" stopIfTrue="1">
      <formula>$B738=""</formula>
    </cfRule>
  </conditionalFormatting>
  <conditionalFormatting sqref="I738">
    <cfRule type="expression" dxfId="4445" priority="3100" stopIfTrue="1">
      <formula>$B738=""</formula>
    </cfRule>
  </conditionalFormatting>
  <conditionalFormatting sqref="I738">
    <cfRule type="expression" dxfId="4444" priority="3099" stopIfTrue="1">
      <formula>$B738=""</formula>
    </cfRule>
  </conditionalFormatting>
  <conditionalFormatting sqref="J738:M738">
    <cfRule type="expression" dxfId="4443" priority="3098" stopIfTrue="1">
      <formula>$B738=""</formula>
    </cfRule>
  </conditionalFormatting>
  <conditionalFormatting sqref="D738:M738">
    <cfRule type="expression" dxfId="4442" priority="3097" stopIfTrue="1">
      <formula>$B738=""</formula>
    </cfRule>
  </conditionalFormatting>
  <conditionalFormatting sqref="D738:M738">
    <cfRule type="expression" dxfId="4441" priority="3096" stopIfTrue="1">
      <formula>$B738=""</formula>
    </cfRule>
  </conditionalFormatting>
  <conditionalFormatting sqref="I738">
    <cfRule type="expression" dxfId="4440" priority="3095" stopIfTrue="1">
      <formula>$B738=""</formula>
    </cfRule>
  </conditionalFormatting>
  <conditionalFormatting sqref="D738:H738">
    <cfRule type="expression" dxfId="4439" priority="3094" stopIfTrue="1">
      <formula>$B738=""</formula>
    </cfRule>
  </conditionalFormatting>
  <conditionalFormatting sqref="J738:M738">
    <cfRule type="expression" dxfId="4438" priority="3093" stopIfTrue="1">
      <formula>$B738=""</formula>
    </cfRule>
  </conditionalFormatting>
  <conditionalFormatting sqref="D738:H738">
    <cfRule type="expression" dxfId="4437" priority="3092" stopIfTrue="1">
      <formula>$B738=""</formula>
    </cfRule>
  </conditionalFormatting>
  <conditionalFormatting sqref="J738:M738">
    <cfRule type="expression" dxfId="4436" priority="3091" stopIfTrue="1">
      <formula>$B738=""</formula>
    </cfRule>
  </conditionalFormatting>
  <conditionalFormatting sqref="I738">
    <cfRule type="expression" dxfId="4435" priority="3090" stopIfTrue="1">
      <formula>$B738=""</formula>
    </cfRule>
  </conditionalFormatting>
  <conditionalFormatting sqref="I738">
    <cfRule type="expression" dxfId="4434" priority="3089" stopIfTrue="1">
      <formula>$B738=""</formula>
    </cfRule>
  </conditionalFormatting>
  <conditionalFormatting sqref="I738">
    <cfRule type="expression" dxfId="4433" priority="3088" stopIfTrue="1">
      <formula>$B738=""</formula>
    </cfRule>
  </conditionalFormatting>
  <conditionalFormatting sqref="I738">
    <cfRule type="expression" dxfId="4432" priority="3087" stopIfTrue="1">
      <formula>$B738=""</formula>
    </cfRule>
  </conditionalFormatting>
  <conditionalFormatting sqref="I738">
    <cfRule type="expression" dxfId="4431" priority="3086" stopIfTrue="1">
      <formula>$B738=""</formula>
    </cfRule>
  </conditionalFormatting>
  <conditionalFormatting sqref="I738">
    <cfRule type="expression" dxfId="4430" priority="3085" stopIfTrue="1">
      <formula>$B738=""</formula>
    </cfRule>
  </conditionalFormatting>
  <conditionalFormatting sqref="I738">
    <cfRule type="expression" dxfId="4429" priority="3084" stopIfTrue="1">
      <formula>$B738=""</formula>
    </cfRule>
  </conditionalFormatting>
  <conditionalFormatting sqref="I738">
    <cfRule type="expression" dxfId="4428" priority="3083" stopIfTrue="1">
      <formula>$B738=""</formula>
    </cfRule>
  </conditionalFormatting>
  <conditionalFormatting sqref="I738">
    <cfRule type="expression" dxfId="4427" priority="3082" stopIfTrue="1">
      <formula>$B738=""</formula>
    </cfRule>
  </conditionalFormatting>
  <conditionalFormatting sqref="I738">
    <cfRule type="expression" dxfId="4426" priority="3081" stopIfTrue="1">
      <formula>$B738=""</formula>
    </cfRule>
  </conditionalFormatting>
  <conditionalFormatting sqref="I738">
    <cfRule type="expression" dxfId="4425" priority="3080" stopIfTrue="1">
      <formula>$B738=""</formula>
    </cfRule>
  </conditionalFormatting>
  <conditionalFormatting sqref="I738">
    <cfRule type="expression" dxfId="4424" priority="3079" stopIfTrue="1">
      <formula>$B738=""</formula>
    </cfRule>
  </conditionalFormatting>
  <conditionalFormatting sqref="I738">
    <cfRule type="expression" dxfId="4423" priority="3078" stopIfTrue="1">
      <formula>$B738=""</formula>
    </cfRule>
  </conditionalFormatting>
  <conditionalFormatting sqref="I688:I712">
    <cfRule type="expression" dxfId="4422" priority="3077" stopIfTrue="1">
      <formula>$B688=""</formula>
    </cfRule>
  </conditionalFormatting>
  <conditionalFormatting sqref="I688:I712">
    <cfRule type="expression" dxfId="4421" priority="3076" stopIfTrue="1">
      <formula>$B688=""</formula>
    </cfRule>
  </conditionalFormatting>
  <conditionalFormatting sqref="I688:I712">
    <cfRule type="expression" dxfId="4420" priority="3075" stopIfTrue="1">
      <formula>$B688=""</formula>
    </cfRule>
  </conditionalFormatting>
  <conditionalFormatting sqref="I688:I712">
    <cfRule type="expression" dxfId="4419" priority="3074" stopIfTrue="1">
      <formula>$B688=""</formula>
    </cfRule>
  </conditionalFormatting>
  <conditionalFormatting sqref="I688:I712">
    <cfRule type="expression" dxfId="4418" priority="3073" stopIfTrue="1">
      <formula>$B688=""</formula>
    </cfRule>
  </conditionalFormatting>
  <conditionalFormatting sqref="I688:I712">
    <cfRule type="expression" dxfId="4417" priority="3072" stopIfTrue="1">
      <formula>$B688=""</formula>
    </cfRule>
  </conditionalFormatting>
  <conditionalFormatting sqref="I688:I712">
    <cfRule type="expression" dxfId="4416" priority="3071" stopIfTrue="1">
      <formula>$B688=""</formula>
    </cfRule>
  </conditionalFormatting>
  <conditionalFormatting sqref="I688:I712">
    <cfRule type="expression" dxfId="4415" priority="3070" stopIfTrue="1">
      <formula>$B688=""</formula>
    </cfRule>
  </conditionalFormatting>
  <conditionalFormatting sqref="I688:I712">
    <cfRule type="expression" dxfId="4414" priority="3069" stopIfTrue="1">
      <formula>$B688=""</formula>
    </cfRule>
  </conditionalFormatting>
  <conditionalFormatting sqref="I688:I712">
    <cfRule type="expression" dxfId="4413" priority="3068" stopIfTrue="1">
      <formula>$B688=""</formula>
    </cfRule>
  </conditionalFormatting>
  <conditionalFormatting sqref="I688:I712">
    <cfRule type="expression" dxfId="4412" priority="3067" stopIfTrue="1">
      <formula>$B688=""</formula>
    </cfRule>
  </conditionalFormatting>
  <conditionalFormatting sqref="I688:I712">
    <cfRule type="expression" dxfId="4411" priority="3066" stopIfTrue="1">
      <formula>$B688=""</formula>
    </cfRule>
  </conditionalFormatting>
  <conditionalFormatting sqref="I688:I712">
    <cfRule type="expression" dxfId="4410" priority="3065" stopIfTrue="1">
      <formula>$B688=""</formula>
    </cfRule>
  </conditionalFormatting>
  <conditionalFormatting sqref="I688:I712">
    <cfRule type="expression" dxfId="4409" priority="3064" stopIfTrue="1">
      <formula>$B688=""</formula>
    </cfRule>
  </conditionalFormatting>
  <conditionalFormatting sqref="I688:I712">
    <cfRule type="expression" dxfId="4408" priority="3063" stopIfTrue="1">
      <formula>$B688=""</formula>
    </cfRule>
  </conditionalFormatting>
  <conditionalFormatting sqref="I688:I712">
    <cfRule type="expression" dxfId="4407" priority="3062" stopIfTrue="1">
      <formula>$B688=""</formula>
    </cfRule>
  </conditionalFormatting>
  <conditionalFormatting sqref="I688:I712">
    <cfRule type="expression" dxfId="4406" priority="3061" stopIfTrue="1">
      <formula>$B688=""</formula>
    </cfRule>
  </conditionalFormatting>
  <conditionalFormatting sqref="I688:I712">
    <cfRule type="expression" dxfId="4405" priority="3060" stopIfTrue="1">
      <formula>$B688=""</formula>
    </cfRule>
  </conditionalFormatting>
  <conditionalFormatting sqref="I688:I712">
    <cfRule type="expression" dxfId="4404" priority="3059" stopIfTrue="1">
      <formula>$B688=""</formula>
    </cfRule>
  </conditionalFormatting>
  <conditionalFormatting sqref="I688:I712">
    <cfRule type="expression" dxfId="4403" priority="3058" stopIfTrue="1">
      <formula>$B688=""</formula>
    </cfRule>
  </conditionalFormatting>
  <conditionalFormatting sqref="I688:I712">
    <cfRule type="expression" dxfId="4402" priority="3057" stopIfTrue="1">
      <formula>$B688=""</formula>
    </cfRule>
  </conditionalFormatting>
  <conditionalFormatting sqref="I688:I712">
    <cfRule type="expression" dxfId="4401" priority="3056" stopIfTrue="1">
      <formula>$B688=""</formula>
    </cfRule>
  </conditionalFormatting>
  <conditionalFormatting sqref="I688:I712">
    <cfRule type="expression" dxfId="4400" priority="3055" stopIfTrue="1">
      <formula>$B688=""</formula>
    </cfRule>
  </conditionalFormatting>
  <conditionalFormatting sqref="I688:I712">
    <cfRule type="expression" dxfId="4399" priority="3054" stopIfTrue="1">
      <formula>$B688=""</formula>
    </cfRule>
  </conditionalFormatting>
  <conditionalFormatting sqref="I688:I712">
    <cfRule type="expression" dxfId="4398" priority="3053" stopIfTrue="1">
      <formula>$B688=""</formula>
    </cfRule>
  </conditionalFormatting>
  <conditionalFormatting sqref="I688:I712">
    <cfRule type="expression" dxfId="4397" priority="3052" stopIfTrue="1">
      <formula>$B688=""</formula>
    </cfRule>
  </conditionalFormatting>
  <conditionalFormatting sqref="I688:I712">
    <cfRule type="expression" dxfId="4396" priority="3051" stopIfTrue="1">
      <formula>$B688=""</formula>
    </cfRule>
  </conditionalFormatting>
  <conditionalFormatting sqref="I688:I712">
    <cfRule type="expression" dxfId="4395" priority="3050" stopIfTrue="1">
      <formula>$B688=""</formula>
    </cfRule>
  </conditionalFormatting>
  <conditionalFormatting sqref="I688:I712">
    <cfRule type="expression" dxfId="4394" priority="3049" stopIfTrue="1">
      <formula>$B688=""</formula>
    </cfRule>
  </conditionalFormatting>
  <conditionalFormatting sqref="I688:I712">
    <cfRule type="expression" dxfId="4393" priority="3048" stopIfTrue="1">
      <formula>$B688=""</formula>
    </cfRule>
  </conditionalFormatting>
  <conditionalFormatting sqref="I688:I712">
    <cfRule type="expression" dxfId="4392" priority="3047" stopIfTrue="1">
      <formula>$B688=""</formula>
    </cfRule>
  </conditionalFormatting>
  <conditionalFormatting sqref="I688:I712">
    <cfRule type="expression" dxfId="4391" priority="3046" stopIfTrue="1">
      <formula>$B688=""</formula>
    </cfRule>
  </conditionalFormatting>
  <conditionalFormatting sqref="I688:I712">
    <cfRule type="expression" dxfId="4390" priority="3045" stopIfTrue="1">
      <formula>$B688=""</formula>
    </cfRule>
  </conditionalFormatting>
  <conditionalFormatting sqref="I688:I712">
    <cfRule type="expression" dxfId="4389" priority="3044" stopIfTrue="1">
      <formula>$B688=""</formula>
    </cfRule>
  </conditionalFormatting>
  <conditionalFormatting sqref="I688:I712">
    <cfRule type="expression" dxfId="4388" priority="3043" stopIfTrue="1">
      <formula>$B688=""</formula>
    </cfRule>
  </conditionalFormatting>
  <conditionalFormatting sqref="I688:I712">
    <cfRule type="expression" dxfId="4387" priority="3042" stopIfTrue="1">
      <formula>$B688=""</formula>
    </cfRule>
  </conditionalFormatting>
  <conditionalFormatting sqref="I688:I712">
    <cfRule type="expression" dxfId="4386" priority="3041" stopIfTrue="1">
      <formula>$B688=""</formula>
    </cfRule>
  </conditionalFormatting>
  <conditionalFormatting sqref="I688:I712">
    <cfRule type="expression" dxfId="4385" priority="3040" stopIfTrue="1">
      <formula>$B688=""</formula>
    </cfRule>
  </conditionalFormatting>
  <conditionalFormatting sqref="I688:I712">
    <cfRule type="expression" dxfId="4384" priority="3039" stopIfTrue="1">
      <formula>$B688=""</formula>
    </cfRule>
  </conditionalFormatting>
  <conditionalFormatting sqref="I688:I712">
    <cfRule type="expression" dxfId="4383" priority="3038" stopIfTrue="1">
      <formula>$B688=""</formula>
    </cfRule>
  </conditionalFormatting>
  <conditionalFormatting sqref="I688:I712">
    <cfRule type="expression" dxfId="4382" priority="3037" stopIfTrue="1">
      <formula>$B688=""</formula>
    </cfRule>
  </conditionalFormatting>
  <conditionalFormatting sqref="I698:I712">
    <cfRule type="expression" dxfId="4381" priority="3036" stopIfTrue="1">
      <formula>$B698=""</formula>
    </cfRule>
  </conditionalFormatting>
  <conditionalFormatting sqref="I698:I712">
    <cfRule type="expression" dxfId="4380" priority="3035" stopIfTrue="1">
      <formula>$B698=""</formula>
    </cfRule>
  </conditionalFormatting>
  <conditionalFormatting sqref="I698:I712">
    <cfRule type="expression" dxfId="4379" priority="3034" stopIfTrue="1">
      <formula>$B698=""</formula>
    </cfRule>
  </conditionalFormatting>
  <conditionalFormatting sqref="I698:I712">
    <cfRule type="expression" dxfId="4378" priority="3033" stopIfTrue="1">
      <formula>$B698=""</formula>
    </cfRule>
  </conditionalFormatting>
  <conditionalFormatting sqref="I698:I712">
    <cfRule type="expression" dxfId="4377" priority="3032" stopIfTrue="1">
      <formula>$B698=""</formula>
    </cfRule>
  </conditionalFormatting>
  <conditionalFormatting sqref="I698:I712">
    <cfRule type="expression" dxfId="4376" priority="3031" stopIfTrue="1">
      <formula>$B698=""</formula>
    </cfRule>
  </conditionalFormatting>
  <conditionalFormatting sqref="I698:I712">
    <cfRule type="expression" dxfId="4375" priority="3030" stopIfTrue="1">
      <formula>$B698=""</formula>
    </cfRule>
  </conditionalFormatting>
  <conditionalFormatting sqref="I698:I712">
    <cfRule type="expression" dxfId="4374" priority="3029" stopIfTrue="1">
      <formula>$B698=""</formula>
    </cfRule>
  </conditionalFormatting>
  <conditionalFormatting sqref="I705:I724">
    <cfRule type="expression" dxfId="4373" priority="3028" stopIfTrue="1">
      <formula>$B705=""</formula>
    </cfRule>
  </conditionalFormatting>
  <conditionalFormatting sqref="I705:I724">
    <cfRule type="expression" dxfId="4372" priority="3027" stopIfTrue="1">
      <formula>$B705=""</formula>
    </cfRule>
  </conditionalFormatting>
  <conditionalFormatting sqref="I705:I724">
    <cfRule type="expression" dxfId="4371" priority="3026" stopIfTrue="1">
      <formula>$B705=""</formula>
    </cfRule>
  </conditionalFormatting>
  <conditionalFormatting sqref="I705:I724">
    <cfRule type="expression" dxfId="4370" priority="3025" stopIfTrue="1">
      <formula>$B705=""</formula>
    </cfRule>
  </conditionalFormatting>
  <conditionalFormatting sqref="I705:I724">
    <cfRule type="expression" dxfId="4369" priority="3024" stopIfTrue="1">
      <formula>$B705=""</formula>
    </cfRule>
  </conditionalFormatting>
  <conditionalFormatting sqref="I705:I724">
    <cfRule type="expression" dxfId="4368" priority="3023" stopIfTrue="1">
      <formula>$B705=""</formula>
    </cfRule>
  </conditionalFormatting>
  <conditionalFormatting sqref="I705:I724">
    <cfRule type="expression" dxfId="4367" priority="3022" stopIfTrue="1">
      <formula>$B705=""</formula>
    </cfRule>
  </conditionalFormatting>
  <conditionalFormatting sqref="I705:I724">
    <cfRule type="expression" dxfId="4366" priority="3021" stopIfTrue="1">
      <formula>$B705=""</formula>
    </cfRule>
  </conditionalFormatting>
  <conditionalFormatting sqref="I705:I724">
    <cfRule type="expression" dxfId="4365" priority="3020" stopIfTrue="1">
      <formula>$B705=""</formula>
    </cfRule>
  </conditionalFormatting>
  <conditionalFormatting sqref="I705:I724">
    <cfRule type="expression" dxfId="4364" priority="3019" stopIfTrue="1">
      <formula>$B705=""</formula>
    </cfRule>
  </conditionalFormatting>
  <conditionalFormatting sqref="I705:I724">
    <cfRule type="expression" dxfId="4363" priority="3018" stopIfTrue="1">
      <formula>$B705=""</formula>
    </cfRule>
  </conditionalFormatting>
  <conditionalFormatting sqref="I705:I724">
    <cfRule type="expression" dxfId="4362" priority="3017" stopIfTrue="1">
      <formula>$B705=""</formula>
    </cfRule>
  </conditionalFormatting>
  <conditionalFormatting sqref="I705:I724">
    <cfRule type="expression" dxfId="4361" priority="3016" stopIfTrue="1">
      <formula>$B705=""</formula>
    </cfRule>
  </conditionalFormatting>
  <conditionalFormatting sqref="I705:I724">
    <cfRule type="expression" dxfId="4360" priority="3015" stopIfTrue="1">
      <formula>$B705=""</formula>
    </cfRule>
  </conditionalFormatting>
  <conditionalFormatting sqref="I705:I724">
    <cfRule type="expression" dxfId="4359" priority="3014" stopIfTrue="1">
      <formula>$B705=""</formula>
    </cfRule>
  </conditionalFormatting>
  <conditionalFormatting sqref="I705:I724">
    <cfRule type="expression" dxfId="4358" priority="3013" stopIfTrue="1">
      <formula>$B705=""</formula>
    </cfRule>
  </conditionalFormatting>
  <conditionalFormatting sqref="I705:I724">
    <cfRule type="expression" dxfId="4357" priority="3012" stopIfTrue="1">
      <formula>$B705=""</formula>
    </cfRule>
  </conditionalFormatting>
  <conditionalFormatting sqref="I705:I724">
    <cfRule type="expression" dxfId="4356" priority="3011" stopIfTrue="1">
      <formula>$B705=""</formula>
    </cfRule>
  </conditionalFormatting>
  <conditionalFormatting sqref="I705:I724">
    <cfRule type="expression" dxfId="4355" priority="3010" stopIfTrue="1">
      <formula>$B705=""</formula>
    </cfRule>
  </conditionalFormatting>
  <conditionalFormatting sqref="I705:I724">
    <cfRule type="expression" dxfId="4354" priority="3009" stopIfTrue="1">
      <formula>$B705=""</formula>
    </cfRule>
  </conditionalFormatting>
  <conditionalFormatting sqref="I705:I724">
    <cfRule type="expression" dxfId="4353" priority="3008" stopIfTrue="1">
      <formula>$B705=""</formula>
    </cfRule>
  </conditionalFormatting>
  <conditionalFormatting sqref="I705:I724">
    <cfRule type="expression" dxfId="4352" priority="3007" stopIfTrue="1">
      <formula>$B705=""</formula>
    </cfRule>
  </conditionalFormatting>
  <conditionalFormatting sqref="I705:I724">
    <cfRule type="expression" dxfId="4351" priority="3006" stopIfTrue="1">
      <formula>$B705=""</formula>
    </cfRule>
  </conditionalFormatting>
  <conditionalFormatting sqref="I705:I724">
    <cfRule type="expression" dxfId="4350" priority="3005" stopIfTrue="1">
      <formula>$B705=""</formula>
    </cfRule>
  </conditionalFormatting>
  <conditionalFormatting sqref="I705:I724">
    <cfRule type="expression" dxfId="4349" priority="3004" stopIfTrue="1">
      <formula>$B705=""</formula>
    </cfRule>
  </conditionalFormatting>
  <conditionalFormatting sqref="I705:I724">
    <cfRule type="expression" dxfId="4348" priority="3003" stopIfTrue="1">
      <formula>$B705=""</formula>
    </cfRule>
  </conditionalFormatting>
  <conditionalFormatting sqref="I705:I724">
    <cfRule type="expression" dxfId="4347" priority="3002" stopIfTrue="1">
      <formula>$B705=""</formula>
    </cfRule>
  </conditionalFormatting>
  <conditionalFormatting sqref="I705:I724">
    <cfRule type="expression" dxfId="4346" priority="3001" stopIfTrue="1">
      <formula>$B705=""</formula>
    </cfRule>
  </conditionalFormatting>
  <conditionalFormatting sqref="I705:I724">
    <cfRule type="expression" dxfId="4345" priority="3000" stopIfTrue="1">
      <formula>$B705=""</formula>
    </cfRule>
  </conditionalFormatting>
  <conditionalFormatting sqref="I705:I724">
    <cfRule type="expression" dxfId="4344" priority="2999" stopIfTrue="1">
      <formula>$B705=""</formula>
    </cfRule>
  </conditionalFormatting>
  <conditionalFormatting sqref="I723:I728">
    <cfRule type="expression" dxfId="4343" priority="2998" stopIfTrue="1">
      <formula>$B723=""</formula>
    </cfRule>
  </conditionalFormatting>
  <conditionalFormatting sqref="I723:I728">
    <cfRule type="expression" dxfId="4342" priority="2997" stopIfTrue="1">
      <formula>$B723=""</formula>
    </cfRule>
  </conditionalFormatting>
  <conditionalFormatting sqref="I723:I728">
    <cfRule type="expression" dxfId="4341" priority="2996" stopIfTrue="1">
      <formula>$B723=""</formula>
    </cfRule>
  </conditionalFormatting>
  <conditionalFormatting sqref="I723:I728">
    <cfRule type="expression" dxfId="4340" priority="2995" stopIfTrue="1">
      <formula>$B723=""</formula>
    </cfRule>
  </conditionalFormatting>
  <conditionalFormatting sqref="I723:I728">
    <cfRule type="expression" dxfId="4339" priority="2994" stopIfTrue="1">
      <formula>$B723=""</formula>
    </cfRule>
  </conditionalFormatting>
  <conditionalFormatting sqref="I723:I728">
    <cfRule type="expression" dxfId="4338" priority="2993" stopIfTrue="1">
      <formula>$B723=""</formula>
    </cfRule>
  </conditionalFormatting>
  <conditionalFormatting sqref="I723:I728">
    <cfRule type="expression" dxfId="4337" priority="2992" stopIfTrue="1">
      <formula>$B723=""</formula>
    </cfRule>
  </conditionalFormatting>
  <conditionalFormatting sqref="I723:I728">
    <cfRule type="expression" dxfId="4336" priority="2991" stopIfTrue="1">
      <formula>$B723=""</formula>
    </cfRule>
  </conditionalFormatting>
  <conditionalFormatting sqref="I723:I728">
    <cfRule type="expression" dxfId="4335" priority="2990" stopIfTrue="1">
      <formula>$B723=""</formula>
    </cfRule>
  </conditionalFormatting>
  <conditionalFormatting sqref="I723:I728">
    <cfRule type="expression" dxfId="4334" priority="2989" stopIfTrue="1">
      <formula>$B723=""</formula>
    </cfRule>
  </conditionalFormatting>
  <conditionalFormatting sqref="I723:I728">
    <cfRule type="expression" dxfId="4333" priority="2988" stopIfTrue="1">
      <formula>$B723=""</formula>
    </cfRule>
  </conditionalFormatting>
  <conditionalFormatting sqref="I723:I728">
    <cfRule type="expression" dxfId="4332" priority="2987" stopIfTrue="1">
      <formula>$B723=""</formula>
    </cfRule>
  </conditionalFormatting>
  <conditionalFormatting sqref="I723:I728">
    <cfRule type="expression" dxfId="4331" priority="2986" stopIfTrue="1">
      <formula>$B723=""</formula>
    </cfRule>
  </conditionalFormatting>
  <conditionalFormatting sqref="I723:I728">
    <cfRule type="expression" dxfId="4330" priority="2985" stopIfTrue="1">
      <formula>$B723=""</formula>
    </cfRule>
  </conditionalFormatting>
  <conditionalFormatting sqref="I723:I728">
    <cfRule type="expression" dxfId="4329" priority="2984" stopIfTrue="1">
      <formula>$B723=""</formula>
    </cfRule>
  </conditionalFormatting>
  <conditionalFormatting sqref="I723:I728">
    <cfRule type="expression" dxfId="4328" priority="2983" stopIfTrue="1">
      <formula>$B723=""</formula>
    </cfRule>
  </conditionalFormatting>
  <conditionalFormatting sqref="I723:I728">
    <cfRule type="expression" dxfId="4327" priority="2982" stopIfTrue="1">
      <formula>$B723=""</formula>
    </cfRule>
  </conditionalFormatting>
  <conditionalFormatting sqref="I723:I728">
    <cfRule type="expression" dxfId="4326" priority="2981" stopIfTrue="1">
      <formula>$B723=""</formula>
    </cfRule>
  </conditionalFormatting>
  <conditionalFormatting sqref="I723:I728">
    <cfRule type="expression" dxfId="4325" priority="2980" stopIfTrue="1">
      <formula>$B723=""</formula>
    </cfRule>
  </conditionalFormatting>
  <conditionalFormatting sqref="I723:I728">
    <cfRule type="expression" dxfId="4324" priority="2979" stopIfTrue="1">
      <formula>$B723=""</formula>
    </cfRule>
  </conditionalFormatting>
  <conditionalFormatting sqref="I723:I728">
    <cfRule type="expression" dxfId="4323" priority="2978" stopIfTrue="1">
      <formula>$B723=""</formula>
    </cfRule>
  </conditionalFormatting>
  <conditionalFormatting sqref="I723:I728">
    <cfRule type="expression" dxfId="4322" priority="2977" stopIfTrue="1">
      <formula>$B723=""</formula>
    </cfRule>
  </conditionalFormatting>
  <conditionalFormatting sqref="I723:I728">
    <cfRule type="expression" dxfId="4321" priority="2976" stopIfTrue="1">
      <formula>$B723=""</formula>
    </cfRule>
  </conditionalFormatting>
  <conditionalFormatting sqref="I723:I728">
    <cfRule type="expression" dxfId="4320" priority="2975" stopIfTrue="1">
      <formula>$B723=""</formula>
    </cfRule>
  </conditionalFormatting>
  <conditionalFormatting sqref="I723:I728">
    <cfRule type="expression" dxfId="4319" priority="2974" stopIfTrue="1">
      <formula>$B723=""</formula>
    </cfRule>
  </conditionalFormatting>
  <conditionalFormatting sqref="I723:I728">
    <cfRule type="expression" dxfId="4318" priority="2973" stopIfTrue="1">
      <formula>$B723=""</formula>
    </cfRule>
  </conditionalFormatting>
  <conditionalFormatting sqref="I723:I728">
    <cfRule type="expression" dxfId="4317" priority="2972" stopIfTrue="1">
      <formula>$B723=""</formula>
    </cfRule>
  </conditionalFormatting>
  <conditionalFormatting sqref="I723:I728">
    <cfRule type="expression" dxfId="4316" priority="2971" stopIfTrue="1">
      <formula>$B723=""</formula>
    </cfRule>
  </conditionalFormatting>
  <conditionalFormatting sqref="I723:I728">
    <cfRule type="expression" dxfId="4315" priority="2970" stopIfTrue="1">
      <formula>$B723=""</formula>
    </cfRule>
  </conditionalFormatting>
  <conditionalFormatting sqref="I723:I728">
    <cfRule type="expression" dxfId="4314" priority="2969" stopIfTrue="1">
      <formula>$B723=""</formula>
    </cfRule>
  </conditionalFormatting>
  <conditionalFormatting sqref="I723:I728">
    <cfRule type="expression" dxfId="4313" priority="2968" stopIfTrue="1">
      <formula>$B723=""</formula>
    </cfRule>
  </conditionalFormatting>
  <conditionalFormatting sqref="I723:I728">
    <cfRule type="expression" dxfId="4312" priority="2967" stopIfTrue="1">
      <formula>$B723=""</formula>
    </cfRule>
  </conditionalFormatting>
  <conditionalFormatting sqref="I723:I728">
    <cfRule type="expression" dxfId="4311" priority="2966" stopIfTrue="1">
      <formula>$B723=""</formula>
    </cfRule>
  </conditionalFormatting>
  <conditionalFormatting sqref="I723:I728">
    <cfRule type="expression" dxfId="4310" priority="2965" stopIfTrue="1">
      <formula>$B723=""</formula>
    </cfRule>
  </conditionalFormatting>
  <conditionalFormatting sqref="I723:I728">
    <cfRule type="expression" dxfId="4309" priority="2964" stopIfTrue="1">
      <formula>$B723=""</formula>
    </cfRule>
  </conditionalFormatting>
  <conditionalFormatting sqref="I723:I728">
    <cfRule type="expression" dxfId="4308" priority="2963" stopIfTrue="1">
      <formula>$B723=""</formula>
    </cfRule>
  </conditionalFormatting>
  <conditionalFormatting sqref="I723:I728">
    <cfRule type="expression" dxfId="4307" priority="2962" stopIfTrue="1">
      <formula>$B723=""</formula>
    </cfRule>
  </conditionalFormatting>
  <conditionalFormatting sqref="I723:I728">
    <cfRule type="expression" dxfId="4306" priority="2961" stopIfTrue="1">
      <formula>$B723=""</formula>
    </cfRule>
  </conditionalFormatting>
  <conditionalFormatting sqref="I723:I728">
    <cfRule type="expression" dxfId="4305" priority="2960" stopIfTrue="1">
      <formula>$B723=""</formula>
    </cfRule>
  </conditionalFormatting>
  <conditionalFormatting sqref="I723:I728">
    <cfRule type="expression" dxfId="4304" priority="2959" stopIfTrue="1">
      <formula>$B723=""</formula>
    </cfRule>
  </conditionalFormatting>
  <conditionalFormatting sqref="I723:I728">
    <cfRule type="expression" dxfId="4303" priority="2958" stopIfTrue="1">
      <formula>$B723=""</formula>
    </cfRule>
  </conditionalFormatting>
  <conditionalFormatting sqref="I723:I728">
    <cfRule type="expression" dxfId="4302" priority="2957" stopIfTrue="1">
      <formula>$B723=""</formula>
    </cfRule>
  </conditionalFormatting>
  <conditionalFormatting sqref="I723:I728">
    <cfRule type="expression" dxfId="4301" priority="2956" stopIfTrue="1">
      <formula>$B723=""</formula>
    </cfRule>
  </conditionalFormatting>
  <conditionalFormatting sqref="I723:I728">
    <cfRule type="expression" dxfId="4300" priority="2955" stopIfTrue="1">
      <formula>$B723=""</formula>
    </cfRule>
  </conditionalFormatting>
  <conditionalFormatting sqref="I723:I728">
    <cfRule type="expression" dxfId="4299" priority="2954" stopIfTrue="1">
      <formula>$B723=""</formula>
    </cfRule>
  </conditionalFormatting>
  <conditionalFormatting sqref="I723:I728">
    <cfRule type="expression" dxfId="4298" priority="2953" stopIfTrue="1">
      <formula>$B723=""</formula>
    </cfRule>
  </conditionalFormatting>
  <conditionalFormatting sqref="I723:I728">
    <cfRule type="expression" dxfId="4297" priority="2952" stopIfTrue="1">
      <formula>$B723=""</formula>
    </cfRule>
  </conditionalFormatting>
  <conditionalFormatting sqref="I723:I728">
    <cfRule type="expression" dxfId="4296" priority="2951" stopIfTrue="1">
      <formula>$B723=""</formula>
    </cfRule>
  </conditionalFormatting>
  <conditionalFormatting sqref="I723:I728">
    <cfRule type="expression" dxfId="4295" priority="2950" stopIfTrue="1">
      <formula>$B723=""</formula>
    </cfRule>
  </conditionalFormatting>
  <conditionalFormatting sqref="I723:I728">
    <cfRule type="expression" dxfId="4294" priority="2949" stopIfTrue="1">
      <formula>$B723=""</formula>
    </cfRule>
  </conditionalFormatting>
  <conditionalFormatting sqref="I723:I728">
    <cfRule type="expression" dxfId="4293" priority="2948" stopIfTrue="1">
      <formula>$B723=""</formula>
    </cfRule>
  </conditionalFormatting>
  <conditionalFormatting sqref="I723:I728">
    <cfRule type="expression" dxfId="4292" priority="2947" stopIfTrue="1">
      <formula>$B723=""</formula>
    </cfRule>
  </conditionalFormatting>
  <conditionalFormatting sqref="I723:I728">
    <cfRule type="expression" dxfId="4291" priority="2946" stopIfTrue="1">
      <formula>$B723=""</formula>
    </cfRule>
  </conditionalFormatting>
  <conditionalFormatting sqref="I723:I728">
    <cfRule type="expression" dxfId="4290" priority="2945" stopIfTrue="1">
      <formula>$B723=""</formula>
    </cfRule>
  </conditionalFormatting>
  <conditionalFormatting sqref="I723:I728">
    <cfRule type="expression" dxfId="4289" priority="2944" stopIfTrue="1">
      <formula>$B723=""</formula>
    </cfRule>
  </conditionalFormatting>
  <conditionalFormatting sqref="I723:I728">
    <cfRule type="expression" dxfId="4288" priority="2943" stopIfTrue="1">
      <formula>$B723=""</formula>
    </cfRule>
  </conditionalFormatting>
  <conditionalFormatting sqref="I723:I728">
    <cfRule type="expression" dxfId="4287" priority="2942" stopIfTrue="1">
      <formula>$B723=""</formula>
    </cfRule>
  </conditionalFormatting>
  <conditionalFormatting sqref="I738">
    <cfRule type="expression" dxfId="4286" priority="2941" stopIfTrue="1">
      <formula>$B738=""</formula>
    </cfRule>
  </conditionalFormatting>
  <conditionalFormatting sqref="I738">
    <cfRule type="expression" dxfId="4285" priority="2940" stopIfTrue="1">
      <formula>$B738=""</formula>
    </cfRule>
  </conditionalFormatting>
  <conditionalFormatting sqref="I738">
    <cfRule type="expression" dxfId="4284" priority="2939" stopIfTrue="1">
      <formula>$B738=""</formula>
    </cfRule>
  </conditionalFormatting>
  <conditionalFormatting sqref="I738">
    <cfRule type="expression" dxfId="4283" priority="2938" stopIfTrue="1">
      <formula>$B738=""</formula>
    </cfRule>
  </conditionalFormatting>
  <conditionalFormatting sqref="I738">
    <cfRule type="expression" dxfId="4282" priority="2937" stopIfTrue="1">
      <formula>$B738=""</formula>
    </cfRule>
  </conditionalFormatting>
  <conditionalFormatting sqref="I738">
    <cfRule type="expression" dxfId="4281" priority="2936" stopIfTrue="1">
      <formula>$B738=""</formula>
    </cfRule>
  </conditionalFormatting>
  <conditionalFormatting sqref="I738">
    <cfRule type="expression" dxfId="4280" priority="2935" stopIfTrue="1">
      <formula>$B738=""</formula>
    </cfRule>
  </conditionalFormatting>
  <conditionalFormatting sqref="I738">
    <cfRule type="expression" dxfId="4279" priority="2934" stopIfTrue="1">
      <formula>$B738=""</formula>
    </cfRule>
  </conditionalFormatting>
  <conditionalFormatting sqref="I738">
    <cfRule type="expression" dxfId="4278" priority="2933" stopIfTrue="1">
      <formula>$B738=""</formula>
    </cfRule>
  </conditionalFormatting>
  <conditionalFormatting sqref="I738">
    <cfRule type="expression" dxfId="4277" priority="2932" stopIfTrue="1">
      <formula>$B738=""</formula>
    </cfRule>
  </conditionalFormatting>
  <conditionalFormatting sqref="I738">
    <cfRule type="expression" dxfId="4276" priority="2931" stopIfTrue="1">
      <formula>$B738=""</formula>
    </cfRule>
  </conditionalFormatting>
  <conditionalFormatting sqref="I738">
    <cfRule type="expression" dxfId="4275" priority="2930" stopIfTrue="1">
      <formula>$B738=""</formula>
    </cfRule>
  </conditionalFormatting>
  <conditionalFormatting sqref="I738">
    <cfRule type="expression" dxfId="4274" priority="2929" stopIfTrue="1">
      <formula>$B738=""</formula>
    </cfRule>
  </conditionalFormatting>
  <conditionalFormatting sqref="I738">
    <cfRule type="expression" dxfId="4273" priority="2928" stopIfTrue="1">
      <formula>$B738=""</formula>
    </cfRule>
  </conditionalFormatting>
  <conditionalFormatting sqref="I738">
    <cfRule type="expression" dxfId="4272" priority="2927" stopIfTrue="1">
      <formula>$B738=""</formula>
    </cfRule>
  </conditionalFormatting>
  <conditionalFormatting sqref="I738">
    <cfRule type="expression" dxfId="4271" priority="2926" stopIfTrue="1">
      <formula>$B738=""</formula>
    </cfRule>
  </conditionalFormatting>
  <conditionalFormatting sqref="I738">
    <cfRule type="expression" dxfId="4270" priority="2925" stopIfTrue="1">
      <formula>$B738=""</formula>
    </cfRule>
  </conditionalFormatting>
  <conditionalFormatting sqref="I738">
    <cfRule type="expression" dxfId="4269" priority="2924" stopIfTrue="1">
      <formula>$B738=""</formula>
    </cfRule>
  </conditionalFormatting>
  <conditionalFormatting sqref="I738">
    <cfRule type="expression" dxfId="4268" priority="2923" stopIfTrue="1">
      <formula>$B738=""</formula>
    </cfRule>
  </conditionalFormatting>
  <conditionalFormatting sqref="I738">
    <cfRule type="expression" dxfId="4267" priority="2922" stopIfTrue="1">
      <formula>$B738=""</formula>
    </cfRule>
  </conditionalFormatting>
  <conditionalFormatting sqref="I738">
    <cfRule type="expression" dxfId="4266" priority="2921" stopIfTrue="1">
      <formula>$B738=""</formula>
    </cfRule>
  </conditionalFormatting>
  <conditionalFormatting sqref="I738">
    <cfRule type="expression" dxfId="4265" priority="2920" stopIfTrue="1">
      <formula>$B738=""</formula>
    </cfRule>
  </conditionalFormatting>
  <conditionalFormatting sqref="I738">
    <cfRule type="expression" dxfId="4264" priority="2919" stopIfTrue="1">
      <formula>$B738=""</formula>
    </cfRule>
  </conditionalFormatting>
  <conditionalFormatting sqref="I738">
    <cfRule type="expression" dxfId="4263" priority="2918" stopIfTrue="1">
      <formula>$B738=""</formula>
    </cfRule>
  </conditionalFormatting>
  <conditionalFormatting sqref="I738">
    <cfRule type="expression" dxfId="4262" priority="2917" stopIfTrue="1">
      <formula>$B738=""</formula>
    </cfRule>
  </conditionalFormatting>
  <conditionalFormatting sqref="I738">
    <cfRule type="expression" dxfId="4261" priority="2916" stopIfTrue="1">
      <formula>$B738=""</formula>
    </cfRule>
  </conditionalFormatting>
  <conditionalFormatting sqref="I738">
    <cfRule type="expression" dxfId="4260" priority="2915" stopIfTrue="1">
      <formula>$B738=""</formula>
    </cfRule>
  </conditionalFormatting>
  <conditionalFormatting sqref="I738">
    <cfRule type="expression" dxfId="4259" priority="2914" stopIfTrue="1">
      <formula>$B738=""</formula>
    </cfRule>
  </conditionalFormatting>
  <conditionalFormatting sqref="I738">
    <cfRule type="expression" dxfId="4258" priority="2913" stopIfTrue="1">
      <formula>$B738=""</formula>
    </cfRule>
  </conditionalFormatting>
  <conditionalFormatting sqref="I738">
    <cfRule type="expression" dxfId="4257" priority="2912" stopIfTrue="1">
      <formula>$B738=""</formula>
    </cfRule>
  </conditionalFormatting>
  <conditionalFormatting sqref="I738">
    <cfRule type="expression" dxfId="4256" priority="2911" stopIfTrue="1">
      <formula>$B738=""</formula>
    </cfRule>
  </conditionalFormatting>
  <conditionalFormatting sqref="I738">
    <cfRule type="expression" dxfId="4255" priority="2910" stopIfTrue="1">
      <formula>$B738=""</formula>
    </cfRule>
  </conditionalFormatting>
  <conditionalFormatting sqref="I738">
    <cfRule type="expression" dxfId="4254" priority="2909" stopIfTrue="1">
      <formula>$B738=""</formula>
    </cfRule>
  </conditionalFormatting>
  <conditionalFormatting sqref="I738">
    <cfRule type="expression" dxfId="4253" priority="2908" stopIfTrue="1">
      <formula>$B738=""</formula>
    </cfRule>
  </conditionalFormatting>
  <conditionalFormatting sqref="I738">
    <cfRule type="expression" dxfId="4252" priority="2907" stopIfTrue="1">
      <formula>$B738=""</formula>
    </cfRule>
  </conditionalFormatting>
  <conditionalFormatting sqref="I738">
    <cfRule type="expression" dxfId="4251" priority="2906" stopIfTrue="1">
      <formula>$B738=""</formula>
    </cfRule>
  </conditionalFormatting>
  <conditionalFormatting sqref="I738">
    <cfRule type="expression" dxfId="4250" priority="2905" stopIfTrue="1">
      <formula>$B738=""</formula>
    </cfRule>
  </conditionalFormatting>
  <conditionalFormatting sqref="I738">
    <cfRule type="expression" dxfId="4249" priority="2904" stopIfTrue="1">
      <formula>$B738=""</formula>
    </cfRule>
  </conditionalFormatting>
  <conditionalFormatting sqref="I678:I712">
    <cfRule type="expression" dxfId="4248" priority="2903" stopIfTrue="1">
      <formula>$B678=""</formula>
    </cfRule>
  </conditionalFormatting>
  <conditionalFormatting sqref="I678:I712">
    <cfRule type="expression" dxfId="4247" priority="2902" stopIfTrue="1">
      <formula>$B678=""</formula>
    </cfRule>
  </conditionalFormatting>
  <conditionalFormatting sqref="I678:I712">
    <cfRule type="expression" dxfId="4246" priority="2901" stopIfTrue="1">
      <formula>$B678=""</formula>
    </cfRule>
  </conditionalFormatting>
  <conditionalFormatting sqref="I678:I712">
    <cfRule type="expression" dxfId="4245" priority="2900" stopIfTrue="1">
      <formula>$B678=""</formula>
    </cfRule>
  </conditionalFormatting>
  <conditionalFormatting sqref="I678:I712">
    <cfRule type="expression" dxfId="4244" priority="2899" stopIfTrue="1">
      <formula>$B678=""</formula>
    </cfRule>
  </conditionalFormatting>
  <conditionalFormatting sqref="I678:I712">
    <cfRule type="expression" dxfId="4243" priority="2898" stopIfTrue="1">
      <formula>$B678=""</formula>
    </cfRule>
  </conditionalFormatting>
  <conditionalFormatting sqref="I678:I712">
    <cfRule type="expression" dxfId="4242" priority="2897" stopIfTrue="1">
      <formula>$B678=""</formula>
    </cfRule>
  </conditionalFormatting>
  <conditionalFormatting sqref="I678:I712">
    <cfRule type="expression" dxfId="4241" priority="2896" stopIfTrue="1">
      <formula>$B678=""</formula>
    </cfRule>
  </conditionalFormatting>
  <conditionalFormatting sqref="I678:I712">
    <cfRule type="expression" dxfId="4240" priority="2895" stopIfTrue="1">
      <formula>$B678=""</formula>
    </cfRule>
  </conditionalFormatting>
  <conditionalFormatting sqref="I678:I712">
    <cfRule type="expression" dxfId="4239" priority="2894" stopIfTrue="1">
      <formula>$B678=""</formula>
    </cfRule>
  </conditionalFormatting>
  <conditionalFormatting sqref="I678:I712">
    <cfRule type="expression" dxfId="4238" priority="2893" stopIfTrue="1">
      <formula>$B678=""</formula>
    </cfRule>
  </conditionalFormatting>
  <conditionalFormatting sqref="I678:I712">
    <cfRule type="expression" dxfId="4237" priority="2892" stopIfTrue="1">
      <formula>$B678=""</formula>
    </cfRule>
  </conditionalFormatting>
  <conditionalFormatting sqref="I678:I712">
    <cfRule type="expression" dxfId="4236" priority="2891" stopIfTrue="1">
      <formula>$B678=""</formula>
    </cfRule>
  </conditionalFormatting>
  <conditionalFormatting sqref="I678:I712">
    <cfRule type="expression" dxfId="4235" priority="2890" stopIfTrue="1">
      <formula>$B678=""</formula>
    </cfRule>
  </conditionalFormatting>
  <conditionalFormatting sqref="I678:I712">
    <cfRule type="expression" dxfId="4234" priority="2889" stopIfTrue="1">
      <formula>$B678=""</formula>
    </cfRule>
  </conditionalFormatting>
  <conditionalFormatting sqref="I678:I712">
    <cfRule type="expression" dxfId="4233" priority="2888" stopIfTrue="1">
      <formula>$B678=""</formula>
    </cfRule>
  </conditionalFormatting>
  <conditionalFormatting sqref="I678:I712">
    <cfRule type="expression" dxfId="4232" priority="2887" stopIfTrue="1">
      <formula>$B678=""</formula>
    </cfRule>
  </conditionalFormatting>
  <conditionalFormatting sqref="I678:I712">
    <cfRule type="expression" dxfId="4231" priority="2886" stopIfTrue="1">
      <formula>$B678=""</formula>
    </cfRule>
  </conditionalFormatting>
  <conditionalFormatting sqref="I678:I712">
    <cfRule type="expression" dxfId="4230" priority="2885" stopIfTrue="1">
      <formula>$B678=""</formula>
    </cfRule>
  </conditionalFormatting>
  <conditionalFormatting sqref="I678:I712">
    <cfRule type="expression" dxfId="4229" priority="2884" stopIfTrue="1">
      <formula>$B678=""</formula>
    </cfRule>
  </conditionalFormatting>
  <conditionalFormatting sqref="I678:I712">
    <cfRule type="expression" dxfId="4228" priority="2883" stopIfTrue="1">
      <formula>$B678=""</formula>
    </cfRule>
  </conditionalFormatting>
  <conditionalFormatting sqref="I678:I712">
    <cfRule type="expression" dxfId="4227" priority="2882" stopIfTrue="1">
      <formula>$B678=""</formula>
    </cfRule>
  </conditionalFormatting>
  <conditionalFormatting sqref="I678:I712">
    <cfRule type="expression" dxfId="4226" priority="2881" stopIfTrue="1">
      <formula>$B678=""</formula>
    </cfRule>
  </conditionalFormatting>
  <conditionalFormatting sqref="I678:I712">
    <cfRule type="expression" dxfId="4225" priority="2880" stopIfTrue="1">
      <formula>$B678=""</formula>
    </cfRule>
  </conditionalFormatting>
  <conditionalFormatting sqref="I680:I712">
    <cfRule type="expression" dxfId="4224" priority="2879" stopIfTrue="1">
      <formula>$B680=""</formula>
    </cfRule>
  </conditionalFormatting>
  <conditionalFormatting sqref="I680:I712">
    <cfRule type="expression" dxfId="4223" priority="2878" stopIfTrue="1">
      <formula>$B680=""</formula>
    </cfRule>
  </conditionalFormatting>
  <conditionalFormatting sqref="I680:I712">
    <cfRule type="expression" dxfId="4222" priority="2877" stopIfTrue="1">
      <formula>$B680=""</formula>
    </cfRule>
  </conditionalFormatting>
  <conditionalFormatting sqref="I713:I724">
    <cfRule type="expression" dxfId="4221" priority="2876" stopIfTrue="1">
      <formula>$B713=""</formula>
    </cfRule>
  </conditionalFormatting>
  <conditionalFormatting sqref="I713:I724">
    <cfRule type="expression" dxfId="4220" priority="2875" stopIfTrue="1">
      <formula>$B713=""</formula>
    </cfRule>
  </conditionalFormatting>
  <conditionalFormatting sqref="I713:I724">
    <cfRule type="expression" dxfId="4219" priority="2874" stopIfTrue="1">
      <formula>$B713=""</formula>
    </cfRule>
  </conditionalFormatting>
  <conditionalFormatting sqref="I713:I724">
    <cfRule type="expression" dxfId="4218" priority="2873" stopIfTrue="1">
      <formula>$B713=""</formula>
    </cfRule>
  </conditionalFormatting>
  <conditionalFormatting sqref="I713:I724">
    <cfRule type="expression" dxfId="4217" priority="2872" stopIfTrue="1">
      <formula>$B713=""</formula>
    </cfRule>
  </conditionalFormatting>
  <conditionalFormatting sqref="I713:I724">
    <cfRule type="expression" dxfId="4216" priority="2871" stopIfTrue="1">
      <formula>$B713=""</formula>
    </cfRule>
  </conditionalFormatting>
  <conditionalFormatting sqref="I713:I724">
    <cfRule type="expression" dxfId="4215" priority="2870" stopIfTrue="1">
      <formula>$B713=""</formula>
    </cfRule>
  </conditionalFormatting>
  <conditionalFormatting sqref="I713:I724">
    <cfRule type="expression" dxfId="4214" priority="2869" stopIfTrue="1">
      <formula>$B713=""</formula>
    </cfRule>
  </conditionalFormatting>
  <conditionalFormatting sqref="I713:I724">
    <cfRule type="expression" dxfId="4213" priority="2868" stopIfTrue="1">
      <formula>$B713=""</formula>
    </cfRule>
  </conditionalFormatting>
  <conditionalFormatting sqref="I713:I724">
    <cfRule type="expression" dxfId="4212" priority="2867" stopIfTrue="1">
      <formula>$B713=""</formula>
    </cfRule>
  </conditionalFormatting>
  <conditionalFormatting sqref="I713:I724">
    <cfRule type="expression" dxfId="4211" priority="2866" stopIfTrue="1">
      <formula>$B713=""</formula>
    </cfRule>
  </conditionalFormatting>
  <conditionalFormatting sqref="I713:I724">
    <cfRule type="expression" dxfId="4210" priority="2865" stopIfTrue="1">
      <formula>$B713=""</formula>
    </cfRule>
  </conditionalFormatting>
  <conditionalFormatting sqref="I713:I724">
    <cfRule type="expression" dxfId="4209" priority="2864" stopIfTrue="1">
      <formula>$B713=""</formula>
    </cfRule>
  </conditionalFormatting>
  <conditionalFormatting sqref="I713:I724">
    <cfRule type="expression" dxfId="4208" priority="2863" stopIfTrue="1">
      <formula>$B713=""</formula>
    </cfRule>
  </conditionalFormatting>
  <conditionalFormatting sqref="I713:I724">
    <cfRule type="expression" dxfId="4207" priority="2862" stopIfTrue="1">
      <formula>$B713=""</formula>
    </cfRule>
  </conditionalFormatting>
  <conditionalFormatting sqref="I713:I724">
    <cfRule type="expression" dxfId="4206" priority="2861" stopIfTrue="1">
      <formula>$B713=""</formula>
    </cfRule>
  </conditionalFormatting>
  <conditionalFormatting sqref="I713:I724">
    <cfRule type="expression" dxfId="4205" priority="2860" stopIfTrue="1">
      <formula>$B713=""</formula>
    </cfRule>
  </conditionalFormatting>
  <conditionalFormatting sqref="I713:I724">
    <cfRule type="expression" dxfId="4204" priority="2859" stopIfTrue="1">
      <formula>$B713=""</formula>
    </cfRule>
  </conditionalFormatting>
  <conditionalFormatting sqref="I713:I724">
    <cfRule type="expression" dxfId="4203" priority="2858" stopIfTrue="1">
      <formula>$B713=""</formula>
    </cfRule>
  </conditionalFormatting>
  <conditionalFormatting sqref="I713:I724">
    <cfRule type="expression" dxfId="4202" priority="2857" stopIfTrue="1">
      <formula>$B713=""</formula>
    </cfRule>
  </conditionalFormatting>
  <conditionalFormatting sqref="I713:I724">
    <cfRule type="expression" dxfId="4201" priority="2856" stopIfTrue="1">
      <formula>$B713=""</formula>
    </cfRule>
  </conditionalFormatting>
  <conditionalFormatting sqref="I713:I724">
    <cfRule type="expression" dxfId="4200" priority="2855" stopIfTrue="1">
      <formula>$B713=""</formula>
    </cfRule>
  </conditionalFormatting>
  <conditionalFormatting sqref="I713:I724">
    <cfRule type="expression" dxfId="4199" priority="2854" stopIfTrue="1">
      <formula>$B713=""</formula>
    </cfRule>
  </conditionalFormatting>
  <conditionalFormatting sqref="I713:I724">
    <cfRule type="expression" dxfId="4198" priority="2853" stopIfTrue="1">
      <formula>$B713=""</formula>
    </cfRule>
  </conditionalFormatting>
  <conditionalFormatting sqref="I713:I724">
    <cfRule type="expression" dxfId="4197" priority="2852" stopIfTrue="1">
      <formula>$B713=""</formula>
    </cfRule>
  </conditionalFormatting>
  <conditionalFormatting sqref="I713:I724">
    <cfRule type="expression" dxfId="4196" priority="2851" stopIfTrue="1">
      <formula>$B713=""</formula>
    </cfRule>
  </conditionalFormatting>
  <conditionalFormatting sqref="I713:I724">
    <cfRule type="expression" dxfId="4195" priority="2850" stopIfTrue="1">
      <formula>$B713=""</formula>
    </cfRule>
  </conditionalFormatting>
  <conditionalFormatting sqref="I713:I724">
    <cfRule type="expression" dxfId="4194" priority="2849" stopIfTrue="1">
      <formula>$B713=""</formula>
    </cfRule>
  </conditionalFormatting>
  <conditionalFormatting sqref="I713:I724">
    <cfRule type="expression" dxfId="4193" priority="2848" stopIfTrue="1">
      <formula>$B713=""</formula>
    </cfRule>
  </conditionalFormatting>
  <conditionalFormatting sqref="I713:I724">
    <cfRule type="expression" dxfId="4192" priority="2847" stopIfTrue="1">
      <formula>$B713=""</formula>
    </cfRule>
  </conditionalFormatting>
  <conditionalFormatting sqref="I713:I724">
    <cfRule type="expression" dxfId="4191" priority="2846" stopIfTrue="1">
      <formula>$B713=""</formula>
    </cfRule>
  </conditionalFormatting>
  <conditionalFormatting sqref="I713:I724">
    <cfRule type="expression" dxfId="4190" priority="2845" stopIfTrue="1">
      <formula>$B713=""</formula>
    </cfRule>
  </conditionalFormatting>
  <conditionalFormatting sqref="I713:I724">
    <cfRule type="expression" dxfId="4189" priority="2844" stopIfTrue="1">
      <formula>$B713=""</formula>
    </cfRule>
  </conditionalFormatting>
  <conditionalFormatting sqref="I713:I724">
    <cfRule type="expression" dxfId="4188" priority="2843" stopIfTrue="1">
      <formula>$B713=""</formula>
    </cfRule>
  </conditionalFormatting>
  <conditionalFormatting sqref="I713:I724">
    <cfRule type="expression" dxfId="4187" priority="2842" stopIfTrue="1">
      <formula>$B713=""</formula>
    </cfRule>
  </conditionalFormatting>
  <conditionalFormatting sqref="I713:I724">
    <cfRule type="expression" dxfId="4186" priority="2841" stopIfTrue="1">
      <formula>$B713=""</formula>
    </cfRule>
  </conditionalFormatting>
  <conditionalFormatting sqref="I713:I724">
    <cfRule type="expression" dxfId="4185" priority="2840" stopIfTrue="1">
      <formula>$B713=""</formula>
    </cfRule>
  </conditionalFormatting>
  <conditionalFormatting sqref="I713:I724">
    <cfRule type="expression" dxfId="4184" priority="2839" stopIfTrue="1">
      <formula>$B713=""</formula>
    </cfRule>
  </conditionalFormatting>
  <conditionalFormatting sqref="I713:I724">
    <cfRule type="expression" dxfId="4183" priority="2838" stopIfTrue="1">
      <formula>$B713=""</formula>
    </cfRule>
  </conditionalFormatting>
  <conditionalFormatting sqref="I713:I724">
    <cfRule type="expression" dxfId="4182" priority="2837" stopIfTrue="1">
      <formula>$B713=""</formula>
    </cfRule>
  </conditionalFormatting>
  <conditionalFormatting sqref="I713:I724">
    <cfRule type="expression" dxfId="4181" priority="2836" stopIfTrue="1">
      <formula>$B713=""</formula>
    </cfRule>
  </conditionalFormatting>
  <conditionalFormatting sqref="I713:I724">
    <cfRule type="expression" dxfId="4180" priority="2835" stopIfTrue="1">
      <formula>$B713=""</formula>
    </cfRule>
  </conditionalFormatting>
  <conditionalFormatting sqref="I713:I724">
    <cfRule type="expression" dxfId="4179" priority="2834" stopIfTrue="1">
      <formula>$B713=""</formula>
    </cfRule>
  </conditionalFormatting>
  <conditionalFormatting sqref="I713:I724">
    <cfRule type="expression" dxfId="4178" priority="2833" stopIfTrue="1">
      <formula>$B713=""</formula>
    </cfRule>
  </conditionalFormatting>
  <conditionalFormatting sqref="I713:I724">
    <cfRule type="expression" dxfId="4177" priority="2832" stopIfTrue="1">
      <formula>$B713=""</formula>
    </cfRule>
  </conditionalFormatting>
  <conditionalFormatting sqref="I713:I724">
    <cfRule type="expression" dxfId="4176" priority="2831" stopIfTrue="1">
      <formula>$B713=""</formula>
    </cfRule>
  </conditionalFormatting>
  <conditionalFormatting sqref="I713:I724">
    <cfRule type="expression" dxfId="4175" priority="2830" stopIfTrue="1">
      <formula>$B713=""</formula>
    </cfRule>
  </conditionalFormatting>
  <conditionalFormatting sqref="I713:I724">
    <cfRule type="expression" dxfId="4174" priority="2829" stopIfTrue="1">
      <formula>$B713=""</formula>
    </cfRule>
  </conditionalFormatting>
  <conditionalFormatting sqref="I713:I724">
    <cfRule type="expression" dxfId="4173" priority="2828" stopIfTrue="1">
      <formula>$B713=""</formula>
    </cfRule>
  </conditionalFormatting>
  <conditionalFormatting sqref="I713:I724">
    <cfRule type="expression" dxfId="4172" priority="2827" stopIfTrue="1">
      <formula>$B713=""</formula>
    </cfRule>
  </conditionalFormatting>
  <conditionalFormatting sqref="I713:I724">
    <cfRule type="expression" dxfId="4171" priority="2826" stopIfTrue="1">
      <formula>$B713=""</formula>
    </cfRule>
  </conditionalFormatting>
  <conditionalFormatting sqref="I713:I724">
    <cfRule type="expression" dxfId="4170" priority="2825" stopIfTrue="1">
      <formula>$B713=""</formula>
    </cfRule>
  </conditionalFormatting>
  <conditionalFormatting sqref="I713:I724">
    <cfRule type="expression" dxfId="4169" priority="2824" stopIfTrue="1">
      <formula>$B713=""</formula>
    </cfRule>
  </conditionalFormatting>
  <conditionalFormatting sqref="I713:I724">
    <cfRule type="expression" dxfId="4168" priority="2823" stopIfTrue="1">
      <formula>$B713=""</formula>
    </cfRule>
  </conditionalFormatting>
  <conditionalFormatting sqref="I713:I724">
    <cfRule type="expression" dxfId="4167" priority="2822" stopIfTrue="1">
      <formula>$B713=""</formula>
    </cfRule>
  </conditionalFormatting>
  <conditionalFormatting sqref="I713:I724">
    <cfRule type="expression" dxfId="4166" priority="2821" stopIfTrue="1">
      <formula>$B713=""</formula>
    </cfRule>
  </conditionalFormatting>
  <conditionalFormatting sqref="I713:I724">
    <cfRule type="expression" dxfId="4165" priority="2820" stopIfTrue="1">
      <formula>$B713=""</formula>
    </cfRule>
  </conditionalFormatting>
  <conditionalFormatting sqref="I713:I724">
    <cfRule type="expression" dxfId="4164" priority="2819" stopIfTrue="1">
      <formula>$B713=""</formula>
    </cfRule>
  </conditionalFormatting>
  <conditionalFormatting sqref="I713:I724">
    <cfRule type="expression" dxfId="4163" priority="2818" stopIfTrue="1">
      <formula>$B713=""</formula>
    </cfRule>
  </conditionalFormatting>
  <conditionalFormatting sqref="I713:I724">
    <cfRule type="expression" dxfId="4162" priority="2817" stopIfTrue="1">
      <formula>$B713=""</formula>
    </cfRule>
  </conditionalFormatting>
  <conditionalFormatting sqref="I713:I724">
    <cfRule type="expression" dxfId="4161" priority="2816" stopIfTrue="1">
      <formula>$B713=""</formula>
    </cfRule>
  </conditionalFormatting>
  <conditionalFormatting sqref="I713:I724">
    <cfRule type="expression" dxfId="4160" priority="2815" stopIfTrue="1">
      <formula>$B713=""</formula>
    </cfRule>
  </conditionalFormatting>
  <conditionalFormatting sqref="I713:I724">
    <cfRule type="expression" dxfId="4159" priority="2814" stopIfTrue="1">
      <formula>$B713=""</formula>
    </cfRule>
  </conditionalFormatting>
  <conditionalFormatting sqref="I713:I724">
    <cfRule type="expression" dxfId="4158" priority="2813" stopIfTrue="1">
      <formula>$B713=""</formula>
    </cfRule>
  </conditionalFormatting>
  <conditionalFormatting sqref="I713:I724">
    <cfRule type="expression" dxfId="4157" priority="2812" stopIfTrue="1">
      <formula>$B713=""</formula>
    </cfRule>
  </conditionalFormatting>
  <conditionalFormatting sqref="I713:I724">
    <cfRule type="expression" dxfId="4156" priority="2811" stopIfTrue="1">
      <formula>$B713=""</formula>
    </cfRule>
  </conditionalFormatting>
  <conditionalFormatting sqref="I713:I724">
    <cfRule type="expression" dxfId="4155" priority="2810" stopIfTrue="1">
      <formula>$B713=""</formula>
    </cfRule>
  </conditionalFormatting>
  <conditionalFormatting sqref="I713:I724">
    <cfRule type="expression" dxfId="4154" priority="2809" stopIfTrue="1">
      <formula>$B713=""</formula>
    </cfRule>
  </conditionalFormatting>
  <conditionalFormatting sqref="I713:I724">
    <cfRule type="expression" dxfId="4153" priority="2808" stopIfTrue="1">
      <formula>$B713=""</formula>
    </cfRule>
  </conditionalFormatting>
  <conditionalFormatting sqref="I713:I724">
    <cfRule type="expression" dxfId="4152" priority="2807" stopIfTrue="1">
      <formula>$B713=""</formula>
    </cfRule>
  </conditionalFormatting>
  <conditionalFormatting sqref="I713:I724">
    <cfRule type="expression" dxfId="4151" priority="2806" stopIfTrue="1">
      <formula>$B713=""</formula>
    </cfRule>
  </conditionalFormatting>
  <conditionalFormatting sqref="I713:I724">
    <cfRule type="expression" dxfId="4150" priority="2805" stopIfTrue="1">
      <formula>$B713=""</formula>
    </cfRule>
  </conditionalFormatting>
  <conditionalFormatting sqref="I713:I724">
    <cfRule type="expression" dxfId="4149" priority="2804" stopIfTrue="1">
      <formula>$B713=""</formula>
    </cfRule>
  </conditionalFormatting>
  <conditionalFormatting sqref="I713:I724">
    <cfRule type="expression" dxfId="4148" priority="2803" stopIfTrue="1">
      <formula>$B713=""</formula>
    </cfRule>
  </conditionalFormatting>
  <conditionalFormatting sqref="I713:I724">
    <cfRule type="expression" dxfId="4147" priority="2802" stopIfTrue="1">
      <formula>$B713=""</formula>
    </cfRule>
  </conditionalFormatting>
  <conditionalFormatting sqref="I713:I724">
    <cfRule type="expression" dxfId="4146" priority="2801" stopIfTrue="1">
      <formula>$B713=""</formula>
    </cfRule>
  </conditionalFormatting>
  <conditionalFormatting sqref="I713:I724">
    <cfRule type="expression" dxfId="4145" priority="2800" stopIfTrue="1">
      <formula>$B713=""</formula>
    </cfRule>
  </conditionalFormatting>
  <conditionalFormatting sqref="I713:I724">
    <cfRule type="expression" dxfId="4144" priority="2799" stopIfTrue="1">
      <formula>$B713=""</formula>
    </cfRule>
  </conditionalFormatting>
  <conditionalFormatting sqref="I713:I724">
    <cfRule type="expression" dxfId="4143" priority="2798" stopIfTrue="1">
      <formula>$B713=""</formula>
    </cfRule>
  </conditionalFormatting>
  <conditionalFormatting sqref="I713:I724">
    <cfRule type="expression" dxfId="4142" priority="2797" stopIfTrue="1">
      <formula>$B713=""</formula>
    </cfRule>
  </conditionalFormatting>
  <conditionalFormatting sqref="I713:I724">
    <cfRule type="expression" dxfId="4141" priority="2796" stopIfTrue="1">
      <formula>$B713=""</formula>
    </cfRule>
  </conditionalFormatting>
  <conditionalFormatting sqref="I713:I724">
    <cfRule type="expression" dxfId="4140" priority="2795" stopIfTrue="1">
      <formula>$B713=""</formula>
    </cfRule>
  </conditionalFormatting>
  <conditionalFormatting sqref="I713:I724">
    <cfRule type="expression" dxfId="4139" priority="2794" stopIfTrue="1">
      <formula>$B713=""</formula>
    </cfRule>
  </conditionalFormatting>
  <conditionalFormatting sqref="I713:I724">
    <cfRule type="expression" dxfId="4138" priority="2793" stopIfTrue="1">
      <formula>$B713=""</formula>
    </cfRule>
  </conditionalFormatting>
  <conditionalFormatting sqref="I713:I724">
    <cfRule type="expression" dxfId="4137" priority="2792" stopIfTrue="1">
      <formula>$B713=""</formula>
    </cfRule>
  </conditionalFormatting>
  <conditionalFormatting sqref="I713:I724">
    <cfRule type="expression" dxfId="4136" priority="2791" stopIfTrue="1">
      <formula>$B713=""</formula>
    </cfRule>
  </conditionalFormatting>
  <conditionalFormatting sqref="I713:I724">
    <cfRule type="expression" dxfId="4135" priority="2790" stopIfTrue="1">
      <formula>$B713=""</formula>
    </cfRule>
  </conditionalFormatting>
  <conditionalFormatting sqref="I713:I724">
    <cfRule type="expression" dxfId="4134" priority="2789" stopIfTrue="1">
      <formula>$B713=""</formula>
    </cfRule>
  </conditionalFormatting>
  <conditionalFormatting sqref="I713:I724">
    <cfRule type="expression" dxfId="4133" priority="2788" stopIfTrue="1">
      <formula>$B713=""</formula>
    </cfRule>
  </conditionalFormatting>
  <conditionalFormatting sqref="I713:I724">
    <cfRule type="expression" dxfId="4132" priority="2787" stopIfTrue="1">
      <formula>$B713=""</formula>
    </cfRule>
  </conditionalFormatting>
  <conditionalFormatting sqref="I713:I724">
    <cfRule type="expression" dxfId="4131" priority="2786" stopIfTrue="1">
      <formula>$B713=""</formula>
    </cfRule>
  </conditionalFormatting>
  <conditionalFormatting sqref="I713:I724">
    <cfRule type="expression" dxfId="4130" priority="2785" stopIfTrue="1">
      <formula>$B713=""</formula>
    </cfRule>
  </conditionalFormatting>
  <conditionalFormatting sqref="I713:I724">
    <cfRule type="expression" dxfId="4129" priority="2784" stopIfTrue="1">
      <formula>$B713=""</formula>
    </cfRule>
  </conditionalFormatting>
  <conditionalFormatting sqref="I713:I724">
    <cfRule type="expression" dxfId="4128" priority="2783" stopIfTrue="1">
      <formula>$B713=""</formula>
    </cfRule>
  </conditionalFormatting>
  <conditionalFormatting sqref="I713:I724">
    <cfRule type="expression" dxfId="4127" priority="2782" stopIfTrue="1">
      <formula>$B713=""</formula>
    </cfRule>
  </conditionalFormatting>
  <conditionalFormatting sqref="I713:I724">
    <cfRule type="expression" dxfId="4126" priority="2781" stopIfTrue="1">
      <formula>$B713=""</formula>
    </cfRule>
  </conditionalFormatting>
  <conditionalFormatting sqref="I713:I724">
    <cfRule type="expression" dxfId="4125" priority="2780" stopIfTrue="1">
      <formula>$B713=""</formula>
    </cfRule>
  </conditionalFormatting>
  <conditionalFormatting sqref="I713:I724">
    <cfRule type="expression" dxfId="4124" priority="2779" stopIfTrue="1">
      <formula>$B713=""</formula>
    </cfRule>
  </conditionalFormatting>
  <conditionalFormatting sqref="I713:I724">
    <cfRule type="expression" dxfId="4123" priority="2778" stopIfTrue="1">
      <formula>$B713=""</formula>
    </cfRule>
  </conditionalFormatting>
  <conditionalFormatting sqref="I713:I724">
    <cfRule type="expression" dxfId="4122" priority="2777" stopIfTrue="1">
      <formula>$B713=""</formula>
    </cfRule>
  </conditionalFormatting>
  <conditionalFormatting sqref="I713:I724">
    <cfRule type="expression" dxfId="4121" priority="2776" stopIfTrue="1">
      <formula>$B713=""</formula>
    </cfRule>
  </conditionalFormatting>
  <conditionalFormatting sqref="I713:I724">
    <cfRule type="expression" dxfId="4120" priority="2775" stopIfTrue="1">
      <formula>$B713=""</formula>
    </cfRule>
  </conditionalFormatting>
  <conditionalFormatting sqref="I713:I724">
    <cfRule type="expression" dxfId="4119" priority="2774" stopIfTrue="1">
      <formula>$B713=""</formula>
    </cfRule>
  </conditionalFormatting>
  <conditionalFormatting sqref="I713:I724">
    <cfRule type="expression" dxfId="4118" priority="2773" stopIfTrue="1">
      <formula>$B713=""</formula>
    </cfRule>
  </conditionalFormatting>
  <conditionalFormatting sqref="I713:I724">
    <cfRule type="expression" dxfId="4117" priority="2772" stopIfTrue="1">
      <formula>$B713=""</formula>
    </cfRule>
  </conditionalFormatting>
  <conditionalFormatting sqref="I713:I724">
    <cfRule type="expression" dxfId="4116" priority="2771" stopIfTrue="1">
      <formula>$B713=""</formula>
    </cfRule>
  </conditionalFormatting>
  <conditionalFormatting sqref="I713:I724">
    <cfRule type="expression" dxfId="4115" priority="2770" stopIfTrue="1">
      <formula>$B713=""</formula>
    </cfRule>
  </conditionalFormatting>
  <conditionalFormatting sqref="I713:I724">
    <cfRule type="expression" dxfId="4114" priority="2769" stopIfTrue="1">
      <formula>$B713=""</formula>
    </cfRule>
  </conditionalFormatting>
  <conditionalFormatting sqref="I713:I724">
    <cfRule type="expression" dxfId="4113" priority="2768" stopIfTrue="1">
      <formula>$B713=""</formula>
    </cfRule>
  </conditionalFormatting>
  <conditionalFormatting sqref="I713:I724">
    <cfRule type="expression" dxfId="4112" priority="2767" stopIfTrue="1">
      <formula>$B713=""</formula>
    </cfRule>
  </conditionalFormatting>
  <conditionalFormatting sqref="I713:I724">
    <cfRule type="expression" dxfId="4111" priority="2766" stopIfTrue="1">
      <formula>$B713=""</formula>
    </cfRule>
  </conditionalFormatting>
  <conditionalFormatting sqref="I713:I724">
    <cfRule type="expression" dxfId="4110" priority="2765" stopIfTrue="1">
      <formula>$B713=""</formula>
    </cfRule>
  </conditionalFormatting>
  <conditionalFormatting sqref="I713:I724">
    <cfRule type="expression" dxfId="4109" priority="2764" stopIfTrue="1">
      <formula>$B713=""</formula>
    </cfRule>
  </conditionalFormatting>
  <conditionalFormatting sqref="I713:I724">
    <cfRule type="expression" dxfId="4108" priority="2763" stopIfTrue="1">
      <formula>$B713=""</formula>
    </cfRule>
  </conditionalFormatting>
  <conditionalFormatting sqref="I713:I724">
    <cfRule type="expression" dxfId="4107" priority="2762" stopIfTrue="1">
      <formula>$B713=""</formula>
    </cfRule>
  </conditionalFormatting>
  <conditionalFormatting sqref="I713:I724">
    <cfRule type="expression" dxfId="4106" priority="2761" stopIfTrue="1">
      <formula>$B713=""</formula>
    </cfRule>
  </conditionalFormatting>
  <conditionalFormatting sqref="I713:I724">
    <cfRule type="expression" dxfId="4105" priority="2760" stopIfTrue="1">
      <formula>$B713=""</formula>
    </cfRule>
  </conditionalFormatting>
  <conditionalFormatting sqref="I713:I724">
    <cfRule type="expression" dxfId="4104" priority="2759" stopIfTrue="1">
      <formula>$B713=""</formula>
    </cfRule>
  </conditionalFormatting>
  <conditionalFormatting sqref="I713:I724">
    <cfRule type="expression" dxfId="4103" priority="2758" stopIfTrue="1">
      <formula>$B713=""</formula>
    </cfRule>
  </conditionalFormatting>
  <conditionalFormatting sqref="I713:I724">
    <cfRule type="expression" dxfId="4102" priority="2757" stopIfTrue="1">
      <formula>$B713=""</formula>
    </cfRule>
  </conditionalFormatting>
  <conditionalFormatting sqref="I713:I724">
    <cfRule type="expression" dxfId="4101" priority="2756" stopIfTrue="1">
      <formula>$B713=""</formula>
    </cfRule>
  </conditionalFormatting>
  <conditionalFormatting sqref="I713:I724">
    <cfRule type="expression" dxfId="4100" priority="2755" stopIfTrue="1">
      <formula>$B713=""</formula>
    </cfRule>
  </conditionalFormatting>
  <conditionalFormatting sqref="I713:I724">
    <cfRule type="expression" dxfId="4099" priority="2754" stopIfTrue="1">
      <formula>$B713=""</formula>
    </cfRule>
  </conditionalFormatting>
  <conditionalFormatting sqref="I713:I724">
    <cfRule type="expression" dxfId="4098" priority="2753" stopIfTrue="1">
      <formula>$B713=""</formula>
    </cfRule>
  </conditionalFormatting>
  <conditionalFormatting sqref="I713:I724">
    <cfRule type="expression" dxfId="4097" priority="2752" stopIfTrue="1">
      <formula>$B713=""</formula>
    </cfRule>
  </conditionalFormatting>
  <conditionalFormatting sqref="I713:I724">
    <cfRule type="expression" dxfId="4096" priority="2751" stopIfTrue="1">
      <formula>$B713=""</formula>
    </cfRule>
  </conditionalFormatting>
  <conditionalFormatting sqref="I713:I724">
    <cfRule type="expression" dxfId="4095" priority="2750" stopIfTrue="1">
      <formula>$B713=""</formula>
    </cfRule>
  </conditionalFormatting>
  <conditionalFormatting sqref="I713:I724">
    <cfRule type="expression" dxfId="4094" priority="2749" stopIfTrue="1">
      <formula>$B713=""</formula>
    </cfRule>
  </conditionalFormatting>
  <conditionalFormatting sqref="I713:I724">
    <cfRule type="expression" dxfId="4093" priority="2748" stopIfTrue="1">
      <formula>$B713=""</formula>
    </cfRule>
  </conditionalFormatting>
  <conditionalFormatting sqref="I713:I724">
    <cfRule type="expression" dxfId="4092" priority="2747" stopIfTrue="1">
      <formula>$B713=""</formula>
    </cfRule>
  </conditionalFormatting>
  <conditionalFormatting sqref="I713:I724">
    <cfRule type="expression" dxfId="4091" priority="2746" stopIfTrue="1">
      <formula>$B713=""</formula>
    </cfRule>
  </conditionalFormatting>
  <conditionalFormatting sqref="I713:I724">
    <cfRule type="expression" dxfId="4090" priority="2745" stopIfTrue="1">
      <formula>$B713=""</formula>
    </cfRule>
  </conditionalFormatting>
  <conditionalFormatting sqref="I713:I724">
    <cfRule type="expression" dxfId="4089" priority="2744" stopIfTrue="1">
      <formula>$B713=""</formula>
    </cfRule>
  </conditionalFormatting>
  <conditionalFormatting sqref="I713:I724">
    <cfRule type="expression" dxfId="4088" priority="2743" stopIfTrue="1">
      <formula>$B713=""</formula>
    </cfRule>
  </conditionalFormatting>
  <conditionalFormatting sqref="I713:I724">
    <cfRule type="expression" dxfId="4087" priority="2742" stopIfTrue="1">
      <formula>$B713=""</formula>
    </cfRule>
  </conditionalFormatting>
  <conditionalFormatting sqref="I713:I724">
    <cfRule type="expression" dxfId="4086" priority="2741" stopIfTrue="1">
      <formula>$B713=""</formula>
    </cfRule>
  </conditionalFormatting>
  <conditionalFormatting sqref="I713:I724">
    <cfRule type="expression" dxfId="4085" priority="2740" stopIfTrue="1">
      <formula>$B713=""</formula>
    </cfRule>
  </conditionalFormatting>
  <conditionalFormatting sqref="I713:I724">
    <cfRule type="expression" dxfId="4084" priority="2739" stopIfTrue="1">
      <formula>$B713=""</formula>
    </cfRule>
  </conditionalFormatting>
  <conditionalFormatting sqref="I713:I724">
    <cfRule type="expression" dxfId="4083" priority="2738" stopIfTrue="1">
      <formula>$B713=""</formula>
    </cfRule>
  </conditionalFormatting>
  <conditionalFormatting sqref="I713:I724">
    <cfRule type="expression" dxfId="4082" priority="2737" stopIfTrue="1">
      <formula>$B713=""</formula>
    </cfRule>
  </conditionalFormatting>
  <conditionalFormatting sqref="I713:I724">
    <cfRule type="expression" dxfId="4081" priority="2736" stopIfTrue="1">
      <formula>$B713=""</formula>
    </cfRule>
  </conditionalFormatting>
  <conditionalFormatting sqref="I713:I724">
    <cfRule type="expression" dxfId="4080" priority="2735" stopIfTrue="1">
      <formula>$B713=""</formula>
    </cfRule>
  </conditionalFormatting>
  <conditionalFormatting sqref="I713:I724">
    <cfRule type="expression" dxfId="4079" priority="2734" stopIfTrue="1">
      <formula>$B713=""</formula>
    </cfRule>
  </conditionalFormatting>
  <conditionalFormatting sqref="I713:I724">
    <cfRule type="expression" dxfId="4078" priority="2733" stopIfTrue="1">
      <formula>$B713=""</formula>
    </cfRule>
  </conditionalFormatting>
  <conditionalFormatting sqref="I713:I724">
    <cfRule type="expression" dxfId="4077" priority="2732" stopIfTrue="1">
      <formula>$B713=""</formula>
    </cfRule>
  </conditionalFormatting>
  <conditionalFormatting sqref="I713:I724">
    <cfRule type="expression" dxfId="4076" priority="2731" stopIfTrue="1">
      <formula>$B713=""</formula>
    </cfRule>
  </conditionalFormatting>
  <conditionalFormatting sqref="I713:I724">
    <cfRule type="expression" dxfId="4075" priority="2730" stopIfTrue="1">
      <formula>$B713=""</formula>
    </cfRule>
  </conditionalFormatting>
  <conditionalFormatting sqref="I713:I724">
    <cfRule type="expression" dxfId="4074" priority="2729" stopIfTrue="1">
      <formula>$B713=""</formula>
    </cfRule>
  </conditionalFormatting>
  <conditionalFormatting sqref="I713:I724">
    <cfRule type="expression" dxfId="4073" priority="2728" stopIfTrue="1">
      <formula>$B713=""</formula>
    </cfRule>
  </conditionalFormatting>
  <conditionalFormatting sqref="I713:I724">
    <cfRule type="expression" dxfId="4072" priority="2727" stopIfTrue="1">
      <formula>$B713=""</formula>
    </cfRule>
  </conditionalFormatting>
  <conditionalFormatting sqref="I713:I724">
    <cfRule type="expression" dxfId="4071" priority="2726" stopIfTrue="1">
      <formula>$B713=""</formula>
    </cfRule>
  </conditionalFormatting>
  <conditionalFormatting sqref="I713:I724">
    <cfRule type="expression" dxfId="4070" priority="2725" stopIfTrue="1">
      <formula>$B713=""</formula>
    </cfRule>
  </conditionalFormatting>
  <conditionalFormatting sqref="I713:I724">
    <cfRule type="expression" dxfId="4069" priority="2724" stopIfTrue="1">
      <formula>$B713=""</formula>
    </cfRule>
  </conditionalFormatting>
  <conditionalFormatting sqref="I713:I724">
    <cfRule type="expression" dxfId="4068" priority="2723" stopIfTrue="1">
      <formula>$B713=""</formula>
    </cfRule>
  </conditionalFormatting>
  <conditionalFormatting sqref="I713:I724">
    <cfRule type="expression" dxfId="4067" priority="2722" stopIfTrue="1">
      <formula>$B713=""</formula>
    </cfRule>
  </conditionalFormatting>
  <conditionalFormatting sqref="I713:I724">
    <cfRule type="expression" dxfId="4066" priority="2721" stopIfTrue="1">
      <formula>$B713=""</formula>
    </cfRule>
  </conditionalFormatting>
  <conditionalFormatting sqref="I713:I724">
    <cfRule type="expression" dxfId="4065" priority="2720" stopIfTrue="1">
      <formula>$B713=""</formula>
    </cfRule>
  </conditionalFormatting>
  <conditionalFormatting sqref="I713:I724">
    <cfRule type="expression" dxfId="4064" priority="2719" stopIfTrue="1">
      <formula>$B713=""</formula>
    </cfRule>
  </conditionalFormatting>
  <conditionalFormatting sqref="I713:I724">
    <cfRule type="expression" dxfId="4063" priority="2718" stopIfTrue="1">
      <formula>$B713=""</formula>
    </cfRule>
  </conditionalFormatting>
  <conditionalFormatting sqref="I713:I724">
    <cfRule type="expression" dxfId="4062" priority="2717" stopIfTrue="1">
      <formula>$B713=""</formula>
    </cfRule>
  </conditionalFormatting>
  <conditionalFormatting sqref="I713:I724">
    <cfRule type="expression" dxfId="4061" priority="2716" stopIfTrue="1">
      <formula>$B713=""</formula>
    </cfRule>
  </conditionalFormatting>
  <conditionalFormatting sqref="I713:I724">
    <cfRule type="expression" dxfId="4060" priority="2715" stopIfTrue="1">
      <formula>$B713=""</formula>
    </cfRule>
  </conditionalFormatting>
  <conditionalFormatting sqref="I713:I724">
    <cfRule type="expression" dxfId="4059" priority="2714" stopIfTrue="1">
      <formula>$B713=""</formula>
    </cfRule>
  </conditionalFormatting>
  <conditionalFormatting sqref="I713:I724">
    <cfRule type="expression" dxfId="4058" priority="2713" stopIfTrue="1">
      <formula>$B713=""</formula>
    </cfRule>
  </conditionalFormatting>
  <conditionalFormatting sqref="I713:I724">
    <cfRule type="expression" dxfId="4057" priority="2712" stopIfTrue="1">
      <formula>$B713=""</formula>
    </cfRule>
  </conditionalFormatting>
  <conditionalFormatting sqref="I713:I724">
    <cfRule type="expression" dxfId="4056" priority="2711" stopIfTrue="1">
      <formula>$B713=""</formula>
    </cfRule>
  </conditionalFormatting>
  <conditionalFormatting sqref="I713:I724">
    <cfRule type="expression" dxfId="4055" priority="2710" stopIfTrue="1">
      <formula>$B713=""</formula>
    </cfRule>
  </conditionalFormatting>
  <conditionalFormatting sqref="I713:I724">
    <cfRule type="expression" dxfId="4054" priority="2709" stopIfTrue="1">
      <formula>$B713=""</formula>
    </cfRule>
  </conditionalFormatting>
  <conditionalFormatting sqref="I713:I724">
    <cfRule type="expression" dxfId="4053" priority="2708" stopIfTrue="1">
      <formula>$B713=""</formula>
    </cfRule>
  </conditionalFormatting>
  <conditionalFormatting sqref="I713:I724">
    <cfRule type="expression" dxfId="4052" priority="2707" stopIfTrue="1">
      <formula>$B713=""</formula>
    </cfRule>
  </conditionalFormatting>
  <conditionalFormatting sqref="I713:I724">
    <cfRule type="expression" dxfId="4051" priority="2706" stopIfTrue="1">
      <formula>$B713=""</formula>
    </cfRule>
  </conditionalFormatting>
  <conditionalFormatting sqref="I713:I724">
    <cfRule type="expression" dxfId="4050" priority="2705" stopIfTrue="1">
      <formula>$B713=""</formula>
    </cfRule>
  </conditionalFormatting>
  <conditionalFormatting sqref="I713:I724">
    <cfRule type="expression" dxfId="4049" priority="2704" stopIfTrue="1">
      <formula>$B713=""</formula>
    </cfRule>
  </conditionalFormatting>
  <conditionalFormatting sqref="I713:I724">
    <cfRule type="expression" dxfId="4048" priority="2703" stopIfTrue="1">
      <formula>$B713=""</formula>
    </cfRule>
  </conditionalFormatting>
  <conditionalFormatting sqref="I713:I724">
    <cfRule type="expression" dxfId="4047" priority="2702" stopIfTrue="1">
      <formula>$B713=""</formula>
    </cfRule>
  </conditionalFormatting>
  <conditionalFormatting sqref="I713:I724">
    <cfRule type="expression" dxfId="4046" priority="2701" stopIfTrue="1">
      <formula>$B713=""</formula>
    </cfRule>
  </conditionalFormatting>
  <conditionalFormatting sqref="I713:I724">
    <cfRule type="expression" dxfId="4045" priority="2700" stopIfTrue="1">
      <formula>$B713=""</formula>
    </cfRule>
  </conditionalFormatting>
  <conditionalFormatting sqref="I713:I724">
    <cfRule type="expression" dxfId="4044" priority="2699" stopIfTrue="1">
      <formula>$B713=""</formula>
    </cfRule>
  </conditionalFormatting>
  <conditionalFormatting sqref="I713:I724">
    <cfRule type="expression" dxfId="4043" priority="2698" stopIfTrue="1">
      <formula>$B713=""</formula>
    </cfRule>
  </conditionalFormatting>
  <conditionalFormatting sqref="I713:I724">
    <cfRule type="expression" dxfId="4042" priority="2697" stopIfTrue="1">
      <formula>$B713=""</formula>
    </cfRule>
  </conditionalFormatting>
  <conditionalFormatting sqref="I713:I724">
    <cfRule type="expression" dxfId="4041" priority="2696" stopIfTrue="1">
      <formula>$B713=""</formula>
    </cfRule>
  </conditionalFormatting>
  <conditionalFormatting sqref="I713:I724">
    <cfRule type="expression" dxfId="4040" priority="2695" stopIfTrue="1">
      <formula>$B713=""</formula>
    </cfRule>
  </conditionalFormatting>
  <conditionalFormatting sqref="I713:I724">
    <cfRule type="expression" dxfId="4039" priority="2694" stopIfTrue="1">
      <formula>$B713=""</formula>
    </cfRule>
  </conditionalFormatting>
  <conditionalFormatting sqref="I713:I724">
    <cfRule type="expression" dxfId="4038" priority="2693" stopIfTrue="1">
      <formula>$B713=""</formula>
    </cfRule>
  </conditionalFormatting>
  <conditionalFormatting sqref="I713:I724">
    <cfRule type="expression" dxfId="4037" priority="2692" stopIfTrue="1">
      <formula>$B713=""</formula>
    </cfRule>
  </conditionalFormatting>
  <conditionalFormatting sqref="I713:I724">
    <cfRule type="expression" dxfId="4036" priority="2691" stopIfTrue="1">
      <formula>$B713=""</formula>
    </cfRule>
  </conditionalFormatting>
  <conditionalFormatting sqref="I713:I724">
    <cfRule type="expression" dxfId="4035" priority="2690" stopIfTrue="1">
      <formula>$B713=""</formula>
    </cfRule>
  </conditionalFormatting>
  <conditionalFormatting sqref="I713:I724">
    <cfRule type="expression" dxfId="4034" priority="2689" stopIfTrue="1">
      <formula>$B713=""</formula>
    </cfRule>
  </conditionalFormatting>
  <conditionalFormatting sqref="I713:I724">
    <cfRule type="expression" dxfId="4033" priority="2688" stopIfTrue="1">
      <formula>$B713=""</formula>
    </cfRule>
  </conditionalFormatting>
  <conditionalFormatting sqref="I713:I724">
    <cfRule type="expression" dxfId="4032" priority="2687" stopIfTrue="1">
      <formula>$B713=""</formula>
    </cfRule>
  </conditionalFormatting>
  <conditionalFormatting sqref="I713:I724">
    <cfRule type="expression" dxfId="4031" priority="2686" stopIfTrue="1">
      <formula>$B713=""</formula>
    </cfRule>
  </conditionalFormatting>
  <conditionalFormatting sqref="I713:I724">
    <cfRule type="expression" dxfId="4030" priority="2685" stopIfTrue="1">
      <formula>$B713=""</formula>
    </cfRule>
  </conditionalFormatting>
  <conditionalFormatting sqref="I713:I724">
    <cfRule type="expression" dxfId="4029" priority="2684" stopIfTrue="1">
      <formula>$B713=""</formula>
    </cfRule>
  </conditionalFormatting>
  <conditionalFormatting sqref="I713:I724">
    <cfRule type="expression" dxfId="4028" priority="2683" stopIfTrue="1">
      <formula>$B713=""</formula>
    </cfRule>
  </conditionalFormatting>
  <conditionalFormatting sqref="I713:I724">
    <cfRule type="expression" dxfId="4027" priority="2682" stopIfTrue="1">
      <formula>$B713=""</formula>
    </cfRule>
  </conditionalFormatting>
  <conditionalFormatting sqref="I713:I724">
    <cfRule type="expression" dxfId="4026" priority="2681" stopIfTrue="1">
      <formula>$B713=""</formula>
    </cfRule>
  </conditionalFormatting>
  <conditionalFormatting sqref="I713:I724">
    <cfRule type="expression" dxfId="4025" priority="2680" stopIfTrue="1">
      <formula>$B713=""</formula>
    </cfRule>
  </conditionalFormatting>
  <conditionalFormatting sqref="I713:I724">
    <cfRule type="expression" dxfId="4024" priority="2679" stopIfTrue="1">
      <formula>$B713=""</formula>
    </cfRule>
  </conditionalFormatting>
  <conditionalFormatting sqref="I713:I724">
    <cfRule type="expression" dxfId="4023" priority="2678" stopIfTrue="1">
      <formula>$B713=""</formula>
    </cfRule>
  </conditionalFormatting>
  <conditionalFormatting sqref="I713:I724">
    <cfRule type="expression" dxfId="4022" priority="2677" stopIfTrue="1">
      <formula>$B713=""</formula>
    </cfRule>
  </conditionalFormatting>
  <conditionalFormatting sqref="I713:I724">
    <cfRule type="expression" dxfId="4021" priority="2676" stopIfTrue="1">
      <formula>$B713=""</formula>
    </cfRule>
  </conditionalFormatting>
  <conditionalFormatting sqref="I713:I724">
    <cfRule type="expression" dxfId="4020" priority="2675" stopIfTrue="1">
      <formula>$B713=""</formula>
    </cfRule>
  </conditionalFormatting>
  <conditionalFormatting sqref="I713:I724">
    <cfRule type="expression" dxfId="4019" priority="2674" stopIfTrue="1">
      <formula>$B713=""</formula>
    </cfRule>
  </conditionalFormatting>
  <conditionalFormatting sqref="I713:I724">
    <cfRule type="expression" dxfId="4018" priority="2673" stopIfTrue="1">
      <formula>$B713=""</formula>
    </cfRule>
  </conditionalFormatting>
  <conditionalFormatting sqref="I713:I724">
    <cfRule type="expression" dxfId="4017" priority="2672" stopIfTrue="1">
      <formula>$B713=""</formula>
    </cfRule>
  </conditionalFormatting>
  <conditionalFormatting sqref="I725:I728">
    <cfRule type="expression" dxfId="4016" priority="2671" stopIfTrue="1">
      <formula>$B725=""</formula>
    </cfRule>
  </conditionalFormatting>
  <conditionalFormatting sqref="I725:I728">
    <cfRule type="expression" dxfId="4015" priority="2670" stopIfTrue="1">
      <formula>$B725=""</formula>
    </cfRule>
  </conditionalFormatting>
  <conditionalFormatting sqref="I725:I728">
    <cfRule type="expression" dxfId="4014" priority="2669" stopIfTrue="1">
      <formula>$B725=""</formula>
    </cfRule>
  </conditionalFormatting>
  <conditionalFormatting sqref="I725:I728">
    <cfRule type="expression" dxfId="4013" priority="2668" stopIfTrue="1">
      <formula>$B725=""</formula>
    </cfRule>
  </conditionalFormatting>
  <conditionalFormatting sqref="I725:I728">
    <cfRule type="expression" dxfId="4012" priority="2667" stopIfTrue="1">
      <formula>$B725=""</formula>
    </cfRule>
  </conditionalFormatting>
  <conditionalFormatting sqref="I725:I728">
    <cfRule type="expression" dxfId="4011" priority="2666" stopIfTrue="1">
      <formula>$B725=""</formula>
    </cfRule>
  </conditionalFormatting>
  <conditionalFormatting sqref="I725:I728">
    <cfRule type="expression" dxfId="4010" priority="2665" stopIfTrue="1">
      <formula>$B725=""</formula>
    </cfRule>
  </conditionalFormatting>
  <conditionalFormatting sqref="I725:I728">
    <cfRule type="expression" dxfId="4009" priority="2664" stopIfTrue="1">
      <formula>$B725=""</formula>
    </cfRule>
  </conditionalFormatting>
  <conditionalFormatting sqref="I725:I728">
    <cfRule type="expression" dxfId="4008" priority="2663" stopIfTrue="1">
      <formula>$B725=""</formula>
    </cfRule>
  </conditionalFormatting>
  <conditionalFormatting sqref="I725:I728">
    <cfRule type="expression" dxfId="4007" priority="2662" stopIfTrue="1">
      <formula>$B725=""</formula>
    </cfRule>
  </conditionalFormatting>
  <conditionalFormatting sqref="I725:I728">
    <cfRule type="expression" dxfId="4006" priority="2661" stopIfTrue="1">
      <formula>$B725=""</formula>
    </cfRule>
  </conditionalFormatting>
  <conditionalFormatting sqref="I725:I728">
    <cfRule type="expression" dxfId="4005" priority="2660" stopIfTrue="1">
      <formula>$B725=""</formula>
    </cfRule>
  </conditionalFormatting>
  <conditionalFormatting sqref="I725:I728">
    <cfRule type="expression" dxfId="4004" priority="2659" stopIfTrue="1">
      <formula>$B725=""</formula>
    </cfRule>
  </conditionalFormatting>
  <conditionalFormatting sqref="I725:I728">
    <cfRule type="expression" dxfId="4003" priority="2658" stopIfTrue="1">
      <formula>$B725=""</formula>
    </cfRule>
  </conditionalFormatting>
  <conditionalFormatting sqref="I725:I728">
    <cfRule type="expression" dxfId="4002" priority="2657" stopIfTrue="1">
      <formula>$B725=""</formula>
    </cfRule>
  </conditionalFormatting>
  <conditionalFormatting sqref="I725:I728">
    <cfRule type="expression" dxfId="4001" priority="2656" stopIfTrue="1">
      <formula>$B725=""</formula>
    </cfRule>
  </conditionalFormatting>
  <conditionalFormatting sqref="I725:I728">
    <cfRule type="expression" dxfId="4000" priority="2655" stopIfTrue="1">
      <formula>$B725=""</formula>
    </cfRule>
  </conditionalFormatting>
  <conditionalFormatting sqref="I725:I728">
    <cfRule type="expression" dxfId="3999" priority="2654" stopIfTrue="1">
      <formula>$B725=""</formula>
    </cfRule>
  </conditionalFormatting>
  <conditionalFormatting sqref="I725:I728">
    <cfRule type="expression" dxfId="3998" priority="2653" stopIfTrue="1">
      <formula>$B725=""</formula>
    </cfRule>
  </conditionalFormatting>
  <conditionalFormatting sqref="I725:I728">
    <cfRule type="expression" dxfId="3997" priority="2652" stopIfTrue="1">
      <formula>$B725=""</formula>
    </cfRule>
  </conditionalFormatting>
  <conditionalFormatting sqref="I725:I728">
    <cfRule type="expression" dxfId="3996" priority="2651" stopIfTrue="1">
      <formula>$B725=""</formula>
    </cfRule>
  </conditionalFormatting>
  <conditionalFormatting sqref="I725:I728">
    <cfRule type="expression" dxfId="3995" priority="2650" stopIfTrue="1">
      <formula>$B725=""</formula>
    </cfRule>
  </conditionalFormatting>
  <conditionalFormatting sqref="I725:I728">
    <cfRule type="expression" dxfId="3994" priority="2649" stopIfTrue="1">
      <formula>$B725=""</formula>
    </cfRule>
  </conditionalFormatting>
  <conditionalFormatting sqref="I725:I728">
    <cfRule type="expression" dxfId="3993" priority="2648" stopIfTrue="1">
      <formula>$B725=""</formula>
    </cfRule>
  </conditionalFormatting>
  <conditionalFormatting sqref="I725:I728">
    <cfRule type="expression" dxfId="3992" priority="2647" stopIfTrue="1">
      <formula>$B725=""</formula>
    </cfRule>
  </conditionalFormatting>
  <conditionalFormatting sqref="I725:I728">
    <cfRule type="expression" dxfId="3991" priority="2646" stopIfTrue="1">
      <formula>$B725=""</formula>
    </cfRule>
  </conditionalFormatting>
  <conditionalFormatting sqref="I725:I728">
    <cfRule type="expression" dxfId="3990" priority="2645" stopIfTrue="1">
      <formula>$B725=""</formula>
    </cfRule>
  </conditionalFormatting>
  <conditionalFormatting sqref="I725:I728">
    <cfRule type="expression" dxfId="3989" priority="2644" stopIfTrue="1">
      <formula>$B725=""</formula>
    </cfRule>
  </conditionalFormatting>
  <conditionalFormatting sqref="I725:I728">
    <cfRule type="expression" dxfId="3988" priority="2643" stopIfTrue="1">
      <formula>$B725=""</formula>
    </cfRule>
  </conditionalFormatting>
  <conditionalFormatting sqref="I725:I728">
    <cfRule type="expression" dxfId="3987" priority="2642" stopIfTrue="1">
      <formula>$B725=""</formula>
    </cfRule>
  </conditionalFormatting>
  <conditionalFormatting sqref="I725:I728">
    <cfRule type="expression" dxfId="3986" priority="2641" stopIfTrue="1">
      <formula>$B725=""</formula>
    </cfRule>
  </conditionalFormatting>
  <conditionalFormatting sqref="I725:I728">
    <cfRule type="expression" dxfId="3985" priority="2640" stopIfTrue="1">
      <formula>$B725=""</formula>
    </cfRule>
  </conditionalFormatting>
  <conditionalFormatting sqref="I725:I728">
    <cfRule type="expression" dxfId="3984" priority="2639" stopIfTrue="1">
      <formula>$B725=""</formula>
    </cfRule>
  </conditionalFormatting>
  <conditionalFormatting sqref="I725:I728">
    <cfRule type="expression" dxfId="3983" priority="2638" stopIfTrue="1">
      <formula>$B725=""</formula>
    </cfRule>
  </conditionalFormatting>
  <conditionalFormatting sqref="I725:I728">
    <cfRule type="expression" dxfId="3982" priority="2637" stopIfTrue="1">
      <formula>$B725=""</formula>
    </cfRule>
  </conditionalFormatting>
  <conditionalFormatting sqref="I725:I728">
    <cfRule type="expression" dxfId="3981" priority="2636" stopIfTrue="1">
      <formula>$B725=""</formula>
    </cfRule>
  </conditionalFormatting>
  <conditionalFormatting sqref="I725:I728">
    <cfRule type="expression" dxfId="3980" priority="2635" stopIfTrue="1">
      <formula>$B725=""</formula>
    </cfRule>
  </conditionalFormatting>
  <conditionalFormatting sqref="I725:I728">
    <cfRule type="expression" dxfId="3979" priority="2634" stopIfTrue="1">
      <formula>$B725=""</formula>
    </cfRule>
  </conditionalFormatting>
  <conditionalFormatting sqref="I725:I728">
    <cfRule type="expression" dxfId="3978" priority="2633" stopIfTrue="1">
      <formula>$B725=""</formula>
    </cfRule>
  </conditionalFormatting>
  <conditionalFormatting sqref="I725:I728">
    <cfRule type="expression" dxfId="3977" priority="2632" stopIfTrue="1">
      <formula>$B725=""</formula>
    </cfRule>
  </conditionalFormatting>
  <conditionalFormatting sqref="I725:I728">
    <cfRule type="expression" dxfId="3976" priority="2631" stopIfTrue="1">
      <formula>$B725=""</formula>
    </cfRule>
  </conditionalFormatting>
  <conditionalFormatting sqref="I725:I728">
    <cfRule type="expression" dxfId="3975" priority="2630" stopIfTrue="1">
      <formula>$B725=""</formula>
    </cfRule>
  </conditionalFormatting>
  <conditionalFormatting sqref="I725:I728">
    <cfRule type="expression" dxfId="3974" priority="2629" stopIfTrue="1">
      <formula>$B725=""</formula>
    </cfRule>
  </conditionalFormatting>
  <conditionalFormatting sqref="I725:I728">
    <cfRule type="expression" dxfId="3973" priority="2628" stopIfTrue="1">
      <formula>$B725=""</formula>
    </cfRule>
  </conditionalFormatting>
  <conditionalFormatting sqref="I725:I728">
    <cfRule type="expression" dxfId="3972" priority="2627" stopIfTrue="1">
      <formula>$B725=""</formula>
    </cfRule>
  </conditionalFormatting>
  <conditionalFormatting sqref="I725:I728">
    <cfRule type="expression" dxfId="3971" priority="2626" stopIfTrue="1">
      <formula>$B725=""</formula>
    </cfRule>
  </conditionalFormatting>
  <conditionalFormatting sqref="I725:I728">
    <cfRule type="expression" dxfId="3970" priority="2625" stopIfTrue="1">
      <formula>$B725=""</formula>
    </cfRule>
  </conditionalFormatting>
  <conditionalFormatting sqref="I725:I728">
    <cfRule type="expression" dxfId="3969" priority="2624" stopIfTrue="1">
      <formula>$B725=""</formula>
    </cfRule>
  </conditionalFormatting>
  <conditionalFormatting sqref="I725:I728">
    <cfRule type="expression" dxfId="3968" priority="2623" stopIfTrue="1">
      <formula>$B725=""</formula>
    </cfRule>
  </conditionalFormatting>
  <conditionalFormatting sqref="I725:I728">
    <cfRule type="expression" dxfId="3967" priority="2622" stopIfTrue="1">
      <formula>$B725=""</formula>
    </cfRule>
  </conditionalFormatting>
  <conditionalFormatting sqref="I725:I728">
    <cfRule type="expression" dxfId="3966" priority="2621" stopIfTrue="1">
      <formula>$B725=""</formula>
    </cfRule>
  </conditionalFormatting>
  <conditionalFormatting sqref="I725:I728">
    <cfRule type="expression" dxfId="3965" priority="2620" stopIfTrue="1">
      <formula>$B725=""</formula>
    </cfRule>
  </conditionalFormatting>
  <conditionalFormatting sqref="I725:I728">
    <cfRule type="expression" dxfId="3964" priority="2619" stopIfTrue="1">
      <formula>$B725=""</formula>
    </cfRule>
  </conditionalFormatting>
  <conditionalFormatting sqref="I725:I728">
    <cfRule type="expression" dxfId="3963" priority="2618" stopIfTrue="1">
      <formula>$B725=""</formula>
    </cfRule>
  </conditionalFormatting>
  <conditionalFormatting sqref="I725:I728">
    <cfRule type="expression" dxfId="3962" priority="2617" stopIfTrue="1">
      <formula>$B725=""</formula>
    </cfRule>
  </conditionalFormatting>
  <conditionalFormatting sqref="I725:I728">
    <cfRule type="expression" dxfId="3961" priority="2616" stopIfTrue="1">
      <formula>$B725=""</formula>
    </cfRule>
  </conditionalFormatting>
  <conditionalFormatting sqref="I725:I728">
    <cfRule type="expression" dxfId="3960" priority="2615" stopIfTrue="1">
      <formula>$B725=""</formula>
    </cfRule>
  </conditionalFormatting>
  <conditionalFormatting sqref="I725:I728">
    <cfRule type="expression" dxfId="3959" priority="2614" stopIfTrue="1">
      <formula>$B725=""</formula>
    </cfRule>
  </conditionalFormatting>
  <conditionalFormatting sqref="I725:I728">
    <cfRule type="expression" dxfId="3958" priority="2613" stopIfTrue="1">
      <formula>$B725=""</formula>
    </cfRule>
  </conditionalFormatting>
  <conditionalFormatting sqref="I725:I728">
    <cfRule type="expression" dxfId="3957" priority="2612" stopIfTrue="1">
      <formula>$B725=""</formula>
    </cfRule>
  </conditionalFormatting>
  <conditionalFormatting sqref="I725:I728">
    <cfRule type="expression" dxfId="3956" priority="2611" stopIfTrue="1">
      <formula>$B725=""</formula>
    </cfRule>
  </conditionalFormatting>
  <conditionalFormatting sqref="I725:I728">
    <cfRule type="expression" dxfId="3955" priority="2610" stopIfTrue="1">
      <formula>$B725=""</formula>
    </cfRule>
  </conditionalFormatting>
  <conditionalFormatting sqref="I725:I728">
    <cfRule type="expression" dxfId="3954" priority="2609" stopIfTrue="1">
      <formula>$B725=""</formula>
    </cfRule>
  </conditionalFormatting>
  <conditionalFormatting sqref="I725:I728">
    <cfRule type="expression" dxfId="3953" priority="2608" stopIfTrue="1">
      <formula>$B725=""</formula>
    </cfRule>
  </conditionalFormatting>
  <conditionalFormatting sqref="I725:I728">
    <cfRule type="expression" dxfId="3952" priority="2607" stopIfTrue="1">
      <formula>$B725=""</formula>
    </cfRule>
  </conditionalFormatting>
  <conditionalFormatting sqref="I725:I728">
    <cfRule type="expression" dxfId="3951" priority="2606" stopIfTrue="1">
      <formula>$B725=""</formula>
    </cfRule>
  </conditionalFormatting>
  <conditionalFormatting sqref="I725:I728">
    <cfRule type="expression" dxfId="3950" priority="2605" stopIfTrue="1">
      <formula>$B725=""</formula>
    </cfRule>
  </conditionalFormatting>
  <conditionalFormatting sqref="I725:I728">
    <cfRule type="expression" dxfId="3949" priority="2604" stopIfTrue="1">
      <formula>$B725=""</formula>
    </cfRule>
  </conditionalFormatting>
  <conditionalFormatting sqref="I725:I728">
    <cfRule type="expression" dxfId="3948" priority="2603" stopIfTrue="1">
      <formula>$B725=""</formula>
    </cfRule>
  </conditionalFormatting>
  <conditionalFormatting sqref="I725:I728">
    <cfRule type="expression" dxfId="3947" priority="2602" stopIfTrue="1">
      <formula>$B725=""</formula>
    </cfRule>
  </conditionalFormatting>
  <conditionalFormatting sqref="I725:I728">
    <cfRule type="expression" dxfId="3946" priority="2601" stopIfTrue="1">
      <formula>$B725=""</formula>
    </cfRule>
  </conditionalFormatting>
  <conditionalFormatting sqref="I725:I728">
    <cfRule type="expression" dxfId="3945" priority="2600" stopIfTrue="1">
      <formula>$B725=""</formula>
    </cfRule>
  </conditionalFormatting>
  <conditionalFormatting sqref="I725:I728">
    <cfRule type="expression" dxfId="3944" priority="2599" stopIfTrue="1">
      <formula>$B725=""</formula>
    </cfRule>
  </conditionalFormatting>
  <conditionalFormatting sqref="I725:I728">
    <cfRule type="expression" dxfId="3943" priority="2598" stopIfTrue="1">
      <formula>$B725=""</formula>
    </cfRule>
  </conditionalFormatting>
  <conditionalFormatting sqref="I725:I728">
    <cfRule type="expression" dxfId="3942" priority="2597" stopIfTrue="1">
      <formula>$B725=""</formula>
    </cfRule>
  </conditionalFormatting>
  <conditionalFormatting sqref="I725:I728">
    <cfRule type="expression" dxfId="3941" priority="2596" stopIfTrue="1">
      <formula>$B725=""</formula>
    </cfRule>
  </conditionalFormatting>
  <conditionalFormatting sqref="I725:I728">
    <cfRule type="expression" dxfId="3940" priority="2595" stopIfTrue="1">
      <formula>$B725=""</formula>
    </cfRule>
  </conditionalFormatting>
  <conditionalFormatting sqref="I725:I728">
    <cfRule type="expression" dxfId="3939" priority="2594" stopIfTrue="1">
      <formula>$B725=""</formula>
    </cfRule>
  </conditionalFormatting>
  <conditionalFormatting sqref="I725:I728">
    <cfRule type="expression" dxfId="3938" priority="2593" stopIfTrue="1">
      <formula>$B725=""</formula>
    </cfRule>
  </conditionalFormatting>
  <conditionalFormatting sqref="I725:I728">
    <cfRule type="expression" dxfId="3937" priority="2592" stopIfTrue="1">
      <formula>$B725=""</formula>
    </cfRule>
  </conditionalFormatting>
  <conditionalFormatting sqref="I725:I728">
    <cfRule type="expression" dxfId="3936" priority="2591" stopIfTrue="1">
      <formula>$B725=""</formula>
    </cfRule>
  </conditionalFormatting>
  <conditionalFormatting sqref="I725:I728">
    <cfRule type="expression" dxfId="3935" priority="2590" stopIfTrue="1">
      <formula>$B725=""</formula>
    </cfRule>
  </conditionalFormatting>
  <conditionalFormatting sqref="I725:I728">
    <cfRule type="expression" dxfId="3934" priority="2589" stopIfTrue="1">
      <formula>$B725=""</formula>
    </cfRule>
  </conditionalFormatting>
  <conditionalFormatting sqref="I725:I728">
    <cfRule type="expression" dxfId="3933" priority="2588" stopIfTrue="1">
      <formula>$B725=""</formula>
    </cfRule>
  </conditionalFormatting>
  <conditionalFormatting sqref="I725:I728">
    <cfRule type="expression" dxfId="3932" priority="2587" stopIfTrue="1">
      <formula>$B725=""</formula>
    </cfRule>
  </conditionalFormatting>
  <conditionalFormatting sqref="I725:I728">
    <cfRule type="expression" dxfId="3931" priority="2586" stopIfTrue="1">
      <formula>$B725=""</formula>
    </cfRule>
  </conditionalFormatting>
  <conditionalFormatting sqref="I725:I728">
    <cfRule type="expression" dxfId="3930" priority="2585" stopIfTrue="1">
      <formula>$B725=""</formula>
    </cfRule>
  </conditionalFormatting>
  <conditionalFormatting sqref="I725:I728">
    <cfRule type="expression" dxfId="3929" priority="2584" stopIfTrue="1">
      <formula>$B725=""</formula>
    </cfRule>
  </conditionalFormatting>
  <conditionalFormatting sqref="I725:I728">
    <cfRule type="expression" dxfId="3928" priority="2583" stopIfTrue="1">
      <formula>$B725=""</formula>
    </cfRule>
  </conditionalFormatting>
  <conditionalFormatting sqref="I725:I728">
    <cfRule type="expression" dxfId="3927" priority="2582" stopIfTrue="1">
      <formula>$B725=""</formula>
    </cfRule>
  </conditionalFormatting>
  <conditionalFormatting sqref="I725:I728">
    <cfRule type="expression" dxfId="3926" priority="2581" stopIfTrue="1">
      <formula>$B725=""</formula>
    </cfRule>
  </conditionalFormatting>
  <conditionalFormatting sqref="I725:I728">
    <cfRule type="expression" dxfId="3925" priority="2580" stopIfTrue="1">
      <formula>$B725=""</formula>
    </cfRule>
  </conditionalFormatting>
  <conditionalFormatting sqref="I725:I728">
    <cfRule type="expression" dxfId="3924" priority="2579" stopIfTrue="1">
      <formula>$B725=""</formula>
    </cfRule>
  </conditionalFormatting>
  <conditionalFormatting sqref="I725:I728">
    <cfRule type="expression" dxfId="3923" priority="2578" stopIfTrue="1">
      <formula>$B725=""</formula>
    </cfRule>
  </conditionalFormatting>
  <conditionalFormatting sqref="I725:I728">
    <cfRule type="expression" dxfId="3922" priority="2577" stopIfTrue="1">
      <formula>$B725=""</formula>
    </cfRule>
  </conditionalFormatting>
  <conditionalFormatting sqref="I725:I728">
    <cfRule type="expression" dxfId="3921" priority="2576" stopIfTrue="1">
      <formula>$B725=""</formula>
    </cfRule>
  </conditionalFormatting>
  <conditionalFormatting sqref="I725:I728">
    <cfRule type="expression" dxfId="3920" priority="2575" stopIfTrue="1">
      <formula>$B725=""</formula>
    </cfRule>
  </conditionalFormatting>
  <conditionalFormatting sqref="I725:I728">
    <cfRule type="expression" dxfId="3919" priority="2574" stopIfTrue="1">
      <formula>$B725=""</formula>
    </cfRule>
  </conditionalFormatting>
  <conditionalFormatting sqref="I725:I728">
    <cfRule type="expression" dxfId="3918" priority="2573" stopIfTrue="1">
      <formula>$B725=""</formula>
    </cfRule>
  </conditionalFormatting>
  <conditionalFormatting sqref="I725:I728">
    <cfRule type="expression" dxfId="3917" priority="2572" stopIfTrue="1">
      <formula>$B725=""</formula>
    </cfRule>
  </conditionalFormatting>
  <conditionalFormatting sqref="I725:I728">
    <cfRule type="expression" dxfId="3916" priority="2571" stopIfTrue="1">
      <formula>$B725=""</formula>
    </cfRule>
  </conditionalFormatting>
  <conditionalFormatting sqref="I725:I728">
    <cfRule type="expression" dxfId="3915" priority="2570" stopIfTrue="1">
      <formula>$B725=""</formula>
    </cfRule>
  </conditionalFormatting>
  <conditionalFormatting sqref="I725:I728">
    <cfRule type="expression" dxfId="3914" priority="2569" stopIfTrue="1">
      <formula>$B725=""</formula>
    </cfRule>
  </conditionalFormatting>
  <conditionalFormatting sqref="I725:I728">
    <cfRule type="expression" dxfId="3913" priority="2568" stopIfTrue="1">
      <formula>$B725=""</formula>
    </cfRule>
  </conditionalFormatting>
  <conditionalFormatting sqref="I725:I728">
    <cfRule type="expression" dxfId="3912" priority="2567" stopIfTrue="1">
      <formula>$B725=""</formula>
    </cfRule>
  </conditionalFormatting>
  <conditionalFormatting sqref="I725:I728">
    <cfRule type="expression" dxfId="3911" priority="2566" stopIfTrue="1">
      <formula>$B725=""</formula>
    </cfRule>
  </conditionalFormatting>
  <conditionalFormatting sqref="I725:I728">
    <cfRule type="expression" dxfId="3910" priority="2565" stopIfTrue="1">
      <formula>$B725=""</formula>
    </cfRule>
  </conditionalFormatting>
  <conditionalFormatting sqref="I725:I728">
    <cfRule type="expression" dxfId="3909" priority="2564" stopIfTrue="1">
      <formula>$B725=""</formula>
    </cfRule>
  </conditionalFormatting>
  <conditionalFormatting sqref="I725:I728">
    <cfRule type="expression" dxfId="3908" priority="2563" stopIfTrue="1">
      <formula>$B725=""</formula>
    </cfRule>
  </conditionalFormatting>
  <conditionalFormatting sqref="I725:I728">
    <cfRule type="expression" dxfId="3907" priority="2562" stopIfTrue="1">
      <formula>$B725=""</formula>
    </cfRule>
  </conditionalFormatting>
  <conditionalFormatting sqref="I725:I728">
    <cfRule type="expression" dxfId="3906" priority="2561" stopIfTrue="1">
      <formula>$B725=""</formula>
    </cfRule>
  </conditionalFormatting>
  <conditionalFormatting sqref="I725:I728">
    <cfRule type="expression" dxfId="3905" priority="2560" stopIfTrue="1">
      <formula>$B725=""</formula>
    </cfRule>
  </conditionalFormatting>
  <conditionalFormatting sqref="I725:I728">
    <cfRule type="expression" dxfId="3904" priority="2559" stopIfTrue="1">
      <formula>$B725=""</formula>
    </cfRule>
  </conditionalFormatting>
  <conditionalFormatting sqref="I725:I728">
    <cfRule type="expression" dxfId="3903" priority="2558" stopIfTrue="1">
      <formula>$B725=""</formula>
    </cfRule>
  </conditionalFormatting>
  <conditionalFormatting sqref="I725:I728">
    <cfRule type="expression" dxfId="3902" priority="2557" stopIfTrue="1">
      <formula>$B725=""</formula>
    </cfRule>
  </conditionalFormatting>
  <conditionalFormatting sqref="I725:I728">
    <cfRule type="expression" dxfId="3901" priority="2556" stopIfTrue="1">
      <formula>$B725=""</formula>
    </cfRule>
  </conditionalFormatting>
  <conditionalFormatting sqref="I725:I728">
    <cfRule type="expression" dxfId="3900" priority="2555" stopIfTrue="1">
      <formula>$B725=""</formula>
    </cfRule>
  </conditionalFormatting>
  <conditionalFormatting sqref="I725:I728">
    <cfRule type="expression" dxfId="3899" priority="2554" stopIfTrue="1">
      <formula>$B725=""</formula>
    </cfRule>
  </conditionalFormatting>
  <conditionalFormatting sqref="I725:I728">
    <cfRule type="expression" dxfId="3898" priority="2553" stopIfTrue="1">
      <formula>$B725=""</formula>
    </cfRule>
  </conditionalFormatting>
  <conditionalFormatting sqref="I725:I728">
    <cfRule type="expression" dxfId="3897" priority="2552" stopIfTrue="1">
      <formula>$B725=""</formula>
    </cfRule>
  </conditionalFormatting>
  <conditionalFormatting sqref="I725:I728">
    <cfRule type="expression" dxfId="3896" priority="2551" stopIfTrue="1">
      <formula>$B725=""</formula>
    </cfRule>
  </conditionalFormatting>
  <conditionalFormatting sqref="I725:I728">
    <cfRule type="expression" dxfId="3895" priority="2550" stopIfTrue="1">
      <formula>$B725=""</formula>
    </cfRule>
  </conditionalFormatting>
  <conditionalFormatting sqref="I725:I728">
    <cfRule type="expression" dxfId="3894" priority="2549" stopIfTrue="1">
      <formula>$B725=""</formula>
    </cfRule>
  </conditionalFormatting>
  <conditionalFormatting sqref="I725:I728">
    <cfRule type="expression" dxfId="3893" priority="2548" stopIfTrue="1">
      <formula>$B725=""</formula>
    </cfRule>
  </conditionalFormatting>
  <conditionalFormatting sqref="I725:I728">
    <cfRule type="expression" dxfId="3892" priority="2547" stopIfTrue="1">
      <formula>$B725=""</formula>
    </cfRule>
  </conditionalFormatting>
  <conditionalFormatting sqref="I725:I728">
    <cfRule type="expression" dxfId="3891" priority="2546" stopIfTrue="1">
      <formula>$B725=""</formula>
    </cfRule>
  </conditionalFormatting>
  <conditionalFormatting sqref="I725:I728">
    <cfRule type="expression" dxfId="3890" priority="2545" stopIfTrue="1">
      <formula>$B725=""</formula>
    </cfRule>
  </conditionalFormatting>
  <conditionalFormatting sqref="I725:I728">
    <cfRule type="expression" dxfId="3889" priority="2544" stopIfTrue="1">
      <formula>$B725=""</formula>
    </cfRule>
  </conditionalFormatting>
  <conditionalFormatting sqref="I725:I728">
    <cfRule type="expression" dxfId="3888" priority="2543" stopIfTrue="1">
      <formula>$B725=""</formula>
    </cfRule>
  </conditionalFormatting>
  <conditionalFormatting sqref="I725:I728">
    <cfRule type="expression" dxfId="3887" priority="2542" stopIfTrue="1">
      <formula>$B725=""</formula>
    </cfRule>
  </conditionalFormatting>
  <conditionalFormatting sqref="I725:I728">
    <cfRule type="expression" dxfId="3886" priority="2541" stopIfTrue="1">
      <formula>$B725=""</formula>
    </cfRule>
  </conditionalFormatting>
  <conditionalFormatting sqref="I725:I728">
    <cfRule type="expression" dxfId="3885" priority="2540" stopIfTrue="1">
      <formula>$B725=""</formula>
    </cfRule>
  </conditionalFormatting>
  <conditionalFormatting sqref="I725:I728">
    <cfRule type="expression" dxfId="3884" priority="2539" stopIfTrue="1">
      <formula>$B725=""</formula>
    </cfRule>
  </conditionalFormatting>
  <conditionalFormatting sqref="I725:I728">
    <cfRule type="expression" dxfId="3883" priority="2538" stopIfTrue="1">
      <formula>$B725=""</formula>
    </cfRule>
  </conditionalFormatting>
  <conditionalFormatting sqref="I725:I728">
    <cfRule type="expression" dxfId="3882" priority="2537" stopIfTrue="1">
      <formula>$B725=""</formula>
    </cfRule>
  </conditionalFormatting>
  <conditionalFormatting sqref="I725:I728">
    <cfRule type="expression" dxfId="3881" priority="2536" stopIfTrue="1">
      <formula>$B725=""</formula>
    </cfRule>
  </conditionalFormatting>
  <conditionalFormatting sqref="I725:I728">
    <cfRule type="expression" dxfId="3880" priority="2535" stopIfTrue="1">
      <formula>$B725=""</formula>
    </cfRule>
  </conditionalFormatting>
  <conditionalFormatting sqref="I725:I728">
    <cfRule type="expression" dxfId="3879" priority="2534" stopIfTrue="1">
      <formula>$B725=""</formula>
    </cfRule>
  </conditionalFormatting>
  <conditionalFormatting sqref="I725:I728">
    <cfRule type="expression" dxfId="3878" priority="2533" stopIfTrue="1">
      <formula>$B725=""</formula>
    </cfRule>
  </conditionalFormatting>
  <conditionalFormatting sqref="I725:I728">
    <cfRule type="expression" dxfId="3877" priority="2532" stopIfTrue="1">
      <formula>$B725=""</formula>
    </cfRule>
  </conditionalFormatting>
  <conditionalFormatting sqref="I725:I728">
    <cfRule type="expression" dxfId="3876" priority="2531" stopIfTrue="1">
      <formula>$B725=""</formula>
    </cfRule>
  </conditionalFormatting>
  <conditionalFormatting sqref="I725:I728">
    <cfRule type="expression" dxfId="3875" priority="2530" stopIfTrue="1">
      <formula>$B725=""</formula>
    </cfRule>
  </conditionalFormatting>
  <conditionalFormatting sqref="I725:I728">
    <cfRule type="expression" dxfId="3874" priority="2529" stopIfTrue="1">
      <formula>$B725=""</formula>
    </cfRule>
  </conditionalFormatting>
  <conditionalFormatting sqref="I725:I728">
    <cfRule type="expression" dxfId="3873" priority="2528" stopIfTrue="1">
      <formula>$B725=""</formula>
    </cfRule>
  </conditionalFormatting>
  <conditionalFormatting sqref="I725:I728">
    <cfRule type="expression" dxfId="3872" priority="2527" stopIfTrue="1">
      <formula>$B725=""</formula>
    </cfRule>
  </conditionalFormatting>
  <conditionalFormatting sqref="I725:I728">
    <cfRule type="expression" dxfId="3871" priority="2526" stopIfTrue="1">
      <formula>$B725=""</formula>
    </cfRule>
  </conditionalFormatting>
  <conditionalFormatting sqref="I725:I728">
    <cfRule type="expression" dxfId="3870" priority="2525" stopIfTrue="1">
      <formula>$B725=""</formula>
    </cfRule>
  </conditionalFormatting>
  <conditionalFormatting sqref="I725:I728">
    <cfRule type="expression" dxfId="3869" priority="2524" stopIfTrue="1">
      <formula>$B725=""</formula>
    </cfRule>
  </conditionalFormatting>
  <conditionalFormatting sqref="I725:I728">
    <cfRule type="expression" dxfId="3868" priority="2523" stopIfTrue="1">
      <formula>$B725=""</formula>
    </cfRule>
  </conditionalFormatting>
  <conditionalFormatting sqref="I725:I728">
    <cfRule type="expression" dxfId="3867" priority="2522" stopIfTrue="1">
      <formula>$B725=""</formula>
    </cfRule>
  </conditionalFormatting>
  <conditionalFormatting sqref="I725:I728">
    <cfRule type="expression" dxfId="3866" priority="2521" stopIfTrue="1">
      <formula>$B725=""</formula>
    </cfRule>
  </conditionalFormatting>
  <conditionalFormatting sqref="I725:I728">
    <cfRule type="expression" dxfId="3865" priority="2520" stopIfTrue="1">
      <formula>$B725=""</formula>
    </cfRule>
  </conditionalFormatting>
  <conditionalFormatting sqref="I725:I728">
    <cfRule type="expression" dxfId="3864" priority="2519" stopIfTrue="1">
      <formula>$B725=""</formula>
    </cfRule>
  </conditionalFormatting>
  <conditionalFormatting sqref="I725:I728">
    <cfRule type="expression" dxfId="3863" priority="2518" stopIfTrue="1">
      <formula>$B725=""</formula>
    </cfRule>
  </conditionalFormatting>
  <conditionalFormatting sqref="I725:I728">
    <cfRule type="expression" dxfId="3862" priority="2517" stopIfTrue="1">
      <formula>$B725=""</formula>
    </cfRule>
  </conditionalFormatting>
  <conditionalFormatting sqref="I725:I728">
    <cfRule type="expression" dxfId="3861" priority="2516" stopIfTrue="1">
      <formula>$B725=""</formula>
    </cfRule>
  </conditionalFormatting>
  <conditionalFormatting sqref="I725:I728">
    <cfRule type="expression" dxfId="3860" priority="2515" stopIfTrue="1">
      <formula>$B725=""</formula>
    </cfRule>
  </conditionalFormatting>
  <conditionalFormatting sqref="I725:I728">
    <cfRule type="expression" dxfId="3859" priority="2514" stopIfTrue="1">
      <formula>$B725=""</formula>
    </cfRule>
  </conditionalFormatting>
  <conditionalFormatting sqref="I725:I728">
    <cfRule type="expression" dxfId="3858" priority="2513" stopIfTrue="1">
      <formula>$B725=""</formula>
    </cfRule>
  </conditionalFormatting>
  <conditionalFormatting sqref="I725:I728">
    <cfRule type="expression" dxfId="3857" priority="2512" stopIfTrue="1">
      <formula>$B725=""</formula>
    </cfRule>
  </conditionalFormatting>
  <conditionalFormatting sqref="I725:I728">
    <cfRule type="expression" dxfId="3856" priority="2511" stopIfTrue="1">
      <formula>$B725=""</formula>
    </cfRule>
  </conditionalFormatting>
  <conditionalFormatting sqref="I725:I728">
    <cfRule type="expression" dxfId="3855" priority="2510" stopIfTrue="1">
      <formula>$B725=""</formula>
    </cfRule>
  </conditionalFormatting>
  <conditionalFormatting sqref="I725:I728">
    <cfRule type="expression" dxfId="3854" priority="2509" stopIfTrue="1">
      <formula>$B725=""</formula>
    </cfRule>
  </conditionalFormatting>
  <conditionalFormatting sqref="I725:I728">
    <cfRule type="expression" dxfId="3853" priority="2508" stopIfTrue="1">
      <formula>$B725=""</formula>
    </cfRule>
  </conditionalFormatting>
  <conditionalFormatting sqref="I725:I728">
    <cfRule type="expression" dxfId="3852" priority="2507" stopIfTrue="1">
      <formula>$B725=""</formula>
    </cfRule>
  </conditionalFormatting>
  <conditionalFormatting sqref="I725:I728">
    <cfRule type="expression" dxfId="3851" priority="2506" stopIfTrue="1">
      <formula>$B725=""</formula>
    </cfRule>
  </conditionalFormatting>
  <conditionalFormatting sqref="I725:I728">
    <cfRule type="expression" dxfId="3850" priority="2505" stopIfTrue="1">
      <formula>$B725=""</formula>
    </cfRule>
  </conditionalFormatting>
  <conditionalFormatting sqref="I725:I728">
    <cfRule type="expression" dxfId="3849" priority="2504" stopIfTrue="1">
      <formula>$B725=""</formula>
    </cfRule>
  </conditionalFormatting>
  <conditionalFormatting sqref="I725:I728">
    <cfRule type="expression" dxfId="3848" priority="2503" stopIfTrue="1">
      <formula>$B725=""</formula>
    </cfRule>
  </conditionalFormatting>
  <conditionalFormatting sqref="I725:I728">
    <cfRule type="expression" dxfId="3847" priority="2502" stopIfTrue="1">
      <formula>$B725=""</formula>
    </cfRule>
  </conditionalFormatting>
  <conditionalFormatting sqref="I725:I728">
    <cfRule type="expression" dxfId="3846" priority="2501" stopIfTrue="1">
      <formula>$B725=""</formula>
    </cfRule>
  </conditionalFormatting>
  <conditionalFormatting sqref="I725:I728">
    <cfRule type="expression" dxfId="3845" priority="2500" stopIfTrue="1">
      <formula>$B725=""</formula>
    </cfRule>
  </conditionalFormatting>
  <conditionalFormatting sqref="I725:I728">
    <cfRule type="expression" dxfId="3844" priority="2499" stopIfTrue="1">
      <formula>$B725=""</formula>
    </cfRule>
  </conditionalFormatting>
  <conditionalFormatting sqref="I725:I728">
    <cfRule type="expression" dxfId="3843" priority="2498" stopIfTrue="1">
      <formula>$B725=""</formula>
    </cfRule>
  </conditionalFormatting>
  <conditionalFormatting sqref="I725:I728">
    <cfRule type="expression" dxfId="3842" priority="2497" stopIfTrue="1">
      <formula>$B725=""</formula>
    </cfRule>
  </conditionalFormatting>
  <conditionalFormatting sqref="I725:I728">
    <cfRule type="expression" dxfId="3841" priority="2496" stopIfTrue="1">
      <formula>$B725=""</formula>
    </cfRule>
  </conditionalFormatting>
  <conditionalFormatting sqref="I725:I728">
    <cfRule type="expression" dxfId="3840" priority="2495" stopIfTrue="1">
      <formula>$B725=""</formula>
    </cfRule>
  </conditionalFormatting>
  <conditionalFormatting sqref="I725:I728">
    <cfRule type="expression" dxfId="3839" priority="2494" stopIfTrue="1">
      <formula>$B725=""</formula>
    </cfRule>
  </conditionalFormatting>
  <conditionalFormatting sqref="I725:I728">
    <cfRule type="expression" dxfId="3838" priority="2493" stopIfTrue="1">
      <formula>$B725=""</formula>
    </cfRule>
  </conditionalFormatting>
  <conditionalFormatting sqref="I725:I728">
    <cfRule type="expression" dxfId="3837" priority="2492" stopIfTrue="1">
      <formula>$B725=""</formula>
    </cfRule>
  </conditionalFormatting>
  <conditionalFormatting sqref="I725:I728">
    <cfRule type="expression" dxfId="3836" priority="2491" stopIfTrue="1">
      <formula>$B725=""</formula>
    </cfRule>
  </conditionalFormatting>
  <conditionalFormatting sqref="I725:I728">
    <cfRule type="expression" dxfId="3835" priority="2490" stopIfTrue="1">
      <formula>$B725=""</formula>
    </cfRule>
  </conditionalFormatting>
  <conditionalFormatting sqref="I725:I728">
    <cfRule type="expression" dxfId="3834" priority="2489" stopIfTrue="1">
      <formula>$B725=""</formula>
    </cfRule>
  </conditionalFormatting>
  <conditionalFormatting sqref="I725:I728">
    <cfRule type="expression" dxfId="3833" priority="2488" stopIfTrue="1">
      <formula>$B725=""</formula>
    </cfRule>
  </conditionalFormatting>
  <conditionalFormatting sqref="I725:I728">
    <cfRule type="expression" dxfId="3832" priority="2487" stopIfTrue="1">
      <formula>$B725=""</formula>
    </cfRule>
  </conditionalFormatting>
  <conditionalFormatting sqref="I725:I728">
    <cfRule type="expression" dxfId="3831" priority="2486" stopIfTrue="1">
      <formula>$B725=""</formula>
    </cfRule>
  </conditionalFormatting>
  <conditionalFormatting sqref="I725:I728">
    <cfRule type="expression" dxfId="3830" priority="2485" stopIfTrue="1">
      <formula>$B725=""</formula>
    </cfRule>
  </conditionalFormatting>
  <conditionalFormatting sqref="I725:I728">
    <cfRule type="expression" dxfId="3829" priority="2484" stopIfTrue="1">
      <formula>$B725=""</formula>
    </cfRule>
  </conditionalFormatting>
  <conditionalFormatting sqref="I725:I728">
    <cfRule type="expression" dxfId="3828" priority="2483" stopIfTrue="1">
      <formula>$B725=""</formula>
    </cfRule>
  </conditionalFormatting>
  <conditionalFormatting sqref="I725:I728">
    <cfRule type="expression" dxfId="3827" priority="2482" stopIfTrue="1">
      <formula>$B725=""</formula>
    </cfRule>
  </conditionalFormatting>
  <conditionalFormatting sqref="I725:I728">
    <cfRule type="expression" dxfId="3826" priority="2481" stopIfTrue="1">
      <formula>$B725=""</formula>
    </cfRule>
  </conditionalFormatting>
  <conditionalFormatting sqref="I725:I728">
    <cfRule type="expression" dxfId="3825" priority="2480" stopIfTrue="1">
      <formula>$B725=""</formula>
    </cfRule>
  </conditionalFormatting>
  <conditionalFormatting sqref="I725:I728">
    <cfRule type="expression" dxfId="3824" priority="2479" stopIfTrue="1">
      <formula>$B725=""</formula>
    </cfRule>
  </conditionalFormatting>
  <conditionalFormatting sqref="I725:I728">
    <cfRule type="expression" dxfId="3823" priority="2478" stopIfTrue="1">
      <formula>$B725=""</formula>
    </cfRule>
  </conditionalFormatting>
  <conditionalFormatting sqref="I725:I728">
    <cfRule type="expression" dxfId="3822" priority="2477" stopIfTrue="1">
      <formula>$B725=""</formula>
    </cfRule>
  </conditionalFormatting>
  <conditionalFormatting sqref="I725:I728">
    <cfRule type="expression" dxfId="3821" priority="2476" stopIfTrue="1">
      <formula>$B725=""</formula>
    </cfRule>
  </conditionalFormatting>
  <conditionalFormatting sqref="I725:I728">
    <cfRule type="expression" dxfId="3820" priority="2475" stopIfTrue="1">
      <formula>$B725=""</formula>
    </cfRule>
  </conditionalFormatting>
  <conditionalFormatting sqref="I725:I728">
    <cfRule type="expression" dxfId="3819" priority="2474" stopIfTrue="1">
      <formula>$B725=""</formula>
    </cfRule>
  </conditionalFormatting>
  <conditionalFormatting sqref="I725:I728">
    <cfRule type="expression" dxfId="3818" priority="2473" stopIfTrue="1">
      <formula>$B725=""</formula>
    </cfRule>
  </conditionalFormatting>
  <conditionalFormatting sqref="I725:I728">
    <cfRule type="expression" dxfId="3817" priority="2472" stopIfTrue="1">
      <formula>$B725=""</formula>
    </cfRule>
  </conditionalFormatting>
  <conditionalFormatting sqref="I725:I728">
    <cfRule type="expression" dxfId="3816" priority="2471" stopIfTrue="1">
      <formula>$B725=""</formula>
    </cfRule>
  </conditionalFormatting>
  <conditionalFormatting sqref="I725:I728">
    <cfRule type="expression" dxfId="3815" priority="2470" stopIfTrue="1">
      <formula>$B725=""</formula>
    </cfRule>
  </conditionalFormatting>
  <conditionalFormatting sqref="I725:I728">
    <cfRule type="expression" dxfId="3814" priority="2469" stopIfTrue="1">
      <formula>$B725=""</formula>
    </cfRule>
  </conditionalFormatting>
  <conditionalFormatting sqref="I725:I728">
    <cfRule type="expression" dxfId="3813" priority="2468" stopIfTrue="1">
      <formula>$B725=""</formula>
    </cfRule>
  </conditionalFormatting>
  <conditionalFormatting sqref="I725:I728">
    <cfRule type="expression" dxfId="3812" priority="2467" stopIfTrue="1">
      <formula>$B725=""</formula>
    </cfRule>
  </conditionalFormatting>
  <conditionalFormatting sqref="I725:I728">
    <cfRule type="expression" dxfId="3811" priority="2466" stopIfTrue="1">
      <formula>$B725=""</formula>
    </cfRule>
  </conditionalFormatting>
  <conditionalFormatting sqref="I725:I728">
    <cfRule type="expression" dxfId="3810" priority="2465" stopIfTrue="1">
      <formula>$B725=""</formula>
    </cfRule>
  </conditionalFormatting>
  <conditionalFormatting sqref="I725:I728">
    <cfRule type="expression" dxfId="3809" priority="2464" stopIfTrue="1">
      <formula>$B725=""</formula>
    </cfRule>
  </conditionalFormatting>
  <conditionalFormatting sqref="I725:I728">
    <cfRule type="expression" dxfId="3808" priority="2463" stopIfTrue="1">
      <formula>$B725=""</formula>
    </cfRule>
  </conditionalFormatting>
  <conditionalFormatting sqref="I725:I728">
    <cfRule type="expression" dxfId="3807" priority="2462" stopIfTrue="1">
      <formula>$B725=""</formula>
    </cfRule>
  </conditionalFormatting>
  <conditionalFormatting sqref="I725:I728">
    <cfRule type="expression" dxfId="3806" priority="2461" stopIfTrue="1">
      <formula>$B725=""</formula>
    </cfRule>
  </conditionalFormatting>
  <conditionalFormatting sqref="I725:I728">
    <cfRule type="expression" dxfId="3805" priority="2460" stopIfTrue="1">
      <formula>$B725=""</formula>
    </cfRule>
  </conditionalFormatting>
  <conditionalFormatting sqref="I725:I728">
    <cfRule type="expression" dxfId="3804" priority="2459" stopIfTrue="1">
      <formula>$B725=""</formula>
    </cfRule>
  </conditionalFormatting>
  <conditionalFormatting sqref="I725:I728">
    <cfRule type="expression" dxfId="3803" priority="2458" stopIfTrue="1">
      <formula>$B725=""</formula>
    </cfRule>
  </conditionalFormatting>
  <conditionalFormatting sqref="I725:I728">
    <cfRule type="expression" dxfId="3802" priority="2457" stopIfTrue="1">
      <formula>$B725=""</formula>
    </cfRule>
  </conditionalFormatting>
  <conditionalFormatting sqref="I725:I728">
    <cfRule type="expression" dxfId="3801" priority="2456" stopIfTrue="1">
      <formula>$B725=""</formula>
    </cfRule>
  </conditionalFormatting>
  <conditionalFormatting sqref="I725:I728">
    <cfRule type="expression" dxfId="3800" priority="2455" stopIfTrue="1">
      <formula>$B725=""</formula>
    </cfRule>
  </conditionalFormatting>
  <conditionalFormatting sqref="I725:I728">
    <cfRule type="expression" dxfId="3799" priority="2454" stopIfTrue="1">
      <formula>$B725=""</formula>
    </cfRule>
  </conditionalFormatting>
  <conditionalFormatting sqref="I725:I728">
    <cfRule type="expression" dxfId="3798" priority="2453" stopIfTrue="1">
      <formula>$B725=""</formula>
    </cfRule>
  </conditionalFormatting>
  <conditionalFormatting sqref="I725:I728">
    <cfRule type="expression" dxfId="3797" priority="2452" stopIfTrue="1">
      <formula>$B725=""</formula>
    </cfRule>
  </conditionalFormatting>
  <conditionalFormatting sqref="I725:I728">
    <cfRule type="expression" dxfId="3796" priority="2451" stopIfTrue="1">
      <formula>$B725=""</formula>
    </cfRule>
  </conditionalFormatting>
  <conditionalFormatting sqref="I725:I728">
    <cfRule type="expression" dxfId="3795" priority="2450" stopIfTrue="1">
      <formula>$B725=""</formula>
    </cfRule>
  </conditionalFormatting>
  <conditionalFormatting sqref="I725:I728">
    <cfRule type="expression" dxfId="3794" priority="2449" stopIfTrue="1">
      <formula>$B725=""</formula>
    </cfRule>
  </conditionalFormatting>
  <conditionalFormatting sqref="I725:I728">
    <cfRule type="expression" dxfId="3793" priority="2448" stopIfTrue="1">
      <formula>$B725=""</formula>
    </cfRule>
  </conditionalFormatting>
  <conditionalFormatting sqref="I725:I728">
    <cfRule type="expression" dxfId="3792" priority="2447" stopIfTrue="1">
      <formula>$B725=""</formula>
    </cfRule>
  </conditionalFormatting>
  <conditionalFormatting sqref="I725:I728">
    <cfRule type="expression" dxfId="3791" priority="2446" stopIfTrue="1">
      <formula>$B725=""</formula>
    </cfRule>
  </conditionalFormatting>
  <conditionalFormatting sqref="I725:I728">
    <cfRule type="expression" dxfId="3790" priority="2445" stopIfTrue="1">
      <formula>$B725=""</formula>
    </cfRule>
  </conditionalFormatting>
  <conditionalFormatting sqref="I725:I728">
    <cfRule type="expression" dxfId="3789" priority="2444" stopIfTrue="1">
      <formula>$B725=""</formula>
    </cfRule>
  </conditionalFormatting>
  <conditionalFormatting sqref="I725:I728">
    <cfRule type="expression" dxfId="3788" priority="2443" stopIfTrue="1">
      <formula>$B725=""</formula>
    </cfRule>
  </conditionalFormatting>
  <conditionalFormatting sqref="I725:I728">
    <cfRule type="expression" dxfId="3787" priority="2442" stopIfTrue="1">
      <formula>$B725=""</formula>
    </cfRule>
  </conditionalFormatting>
  <conditionalFormatting sqref="I725:I728">
    <cfRule type="expression" dxfId="3786" priority="2441" stopIfTrue="1">
      <formula>$B725=""</formula>
    </cfRule>
  </conditionalFormatting>
  <conditionalFormatting sqref="I725:I728">
    <cfRule type="expression" dxfId="3785" priority="2440" stopIfTrue="1">
      <formula>$B725=""</formula>
    </cfRule>
  </conditionalFormatting>
  <conditionalFormatting sqref="I725:I728">
    <cfRule type="expression" dxfId="3784" priority="2439" stopIfTrue="1">
      <formula>$B725=""</formula>
    </cfRule>
  </conditionalFormatting>
  <conditionalFormatting sqref="I725:I728">
    <cfRule type="expression" dxfId="3783" priority="2438" stopIfTrue="1">
      <formula>$B725=""</formula>
    </cfRule>
  </conditionalFormatting>
  <conditionalFormatting sqref="I725:I728">
    <cfRule type="expression" dxfId="3782" priority="2437" stopIfTrue="1">
      <formula>$B725=""</formula>
    </cfRule>
  </conditionalFormatting>
  <conditionalFormatting sqref="I725:I728">
    <cfRule type="expression" dxfId="3781" priority="2436" stopIfTrue="1">
      <formula>$B725=""</formula>
    </cfRule>
  </conditionalFormatting>
  <conditionalFormatting sqref="I725:I728">
    <cfRule type="expression" dxfId="3780" priority="2435" stopIfTrue="1">
      <formula>$B725=""</formula>
    </cfRule>
  </conditionalFormatting>
  <conditionalFormatting sqref="I725:I728">
    <cfRule type="expression" dxfId="3779" priority="2434" stopIfTrue="1">
      <formula>$B725=""</formula>
    </cfRule>
  </conditionalFormatting>
  <conditionalFormatting sqref="I725:I728">
    <cfRule type="expression" dxfId="3778" priority="2433" stopIfTrue="1">
      <formula>$B725=""</formula>
    </cfRule>
  </conditionalFormatting>
  <conditionalFormatting sqref="I725:I728">
    <cfRule type="expression" dxfId="3777" priority="2432" stopIfTrue="1">
      <formula>$B725=""</formula>
    </cfRule>
  </conditionalFormatting>
  <conditionalFormatting sqref="I725:I728">
    <cfRule type="expression" dxfId="3776" priority="2431" stopIfTrue="1">
      <formula>$B725=""</formula>
    </cfRule>
  </conditionalFormatting>
  <conditionalFormatting sqref="I725:I728">
    <cfRule type="expression" dxfId="3775" priority="2430" stopIfTrue="1">
      <formula>$B725=""</formula>
    </cfRule>
  </conditionalFormatting>
  <conditionalFormatting sqref="I725:I728">
    <cfRule type="expression" dxfId="3774" priority="2429" stopIfTrue="1">
      <formula>$B725=""</formula>
    </cfRule>
  </conditionalFormatting>
  <conditionalFormatting sqref="I725:I728">
    <cfRule type="expression" dxfId="3773" priority="2428" stopIfTrue="1">
      <formula>$B725=""</formula>
    </cfRule>
  </conditionalFormatting>
  <conditionalFormatting sqref="I725:I728">
    <cfRule type="expression" dxfId="3772" priority="2427" stopIfTrue="1">
      <formula>$B725=""</formula>
    </cfRule>
  </conditionalFormatting>
  <conditionalFormatting sqref="I725:I728">
    <cfRule type="expression" dxfId="3771" priority="2426" stopIfTrue="1">
      <formula>$B725=""</formula>
    </cfRule>
  </conditionalFormatting>
  <conditionalFormatting sqref="I725:I728">
    <cfRule type="expression" dxfId="3770" priority="2425" stopIfTrue="1">
      <formula>$B725=""</formula>
    </cfRule>
  </conditionalFormatting>
  <conditionalFormatting sqref="I725:I728">
    <cfRule type="expression" dxfId="3769" priority="2424" stopIfTrue="1">
      <formula>$B725=""</formula>
    </cfRule>
  </conditionalFormatting>
  <conditionalFormatting sqref="I725:I728">
    <cfRule type="expression" dxfId="3768" priority="2423" stopIfTrue="1">
      <formula>$B725=""</formula>
    </cfRule>
  </conditionalFormatting>
  <conditionalFormatting sqref="I725:I728">
    <cfRule type="expression" dxfId="3767" priority="2422" stopIfTrue="1">
      <formula>$B725=""</formula>
    </cfRule>
  </conditionalFormatting>
  <conditionalFormatting sqref="I725:I728">
    <cfRule type="expression" dxfId="3766" priority="2421" stopIfTrue="1">
      <formula>$B725=""</formula>
    </cfRule>
  </conditionalFormatting>
  <conditionalFormatting sqref="I725:I728">
    <cfRule type="expression" dxfId="3765" priority="2420" stopIfTrue="1">
      <formula>$B725=""</formula>
    </cfRule>
  </conditionalFormatting>
  <conditionalFormatting sqref="I725:I728">
    <cfRule type="expression" dxfId="3764" priority="2419" stopIfTrue="1">
      <formula>$B725=""</formula>
    </cfRule>
  </conditionalFormatting>
  <conditionalFormatting sqref="I725:I728">
    <cfRule type="expression" dxfId="3763" priority="2418" stopIfTrue="1">
      <formula>$B725=""</formula>
    </cfRule>
  </conditionalFormatting>
  <conditionalFormatting sqref="I725:I728">
    <cfRule type="expression" dxfId="3762" priority="2417" stopIfTrue="1">
      <formula>$B725=""</formula>
    </cfRule>
  </conditionalFormatting>
  <conditionalFormatting sqref="I725:I728">
    <cfRule type="expression" dxfId="3761" priority="2416" stopIfTrue="1">
      <formula>$B725=""</formula>
    </cfRule>
  </conditionalFormatting>
  <conditionalFormatting sqref="I725:I728">
    <cfRule type="expression" dxfId="3760" priority="2415" stopIfTrue="1">
      <formula>$B725=""</formula>
    </cfRule>
  </conditionalFormatting>
  <conditionalFormatting sqref="I725:I728">
    <cfRule type="expression" dxfId="3759" priority="2414" stopIfTrue="1">
      <formula>$B725=""</formula>
    </cfRule>
  </conditionalFormatting>
  <conditionalFormatting sqref="I725:I728">
    <cfRule type="expression" dxfId="3758" priority="2413" stopIfTrue="1">
      <formula>$B725=""</formula>
    </cfRule>
  </conditionalFormatting>
  <conditionalFormatting sqref="I725:I728">
    <cfRule type="expression" dxfId="3757" priority="2412" stopIfTrue="1">
      <formula>$B725=""</formula>
    </cfRule>
  </conditionalFormatting>
  <conditionalFormatting sqref="I725:I728">
    <cfRule type="expression" dxfId="3756" priority="2411" stopIfTrue="1">
      <formula>$B725=""</formula>
    </cfRule>
  </conditionalFormatting>
  <conditionalFormatting sqref="I725:I728">
    <cfRule type="expression" dxfId="3755" priority="2410" stopIfTrue="1">
      <formula>$B725=""</formula>
    </cfRule>
  </conditionalFormatting>
  <conditionalFormatting sqref="I725:I728">
    <cfRule type="expression" dxfId="3754" priority="2409" stopIfTrue="1">
      <formula>$B725=""</formula>
    </cfRule>
  </conditionalFormatting>
  <conditionalFormatting sqref="I725:I728">
    <cfRule type="expression" dxfId="3753" priority="2408" stopIfTrue="1">
      <formula>$B725=""</formula>
    </cfRule>
  </conditionalFormatting>
  <conditionalFormatting sqref="I725:I728">
    <cfRule type="expression" dxfId="3752" priority="2407" stopIfTrue="1">
      <formula>$B725=""</formula>
    </cfRule>
  </conditionalFormatting>
  <conditionalFormatting sqref="I725:I728">
    <cfRule type="expression" dxfId="3751" priority="2406" stopIfTrue="1">
      <formula>$B725=""</formula>
    </cfRule>
  </conditionalFormatting>
  <conditionalFormatting sqref="I725:I728">
    <cfRule type="expression" dxfId="3750" priority="2405" stopIfTrue="1">
      <formula>$B725=""</formula>
    </cfRule>
  </conditionalFormatting>
  <conditionalFormatting sqref="I725:I728">
    <cfRule type="expression" dxfId="3749" priority="2404" stopIfTrue="1">
      <formula>$B725=""</formula>
    </cfRule>
  </conditionalFormatting>
  <conditionalFormatting sqref="I725:I728">
    <cfRule type="expression" dxfId="3748" priority="2403" stopIfTrue="1">
      <formula>$B725=""</formula>
    </cfRule>
  </conditionalFormatting>
  <conditionalFormatting sqref="I725:I728">
    <cfRule type="expression" dxfId="3747" priority="2402" stopIfTrue="1">
      <formula>$B725=""</formula>
    </cfRule>
  </conditionalFormatting>
  <conditionalFormatting sqref="I725:I728">
    <cfRule type="expression" dxfId="3746" priority="2401" stopIfTrue="1">
      <formula>$B725=""</formula>
    </cfRule>
  </conditionalFormatting>
  <conditionalFormatting sqref="I725:I728">
    <cfRule type="expression" dxfId="3745" priority="2400" stopIfTrue="1">
      <formula>$B725=""</formula>
    </cfRule>
  </conditionalFormatting>
  <conditionalFormatting sqref="I725:I728">
    <cfRule type="expression" dxfId="3744" priority="2399" stopIfTrue="1">
      <formula>$B725=""</formula>
    </cfRule>
  </conditionalFormatting>
  <conditionalFormatting sqref="I725:I728">
    <cfRule type="expression" dxfId="3743" priority="2398" stopIfTrue="1">
      <formula>$B725=""</formula>
    </cfRule>
  </conditionalFormatting>
  <conditionalFormatting sqref="I725:I728">
    <cfRule type="expression" dxfId="3742" priority="2397" stopIfTrue="1">
      <formula>$B725=""</formula>
    </cfRule>
  </conditionalFormatting>
  <conditionalFormatting sqref="I725:I728">
    <cfRule type="expression" dxfId="3741" priority="2396" stopIfTrue="1">
      <formula>$B725=""</formula>
    </cfRule>
  </conditionalFormatting>
  <conditionalFormatting sqref="I725:I728">
    <cfRule type="expression" dxfId="3740" priority="2395" stopIfTrue="1">
      <formula>$B725=""</formula>
    </cfRule>
  </conditionalFormatting>
  <conditionalFormatting sqref="I725:I728">
    <cfRule type="expression" dxfId="3739" priority="2394" stopIfTrue="1">
      <formula>$B725=""</formula>
    </cfRule>
  </conditionalFormatting>
  <conditionalFormatting sqref="I725:I728">
    <cfRule type="expression" dxfId="3738" priority="2393" stopIfTrue="1">
      <formula>$B725=""</formula>
    </cfRule>
  </conditionalFormatting>
  <conditionalFormatting sqref="I725:I728">
    <cfRule type="expression" dxfId="3737" priority="2392" stopIfTrue="1">
      <formula>$B725=""</formula>
    </cfRule>
  </conditionalFormatting>
  <conditionalFormatting sqref="I725:I728">
    <cfRule type="expression" dxfId="3736" priority="2391" stopIfTrue="1">
      <formula>$B725=""</formula>
    </cfRule>
  </conditionalFormatting>
  <conditionalFormatting sqref="I725:I728">
    <cfRule type="expression" dxfId="3735" priority="2390" stopIfTrue="1">
      <formula>$B725=""</formula>
    </cfRule>
  </conditionalFormatting>
  <conditionalFormatting sqref="I725:I728">
    <cfRule type="expression" dxfId="3734" priority="2389" stopIfTrue="1">
      <formula>$B725=""</formula>
    </cfRule>
  </conditionalFormatting>
  <conditionalFormatting sqref="I725:I728">
    <cfRule type="expression" dxfId="3733" priority="2388" stopIfTrue="1">
      <formula>$B725=""</formula>
    </cfRule>
  </conditionalFormatting>
  <conditionalFormatting sqref="I725:I728">
    <cfRule type="expression" dxfId="3732" priority="2387" stopIfTrue="1">
      <formula>$B725=""</formula>
    </cfRule>
  </conditionalFormatting>
  <conditionalFormatting sqref="I725:I728">
    <cfRule type="expression" dxfId="3731" priority="2386" stopIfTrue="1">
      <formula>$B725=""</formula>
    </cfRule>
  </conditionalFormatting>
  <conditionalFormatting sqref="I725:I728">
    <cfRule type="expression" dxfId="3730" priority="2385" stopIfTrue="1">
      <formula>$B725=""</formula>
    </cfRule>
  </conditionalFormatting>
  <conditionalFormatting sqref="I725:I728">
    <cfRule type="expression" dxfId="3729" priority="2384" stopIfTrue="1">
      <formula>$B725=""</formula>
    </cfRule>
  </conditionalFormatting>
  <conditionalFormatting sqref="I725:I728">
    <cfRule type="expression" dxfId="3728" priority="2383" stopIfTrue="1">
      <formula>$B725=""</formula>
    </cfRule>
  </conditionalFormatting>
  <conditionalFormatting sqref="I725:I728">
    <cfRule type="expression" dxfId="3727" priority="2382" stopIfTrue="1">
      <formula>$B725=""</formula>
    </cfRule>
  </conditionalFormatting>
  <conditionalFormatting sqref="I725:I728">
    <cfRule type="expression" dxfId="3726" priority="2381" stopIfTrue="1">
      <formula>$B725=""</formula>
    </cfRule>
  </conditionalFormatting>
  <conditionalFormatting sqref="I725:I728">
    <cfRule type="expression" dxfId="3725" priority="2380" stopIfTrue="1">
      <formula>$B725=""</formula>
    </cfRule>
  </conditionalFormatting>
  <conditionalFormatting sqref="I725:I728">
    <cfRule type="expression" dxfId="3724" priority="2379" stopIfTrue="1">
      <formula>$B725=""</formula>
    </cfRule>
  </conditionalFormatting>
  <conditionalFormatting sqref="I725:I728">
    <cfRule type="expression" dxfId="3723" priority="2378" stopIfTrue="1">
      <formula>$B725=""</formula>
    </cfRule>
  </conditionalFormatting>
  <conditionalFormatting sqref="I725:I728">
    <cfRule type="expression" dxfId="3722" priority="2377" stopIfTrue="1">
      <formula>$B725=""</formula>
    </cfRule>
  </conditionalFormatting>
  <conditionalFormatting sqref="I725:I728">
    <cfRule type="expression" dxfId="3721" priority="2376" stopIfTrue="1">
      <formula>$B725=""</formula>
    </cfRule>
  </conditionalFormatting>
  <conditionalFormatting sqref="I725:I728">
    <cfRule type="expression" dxfId="3720" priority="2375" stopIfTrue="1">
      <formula>$B725=""</formula>
    </cfRule>
  </conditionalFormatting>
  <conditionalFormatting sqref="I725:I728">
    <cfRule type="expression" dxfId="3719" priority="2374" stopIfTrue="1">
      <formula>$B725=""</formula>
    </cfRule>
  </conditionalFormatting>
  <conditionalFormatting sqref="I725:I728">
    <cfRule type="expression" dxfId="3718" priority="2373" stopIfTrue="1">
      <formula>$B725=""</formula>
    </cfRule>
  </conditionalFormatting>
  <conditionalFormatting sqref="I725:I728">
    <cfRule type="expression" dxfId="3717" priority="2372" stopIfTrue="1">
      <formula>$B725=""</formula>
    </cfRule>
  </conditionalFormatting>
  <conditionalFormatting sqref="I730:I737">
    <cfRule type="expression" dxfId="3716" priority="2371" stopIfTrue="1">
      <formula>$B730=""</formula>
    </cfRule>
  </conditionalFormatting>
  <conditionalFormatting sqref="I730:I737">
    <cfRule type="expression" dxfId="3715" priority="2370" stopIfTrue="1">
      <formula>$B730=""</formula>
    </cfRule>
  </conditionalFormatting>
  <conditionalFormatting sqref="I730:I737">
    <cfRule type="expression" dxfId="3714" priority="2369" stopIfTrue="1">
      <formula>$B730=""</formula>
    </cfRule>
  </conditionalFormatting>
  <conditionalFormatting sqref="I730:I737">
    <cfRule type="expression" dxfId="3713" priority="2368" stopIfTrue="1">
      <formula>$B730=""</formula>
    </cfRule>
  </conditionalFormatting>
  <conditionalFormatting sqref="I730:I737">
    <cfRule type="expression" dxfId="3712" priority="2367" stopIfTrue="1">
      <formula>$B730=""</formula>
    </cfRule>
  </conditionalFormatting>
  <conditionalFormatting sqref="D675:M675">
    <cfRule type="expression" dxfId="3711" priority="2366" stopIfTrue="1">
      <formula>$B675=""</formula>
    </cfRule>
  </conditionalFormatting>
  <conditionalFormatting sqref="I698">
    <cfRule type="expression" dxfId="3710" priority="2365" stopIfTrue="1">
      <formula>$B698=""</formula>
    </cfRule>
  </conditionalFormatting>
  <conditionalFormatting sqref="I698">
    <cfRule type="expression" dxfId="3709" priority="2364" stopIfTrue="1">
      <formula>$B698=""</formula>
    </cfRule>
  </conditionalFormatting>
  <conditionalFormatting sqref="I698">
    <cfRule type="expression" dxfId="3708" priority="2363" stopIfTrue="1">
      <formula>$B698=""</formula>
    </cfRule>
  </conditionalFormatting>
  <conditionalFormatting sqref="I698">
    <cfRule type="expression" dxfId="3707" priority="2362" stopIfTrue="1">
      <formula>$B698=""</formula>
    </cfRule>
  </conditionalFormatting>
  <conditionalFormatting sqref="I698">
    <cfRule type="expression" dxfId="3706" priority="2361" stopIfTrue="1">
      <formula>$B698=""</formula>
    </cfRule>
  </conditionalFormatting>
  <conditionalFormatting sqref="I699">
    <cfRule type="expression" dxfId="3705" priority="2360" stopIfTrue="1">
      <formula>$B699=""</formula>
    </cfRule>
  </conditionalFormatting>
  <conditionalFormatting sqref="I699">
    <cfRule type="expression" dxfId="3704" priority="2359" stopIfTrue="1">
      <formula>$B699=""</formula>
    </cfRule>
  </conditionalFormatting>
  <conditionalFormatting sqref="I699">
    <cfRule type="expression" dxfId="3703" priority="2358" stopIfTrue="1">
      <formula>$B699=""</formula>
    </cfRule>
  </conditionalFormatting>
  <conditionalFormatting sqref="I699">
    <cfRule type="expression" dxfId="3702" priority="2357" stopIfTrue="1">
      <formula>$B699=""</formula>
    </cfRule>
  </conditionalFormatting>
  <conditionalFormatting sqref="I699">
    <cfRule type="expression" dxfId="3701" priority="2356" stopIfTrue="1">
      <formula>$B699=""</formula>
    </cfRule>
  </conditionalFormatting>
  <conditionalFormatting sqref="I700">
    <cfRule type="expression" dxfId="3700" priority="2355" stopIfTrue="1">
      <formula>$B700=""</formula>
    </cfRule>
  </conditionalFormatting>
  <conditionalFormatting sqref="I700">
    <cfRule type="expression" dxfId="3699" priority="2354" stopIfTrue="1">
      <formula>$B700=""</formula>
    </cfRule>
  </conditionalFormatting>
  <conditionalFormatting sqref="I700">
    <cfRule type="expression" dxfId="3698" priority="2353" stopIfTrue="1">
      <formula>$B700=""</formula>
    </cfRule>
  </conditionalFormatting>
  <conditionalFormatting sqref="I700">
    <cfRule type="expression" dxfId="3697" priority="2352" stopIfTrue="1">
      <formula>$B700=""</formula>
    </cfRule>
  </conditionalFormatting>
  <conditionalFormatting sqref="I700">
    <cfRule type="expression" dxfId="3696" priority="2351" stopIfTrue="1">
      <formula>$B700=""</formula>
    </cfRule>
  </conditionalFormatting>
  <conditionalFormatting sqref="I713">
    <cfRule type="expression" dxfId="3695" priority="2350" stopIfTrue="1">
      <formula>$B713=""</formula>
    </cfRule>
  </conditionalFormatting>
  <conditionalFormatting sqref="I713">
    <cfRule type="expression" dxfId="3694" priority="2349" stopIfTrue="1">
      <formula>$B713=""</formula>
    </cfRule>
  </conditionalFormatting>
  <conditionalFormatting sqref="I713">
    <cfRule type="expression" dxfId="3693" priority="2348" stopIfTrue="1">
      <formula>$B713=""</formula>
    </cfRule>
  </conditionalFormatting>
  <conditionalFormatting sqref="I713">
    <cfRule type="expression" dxfId="3692" priority="2347" stopIfTrue="1">
      <formula>$B713=""</formula>
    </cfRule>
  </conditionalFormatting>
  <conditionalFormatting sqref="I713">
    <cfRule type="expression" dxfId="3691" priority="2346" stopIfTrue="1">
      <formula>$B713=""</formula>
    </cfRule>
  </conditionalFormatting>
  <conditionalFormatting sqref="I713">
    <cfRule type="expression" dxfId="3690" priority="2345" stopIfTrue="1">
      <formula>$B713=""</formula>
    </cfRule>
  </conditionalFormatting>
  <conditionalFormatting sqref="I713">
    <cfRule type="expression" dxfId="3689" priority="2344" stopIfTrue="1">
      <formula>$B713=""</formula>
    </cfRule>
  </conditionalFormatting>
  <conditionalFormatting sqref="I713">
    <cfRule type="expression" dxfId="3688" priority="2343" stopIfTrue="1">
      <formula>$B713=""</formula>
    </cfRule>
  </conditionalFormatting>
  <conditionalFormatting sqref="I713">
    <cfRule type="expression" dxfId="3687" priority="2342" stopIfTrue="1">
      <formula>$B713=""</formula>
    </cfRule>
  </conditionalFormatting>
  <conditionalFormatting sqref="I713">
    <cfRule type="expression" dxfId="3686" priority="2341" stopIfTrue="1">
      <formula>$B713=""</formula>
    </cfRule>
  </conditionalFormatting>
  <conditionalFormatting sqref="I713">
    <cfRule type="expression" dxfId="3685" priority="2340" stopIfTrue="1">
      <formula>$B713=""</formula>
    </cfRule>
  </conditionalFormatting>
  <conditionalFormatting sqref="I713">
    <cfRule type="expression" dxfId="3684" priority="2339" stopIfTrue="1">
      <formula>$B713=""</formula>
    </cfRule>
  </conditionalFormatting>
  <conditionalFormatting sqref="I713">
    <cfRule type="expression" dxfId="3683" priority="2338" stopIfTrue="1">
      <formula>$B713=""</formula>
    </cfRule>
  </conditionalFormatting>
  <conditionalFormatting sqref="I713">
    <cfRule type="expression" dxfId="3682" priority="2337" stopIfTrue="1">
      <formula>$B713=""</formula>
    </cfRule>
  </conditionalFormatting>
  <conditionalFormatting sqref="I713">
    <cfRule type="expression" dxfId="3681" priority="2336" stopIfTrue="1">
      <formula>$B713=""</formula>
    </cfRule>
  </conditionalFormatting>
  <conditionalFormatting sqref="I713">
    <cfRule type="expression" dxfId="3680" priority="2335" stopIfTrue="1">
      <formula>$B713=""</formula>
    </cfRule>
  </conditionalFormatting>
  <conditionalFormatting sqref="I713">
    <cfRule type="expression" dxfId="3679" priority="2334" stopIfTrue="1">
      <formula>$B713=""</formula>
    </cfRule>
  </conditionalFormatting>
  <conditionalFormatting sqref="I713">
    <cfRule type="expression" dxfId="3678" priority="2333" stopIfTrue="1">
      <formula>$B713=""</formula>
    </cfRule>
  </conditionalFormatting>
  <conditionalFormatting sqref="I713">
    <cfRule type="expression" dxfId="3677" priority="2332" stopIfTrue="1">
      <formula>$B713=""</formula>
    </cfRule>
  </conditionalFormatting>
  <conditionalFormatting sqref="I713">
    <cfRule type="expression" dxfId="3676" priority="2331" stopIfTrue="1">
      <formula>$B713=""</formula>
    </cfRule>
  </conditionalFormatting>
  <conditionalFormatting sqref="I713">
    <cfRule type="expression" dxfId="3675" priority="2330" stopIfTrue="1">
      <formula>$B713=""</formula>
    </cfRule>
  </conditionalFormatting>
  <conditionalFormatting sqref="I713">
    <cfRule type="expression" dxfId="3674" priority="2329" stopIfTrue="1">
      <formula>$B713=""</formula>
    </cfRule>
  </conditionalFormatting>
  <conditionalFormatting sqref="I713">
    <cfRule type="expression" dxfId="3673" priority="2328" stopIfTrue="1">
      <formula>$B713=""</formula>
    </cfRule>
  </conditionalFormatting>
  <conditionalFormatting sqref="I713">
    <cfRule type="expression" dxfId="3672" priority="2327" stopIfTrue="1">
      <formula>$B713=""</formula>
    </cfRule>
  </conditionalFormatting>
  <conditionalFormatting sqref="I713">
    <cfRule type="expression" dxfId="3671" priority="2326" stopIfTrue="1">
      <formula>$B713=""</formula>
    </cfRule>
  </conditionalFormatting>
  <conditionalFormatting sqref="I713">
    <cfRule type="expression" dxfId="3670" priority="2325" stopIfTrue="1">
      <formula>$B713=""</formula>
    </cfRule>
  </conditionalFormatting>
  <conditionalFormatting sqref="I713">
    <cfRule type="expression" dxfId="3669" priority="2324" stopIfTrue="1">
      <formula>$B713=""</formula>
    </cfRule>
  </conditionalFormatting>
  <conditionalFormatting sqref="I713">
    <cfRule type="expression" dxfId="3668" priority="2323" stopIfTrue="1">
      <formula>$B713=""</formula>
    </cfRule>
  </conditionalFormatting>
  <conditionalFormatting sqref="I713">
    <cfRule type="expression" dxfId="3667" priority="2322" stopIfTrue="1">
      <formula>$B713=""</formula>
    </cfRule>
  </conditionalFormatting>
  <conditionalFormatting sqref="I713">
    <cfRule type="expression" dxfId="3666" priority="2321" stopIfTrue="1">
      <formula>$B713=""</formula>
    </cfRule>
  </conditionalFormatting>
  <conditionalFormatting sqref="I713">
    <cfRule type="expression" dxfId="3665" priority="2320" stopIfTrue="1">
      <formula>$B713=""</formula>
    </cfRule>
  </conditionalFormatting>
  <conditionalFormatting sqref="I713">
    <cfRule type="expression" dxfId="3664" priority="2319" stopIfTrue="1">
      <formula>$B713=""</formula>
    </cfRule>
  </conditionalFormatting>
  <conditionalFormatting sqref="I713">
    <cfRule type="expression" dxfId="3663" priority="2318" stopIfTrue="1">
      <formula>$B713=""</formula>
    </cfRule>
  </conditionalFormatting>
  <conditionalFormatting sqref="I713">
    <cfRule type="expression" dxfId="3662" priority="2317" stopIfTrue="1">
      <formula>$B713=""</formula>
    </cfRule>
  </conditionalFormatting>
  <conditionalFormatting sqref="I713">
    <cfRule type="expression" dxfId="3661" priority="2316" stopIfTrue="1">
      <formula>$B713=""</formula>
    </cfRule>
  </conditionalFormatting>
  <conditionalFormatting sqref="I713">
    <cfRule type="expression" dxfId="3660" priority="2315" stopIfTrue="1">
      <formula>$B713=""</formula>
    </cfRule>
  </conditionalFormatting>
  <conditionalFormatting sqref="I713">
    <cfRule type="expression" dxfId="3659" priority="2314" stopIfTrue="1">
      <formula>$B713=""</formula>
    </cfRule>
  </conditionalFormatting>
  <conditionalFormatting sqref="I713">
    <cfRule type="expression" dxfId="3658" priority="2313" stopIfTrue="1">
      <formula>$B713=""</formula>
    </cfRule>
  </conditionalFormatting>
  <conditionalFormatting sqref="I713">
    <cfRule type="expression" dxfId="3657" priority="2312" stopIfTrue="1">
      <formula>$B713=""</formula>
    </cfRule>
  </conditionalFormatting>
  <conditionalFormatting sqref="I713">
    <cfRule type="expression" dxfId="3656" priority="2311" stopIfTrue="1">
      <formula>$B713=""</formula>
    </cfRule>
  </conditionalFormatting>
  <conditionalFormatting sqref="I713">
    <cfRule type="expression" dxfId="3655" priority="2310" stopIfTrue="1">
      <formula>$B713=""</formula>
    </cfRule>
  </conditionalFormatting>
  <conditionalFormatting sqref="I713">
    <cfRule type="expression" dxfId="3654" priority="2309" stopIfTrue="1">
      <formula>$B713=""</formula>
    </cfRule>
  </conditionalFormatting>
  <conditionalFormatting sqref="I713">
    <cfRule type="expression" dxfId="3653" priority="2308" stopIfTrue="1">
      <formula>$B713=""</formula>
    </cfRule>
  </conditionalFormatting>
  <conditionalFormatting sqref="I713">
    <cfRule type="expression" dxfId="3652" priority="2307" stopIfTrue="1">
      <formula>$B713=""</formula>
    </cfRule>
  </conditionalFormatting>
  <conditionalFormatting sqref="I713">
    <cfRule type="expression" dxfId="3651" priority="2306" stopIfTrue="1">
      <formula>$B713=""</formula>
    </cfRule>
  </conditionalFormatting>
  <conditionalFormatting sqref="I713">
    <cfRule type="expression" dxfId="3650" priority="2305" stopIfTrue="1">
      <formula>$B713=""</formula>
    </cfRule>
  </conditionalFormatting>
  <conditionalFormatting sqref="I713">
    <cfRule type="expression" dxfId="3649" priority="2304" stopIfTrue="1">
      <formula>$B713=""</formula>
    </cfRule>
  </conditionalFormatting>
  <conditionalFormatting sqref="I713">
    <cfRule type="expression" dxfId="3648" priority="2303" stopIfTrue="1">
      <formula>$B713=""</formula>
    </cfRule>
  </conditionalFormatting>
  <conditionalFormatting sqref="I713">
    <cfRule type="expression" dxfId="3647" priority="2302" stopIfTrue="1">
      <formula>$B713=""</formula>
    </cfRule>
  </conditionalFormatting>
  <conditionalFormatting sqref="I713">
    <cfRule type="expression" dxfId="3646" priority="2301" stopIfTrue="1">
      <formula>$B713=""</formula>
    </cfRule>
  </conditionalFormatting>
  <conditionalFormatting sqref="I713">
    <cfRule type="expression" dxfId="3645" priority="2300" stopIfTrue="1">
      <formula>$B713=""</formula>
    </cfRule>
  </conditionalFormatting>
  <conditionalFormatting sqref="I713">
    <cfRule type="expression" dxfId="3644" priority="2299" stopIfTrue="1">
      <formula>$B713=""</formula>
    </cfRule>
  </conditionalFormatting>
  <conditionalFormatting sqref="I713">
    <cfRule type="expression" dxfId="3643" priority="2298" stopIfTrue="1">
      <formula>$B713=""</formula>
    </cfRule>
  </conditionalFormatting>
  <conditionalFormatting sqref="I713">
    <cfRule type="expression" dxfId="3642" priority="2297" stopIfTrue="1">
      <formula>$B713=""</formula>
    </cfRule>
  </conditionalFormatting>
  <conditionalFormatting sqref="I713">
    <cfRule type="expression" dxfId="3641" priority="2296" stopIfTrue="1">
      <formula>$B713=""</formula>
    </cfRule>
  </conditionalFormatting>
  <conditionalFormatting sqref="I713">
    <cfRule type="expression" dxfId="3640" priority="2295" stopIfTrue="1">
      <formula>$B713=""</formula>
    </cfRule>
  </conditionalFormatting>
  <conditionalFormatting sqref="I713">
    <cfRule type="expression" dxfId="3639" priority="2294" stopIfTrue="1">
      <formula>$B713=""</formula>
    </cfRule>
  </conditionalFormatting>
  <conditionalFormatting sqref="I713">
    <cfRule type="expression" dxfId="3638" priority="2293" stopIfTrue="1">
      <formula>$B713=""</formula>
    </cfRule>
  </conditionalFormatting>
  <conditionalFormatting sqref="I713">
    <cfRule type="expression" dxfId="3637" priority="2292" stopIfTrue="1">
      <formula>$B713=""</formula>
    </cfRule>
  </conditionalFormatting>
  <conditionalFormatting sqref="I713">
    <cfRule type="expression" dxfId="3636" priority="2291" stopIfTrue="1">
      <formula>$B713=""</formula>
    </cfRule>
  </conditionalFormatting>
  <conditionalFormatting sqref="I713">
    <cfRule type="expression" dxfId="3635" priority="2290" stopIfTrue="1">
      <formula>$B713=""</formula>
    </cfRule>
  </conditionalFormatting>
  <conditionalFormatting sqref="I713">
    <cfRule type="expression" dxfId="3634" priority="2289" stopIfTrue="1">
      <formula>$B713=""</formula>
    </cfRule>
  </conditionalFormatting>
  <conditionalFormatting sqref="I713">
    <cfRule type="expression" dxfId="3633" priority="2288" stopIfTrue="1">
      <formula>$B713=""</formula>
    </cfRule>
  </conditionalFormatting>
  <conditionalFormatting sqref="I713">
    <cfRule type="expression" dxfId="3632" priority="2287" stopIfTrue="1">
      <formula>$B713=""</formula>
    </cfRule>
  </conditionalFormatting>
  <conditionalFormatting sqref="I713">
    <cfRule type="expression" dxfId="3631" priority="2286" stopIfTrue="1">
      <formula>$B713=""</formula>
    </cfRule>
  </conditionalFormatting>
  <conditionalFormatting sqref="I713">
    <cfRule type="expression" dxfId="3630" priority="2285" stopIfTrue="1">
      <formula>$B713=""</formula>
    </cfRule>
  </conditionalFormatting>
  <conditionalFormatting sqref="I713">
    <cfRule type="expression" dxfId="3629" priority="2284" stopIfTrue="1">
      <formula>$B713=""</formula>
    </cfRule>
  </conditionalFormatting>
  <conditionalFormatting sqref="I713">
    <cfRule type="expression" dxfId="3628" priority="2283" stopIfTrue="1">
      <formula>$B713=""</formula>
    </cfRule>
  </conditionalFormatting>
  <conditionalFormatting sqref="I713">
    <cfRule type="expression" dxfId="3627" priority="2282" stopIfTrue="1">
      <formula>$B713=""</formula>
    </cfRule>
  </conditionalFormatting>
  <conditionalFormatting sqref="I713">
    <cfRule type="expression" dxfId="3626" priority="2281" stopIfTrue="1">
      <formula>$B713=""</formula>
    </cfRule>
  </conditionalFormatting>
  <conditionalFormatting sqref="I713">
    <cfRule type="expression" dxfId="3625" priority="2280" stopIfTrue="1">
      <formula>$B713=""</formula>
    </cfRule>
  </conditionalFormatting>
  <conditionalFormatting sqref="I713">
    <cfRule type="expression" dxfId="3624" priority="2279" stopIfTrue="1">
      <formula>$B713=""</formula>
    </cfRule>
  </conditionalFormatting>
  <conditionalFormatting sqref="I713">
    <cfRule type="expression" dxfId="3623" priority="2278" stopIfTrue="1">
      <formula>$B713=""</formula>
    </cfRule>
  </conditionalFormatting>
  <conditionalFormatting sqref="I713">
    <cfRule type="expression" dxfId="3622" priority="2277" stopIfTrue="1">
      <formula>$B713=""</formula>
    </cfRule>
  </conditionalFormatting>
  <conditionalFormatting sqref="I713">
    <cfRule type="expression" dxfId="3621" priority="2276" stopIfTrue="1">
      <formula>$B713=""</formula>
    </cfRule>
  </conditionalFormatting>
  <conditionalFormatting sqref="I713">
    <cfRule type="expression" dxfId="3620" priority="2275" stopIfTrue="1">
      <formula>$B713=""</formula>
    </cfRule>
  </conditionalFormatting>
  <conditionalFormatting sqref="I713">
    <cfRule type="expression" dxfId="3619" priority="2274" stopIfTrue="1">
      <formula>$B713=""</formula>
    </cfRule>
  </conditionalFormatting>
  <conditionalFormatting sqref="I713">
    <cfRule type="expression" dxfId="3618" priority="2273" stopIfTrue="1">
      <formula>$B713=""</formula>
    </cfRule>
  </conditionalFormatting>
  <conditionalFormatting sqref="I713">
    <cfRule type="expression" dxfId="3617" priority="2272" stopIfTrue="1">
      <formula>$B713=""</formula>
    </cfRule>
  </conditionalFormatting>
  <conditionalFormatting sqref="I713">
    <cfRule type="expression" dxfId="3616" priority="2271" stopIfTrue="1">
      <formula>$B713=""</formula>
    </cfRule>
  </conditionalFormatting>
  <conditionalFormatting sqref="I713">
    <cfRule type="expression" dxfId="3615" priority="2270" stopIfTrue="1">
      <formula>$B713=""</formula>
    </cfRule>
  </conditionalFormatting>
  <conditionalFormatting sqref="I713">
    <cfRule type="expression" dxfId="3614" priority="2269" stopIfTrue="1">
      <formula>$B713=""</formula>
    </cfRule>
  </conditionalFormatting>
  <conditionalFormatting sqref="I713">
    <cfRule type="expression" dxfId="3613" priority="2268" stopIfTrue="1">
      <formula>$B713=""</formula>
    </cfRule>
  </conditionalFormatting>
  <conditionalFormatting sqref="I713">
    <cfRule type="expression" dxfId="3612" priority="2267" stopIfTrue="1">
      <formula>$B713=""</formula>
    </cfRule>
  </conditionalFormatting>
  <conditionalFormatting sqref="I713">
    <cfRule type="expression" dxfId="3611" priority="2266" stopIfTrue="1">
      <formula>$B713=""</formula>
    </cfRule>
  </conditionalFormatting>
  <conditionalFormatting sqref="I713">
    <cfRule type="expression" dxfId="3610" priority="2265" stopIfTrue="1">
      <formula>$B713=""</formula>
    </cfRule>
  </conditionalFormatting>
  <conditionalFormatting sqref="I713">
    <cfRule type="expression" dxfId="3609" priority="2264" stopIfTrue="1">
      <formula>$B713=""</formula>
    </cfRule>
  </conditionalFormatting>
  <conditionalFormatting sqref="I713">
    <cfRule type="expression" dxfId="3608" priority="2263" stopIfTrue="1">
      <formula>$B713=""</formula>
    </cfRule>
  </conditionalFormatting>
  <conditionalFormatting sqref="I713">
    <cfRule type="expression" dxfId="3607" priority="2262" stopIfTrue="1">
      <formula>$B713=""</formula>
    </cfRule>
  </conditionalFormatting>
  <conditionalFormatting sqref="I713">
    <cfRule type="expression" dxfId="3606" priority="2261" stopIfTrue="1">
      <formula>$B713=""</formula>
    </cfRule>
  </conditionalFormatting>
  <conditionalFormatting sqref="I713">
    <cfRule type="expression" dxfId="3605" priority="2260" stopIfTrue="1">
      <formula>$B713=""</formula>
    </cfRule>
  </conditionalFormatting>
  <conditionalFormatting sqref="I713">
    <cfRule type="expression" dxfId="3604" priority="2259" stopIfTrue="1">
      <formula>$B713=""</formula>
    </cfRule>
  </conditionalFormatting>
  <conditionalFormatting sqref="I713">
    <cfRule type="expression" dxfId="3603" priority="2258" stopIfTrue="1">
      <formula>$B713=""</formula>
    </cfRule>
  </conditionalFormatting>
  <conditionalFormatting sqref="I713">
    <cfRule type="expression" dxfId="3602" priority="2257" stopIfTrue="1">
      <formula>$B713=""</formula>
    </cfRule>
  </conditionalFormatting>
  <conditionalFormatting sqref="I713">
    <cfRule type="expression" dxfId="3601" priority="2256" stopIfTrue="1">
      <formula>$B713=""</formula>
    </cfRule>
  </conditionalFormatting>
  <conditionalFormatting sqref="I713">
    <cfRule type="expression" dxfId="3600" priority="2255" stopIfTrue="1">
      <formula>$B713=""</formula>
    </cfRule>
  </conditionalFormatting>
  <conditionalFormatting sqref="I713">
    <cfRule type="expression" dxfId="3599" priority="2254" stopIfTrue="1">
      <formula>$B713=""</formula>
    </cfRule>
  </conditionalFormatting>
  <conditionalFormatting sqref="I713">
    <cfRule type="expression" dxfId="3598" priority="2253" stopIfTrue="1">
      <formula>$B713=""</formula>
    </cfRule>
  </conditionalFormatting>
  <conditionalFormatting sqref="I713">
    <cfRule type="expression" dxfId="3597" priority="2252" stopIfTrue="1">
      <formula>$B713=""</formula>
    </cfRule>
  </conditionalFormatting>
  <conditionalFormatting sqref="I713">
    <cfRule type="expression" dxfId="3596" priority="2251" stopIfTrue="1">
      <formula>$B713=""</formula>
    </cfRule>
  </conditionalFormatting>
  <conditionalFormatting sqref="I713">
    <cfRule type="expression" dxfId="3595" priority="2250" stopIfTrue="1">
      <formula>$B713=""</formula>
    </cfRule>
  </conditionalFormatting>
  <conditionalFormatting sqref="I713">
    <cfRule type="expression" dxfId="3594" priority="2249" stopIfTrue="1">
      <formula>$B713=""</formula>
    </cfRule>
  </conditionalFormatting>
  <conditionalFormatting sqref="I713">
    <cfRule type="expression" dxfId="3593" priority="2248" stopIfTrue="1">
      <formula>$B713=""</formula>
    </cfRule>
  </conditionalFormatting>
  <conditionalFormatting sqref="I713">
    <cfRule type="expression" dxfId="3592" priority="2247" stopIfTrue="1">
      <formula>$B713=""</formula>
    </cfRule>
  </conditionalFormatting>
  <conditionalFormatting sqref="I713">
    <cfRule type="expression" dxfId="3591" priority="2246" stopIfTrue="1">
      <formula>$B713=""</formula>
    </cfRule>
  </conditionalFormatting>
  <conditionalFormatting sqref="I713">
    <cfRule type="expression" dxfId="3590" priority="2245" stopIfTrue="1">
      <formula>$B713=""</formula>
    </cfRule>
  </conditionalFormatting>
  <conditionalFormatting sqref="I713">
    <cfRule type="expression" dxfId="3589" priority="2244" stopIfTrue="1">
      <formula>$B713=""</formula>
    </cfRule>
  </conditionalFormatting>
  <conditionalFormatting sqref="I713">
    <cfRule type="expression" dxfId="3588" priority="2243" stopIfTrue="1">
      <formula>$B713=""</formula>
    </cfRule>
  </conditionalFormatting>
  <conditionalFormatting sqref="I713">
    <cfRule type="expression" dxfId="3587" priority="2242" stopIfTrue="1">
      <formula>$B713=""</formula>
    </cfRule>
  </conditionalFormatting>
  <conditionalFormatting sqref="I713">
    <cfRule type="expression" dxfId="3586" priority="2241" stopIfTrue="1">
      <formula>$B713=""</formula>
    </cfRule>
  </conditionalFormatting>
  <conditionalFormatting sqref="I713">
    <cfRule type="expression" dxfId="3585" priority="2240" stopIfTrue="1">
      <formula>$B713=""</formula>
    </cfRule>
  </conditionalFormatting>
  <conditionalFormatting sqref="I713">
    <cfRule type="expression" dxfId="3584" priority="2239" stopIfTrue="1">
      <formula>$B713=""</formula>
    </cfRule>
  </conditionalFormatting>
  <conditionalFormatting sqref="I713">
    <cfRule type="expression" dxfId="3583" priority="2238" stopIfTrue="1">
      <formula>$B713=""</formula>
    </cfRule>
  </conditionalFormatting>
  <conditionalFormatting sqref="I713">
    <cfRule type="expression" dxfId="3582" priority="2237" stopIfTrue="1">
      <formula>$B713=""</formula>
    </cfRule>
  </conditionalFormatting>
  <conditionalFormatting sqref="I713">
    <cfRule type="expression" dxfId="3581" priority="2236" stopIfTrue="1">
      <formula>$B713=""</formula>
    </cfRule>
  </conditionalFormatting>
  <conditionalFormatting sqref="I713">
    <cfRule type="expression" dxfId="3580" priority="2235" stopIfTrue="1">
      <formula>$B713=""</formula>
    </cfRule>
  </conditionalFormatting>
  <conditionalFormatting sqref="I713">
    <cfRule type="expression" dxfId="3579" priority="2234" stopIfTrue="1">
      <formula>$B713=""</formula>
    </cfRule>
  </conditionalFormatting>
  <conditionalFormatting sqref="I713">
    <cfRule type="expression" dxfId="3578" priority="2233" stopIfTrue="1">
      <formula>$B713=""</formula>
    </cfRule>
  </conditionalFormatting>
  <conditionalFormatting sqref="I713">
    <cfRule type="expression" dxfId="3577" priority="2232" stopIfTrue="1">
      <formula>$B713=""</formula>
    </cfRule>
  </conditionalFormatting>
  <conditionalFormatting sqref="I713">
    <cfRule type="expression" dxfId="3576" priority="2231" stopIfTrue="1">
      <formula>$B713=""</formula>
    </cfRule>
  </conditionalFormatting>
  <conditionalFormatting sqref="I713">
    <cfRule type="expression" dxfId="3575" priority="2230" stopIfTrue="1">
      <formula>$B713=""</formula>
    </cfRule>
  </conditionalFormatting>
  <conditionalFormatting sqref="I713">
    <cfRule type="expression" dxfId="3574" priority="2229" stopIfTrue="1">
      <formula>$B713=""</formula>
    </cfRule>
  </conditionalFormatting>
  <conditionalFormatting sqref="I713">
    <cfRule type="expression" dxfId="3573" priority="2228" stopIfTrue="1">
      <formula>$B713=""</formula>
    </cfRule>
  </conditionalFormatting>
  <conditionalFormatting sqref="I713">
    <cfRule type="expression" dxfId="3572" priority="2227" stopIfTrue="1">
      <formula>$B713=""</formula>
    </cfRule>
  </conditionalFormatting>
  <conditionalFormatting sqref="I713">
    <cfRule type="expression" dxfId="3571" priority="2226" stopIfTrue="1">
      <formula>$B713=""</formula>
    </cfRule>
  </conditionalFormatting>
  <conditionalFormatting sqref="I713">
    <cfRule type="expression" dxfId="3570" priority="2225" stopIfTrue="1">
      <formula>$B713=""</formula>
    </cfRule>
  </conditionalFormatting>
  <conditionalFormatting sqref="I713">
    <cfRule type="expression" dxfId="3569" priority="2224" stopIfTrue="1">
      <formula>$B713=""</formula>
    </cfRule>
  </conditionalFormatting>
  <conditionalFormatting sqref="I713">
    <cfRule type="expression" dxfId="3568" priority="2223" stopIfTrue="1">
      <formula>$B713=""</formula>
    </cfRule>
  </conditionalFormatting>
  <conditionalFormatting sqref="I713">
    <cfRule type="expression" dxfId="3567" priority="2222" stopIfTrue="1">
      <formula>$B713=""</formula>
    </cfRule>
  </conditionalFormatting>
  <conditionalFormatting sqref="I713">
    <cfRule type="expression" dxfId="3566" priority="2221" stopIfTrue="1">
      <formula>$B713=""</formula>
    </cfRule>
  </conditionalFormatting>
  <conditionalFormatting sqref="I713">
    <cfRule type="expression" dxfId="3565" priority="2220" stopIfTrue="1">
      <formula>$B713=""</formula>
    </cfRule>
  </conditionalFormatting>
  <conditionalFormatting sqref="I713">
    <cfRule type="expression" dxfId="3564" priority="2219" stopIfTrue="1">
      <formula>$B713=""</formula>
    </cfRule>
  </conditionalFormatting>
  <conditionalFormatting sqref="I713">
    <cfRule type="expression" dxfId="3563" priority="2218" stopIfTrue="1">
      <formula>$B713=""</formula>
    </cfRule>
  </conditionalFormatting>
  <conditionalFormatting sqref="I713">
    <cfRule type="expression" dxfId="3562" priority="2217" stopIfTrue="1">
      <formula>$B713=""</formula>
    </cfRule>
  </conditionalFormatting>
  <conditionalFormatting sqref="I713">
    <cfRule type="expression" dxfId="3561" priority="2216" stopIfTrue="1">
      <formula>$B713=""</formula>
    </cfRule>
  </conditionalFormatting>
  <conditionalFormatting sqref="I713">
    <cfRule type="expression" dxfId="3560" priority="2215" stopIfTrue="1">
      <formula>$B713=""</formula>
    </cfRule>
  </conditionalFormatting>
  <conditionalFormatting sqref="I713">
    <cfRule type="expression" dxfId="3559" priority="2214" stopIfTrue="1">
      <formula>$B713=""</formula>
    </cfRule>
  </conditionalFormatting>
  <conditionalFormatting sqref="I713">
    <cfRule type="expression" dxfId="3558" priority="2213" stopIfTrue="1">
      <formula>$B713=""</formula>
    </cfRule>
  </conditionalFormatting>
  <conditionalFormatting sqref="I713">
    <cfRule type="expression" dxfId="3557" priority="2212" stopIfTrue="1">
      <formula>$B713=""</formula>
    </cfRule>
  </conditionalFormatting>
  <conditionalFormatting sqref="I713">
    <cfRule type="expression" dxfId="3556" priority="2211" stopIfTrue="1">
      <formula>$B713=""</formula>
    </cfRule>
  </conditionalFormatting>
  <conditionalFormatting sqref="I713">
    <cfRule type="expression" dxfId="3555" priority="2210" stopIfTrue="1">
      <formula>$B713=""</formula>
    </cfRule>
  </conditionalFormatting>
  <conditionalFormatting sqref="I713">
    <cfRule type="expression" dxfId="3554" priority="2209" stopIfTrue="1">
      <formula>$B713=""</formula>
    </cfRule>
  </conditionalFormatting>
  <conditionalFormatting sqref="I713">
    <cfRule type="expression" dxfId="3553" priority="2208" stopIfTrue="1">
      <formula>$B713=""</formula>
    </cfRule>
  </conditionalFormatting>
  <conditionalFormatting sqref="I713">
    <cfRule type="expression" dxfId="3552" priority="2207" stopIfTrue="1">
      <formula>$B713=""</formula>
    </cfRule>
  </conditionalFormatting>
  <conditionalFormatting sqref="I713">
    <cfRule type="expression" dxfId="3551" priority="2206" stopIfTrue="1">
      <formula>$B713=""</formula>
    </cfRule>
  </conditionalFormatting>
  <conditionalFormatting sqref="I713">
    <cfRule type="expression" dxfId="3550" priority="2205" stopIfTrue="1">
      <formula>$B713=""</formula>
    </cfRule>
  </conditionalFormatting>
  <conditionalFormatting sqref="I713">
    <cfRule type="expression" dxfId="3549" priority="2204" stopIfTrue="1">
      <formula>$B713=""</formula>
    </cfRule>
  </conditionalFormatting>
  <conditionalFormatting sqref="I713">
    <cfRule type="expression" dxfId="3548" priority="2203" stopIfTrue="1">
      <formula>$B713=""</formula>
    </cfRule>
  </conditionalFormatting>
  <conditionalFormatting sqref="I713">
    <cfRule type="expression" dxfId="3547" priority="2202" stopIfTrue="1">
      <formula>$B713=""</formula>
    </cfRule>
  </conditionalFormatting>
  <conditionalFormatting sqref="I713">
    <cfRule type="expression" dxfId="3546" priority="2201" stopIfTrue="1">
      <formula>$B713=""</formula>
    </cfRule>
  </conditionalFormatting>
  <conditionalFormatting sqref="I713">
    <cfRule type="expression" dxfId="3545" priority="2200" stopIfTrue="1">
      <formula>$B713=""</formula>
    </cfRule>
  </conditionalFormatting>
  <conditionalFormatting sqref="I713">
    <cfRule type="expression" dxfId="3544" priority="2199" stopIfTrue="1">
      <formula>$B713=""</formula>
    </cfRule>
  </conditionalFormatting>
  <conditionalFormatting sqref="I713">
    <cfRule type="expression" dxfId="3543" priority="2198" stopIfTrue="1">
      <formula>$B713=""</formula>
    </cfRule>
  </conditionalFormatting>
  <conditionalFormatting sqref="I713">
    <cfRule type="expression" dxfId="3542" priority="2197" stopIfTrue="1">
      <formula>$B713=""</formula>
    </cfRule>
  </conditionalFormatting>
  <conditionalFormatting sqref="I713">
    <cfRule type="expression" dxfId="3541" priority="2196" stopIfTrue="1">
      <formula>$B713=""</formula>
    </cfRule>
  </conditionalFormatting>
  <conditionalFormatting sqref="I713">
    <cfRule type="expression" dxfId="3540" priority="2195" stopIfTrue="1">
      <formula>$B713=""</formula>
    </cfRule>
  </conditionalFormatting>
  <conditionalFormatting sqref="I713">
    <cfRule type="expression" dxfId="3539" priority="2194" stopIfTrue="1">
      <formula>$B713=""</formula>
    </cfRule>
  </conditionalFormatting>
  <conditionalFormatting sqref="I713">
    <cfRule type="expression" dxfId="3538" priority="2193" stopIfTrue="1">
      <formula>$B713=""</formula>
    </cfRule>
  </conditionalFormatting>
  <conditionalFormatting sqref="I713">
    <cfRule type="expression" dxfId="3537" priority="2192" stopIfTrue="1">
      <formula>$B713=""</formula>
    </cfRule>
  </conditionalFormatting>
  <conditionalFormatting sqref="I713">
    <cfRule type="expression" dxfId="3536" priority="2191" stopIfTrue="1">
      <formula>$B713=""</formula>
    </cfRule>
  </conditionalFormatting>
  <conditionalFormatting sqref="I713">
    <cfRule type="expression" dxfId="3535" priority="2190" stopIfTrue="1">
      <formula>$B713=""</formula>
    </cfRule>
  </conditionalFormatting>
  <conditionalFormatting sqref="I713">
    <cfRule type="expression" dxfId="3534" priority="2189" stopIfTrue="1">
      <formula>$B713=""</formula>
    </cfRule>
  </conditionalFormatting>
  <conditionalFormatting sqref="I713">
    <cfRule type="expression" dxfId="3533" priority="2188" stopIfTrue="1">
      <formula>$B713=""</formula>
    </cfRule>
  </conditionalFormatting>
  <conditionalFormatting sqref="I713">
    <cfRule type="expression" dxfId="3532" priority="2187" stopIfTrue="1">
      <formula>$B713=""</formula>
    </cfRule>
  </conditionalFormatting>
  <conditionalFormatting sqref="I713">
    <cfRule type="expression" dxfId="3531" priority="2186" stopIfTrue="1">
      <formula>$B713=""</formula>
    </cfRule>
  </conditionalFormatting>
  <conditionalFormatting sqref="I713">
    <cfRule type="expression" dxfId="3530" priority="2185" stopIfTrue="1">
      <formula>$B713=""</formula>
    </cfRule>
  </conditionalFormatting>
  <conditionalFormatting sqref="I713">
    <cfRule type="expression" dxfId="3529" priority="2184" stopIfTrue="1">
      <formula>$B713=""</formula>
    </cfRule>
  </conditionalFormatting>
  <conditionalFormatting sqref="I713">
    <cfRule type="expression" dxfId="3528" priority="2183" stopIfTrue="1">
      <formula>$B713=""</formula>
    </cfRule>
  </conditionalFormatting>
  <conditionalFormatting sqref="I713">
    <cfRule type="expression" dxfId="3527" priority="2182" stopIfTrue="1">
      <formula>$B713=""</formula>
    </cfRule>
  </conditionalFormatting>
  <conditionalFormatting sqref="I713">
    <cfRule type="expression" dxfId="3526" priority="2181" stopIfTrue="1">
      <formula>$B713=""</formula>
    </cfRule>
  </conditionalFormatting>
  <conditionalFormatting sqref="I713">
    <cfRule type="expression" dxfId="3525" priority="2180" stopIfTrue="1">
      <formula>$B713=""</formula>
    </cfRule>
  </conditionalFormatting>
  <conditionalFormatting sqref="I713">
    <cfRule type="expression" dxfId="3524" priority="2179" stopIfTrue="1">
      <formula>$B713=""</formula>
    </cfRule>
  </conditionalFormatting>
  <conditionalFormatting sqref="I713">
    <cfRule type="expression" dxfId="3523" priority="2178" stopIfTrue="1">
      <formula>$B713=""</formula>
    </cfRule>
  </conditionalFormatting>
  <conditionalFormatting sqref="I713">
    <cfRule type="expression" dxfId="3522" priority="2177" stopIfTrue="1">
      <formula>$B713=""</formula>
    </cfRule>
  </conditionalFormatting>
  <conditionalFormatting sqref="I713">
    <cfRule type="expression" dxfId="3521" priority="2176" stopIfTrue="1">
      <formula>$B713=""</formula>
    </cfRule>
  </conditionalFormatting>
  <conditionalFormatting sqref="I713">
    <cfRule type="expression" dxfId="3520" priority="2175" stopIfTrue="1">
      <formula>$B713=""</formula>
    </cfRule>
  </conditionalFormatting>
  <conditionalFormatting sqref="I713">
    <cfRule type="expression" dxfId="3519" priority="2174" stopIfTrue="1">
      <formula>$B713=""</formula>
    </cfRule>
  </conditionalFormatting>
  <conditionalFormatting sqref="I713">
    <cfRule type="expression" dxfId="3518" priority="2173" stopIfTrue="1">
      <formula>$B713=""</formula>
    </cfRule>
  </conditionalFormatting>
  <conditionalFormatting sqref="I713">
    <cfRule type="expression" dxfId="3517" priority="2172" stopIfTrue="1">
      <formula>$B713=""</formula>
    </cfRule>
  </conditionalFormatting>
  <conditionalFormatting sqref="I713">
    <cfRule type="expression" dxfId="3516" priority="2171" stopIfTrue="1">
      <formula>$B713=""</formula>
    </cfRule>
  </conditionalFormatting>
  <conditionalFormatting sqref="I713">
    <cfRule type="expression" dxfId="3515" priority="2170" stopIfTrue="1">
      <formula>$B713=""</formula>
    </cfRule>
  </conditionalFormatting>
  <conditionalFormatting sqref="I713">
    <cfRule type="expression" dxfId="3514" priority="2169" stopIfTrue="1">
      <formula>$B713=""</formula>
    </cfRule>
  </conditionalFormatting>
  <conditionalFormatting sqref="I713">
    <cfRule type="expression" dxfId="3513" priority="2168" stopIfTrue="1">
      <formula>$B713=""</formula>
    </cfRule>
  </conditionalFormatting>
  <conditionalFormatting sqref="I713">
    <cfRule type="expression" dxfId="3512" priority="2167" stopIfTrue="1">
      <formula>$B713=""</formula>
    </cfRule>
  </conditionalFormatting>
  <conditionalFormatting sqref="I713">
    <cfRule type="expression" dxfId="3511" priority="2166" stopIfTrue="1">
      <formula>$B713=""</formula>
    </cfRule>
  </conditionalFormatting>
  <conditionalFormatting sqref="I713">
    <cfRule type="expression" dxfId="3510" priority="2165" stopIfTrue="1">
      <formula>$B713=""</formula>
    </cfRule>
  </conditionalFormatting>
  <conditionalFormatting sqref="I713">
    <cfRule type="expression" dxfId="3509" priority="2164" stopIfTrue="1">
      <formula>$B713=""</formula>
    </cfRule>
  </conditionalFormatting>
  <conditionalFormatting sqref="I713">
    <cfRule type="expression" dxfId="3508" priority="2163" stopIfTrue="1">
      <formula>$B713=""</formula>
    </cfRule>
  </conditionalFormatting>
  <conditionalFormatting sqref="I713">
    <cfRule type="expression" dxfId="3507" priority="2162" stopIfTrue="1">
      <formula>$B713=""</formula>
    </cfRule>
  </conditionalFormatting>
  <conditionalFormatting sqref="I713">
    <cfRule type="expression" dxfId="3506" priority="2161" stopIfTrue="1">
      <formula>$B713=""</formula>
    </cfRule>
  </conditionalFormatting>
  <conditionalFormatting sqref="I713">
    <cfRule type="expression" dxfId="3505" priority="2160" stopIfTrue="1">
      <formula>$B713=""</formula>
    </cfRule>
  </conditionalFormatting>
  <conditionalFormatting sqref="I713">
    <cfRule type="expression" dxfId="3504" priority="2159" stopIfTrue="1">
      <formula>$B713=""</formula>
    </cfRule>
  </conditionalFormatting>
  <conditionalFormatting sqref="I713">
    <cfRule type="expression" dxfId="3503" priority="2158" stopIfTrue="1">
      <formula>$B713=""</formula>
    </cfRule>
  </conditionalFormatting>
  <conditionalFormatting sqref="I713">
    <cfRule type="expression" dxfId="3502" priority="2157" stopIfTrue="1">
      <formula>$B713=""</formula>
    </cfRule>
  </conditionalFormatting>
  <conditionalFormatting sqref="I713">
    <cfRule type="expression" dxfId="3501" priority="2156" stopIfTrue="1">
      <formula>$B713=""</formula>
    </cfRule>
  </conditionalFormatting>
  <conditionalFormatting sqref="I713">
    <cfRule type="expression" dxfId="3500" priority="2155" stopIfTrue="1">
      <formula>$B713=""</formula>
    </cfRule>
  </conditionalFormatting>
  <conditionalFormatting sqref="I713">
    <cfRule type="expression" dxfId="3499" priority="2154" stopIfTrue="1">
      <formula>$B713=""</formula>
    </cfRule>
  </conditionalFormatting>
  <conditionalFormatting sqref="I713">
    <cfRule type="expression" dxfId="3498" priority="2153" stopIfTrue="1">
      <formula>$B713=""</formula>
    </cfRule>
  </conditionalFormatting>
  <conditionalFormatting sqref="I713">
    <cfRule type="expression" dxfId="3497" priority="2152" stopIfTrue="1">
      <formula>$B713=""</formula>
    </cfRule>
  </conditionalFormatting>
  <conditionalFormatting sqref="I713">
    <cfRule type="expression" dxfId="3496" priority="2151" stopIfTrue="1">
      <formula>$B713=""</formula>
    </cfRule>
  </conditionalFormatting>
  <conditionalFormatting sqref="I713">
    <cfRule type="expression" dxfId="3495" priority="2150" stopIfTrue="1">
      <formula>$B713=""</formula>
    </cfRule>
  </conditionalFormatting>
  <conditionalFormatting sqref="I713">
    <cfRule type="expression" dxfId="3494" priority="2149" stopIfTrue="1">
      <formula>$B713=""</formula>
    </cfRule>
  </conditionalFormatting>
  <conditionalFormatting sqref="I713">
    <cfRule type="expression" dxfId="3493" priority="2148" stopIfTrue="1">
      <formula>$B713=""</formula>
    </cfRule>
  </conditionalFormatting>
  <conditionalFormatting sqref="I713">
    <cfRule type="expression" dxfId="3492" priority="2147" stopIfTrue="1">
      <formula>$B713=""</formula>
    </cfRule>
  </conditionalFormatting>
  <conditionalFormatting sqref="I713">
    <cfRule type="expression" dxfId="3491" priority="2146" stopIfTrue="1">
      <formula>$B713=""</formula>
    </cfRule>
  </conditionalFormatting>
  <conditionalFormatting sqref="I720">
    <cfRule type="expression" dxfId="3490" priority="2145" stopIfTrue="1">
      <formula>$B720=""</formula>
    </cfRule>
  </conditionalFormatting>
  <conditionalFormatting sqref="I720">
    <cfRule type="expression" dxfId="3489" priority="2144" stopIfTrue="1">
      <formula>$B720=""</formula>
    </cfRule>
  </conditionalFormatting>
  <conditionalFormatting sqref="I720">
    <cfRule type="expression" dxfId="3488" priority="2143" stopIfTrue="1">
      <formula>$B720=""</formula>
    </cfRule>
  </conditionalFormatting>
  <conditionalFormatting sqref="I721">
    <cfRule type="expression" dxfId="3487" priority="2142" stopIfTrue="1">
      <formula>$B721=""</formula>
    </cfRule>
  </conditionalFormatting>
  <conditionalFormatting sqref="I721">
    <cfRule type="expression" dxfId="3486" priority="2141" stopIfTrue="1">
      <formula>$B721=""</formula>
    </cfRule>
  </conditionalFormatting>
  <conditionalFormatting sqref="I721">
    <cfRule type="expression" dxfId="3485" priority="2140" stopIfTrue="1">
      <formula>$B721=""</formula>
    </cfRule>
  </conditionalFormatting>
  <conditionalFormatting sqref="I722">
    <cfRule type="expression" dxfId="3484" priority="2139" stopIfTrue="1">
      <formula>$B722=""</formula>
    </cfRule>
  </conditionalFormatting>
  <conditionalFormatting sqref="I722">
    <cfRule type="expression" dxfId="3483" priority="2138" stopIfTrue="1">
      <formula>$B722=""</formula>
    </cfRule>
  </conditionalFormatting>
  <conditionalFormatting sqref="I722">
    <cfRule type="expression" dxfId="3482" priority="2137" stopIfTrue="1">
      <formula>$B722=""</formula>
    </cfRule>
  </conditionalFormatting>
  <conditionalFormatting sqref="I730:I737">
    <cfRule type="expression" dxfId="3481" priority="2136" stopIfTrue="1">
      <formula>$B730=""</formula>
    </cfRule>
  </conditionalFormatting>
  <conditionalFormatting sqref="I730:I737">
    <cfRule type="expression" dxfId="3480" priority="2135" stopIfTrue="1">
      <formula>$B730=""</formula>
    </cfRule>
  </conditionalFormatting>
  <conditionalFormatting sqref="I730:I737">
    <cfRule type="expression" dxfId="3479" priority="2134" stopIfTrue="1">
      <formula>$B730=""</formula>
    </cfRule>
  </conditionalFormatting>
  <conditionalFormatting sqref="I730:I737">
    <cfRule type="expression" dxfId="3478" priority="2133" stopIfTrue="1">
      <formula>$B730=""</formula>
    </cfRule>
  </conditionalFormatting>
  <conditionalFormatting sqref="I730:I737">
    <cfRule type="expression" dxfId="3477" priority="2132" stopIfTrue="1">
      <formula>$B730=""</formula>
    </cfRule>
  </conditionalFormatting>
  <conditionalFormatting sqref="D53:M68 D79:M84 D86:M92 D85:E85 G85:M85">
    <cfRule type="expression" dxfId="3476" priority="2131" stopIfTrue="1">
      <formula>$B53=""</formula>
    </cfRule>
  </conditionalFormatting>
  <conditionalFormatting sqref="K69:K70">
    <cfRule type="expression" dxfId="3475" priority="2127" stopIfTrue="1">
      <formula>$B69=""</formula>
    </cfRule>
  </conditionalFormatting>
  <conditionalFormatting sqref="K69:K70">
    <cfRule type="expression" dxfId="3474" priority="2125" stopIfTrue="1">
      <formula>$B69=""</formula>
    </cfRule>
  </conditionalFormatting>
  <conditionalFormatting sqref="K69:K70">
    <cfRule type="expression" dxfId="3473" priority="2124" stopIfTrue="1">
      <formula>$B69=""</formula>
    </cfRule>
  </conditionalFormatting>
  <conditionalFormatting sqref="K69:K70">
    <cfRule type="expression" dxfId="3472" priority="2123" stopIfTrue="1">
      <formula>$B69=""</formula>
    </cfRule>
  </conditionalFormatting>
  <conditionalFormatting sqref="K69:K70">
    <cfRule type="expression" dxfId="3471" priority="2122" stopIfTrue="1">
      <formula>$B69=""</formula>
    </cfRule>
  </conditionalFormatting>
  <conditionalFormatting sqref="K69:K70">
    <cfRule type="expression" dxfId="3470" priority="2121" stopIfTrue="1">
      <formula>$B69=""</formula>
    </cfRule>
  </conditionalFormatting>
  <conditionalFormatting sqref="K69:K70">
    <cfRule type="expression" dxfId="3469" priority="2120" stopIfTrue="1">
      <formula>$B69=""</formula>
    </cfRule>
  </conditionalFormatting>
  <conditionalFormatting sqref="K69:K70">
    <cfRule type="expression" dxfId="3468" priority="2119" stopIfTrue="1">
      <formula>$B69=""</formula>
    </cfRule>
  </conditionalFormatting>
  <conditionalFormatting sqref="K69:K70">
    <cfRule type="expression" dxfId="3467" priority="2118" stopIfTrue="1">
      <formula>$B69=""</formula>
    </cfRule>
  </conditionalFormatting>
  <conditionalFormatting sqref="K69:K70">
    <cfRule type="expression" dxfId="3466" priority="2117" stopIfTrue="1">
      <formula>$B69=""</formula>
    </cfRule>
  </conditionalFormatting>
  <conditionalFormatting sqref="K69:K70">
    <cfRule type="expression" dxfId="3465" priority="2116" stopIfTrue="1">
      <formula>$B69=""</formula>
    </cfRule>
  </conditionalFormatting>
  <conditionalFormatting sqref="K69:K70">
    <cfRule type="expression" dxfId="3464" priority="2115" stopIfTrue="1">
      <formula>$B69=""</formula>
    </cfRule>
  </conditionalFormatting>
  <conditionalFormatting sqref="K69:K70">
    <cfRule type="expression" dxfId="3463" priority="2114" stopIfTrue="1">
      <formula>$B69=""</formula>
    </cfRule>
  </conditionalFormatting>
  <conditionalFormatting sqref="K69:K70 M69:M70">
    <cfRule type="expression" dxfId="3462" priority="2062" stopIfTrue="1">
      <formula>$B69=""</formula>
    </cfRule>
  </conditionalFormatting>
  <conditionalFormatting sqref="K69:K70 M69:M70">
    <cfRule type="expression" dxfId="3461" priority="2060" stopIfTrue="1">
      <formula>$B69=""</formula>
    </cfRule>
  </conditionalFormatting>
  <conditionalFormatting sqref="K69:K70">
    <cfRule type="expression" dxfId="3460" priority="2043" stopIfTrue="1">
      <formula>$B69=""</formula>
    </cfRule>
  </conditionalFormatting>
  <conditionalFormatting sqref="K69:K70">
    <cfRule type="expression" dxfId="3459" priority="2042" stopIfTrue="1">
      <formula>$B69=""</formula>
    </cfRule>
  </conditionalFormatting>
  <conditionalFormatting sqref="K69:K70">
    <cfRule type="expression" dxfId="3458" priority="2041" stopIfTrue="1">
      <formula>$B69=""</formula>
    </cfRule>
  </conditionalFormatting>
  <conditionalFormatting sqref="K69:K70">
    <cfRule type="expression" dxfId="3457" priority="2040" stopIfTrue="1">
      <formula>$B69=""</formula>
    </cfRule>
  </conditionalFormatting>
  <conditionalFormatting sqref="K69:K70">
    <cfRule type="expression" dxfId="3456" priority="2039" stopIfTrue="1">
      <formula>$B69=""</formula>
    </cfRule>
  </conditionalFormatting>
  <conditionalFormatting sqref="K69:K70">
    <cfRule type="expression" dxfId="3455" priority="2038" stopIfTrue="1">
      <formula>$B69=""</formula>
    </cfRule>
  </conditionalFormatting>
  <conditionalFormatting sqref="K69:K70">
    <cfRule type="expression" dxfId="3454" priority="2037" stopIfTrue="1">
      <formula>$B69=""</formula>
    </cfRule>
  </conditionalFormatting>
  <conditionalFormatting sqref="K69:K70">
    <cfRule type="expression" dxfId="3453" priority="2036" stopIfTrue="1">
      <formula>$B69=""</formula>
    </cfRule>
  </conditionalFormatting>
  <conditionalFormatting sqref="K69:K70">
    <cfRule type="expression" dxfId="3452" priority="2035" stopIfTrue="1">
      <formula>$B69=""</formula>
    </cfRule>
  </conditionalFormatting>
  <conditionalFormatting sqref="K69:K70">
    <cfRule type="expression" dxfId="3451" priority="2034" stopIfTrue="1">
      <formula>$B69=""</formula>
    </cfRule>
  </conditionalFormatting>
  <conditionalFormatting sqref="K69:K70">
    <cfRule type="expression" dxfId="3450" priority="2033" stopIfTrue="1">
      <formula>$B69=""</formula>
    </cfRule>
  </conditionalFormatting>
  <conditionalFormatting sqref="K69:K70">
    <cfRule type="expression" dxfId="3449" priority="2032" stopIfTrue="1">
      <formula>$B69=""</formula>
    </cfRule>
  </conditionalFormatting>
  <conditionalFormatting sqref="M69:M70">
    <cfRule type="expression" dxfId="3448" priority="2031" stopIfTrue="1">
      <formula>$B69=""</formula>
    </cfRule>
  </conditionalFormatting>
  <conditionalFormatting sqref="D69:H70">
    <cfRule type="expression" dxfId="3447" priority="2030" stopIfTrue="1">
      <formula>$B69=""</formula>
    </cfRule>
  </conditionalFormatting>
  <conditionalFormatting sqref="J69:J70 L69:M70">
    <cfRule type="expression" dxfId="3446" priority="2029" stopIfTrue="1">
      <formula>$B69=""</formula>
    </cfRule>
  </conditionalFormatting>
  <conditionalFormatting sqref="K69:K70">
    <cfRule type="expression" dxfId="3445" priority="2028" stopIfTrue="1">
      <formula>$B69=""</formula>
    </cfRule>
  </conditionalFormatting>
  <conditionalFormatting sqref="K69:K70">
    <cfRule type="expression" dxfId="3444" priority="2027" stopIfTrue="1">
      <formula>$B69=""</formula>
    </cfRule>
  </conditionalFormatting>
  <conditionalFormatting sqref="K69:K70">
    <cfRule type="expression" dxfId="3443" priority="2026" stopIfTrue="1">
      <formula>$B69=""</formula>
    </cfRule>
  </conditionalFormatting>
  <conditionalFormatting sqref="K69:K70">
    <cfRule type="expression" dxfId="3442" priority="2025" stopIfTrue="1">
      <formula>$B69=""</formula>
    </cfRule>
  </conditionalFormatting>
  <conditionalFormatting sqref="K69:K70">
    <cfRule type="expression" dxfId="3441" priority="2024" stopIfTrue="1">
      <formula>$B69=""</formula>
    </cfRule>
  </conditionalFormatting>
  <conditionalFormatting sqref="K69:K70">
    <cfRule type="expression" dxfId="3440" priority="2023" stopIfTrue="1">
      <formula>$B69=""</formula>
    </cfRule>
  </conditionalFormatting>
  <conditionalFormatting sqref="K69:K70">
    <cfRule type="expression" dxfId="3439" priority="2022" stopIfTrue="1">
      <formula>$B69=""</formula>
    </cfRule>
  </conditionalFormatting>
  <conditionalFormatting sqref="K69:K70">
    <cfRule type="expression" dxfId="3438" priority="2021" stopIfTrue="1">
      <formula>$B69=""</formula>
    </cfRule>
  </conditionalFormatting>
  <conditionalFormatting sqref="K69:K70">
    <cfRule type="expression" dxfId="3437" priority="2020" stopIfTrue="1">
      <formula>$B69=""</formula>
    </cfRule>
  </conditionalFormatting>
  <conditionalFormatting sqref="K69:K70">
    <cfRule type="expression" dxfId="3436" priority="2019" stopIfTrue="1">
      <formula>$B69=""</formula>
    </cfRule>
  </conditionalFormatting>
  <conditionalFormatting sqref="I69:I75">
    <cfRule type="expression" dxfId="3435" priority="2018" stopIfTrue="1">
      <formula>$B69=""</formula>
    </cfRule>
  </conditionalFormatting>
  <conditionalFormatting sqref="I69:I75">
    <cfRule type="expression" dxfId="3434" priority="2017" stopIfTrue="1">
      <formula>$B69=""</formula>
    </cfRule>
  </conditionalFormatting>
  <conditionalFormatting sqref="I69:I75">
    <cfRule type="expression" dxfId="3433" priority="2016" stopIfTrue="1">
      <formula>$B69=""</formula>
    </cfRule>
  </conditionalFormatting>
  <conditionalFormatting sqref="I69:I75">
    <cfRule type="expression" dxfId="3432" priority="2015" stopIfTrue="1">
      <formula>$B69=""</formula>
    </cfRule>
  </conditionalFormatting>
  <conditionalFormatting sqref="I69:I75">
    <cfRule type="expression" dxfId="3431" priority="2014" stopIfTrue="1">
      <formula>$B69=""</formula>
    </cfRule>
  </conditionalFormatting>
  <conditionalFormatting sqref="I69:I75">
    <cfRule type="expression" dxfId="3430" priority="2013" stopIfTrue="1">
      <formula>$B69=""</formula>
    </cfRule>
  </conditionalFormatting>
  <conditionalFormatting sqref="I69:I75">
    <cfRule type="expression" dxfId="3429" priority="2012" stopIfTrue="1">
      <formula>$B69=""</formula>
    </cfRule>
  </conditionalFormatting>
  <conditionalFormatting sqref="I69:I75">
    <cfRule type="expression" dxfId="3428" priority="2011" stopIfTrue="1">
      <formula>$B69=""</formula>
    </cfRule>
  </conditionalFormatting>
  <conditionalFormatting sqref="I69:I75">
    <cfRule type="expression" dxfId="3427" priority="2010" stopIfTrue="1">
      <formula>$B69=""</formula>
    </cfRule>
  </conditionalFormatting>
  <conditionalFormatting sqref="I69:I75">
    <cfRule type="expression" dxfId="3426" priority="2009" stopIfTrue="1">
      <formula>$B69=""</formula>
    </cfRule>
  </conditionalFormatting>
  <conditionalFormatting sqref="I69:I75">
    <cfRule type="expression" dxfId="3425" priority="2008" stopIfTrue="1">
      <formula>$B69=""</formula>
    </cfRule>
  </conditionalFormatting>
  <conditionalFormatting sqref="I69:I75">
    <cfRule type="expression" dxfId="3424" priority="2007" stopIfTrue="1">
      <formula>$B69=""</formula>
    </cfRule>
  </conditionalFormatting>
  <conditionalFormatting sqref="I69:I75">
    <cfRule type="expression" dxfId="3423" priority="2006" stopIfTrue="1">
      <formula>$B69=""</formula>
    </cfRule>
  </conditionalFormatting>
  <conditionalFormatting sqref="I69:I75">
    <cfRule type="expression" dxfId="3422" priority="2005" stopIfTrue="1">
      <formula>$B69=""</formula>
    </cfRule>
  </conditionalFormatting>
  <conditionalFormatting sqref="I69:I75">
    <cfRule type="expression" dxfId="3421" priority="2004" stopIfTrue="1">
      <formula>$B69=""</formula>
    </cfRule>
  </conditionalFormatting>
  <conditionalFormatting sqref="I69:I75">
    <cfRule type="expression" dxfId="3420" priority="2003" stopIfTrue="1">
      <formula>$B69=""</formula>
    </cfRule>
  </conditionalFormatting>
  <conditionalFormatting sqref="I69:I75">
    <cfRule type="expression" dxfId="3419" priority="2002" stopIfTrue="1">
      <formula>$B69=""</formula>
    </cfRule>
  </conditionalFormatting>
  <conditionalFormatting sqref="I69:I75">
    <cfRule type="expression" dxfId="3418" priority="2001" stopIfTrue="1">
      <formula>$B69=""</formula>
    </cfRule>
  </conditionalFormatting>
  <conditionalFormatting sqref="I69:I75">
    <cfRule type="expression" dxfId="3417" priority="2000" stopIfTrue="1">
      <formula>$B69=""</formula>
    </cfRule>
  </conditionalFormatting>
  <conditionalFormatting sqref="I69:I75">
    <cfRule type="expression" dxfId="3416" priority="1999" stopIfTrue="1">
      <formula>$B69=""</formula>
    </cfRule>
  </conditionalFormatting>
  <conditionalFormatting sqref="I69:I75">
    <cfRule type="expression" dxfId="3415" priority="1998" stopIfTrue="1">
      <formula>$B69=""</formula>
    </cfRule>
  </conditionalFormatting>
  <conditionalFormatting sqref="I69:I75">
    <cfRule type="expression" dxfId="3414" priority="1997" stopIfTrue="1">
      <formula>$B69=""</formula>
    </cfRule>
  </conditionalFormatting>
  <conditionalFormatting sqref="D69:H70">
    <cfRule type="expression" dxfId="3413" priority="1996" stopIfTrue="1">
      <formula>$B69=""</formula>
    </cfRule>
  </conditionalFormatting>
  <conditionalFormatting sqref="I69:I75">
    <cfRule type="expression" dxfId="3412" priority="1995" stopIfTrue="1">
      <formula>$B69=""</formula>
    </cfRule>
  </conditionalFormatting>
  <conditionalFormatting sqref="I69:I75">
    <cfRule type="expression" dxfId="3411" priority="1994" stopIfTrue="1">
      <formula>$B69=""</formula>
    </cfRule>
  </conditionalFormatting>
  <conditionalFormatting sqref="I69:I75">
    <cfRule type="expression" dxfId="3410" priority="1993" stopIfTrue="1">
      <formula>$B69=""</formula>
    </cfRule>
  </conditionalFormatting>
  <conditionalFormatting sqref="I69:I75">
    <cfRule type="expression" dxfId="3409" priority="1992" stopIfTrue="1">
      <formula>$B69=""</formula>
    </cfRule>
  </conditionalFormatting>
  <conditionalFormatting sqref="I69:I75">
    <cfRule type="expression" dxfId="3408" priority="1991" stopIfTrue="1">
      <formula>$B69=""</formula>
    </cfRule>
  </conditionalFormatting>
  <conditionalFormatting sqref="I69:I75">
    <cfRule type="expression" dxfId="3407" priority="1990" stopIfTrue="1">
      <formula>$B69=""</formula>
    </cfRule>
  </conditionalFormatting>
  <conditionalFormatting sqref="J69:M70">
    <cfRule type="expression" dxfId="3406" priority="1989" stopIfTrue="1">
      <formula>$B69=""</formula>
    </cfRule>
  </conditionalFormatting>
  <conditionalFormatting sqref="D69:M70">
    <cfRule type="expression" dxfId="3405" priority="1988" stopIfTrue="1">
      <formula>$B69=""</formula>
    </cfRule>
  </conditionalFormatting>
  <conditionalFormatting sqref="D69:M70">
    <cfRule type="expression" dxfId="3404" priority="1987" stopIfTrue="1">
      <formula>$B69=""</formula>
    </cfRule>
  </conditionalFormatting>
  <conditionalFormatting sqref="I69:I70">
    <cfRule type="expression" dxfId="3403" priority="1986" stopIfTrue="1">
      <formula>$B69=""</formula>
    </cfRule>
  </conditionalFormatting>
  <conditionalFormatting sqref="D69:H70">
    <cfRule type="expression" dxfId="3402" priority="1985" stopIfTrue="1">
      <formula>$B69=""</formula>
    </cfRule>
  </conditionalFormatting>
  <conditionalFormatting sqref="J69:M70">
    <cfRule type="expression" dxfId="3401" priority="1984" stopIfTrue="1">
      <formula>$B69=""</formula>
    </cfRule>
  </conditionalFormatting>
  <conditionalFormatting sqref="D69:H69">
    <cfRule type="expression" dxfId="3400" priority="1983" stopIfTrue="1">
      <formula>$B69=""</formula>
    </cfRule>
  </conditionalFormatting>
  <conditionalFormatting sqref="J69:M70">
    <cfRule type="expression" dxfId="3399" priority="1982" stopIfTrue="1">
      <formula>$B69=""</formula>
    </cfRule>
  </conditionalFormatting>
  <conditionalFormatting sqref="I69:I75">
    <cfRule type="expression" dxfId="3398" priority="1981" stopIfTrue="1">
      <formula>$B69=""</formula>
    </cfRule>
  </conditionalFormatting>
  <conditionalFormatting sqref="I69:I75">
    <cfRule type="expression" dxfId="3397" priority="1980" stopIfTrue="1">
      <formula>$B69=""</formula>
    </cfRule>
  </conditionalFormatting>
  <conditionalFormatting sqref="I69:I75">
    <cfRule type="expression" dxfId="3396" priority="1979" stopIfTrue="1">
      <formula>$B69=""</formula>
    </cfRule>
  </conditionalFormatting>
  <conditionalFormatting sqref="I69:I75">
    <cfRule type="expression" dxfId="3395" priority="1978" stopIfTrue="1">
      <formula>$B69=""</formula>
    </cfRule>
  </conditionalFormatting>
  <conditionalFormatting sqref="I69:I75">
    <cfRule type="expression" dxfId="3394" priority="1977" stopIfTrue="1">
      <formula>$B69=""</formula>
    </cfRule>
  </conditionalFormatting>
  <conditionalFormatting sqref="I69:I70">
    <cfRule type="expression" dxfId="3393" priority="1976" stopIfTrue="1">
      <formula>$B69=""</formula>
    </cfRule>
  </conditionalFormatting>
  <conditionalFormatting sqref="I69:I70">
    <cfRule type="expression" dxfId="3392" priority="1975" stopIfTrue="1">
      <formula>$B69=""</formula>
    </cfRule>
  </conditionalFormatting>
  <conditionalFormatting sqref="I69:I70">
    <cfRule type="expression" dxfId="3391" priority="1974" stopIfTrue="1">
      <formula>$B69=""</formula>
    </cfRule>
  </conditionalFormatting>
  <conditionalFormatting sqref="I69:I75">
    <cfRule type="expression" dxfId="3390" priority="1973" stopIfTrue="1">
      <formula>$B69=""</formula>
    </cfRule>
  </conditionalFormatting>
  <conditionalFormatting sqref="I69:I75">
    <cfRule type="expression" dxfId="3389" priority="1972" stopIfTrue="1">
      <formula>$B69=""</formula>
    </cfRule>
  </conditionalFormatting>
  <conditionalFormatting sqref="I69:I75">
    <cfRule type="expression" dxfId="3388" priority="1971" stopIfTrue="1">
      <formula>$B69=""</formula>
    </cfRule>
  </conditionalFormatting>
  <conditionalFormatting sqref="I69:I75">
    <cfRule type="expression" dxfId="3387" priority="1970" stopIfTrue="1">
      <formula>$B69=""</formula>
    </cfRule>
  </conditionalFormatting>
  <conditionalFormatting sqref="I69:I75">
    <cfRule type="expression" dxfId="3386" priority="1969" stopIfTrue="1">
      <formula>$B69=""</formula>
    </cfRule>
  </conditionalFormatting>
  <conditionalFormatting sqref="I69:I75">
    <cfRule type="expression" dxfId="3385" priority="1968" stopIfTrue="1">
      <formula>$B69=""</formula>
    </cfRule>
  </conditionalFormatting>
  <conditionalFormatting sqref="I69:I75">
    <cfRule type="expression" dxfId="3384" priority="1967" stopIfTrue="1">
      <formula>$B69=""</formula>
    </cfRule>
  </conditionalFormatting>
  <conditionalFormatting sqref="I69:I75">
    <cfRule type="expression" dxfId="3383" priority="1966" stopIfTrue="1">
      <formula>$B69=""</formula>
    </cfRule>
  </conditionalFormatting>
  <conditionalFormatting sqref="I69:I75">
    <cfRule type="expression" dxfId="3382" priority="1965" stopIfTrue="1">
      <formula>$B69=""</formula>
    </cfRule>
  </conditionalFormatting>
  <conditionalFormatting sqref="I69:I75">
    <cfRule type="expression" dxfId="3381" priority="1964" stopIfTrue="1">
      <formula>$B69=""</formula>
    </cfRule>
  </conditionalFormatting>
  <conditionalFormatting sqref="I69:I75">
    <cfRule type="expression" dxfId="3380" priority="1963" stopIfTrue="1">
      <formula>$B69=""</formula>
    </cfRule>
  </conditionalFormatting>
  <conditionalFormatting sqref="I69:I75">
    <cfRule type="expression" dxfId="3379" priority="1962" stopIfTrue="1">
      <formula>$B69=""</formula>
    </cfRule>
  </conditionalFormatting>
  <conditionalFormatting sqref="I69:I75">
    <cfRule type="expression" dxfId="3378" priority="1961" stopIfTrue="1">
      <formula>$B69=""</formula>
    </cfRule>
  </conditionalFormatting>
  <conditionalFormatting sqref="I69:I75">
    <cfRule type="expression" dxfId="3377" priority="1960" stopIfTrue="1">
      <formula>$B69=""</formula>
    </cfRule>
  </conditionalFormatting>
  <conditionalFormatting sqref="I69:I75">
    <cfRule type="expression" dxfId="3376" priority="1959" stopIfTrue="1">
      <formula>$B69=""</formula>
    </cfRule>
  </conditionalFormatting>
  <conditionalFormatting sqref="I69:I75">
    <cfRule type="expression" dxfId="3375" priority="1958" stopIfTrue="1">
      <formula>$B69=""</formula>
    </cfRule>
  </conditionalFormatting>
  <conditionalFormatting sqref="I69:I75">
    <cfRule type="expression" dxfId="3374" priority="1957" stopIfTrue="1">
      <formula>$B69=""</formula>
    </cfRule>
  </conditionalFormatting>
  <conditionalFormatting sqref="I69:I75">
    <cfRule type="expression" dxfId="3373" priority="1956" stopIfTrue="1">
      <formula>$B69=""</formula>
    </cfRule>
  </conditionalFormatting>
  <conditionalFormatting sqref="I69:I75">
    <cfRule type="expression" dxfId="3372" priority="1955" stopIfTrue="1">
      <formula>$B69=""</formula>
    </cfRule>
  </conditionalFormatting>
  <conditionalFormatting sqref="I69:I75">
    <cfRule type="expression" dxfId="3371" priority="1954" stopIfTrue="1">
      <formula>$B69=""</formula>
    </cfRule>
  </conditionalFormatting>
  <conditionalFormatting sqref="I69:I75">
    <cfRule type="expression" dxfId="3370" priority="1953" stopIfTrue="1">
      <formula>$B69=""</formula>
    </cfRule>
  </conditionalFormatting>
  <conditionalFormatting sqref="I69:I75">
    <cfRule type="expression" dxfId="3369" priority="1952" stopIfTrue="1">
      <formula>$B69=""</formula>
    </cfRule>
  </conditionalFormatting>
  <conditionalFormatting sqref="I69:I75">
    <cfRule type="expression" dxfId="3368" priority="1951" stopIfTrue="1">
      <formula>$B69=""</formula>
    </cfRule>
  </conditionalFormatting>
  <conditionalFormatting sqref="I69:I75">
    <cfRule type="expression" dxfId="3367" priority="1950" stopIfTrue="1">
      <formula>$B69=""</formula>
    </cfRule>
  </conditionalFormatting>
  <conditionalFormatting sqref="I69:I75">
    <cfRule type="expression" dxfId="3366" priority="1949" stopIfTrue="1">
      <formula>$B69=""</formula>
    </cfRule>
  </conditionalFormatting>
  <conditionalFormatting sqref="I69:I75">
    <cfRule type="expression" dxfId="3365" priority="1948" stopIfTrue="1">
      <formula>$B69=""</formula>
    </cfRule>
  </conditionalFormatting>
  <conditionalFormatting sqref="I69:I75">
    <cfRule type="expression" dxfId="3364" priority="1947" stopIfTrue="1">
      <formula>$B69=""</formula>
    </cfRule>
  </conditionalFormatting>
  <conditionalFormatting sqref="I69:I75">
    <cfRule type="expression" dxfId="3363" priority="1946" stopIfTrue="1">
      <formula>$B69=""</formula>
    </cfRule>
  </conditionalFormatting>
  <conditionalFormatting sqref="I69:I75">
    <cfRule type="expression" dxfId="3362" priority="1945" stopIfTrue="1">
      <formula>$B69=""</formula>
    </cfRule>
  </conditionalFormatting>
  <conditionalFormatting sqref="I69:I75">
    <cfRule type="expression" dxfId="3361" priority="1944" stopIfTrue="1">
      <formula>$B69=""</formula>
    </cfRule>
  </conditionalFormatting>
  <conditionalFormatting sqref="D69:H70">
    <cfRule type="expression" dxfId="3360" priority="1943" stopIfTrue="1">
      <formula>$B69=""</formula>
    </cfRule>
  </conditionalFormatting>
  <conditionalFormatting sqref="I69:I75">
    <cfRule type="expression" dxfId="3359" priority="1942" stopIfTrue="1">
      <formula>$B69=""</formula>
    </cfRule>
  </conditionalFormatting>
  <conditionalFormatting sqref="I69:I75">
    <cfRule type="expression" dxfId="3358" priority="1941" stopIfTrue="1">
      <formula>$B69=""</formula>
    </cfRule>
  </conditionalFormatting>
  <conditionalFormatting sqref="I69:I75">
    <cfRule type="expression" dxfId="3357" priority="1940" stopIfTrue="1">
      <formula>$B69=""</formula>
    </cfRule>
  </conditionalFormatting>
  <conditionalFormatting sqref="I69:I75">
    <cfRule type="expression" dxfId="3356" priority="1939" stopIfTrue="1">
      <formula>$B69=""</formula>
    </cfRule>
  </conditionalFormatting>
  <conditionalFormatting sqref="I69:I75">
    <cfRule type="expression" dxfId="3355" priority="1938" stopIfTrue="1">
      <formula>$B69=""</formula>
    </cfRule>
  </conditionalFormatting>
  <conditionalFormatting sqref="I69:I75">
    <cfRule type="expression" dxfId="3354" priority="1937" stopIfTrue="1">
      <formula>$B69=""</formula>
    </cfRule>
  </conditionalFormatting>
  <conditionalFormatting sqref="J69:M70">
    <cfRule type="expression" dxfId="3353" priority="1936" stopIfTrue="1">
      <formula>$B69=""</formula>
    </cfRule>
  </conditionalFormatting>
  <conditionalFormatting sqref="D69:M70">
    <cfRule type="expression" dxfId="3352" priority="1935" stopIfTrue="1">
      <formula>$B69=""</formula>
    </cfRule>
  </conditionalFormatting>
  <conditionalFormatting sqref="D69:M70">
    <cfRule type="expression" dxfId="3351" priority="1934" stopIfTrue="1">
      <formula>$B69=""</formula>
    </cfRule>
  </conditionalFormatting>
  <conditionalFormatting sqref="I69:I70">
    <cfRule type="expression" dxfId="3350" priority="1933" stopIfTrue="1">
      <formula>$B69=""</formula>
    </cfRule>
  </conditionalFormatting>
  <conditionalFormatting sqref="D69:H70">
    <cfRule type="expression" dxfId="3349" priority="1932" stopIfTrue="1">
      <formula>$B69=""</formula>
    </cfRule>
  </conditionalFormatting>
  <conditionalFormatting sqref="J69:M70">
    <cfRule type="expression" dxfId="3348" priority="1931" stopIfTrue="1">
      <formula>$B69=""</formula>
    </cfRule>
  </conditionalFormatting>
  <conditionalFormatting sqref="D69:H69">
    <cfRule type="expression" dxfId="3347" priority="1930" stopIfTrue="1">
      <formula>$B69=""</formula>
    </cfRule>
  </conditionalFormatting>
  <conditionalFormatting sqref="J69:M70">
    <cfRule type="expression" dxfId="3346" priority="1929" stopIfTrue="1">
      <formula>$B69=""</formula>
    </cfRule>
  </conditionalFormatting>
  <conditionalFormatting sqref="I69:I75">
    <cfRule type="expression" dxfId="3345" priority="1928" stopIfTrue="1">
      <formula>$B69=""</formula>
    </cfRule>
  </conditionalFormatting>
  <conditionalFormatting sqref="I69:I75">
    <cfRule type="expression" dxfId="3344" priority="1927" stopIfTrue="1">
      <formula>$B69=""</formula>
    </cfRule>
  </conditionalFormatting>
  <conditionalFormatting sqref="I69:I75">
    <cfRule type="expression" dxfId="3343" priority="1926" stopIfTrue="1">
      <formula>$B69=""</formula>
    </cfRule>
  </conditionalFormatting>
  <conditionalFormatting sqref="I69:I75">
    <cfRule type="expression" dxfId="3342" priority="1925" stopIfTrue="1">
      <formula>$B69=""</formula>
    </cfRule>
  </conditionalFormatting>
  <conditionalFormatting sqref="I69:I75">
    <cfRule type="expression" dxfId="3341" priority="1924" stopIfTrue="1">
      <formula>$B69=""</formula>
    </cfRule>
  </conditionalFormatting>
  <conditionalFormatting sqref="I69:I70">
    <cfRule type="expression" dxfId="3340" priority="1923" stopIfTrue="1">
      <formula>$B69=""</formula>
    </cfRule>
  </conditionalFormatting>
  <conditionalFormatting sqref="I69:I70">
    <cfRule type="expression" dxfId="3339" priority="1922" stopIfTrue="1">
      <formula>$B69=""</formula>
    </cfRule>
  </conditionalFormatting>
  <conditionalFormatting sqref="I69:I70">
    <cfRule type="expression" dxfId="3338" priority="1921" stopIfTrue="1">
      <formula>$B69=""</formula>
    </cfRule>
  </conditionalFormatting>
  <conditionalFormatting sqref="I69:I75">
    <cfRule type="expression" dxfId="3337" priority="1920" stopIfTrue="1">
      <formula>$B69=""</formula>
    </cfRule>
  </conditionalFormatting>
  <conditionalFormatting sqref="I69:I75">
    <cfRule type="expression" dxfId="3336" priority="1919" stopIfTrue="1">
      <formula>$B69=""</formula>
    </cfRule>
  </conditionalFormatting>
  <conditionalFormatting sqref="I69:I75">
    <cfRule type="expression" dxfId="3335" priority="1918" stopIfTrue="1">
      <formula>$B69=""</formula>
    </cfRule>
  </conditionalFormatting>
  <conditionalFormatting sqref="I69:I75">
    <cfRule type="expression" dxfId="3334" priority="1917" stopIfTrue="1">
      <formula>$B69=""</formula>
    </cfRule>
  </conditionalFormatting>
  <conditionalFormatting sqref="I69:I75">
    <cfRule type="expression" dxfId="3333" priority="1916" stopIfTrue="1">
      <formula>$B69=""</formula>
    </cfRule>
  </conditionalFormatting>
  <conditionalFormatting sqref="I69:I75">
    <cfRule type="expression" dxfId="3332" priority="1915" stopIfTrue="1">
      <formula>$B69=""</formula>
    </cfRule>
  </conditionalFormatting>
  <conditionalFormatting sqref="I69:I75">
    <cfRule type="expression" dxfId="3331" priority="1914" stopIfTrue="1">
      <formula>$B69=""</formula>
    </cfRule>
  </conditionalFormatting>
  <conditionalFormatting sqref="I69:I75">
    <cfRule type="expression" dxfId="3330" priority="1913" stopIfTrue="1">
      <formula>$B69=""</formula>
    </cfRule>
  </conditionalFormatting>
  <conditionalFormatting sqref="D71:M78">
    <cfRule type="expression" dxfId="3329" priority="1912" stopIfTrue="1">
      <formula>$B71=""</formula>
    </cfRule>
  </conditionalFormatting>
  <conditionalFormatting sqref="M71:M78">
    <cfRule type="expression" dxfId="3328" priority="1911" stopIfTrue="1">
      <formula>$B71=""</formula>
    </cfRule>
  </conditionalFormatting>
  <conditionalFormatting sqref="D71:H78">
    <cfRule type="expression" dxfId="3327" priority="1910" stopIfTrue="1">
      <formula>$B71=""</formula>
    </cfRule>
  </conditionalFormatting>
  <conditionalFormatting sqref="K71:K78">
    <cfRule type="expression" dxfId="3326" priority="1909" stopIfTrue="1">
      <formula>$B71=""</formula>
    </cfRule>
  </conditionalFormatting>
  <conditionalFormatting sqref="K71:K78">
    <cfRule type="expression" dxfId="3325" priority="1908" stopIfTrue="1">
      <formula>$B71=""</formula>
    </cfRule>
  </conditionalFormatting>
  <conditionalFormatting sqref="K71:K78">
    <cfRule type="expression" dxfId="3324" priority="1907" stopIfTrue="1">
      <formula>$B71=""</formula>
    </cfRule>
  </conditionalFormatting>
  <conditionalFormatting sqref="K71:K78">
    <cfRule type="expression" dxfId="3323" priority="1906" stopIfTrue="1">
      <formula>$B71=""</formula>
    </cfRule>
  </conditionalFormatting>
  <conditionalFormatting sqref="K71:K78">
    <cfRule type="expression" dxfId="3322" priority="1905" stopIfTrue="1">
      <formula>$B71=""</formula>
    </cfRule>
  </conditionalFormatting>
  <conditionalFormatting sqref="K71:K78">
    <cfRule type="expression" dxfId="3321" priority="1904" stopIfTrue="1">
      <formula>$B71=""</formula>
    </cfRule>
  </conditionalFormatting>
  <conditionalFormatting sqref="J71:J78 L71:M78">
    <cfRule type="expression" dxfId="3320" priority="1903" stopIfTrue="1">
      <formula>$B71=""</formula>
    </cfRule>
  </conditionalFormatting>
  <conditionalFormatting sqref="K71:K78">
    <cfRule type="expression" dxfId="3319" priority="1902" stopIfTrue="1">
      <formula>$B71=""</formula>
    </cfRule>
  </conditionalFormatting>
  <conditionalFormatting sqref="K71:K78">
    <cfRule type="expression" dxfId="3318" priority="1901" stopIfTrue="1">
      <formula>$B71=""</formula>
    </cfRule>
  </conditionalFormatting>
  <conditionalFormatting sqref="K71:K78">
    <cfRule type="expression" dxfId="3317" priority="1900" stopIfTrue="1">
      <formula>$B71=""</formula>
    </cfRule>
  </conditionalFormatting>
  <conditionalFormatting sqref="K71:K78">
    <cfRule type="expression" dxfId="3316" priority="1899" stopIfTrue="1">
      <formula>$B71=""</formula>
    </cfRule>
  </conditionalFormatting>
  <conditionalFormatting sqref="K71:K78">
    <cfRule type="expression" dxfId="3315" priority="1898" stopIfTrue="1">
      <formula>$B71=""</formula>
    </cfRule>
  </conditionalFormatting>
  <conditionalFormatting sqref="K71:K78">
    <cfRule type="expression" dxfId="3314" priority="1897" stopIfTrue="1">
      <formula>$B71=""</formula>
    </cfRule>
  </conditionalFormatting>
  <conditionalFormatting sqref="K71:K78">
    <cfRule type="expression" dxfId="3313" priority="1896" stopIfTrue="1">
      <formula>$B71=""</formula>
    </cfRule>
  </conditionalFormatting>
  <conditionalFormatting sqref="K71:K78">
    <cfRule type="expression" dxfId="3312" priority="1895" stopIfTrue="1">
      <formula>$B71=""</formula>
    </cfRule>
  </conditionalFormatting>
  <conditionalFormatting sqref="K71:K78">
    <cfRule type="expression" dxfId="3311" priority="1894" stopIfTrue="1">
      <formula>$B71=""</formula>
    </cfRule>
  </conditionalFormatting>
  <conditionalFormatting sqref="K71:K78">
    <cfRule type="expression" dxfId="3310" priority="1893" stopIfTrue="1">
      <formula>$B71=""</formula>
    </cfRule>
  </conditionalFormatting>
  <conditionalFormatting sqref="K71:K78">
    <cfRule type="expression" dxfId="3309" priority="1892" stopIfTrue="1">
      <formula>$B71=""</formula>
    </cfRule>
  </conditionalFormatting>
  <conditionalFormatting sqref="K71:K78">
    <cfRule type="expression" dxfId="3308" priority="1891" stopIfTrue="1">
      <formula>$B71=""</formula>
    </cfRule>
  </conditionalFormatting>
  <conditionalFormatting sqref="K71:K78">
    <cfRule type="expression" dxfId="3307" priority="1890" stopIfTrue="1">
      <formula>$B71=""</formula>
    </cfRule>
  </conditionalFormatting>
  <conditionalFormatting sqref="K71:K78">
    <cfRule type="expression" dxfId="3306" priority="1889" stopIfTrue="1">
      <formula>$B71=""</formula>
    </cfRule>
  </conditionalFormatting>
  <conditionalFormatting sqref="K71:K78">
    <cfRule type="expression" dxfId="3305" priority="1888" stopIfTrue="1">
      <formula>$B71=""</formula>
    </cfRule>
  </conditionalFormatting>
  <conditionalFormatting sqref="K71:K78">
    <cfRule type="expression" dxfId="3304" priority="1887" stopIfTrue="1">
      <formula>$B71=""</formula>
    </cfRule>
  </conditionalFormatting>
  <conditionalFormatting sqref="K71:K78">
    <cfRule type="expression" dxfId="3303" priority="1886" stopIfTrue="1">
      <formula>$B71=""</formula>
    </cfRule>
  </conditionalFormatting>
  <conditionalFormatting sqref="K71:K78">
    <cfRule type="expression" dxfId="3302" priority="1885" stopIfTrue="1">
      <formula>$B71=""</formula>
    </cfRule>
  </conditionalFormatting>
  <conditionalFormatting sqref="K71:K78">
    <cfRule type="expression" dxfId="3301" priority="1884" stopIfTrue="1">
      <formula>$B71=""</formula>
    </cfRule>
  </conditionalFormatting>
  <conditionalFormatting sqref="K71:K78">
    <cfRule type="expression" dxfId="3300" priority="1883" stopIfTrue="1">
      <formula>$B71=""</formula>
    </cfRule>
  </conditionalFormatting>
  <conditionalFormatting sqref="K71:K78">
    <cfRule type="expression" dxfId="3299" priority="1882" stopIfTrue="1">
      <formula>$B71=""</formula>
    </cfRule>
  </conditionalFormatting>
  <conditionalFormatting sqref="K71:K78">
    <cfRule type="expression" dxfId="3298" priority="1881" stopIfTrue="1">
      <formula>$B71=""</formula>
    </cfRule>
  </conditionalFormatting>
  <conditionalFormatting sqref="K71:K78">
    <cfRule type="expression" dxfId="3297" priority="1880" stopIfTrue="1">
      <formula>$B71=""</formula>
    </cfRule>
  </conditionalFormatting>
  <conditionalFormatting sqref="K71:K78">
    <cfRule type="expression" dxfId="3296" priority="1879" stopIfTrue="1">
      <formula>$B71=""</formula>
    </cfRule>
  </conditionalFormatting>
  <conditionalFormatting sqref="K71:K78">
    <cfRule type="expression" dxfId="3295" priority="1878" stopIfTrue="1">
      <formula>$B71=""</formula>
    </cfRule>
  </conditionalFormatting>
  <conditionalFormatting sqref="K71:K78">
    <cfRule type="expression" dxfId="3294" priority="1877" stopIfTrue="1">
      <formula>$B71=""</formula>
    </cfRule>
  </conditionalFormatting>
  <conditionalFormatting sqref="K71:K78">
    <cfRule type="expression" dxfId="3293" priority="1876" stopIfTrue="1">
      <formula>$B71=""</formula>
    </cfRule>
  </conditionalFormatting>
  <conditionalFormatting sqref="K71:K78">
    <cfRule type="expression" dxfId="3292" priority="1875" stopIfTrue="1">
      <formula>$B71=""</formula>
    </cfRule>
  </conditionalFormatting>
  <conditionalFormatting sqref="K71:K78">
    <cfRule type="expression" dxfId="3291" priority="1874" stopIfTrue="1">
      <formula>$B71=""</formula>
    </cfRule>
  </conditionalFormatting>
  <conditionalFormatting sqref="K71:K78">
    <cfRule type="expression" dxfId="3290" priority="1873" stopIfTrue="1">
      <formula>$B71=""</formula>
    </cfRule>
  </conditionalFormatting>
  <conditionalFormatting sqref="K71:K78">
    <cfRule type="expression" dxfId="3289" priority="1872" stopIfTrue="1">
      <formula>$B71=""</formula>
    </cfRule>
  </conditionalFormatting>
  <conditionalFormatting sqref="K71:K78">
    <cfRule type="expression" dxfId="3288" priority="1871" stopIfTrue="1">
      <formula>$B71=""</formula>
    </cfRule>
  </conditionalFormatting>
  <conditionalFormatting sqref="K71:K78">
    <cfRule type="expression" dxfId="3287" priority="1870" stopIfTrue="1">
      <formula>$B71=""</formula>
    </cfRule>
  </conditionalFormatting>
  <conditionalFormatting sqref="K71:K78">
    <cfRule type="expression" dxfId="3286" priority="1869" stopIfTrue="1">
      <formula>$B71=""</formula>
    </cfRule>
  </conditionalFormatting>
  <conditionalFormatting sqref="K71:K78">
    <cfRule type="expression" dxfId="3285" priority="1868" stopIfTrue="1">
      <formula>$B71=""</formula>
    </cfRule>
  </conditionalFormatting>
  <conditionalFormatting sqref="K71:K78">
    <cfRule type="expression" dxfId="3284" priority="1867" stopIfTrue="1">
      <formula>$B71=""</formula>
    </cfRule>
  </conditionalFormatting>
  <conditionalFormatting sqref="K71:K78">
    <cfRule type="expression" dxfId="3283" priority="1866" stopIfTrue="1">
      <formula>$B71=""</formula>
    </cfRule>
  </conditionalFormatting>
  <conditionalFormatting sqref="K71:K78">
    <cfRule type="expression" dxfId="3282" priority="1865" stopIfTrue="1">
      <formula>$B71=""</formula>
    </cfRule>
  </conditionalFormatting>
  <conditionalFormatting sqref="K71:K78">
    <cfRule type="expression" dxfId="3281" priority="1864" stopIfTrue="1">
      <formula>$B71=""</formula>
    </cfRule>
  </conditionalFormatting>
  <conditionalFormatting sqref="K71:K78">
    <cfRule type="expression" dxfId="3280" priority="1863" stopIfTrue="1">
      <formula>$B71=""</formula>
    </cfRule>
  </conditionalFormatting>
  <conditionalFormatting sqref="K71:K78">
    <cfRule type="expression" dxfId="3279" priority="1862" stopIfTrue="1">
      <formula>$B71=""</formula>
    </cfRule>
  </conditionalFormatting>
  <conditionalFormatting sqref="K71:K78">
    <cfRule type="expression" dxfId="3278" priority="1861" stopIfTrue="1">
      <formula>$B71=""</formula>
    </cfRule>
  </conditionalFormatting>
  <conditionalFormatting sqref="K71:K78">
    <cfRule type="expression" dxfId="3277" priority="1860" stopIfTrue="1">
      <formula>$B71=""</formula>
    </cfRule>
  </conditionalFormatting>
  <conditionalFormatting sqref="K71:K78">
    <cfRule type="expression" dxfId="3276" priority="1859" stopIfTrue="1">
      <formula>$B71=""</formula>
    </cfRule>
  </conditionalFormatting>
  <conditionalFormatting sqref="K71:K78">
    <cfRule type="expression" dxfId="3275" priority="1858" stopIfTrue="1">
      <formula>$B71=""</formula>
    </cfRule>
  </conditionalFormatting>
  <conditionalFormatting sqref="K71:K78 M71:M78">
    <cfRule type="expression" dxfId="3274" priority="1857" stopIfTrue="1">
      <formula>$B71=""</formula>
    </cfRule>
  </conditionalFormatting>
  <conditionalFormatting sqref="K71:K78 M71:M78">
    <cfRule type="expression" dxfId="3273" priority="1856" stopIfTrue="1">
      <formula>$B71=""</formula>
    </cfRule>
  </conditionalFormatting>
  <conditionalFormatting sqref="K71:K78 M71:M78">
    <cfRule type="expression" dxfId="3272" priority="1855" stopIfTrue="1">
      <formula>$B71=""</formula>
    </cfRule>
  </conditionalFormatting>
  <conditionalFormatting sqref="K71:K78 M71:M78">
    <cfRule type="expression" dxfId="3271" priority="1854" stopIfTrue="1">
      <formula>$B71=""</formula>
    </cfRule>
  </conditionalFormatting>
  <conditionalFormatting sqref="K77:K78">
    <cfRule type="expression" dxfId="3270" priority="1853" stopIfTrue="1">
      <formula>$B77=""</formula>
    </cfRule>
  </conditionalFormatting>
  <conditionalFormatting sqref="K71:K78 M71:M78">
    <cfRule type="expression" dxfId="3269" priority="1852" stopIfTrue="1">
      <formula>$B71=""</formula>
    </cfRule>
  </conditionalFormatting>
  <conditionalFormatting sqref="K77">
    <cfRule type="expression" dxfId="3268" priority="1851" stopIfTrue="1">
      <formula>$B77=""</formula>
    </cfRule>
  </conditionalFormatting>
  <conditionalFormatting sqref="K78">
    <cfRule type="expression" dxfId="3267" priority="1850" stopIfTrue="1">
      <formula>$B78=""</formula>
    </cfRule>
  </conditionalFormatting>
  <conditionalFormatting sqref="K78">
    <cfRule type="expression" dxfId="3266" priority="1849" stopIfTrue="1">
      <formula>$B78=""</formula>
    </cfRule>
  </conditionalFormatting>
  <conditionalFormatting sqref="K78">
    <cfRule type="expression" dxfId="3265" priority="1848" stopIfTrue="1">
      <formula>$B78=""</formula>
    </cfRule>
  </conditionalFormatting>
  <conditionalFormatting sqref="K71:K72">
    <cfRule type="expression" dxfId="3264" priority="1847" stopIfTrue="1">
      <formula>$B71=""</formula>
    </cfRule>
  </conditionalFormatting>
  <conditionalFormatting sqref="K71:K72">
    <cfRule type="expression" dxfId="3263" priority="1846" stopIfTrue="1">
      <formula>$B71=""</formula>
    </cfRule>
  </conditionalFormatting>
  <conditionalFormatting sqref="K71:K72">
    <cfRule type="expression" dxfId="3262" priority="1845" stopIfTrue="1">
      <formula>$B71=""</formula>
    </cfRule>
  </conditionalFormatting>
  <conditionalFormatting sqref="K71:K72">
    <cfRule type="expression" dxfId="3261" priority="1844" stopIfTrue="1">
      <formula>$B71=""</formula>
    </cfRule>
  </conditionalFormatting>
  <conditionalFormatting sqref="K71:K72">
    <cfRule type="expression" dxfId="3260" priority="1843" stopIfTrue="1">
      <formula>$B71=""</formula>
    </cfRule>
  </conditionalFormatting>
  <conditionalFormatting sqref="K71:K78">
    <cfRule type="expression" dxfId="3259" priority="1842" stopIfTrue="1">
      <formula>$B71=""</formula>
    </cfRule>
  </conditionalFormatting>
  <conditionalFormatting sqref="K71:K78">
    <cfRule type="expression" dxfId="3258" priority="1841" stopIfTrue="1">
      <formula>$B71=""</formula>
    </cfRule>
  </conditionalFormatting>
  <conditionalFormatting sqref="K71:K78">
    <cfRule type="expression" dxfId="3257" priority="1840" stopIfTrue="1">
      <formula>$B71=""</formula>
    </cfRule>
  </conditionalFormatting>
  <conditionalFormatting sqref="K71:K78">
    <cfRule type="expression" dxfId="3256" priority="1839" stopIfTrue="1">
      <formula>$B71=""</formula>
    </cfRule>
  </conditionalFormatting>
  <conditionalFormatting sqref="K71:K78">
    <cfRule type="expression" dxfId="3255" priority="1838" stopIfTrue="1">
      <formula>$B71=""</formula>
    </cfRule>
  </conditionalFormatting>
  <conditionalFormatting sqref="K71:K78">
    <cfRule type="expression" dxfId="3254" priority="1837" stopIfTrue="1">
      <formula>$B71=""</formula>
    </cfRule>
  </conditionalFormatting>
  <conditionalFormatting sqref="K71:K78">
    <cfRule type="expression" dxfId="3253" priority="1836" stopIfTrue="1">
      <formula>$B71=""</formula>
    </cfRule>
  </conditionalFormatting>
  <conditionalFormatting sqref="K71:K78">
    <cfRule type="expression" dxfId="3252" priority="1835" stopIfTrue="1">
      <formula>$B71=""</formula>
    </cfRule>
  </conditionalFormatting>
  <conditionalFormatting sqref="K71:K78">
    <cfRule type="expression" dxfId="3251" priority="1834" stopIfTrue="1">
      <formula>$B71=""</formula>
    </cfRule>
  </conditionalFormatting>
  <conditionalFormatting sqref="K71:K78">
    <cfRule type="expression" dxfId="3250" priority="1833" stopIfTrue="1">
      <formula>$B71=""</formula>
    </cfRule>
  </conditionalFormatting>
  <conditionalFormatting sqref="K71:K78 M71:M78">
    <cfRule type="expression" dxfId="3249" priority="1832" stopIfTrue="1">
      <formula>$B71=""</formula>
    </cfRule>
  </conditionalFormatting>
  <conditionalFormatting sqref="K71:K78 M71:M78">
    <cfRule type="expression" dxfId="3248" priority="1831" stopIfTrue="1">
      <formula>$B71=""</formula>
    </cfRule>
  </conditionalFormatting>
  <conditionalFormatting sqref="K71:K78 M71:M78">
    <cfRule type="expression" dxfId="3247" priority="1830" stopIfTrue="1">
      <formula>$B71=""</formula>
    </cfRule>
  </conditionalFormatting>
  <conditionalFormatting sqref="K71:K78 M71:M78">
    <cfRule type="expression" dxfId="3246" priority="1829" stopIfTrue="1">
      <formula>$B71=""</formula>
    </cfRule>
  </conditionalFormatting>
  <conditionalFormatting sqref="K77:K78">
    <cfRule type="expression" dxfId="3245" priority="1828" stopIfTrue="1">
      <formula>$B77=""</formula>
    </cfRule>
  </conditionalFormatting>
  <conditionalFormatting sqref="K71:K78 M71:M78">
    <cfRule type="expression" dxfId="3244" priority="1827" stopIfTrue="1">
      <formula>$B71=""</formula>
    </cfRule>
  </conditionalFormatting>
  <conditionalFormatting sqref="K77">
    <cfRule type="expression" dxfId="3243" priority="1826" stopIfTrue="1">
      <formula>$B77=""</formula>
    </cfRule>
  </conditionalFormatting>
  <conditionalFormatting sqref="K78">
    <cfRule type="expression" dxfId="3242" priority="1825" stopIfTrue="1">
      <formula>$B78=""</formula>
    </cfRule>
  </conditionalFormatting>
  <conditionalFormatting sqref="K78">
    <cfRule type="expression" dxfId="3241" priority="1824" stopIfTrue="1">
      <formula>$B78=""</formula>
    </cfRule>
  </conditionalFormatting>
  <conditionalFormatting sqref="K78">
    <cfRule type="expression" dxfId="3240" priority="1823" stopIfTrue="1">
      <formula>$B78=""</formula>
    </cfRule>
  </conditionalFormatting>
  <conditionalFormatting sqref="K71:K72">
    <cfRule type="expression" dxfId="3239" priority="1822" stopIfTrue="1">
      <formula>$B71=""</formula>
    </cfRule>
  </conditionalFormatting>
  <conditionalFormatting sqref="K71:K72">
    <cfRule type="expression" dxfId="3238" priority="1821" stopIfTrue="1">
      <formula>$B71=""</formula>
    </cfRule>
  </conditionalFormatting>
  <conditionalFormatting sqref="K71:K72">
    <cfRule type="expression" dxfId="3237" priority="1820" stopIfTrue="1">
      <formula>$B71=""</formula>
    </cfRule>
  </conditionalFormatting>
  <conditionalFormatting sqref="K71:K72">
    <cfRule type="expression" dxfId="3236" priority="1819" stopIfTrue="1">
      <formula>$B71=""</formula>
    </cfRule>
  </conditionalFormatting>
  <conditionalFormatting sqref="K71:K72">
    <cfRule type="expression" dxfId="3235" priority="1818" stopIfTrue="1">
      <formula>$B71=""</formula>
    </cfRule>
  </conditionalFormatting>
  <conditionalFormatting sqref="D71:H74">
    <cfRule type="expression" dxfId="3234" priority="1817" stopIfTrue="1">
      <formula>$B71=""</formula>
    </cfRule>
  </conditionalFormatting>
  <conditionalFormatting sqref="J71:M74">
    <cfRule type="expression" dxfId="3233" priority="1816" stopIfTrue="1">
      <formula>$B71=""</formula>
    </cfRule>
  </conditionalFormatting>
  <conditionalFormatting sqref="D71:M74">
    <cfRule type="expression" dxfId="3232" priority="1815" stopIfTrue="1">
      <formula>$B71=""</formula>
    </cfRule>
  </conditionalFormatting>
  <conditionalFormatting sqref="D71:M74">
    <cfRule type="expression" dxfId="3231" priority="1814" stopIfTrue="1">
      <formula>$B71=""</formula>
    </cfRule>
  </conditionalFormatting>
  <conditionalFormatting sqref="I71:I74">
    <cfRule type="expression" dxfId="3230" priority="1813" stopIfTrue="1">
      <formula>$B71=""</formula>
    </cfRule>
  </conditionalFormatting>
  <conditionalFormatting sqref="D71:H74">
    <cfRule type="expression" dxfId="3229" priority="1812" stopIfTrue="1">
      <formula>$B71=""</formula>
    </cfRule>
  </conditionalFormatting>
  <conditionalFormatting sqref="J71:M72">
    <cfRule type="expression" dxfId="3228" priority="1811" stopIfTrue="1">
      <formula>$B71=""</formula>
    </cfRule>
  </conditionalFormatting>
  <conditionalFormatting sqref="J71:M71">
    <cfRule type="expression" dxfId="3227" priority="1810" stopIfTrue="1">
      <formula>$B71=""</formula>
    </cfRule>
  </conditionalFormatting>
  <conditionalFormatting sqref="I72">
    <cfRule type="expression" dxfId="3226" priority="1809" stopIfTrue="1">
      <formula>$B72=""</formula>
    </cfRule>
  </conditionalFormatting>
  <conditionalFormatting sqref="I72">
    <cfRule type="expression" dxfId="3225" priority="1808" stopIfTrue="1">
      <formula>$B72=""</formula>
    </cfRule>
  </conditionalFormatting>
  <conditionalFormatting sqref="I72">
    <cfRule type="expression" dxfId="3224" priority="1807" stopIfTrue="1">
      <formula>$B72=""</formula>
    </cfRule>
  </conditionalFormatting>
  <conditionalFormatting sqref="D72:H72">
    <cfRule type="expression" dxfId="3223" priority="1806" stopIfTrue="1">
      <formula>$B72=""</formula>
    </cfRule>
  </conditionalFormatting>
  <conditionalFormatting sqref="J72:M72">
    <cfRule type="expression" dxfId="3222" priority="1805" stopIfTrue="1">
      <formula>$B72=""</formula>
    </cfRule>
  </conditionalFormatting>
  <conditionalFormatting sqref="I72">
    <cfRule type="expression" dxfId="3221" priority="1804" stopIfTrue="1">
      <formula>$B72=""</formula>
    </cfRule>
  </conditionalFormatting>
  <conditionalFormatting sqref="I72">
    <cfRule type="expression" dxfId="3220" priority="1803" stopIfTrue="1">
      <formula>$B72=""</formula>
    </cfRule>
  </conditionalFormatting>
  <conditionalFormatting sqref="J72:M72">
    <cfRule type="expression" dxfId="3219" priority="1802" stopIfTrue="1">
      <formula>$B72=""</formula>
    </cfRule>
  </conditionalFormatting>
  <conditionalFormatting sqref="J73:M74">
    <cfRule type="expression" dxfId="3218" priority="1801" stopIfTrue="1">
      <formula>$B73=""</formula>
    </cfRule>
  </conditionalFormatting>
  <conditionalFormatting sqref="J72:M72">
    <cfRule type="expression" dxfId="3217" priority="1800" stopIfTrue="1">
      <formula>$B72=""</formula>
    </cfRule>
  </conditionalFormatting>
  <conditionalFormatting sqref="J73:M73">
    <cfRule type="expression" dxfId="3216" priority="1799" stopIfTrue="1">
      <formula>$B73=""</formula>
    </cfRule>
  </conditionalFormatting>
  <conditionalFormatting sqref="I74">
    <cfRule type="expression" dxfId="3215" priority="1798" stopIfTrue="1">
      <formula>$B74=""</formula>
    </cfRule>
  </conditionalFormatting>
  <conditionalFormatting sqref="I74">
    <cfRule type="expression" dxfId="3214" priority="1797" stopIfTrue="1">
      <formula>$B74=""</formula>
    </cfRule>
  </conditionalFormatting>
  <conditionalFormatting sqref="I74">
    <cfRule type="expression" dxfId="3213" priority="1796" stopIfTrue="1">
      <formula>$B74=""</formula>
    </cfRule>
  </conditionalFormatting>
  <conditionalFormatting sqref="D74:H74">
    <cfRule type="expression" dxfId="3212" priority="1795" stopIfTrue="1">
      <formula>$B74=""</formula>
    </cfRule>
  </conditionalFormatting>
  <conditionalFormatting sqref="J74:M74">
    <cfRule type="expression" dxfId="3211" priority="1794" stopIfTrue="1">
      <formula>$B74=""</formula>
    </cfRule>
  </conditionalFormatting>
  <conditionalFormatting sqref="I74">
    <cfRule type="expression" dxfId="3210" priority="1793" stopIfTrue="1">
      <formula>$B74=""</formula>
    </cfRule>
  </conditionalFormatting>
  <conditionalFormatting sqref="I74">
    <cfRule type="expression" dxfId="3209" priority="1792" stopIfTrue="1">
      <formula>$B74=""</formula>
    </cfRule>
  </conditionalFormatting>
  <conditionalFormatting sqref="I74:I78">
    <cfRule type="expression" dxfId="3208" priority="1791" stopIfTrue="1">
      <formula>$B74=""</formula>
    </cfRule>
  </conditionalFormatting>
  <conditionalFormatting sqref="I74:I78">
    <cfRule type="expression" dxfId="3207" priority="1790" stopIfTrue="1">
      <formula>$B74=""</formula>
    </cfRule>
  </conditionalFormatting>
  <conditionalFormatting sqref="I74:I78">
    <cfRule type="expression" dxfId="3206" priority="1789" stopIfTrue="1">
      <formula>$B74=""</formula>
    </cfRule>
  </conditionalFormatting>
  <conditionalFormatting sqref="I74:I78">
    <cfRule type="expression" dxfId="3205" priority="1788" stopIfTrue="1">
      <formula>$B74=""</formula>
    </cfRule>
  </conditionalFormatting>
  <conditionalFormatting sqref="I74:I78">
    <cfRule type="expression" dxfId="3204" priority="1787" stopIfTrue="1">
      <formula>$B74=""</formula>
    </cfRule>
  </conditionalFormatting>
  <conditionalFormatting sqref="I74:I78">
    <cfRule type="expression" dxfId="3203" priority="1786" stopIfTrue="1">
      <formula>$B74=""</formula>
    </cfRule>
  </conditionalFormatting>
  <conditionalFormatting sqref="I74:I78">
    <cfRule type="expression" dxfId="3202" priority="1785" stopIfTrue="1">
      <formula>$B74=""</formula>
    </cfRule>
  </conditionalFormatting>
  <conditionalFormatting sqref="I74:I78">
    <cfRule type="expression" dxfId="3201" priority="1784" stopIfTrue="1">
      <formula>$B74=""</formula>
    </cfRule>
  </conditionalFormatting>
  <conditionalFormatting sqref="I74:I78">
    <cfRule type="expression" dxfId="3200" priority="1783" stopIfTrue="1">
      <formula>$B74=""</formula>
    </cfRule>
  </conditionalFormatting>
  <conditionalFormatting sqref="I74:I78">
    <cfRule type="expression" dxfId="3199" priority="1782" stopIfTrue="1">
      <formula>$B74=""</formula>
    </cfRule>
  </conditionalFormatting>
  <conditionalFormatting sqref="I74:I78">
    <cfRule type="expression" dxfId="3198" priority="1781" stopIfTrue="1">
      <formula>$B74=""</formula>
    </cfRule>
  </conditionalFormatting>
  <conditionalFormatting sqref="I74:I78">
    <cfRule type="expression" dxfId="3197" priority="1780" stopIfTrue="1">
      <formula>$B74=""</formula>
    </cfRule>
  </conditionalFormatting>
  <conditionalFormatting sqref="I74:I78">
    <cfRule type="expression" dxfId="3196" priority="1779" stopIfTrue="1">
      <formula>$B74=""</formula>
    </cfRule>
  </conditionalFormatting>
  <conditionalFormatting sqref="I74:I78">
    <cfRule type="expression" dxfId="3195" priority="1778" stopIfTrue="1">
      <formula>$B74=""</formula>
    </cfRule>
  </conditionalFormatting>
  <conditionalFormatting sqref="I74:I78">
    <cfRule type="expression" dxfId="3194" priority="1777" stopIfTrue="1">
      <formula>$B74=""</formula>
    </cfRule>
  </conditionalFormatting>
  <conditionalFormatting sqref="I74:I78">
    <cfRule type="expression" dxfId="3193" priority="1776" stopIfTrue="1">
      <formula>$B74=""</formula>
    </cfRule>
  </conditionalFormatting>
  <conditionalFormatting sqref="I74:I78">
    <cfRule type="expression" dxfId="3192" priority="1775" stopIfTrue="1">
      <formula>$B74=""</formula>
    </cfRule>
  </conditionalFormatting>
  <conditionalFormatting sqref="I74:I78">
    <cfRule type="expression" dxfId="3191" priority="1774" stopIfTrue="1">
      <formula>$B74=""</formula>
    </cfRule>
  </conditionalFormatting>
  <conditionalFormatting sqref="I74:I78">
    <cfRule type="expression" dxfId="3190" priority="1773" stopIfTrue="1">
      <formula>$B74=""</formula>
    </cfRule>
  </conditionalFormatting>
  <conditionalFormatting sqref="D76:H78">
    <cfRule type="expression" dxfId="3189" priority="1772" stopIfTrue="1">
      <formula>$B76=""</formula>
    </cfRule>
  </conditionalFormatting>
  <conditionalFormatting sqref="I74:I78">
    <cfRule type="expression" dxfId="3188" priority="1771" stopIfTrue="1">
      <formula>$B74=""</formula>
    </cfRule>
  </conditionalFormatting>
  <conditionalFormatting sqref="I74:I78">
    <cfRule type="expression" dxfId="3187" priority="1770" stopIfTrue="1">
      <formula>$B74=""</formula>
    </cfRule>
  </conditionalFormatting>
  <conditionalFormatting sqref="I74:I78">
    <cfRule type="expression" dxfId="3186" priority="1769" stopIfTrue="1">
      <formula>$B74=""</formula>
    </cfRule>
  </conditionalFormatting>
  <conditionalFormatting sqref="J74:M78">
    <cfRule type="expression" dxfId="3185" priority="1768" stopIfTrue="1">
      <formula>$B74=""</formula>
    </cfRule>
  </conditionalFormatting>
  <conditionalFormatting sqref="D74:M78">
    <cfRule type="expression" dxfId="3184" priority="1767" stopIfTrue="1">
      <formula>$B74=""</formula>
    </cfRule>
  </conditionalFormatting>
  <conditionalFormatting sqref="D74:M78">
    <cfRule type="expression" dxfId="3183" priority="1766" stopIfTrue="1">
      <formula>$B74=""</formula>
    </cfRule>
  </conditionalFormatting>
  <conditionalFormatting sqref="I74:I78">
    <cfRule type="expression" dxfId="3182" priority="1765" stopIfTrue="1">
      <formula>$B74=""</formula>
    </cfRule>
  </conditionalFormatting>
  <conditionalFormatting sqref="D74:H74">
    <cfRule type="expression" dxfId="3181" priority="1764" stopIfTrue="1">
      <formula>$B74=""</formula>
    </cfRule>
  </conditionalFormatting>
  <conditionalFormatting sqref="D75:H78">
    <cfRule type="expression" dxfId="3180" priority="1763" stopIfTrue="1">
      <formula>$B75=""</formula>
    </cfRule>
  </conditionalFormatting>
  <conditionalFormatting sqref="J74:M77">
    <cfRule type="expression" dxfId="3179" priority="1762" stopIfTrue="1">
      <formula>$B74=""</formula>
    </cfRule>
  </conditionalFormatting>
  <conditionalFormatting sqref="J78:M78">
    <cfRule type="expression" dxfId="3178" priority="1761" stopIfTrue="1">
      <formula>$B78=""</formula>
    </cfRule>
  </conditionalFormatting>
  <conditionalFormatting sqref="D74:H75">
    <cfRule type="expression" dxfId="3177" priority="1760" stopIfTrue="1">
      <formula>$B74=""</formula>
    </cfRule>
  </conditionalFormatting>
  <conditionalFormatting sqref="J74:M77">
    <cfRule type="expression" dxfId="3176" priority="1759" stopIfTrue="1">
      <formula>$B74=""</formula>
    </cfRule>
  </conditionalFormatting>
  <conditionalFormatting sqref="J78:M78">
    <cfRule type="expression" dxfId="3175" priority="1758" stopIfTrue="1">
      <formula>$B78=""</formula>
    </cfRule>
  </conditionalFormatting>
  <conditionalFormatting sqref="I74:I78">
    <cfRule type="expression" dxfId="3174" priority="1757" stopIfTrue="1">
      <formula>$B74=""</formula>
    </cfRule>
  </conditionalFormatting>
  <conditionalFormatting sqref="I74:I78">
    <cfRule type="expression" dxfId="3173" priority="1756" stopIfTrue="1">
      <formula>$B74=""</formula>
    </cfRule>
  </conditionalFormatting>
  <conditionalFormatting sqref="I74:I78">
    <cfRule type="expression" dxfId="3172" priority="1755" stopIfTrue="1">
      <formula>$B74=""</formula>
    </cfRule>
  </conditionalFormatting>
  <conditionalFormatting sqref="I74:I78">
    <cfRule type="expression" dxfId="3171" priority="1754" stopIfTrue="1">
      <formula>$B74=""</formula>
    </cfRule>
  </conditionalFormatting>
  <conditionalFormatting sqref="I74:I78">
    <cfRule type="expression" dxfId="3170" priority="1753" stopIfTrue="1">
      <formula>$B74=""</formula>
    </cfRule>
  </conditionalFormatting>
  <conditionalFormatting sqref="I74:I78">
    <cfRule type="expression" dxfId="3169" priority="1752" stopIfTrue="1">
      <formula>$B74=""</formula>
    </cfRule>
  </conditionalFormatting>
  <conditionalFormatting sqref="I74:I78">
    <cfRule type="expression" dxfId="3168" priority="1751" stopIfTrue="1">
      <formula>$B74=""</formula>
    </cfRule>
  </conditionalFormatting>
  <conditionalFormatting sqref="I74:I78">
    <cfRule type="expression" dxfId="3167" priority="1750" stopIfTrue="1">
      <formula>$B74=""</formula>
    </cfRule>
  </conditionalFormatting>
  <conditionalFormatting sqref="I74:I78">
    <cfRule type="expression" dxfId="3166" priority="1749" stopIfTrue="1">
      <formula>$B74=""</formula>
    </cfRule>
  </conditionalFormatting>
  <conditionalFormatting sqref="I74:I78">
    <cfRule type="expression" dxfId="3165" priority="1748" stopIfTrue="1">
      <formula>$B74=""</formula>
    </cfRule>
  </conditionalFormatting>
  <conditionalFormatting sqref="I74:I78">
    <cfRule type="expression" dxfId="3164" priority="1747" stopIfTrue="1">
      <formula>$B74=""</formula>
    </cfRule>
  </conditionalFormatting>
  <conditionalFormatting sqref="I74:I78">
    <cfRule type="expression" dxfId="3163" priority="1746" stopIfTrue="1">
      <formula>$B74=""</formula>
    </cfRule>
  </conditionalFormatting>
  <conditionalFormatting sqref="I74:I78">
    <cfRule type="expression" dxfId="3162" priority="1745" stopIfTrue="1">
      <formula>$B74=""</formula>
    </cfRule>
  </conditionalFormatting>
  <conditionalFormatting sqref="D71:H74">
    <cfRule type="expression" dxfId="3161" priority="1744" stopIfTrue="1">
      <formula>$B71=""</formula>
    </cfRule>
  </conditionalFormatting>
  <conditionalFormatting sqref="J71:M74">
    <cfRule type="expression" dxfId="3160" priority="1743" stopIfTrue="1">
      <formula>$B71=""</formula>
    </cfRule>
  </conditionalFormatting>
  <conditionalFormatting sqref="D71:M74">
    <cfRule type="expression" dxfId="3159" priority="1742" stopIfTrue="1">
      <formula>$B71=""</formula>
    </cfRule>
  </conditionalFormatting>
  <conditionalFormatting sqref="D71:M74">
    <cfRule type="expression" dxfId="3158" priority="1741" stopIfTrue="1">
      <formula>$B71=""</formula>
    </cfRule>
  </conditionalFormatting>
  <conditionalFormatting sqref="I71:I74">
    <cfRule type="expression" dxfId="3157" priority="1740" stopIfTrue="1">
      <formula>$B71=""</formula>
    </cfRule>
  </conditionalFormatting>
  <conditionalFormatting sqref="D71:H74">
    <cfRule type="expression" dxfId="3156" priority="1739" stopIfTrue="1">
      <formula>$B71=""</formula>
    </cfRule>
  </conditionalFormatting>
  <conditionalFormatting sqref="J71:M72">
    <cfRule type="expression" dxfId="3155" priority="1738" stopIfTrue="1">
      <formula>$B71=""</formula>
    </cfRule>
  </conditionalFormatting>
  <conditionalFormatting sqref="J71:M71">
    <cfRule type="expression" dxfId="3154" priority="1737" stopIfTrue="1">
      <formula>$B71=""</formula>
    </cfRule>
  </conditionalFormatting>
  <conditionalFormatting sqref="I72">
    <cfRule type="expression" dxfId="3153" priority="1736" stopIfTrue="1">
      <formula>$B72=""</formula>
    </cfRule>
  </conditionalFormatting>
  <conditionalFormatting sqref="I72">
    <cfRule type="expression" dxfId="3152" priority="1735" stopIfTrue="1">
      <formula>$B72=""</formula>
    </cfRule>
  </conditionalFormatting>
  <conditionalFormatting sqref="I72">
    <cfRule type="expression" dxfId="3151" priority="1734" stopIfTrue="1">
      <formula>$B72=""</formula>
    </cfRule>
  </conditionalFormatting>
  <conditionalFormatting sqref="D72:H72">
    <cfRule type="expression" dxfId="3150" priority="1733" stopIfTrue="1">
      <formula>$B72=""</formula>
    </cfRule>
  </conditionalFormatting>
  <conditionalFormatting sqref="J72:M72">
    <cfRule type="expression" dxfId="3149" priority="1732" stopIfTrue="1">
      <formula>$B72=""</formula>
    </cfRule>
  </conditionalFormatting>
  <conditionalFormatting sqref="I72">
    <cfRule type="expression" dxfId="3148" priority="1731" stopIfTrue="1">
      <formula>$B72=""</formula>
    </cfRule>
  </conditionalFormatting>
  <conditionalFormatting sqref="I72">
    <cfRule type="expression" dxfId="3147" priority="1730" stopIfTrue="1">
      <formula>$B72=""</formula>
    </cfRule>
  </conditionalFormatting>
  <conditionalFormatting sqref="J72:M72">
    <cfRule type="expression" dxfId="3146" priority="1729" stopIfTrue="1">
      <formula>$B72=""</formula>
    </cfRule>
  </conditionalFormatting>
  <conditionalFormatting sqref="J73:M74">
    <cfRule type="expression" dxfId="3145" priority="1728" stopIfTrue="1">
      <formula>$B73=""</formula>
    </cfRule>
  </conditionalFormatting>
  <conditionalFormatting sqref="J72:M72">
    <cfRule type="expression" dxfId="3144" priority="1727" stopIfTrue="1">
      <formula>$B72=""</formula>
    </cfRule>
  </conditionalFormatting>
  <conditionalFormatting sqref="J73:M73">
    <cfRule type="expression" dxfId="3143" priority="1726" stopIfTrue="1">
      <formula>$B73=""</formula>
    </cfRule>
  </conditionalFormatting>
  <conditionalFormatting sqref="I74">
    <cfRule type="expression" dxfId="3142" priority="1725" stopIfTrue="1">
      <formula>$B74=""</formula>
    </cfRule>
  </conditionalFormatting>
  <conditionalFormatting sqref="I74">
    <cfRule type="expression" dxfId="3141" priority="1724" stopIfTrue="1">
      <formula>$B74=""</formula>
    </cfRule>
  </conditionalFormatting>
  <conditionalFormatting sqref="I74">
    <cfRule type="expression" dxfId="3140" priority="1723" stopIfTrue="1">
      <formula>$B74=""</formula>
    </cfRule>
  </conditionalFormatting>
  <conditionalFormatting sqref="D74:H74">
    <cfRule type="expression" dxfId="3139" priority="1722" stopIfTrue="1">
      <formula>$B74=""</formula>
    </cfRule>
  </conditionalFormatting>
  <conditionalFormatting sqref="J74:M74">
    <cfRule type="expression" dxfId="3138" priority="1721" stopIfTrue="1">
      <formula>$B74=""</formula>
    </cfRule>
  </conditionalFormatting>
  <conditionalFormatting sqref="I74">
    <cfRule type="expression" dxfId="3137" priority="1720" stopIfTrue="1">
      <formula>$B74=""</formula>
    </cfRule>
  </conditionalFormatting>
  <conditionalFormatting sqref="I74">
    <cfRule type="expression" dxfId="3136" priority="1719" stopIfTrue="1">
      <formula>$B74=""</formula>
    </cfRule>
  </conditionalFormatting>
  <conditionalFormatting sqref="I74:I78">
    <cfRule type="expression" dxfId="3135" priority="1718" stopIfTrue="1">
      <formula>$B74=""</formula>
    </cfRule>
  </conditionalFormatting>
  <conditionalFormatting sqref="I74:I78">
    <cfRule type="expression" dxfId="3134" priority="1717" stopIfTrue="1">
      <formula>$B74=""</formula>
    </cfRule>
  </conditionalFormatting>
  <conditionalFormatting sqref="I74:I78">
    <cfRule type="expression" dxfId="3133" priority="1716" stopIfTrue="1">
      <formula>$B74=""</formula>
    </cfRule>
  </conditionalFormatting>
  <conditionalFormatting sqref="I74:I78">
    <cfRule type="expression" dxfId="3132" priority="1715" stopIfTrue="1">
      <formula>$B74=""</formula>
    </cfRule>
  </conditionalFormatting>
  <conditionalFormatting sqref="I74:I78">
    <cfRule type="expression" dxfId="3131" priority="1714" stopIfTrue="1">
      <formula>$B74=""</formula>
    </cfRule>
  </conditionalFormatting>
  <conditionalFormatting sqref="I74:I78">
    <cfRule type="expression" dxfId="3130" priority="1713" stopIfTrue="1">
      <formula>$B74=""</formula>
    </cfRule>
  </conditionalFormatting>
  <conditionalFormatting sqref="I74:I78">
    <cfRule type="expression" dxfId="3129" priority="1712" stopIfTrue="1">
      <formula>$B74=""</formula>
    </cfRule>
  </conditionalFormatting>
  <conditionalFormatting sqref="I74:I78">
    <cfRule type="expression" dxfId="3128" priority="1711" stopIfTrue="1">
      <formula>$B74=""</formula>
    </cfRule>
  </conditionalFormatting>
  <conditionalFormatting sqref="I74:I78">
    <cfRule type="expression" dxfId="3127" priority="1710" stopIfTrue="1">
      <formula>$B74=""</formula>
    </cfRule>
  </conditionalFormatting>
  <conditionalFormatting sqref="I74:I78">
    <cfRule type="expression" dxfId="3126" priority="1709" stopIfTrue="1">
      <formula>$B74=""</formula>
    </cfRule>
  </conditionalFormatting>
  <conditionalFormatting sqref="I74:I78">
    <cfRule type="expression" dxfId="3125" priority="1708" stopIfTrue="1">
      <formula>$B74=""</formula>
    </cfRule>
  </conditionalFormatting>
  <conditionalFormatting sqref="I74:I78">
    <cfRule type="expression" dxfId="3124" priority="1707" stopIfTrue="1">
      <formula>$B74=""</formula>
    </cfRule>
  </conditionalFormatting>
  <conditionalFormatting sqref="I74:I78">
    <cfRule type="expression" dxfId="3123" priority="1706" stopIfTrue="1">
      <formula>$B74=""</formula>
    </cfRule>
  </conditionalFormatting>
  <conditionalFormatting sqref="I74:I78">
    <cfRule type="expression" dxfId="3122" priority="1705" stopIfTrue="1">
      <formula>$B74=""</formula>
    </cfRule>
  </conditionalFormatting>
  <conditionalFormatting sqref="I74:I78">
    <cfRule type="expression" dxfId="3121" priority="1704" stopIfTrue="1">
      <formula>$B74=""</formula>
    </cfRule>
  </conditionalFormatting>
  <conditionalFormatting sqref="I74:I78">
    <cfRule type="expression" dxfId="3120" priority="1703" stopIfTrue="1">
      <formula>$B74=""</formula>
    </cfRule>
  </conditionalFormatting>
  <conditionalFormatting sqref="I74:I78">
    <cfRule type="expression" dxfId="3119" priority="1702" stopIfTrue="1">
      <formula>$B74=""</formula>
    </cfRule>
  </conditionalFormatting>
  <conditionalFormatting sqref="I74:I78">
    <cfRule type="expression" dxfId="3118" priority="1701" stopIfTrue="1">
      <formula>$B74=""</formula>
    </cfRule>
  </conditionalFormatting>
  <conditionalFormatting sqref="I74:I78">
    <cfRule type="expression" dxfId="3117" priority="1700" stopIfTrue="1">
      <formula>$B74=""</formula>
    </cfRule>
  </conditionalFormatting>
  <conditionalFormatting sqref="D76:H78">
    <cfRule type="expression" dxfId="3116" priority="1699" stopIfTrue="1">
      <formula>$B76=""</formula>
    </cfRule>
  </conditionalFormatting>
  <conditionalFormatting sqref="I74:I78">
    <cfRule type="expression" dxfId="3115" priority="1698" stopIfTrue="1">
      <formula>$B74=""</formula>
    </cfRule>
  </conditionalFormatting>
  <conditionalFormatting sqref="I74:I78">
    <cfRule type="expression" dxfId="3114" priority="1697" stopIfTrue="1">
      <formula>$B74=""</formula>
    </cfRule>
  </conditionalFormatting>
  <conditionalFormatting sqref="I74:I78">
    <cfRule type="expression" dxfId="3113" priority="1696" stopIfTrue="1">
      <formula>$B74=""</formula>
    </cfRule>
  </conditionalFormatting>
  <conditionalFormatting sqref="J74:M78">
    <cfRule type="expression" dxfId="3112" priority="1695" stopIfTrue="1">
      <formula>$B74=""</formula>
    </cfRule>
  </conditionalFormatting>
  <conditionalFormatting sqref="D74:M78">
    <cfRule type="expression" dxfId="3111" priority="1694" stopIfTrue="1">
      <formula>$B74=""</formula>
    </cfRule>
  </conditionalFormatting>
  <conditionalFormatting sqref="D74:M78">
    <cfRule type="expression" dxfId="3110" priority="1693" stopIfTrue="1">
      <formula>$B74=""</formula>
    </cfRule>
  </conditionalFormatting>
  <conditionalFormatting sqref="I74:I78">
    <cfRule type="expression" dxfId="3109" priority="1692" stopIfTrue="1">
      <formula>$B74=""</formula>
    </cfRule>
  </conditionalFormatting>
  <conditionalFormatting sqref="D74:H74">
    <cfRule type="expression" dxfId="3108" priority="1691" stopIfTrue="1">
      <formula>$B74=""</formula>
    </cfRule>
  </conditionalFormatting>
  <conditionalFormatting sqref="D75:H78">
    <cfRule type="expression" dxfId="3107" priority="1690" stopIfTrue="1">
      <formula>$B75=""</formula>
    </cfRule>
  </conditionalFormatting>
  <conditionalFormatting sqref="J74:M77">
    <cfRule type="expression" dxfId="3106" priority="1689" stopIfTrue="1">
      <formula>$B74=""</formula>
    </cfRule>
  </conditionalFormatting>
  <conditionalFormatting sqref="J78:M78">
    <cfRule type="expression" dxfId="3105" priority="1688" stopIfTrue="1">
      <formula>$B78=""</formula>
    </cfRule>
  </conditionalFormatting>
  <conditionalFormatting sqref="D74:H75">
    <cfRule type="expression" dxfId="3104" priority="1687" stopIfTrue="1">
      <formula>$B74=""</formula>
    </cfRule>
  </conditionalFormatting>
  <conditionalFormatting sqref="J74:M77">
    <cfRule type="expression" dxfId="3103" priority="1686" stopIfTrue="1">
      <formula>$B74=""</formula>
    </cfRule>
  </conditionalFormatting>
  <conditionalFormatting sqref="J78:M78">
    <cfRule type="expression" dxfId="3102" priority="1685" stopIfTrue="1">
      <formula>$B78=""</formula>
    </cfRule>
  </conditionalFormatting>
  <conditionalFormatting sqref="I74:I78">
    <cfRule type="expression" dxfId="3101" priority="1684" stopIfTrue="1">
      <formula>$B74=""</formula>
    </cfRule>
  </conditionalFormatting>
  <conditionalFormatting sqref="I74:I78">
    <cfRule type="expression" dxfId="3100" priority="1683" stopIfTrue="1">
      <formula>$B74=""</formula>
    </cfRule>
  </conditionalFormatting>
  <conditionalFormatting sqref="I74:I78">
    <cfRule type="expression" dxfId="3099" priority="1682" stopIfTrue="1">
      <formula>$B74=""</formula>
    </cfRule>
  </conditionalFormatting>
  <conditionalFormatting sqref="I74:I78">
    <cfRule type="expression" dxfId="3098" priority="1681" stopIfTrue="1">
      <formula>$B74=""</formula>
    </cfRule>
  </conditionalFormatting>
  <conditionalFormatting sqref="I74:I78">
    <cfRule type="expression" dxfId="3097" priority="1680" stopIfTrue="1">
      <formula>$B74=""</formula>
    </cfRule>
  </conditionalFormatting>
  <conditionalFormatting sqref="I74:I78">
    <cfRule type="expression" dxfId="3096" priority="1679" stopIfTrue="1">
      <formula>$B74=""</formula>
    </cfRule>
  </conditionalFormatting>
  <conditionalFormatting sqref="I74:I78">
    <cfRule type="expression" dxfId="3095" priority="1678" stopIfTrue="1">
      <formula>$B74=""</formula>
    </cfRule>
  </conditionalFormatting>
  <conditionalFormatting sqref="I74:I78">
    <cfRule type="expression" dxfId="3094" priority="1677" stopIfTrue="1">
      <formula>$B74=""</formula>
    </cfRule>
  </conditionalFormatting>
  <conditionalFormatting sqref="I74:I78">
    <cfRule type="expression" dxfId="3093" priority="1676" stopIfTrue="1">
      <formula>$B74=""</formula>
    </cfRule>
  </conditionalFormatting>
  <conditionalFormatting sqref="I74:I78">
    <cfRule type="expression" dxfId="3092" priority="1675" stopIfTrue="1">
      <formula>$B74=""</formula>
    </cfRule>
  </conditionalFormatting>
  <conditionalFormatting sqref="I74:I78">
    <cfRule type="expression" dxfId="3091" priority="1674" stopIfTrue="1">
      <formula>$B74=""</formula>
    </cfRule>
  </conditionalFormatting>
  <conditionalFormatting sqref="I74:I78">
    <cfRule type="expression" dxfId="3090" priority="1673" stopIfTrue="1">
      <formula>$B74=""</formula>
    </cfRule>
  </conditionalFormatting>
  <conditionalFormatting sqref="I74:I78">
    <cfRule type="expression" dxfId="3089" priority="1672" stopIfTrue="1">
      <formula>$B74=""</formula>
    </cfRule>
  </conditionalFormatting>
  <conditionalFormatting sqref="K71:K78">
    <cfRule type="expression" dxfId="3088" priority="1671" stopIfTrue="1">
      <formula>$B71=""</formula>
    </cfRule>
  </conditionalFormatting>
  <conditionalFormatting sqref="K71:K78">
    <cfRule type="expression" dxfId="3087" priority="1670" stopIfTrue="1">
      <formula>$B71=""</formula>
    </cfRule>
  </conditionalFormatting>
  <conditionalFormatting sqref="K71:K78">
    <cfRule type="expression" dxfId="3086" priority="1669" stopIfTrue="1">
      <formula>$B71=""</formula>
    </cfRule>
  </conditionalFormatting>
  <conditionalFormatting sqref="K71:K78">
    <cfRule type="expression" dxfId="3085" priority="1668" stopIfTrue="1">
      <formula>$B71=""</formula>
    </cfRule>
  </conditionalFormatting>
  <conditionalFormatting sqref="K71:K78">
    <cfRule type="expression" dxfId="3084" priority="1667" stopIfTrue="1">
      <formula>$B71=""</formula>
    </cfRule>
  </conditionalFormatting>
  <conditionalFormatting sqref="K71:K78">
    <cfRule type="expression" dxfId="3083" priority="1666" stopIfTrue="1">
      <formula>$B71=""</formula>
    </cfRule>
  </conditionalFormatting>
  <conditionalFormatting sqref="K71:K78">
    <cfRule type="expression" dxfId="3082" priority="1665" stopIfTrue="1">
      <formula>$B71=""</formula>
    </cfRule>
  </conditionalFormatting>
  <conditionalFormatting sqref="K71:K78">
    <cfRule type="expression" dxfId="3081" priority="1664" stopIfTrue="1">
      <formula>$B71=""</formula>
    </cfRule>
  </conditionalFormatting>
  <conditionalFormatting sqref="K71:K78">
    <cfRule type="expression" dxfId="3080" priority="1663" stopIfTrue="1">
      <formula>$B71=""</formula>
    </cfRule>
  </conditionalFormatting>
  <conditionalFormatting sqref="K71:K78">
    <cfRule type="expression" dxfId="3079" priority="1662" stopIfTrue="1">
      <formula>$B71=""</formula>
    </cfRule>
  </conditionalFormatting>
  <conditionalFormatting sqref="K71:K78">
    <cfRule type="expression" dxfId="3078" priority="1661" stopIfTrue="1">
      <formula>$B71=""</formula>
    </cfRule>
  </conditionalFormatting>
  <conditionalFormatting sqref="K71:K78">
    <cfRule type="expression" dxfId="3077" priority="1660" stopIfTrue="1">
      <formula>$B71=""</formula>
    </cfRule>
  </conditionalFormatting>
  <conditionalFormatting sqref="K71:K78">
    <cfRule type="expression" dxfId="3076" priority="1659" stopIfTrue="1">
      <formula>$B71=""</formula>
    </cfRule>
  </conditionalFormatting>
  <conditionalFormatting sqref="K71:K78">
    <cfRule type="expression" dxfId="3075" priority="1658" stopIfTrue="1">
      <formula>$B71=""</formula>
    </cfRule>
  </conditionalFormatting>
  <conditionalFormatting sqref="K71:K78">
    <cfRule type="expression" dxfId="3074" priority="1657" stopIfTrue="1">
      <formula>$B71=""</formula>
    </cfRule>
  </conditionalFormatting>
  <conditionalFormatting sqref="K71:K78">
    <cfRule type="expression" dxfId="3073" priority="1656" stopIfTrue="1">
      <formula>$B71=""</formula>
    </cfRule>
  </conditionalFormatting>
  <conditionalFormatting sqref="K71:K78">
    <cfRule type="expression" dxfId="3072" priority="1655" stopIfTrue="1">
      <formula>$B71=""</formula>
    </cfRule>
  </conditionalFormatting>
  <conditionalFormatting sqref="K71:K78">
    <cfRule type="expression" dxfId="3071" priority="1654" stopIfTrue="1">
      <formula>$B71=""</formula>
    </cfRule>
  </conditionalFormatting>
  <conditionalFormatting sqref="K71:K78">
    <cfRule type="expression" dxfId="3070" priority="1653" stopIfTrue="1">
      <formula>$B71=""</formula>
    </cfRule>
  </conditionalFormatting>
  <conditionalFormatting sqref="K71:K78">
    <cfRule type="expression" dxfId="3069" priority="1652" stopIfTrue="1">
      <formula>$B71=""</formula>
    </cfRule>
  </conditionalFormatting>
  <conditionalFormatting sqref="K75:K76">
    <cfRule type="expression" dxfId="3068" priority="1620" stopIfTrue="1">
      <formula>$B75=""</formula>
    </cfRule>
  </conditionalFormatting>
  <conditionalFormatting sqref="K75:K76">
    <cfRule type="expression" dxfId="3067" priority="1618" stopIfTrue="1">
      <formula>$B75=""</formula>
    </cfRule>
  </conditionalFormatting>
  <conditionalFormatting sqref="K75:K76">
    <cfRule type="expression" dxfId="3066" priority="1613" stopIfTrue="1">
      <formula>$B75=""</formula>
    </cfRule>
  </conditionalFormatting>
  <conditionalFormatting sqref="K75:K76">
    <cfRule type="expression" dxfId="3065" priority="1611" stopIfTrue="1">
      <formula>$B75=""</formula>
    </cfRule>
  </conditionalFormatting>
  <conditionalFormatting sqref="K75:K76">
    <cfRule type="expression" dxfId="3064" priority="1610" stopIfTrue="1">
      <formula>$B75=""</formula>
    </cfRule>
  </conditionalFormatting>
  <conditionalFormatting sqref="K75:K76">
    <cfRule type="expression" dxfId="3063" priority="1609" stopIfTrue="1">
      <formula>$B75=""</formula>
    </cfRule>
  </conditionalFormatting>
  <conditionalFormatting sqref="K75:K76">
    <cfRule type="expression" dxfId="3062" priority="1608" stopIfTrue="1">
      <formula>$B75=""</formula>
    </cfRule>
  </conditionalFormatting>
  <conditionalFormatting sqref="K75:K76">
    <cfRule type="expression" dxfId="3061" priority="1607" stopIfTrue="1">
      <formula>$B75=""</formula>
    </cfRule>
  </conditionalFormatting>
  <conditionalFormatting sqref="K75:K76">
    <cfRule type="expression" dxfId="3060" priority="1606" stopIfTrue="1">
      <formula>$B75=""</formula>
    </cfRule>
  </conditionalFormatting>
  <conditionalFormatting sqref="K75:K76">
    <cfRule type="expression" dxfId="3059" priority="1605" stopIfTrue="1">
      <formula>$B75=""</formula>
    </cfRule>
  </conditionalFormatting>
  <conditionalFormatting sqref="K75:K76">
    <cfRule type="expression" dxfId="3058" priority="1604" stopIfTrue="1">
      <formula>$B75=""</formula>
    </cfRule>
  </conditionalFormatting>
  <conditionalFormatting sqref="K75:K76">
    <cfRule type="expression" dxfId="3057" priority="1603" stopIfTrue="1">
      <formula>$B75=""</formula>
    </cfRule>
  </conditionalFormatting>
  <conditionalFormatting sqref="K75:K76">
    <cfRule type="expression" dxfId="3056" priority="1602" stopIfTrue="1">
      <formula>$B75=""</formula>
    </cfRule>
  </conditionalFormatting>
  <conditionalFormatting sqref="K75:K76">
    <cfRule type="expression" dxfId="3055" priority="1601" stopIfTrue="1">
      <formula>$B75=""</formula>
    </cfRule>
  </conditionalFormatting>
  <conditionalFormatting sqref="K77:K78">
    <cfRule type="expression" dxfId="3054" priority="1579" stopIfTrue="1">
      <formula>$B77=""</formula>
    </cfRule>
  </conditionalFormatting>
  <conditionalFormatting sqref="K77:K78">
    <cfRule type="expression" dxfId="3053" priority="1577" stopIfTrue="1">
      <formula>$B77=""</formula>
    </cfRule>
  </conditionalFormatting>
  <conditionalFormatting sqref="K77">
    <cfRule type="expression" dxfId="3052" priority="1576" stopIfTrue="1">
      <formula>$B77=""</formula>
    </cfRule>
  </conditionalFormatting>
  <conditionalFormatting sqref="K78">
    <cfRule type="expression" dxfId="3051" priority="1575" stopIfTrue="1">
      <formula>$B78=""</formula>
    </cfRule>
  </conditionalFormatting>
  <conditionalFormatting sqref="I69:I75">
    <cfRule type="expression" dxfId="3050" priority="1574" stopIfTrue="1">
      <formula>$B69=""</formula>
    </cfRule>
  </conditionalFormatting>
  <conditionalFormatting sqref="I69:I75">
    <cfRule type="expression" dxfId="3049" priority="1573" stopIfTrue="1">
      <formula>$B69=""</formula>
    </cfRule>
  </conditionalFormatting>
  <conditionalFormatting sqref="I69:I75">
    <cfRule type="expression" dxfId="3048" priority="1572" stopIfTrue="1">
      <formula>$B69=""</formula>
    </cfRule>
  </conditionalFormatting>
  <conditionalFormatting sqref="I69:I75">
    <cfRule type="expression" dxfId="3047" priority="1571" stopIfTrue="1">
      <formula>$B69=""</formula>
    </cfRule>
  </conditionalFormatting>
  <conditionalFormatting sqref="I69:I75">
    <cfRule type="expression" dxfId="3046" priority="1570" stopIfTrue="1">
      <formula>$B69=""</formula>
    </cfRule>
  </conditionalFormatting>
  <conditionalFormatting sqref="I69:I75">
    <cfRule type="expression" dxfId="3045" priority="1569" stopIfTrue="1">
      <formula>$B69=""</formula>
    </cfRule>
  </conditionalFormatting>
  <conditionalFormatting sqref="I69:I75">
    <cfRule type="expression" dxfId="3044" priority="1568" stopIfTrue="1">
      <formula>$B69=""</formula>
    </cfRule>
  </conditionalFormatting>
  <conditionalFormatting sqref="I69:I75">
    <cfRule type="expression" dxfId="3043" priority="1567" stopIfTrue="1">
      <formula>$B69=""</formula>
    </cfRule>
  </conditionalFormatting>
  <conditionalFormatting sqref="I69:I75">
    <cfRule type="expression" dxfId="3042" priority="1566" stopIfTrue="1">
      <formula>$B69=""</formula>
    </cfRule>
  </conditionalFormatting>
  <conditionalFormatting sqref="I69:I75">
    <cfRule type="expression" dxfId="3041" priority="1565" stopIfTrue="1">
      <formula>$B69=""</formula>
    </cfRule>
  </conditionalFormatting>
  <conditionalFormatting sqref="I69:I75">
    <cfRule type="expression" dxfId="3040" priority="1564" stopIfTrue="1">
      <formula>$B69=""</formula>
    </cfRule>
  </conditionalFormatting>
  <conditionalFormatting sqref="I69:I75">
    <cfRule type="expression" dxfId="3039" priority="1563" stopIfTrue="1">
      <formula>$B69=""</formula>
    </cfRule>
  </conditionalFormatting>
  <conditionalFormatting sqref="I69:I75">
    <cfRule type="expression" dxfId="3038" priority="1562" stopIfTrue="1">
      <formula>$B69=""</formula>
    </cfRule>
  </conditionalFormatting>
  <conditionalFormatting sqref="I69:I75">
    <cfRule type="expression" dxfId="3037" priority="1561" stopIfTrue="1">
      <formula>$B69=""</formula>
    </cfRule>
  </conditionalFormatting>
  <conditionalFormatting sqref="I69:I75">
    <cfRule type="expression" dxfId="3036" priority="1560" stopIfTrue="1">
      <formula>$B69=""</formula>
    </cfRule>
  </conditionalFormatting>
  <conditionalFormatting sqref="I69:I75">
    <cfRule type="expression" dxfId="3035" priority="1559" stopIfTrue="1">
      <formula>$B69=""</formula>
    </cfRule>
  </conditionalFormatting>
  <conditionalFormatting sqref="I69:I75">
    <cfRule type="expression" dxfId="3034" priority="1558" stopIfTrue="1">
      <formula>$B69=""</formula>
    </cfRule>
  </conditionalFormatting>
  <conditionalFormatting sqref="I69:I75">
    <cfRule type="expression" dxfId="3033" priority="1557" stopIfTrue="1">
      <formula>$B69=""</formula>
    </cfRule>
  </conditionalFormatting>
  <conditionalFormatting sqref="I69:I75">
    <cfRule type="expression" dxfId="3032" priority="1556" stopIfTrue="1">
      <formula>$B69=""</formula>
    </cfRule>
  </conditionalFormatting>
  <conditionalFormatting sqref="I69:I75">
    <cfRule type="expression" dxfId="3031" priority="1555" stopIfTrue="1">
      <formula>$B69=""</formula>
    </cfRule>
  </conditionalFormatting>
  <conditionalFormatting sqref="D69:M70 I71:I75">
    <cfRule type="expression" dxfId="3030" priority="2130" stopIfTrue="1">
      <formula>$B69=""</formula>
    </cfRule>
  </conditionalFormatting>
  <conditionalFormatting sqref="K69:K70">
    <cfRule type="expression" dxfId="3029" priority="2129" stopIfTrue="1">
      <formula>$B69=""</formula>
    </cfRule>
  </conditionalFormatting>
  <conditionalFormatting sqref="K69:K70">
    <cfRule type="expression" dxfId="3028" priority="2128" stopIfTrue="1">
      <formula>$B69=""</formula>
    </cfRule>
  </conditionalFormatting>
  <conditionalFormatting sqref="K69:K70">
    <cfRule type="expression" dxfId="3027" priority="2126" stopIfTrue="1">
      <formula>$B69=""</formula>
    </cfRule>
  </conditionalFormatting>
  <conditionalFormatting sqref="K69:K70">
    <cfRule type="expression" dxfId="3026" priority="2113" stopIfTrue="1">
      <formula>$B69=""</formula>
    </cfRule>
  </conditionalFormatting>
  <conditionalFormatting sqref="K69:K70">
    <cfRule type="expression" dxfId="3025" priority="2112" stopIfTrue="1">
      <formula>$B69=""</formula>
    </cfRule>
  </conditionalFormatting>
  <conditionalFormatting sqref="K69:K70">
    <cfRule type="expression" dxfId="3024" priority="2111" stopIfTrue="1">
      <formula>$B69=""</formula>
    </cfRule>
  </conditionalFormatting>
  <conditionalFormatting sqref="K69:K70">
    <cfRule type="expression" dxfId="3023" priority="2110" stopIfTrue="1">
      <formula>$B69=""</formula>
    </cfRule>
  </conditionalFormatting>
  <conditionalFormatting sqref="K69:K70">
    <cfRule type="expression" dxfId="3022" priority="2109" stopIfTrue="1">
      <formula>$B69=""</formula>
    </cfRule>
  </conditionalFormatting>
  <conditionalFormatting sqref="K69:K70">
    <cfRule type="expression" dxfId="3021" priority="2108" stopIfTrue="1">
      <formula>$B69=""</formula>
    </cfRule>
  </conditionalFormatting>
  <conditionalFormatting sqref="K69:K70">
    <cfRule type="expression" dxfId="3020" priority="2107" stopIfTrue="1">
      <formula>$B69=""</formula>
    </cfRule>
  </conditionalFormatting>
  <conditionalFormatting sqref="K69:K70">
    <cfRule type="expression" dxfId="3019" priority="2106" stopIfTrue="1">
      <formula>$B69=""</formula>
    </cfRule>
  </conditionalFormatting>
  <conditionalFormatting sqref="K69:K70">
    <cfRule type="expression" dxfId="3018" priority="2105" stopIfTrue="1">
      <formula>$B69=""</formula>
    </cfRule>
  </conditionalFormatting>
  <conditionalFormatting sqref="K69:K70">
    <cfRule type="expression" dxfId="3017" priority="2104" stopIfTrue="1">
      <formula>$B69=""</formula>
    </cfRule>
  </conditionalFormatting>
  <conditionalFormatting sqref="K69:K70">
    <cfRule type="expression" dxfId="3016" priority="2103" stopIfTrue="1">
      <formula>$B69=""</formula>
    </cfRule>
  </conditionalFormatting>
  <conditionalFormatting sqref="K69:K70">
    <cfRule type="expression" dxfId="3015" priority="2102" stopIfTrue="1">
      <formula>$B69=""</formula>
    </cfRule>
  </conditionalFormatting>
  <conditionalFormatting sqref="K69:K70">
    <cfRule type="expression" dxfId="3014" priority="2101" stopIfTrue="1">
      <formula>$B69=""</formula>
    </cfRule>
  </conditionalFormatting>
  <conditionalFormatting sqref="K69:K70">
    <cfRule type="expression" dxfId="3013" priority="2100" stopIfTrue="1">
      <formula>$B69=""</formula>
    </cfRule>
  </conditionalFormatting>
  <conditionalFormatting sqref="K69:K70">
    <cfRule type="expression" dxfId="3012" priority="2099" stopIfTrue="1">
      <formula>$B69=""</formula>
    </cfRule>
  </conditionalFormatting>
  <conditionalFormatting sqref="K69:K70">
    <cfRule type="expression" dxfId="3011" priority="2098" stopIfTrue="1">
      <formula>$B69=""</formula>
    </cfRule>
  </conditionalFormatting>
  <conditionalFormatting sqref="K69:K70">
    <cfRule type="expression" dxfId="3010" priority="2097" stopIfTrue="1">
      <formula>$B69=""</formula>
    </cfRule>
  </conditionalFormatting>
  <conditionalFormatting sqref="K69:K70">
    <cfRule type="expression" dxfId="3009" priority="2096" stopIfTrue="1">
      <formula>$B69=""</formula>
    </cfRule>
  </conditionalFormatting>
  <conditionalFormatting sqref="K69:K70">
    <cfRule type="expression" dxfId="3008" priority="2095" stopIfTrue="1">
      <formula>$B69=""</formula>
    </cfRule>
  </conditionalFormatting>
  <conditionalFormatting sqref="K69:K70">
    <cfRule type="expression" dxfId="3007" priority="2094" stopIfTrue="1">
      <formula>$B69=""</formula>
    </cfRule>
  </conditionalFormatting>
  <conditionalFormatting sqref="K69:K70">
    <cfRule type="expression" dxfId="3006" priority="2093" stopIfTrue="1">
      <formula>$B69=""</formula>
    </cfRule>
  </conditionalFormatting>
  <conditionalFormatting sqref="K69:K70">
    <cfRule type="expression" dxfId="3005" priority="2092" stopIfTrue="1">
      <formula>$B69=""</formula>
    </cfRule>
  </conditionalFormatting>
  <conditionalFormatting sqref="K69:K70">
    <cfRule type="expression" dxfId="3004" priority="2091" stopIfTrue="1">
      <formula>$B69=""</formula>
    </cfRule>
  </conditionalFormatting>
  <conditionalFormatting sqref="K69:K70">
    <cfRule type="expression" dxfId="3003" priority="2090" stopIfTrue="1">
      <formula>$B69=""</formula>
    </cfRule>
  </conditionalFormatting>
  <conditionalFormatting sqref="K69:K70">
    <cfRule type="expression" dxfId="3002" priority="2089" stopIfTrue="1">
      <formula>$B69=""</formula>
    </cfRule>
  </conditionalFormatting>
  <conditionalFormatting sqref="K69:K70">
    <cfRule type="expression" dxfId="3001" priority="2088" stopIfTrue="1">
      <formula>$B69=""</formula>
    </cfRule>
  </conditionalFormatting>
  <conditionalFormatting sqref="K69:K70">
    <cfRule type="expression" dxfId="3000" priority="2087" stopIfTrue="1">
      <formula>$B69=""</formula>
    </cfRule>
  </conditionalFormatting>
  <conditionalFormatting sqref="K69:K70">
    <cfRule type="expression" dxfId="2999" priority="2086" stopIfTrue="1">
      <formula>$B69=""</formula>
    </cfRule>
  </conditionalFormatting>
  <conditionalFormatting sqref="K69:K70">
    <cfRule type="expression" dxfId="2998" priority="2085" stopIfTrue="1">
      <formula>$B69=""</formula>
    </cfRule>
  </conditionalFormatting>
  <conditionalFormatting sqref="K69:K70">
    <cfRule type="expression" dxfId="2997" priority="2084" stopIfTrue="1">
      <formula>$B69=""</formula>
    </cfRule>
  </conditionalFormatting>
  <conditionalFormatting sqref="K69:K70">
    <cfRule type="expression" dxfId="2996" priority="2083" stopIfTrue="1">
      <formula>$B69=""</formula>
    </cfRule>
  </conditionalFormatting>
  <conditionalFormatting sqref="K69:K70">
    <cfRule type="expression" dxfId="2995" priority="2082" stopIfTrue="1">
      <formula>$B69=""</formula>
    </cfRule>
  </conditionalFormatting>
  <conditionalFormatting sqref="K69:K70">
    <cfRule type="expression" dxfId="2994" priority="2081" stopIfTrue="1">
      <formula>$B69=""</formula>
    </cfRule>
  </conditionalFormatting>
  <conditionalFormatting sqref="K69:K70">
    <cfRule type="expression" dxfId="2993" priority="2080" stopIfTrue="1">
      <formula>$B69=""</formula>
    </cfRule>
  </conditionalFormatting>
  <conditionalFormatting sqref="K69:K70">
    <cfRule type="expression" dxfId="2992" priority="2079" stopIfTrue="1">
      <formula>$B69=""</formula>
    </cfRule>
  </conditionalFormatting>
  <conditionalFormatting sqref="K69:K70 M69:M70">
    <cfRule type="expression" dxfId="2991" priority="2078" stopIfTrue="1">
      <formula>$B69=""</formula>
    </cfRule>
  </conditionalFormatting>
  <conditionalFormatting sqref="K69:K70 M69:M70">
    <cfRule type="expression" dxfId="2990" priority="2077" stopIfTrue="1">
      <formula>$B69=""</formula>
    </cfRule>
  </conditionalFormatting>
  <conditionalFormatting sqref="K69:K70 M69:M70">
    <cfRule type="expression" dxfId="2989" priority="2076" stopIfTrue="1">
      <formula>$B69=""</formula>
    </cfRule>
  </conditionalFormatting>
  <conditionalFormatting sqref="K69:K70 M69:M70">
    <cfRule type="expression" dxfId="2988" priority="2075" stopIfTrue="1">
      <formula>$B69=""</formula>
    </cfRule>
  </conditionalFormatting>
  <conditionalFormatting sqref="K69:K70 M69:M70">
    <cfRule type="expression" dxfId="2987" priority="2074" stopIfTrue="1">
      <formula>$B69=""</formula>
    </cfRule>
  </conditionalFormatting>
  <conditionalFormatting sqref="K69:K70">
    <cfRule type="expression" dxfId="2986" priority="2073" stopIfTrue="1">
      <formula>$B69=""</formula>
    </cfRule>
  </conditionalFormatting>
  <conditionalFormatting sqref="K69:K70">
    <cfRule type="expression" dxfId="2985" priority="2072" stopIfTrue="1">
      <formula>$B69=""</formula>
    </cfRule>
  </conditionalFormatting>
  <conditionalFormatting sqref="K69:K70">
    <cfRule type="expression" dxfId="2984" priority="2071" stopIfTrue="1">
      <formula>$B69=""</formula>
    </cfRule>
  </conditionalFormatting>
  <conditionalFormatting sqref="K69:K70">
    <cfRule type="expression" dxfId="2983" priority="2070" stopIfTrue="1">
      <formula>$B69=""</formula>
    </cfRule>
  </conditionalFormatting>
  <conditionalFormatting sqref="K69:K70">
    <cfRule type="expression" dxfId="2982" priority="2069" stopIfTrue="1">
      <formula>$B69=""</formula>
    </cfRule>
  </conditionalFormatting>
  <conditionalFormatting sqref="K69:K70">
    <cfRule type="expression" dxfId="2981" priority="2068" stopIfTrue="1">
      <formula>$B69=""</formula>
    </cfRule>
  </conditionalFormatting>
  <conditionalFormatting sqref="K69:K70">
    <cfRule type="expression" dxfId="2980" priority="2067" stopIfTrue="1">
      <formula>$B69=""</formula>
    </cfRule>
  </conditionalFormatting>
  <conditionalFormatting sqref="K69:K70">
    <cfRule type="expression" dxfId="2979" priority="2066" stopIfTrue="1">
      <formula>$B69=""</formula>
    </cfRule>
  </conditionalFormatting>
  <conditionalFormatting sqref="K69:K70">
    <cfRule type="expression" dxfId="2978" priority="2065" stopIfTrue="1">
      <formula>$B69=""</formula>
    </cfRule>
  </conditionalFormatting>
  <conditionalFormatting sqref="K69:K70">
    <cfRule type="expression" dxfId="2977" priority="2064" stopIfTrue="1">
      <formula>$B69=""</formula>
    </cfRule>
  </conditionalFormatting>
  <conditionalFormatting sqref="K69:K70 M69:M70">
    <cfRule type="expression" dxfId="2976" priority="2063" stopIfTrue="1">
      <formula>$B69=""</formula>
    </cfRule>
  </conditionalFormatting>
  <conditionalFormatting sqref="K69:K70 M69:M70">
    <cfRule type="expression" dxfId="2975" priority="2061" stopIfTrue="1">
      <formula>$B69=""</formula>
    </cfRule>
  </conditionalFormatting>
  <conditionalFormatting sqref="K69:K70 M69:M70">
    <cfRule type="expression" dxfId="2974" priority="2059" stopIfTrue="1">
      <formula>$B69=""</formula>
    </cfRule>
  </conditionalFormatting>
  <conditionalFormatting sqref="K69:K70">
    <cfRule type="expression" dxfId="2973" priority="2058" stopIfTrue="1">
      <formula>$B69=""</formula>
    </cfRule>
  </conditionalFormatting>
  <conditionalFormatting sqref="K69:K70">
    <cfRule type="expression" dxfId="2972" priority="2057" stopIfTrue="1">
      <formula>$B69=""</formula>
    </cfRule>
  </conditionalFormatting>
  <conditionalFormatting sqref="K69:K70">
    <cfRule type="expression" dxfId="2971" priority="2056" stopIfTrue="1">
      <formula>$B69=""</formula>
    </cfRule>
  </conditionalFormatting>
  <conditionalFormatting sqref="K69:K70">
    <cfRule type="expression" dxfId="2970" priority="2055" stopIfTrue="1">
      <formula>$B69=""</formula>
    </cfRule>
  </conditionalFormatting>
  <conditionalFormatting sqref="K69:K70">
    <cfRule type="expression" dxfId="2969" priority="2054" stopIfTrue="1">
      <formula>$B69=""</formula>
    </cfRule>
  </conditionalFormatting>
  <conditionalFormatting sqref="K69:K70">
    <cfRule type="expression" dxfId="2968" priority="2053" stopIfTrue="1">
      <formula>$B69=""</formula>
    </cfRule>
  </conditionalFormatting>
  <conditionalFormatting sqref="K69:K70">
    <cfRule type="expression" dxfId="2967" priority="2052" stopIfTrue="1">
      <formula>$B69=""</formula>
    </cfRule>
  </conditionalFormatting>
  <conditionalFormatting sqref="K69:K70">
    <cfRule type="expression" dxfId="2966" priority="2051" stopIfTrue="1">
      <formula>$B69=""</formula>
    </cfRule>
  </conditionalFormatting>
  <conditionalFormatting sqref="K69:K70">
    <cfRule type="expression" dxfId="2965" priority="2050" stopIfTrue="1">
      <formula>$B69=""</formula>
    </cfRule>
  </conditionalFormatting>
  <conditionalFormatting sqref="K69:K70">
    <cfRule type="expression" dxfId="2964" priority="2049" stopIfTrue="1">
      <formula>$B69=""</formula>
    </cfRule>
  </conditionalFormatting>
  <conditionalFormatting sqref="K69:K70">
    <cfRule type="expression" dxfId="2963" priority="2048" stopIfTrue="1">
      <formula>$B69=""</formula>
    </cfRule>
  </conditionalFormatting>
  <conditionalFormatting sqref="K69:K70">
    <cfRule type="expression" dxfId="2962" priority="2047" stopIfTrue="1">
      <formula>$B69=""</formula>
    </cfRule>
  </conditionalFormatting>
  <conditionalFormatting sqref="K69:K70">
    <cfRule type="expression" dxfId="2961" priority="2046" stopIfTrue="1">
      <formula>$B69=""</formula>
    </cfRule>
  </conditionalFormatting>
  <conditionalFormatting sqref="K69:K70">
    <cfRule type="expression" dxfId="2960" priority="2045" stopIfTrue="1">
      <formula>$B69=""</formula>
    </cfRule>
  </conditionalFormatting>
  <conditionalFormatting sqref="K69:K70">
    <cfRule type="expression" dxfId="2959" priority="2044" stopIfTrue="1">
      <formula>$B69=""</formula>
    </cfRule>
  </conditionalFormatting>
  <conditionalFormatting sqref="K71:K78">
    <cfRule type="expression" dxfId="2958" priority="1651" stopIfTrue="1">
      <formula>$B71=""</formula>
    </cfRule>
  </conditionalFormatting>
  <conditionalFormatting sqref="K71:K78">
    <cfRule type="expression" dxfId="2957" priority="1650" stopIfTrue="1">
      <formula>$B71=""</formula>
    </cfRule>
  </conditionalFormatting>
  <conditionalFormatting sqref="K71:K78">
    <cfRule type="expression" dxfId="2956" priority="1649" stopIfTrue="1">
      <formula>$B71=""</formula>
    </cfRule>
  </conditionalFormatting>
  <conditionalFormatting sqref="K71:K78">
    <cfRule type="expression" dxfId="2955" priority="1648" stopIfTrue="1">
      <formula>$B71=""</formula>
    </cfRule>
  </conditionalFormatting>
  <conditionalFormatting sqref="K71:K78">
    <cfRule type="expression" dxfId="2954" priority="1647" stopIfTrue="1">
      <formula>$B71=""</formula>
    </cfRule>
  </conditionalFormatting>
  <conditionalFormatting sqref="K71:K78">
    <cfRule type="expression" dxfId="2953" priority="1646" stopIfTrue="1">
      <formula>$B71=""</formula>
    </cfRule>
  </conditionalFormatting>
  <conditionalFormatting sqref="K71:K78">
    <cfRule type="expression" dxfId="2952" priority="1645" stopIfTrue="1">
      <formula>$B71=""</formula>
    </cfRule>
  </conditionalFormatting>
  <conditionalFormatting sqref="K75:K77">
    <cfRule type="expression" dxfId="2951" priority="1644" stopIfTrue="1">
      <formula>$B75=""</formula>
    </cfRule>
  </conditionalFormatting>
  <conditionalFormatting sqref="K75:K77">
    <cfRule type="expression" dxfId="2950" priority="1643" stopIfTrue="1">
      <formula>$B75=""</formula>
    </cfRule>
  </conditionalFormatting>
  <conditionalFormatting sqref="K75:K77">
    <cfRule type="expression" dxfId="2949" priority="1642" stopIfTrue="1">
      <formula>$B75=""</formula>
    </cfRule>
  </conditionalFormatting>
  <conditionalFormatting sqref="K75:K76">
    <cfRule type="expression" dxfId="2948" priority="1641" stopIfTrue="1">
      <formula>$B75=""</formula>
    </cfRule>
  </conditionalFormatting>
  <conditionalFormatting sqref="K77">
    <cfRule type="expression" dxfId="2947" priority="1640" stopIfTrue="1">
      <formula>$B77=""</formula>
    </cfRule>
  </conditionalFormatting>
  <conditionalFormatting sqref="K75:K76">
    <cfRule type="expression" dxfId="2946" priority="1639" stopIfTrue="1">
      <formula>$B75=""</formula>
    </cfRule>
  </conditionalFormatting>
  <conditionalFormatting sqref="K77">
    <cfRule type="expression" dxfId="2945" priority="1638" stopIfTrue="1">
      <formula>$B77=""</formula>
    </cfRule>
  </conditionalFormatting>
  <conditionalFormatting sqref="K75:K77">
    <cfRule type="expression" dxfId="2944" priority="1637" stopIfTrue="1">
      <formula>$B75=""</formula>
    </cfRule>
  </conditionalFormatting>
  <conditionalFormatting sqref="K75:K77">
    <cfRule type="expression" dxfId="2943" priority="1636" stopIfTrue="1">
      <formula>$B75=""</formula>
    </cfRule>
  </conditionalFormatting>
  <conditionalFormatting sqref="K75:K77">
    <cfRule type="expression" dxfId="2942" priority="1635" stopIfTrue="1">
      <formula>$B75=""</formula>
    </cfRule>
  </conditionalFormatting>
  <conditionalFormatting sqref="K75:K76">
    <cfRule type="expression" dxfId="2941" priority="1634" stopIfTrue="1">
      <formula>$B75=""</formula>
    </cfRule>
  </conditionalFormatting>
  <conditionalFormatting sqref="K77">
    <cfRule type="expression" dxfId="2940" priority="1633" stopIfTrue="1">
      <formula>$B77=""</formula>
    </cfRule>
  </conditionalFormatting>
  <conditionalFormatting sqref="K75:K76">
    <cfRule type="expression" dxfId="2939" priority="1632" stopIfTrue="1">
      <formula>$B75=""</formula>
    </cfRule>
  </conditionalFormatting>
  <conditionalFormatting sqref="K77">
    <cfRule type="expression" dxfId="2938" priority="1631" stopIfTrue="1">
      <formula>$B77=""</formula>
    </cfRule>
  </conditionalFormatting>
  <conditionalFormatting sqref="K77">
    <cfRule type="expression" dxfId="2937" priority="1630" stopIfTrue="1">
      <formula>$B77=""</formula>
    </cfRule>
  </conditionalFormatting>
  <conditionalFormatting sqref="K77">
    <cfRule type="expression" dxfId="2936" priority="1629" stopIfTrue="1">
      <formula>$B77=""</formula>
    </cfRule>
  </conditionalFormatting>
  <conditionalFormatting sqref="K77">
    <cfRule type="expression" dxfId="2935" priority="1628" stopIfTrue="1">
      <formula>$B77=""</formula>
    </cfRule>
  </conditionalFormatting>
  <conditionalFormatting sqref="K77">
    <cfRule type="expression" dxfId="2934" priority="1627" stopIfTrue="1">
      <formula>$B77=""</formula>
    </cfRule>
  </conditionalFormatting>
  <conditionalFormatting sqref="K77">
    <cfRule type="expression" dxfId="2933" priority="1626" stopIfTrue="1">
      <formula>$B77=""</formula>
    </cfRule>
  </conditionalFormatting>
  <conditionalFormatting sqref="K77:K78">
    <cfRule type="expression" dxfId="2932" priority="1625" stopIfTrue="1">
      <formula>$B77=""</formula>
    </cfRule>
  </conditionalFormatting>
  <conditionalFormatting sqref="K77:K78">
    <cfRule type="expression" dxfId="2931" priority="1624" stopIfTrue="1">
      <formula>$B77=""</formula>
    </cfRule>
  </conditionalFormatting>
  <conditionalFormatting sqref="K77:K78">
    <cfRule type="expression" dxfId="2930" priority="1623" stopIfTrue="1">
      <formula>$B77=""</formula>
    </cfRule>
  </conditionalFormatting>
  <conditionalFormatting sqref="K77:K78">
    <cfRule type="expression" dxfId="2929" priority="1622" stopIfTrue="1">
      <formula>$B77=""</formula>
    </cfRule>
  </conditionalFormatting>
  <conditionalFormatting sqref="K77:K78">
    <cfRule type="expression" dxfId="2928" priority="1621" stopIfTrue="1">
      <formula>$B77=""</formula>
    </cfRule>
  </conditionalFormatting>
  <conditionalFormatting sqref="K75:K76">
    <cfRule type="expression" dxfId="2927" priority="1619" stopIfTrue="1">
      <formula>$B75=""</formula>
    </cfRule>
  </conditionalFormatting>
  <conditionalFormatting sqref="K75:K76">
    <cfRule type="expression" dxfId="2926" priority="1617" stopIfTrue="1">
      <formula>$B75=""</formula>
    </cfRule>
  </conditionalFormatting>
  <conditionalFormatting sqref="K75:K76">
    <cfRule type="expression" dxfId="2925" priority="1616" stopIfTrue="1">
      <formula>$B75=""</formula>
    </cfRule>
  </conditionalFormatting>
  <conditionalFormatting sqref="K75:K76">
    <cfRule type="expression" dxfId="2924" priority="1615" stopIfTrue="1">
      <formula>$B75=""</formula>
    </cfRule>
  </conditionalFormatting>
  <conditionalFormatting sqref="K75:K76">
    <cfRule type="expression" dxfId="2923" priority="1614" stopIfTrue="1">
      <formula>$B75=""</formula>
    </cfRule>
  </conditionalFormatting>
  <conditionalFormatting sqref="K75:K76">
    <cfRule type="expression" dxfId="2922" priority="1612" stopIfTrue="1">
      <formula>$B75=""</formula>
    </cfRule>
  </conditionalFormatting>
  <conditionalFormatting sqref="K75:K76">
    <cfRule type="expression" dxfId="2921" priority="1600" stopIfTrue="1">
      <formula>$B75=""</formula>
    </cfRule>
  </conditionalFormatting>
  <conditionalFormatting sqref="K75">
    <cfRule type="expression" dxfId="2920" priority="1599" stopIfTrue="1">
      <formula>$B75=""</formula>
    </cfRule>
  </conditionalFormatting>
  <conditionalFormatting sqref="K76">
    <cfRule type="expression" dxfId="2919" priority="1598" stopIfTrue="1">
      <formula>$B76=""</formula>
    </cfRule>
  </conditionalFormatting>
  <conditionalFormatting sqref="K77:K78">
    <cfRule type="expression" dxfId="2918" priority="1597" stopIfTrue="1">
      <formula>$B77=""</formula>
    </cfRule>
  </conditionalFormatting>
  <conditionalFormatting sqref="K77:K78">
    <cfRule type="expression" dxfId="2917" priority="1596" stopIfTrue="1">
      <formula>$B77=""</formula>
    </cfRule>
  </conditionalFormatting>
  <conditionalFormatting sqref="K77:K78">
    <cfRule type="expression" dxfId="2916" priority="1595" stopIfTrue="1">
      <formula>$B77=""</formula>
    </cfRule>
  </conditionalFormatting>
  <conditionalFormatting sqref="K77:K78">
    <cfRule type="expression" dxfId="2915" priority="1594" stopIfTrue="1">
      <formula>$B77=""</formula>
    </cfRule>
  </conditionalFormatting>
  <conditionalFormatting sqref="K77:K78">
    <cfRule type="expression" dxfId="2914" priority="1593" stopIfTrue="1">
      <formula>$B77=""</formula>
    </cfRule>
  </conditionalFormatting>
  <conditionalFormatting sqref="K77:K78">
    <cfRule type="expression" dxfId="2913" priority="1592" stopIfTrue="1">
      <formula>$B77=""</formula>
    </cfRule>
  </conditionalFormatting>
  <conditionalFormatting sqref="K77:K78">
    <cfRule type="expression" dxfId="2912" priority="1591" stopIfTrue="1">
      <formula>$B77=""</formula>
    </cfRule>
  </conditionalFormatting>
  <conditionalFormatting sqref="K77:K78">
    <cfRule type="expression" dxfId="2911" priority="1590" stopIfTrue="1">
      <formula>$B77=""</formula>
    </cfRule>
  </conditionalFormatting>
  <conditionalFormatting sqref="K77:K78">
    <cfRule type="expression" dxfId="2910" priority="1589" stopIfTrue="1">
      <formula>$B77=""</formula>
    </cfRule>
  </conditionalFormatting>
  <conditionalFormatting sqref="K77:K78">
    <cfRule type="expression" dxfId="2909" priority="1588" stopIfTrue="1">
      <formula>$B77=""</formula>
    </cfRule>
  </conditionalFormatting>
  <conditionalFormatting sqref="K77:K78">
    <cfRule type="expression" dxfId="2908" priority="1587" stopIfTrue="1">
      <formula>$B77=""</formula>
    </cfRule>
  </conditionalFormatting>
  <conditionalFormatting sqref="K77:K78">
    <cfRule type="expression" dxfId="2907" priority="1586" stopIfTrue="1">
      <formula>$B77=""</formula>
    </cfRule>
  </conditionalFormatting>
  <conditionalFormatting sqref="K77:K78">
    <cfRule type="expression" dxfId="2906" priority="1585" stopIfTrue="1">
      <formula>$B77=""</formula>
    </cfRule>
  </conditionalFormatting>
  <conditionalFormatting sqref="K77:K78">
    <cfRule type="expression" dxfId="2905" priority="1584" stopIfTrue="1">
      <formula>$B77=""</formula>
    </cfRule>
  </conditionalFormatting>
  <conditionalFormatting sqref="K77:K78">
    <cfRule type="expression" dxfId="2904" priority="1583" stopIfTrue="1">
      <formula>$B77=""</formula>
    </cfRule>
  </conditionalFormatting>
  <conditionalFormatting sqref="K77:K78">
    <cfRule type="expression" dxfId="2903" priority="1582" stopIfTrue="1">
      <formula>$B77=""</formula>
    </cfRule>
  </conditionalFormatting>
  <conditionalFormatting sqref="K77:K78">
    <cfRule type="expression" dxfId="2902" priority="1581" stopIfTrue="1">
      <formula>$B77=""</formula>
    </cfRule>
  </conditionalFormatting>
  <conditionalFormatting sqref="K77:K78">
    <cfRule type="expression" dxfId="2901" priority="1580" stopIfTrue="1">
      <formula>$B77=""</formula>
    </cfRule>
  </conditionalFormatting>
  <conditionalFormatting sqref="K77:K78">
    <cfRule type="expression" dxfId="2900" priority="1578" stopIfTrue="1">
      <formula>$B77=""</formula>
    </cfRule>
  </conditionalFormatting>
  <conditionalFormatting sqref="I69:I75">
    <cfRule type="expression" dxfId="2899" priority="1554" stopIfTrue="1">
      <formula>$B69=""</formula>
    </cfRule>
  </conditionalFormatting>
  <conditionalFormatting sqref="I69:I75">
    <cfRule type="expression" dxfId="2898" priority="1553" stopIfTrue="1">
      <formula>$B69=""</formula>
    </cfRule>
  </conditionalFormatting>
  <conditionalFormatting sqref="I69:I75">
    <cfRule type="expression" dxfId="2897" priority="1552" stopIfTrue="1">
      <formula>$B69=""</formula>
    </cfRule>
  </conditionalFormatting>
  <conditionalFormatting sqref="I69:I75">
    <cfRule type="expression" dxfId="2896" priority="1551" stopIfTrue="1">
      <formula>$B69=""</formula>
    </cfRule>
  </conditionalFormatting>
  <conditionalFormatting sqref="I69:I75">
    <cfRule type="expression" dxfId="2895" priority="1550" stopIfTrue="1">
      <formula>$B69=""</formula>
    </cfRule>
  </conditionalFormatting>
  <conditionalFormatting sqref="I69:I75">
    <cfRule type="expression" dxfId="2894" priority="1549" stopIfTrue="1">
      <formula>$B69=""</formula>
    </cfRule>
  </conditionalFormatting>
  <conditionalFormatting sqref="I69:I75">
    <cfRule type="expression" dxfId="2893" priority="1548" stopIfTrue="1">
      <formula>$B69=""</formula>
    </cfRule>
  </conditionalFormatting>
  <conditionalFormatting sqref="I69:I75">
    <cfRule type="expression" dxfId="2892" priority="1547" stopIfTrue="1">
      <formula>$B69=""</formula>
    </cfRule>
  </conditionalFormatting>
  <conditionalFormatting sqref="I69:I75">
    <cfRule type="expression" dxfId="2891" priority="1546" stopIfTrue="1">
      <formula>$B69=""</formula>
    </cfRule>
  </conditionalFormatting>
  <conditionalFormatting sqref="I69:I75">
    <cfRule type="expression" dxfId="2890" priority="1545" stopIfTrue="1">
      <formula>$B69=""</formula>
    </cfRule>
  </conditionalFormatting>
  <conditionalFormatting sqref="I69:I75">
    <cfRule type="expression" dxfId="2889" priority="1544" stopIfTrue="1">
      <formula>$B69=""</formula>
    </cfRule>
  </conditionalFormatting>
  <conditionalFormatting sqref="I69:I75">
    <cfRule type="expression" dxfId="2888" priority="1543" stopIfTrue="1">
      <formula>$B69=""</formula>
    </cfRule>
  </conditionalFormatting>
  <conditionalFormatting sqref="I69:I75">
    <cfRule type="expression" dxfId="2887" priority="1542" stopIfTrue="1">
      <formula>$B69=""</formula>
    </cfRule>
  </conditionalFormatting>
  <conditionalFormatting sqref="I69:I75">
    <cfRule type="expression" dxfId="2886" priority="1541" stopIfTrue="1">
      <formula>$B69=""</formula>
    </cfRule>
  </conditionalFormatting>
  <conditionalFormatting sqref="I69:I75">
    <cfRule type="expression" dxfId="2885" priority="1540" stopIfTrue="1">
      <formula>$B69=""</formula>
    </cfRule>
  </conditionalFormatting>
  <conditionalFormatting sqref="I69:I75">
    <cfRule type="expression" dxfId="2884" priority="1539" stopIfTrue="1">
      <formula>$B69=""</formula>
    </cfRule>
  </conditionalFormatting>
  <conditionalFormatting sqref="I69:I75">
    <cfRule type="expression" dxfId="2883" priority="1538" stopIfTrue="1">
      <formula>$B69=""</formula>
    </cfRule>
  </conditionalFormatting>
  <conditionalFormatting sqref="I69:I75">
    <cfRule type="expression" dxfId="2882" priority="1537" stopIfTrue="1">
      <formula>$B69=""</formula>
    </cfRule>
  </conditionalFormatting>
  <conditionalFormatting sqref="I69:I75">
    <cfRule type="expression" dxfId="2881" priority="1536" stopIfTrue="1">
      <formula>$B69=""</formula>
    </cfRule>
  </conditionalFormatting>
  <conditionalFormatting sqref="I69:I75">
    <cfRule type="expression" dxfId="2880" priority="1535" stopIfTrue="1">
      <formula>$B69=""</formula>
    </cfRule>
  </conditionalFormatting>
  <conditionalFormatting sqref="I69:I75">
    <cfRule type="expression" dxfId="2879" priority="1534" stopIfTrue="1">
      <formula>$B69=""</formula>
    </cfRule>
  </conditionalFormatting>
  <conditionalFormatting sqref="I69:I75">
    <cfRule type="expression" dxfId="2878" priority="1533" stopIfTrue="1">
      <formula>$B69=""</formula>
    </cfRule>
  </conditionalFormatting>
  <conditionalFormatting sqref="I69:I75">
    <cfRule type="expression" dxfId="2877" priority="1532" stopIfTrue="1">
      <formula>$B69=""</formula>
    </cfRule>
  </conditionalFormatting>
  <conditionalFormatting sqref="I69:I75">
    <cfRule type="expression" dxfId="2876" priority="1531" stopIfTrue="1">
      <formula>$B69=""</formula>
    </cfRule>
  </conditionalFormatting>
  <conditionalFormatting sqref="I69:I75">
    <cfRule type="expression" dxfId="2875" priority="1530" stopIfTrue="1">
      <formula>$B69=""</formula>
    </cfRule>
  </conditionalFormatting>
  <conditionalFormatting sqref="I69:I75">
    <cfRule type="expression" dxfId="2874" priority="1529" stopIfTrue="1">
      <formula>$B69=""</formula>
    </cfRule>
  </conditionalFormatting>
  <conditionalFormatting sqref="I69:I75">
    <cfRule type="expression" dxfId="2873" priority="1528" stopIfTrue="1">
      <formula>$B69=""</formula>
    </cfRule>
  </conditionalFormatting>
  <conditionalFormatting sqref="I69:I75">
    <cfRule type="expression" dxfId="2872" priority="1527" stopIfTrue="1">
      <formula>$B69=""</formula>
    </cfRule>
  </conditionalFormatting>
  <conditionalFormatting sqref="I69:I75">
    <cfRule type="expression" dxfId="2871" priority="1526" stopIfTrue="1">
      <formula>$B69=""</formula>
    </cfRule>
  </conditionalFormatting>
  <conditionalFormatting sqref="I69:I75">
    <cfRule type="expression" dxfId="2870" priority="1525" stopIfTrue="1">
      <formula>$B69=""</formula>
    </cfRule>
  </conditionalFormatting>
  <conditionalFormatting sqref="I69:I75">
    <cfRule type="expression" dxfId="2869" priority="1524" stopIfTrue="1">
      <formula>$B69=""</formula>
    </cfRule>
  </conditionalFormatting>
  <conditionalFormatting sqref="I69:I75">
    <cfRule type="expression" dxfId="2868" priority="1523" stopIfTrue="1">
      <formula>$B69=""</formula>
    </cfRule>
  </conditionalFormatting>
  <conditionalFormatting sqref="I69:I75">
    <cfRule type="expression" dxfId="2867" priority="1522" stopIfTrue="1">
      <formula>$B69=""</formula>
    </cfRule>
  </conditionalFormatting>
  <conditionalFormatting sqref="I69:I75">
    <cfRule type="expression" dxfId="2866" priority="1521" stopIfTrue="1">
      <formula>$B69=""</formula>
    </cfRule>
  </conditionalFormatting>
  <conditionalFormatting sqref="I69:I75">
    <cfRule type="expression" dxfId="2865" priority="1520" stopIfTrue="1">
      <formula>$B69=""</formula>
    </cfRule>
  </conditionalFormatting>
  <conditionalFormatting sqref="I69:I75">
    <cfRule type="expression" dxfId="2864" priority="1519" stopIfTrue="1">
      <formula>$B69=""</formula>
    </cfRule>
  </conditionalFormatting>
  <conditionalFormatting sqref="I69:I75">
    <cfRule type="expression" dxfId="2863" priority="1518" stopIfTrue="1">
      <formula>$B69=""</formula>
    </cfRule>
  </conditionalFormatting>
  <conditionalFormatting sqref="I69:I75">
    <cfRule type="expression" dxfId="2862" priority="1517" stopIfTrue="1">
      <formula>$B69=""</formula>
    </cfRule>
  </conditionalFormatting>
  <conditionalFormatting sqref="I69:I75">
    <cfRule type="expression" dxfId="2861" priority="1516" stopIfTrue="1">
      <formula>$B69=""</formula>
    </cfRule>
  </conditionalFormatting>
  <conditionalFormatting sqref="I69:I75">
    <cfRule type="expression" dxfId="2860" priority="1515" stopIfTrue="1">
      <formula>$B69=""</formula>
    </cfRule>
  </conditionalFormatting>
  <conditionalFormatting sqref="I69:I75">
    <cfRule type="expression" dxfId="2859" priority="1514" stopIfTrue="1">
      <formula>$B69=""</formula>
    </cfRule>
  </conditionalFormatting>
  <conditionalFormatting sqref="I69:I75">
    <cfRule type="expression" dxfId="2858" priority="1513" stopIfTrue="1">
      <formula>$B69=""</formula>
    </cfRule>
  </conditionalFormatting>
  <conditionalFormatting sqref="I69:I75">
    <cfRule type="expression" dxfId="2857" priority="1512" stopIfTrue="1">
      <formula>$B69=""</formula>
    </cfRule>
  </conditionalFormatting>
  <conditionalFormatting sqref="I69:I75">
    <cfRule type="expression" dxfId="2856" priority="1511" stopIfTrue="1">
      <formula>$B69=""</formula>
    </cfRule>
  </conditionalFormatting>
  <conditionalFormatting sqref="I69:I75">
    <cfRule type="expression" dxfId="2855" priority="1510" stopIfTrue="1">
      <formula>$B69=""</formula>
    </cfRule>
  </conditionalFormatting>
  <conditionalFormatting sqref="I69:I75">
    <cfRule type="expression" dxfId="2854" priority="1509" stopIfTrue="1">
      <formula>$B69=""</formula>
    </cfRule>
  </conditionalFormatting>
  <conditionalFormatting sqref="I69:I75">
    <cfRule type="expression" dxfId="2853" priority="1508" stopIfTrue="1">
      <formula>$B69=""</formula>
    </cfRule>
  </conditionalFormatting>
  <conditionalFormatting sqref="I69:I75">
    <cfRule type="expression" dxfId="2852" priority="1507" stopIfTrue="1">
      <formula>$B69=""</formula>
    </cfRule>
  </conditionalFormatting>
  <conditionalFormatting sqref="I69:I75">
    <cfRule type="expression" dxfId="2851" priority="1506" stopIfTrue="1">
      <formula>$B69=""</formula>
    </cfRule>
  </conditionalFormatting>
  <conditionalFormatting sqref="I69:I75">
    <cfRule type="expression" dxfId="2850" priority="1505" stopIfTrue="1">
      <formula>$B69=""</formula>
    </cfRule>
  </conditionalFormatting>
  <conditionalFormatting sqref="I69:I75">
    <cfRule type="expression" dxfId="2849" priority="1504" stopIfTrue="1">
      <formula>$B69=""</formula>
    </cfRule>
  </conditionalFormatting>
  <conditionalFormatting sqref="I69:I75">
    <cfRule type="expression" dxfId="2848" priority="1503" stopIfTrue="1">
      <formula>$B69=""</formula>
    </cfRule>
  </conditionalFormatting>
  <conditionalFormatting sqref="I69:I75">
    <cfRule type="expression" dxfId="2847" priority="1502" stopIfTrue="1">
      <formula>$B69=""</formula>
    </cfRule>
  </conditionalFormatting>
  <conditionalFormatting sqref="I69:I75">
    <cfRule type="expression" dxfId="2846" priority="1501" stopIfTrue="1">
      <formula>$B69=""</formula>
    </cfRule>
  </conditionalFormatting>
  <conditionalFormatting sqref="I69:I75">
    <cfRule type="expression" dxfId="2845" priority="1500" stopIfTrue="1">
      <formula>$B69=""</formula>
    </cfRule>
  </conditionalFormatting>
  <conditionalFormatting sqref="I69:I75">
    <cfRule type="expression" dxfId="2844" priority="1499" stopIfTrue="1">
      <formula>$B69=""</formula>
    </cfRule>
  </conditionalFormatting>
  <conditionalFormatting sqref="I73">
    <cfRule type="expression" dxfId="2843" priority="1498" stopIfTrue="1">
      <formula>$B73=""</formula>
    </cfRule>
  </conditionalFormatting>
  <conditionalFormatting sqref="I73">
    <cfRule type="expression" dxfId="2842" priority="1497" stopIfTrue="1">
      <formula>$B73=""</formula>
    </cfRule>
  </conditionalFormatting>
  <conditionalFormatting sqref="I73">
    <cfRule type="expression" dxfId="2841" priority="1496" stopIfTrue="1">
      <formula>$B73=""</formula>
    </cfRule>
  </conditionalFormatting>
  <conditionalFormatting sqref="I73">
    <cfRule type="expression" dxfId="2840" priority="1495" stopIfTrue="1">
      <formula>$B73=""</formula>
    </cfRule>
  </conditionalFormatting>
  <conditionalFormatting sqref="I73">
    <cfRule type="expression" dxfId="2839" priority="1494" stopIfTrue="1">
      <formula>$B73=""</formula>
    </cfRule>
  </conditionalFormatting>
  <conditionalFormatting sqref="I73">
    <cfRule type="expression" dxfId="2838" priority="1493" stopIfTrue="1">
      <formula>$B73=""</formula>
    </cfRule>
  </conditionalFormatting>
  <conditionalFormatting sqref="I73">
    <cfRule type="expression" dxfId="2837" priority="1492" stopIfTrue="1">
      <formula>$B73=""</formula>
    </cfRule>
  </conditionalFormatting>
  <conditionalFormatting sqref="I73">
    <cfRule type="expression" dxfId="2836" priority="1491" stopIfTrue="1">
      <formula>$B73=""</formula>
    </cfRule>
  </conditionalFormatting>
  <conditionalFormatting sqref="I73">
    <cfRule type="expression" dxfId="2835" priority="1490" stopIfTrue="1">
      <formula>$B73=""</formula>
    </cfRule>
  </conditionalFormatting>
  <conditionalFormatting sqref="I73">
    <cfRule type="expression" dxfId="2834" priority="1489" stopIfTrue="1">
      <formula>$B73=""</formula>
    </cfRule>
  </conditionalFormatting>
  <conditionalFormatting sqref="I75">
    <cfRule type="expression" dxfId="2833" priority="1488" stopIfTrue="1">
      <formula>$B75=""</formula>
    </cfRule>
  </conditionalFormatting>
  <conditionalFormatting sqref="I75">
    <cfRule type="expression" dxfId="2832" priority="1487" stopIfTrue="1">
      <formula>$B75=""</formula>
    </cfRule>
  </conditionalFormatting>
  <conditionalFormatting sqref="I75">
    <cfRule type="expression" dxfId="2831" priority="1486" stopIfTrue="1">
      <formula>$B75=""</formula>
    </cfRule>
  </conditionalFormatting>
  <conditionalFormatting sqref="I75">
    <cfRule type="expression" dxfId="2830" priority="1485" stopIfTrue="1">
      <formula>$B75=""</formula>
    </cfRule>
  </conditionalFormatting>
  <conditionalFormatting sqref="I75">
    <cfRule type="expression" dxfId="2829" priority="1484" stopIfTrue="1">
      <formula>$B75=""</formula>
    </cfRule>
  </conditionalFormatting>
  <conditionalFormatting sqref="I75">
    <cfRule type="expression" dxfId="2828" priority="1483" stopIfTrue="1">
      <formula>$B75=""</formula>
    </cfRule>
  </conditionalFormatting>
  <conditionalFormatting sqref="I75">
    <cfRule type="expression" dxfId="2827" priority="1482" stopIfTrue="1">
      <formula>$B75=""</formula>
    </cfRule>
  </conditionalFormatting>
  <conditionalFormatting sqref="I75">
    <cfRule type="expression" dxfId="2826" priority="1481" stopIfTrue="1">
      <formula>$B75=""</formula>
    </cfRule>
  </conditionalFormatting>
  <conditionalFormatting sqref="I75">
    <cfRule type="expression" dxfId="2825" priority="1480" stopIfTrue="1">
      <formula>$B75=""</formula>
    </cfRule>
  </conditionalFormatting>
  <conditionalFormatting sqref="I75">
    <cfRule type="expression" dxfId="2824" priority="1479" stopIfTrue="1">
      <formula>$B75=""</formula>
    </cfRule>
  </conditionalFormatting>
  <conditionalFormatting sqref="I75">
    <cfRule type="expression" dxfId="2823" priority="1478" stopIfTrue="1">
      <formula>$B75=""</formula>
    </cfRule>
  </conditionalFormatting>
  <conditionalFormatting sqref="I75">
    <cfRule type="expression" dxfId="2822" priority="1477" stopIfTrue="1">
      <formula>$B75=""</formula>
    </cfRule>
  </conditionalFormatting>
  <conditionalFormatting sqref="I75">
    <cfRule type="expression" dxfId="2821" priority="1476" stopIfTrue="1">
      <formula>$B75=""</formula>
    </cfRule>
  </conditionalFormatting>
  <conditionalFormatting sqref="I75">
    <cfRule type="expression" dxfId="2820" priority="1475" stopIfTrue="1">
      <formula>$B75=""</formula>
    </cfRule>
  </conditionalFormatting>
  <conditionalFormatting sqref="I75">
    <cfRule type="expression" dxfId="2819" priority="1474" stopIfTrue="1">
      <formula>$B75=""</formula>
    </cfRule>
  </conditionalFormatting>
  <conditionalFormatting sqref="I75">
    <cfRule type="expression" dxfId="2818" priority="1473" stopIfTrue="1">
      <formula>$B75=""</formula>
    </cfRule>
  </conditionalFormatting>
  <conditionalFormatting sqref="F85">
    <cfRule type="expression" dxfId="2817" priority="1472" stopIfTrue="1">
      <formula>$B85=""</formula>
    </cfRule>
  </conditionalFormatting>
  <conditionalFormatting sqref="F85">
    <cfRule type="expression" dxfId="2816" priority="1471" stopIfTrue="1">
      <formula>$B85=""</formula>
    </cfRule>
  </conditionalFormatting>
  <conditionalFormatting sqref="F85">
    <cfRule type="expression" dxfId="2815" priority="1470" stopIfTrue="1">
      <formula>$B85=""</formula>
    </cfRule>
  </conditionalFormatting>
  <conditionalFormatting sqref="F85">
    <cfRule type="expression" dxfId="2814" priority="1469" stopIfTrue="1">
      <formula>$B85=""</formula>
    </cfRule>
  </conditionalFormatting>
  <conditionalFormatting sqref="F85">
    <cfRule type="expression" dxfId="2813" priority="1468" stopIfTrue="1">
      <formula>$B85=""</formula>
    </cfRule>
  </conditionalFormatting>
  <conditionalFormatting sqref="F85">
    <cfRule type="expression" dxfId="2812" priority="1467" stopIfTrue="1">
      <formula>$B85=""</formula>
    </cfRule>
  </conditionalFormatting>
  <conditionalFormatting sqref="F85">
    <cfRule type="expression" dxfId="2811" priority="1466" stopIfTrue="1">
      <formula>$B85=""</formula>
    </cfRule>
  </conditionalFormatting>
  <conditionalFormatting sqref="F85">
    <cfRule type="expression" dxfId="2810" priority="1465" stopIfTrue="1">
      <formula>$B85=""</formula>
    </cfRule>
  </conditionalFormatting>
  <conditionalFormatting sqref="F85">
    <cfRule type="expression" dxfId="2809" priority="1464" stopIfTrue="1">
      <formula>$B85=""</formula>
    </cfRule>
  </conditionalFormatting>
  <conditionalFormatting sqref="F85">
    <cfRule type="expression" dxfId="2808" priority="1463" stopIfTrue="1">
      <formula>$B85=""</formula>
    </cfRule>
  </conditionalFormatting>
  <conditionalFormatting sqref="D27:M52">
    <cfRule type="expression" dxfId="2807" priority="1462" stopIfTrue="1">
      <formula>$B27=""</formula>
    </cfRule>
  </conditionalFormatting>
  <conditionalFormatting sqref="M27 M31:M46 M50:M52">
    <cfRule type="expression" dxfId="2806" priority="1461" stopIfTrue="1">
      <formula>$B27=""</formula>
    </cfRule>
  </conditionalFormatting>
  <conditionalFormatting sqref="M28:M29 M47:M48">
    <cfRule type="expression" dxfId="2805" priority="1460" stopIfTrue="1">
      <formula>$B28=""</formula>
    </cfRule>
  </conditionalFormatting>
  <conditionalFormatting sqref="M37">
    <cfRule type="expression" dxfId="2804" priority="1459" stopIfTrue="1">
      <formula>$B37=""</formula>
    </cfRule>
  </conditionalFormatting>
  <conditionalFormatting sqref="M27 M38:M46">
    <cfRule type="expression" dxfId="2803" priority="1458" stopIfTrue="1">
      <formula>$B27=""</formula>
    </cfRule>
  </conditionalFormatting>
  <conditionalFormatting sqref="M27 M38:M46">
    <cfRule type="expression" dxfId="2802" priority="1457" stopIfTrue="1">
      <formula>$B27=""</formula>
    </cfRule>
  </conditionalFormatting>
  <conditionalFormatting sqref="M38:M43">
    <cfRule type="expression" dxfId="2801" priority="1456" stopIfTrue="1">
      <formula>$B38=""</formula>
    </cfRule>
  </conditionalFormatting>
  <conditionalFormatting sqref="M44:M45">
    <cfRule type="expression" dxfId="2800" priority="1455" stopIfTrue="1">
      <formula>$B44=""</formula>
    </cfRule>
  </conditionalFormatting>
  <conditionalFormatting sqref="M27 M46">
    <cfRule type="expression" dxfId="2799" priority="1454" stopIfTrue="1">
      <formula>$B27=""</formula>
    </cfRule>
  </conditionalFormatting>
  <conditionalFormatting sqref="M40:M43">
    <cfRule type="expression" dxfId="2798" priority="1453" stopIfTrue="1">
      <formula>$B40=""</formula>
    </cfRule>
  </conditionalFormatting>
  <conditionalFormatting sqref="M44">
    <cfRule type="expression" dxfId="2797" priority="1452" stopIfTrue="1">
      <formula>$B44=""</formula>
    </cfRule>
  </conditionalFormatting>
  <conditionalFormatting sqref="M27 M45:M46">
    <cfRule type="expression" dxfId="2796" priority="1451" stopIfTrue="1">
      <formula>$B27=""</formula>
    </cfRule>
  </conditionalFormatting>
  <conditionalFormatting sqref="M28:M29 M47:M48">
    <cfRule type="expression" dxfId="2795" priority="1450" stopIfTrue="1">
      <formula>$B28=""</formula>
    </cfRule>
  </conditionalFormatting>
  <conditionalFormatting sqref="M28:M29 M47:M48">
    <cfRule type="expression" dxfId="2794" priority="1449" stopIfTrue="1">
      <formula>$B28=""</formula>
    </cfRule>
  </conditionalFormatting>
  <conditionalFormatting sqref="M28:M29 M47:M48">
    <cfRule type="expression" dxfId="2793" priority="1448" stopIfTrue="1">
      <formula>$B28=""</formula>
    </cfRule>
  </conditionalFormatting>
  <conditionalFormatting sqref="M28:M29 M47:M48">
    <cfRule type="expression" dxfId="2792" priority="1447" stopIfTrue="1">
      <formula>$B28=""</formula>
    </cfRule>
  </conditionalFormatting>
  <conditionalFormatting sqref="M29 M48">
    <cfRule type="expression" dxfId="2791" priority="1446" stopIfTrue="1">
      <formula>$B29=""</formula>
    </cfRule>
  </conditionalFormatting>
  <conditionalFormatting sqref="I27:I38">
    <cfRule type="expression" dxfId="2790" priority="1291" stopIfTrue="1">
      <formula>$B27=""</formula>
    </cfRule>
  </conditionalFormatting>
  <conditionalFormatting sqref="I27:I38">
    <cfRule type="expression" dxfId="2789" priority="1290" stopIfTrue="1">
      <formula>$B27=""</formula>
    </cfRule>
  </conditionalFormatting>
  <conditionalFormatting sqref="I27:I38">
    <cfRule type="expression" dxfId="2788" priority="1289" stopIfTrue="1">
      <formula>$B27=""</formula>
    </cfRule>
  </conditionalFormatting>
  <conditionalFormatting sqref="I27:I38">
    <cfRule type="expression" dxfId="2787" priority="1267" stopIfTrue="1">
      <formula>$B27=""</formula>
    </cfRule>
  </conditionalFormatting>
  <conditionalFormatting sqref="I27:I38">
    <cfRule type="expression" dxfId="2786" priority="1266" stopIfTrue="1">
      <formula>$B27=""</formula>
    </cfRule>
  </conditionalFormatting>
  <conditionalFormatting sqref="I27:I38">
    <cfRule type="expression" dxfId="2785" priority="1265" stopIfTrue="1">
      <formula>$B27=""</formula>
    </cfRule>
  </conditionalFormatting>
  <conditionalFormatting sqref="I27:I38">
    <cfRule type="expression" dxfId="2784" priority="1250" stopIfTrue="1">
      <formula>$B27=""</formula>
    </cfRule>
  </conditionalFormatting>
  <conditionalFormatting sqref="I27:I38">
    <cfRule type="expression" dxfId="2783" priority="1249" stopIfTrue="1">
      <formula>$B27=""</formula>
    </cfRule>
  </conditionalFormatting>
  <conditionalFormatting sqref="I27:I38">
    <cfRule type="expression" dxfId="2782" priority="1248" stopIfTrue="1">
      <formula>$B27=""</formula>
    </cfRule>
  </conditionalFormatting>
  <conditionalFormatting sqref="I27:I38">
    <cfRule type="expression" dxfId="2781" priority="1247" stopIfTrue="1">
      <formula>$B27=""</formula>
    </cfRule>
  </conditionalFormatting>
  <conditionalFormatting sqref="I27:I38">
    <cfRule type="expression" dxfId="2780" priority="1246" stopIfTrue="1">
      <formula>$B27=""</formula>
    </cfRule>
  </conditionalFormatting>
  <conditionalFormatting sqref="I27:I38">
    <cfRule type="expression" dxfId="2779" priority="1245" stopIfTrue="1">
      <formula>$B27=""</formula>
    </cfRule>
  </conditionalFormatting>
  <conditionalFormatting sqref="I27:I38">
    <cfRule type="expression" dxfId="2778" priority="1244" stopIfTrue="1">
      <formula>$B27=""</formula>
    </cfRule>
  </conditionalFormatting>
  <conditionalFormatting sqref="I27:I38">
    <cfRule type="expression" dxfId="2777" priority="1243" stopIfTrue="1">
      <formula>$B27=""</formula>
    </cfRule>
  </conditionalFormatting>
  <conditionalFormatting sqref="I27:I38">
    <cfRule type="expression" dxfId="2776" priority="1242" stopIfTrue="1">
      <formula>$B27=""</formula>
    </cfRule>
  </conditionalFormatting>
  <conditionalFormatting sqref="I27:I38">
    <cfRule type="expression" dxfId="2775" priority="1241" stopIfTrue="1">
      <formula>$B27=""</formula>
    </cfRule>
  </conditionalFormatting>
  <conditionalFormatting sqref="I27:I38">
    <cfRule type="expression" dxfId="2774" priority="1240" stopIfTrue="1">
      <formula>$B27=""</formula>
    </cfRule>
  </conditionalFormatting>
  <conditionalFormatting sqref="I27:I38">
    <cfRule type="expression" dxfId="2773" priority="1239" stopIfTrue="1">
      <formula>$B27=""</formula>
    </cfRule>
  </conditionalFormatting>
  <conditionalFormatting sqref="I27:I38">
    <cfRule type="expression" dxfId="2772" priority="1238" stopIfTrue="1">
      <formula>$B27=""</formula>
    </cfRule>
  </conditionalFormatting>
  <conditionalFormatting sqref="I27:I38">
    <cfRule type="expression" dxfId="2771" priority="1237" stopIfTrue="1">
      <formula>$B27=""</formula>
    </cfRule>
  </conditionalFormatting>
  <conditionalFormatting sqref="I27:I38">
    <cfRule type="expression" dxfId="2770" priority="1236" stopIfTrue="1">
      <formula>$B27=""</formula>
    </cfRule>
  </conditionalFormatting>
  <conditionalFormatting sqref="I27:I38">
    <cfRule type="expression" dxfId="2769" priority="1235" stopIfTrue="1">
      <formula>$B27=""</formula>
    </cfRule>
  </conditionalFormatting>
  <conditionalFormatting sqref="I27:I38">
    <cfRule type="expression" dxfId="2768" priority="1230" stopIfTrue="1">
      <formula>$B27=""</formula>
    </cfRule>
  </conditionalFormatting>
  <conditionalFormatting sqref="I27:I38">
    <cfRule type="expression" dxfId="2767" priority="1229" stopIfTrue="1">
      <formula>$B27=""</formula>
    </cfRule>
  </conditionalFormatting>
  <conditionalFormatting sqref="I27:I38">
    <cfRule type="expression" dxfId="2766" priority="1228" stopIfTrue="1">
      <formula>$B27=""</formula>
    </cfRule>
  </conditionalFormatting>
  <conditionalFormatting sqref="I27:I38">
    <cfRule type="expression" dxfId="2765" priority="1227" stopIfTrue="1">
      <formula>$B27=""</formula>
    </cfRule>
  </conditionalFormatting>
  <conditionalFormatting sqref="I27:I38">
    <cfRule type="expression" dxfId="2764" priority="1226" stopIfTrue="1">
      <formula>$B27=""</formula>
    </cfRule>
  </conditionalFormatting>
  <conditionalFormatting sqref="I27:I38">
    <cfRule type="expression" dxfId="2763" priority="1225" stopIfTrue="1">
      <formula>$B27=""</formula>
    </cfRule>
  </conditionalFormatting>
  <conditionalFormatting sqref="I27:I38">
    <cfRule type="expression" dxfId="2762" priority="1224" stopIfTrue="1">
      <formula>$B27=""</formula>
    </cfRule>
  </conditionalFormatting>
  <conditionalFormatting sqref="I27:I38">
    <cfRule type="expression" dxfId="2761" priority="1223" stopIfTrue="1">
      <formula>$B27=""</formula>
    </cfRule>
  </conditionalFormatting>
  <conditionalFormatting sqref="I27:I38">
    <cfRule type="expression" dxfId="2760" priority="1222" stopIfTrue="1">
      <formula>$B27=""</formula>
    </cfRule>
  </conditionalFormatting>
  <conditionalFormatting sqref="I27:I38">
    <cfRule type="expression" dxfId="2759" priority="1221" stopIfTrue="1">
      <formula>$B27=""</formula>
    </cfRule>
  </conditionalFormatting>
  <conditionalFormatting sqref="I27:I38">
    <cfRule type="expression" dxfId="2758" priority="1220" stopIfTrue="1">
      <formula>$B27=""</formula>
    </cfRule>
  </conditionalFormatting>
  <conditionalFormatting sqref="I27:I38">
    <cfRule type="expression" dxfId="2757" priority="1219" stopIfTrue="1">
      <formula>$B27=""</formula>
    </cfRule>
  </conditionalFormatting>
  <conditionalFormatting sqref="I27:I38">
    <cfRule type="expression" dxfId="2756" priority="1218" stopIfTrue="1">
      <formula>$B27=""</formula>
    </cfRule>
  </conditionalFormatting>
  <conditionalFormatting sqref="I27:I38">
    <cfRule type="expression" dxfId="2755" priority="1217" stopIfTrue="1">
      <formula>$B27=""</formula>
    </cfRule>
  </conditionalFormatting>
  <conditionalFormatting sqref="I27:I38">
    <cfRule type="expression" dxfId="2754" priority="1216" stopIfTrue="1">
      <formula>$B27=""</formula>
    </cfRule>
  </conditionalFormatting>
  <conditionalFormatting sqref="I27:I38">
    <cfRule type="expression" dxfId="2753" priority="1215" stopIfTrue="1">
      <formula>$B27=""</formula>
    </cfRule>
  </conditionalFormatting>
  <conditionalFormatting sqref="I27:I38">
    <cfRule type="expression" dxfId="2752" priority="1214" stopIfTrue="1">
      <formula>$B27=""</formula>
    </cfRule>
  </conditionalFormatting>
  <conditionalFormatting sqref="I27:I38">
    <cfRule type="expression" dxfId="2751" priority="1213" stopIfTrue="1">
      <formula>$B27=""</formula>
    </cfRule>
  </conditionalFormatting>
  <conditionalFormatting sqref="I27:I38">
    <cfRule type="expression" dxfId="2750" priority="1212" stopIfTrue="1">
      <formula>$B27=""</formula>
    </cfRule>
  </conditionalFormatting>
  <conditionalFormatting sqref="D27:H38">
    <cfRule type="expression" dxfId="2749" priority="1211" stopIfTrue="1">
      <formula>$B27=""</formula>
    </cfRule>
  </conditionalFormatting>
  <conditionalFormatting sqref="I27:I38">
    <cfRule type="expression" dxfId="2748" priority="1210" stopIfTrue="1">
      <formula>$B27=""</formula>
    </cfRule>
  </conditionalFormatting>
  <conditionalFormatting sqref="I27:I38">
    <cfRule type="expression" dxfId="2747" priority="1209" stopIfTrue="1">
      <formula>$B27=""</formula>
    </cfRule>
  </conditionalFormatting>
  <conditionalFormatting sqref="I27:I38">
    <cfRule type="expression" dxfId="2746" priority="1208" stopIfTrue="1">
      <formula>$B27=""</formula>
    </cfRule>
  </conditionalFormatting>
  <conditionalFormatting sqref="J27:M30">
    <cfRule type="expression" dxfId="2745" priority="1207" stopIfTrue="1">
      <formula>$B27=""</formula>
    </cfRule>
  </conditionalFormatting>
  <conditionalFormatting sqref="D27:M30 I31:I38">
    <cfRule type="expression" dxfId="2744" priority="1206" stopIfTrue="1">
      <formula>$B27=""</formula>
    </cfRule>
  </conditionalFormatting>
  <conditionalFormatting sqref="D27:M30 I31:I38">
    <cfRule type="expression" dxfId="2743" priority="1205" stopIfTrue="1">
      <formula>$B27=""</formula>
    </cfRule>
  </conditionalFormatting>
  <conditionalFormatting sqref="I27:I38">
    <cfRule type="expression" dxfId="2742" priority="1204" stopIfTrue="1">
      <formula>$B27=""</formula>
    </cfRule>
  </conditionalFormatting>
  <conditionalFormatting sqref="D27:H29">
    <cfRule type="expression" dxfId="2741" priority="1202" stopIfTrue="1">
      <formula>$B27=""</formula>
    </cfRule>
  </conditionalFormatting>
  <conditionalFormatting sqref="J27:M27">
    <cfRule type="expression" dxfId="2740" priority="1201" stopIfTrue="1">
      <formula>$B27=""</formula>
    </cfRule>
  </conditionalFormatting>
  <conditionalFormatting sqref="J28:M29">
    <cfRule type="expression" dxfId="2739" priority="1200" stopIfTrue="1">
      <formula>$B28=""</formula>
    </cfRule>
  </conditionalFormatting>
  <conditionalFormatting sqref="D30:H30">
    <cfRule type="expression" dxfId="2738" priority="1199" stopIfTrue="1">
      <formula>$B30=""</formula>
    </cfRule>
  </conditionalFormatting>
  <conditionalFormatting sqref="J30:M30">
    <cfRule type="expression" dxfId="2737" priority="1198" stopIfTrue="1">
      <formula>$B30=""</formula>
    </cfRule>
  </conditionalFormatting>
  <conditionalFormatting sqref="J27:M27">
    <cfRule type="expression" dxfId="2736" priority="1196" stopIfTrue="1">
      <formula>$B27=""</formula>
    </cfRule>
  </conditionalFormatting>
  <conditionalFormatting sqref="J28:M28">
    <cfRule type="expression" dxfId="2735" priority="1195" stopIfTrue="1">
      <formula>$B28=""</formula>
    </cfRule>
  </conditionalFormatting>
  <conditionalFormatting sqref="I29">
    <cfRule type="expression" dxfId="2734" priority="1194" stopIfTrue="1">
      <formula>$B29=""</formula>
    </cfRule>
  </conditionalFormatting>
  <conditionalFormatting sqref="I29">
    <cfRule type="expression" dxfId="2733" priority="1193" stopIfTrue="1">
      <formula>$B29=""</formula>
    </cfRule>
  </conditionalFormatting>
  <conditionalFormatting sqref="I29">
    <cfRule type="expression" dxfId="2732" priority="1192" stopIfTrue="1">
      <formula>$B29=""</formula>
    </cfRule>
  </conditionalFormatting>
  <conditionalFormatting sqref="D29:H30">
    <cfRule type="expression" dxfId="2731" priority="1191" stopIfTrue="1">
      <formula>$B29=""</formula>
    </cfRule>
  </conditionalFormatting>
  <conditionalFormatting sqref="J29:M30">
    <cfRule type="expression" dxfId="2730" priority="1190" stopIfTrue="1">
      <formula>$B29=""</formula>
    </cfRule>
  </conditionalFormatting>
  <conditionalFormatting sqref="I29">
    <cfRule type="expression" dxfId="2729" priority="1189" stopIfTrue="1">
      <formula>$B29=""</formula>
    </cfRule>
  </conditionalFormatting>
  <conditionalFormatting sqref="I29">
    <cfRule type="expression" dxfId="2728" priority="1188" stopIfTrue="1">
      <formula>$B29=""</formula>
    </cfRule>
  </conditionalFormatting>
  <conditionalFormatting sqref="J30:M38">
    <cfRule type="expression" dxfId="2727" priority="1187" stopIfTrue="1">
      <formula>$B30=""</formula>
    </cfRule>
  </conditionalFormatting>
  <conditionalFormatting sqref="I39:I42 D30:M38">
    <cfRule type="expression" dxfId="2726" priority="1186" stopIfTrue="1">
      <formula>$B30=""</formula>
    </cfRule>
  </conditionalFormatting>
  <conditionalFormatting sqref="I39:I42 D30:M38">
    <cfRule type="expression" dxfId="2725" priority="1185" stopIfTrue="1">
      <formula>$B30=""</formula>
    </cfRule>
  </conditionalFormatting>
  <conditionalFormatting sqref="I30:I42">
    <cfRule type="expression" dxfId="2724" priority="1184" stopIfTrue="1">
      <formula>$B30=""</formula>
    </cfRule>
  </conditionalFormatting>
  <conditionalFormatting sqref="D30:H31">
    <cfRule type="expression" dxfId="2723" priority="1183" stopIfTrue="1">
      <formula>$B30=""</formula>
    </cfRule>
  </conditionalFormatting>
  <conditionalFormatting sqref="D32:H38">
    <cfRule type="expression" dxfId="2722" priority="1182" stopIfTrue="1">
      <formula>$B32=""</formula>
    </cfRule>
  </conditionalFormatting>
  <conditionalFormatting sqref="J30:M34">
    <cfRule type="expression" dxfId="2721" priority="1181" stopIfTrue="1">
      <formula>$B30=""</formula>
    </cfRule>
  </conditionalFormatting>
  <conditionalFormatting sqref="J35:M36">
    <cfRule type="expression" dxfId="2720" priority="1180" stopIfTrue="1">
      <formula>$B35=""</formula>
    </cfRule>
  </conditionalFormatting>
  <conditionalFormatting sqref="D31:H32">
    <cfRule type="expression" dxfId="2719" priority="1179" stopIfTrue="1">
      <formula>$B31=""</formula>
    </cfRule>
  </conditionalFormatting>
  <conditionalFormatting sqref="J31:M34">
    <cfRule type="expression" dxfId="2718" priority="1178" stopIfTrue="1">
      <formula>$B31=""</formula>
    </cfRule>
  </conditionalFormatting>
  <conditionalFormatting sqref="J35:M35">
    <cfRule type="expression" dxfId="2717" priority="1177" stopIfTrue="1">
      <formula>$B35=""</formula>
    </cfRule>
  </conditionalFormatting>
  <conditionalFormatting sqref="I36">
    <cfRule type="expression" dxfId="2716" priority="1176" stopIfTrue="1">
      <formula>$B36=""</formula>
    </cfRule>
  </conditionalFormatting>
  <conditionalFormatting sqref="I36">
    <cfRule type="expression" dxfId="2715" priority="1175" stopIfTrue="1">
      <formula>$B36=""</formula>
    </cfRule>
  </conditionalFormatting>
  <conditionalFormatting sqref="I36">
    <cfRule type="expression" dxfId="2714" priority="1174" stopIfTrue="1">
      <formula>$B36=""</formula>
    </cfRule>
  </conditionalFormatting>
  <conditionalFormatting sqref="D36:H36">
    <cfRule type="expression" dxfId="2713" priority="1173" stopIfTrue="1">
      <formula>$B36=""</formula>
    </cfRule>
  </conditionalFormatting>
  <conditionalFormatting sqref="J36:M36">
    <cfRule type="expression" dxfId="2712" priority="1172" stopIfTrue="1">
      <formula>$B36=""</formula>
    </cfRule>
  </conditionalFormatting>
  <conditionalFormatting sqref="I36">
    <cfRule type="expression" dxfId="2711" priority="1171" stopIfTrue="1">
      <formula>$B36=""</formula>
    </cfRule>
  </conditionalFormatting>
  <conditionalFormatting sqref="I36">
    <cfRule type="expression" dxfId="2710" priority="1170" stopIfTrue="1">
      <formula>$B36=""</formula>
    </cfRule>
  </conditionalFormatting>
  <conditionalFormatting sqref="I27:I38">
    <cfRule type="expression" dxfId="2709" priority="1169" stopIfTrue="1">
      <formula>$B27=""</formula>
    </cfRule>
  </conditionalFormatting>
  <conditionalFormatting sqref="I27:I38">
    <cfRule type="expression" dxfId="2708" priority="1168" stopIfTrue="1">
      <formula>$B27=""</formula>
    </cfRule>
  </conditionalFormatting>
  <conditionalFormatting sqref="I27:I38">
    <cfRule type="expression" dxfId="2707" priority="1167" stopIfTrue="1">
      <formula>$B27=""</formula>
    </cfRule>
  </conditionalFormatting>
  <conditionalFormatting sqref="I27:I38">
    <cfRule type="expression" dxfId="2706" priority="1166" stopIfTrue="1">
      <formula>$B27=""</formula>
    </cfRule>
  </conditionalFormatting>
  <conditionalFormatting sqref="I27:I38">
    <cfRule type="expression" dxfId="2705" priority="1165" stopIfTrue="1">
      <formula>$B27=""</formula>
    </cfRule>
  </conditionalFormatting>
  <conditionalFormatting sqref="I31:I33">
    <cfRule type="expression" dxfId="2704" priority="1164" stopIfTrue="1">
      <formula>$B31=""</formula>
    </cfRule>
  </conditionalFormatting>
  <conditionalFormatting sqref="I31:I33">
    <cfRule type="expression" dxfId="2703" priority="1163" stopIfTrue="1">
      <formula>$B31=""</formula>
    </cfRule>
  </conditionalFormatting>
  <conditionalFormatting sqref="I31:I33">
    <cfRule type="expression" dxfId="2702" priority="1162" stopIfTrue="1">
      <formula>$B31=""</formula>
    </cfRule>
  </conditionalFormatting>
  <conditionalFormatting sqref="I27:I38">
    <cfRule type="expression" dxfId="2701" priority="1161" stopIfTrue="1">
      <formula>$B27=""</formula>
    </cfRule>
  </conditionalFormatting>
  <conditionalFormatting sqref="I27:I38">
    <cfRule type="expression" dxfId="2700" priority="1160" stopIfTrue="1">
      <formula>$B27=""</formula>
    </cfRule>
  </conditionalFormatting>
  <conditionalFormatting sqref="I27:I38">
    <cfRule type="expression" dxfId="2699" priority="1159" stopIfTrue="1">
      <formula>$B27=""</formula>
    </cfRule>
  </conditionalFormatting>
  <conditionalFormatting sqref="I27:I38">
    <cfRule type="expression" dxfId="2698" priority="1158" stopIfTrue="1">
      <formula>$B27=""</formula>
    </cfRule>
  </conditionalFormatting>
  <conditionalFormatting sqref="I27:I38">
    <cfRule type="expression" dxfId="2697" priority="1157" stopIfTrue="1">
      <formula>$B27=""</formula>
    </cfRule>
  </conditionalFormatting>
  <conditionalFormatting sqref="I27:I38">
    <cfRule type="expression" dxfId="2696" priority="1156" stopIfTrue="1">
      <formula>$B27=""</formula>
    </cfRule>
  </conditionalFormatting>
  <conditionalFormatting sqref="I27:I38">
    <cfRule type="expression" dxfId="2695" priority="1155" stopIfTrue="1">
      <formula>$B27=""</formula>
    </cfRule>
  </conditionalFormatting>
  <conditionalFormatting sqref="I27:I38">
    <cfRule type="expression" dxfId="2694" priority="1154" stopIfTrue="1">
      <formula>$B27=""</formula>
    </cfRule>
  </conditionalFormatting>
  <conditionalFormatting sqref="J36:M36">
    <cfRule type="expression" dxfId="2693" priority="1153" stopIfTrue="1">
      <formula>$B36=""</formula>
    </cfRule>
  </conditionalFormatting>
  <conditionalFormatting sqref="J37:M38">
    <cfRule type="expression" dxfId="2692" priority="1152" stopIfTrue="1">
      <formula>$B37=""</formula>
    </cfRule>
  </conditionalFormatting>
  <conditionalFormatting sqref="J36:M36">
    <cfRule type="expression" dxfId="2691" priority="1151" stopIfTrue="1">
      <formula>$B36=""</formula>
    </cfRule>
  </conditionalFormatting>
  <conditionalFormatting sqref="J37:M37">
    <cfRule type="expression" dxfId="2690" priority="1150" stopIfTrue="1">
      <formula>$B37=""</formula>
    </cfRule>
  </conditionalFormatting>
  <conditionalFormatting sqref="I38">
    <cfRule type="expression" dxfId="2689" priority="1149" stopIfTrue="1">
      <formula>$B38=""</formula>
    </cfRule>
  </conditionalFormatting>
  <conditionalFormatting sqref="I38">
    <cfRule type="expression" dxfId="2688" priority="1148" stopIfTrue="1">
      <formula>$B38=""</formula>
    </cfRule>
  </conditionalFormatting>
  <conditionalFormatting sqref="I38">
    <cfRule type="expression" dxfId="2687" priority="1147" stopIfTrue="1">
      <formula>$B38=""</formula>
    </cfRule>
  </conditionalFormatting>
  <conditionalFormatting sqref="D38:H38">
    <cfRule type="expression" dxfId="2686" priority="1146" stopIfTrue="1">
      <formula>$B38=""</formula>
    </cfRule>
  </conditionalFormatting>
  <conditionalFormatting sqref="J38:M38">
    <cfRule type="expression" dxfId="2685" priority="1145" stopIfTrue="1">
      <formula>$B38=""</formula>
    </cfRule>
  </conditionalFormatting>
  <conditionalFormatting sqref="I38">
    <cfRule type="expression" dxfId="2684" priority="1144" stopIfTrue="1">
      <formula>$B38=""</formula>
    </cfRule>
  </conditionalFormatting>
  <conditionalFormatting sqref="I38">
    <cfRule type="expression" dxfId="2683" priority="1143" stopIfTrue="1">
      <formula>$B38=""</formula>
    </cfRule>
  </conditionalFormatting>
  <conditionalFormatting sqref="I38:I51">
    <cfRule type="expression" dxfId="2682" priority="1142" stopIfTrue="1">
      <formula>$B38=""</formula>
    </cfRule>
  </conditionalFormatting>
  <conditionalFormatting sqref="I38:I51">
    <cfRule type="expression" dxfId="2681" priority="1141" stopIfTrue="1">
      <formula>$B38=""</formula>
    </cfRule>
  </conditionalFormatting>
  <conditionalFormatting sqref="I38:I51">
    <cfRule type="expression" dxfId="2680" priority="1140" stopIfTrue="1">
      <formula>$B38=""</formula>
    </cfRule>
  </conditionalFormatting>
  <conditionalFormatting sqref="I38:I51">
    <cfRule type="expression" dxfId="2679" priority="1139" stopIfTrue="1">
      <formula>$B38=""</formula>
    </cfRule>
  </conditionalFormatting>
  <conditionalFormatting sqref="I38:I51">
    <cfRule type="expression" dxfId="2678" priority="1138" stopIfTrue="1">
      <formula>$B38=""</formula>
    </cfRule>
  </conditionalFormatting>
  <conditionalFormatting sqref="I38:I51">
    <cfRule type="expression" dxfId="2677" priority="1137" stopIfTrue="1">
      <formula>$B38=""</formula>
    </cfRule>
  </conditionalFormatting>
  <conditionalFormatting sqref="I38:I51">
    <cfRule type="expression" dxfId="2676" priority="1136" stopIfTrue="1">
      <formula>$B38=""</formula>
    </cfRule>
  </conditionalFormatting>
  <conditionalFormatting sqref="I38:I51">
    <cfRule type="expression" dxfId="2675" priority="1135" stopIfTrue="1">
      <formula>$B38=""</formula>
    </cfRule>
  </conditionalFormatting>
  <conditionalFormatting sqref="I38:I51">
    <cfRule type="expression" dxfId="2674" priority="1134" stopIfTrue="1">
      <formula>$B38=""</formula>
    </cfRule>
  </conditionalFormatting>
  <conditionalFormatting sqref="I38:I51">
    <cfRule type="expression" dxfId="2673" priority="1133" stopIfTrue="1">
      <formula>$B38=""</formula>
    </cfRule>
  </conditionalFormatting>
  <conditionalFormatting sqref="I38:I51">
    <cfRule type="expression" dxfId="2672" priority="1132" stopIfTrue="1">
      <formula>$B38=""</formula>
    </cfRule>
  </conditionalFormatting>
  <conditionalFormatting sqref="I38:I51">
    <cfRule type="expression" dxfId="2671" priority="1131" stopIfTrue="1">
      <formula>$B38=""</formula>
    </cfRule>
  </conditionalFormatting>
  <conditionalFormatting sqref="I38:I51">
    <cfRule type="expression" dxfId="2670" priority="1130" stopIfTrue="1">
      <formula>$B38=""</formula>
    </cfRule>
  </conditionalFormatting>
  <conditionalFormatting sqref="I38:I51">
    <cfRule type="expression" dxfId="2669" priority="1129" stopIfTrue="1">
      <formula>$B38=""</formula>
    </cfRule>
  </conditionalFormatting>
  <conditionalFormatting sqref="I38:I51">
    <cfRule type="expression" dxfId="2668" priority="1128" stopIfTrue="1">
      <formula>$B38=""</formula>
    </cfRule>
  </conditionalFormatting>
  <conditionalFormatting sqref="I38:I51">
    <cfRule type="expression" dxfId="2667" priority="1127" stopIfTrue="1">
      <formula>$B38=""</formula>
    </cfRule>
  </conditionalFormatting>
  <conditionalFormatting sqref="I38:I51">
    <cfRule type="expression" dxfId="2666" priority="1126" stopIfTrue="1">
      <formula>$B38=""</formula>
    </cfRule>
  </conditionalFormatting>
  <conditionalFormatting sqref="I38:I51">
    <cfRule type="expression" dxfId="2665" priority="1125" stopIfTrue="1">
      <formula>$B38=""</formula>
    </cfRule>
  </conditionalFormatting>
  <conditionalFormatting sqref="I38:I51">
    <cfRule type="expression" dxfId="2664" priority="1124" stopIfTrue="1">
      <formula>$B38=""</formula>
    </cfRule>
  </conditionalFormatting>
  <conditionalFormatting sqref="D40:H52">
    <cfRule type="expression" dxfId="2663" priority="1123" stopIfTrue="1">
      <formula>$B40=""</formula>
    </cfRule>
  </conditionalFormatting>
  <conditionalFormatting sqref="I38:I51">
    <cfRule type="expression" dxfId="2662" priority="1122" stopIfTrue="1">
      <formula>$B38=""</formula>
    </cfRule>
  </conditionalFormatting>
  <conditionalFormatting sqref="I38:I51">
    <cfRule type="expression" dxfId="2661" priority="1121" stopIfTrue="1">
      <formula>$B38=""</formula>
    </cfRule>
  </conditionalFormatting>
  <conditionalFormatting sqref="I38:I51">
    <cfRule type="expression" dxfId="2660" priority="1120" stopIfTrue="1">
      <formula>$B38=""</formula>
    </cfRule>
  </conditionalFormatting>
  <conditionalFormatting sqref="J38:M44">
    <cfRule type="expression" dxfId="2659" priority="1119" stopIfTrue="1">
      <formula>$B38=""</formula>
    </cfRule>
  </conditionalFormatting>
  <conditionalFormatting sqref="D38:M44 I45:I51">
    <cfRule type="expression" dxfId="2658" priority="1118" stopIfTrue="1">
      <formula>$B38=""</formula>
    </cfRule>
  </conditionalFormatting>
  <conditionalFormatting sqref="D38:M44 I45:I51">
    <cfRule type="expression" dxfId="2657" priority="1117" stopIfTrue="1">
      <formula>$B38=""</formula>
    </cfRule>
  </conditionalFormatting>
  <conditionalFormatting sqref="I38:I51">
    <cfRule type="expression" dxfId="2656" priority="1116" stopIfTrue="1">
      <formula>$B38=""</formula>
    </cfRule>
  </conditionalFormatting>
  <conditionalFormatting sqref="D38:H38">
    <cfRule type="expression" dxfId="2655" priority="1115" stopIfTrue="1">
      <formula>$B38=""</formula>
    </cfRule>
  </conditionalFormatting>
  <conditionalFormatting sqref="D39:H43">
    <cfRule type="expression" dxfId="2654" priority="1114" stopIfTrue="1">
      <formula>$B39=""</formula>
    </cfRule>
  </conditionalFormatting>
  <conditionalFormatting sqref="J38:M41">
    <cfRule type="expression" dxfId="2653" priority="1113" stopIfTrue="1">
      <formula>$B38=""</formula>
    </cfRule>
  </conditionalFormatting>
  <conditionalFormatting sqref="J42:M43">
    <cfRule type="expression" dxfId="2652" priority="1112" stopIfTrue="1">
      <formula>$B42=""</formula>
    </cfRule>
  </conditionalFormatting>
  <conditionalFormatting sqref="D44:H44">
    <cfRule type="expression" dxfId="2651" priority="1111" stopIfTrue="1">
      <formula>$B44=""</formula>
    </cfRule>
  </conditionalFormatting>
  <conditionalFormatting sqref="J44:M44">
    <cfRule type="expression" dxfId="2650" priority="1110" stopIfTrue="1">
      <formula>$B44=""</formula>
    </cfRule>
  </conditionalFormatting>
  <conditionalFormatting sqref="D38:H39">
    <cfRule type="expression" dxfId="2649" priority="1109" stopIfTrue="1">
      <formula>$B38=""</formula>
    </cfRule>
  </conditionalFormatting>
  <conditionalFormatting sqref="J38:M41">
    <cfRule type="expression" dxfId="2648" priority="1108" stopIfTrue="1">
      <formula>$B38=""</formula>
    </cfRule>
  </conditionalFormatting>
  <conditionalFormatting sqref="J42:M42">
    <cfRule type="expression" dxfId="2647" priority="1107" stopIfTrue="1">
      <formula>$B42=""</formula>
    </cfRule>
  </conditionalFormatting>
  <conditionalFormatting sqref="I43">
    <cfRule type="expression" dxfId="2646" priority="1106" stopIfTrue="1">
      <formula>$B43=""</formula>
    </cfRule>
  </conditionalFormatting>
  <conditionalFormatting sqref="I43">
    <cfRule type="expression" dxfId="2645" priority="1105" stopIfTrue="1">
      <formula>$B43=""</formula>
    </cfRule>
  </conditionalFormatting>
  <conditionalFormatting sqref="I43">
    <cfRule type="expression" dxfId="2644" priority="1104" stopIfTrue="1">
      <formula>$B43=""</formula>
    </cfRule>
  </conditionalFormatting>
  <conditionalFormatting sqref="D43:H44">
    <cfRule type="expression" dxfId="2643" priority="1103" stopIfTrue="1">
      <formula>$B43=""</formula>
    </cfRule>
  </conditionalFormatting>
  <conditionalFormatting sqref="J43:M44">
    <cfRule type="expression" dxfId="2642" priority="1102" stopIfTrue="1">
      <formula>$B43=""</formula>
    </cfRule>
  </conditionalFormatting>
  <conditionalFormatting sqref="I43">
    <cfRule type="expression" dxfId="2641" priority="1101" stopIfTrue="1">
      <formula>$B43=""</formula>
    </cfRule>
  </conditionalFormatting>
  <conditionalFormatting sqref="I43">
    <cfRule type="expression" dxfId="2640" priority="1100" stopIfTrue="1">
      <formula>$B43=""</formula>
    </cfRule>
  </conditionalFormatting>
  <conditionalFormatting sqref="J44:M52">
    <cfRule type="expression" dxfId="2639" priority="1099" stopIfTrue="1">
      <formula>$B44=""</formula>
    </cfRule>
  </conditionalFormatting>
  <conditionalFormatting sqref="D44:M52">
    <cfRule type="expression" dxfId="2638" priority="1098" stopIfTrue="1">
      <formula>$B44=""</formula>
    </cfRule>
  </conditionalFormatting>
  <conditionalFormatting sqref="D44:M52">
    <cfRule type="expression" dxfId="2637" priority="1097" stopIfTrue="1">
      <formula>$B44=""</formula>
    </cfRule>
  </conditionalFormatting>
  <conditionalFormatting sqref="I44:I52">
    <cfRule type="expression" dxfId="2636" priority="1096" stopIfTrue="1">
      <formula>$B44=""</formula>
    </cfRule>
  </conditionalFormatting>
  <conditionalFormatting sqref="D44:H45">
    <cfRule type="expression" dxfId="2635" priority="1095" stopIfTrue="1">
      <formula>$B44=""</formula>
    </cfRule>
  </conditionalFormatting>
  <conditionalFormatting sqref="D46:H52">
    <cfRule type="expression" dxfId="2634" priority="1094" stopIfTrue="1">
      <formula>$B46=""</formula>
    </cfRule>
  </conditionalFormatting>
  <conditionalFormatting sqref="J44:M48">
    <cfRule type="expression" dxfId="2633" priority="1093" stopIfTrue="1">
      <formula>$B44=""</formula>
    </cfRule>
  </conditionalFormatting>
  <conditionalFormatting sqref="J49:M50">
    <cfRule type="expression" dxfId="2632" priority="1092" stopIfTrue="1">
      <formula>$B49=""</formula>
    </cfRule>
  </conditionalFormatting>
  <conditionalFormatting sqref="D45:H46">
    <cfRule type="expression" dxfId="2631" priority="1091" stopIfTrue="1">
      <formula>$B45=""</formula>
    </cfRule>
  </conditionalFormatting>
  <conditionalFormatting sqref="J45:M48">
    <cfRule type="expression" dxfId="2630" priority="1090" stopIfTrue="1">
      <formula>$B45=""</formula>
    </cfRule>
  </conditionalFormatting>
  <conditionalFormatting sqref="J49:M49">
    <cfRule type="expression" dxfId="2629" priority="1089" stopIfTrue="1">
      <formula>$B49=""</formula>
    </cfRule>
  </conditionalFormatting>
  <conditionalFormatting sqref="I50">
    <cfRule type="expression" dxfId="2628" priority="1088" stopIfTrue="1">
      <formula>$B50=""</formula>
    </cfRule>
  </conditionalFormatting>
  <conditionalFormatting sqref="I50">
    <cfRule type="expression" dxfId="2627" priority="1087" stopIfTrue="1">
      <formula>$B50=""</formula>
    </cfRule>
  </conditionalFormatting>
  <conditionalFormatting sqref="I50">
    <cfRule type="expression" dxfId="2626" priority="1086" stopIfTrue="1">
      <formula>$B50=""</formula>
    </cfRule>
  </conditionalFormatting>
  <conditionalFormatting sqref="D50:H50">
    <cfRule type="expression" dxfId="2625" priority="1085" stopIfTrue="1">
      <formula>$B50=""</formula>
    </cfRule>
  </conditionalFormatting>
  <conditionalFormatting sqref="J50:M50">
    <cfRule type="expression" dxfId="2624" priority="1084" stopIfTrue="1">
      <formula>$B50=""</formula>
    </cfRule>
  </conditionalFormatting>
  <conditionalFormatting sqref="I50">
    <cfRule type="expression" dxfId="2623" priority="1083" stopIfTrue="1">
      <formula>$B50=""</formula>
    </cfRule>
  </conditionalFormatting>
  <conditionalFormatting sqref="I50">
    <cfRule type="expression" dxfId="2622" priority="1082" stopIfTrue="1">
      <formula>$B50=""</formula>
    </cfRule>
  </conditionalFormatting>
  <conditionalFormatting sqref="I38:I51">
    <cfRule type="expression" dxfId="2621" priority="1081" stopIfTrue="1">
      <formula>$B38=""</formula>
    </cfRule>
  </conditionalFormatting>
  <conditionalFormatting sqref="I38:I51">
    <cfRule type="expression" dxfId="2620" priority="1080" stopIfTrue="1">
      <formula>$B38=""</formula>
    </cfRule>
  </conditionalFormatting>
  <conditionalFormatting sqref="I38:I51">
    <cfRule type="expression" dxfId="2619" priority="1079" stopIfTrue="1">
      <formula>$B38=""</formula>
    </cfRule>
  </conditionalFormatting>
  <conditionalFormatting sqref="I38:I51">
    <cfRule type="expression" dxfId="2618" priority="1078" stopIfTrue="1">
      <formula>$B38=""</formula>
    </cfRule>
  </conditionalFormatting>
  <conditionalFormatting sqref="I38:I51">
    <cfRule type="expression" dxfId="2617" priority="1077" stopIfTrue="1">
      <formula>$B38=""</formula>
    </cfRule>
  </conditionalFormatting>
  <conditionalFormatting sqref="I45:I47">
    <cfRule type="expression" dxfId="2616" priority="1076" stopIfTrue="1">
      <formula>$B45=""</formula>
    </cfRule>
  </conditionalFormatting>
  <conditionalFormatting sqref="I45:I47">
    <cfRule type="expression" dxfId="2615" priority="1075" stopIfTrue="1">
      <formula>$B45=""</formula>
    </cfRule>
  </conditionalFormatting>
  <conditionalFormatting sqref="I45:I47">
    <cfRule type="expression" dxfId="2614" priority="1074" stopIfTrue="1">
      <formula>$B45=""</formula>
    </cfRule>
  </conditionalFormatting>
  <conditionalFormatting sqref="I38:I51">
    <cfRule type="expression" dxfId="2613" priority="1073" stopIfTrue="1">
      <formula>$B38=""</formula>
    </cfRule>
  </conditionalFormatting>
  <conditionalFormatting sqref="I38:I51">
    <cfRule type="expression" dxfId="2612" priority="1072" stopIfTrue="1">
      <formula>$B38=""</formula>
    </cfRule>
  </conditionalFormatting>
  <conditionalFormatting sqref="I38:I51">
    <cfRule type="expression" dxfId="2611" priority="1071" stopIfTrue="1">
      <formula>$B38=""</formula>
    </cfRule>
  </conditionalFormatting>
  <conditionalFormatting sqref="I38:I51">
    <cfRule type="expression" dxfId="2610" priority="1070" stopIfTrue="1">
      <formula>$B38=""</formula>
    </cfRule>
  </conditionalFormatting>
  <conditionalFormatting sqref="I38:I51">
    <cfRule type="expression" dxfId="2609" priority="1069" stopIfTrue="1">
      <formula>$B38=""</formula>
    </cfRule>
  </conditionalFormatting>
  <conditionalFormatting sqref="I38:I51">
    <cfRule type="expression" dxfId="2608" priority="1068" stopIfTrue="1">
      <formula>$B38=""</formula>
    </cfRule>
  </conditionalFormatting>
  <conditionalFormatting sqref="I38:I51">
    <cfRule type="expression" dxfId="2607" priority="1067" stopIfTrue="1">
      <formula>$B38=""</formula>
    </cfRule>
  </conditionalFormatting>
  <conditionalFormatting sqref="I38:I51">
    <cfRule type="expression" dxfId="2606" priority="1066" stopIfTrue="1">
      <formula>$B38=""</formula>
    </cfRule>
  </conditionalFormatting>
  <conditionalFormatting sqref="J50:M50">
    <cfRule type="expression" dxfId="2605" priority="1065" stopIfTrue="1">
      <formula>$B50=""</formula>
    </cfRule>
  </conditionalFormatting>
  <conditionalFormatting sqref="J51:M52">
    <cfRule type="expression" dxfId="2604" priority="1064" stopIfTrue="1">
      <formula>$B51=""</formula>
    </cfRule>
  </conditionalFormatting>
  <conditionalFormatting sqref="J50:M50">
    <cfRule type="expression" dxfId="2603" priority="1063" stopIfTrue="1">
      <formula>$B50=""</formula>
    </cfRule>
  </conditionalFormatting>
  <conditionalFormatting sqref="J51:M51">
    <cfRule type="expression" dxfId="2602" priority="1062" stopIfTrue="1">
      <formula>$B51=""</formula>
    </cfRule>
  </conditionalFormatting>
  <conditionalFormatting sqref="I52">
    <cfRule type="expression" dxfId="2601" priority="1061" stopIfTrue="1">
      <formula>$B52=""</formula>
    </cfRule>
  </conditionalFormatting>
  <conditionalFormatting sqref="I52">
    <cfRule type="expression" dxfId="2600" priority="1060" stopIfTrue="1">
      <formula>$B52=""</formula>
    </cfRule>
  </conditionalFormatting>
  <conditionalFormatting sqref="I52">
    <cfRule type="expression" dxfId="2599" priority="1059" stopIfTrue="1">
      <formula>$B52=""</formula>
    </cfRule>
  </conditionalFormatting>
  <conditionalFormatting sqref="D52:H52">
    <cfRule type="expression" dxfId="2598" priority="1058" stopIfTrue="1">
      <formula>$B52=""</formula>
    </cfRule>
  </conditionalFormatting>
  <conditionalFormatting sqref="J52:M52">
    <cfRule type="expression" dxfId="2597" priority="1057" stopIfTrue="1">
      <formula>$B52=""</formula>
    </cfRule>
  </conditionalFormatting>
  <conditionalFormatting sqref="I52">
    <cfRule type="expression" dxfId="2596" priority="1056" stopIfTrue="1">
      <formula>$B52=""</formula>
    </cfRule>
  </conditionalFormatting>
  <conditionalFormatting sqref="I52">
    <cfRule type="expression" dxfId="2595" priority="1055" stopIfTrue="1">
      <formula>$B52=""</formula>
    </cfRule>
  </conditionalFormatting>
  <conditionalFormatting sqref="I52">
    <cfRule type="expression" dxfId="2594" priority="1054" stopIfTrue="1">
      <formula>$B52=""</formula>
    </cfRule>
  </conditionalFormatting>
  <conditionalFormatting sqref="I52">
    <cfRule type="expression" dxfId="2593" priority="1053" stopIfTrue="1">
      <formula>$B52=""</formula>
    </cfRule>
  </conditionalFormatting>
  <conditionalFormatting sqref="I52">
    <cfRule type="expression" dxfId="2592" priority="1052" stopIfTrue="1">
      <formula>$B52=""</formula>
    </cfRule>
  </conditionalFormatting>
  <conditionalFormatting sqref="I52">
    <cfRule type="expression" dxfId="2591" priority="1051" stopIfTrue="1">
      <formula>$B52=""</formula>
    </cfRule>
  </conditionalFormatting>
  <conditionalFormatting sqref="I52">
    <cfRule type="expression" dxfId="2590" priority="1050" stopIfTrue="1">
      <formula>$B52=""</formula>
    </cfRule>
  </conditionalFormatting>
  <conditionalFormatting sqref="I52">
    <cfRule type="expression" dxfId="2589" priority="1049" stopIfTrue="1">
      <formula>$B52=""</formula>
    </cfRule>
  </conditionalFormatting>
  <conditionalFormatting sqref="I52">
    <cfRule type="expression" dxfId="2588" priority="1048" stopIfTrue="1">
      <formula>$B52=""</formula>
    </cfRule>
  </conditionalFormatting>
  <conditionalFormatting sqref="I52">
    <cfRule type="expression" dxfId="2587" priority="1047" stopIfTrue="1">
      <formula>$B52=""</formula>
    </cfRule>
  </conditionalFormatting>
  <conditionalFormatting sqref="I52">
    <cfRule type="expression" dxfId="2586" priority="1046" stopIfTrue="1">
      <formula>$B52=""</formula>
    </cfRule>
  </conditionalFormatting>
  <conditionalFormatting sqref="I52">
    <cfRule type="expression" dxfId="2585" priority="1045" stopIfTrue="1">
      <formula>$B52=""</formula>
    </cfRule>
  </conditionalFormatting>
  <conditionalFormatting sqref="I52">
    <cfRule type="expression" dxfId="2584" priority="1044" stopIfTrue="1">
      <formula>$B52=""</formula>
    </cfRule>
  </conditionalFormatting>
  <conditionalFormatting sqref="I52">
    <cfRule type="expression" dxfId="2583" priority="1043" stopIfTrue="1">
      <formula>$B52=""</formula>
    </cfRule>
  </conditionalFormatting>
  <conditionalFormatting sqref="I52">
    <cfRule type="expression" dxfId="2582" priority="1042" stopIfTrue="1">
      <formula>$B52=""</formula>
    </cfRule>
  </conditionalFormatting>
  <conditionalFormatting sqref="I52">
    <cfRule type="expression" dxfId="2581" priority="1041" stopIfTrue="1">
      <formula>$B52=""</formula>
    </cfRule>
  </conditionalFormatting>
  <conditionalFormatting sqref="I52">
    <cfRule type="expression" dxfId="2580" priority="1040" stopIfTrue="1">
      <formula>$B52=""</formula>
    </cfRule>
  </conditionalFormatting>
  <conditionalFormatting sqref="I52">
    <cfRule type="expression" dxfId="2579" priority="1039" stopIfTrue="1">
      <formula>$B52=""</formula>
    </cfRule>
  </conditionalFormatting>
  <conditionalFormatting sqref="I52">
    <cfRule type="expression" dxfId="2578" priority="1038" stopIfTrue="1">
      <formula>$B52=""</formula>
    </cfRule>
  </conditionalFormatting>
  <conditionalFormatting sqref="I52">
    <cfRule type="expression" dxfId="2577" priority="1037" stopIfTrue="1">
      <formula>$B52=""</formula>
    </cfRule>
  </conditionalFormatting>
  <conditionalFormatting sqref="I52">
    <cfRule type="expression" dxfId="2576" priority="1036" stopIfTrue="1">
      <formula>$B52=""</formula>
    </cfRule>
  </conditionalFormatting>
  <conditionalFormatting sqref="I52">
    <cfRule type="expression" dxfId="2575" priority="1035" stopIfTrue="1">
      <formula>$B52=""</formula>
    </cfRule>
  </conditionalFormatting>
  <conditionalFormatting sqref="I52">
    <cfRule type="expression" dxfId="2574" priority="1034" stopIfTrue="1">
      <formula>$B52=""</formula>
    </cfRule>
  </conditionalFormatting>
  <conditionalFormatting sqref="I52">
    <cfRule type="expression" dxfId="2573" priority="1033" stopIfTrue="1">
      <formula>$B52=""</formula>
    </cfRule>
  </conditionalFormatting>
  <conditionalFormatting sqref="J52:M52">
    <cfRule type="expression" dxfId="2572" priority="1032" stopIfTrue="1">
      <formula>$B52=""</formula>
    </cfRule>
  </conditionalFormatting>
  <conditionalFormatting sqref="D52:M52">
    <cfRule type="expression" dxfId="2571" priority="1031" stopIfTrue="1">
      <formula>$B52=""</formula>
    </cfRule>
  </conditionalFormatting>
  <conditionalFormatting sqref="D52:M52">
    <cfRule type="expression" dxfId="2570" priority="1030" stopIfTrue="1">
      <formula>$B52=""</formula>
    </cfRule>
  </conditionalFormatting>
  <conditionalFormatting sqref="I52">
    <cfRule type="expression" dxfId="2569" priority="1029" stopIfTrue="1">
      <formula>$B52=""</formula>
    </cfRule>
  </conditionalFormatting>
  <conditionalFormatting sqref="D52:H52">
    <cfRule type="expression" dxfId="2568" priority="1028" stopIfTrue="1">
      <formula>$B52=""</formula>
    </cfRule>
  </conditionalFormatting>
  <conditionalFormatting sqref="J52:M52">
    <cfRule type="expression" dxfId="2567" priority="1027" stopIfTrue="1">
      <formula>$B52=""</formula>
    </cfRule>
  </conditionalFormatting>
  <conditionalFormatting sqref="D52:H52">
    <cfRule type="expression" dxfId="2566" priority="1026" stopIfTrue="1">
      <formula>$B52=""</formula>
    </cfRule>
  </conditionalFormatting>
  <conditionalFormatting sqref="J52:M52">
    <cfRule type="expression" dxfId="2565" priority="1025" stopIfTrue="1">
      <formula>$B52=""</formula>
    </cfRule>
  </conditionalFormatting>
  <conditionalFormatting sqref="I52">
    <cfRule type="expression" dxfId="2564" priority="1024" stopIfTrue="1">
      <formula>$B52=""</formula>
    </cfRule>
  </conditionalFormatting>
  <conditionalFormatting sqref="I52">
    <cfRule type="expression" dxfId="2563" priority="1023" stopIfTrue="1">
      <formula>$B52=""</formula>
    </cfRule>
  </conditionalFormatting>
  <conditionalFormatting sqref="I52">
    <cfRule type="expression" dxfId="2562" priority="1022" stopIfTrue="1">
      <formula>$B52=""</formula>
    </cfRule>
  </conditionalFormatting>
  <conditionalFormatting sqref="I52">
    <cfRule type="expression" dxfId="2561" priority="1021" stopIfTrue="1">
      <formula>$B52=""</formula>
    </cfRule>
  </conditionalFormatting>
  <conditionalFormatting sqref="I52">
    <cfRule type="expression" dxfId="2560" priority="1020" stopIfTrue="1">
      <formula>$B52=""</formula>
    </cfRule>
  </conditionalFormatting>
  <conditionalFormatting sqref="I52">
    <cfRule type="expression" dxfId="2559" priority="1019" stopIfTrue="1">
      <formula>$B52=""</formula>
    </cfRule>
  </conditionalFormatting>
  <conditionalFormatting sqref="I52">
    <cfRule type="expression" dxfId="2558" priority="1018" stopIfTrue="1">
      <formula>$B52=""</formula>
    </cfRule>
  </conditionalFormatting>
  <conditionalFormatting sqref="I52">
    <cfRule type="expression" dxfId="2557" priority="1017" stopIfTrue="1">
      <formula>$B52=""</formula>
    </cfRule>
  </conditionalFormatting>
  <conditionalFormatting sqref="I52">
    <cfRule type="expression" dxfId="2556" priority="1016" stopIfTrue="1">
      <formula>$B52=""</formula>
    </cfRule>
  </conditionalFormatting>
  <conditionalFormatting sqref="I52">
    <cfRule type="expression" dxfId="2555" priority="1015" stopIfTrue="1">
      <formula>$B52=""</formula>
    </cfRule>
  </conditionalFormatting>
  <conditionalFormatting sqref="I52">
    <cfRule type="expression" dxfId="2554" priority="1014" stopIfTrue="1">
      <formula>$B52=""</formula>
    </cfRule>
  </conditionalFormatting>
  <conditionalFormatting sqref="I52">
    <cfRule type="expression" dxfId="2553" priority="1013" stopIfTrue="1">
      <formula>$B52=""</formula>
    </cfRule>
  </conditionalFormatting>
  <conditionalFormatting sqref="I52">
    <cfRule type="expression" dxfId="2552" priority="1012" stopIfTrue="1">
      <formula>$B52=""</formula>
    </cfRule>
  </conditionalFormatting>
  <conditionalFormatting sqref="I27:I38">
    <cfRule type="expression" dxfId="2551" priority="962" stopIfTrue="1">
      <formula>$B27=""</formula>
    </cfRule>
  </conditionalFormatting>
  <conditionalFormatting sqref="I27:I38">
    <cfRule type="expression" dxfId="2550" priority="961" stopIfTrue="1">
      <formula>$B27=""</formula>
    </cfRule>
  </conditionalFormatting>
  <conditionalFormatting sqref="I27:I38">
    <cfRule type="expression" dxfId="2549" priority="960" stopIfTrue="1">
      <formula>$B27=""</formula>
    </cfRule>
  </conditionalFormatting>
  <conditionalFormatting sqref="I27:I38">
    <cfRule type="expression" dxfId="2548" priority="959" stopIfTrue="1">
      <formula>$B27=""</formula>
    </cfRule>
  </conditionalFormatting>
  <conditionalFormatting sqref="I27:I38">
    <cfRule type="expression" dxfId="2547" priority="958" stopIfTrue="1">
      <formula>$B27=""</formula>
    </cfRule>
  </conditionalFormatting>
  <conditionalFormatting sqref="I27:I38">
    <cfRule type="expression" dxfId="2546" priority="957" stopIfTrue="1">
      <formula>$B27=""</formula>
    </cfRule>
  </conditionalFormatting>
  <conditionalFormatting sqref="I27:I38">
    <cfRule type="expression" dxfId="2545" priority="956" stopIfTrue="1">
      <formula>$B27=""</formula>
    </cfRule>
  </conditionalFormatting>
  <conditionalFormatting sqref="I27:I38">
    <cfRule type="expression" dxfId="2544" priority="955" stopIfTrue="1">
      <formula>$B27=""</formula>
    </cfRule>
  </conditionalFormatting>
  <conditionalFormatting sqref="I27:I38">
    <cfRule type="expression" dxfId="2543" priority="954" stopIfTrue="1">
      <formula>$B27=""</formula>
    </cfRule>
  </conditionalFormatting>
  <conditionalFormatting sqref="I27:I38">
    <cfRule type="expression" dxfId="2542" priority="953" stopIfTrue="1">
      <formula>$B27=""</formula>
    </cfRule>
  </conditionalFormatting>
  <conditionalFormatting sqref="I27:I38">
    <cfRule type="expression" dxfId="2541" priority="952" stopIfTrue="1">
      <formula>$B27=""</formula>
    </cfRule>
  </conditionalFormatting>
  <conditionalFormatting sqref="I27:I38">
    <cfRule type="expression" dxfId="2540" priority="951" stopIfTrue="1">
      <formula>$B27=""</formula>
    </cfRule>
  </conditionalFormatting>
  <conditionalFormatting sqref="I27:I38">
    <cfRule type="expression" dxfId="2539" priority="950" stopIfTrue="1">
      <formula>$B27=""</formula>
    </cfRule>
  </conditionalFormatting>
  <conditionalFormatting sqref="I27:I38">
    <cfRule type="expression" dxfId="2538" priority="949" stopIfTrue="1">
      <formula>$B27=""</formula>
    </cfRule>
  </conditionalFormatting>
  <conditionalFormatting sqref="I27:I38">
    <cfRule type="expression" dxfId="2537" priority="948" stopIfTrue="1">
      <formula>$B27=""</formula>
    </cfRule>
  </conditionalFormatting>
  <conditionalFormatting sqref="I27:I38">
    <cfRule type="expression" dxfId="2536" priority="947" stopIfTrue="1">
      <formula>$B27=""</formula>
    </cfRule>
  </conditionalFormatting>
  <conditionalFormatting sqref="I27:I38">
    <cfRule type="expression" dxfId="2535" priority="946" stopIfTrue="1">
      <formula>$B27=""</formula>
    </cfRule>
  </conditionalFormatting>
  <conditionalFormatting sqref="I27:I38">
    <cfRule type="expression" dxfId="2534" priority="945" stopIfTrue="1">
      <formula>$B27=""</formula>
    </cfRule>
  </conditionalFormatting>
  <conditionalFormatting sqref="I27:I38">
    <cfRule type="expression" dxfId="2533" priority="944" stopIfTrue="1">
      <formula>$B27=""</formula>
    </cfRule>
  </conditionalFormatting>
  <conditionalFormatting sqref="I27:I38">
    <cfRule type="expression" dxfId="2532" priority="943" stopIfTrue="1">
      <formula>$B27=""</formula>
    </cfRule>
  </conditionalFormatting>
  <conditionalFormatting sqref="I27:I38">
    <cfRule type="expression" dxfId="2531" priority="942" stopIfTrue="1">
      <formula>$B27=""</formula>
    </cfRule>
  </conditionalFormatting>
  <conditionalFormatting sqref="I27:I38">
    <cfRule type="expression" dxfId="2530" priority="941" stopIfTrue="1">
      <formula>$B27=""</formula>
    </cfRule>
  </conditionalFormatting>
  <conditionalFormatting sqref="I27:I38">
    <cfRule type="expression" dxfId="2529" priority="940" stopIfTrue="1">
      <formula>$B27=""</formula>
    </cfRule>
  </conditionalFormatting>
  <conditionalFormatting sqref="I27:I38">
    <cfRule type="expression" dxfId="2528" priority="939" stopIfTrue="1">
      <formula>$B27=""</formula>
    </cfRule>
  </conditionalFormatting>
  <conditionalFormatting sqref="I27:I38">
    <cfRule type="expression" dxfId="2527" priority="938" stopIfTrue="1">
      <formula>$B27=""</formula>
    </cfRule>
  </conditionalFormatting>
  <conditionalFormatting sqref="I27:I38">
    <cfRule type="expression" dxfId="2526" priority="937" stopIfTrue="1">
      <formula>$B27=""</formula>
    </cfRule>
  </conditionalFormatting>
  <conditionalFormatting sqref="I27:I38">
    <cfRule type="expression" dxfId="2525" priority="936" stopIfTrue="1">
      <formula>$B27=""</formula>
    </cfRule>
  </conditionalFormatting>
  <conditionalFormatting sqref="I27:I38">
    <cfRule type="expression" dxfId="2524" priority="935" stopIfTrue="1">
      <formula>$B27=""</formula>
    </cfRule>
  </conditionalFormatting>
  <conditionalFormatting sqref="I27:I38">
    <cfRule type="expression" dxfId="2523" priority="934" stopIfTrue="1">
      <formula>$B27=""</formula>
    </cfRule>
  </conditionalFormatting>
  <conditionalFormatting sqref="I27:I38">
    <cfRule type="expression" dxfId="2522" priority="933" stopIfTrue="1">
      <formula>$B27=""</formula>
    </cfRule>
  </conditionalFormatting>
  <conditionalFormatting sqref="I37:I42">
    <cfRule type="expression" dxfId="2521" priority="932" stopIfTrue="1">
      <formula>$B37=""</formula>
    </cfRule>
  </conditionalFormatting>
  <conditionalFormatting sqref="I37:I42">
    <cfRule type="expression" dxfId="2520" priority="931" stopIfTrue="1">
      <formula>$B37=""</formula>
    </cfRule>
  </conditionalFormatting>
  <conditionalFormatting sqref="I37:I42">
    <cfRule type="expression" dxfId="2519" priority="930" stopIfTrue="1">
      <formula>$B37=""</formula>
    </cfRule>
  </conditionalFormatting>
  <conditionalFormatting sqref="I37:I42">
    <cfRule type="expression" dxfId="2518" priority="929" stopIfTrue="1">
      <formula>$B37=""</formula>
    </cfRule>
  </conditionalFormatting>
  <conditionalFormatting sqref="I37:I42">
    <cfRule type="expression" dxfId="2517" priority="928" stopIfTrue="1">
      <formula>$B37=""</formula>
    </cfRule>
  </conditionalFormatting>
  <conditionalFormatting sqref="I37:I42">
    <cfRule type="expression" dxfId="2516" priority="927" stopIfTrue="1">
      <formula>$B37=""</formula>
    </cfRule>
  </conditionalFormatting>
  <conditionalFormatting sqref="I37:I42">
    <cfRule type="expression" dxfId="2515" priority="926" stopIfTrue="1">
      <formula>$B37=""</formula>
    </cfRule>
  </conditionalFormatting>
  <conditionalFormatting sqref="I37:I42">
    <cfRule type="expression" dxfId="2514" priority="925" stopIfTrue="1">
      <formula>$B37=""</formula>
    </cfRule>
  </conditionalFormatting>
  <conditionalFormatting sqref="I37:I42">
    <cfRule type="expression" dxfId="2513" priority="924" stopIfTrue="1">
      <formula>$B37=""</formula>
    </cfRule>
  </conditionalFormatting>
  <conditionalFormatting sqref="I37:I42">
    <cfRule type="expression" dxfId="2512" priority="923" stopIfTrue="1">
      <formula>$B37=""</formula>
    </cfRule>
  </conditionalFormatting>
  <conditionalFormatting sqref="I37:I42">
    <cfRule type="expression" dxfId="2511" priority="922" stopIfTrue="1">
      <formula>$B37=""</formula>
    </cfRule>
  </conditionalFormatting>
  <conditionalFormatting sqref="I37:I42">
    <cfRule type="expression" dxfId="2510" priority="921" stopIfTrue="1">
      <formula>$B37=""</formula>
    </cfRule>
  </conditionalFormatting>
  <conditionalFormatting sqref="I37:I42">
    <cfRule type="expression" dxfId="2509" priority="920" stopIfTrue="1">
      <formula>$B37=""</formula>
    </cfRule>
  </conditionalFormatting>
  <conditionalFormatting sqref="I37:I42">
    <cfRule type="expression" dxfId="2508" priority="919" stopIfTrue="1">
      <formula>$B37=""</formula>
    </cfRule>
  </conditionalFormatting>
  <conditionalFormatting sqref="I37:I42">
    <cfRule type="expression" dxfId="2507" priority="918" stopIfTrue="1">
      <formula>$B37=""</formula>
    </cfRule>
  </conditionalFormatting>
  <conditionalFormatting sqref="I37:I42">
    <cfRule type="expression" dxfId="2506" priority="917" stopIfTrue="1">
      <formula>$B37=""</formula>
    </cfRule>
  </conditionalFormatting>
  <conditionalFormatting sqref="I37:I42">
    <cfRule type="expression" dxfId="2505" priority="916" stopIfTrue="1">
      <formula>$B37=""</formula>
    </cfRule>
  </conditionalFormatting>
  <conditionalFormatting sqref="I37:I42">
    <cfRule type="expression" dxfId="2504" priority="915" stopIfTrue="1">
      <formula>$B37=""</formula>
    </cfRule>
  </conditionalFormatting>
  <conditionalFormatting sqref="I37:I42">
    <cfRule type="expression" dxfId="2503" priority="914" stopIfTrue="1">
      <formula>$B37=""</formula>
    </cfRule>
  </conditionalFormatting>
  <conditionalFormatting sqref="I37:I42">
    <cfRule type="expression" dxfId="2502" priority="913" stopIfTrue="1">
      <formula>$B37=""</formula>
    </cfRule>
  </conditionalFormatting>
  <conditionalFormatting sqref="I37:I42">
    <cfRule type="expression" dxfId="2501" priority="912" stopIfTrue="1">
      <formula>$B37=""</formula>
    </cfRule>
  </conditionalFormatting>
  <conditionalFormatting sqref="I37:I42">
    <cfRule type="expression" dxfId="2500" priority="911" stopIfTrue="1">
      <formula>$B37=""</formula>
    </cfRule>
  </conditionalFormatting>
  <conditionalFormatting sqref="I37:I42">
    <cfRule type="expression" dxfId="2499" priority="910" stopIfTrue="1">
      <formula>$B37=""</formula>
    </cfRule>
  </conditionalFormatting>
  <conditionalFormatting sqref="I37:I42">
    <cfRule type="expression" dxfId="2498" priority="909" stopIfTrue="1">
      <formula>$B37=""</formula>
    </cfRule>
  </conditionalFormatting>
  <conditionalFormatting sqref="I37:I42">
    <cfRule type="expression" dxfId="2497" priority="908" stopIfTrue="1">
      <formula>$B37=""</formula>
    </cfRule>
  </conditionalFormatting>
  <conditionalFormatting sqref="I37:I42">
    <cfRule type="expression" dxfId="2496" priority="907" stopIfTrue="1">
      <formula>$B37=""</formula>
    </cfRule>
  </conditionalFormatting>
  <conditionalFormatting sqref="I37:I42">
    <cfRule type="expression" dxfId="2495" priority="906" stopIfTrue="1">
      <formula>$B37=""</formula>
    </cfRule>
  </conditionalFormatting>
  <conditionalFormatting sqref="I37:I42">
    <cfRule type="expression" dxfId="2494" priority="905" stopIfTrue="1">
      <formula>$B37=""</formula>
    </cfRule>
  </conditionalFormatting>
  <conditionalFormatting sqref="I37:I42">
    <cfRule type="expression" dxfId="2493" priority="904" stopIfTrue="1">
      <formula>$B37=""</formula>
    </cfRule>
  </conditionalFormatting>
  <conditionalFormatting sqref="I37:I42">
    <cfRule type="expression" dxfId="2492" priority="903" stopIfTrue="1">
      <formula>$B37=""</formula>
    </cfRule>
  </conditionalFormatting>
  <conditionalFormatting sqref="I37:I42">
    <cfRule type="expression" dxfId="2491" priority="902" stopIfTrue="1">
      <formula>$B37=""</formula>
    </cfRule>
  </conditionalFormatting>
  <conditionalFormatting sqref="I37:I42">
    <cfRule type="expression" dxfId="2490" priority="901" stopIfTrue="1">
      <formula>$B37=""</formula>
    </cfRule>
  </conditionalFormatting>
  <conditionalFormatting sqref="I37:I42">
    <cfRule type="expression" dxfId="2489" priority="900" stopIfTrue="1">
      <formula>$B37=""</formula>
    </cfRule>
  </conditionalFormatting>
  <conditionalFormatting sqref="I37:I42">
    <cfRule type="expression" dxfId="2488" priority="899" stopIfTrue="1">
      <formula>$B37=""</formula>
    </cfRule>
  </conditionalFormatting>
  <conditionalFormatting sqref="I37:I42">
    <cfRule type="expression" dxfId="2487" priority="898" stopIfTrue="1">
      <formula>$B37=""</formula>
    </cfRule>
  </conditionalFormatting>
  <conditionalFormatting sqref="I37:I42">
    <cfRule type="expression" dxfId="2486" priority="897" stopIfTrue="1">
      <formula>$B37=""</formula>
    </cfRule>
  </conditionalFormatting>
  <conditionalFormatting sqref="I37:I42">
    <cfRule type="expression" dxfId="2485" priority="896" stopIfTrue="1">
      <formula>$B37=""</formula>
    </cfRule>
  </conditionalFormatting>
  <conditionalFormatting sqref="I37:I42">
    <cfRule type="expression" dxfId="2484" priority="895" stopIfTrue="1">
      <formula>$B37=""</formula>
    </cfRule>
  </conditionalFormatting>
  <conditionalFormatting sqref="I37:I42">
    <cfRule type="expression" dxfId="2483" priority="894" stopIfTrue="1">
      <formula>$B37=""</formula>
    </cfRule>
  </conditionalFormatting>
  <conditionalFormatting sqref="I37:I42">
    <cfRule type="expression" dxfId="2482" priority="893" stopIfTrue="1">
      <formula>$B37=""</formula>
    </cfRule>
  </conditionalFormatting>
  <conditionalFormatting sqref="I37:I42">
    <cfRule type="expression" dxfId="2481" priority="892" stopIfTrue="1">
      <formula>$B37=""</formula>
    </cfRule>
  </conditionalFormatting>
  <conditionalFormatting sqref="I37:I42">
    <cfRule type="expression" dxfId="2480" priority="891" stopIfTrue="1">
      <formula>$B37=""</formula>
    </cfRule>
  </conditionalFormatting>
  <conditionalFormatting sqref="I37:I42">
    <cfRule type="expression" dxfId="2479" priority="890" stopIfTrue="1">
      <formula>$B37=""</formula>
    </cfRule>
  </conditionalFormatting>
  <conditionalFormatting sqref="I37:I42">
    <cfRule type="expression" dxfId="2478" priority="889" stopIfTrue="1">
      <formula>$B37=""</formula>
    </cfRule>
  </conditionalFormatting>
  <conditionalFormatting sqref="I37:I42">
    <cfRule type="expression" dxfId="2477" priority="888" stopIfTrue="1">
      <formula>$B37=""</formula>
    </cfRule>
  </conditionalFormatting>
  <conditionalFormatting sqref="I37:I42">
    <cfRule type="expression" dxfId="2476" priority="887" stopIfTrue="1">
      <formula>$B37=""</formula>
    </cfRule>
  </conditionalFormatting>
  <conditionalFormatting sqref="I37:I42">
    <cfRule type="expression" dxfId="2475" priority="886" stopIfTrue="1">
      <formula>$B37=""</formula>
    </cfRule>
  </conditionalFormatting>
  <conditionalFormatting sqref="I37:I42">
    <cfRule type="expression" dxfId="2474" priority="885" stopIfTrue="1">
      <formula>$B37=""</formula>
    </cfRule>
  </conditionalFormatting>
  <conditionalFormatting sqref="I37:I42">
    <cfRule type="expression" dxfId="2473" priority="884" stopIfTrue="1">
      <formula>$B37=""</formula>
    </cfRule>
  </conditionalFormatting>
  <conditionalFormatting sqref="I37:I42">
    <cfRule type="expression" dxfId="2472" priority="883" stopIfTrue="1">
      <formula>$B37=""</formula>
    </cfRule>
  </conditionalFormatting>
  <conditionalFormatting sqref="I37:I42">
    <cfRule type="expression" dxfId="2471" priority="882" stopIfTrue="1">
      <formula>$B37=""</formula>
    </cfRule>
  </conditionalFormatting>
  <conditionalFormatting sqref="I37:I42">
    <cfRule type="expression" dxfId="2470" priority="881" stopIfTrue="1">
      <formula>$B37=""</formula>
    </cfRule>
  </conditionalFormatting>
  <conditionalFormatting sqref="I37:I42">
    <cfRule type="expression" dxfId="2469" priority="880" stopIfTrue="1">
      <formula>$B37=""</formula>
    </cfRule>
  </conditionalFormatting>
  <conditionalFormatting sqref="I37:I42">
    <cfRule type="expression" dxfId="2468" priority="879" stopIfTrue="1">
      <formula>$B37=""</formula>
    </cfRule>
  </conditionalFormatting>
  <conditionalFormatting sqref="I37:I42">
    <cfRule type="expression" dxfId="2467" priority="878" stopIfTrue="1">
      <formula>$B37=""</formula>
    </cfRule>
  </conditionalFormatting>
  <conditionalFormatting sqref="I37:I42">
    <cfRule type="expression" dxfId="2466" priority="877" stopIfTrue="1">
      <formula>$B37=""</formula>
    </cfRule>
  </conditionalFormatting>
  <conditionalFormatting sqref="I37:I42">
    <cfRule type="expression" dxfId="2465" priority="876" stopIfTrue="1">
      <formula>$B37=""</formula>
    </cfRule>
  </conditionalFormatting>
  <conditionalFormatting sqref="I52">
    <cfRule type="expression" dxfId="2464" priority="875" stopIfTrue="1">
      <formula>$B52=""</formula>
    </cfRule>
  </conditionalFormatting>
  <conditionalFormatting sqref="I52">
    <cfRule type="expression" dxfId="2463" priority="874" stopIfTrue="1">
      <formula>$B52=""</formula>
    </cfRule>
  </conditionalFormatting>
  <conditionalFormatting sqref="I52">
    <cfRule type="expression" dxfId="2462" priority="873" stopIfTrue="1">
      <formula>$B52=""</formula>
    </cfRule>
  </conditionalFormatting>
  <conditionalFormatting sqref="I52">
    <cfRule type="expression" dxfId="2461" priority="872" stopIfTrue="1">
      <formula>$B52=""</formula>
    </cfRule>
  </conditionalFormatting>
  <conditionalFormatting sqref="I52">
    <cfRule type="expression" dxfId="2460" priority="871" stopIfTrue="1">
      <formula>$B52=""</formula>
    </cfRule>
  </conditionalFormatting>
  <conditionalFormatting sqref="I52">
    <cfRule type="expression" dxfId="2459" priority="870" stopIfTrue="1">
      <formula>$B52=""</formula>
    </cfRule>
  </conditionalFormatting>
  <conditionalFormatting sqref="I52">
    <cfRule type="expression" dxfId="2458" priority="869" stopIfTrue="1">
      <formula>$B52=""</formula>
    </cfRule>
  </conditionalFormatting>
  <conditionalFormatting sqref="I52">
    <cfRule type="expression" dxfId="2457" priority="868" stopIfTrue="1">
      <formula>$B52=""</formula>
    </cfRule>
  </conditionalFormatting>
  <conditionalFormatting sqref="I52">
    <cfRule type="expression" dxfId="2456" priority="867" stopIfTrue="1">
      <formula>$B52=""</formula>
    </cfRule>
  </conditionalFormatting>
  <conditionalFormatting sqref="I52">
    <cfRule type="expression" dxfId="2455" priority="866" stopIfTrue="1">
      <formula>$B52=""</formula>
    </cfRule>
  </conditionalFormatting>
  <conditionalFormatting sqref="I52">
    <cfRule type="expression" dxfId="2454" priority="865" stopIfTrue="1">
      <formula>$B52=""</formula>
    </cfRule>
  </conditionalFormatting>
  <conditionalFormatting sqref="I52">
    <cfRule type="expression" dxfId="2453" priority="864" stopIfTrue="1">
      <formula>$B52=""</formula>
    </cfRule>
  </conditionalFormatting>
  <conditionalFormatting sqref="I52">
    <cfRule type="expression" dxfId="2452" priority="863" stopIfTrue="1">
      <formula>$B52=""</formula>
    </cfRule>
  </conditionalFormatting>
  <conditionalFormatting sqref="I52">
    <cfRule type="expression" dxfId="2451" priority="862" stopIfTrue="1">
      <formula>$B52=""</formula>
    </cfRule>
  </conditionalFormatting>
  <conditionalFormatting sqref="I52">
    <cfRule type="expression" dxfId="2450" priority="861" stopIfTrue="1">
      <formula>$B52=""</formula>
    </cfRule>
  </conditionalFormatting>
  <conditionalFormatting sqref="I52">
    <cfRule type="expression" dxfId="2449" priority="860" stopIfTrue="1">
      <formula>$B52=""</formula>
    </cfRule>
  </conditionalFormatting>
  <conditionalFormatting sqref="I52">
    <cfRule type="expression" dxfId="2448" priority="859" stopIfTrue="1">
      <formula>$B52=""</formula>
    </cfRule>
  </conditionalFormatting>
  <conditionalFormatting sqref="I52">
    <cfRule type="expression" dxfId="2447" priority="858" stopIfTrue="1">
      <formula>$B52=""</formula>
    </cfRule>
  </conditionalFormatting>
  <conditionalFormatting sqref="I52">
    <cfRule type="expression" dxfId="2446" priority="857" stopIfTrue="1">
      <formula>$B52=""</formula>
    </cfRule>
  </conditionalFormatting>
  <conditionalFormatting sqref="I52">
    <cfRule type="expression" dxfId="2445" priority="856" stopIfTrue="1">
      <formula>$B52=""</formula>
    </cfRule>
  </conditionalFormatting>
  <conditionalFormatting sqref="I52">
    <cfRule type="expression" dxfId="2444" priority="855" stopIfTrue="1">
      <formula>$B52=""</formula>
    </cfRule>
  </conditionalFormatting>
  <conditionalFormatting sqref="I52">
    <cfRule type="expression" dxfId="2443" priority="854" stopIfTrue="1">
      <formula>$B52=""</formula>
    </cfRule>
  </conditionalFormatting>
  <conditionalFormatting sqref="I52">
    <cfRule type="expression" dxfId="2442" priority="853" stopIfTrue="1">
      <formula>$B52=""</formula>
    </cfRule>
  </conditionalFormatting>
  <conditionalFormatting sqref="I52">
    <cfRule type="expression" dxfId="2441" priority="852" stopIfTrue="1">
      <formula>$B52=""</formula>
    </cfRule>
  </conditionalFormatting>
  <conditionalFormatting sqref="I52">
    <cfRule type="expression" dxfId="2440" priority="851" stopIfTrue="1">
      <formula>$B52=""</formula>
    </cfRule>
  </conditionalFormatting>
  <conditionalFormatting sqref="I52">
    <cfRule type="expression" dxfId="2439" priority="850" stopIfTrue="1">
      <formula>$B52=""</formula>
    </cfRule>
  </conditionalFormatting>
  <conditionalFormatting sqref="I52">
    <cfRule type="expression" dxfId="2438" priority="849" stopIfTrue="1">
      <formula>$B52=""</formula>
    </cfRule>
  </conditionalFormatting>
  <conditionalFormatting sqref="I52">
    <cfRule type="expression" dxfId="2437" priority="848" stopIfTrue="1">
      <formula>$B52=""</formula>
    </cfRule>
  </conditionalFormatting>
  <conditionalFormatting sqref="I52">
    <cfRule type="expression" dxfId="2436" priority="847" stopIfTrue="1">
      <formula>$B52=""</formula>
    </cfRule>
  </conditionalFormatting>
  <conditionalFormatting sqref="I52">
    <cfRule type="expression" dxfId="2435" priority="846" stopIfTrue="1">
      <formula>$B52=""</formula>
    </cfRule>
  </conditionalFormatting>
  <conditionalFormatting sqref="I52">
    <cfRule type="expression" dxfId="2434" priority="845" stopIfTrue="1">
      <formula>$B52=""</formula>
    </cfRule>
  </conditionalFormatting>
  <conditionalFormatting sqref="I52">
    <cfRule type="expression" dxfId="2433" priority="844" stopIfTrue="1">
      <formula>$B52=""</formula>
    </cfRule>
  </conditionalFormatting>
  <conditionalFormatting sqref="I52">
    <cfRule type="expression" dxfId="2432" priority="843" stopIfTrue="1">
      <formula>$B52=""</formula>
    </cfRule>
  </conditionalFormatting>
  <conditionalFormatting sqref="I52">
    <cfRule type="expression" dxfId="2431" priority="842" stopIfTrue="1">
      <formula>$B52=""</formula>
    </cfRule>
  </conditionalFormatting>
  <conditionalFormatting sqref="I52">
    <cfRule type="expression" dxfId="2430" priority="841" stopIfTrue="1">
      <formula>$B52=""</formula>
    </cfRule>
  </conditionalFormatting>
  <conditionalFormatting sqref="I52">
    <cfRule type="expression" dxfId="2429" priority="840" stopIfTrue="1">
      <formula>$B52=""</formula>
    </cfRule>
  </conditionalFormatting>
  <conditionalFormatting sqref="I52">
    <cfRule type="expression" dxfId="2428" priority="839" stopIfTrue="1">
      <formula>$B52=""</formula>
    </cfRule>
  </conditionalFormatting>
  <conditionalFormatting sqref="I52">
    <cfRule type="expression" dxfId="2427" priority="838" stopIfTrue="1">
      <formula>$B52=""</formula>
    </cfRule>
  </conditionalFormatting>
  <conditionalFormatting sqref="I27:I38">
    <cfRule type="expression" dxfId="2426" priority="810" stopIfTrue="1">
      <formula>$B27=""</formula>
    </cfRule>
  </conditionalFormatting>
  <conditionalFormatting sqref="I27:I38">
    <cfRule type="expression" dxfId="2425" priority="809" stopIfTrue="1">
      <formula>$B27=""</formula>
    </cfRule>
  </conditionalFormatting>
  <conditionalFormatting sqref="I27:I38">
    <cfRule type="expression" dxfId="2424" priority="808" stopIfTrue="1">
      <formula>$B27=""</formula>
    </cfRule>
  </conditionalFormatting>
  <conditionalFormatting sqref="I27:I38">
    <cfRule type="expression" dxfId="2423" priority="807" stopIfTrue="1">
      <formula>$B27=""</formula>
    </cfRule>
  </conditionalFormatting>
  <conditionalFormatting sqref="I27:I38">
    <cfRule type="expression" dxfId="2422" priority="806" stopIfTrue="1">
      <formula>$B27=""</formula>
    </cfRule>
  </conditionalFormatting>
  <conditionalFormatting sqref="I27:I38">
    <cfRule type="expression" dxfId="2421" priority="805" stopIfTrue="1">
      <formula>$B27=""</formula>
    </cfRule>
  </conditionalFormatting>
  <conditionalFormatting sqref="I27:I38">
    <cfRule type="expression" dxfId="2420" priority="804" stopIfTrue="1">
      <formula>$B27=""</formula>
    </cfRule>
  </conditionalFormatting>
  <conditionalFormatting sqref="I27:I38">
    <cfRule type="expression" dxfId="2419" priority="803" stopIfTrue="1">
      <formula>$B27=""</formula>
    </cfRule>
  </conditionalFormatting>
  <conditionalFormatting sqref="I27:I38">
    <cfRule type="expression" dxfId="2418" priority="802" stopIfTrue="1">
      <formula>$B27=""</formula>
    </cfRule>
  </conditionalFormatting>
  <conditionalFormatting sqref="I27:I38">
    <cfRule type="expression" dxfId="2417" priority="801" stopIfTrue="1">
      <formula>$B27=""</formula>
    </cfRule>
  </conditionalFormatting>
  <conditionalFormatting sqref="I27:I38">
    <cfRule type="expression" dxfId="2416" priority="800" stopIfTrue="1">
      <formula>$B27=""</formula>
    </cfRule>
  </conditionalFormatting>
  <conditionalFormatting sqref="I27:I38">
    <cfRule type="expression" dxfId="2415" priority="799" stopIfTrue="1">
      <formula>$B27=""</formula>
    </cfRule>
  </conditionalFormatting>
  <conditionalFormatting sqref="I27:I38">
    <cfRule type="expression" dxfId="2414" priority="798" stopIfTrue="1">
      <formula>$B27=""</formula>
    </cfRule>
  </conditionalFormatting>
  <conditionalFormatting sqref="I27:I38">
    <cfRule type="expression" dxfId="2413" priority="797" stopIfTrue="1">
      <formula>$B27=""</formula>
    </cfRule>
  </conditionalFormatting>
  <conditionalFormatting sqref="I27:I38">
    <cfRule type="expression" dxfId="2412" priority="796" stopIfTrue="1">
      <formula>$B27=""</formula>
    </cfRule>
  </conditionalFormatting>
  <conditionalFormatting sqref="I27:I38">
    <cfRule type="expression" dxfId="2411" priority="795" stopIfTrue="1">
      <formula>$B27=""</formula>
    </cfRule>
  </conditionalFormatting>
  <conditionalFormatting sqref="I27:I38">
    <cfRule type="expression" dxfId="2410" priority="794" stopIfTrue="1">
      <formula>$B27=""</formula>
    </cfRule>
  </conditionalFormatting>
  <conditionalFormatting sqref="I27:I38">
    <cfRule type="expression" dxfId="2409" priority="793" stopIfTrue="1">
      <formula>$B27=""</formula>
    </cfRule>
  </conditionalFormatting>
  <conditionalFormatting sqref="I27:I38">
    <cfRule type="expression" dxfId="2408" priority="792" stopIfTrue="1">
      <formula>$B27=""</formula>
    </cfRule>
  </conditionalFormatting>
  <conditionalFormatting sqref="I27:I38">
    <cfRule type="expression" dxfId="2407" priority="791" stopIfTrue="1">
      <formula>$B27=""</formula>
    </cfRule>
  </conditionalFormatting>
  <conditionalFormatting sqref="I27:I38">
    <cfRule type="expression" dxfId="2406" priority="790" stopIfTrue="1">
      <formula>$B27=""</formula>
    </cfRule>
  </conditionalFormatting>
  <conditionalFormatting sqref="I27:I38">
    <cfRule type="expression" dxfId="2405" priority="789" stopIfTrue="1">
      <formula>$B27=""</formula>
    </cfRule>
  </conditionalFormatting>
  <conditionalFormatting sqref="I27:I38">
    <cfRule type="expression" dxfId="2404" priority="788" stopIfTrue="1">
      <formula>$B27=""</formula>
    </cfRule>
  </conditionalFormatting>
  <conditionalFormatting sqref="I27:I38">
    <cfRule type="expression" dxfId="2403" priority="787" stopIfTrue="1">
      <formula>$B27=""</formula>
    </cfRule>
  </conditionalFormatting>
  <conditionalFormatting sqref="I27:I38">
    <cfRule type="expression" dxfId="2402" priority="786" stopIfTrue="1">
      <formula>$B27=""</formula>
    </cfRule>
  </conditionalFormatting>
  <conditionalFormatting sqref="I27:I38">
    <cfRule type="expression" dxfId="2401" priority="785" stopIfTrue="1">
      <formula>$B27=""</formula>
    </cfRule>
  </conditionalFormatting>
  <conditionalFormatting sqref="I27:I38">
    <cfRule type="expression" dxfId="2400" priority="784" stopIfTrue="1">
      <formula>$B27=""</formula>
    </cfRule>
  </conditionalFormatting>
  <conditionalFormatting sqref="I27:I38">
    <cfRule type="expression" dxfId="2399" priority="783" stopIfTrue="1">
      <formula>$B27=""</formula>
    </cfRule>
  </conditionalFormatting>
  <conditionalFormatting sqref="I27:I38">
    <cfRule type="expression" dxfId="2398" priority="782" stopIfTrue="1">
      <formula>$B27=""</formula>
    </cfRule>
  </conditionalFormatting>
  <conditionalFormatting sqref="I27:I38">
    <cfRule type="expression" dxfId="2397" priority="781" stopIfTrue="1">
      <formula>$B27=""</formula>
    </cfRule>
  </conditionalFormatting>
  <conditionalFormatting sqref="I27:I38">
    <cfRule type="expression" dxfId="2396" priority="780" stopIfTrue="1">
      <formula>$B27=""</formula>
    </cfRule>
  </conditionalFormatting>
  <conditionalFormatting sqref="I27:I38">
    <cfRule type="expression" dxfId="2395" priority="779" stopIfTrue="1">
      <formula>$B27=""</formula>
    </cfRule>
  </conditionalFormatting>
  <conditionalFormatting sqref="I27:I38">
    <cfRule type="expression" dxfId="2394" priority="778" stopIfTrue="1">
      <formula>$B27=""</formula>
    </cfRule>
  </conditionalFormatting>
  <conditionalFormatting sqref="I27:I38">
    <cfRule type="expression" dxfId="2393" priority="777" stopIfTrue="1">
      <formula>$B27=""</formula>
    </cfRule>
  </conditionalFormatting>
  <conditionalFormatting sqref="I27:I38">
    <cfRule type="expression" dxfId="2392" priority="776" stopIfTrue="1">
      <formula>$B27=""</formula>
    </cfRule>
  </conditionalFormatting>
  <conditionalFormatting sqref="I27:I38">
    <cfRule type="expression" dxfId="2391" priority="775" stopIfTrue="1">
      <formula>$B27=""</formula>
    </cfRule>
  </conditionalFormatting>
  <conditionalFormatting sqref="I27:I38">
    <cfRule type="expression" dxfId="2390" priority="774" stopIfTrue="1">
      <formula>$B27=""</formula>
    </cfRule>
  </conditionalFormatting>
  <conditionalFormatting sqref="I27:I38">
    <cfRule type="expression" dxfId="2389" priority="773" stopIfTrue="1">
      <formula>$B27=""</formula>
    </cfRule>
  </conditionalFormatting>
  <conditionalFormatting sqref="I27:I38">
    <cfRule type="expression" dxfId="2388" priority="772" stopIfTrue="1">
      <formula>$B27=""</formula>
    </cfRule>
  </conditionalFormatting>
  <conditionalFormatting sqref="I27:I38">
    <cfRule type="expression" dxfId="2387" priority="771" stopIfTrue="1">
      <formula>$B27=""</formula>
    </cfRule>
  </conditionalFormatting>
  <conditionalFormatting sqref="I27:I38">
    <cfRule type="expression" dxfId="2386" priority="770" stopIfTrue="1">
      <formula>$B27=""</formula>
    </cfRule>
  </conditionalFormatting>
  <conditionalFormatting sqref="I27:I38">
    <cfRule type="expression" dxfId="2385" priority="769" stopIfTrue="1">
      <formula>$B27=""</formula>
    </cfRule>
  </conditionalFormatting>
  <conditionalFormatting sqref="I27:I38">
    <cfRule type="expression" dxfId="2384" priority="768" stopIfTrue="1">
      <formula>$B27=""</formula>
    </cfRule>
  </conditionalFormatting>
  <conditionalFormatting sqref="I27:I38">
    <cfRule type="expression" dxfId="2383" priority="767" stopIfTrue="1">
      <formula>$B27=""</formula>
    </cfRule>
  </conditionalFormatting>
  <conditionalFormatting sqref="I27:I38">
    <cfRule type="expression" dxfId="2382" priority="766" stopIfTrue="1">
      <formula>$B27=""</formula>
    </cfRule>
  </conditionalFormatting>
  <conditionalFormatting sqref="I27:I38">
    <cfRule type="expression" dxfId="2381" priority="765" stopIfTrue="1">
      <formula>$B27=""</formula>
    </cfRule>
  </conditionalFormatting>
  <conditionalFormatting sqref="I27:I38">
    <cfRule type="expression" dxfId="2380" priority="764" stopIfTrue="1">
      <formula>$B27=""</formula>
    </cfRule>
  </conditionalFormatting>
  <conditionalFormatting sqref="I27:I38">
    <cfRule type="expression" dxfId="2379" priority="763" stopIfTrue="1">
      <formula>$B27=""</formula>
    </cfRule>
  </conditionalFormatting>
  <conditionalFormatting sqref="I27:I38">
    <cfRule type="expression" dxfId="2378" priority="762" stopIfTrue="1">
      <formula>$B27=""</formula>
    </cfRule>
  </conditionalFormatting>
  <conditionalFormatting sqref="I27:I38">
    <cfRule type="expression" dxfId="2377" priority="761" stopIfTrue="1">
      <formula>$B27=""</formula>
    </cfRule>
  </conditionalFormatting>
  <conditionalFormatting sqref="I27:I38">
    <cfRule type="expression" dxfId="2376" priority="760" stopIfTrue="1">
      <formula>$B27=""</formula>
    </cfRule>
  </conditionalFormatting>
  <conditionalFormatting sqref="I27:I38">
    <cfRule type="expression" dxfId="2375" priority="759" stopIfTrue="1">
      <formula>$B27=""</formula>
    </cfRule>
  </conditionalFormatting>
  <conditionalFormatting sqref="I27:I38">
    <cfRule type="expression" dxfId="2374" priority="758" stopIfTrue="1">
      <formula>$B27=""</formula>
    </cfRule>
  </conditionalFormatting>
  <conditionalFormatting sqref="I27:I38">
    <cfRule type="expression" dxfId="2373" priority="757" stopIfTrue="1">
      <formula>$B27=""</formula>
    </cfRule>
  </conditionalFormatting>
  <conditionalFormatting sqref="I27:I38">
    <cfRule type="expression" dxfId="2372" priority="756" stopIfTrue="1">
      <formula>$B27=""</formula>
    </cfRule>
  </conditionalFormatting>
  <conditionalFormatting sqref="I27:I38">
    <cfRule type="expression" dxfId="2371" priority="755" stopIfTrue="1">
      <formula>$B27=""</formula>
    </cfRule>
  </conditionalFormatting>
  <conditionalFormatting sqref="I27:I38">
    <cfRule type="expression" dxfId="2370" priority="754" stopIfTrue="1">
      <formula>$B27=""</formula>
    </cfRule>
  </conditionalFormatting>
  <conditionalFormatting sqref="I27:I38">
    <cfRule type="expression" dxfId="2369" priority="753" stopIfTrue="1">
      <formula>$B27=""</formula>
    </cfRule>
  </conditionalFormatting>
  <conditionalFormatting sqref="I27:I38">
    <cfRule type="expression" dxfId="2368" priority="752" stopIfTrue="1">
      <formula>$B27=""</formula>
    </cfRule>
  </conditionalFormatting>
  <conditionalFormatting sqref="I27:I38">
    <cfRule type="expression" dxfId="2367" priority="751" stopIfTrue="1">
      <formula>$B27=""</formula>
    </cfRule>
  </conditionalFormatting>
  <conditionalFormatting sqref="I27:I38">
    <cfRule type="expression" dxfId="2366" priority="750" stopIfTrue="1">
      <formula>$B27=""</formula>
    </cfRule>
  </conditionalFormatting>
  <conditionalFormatting sqref="I27:I38">
    <cfRule type="expression" dxfId="2365" priority="749" stopIfTrue="1">
      <formula>$B27=""</formula>
    </cfRule>
  </conditionalFormatting>
  <conditionalFormatting sqref="I27:I38">
    <cfRule type="expression" dxfId="2364" priority="748" stopIfTrue="1">
      <formula>$B27=""</formula>
    </cfRule>
  </conditionalFormatting>
  <conditionalFormatting sqref="I27:I38">
    <cfRule type="expression" dxfId="2363" priority="747" stopIfTrue="1">
      <formula>$B27=""</formula>
    </cfRule>
  </conditionalFormatting>
  <conditionalFormatting sqref="I27:I38">
    <cfRule type="expression" dxfId="2362" priority="746" stopIfTrue="1">
      <formula>$B27=""</formula>
    </cfRule>
  </conditionalFormatting>
  <conditionalFormatting sqref="I27:I38">
    <cfRule type="expression" dxfId="2361" priority="745" stopIfTrue="1">
      <formula>$B27=""</formula>
    </cfRule>
  </conditionalFormatting>
  <conditionalFormatting sqref="I27:I38">
    <cfRule type="expression" dxfId="2360" priority="744" stopIfTrue="1">
      <formula>$B27=""</formula>
    </cfRule>
  </conditionalFormatting>
  <conditionalFormatting sqref="I27:I38">
    <cfRule type="expression" dxfId="2359" priority="743" stopIfTrue="1">
      <formula>$B27=""</formula>
    </cfRule>
  </conditionalFormatting>
  <conditionalFormatting sqref="I27:I38">
    <cfRule type="expression" dxfId="2358" priority="742" stopIfTrue="1">
      <formula>$B27=""</formula>
    </cfRule>
  </conditionalFormatting>
  <conditionalFormatting sqref="I27:I38">
    <cfRule type="expression" dxfId="2357" priority="741" stopIfTrue="1">
      <formula>$B27=""</formula>
    </cfRule>
  </conditionalFormatting>
  <conditionalFormatting sqref="I27:I38">
    <cfRule type="expression" dxfId="2356" priority="740" stopIfTrue="1">
      <formula>$B27=""</formula>
    </cfRule>
  </conditionalFormatting>
  <conditionalFormatting sqref="I27:I38">
    <cfRule type="expression" dxfId="2355" priority="739" stopIfTrue="1">
      <formula>$B27=""</formula>
    </cfRule>
  </conditionalFormatting>
  <conditionalFormatting sqref="I27:I38">
    <cfRule type="expression" dxfId="2354" priority="738" stopIfTrue="1">
      <formula>$B27=""</formula>
    </cfRule>
  </conditionalFormatting>
  <conditionalFormatting sqref="I27:I38">
    <cfRule type="expression" dxfId="2353" priority="737" stopIfTrue="1">
      <formula>$B27=""</formula>
    </cfRule>
  </conditionalFormatting>
  <conditionalFormatting sqref="I27:I38">
    <cfRule type="expression" dxfId="2352" priority="736" stopIfTrue="1">
      <formula>$B27=""</formula>
    </cfRule>
  </conditionalFormatting>
  <conditionalFormatting sqref="I27:I38">
    <cfRule type="expression" dxfId="2351" priority="735" stopIfTrue="1">
      <formula>$B27=""</formula>
    </cfRule>
  </conditionalFormatting>
  <conditionalFormatting sqref="I27:I38">
    <cfRule type="expression" dxfId="2350" priority="734" stopIfTrue="1">
      <formula>$B27=""</formula>
    </cfRule>
  </conditionalFormatting>
  <conditionalFormatting sqref="I27:I38">
    <cfRule type="expression" dxfId="2349" priority="733" stopIfTrue="1">
      <formula>$B27=""</formula>
    </cfRule>
  </conditionalFormatting>
  <conditionalFormatting sqref="I27:I38">
    <cfRule type="expression" dxfId="2348" priority="732" stopIfTrue="1">
      <formula>$B27=""</formula>
    </cfRule>
  </conditionalFormatting>
  <conditionalFormatting sqref="I27:I38">
    <cfRule type="expression" dxfId="2347" priority="731" stopIfTrue="1">
      <formula>$B27=""</formula>
    </cfRule>
  </conditionalFormatting>
  <conditionalFormatting sqref="I27:I38">
    <cfRule type="expression" dxfId="2346" priority="730" stopIfTrue="1">
      <formula>$B27=""</formula>
    </cfRule>
  </conditionalFormatting>
  <conditionalFormatting sqref="I27:I38">
    <cfRule type="expression" dxfId="2345" priority="729" stopIfTrue="1">
      <formula>$B27=""</formula>
    </cfRule>
  </conditionalFormatting>
  <conditionalFormatting sqref="I27:I38">
    <cfRule type="expression" dxfId="2344" priority="728" stopIfTrue="1">
      <formula>$B27=""</formula>
    </cfRule>
  </conditionalFormatting>
  <conditionalFormatting sqref="I27:I38">
    <cfRule type="expression" dxfId="2343" priority="727" stopIfTrue="1">
      <formula>$B27=""</formula>
    </cfRule>
  </conditionalFormatting>
  <conditionalFormatting sqref="I27:I38">
    <cfRule type="expression" dxfId="2342" priority="726" stopIfTrue="1">
      <formula>$B27=""</formula>
    </cfRule>
  </conditionalFormatting>
  <conditionalFormatting sqref="I27:I38">
    <cfRule type="expression" dxfId="2341" priority="725" stopIfTrue="1">
      <formula>$B27=""</formula>
    </cfRule>
  </conditionalFormatting>
  <conditionalFormatting sqref="I27:I38">
    <cfRule type="expression" dxfId="2340" priority="724" stopIfTrue="1">
      <formula>$B27=""</formula>
    </cfRule>
  </conditionalFormatting>
  <conditionalFormatting sqref="I27:I38">
    <cfRule type="expression" dxfId="2339" priority="723" stopIfTrue="1">
      <formula>$B27=""</formula>
    </cfRule>
  </conditionalFormatting>
  <conditionalFormatting sqref="I27:I38">
    <cfRule type="expression" dxfId="2338" priority="722" stopIfTrue="1">
      <formula>$B27=""</formula>
    </cfRule>
  </conditionalFormatting>
  <conditionalFormatting sqref="I27:I38">
    <cfRule type="expression" dxfId="2337" priority="721" stopIfTrue="1">
      <formula>$B27=""</formula>
    </cfRule>
  </conditionalFormatting>
  <conditionalFormatting sqref="I27:I38">
    <cfRule type="expression" dxfId="2336" priority="720" stopIfTrue="1">
      <formula>$B27=""</formula>
    </cfRule>
  </conditionalFormatting>
  <conditionalFormatting sqref="I27:I38">
    <cfRule type="expression" dxfId="2335" priority="719" stopIfTrue="1">
      <formula>$B27=""</formula>
    </cfRule>
  </conditionalFormatting>
  <conditionalFormatting sqref="I27:I38">
    <cfRule type="expression" dxfId="2334" priority="718" stopIfTrue="1">
      <formula>$B27=""</formula>
    </cfRule>
  </conditionalFormatting>
  <conditionalFormatting sqref="I27:I38">
    <cfRule type="expression" dxfId="2333" priority="717" stopIfTrue="1">
      <formula>$B27=""</formula>
    </cfRule>
  </conditionalFormatting>
  <conditionalFormatting sqref="I27:I38">
    <cfRule type="expression" dxfId="2332" priority="716" stopIfTrue="1">
      <formula>$B27=""</formula>
    </cfRule>
  </conditionalFormatting>
  <conditionalFormatting sqref="I27:I38">
    <cfRule type="expression" dxfId="2331" priority="715" stopIfTrue="1">
      <formula>$B27=""</formula>
    </cfRule>
  </conditionalFormatting>
  <conditionalFormatting sqref="I27:I38">
    <cfRule type="expression" dxfId="2330" priority="714" stopIfTrue="1">
      <formula>$B27=""</formula>
    </cfRule>
  </conditionalFormatting>
  <conditionalFormatting sqref="I27:I38">
    <cfRule type="expression" dxfId="2329" priority="713" stopIfTrue="1">
      <formula>$B27=""</formula>
    </cfRule>
  </conditionalFormatting>
  <conditionalFormatting sqref="I27:I38">
    <cfRule type="expression" dxfId="2328" priority="712" stopIfTrue="1">
      <formula>$B27=""</formula>
    </cfRule>
  </conditionalFormatting>
  <conditionalFormatting sqref="I27:I38">
    <cfRule type="expression" dxfId="2327" priority="711" stopIfTrue="1">
      <formula>$B27=""</formula>
    </cfRule>
  </conditionalFormatting>
  <conditionalFormatting sqref="I27:I38">
    <cfRule type="expression" dxfId="2326" priority="710" stopIfTrue="1">
      <formula>$B27=""</formula>
    </cfRule>
  </conditionalFormatting>
  <conditionalFormatting sqref="I27:I38">
    <cfRule type="expression" dxfId="2325" priority="709" stopIfTrue="1">
      <formula>$B27=""</formula>
    </cfRule>
  </conditionalFormatting>
  <conditionalFormatting sqref="I27:I38">
    <cfRule type="expression" dxfId="2324" priority="708" stopIfTrue="1">
      <formula>$B27=""</formula>
    </cfRule>
  </conditionalFormatting>
  <conditionalFormatting sqref="I27:I38">
    <cfRule type="expression" dxfId="2323" priority="707" stopIfTrue="1">
      <formula>$B27=""</formula>
    </cfRule>
  </conditionalFormatting>
  <conditionalFormatting sqref="I27:I38">
    <cfRule type="expression" dxfId="2322" priority="706" stopIfTrue="1">
      <formula>$B27=""</formula>
    </cfRule>
  </conditionalFormatting>
  <conditionalFormatting sqref="I27:I38">
    <cfRule type="expression" dxfId="2321" priority="705" stopIfTrue="1">
      <formula>$B27=""</formula>
    </cfRule>
  </conditionalFormatting>
  <conditionalFormatting sqref="I27:I38">
    <cfRule type="expression" dxfId="2320" priority="704" stopIfTrue="1">
      <formula>$B27=""</formula>
    </cfRule>
  </conditionalFormatting>
  <conditionalFormatting sqref="I27:I38">
    <cfRule type="expression" dxfId="2319" priority="703" stopIfTrue="1">
      <formula>$B27=""</formula>
    </cfRule>
  </conditionalFormatting>
  <conditionalFormatting sqref="I27:I38">
    <cfRule type="expression" dxfId="2318" priority="702" stopIfTrue="1">
      <formula>$B27=""</formula>
    </cfRule>
  </conditionalFormatting>
  <conditionalFormatting sqref="I27:I38">
    <cfRule type="expression" dxfId="2317" priority="701" stopIfTrue="1">
      <formula>$B27=""</formula>
    </cfRule>
  </conditionalFormatting>
  <conditionalFormatting sqref="I27:I38">
    <cfRule type="expression" dxfId="2316" priority="700" stopIfTrue="1">
      <formula>$B27=""</formula>
    </cfRule>
  </conditionalFormatting>
  <conditionalFormatting sqref="I27:I38">
    <cfRule type="expression" dxfId="2315" priority="699" stopIfTrue="1">
      <formula>$B27=""</formula>
    </cfRule>
  </conditionalFormatting>
  <conditionalFormatting sqref="I27:I38">
    <cfRule type="expression" dxfId="2314" priority="698" stopIfTrue="1">
      <formula>$B27=""</formula>
    </cfRule>
  </conditionalFormatting>
  <conditionalFormatting sqref="I27:I38">
    <cfRule type="expression" dxfId="2313" priority="697" stopIfTrue="1">
      <formula>$B27=""</formula>
    </cfRule>
  </conditionalFormatting>
  <conditionalFormatting sqref="I27:I38">
    <cfRule type="expression" dxfId="2312" priority="696" stopIfTrue="1">
      <formula>$B27=""</formula>
    </cfRule>
  </conditionalFormatting>
  <conditionalFormatting sqref="I27:I38">
    <cfRule type="expression" dxfId="2311" priority="695" stopIfTrue="1">
      <formula>$B27=""</formula>
    </cfRule>
  </conditionalFormatting>
  <conditionalFormatting sqref="I27:I38">
    <cfRule type="expression" dxfId="2310" priority="694" stopIfTrue="1">
      <formula>$B27=""</formula>
    </cfRule>
  </conditionalFormatting>
  <conditionalFormatting sqref="I27:I38">
    <cfRule type="expression" dxfId="2309" priority="693" stopIfTrue="1">
      <formula>$B27=""</formula>
    </cfRule>
  </conditionalFormatting>
  <conditionalFormatting sqref="I27:I38">
    <cfRule type="expression" dxfId="2308" priority="692" stopIfTrue="1">
      <formula>$B27=""</formula>
    </cfRule>
  </conditionalFormatting>
  <conditionalFormatting sqref="I27:I38">
    <cfRule type="expression" dxfId="2307" priority="691" stopIfTrue="1">
      <formula>$B27=""</formula>
    </cfRule>
  </conditionalFormatting>
  <conditionalFormatting sqref="I27:I38">
    <cfRule type="expression" dxfId="2306" priority="690" stopIfTrue="1">
      <formula>$B27=""</formula>
    </cfRule>
  </conditionalFormatting>
  <conditionalFormatting sqref="I27:I38">
    <cfRule type="expression" dxfId="2305" priority="689" stopIfTrue="1">
      <formula>$B27=""</formula>
    </cfRule>
  </conditionalFormatting>
  <conditionalFormatting sqref="I27:I38">
    <cfRule type="expression" dxfId="2304" priority="688" stopIfTrue="1">
      <formula>$B27=""</formula>
    </cfRule>
  </conditionalFormatting>
  <conditionalFormatting sqref="I27:I38">
    <cfRule type="expression" dxfId="2303" priority="687" stopIfTrue="1">
      <formula>$B27=""</formula>
    </cfRule>
  </conditionalFormatting>
  <conditionalFormatting sqref="I27:I38">
    <cfRule type="expression" dxfId="2302" priority="686" stopIfTrue="1">
      <formula>$B27=""</formula>
    </cfRule>
  </conditionalFormatting>
  <conditionalFormatting sqref="I27:I38">
    <cfRule type="expression" dxfId="2301" priority="685" stopIfTrue="1">
      <formula>$B27=""</formula>
    </cfRule>
  </conditionalFormatting>
  <conditionalFormatting sqref="I27:I38">
    <cfRule type="expression" dxfId="2300" priority="684" stopIfTrue="1">
      <formula>$B27=""</formula>
    </cfRule>
  </conditionalFormatting>
  <conditionalFormatting sqref="I27:I38">
    <cfRule type="expression" dxfId="2299" priority="683" stopIfTrue="1">
      <formula>$B27=""</formula>
    </cfRule>
  </conditionalFormatting>
  <conditionalFormatting sqref="I27:I38">
    <cfRule type="expression" dxfId="2298" priority="682" stopIfTrue="1">
      <formula>$B27=""</formula>
    </cfRule>
  </conditionalFormatting>
  <conditionalFormatting sqref="I27:I38">
    <cfRule type="expression" dxfId="2297" priority="681" stopIfTrue="1">
      <formula>$B27=""</formula>
    </cfRule>
  </conditionalFormatting>
  <conditionalFormatting sqref="I27:I38">
    <cfRule type="expression" dxfId="2296" priority="680" stopIfTrue="1">
      <formula>$B27=""</formula>
    </cfRule>
  </conditionalFormatting>
  <conditionalFormatting sqref="I27:I38">
    <cfRule type="expression" dxfId="2295" priority="679" stopIfTrue="1">
      <formula>$B27=""</formula>
    </cfRule>
  </conditionalFormatting>
  <conditionalFormatting sqref="I27:I38">
    <cfRule type="expression" dxfId="2294" priority="678" stopIfTrue="1">
      <formula>$B27=""</formula>
    </cfRule>
  </conditionalFormatting>
  <conditionalFormatting sqref="I27:I38">
    <cfRule type="expression" dxfId="2293" priority="677" stopIfTrue="1">
      <formula>$B27=""</formula>
    </cfRule>
  </conditionalFormatting>
  <conditionalFormatting sqref="I27:I38">
    <cfRule type="expression" dxfId="2292" priority="676" stopIfTrue="1">
      <formula>$B27=""</formula>
    </cfRule>
  </conditionalFormatting>
  <conditionalFormatting sqref="I27:I38">
    <cfRule type="expression" dxfId="2291" priority="675" stopIfTrue="1">
      <formula>$B27=""</formula>
    </cfRule>
  </conditionalFormatting>
  <conditionalFormatting sqref="I27:I38">
    <cfRule type="expression" dxfId="2290" priority="674" stopIfTrue="1">
      <formula>$B27=""</formula>
    </cfRule>
  </conditionalFormatting>
  <conditionalFormatting sqref="I27:I38">
    <cfRule type="expression" dxfId="2289" priority="673" stopIfTrue="1">
      <formula>$B27=""</formula>
    </cfRule>
  </conditionalFormatting>
  <conditionalFormatting sqref="I27:I38">
    <cfRule type="expression" dxfId="2288" priority="672" stopIfTrue="1">
      <formula>$B27=""</formula>
    </cfRule>
  </conditionalFormatting>
  <conditionalFormatting sqref="I27:I38">
    <cfRule type="expression" dxfId="2287" priority="671" stopIfTrue="1">
      <formula>$B27=""</formula>
    </cfRule>
  </conditionalFormatting>
  <conditionalFormatting sqref="I27:I38">
    <cfRule type="expression" dxfId="2286" priority="670" stopIfTrue="1">
      <formula>$B27=""</formula>
    </cfRule>
  </conditionalFormatting>
  <conditionalFormatting sqref="I27:I38">
    <cfRule type="expression" dxfId="2285" priority="669" stopIfTrue="1">
      <formula>$B27=""</formula>
    </cfRule>
  </conditionalFormatting>
  <conditionalFormatting sqref="I27:I38">
    <cfRule type="expression" dxfId="2284" priority="668" stopIfTrue="1">
      <formula>$B27=""</formula>
    </cfRule>
  </conditionalFormatting>
  <conditionalFormatting sqref="I27:I38">
    <cfRule type="expression" dxfId="2283" priority="667" stopIfTrue="1">
      <formula>$B27=""</formula>
    </cfRule>
  </conditionalFormatting>
  <conditionalFormatting sqref="I27:I38">
    <cfRule type="expression" dxfId="2282" priority="666" stopIfTrue="1">
      <formula>$B27=""</formula>
    </cfRule>
  </conditionalFormatting>
  <conditionalFormatting sqref="I27:I38">
    <cfRule type="expression" dxfId="2281" priority="665" stopIfTrue="1">
      <formula>$B27=""</formula>
    </cfRule>
  </conditionalFormatting>
  <conditionalFormatting sqref="I27:I38">
    <cfRule type="expression" dxfId="2280" priority="664" stopIfTrue="1">
      <formula>$B27=""</formula>
    </cfRule>
  </conditionalFormatting>
  <conditionalFormatting sqref="I27:I38">
    <cfRule type="expression" dxfId="2279" priority="663" stopIfTrue="1">
      <formula>$B27=""</formula>
    </cfRule>
  </conditionalFormatting>
  <conditionalFormatting sqref="I27:I38">
    <cfRule type="expression" dxfId="2278" priority="662" stopIfTrue="1">
      <formula>$B27=""</formula>
    </cfRule>
  </conditionalFormatting>
  <conditionalFormatting sqref="I27:I38">
    <cfRule type="expression" dxfId="2277" priority="661" stopIfTrue="1">
      <formula>$B27=""</formula>
    </cfRule>
  </conditionalFormatting>
  <conditionalFormatting sqref="I27:I38">
    <cfRule type="expression" dxfId="2276" priority="660" stopIfTrue="1">
      <formula>$B27=""</formula>
    </cfRule>
  </conditionalFormatting>
  <conditionalFormatting sqref="I27:I38">
    <cfRule type="expression" dxfId="2275" priority="659" stopIfTrue="1">
      <formula>$B27=""</formula>
    </cfRule>
  </conditionalFormatting>
  <conditionalFormatting sqref="I27:I38">
    <cfRule type="expression" dxfId="2274" priority="658" stopIfTrue="1">
      <formula>$B27=""</formula>
    </cfRule>
  </conditionalFormatting>
  <conditionalFormatting sqref="I27:I38">
    <cfRule type="expression" dxfId="2273" priority="657" stopIfTrue="1">
      <formula>$B27=""</formula>
    </cfRule>
  </conditionalFormatting>
  <conditionalFormatting sqref="I27:I38">
    <cfRule type="expression" dxfId="2272" priority="656" stopIfTrue="1">
      <formula>$B27=""</formula>
    </cfRule>
  </conditionalFormatting>
  <conditionalFormatting sqref="I27:I38">
    <cfRule type="expression" dxfId="2271" priority="655" stopIfTrue="1">
      <formula>$B27=""</formula>
    </cfRule>
  </conditionalFormatting>
  <conditionalFormatting sqref="I27:I38">
    <cfRule type="expression" dxfId="2270" priority="654" stopIfTrue="1">
      <formula>$B27=""</formula>
    </cfRule>
  </conditionalFormatting>
  <conditionalFormatting sqref="I27:I38">
    <cfRule type="expression" dxfId="2269" priority="653" stopIfTrue="1">
      <formula>$B27=""</formula>
    </cfRule>
  </conditionalFormatting>
  <conditionalFormatting sqref="I27:I38">
    <cfRule type="expression" dxfId="2268" priority="652" stopIfTrue="1">
      <formula>$B27=""</formula>
    </cfRule>
  </conditionalFormatting>
  <conditionalFormatting sqref="I27:I38">
    <cfRule type="expression" dxfId="2267" priority="651" stopIfTrue="1">
      <formula>$B27=""</formula>
    </cfRule>
  </conditionalFormatting>
  <conditionalFormatting sqref="I27:I38">
    <cfRule type="expression" dxfId="2266" priority="650" stopIfTrue="1">
      <formula>$B27=""</formula>
    </cfRule>
  </conditionalFormatting>
  <conditionalFormatting sqref="I27:I38">
    <cfRule type="expression" dxfId="2265" priority="649" stopIfTrue="1">
      <formula>$B27=""</formula>
    </cfRule>
  </conditionalFormatting>
  <conditionalFormatting sqref="I27:I38">
    <cfRule type="expression" dxfId="2264" priority="648" stopIfTrue="1">
      <formula>$B27=""</formula>
    </cfRule>
  </conditionalFormatting>
  <conditionalFormatting sqref="I27:I38">
    <cfRule type="expression" dxfId="2263" priority="647" stopIfTrue="1">
      <formula>$B27=""</formula>
    </cfRule>
  </conditionalFormatting>
  <conditionalFormatting sqref="I27:I38">
    <cfRule type="expression" dxfId="2262" priority="646" stopIfTrue="1">
      <formula>$B27=""</formula>
    </cfRule>
  </conditionalFormatting>
  <conditionalFormatting sqref="I27:I38">
    <cfRule type="expression" dxfId="2261" priority="645" stopIfTrue="1">
      <formula>$B27=""</formula>
    </cfRule>
  </conditionalFormatting>
  <conditionalFormatting sqref="I27:I38">
    <cfRule type="expression" dxfId="2260" priority="644" stopIfTrue="1">
      <formula>$B27=""</formula>
    </cfRule>
  </conditionalFormatting>
  <conditionalFormatting sqref="I27:I38">
    <cfRule type="expression" dxfId="2259" priority="643" stopIfTrue="1">
      <formula>$B27=""</formula>
    </cfRule>
  </conditionalFormatting>
  <conditionalFormatting sqref="I27:I38">
    <cfRule type="expression" dxfId="2258" priority="642" stopIfTrue="1">
      <formula>$B27=""</formula>
    </cfRule>
  </conditionalFormatting>
  <conditionalFormatting sqref="I27:I38">
    <cfRule type="expression" dxfId="2257" priority="641" stopIfTrue="1">
      <formula>$B27=""</formula>
    </cfRule>
  </conditionalFormatting>
  <conditionalFormatting sqref="I27:I38">
    <cfRule type="expression" dxfId="2256" priority="640" stopIfTrue="1">
      <formula>$B27=""</formula>
    </cfRule>
  </conditionalFormatting>
  <conditionalFormatting sqref="I27:I38">
    <cfRule type="expression" dxfId="2255" priority="639" stopIfTrue="1">
      <formula>$B27=""</formula>
    </cfRule>
  </conditionalFormatting>
  <conditionalFormatting sqref="I27:I38">
    <cfRule type="expression" dxfId="2254" priority="638" stopIfTrue="1">
      <formula>$B27=""</formula>
    </cfRule>
  </conditionalFormatting>
  <conditionalFormatting sqref="I27:I38">
    <cfRule type="expression" dxfId="2253" priority="637" stopIfTrue="1">
      <formula>$B27=""</formula>
    </cfRule>
  </conditionalFormatting>
  <conditionalFormatting sqref="I27:I38">
    <cfRule type="expression" dxfId="2252" priority="636" stopIfTrue="1">
      <formula>$B27=""</formula>
    </cfRule>
  </conditionalFormatting>
  <conditionalFormatting sqref="I27:I38">
    <cfRule type="expression" dxfId="2251" priority="635" stopIfTrue="1">
      <formula>$B27=""</formula>
    </cfRule>
  </conditionalFormatting>
  <conditionalFormatting sqref="I27:I38">
    <cfRule type="expression" dxfId="2250" priority="634" stopIfTrue="1">
      <formula>$B27=""</formula>
    </cfRule>
  </conditionalFormatting>
  <conditionalFormatting sqref="I27:I38">
    <cfRule type="expression" dxfId="2249" priority="633" stopIfTrue="1">
      <formula>$B27=""</formula>
    </cfRule>
  </conditionalFormatting>
  <conditionalFormatting sqref="I27:I38">
    <cfRule type="expression" dxfId="2248" priority="632" stopIfTrue="1">
      <formula>$B27=""</formula>
    </cfRule>
  </conditionalFormatting>
  <conditionalFormatting sqref="I27:I38">
    <cfRule type="expression" dxfId="2247" priority="631" stopIfTrue="1">
      <formula>$B27=""</formula>
    </cfRule>
  </conditionalFormatting>
  <conditionalFormatting sqref="I27:I38">
    <cfRule type="expression" dxfId="2246" priority="630" stopIfTrue="1">
      <formula>$B27=""</formula>
    </cfRule>
  </conditionalFormatting>
  <conditionalFormatting sqref="I27:I38">
    <cfRule type="expression" dxfId="2245" priority="629" stopIfTrue="1">
      <formula>$B27=""</formula>
    </cfRule>
  </conditionalFormatting>
  <conditionalFormatting sqref="I27:I38">
    <cfRule type="expression" dxfId="2244" priority="628" stopIfTrue="1">
      <formula>$B27=""</formula>
    </cfRule>
  </conditionalFormatting>
  <conditionalFormatting sqref="I27:I38">
    <cfRule type="expression" dxfId="2243" priority="627" stopIfTrue="1">
      <formula>$B27=""</formula>
    </cfRule>
  </conditionalFormatting>
  <conditionalFormatting sqref="I27:I38">
    <cfRule type="expression" dxfId="2242" priority="626" stopIfTrue="1">
      <formula>$B27=""</formula>
    </cfRule>
  </conditionalFormatting>
  <conditionalFormatting sqref="I27:I38">
    <cfRule type="expression" dxfId="2241" priority="625" stopIfTrue="1">
      <formula>$B27=""</formula>
    </cfRule>
  </conditionalFormatting>
  <conditionalFormatting sqref="I27:I38">
    <cfRule type="expression" dxfId="2240" priority="624" stopIfTrue="1">
      <formula>$B27=""</formula>
    </cfRule>
  </conditionalFormatting>
  <conditionalFormatting sqref="I27:I38">
    <cfRule type="expression" dxfId="2239" priority="623" stopIfTrue="1">
      <formula>$B27=""</formula>
    </cfRule>
  </conditionalFormatting>
  <conditionalFormatting sqref="I27:I38">
    <cfRule type="expression" dxfId="2238" priority="622" stopIfTrue="1">
      <formula>$B27=""</formula>
    </cfRule>
  </conditionalFormatting>
  <conditionalFormatting sqref="I27:I38">
    <cfRule type="expression" dxfId="2237" priority="621" stopIfTrue="1">
      <formula>$B27=""</formula>
    </cfRule>
  </conditionalFormatting>
  <conditionalFormatting sqref="I27:I38">
    <cfRule type="expression" dxfId="2236" priority="620" stopIfTrue="1">
      <formula>$B27=""</formula>
    </cfRule>
  </conditionalFormatting>
  <conditionalFormatting sqref="I27:I38">
    <cfRule type="expression" dxfId="2235" priority="619" stopIfTrue="1">
      <formula>$B27=""</formula>
    </cfRule>
  </conditionalFormatting>
  <conditionalFormatting sqref="I27:I38">
    <cfRule type="expression" dxfId="2234" priority="618" stopIfTrue="1">
      <formula>$B27=""</formula>
    </cfRule>
  </conditionalFormatting>
  <conditionalFormatting sqref="I27:I38">
    <cfRule type="expression" dxfId="2233" priority="617" stopIfTrue="1">
      <formula>$B27=""</formula>
    </cfRule>
  </conditionalFormatting>
  <conditionalFormatting sqref="I27:I38">
    <cfRule type="expression" dxfId="2232" priority="616" stopIfTrue="1">
      <formula>$B27=""</formula>
    </cfRule>
  </conditionalFormatting>
  <conditionalFormatting sqref="I27:I38">
    <cfRule type="expression" dxfId="2231" priority="615" stopIfTrue="1">
      <formula>$B27=""</formula>
    </cfRule>
  </conditionalFormatting>
  <conditionalFormatting sqref="I27:I38">
    <cfRule type="expression" dxfId="2230" priority="614" stopIfTrue="1">
      <formula>$B27=""</formula>
    </cfRule>
  </conditionalFormatting>
  <conditionalFormatting sqref="I27:I38">
    <cfRule type="expression" dxfId="2229" priority="613" stopIfTrue="1">
      <formula>$B27=""</formula>
    </cfRule>
  </conditionalFormatting>
  <conditionalFormatting sqref="I27:I38">
    <cfRule type="expression" dxfId="2228" priority="612" stopIfTrue="1">
      <formula>$B27=""</formula>
    </cfRule>
  </conditionalFormatting>
  <conditionalFormatting sqref="I27:I38">
    <cfRule type="expression" dxfId="2227" priority="611" stopIfTrue="1">
      <formula>$B27=""</formula>
    </cfRule>
  </conditionalFormatting>
  <conditionalFormatting sqref="I27:I38">
    <cfRule type="expression" dxfId="2226" priority="610" stopIfTrue="1">
      <formula>$B27=""</formula>
    </cfRule>
  </conditionalFormatting>
  <conditionalFormatting sqref="I27:I38">
    <cfRule type="expression" dxfId="2225" priority="609" stopIfTrue="1">
      <formula>$B27=""</formula>
    </cfRule>
  </conditionalFormatting>
  <conditionalFormatting sqref="I27:I38">
    <cfRule type="expression" dxfId="2224" priority="608" stopIfTrue="1">
      <formula>$B27=""</formula>
    </cfRule>
  </conditionalFormatting>
  <conditionalFormatting sqref="I27:I38">
    <cfRule type="expression" dxfId="2223" priority="607" stopIfTrue="1">
      <formula>$B27=""</formula>
    </cfRule>
  </conditionalFormatting>
  <conditionalFormatting sqref="I27:I38">
    <cfRule type="expression" dxfId="2222" priority="606" stopIfTrue="1">
      <formula>$B27=""</formula>
    </cfRule>
  </conditionalFormatting>
  <conditionalFormatting sqref="I39:I42">
    <cfRule type="expression" dxfId="2221" priority="605" stopIfTrue="1">
      <formula>$B39=""</formula>
    </cfRule>
  </conditionalFormatting>
  <conditionalFormatting sqref="I39:I42">
    <cfRule type="expression" dxfId="2220" priority="604" stopIfTrue="1">
      <formula>$B39=""</formula>
    </cfRule>
  </conditionalFormatting>
  <conditionalFormatting sqref="I39:I42">
    <cfRule type="expression" dxfId="2219" priority="603" stopIfTrue="1">
      <formula>$B39=""</formula>
    </cfRule>
  </conditionalFormatting>
  <conditionalFormatting sqref="I39:I42">
    <cfRule type="expression" dxfId="2218" priority="602" stopIfTrue="1">
      <formula>$B39=""</formula>
    </cfRule>
  </conditionalFormatting>
  <conditionalFormatting sqref="I39:I42">
    <cfRule type="expression" dxfId="2217" priority="601" stopIfTrue="1">
      <formula>$B39=""</formula>
    </cfRule>
  </conditionalFormatting>
  <conditionalFormatting sqref="I39:I42">
    <cfRule type="expression" dxfId="2216" priority="600" stopIfTrue="1">
      <formula>$B39=""</formula>
    </cfRule>
  </conditionalFormatting>
  <conditionalFormatting sqref="I39:I42">
    <cfRule type="expression" dxfId="2215" priority="599" stopIfTrue="1">
      <formula>$B39=""</formula>
    </cfRule>
  </conditionalFormatting>
  <conditionalFormatting sqref="I39:I42">
    <cfRule type="expression" dxfId="2214" priority="598" stopIfTrue="1">
      <formula>$B39=""</formula>
    </cfRule>
  </conditionalFormatting>
  <conditionalFormatting sqref="I39:I42">
    <cfRule type="expression" dxfId="2213" priority="597" stopIfTrue="1">
      <formula>$B39=""</formula>
    </cfRule>
  </conditionalFormatting>
  <conditionalFormatting sqref="I39:I42">
    <cfRule type="expression" dxfId="2212" priority="596" stopIfTrue="1">
      <formula>$B39=""</formula>
    </cfRule>
  </conditionalFormatting>
  <conditionalFormatting sqref="I39:I42">
    <cfRule type="expression" dxfId="2211" priority="595" stopIfTrue="1">
      <formula>$B39=""</formula>
    </cfRule>
  </conditionalFormatting>
  <conditionalFormatting sqref="I39:I42">
    <cfRule type="expression" dxfId="2210" priority="594" stopIfTrue="1">
      <formula>$B39=""</formula>
    </cfRule>
  </conditionalFormatting>
  <conditionalFormatting sqref="I39:I42">
    <cfRule type="expression" dxfId="2209" priority="593" stopIfTrue="1">
      <formula>$B39=""</formula>
    </cfRule>
  </conditionalFormatting>
  <conditionalFormatting sqref="I39:I42">
    <cfRule type="expression" dxfId="2208" priority="592" stopIfTrue="1">
      <formula>$B39=""</formula>
    </cfRule>
  </conditionalFormatting>
  <conditionalFormatting sqref="I39:I42">
    <cfRule type="expression" dxfId="2207" priority="591" stopIfTrue="1">
      <formula>$B39=""</formula>
    </cfRule>
  </conditionalFormatting>
  <conditionalFormatting sqref="I39:I42">
    <cfRule type="expression" dxfId="2206" priority="590" stopIfTrue="1">
      <formula>$B39=""</formula>
    </cfRule>
  </conditionalFormatting>
  <conditionalFormatting sqref="I39:I42">
    <cfRule type="expression" dxfId="2205" priority="589" stopIfTrue="1">
      <formula>$B39=""</formula>
    </cfRule>
  </conditionalFormatting>
  <conditionalFormatting sqref="I39:I42">
    <cfRule type="expression" dxfId="2204" priority="588" stopIfTrue="1">
      <formula>$B39=""</formula>
    </cfRule>
  </conditionalFormatting>
  <conditionalFormatting sqref="I39:I42">
    <cfRule type="expression" dxfId="2203" priority="587" stopIfTrue="1">
      <formula>$B39=""</formula>
    </cfRule>
  </conditionalFormatting>
  <conditionalFormatting sqref="I39:I42">
    <cfRule type="expression" dxfId="2202" priority="586" stopIfTrue="1">
      <formula>$B39=""</formula>
    </cfRule>
  </conditionalFormatting>
  <conditionalFormatting sqref="I39:I42">
    <cfRule type="expression" dxfId="2201" priority="585" stopIfTrue="1">
      <formula>$B39=""</formula>
    </cfRule>
  </conditionalFormatting>
  <conditionalFormatting sqref="I39:I42">
    <cfRule type="expression" dxfId="2200" priority="584" stopIfTrue="1">
      <formula>$B39=""</formula>
    </cfRule>
  </conditionalFormatting>
  <conditionalFormatting sqref="I39:I42">
    <cfRule type="expression" dxfId="2199" priority="583" stopIfTrue="1">
      <formula>$B39=""</formula>
    </cfRule>
  </conditionalFormatting>
  <conditionalFormatting sqref="I39:I42">
    <cfRule type="expression" dxfId="2198" priority="582" stopIfTrue="1">
      <formula>$B39=""</formula>
    </cfRule>
  </conditionalFormatting>
  <conditionalFormatting sqref="I39:I42">
    <cfRule type="expression" dxfId="2197" priority="581" stopIfTrue="1">
      <formula>$B39=""</formula>
    </cfRule>
  </conditionalFormatting>
  <conditionalFormatting sqref="I39:I42">
    <cfRule type="expression" dxfId="2196" priority="580" stopIfTrue="1">
      <formula>$B39=""</formula>
    </cfRule>
  </conditionalFormatting>
  <conditionalFormatting sqref="I39:I42">
    <cfRule type="expression" dxfId="2195" priority="579" stopIfTrue="1">
      <formula>$B39=""</formula>
    </cfRule>
  </conditionalFormatting>
  <conditionalFormatting sqref="I39:I42">
    <cfRule type="expression" dxfId="2194" priority="578" stopIfTrue="1">
      <formula>$B39=""</formula>
    </cfRule>
  </conditionalFormatting>
  <conditionalFormatting sqref="I39:I42">
    <cfRule type="expression" dxfId="2193" priority="577" stopIfTrue="1">
      <formula>$B39=""</formula>
    </cfRule>
  </conditionalFormatting>
  <conditionalFormatting sqref="I39:I42">
    <cfRule type="expression" dxfId="2192" priority="576" stopIfTrue="1">
      <formula>$B39=""</formula>
    </cfRule>
  </conditionalFormatting>
  <conditionalFormatting sqref="I39:I42">
    <cfRule type="expression" dxfId="2191" priority="575" stopIfTrue="1">
      <formula>$B39=""</formula>
    </cfRule>
  </conditionalFormatting>
  <conditionalFormatting sqref="I39:I42">
    <cfRule type="expression" dxfId="2190" priority="574" stopIfTrue="1">
      <formula>$B39=""</formula>
    </cfRule>
  </conditionalFormatting>
  <conditionalFormatting sqref="I39:I42">
    <cfRule type="expression" dxfId="2189" priority="573" stopIfTrue="1">
      <formula>$B39=""</formula>
    </cfRule>
  </conditionalFormatting>
  <conditionalFormatting sqref="I39:I42">
    <cfRule type="expression" dxfId="2188" priority="572" stopIfTrue="1">
      <formula>$B39=""</formula>
    </cfRule>
  </conditionalFormatting>
  <conditionalFormatting sqref="I39:I42">
    <cfRule type="expression" dxfId="2187" priority="571" stopIfTrue="1">
      <formula>$B39=""</formula>
    </cfRule>
  </conditionalFormatting>
  <conditionalFormatting sqref="I39:I42">
    <cfRule type="expression" dxfId="2186" priority="570" stopIfTrue="1">
      <formula>$B39=""</formula>
    </cfRule>
  </conditionalFormatting>
  <conditionalFormatting sqref="I39:I42">
    <cfRule type="expression" dxfId="2185" priority="569" stopIfTrue="1">
      <formula>$B39=""</formula>
    </cfRule>
  </conditionalFormatting>
  <conditionalFormatting sqref="I39:I42">
    <cfRule type="expression" dxfId="2184" priority="568" stopIfTrue="1">
      <formula>$B39=""</formula>
    </cfRule>
  </conditionalFormatting>
  <conditionalFormatting sqref="I39:I42">
    <cfRule type="expression" dxfId="2183" priority="567" stopIfTrue="1">
      <formula>$B39=""</formula>
    </cfRule>
  </conditionalFormatting>
  <conditionalFormatting sqref="I39:I42">
    <cfRule type="expression" dxfId="2182" priority="566" stopIfTrue="1">
      <formula>$B39=""</formula>
    </cfRule>
  </conditionalFormatting>
  <conditionalFormatting sqref="I39:I42">
    <cfRule type="expression" dxfId="2181" priority="565" stopIfTrue="1">
      <formula>$B39=""</formula>
    </cfRule>
  </conditionalFormatting>
  <conditionalFormatting sqref="I39:I42">
    <cfRule type="expression" dxfId="2180" priority="564" stopIfTrue="1">
      <formula>$B39=""</formula>
    </cfRule>
  </conditionalFormatting>
  <conditionalFormatting sqref="I39:I42">
    <cfRule type="expression" dxfId="2179" priority="563" stopIfTrue="1">
      <formula>$B39=""</formula>
    </cfRule>
  </conditionalFormatting>
  <conditionalFormatting sqref="I39:I42">
    <cfRule type="expression" dxfId="2178" priority="562" stopIfTrue="1">
      <formula>$B39=""</formula>
    </cfRule>
  </conditionalFormatting>
  <conditionalFormatting sqref="I39:I42">
    <cfRule type="expression" dxfId="2177" priority="561" stopIfTrue="1">
      <formula>$B39=""</formula>
    </cfRule>
  </conditionalFormatting>
  <conditionalFormatting sqref="I39:I42">
    <cfRule type="expression" dxfId="2176" priority="560" stopIfTrue="1">
      <formula>$B39=""</formula>
    </cfRule>
  </conditionalFormatting>
  <conditionalFormatting sqref="I39:I42">
    <cfRule type="expression" dxfId="2175" priority="559" stopIfTrue="1">
      <formula>$B39=""</formula>
    </cfRule>
  </conditionalFormatting>
  <conditionalFormatting sqref="I39:I42">
    <cfRule type="expression" dxfId="2174" priority="558" stopIfTrue="1">
      <formula>$B39=""</formula>
    </cfRule>
  </conditionalFormatting>
  <conditionalFormatting sqref="I39:I42">
    <cfRule type="expression" dxfId="2173" priority="557" stopIfTrue="1">
      <formula>$B39=""</formula>
    </cfRule>
  </conditionalFormatting>
  <conditionalFormatting sqref="I39:I42">
    <cfRule type="expression" dxfId="2172" priority="556" stopIfTrue="1">
      <formula>$B39=""</formula>
    </cfRule>
  </conditionalFormatting>
  <conditionalFormatting sqref="I39:I42">
    <cfRule type="expression" dxfId="2171" priority="555" stopIfTrue="1">
      <formula>$B39=""</formula>
    </cfRule>
  </conditionalFormatting>
  <conditionalFormatting sqref="I39:I42">
    <cfRule type="expression" dxfId="2170" priority="554" stopIfTrue="1">
      <formula>$B39=""</formula>
    </cfRule>
  </conditionalFormatting>
  <conditionalFormatting sqref="I39:I42">
    <cfRule type="expression" dxfId="2169" priority="553" stopIfTrue="1">
      <formula>$B39=""</formula>
    </cfRule>
  </conditionalFormatting>
  <conditionalFormatting sqref="I39:I42">
    <cfRule type="expression" dxfId="2168" priority="552" stopIfTrue="1">
      <formula>$B39=""</formula>
    </cfRule>
  </conditionalFormatting>
  <conditionalFormatting sqref="I39:I42">
    <cfRule type="expression" dxfId="2167" priority="551" stopIfTrue="1">
      <formula>$B39=""</formula>
    </cfRule>
  </conditionalFormatting>
  <conditionalFormatting sqref="I39:I42">
    <cfRule type="expression" dxfId="2166" priority="550" stopIfTrue="1">
      <formula>$B39=""</formula>
    </cfRule>
  </conditionalFormatting>
  <conditionalFormatting sqref="I39:I42">
    <cfRule type="expression" dxfId="2165" priority="549" stopIfTrue="1">
      <formula>$B39=""</formula>
    </cfRule>
  </conditionalFormatting>
  <conditionalFormatting sqref="I39:I42">
    <cfRule type="expression" dxfId="2164" priority="548" stopIfTrue="1">
      <formula>$B39=""</formula>
    </cfRule>
  </conditionalFormatting>
  <conditionalFormatting sqref="I39:I42">
    <cfRule type="expression" dxfId="2163" priority="547" stopIfTrue="1">
      <formula>$B39=""</formula>
    </cfRule>
  </conditionalFormatting>
  <conditionalFormatting sqref="I39:I42">
    <cfRule type="expression" dxfId="2162" priority="546" stopIfTrue="1">
      <formula>$B39=""</formula>
    </cfRule>
  </conditionalFormatting>
  <conditionalFormatting sqref="I39:I42">
    <cfRule type="expression" dxfId="2161" priority="545" stopIfTrue="1">
      <formula>$B39=""</formula>
    </cfRule>
  </conditionalFormatting>
  <conditionalFormatting sqref="I39:I42">
    <cfRule type="expression" dxfId="2160" priority="544" stopIfTrue="1">
      <formula>$B39=""</formula>
    </cfRule>
  </conditionalFormatting>
  <conditionalFormatting sqref="I39:I42">
    <cfRule type="expression" dxfId="2159" priority="543" stopIfTrue="1">
      <formula>$B39=""</formula>
    </cfRule>
  </conditionalFormatting>
  <conditionalFormatting sqref="I39:I42">
    <cfRule type="expression" dxfId="2158" priority="542" stopIfTrue="1">
      <formula>$B39=""</formula>
    </cfRule>
  </conditionalFormatting>
  <conditionalFormatting sqref="I39:I42">
    <cfRule type="expression" dxfId="2157" priority="541" stopIfTrue="1">
      <formula>$B39=""</formula>
    </cfRule>
  </conditionalFormatting>
  <conditionalFormatting sqref="I39:I42">
    <cfRule type="expression" dxfId="2156" priority="540" stopIfTrue="1">
      <formula>$B39=""</formula>
    </cfRule>
  </conditionalFormatting>
  <conditionalFormatting sqref="I39:I42">
    <cfRule type="expression" dxfId="2155" priority="539" stopIfTrue="1">
      <formula>$B39=""</formula>
    </cfRule>
  </conditionalFormatting>
  <conditionalFormatting sqref="I39:I42">
    <cfRule type="expression" dxfId="2154" priority="538" stopIfTrue="1">
      <formula>$B39=""</formula>
    </cfRule>
  </conditionalFormatting>
  <conditionalFormatting sqref="I39:I42">
    <cfRule type="expression" dxfId="2153" priority="537" stopIfTrue="1">
      <formula>$B39=""</formula>
    </cfRule>
  </conditionalFormatting>
  <conditionalFormatting sqref="I39:I42">
    <cfRule type="expression" dxfId="2152" priority="536" stopIfTrue="1">
      <formula>$B39=""</formula>
    </cfRule>
  </conditionalFormatting>
  <conditionalFormatting sqref="I39:I42">
    <cfRule type="expression" dxfId="2151" priority="535" stopIfTrue="1">
      <formula>$B39=""</formula>
    </cfRule>
  </conditionalFormatting>
  <conditionalFormatting sqref="I39:I42">
    <cfRule type="expression" dxfId="2150" priority="534" stopIfTrue="1">
      <formula>$B39=""</formula>
    </cfRule>
  </conditionalFormatting>
  <conditionalFormatting sqref="I39:I42">
    <cfRule type="expression" dxfId="2149" priority="533" stopIfTrue="1">
      <formula>$B39=""</formula>
    </cfRule>
  </conditionalFormatting>
  <conditionalFormatting sqref="I39:I42">
    <cfRule type="expression" dxfId="2148" priority="532" stopIfTrue="1">
      <formula>$B39=""</formula>
    </cfRule>
  </conditionalFormatting>
  <conditionalFormatting sqref="I39:I42">
    <cfRule type="expression" dxfId="2147" priority="531" stopIfTrue="1">
      <formula>$B39=""</formula>
    </cfRule>
  </conditionalFormatting>
  <conditionalFormatting sqref="I39:I42">
    <cfRule type="expression" dxfId="2146" priority="530" stopIfTrue="1">
      <formula>$B39=""</formula>
    </cfRule>
  </conditionalFormatting>
  <conditionalFormatting sqref="I39:I42">
    <cfRule type="expression" dxfId="2145" priority="529" stopIfTrue="1">
      <formula>$B39=""</formula>
    </cfRule>
  </conditionalFormatting>
  <conditionalFormatting sqref="I39:I42">
    <cfRule type="expression" dxfId="2144" priority="528" stopIfTrue="1">
      <formula>$B39=""</formula>
    </cfRule>
  </conditionalFormatting>
  <conditionalFormatting sqref="I39:I42">
    <cfRule type="expression" dxfId="2143" priority="527" stopIfTrue="1">
      <formula>$B39=""</formula>
    </cfRule>
  </conditionalFormatting>
  <conditionalFormatting sqref="I39:I42">
    <cfRule type="expression" dxfId="2142" priority="526" stopIfTrue="1">
      <formula>$B39=""</formula>
    </cfRule>
  </conditionalFormatting>
  <conditionalFormatting sqref="I39:I42">
    <cfRule type="expression" dxfId="2141" priority="525" stopIfTrue="1">
      <formula>$B39=""</formula>
    </cfRule>
  </conditionalFormatting>
  <conditionalFormatting sqref="I39:I42">
    <cfRule type="expression" dxfId="2140" priority="524" stopIfTrue="1">
      <formula>$B39=""</formula>
    </cfRule>
  </conditionalFormatting>
  <conditionalFormatting sqref="I39:I42">
    <cfRule type="expression" dxfId="2139" priority="523" stopIfTrue="1">
      <formula>$B39=""</formula>
    </cfRule>
  </conditionalFormatting>
  <conditionalFormatting sqref="I39:I42">
    <cfRule type="expression" dxfId="2138" priority="522" stopIfTrue="1">
      <formula>$B39=""</formula>
    </cfRule>
  </conditionalFormatting>
  <conditionalFormatting sqref="I39:I42">
    <cfRule type="expression" dxfId="2137" priority="521" stopIfTrue="1">
      <formula>$B39=""</formula>
    </cfRule>
  </conditionalFormatting>
  <conditionalFormatting sqref="I39:I42">
    <cfRule type="expression" dxfId="2136" priority="520" stopIfTrue="1">
      <formula>$B39=""</formula>
    </cfRule>
  </conditionalFormatting>
  <conditionalFormatting sqref="I39:I42">
    <cfRule type="expression" dxfId="2135" priority="519" stopIfTrue="1">
      <formula>$B39=""</formula>
    </cfRule>
  </conditionalFormatting>
  <conditionalFormatting sqref="I39:I42">
    <cfRule type="expression" dxfId="2134" priority="518" stopIfTrue="1">
      <formula>$B39=""</formula>
    </cfRule>
  </conditionalFormatting>
  <conditionalFormatting sqref="I39:I42">
    <cfRule type="expression" dxfId="2133" priority="517" stopIfTrue="1">
      <formula>$B39=""</formula>
    </cfRule>
  </conditionalFormatting>
  <conditionalFormatting sqref="I39:I42">
    <cfRule type="expression" dxfId="2132" priority="516" stopIfTrue="1">
      <formula>$B39=""</formula>
    </cfRule>
  </conditionalFormatting>
  <conditionalFormatting sqref="I39:I42">
    <cfRule type="expression" dxfId="2131" priority="515" stopIfTrue="1">
      <formula>$B39=""</formula>
    </cfRule>
  </conditionalFormatting>
  <conditionalFormatting sqref="I39:I42">
    <cfRule type="expression" dxfId="2130" priority="514" stopIfTrue="1">
      <formula>$B39=""</formula>
    </cfRule>
  </conditionalFormatting>
  <conditionalFormatting sqref="I39:I42">
    <cfRule type="expression" dxfId="2129" priority="513" stopIfTrue="1">
      <formula>$B39=""</formula>
    </cfRule>
  </conditionalFormatting>
  <conditionalFormatting sqref="I39:I42">
    <cfRule type="expression" dxfId="2128" priority="512" stopIfTrue="1">
      <formula>$B39=""</formula>
    </cfRule>
  </conditionalFormatting>
  <conditionalFormatting sqref="I39:I42">
    <cfRule type="expression" dxfId="2127" priority="511" stopIfTrue="1">
      <formula>$B39=""</formula>
    </cfRule>
  </conditionalFormatting>
  <conditionalFormatting sqref="I39:I42">
    <cfRule type="expression" dxfId="2126" priority="510" stopIfTrue="1">
      <formula>$B39=""</formula>
    </cfRule>
  </conditionalFormatting>
  <conditionalFormatting sqref="I39:I42">
    <cfRule type="expression" dxfId="2125" priority="509" stopIfTrue="1">
      <formula>$B39=""</formula>
    </cfRule>
  </conditionalFormatting>
  <conditionalFormatting sqref="I39:I42">
    <cfRule type="expression" dxfId="2124" priority="508" stopIfTrue="1">
      <formula>$B39=""</formula>
    </cfRule>
  </conditionalFormatting>
  <conditionalFormatting sqref="I39:I42">
    <cfRule type="expression" dxfId="2123" priority="507" stopIfTrue="1">
      <formula>$B39=""</formula>
    </cfRule>
  </conditionalFormatting>
  <conditionalFormatting sqref="I39:I42">
    <cfRule type="expression" dxfId="2122" priority="506" stopIfTrue="1">
      <formula>$B39=""</formula>
    </cfRule>
  </conditionalFormatting>
  <conditionalFormatting sqref="I39:I42">
    <cfRule type="expression" dxfId="2121" priority="505" stopIfTrue="1">
      <formula>$B39=""</formula>
    </cfRule>
  </conditionalFormatting>
  <conditionalFormatting sqref="I39:I42">
    <cfRule type="expression" dxfId="2120" priority="504" stopIfTrue="1">
      <formula>$B39=""</formula>
    </cfRule>
  </conditionalFormatting>
  <conditionalFormatting sqref="I39:I42">
    <cfRule type="expression" dxfId="2119" priority="503" stopIfTrue="1">
      <formula>$B39=""</formula>
    </cfRule>
  </conditionalFormatting>
  <conditionalFormatting sqref="I39:I42">
    <cfRule type="expression" dxfId="2118" priority="502" stopIfTrue="1">
      <formula>$B39=""</formula>
    </cfRule>
  </conditionalFormatting>
  <conditionalFormatting sqref="I39:I42">
    <cfRule type="expression" dxfId="2117" priority="501" stopIfTrue="1">
      <formula>$B39=""</formula>
    </cfRule>
  </conditionalFormatting>
  <conditionalFormatting sqref="I39:I42">
    <cfRule type="expression" dxfId="2116" priority="500" stopIfTrue="1">
      <formula>$B39=""</formula>
    </cfRule>
  </conditionalFormatting>
  <conditionalFormatting sqref="I39:I42">
    <cfRule type="expression" dxfId="2115" priority="499" stopIfTrue="1">
      <formula>$B39=""</formula>
    </cfRule>
  </conditionalFormatting>
  <conditionalFormatting sqref="I39:I42">
    <cfRule type="expression" dxfId="2114" priority="498" stopIfTrue="1">
      <formula>$B39=""</formula>
    </cfRule>
  </conditionalFormatting>
  <conditionalFormatting sqref="I39:I42">
    <cfRule type="expression" dxfId="2113" priority="497" stopIfTrue="1">
      <formula>$B39=""</formula>
    </cfRule>
  </conditionalFormatting>
  <conditionalFormatting sqref="I39:I42">
    <cfRule type="expression" dxfId="2112" priority="496" stopIfTrue="1">
      <formula>$B39=""</formula>
    </cfRule>
  </conditionalFormatting>
  <conditionalFormatting sqref="I39:I42">
    <cfRule type="expression" dxfId="2111" priority="495" stopIfTrue="1">
      <formula>$B39=""</formula>
    </cfRule>
  </conditionalFormatting>
  <conditionalFormatting sqref="I39:I42">
    <cfRule type="expression" dxfId="2110" priority="494" stopIfTrue="1">
      <formula>$B39=""</formula>
    </cfRule>
  </conditionalFormatting>
  <conditionalFormatting sqref="I39:I42">
    <cfRule type="expression" dxfId="2109" priority="493" stopIfTrue="1">
      <formula>$B39=""</formula>
    </cfRule>
  </conditionalFormatting>
  <conditionalFormatting sqref="I39:I42">
    <cfRule type="expression" dxfId="2108" priority="492" stopIfTrue="1">
      <formula>$B39=""</formula>
    </cfRule>
  </conditionalFormatting>
  <conditionalFormatting sqref="I39:I42">
    <cfRule type="expression" dxfId="2107" priority="491" stopIfTrue="1">
      <formula>$B39=""</formula>
    </cfRule>
  </conditionalFormatting>
  <conditionalFormatting sqref="I39:I42">
    <cfRule type="expression" dxfId="2106" priority="490" stopIfTrue="1">
      <formula>$B39=""</formula>
    </cfRule>
  </conditionalFormatting>
  <conditionalFormatting sqref="I39:I42">
    <cfRule type="expression" dxfId="2105" priority="489" stopIfTrue="1">
      <formula>$B39=""</formula>
    </cfRule>
  </conditionalFormatting>
  <conditionalFormatting sqref="I39:I42">
    <cfRule type="expression" dxfId="2104" priority="488" stopIfTrue="1">
      <formula>$B39=""</formula>
    </cfRule>
  </conditionalFormatting>
  <conditionalFormatting sqref="I39:I42">
    <cfRule type="expression" dxfId="2103" priority="487" stopIfTrue="1">
      <formula>$B39=""</formula>
    </cfRule>
  </conditionalFormatting>
  <conditionalFormatting sqref="I39:I42">
    <cfRule type="expression" dxfId="2102" priority="486" stopIfTrue="1">
      <formula>$B39=""</formula>
    </cfRule>
  </conditionalFormatting>
  <conditionalFormatting sqref="I39:I42">
    <cfRule type="expression" dxfId="2101" priority="485" stopIfTrue="1">
      <formula>$B39=""</formula>
    </cfRule>
  </conditionalFormatting>
  <conditionalFormatting sqref="I39:I42">
    <cfRule type="expression" dxfId="2100" priority="484" stopIfTrue="1">
      <formula>$B39=""</formula>
    </cfRule>
  </conditionalFormatting>
  <conditionalFormatting sqref="I39:I42">
    <cfRule type="expression" dxfId="2099" priority="483" stopIfTrue="1">
      <formula>$B39=""</formula>
    </cfRule>
  </conditionalFormatting>
  <conditionalFormatting sqref="I39:I42">
    <cfRule type="expression" dxfId="2098" priority="482" stopIfTrue="1">
      <formula>$B39=""</formula>
    </cfRule>
  </conditionalFormatting>
  <conditionalFormatting sqref="I39:I42">
    <cfRule type="expression" dxfId="2097" priority="481" stopIfTrue="1">
      <formula>$B39=""</formula>
    </cfRule>
  </conditionalFormatting>
  <conditionalFormatting sqref="I39:I42">
    <cfRule type="expression" dxfId="2096" priority="480" stopIfTrue="1">
      <formula>$B39=""</formula>
    </cfRule>
  </conditionalFormatting>
  <conditionalFormatting sqref="I39:I42">
    <cfRule type="expression" dxfId="2095" priority="479" stopIfTrue="1">
      <formula>$B39=""</formula>
    </cfRule>
  </conditionalFormatting>
  <conditionalFormatting sqref="I39:I42">
    <cfRule type="expression" dxfId="2094" priority="478" stopIfTrue="1">
      <formula>$B39=""</formula>
    </cfRule>
  </conditionalFormatting>
  <conditionalFormatting sqref="I39:I42">
    <cfRule type="expression" dxfId="2093" priority="477" stopIfTrue="1">
      <formula>$B39=""</formula>
    </cfRule>
  </conditionalFormatting>
  <conditionalFormatting sqref="I39:I42">
    <cfRule type="expression" dxfId="2092" priority="476" stopIfTrue="1">
      <formula>$B39=""</formula>
    </cfRule>
  </conditionalFormatting>
  <conditionalFormatting sqref="I39:I42">
    <cfRule type="expression" dxfId="2091" priority="475" stopIfTrue="1">
      <formula>$B39=""</formula>
    </cfRule>
  </conditionalFormatting>
  <conditionalFormatting sqref="I39:I42">
    <cfRule type="expression" dxfId="2090" priority="474" stopIfTrue="1">
      <formula>$B39=""</formula>
    </cfRule>
  </conditionalFormatting>
  <conditionalFormatting sqref="I39:I42">
    <cfRule type="expression" dxfId="2089" priority="473" stopIfTrue="1">
      <formula>$B39=""</formula>
    </cfRule>
  </conditionalFormatting>
  <conditionalFormatting sqref="I39:I42">
    <cfRule type="expression" dxfId="2088" priority="472" stopIfTrue="1">
      <formula>$B39=""</formula>
    </cfRule>
  </conditionalFormatting>
  <conditionalFormatting sqref="I39:I42">
    <cfRule type="expression" dxfId="2087" priority="471" stopIfTrue="1">
      <formula>$B39=""</formula>
    </cfRule>
  </conditionalFormatting>
  <conditionalFormatting sqref="I39:I42">
    <cfRule type="expression" dxfId="2086" priority="470" stopIfTrue="1">
      <formula>$B39=""</formula>
    </cfRule>
  </conditionalFormatting>
  <conditionalFormatting sqref="I39:I42">
    <cfRule type="expression" dxfId="2085" priority="469" stopIfTrue="1">
      <formula>$B39=""</formula>
    </cfRule>
  </conditionalFormatting>
  <conditionalFormatting sqref="I39:I42">
    <cfRule type="expression" dxfId="2084" priority="468" stopIfTrue="1">
      <formula>$B39=""</formula>
    </cfRule>
  </conditionalFormatting>
  <conditionalFormatting sqref="I39:I42">
    <cfRule type="expression" dxfId="2083" priority="467" stopIfTrue="1">
      <formula>$B39=""</formula>
    </cfRule>
  </conditionalFormatting>
  <conditionalFormatting sqref="I39:I42">
    <cfRule type="expression" dxfId="2082" priority="466" stopIfTrue="1">
      <formula>$B39=""</formula>
    </cfRule>
  </conditionalFormatting>
  <conditionalFormatting sqref="I39:I42">
    <cfRule type="expression" dxfId="2081" priority="465" stopIfTrue="1">
      <formula>$B39=""</formula>
    </cfRule>
  </conditionalFormatting>
  <conditionalFormatting sqref="I39:I42">
    <cfRule type="expression" dxfId="2080" priority="464" stopIfTrue="1">
      <formula>$B39=""</formula>
    </cfRule>
  </conditionalFormatting>
  <conditionalFormatting sqref="I39:I42">
    <cfRule type="expression" dxfId="2079" priority="463" stopIfTrue="1">
      <formula>$B39=""</formula>
    </cfRule>
  </conditionalFormatting>
  <conditionalFormatting sqref="I39:I42">
    <cfRule type="expression" dxfId="2078" priority="462" stopIfTrue="1">
      <formula>$B39=""</formula>
    </cfRule>
  </conditionalFormatting>
  <conditionalFormatting sqref="I39:I42">
    <cfRule type="expression" dxfId="2077" priority="461" stopIfTrue="1">
      <formula>$B39=""</formula>
    </cfRule>
  </conditionalFormatting>
  <conditionalFormatting sqref="I39:I42">
    <cfRule type="expression" dxfId="2076" priority="460" stopIfTrue="1">
      <formula>$B39=""</formula>
    </cfRule>
  </conditionalFormatting>
  <conditionalFormatting sqref="I39:I42">
    <cfRule type="expression" dxfId="2075" priority="459" stopIfTrue="1">
      <formula>$B39=""</formula>
    </cfRule>
  </conditionalFormatting>
  <conditionalFormatting sqref="I39:I42">
    <cfRule type="expression" dxfId="2074" priority="458" stopIfTrue="1">
      <formula>$B39=""</formula>
    </cfRule>
  </conditionalFormatting>
  <conditionalFormatting sqref="I39:I42">
    <cfRule type="expression" dxfId="2073" priority="457" stopIfTrue="1">
      <formula>$B39=""</formula>
    </cfRule>
  </conditionalFormatting>
  <conditionalFormatting sqref="I39:I42">
    <cfRule type="expression" dxfId="2072" priority="456" stopIfTrue="1">
      <formula>$B39=""</formula>
    </cfRule>
  </conditionalFormatting>
  <conditionalFormatting sqref="I39:I42">
    <cfRule type="expression" dxfId="2071" priority="455" stopIfTrue="1">
      <formula>$B39=""</formula>
    </cfRule>
  </conditionalFormatting>
  <conditionalFormatting sqref="I39:I42">
    <cfRule type="expression" dxfId="2070" priority="454" stopIfTrue="1">
      <formula>$B39=""</formula>
    </cfRule>
  </conditionalFormatting>
  <conditionalFormatting sqref="I39:I42">
    <cfRule type="expression" dxfId="2069" priority="453" stopIfTrue="1">
      <formula>$B39=""</formula>
    </cfRule>
  </conditionalFormatting>
  <conditionalFormatting sqref="I39:I42">
    <cfRule type="expression" dxfId="2068" priority="452" stopIfTrue="1">
      <formula>$B39=""</formula>
    </cfRule>
  </conditionalFormatting>
  <conditionalFormatting sqref="I39:I42">
    <cfRule type="expression" dxfId="2067" priority="451" stopIfTrue="1">
      <formula>$B39=""</formula>
    </cfRule>
  </conditionalFormatting>
  <conditionalFormatting sqref="I39:I42">
    <cfRule type="expression" dxfId="2066" priority="450" stopIfTrue="1">
      <formula>$B39=""</formula>
    </cfRule>
  </conditionalFormatting>
  <conditionalFormatting sqref="I39:I42">
    <cfRule type="expression" dxfId="2065" priority="449" stopIfTrue="1">
      <formula>$B39=""</formula>
    </cfRule>
  </conditionalFormatting>
  <conditionalFormatting sqref="I39:I42">
    <cfRule type="expression" dxfId="2064" priority="448" stopIfTrue="1">
      <formula>$B39=""</formula>
    </cfRule>
  </conditionalFormatting>
  <conditionalFormatting sqref="I39:I42">
    <cfRule type="expression" dxfId="2063" priority="447" stopIfTrue="1">
      <formula>$B39=""</formula>
    </cfRule>
  </conditionalFormatting>
  <conditionalFormatting sqref="I39:I42">
    <cfRule type="expression" dxfId="2062" priority="446" stopIfTrue="1">
      <formula>$B39=""</formula>
    </cfRule>
  </conditionalFormatting>
  <conditionalFormatting sqref="I39:I42">
    <cfRule type="expression" dxfId="2061" priority="445" stopIfTrue="1">
      <formula>$B39=""</formula>
    </cfRule>
  </conditionalFormatting>
  <conditionalFormatting sqref="I39:I42">
    <cfRule type="expression" dxfId="2060" priority="444" stopIfTrue="1">
      <formula>$B39=""</formula>
    </cfRule>
  </conditionalFormatting>
  <conditionalFormatting sqref="I39:I42">
    <cfRule type="expression" dxfId="2059" priority="443" stopIfTrue="1">
      <formula>$B39=""</formula>
    </cfRule>
  </conditionalFormatting>
  <conditionalFormatting sqref="I39:I42">
    <cfRule type="expression" dxfId="2058" priority="442" stopIfTrue="1">
      <formula>$B39=""</formula>
    </cfRule>
  </conditionalFormatting>
  <conditionalFormatting sqref="I39:I42">
    <cfRule type="expression" dxfId="2057" priority="441" stopIfTrue="1">
      <formula>$B39=""</formula>
    </cfRule>
  </conditionalFormatting>
  <conditionalFormatting sqref="I39:I42">
    <cfRule type="expression" dxfId="2056" priority="440" stopIfTrue="1">
      <formula>$B39=""</formula>
    </cfRule>
  </conditionalFormatting>
  <conditionalFormatting sqref="I39:I42">
    <cfRule type="expression" dxfId="2055" priority="439" stopIfTrue="1">
      <formula>$B39=""</formula>
    </cfRule>
  </conditionalFormatting>
  <conditionalFormatting sqref="I39:I42">
    <cfRule type="expression" dxfId="2054" priority="438" stopIfTrue="1">
      <formula>$B39=""</formula>
    </cfRule>
  </conditionalFormatting>
  <conditionalFormatting sqref="I39:I42">
    <cfRule type="expression" dxfId="2053" priority="437" stopIfTrue="1">
      <formula>$B39=""</formula>
    </cfRule>
  </conditionalFormatting>
  <conditionalFormatting sqref="I39:I42">
    <cfRule type="expression" dxfId="2052" priority="436" stopIfTrue="1">
      <formula>$B39=""</formula>
    </cfRule>
  </conditionalFormatting>
  <conditionalFormatting sqref="I39:I42">
    <cfRule type="expression" dxfId="2051" priority="435" stopIfTrue="1">
      <formula>$B39=""</formula>
    </cfRule>
  </conditionalFormatting>
  <conditionalFormatting sqref="I39:I42">
    <cfRule type="expression" dxfId="2050" priority="434" stopIfTrue="1">
      <formula>$B39=""</formula>
    </cfRule>
  </conditionalFormatting>
  <conditionalFormatting sqref="I39:I42">
    <cfRule type="expression" dxfId="2049" priority="433" stopIfTrue="1">
      <formula>$B39=""</formula>
    </cfRule>
  </conditionalFormatting>
  <conditionalFormatting sqref="I39:I42">
    <cfRule type="expression" dxfId="2048" priority="432" stopIfTrue="1">
      <formula>$B39=""</formula>
    </cfRule>
  </conditionalFormatting>
  <conditionalFormatting sqref="I39:I42">
    <cfRule type="expression" dxfId="2047" priority="431" stopIfTrue="1">
      <formula>$B39=""</formula>
    </cfRule>
  </conditionalFormatting>
  <conditionalFormatting sqref="I39:I42">
    <cfRule type="expression" dxfId="2046" priority="430" stopIfTrue="1">
      <formula>$B39=""</formula>
    </cfRule>
  </conditionalFormatting>
  <conditionalFormatting sqref="I39:I42">
    <cfRule type="expression" dxfId="2045" priority="429" stopIfTrue="1">
      <formula>$B39=""</formula>
    </cfRule>
  </conditionalFormatting>
  <conditionalFormatting sqref="I39:I42">
    <cfRule type="expression" dxfId="2044" priority="428" stopIfTrue="1">
      <formula>$B39=""</formula>
    </cfRule>
  </conditionalFormatting>
  <conditionalFormatting sqref="I39:I42">
    <cfRule type="expression" dxfId="2043" priority="427" stopIfTrue="1">
      <formula>$B39=""</formula>
    </cfRule>
  </conditionalFormatting>
  <conditionalFormatting sqref="I39:I42">
    <cfRule type="expression" dxfId="2042" priority="426" stopIfTrue="1">
      <formula>$B39=""</formula>
    </cfRule>
  </conditionalFormatting>
  <conditionalFormatting sqref="I39:I42">
    <cfRule type="expression" dxfId="2041" priority="425" stopIfTrue="1">
      <formula>$B39=""</formula>
    </cfRule>
  </conditionalFormatting>
  <conditionalFormatting sqref="I39:I42">
    <cfRule type="expression" dxfId="2040" priority="424" stopIfTrue="1">
      <formula>$B39=""</formula>
    </cfRule>
  </conditionalFormatting>
  <conditionalFormatting sqref="I39:I42">
    <cfRule type="expression" dxfId="2039" priority="423" stopIfTrue="1">
      <formula>$B39=""</formula>
    </cfRule>
  </conditionalFormatting>
  <conditionalFormatting sqref="I39:I42">
    <cfRule type="expression" dxfId="2038" priority="422" stopIfTrue="1">
      <formula>$B39=""</formula>
    </cfRule>
  </conditionalFormatting>
  <conditionalFormatting sqref="I39:I42">
    <cfRule type="expression" dxfId="2037" priority="421" stopIfTrue="1">
      <formula>$B39=""</formula>
    </cfRule>
  </conditionalFormatting>
  <conditionalFormatting sqref="I39:I42">
    <cfRule type="expression" dxfId="2036" priority="420" stopIfTrue="1">
      <formula>$B39=""</formula>
    </cfRule>
  </conditionalFormatting>
  <conditionalFormatting sqref="I39:I42">
    <cfRule type="expression" dxfId="2035" priority="419" stopIfTrue="1">
      <formula>$B39=""</formula>
    </cfRule>
  </conditionalFormatting>
  <conditionalFormatting sqref="I39:I42">
    <cfRule type="expression" dxfId="2034" priority="418" stopIfTrue="1">
      <formula>$B39=""</formula>
    </cfRule>
  </conditionalFormatting>
  <conditionalFormatting sqref="I39:I42">
    <cfRule type="expression" dxfId="2033" priority="417" stopIfTrue="1">
      <formula>$B39=""</formula>
    </cfRule>
  </conditionalFormatting>
  <conditionalFormatting sqref="I39:I42">
    <cfRule type="expression" dxfId="2032" priority="416" stopIfTrue="1">
      <formula>$B39=""</formula>
    </cfRule>
  </conditionalFormatting>
  <conditionalFormatting sqref="I39:I42">
    <cfRule type="expression" dxfId="2031" priority="415" stopIfTrue="1">
      <formula>$B39=""</formula>
    </cfRule>
  </conditionalFormatting>
  <conditionalFormatting sqref="I39:I42">
    <cfRule type="expression" dxfId="2030" priority="414" stopIfTrue="1">
      <formula>$B39=""</formula>
    </cfRule>
  </conditionalFormatting>
  <conditionalFormatting sqref="I39:I42">
    <cfRule type="expression" dxfId="2029" priority="413" stopIfTrue="1">
      <formula>$B39=""</formula>
    </cfRule>
  </conditionalFormatting>
  <conditionalFormatting sqref="I39:I42">
    <cfRule type="expression" dxfId="2028" priority="412" stopIfTrue="1">
      <formula>$B39=""</formula>
    </cfRule>
  </conditionalFormatting>
  <conditionalFormatting sqref="I39:I42">
    <cfRule type="expression" dxfId="2027" priority="411" stopIfTrue="1">
      <formula>$B39=""</formula>
    </cfRule>
  </conditionalFormatting>
  <conditionalFormatting sqref="I39:I42">
    <cfRule type="expression" dxfId="2026" priority="410" stopIfTrue="1">
      <formula>$B39=""</formula>
    </cfRule>
  </conditionalFormatting>
  <conditionalFormatting sqref="I39:I42">
    <cfRule type="expression" dxfId="2025" priority="409" stopIfTrue="1">
      <formula>$B39=""</formula>
    </cfRule>
  </conditionalFormatting>
  <conditionalFormatting sqref="I39:I42">
    <cfRule type="expression" dxfId="2024" priority="408" stopIfTrue="1">
      <formula>$B39=""</formula>
    </cfRule>
  </conditionalFormatting>
  <conditionalFormatting sqref="I39:I42">
    <cfRule type="expression" dxfId="2023" priority="407" stopIfTrue="1">
      <formula>$B39=""</formula>
    </cfRule>
  </conditionalFormatting>
  <conditionalFormatting sqref="I39:I42">
    <cfRule type="expression" dxfId="2022" priority="406" stopIfTrue="1">
      <formula>$B39=""</formula>
    </cfRule>
  </conditionalFormatting>
  <conditionalFormatting sqref="I39:I42">
    <cfRule type="expression" dxfId="2021" priority="405" stopIfTrue="1">
      <formula>$B39=""</formula>
    </cfRule>
  </conditionalFormatting>
  <conditionalFormatting sqref="I39:I42">
    <cfRule type="expression" dxfId="2020" priority="404" stopIfTrue="1">
      <formula>$B39=""</formula>
    </cfRule>
  </conditionalFormatting>
  <conditionalFormatting sqref="I39:I42">
    <cfRule type="expression" dxfId="2019" priority="403" stopIfTrue="1">
      <formula>$B39=""</formula>
    </cfRule>
  </conditionalFormatting>
  <conditionalFormatting sqref="I39:I42">
    <cfRule type="expression" dxfId="2018" priority="402" stopIfTrue="1">
      <formula>$B39=""</formula>
    </cfRule>
  </conditionalFormatting>
  <conditionalFormatting sqref="I39:I42">
    <cfRule type="expression" dxfId="2017" priority="401" stopIfTrue="1">
      <formula>$B39=""</formula>
    </cfRule>
  </conditionalFormatting>
  <conditionalFormatting sqref="I39:I42">
    <cfRule type="expression" dxfId="2016" priority="400" stopIfTrue="1">
      <formula>$B39=""</formula>
    </cfRule>
  </conditionalFormatting>
  <conditionalFormatting sqref="I39:I42">
    <cfRule type="expression" dxfId="2015" priority="399" stopIfTrue="1">
      <formula>$B39=""</formula>
    </cfRule>
  </conditionalFormatting>
  <conditionalFormatting sqref="I39:I42">
    <cfRule type="expression" dxfId="2014" priority="398" stopIfTrue="1">
      <formula>$B39=""</formula>
    </cfRule>
  </conditionalFormatting>
  <conditionalFormatting sqref="I39:I42">
    <cfRule type="expression" dxfId="2013" priority="397" stopIfTrue="1">
      <formula>$B39=""</formula>
    </cfRule>
  </conditionalFormatting>
  <conditionalFormatting sqref="I39:I42">
    <cfRule type="expression" dxfId="2012" priority="396" stopIfTrue="1">
      <formula>$B39=""</formula>
    </cfRule>
  </conditionalFormatting>
  <conditionalFormatting sqref="I39:I42">
    <cfRule type="expression" dxfId="2011" priority="395" stopIfTrue="1">
      <formula>$B39=""</formula>
    </cfRule>
  </conditionalFormatting>
  <conditionalFormatting sqref="I39:I42">
    <cfRule type="expression" dxfId="2010" priority="394" stopIfTrue="1">
      <formula>$B39=""</formula>
    </cfRule>
  </conditionalFormatting>
  <conditionalFormatting sqref="I39:I42">
    <cfRule type="expression" dxfId="2009" priority="393" stopIfTrue="1">
      <formula>$B39=""</formula>
    </cfRule>
  </conditionalFormatting>
  <conditionalFormatting sqref="I39:I42">
    <cfRule type="expression" dxfId="2008" priority="392" stopIfTrue="1">
      <formula>$B39=""</formula>
    </cfRule>
  </conditionalFormatting>
  <conditionalFormatting sqref="I39:I42">
    <cfRule type="expression" dxfId="2007" priority="391" stopIfTrue="1">
      <formula>$B39=""</formula>
    </cfRule>
  </conditionalFormatting>
  <conditionalFormatting sqref="I39:I42">
    <cfRule type="expression" dxfId="2006" priority="390" stopIfTrue="1">
      <formula>$B39=""</formula>
    </cfRule>
  </conditionalFormatting>
  <conditionalFormatting sqref="I39:I42">
    <cfRule type="expression" dxfId="2005" priority="389" stopIfTrue="1">
      <formula>$B39=""</formula>
    </cfRule>
  </conditionalFormatting>
  <conditionalFormatting sqref="I39:I42">
    <cfRule type="expression" dxfId="2004" priority="388" stopIfTrue="1">
      <formula>$B39=""</formula>
    </cfRule>
  </conditionalFormatting>
  <conditionalFormatting sqref="I39:I42">
    <cfRule type="expression" dxfId="2003" priority="387" stopIfTrue="1">
      <formula>$B39=""</formula>
    </cfRule>
  </conditionalFormatting>
  <conditionalFormatting sqref="I39:I42">
    <cfRule type="expression" dxfId="2002" priority="386" stopIfTrue="1">
      <formula>$B39=""</formula>
    </cfRule>
  </conditionalFormatting>
  <conditionalFormatting sqref="I39:I42">
    <cfRule type="expression" dxfId="2001" priority="385" stopIfTrue="1">
      <formula>$B39=""</formula>
    </cfRule>
  </conditionalFormatting>
  <conditionalFormatting sqref="I39:I42">
    <cfRule type="expression" dxfId="2000" priority="384" stopIfTrue="1">
      <formula>$B39=""</formula>
    </cfRule>
  </conditionalFormatting>
  <conditionalFormatting sqref="I39:I42">
    <cfRule type="expression" dxfId="1999" priority="383" stopIfTrue="1">
      <formula>$B39=""</formula>
    </cfRule>
  </conditionalFormatting>
  <conditionalFormatting sqref="I39:I42">
    <cfRule type="expression" dxfId="1998" priority="382" stopIfTrue="1">
      <formula>$B39=""</formula>
    </cfRule>
  </conditionalFormatting>
  <conditionalFormatting sqref="I39:I42">
    <cfRule type="expression" dxfId="1997" priority="381" stopIfTrue="1">
      <formula>$B39=""</formula>
    </cfRule>
  </conditionalFormatting>
  <conditionalFormatting sqref="I39:I42">
    <cfRule type="expression" dxfId="1996" priority="380" stopIfTrue="1">
      <formula>$B39=""</formula>
    </cfRule>
  </conditionalFormatting>
  <conditionalFormatting sqref="I39:I42">
    <cfRule type="expression" dxfId="1995" priority="379" stopIfTrue="1">
      <formula>$B39=""</formula>
    </cfRule>
  </conditionalFormatting>
  <conditionalFormatting sqref="I39:I42">
    <cfRule type="expression" dxfId="1994" priority="378" stopIfTrue="1">
      <formula>$B39=""</formula>
    </cfRule>
  </conditionalFormatting>
  <conditionalFormatting sqref="I39:I42">
    <cfRule type="expression" dxfId="1993" priority="377" stopIfTrue="1">
      <formula>$B39=""</formula>
    </cfRule>
  </conditionalFormatting>
  <conditionalFormatting sqref="I39:I42">
    <cfRule type="expression" dxfId="1992" priority="376" stopIfTrue="1">
      <formula>$B39=""</formula>
    </cfRule>
  </conditionalFormatting>
  <conditionalFormatting sqref="I39:I42">
    <cfRule type="expression" dxfId="1991" priority="375" stopIfTrue="1">
      <formula>$B39=""</formula>
    </cfRule>
  </conditionalFormatting>
  <conditionalFormatting sqref="I39:I42">
    <cfRule type="expression" dxfId="1990" priority="374" stopIfTrue="1">
      <formula>$B39=""</formula>
    </cfRule>
  </conditionalFormatting>
  <conditionalFormatting sqref="I39:I42">
    <cfRule type="expression" dxfId="1989" priority="373" stopIfTrue="1">
      <formula>$B39=""</formula>
    </cfRule>
  </conditionalFormatting>
  <conditionalFormatting sqref="I39:I42">
    <cfRule type="expression" dxfId="1988" priority="372" stopIfTrue="1">
      <formula>$B39=""</formula>
    </cfRule>
  </conditionalFormatting>
  <conditionalFormatting sqref="I39:I42">
    <cfRule type="expression" dxfId="1987" priority="371" stopIfTrue="1">
      <formula>$B39=""</formula>
    </cfRule>
  </conditionalFormatting>
  <conditionalFormatting sqref="I39:I42">
    <cfRule type="expression" dxfId="1986" priority="370" stopIfTrue="1">
      <formula>$B39=""</formula>
    </cfRule>
  </conditionalFormatting>
  <conditionalFormatting sqref="I39:I42">
    <cfRule type="expression" dxfId="1985" priority="369" stopIfTrue="1">
      <formula>$B39=""</formula>
    </cfRule>
  </conditionalFormatting>
  <conditionalFormatting sqref="I39:I42">
    <cfRule type="expression" dxfId="1984" priority="368" stopIfTrue="1">
      <formula>$B39=""</formula>
    </cfRule>
  </conditionalFormatting>
  <conditionalFormatting sqref="I39:I42">
    <cfRule type="expression" dxfId="1983" priority="367" stopIfTrue="1">
      <formula>$B39=""</formula>
    </cfRule>
  </conditionalFormatting>
  <conditionalFormatting sqref="I39:I42">
    <cfRule type="expression" dxfId="1982" priority="366" stopIfTrue="1">
      <formula>$B39=""</formula>
    </cfRule>
  </conditionalFormatting>
  <conditionalFormatting sqref="I39:I42">
    <cfRule type="expression" dxfId="1981" priority="365" stopIfTrue="1">
      <formula>$B39=""</formula>
    </cfRule>
  </conditionalFormatting>
  <conditionalFormatting sqref="I39:I42">
    <cfRule type="expression" dxfId="1980" priority="364" stopIfTrue="1">
      <formula>$B39=""</formula>
    </cfRule>
  </conditionalFormatting>
  <conditionalFormatting sqref="I39:I42">
    <cfRule type="expression" dxfId="1979" priority="363" stopIfTrue="1">
      <formula>$B39=""</formula>
    </cfRule>
  </conditionalFormatting>
  <conditionalFormatting sqref="I39:I42">
    <cfRule type="expression" dxfId="1978" priority="362" stopIfTrue="1">
      <formula>$B39=""</formula>
    </cfRule>
  </conditionalFormatting>
  <conditionalFormatting sqref="I39:I42">
    <cfRule type="expression" dxfId="1977" priority="361" stopIfTrue="1">
      <formula>$B39=""</formula>
    </cfRule>
  </conditionalFormatting>
  <conditionalFormatting sqref="I39:I42">
    <cfRule type="expression" dxfId="1976" priority="360" stopIfTrue="1">
      <formula>$B39=""</formula>
    </cfRule>
  </conditionalFormatting>
  <conditionalFormatting sqref="I39:I42">
    <cfRule type="expression" dxfId="1975" priority="359" stopIfTrue="1">
      <formula>$B39=""</formula>
    </cfRule>
  </conditionalFormatting>
  <conditionalFormatting sqref="I39:I42">
    <cfRule type="expression" dxfId="1974" priority="358" stopIfTrue="1">
      <formula>$B39=""</formula>
    </cfRule>
  </conditionalFormatting>
  <conditionalFormatting sqref="I39:I42">
    <cfRule type="expression" dxfId="1973" priority="357" stopIfTrue="1">
      <formula>$B39=""</formula>
    </cfRule>
  </conditionalFormatting>
  <conditionalFormatting sqref="I39:I42">
    <cfRule type="expression" dxfId="1972" priority="356" stopIfTrue="1">
      <formula>$B39=""</formula>
    </cfRule>
  </conditionalFormatting>
  <conditionalFormatting sqref="I39:I42">
    <cfRule type="expression" dxfId="1971" priority="355" stopIfTrue="1">
      <formula>$B39=""</formula>
    </cfRule>
  </conditionalFormatting>
  <conditionalFormatting sqref="I39:I42">
    <cfRule type="expression" dxfId="1970" priority="354" stopIfTrue="1">
      <formula>$B39=""</formula>
    </cfRule>
  </conditionalFormatting>
  <conditionalFormatting sqref="I39:I42">
    <cfRule type="expression" dxfId="1969" priority="353" stopIfTrue="1">
      <formula>$B39=""</formula>
    </cfRule>
  </conditionalFormatting>
  <conditionalFormatting sqref="I39:I42">
    <cfRule type="expression" dxfId="1968" priority="352" stopIfTrue="1">
      <formula>$B39=""</formula>
    </cfRule>
  </conditionalFormatting>
  <conditionalFormatting sqref="I39:I42">
    <cfRule type="expression" dxfId="1967" priority="351" stopIfTrue="1">
      <formula>$B39=""</formula>
    </cfRule>
  </conditionalFormatting>
  <conditionalFormatting sqref="I39:I42">
    <cfRule type="expression" dxfId="1966" priority="350" stopIfTrue="1">
      <formula>$B39=""</formula>
    </cfRule>
  </conditionalFormatting>
  <conditionalFormatting sqref="I39:I42">
    <cfRule type="expression" dxfId="1965" priority="349" stopIfTrue="1">
      <formula>$B39=""</formula>
    </cfRule>
  </conditionalFormatting>
  <conditionalFormatting sqref="I39:I42">
    <cfRule type="expression" dxfId="1964" priority="348" stopIfTrue="1">
      <formula>$B39=""</formula>
    </cfRule>
  </conditionalFormatting>
  <conditionalFormatting sqref="I39:I42">
    <cfRule type="expression" dxfId="1963" priority="347" stopIfTrue="1">
      <formula>$B39=""</formula>
    </cfRule>
  </conditionalFormatting>
  <conditionalFormatting sqref="I39:I42">
    <cfRule type="expression" dxfId="1962" priority="346" stopIfTrue="1">
      <formula>$B39=""</formula>
    </cfRule>
  </conditionalFormatting>
  <conditionalFormatting sqref="I39:I42">
    <cfRule type="expression" dxfId="1961" priority="345" stopIfTrue="1">
      <formula>$B39=""</formula>
    </cfRule>
  </conditionalFormatting>
  <conditionalFormatting sqref="I39:I42">
    <cfRule type="expression" dxfId="1960" priority="344" stopIfTrue="1">
      <formula>$B39=""</formula>
    </cfRule>
  </conditionalFormatting>
  <conditionalFormatting sqref="I39:I42">
    <cfRule type="expression" dxfId="1959" priority="343" stopIfTrue="1">
      <formula>$B39=""</formula>
    </cfRule>
  </conditionalFormatting>
  <conditionalFormatting sqref="I39:I42">
    <cfRule type="expression" dxfId="1958" priority="342" stopIfTrue="1">
      <formula>$B39=""</formula>
    </cfRule>
  </conditionalFormatting>
  <conditionalFormatting sqref="I39:I42">
    <cfRule type="expression" dxfId="1957" priority="341" stopIfTrue="1">
      <formula>$B39=""</formula>
    </cfRule>
  </conditionalFormatting>
  <conditionalFormatting sqref="I39:I42">
    <cfRule type="expression" dxfId="1956" priority="340" stopIfTrue="1">
      <formula>$B39=""</formula>
    </cfRule>
  </conditionalFormatting>
  <conditionalFormatting sqref="I39:I42">
    <cfRule type="expression" dxfId="1955" priority="339" stopIfTrue="1">
      <formula>$B39=""</formula>
    </cfRule>
  </conditionalFormatting>
  <conditionalFormatting sqref="I39:I42">
    <cfRule type="expression" dxfId="1954" priority="338" stopIfTrue="1">
      <formula>$B39=""</formula>
    </cfRule>
  </conditionalFormatting>
  <conditionalFormatting sqref="I39:I42">
    <cfRule type="expression" dxfId="1953" priority="337" stopIfTrue="1">
      <formula>$B39=""</formula>
    </cfRule>
  </conditionalFormatting>
  <conditionalFormatting sqref="I39:I42">
    <cfRule type="expression" dxfId="1952" priority="336" stopIfTrue="1">
      <formula>$B39=""</formula>
    </cfRule>
  </conditionalFormatting>
  <conditionalFormatting sqref="I39:I42">
    <cfRule type="expression" dxfId="1951" priority="335" stopIfTrue="1">
      <formula>$B39=""</formula>
    </cfRule>
  </conditionalFormatting>
  <conditionalFormatting sqref="I39:I42">
    <cfRule type="expression" dxfId="1950" priority="334" stopIfTrue="1">
      <formula>$B39=""</formula>
    </cfRule>
  </conditionalFormatting>
  <conditionalFormatting sqref="I39:I42">
    <cfRule type="expression" dxfId="1949" priority="333" stopIfTrue="1">
      <formula>$B39=""</formula>
    </cfRule>
  </conditionalFormatting>
  <conditionalFormatting sqref="I39:I42">
    <cfRule type="expression" dxfId="1948" priority="332" stopIfTrue="1">
      <formula>$B39=""</formula>
    </cfRule>
  </conditionalFormatting>
  <conditionalFormatting sqref="I39:I42">
    <cfRule type="expression" dxfId="1947" priority="331" stopIfTrue="1">
      <formula>$B39=""</formula>
    </cfRule>
  </conditionalFormatting>
  <conditionalFormatting sqref="I39:I42">
    <cfRule type="expression" dxfId="1946" priority="330" stopIfTrue="1">
      <formula>$B39=""</formula>
    </cfRule>
  </conditionalFormatting>
  <conditionalFormatting sqref="I39:I42">
    <cfRule type="expression" dxfId="1945" priority="329" stopIfTrue="1">
      <formula>$B39=""</formula>
    </cfRule>
  </conditionalFormatting>
  <conditionalFormatting sqref="I39:I42">
    <cfRule type="expression" dxfId="1944" priority="328" stopIfTrue="1">
      <formula>$B39=""</formula>
    </cfRule>
  </conditionalFormatting>
  <conditionalFormatting sqref="I39:I42">
    <cfRule type="expression" dxfId="1943" priority="327" stopIfTrue="1">
      <formula>$B39=""</formula>
    </cfRule>
  </conditionalFormatting>
  <conditionalFormatting sqref="I39:I42">
    <cfRule type="expression" dxfId="1942" priority="326" stopIfTrue="1">
      <formula>$B39=""</formula>
    </cfRule>
  </conditionalFormatting>
  <conditionalFormatting sqref="I39:I42">
    <cfRule type="expression" dxfId="1941" priority="325" stopIfTrue="1">
      <formula>$B39=""</formula>
    </cfRule>
  </conditionalFormatting>
  <conditionalFormatting sqref="I39:I42">
    <cfRule type="expression" dxfId="1940" priority="324" stopIfTrue="1">
      <formula>$B39=""</formula>
    </cfRule>
  </conditionalFormatting>
  <conditionalFormatting sqref="I39:I42">
    <cfRule type="expression" dxfId="1939" priority="323" stopIfTrue="1">
      <formula>$B39=""</formula>
    </cfRule>
  </conditionalFormatting>
  <conditionalFormatting sqref="I39:I42">
    <cfRule type="expression" dxfId="1938" priority="322" stopIfTrue="1">
      <formula>$B39=""</formula>
    </cfRule>
  </conditionalFormatting>
  <conditionalFormatting sqref="I39:I42">
    <cfRule type="expression" dxfId="1937" priority="321" stopIfTrue="1">
      <formula>$B39=""</formula>
    </cfRule>
  </conditionalFormatting>
  <conditionalFormatting sqref="I39:I42">
    <cfRule type="expression" dxfId="1936" priority="320" stopIfTrue="1">
      <formula>$B39=""</formula>
    </cfRule>
  </conditionalFormatting>
  <conditionalFormatting sqref="I39:I42">
    <cfRule type="expression" dxfId="1935" priority="319" stopIfTrue="1">
      <formula>$B39=""</formula>
    </cfRule>
  </conditionalFormatting>
  <conditionalFormatting sqref="I39:I42">
    <cfRule type="expression" dxfId="1934" priority="318" stopIfTrue="1">
      <formula>$B39=""</formula>
    </cfRule>
  </conditionalFormatting>
  <conditionalFormatting sqref="I39:I42">
    <cfRule type="expression" dxfId="1933" priority="317" stopIfTrue="1">
      <formula>$B39=""</formula>
    </cfRule>
  </conditionalFormatting>
  <conditionalFormatting sqref="I39:I42">
    <cfRule type="expression" dxfId="1932" priority="316" stopIfTrue="1">
      <formula>$B39=""</formula>
    </cfRule>
  </conditionalFormatting>
  <conditionalFormatting sqref="I39:I42">
    <cfRule type="expression" dxfId="1931" priority="315" stopIfTrue="1">
      <formula>$B39=""</formula>
    </cfRule>
  </conditionalFormatting>
  <conditionalFormatting sqref="I39:I42">
    <cfRule type="expression" dxfId="1930" priority="314" stopIfTrue="1">
      <formula>$B39=""</formula>
    </cfRule>
  </conditionalFormatting>
  <conditionalFormatting sqref="I39:I42">
    <cfRule type="expression" dxfId="1929" priority="313" stopIfTrue="1">
      <formula>$B39=""</formula>
    </cfRule>
  </conditionalFormatting>
  <conditionalFormatting sqref="I39:I42">
    <cfRule type="expression" dxfId="1928" priority="312" stopIfTrue="1">
      <formula>$B39=""</formula>
    </cfRule>
  </conditionalFormatting>
  <conditionalFormatting sqref="I39:I42">
    <cfRule type="expression" dxfId="1927" priority="311" stopIfTrue="1">
      <formula>$B39=""</formula>
    </cfRule>
  </conditionalFormatting>
  <conditionalFormatting sqref="I39:I42">
    <cfRule type="expression" dxfId="1926" priority="310" stopIfTrue="1">
      <formula>$B39=""</formula>
    </cfRule>
  </conditionalFormatting>
  <conditionalFormatting sqref="I39:I42">
    <cfRule type="expression" dxfId="1925" priority="309" stopIfTrue="1">
      <formula>$B39=""</formula>
    </cfRule>
  </conditionalFormatting>
  <conditionalFormatting sqref="I39:I42">
    <cfRule type="expression" dxfId="1924" priority="308" stopIfTrue="1">
      <formula>$B39=""</formula>
    </cfRule>
  </conditionalFormatting>
  <conditionalFormatting sqref="I39:I42">
    <cfRule type="expression" dxfId="1923" priority="307" stopIfTrue="1">
      <formula>$B39=""</formula>
    </cfRule>
  </conditionalFormatting>
  <conditionalFormatting sqref="I39:I42">
    <cfRule type="expression" dxfId="1922" priority="306" stopIfTrue="1">
      <formula>$B39=""</formula>
    </cfRule>
  </conditionalFormatting>
  <conditionalFormatting sqref="I44:I51">
    <cfRule type="expression" dxfId="1921" priority="305" stopIfTrue="1">
      <formula>$B44=""</formula>
    </cfRule>
  </conditionalFormatting>
  <conditionalFormatting sqref="I44:I51">
    <cfRule type="expression" dxfId="1920" priority="304" stopIfTrue="1">
      <formula>$B44=""</formula>
    </cfRule>
  </conditionalFormatting>
  <conditionalFormatting sqref="I44:I51">
    <cfRule type="expression" dxfId="1919" priority="303" stopIfTrue="1">
      <formula>$B44=""</formula>
    </cfRule>
  </conditionalFormatting>
  <conditionalFormatting sqref="I44:I51">
    <cfRule type="expression" dxfId="1918" priority="302" stopIfTrue="1">
      <formula>$B44=""</formula>
    </cfRule>
  </conditionalFormatting>
  <conditionalFormatting sqref="I44:I51">
    <cfRule type="expression" dxfId="1917" priority="301" stopIfTrue="1">
      <formula>$B44=""</formula>
    </cfRule>
  </conditionalFormatting>
  <conditionalFormatting sqref="I27">
    <cfRule type="expression" dxfId="1916" priority="285" stopIfTrue="1">
      <formula>$B27=""</formula>
    </cfRule>
  </conditionalFormatting>
  <conditionalFormatting sqref="I27">
    <cfRule type="expression" dxfId="1915" priority="284" stopIfTrue="1">
      <formula>$B27=""</formula>
    </cfRule>
  </conditionalFormatting>
  <conditionalFormatting sqref="I27">
    <cfRule type="expression" dxfId="1914" priority="283" stopIfTrue="1">
      <formula>$B27=""</formula>
    </cfRule>
  </conditionalFormatting>
  <conditionalFormatting sqref="I27">
    <cfRule type="expression" dxfId="1913" priority="282" stopIfTrue="1">
      <formula>$B27=""</formula>
    </cfRule>
  </conditionalFormatting>
  <conditionalFormatting sqref="I27">
    <cfRule type="expression" dxfId="1912" priority="281" stopIfTrue="1">
      <formula>$B27=""</formula>
    </cfRule>
  </conditionalFormatting>
  <conditionalFormatting sqref="I27">
    <cfRule type="expression" dxfId="1911" priority="280" stopIfTrue="1">
      <formula>$B27=""</formula>
    </cfRule>
  </conditionalFormatting>
  <conditionalFormatting sqref="I27">
    <cfRule type="expression" dxfId="1910" priority="279" stopIfTrue="1">
      <formula>$B27=""</formula>
    </cfRule>
  </conditionalFormatting>
  <conditionalFormatting sqref="I27">
    <cfRule type="expression" dxfId="1909" priority="278" stopIfTrue="1">
      <formula>$B27=""</formula>
    </cfRule>
  </conditionalFormatting>
  <conditionalFormatting sqref="I27">
    <cfRule type="expression" dxfId="1908" priority="277" stopIfTrue="1">
      <formula>$B27=""</formula>
    </cfRule>
  </conditionalFormatting>
  <conditionalFormatting sqref="I27">
    <cfRule type="expression" dxfId="1907" priority="276" stopIfTrue="1">
      <formula>$B27=""</formula>
    </cfRule>
  </conditionalFormatting>
  <conditionalFormatting sqref="I27">
    <cfRule type="expression" dxfId="1906" priority="275" stopIfTrue="1">
      <formula>$B27=""</formula>
    </cfRule>
  </conditionalFormatting>
  <conditionalFormatting sqref="I27">
    <cfRule type="expression" dxfId="1905" priority="274" stopIfTrue="1">
      <formula>$B27=""</formula>
    </cfRule>
  </conditionalFormatting>
  <conditionalFormatting sqref="I27">
    <cfRule type="expression" dxfId="1904" priority="273" stopIfTrue="1">
      <formula>$B27=""</formula>
    </cfRule>
  </conditionalFormatting>
  <conditionalFormatting sqref="I27">
    <cfRule type="expression" dxfId="1903" priority="272" stopIfTrue="1">
      <formula>$B27=""</formula>
    </cfRule>
  </conditionalFormatting>
  <conditionalFormatting sqref="I27">
    <cfRule type="expression" dxfId="1902" priority="271" stopIfTrue="1">
      <formula>$B27=""</formula>
    </cfRule>
  </conditionalFormatting>
  <conditionalFormatting sqref="I27">
    <cfRule type="expression" dxfId="1901" priority="270" stopIfTrue="1">
      <formula>$B27=""</formula>
    </cfRule>
  </conditionalFormatting>
  <conditionalFormatting sqref="I27">
    <cfRule type="expression" dxfId="1900" priority="269" stopIfTrue="1">
      <formula>$B27=""</formula>
    </cfRule>
  </conditionalFormatting>
  <conditionalFormatting sqref="I27">
    <cfRule type="expression" dxfId="1899" priority="268" stopIfTrue="1">
      <formula>$B27=""</formula>
    </cfRule>
  </conditionalFormatting>
  <conditionalFormatting sqref="I27">
    <cfRule type="expression" dxfId="1898" priority="267" stopIfTrue="1">
      <formula>$B27=""</formula>
    </cfRule>
  </conditionalFormatting>
  <conditionalFormatting sqref="I27">
    <cfRule type="expression" dxfId="1897" priority="266" stopIfTrue="1">
      <formula>$B27=""</formula>
    </cfRule>
  </conditionalFormatting>
  <conditionalFormatting sqref="I27">
    <cfRule type="expression" dxfId="1896" priority="265" stopIfTrue="1">
      <formula>$B27=""</formula>
    </cfRule>
  </conditionalFormatting>
  <conditionalFormatting sqref="I27">
    <cfRule type="expression" dxfId="1895" priority="264" stopIfTrue="1">
      <formula>$B27=""</formula>
    </cfRule>
  </conditionalFormatting>
  <conditionalFormatting sqref="I27">
    <cfRule type="expression" dxfId="1894" priority="263" stopIfTrue="1">
      <formula>$B27=""</formula>
    </cfRule>
  </conditionalFormatting>
  <conditionalFormatting sqref="I27">
    <cfRule type="expression" dxfId="1893" priority="262" stopIfTrue="1">
      <formula>$B27=""</formula>
    </cfRule>
  </conditionalFormatting>
  <conditionalFormatting sqref="I27">
    <cfRule type="expression" dxfId="1892" priority="261" stopIfTrue="1">
      <formula>$B27=""</formula>
    </cfRule>
  </conditionalFormatting>
  <conditionalFormatting sqref="I27">
    <cfRule type="expression" dxfId="1891" priority="260" stopIfTrue="1">
      <formula>$B27=""</formula>
    </cfRule>
  </conditionalFormatting>
  <conditionalFormatting sqref="I27">
    <cfRule type="expression" dxfId="1890" priority="259" stopIfTrue="1">
      <formula>$B27=""</formula>
    </cfRule>
  </conditionalFormatting>
  <conditionalFormatting sqref="I27">
    <cfRule type="expression" dxfId="1889" priority="258" stopIfTrue="1">
      <formula>$B27=""</formula>
    </cfRule>
  </conditionalFormatting>
  <conditionalFormatting sqref="I27">
    <cfRule type="expression" dxfId="1888" priority="257" stopIfTrue="1">
      <formula>$B27=""</formula>
    </cfRule>
  </conditionalFormatting>
  <conditionalFormatting sqref="I27">
    <cfRule type="expression" dxfId="1887" priority="256" stopIfTrue="1">
      <formula>$B27=""</formula>
    </cfRule>
  </conditionalFormatting>
  <conditionalFormatting sqref="I27">
    <cfRule type="expression" dxfId="1886" priority="255" stopIfTrue="1">
      <formula>$B27=""</formula>
    </cfRule>
  </conditionalFormatting>
  <conditionalFormatting sqref="I27">
    <cfRule type="expression" dxfId="1885" priority="254" stopIfTrue="1">
      <formula>$B27=""</formula>
    </cfRule>
  </conditionalFormatting>
  <conditionalFormatting sqref="I27">
    <cfRule type="expression" dxfId="1884" priority="253" stopIfTrue="1">
      <formula>$B27=""</formula>
    </cfRule>
  </conditionalFormatting>
  <conditionalFormatting sqref="I27">
    <cfRule type="expression" dxfId="1883" priority="252" stopIfTrue="1">
      <formula>$B27=""</formula>
    </cfRule>
  </conditionalFormatting>
  <conditionalFormatting sqref="I27">
    <cfRule type="expression" dxfId="1882" priority="251" stopIfTrue="1">
      <formula>$B27=""</formula>
    </cfRule>
  </conditionalFormatting>
  <conditionalFormatting sqref="I27">
    <cfRule type="expression" dxfId="1881" priority="250" stopIfTrue="1">
      <formula>$B27=""</formula>
    </cfRule>
  </conditionalFormatting>
  <conditionalFormatting sqref="I27">
    <cfRule type="expression" dxfId="1880" priority="249" stopIfTrue="1">
      <formula>$B27=""</formula>
    </cfRule>
  </conditionalFormatting>
  <conditionalFormatting sqref="I27">
    <cfRule type="expression" dxfId="1879" priority="248" stopIfTrue="1">
      <formula>$B27=""</formula>
    </cfRule>
  </conditionalFormatting>
  <conditionalFormatting sqref="I27">
    <cfRule type="expression" dxfId="1878" priority="247" stopIfTrue="1">
      <formula>$B27=""</formula>
    </cfRule>
  </conditionalFormatting>
  <conditionalFormatting sqref="I27">
    <cfRule type="expression" dxfId="1877" priority="246" stopIfTrue="1">
      <formula>$B27=""</formula>
    </cfRule>
  </conditionalFormatting>
  <conditionalFormatting sqref="I27">
    <cfRule type="expression" dxfId="1876" priority="245" stopIfTrue="1">
      <formula>$B27=""</formula>
    </cfRule>
  </conditionalFormatting>
  <conditionalFormatting sqref="I27">
    <cfRule type="expression" dxfId="1875" priority="244" stopIfTrue="1">
      <formula>$B27=""</formula>
    </cfRule>
  </conditionalFormatting>
  <conditionalFormatting sqref="I27">
    <cfRule type="expression" dxfId="1874" priority="243" stopIfTrue="1">
      <formula>$B27=""</formula>
    </cfRule>
  </conditionalFormatting>
  <conditionalFormatting sqref="I27">
    <cfRule type="expression" dxfId="1873" priority="242" stopIfTrue="1">
      <formula>$B27=""</formula>
    </cfRule>
  </conditionalFormatting>
  <conditionalFormatting sqref="I27">
    <cfRule type="expression" dxfId="1872" priority="241" stopIfTrue="1">
      <formula>$B27=""</formula>
    </cfRule>
  </conditionalFormatting>
  <conditionalFormatting sqref="I27">
    <cfRule type="expression" dxfId="1871" priority="240" stopIfTrue="1">
      <formula>$B27=""</formula>
    </cfRule>
  </conditionalFormatting>
  <conditionalFormatting sqref="I27">
    <cfRule type="expression" dxfId="1870" priority="239" stopIfTrue="1">
      <formula>$B27=""</formula>
    </cfRule>
  </conditionalFormatting>
  <conditionalFormatting sqref="I27">
    <cfRule type="expression" dxfId="1869" priority="238" stopIfTrue="1">
      <formula>$B27=""</formula>
    </cfRule>
  </conditionalFormatting>
  <conditionalFormatting sqref="I27">
    <cfRule type="expression" dxfId="1868" priority="237" stopIfTrue="1">
      <formula>$B27=""</formula>
    </cfRule>
  </conditionalFormatting>
  <conditionalFormatting sqref="I27">
    <cfRule type="expression" dxfId="1867" priority="236" stopIfTrue="1">
      <formula>$B27=""</formula>
    </cfRule>
  </conditionalFormatting>
  <conditionalFormatting sqref="I27">
    <cfRule type="expression" dxfId="1866" priority="235" stopIfTrue="1">
      <formula>$B27=""</formula>
    </cfRule>
  </conditionalFormatting>
  <conditionalFormatting sqref="I27">
    <cfRule type="expression" dxfId="1865" priority="234" stopIfTrue="1">
      <formula>$B27=""</formula>
    </cfRule>
  </conditionalFormatting>
  <conditionalFormatting sqref="I27">
    <cfRule type="expression" dxfId="1864" priority="233" stopIfTrue="1">
      <formula>$B27=""</formula>
    </cfRule>
  </conditionalFormatting>
  <conditionalFormatting sqref="I27">
    <cfRule type="expression" dxfId="1863" priority="232" stopIfTrue="1">
      <formula>$B27=""</formula>
    </cfRule>
  </conditionalFormatting>
  <conditionalFormatting sqref="I27">
    <cfRule type="expression" dxfId="1862" priority="231" stopIfTrue="1">
      <formula>$B27=""</formula>
    </cfRule>
  </conditionalFormatting>
  <conditionalFormatting sqref="I27">
    <cfRule type="expression" dxfId="1861" priority="230" stopIfTrue="1">
      <formula>$B27=""</formula>
    </cfRule>
  </conditionalFormatting>
  <conditionalFormatting sqref="I27">
    <cfRule type="expression" dxfId="1860" priority="229" stopIfTrue="1">
      <formula>$B27=""</formula>
    </cfRule>
  </conditionalFormatting>
  <conditionalFormatting sqref="I27">
    <cfRule type="expression" dxfId="1859" priority="228" stopIfTrue="1">
      <formula>$B27=""</formula>
    </cfRule>
  </conditionalFormatting>
  <conditionalFormatting sqref="I27">
    <cfRule type="expression" dxfId="1858" priority="227" stopIfTrue="1">
      <formula>$B27=""</formula>
    </cfRule>
  </conditionalFormatting>
  <conditionalFormatting sqref="I27">
    <cfRule type="expression" dxfId="1857" priority="226" stopIfTrue="1">
      <formula>$B27=""</formula>
    </cfRule>
  </conditionalFormatting>
  <conditionalFormatting sqref="I27">
    <cfRule type="expression" dxfId="1856" priority="225" stopIfTrue="1">
      <formula>$B27=""</formula>
    </cfRule>
  </conditionalFormatting>
  <conditionalFormatting sqref="I27">
    <cfRule type="expression" dxfId="1855" priority="224" stopIfTrue="1">
      <formula>$B27=""</formula>
    </cfRule>
  </conditionalFormatting>
  <conditionalFormatting sqref="I27">
    <cfRule type="expression" dxfId="1854" priority="223" stopIfTrue="1">
      <formula>$B27=""</formula>
    </cfRule>
  </conditionalFormatting>
  <conditionalFormatting sqref="I27">
    <cfRule type="expression" dxfId="1853" priority="222" stopIfTrue="1">
      <formula>$B27=""</formula>
    </cfRule>
  </conditionalFormatting>
  <conditionalFormatting sqref="I27">
    <cfRule type="expression" dxfId="1852" priority="221" stopIfTrue="1">
      <formula>$B27=""</formula>
    </cfRule>
  </conditionalFormatting>
  <conditionalFormatting sqref="I27">
    <cfRule type="expression" dxfId="1851" priority="220" stopIfTrue="1">
      <formula>$B27=""</formula>
    </cfRule>
  </conditionalFormatting>
  <conditionalFormatting sqref="I27">
    <cfRule type="expression" dxfId="1850" priority="219" stopIfTrue="1">
      <formula>$B27=""</formula>
    </cfRule>
  </conditionalFormatting>
  <conditionalFormatting sqref="I27">
    <cfRule type="expression" dxfId="1849" priority="218" stopIfTrue="1">
      <formula>$B27=""</formula>
    </cfRule>
  </conditionalFormatting>
  <conditionalFormatting sqref="I27">
    <cfRule type="expression" dxfId="1848" priority="217" stopIfTrue="1">
      <formula>$B27=""</formula>
    </cfRule>
  </conditionalFormatting>
  <conditionalFormatting sqref="I27">
    <cfRule type="expression" dxfId="1847" priority="216" stopIfTrue="1">
      <formula>$B27=""</formula>
    </cfRule>
  </conditionalFormatting>
  <conditionalFormatting sqref="I27">
    <cfRule type="expression" dxfId="1846" priority="215" stopIfTrue="1">
      <formula>$B27=""</formula>
    </cfRule>
  </conditionalFormatting>
  <conditionalFormatting sqref="I27">
    <cfRule type="expression" dxfId="1845" priority="214" stopIfTrue="1">
      <formula>$B27=""</formula>
    </cfRule>
  </conditionalFormatting>
  <conditionalFormatting sqref="I27">
    <cfRule type="expression" dxfId="1844" priority="213" stopIfTrue="1">
      <formula>$B27=""</formula>
    </cfRule>
  </conditionalFormatting>
  <conditionalFormatting sqref="I27">
    <cfRule type="expression" dxfId="1843" priority="212" stopIfTrue="1">
      <formula>$B27=""</formula>
    </cfRule>
  </conditionalFormatting>
  <conditionalFormatting sqref="I27">
    <cfRule type="expression" dxfId="1842" priority="211" stopIfTrue="1">
      <formula>$B27=""</formula>
    </cfRule>
  </conditionalFormatting>
  <conditionalFormatting sqref="I27">
    <cfRule type="expression" dxfId="1841" priority="210" stopIfTrue="1">
      <formula>$B27=""</formula>
    </cfRule>
  </conditionalFormatting>
  <conditionalFormatting sqref="I27">
    <cfRule type="expression" dxfId="1840" priority="209" stopIfTrue="1">
      <formula>$B27=""</formula>
    </cfRule>
  </conditionalFormatting>
  <conditionalFormatting sqref="I27">
    <cfRule type="expression" dxfId="1839" priority="208" stopIfTrue="1">
      <formula>$B27=""</formula>
    </cfRule>
  </conditionalFormatting>
  <conditionalFormatting sqref="I27">
    <cfRule type="expression" dxfId="1838" priority="207" stopIfTrue="1">
      <formula>$B27=""</formula>
    </cfRule>
  </conditionalFormatting>
  <conditionalFormatting sqref="I27">
    <cfRule type="expression" dxfId="1837" priority="206" stopIfTrue="1">
      <formula>$B27=""</formula>
    </cfRule>
  </conditionalFormatting>
  <conditionalFormatting sqref="I27">
    <cfRule type="expression" dxfId="1836" priority="205" stopIfTrue="1">
      <formula>$B27=""</formula>
    </cfRule>
  </conditionalFormatting>
  <conditionalFormatting sqref="I27">
    <cfRule type="expression" dxfId="1835" priority="204" stopIfTrue="1">
      <formula>$B27=""</formula>
    </cfRule>
  </conditionalFormatting>
  <conditionalFormatting sqref="I27">
    <cfRule type="expression" dxfId="1834" priority="203" stopIfTrue="1">
      <formula>$B27=""</formula>
    </cfRule>
  </conditionalFormatting>
  <conditionalFormatting sqref="I27">
    <cfRule type="expression" dxfId="1833" priority="202" stopIfTrue="1">
      <formula>$B27=""</formula>
    </cfRule>
  </conditionalFormatting>
  <conditionalFormatting sqref="I27">
    <cfRule type="expression" dxfId="1832" priority="201" stopIfTrue="1">
      <formula>$B27=""</formula>
    </cfRule>
  </conditionalFormatting>
  <conditionalFormatting sqref="I27">
    <cfRule type="expression" dxfId="1831" priority="200" stopIfTrue="1">
      <formula>$B27=""</formula>
    </cfRule>
  </conditionalFormatting>
  <conditionalFormatting sqref="I27">
    <cfRule type="expression" dxfId="1830" priority="199" stopIfTrue="1">
      <formula>$B27=""</formula>
    </cfRule>
  </conditionalFormatting>
  <conditionalFormatting sqref="I27">
    <cfRule type="expression" dxfId="1829" priority="198" stopIfTrue="1">
      <formula>$B27=""</formula>
    </cfRule>
  </conditionalFormatting>
  <conditionalFormatting sqref="I27">
    <cfRule type="expression" dxfId="1828" priority="197" stopIfTrue="1">
      <formula>$B27=""</formula>
    </cfRule>
  </conditionalFormatting>
  <conditionalFormatting sqref="I27">
    <cfRule type="expression" dxfId="1827" priority="196" stopIfTrue="1">
      <formula>$B27=""</formula>
    </cfRule>
  </conditionalFormatting>
  <conditionalFormatting sqref="I27">
    <cfRule type="expression" dxfId="1826" priority="195" stopIfTrue="1">
      <formula>$B27=""</formula>
    </cfRule>
  </conditionalFormatting>
  <conditionalFormatting sqref="I27">
    <cfRule type="expression" dxfId="1825" priority="194" stopIfTrue="1">
      <formula>$B27=""</formula>
    </cfRule>
  </conditionalFormatting>
  <conditionalFormatting sqref="I27">
    <cfRule type="expression" dxfId="1824" priority="193" stopIfTrue="1">
      <formula>$B27=""</formula>
    </cfRule>
  </conditionalFormatting>
  <conditionalFormatting sqref="I27">
    <cfRule type="expression" dxfId="1823" priority="192" stopIfTrue="1">
      <formula>$B27=""</formula>
    </cfRule>
  </conditionalFormatting>
  <conditionalFormatting sqref="I27">
    <cfRule type="expression" dxfId="1822" priority="191" stopIfTrue="1">
      <formula>$B27=""</formula>
    </cfRule>
  </conditionalFormatting>
  <conditionalFormatting sqref="I27">
    <cfRule type="expression" dxfId="1821" priority="190" stopIfTrue="1">
      <formula>$B27=""</formula>
    </cfRule>
  </conditionalFormatting>
  <conditionalFormatting sqref="I27">
    <cfRule type="expression" dxfId="1820" priority="189" stopIfTrue="1">
      <formula>$B27=""</formula>
    </cfRule>
  </conditionalFormatting>
  <conditionalFormatting sqref="I27">
    <cfRule type="expression" dxfId="1819" priority="188" stopIfTrue="1">
      <formula>$B27=""</formula>
    </cfRule>
  </conditionalFormatting>
  <conditionalFormatting sqref="I27">
    <cfRule type="expression" dxfId="1818" priority="187" stopIfTrue="1">
      <formula>$B27=""</formula>
    </cfRule>
  </conditionalFormatting>
  <conditionalFormatting sqref="I27">
    <cfRule type="expression" dxfId="1817" priority="186" stopIfTrue="1">
      <formula>$B27=""</formula>
    </cfRule>
  </conditionalFormatting>
  <conditionalFormatting sqref="I27">
    <cfRule type="expression" dxfId="1816" priority="185" stopIfTrue="1">
      <formula>$B27=""</formula>
    </cfRule>
  </conditionalFormatting>
  <conditionalFormatting sqref="I27">
    <cfRule type="expression" dxfId="1815" priority="184" stopIfTrue="1">
      <formula>$B27=""</formula>
    </cfRule>
  </conditionalFormatting>
  <conditionalFormatting sqref="I27">
    <cfRule type="expression" dxfId="1814" priority="183" stopIfTrue="1">
      <formula>$B27=""</formula>
    </cfRule>
  </conditionalFormatting>
  <conditionalFormatting sqref="I27">
    <cfRule type="expression" dxfId="1813" priority="182" stopIfTrue="1">
      <formula>$B27=""</formula>
    </cfRule>
  </conditionalFormatting>
  <conditionalFormatting sqref="I27">
    <cfRule type="expression" dxfId="1812" priority="181" stopIfTrue="1">
      <formula>$B27=""</formula>
    </cfRule>
  </conditionalFormatting>
  <conditionalFormatting sqref="I27">
    <cfRule type="expression" dxfId="1811" priority="180" stopIfTrue="1">
      <formula>$B27=""</formula>
    </cfRule>
  </conditionalFormatting>
  <conditionalFormatting sqref="I27">
    <cfRule type="expression" dxfId="1810" priority="179" stopIfTrue="1">
      <formula>$B27=""</formula>
    </cfRule>
  </conditionalFormatting>
  <conditionalFormatting sqref="I27">
    <cfRule type="expression" dxfId="1809" priority="178" stopIfTrue="1">
      <formula>$B27=""</formula>
    </cfRule>
  </conditionalFormatting>
  <conditionalFormatting sqref="I27">
    <cfRule type="expression" dxfId="1808" priority="177" stopIfTrue="1">
      <formula>$B27=""</formula>
    </cfRule>
  </conditionalFormatting>
  <conditionalFormatting sqref="I27">
    <cfRule type="expression" dxfId="1807" priority="176" stopIfTrue="1">
      <formula>$B27=""</formula>
    </cfRule>
  </conditionalFormatting>
  <conditionalFormatting sqref="I27">
    <cfRule type="expression" dxfId="1806" priority="175" stopIfTrue="1">
      <formula>$B27=""</formula>
    </cfRule>
  </conditionalFormatting>
  <conditionalFormatting sqref="I27">
    <cfRule type="expression" dxfId="1805" priority="174" stopIfTrue="1">
      <formula>$B27=""</formula>
    </cfRule>
  </conditionalFormatting>
  <conditionalFormatting sqref="I27">
    <cfRule type="expression" dxfId="1804" priority="173" stopIfTrue="1">
      <formula>$B27=""</formula>
    </cfRule>
  </conditionalFormatting>
  <conditionalFormatting sqref="I27">
    <cfRule type="expression" dxfId="1803" priority="172" stopIfTrue="1">
      <formula>$B27=""</formula>
    </cfRule>
  </conditionalFormatting>
  <conditionalFormatting sqref="I27">
    <cfRule type="expression" dxfId="1802" priority="171" stopIfTrue="1">
      <formula>$B27=""</formula>
    </cfRule>
  </conditionalFormatting>
  <conditionalFormatting sqref="I27">
    <cfRule type="expression" dxfId="1801" priority="170" stopIfTrue="1">
      <formula>$B27=""</formula>
    </cfRule>
  </conditionalFormatting>
  <conditionalFormatting sqref="I27">
    <cfRule type="expression" dxfId="1800" priority="169" stopIfTrue="1">
      <formula>$B27=""</formula>
    </cfRule>
  </conditionalFormatting>
  <conditionalFormatting sqref="I27">
    <cfRule type="expression" dxfId="1799" priority="168" stopIfTrue="1">
      <formula>$B27=""</formula>
    </cfRule>
  </conditionalFormatting>
  <conditionalFormatting sqref="I27">
    <cfRule type="expression" dxfId="1798" priority="167" stopIfTrue="1">
      <formula>$B27=""</formula>
    </cfRule>
  </conditionalFormatting>
  <conditionalFormatting sqref="I27">
    <cfRule type="expression" dxfId="1797" priority="166" stopIfTrue="1">
      <formula>$B27=""</formula>
    </cfRule>
  </conditionalFormatting>
  <conditionalFormatting sqref="I27">
    <cfRule type="expression" dxfId="1796" priority="165" stopIfTrue="1">
      <formula>$B27=""</formula>
    </cfRule>
  </conditionalFormatting>
  <conditionalFormatting sqref="I27">
    <cfRule type="expression" dxfId="1795" priority="164" stopIfTrue="1">
      <formula>$B27=""</formula>
    </cfRule>
  </conditionalFormatting>
  <conditionalFormatting sqref="I27">
    <cfRule type="expression" dxfId="1794" priority="163" stopIfTrue="1">
      <formula>$B27=""</formula>
    </cfRule>
  </conditionalFormatting>
  <conditionalFormatting sqref="I27">
    <cfRule type="expression" dxfId="1793" priority="162" stopIfTrue="1">
      <formula>$B27=""</formula>
    </cfRule>
  </conditionalFormatting>
  <conditionalFormatting sqref="I27">
    <cfRule type="expression" dxfId="1792" priority="161" stopIfTrue="1">
      <formula>$B27=""</formula>
    </cfRule>
  </conditionalFormatting>
  <conditionalFormatting sqref="I27">
    <cfRule type="expression" dxfId="1791" priority="160" stopIfTrue="1">
      <formula>$B27=""</formula>
    </cfRule>
  </conditionalFormatting>
  <conditionalFormatting sqref="I27">
    <cfRule type="expression" dxfId="1790" priority="159" stopIfTrue="1">
      <formula>$B27=""</formula>
    </cfRule>
  </conditionalFormatting>
  <conditionalFormatting sqref="I27">
    <cfRule type="expression" dxfId="1789" priority="158" stopIfTrue="1">
      <formula>$B27=""</formula>
    </cfRule>
  </conditionalFormatting>
  <conditionalFormatting sqref="I27">
    <cfRule type="expression" dxfId="1788" priority="157" stopIfTrue="1">
      <formula>$B27=""</formula>
    </cfRule>
  </conditionalFormatting>
  <conditionalFormatting sqref="I27">
    <cfRule type="expression" dxfId="1787" priority="156" stopIfTrue="1">
      <formula>$B27=""</formula>
    </cfRule>
  </conditionalFormatting>
  <conditionalFormatting sqref="I27">
    <cfRule type="expression" dxfId="1786" priority="155" stopIfTrue="1">
      <formula>$B27=""</formula>
    </cfRule>
  </conditionalFormatting>
  <conditionalFormatting sqref="I27">
    <cfRule type="expression" dxfId="1785" priority="154" stopIfTrue="1">
      <formula>$B27=""</formula>
    </cfRule>
  </conditionalFormatting>
  <conditionalFormatting sqref="I27">
    <cfRule type="expression" dxfId="1784" priority="153" stopIfTrue="1">
      <formula>$B27=""</formula>
    </cfRule>
  </conditionalFormatting>
  <conditionalFormatting sqref="I27">
    <cfRule type="expression" dxfId="1783" priority="152" stopIfTrue="1">
      <formula>$B27=""</formula>
    </cfRule>
  </conditionalFormatting>
  <conditionalFormatting sqref="I27">
    <cfRule type="expression" dxfId="1782" priority="151" stopIfTrue="1">
      <formula>$B27=""</formula>
    </cfRule>
  </conditionalFormatting>
  <conditionalFormatting sqref="I27">
    <cfRule type="expression" dxfId="1781" priority="150" stopIfTrue="1">
      <formula>$B27=""</formula>
    </cfRule>
  </conditionalFormatting>
  <conditionalFormatting sqref="I27">
    <cfRule type="expression" dxfId="1780" priority="149" stopIfTrue="1">
      <formula>$B27=""</formula>
    </cfRule>
  </conditionalFormatting>
  <conditionalFormatting sqref="I27">
    <cfRule type="expression" dxfId="1779" priority="148" stopIfTrue="1">
      <formula>$B27=""</formula>
    </cfRule>
  </conditionalFormatting>
  <conditionalFormatting sqref="I27">
    <cfRule type="expression" dxfId="1778" priority="147" stopIfTrue="1">
      <formula>$B27=""</formula>
    </cfRule>
  </conditionalFormatting>
  <conditionalFormatting sqref="I27">
    <cfRule type="expression" dxfId="1777" priority="146" stopIfTrue="1">
      <formula>$B27=""</formula>
    </cfRule>
  </conditionalFormatting>
  <conditionalFormatting sqref="I27">
    <cfRule type="expression" dxfId="1776" priority="145" stopIfTrue="1">
      <formula>$B27=""</formula>
    </cfRule>
  </conditionalFormatting>
  <conditionalFormatting sqref="I27">
    <cfRule type="expression" dxfId="1775" priority="144" stopIfTrue="1">
      <formula>$B27=""</formula>
    </cfRule>
  </conditionalFormatting>
  <conditionalFormatting sqref="I27">
    <cfRule type="expression" dxfId="1774" priority="143" stopIfTrue="1">
      <formula>$B27=""</formula>
    </cfRule>
  </conditionalFormatting>
  <conditionalFormatting sqref="I27">
    <cfRule type="expression" dxfId="1773" priority="142" stopIfTrue="1">
      <formula>$B27=""</formula>
    </cfRule>
  </conditionalFormatting>
  <conditionalFormatting sqref="I27">
    <cfRule type="expression" dxfId="1772" priority="141" stopIfTrue="1">
      <formula>$B27=""</formula>
    </cfRule>
  </conditionalFormatting>
  <conditionalFormatting sqref="I27">
    <cfRule type="expression" dxfId="1771" priority="140" stopIfTrue="1">
      <formula>$B27=""</formula>
    </cfRule>
  </conditionalFormatting>
  <conditionalFormatting sqref="I27">
    <cfRule type="expression" dxfId="1770" priority="139" stopIfTrue="1">
      <formula>$B27=""</formula>
    </cfRule>
  </conditionalFormatting>
  <conditionalFormatting sqref="I27">
    <cfRule type="expression" dxfId="1769" priority="138" stopIfTrue="1">
      <formula>$B27=""</formula>
    </cfRule>
  </conditionalFormatting>
  <conditionalFormatting sqref="I27">
    <cfRule type="expression" dxfId="1768" priority="137" stopIfTrue="1">
      <formula>$B27=""</formula>
    </cfRule>
  </conditionalFormatting>
  <conditionalFormatting sqref="I27">
    <cfRule type="expression" dxfId="1767" priority="136" stopIfTrue="1">
      <formula>$B27=""</formula>
    </cfRule>
  </conditionalFormatting>
  <conditionalFormatting sqref="I27">
    <cfRule type="expression" dxfId="1766" priority="135" stopIfTrue="1">
      <formula>$B27=""</formula>
    </cfRule>
  </conditionalFormatting>
  <conditionalFormatting sqref="I27">
    <cfRule type="expression" dxfId="1765" priority="134" stopIfTrue="1">
      <formula>$B27=""</formula>
    </cfRule>
  </conditionalFormatting>
  <conditionalFormatting sqref="I27">
    <cfRule type="expression" dxfId="1764" priority="133" stopIfTrue="1">
      <formula>$B27=""</formula>
    </cfRule>
  </conditionalFormatting>
  <conditionalFormatting sqref="I27">
    <cfRule type="expression" dxfId="1763" priority="132" stopIfTrue="1">
      <formula>$B27=""</formula>
    </cfRule>
  </conditionalFormatting>
  <conditionalFormatting sqref="I27">
    <cfRule type="expression" dxfId="1762" priority="131" stopIfTrue="1">
      <formula>$B27=""</formula>
    </cfRule>
  </conditionalFormatting>
  <conditionalFormatting sqref="I27">
    <cfRule type="expression" dxfId="1761" priority="130" stopIfTrue="1">
      <formula>$B27=""</formula>
    </cfRule>
  </conditionalFormatting>
  <conditionalFormatting sqref="I27">
    <cfRule type="expression" dxfId="1760" priority="129" stopIfTrue="1">
      <formula>$B27=""</formula>
    </cfRule>
  </conditionalFormatting>
  <conditionalFormatting sqref="I27">
    <cfRule type="expression" dxfId="1759" priority="128" stopIfTrue="1">
      <formula>$B27=""</formula>
    </cfRule>
  </conditionalFormatting>
  <conditionalFormatting sqref="I27">
    <cfRule type="expression" dxfId="1758" priority="127" stopIfTrue="1">
      <formula>$B27=""</formula>
    </cfRule>
  </conditionalFormatting>
  <conditionalFormatting sqref="I27">
    <cfRule type="expression" dxfId="1757" priority="126" stopIfTrue="1">
      <formula>$B27=""</formula>
    </cfRule>
  </conditionalFormatting>
  <conditionalFormatting sqref="I27">
    <cfRule type="expression" dxfId="1756" priority="125" stopIfTrue="1">
      <formula>$B27=""</formula>
    </cfRule>
  </conditionalFormatting>
  <conditionalFormatting sqref="I27">
    <cfRule type="expression" dxfId="1755" priority="124" stopIfTrue="1">
      <formula>$B27=""</formula>
    </cfRule>
  </conditionalFormatting>
  <conditionalFormatting sqref="I27">
    <cfRule type="expression" dxfId="1754" priority="123" stopIfTrue="1">
      <formula>$B27=""</formula>
    </cfRule>
  </conditionalFormatting>
  <conditionalFormatting sqref="I27">
    <cfRule type="expression" dxfId="1753" priority="122" stopIfTrue="1">
      <formula>$B27=""</formula>
    </cfRule>
  </conditionalFormatting>
  <conditionalFormatting sqref="I27">
    <cfRule type="expression" dxfId="1752" priority="121" stopIfTrue="1">
      <formula>$B27=""</formula>
    </cfRule>
  </conditionalFormatting>
  <conditionalFormatting sqref="I27">
    <cfRule type="expression" dxfId="1751" priority="120" stopIfTrue="1">
      <formula>$B27=""</formula>
    </cfRule>
  </conditionalFormatting>
  <conditionalFormatting sqref="I27">
    <cfRule type="expression" dxfId="1750" priority="119" stopIfTrue="1">
      <formula>$B27=""</formula>
    </cfRule>
  </conditionalFormatting>
  <conditionalFormatting sqref="I27">
    <cfRule type="expression" dxfId="1749" priority="118" stopIfTrue="1">
      <formula>$B27=""</formula>
    </cfRule>
  </conditionalFormatting>
  <conditionalFormatting sqref="I27">
    <cfRule type="expression" dxfId="1748" priority="117" stopIfTrue="1">
      <formula>$B27=""</formula>
    </cfRule>
  </conditionalFormatting>
  <conditionalFormatting sqref="I27">
    <cfRule type="expression" dxfId="1747" priority="116" stopIfTrue="1">
      <formula>$B27=""</formula>
    </cfRule>
  </conditionalFormatting>
  <conditionalFormatting sqref="I27">
    <cfRule type="expression" dxfId="1746" priority="115" stopIfTrue="1">
      <formula>$B27=""</formula>
    </cfRule>
  </conditionalFormatting>
  <conditionalFormatting sqref="I27">
    <cfRule type="expression" dxfId="1745" priority="114" stopIfTrue="1">
      <formula>$B27=""</formula>
    </cfRule>
  </conditionalFormatting>
  <conditionalFormatting sqref="I27">
    <cfRule type="expression" dxfId="1744" priority="113" stopIfTrue="1">
      <formula>$B27=""</formula>
    </cfRule>
  </conditionalFormatting>
  <conditionalFormatting sqref="I27">
    <cfRule type="expression" dxfId="1743" priority="112" stopIfTrue="1">
      <formula>$B27=""</formula>
    </cfRule>
  </conditionalFormatting>
  <conditionalFormatting sqref="I27">
    <cfRule type="expression" dxfId="1742" priority="111" stopIfTrue="1">
      <formula>$B27=""</formula>
    </cfRule>
  </conditionalFormatting>
  <conditionalFormatting sqref="I27">
    <cfRule type="expression" dxfId="1741" priority="110" stopIfTrue="1">
      <formula>$B27=""</formula>
    </cfRule>
  </conditionalFormatting>
  <conditionalFormatting sqref="I27">
    <cfRule type="expression" dxfId="1740" priority="109" stopIfTrue="1">
      <formula>$B27=""</formula>
    </cfRule>
  </conditionalFormatting>
  <conditionalFormatting sqref="I27">
    <cfRule type="expression" dxfId="1739" priority="108" stopIfTrue="1">
      <formula>$B27=""</formula>
    </cfRule>
  </conditionalFormatting>
  <conditionalFormatting sqref="I27">
    <cfRule type="expression" dxfId="1738" priority="107" stopIfTrue="1">
      <formula>$B27=""</formula>
    </cfRule>
  </conditionalFormatting>
  <conditionalFormatting sqref="I27">
    <cfRule type="expression" dxfId="1737" priority="106" stopIfTrue="1">
      <formula>$B27=""</formula>
    </cfRule>
  </conditionalFormatting>
  <conditionalFormatting sqref="I27">
    <cfRule type="expression" dxfId="1736" priority="105" stopIfTrue="1">
      <formula>$B27=""</formula>
    </cfRule>
  </conditionalFormatting>
  <conditionalFormatting sqref="I27">
    <cfRule type="expression" dxfId="1735" priority="104" stopIfTrue="1">
      <formula>$B27=""</formula>
    </cfRule>
  </conditionalFormatting>
  <conditionalFormatting sqref="I27">
    <cfRule type="expression" dxfId="1734" priority="103" stopIfTrue="1">
      <formula>$B27=""</formula>
    </cfRule>
  </conditionalFormatting>
  <conditionalFormatting sqref="I27">
    <cfRule type="expression" dxfId="1733" priority="102" stopIfTrue="1">
      <formula>$B27=""</formula>
    </cfRule>
  </conditionalFormatting>
  <conditionalFormatting sqref="I27">
    <cfRule type="expression" dxfId="1732" priority="101" stopIfTrue="1">
      <formula>$B27=""</formula>
    </cfRule>
  </conditionalFormatting>
  <conditionalFormatting sqref="I27">
    <cfRule type="expression" dxfId="1731" priority="100" stopIfTrue="1">
      <formula>$B27=""</formula>
    </cfRule>
  </conditionalFormatting>
  <conditionalFormatting sqref="I27">
    <cfRule type="expression" dxfId="1730" priority="99" stopIfTrue="1">
      <formula>$B27=""</formula>
    </cfRule>
  </conditionalFormatting>
  <conditionalFormatting sqref="I27">
    <cfRule type="expression" dxfId="1729" priority="98" stopIfTrue="1">
      <formula>$B27=""</formula>
    </cfRule>
  </conditionalFormatting>
  <conditionalFormatting sqref="I27">
    <cfRule type="expression" dxfId="1728" priority="97" stopIfTrue="1">
      <formula>$B27=""</formula>
    </cfRule>
  </conditionalFormatting>
  <conditionalFormatting sqref="I27">
    <cfRule type="expression" dxfId="1727" priority="96" stopIfTrue="1">
      <formula>$B27=""</formula>
    </cfRule>
  </conditionalFormatting>
  <conditionalFormatting sqref="I27">
    <cfRule type="expression" dxfId="1726" priority="95" stopIfTrue="1">
      <formula>$B27=""</formula>
    </cfRule>
  </conditionalFormatting>
  <conditionalFormatting sqref="I27">
    <cfRule type="expression" dxfId="1725" priority="94" stopIfTrue="1">
      <formula>$B27=""</formula>
    </cfRule>
  </conditionalFormatting>
  <conditionalFormatting sqref="I27">
    <cfRule type="expression" dxfId="1724" priority="93" stopIfTrue="1">
      <formula>$B27=""</formula>
    </cfRule>
  </conditionalFormatting>
  <conditionalFormatting sqref="I27">
    <cfRule type="expression" dxfId="1723" priority="92" stopIfTrue="1">
      <formula>$B27=""</formula>
    </cfRule>
  </conditionalFormatting>
  <conditionalFormatting sqref="I27">
    <cfRule type="expression" dxfId="1722" priority="91" stopIfTrue="1">
      <formula>$B27=""</formula>
    </cfRule>
  </conditionalFormatting>
  <conditionalFormatting sqref="I27">
    <cfRule type="expression" dxfId="1721" priority="90" stopIfTrue="1">
      <formula>$B27=""</formula>
    </cfRule>
  </conditionalFormatting>
  <conditionalFormatting sqref="I27">
    <cfRule type="expression" dxfId="1720" priority="89" stopIfTrue="1">
      <formula>$B27=""</formula>
    </cfRule>
  </conditionalFormatting>
  <conditionalFormatting sqref="I27">
    <cfRule type="expression" dxfId="1719" priority="88" stopIfTrue="1">
      <formula>$B27=""</formula>
    </cfRule>
  </conditionalFormatting>
  <conditionalFormatting sqref="I27">
    <cfRule type="expression" dxfId="1718" priority="87" stopIfTrue="1">
      <formula>$B27=""</formula>
    </cfRule>
  </conditionalFormatting>
  <conditionalFormatting sqref="I27">
    <cfRule type="expression" dxfId="1717" priority="86" stopIfTrue="1">
      <formula>$B27=""</formula>
    </cfRule>
  </conditionalFormatting>
  <conditionalFormatting sqref="I27">
    <cfRule type="expression" dxfId="1716" priority="85" stopIfTrue="1">
      <formula>$B27=""</formula>
    </cfRule>
  </conditionalFormatting>
  <conditionalFormatting sqref="I27">
    <cfRule type="expression" dxfId="1715" priority="84" stopIfTrue="1">
      <formula>$B27=""</formula>
    </cfRule>
  </conditionalFormatting>
  <conditionalFormatting sqref="I27">
    <cfRule type="expression" dxfId="1714" priority="83" stopIfTrue="1">
      <formula>$B27=""</formula>
    </cfRule>
  </conditionalFormatting>
  <conditionalFormatting sqref="I27">
    <cfRule type="expression" dxfId="1713" priority="82" stopIfTrue="1">
      <formula>$B27=""</formula>
    </cfRule>
  </conditionalFormatting>
  <conditionalFormatting sqref="I27">
    <cfRule type="expression" dxfId="1712" priority="81" stopIfTrue="1">
      <formula>$B27=""</formula>
    </cfRule>
  </conditionalFormatting>
  <conditionalFormatting sqref="I34">
    <cfRule type="expression" dxfId="1711" priority="80" stopIfTrue="1">
      <formula>$B34=""</formula>
    </cfRule>
  </conditionalFormatting>
  <conditionalFormatting sqref="I34">
    <cfRule type="expression" dxfId="1710" priority="79" stopIfTrue="1">
      <formula>$B34=""</formula>
    </cfRule>
  </conditionalFormatting>
  <conditionalFormatting sqref="I34">
    <cfRule type="expression" dxfId="1709" priority="78" stopIfTrue="1">
      <formula>$B34=""</formula>
    </cfRule>
  </conditionalFormatting>
  <conditionalFormatting sqref="I35">
    <cfRule type="expression" dxfId="1708" priority="77" stopIfTrue="1">
      <formula>$B35=""</formula>
    </cfRule>
  </conditionalFormatting>
  <conditionalFormatting sqref="I35">
    <cfRule type="expression" dxfId="1707" priority="76" stopIfTrue="1">
      <formula>$B35=""</formula>
    </cfRule>
  </conditionalFormatting>
  <conditionalFormatting sqref="I35">
    <cfRule type="expression" dxfId="1706" priority="75" stopIfTrue="1">
      <formula>$B35=""</formula>
    </cfRule>
  </conditionalFormatting>
  <conditionalFormatting sqref="I36">
    <cfRule type="expression" dxfId="1705" priority="74" stopIfTrue="1">
      <formula>$B36=""</formula>
    </cfRule>
  </conditionalFormatting>
  <conditionalFormatting sqref="I36">
    <cfRule type="expression" dxfId="1704" priority="73" stopIfTrue="1">
      <formula>$B36=""</formula>
    </cfRule>
  </conditionalFormatting>
  <conditionalFormatting sqref="I36">
    <cfRule type="expression" dxfId="1703" priority="72" stopIfTrue="1">
      <formula>$B36=""</formula>
    </cfRule>
  </conditionalFormatting>
  <conditionalFormatting sqref="I44:I51">
    <cfRule type="expression" dxfId="1702" priority="71" stopIfTrue="1">
      <formula>$B44=""</formula>
    </cfRule>
  </conditionalFormatting>
  <conditionalFormatting sqref="I44:I51">
    <cfRule type="expression" dxfId="1701" priority="70" stopIfTrue="1">
      <formula>$B44=""</formula>
    </cfRule>
  </conditionalFormatting>
  <conditionalFormatting sqref="I44:I51">
    <cfRule type="expression" dxfId="1700" priority="69" stopIfTrue="1">
      <formula>$B44=""</formula>
    </cfRule>
  </conditionalFormatting>
  <conditionalFormatting sqref="I44:I51">
    <cfRule type="expression" dxfId="1699" priority="68" stopIfTrue="1">
      <formula>$B44=""</formula>
    </cfRule>
  </conditionalFormatting>
  <conditionalFormatting sqref="I44:I51">
    <cfRule type="expression" dxfId="1698" priority="67" stopIfTrue="1">
      <formula>$B44=""</formula>
    </cfRule>
  </conditionalFormatting>
  <conditionalFormatting sqref="I101:I105">
    <cfRule type="expression" dxfId="1697" priority="66" stopIfTrue="1">
      <formula>$B101=""</formula>
    </cfRule>
  </conditionalFormatting>
  <conditionalFormatting sqref="I101:I105">
    <cfRule type="expression" dxfId="1696" priority="65" stopIfTrue="1">
      <formula>$B101=""</formula>
    </cfRule>
  </conditionalFormatting>
  <conditionalFormatting sqref="I101">
    <cfRule type="expression" dxfId="1695" priority="64" stopIfTrue="1">
      <formula>$B101=""</formula>
    </cfRule>
  </conditionalFormatting>
  <conditionalFormatting sqref="I101">
    <cfRule type="expression" dxfId="1694" priority="63" stopIfTrue="1">
      <formula>$B101=""</formula>
    </cfRule>
  </conditionalFormatting>
  <conditionalFormatting sqref="I101">
    <cfRule type="expression" dxfId="1693" priority="62" stopIfTrue="1">
      <formula>$B101=""</formula>
    </cfRule>
  </conditionalFormatting>
  <conditionalFormatting sqref="I101">
    <cfRule type="expression" dxfId="1692" priority="61" stopIfTrue="1">
      <formula>$B101=""</formula>
    </cfRule>
  </conditionalFormatting>
  <conditionalFormatting sqref="I101">
    <cfRule type="expression" dxfId="1691" priority="60" stopIfTrue="1">
      <formula>$B101=""</formula>
    </cfRule>
  </conditionalFormatting>
  <conditionalFormatting sqref="I101:I105">
    <cfRule type="expression" dxfId="1690" priority="59" stopIfTrue="1">
      <formula>$B101=""</formula>
    </cfRule>
  </conditionalFormatting>
  <conditionalFormatting sqref="I101:I105">
    <cfRule type="expression" dxfId="1689" priority="58" stopIfTrue="1">
      <formula>$B101=""</formula>
    </cfRule>
  </conditionalFormatting>
  <conditionalFormatting sqref="I101:I105">
    <cfRule type="expression" dxfId="1688" priority="57" stopIfTrue="1">
      <formula>$B101=""</formula>
    </cfRule>
  </conditionalFormatting>
  <conditionalFormatting sqref="I101:I105">
    <cfRule type="expression" dxfId="1687" priority="56" stopIfTrue="1">
      <formula>$B101=""</formula>
    </cfRule>
  </conditionalFormatting>
  <conditionalFormatting sqref="I101:I105">
    <cfRule type="expression" dxfId="1686" priority="55" stopIfTrue="1">
      <formula>$B101=""</formula>
    </cfRule>
  </conditionalFormatting>
  <conditionalFormatting sqref="I101:I105">
    <cfRule type="expression" dxfId="1685" priority="54" stopIfTrue="1">
      <formula>$B101=""</formula>
    </cfRule>
  </conditionalFormatting>
  <conditionalFormatting sqref="I101:I105">
    <cfRule type="expression" dxfId="1684" priority="53" stopIfTrue="1">
      <formula>$B101=""</formula>
    </cfRule>
  </conditionalFormatting>
  <conditionalFormatting sqref="I101:I105">
    <cfRule type="expression" dxfId="1683" priority="52" stopIfTrue="1">
      <formula>$B101=""</formula>
    </cfRule>
  </conditionalFormatting>
  <conditionalFormatting sqref="I101:I105">
    <cfRule type="expression" dxfId="1682" priority="51" stopIfTrue="1">
      <formula>$B101=""</formula>
    </cfRule>
  </conditionalFormatting>
  <conditionalFormatting sqref="I101:I105">
    <cfRule type="expression" dxfId="1681" priority="50" stopIfTrue="1">
      <formula>$B101=""</formula>
    </cfRule>
  </conditionalFormatting>
  <conditionalFormatting sqref="I101:I105">
    <cfRule type="expression" dxfId="1680" priority="49" stopIfTrue="1">
      <formula>$B101=""</formula>
    </cfRule>
  </conditionalFormatting>
  <conditionalFormatting sqref="I101:I105">
    <cfRule type="expression" dxfId="1679" priority="48" stopIfTrue="1">
      <formula>$B101=""</formula>
    </cfRule>
  </conditionalFormatting>
  <conditionalFormatting sqref="I101:I105">
    <cfRule type="expression" dxfId="1678" priority="47" stopIfTrue="1">
      <formula>$B101=""</formula>
    </cfRule>
  </conditionalFormatting>
  <conditionalFormatting sqref="I101:I105">
    <cfRule type="expression" dxfId="1677" priority="46" stopIfTrue="1">
      <formula>$B101=""</formula>
    </cfRule>
  </conditionalFormatting>
  <conditionalFormatting sqref="I101:I105">
    <cfRule type="expression" dxfId="1676" priority="45" stopIfTrue="1">
      <formula>$B101=""</formula>
    </cfRule>
  </conditionalFormatting>
  <conditionalFormatting sqref="I101:I105">
    <cfRule type="expression" dxfId="1675" priority="44" stopIfTrue="1">
      <formula>$B101=""</formula>
    </cfRule>
  </conditionalFormatting>
  <conditionalFormatting sqref="I101:I105">
    <cfRule type="expression" dxfId="1674" priority="43" stopIfTrue="1">
      <formula>$B101=""</formula>
    </cfRule>
  </conditionalFormatting>
  <conditionalFormatting sqref="I101:I105">
    <cfRule type="expression" dxfId="1673" priority="42" stopIfTrue="1">
      <formula>$B101=""</formula>
    </cfRule>
  </conditionalFormatting>
  <conditionalFormatting sqref="I101:I105">
    <cfRule type="expression" dxfId="1672" priority="41" stopIfTrue="1">
      <formula>$B101=""</formula>
    </cfRule>
  </conditionalFormatting>
  <conditionalFormatting sqref="I101:I105">
    <cfRule type="expression" dxfId="1671" priority="40" stopIfTrue="1">
      <formula>$B101=""</formula>
    </cfRule>
  </conditionalFormatting>
  <conditionalFormatting sqref="I101:I105">
    <cfRule type="expression" dxfId="1670" priority="39" stopIfTrue="1">
      <formula>$B101=""</formula>
    </cfRule>
  </conditionalFormatting>
  <conditionalFormatting sqref="I101:I105">
    <cfRule type="expression" dxfId="1669" priority="38" stopIfTrue="1">
      <formula>$B101=""</formula>
    </cfRule>
  </conditionalFormatting>
  <conditionalFormatting sqref="I101:I105">
    <cfRule type="expression" dxfId="1668" priority="37" stopIfTrue="1">
      <formula>$B101=""</formula>
    </cfRule>
  </conditionalFormatting>
  <conditionalFormatting sqref="I101:I105">
    <cfRule type="expression" dxfId="1667" priority="36" stopIfTrue="1">
      <formula>$B101=""</formula>
    </cfRule>
  </conditionalFormatting>
  <conditionalFormatting sqref="I101:I105">
    <cfRule type="expression" dxfId="1666" priority="35" stopIfTrue="1">
      <formula>$B101=""</formula>
    </cfRule>
  </conditionalFormatting>
  <conditionalFormatting sqref="I101:I105">
    <cfRule type="expression" dxfId="1665" priority="34" stopIfTrue="1">
      <formula>$B101=""</formula>
    </cfRule>
  </conditionalFormatting>
  <conditionalFormatting sqref="I101:I105">
    <cfRule type="expression" dxfId="1664" priority="33" stopIfTrue="1">
      <formula>$B101=""</formula>
    </cfRule>
  </conditionalFormatting>
  <conditionalFormatting sqref="I101:I105">
    <cfRule type="expression" dxfId="1663" priority="32" stopIfTrue="1">
      <formula>$B101=""</formula>
    </cfRule>
  </conditionalFormatting>
  <conditionalFormatting sqref="I101:I105">
    <cfRule type="expression" dxfId="1662" priority="31" stopIfTrue="1">
      <formula>$B101=""</formula>
    </cfRule>
  </conditionalFormatting>
  <conditionalFormatting sqref="I101:I105">
    <cfRule type="expression" dxfId="1661" priority="30" stopIfTrue="1">
      <formula>$B101=""</formula>
    </cfRule>
  </conditionalFormatting>
  <conditionalFormatting sqref="I112">
    <cfRule type="expression" dxfId="1660" priority="29" stopIfTrue="1">
      <formula>$B112=""</formula>
    </cfRule>
  </conditionalFormatting>
  <conditionalFormatting sqref="I112">
    <cfRule type="expression" dxfId="1659" priority="28" stopIfTrue="1">
      <formula>$B112=""</formula>
    </cfRule>
  </conditionalFormatting>
  <conditionalFormatting sqref="I112">
    <cfRule type="expression" dxfId="1658" priority="27" stopIfTrue="1">
      <formula>$B112=""</formula>
    </cfRule>
  </conditionalFormatting>
  <conditionalFormatting sqref="I112">
    <cfRule type="expression" dxfId="1657" priority="26" stopIfTrue="1">
      <formula>$B112=""</formula>
    </cfRule>
  </conditionalFormatting>
  <conditionalFormatting sqref="I112">
    <cfRule type="expression" dxfId="1656" priority="25" stopIfTrue="1">
      <formula>$B112=""</formula>
    </cfRule>
  </conditionalFormatting>
  <conditionalFormatting sqref="I129">
    <cfRule type="expression" dxfId="1655" priority="24" stopIfTrue="1">
      <formula>$B129=""</formula>
    </cfRule>
  </conditionalFormatting>
  <conditionalFormatting sqref="I129">
    <cfRule type="expression" dxfId="1654" priority="23" stopIfTrue="1">
      <formula>$B129=""</formula>
    </cfRule>
  </conditionalFormatting>
  <conditionalFormatting sqref="I129">
    <cfRule type="expression" dxfId="1653" priority="22" stopIfTrue="1">
      <formula>$B129=""</formula>
    </cfRule>
  </conditionalFormatting>
  <conditionalFormatting sqref="I129">
    <cfRule type="expression" dxfId="1652" priority="21" stopIfTrue="1">
      <formula>$B129=""</formula>
    </cfRule>
  </conditionalFormatting>
  <conditionalFormatting sqref="I129">
    <cfRule type="expression" dxfId="1651" priority="20" stopIfTrue="1">
      <formula>$B129=""</formula>
    </cfRule>
  </conditionalFormatting>
  <conditionalFormatting sqref="I219">
    <cfRule type="expression" dxfId="1650" priority="19" stopIfTrue="1">
      <formula>$B219=""</formula>
    </cfRule>
  </conditionalFormatting>
  <conditionalFormatting sqref="I219">
    <cfRule type="expression" dxfId="1649" priority="18" stopIfTrue="1">
      <formula>$B219=""</formula>
    </cfRule>
  </conditionalFormatting>
  <conditionalFormatting sqref="I219">
    <cfRule type="expression" dxfId="1648" priority="17" stopIfTrue="1">
      <formula>$B219=""</formula>
    </cfRule>
  </conditionalFormatting>
  <conditionalFormatting sqref="I219">
    <cfRule type="expression" dxfId="1647" priority="16" stopIfTrue="1">
      <formula>$B219=""</formula>
    </cfRule>
  </conditionalFormatting>
  <conditionalFormatting sqref="I219">
    <cfRule type="expression" dxfId="1646" priority="15" stopIfTrue="1">
      <formula>$B219=""</formula>
    </cfRule>
  </conditionalFormatting>
  <conditionalFormatting sqref="G4:M12 D13:M26">
    <cfRule type="expression" dxfId="1645" priority="14" stopIfTrue="1">
      <formula>$B4=""</formula>
    </cfRule>
  </conditionalFormatting>
  <conditionalFormatting sqref="D4:F12">
    <cfRule type="expression" dxfId="1644" priority="13" stopIfTrue="1">
      <formula>$B4=""</formula>
    </cfRule>
  </conditionalFormatting>
  <conditionalFormatting sqref="D5:F12">
    <cfRule type="expression" dxfId="1643" priority="12" stopIfTrue="1">
      <formula>$B5=""</formula>
    </cfRule>
  </conditionalFormatting>
  <conditionalFormatting sqref="D4:F9">
    <cfRule type="expression" dxfId="1642" priority="11" stopIfTrue="1">
      <formula>$B4=""</formula>
    </cfRule>
  </conditionalFormatting>
  <conditionalFormatting sqref="D4:F9">
    <cfRule type="expression" dxfId="1641" priority="10" stopIfTrue="1">
      <formula>$B4=""</formula>
    </cfRule>
  </conditionalFormatting>
  <conditionalFormatting sqref="D4:F8">
    <cfRule type="expression" dxfId="1640" priority="9" stopIfTrue="1">
      <formula>$B4=""</formula>
    </cfRule>
  </conditionalFormatting>
  <conditionalFormatting sqref="D9:F9">
    <cfRule type="expression" dxfId="1639" priority="8" stopIfTrue="1">
      <formula>$B9=""</formula>
    </cfRule>
  </conditionalFormatting>
  <conditionalFormatting sqref="D4:F4">
    <cfRule type="expression" dxfId="1638" priority="7" stopIfTrue="1">
      <formula>$B4=""</formula>
    </cfRule>
  </conditionalFormatting>
  <conditionalFormatting sqref="D8:F9">
    <cfRule type="expression" dxfId="1637" priority="6" stopIfTrue="1">
      <formula>$B8=""</formula>
    </cfRule>
  </conditionalFormatting>
  <conditionalFormatting sqref="D9:F12">
    <cfRule type="expression" dxfId="1636" priority="5" stopIfTrue="1">
      <formula>$B9=""</formula>
    </cfRule>
  </conditionalFormatting>
  <conditionalFormatting sqref="D9:F12">
    <cfRule type="expression" dxfId="1635" priority="4" stopIfTrue="1">
      <formula>$B9=""</formula>
    </cfRule>
  </conditionalFormatting>
  <conditionalFormatting sqref="D9:F10">
    <cfRule type="expression" dxfId="1634" priority="3" stopIfTrue="1">
      <formula>$B9=""</formula>
    </cfRule>
  </conditionalFormatting>
  <conditionalFormatting sqref="D11:F12">
    <cfRule type="expression" dxfId="1633" priority="2" stopIfTrue="1">
      <formula>$B11=""</formula>
    </cfRule>
  </conditionalFormatting>
  <conditionalFormatting sqref="D10:F11">
    <cfRule type="expression" dxfId="1632" priority="1" stopIfTrue="1">
      <formula>$B10=""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"/>
  <cols>
    <col min="1" max="89" width="2.5" style="36" customWidth="1"/>
    <col min="90" max="16384" width="2.6640625" style="36"/>
  </cols>
  <sheetData>
    <row r="1" spans="1:88" ht="4.5" customHeight="1" x14ac:dyDescent="0.2">
      <c r="A1" s="30">
        <v>18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2542" t="str">
        <f>CONCATENATE("*",INDEX('LŠZ P'!A$2:AP$998,A1,17))</f>
        <v>*17879</v>
      </c>
      <c r="U1" s="2542"/>
      <c r="V1" s="2543"/>
      <c r="W1" s="33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5"/>
      <c r="AS1" s="30">
        <f>A1</f>
        <v>18</v>
      </c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2542" t="str">
        <f>CONCATENATE("*",INDEX('LŠZ P'!A$2:AP$998,A1,17),"/P")</f>
        <v>*17879/P</v>
      </c>
      <c r="BM1" s="2542"/>
      <c r="BN1" s="2543"/>
      <c r="BO1" s="33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5"/>
    </row>
    <row r="2" spans="1:88" ht="4.5" customHeight="1" x14ac:dyDescent="0.2">
      <c r="A2" s="37"/>
      <c r="T2" s="2544"/>
      <c r="U2" s="2544"/>
      <c r="V2" s="2545"/>
      <c r="W2" s="39"/>
      <c r="X2" s="2615" t="s">
        <v>1021</v>
      </c>
      <c r="Y2" s="2615"/>
      <c r="Z2" s="2615"/>
      <c r="AA2" s="2615"/>
      <c r="AB2" s="2615"/>
      <c r="AC2" s="2615"/>
      <c r="AD2" s="2615"/>
      <c r="AE2" s="2615"/>
      <c r="AF2" s="2615"/>
      <c r="AG2" s="2615"/>
      <c r="AH2" s="2615"/>
      <c r="AI2" s="2615"/>
      <c r="AJ2" s="2615"/>
      <c r="AK2" s="2615"/>
      <c r="AL2" s="2615"/>
      <c r="AM2" s="2615"/>
      <c r="AN2" s="2615"/>
      <c r="AO2" s="2615"/>
      <c r="AP2" s="2615"/>
      <c r="AQ2" s="2615"/>
      <c r="AR2" s="40"/>
      <c r="AS2" s="37"/>
      <c r="BL2" s="2544"/>
      <c r="BM2" s="2544"/>
      <c r="BN2" s="2545"/>
      <c r="BO2" s="39"/>
      <c r="BP2" s="2615" t="s">
        <v>1021</v>
      </c>
      <c r="BQ2" s="2615"/>
      <c r="BR2" s="2615"/>
      <c r="BS2" s="2615"/>
      <c r="BT2" s="2615"/>
      <c r="BU2" s="2615"/>
      <c r="BV2" s="2615"/>
      <c r="BW2" s="2615"/>
      <c r="BX2" s="2615"/>
      <c r="BY2" s="2615"/>
      <c r="BZ2" s="2615"/>
      <c r="CA2" s="2615"/>
      <c r="CB2" s="2615"/>
      <c r="CC2" s="2615"/>
      <c r="CD2" s="2615"/>
      <c r="CE2" s="2615"/>
      <c r="CF2" s="2615"/>
      <c r="CG2" s="2615"/>
      <c r="CH2" s="2615"/>
      <c r="CI2" s="2615"/>
      <c r="CJ2" s="40"/>
    </row>
    <row r="3" spans="1:88" ht="4.5" customHeight="1" x14ac:dyDescent="0.2">
      <c r="A3" s="37"/>
      <c r="T3" s="2544"/>
      <c r="U3" s="2544"/>
      <c r="V3" s="2545"/>
      <c r="W3" s="39"/>
      <c r="X3" s="2615"/>
      <c r="Y3" s="2615"/>
      <c r="Z3" s="2615"/>
      <c r="AA3" s="2615"/>
      <c r="AB3" s="2615"/>
      <c r="AC3" s="2615"/>
      <c r="AD3" s="2615"/>
      <c r="AE3" s="2615"/>
      <c r="AF3" s="2615"/>
      <c r="AG3" s="2615"/>
      <c r="AH3" s="2615"/>
      <c r="AI3" s="2615"/>
      <c r="AJ3" s="2615"/>
      <c r="AK3" s="2615"/>
      <c r="AL3" s="2615"/>
      <c r="AM3" s="2615"/>
      <c r="AN3" s="2615"/>
      <c r="AO3" s="2615"/>
      <c r="AP3" s="2615"/>
      <c r="AQ3" s="2615"/>
      <c r="AR3" s="40"/>
      <c r="AS3" s="37"/>
      <c r="BL3" s="2544"/>
      <c r="BM3" s="2544"/>
      <c r="BN3" s="2545"/>
      <c r="BO3" s="39"/>
      <c r="BP3" s="2615"/>
      <c r="BQ3" s="2615"/>
      <c r="BR3" s="2615"/>
      <c r="BS3" s="2615"/>
      <c r="BT3" s="2615"/>
      <c r="BU3" s="2615"/>
      <c r="BV3" s="2615"/>
      <c r="BW3" s="2615"/>
      <c r="BX3" s="2615"/>
      <c r="BY3" s="2615"/>
      <c r="BZ3" s="2615"/>
      <c r="CA3" s="2615"/>
      <c r="CB3" s="2615"/>
      <c r="CC3" s="2615"/>
      <c r="CD3" s="2615"/>
      <c r="CE3" s="2615"/>
      <c r="CF3" s="2615"/>
      <c r="CG3" s="2615"/>
      <c r="CH3" s="2615"/>
      <c r="CI3" s="2615"/>
      <c r="CJ3" s="40"/>
    </row>
    <row r="4" spans="1:88" ht="4.5" customHeight="1" x14ac:dyDescent="0.2">
      <c r="A4" s="37"/>
      <c r="R4" s="41"/>
      <c r="S4" s="41"/>
      <c r="T4" s="41"/>
      <c r="U4" s="41"/>
      <c r="V4" s="38"/>
      <c r="W4" s="39"/>
      <c r="X4" s="2615"/>
      <c r="Y4" s="2615"/>
      <c r="Z4" s="2615"/>
      <c r="AA4" s="2615"/>
      <c r="AB4" s="2615"/>
      <c r="AC4" s="2615"/>
      <c r="AD4" s="2615"/>
      <c r="AE4" s="2615"/>
      <c r="AF4" s="2615"/>
      <c r="AG4" s="2615"/>
      <c r="AH4" s="2615"/>
      <c r="AI4" s="2615"/>
      <c r="AJ4" s="2615"/>
      <c r="AK4" s="2615"/>
      <c r="AL4" s="2615"/>
      <c r="AM4" s="2615"/>
      <c r="AN4" s="2615"/>
      <c r="AO4" s="2615"/>
      <c r="AP4" s="2615"/>
      <c r="AQ4" s="2615"/>
      <c r="AR4" s="40"/>
      <c r="AS4" s="37"/>
      <c r="BJ4" s="41"/>
      <c r="BK4" s="41"/>
      <c r="BL4" s="41"/>
      <c r="BM4" s="41"/>
      <c r="BN4" s="38"/>
      <c r="BO4" s="39"/>
      <c r="BP4" s="2615"/>
      <c r="BQ4" s="2615"/>
      <c r="BR4" s="2615"/>
      <c r="BS4" s="2615"/>
      <c r="BT4" s="2615"/>
      <c r="BU4" s="2615"/>
      <c r="BV4" s="2615"/>
      <c r="BW4" s="2615"/>
      <c r="BX4" s="2615"/>
      <c r="BY4" s="2615"/>
      <c r="BZ4" s="2615"/>
      <c r="CA4" s="2615"/>
      <c r="CB4" s="2615"/>
      <c r="CC4" s="2615"/>
      <c r="CD4" s="2615"/>
      <c r="CE4" s="2615"/>
      <c r="CF4" s="2615"/>
      <c r="CG4" s="2615"/>
      <c r="CH4" s="2615"/>
      <c r="CI4" s="2615"/>
      <c r="CJ4" s="40"/>
    </row>
    <row r="5" spans="1:88" ht="4.5" customHeight="1" x14ac:dyDescent="0.2">
      <c r="A5" s="37"/>
      <c r="R5" s="41"/>
      <c r="S5" s="41"/>
      <c r="T5" s="41"/>
      <c r="U5" s="41"/>
      <c r="V5" s="38"/>
      <c r="W5" s="39"/>
      <c r="X5" s="2615"/>
      <c r="Y5" s="2615"/>
      <c r="Z5" s="2615"/>
      <c r="AA5" s="2615"/>
      <c r="AB5" s="2615"/>
      <c r="AC5" s="2615"/>
      <c r="AD5" s="2615"/>
      <c r="AE5" s="2615"/>
      <c r="AF5" s="2615"/>
      <c r="AG5" s="2615"/>
      <c r="AH5" s="2615"/>
      <c r="AI5" s="2615"/>
      <c r="AJ5" s="2615"/>
      <c r="AK5" s="2615"/>
      <c r="AL5" s="2615"/>
      <c r="AM5" s="2615"/>
      <c r="AN5" s="2615"/>
      <c r="AO5" s="2615"/>
      <c r="AP5" s="2615"/>
      <c r="AQ5" s="2615"/>
      <c r="AR5" s="40"/>
      <c r="AS5" s="37"/>
      <c r="BJ5" s="41"/>
      <c r="BK5" s="41"/>
      <c r="BL5" s="41"/>
      <c r="BM5" s="41"/>
      <c r="BN5" s="38"/>
      <c r="BO5" s="39"/>
      <c r="BP5" s="2615"/>
      <c r="BQ5" s="2615"/>
      <c r="BR5" s="2615"/>
      <c r="BS5" s="2615"/>
      <c r="BT5" s="2615"/>
      <c r="BU5" s="2615"/>
      <c r="BV5" s="2615"/>
      <c r="BW5" s="2615"/>
      <c r="BX5" s="2615"/>
      <c r="BY5" s="2615"/>
      <c r="BZ5" s="2615"/>
      <c r="CA5" s="2615"/>
      <c r="CB5" s="2615"/>
      <c r="CC5" s="2615"/>
      <c r="CD5" s="2615"/>
      <c r="CE5" s="2615"/>
      <c r="CF5" s="2615"/>
      <c r="CG5" s="2615"/>
      <c r="CH5" s="2615"/>
      <c r="CI5" s="2615"/>
      <c r="CJ5" s="40"/>
    </row>
    <row r="6" spans="1:88" ht="4.5" customHeight="1" x14ac:dyDescent="0.2">
      <c r="A6" s="37"/>
      <c r="R6" s="41"/>
      <c r="S6" s="41"/>
      <c r="T6" s="41"/>
      <c r="U6" s="41"/>
      <c r="V6" s="38"/>
      <c r="W6" s="39"/>
      <c r="X6" s="2615"/>
      <c r="Y6" s="2615"/>
      <c r="Z6" s="2615"/>
      <c r="AA6" s="2615"/>
      <c r="AB6" s="2615"/>
      <c r="AC6" s="2615"/>
      <c r="AD6" s="2615"/>
      <c r="AE6" s="2615"/>
      <c r="AF6" s="2615"/>
      <c r="AG6" s="2615"/>
      <c r="AH6" s="2615"/>
      <c r="AI6" s="2615"/>
      <c r="AJ6" s="2615"/>
      <c r="AK6" s="2615"/>
      <c r="AL6" s="2615"/>
      <c r="AM6" s="2615"/>
      <c r="AN6" s="2615"/>
      <c r="AO6" s="2615"/>
      <c r="AP6" s="2615"/>
      <c r="AQ6" s="2615"/>
      <c r="AR6" s="40"/>
      <c r="AS6" s="37"/>
      <c r="BJ6" s="41"/>
      <c r="BK6" s="41"/>
      <c r="BL6" s="41"/>
      <c r="BM6" s="41"/>
      <c r="BN6" s="38"/>
      <c r="BO6" s="39"/>
      <c r="BP6" s="2615"/>
      <c r="BQ6" s="2615"/>
      <c r="BR6" s="2615"/>
      <c r="BS6" s="2615"/>
      <c r="BT6" s="2615"/>
      <c r="BU6" s="2615"/>
      <c r="BV6" s="2615"/>
      <c r="BW6" s="2615"/>
      <c r="BX6" s="2615"/>
      <c r="BY6" s="2615"/>
      <c r="BZ6" s="2615"/>
      <c r="CA6" s="2615"/>
      <c r="CB6" s="2615"/>
      <c r="CC6" s="2615"/>
      <c r="CD6" s="2615"/>
      <c r="CE6" s="2615"/>
      <c r="CF6" s="2615"/>
      <c r="CG6" s="2615"/>
      <c r="CH6" s="2615"/>
      <c r="CI6" s="2615"/>
      <c r="CJ6" s="40"/>
    </row>
    <row r="7" spans="1:88" ht="4.5" customHeight="1" x14ac:dyDescent="0.2">
      <c r="A7" s="37"/>
      <c r="B7" s="2647" t="s">
        <v>1939</v>
      </c>
      <c r="C7" s="2648"/>
      <c r="D7" s="2648"/>
      <c r="E7" s="2648"/>
      <c r="F7" s="2648"/>
      <c r="G7" s="2648"/>
      <c r="H7" s="2648"/>
      <c r="I7" s="2648"/>
      <c r="J7" s="2648"/>
      <c r="K7" s="2648"/>
      <c r="L7" s="2648"/>
      <c r="M7" s="2648"/>
      <c r="N7" s="2648"/>
      <c r="O7" s="2648"/>
      <c r="P7" s="2648"/>
      <c r="Q7" s="2648"/>
      <c r="R7" s="2648"/>
      <c r="S7" s="2648"/>
      <c r="T7" s="2648"/>
      <c r="U7" s="2648"/>
      <c r="V7" s="38"/>
      <c r="W7" s="39"/>
      <c r="X7" s="2615"/>
      <c r="Y7" s="2615"/>
      <c r="Z7" s="2615"/>
      <c r="AA7" s="2615"/>
      <c r="AB7" s="2615"/>
      <c r="AC7" s="2615"/>
      <c r="AD7" s="2615"/>
      <c r="AE7" s="2615"/>
      <c r="AF7" s="2615"/>
      <c r="AG7" s="2615"/>
      <c r="AH7" s="2615"/>
      <c r="AI7" s="2615"/>
      <c r="AJ7" s="2615"/>
      <c r="AK7" s="2615"/>
      <c r="AL7" s="2615"/>
      <c r="AM7" s="2615"/>
      <c r="AN7" s="2615"/>
      <c r="AO7" s="2615"/>
      <c r="AP7" s="2615"/>
      <c r="AQ7" s="2615"/>
      <c r="AR7" s="40"/>
      <c r="AS7" s="37"/>
      <c r="AT7" s="2647" t="s">
        <v>1939</v>
      </c>
      <c r="AU7" s="2648"/>
      <c r="AV7" s="2648"/>
      <c r="AW7" s="2648"/>
      <c r="AX7" s="2648"/>
      <c r="AY7" s="2648"/>
      <c r="AZ7" s="2648"/>
      <c r="BA7" s="2648"/>
      <c r="BB7" s="2648"/>
      <c r="BC7" s="2648"/>
      <c r="BD7" s="2648"/>
      <c r="BE7" s="2648"/>
      <c r="BF7" s="2648"/>
      <c r="BG7" s="2648"/>
      <c r="BH7" s="2648"/>
      <c r="BI7" s="2648"/>
      <c r="BJ7" s="2648"/>
      <c r="BK7" s="2648"/>
      <c r="BL7" s="2648"/>
      <c r="BM7" s="2648"/>
      <c r="BN7" s="38"/>
      <c r="BO7" s="39"/>
      <c r="BP7" s="2615"/>
      <c r="BQ7" s="2615"/>
      <c r="BR7" s="2615"/>
      <c r="BS7" s="2615"/>
      <c r="BT7" s="2615"/>
      <c r="BU7" s="2615"/>
      <c r="BV7" s="2615"/>
      <c r="BW7" s="2615"/>
      <c r="BX7" s="2615"/>
      <c r="BY7" s="2615"/>
      <c r="BZ7" s="2615"/>
      <c r="CA7" s="2615"/>
      <c r="CB7" s="2615"/>
      <c r="CC7" s="2615"/>
      <c r="CD7" s="2615"/>
      <c r="CE7" s="2615"/>
      <c r="CF7" s="2615"/>
      <c r="CG7" s="2615"/>
      <c r="CH7" s="2615"/>
      <c r="CI7" s="2615"/>
      <c r="CJ7" s="40"/>
    </row>
    <row r="8" spans="1:88" ht="4.5" customHeight="1" x14ac:dyDescent="0.2">
      <c r="A8" s="37"/>
      <c r="B8" s="2648"/>
      <c r="C8" s="2648"/>
      <c r="D8" s="2648"/>
      <c r="E8" s="2648"/>
      <c r="F8" s="2648"/>
      <c r="G8" s="2648"/>
      <c r="H8" s="2648"/>
      <c r="I8" s="2648"/>
      <c r="J8" s="2648"/>
      <c r="K8" s="2648"/>
      <c r="L8" s="2648"/>
      <c r="M8" s="2648"/>
      <c r="N8" s="2648"/>
      <c r="O8" s="2648"/>
      <c r="P8" s="2648"/>
      <c r="Q8" s="2648"/>
      <c r="R8" s="2648"/>
      <c r="S8" s="2648"/>
      <c r="T8" s="2648"/>
      <c r="U8" s="2648"/>
      <c r="V8" s="38"/>
      <c r="W8" s="39"/>
      <c r="X8" s="2615"/>
      <c r="Y8" s="2615"/>
      <c r="Z8" s="2615"/>
      <c r="AA8" s="2615"/>
      <c r="AB8" s="2615"/>
      <c r="AC8" s="2615"/>
      <c r="AD8" s="2615"/>
      <c r="AE8" s="2615"/>
      <c r="AF8" s="2615"/>
      <c r="AG8" s="2615"/>
      <c r="AH8" s="2615"/>
      <c r="AI8" s="2615"/>
      <c r="AJ8" s="2615"/>
      <c r="AK8" s="2615"/>
      <c r="AL8" s="2615"/>
      <c r="AM8" s="2615"/>
      <c r="AN8" s="2615"/>
      <c r="AO8" s="2615"/>
      <c r="AP8" s="2615"/>
      <c r="AQ8" s="2615"/>
      <c r="AR8" s="40"/>
      <c r="AS8" s="37"/>
      <c r="AT8" s="2648"/>
      <c r="AU8" s="2648"/>
      <c r="AV8" s="2648"/>
      <c r="AW8" s="2648"/>
      <c r="AX8" s="2648"/>
      <c r="AY8" s="2648"/>
      <c r="AZ8" s="2648"/>
      <c r="BA8" s="2648"/>
      <c r="BB8" s="2648"/>
      <c r="BC8" s="2648"/>
      <c r="BD8" s="2648"/>
      <c r="BE8" s="2648"/>
      <c r="BF8" s="2648"/>
      <c r="BG8" s="2648"/>
      <c r="BH8" s="2648"/>
      <c r="BI8" s="2648"/>
      <c r="BJ8" s="2648"/>
      <c r="BK8" s="2648"/>
      <c r="BL8" s="2648"/>
      <c r="BM8" s="2648"/>
      <c r="BN8" s="38"/>
      <c r="BO8" s="39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615"/>
      <c r="CB8" s="2615"/>
      <c r="CC8" s="2615"/>
      <c r="CD8" s="2615"/>
      <c r="CE8" s="2615"/>
      <c r="CF8" s="2615"/>
      <c r="CG8" s="2615"/>
      <c r="CH8" s="2615"/>
      <c r="CI8" s="2615"/>
      <c r="CJ8" s="40"/>
    </row>
    <row r="9" spans="1:88" ht="4.5" customHeight="1" x14ac:dyDescent="0.2">
      <c r="A9" s="37"/>
      <c r="B9" s="2647" t="s">
        <v>1640</v>
      </c>
      <c r="C9" s="2647"/>
      <c r="D9" s="2647"/>
      <c r="E9" s="2647"/>
      <c r="F9" s="2647"/>
      <c r="G9" s="2647"/>
      <c r="H9" s="2647"/>
      <c r="I9" s="2647"/>
      <c r="J9" s="2647"/>
      <c r="K9" s="2647"/>
      <c r="L9" s="2647"/>
      <c r="M9" s="2647"/>
      <c r="N9" s="2647"/>
      <c r="O9" s="2647"/>
      <c r="P9" s="2647"/>
      <c r="Q9" s="2647"/>
      <c r="R9" s="2647"/>
      <c r="S9" s="2647"/>
      <c r="T9" s="2647"/>
      <c r="U9" s="2647"/>
      <c r="V9" s="38"/>
      <c r="W9" s="39"/>
      <c r="X9" s="2615"/>
      <c r="Y9" s="2615"/>
      <c r="Z9" s="2615"/>
      <c r="AA9" s="2615"/>
      <c r="AB9" s="2615"/>
      <c r="AC9" s="2615"/>
      <c r="AD9" s="2615"/>
      <c r="AE9" s="2615"/>
      <c r="AF9" s="2615"/>
      <c r="AG9" s="2615"/>
      <c r="AH9" s="2615"/>
      <c r="AI9" s="2615"/>
      <c r="AJ9" s="2615"/>
      <c r="AK9" s="2615"/>
      <c r="AL9" s="2615"/>
      <c r="AM9" s="2615"/>
      <c r="AN9" s="2615"/>
      <c r="AO9" s="2615"/>
      <c r="AP9" s="2615"/>
      <c r="AQ9" s="2615"/>
      <c r="AR9" s="40"/>
      <c r="AS9" s="37"/>
      <c r="AT9" s="2647" t="s">
        <v>1640</v>
      </c>
      <c r="AU9" s="2647"/>
      <c r="AV9" s="2647"/>
      <c r="AW9" s="2647"/>
      <c r="AX9" s="2647"/>
      <c r="AY9" s="2647"/>
      <c r="AZ9" s="2647"/>
      <c r="BA9" s="2647"/>
      <c r="BB9" s="2647"/>
      <c r="BC9" s="2647"/>
      <c r="BD9" s="2647"/>
      <c r="BE9" s="2647"/>
      <c r="BF9" s="2647"/>
      <c r="BG9" s="2647"/>
      <c r="BH9" s="2647"/>
      <c r="BI9" s="2647"/>
      <c r="BJ9" s="2647"/>
      <c r="BK9" s="2647"/>
      <c r="BL9" s="2647"/>
      <c r="BM9" s="2647"/>
      <c r="BN9" s="38"/>
      <c r="BO9" s="39"/>
      <c r="BP9" s="2615"/>
      <c r="BQ9" s="2615"/>
      <c r="BR9" s="2615"/>
      <c r="BS9" s="2615"/>
      <c r="BT9" s="2615"/>
      <c r="BU9" s="2615"/>
      <c r="BV9" s="2615"/>
      <c r="BW9" s="2615"/>
      <c r="BX9" s="2615"/>
      <c r="BY9" s="2615"/>
      <c r="BZ9" s="2615"/>
      <c r="CA9" s="2615"/>
      <c r="CB9" s="2615"/>
      <c r="CC9" s="2615"/>
      <c r="CD9" s="2615"/>
      <c r="CE9" s="2615"/>
      <c r="CF9" s="2615"/>
      <c r="CG9" s="2615"/>
      <c r="CH9" s="2615"/>
      <c r="CI9" s="2615"/>
      <c r="CJ9" s="40"/>
    </row>
    <row r="10" spans="1:88" ht="4.5" customHeight="1" x14ac:dyDescent="0.2">
      <c r="A10" s="37"/>
      <c r="B10" s="2647"/>
      <c r="C10" s="2647"/>
      <c r="D10" s="2647"/>
      <c r="E10" s="2647"/>
      <c r="F10" s="2647"/>
      <c r="G10" s="2647"/>
      <c r="H10" s="2647"/>
      <c r="I10" s="2647"/>
      <c r="J10" s="2647"/>
      <c r="K10" s="2647"/>
      <c r="L10" s="2647"/>
      <c r="M10" s="2647"/>
      <c r="N10" s="2647"/>
      <c r="O10" s="2647"/>
      <c r="P10" s="2647"/>
      <c r="Q10" s="2647"/>
      <c r="R10" s="2647"/>
      <c r="S10" s="2647"/>
      <c r="T10" s="2647"/>
      <c r="U10" s="2647"/>
      <c r="V10" s="38"/>
      <c r="W10" s="39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0"/>
      <c r="AS10" s="37"/>
      <c r="AT10" s="2647"/>
      <c r="AU10" s="2647"/>
      <c r="AV10" s="2647"/>
      <c r="AW10" s="2647"/>
      <c r="AX10" s="2647"/>
      <c r="AY10" s="2647"/>
      <c r="AZ10" s="2647"/>
      <c r="BA10" s="2647"/>
      <c r="BB10" s="2647"/>
      <c r="BC10" s="2647"/>
      <c r="BD10" s="2647"/>
      <c r="BE10" s="2647"/>
      <c r="BF10" s="2647"/>
      <c r="BG10" s="2647"/>
      <c r="BH10" s="2647"/>
      <c r="BI10" s="2647"/>
      <c r="BJ10" s="2647"/>
      <c r="BK10" s="2647"/>
      <c r="BL10" s="2647"/>
      <c r="BM10" s="2647"/>
      <c r="BN10" s="38"/>
      <c r="BO10" s="39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0"/>
    </row>
    <row r="11" spans="1:88" ht="4.5" customHeight="1" x14ac:dyDescent="0.2">
      <c r="A11" s="37"/>
      <c r="B11" s="2649" t="s">
        <v>377</v>
      </c>
      <c r="C11" s="2649"/>
      <c r="D11" s="2649"/>
      <c r="E11" s="2649"/>
      <c r="F11" s="2649"/>
      <c r="G11" s="2649"/>
      <c r="H11" s="2649"/>
      <c r="I11" s="2649"/>
      <c r="J11" s="2649"/>
      <c r="K11" s="2649"/>
      <c r="L11" s="2649"/>
      <c r="M11" s="2649"/>
      <c r="N11" s="2649"/>
      <c r="O11" s="2649"/>
      <c r="P11" s="2649"/>
      <c r="Q11" s="2649"/>
      <c r="R11" s="2649"/>
      <c r="S11" s="2649"/>
      <c r="T11" s="2649"/>
      <c r="U11" s="2649"/>
      <c r="V11" s="38"/>
      <c r="W11" s="39"/>
      <c r="X11" s="2562" t="s">
        <v>944</v>
      </c>
      <c r="Y11" s="2562"/>
      <c r="Z11" s="2562"/>
      <c r="AA11" s="2562"/>
      <c r="AB11" s="2562"/>
      <c r="AC11" s="2562"/>
      <c r="AD11" s="2562"/>
      <c r="AE11" s="2562"/>
      <c r="AF11" s="2562"/>
      <c r="AG11" s="2562"/>
      <c r="AH11" s="2563"/>
      <c r="AI11" s="2553" t="str">
        <f>I23</f>
        <v>OM-P018</v>
      </c>
      <c r="AJ11" s="2554"/>
      <c r="AK11" s="2554"/>
      <c r="AL11" s="2554"/>
      <c r="AM11" s="2554"/>
      <c r="AN11" s="2554"/>
      <c r="AO11" s="2554"/>
      <c r="AP11" s="2554"/>
      <c r="AQ11" s="2555"/>
      <c r="AR11" s="40"/>
      <c r="AS11" s="37"/>
      <c r="AT11" s="2649" t="s">
        <v>377</v>
      </c>
      <c r="AU11" s="2649"/>
      <c r="AV11" s="2649"/>
      <c r="AW11" s="2649"/>
      <c r="AX11" s="2649"/>
      <c r="AY11" s="2649"/>
      <c r="AZ11" s="2649"/>
      <c r="BA11" s="2649"/>
      <c r="BB11" s="2649"/>
      <c r="BC11" s="2649"/>
      <c r="BD11" s="2649"/>
      <c r="BE11" s="2649"/>
      <c r="BF11" s="2649"/>
      <c r="BG11" s="2649"/>
      <c r="BH11" s="2649"/>
      <c r="BI11" s="2649"/>
      <c r="BJ11" s="2649"/>
      <c r="BK11" s="2649"/>
      <c r="BL11" s="2649"/>
      <c r="BM11" s="2649"/>
      <c r="BN11" s="38"/>
      <c r="BO11" s="39"/>
      <c r="BP11" s="2562" t="s">
        <v>944</v>
      </c>
      <c r="BQ11" s="2562"/>
      <c r="BR11" s="2562"/>
      <c r="BS11" s="2562"/>
      <c r="BT11" s="2562"/>
      <c r="BU11" s="2562"/>
      <c r="BV11" s="2562"/>
      <c r="BW11" s="2562"/>
      <c r="BX11" s="2562"/>
      <c r="BY11" s="2562"/>
      <c r="BZ11" s="2563"/>
      <c r="CA11" s="2553" t="str">
        <f>BA23</f>
        <v>P486</v>
      </c>
      <c r="CB11" s="2554"/>
      <c r="CC11" s="2554"/>
      <c r="CD11" s="2554"/>
      <c r="CE11" s="2554"/>
      <c r="CF11" s="2554"/>
      <c r="CG11" s="2554"/>
      <c r="CH11" s="2554"/>
      <c r="CI11" s="2555"/>
      <c r="CJ11" s="40"/>
    </row>
    <row r="12" spans="1:88" ht="4.5" customHeight="1" x14ac:dyDescent="0.2">
      <c r="A12" s="37"/>
      <c r="B12" s="2649"/>
      <c r="C12" s="2649"/>
      <c r="D12" s="2649"/>
      <c r="E12" s="2649"/>
      <c r="F12" s="2649"/>
      <c r="G12" s="2649"/>
      <c r="H12" s="2649"/>
      <c r="I12" s="2649"/>
      <c r="J12" s="2649"/>
      <c r="K12" s="2649"/>
      <c r="L12" s="2649"/>
      <c r="M12" s="2649"/>
      <c r="N12" s="2649"/>
      <c r="O12" s="2649"/>
      <c r="P12" s="2649"/>
      <c r="Q12" s="2649"/>
      <c r="R12" s="2649"/>
      <c r="S12" s="2649"/>
      <c r="T12" s="2649"/>
      <c r="U12" s="2649"/>
      <c r="V12" s="38"/>
      <c r="W12" s="39"/>
      <c r="X12" s="2562"/>
      <c r="Y12" s="2562"/>
      <c r="Z12" s="2562"/>
      <c r="AA12" s="2562"/>
      <c r="AB12" s="2562"/>
      <c r="AC12" s="2562"/>
      <c r="AD12" s="2562"/>
      <c r="AE12" s="2562"/>
      <c r="AF12" s="2562"/>
      <c r="AG12" s="2562"/>
      <c r="AH12" s="2563"/>
      <c r="AI12" s="2556"/>
      <c r="AJ12" s="2557"/>
      <c r="AK12" s="2557"/>
      <c r="AL12" s="2557"/>
      <c r="AM12" s="2557"/>
      <c r="AN12" s="2557"/>
      <c r="AO12" s="2557"/>
      <c r="AP12" s="2557"/>
      <c r="AQ12" s="2558"/>
      <c r="AR12" s="40"/>
      <c r="AS12" s="37"/>
      <c r="AT12" s="2649"/>
      <c r="AU12" s="2649"/>
      <c r="AV12" s="2649"/>
      <c r="AW12" s="2649"/>
      <c r="AX12" s="2649"/>
      <c r="AY12" s="2649"/>
      <c r="AZ12" s="2649"/>
      <c r="BA12" s="2649"/>
      <c r="BB12" s="2649"/>
      <c r="BC12" s="2649"/>
      <c r="BD12" s="2649"/>
      <c r="BE12" s="2649"/>
      <c r="BF12" s="2649"/>
      <c r="BG12" s="2649"/>
      <c r="BH12" s="2649"/>
      <c r="BI12" s="2649"/>
      <c r="BJ12" s="2649"/>
      <c r="BK12" s="2649"/>
      <c r="BL12" s="2649"/>
      <c r="BM12" s="2649"/>
      <c r="BN12" s="38"/>
      <c r="BO12" s="39"/>
      <c r="BP12" s="2562"/>
      <c r="BQ12" s="2562"/>
      <c r="BR12" s="2562"/>
      <c r="BS12" s="2562"/>
      <c r="BT12" s="2562"/>
      <c r="BU12" s="2562"/>
      <c r="BV12" s="2562"/>
      <c r="BW12" s="2562"/>
      <c r="BX12" s="2562"/>
      <c r="BY12" s="2562"/>
      <c r="BZ12" s="2563"/>
      <c r="CA12" s="2556"/>
      <c r="CB12" s="2557"/>
      <c r="CC12" s="2557"/>
      <c r="CD12" s="2557"/>
      <c r="CE12" s="2557"/>
      <c r="CF12" s="2557"/>
      <c r="CG12" s="2557"/>
      <c r="CH12" s="2557"/>
      <c r="CI12" s="2558"/>
      <c r="CJ12" s="40"/>
    </row>
    <row r="13" spans="1:88" ht="4.5" customHeight="1" x14ac:dyDescent="0.2">
      <c r="A13" s="37"/>
      <c r="B13" s="2649" t="s">
        <v>550</v>
      </c>
      <c r="C13" s="2649"/>
      <c r="D13" s="2649"/>
      <c r="E13" s="2649"/>
      <c r="F13" s="2649"/>
      <c r="G13" s="2649"/>
      <c r="H13" s="2649"/>
      <c r="I13" s="2649"/>
      <c r="J13" s="2649"/>
      <c r="K13" s="2649"/>
      <c r="L13" s="2649"/>
      <c r="M13" s="2649"/>
      <c r="N13" s="2649"/>
      <c r="O13" s="2649"/>
      <c r="P13" s="2649"/>
      <c r="Q13" s="2649"/>
      <c r="R13" s="2649"/>
      <c r="S13" s="2649"/>
      <c r="T13" s="2649"/>
      <c r="U13" s="2649"/>
      <c r="V13" s="38"/>
      <c r="W13" s="39"/>
      <c r="X13" s="42"/>
      <c r="Y13" s="42"/>
      <c r="Z13" s="42"/>
      <c r="AA13" s="42"/>
      <c r="AB13" s="42"/>
      <c r="AC13" s="42"/>
      <c r="AD13" s="43"/>
      <c r="AE13" s="43"/>
      <c r="AF13" s="43"/>
      <c r="AG13" s="43"/>
      <c r="AH13" s="43"/>
      <c r="AI13" s="2559"/>
      <c r="AJ13" s="2560"/>
      <c r="AK13" s="2560"/>
      <c r="AL13" s="2560"/>
      <c r="AM13" s="2560"/>
      <c r="AN13" s="2560"/>
      <c r="AO13" s="2560"/>
      <c r="AP13" s="2560"/>
      <c r="AQ13" s="2561"/>
      <c r="AR13" s="40"/>
      <c r="AS13" s="37"/>
      <c r="AT13" s="2649" t="s">
        <v>550</v>
      </c>
      <c r="AU13" s="2649"/>
      <c r="AV13" s="2649"/>
      <c r="AW13" s="2649"/>
      <c r="AX13" s="2649"/>
      <c r="AY13" s="2649"/>
      <c r="AZ13" s="2649"/>
      <c r="BA13" s="2649"/>
      <c r="BB13" s="2649"/>
      <c r="BC13" s="2649"/>
      <c r="BD13" s="2649"/>
      <c r="BE13" s="2649"/>
      <c r="BF13" s="2649"/>
      <c r="BG13" s="2649"/>
      <c r="BH13" s="2649"/>
      <c r="BI13" s="2649"/>
      <c r="BJ13" s="2649"/>
      <c r="BK13" s="2649"/>
      <c r="BL13" s="2649"/>
      <c r="BM13" s="2649"/>
      <c r="BN13" s="38"/>
      <c r="BO13" s="39"/>
      <c r="BP13" s="42"/>
      <c r="BQ13" s="42"/>
      <c r="BR13" s="42"/>
      <c r="BS13" s="42"/>
      <c r="BT13" s="42"/>
      <c r="BU13" s="42"/>
      <c r="BV13" s="43"/>
      <c r="BW13" s="43"/>
      <c r="BX13" s="43"/>
      <c r="BY13" s="43"/>
      <c r="BZ13" s="43"/>
      <c r="CA13" s="2559"/>
      <c r="CB13" s="2560"/>
      <c r="CC13" s="2560"/>
      <c r="CD13" s="2560"/>
      <c r="CE13" s="2560"/>
      <c r="CF13" s="2560"/>
      <c r="CG13" s="2560"/>
      <c r="CH13" s="2560"/>
      <c r="CI13" s="2561"/>
      <c r="CJ13" s="40"/>
    </row>
    <row r="14" spans="1:88" ht="4.5" customHeight="1" x14ac:dyDescent="0.2">
      <c r="A14" s="37"/>
      <c r="B14" s="2649"/>
      <c r="C14" s="2649"/>
      <c r="D14" s="2649"/>
      <c r="E14" s="2649"/>
      <c r="F14" s="2649"/>
      <c r="G14" s="2649"/>
      <c r="H14" s="2649"/>
      <c r="I14" s="2649"/>
      <c r="J14" s="2649"/>
      <c r="K14" s="2649"/>
      <c r="L14" s="2649"/>
      <c r="M14" s="2649"/>
      <c r="N14" s="2649"/>
      <c r="O14" s="2649"/>
      <c r="P14" s="2649"/>
      <c r="Q14" s="2649"/>
      <c r="R14" s="2649"/>
      <c r="S14" s="2649"/>
      <c r="T14" s="2649"/>
      <c r="U14" s="2649"/>
      <c r="V14" s="38"/>
      <c r="W14" s="39"/>
      <c r="X14" s="2604" t="s">
        <v>2285</v>
      </c>
      <c r="Y14" s="2605"/>
      <c r="Z14" s="2458">
        <f>INDEX('LŠZ P'!A$2:AP$998,A1,14)</f>
        <v>43760</v>
      </c>
      <c r="AA14" s="2459"/>
      <c r="AB14" s="2459"/>
      <c r="AC14" s="2459"/>
      <c r="AD14" s="2460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0"/>
      <c r="AS14" s="37"/>
      <c r="AT14" s="2649"/>
      <c r="AU14" s="2649"/>
      <c r="AV14" s="2649"/>
      <c r="AW14" s="2649"/>
      <c r="AX14" s="2649"/>
      <c r="AY14" s="2649"/>
      <c r="AZ14" s="2649"/>
      <c r="BA14" s="2649"/>
      <c r="BB14" s="2649"/>
      <c r="BC14" s="2649"/>
      <c r="BD14" s="2649"/>
      <c r="BE14" s="2649"/>
      <c r="BF14" s="2649"/>
      <c r="BG14" s="2649"/>
      <c r="BH14" s="2649"/>
      <c r="BI14" s="2649"/>
      <c r="BJ14" s="2649"/>
      <c r="BK14" s="2649"/>
      <c r="BL14" s="2649"/>
      <c r="BM14" s="2649"/>
      <c r="BN14" s="38"/>
      <c r="BO14" s="39"/>
      <c r="BP14" s="2604" t="s">
        <v>2285</v>
      </c>
      <c r="BQ14" s="2605"/>
      <c r="BR14" s="2458">
        <f>INDEX('LŠZ P'!A$2:AP$998,A1,14)</f>
        <v>43760</v>
      </c>
      <c r="BS14" s="2459"/>
      <c r="BT14" s="2459"/>
      <c r="BU14" s="2459"/>
      <c r="BV14" s="2460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0"/>
    </row>
    <row r="15" spans="1:88" ht="4.5" customHeight="1" x14ac:dyDescent="0.2">
      <c r="A15" s="39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2"/>
      <c r="T15" s="42"/>
      <c r="U15" s="42"/>
      <c r="V15" s="40"/>
      <c r="W15" s="39"/>
      <c r="X15" s="2604"/>
      <c r="Y15" s="2605"/>
      <c r="Z15" s="2461"/>
      <c r="AA15" s="2462"/>
      <c r="AB15" s="2462"/>
      <c r="AC15" s="2462"/>
      <c r="AD15" s="2463"/>
      <c r="AE15" s="42"/>
      <c r="AF15" s="42"/>
      <c r="AG15" s="42"/>
      <c r="AH15" s="2492">
        <f>INDEX('LŠZ P'!A$2:AP$998,A1,27)</f>
        <v>43760</v>
      </c>
      <c r="AI15" s="2493"/>
      <c r="AJ15" s="2493"/>
      <c r="AK15" s="2493"/>
      <c r="AL15" s="2493"/>
      <c r="AM15" s="2493"/>
      <c r="AN15" s="2493"/>
      <c r="AO15" s="2493"/>
      <c r="AP15" s="2493"/>
      <c r="AQ15" s="2494"/>
      <c r="AR15" s="40"/>
      <c r="AS15" s="39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2"/>
      <c r="BL15" s="42"/>
      <c r="BM15" s="42"/>
      <c r="BN15" s="40"/>
      <c r="BO15" s="39"/>
      <c r="BP15" s="2604"/>
      <c r="BQ15" s="2605"/>
      <c r="BR15" s="2461"/>
      <c r="BS15" s="2462"/>
      <c r="BT15" s="2462"/>
      <c r="BU15" s="2462"/>
      <c r="BV15" s="2463"/>
      <c r="BW15" s="42"/>
      <c r="BX15" s="42"/>
      <c r="BY15" s="42"/>
      <c r="BZ15" s="2492">
        <f>INDEX('LŠZ P'!A$2:AP$998,A1,27)</f>
        <v>43760</v>
      </c>
      <c r="CA15" s="2493"/>
      <c r="CB15" s="2493"/>
      <c r="CC15" s="2493"/>
      <c r="CD15" s="2493"/>
      <c r="CE15" s="2493"/>
      <c r="CF15" s="2493"/>
      <c r="CG15" s="2493"/>
      <c r="CH15" s="2493"/>
      <c r="CI15" s="2494"/>
      <c r="CJ15" s="40"/>
    </row>
    <row r="16" spans="1:88" ht="4.5" customHeight="1" x14ac:dyDescent="0.2">
      <c r="A16" s="39"/>
      <c r="B16" s="2640" t="s">
        <v>2286</v>
      </c>
      <c r="C16" s="2640"/>
      <c r="D16" s="2640"/>
      <c r="E16" s="2640"/>
      <c r="F16" s="2641" t="s">
        <v>1715</v>
      </c>
      <c r="G16" s="2642"/>
      <c r="H16" s="2642"/>
      <c r="I16" s="2642"/>
      <c r="J16" s="2642"/>
      <c r="K16" s="2642"/>
      <c r="L16" s="2642"/>
      <c r="M16" s="2642"/>
      <c r="N16" s="2642"/>
      <c r="O16" s="2642"/>
      <c r="P16" s="2642"/>
      <c r="Q16" s="2642"/>
      <c r="R16" s="2642"/>
      <c r="S16" s="2642"/>
      <c r="T16" s="2642"/>
      <c r="U16" s="2643"/>
      <c r="V16" s="40"/>
      <c r="W16" s="39"/>
      <c r="X16" s="2604"/>
      <c r="Y16" s="2605"/>
      <c r="Z16" s="2461"/>
      <c r="AA16" s="2462"/>
      <c r="AB16" s="2462"/>
      <c r="AC16" s="2462"/>
      <c r="AD16" s="2463"/>
      <c r="AE16" s="2603" t="s">
        <v>902</v>
      </c>
      <c r="AF16" s="2603"/>
      <c r="AG16" s="2603"/>
      <c r="AH16" s="2495"/>
      <c r="AI16" s="2496"/>
      <c r="AJ16" s="2496"/>
      <c r="AK16" s="2496"/>
      <c r="AL16" s="2496"/>
      <c r="AM16" s="2496"/>
      <c r="AN16" s="2496"/>
      <c r="AO16" s="2496"/>
      <c r="AP16" s="2496"/>
      <c r="AQ16" s="2497"/>
      <c r="AR16" s="40"/>
      <c r="AS16" s="39"/>
      <c r="AT16" s="2640" t="s">
        <v>2286</v>
      </c>
      <c r="AU16" s="2640"/>
      <c r="AV16" s="2640"/>
      <c r="AW16" s="2640"/>
      <c r="AX16" s="2641" t="s">
        <v>964</v>
      </c>
      <c r="AY16" s="2642"/>
      <c r="AZ16" s="2642"/>
      <c r="BA16" s="2642"/>
      <c r="BB16" s="2642"/>
      <c r="BC16" s="2642"/>
      <c r="BD16" s="2642"/>
      <c r="BE16" s="2642"/>
      <c r="BF16" s="2642"/>
      <c r="BG16" s="2642"/>
      <c r="BH16" s="2642"/>
      <c r="BI16" s="2642"/>
      <c r="BJ16" s="2642"/>
      <c r="BK16" s="2642"/>
      <c r="BL16" s="2642"/>
      <c r="BM16" s="2643"/>
      <c r="BN16" s="40"/>
      <c r="BO16" s="39"/>
      <c r="BP16" s="2604"/>
      <c r="BQ16" s="2605"/>
      <c r="BR16" s="2461"/>
      <c r="BS16" s="2462"/>
      <c r="BT16" s="2462"/>
      <c r="BU16" s="2462"/>
      <c r="BV16" s="2463"/>
      <c r="BW16" s="2603" t="s">
        <v>902</v>
      </c>
      <c r="BX16" s="2603"/>
      <c r="BY16" s="2603"/>
      <c r="BZ16" s="2495"/>
      <c r="CA16" s="2496"/>
      <c r="CB16" s="2496"/>
      <c r="CC16" s="2496"/>
      <c r="CD16" s="2496"/>
      <c r="CE16" s="2496"/>
      <c r="CF16" s="2496"/>
      <c r="CG16" s="2496"/>
      <c r="CH16" s="2496"/>
      <c r="CI16" s="2497"/>
      <c r="CJ16" s="40"/>
    </row>
    <row r="17" spans="1:88" ht="4.5" customHeight="1" x14ac:dyDescent="0.2">
      <c r="A17" s="39"/>
      <c r="B17" s="2640"/>
      <c r="C17" s="2640"/>
      <c r="D17" s="2640"/>
      <c r="E17" s="2640"/>
      <c r="F17" s="2644"/>
      <c r="G17" s="2645"/>
      <c r="H17" s="2645"/>
      <c r="I17" s="2645"/>
      <c r="J17" s="2645"/>
      <c r="K17" s="2645"/>
      <c r="L17" s="2645"/>
      <c r="M17" s="2645"/>
      <c r="N17" s="2645"/>
      <c r="O17" s="2645"/>
      <c r="P17" s="2645"/>
      <c r="Q17" s="2645"/>
      <c r="R17" s="2645"/>
      <c r="S17" s="2645"/>
      <c r="T17" s="2645"/>
      <c r="U17" s="2646"/>
      <c r="V17" s="40"/>
      <c r="W17" s="39"/>
      <c r="X17" s="2604"/>
      <c r="Y17" s="2605"/>
      <c r="Z17" s="2464"/>
      <c r="AA17" s="2465"/>
      <c r="AB17" s="2465"/>
      <c r="AC17" s="2465"/>
      <c r="AD17" s="2466"/>
      <c r="AE17" s="2603"/>
      <c r="AF17" s="2603"/>
      <c r="AG17" s="2603"/>
      <c r="AH17" s="2498"/>
      <c r="AI17" s="2499"/>
      <c r="AJ17" s="2499"/>
      <c r="AK17" s="2499"/>
      <c r="AL17" s="2499"/>
      <c r="AM17" s="2499"/>
      <c r="AN17" s="2499"/>
      <c r="AO17" s="2499"/>
      <c r="AP17" s="2499"/>
      <c r="AQ17" s="2500"/>
      <c r="AR17" s="40"/>
      <c r="AS17" s="39"/>
      <c r="AT17" s="2640"/>
      <c r="AU17" s="2640"/>
      <c r="AV17" s="2640"/>
      <c r="AW17" s="2640"/>
      <c r="AX17" s="2644"/>
      <c r="AY17" s="2645"/>
      <c r="AZ17" s="2645"/>
      <c r="BA17" s="2645"/>
      <c r="BB17" s="2645"/>
      <c r="BC17" s="2645"/>
      <c r="BD17" s="2645"/>
      <c r="BE17" s="2645"/>
      <c r="BF17" s="2645"/>
      <c r="BG17" s="2645"/>
      <c r="BH17" s="2645"/>
      <c r="BI17" s="2645"/>
      <c r="BJ17" s="2645"/>
      <c r="BK17" s="2645"/>
      <c r="BL17" s="2645"/>
      <c r="BM17" s="2646"/>
      <c r="BN17" s="40"/>
      <c r="BO17" s="39"/>
      <c r="BP17" s="2604"/>
      <c r="BQ17" s="2605"/>
      <c r="BR17" s="2464"/>
      <c r="BS17" s="2465"/>
      <c r="BT17" s="2465"/>
      <c r="BU17" s="2465"/>
      <c r="BV17" s="2466"/>
      <c r="BW17" s="2603"/>
      <c r="BX17" s="2603"/>
      <c r="BY17" s="2603"/>
      <c r="BZ17" s="2498"/>
      <c r="CA17" s="2499"/>
      <c r="CB17" s="2499"/>
      <c r="CC17" s="2499"/>
      <c r="CD17" s="2499"/>
      <c r="CE17" s="2499"/>
      <c r="CF17" s="2499"/>
      <c r="CG17" s="2499"/>
      <c r="CH17" s="2499"/>
      <c r="CI17" s="2500"/>
      <c r="CJ17" s="40"/>
    </row>
    <row r="18" spans="1:88" ht="4.5" customHeight="1" x14ac:dyDescent="0.2">
      <c r="A18" s="39"/>
      <c r="B18" s="42"/>
      <c r="C18" s="42"/>
      <c r="D18" s="42"/>
      <c r="E18" s="42"/>
      <c r="F18" s="2650" t="str">
        <f>CONCATENATE(INDEX('LŠZ P'!A$2:AP$998,A1,3)," (",INDEX('LŠZ P'!A$2:AP$998,A1,9),")")</f>
        <v>PLUTO 2 M (AXIS PARAGL.)</v>
      </c>
      <c r="G18" s="2651"/>
      <c r="H18" s="2651"/>
      <c r="I18" s="2651"/>
      <c r="J18" s="2651"/>
      <c r="K18" s="2651"/>
      <c r="L18" s="2651"/>
      <c r="M18" s="2651"/>
      <c r="N18" s="2651"/>
      <c r="O18" s="2651"/>
      <c r="P18" s="2651"/>
      <c r="Q18" s="2651"/>
      <c r="R18" s="2651"/>
      <c r="S18" s="2651"/>
      <c r="T18" s="2651"/>
      <c r="U18" s="2652"/>
      <c r="V18" s="40"/>
      <c r="W18" s="39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0"/>
      <c r="AS18" s="39"/>
      <c r="AT18" s="42"/>
      <c r="AU18" s="42"/>
      <c r="AV18" s="42"/>
      <c r="AW18" s="42"/>
      <c r="AX18" s="2650" t="str">
        <f>CONCATENATE(INDEX('LŠZ P'!A$2:AP$998,A1,4)," (",INDEX('LŠZ P'!A$2:AP$998,A1,10),")")</f>
        <v>RODEO ELECTRIC 115 (NIRVANA)</v>
      </c>
      <c r="AY18" s="2651"/>
      <c r="AZ18" s="2651"/>
      <c r="BA18" s="2651"/>
      <c r="BB18" s="2651"/>
      <c r="BC18" s="2651"/>
      <c r="BD18" s="2651"/>
      <c r="BE18" s="2651"/>
      <c r="BF18" s="2651"/>
      <c r="BG18" s="2651"/>
      <c r="BH18" s="2651"/>
      <c r="BI18" s="2651"/>
      <c r="BJ18" s="2651"/>
      <c r="BK18" s="2651"/>
      <c r="BL18" s="2651"/>
      <c r="BM18" s="2652"/>
      <c r="BN18" s="40"/>
      <c r="BO18" s="39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0"/>
    </row>
    <row r="19" spans="1:88" ht="4.5" customHeight="1" x14ac:dyDescent="0.2">
      <c r="A19" s="39"/>
      <c r="B19" s="2562" t="s">
        <v>903</v>
      </c>
      <c r="C19" s="2562"/>
      <c r="D19" s="2562"/>
      <c r="E19" s="2562"/>
      <c r="F19" s="2653"/>
      <c r="G19" s="2651"/>
      <c r="H19" s="2651"/>
      <c r="I19" s="2651"/>
      <c r="J19" s="2651"/>
      <c r="K19" s="2651"/>
      <c r="L19" s="2651"/>
      <c r="M19" s="2651"/>
      <c r="N19" s="2651"/>
      <c r="O19" s="2651"/>
      <c r="P19" s="2651"/>
      <c r="Q19" s="2651"/>
      <c r="R19" s="2651"/>
      <c r="S19" s="2651"/>
      <c r="T19" s="2651"/>
      <c r="U19" s="2652"/>
      <c r="V19" s="40"/>
      <c r="W19" s="39"/>
      <c r="X19" s="2562" t="s">
        <v>131</v>
      </c>
      <c r="Y19" s="2566"/>
      <c r="Z19" s="2566"/>
      <c r="AA19" s="2566"/>
      <c r="AB19" s="2566"/>
      <c r="AC19" s="2566"/>
      <c r="AD19" s="2566"/>
      <c r="AE19" s="2566"/>
      <c r="AF19" s="2566"/>
      <c r="AG19" s="2566"/>
      <c r="AH19" s="2566"/>
      <c r="AI19" s="2566"/>
      <c r="AJ19" s="2566"/>
      <c r="AK19" s="2566"/>
      <c r="AM19" s="2066" t="str">
        <f>INDEX('LŠZ P'!A$2:AP$998,A1,28)</f>
        <v>EN-B</v>
      </c>
      <c r="AN19" s="2450"/>
      <c r="AO19" s="2450"/>
      <c r="AP19" s="2450"/>
      <c r="AQ19" s="2451"/>
      <c r="AR19" s="40"/>
      <c r="AS19" s="39"/>
      <c r="AT19" s="2562" t="s">
        <v>903</v>
      </c>
      <c r="AU19" s="2562"/>
      <c r="AV19" s="2562"/>
      <c r="AW19" s="2562"/>
      <c r="AX19" s="2653"/>
      <c r="AY19" s="2651"/>
      <c r="AZ19" s="2651"/>
      <c r="BA19" s="2651"/>
      <c r="BB19" s="2651"/>
      <c r="BC19" s="2651"/>
      <c r="BD19" s="2651"/>
      <c r="BE19" s="2651"/>
      <c r="BF19" s="2651"/>
      <c r="BG19" s="2651"/>
      <c r="BH19" s="2651"/>
      <c r="BI19" s="2651"/>
      <c r="BJ19" s="2651"/>
      <c r="BK19" s="2651"/>
      <c r="BL19" s="2651"/>
      <c r="BM19" s="2652"/>
      <c r="BN19" s="40"/>
      <c r="BO19" s="39"/>
      <c r="BP19" s="2562" t="s">
        <v>131</v>
      </c>
      <c r="BQ19" s="2566"/>
      <c r="BR19" s="2566"/>
      <c r="BS19" s="2566"/>
      <c r="BT19" s="2566"/>
      <c r="BU19" s="2566"/>
      <c r="BV19" s="2566"/>
      <c r="BW19" s="2566"/>
      <c r="BX19" s="2566"/>
      <c r="BY19" s="2566"/>
      <c r="BZ19" s="2566"/>
      <c r="CA19" s="2566"/>
      <c r="CB19" s="2566"/>
      <c r="CC19" s="2566"/>
      <c r="CE19" s="2594" t="s">
        <v>994</v>
      </c>
      <c r="CF19" s="2595"/>
      <c r="CG19" s="2595"/>
      <c r="CH19" s="2595"/>
      <c r="CI19" s="2596"/>
      <c r="CJ19" s="40"/>
    </row>
    <row r="20" spans="1:88" ht="4.5" customHeight="1" x14ac:dyDescent="0.2">
      <c r="A20" s="39"/>
      <c r="B20" s="2562"/>
      <c r="C20" s="2562"/>
      <c r="D20" s="2562"/>
      <c r="E20" s="2562"/>
      <c r="F20" s="2653"/>
      <c r="G20" s="2651"/>
      <c r="H20" s="2651"/>
      <c r="I20" s="2651"/>
      <c r="J20" s="2651"/>
      <c r="K20" s="2651"/>
      <c r="L20" s="2651"/>
      <c r="M20" s="2651"/>
      <c r="N20" s="2651"/>
      <c r="O20" s="2651"/>
      <c r="P20" s="2651"/>
      <c r="Q20" s="2651"/>
      <c r="R20" s="2651"/>
      <c r="S20" s="2651"/>
      <c r="T20" s="2651"/>
      <c r="U20" s="2652"/>
      <c r="V20" s="40"/>
      <c r="W20" s="39"/>
      <c r="X20" s="2566"/>
      <c r="Y20" s="2566"/>
      <c r="Z20" s="2566"/>
      <c r="AA20" s="2566"/>
      <c r="AB20" s="2566"/>
      <c r="AC20" s="2566"/>
      <c r="AD20" s="2566"/>
      <c r="AE20" s="2566"/>
      <c r="AF20" s="2566"/>
      <c r="AG20" s="2566"/>
      <c r="AH20" s="2566"/>
      <c r="AI20" s="2566"/>
      <c r="AJ20" s="2566"/>
      <c r="AK20" s="2566"/>
      <c r="AL20" s="47"/>
      <c r="AM20" s="2452"/>
      <c r="AN20" s="2453"/>
      <c r="AO20" s="2453"/>
      <c r="AP20" s="2453"/>
      <c r="AQ20" s="2454"/>
      <c r="AR20" s="40"/>
      <c r="AS20" s="39"/>
      <c r="AT20" s="2562"/>
      <c r="AU20" s="2562"/>
      <c r="AV20" s="2562"/>
      <c r="AW20" s="2562"/>
      <c r="AX20" s="2653"/>
      <c r="AY20" s="2651"/>
      <c r="AZ20" s="2651"/>
      <c r="BA20" s="2651"/>
      <c r="BB20" s="2651"/>
      <c r="BC20" s="2651"/>
      <c r="BD20" s="2651"/>
      <c r="BE20" s="2651"/>
      <c r="BF20" s="2651"/>
      <c r="BG20" s="2651"/>
      <c r="BH20" s="2651"/>
      <c r="BI20" s="2651"/>
      <c r="BJ20" s="2651"/>
      <c r="BK20" s="2651"/>
      <c r="BL20" s="2651"/>
      <c r="BM20" s="2652"/>
      <c r="BN20" s="40"/>
      <c r="BO20" s="39"/>
      <c r="BP20" s="2566"/>
      <c r="BQ20" s="2566"/>
      <c r="BR20" s="2566"/>
      <c r="BS20" s="2566"/>
      <c r="BT20" s="2566"/>
      <c r="BU20" s="2566"/>
      <c r="BV20" s="2566"/>
      <c r="BW20" s="2566"/>
      <c r="BX20" s="2566"/>
      <c r="BY20" s="2566"/>
      <c r="BZ20" s="2566"/>
      <c r="CA20" s="2566"/>
      <c r="CB20" s="2566"/>
      <c r="CC20" s="2566"/>
      <c r="CD20" s="47"/>
      <c r="CE20" s="2597"/>
      <c r="CF20" s="2598"/>
      <c r="CG20" s="2598"/>
      <c r="CH20" s="2598"/>
      <c r="CI20" s="2599"/>
      <c r="CJ20" s="40"/>
    </row>
    <row r="21" spans="1:88" ht="4.5" customHeight="1" x14ac:dyDescent="0.2">
      <c r="A21" s="39"/>
      <c r="B21" s="42"/>
      <c r="C21" s="42"/>
      <c r="D21" s="42"/>
      <c r="E21" s="42"/>
      <c r="F21" s="2654"/>
      <c r="G21" s="2655"/>
      <c r="H21" s="2655"/>
      <c r="I21" s="2655"/>
      <c r="J21" s="2655"/>
      <c r="K21" s="2655"/>
      <c r="L21" s="2655"/>
      <c r="M21" s="2655"/>
      <c r="N21" s="2655"/>
      <c r="O21" s="2655"/>
      <c r="P21" s="2655"/>
      <c r="Q21" s="2655"/>
      <c r="R21" s="2655"/>
      <c r="S21" s="2655"/>
      <c r="T21" s="2655"/>
      <c r="U21" s="2656"/>
      <c r="V21" s="40"/>
      <c r="W21" s="39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2452"/>
      <c r="AN21" s="2453"/>
      <c r="AO21" s="2453"/>
      <c r="AP21" s="2453"/>
      <c r="AQ21" s="2454"/>
      <c r="AR21" s="40"/>
      <c r="AS21" s="39"/>
      <c r="AT21" s="42"/>
      <c r="AU21" s="42"/>
      <c r="AV21" s="42"/>
      <c r="AW21" s="42"/>
      <c r="AX21" s="2654"/>
      <c r="AY21" s="2655"/>
      <c r="AZ21" s="2655"/>
      <c r="BA21" s="2655"/>
      <c r="BB21" s="2655"/>
      <c r="BC21" s="2655"/>
      <c r="BD21" s="2655"/>
      <c r="BE21" s="2655"/>
      <c r="BF21" s="2655"/>
      <c r="BG21" s="2655"/>
      <c r="BH21" s="2655"/>
      <c r="BI21" s="2655"/>
      <c r="BJ21" s="2655"/>
      <c r="BK21" s="2655"/>
      <c r="BL21" s="2655"/>
      <c r="BM21" s="2656"/>
      <c r="BN21" s="40"/>
      <c r="BO21" s="39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2597"/>
      <c r="CF21" s="2598"/>
      <c r="CG21" s="2598"/>
      <c r="CH21" s="2598"/>
      <c r="CI21" s="2599"/>
      <c r="CJ21" s="40"/>
    </row>
    <row r="22" spans="1:88" ht="4.5" customHeight="1" x14ac:dyDescent="0.2">
      <c r="A22" s="39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0"/>
      <c r="W22" s="39"/>
      <c r="X22" s="2562" t="s">
        <v>1078</v>
      </c>
      <c r="Y22" s="2562"/>
      <c r="Z22" s="2562"/>
      <c r="AA22" s="2562"/>
      <c r="AB22" s="2562"/>
      <c r="AC22" s="2562"/>
      <c r="AD22" s="2562"/>
      <c r="AE22" s="2562"/>
      <c r="AF22" s="2486" t="str">
        <f>CONCATENATE("O-PG / RPF,L ",INDEX('LŠZ P'!A$2:AP998,A1,38))</f>
        <v>O-PG / RPF,L 1</v>
      </c>
      <c r="AG22" s="2487"/>
      <c r="AH22" s="2487"/>
      <c r="AI22" s="2487"/>
      <c r="AJ22" s="2487"/>
      <c r="AK22" s="2488"/>
      <c r="AL22" s="48"/>
      <c r="AM22" s="2452"/>
      <c r="AN22" s="2453"/>
      <c r="AO22" s="2453"/>
      <c r="AP22" s="2453"/>
      <c r="AQ22" s="2454"/>
      <c r="AR22" s="40"/>
      <c r="AS22" s="39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0"/>
      <c r="BO22" s="39"/>
      <c r="BP22" s="2562" t="s">
        <v>1078</v>
      </c>
      <c r="BQ22" s="2562"/>
      <c r="BR22" s="2562"/>
      <c r="BS22" s="2562"/>
      <c r="BT22" s="2562"/>
      <c r="BU22" s="2562"/>
      <c r="BV22" s="2562"/>
      <c r="BW22" s="2562"/>
      <c r="BX22" s="2486" t="str">
        <f>CONCATENATE("RPF,L ",INDEX('LŠZ P'!A$2:AP998,A1,38))</f>
        <v>RPF,L 1</v>
      </c>
      <c r="BY22" s="2487"/>
      <c r="BZ22" s="2487"/>
      <c r="CA22" s="2487"/>
      <c r="CB22" s="2487"/>
      <c r="CC22" s="2488"/>
      <c r="CD22" s="48"/>
      <c r="CE22" s="2597"/>
      <c r="CF22" s="2598"/>
      <c r="CG22" s="2598"/>
      <c r="CH22" s="2598"/>
      <c r="CI22" s="2599"/>
      <c r="CJ22" s="40"/>
    </row>
    <row r="23" spans="1:88" ht="4.5" customHeight="1" x14ac:dyDescent="0.2">
      <c r="A23" s="39"/>
      <c r="B23" s="2562" t="s">
        <v>1981</v>
      </c>
      <c r="C23" s="2562"/>
      <c r="D23" s="2562"/>
      <c r="E23" s="2562"/>
      <c r="F23" s="2562"/>
      <c r="G23" s="2562"/>
      <c r="H23" s="2562"/>
      <c r="I23" s="2467" t="str">
        <f>INDEX('LŠZ P'!A$2:AP$998,A1,5)</f>
        <v>OM-P018</v>
      </c>
      <c r="J23" s="2533"/>
      <c r="K23" s="2533"/>
      <c r="L23" s="2533"/>
      <c r="M23" s="2533"/>
      <c r="N23" s="2533"/>
      <c r="O23" s="2533"/>
      <c r="P23" s="2533"/>
      <c r="Q23" s="2533"/>
      <c r="R23" s="2533"/>
      <c r="S23" s="2533"/>
      <c r="T23" s="2533"/>
      <c r="U23" s="2534"/>
      <c r="V23" s="40"/>
      <c r="W23" s="39"/>
      <c r="X23" s="2562"/>
      <c r="Y23" s="2562"/>
      <c r="Z23" s="2562"/>
      <c r="AA23" s="2562"/>
      <c r="AB23" s="2562"/>
      <c r="AC23" s="2562"/>
      <c r="AD23" s="2562"/>
      <c r="AE23" s="2562"/>
      <c r="AF23" s="2489"/>
      <c r="AG23" s="2490"/>
      <c r="AH23" s="2490"/>
      <c r="AI23" s="2490"/>
      <c r="AJ23" s="2490"/>
      <c r="AK23" s="2491"/>
      <c r="AL23" s="48"/>
      <c r="AM23" s="2455"/>
      <c r="AN23" s="2456"/>
      <c r="AO23" s="2456"/>
      <c r="AP23" s="2456"/>
      <c r="AQ23" s="2457"/>
      <c r="AR23" s="40"/>
      <c r="AS23" s="39"/>
      <c r="AT23" s="2562" t="s">
        <v>1981</v>
      </c>
      <c r="AU23" s="2562"/>
      <c r="AV23" s="2562"/>
      <c r="AW23" s="2562"/>
      <c r="AX23" s="2562"/>
      <c r="AY23" s="2562"/>
      <c r="AZ23" s="2562"/>
      <c r="BA23" s="2467" t="str">
        <f>INDEX('LŠZ P'!A$2:AP$998,A1,6)</f>
        <v>P486</v>
      </c>
      <c r="BB23" s="2533"/>
      <c r="BC23" s="2533"/>
      <c r="BD23" s="2533"/>
      <c r="BE23" s="2533"/>
      <c r="BF23" s="2533"/>
      <c r="BG23" s="2533"/>
      <c r="BH23" s="2533"/>
      <c r="BI23" s="2533"/>
      <c r="BJ23" s="2533"/>
      <c r="BK23" s="2533"/>
      <c r="BL23" s="2533"/>
      <c r="BM23" s="2534"/>
      <c r="BN23" s="40"/>
      <c r="BO23" s="39"/>
      <c r="BP23" s="2562"/>
      <c r="BQ23" s="2562"/>
      <c r="BR23" s="2562"/>
      <c r="BS23" s="2562"/>
      <c r="BT23" s="2562"/>
      <c r="BU23" s="2562"/>
      <c r="BV23" s="2562"/>
      <c r="BW23" s="2562"/>
      <c r="BX23" s="2489"/>
      <c r="BY23" s="2490"/>
      <c r="BZ23" s="2490"/>
      <c r="CA23" s="2490"/>
      <c r="CB23" s="2490"/>
      <c r="CC23" s="2491"/>
      <c r="CD23" s="48"/>
      <c r="CE23" s="2600"/>
      <c r="CF23" s="2601"/>
      <c r="CG23" s="2601"/>
      <c r="CH23" s="2601"/>
      <c r="CI23" s="2602"/>
      <c r="CJ23" s="40"/>
    </row>
    <row r="24" spans="1:88" ht="4.5" customHeight="1" x14ac:dyDescent="0.2">
      <c r="A24" s="39"/>
      <c r="B24" s="2562"/>
      <c r="C24" s="2562"/>
      <c r="D24" s="2562"/>
      <c r="E24" s="2562"/>
      <c r="F24" s="2562"/>
      <c r="G24" s="2562"/>
      <c r="H24" s="2562"/>
      <c r="I24" s="2535"/>
      <c r="J24" s="2536"/>
      <c r="K24" s="2536"/>
      <c r="L24" s="2536"/>
      <c r="M24" s="2536"/>
      <c r="N24" s="2536"/>
      <c r="O24" s="2536"/>
      <c r="P24" s="2536"/>
      <c r="Q24" s="2536"/>
      <c r="R24" s="2536"/>
      <c r="S24" s="2536"/>
      <c r="T24" s="2536"/>
      <c r="U24" s="2537"/>
      <c r="V24" s="40"/>
      <c r="W24" s="39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0"/>
      <c r="AS24" s="39"/>
      <c r="AT24" s="2562"/>
      <c r="AU24" s="2562"/>
      <c r="AV24" s="2562"/>
      <c r="AW24" s="2562"/>
      <c r="AX24" s="2562"/>
      <c r="AY24" s="2562"/>
      <c r="AZ24" s="2562"/>
      <c r="BA24" s="2535"/>
      <c r="BB24" s="2536"/>
      <c r="BC24" s="2536"/>
      <c r="BD24" s="2536"/>
      <c r="BE24" s="2536"/>
      <c r="BF24" s="2536"/>
      <c r="BG24" s="2536"/>
      <c r="BH24" s="2536"/>
      <c r="BI24" s="2536"/>
      <c r="BJ24" s="2536"/>
      <c r="BK24" s="2536"/>
      <c r="BL24" s="2536"/>
      <c r="BM24" s="2537"/>
      <c r="BN24" s="40"/>
      <c r="BO24" s="39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0"/>
    </row>
    <row r="25" spans="1:88" ht="4.5" customHeight="1" x14ac:dyDescent="0.2">
      <c r="A25" s="39"/>
      <c r="B25" s="2562" t="s">
        <v>1982</v>
      </c>
      <c r="C25" s="2562"/>
      <c r="D25" s="2562"/>
      <c r="E25" s="2562"/>
      <c r="F25" s="2562"/>
      <c r="G25" s="2562"/>
      <c r="H25" s="2562"/>
      <c r="I25" s="2535"/>
      <c r="J25" s="2536"/>
      <c r="K25" s="2536"/>
      <c r="L25" s="2536"/>
      <c r="M25" s="2536"/>
      <c r="N25" s="2536"/>
      <c r="O25" s="2536"/>
      <c r="P25" s="2536"/>
      <c r="Q25" s="2536"/>
      <c r="R25" s="2536"/>
      <c r="S25" s="2536"/>
      <c r="T25" s="2536"/>
      <c r="U25" s="2537"/>
      <c r="V25" s="40"/>
      <c r="W25" s="39"/>
      <c r="X25" s="2567" t="s">
        <v>193</v>
      </c>
      <c r="Y25" s="2568"/>
      <c r="Z25" s="2568"/>
      <c r="AA25" s="2568"/>
      <c r="AB25" s="2568"/>
      <c r="AC25" s="2568"/>
      <c r="AD25" s="2568"/>
      <c r="AE25" s="2568"/>
      <c r="AF25" s="2568"/>
      <c r="AG25" s="2568"/>
      <c r="AH25" s="2568"/>
      <c r="AI25" s="2568"/>
      <c r="AJ25" s="2568"/>
      <c r="AK25" s="2568"/>
      <c r="AL25" s="2568"/>
      <c r="AM25" s="2568"/>
      <c r="AN25" s="2568"/>
      <c r="AO25" s="2568"/>
      <c r="AP25" s="2568"/>
      <c r="AQ25" s="2569"/>
      <c r="AR25" s="40"/>
      <c r="AS25" s="39"/>
      <c r="AT25" s="2562" t="s">
        <v>1982</v>
      </c>
      <c r="AU25" s="2562"/>
      <c r="AV25" s="2562"/>
      <c r="AW25" s="2562"/>
      <c r="AX25" s="2562"/>
      <c r="AY25" s="2562"/>
      <c r="AZ25" s="2562"/>
      <c r="BA25" s="2535"/>
      <c r="BB25" s="2536"/>
      <c r="BC25" s="2536"/>
      <c r="BD25" s="2536"/>
      <c r="BE25" s="2536"/>
      <c r="BF25" s="2536"/>
      <c r="BG25" s="2536"/>
      <c r="BH25" s="2536"/>
      <c r="BI25" s="2536"/>
      <c r="BJ25" s="2536"/>
      <c r="BK25" s="2536"/>
      <c r="BL25" s="2536"/>
      <c r="BM25" s="2537"/>
      <c r="BN25" s="40"/>
      <c r="BO25" s="39"/>
      <c r="BP25" s="2567" t="s">
        <v>193</v>
      </c>
      <c r="BQ25" s="2568"/>
      <c r="BR25" s="2568"/>
      <c r="BS25" s="2568"/>
      <c r="BT25" s="2568"/>
      <c r="BU25" s="2568"/>
      <c r="BV25" s="2568"/>
      <c r="BW25" s="2568"/>
      <c r="BX25" s="2568"/>
      <c r="BY25" s="2568"/>
      <c r="BZ25" s="2568"/>
      <c r="CA25" s="2568"/>
      <c r="CB25" s="2568"/>
      <c r="CC25" s="2568"/>
      <c r="CD25" s="2568"/>
      <c r="CE25" s="2568"/>
      <c r="CF25" s="2568"/>
      <c r="CG25" s="2568"/>
      <c r="CH25" s="2568"/>
      <c r="CI25" s="2569"/>
      <c r="CJ25" s="40"/>
    </row>
    <row r="26" spans="1:88" ht="4.5" customHeight="1" x14ac:dyDescent="0.2">
      <c r="A26" s="39"/>
      <c r="B26" s="2562"/>
      <c r="C26" s="2562"/>
      <c r="D26" s="2562"/>
      <c r="E26" s="2562"/>
      <c r="F26" s="2562"/>
      <c r="G26" s="2562"/>
      <c r="H26" s="2562"/>
      <c r="I26" s="2538"/>
      <c r="J26" s="2539"/>
      <c r="K26" s="2539"/>
      <c r="L26" s="2539"/>
      <c r="M26" s="2539"/>
      <c r="N26" s="2539"/>
      <c r="O26" s="2539"/>
      <c r="P26" s="2539"/>
      <c r="Q26" s="2539"/>
      <c r="R26" s="2539"/>
      <c r="S26" s="2539"/>
      <c r="T26" s="2539"/>
      <c r="U26" s="2540"/>
      <c r="V26" s="40"/>
      <c r="W26" s="39"/>
      <c r="X26" s="2570"/>
      <c r="Y26" s="2571"/>
      <c r="Z26" s="2571"/>
      <c r="AA26" s="2571"/>
      <c r="AB26" s="2571"/>
      <c r="AC26" s="2571"/>
      <c r="AD26" s="2571"/>
      <c r="AE26" s="2571"/>
      <c r="AF26" s="2571"/>
      <c r="AG26" s="2571"/>
      <c r="AH26" s="2571"/>
      <c r="AI26" s="2571"/>
      <c r="AJ26" s="2571"/>
      <c r="AK26" s="2571"/>
      <c r="AL26" s="2571"/>
      <c r="AM26" s="2571"/>
      <c r="AN26" s="2571"/>
      <c r="AO26" s="2571"/>
      <c r="AP26" s="2571"/>
      <c r="AQ26" s="2572"/>
      <c r="AR26" s="40"/>
      <c r="AS26" s="39"/>
      <c r="AT26" s="2562"/>
      <c r="AU26" s="2562"/>
      <c r="AV26" s="2562"/>
      <c r="AW26" s="2562"/>
      <c r="AX26" s="2562"/>
      <c r="AY26" s="2562"/>
      <c r="AZ26" s="2562"/>
      <c r="BA26" s="2538"/>
      <c r="BB26" s="2539"/>
      <c r="BC26" s="2539"/>
      <c r="BD26" s="2539"/>
      <c r="BE26" s="2539"/>
      <c r="BF26" s="2539"/>
      <c r="BG26" s="2539"/>
      <c r="BH26" s="2539"/>
      <c r="BI26" s="2539"/>
      <c r="BJ26" s="2539"/>
      <c r="BK26" s="2539"/>
      <c r="BL26" s="2539"/>
      <c r="BM26" s="2540"/>
      <c r="BN26" s="40"/>
      <c r="BO26" s="39"/>
      <c r="BP26" s="2570"/>
      <c r="BQ26" s="2571"/>
      <c r="BR26" s="2571"/>
      <c r="BS26" s="2571"/>
      <c r="BT26" s="2571"/>
      <c r="BU26" s="2571"/>
      <c r="BV26" s="2571"/>
      <c r="BW26" s="2571"/>
      <c r="BX26" s="2571"/>
      <c r="BY26" s="2571"/>
      <c r="BZ26" s="2571"/>
      <c r="CA26" s="2571"/>
      <c r="CB26" s="2571"/>
      <c r="CC26" s="2571"/>
      <c r="CD26" s="2571"/>
      <c r="CE26" s="2571"/>
      <c r="CF26" s="2571"/>
      <c r="CG26" s="2571"/>
      <c r="CH26" s="2571"/>
      <c r="CI26" s="2572"/>
      <c r="CJ26" s="40"/>
    </row>
    <row r="27" spans="1:88" ht="4.5" customHeight="1" x14ac:dyDescent="0.2">
      <c r="A27" s="39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0"/>
      <c r="W27" s="39"/>
      <c r="X27" s="2570"/>
      <c r="Y27" s="2571"/>
      <c r="Z27" s="2571"/>
      <c r="AA27" s="2571"/>
      <c r="AB27" s="2571"/>
      <c r="AC27" s="2571"/>
      <c r="AD27" s="2571"/>
      <c r="AE27" s="2571"/>
      <c r="AF27" s="2571"/>
      <c r="AG27" s="2571"/>
      <c r="AH27" s="2571"/>
      <c r="AI27" s="2571"/>
      <c r="AJ27" s="2571"/>
      <c r="AK27" s="2571"/>
      <c r="AL27" s="2571"/>
      <c r="AM27" s="2571"/>
      <c r="AN27" s="2571"/>
      <c r="AO27" s="2571"/>
      <c r="AP27" s="2571"/>
      <c r="AQ27" s="2572"/>
      <c r="AR27" s="40"/>
      <c r="AS27" s="39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0"/>
      <c r="BO27" s="39"/>
      <c r="BP27" s="2570"/>
      <c r="BQ27" s="2571"/>
      <c r="BR27" s="2571"/>
      <c r="BS27" s="2571"/>
      <c r="BT27" s="2571"/>
      <c r="BU27" s="2571"/>
      <c r="BV27" s="2571"/>
      <c r="BW27" s="2571"/>
      <c r="BX27" s="2571"/>
      <c r="BY27" s="2571"/>
      <c r="BZ27" s="2571"/>
      <c r="CA27" s="2571"/>
      <c r="CB27" s="2571"/>
      <c r="CC27" s="2571"/>
      <c r="CD27" s="2571"/>
      <c r="CE27" s="2571"/>
      <c r="CF27" s="2571"/>
      <c r="CG27" s="2571"/>
      <c r="CH27" s="2571"/>
      <c r="CI27" s="2572"/>
      <c r="CJ27" s="40"/>
    </row>
    <row r="28" spans="1:88" ht="4.5" customHeight="1" x14ac:dyDescent="0.2">
      <c r="A28" s="39"/>
      <c r="B28" s="2562" t="s">
        <v>2253</v>
      </c>
      <c r="C28" s="2562"/>
      <c r="D28" s="2562"/>
      <c r="E28" s="2562"/>
      <c r="F28" s="2562"/>
      <c r="G28" s="2562"/>
      <c r="H28" s="2562"/>
      <c r="I28" s="1214" t="str">
        <f>CONCATENATE(INDEX('LŠZ P'!A$2:AP$998,A1,11),"",INDEX('LŠZ P'!A$2:AP$998,A1,24),", ",INDEX('LŠZ P'!A$2:AP$998,A1,25),"",INDEX('LŠZ P'!A$2:AP$998,A1,12))</f>
        <v>Ľuboš MACKOZáhradná 5, Pukanec6.11.1980</v>
      </c>
      <c r="J28" s="1393"/>
      <c r="K28" s="1393"/>
      <c r="L28" s="1393"/>
      <c r="M28" s="1393"/>
      <c r="N28" s="1393"/>
      <c r="O28" s="1393"/>
      <c r="P28" s="1393"/>
      <c r="Q28" s="1393"/>
      <c r="R28" s="1393"/>
      <c r="S28" s="1393"/>
      <c r="T28" s="1393"/>
      <c r="U28" s="1394"/>
      <c r="V28" s="40"/>
      <c r="W28" s="39"/>
      <c r="X28" s="2570"/>
      <c r="Y28" s="2571"/>
      <c r="Z28" s="2571"/>
      <c r="AA28" s="2571"/>
      <c r="AB28" s="2571"/>
      <c r="AC28" s="2571"/>
      <c r="AD28" s="2571"/>
      <c r="AE28" s="2571"/>
      <c r="AF28" s="2571"/>
      <c r="AG28" s="2571"/>
      <c r="AH28" s="2571"/>
      <c r="AI28" s="2571"/>
      <c r="AJ28" s="2571"/>
      <c r="AK28" s="2571"/>
      <c r="AL28" s="2571"/>
      <c r="AM28" s="2571"/>
      <c r="AN28" s="2571"/>
      <c r="AO28" s="2571"/>
      <c r="AP28" s="2571"/>
      <c r="AQ28" s="2572"/>
      <c r="AR28" s="40"/>
      <c r="AS28" s="39"/>
      <c r="AT28" s="2562" t="s">
        <v>2253</v>
      </c>
      <c r="AU28" s="2562"/>
      <c r="AV28" s="2562"/>
      <c r="AW28" s="2562"/>
      <c r="AX28" s="2562"/>
      <c r="AY28" s="2562"/>
      <c r="AZ28" s="2562"/>
      <c r="BA28" s="1214" t="str">
        <f>CONCATENATE(INDEX('LŠZ P'!A$2:AP$998,A1,11),"",INDEX('LŠZ P'!A$2:AP$998,A1,24),", ",INDEX('LŠZ P'!A$2:AP$998,A1,25),"",INDEX('LŠZ P'!A$2:AP$998,A1,12))</f>
        <v>Ľuboš MACKOZáhradná 5, Pukanec6.11.1980</v>
      </c>
      <c r="BB28" s="1393"/>
      <c r="BC28" s="1393"/>
      <c r="BD28" s="1393"/>
      <c r="BE28" s="1393"/>
      <c r="BF28" s="1393"/>
      <c r="BG28" s="1393"/>
      <c r="BH28" s="1393"/>
      <c r="BI28" s="1393"/>
      <c r="BJ28" s="1393"/>
      <c r="BK28" s="1393"/>
      <c r="BL28" s="1393"/>
      <c r="BM28" s="1394"/>
      <c r="BN28" s="40"/>
      <c r="BO28" s="39"/>
      <c r="BP28" s="2570"/>
      <c r="BQ28" s="2571"/>
      <c r="BR28" s="2571"/>
      <c r="BS28" s="2571"/>
      <c r="BT28" s="2571"/>
      <c r="BU28" s="2571"/>
      <c r="BV28" s="2571"/>
      <c r="BW28" s="2571"/>
      <c r="BX28" s="2571"/>
      <c r="BY28" s="2571"/>
      <c r="BZ28" s="2571"/>
      <c r="CA28" s="2571"/>
      <c r="CB28" s="2571"/>
      <c r="CC28" s="2571"/>
      <c r="CD28" s="2571"/>
      <c r="CE28" s="2571"/>
      <c r="CF28" s="2571"/>
      <c r="CG28" s="2571"/>
      <c r="CH28" s="2571"/>
      <c r="CI28" s="2572"/>
      <c r="CJ28" s="40"/>
    </row>
    <row r="29" spans="1:88" ht="4.5" customHeight="1" x14ac:dyDescent="0.2">
      <c r="A29" s="39"/>
      <c r="B29" s="2562"/>
      <c r="C29" s="2562"/>
      <c r="D29" s="2562"/>
      <c r="E29" s="2562"/>
      <c r="F29" s="2562"/>
      <c r="G29" s="2562"/>
      <c r="H29" s="2562"/>
      <c r="I29" s="1395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396"/>
      <c r="V29" s="40"/>
      <c r="W29" s="39"/>
      <c r="X29" s="2570"/>
      <c r="Y29" s="2571"/>
      <c r="Z29" s="2571"/>
      <c r="AA29" s="2571"/>
      <c r="AB29" s="2571"/>
      <c r="AC29" s="2571"/>
      <c r="AD29" s="2571"/>
      <c r="AE29" s="2571"/>
      <c r="AF29" s="2571"/>
      <c r="AG29" s="2571"/>
      <c r="AH29" s="2571"/>
      <c r="AI29" s="2571"/>
      <c r="AJ29" s="2571"/>
      <c r="AK29" s="2571"/>
      <c r="AL29" s="2571"/>
      <c r="AM29" s="2571"/>
      <c r="AN29" s="2571"/>
      <c r="AO29" s="2571"/>
      <c r="AP29" s="2571"/>
      <c r="AQ29" s="2572"/>
      <c r="AR29" s="40"/>
      <c r="AS29" s="39"/>
      <c r="AT29" s="2562"/>
      <c r="AU29" s="2562"/>
      <c r="AV29" s="2562"/>
      <c r="AW29" s="2562"/>
      <c r="AX29" s="2562"/>
      <c r="AY29" s="2562"/>
      <c r="AZ29" s="2562"/>
      <c r="BA29" s="1395"/>
      <c r="BB29" s="1078"/>
      <c r="BC29" s="1078"/>
      <c r="BD29" s="1078"/>
      <c r="BE29" s="1078"/>
      <c r="BF29" s="1078"/>
      <c r="BG29" s="1078"/>
      <c r="BH29" s="1078"/>
      <c r="BI29" s="1078"/>
      <c r="BJ29" s="1078"/>
      <c r="BK29" s="1078"/>
      <c r="BL29" s="1078"/>
      <c r="BM29" s="1396"/>
      <c r="BN29" s="40"/>
      <c r="BO29" s="39"/>
      <c r="BP29" s="2570"/>
      <c r="BQ29" s="2571"/>
      <c r="BR29" s="2571"/>
      <c r="BS29" s="2571"/>
      <c r="BT29" s="2571"/>
      <c r="BU29" s="2571"/>
      <c r="BV29" s="2571"/>
      <c r="BW29" s="2571"/>
      <c r="BX29" s="2571"/>
      <c r="BY29" s="2571"/>
      <c r="BZ29" s="2571"/>
      <c r="CA29" s="2571"/>
      <c r="CB29" s="2571"/>
      <c r="CC29" s="2571"/>
      <c r="CD29" s="2571"/>
      <c r="CE29" s="2571"/>
      <c r="CF29" s="2571"/>
      <c r="CG29" s="2571"/>
      <c r="CH29" s="2571"/>
      <c r="CI29" s="2572"/>
      <c r="CJ29" s="40"/>
    </row>
    <row r="30" spans="1:88" ht="4.5" customHeight="1" x14ac:dyDescent="0.2">
      <c r="A30" s="39"/>
      <c r="B30" s="2562" t="s">
        <v>2254</v>
      </c>
      <c r="C30" s="2562"/>
      <c r="D30" s="2562"/>
      <c r="E30" s="2562"/>
      <c r="F30" s="2562"/>
      <c r="G30" s="2562"/>
      <c r="H30" s="2562"/>
      <c r="I30" s="1395"/>
      <c r="J30" s="1078"/>
      <c r="K30" s="1078"/>
      <c r="L30" s="1078"/>
      <c r="M30" s="1078"/>
      <c r="N30" s="1078"/>
      <c r="O30" s="1078"/>
      <c r="P30" s="1078"/>
      <c r="Q30" s="1078"/>
      <c r="R30" s="1078"/>
      <c r="S30" s="1078"/>
      <c r="T30" s="1078"/>
      <c r="U30" s="1396"/>
      <c r="V30" s="40"/>
      <c r="W30" s="39"/>
      <c r="X30" s="2573"/>
      <c r="Y30" s="2574"/>
      <c r="Z30" s="2574"/>
      <c r="AA30" s="2574"/>
      <c r="AB30" s="2574"/>
      <c r="AC30" s="2574"/>
      <c r="AD30" s="2574"/>
      <c r="AE30" s="2574"/>
      <c r="AF30" s="2574"/>
      <c r="AG30" s="2574"/>
      <c r="AH30" s="2574"/>
      <c r="AI30" s="2574"/>
      <c r="AJ30" s="2574"/>
      <c r="AK30" s="2574"/>
      <c r="AL30" s="2574"/>
      <c r="AM30" s="2574"/>
      <c r="AN30" s="2574"/>
      <c r="AO30" s="2574"/>
      <c r="AP30" s="2574"/>
      <c r="AQ30" s="2575"/>
      <c r="AR30" s="40"/>
      <c r="AS30" s="39"/>
      <c r="AT30" s="2562" t="s">
        <v>2254</v>
      </c>
      <c r="AU30" s="2562"/>
      <c r="AV30" s="2562"/>
      <c r="AW30" s="2562"/>
      <c r="AX30" s="2562"/>
      <c r="AY30" s="2562"/>
      <c r="AZ30" s="2562"/>
      <c r="BA30" s="1395"/>
      <c r="BB30" s="1078"/>
      <c r="BC30" s="1078"/>
      <c r="BD30" s="1078"/>
      <c r="BE30" s="1078"/>
      <c r="BF30" s="1078"/>
      <c r="BG30" s="1078"/>
      <c r="BH30" s="1078"/>
      <c r="BI30" s="1078"/>
      <c r="BJ30" s="1078"/>
      <c r="BK30" s="1078"/>
      <c r="BL30" s="1078"/>
      <c r="BM30" s="1396"/>
      <c r="BN30" s="40"/>
      <c r="BO30" s="39"/>
      <c r="BP30" s="2573"/>
      <c r="BQ30" s="2574"/>
      <c r="BR30" s="2574"/>
      <c r="BS30" s="2574"/>
      <c r="BT30" s="2574"/>
      <c r="BU30" s="2574"/>
      <c r="BV30" s="2574"/>
      <c r="BW30" s="2574"/>
      <c r="BX30" s="2574"/>
      <c r="BY30" s="2574"/>
      <c r="BZ30" s="2574"/>
      <c r="CA30" s="2574"/>
      <c r="CB30" s="2574"/>
      <c r="CC30" s="2574"/>
      <c r="CD30" s="2574"/>
      <c r="CE30" s="2574"/>
      <c r="CF30" s="2574"/>
      <c r="CG30" s="2574"/>
      <c r="CH30" s="2574"/>
      <c r="CI30" s="2575"/>
      <c r="CJ30" s="40"/>
    </row>
    <row r="31" spans="1:88" ht="4.5" customHeight="1" x14ac:dyDescent="0.2">
      <c r="A31" s="39"/>
      <c r="B31" s="2562"/>
      <c r="C31" s="2562"/>
      <c r="D31" s="2562"/>
      <c r="E31" s="2562"/>
      <c r="F31" s="2562"/>
      <c r="G31" s="2562"/>
      <c r="H31" s="2562"/>
      <c r="I31" s="1395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/>
      <c r="U31" s="1396"/>
      <c r="V31" s="40"/>
      <c r="W31" s="39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40"/>
      <c r="AS31" s="39"/>
      <c r="AT31" s="2562"/>
      <c r="AU31" s="2562"/>
      <c r="AV31" s="2562"/>
      <c r="AW31" s="2562"/>
      <c r="AX31" s="2562"/>
      <c r="AY31" s="2562"/>
      <c r="AZ31" s="2562"/>
      <c r="BA31" s="1395"/>
      <c r="BB31" s="1078"/>
      <c r="BC31" s="1078"/>
      <c r="BD31" s="1078"/>
      <c r="BE31" s="1078"/>
      <c r="BF31" s="1078"/>
      <c r="BG31" s="1078"/>
      <c r="BH31" s="1078"/>
      <c r="BI31" s="1078"/>
      <c r="BJ31" s="1078"/>
      <c r="BK31" s="1078"/>
      <c r="BL31" s="1078"/>
      <c r="BM31" s="1396"/>
      <c r="BN31" s="40"/>
      <c r="BO31" s="39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40"/>
    </row>
    <row r="32" spans="1:88" ht="4.5" customHeight="1" x14ac:dyDescent="0.2">
      <c r="A32" s="39"/>
      <c r="B32" s="42"/>
      <c r="C32" s="42"/>
      <c r="D32" s="42"/>
      <c r="E32" s="42"/>
      <c r="F32" s="42"/>
      <c r="G32" s="42"/>
      <c r="H32" s="42"/>
      <c r="I32" s="1395"/>
      <c r="J32" s="1078"/>
      <c r="K32" s="1078"/>
      <c r="L32" s="1078"/>
      <c r="M32" s="1078"/>
      <c r="N32" s="1078"/>
      <c r="O32" s="1078"/>
      <c r="P32" s="1078"/>
      <c r="Q32" s="1078"/>
      <c r="R32" s="1078"/>
      <c r="S32" s="1078"/>
      <c r="T32" s="1078"/>
      <c r="U32" s="1396"/>
      <c r="V32" s="40"/>
      <c r="W32" s="39"/>
      <c r="X32" s="2576" t="s">
        <v>2255</v>
      </c>
      <c r="Y32" s="2577"/>
      <c r="Z32" s="2577"/>
      <c r="AA32" s="2577"/>
      <c r="AB32" s="2577"/>
      <c r="AC32" s="2577"/>
      <c r="AD32" s="2578"/>
      <c r="AE32" s="2576" t="s">
        <v>2273</v>
      </c>
      <c r="AF32" s="2577"/>
      <c r="AG32" s="2577"/>
      <c r="AH32" s="2578"/>
      <c r="AI32" s="2585" t="s">
        <v>2274</v>
      </c>
      <c r="AJ32" s="2586"/>
      <c r="AK32" s="2586"/>
      <c r="AL32" s="2586"/>
      <c r="AM32" s="2587"/>
      <c r="AN32" s="2585" t="s">
        <v>2275</v>
      </c>
      <c r="AO32" s="2586"/>
      <c r="AP32" s="2586"/>
      <c r="AQ32" s="2587"/>
      <c r="AR32" s="40"/>
      <c r="AS32" s="39"/>
      <c r="AT32" s="42"/>
      <c r="AU32" s="42"/>
      <c r="AV32" s="42"/>
      <c r="AW32" s="42"/>
      <c r="AX32" s="42"/>
      <c r="AY32" s="42"/>
      <c r="AZ32" s="42"/>
      <c r="BA32" s="1395"/>
      <c r="BB32" s="1078"/>
      <c r="BC32" s="1078"/>
      <c r="BD32" s="1078"/>
      <c r="BE32" s="1078"/>
      <c r="BF32" s="1078"/>
      <c r="BG32" s="1078"/>
      <c r="BH32" s="1078"/>
      <c r="BI32" s="1078"/>
      <c r="BJ32" s="1078"/>
      <c r="BK32" s="1078"/>
      <c r="BL32" s="1078"/>
      <c r="BM32" s="1396"/>
      <c r="BN32" s="40"/>
      <c r="BO32" s="39"/>
      <c r="BP32" s="2576" t="s">
        <v>2255</v>
      </c>
      <c r="BQ32" s="2577"/>
      <c r="BR32" s="2577"/>
      <c r="BS32" s="2577"/>
      <c r="BT32" s="2577"/>
      <c r="BU32" s="2577"/>
      <c r="BV32" s="2578"/>
      <c r="BW32" s="2576" t="s">
        <v>2273</v>
      </c>
      <c r="BX32" s="2577"/>
      <c r="BY32" s="2577"/>
      <c r="BZ32" s="2578"/>
      <c r="CA32" s="2585" t="s">
        <v>2274</v>
      </c>
      <c r="CB32" s="2586"/>
      <c r="CC32" s="2586"/>
      <c r="CD32" s="2586"/>
      <c r="CE32" s="2587"/>
      <c r="CF32" s="2585" t="s">
        <v>2275</v>
      </c>
      <c r="CG32" s="2586"/>
      <c r="CH32" s="2586"/>
      <c r="CI32" s="2587"/>
      <c r="CJ32" s="40"/>
    </row>
    <row r="33" spans="1:88" ht="4.5" customHeight="1" x14ac:dyDescent="0.2">
      <c r="A33" s="39"/>
      <c r="B33" s="2562" t="s">
        <v>2256</v>
      </c>
      <c r="C33" s="2562"/>
      <c r="D33" s="2562"/>
      <c r="E33" s="2562"/>
      <c r="F33" s="2562"/>
      <c r="G33" s="2562"/>
      <c r="H33" s="2562"/>
      <c r="I33" s="1395"/>
      <c r="J33" s="1078"/>
      <c r="K33" s="1078"/>
      <c r="L33" s="1078"/>
      <c r="M33" s="1078"/>
      <c r="N33" s="1078"/>
      <c r="O33" s="1078"/>
      <c r="P33" s="1078"/>
      <c r="Q33" s="1078"/>
      <c r="R33" s="1078"/>
      <c r="S33" s="1078"/>
      <c r="T33" s="1078"/>
      <c r="U33" s="1396"/>
      <c r="V33" s="40"/>
      <c r="W33" s="39"/>
      <c r="X33" s="2579"/>
      <c r="Y33" s="2580"/>
      <c r="Z33" s="2580"/>
      <c r="AA33" s="2580"/>
      <c r="AB33" s="2580"/>
      <c r="AC33" s="2580"/>
      <c r="AD33" s="2581"/>
      <c r="AE33" s="2579"/>
      <c r="AF33" s="2580"/>
      <c r="AG33" s="2580"/>
      <c r="AH33" s="2581"/>
      <c r="AI33" s="2588"/>
      <c r="AJ33" s="2589"/>
      <c r="AK33" s="2589"/>
      <c r="AL33" s="2589"/>
      <c r="AM33" s="2590"/>
      <c r="AN33" s="2588"/>
      <c r="AO33" s="2589"/>
      <c r="AP33" s="2589"/>
      <c r="AQ33" s="2590"/>
      <c r="AR33" s="40"/>
      <c r="AS33" s="39"/>
      <c r="AT33" s="2562" t="s">
        <v>2256</v>
      </c>
      <c r="AU33" s="2562"/>
      <c r="AV33" s="2562"/>
      <c r="AW33" s="2562"/>
      <c r="AX33" s="2562"/>
      <c r="AY33" s="2562"/>
      <c r="AZ33" s="2562"/>
      <c r="BA33" s="1395"/>
      <c r="BB33" s="1078"/>
      <c r="BC33" s="1078"/>
      <c r="BD33" s="1078"/>
      <c r="BE33" s="1078"/>
      <c r="BF33" s="1078"/>
      <c r="BG33" s="1078"/>
      <c r="BH33" s="1078"/>
      <c r="BI33" s="1078"/>
      <c r="BJ33" s="1078"/>
      <c r="BK33" s="1078"/>
      <c r="BL33" s="1078"/>
      <c r="BM33" s="1396"/>
      <c r="BN33" s="40"/>
      <c r="BO33" s="39"/>
      <c r="BP33" s="2579"/>
      <c r="BQ33" s="2580"/>
      <c r="BR33" s="2580"/>
      <c r="BS33" s="2580"/>
      <c r="BT33" s="2580"/>
      <c r="BU33" s="2580"/>
      <c r="BV33" s="2581"/>
      <c r="BW33" s="2579"/>
      <c r="BX33" s="2580"/>
      <c r="BY33" s="2580"/>
      <c r="BZ33" s="2581"/>
      <c r="CA33" s="2588"/>
      <c r="CB33" s="2589"/>
      <c r="CC33" s="2589"/>
      <c r="CD33" s="2589"/>
      <c r="CE33" s="2590"/>
      <c r="CF33" s="2588"/>
      <c r="CG33" s="2589"/>
      <c r="CH33" s="2589"/>
      <c r="CI33" s="2590"/>
      <c r="CJ33" s="40"/>
    </row>
    <row r="34" spans="1:88" ht="4.5" customHeight="1" x14ac:dyDescent="0.2">
      <c r="A34" s="39"/>
      <c r="B34" s="2562"/>
      <c r="C34" s="2562"/>
      <c r="D34" s="2562"/>
      <c r="E34" s="2562"/>
      <c r="F34" s="2562"/>
      <c r="G34" s="2562"/>
      <c r="H34" s="2562"/>
      <c r="I34" s="1395"/>
      <c r="J34" s="1078"/>
      <c r="K34" s="1078"/>
      <c r="L34" s="1078"/>
      <c r="M34" s="1078"/>
      <c r="N34" s="1078"/>
      <c r="O34" s="1078"/>
      <c r="P34" s="1078"/>
      <c r="Q34" s="1078"/>
      <c r="R34" s="1078"/>
      <c r="S34" s="1078"/>
      <c r="T34" s="1078"/>
      <c r="U34" s="1396"/>
      <c r="V34" s="40"/>
      <c r="W34" s="39"/>
      <c r="X34" s="2582"/>
      <c r="Y34" s="2583"/>
      <c r="Z34" s="2583"/>
      <c r="AA34" s="2583"/>
      <c r="AB34" s="2583"/>
      <c r="AC34" s="2583"/>
      <c r="AD34" s="2584"/>
      <c r="AE34" s="2582"/>
      <c r="AF34" s="2583"/>
      <c r="AG34" s="2583"/>
      <c r="AH34" s="2584"/>
      <c r="AI34" s="2591"/>
      <c r="AJ34" s="2592"/>
      <c r="AK34" s="2592"/>
      <c r="AL34" s="2592"/>
      <c r="AM34" s="2593"/>
      <c r="AN34" s="2591"/>
      <c r="AO34" s="2592"/>
      <c r="AP34" s="2592"/>
      <c r="AQ34" s="2593"/>
      <c r="AR34" s="40"/>
      <c r="AS34" s="39"/>
      <c r="AT34" s="2562"/>
      <c r="AU34" s="2562"/>
      <c r="AV34" s="2562"/>
      <c r="AW34" s="2562"/>
      <c r="AX34" s="2562"/>
      <c r="AY34" s="2562"/>
      <c r="AZ34" s="2562"/>
      <c r="BA34" s="1395"/>
      <c r="BB34" s="1078"/>
      <c r="BC34" s="1078"/>
      <c r="BD34" s="1078"/>
      <c r="BE34" s="1078"/>
      <c r="BF34" s="1078"/>
      <c r="BG34" s="1078"/>
      <c r="BH34" s="1078"/>
      <c r="BI34" s="1078"/>
      <c r="BJ34" s="1078"/>
      <c r="BK34" s="1078"/>
      <c r="BL34" s="1078"/>
      <c r="BM34" s="1396"/>
      <c r="BN34" s="40"/>
      <c r="BO34" s="39"/>
      <c r="BP34" s="2582"/>
      <c r="BQ34" s="2583"/>
      <c r="BR34" s="2583"/>
      <c r="BS34" s="2583"/>
      <c r="BT34" s="2583"/>
      <c r="BU34" s="2583"/>
      <c r="BV34" s="2584"/>
      <c r="BW34" s="2582"/>
      <c r="BX34" s="2583"/>
      <c r="BY34" s="2583"/>
      <c r="BZ34" s="2584"/>
      <c r="CA34" s="2591"/>
      <c r="CB34" s="2592"/>
      <c r="CC34" s="2592"/>
      <c r="CD34" s="2592"/>
      <c r="CE34" s="2593"/>
      <c r="CF34" s="2591"/>
      <c r="CG34" s="2592"/>
      <c r="CH34" s="2592"/>
      <c r="CI34" s="2593"/>
      <c r="CJ34" s="40"/>
    </row>
    <row r="35" spans="1:88" ht="4.5" customHeight="1" x14ac:dyDescent="0.2">
      <c r="A35" s="39"/>
      <c r="B35" s="2562" t="s">
        <v>2257</v>
      </c>
      <c r="C35" s="2562"/>
      <c r="D35" s="2562"/>
      <c r="E35" s="2562"/>
      <c r="F35" s="2562"/>
      <c r="G35" s="2562"/>
      <c r="H35" s="2562"/>
      <c r="I35" s="1395"/>
      <c r="J35" s="1078"/>
      <c r="K35" s="1078"/>
      <c r="L35" s="1078"/>
      <c r="M35" s="1078"/>
      <c r="N35" s="1078"/>
      <c r="O35" s="1078"/>
      <c r="P35" s="1078"/>
      <c r="Q35" s="1078"/>
      <c r="R35" s="1078"/>
      <c r="S35" s="1078"/>
      <c r="T35" s="1078"/>
      <c r="U35" s="1396"/>
      <c r="V35" s="40"/>
      <c r="W35" s="39"/>
      <c r="X35" s="1604" t="s">
        <v>626</v>
      </c>
      <c r="Y35" s="1605"/>
      <c r="Z35" s="1605"/>
      <c r="AA35" s="1605"/>
      <c r="AB35" s="1605"/>
      <c r="AC35" s="1605"/>
      <c r="AD35" s="1606"/>
      <c r="AE35" s="2248">
        <f>INDEX('LŠZ P'!A$2:AP$998,A1,29)</f>
        <v>4.5</v>
      </c>
      <c r="AF35" s="2249"/>
      <c r="AG35" s="2249"/>
      <c r="AH35" s="2250"/>
      <c r="AI35" s="1231" t="str">
        <f>CONCATENATE(INDEX('LŠZ P'!A$2:AP$998,A1,31),"/",INDEX('LŠZ P'!A$2:AP$998,A1,32))</f>
        <v>80/83</v>
      </c>
      <c r="AJ35" s="1232"/>
      <c r="AK35" s="1232"/>
      <c r="AL35" s="1232"/>
      <c r="AM35" s="1233"/>
      <c r="AN35" s="1231" t="str">
        <f>CONCATENATE(INDEX('LŠZ P'!A$2:AP$998,A1,33),"/",INDEX('LŠZ P'!A$2:AP$998,A1,34))</f>
        <v>105/139</v>
      </c>
      <c r="AO35" s="1232"/>
      <c r="AP35" s="1232"/>
      <c r="AQ35" s="1233"/>
      <c r="AR35" s="40"/>
      <c r="AS35" s="39"/>
      <c r="AT35" s="2562" t="s">
        <v>2257</v>
      </c>
      <c r="AU35" s="2562"/>
      <c r="AV35" s="2562"/>
      <c r="AW35" s="2562"/>
      <c r="AX35" s="2562"/>
      <c r="AY35" s="2562"/>
      <c r="AZ35" s="2562"/>
      <c r="BA35" s="1395"/>
      <c r="BB35" s="1078"/>
      <c r="BC35" s="1078"/>
      <c r="BD35" s="1078"/>
      <c r="BE35" s="1078"/>
      <c r="BF35" s="1078"/>
      <c r="BG35" s="1078"/>
      <c r="BH35" s="1078"/>
      <c r="BI35" s="1078"/>
      <c r="BJ35" s="1078"/>
      <c r="BK35" s="1078"/>
      <c r="BL35" s="1078"/>
      <c r="BM35" s="1396"/>
      <c r="BN35" s="40"/>
      <c r="BO35" s="39"/>
      <c r="BP35" s="2700" t="s">
        <v>626</v>
      </c>
      <c r="BQ35" s="2701"/>
      <c r="BR35" s="2701"/>
      <c r="BS35" s="2701"/>
      <c r="BT35" s="2701"/>
      <c r="BU35" s="2701"/>
      <c r="BV35" s="2702"/>
      <c r="BW35" s="2718" t="str">
        <f>CONCATENATE(INDEX('LŠZ P'!A$2:AP$998,A1,30),"+PK")</f>
        <v>23+PK</v>
      </c>
      <c r="BX35" s="2719"/>
      <c r="BY35" s="2719"/>
      <c r="BZ35" s="2720"/>
      <c r="CA35" s="2691" t="s">
        <v>1004</v>
      </c>
      <c r="CB35" s="2692"/>
      <c r="CC35" s="2692"/>
      <c r="CD35" s="2692"/>
      <c r="CE35" s="2693"/>
      <c r="CF35" s="2691" t="s">
        <v>1004</v>
      </c>
      <c r="CG35" s="2692"/>
      <c r="CH35" s="2692"/>
      <c r="CI35" s="2693"/>
      <c r="CJ35" s="40"/>
    </row>
    <row r="36" spans="1:88" ht="4.5" customHeight="1" x14ac:dyDescent="0.2">
      <c r="A36" s="39"/>
      <c r="B36" s="2562"/>
      <c r="C36" s="2562"/>
      <c r="D36" s="2562"/>
      <c r="E36" s="2562"/>
      <c r="F36" s="2562"/>
      <c r="G36" s="2562"/>
      <c r="H36" s="2562"/>
      <c r="I36" s="1395"/>
      <c r="J36" s="1078"/>
      <c r="K36" s="1078"/>
      <c r="L36" s="1078"/>
      <c r="M36" s="1078"/>
      <c r="N36" s="1078"/>
      <c r="O36" s="1078"/>
      <c r="P36" s="1078"/>
      <c r="Q36" s="1078"/>
      <c r="R36" s="1078"/>
      <c r="S36" s="1078"/>
      <c r="T36" s="1078"/>
      <c r="U36" s="1396"/>
      <c r="V36" s="40"/>
      <c r="W36" s="39"/>
      <c r="X36" s="1607"/>
      <c r="Y36" s="1608"/>
      <c r="Z36" s="1608"/>
      <c r="AA36" s="1608"/>
      <c r="AB36" s="1608"/>
      <c r="AC36" s="1608"/>
      <c r="AD36" s="1609"/>
      <c r="AE36" s="2251"/>
      <c r="AF36" s="2252"/>
      <c r="AG36" s="2252"/>
      <c r="AH36" s="2253"/>
      <c r="AI36" s="1234"/>
      <c r="AJ36" s="1235"/>
      <c r="AK36" s="1235"/>
      <c r="AL36" s="1235"/>
      <c r="AM36" s="1236"/>
      <c r="AN36" s="1234"/>
      <c r="AO36" s="1235"/>
      <c r="AP36" s="1235"/>
      <c r="AQ36" s="1236"/>
      <c r="AR36" s="40"/>
      <c r="AS36" s="39"/>
      <c r="AT36" s="2562"/>
      <c r="AU36" s="2562"/>
      <c r="AV36" s="2562"/>
      <c r="AW36" s="2562"/>
      <c r="AX36" s="2562"/>
      <c r="AY36" s="2562"/>
      <c r="AZ36" s="2562"/>
      <c r="BA36" s="1395"/>
      <c r="BB36" s="1078"/>
      <c r="BC36" s="1078"/>
      <c r="BD36" s="1078"/>
      <c r="BE36" s="1078"/>
      <c r="BF36" s="1078"/>
      <c r="BG36" s="1078"/>
      <c r="BH36" s="1078"/>
      <c r="BI36" s="1078"/>
      <c r="BJ36" s="1078"/>
      <c r="BK36" s="1078"/>
      <c r="BL36" s="1078"/>
      <c r="BM36" s="1396"/>
      <c r="BN36" s="40"/>
      <c r="BO36" s="39"/>
      <c r="BP36" s="2703"/>
      <c r="BQ36" s="2704"/>
      <c r="BR36" s="2704"/>
      <c r="BS36" s="2704"/>
      <c r="BT36" s="2704"/>
      <c r="BU36" s="2704"/>
      <c r="BV36" s="2705"/>
      <c r="BW36" s="2721"/>
      <c r="BX36" s="2722"/>
      <c r="BY36" s="2722"/>
      <c r="BZ36" s="2723"/>
      <c r="CA36" s="2694"/>
      <c r="CB36" s="2695"/>
      <c r="CC36" s="2695"/>
      <c r="CD36" s="2695"/>
      <c r="CE36" s="2696"/>
      <c r="CF36" s="2694"/>
      <c r="CG36" s="2695"/>
      <c r="CH36" s="2695"/>
      <c r="CI36" s="2696"/>
      <c r="CJ36" s="40"/>
    </row>
    <row r="37" spans="1:88" ht="4.5" customHeight="1" x14ac:dyDescent="0.2">
      <c r="A37" s="39"/>
      <c r="B37" s="52"/>
      <c r="C37" s="42"/>
      <c r="D37" s="42"/>
      <c r="E37" s="42"/>
      <c r="F37" s="42"/>
      <c r="G37" s="42"/>
      <c r="H37" s="42"/>
      <c r="I37" s="1397"/>
      <c r="J37" s="1398"/>
      <c r="K37" s="1398"/>
      <c r="L37" s="1398"/>
      <c r="M37" s="1398"/>
      <c r="N37" s="1398"/>
      <c r="O37" s="1398"/>
      <c r="P37" s="1398"/>
      <c r="Q37" s="1398"/>
      <c r="R37" s="1398"/>
      <c r="S37" s="1398"/>
      <c r="T37" s="1398"/>
      <c r="U37" s="1399"/>
      <c r="V37" s="40"/>
      <c r="W37" s="39"/>
      <c r="X37" s="1610"/>
      <c r="Y37" s="1611"/>
      <c r="Z37" s="1611"/>
      <c r="AA37" s="1611"/>
      <c r="AB37" s="1611"/>
      <c r="AC37" s="1611"/>
      <c r="AD37" s="1612"/>
      <c r="AE37" s="2254"/>
      <c r="AF37" s="2255"/>
      <c r="AG37" s="2255"/>
      <c r="AH37" s="2256"/>
      <c r="AI37" s="1237"/>
      <c r="AJ37" s="1238"/>
      <c r="AK37" s="1238"/>
      <c r="AL37" s="1238"/>
      <c r="AM37" s="1239"/>
      <c r="AN37" s="1237"/>
      <c r="AO37" s="1238"/>
      <c r="AP37" s="1238"/>
      <c r="AQ37" s="1239"/>
      <c r="AR37" s="40"/>
      <c r="AS37" s="39"/>
      <c r="AT37" s="52"/>
      <c r="AU37" s="42"/>
      <c r="AV37" s="42"/>
      <c r="AW37" s="42"/>
      <c r="AX37" s="42"/>
      <c r="AY37" s="42"/>
      <c r="AZ37" s="42"/>
      <c r="BA37" s="1397"/>
      <c r="BB37" s="1398"/>
      <c r="BC37" s="1398"/>
      <c r="BD37" s="1398"/>
      <c r="BE37" s="1398"/>
      <c r="BF37" s="1398"/>
      <c r="BG37" s="1398"/>
      <c r="BH37" s="1398"/>
      <c r="BI37" s="1398"/>
      <c r="BJ37" s="1398"/>
      <c r="BK37" s="1398"/>
      <c r="BL37" s="1398"/>
      <c r="BM37" s="1399"/>
      <c r="BN37" s="40"/>
      <c r="BO37" s="39"/>
      <c r="BP37" s="2706"/>
      <c r="BQ37" s="2707"/>
      <c r="BR37" s="2707"/>
      <c r="BS37" s="2707"/>
      <c r="BT37" s="2707"/>
      <c r="BU37" s="2707"/>
      <c r="BV37" s="2708"/>
      <c r="BW37" s="2724"/>
      <c r="BX37" s="2725"/>
      <c r="BY37" s="2725"/>
      <c r="BZ37" s="2726"/>
      <c r="CA37" s="2697"/>
      <c r="CB37" s="2698"/>
      <c r="CC37" s="2698"/>
      <c r="CD37" s="2698"/>
      <c r="CE37" s="2699"/>
      <c r="CF37" s="2697"/>
      <c r="CG37" s="2698"/>
      <c r="CH37" s="2698"/>
      <c r="CI37" s="2699"/>
      <c r="CJ37" s="40"/>
    </row>
    <row r="38" spans="1:88" ht="4.5" customHeight="1" x14ac:dyDescent="0.2">
      <c r="A38" s="39"/>
      <c r="B38" s="2562" t="s">
        <v>627</v>
      </c>
      <c r="C38" s="2562"/>
      <c r="D38" s="2562"/>
      <c r="E38" s="2562"/>
      <c r="F38" s="2562"/>
      <c r="G38" s="2562"/>
      <c r="H38" s="2563"/>
      <c r="I38" s="2501">
        <f>INDEX('LŠZ P'!A$2:AP$998,A1,13)</f>
        <v>41296</v>
      </c>
      <c r="J38" s="2502"/>
      <c r="K38" s="2502"/>
      <c r="L38" s="2502"/>
      <c r="M38" s="2502"/>
      <c r="N38" s="2502"/>
      <c r="O38" s="2502"/>
      <c r="P38" s="2502"/>
      <c r="Q38" s="2502"/>
      <c r="R38" s="2502"/>
      <c r="S38" s="2502"/>
      <c r="T38" s="2502"/>
      <c r="U38" s="2503"/>
      <c r="V38" s="40"/>
      <c r="W38" s="39"/>
      <c r="X38" s="1094" t="s">
        <v>2126</v>
      </c>
      <c r="Y38" s="1095"/>
      <c r="Z38" s="1095"/>
      <c r="AA38" s="1095"/>
      <c r="AB38" s="1095"/>
      <c r="AC38" s="1095"/>
      <c r="AD38" s="1096"/>
      <c r="AE38" s="1214" t="s">
        <v>1445</v>
      </c>
      <c r="AF38" s="1095"/>
      <c r="AG38" s="1095"/>
      <c r="AH38" s="1096"/>
      <c r="AI38" s="1214" t="s">
        <v>1443</v>
      </c>
      <c r="AJ38" s="1095"/>
      <c r="AK38" s="1095"/>
      <c r="AL38" s="1095"/>
      <c r="AM38" s="1096"/>
      <c r="AN38" s="1214" t="s">
        <v>100</v>
      </c>
      <c r="AO38" s="1095"/>
      <c r="AP38" s="1095"/>
      <c r="AQ38" s="1096"/>
      <c r="AR38" s="40"/>
      <c r="AS38" s="39"/>
      <c r="AT38" s="2562" t="s">
        <v>627</v>
      </c>
      <c r="AU38" s="2562"/>
      <c r="AV38" s="2562"/>
      <c r="AW38" s="2562"/>
      <c r="AX38" s="2562"/>
      <c r="AY38" s="2562"/>
      <c r="AZ38" s="2563"/>
      <c r="BA38" s="2501">
        <f>INDEX('LŠZ P'!A$2:AP$998,A1,39)</f>
        <v>41926</v>
      </c>
      <c r="BB38" s="2502"/>
      <c r="BC38" s="2502"/>
      <c r="BD38" s="2502"/>
      <c r="BE38" s="2502"/>
      <c r="BF38" s="2502"/>
      <c r="BG38" s="2502"/>
      <c r="BH38" s="2502"/>
      <c r="BI38" s="2502"/>
      <c r="BJ38" s="2502"/>
      <c r="BK38" s="2502"/>
      <c r="BL38" s="2502"/>
      <c r="BM38" s="2503"/>
      <c r="BN38" s="40"/>
      <c r="BO38" s="39"/>
      <c r="BP38" s="2709" t="s">
        <v>2126</v>
      </c>
      <c r="BQ38" s="2710"/>
      <c r="BR38" s="2710"/>
      <c r="BS38" s="2710"/>
      <c r="BT38" s="2710"/>
      <c r="BU38" s="2710"/>
      <c r="BV38" s="2711"/>
      <c r="BW38" s="2674" t="s">
        <v>1445</v>
      </c>
      <c r="BX38" s="2710"/>
      <c r="BY38" s="2710"/>
      <c r="BZ38" s="2711"/>
      <c r="CA38" s="2674" t="s">
        <v>1443</v>
      </c>
      <c r="CB38" s="2710"/>
      <c r="CC38" s="2710"/>
      <c r="CD38" s="2710"/>
      <c r="CE38" s="2711"/>
      <c r="CF38" s="2674" t="s">
        <v>100</v>
      </c>
      <c r="CG38" s="2710"/>
      <c r="CH38" s="2710"/>
      <c r="CI38" s="2711"/>
      <c r="CJ38" s="40"/>
    </row>
    <row r="39" spans="1:88" ht="4.5" customHeight="1" x14ac:dyDescent="0.2">
      <c r="A39" s="39"/>
      <c r="B39" s="2562"/>
      <c r="C39" s="2562"/>
      <c r="D39" s="2562"/>
      <c r="E39" s="2562"/>
      <c r="F39" s="2562"/>
      <c r="G39" s="2562"/>
      <c r="H39" s="2563"/>
      <c r="I39" s="2504"/>
      <c r="J39" s="2505"/>
      <c r="K39" s="2505"/>
      <c r="L39" s="2505"/>
      <c r="M39" s="2505"/>
      <c r="N39" s="2505"/>
      <c r="O39" s="2505"/>
      <c r="P39" s="2505"/>
      <c r="Q39" s="2505"/>
      <c r="R39" s="2505"/>
      <c r="S39" s="2505"/>
      <c r="T39" s="2505"/>
      <c r="U39" s="2506"/>
      <c r="V39" s="40"/>
      <c r="W39" s="39"/>
      <c r="X39" s="1097"/>
      <c r="Y39" s="1098"/>
      <c r="Z39" s="1098"/>
      <c r="AA39" s="1098"/>
      <c r="AB39" s="1098"/>
      <c r="AC39" s="1098"/>
      <c r="AD39" s="1099"/>
      <c r="AE39" s="1097"/>
      <c r="AF39" s="1098"/>
      <c r="AG39" s="1098"/>
      <c r="AH39" s="1099"/>
      <c r="AI39" s="1097"/>
      <c r="AJ39" s="1098"/>
      <c r="AK39" s="1098"/>
      <c r="AL39" s="1098"/>
      <c r="AM39" s="1099"/>
      <c r="AN39" s="1097"/>
      <c r="AO39" s="1098"/>
      <c r="AP39" s="1098"/>
      <c r="AQ39" s="1099"/>
      <c r="AR39" s="40"/>
      <c r="AS39" s="39"/>
      <c r="AT39" s="2562"/>
      <c r="AU39" s="2562"/>
      <c r="AV39" s="2562"/>
      <c r="AW39" s="2562"/>
      <c r="AX39" s="2562"/>
      <c r="AY39" s="2562"/>
      <c r="AZ39" s="2563"/>
      <c r="BA39" s="2504"/>
      <c r="BB39" s="2505"/>
      <c r="BC39" s="2505"/>
      <c r="BD39" s="2505"/>
      <c r="BE39" s="2505"/>
      <c r="BF39" s="2505"/>
      <c r="BG39" s="2505"/>
      <c r="BH39" s="2505"/>
      <c r="BI39" s="2505"/>
      <c r="BJ39" s="2505"/>
      <c r="BK39" s="2505"/>
      <c r="BL39" s="2505"/>
      <c r="BM39" s="2506"/>
      <c r="BN39" s="40"/>
      <c r="BO39" s="39"/>
      <c r="BP39" s="2712"/>
      <c r="BQ39" s="2713"/>
      <c r="BR39" s="2713"/>
      <c r="BS39" s="2713"/>
      <c r="BT39" s="2713"/>
      <c r="BU39" s="2713"/>
      <c r="BV39" s="2714"/>
      <c r="BW39" s="2712"/>
      <c r="BX39" s="2713"/>
      <c r="BY39" s="2713"/>
      <c r="BZ39" s="2714"/>
      <c r="CA39" s="2712"/>
      <c r="CB39" s="2713"/>
      <c r="CC39" s="2713"/>
      <c r="CD39" s="2713"/>
      <c r="CE39" s="2714"/>
      <c r="CF39" s="2712"/>
      <c r="CG39" s="2713"/>
      <c r="CH39" s="2713"/>
      <c r="CI39" s="2714"/>
      <c r="CJ39" s="40"/>
    </row>
    <row r="40" spans="1:88" ht="4.5" customHeight="1" x14ac:dyDescent="0.2">
      <c r="A40" s="39"/>
      <c r="B40" s="2562" t="s">
        <v>628</v>
      </c>
      <c r="C40" s="2562"/>
      <c r="D40" s="2562"/>
      <c r="E40" s="2562"/>
      <c r="F40" s="2562"/>
      <c r="G40" s="2562"/>
      <c r="H40" s="2562"/>
      <c r="I40" s="2504"/>
      <c r="J40" s="2505"/>
      <c r="K40" s="2505"/>
      <c r="L40" s="2505"/>
      <c r="M40" s="2505"/>
      <c r="N40" s="2505"/>
      <c r="O40" s="2505"/>
      <c r="P40" s="2505"/>
      <c r="Q40" s="2505"/>
      <c r="R40" s="2505"/>
      <c r="S40" s="2505"/>
      <c r="T40" s="2505"/>
      <c r="U40" s="2506"/>
      <c r="V40" s="40"/>
      <c r="W40" s="39"/>
      <c r="X40" s="1100"/>
      <c r="Y40" s="1101"/>
      <c r="Z40" s="1101"/>
      <c r="AA40" s="1101"/>
      <c r="AB40" s="1101"/>
      <c r="AC40" s="1101"/>
      <c r="AD40" s="1102"/>
      <c r="AE40" s="1100"/>
      <c r="AF40" s="1101"/>
      <c r="AG40" s="1101"/>
      <c r="AH40" s="1102"/>
      <c r="AI40" s="1100"/>
      <c r="AJ40" s="1101"/>
      <c r="AK40" s="1101"/>
      <c r="AL40" s="1101"/>
      <c r="AM40" s="1102"/>
      <c r="AN40" s="1100"/>
      <c r="AO40" s="1101"/>
      <c r="AP40" s="1101"/>
      <c r="AQ40" s="1102"/>
      <c r="AR40" s="40"/>
      <c r="AS40" s="39"/>
      <c r="AT40" s="2562" t="s">
        <v>628</v>
      </c>
      <c r="AU40" s="2562"/>
      <c r="AV40" s="2562"/>
      <c r="AW40" s="2562"/>
      <c r="AX40" s="2562"/>
      <c r="AY40" s="2562"/>
      <c r="AZ40" s="2562"/>
      <c r="BA40" s="2504"/>
      <c r="BB40" s="2505"/>
      <c r="BC40" s="2505"/>
      <c r="BD40" s="2505"/>
      <c r="BE40" s="2505"/>
      <c r="BF40" s="2505"/>
      <c r="BG40" s="2505"/>
      <c r="BH40" s="2505"/>
      <c r="BI40" s="2505"/>
      <c r="BJ40" s="2505"/>
      <c r="BK40" s="2505"/>
      <c r="BL40" s="2505"/>
      <c r="BM40" s="2506"/>
      <c r="BN40" s="40"/>
      <c r="BO40" s="39"/>
      <c r="BP40" s="2715"/>
      <c r="BQ40" s="2716"/>
      <c r="BR40" s="2716"/>
      <c r="BS40" s="2716"/>
      <c r="BT40" s="2716"/>
      <c r="BU40" s="2716"/>
      <c r="BV40" s="2717"/>
      <c r="BW40" s="2715"/>
      <c r="BX40" s="2716"/>
      <c r="BY40" s="2716"/>
      <c r="BZ40" s="2717"/>
      <c r="CA40" s="2715"/>
      <c r="CB40" s="2716"/>
      <c r="CC40" s="2716"/>
      <c r="CD40" s="2716"/>
      <c r="CE40" s="2717"/>
      <c r="CF40" s="2715"/>
      <c r="CG40" s="2716"/>
      <c r="CH40" s="2716"/>
      <c r="CI40" s="2717"/>
      <c r="CJ40" s="40"/>
    </row>
    <row r="41" spans="1:88" ht="4.5" customHeight="1" x14ac:dyDescent="0.2">
      <c r="A41" s="39"/>
      <c r="B41" s="2562"/>
      <c r="C41" s="2562"/>
      <c r="D41" s="2562"/>
      <c r="E41" s="2562"/>
      <c r="F41" s="2562"/>
      <c r="G41" s="2562"/>
      <c r="H41" s="2562"/>
      <c r="I41" s="2507"/>
      <c r="J41" s="2508"/>
      <c r="K41" s="2508"/>
      <c r="L41" s="2508"/>
      <c r="M41" s="2508"/>
      <c r="N41" s="2508"/>
      <c r="O41" s="2508"/>
      <c r="P41" s="2508"/>
      <c r="Q41" s="2508"/>
      <c r="R41" s="2508"/>
      <c r="S41" s="2508"/>
      <c r="T41" s="2508"/>
      <c r="U41" s="2509"/>
      <c r="V41" s="40"/>
      <c r="W41" s="39"/>
      <c r="X41" s="1514" t="s">
        <v>1273</v>
      </c>
      <c r="Y41" s="1515"/>
      <c r="Z41" s="1515"/>
      <c r="AA41" s="1515"/>
      <c r="AB41" s="1515"/>
      <c r="AC41" s="1515"/>
      <c r="AD41" s="1516"/>
      <c r="AE41" s="2222">
        <f>INDEX('LŠZ P'!A$2:AP$998,A1,35)</f>
        <v>22</v>
      </c>
      <c r="AF41" s="2223"/>
      <c r="AG41" s="2223"/>
      <c r="AH41" s="2224"/>
      <c r="AI41" s="2222">
        <f>INDEX('LŠZ P'!A$2:AP$998,A1,36)</f>
        <v>37</v>
      </c>
      <c r="AJ41" s="2223"/>
      <c r="AK41" s="2223"/>
      <c r="AL41" s="2223"/>
      <c r="AM41" s="2224"/>
      <c r="AN41" s="2222">
        <f>INDEX('LŠZ P'!A$2:AP$998,A1,37)</f>
        <v>52</v>
      </c>
      <c r="AO41" s="2223"/>
      <c r="AP41" s="2223"/>
      <c r="AQ41" s="2224"/>
      <c r="AR41" s="40"/>
      <c r="AS41" s="39"/>
      <c r="AT41" s="2562"/>
      <c r="AU41" s="2562"/>
      <c r="AV41" s="2562"/>
      <c r="AW41" s="2562"/>
      <c r="AX41" s="2562"/>
      <c r="AY41" s="2562"/>
      <c r="AZ41" s="2562"/>
      <c r="BA41" s="2507"/>
      <c r="BB41" s="2508"/>
      <c r="BC41" s="2508"/>
      <c r="BD41" s="2508"/>
      <c r="BE41" s="2508"/>
      <c r="BF41" s="2508"/>
      <c r="BG41" s="2508"/>
      <c r="BH41" s="2508"/>
      <c r="BI41" s="2508"/>
      <c r="BJ41" s="2508"/>
      <c r="BK41" s="2508"/>
      <c r="BL41" s="2508"/>
      <c r="BM41" s="2509"/>
      <c r="BN41" s="40"/>
      <c r="BO41" s="39"/>
      <c r="BP41" s="1712" t="s">
        <v>1273</v>
      </c>
      <c r="BQ41" s="1713"/>
      <c r="BR41" s="1713"/>
      <c r="BS41" s="1713"/>
      <c r="BT41" s="1713"/>
      <c r="BU41" s="1713"/>
      <c r="BV41" s="1714"/>
      <c r="BW41" s="2657" t="s">
        <v>1004</v>
      </c>
      <c r="BX41" s="2658"/>
      <c r="BY41" s="2658"/>
      <c r="BZ41" s="2659"/>
      <c r="CA41" s="2657" t="s">
        <v>1004</v>
      </c>
      <c r="CB41" s="2658"/>
      <c r="CC41" s="2658"/>
      <c r="CD41" s="2658"/>
      <c r="CE41" s="2659"/>
      <c r="CF41" s="2657" t="s">
        <v>1004</v>
      </c>
      <c r="CG41" s="2658"/>
      <c r="CH41" s="2658"/>
      <c r="CI41" s="2659"/>
      <c r="CJ41" s="40"/>
    </row>
    <row r="42" spans="1:88" ht="4.5" customHeight="1" x14ac:dyDescent="0.2">
      <c r="A42" s="39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0"/>
      <c r="W42" s="39"/>
      <c r="X42" s="1517"/>
      <c r="Y42" s="1518"/>
      <c r="Z42" s="1518"/>
      <c r="AA42" s="1518"/>
      <c r="AB42" s="1518"/>
      <c r="AC42" s="1518"/>
      <c r="AD42" s="1519"/>
      <c r="AE42" s="2225"/>
      <c r="AF42" s="2226"/>
      <c r="AG42" s="2226"/>
      <c r="AH42" s="2227"/>
      <c r="AI42" s="2225"/>
      <c r="AJ42" s="2226"/>
      <c r="AK42" s="2226"/>
      <c r="AL42" s="2226"/>
      <c r="AM42" s="2227"/>
      <c r="AN42" s="2225"/>
      <c r="AO42" s="2226"/>
      <c r="AP42" s="2226"/>
      <c r="AQ42" s="2227"/>
      <c r="AR42" s="40"/>
      <c r="AS42" s="39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0"/>
      <c r="BO42" s="39"/>
      <c r="BP42" s="1715"/>
      <c r="BQ42" s="1716"/>
      <c r="BR42" s="1716"/>
      <c r="BS42" s="1716"/>
      <c r="BT42" s="1716"/>
      <c r="BU42" s="1716"/>
      <c r="BV42" s="1717"/>
      <c r="BW42" s="2660"/>
      <c r="BX42" s="2661"/>
      <c r="BY42" s="2661"/>
      <c r="BZ42" s="2662"/>
      <c r="CA42" s="2660"/>
      <c r="CB42" s="2661"/>
      <c r="CC42" s="2661"/>
      <c r="CD42" s="2661"/>
      <c r="CE42" s="2662"/>
      <c r="CF42" s="2660"/>
      <c r="CG42" s="2661"/>
      <c r="CH42" s="2661"/>
      <c r="CI42" s="2662"/>
      <c r="CJ42" s="40"/>
    </row>
    <row r="43" spans="1:88" ht="4.5" customHeight="1" x14ac:dyDescent="0.2">
      <c r="A43" s="39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2501">
        <f ca="1">IF(DAYS360(I138,NOW())&gt;60,NOW(),I138)</f>
        <v>44448.472476736111</v>
      </c>
      <c r="M43" s="2502"/>
      <c r="N43" s="2502"/>
      <c r="O43" s="2502"/>
      <c r="P43" s="2502"/>
      <c r="Q43" s="2502"/>
      <c r="R43" s="2502"/>
      <c r="S43" s="2502"/>
      <c r="T43" s="2502"/>
      <c r="U43" s="2503"/>
      <c r="V43" s="40"/>
      <c r="W43" s="39"/>
      <c r="X43" s="1520"/>
      <c r="Y43" s="1521"/>
      <c r="Z43" s="1521"/>
      <c r="AA43" s="1521"/>
      <c r="AB43" s="1521"/>
      <c r="AC43" s="1521"/>
      <c r="AD43" s="1522"/>
      <c r="AE43" s="2228"/>
      <c r="AF43" s="2229"/>
      <c r="AG43" s="2229"/>
      <c r="AH43" s="2230"/>
      <c r="AI43" s="2228"/>
      <c r="AJ43" s="2229"/>
      <c r="AK43" s="2229"/>
      <c r="AL43" s="2229"/>
      <c r="AM43" s="2230"/>
      <c r="AN43" s="2228"/>
      <c r="AO43" s="2229"/>
      <c r="AP43" s="2229"/>
      <c r="AQ43" s="2230"/>
      <c r="AR43" s="40"/>
      <c r="AS43" s="39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2501">
        <f ca="1">IF(DAYS360(BA138,NOW())&gt;60,NOW(),BA138)</f>
        <v>44448.472476736111</v>
      </c>
      <c r="BE43" s="2502"/>
      <c r="BF43" s="2502"/>
      <c r="BG43" s="2502"/>
      <c r="BH43" s="2502"/>
      <c r="BI43" s="2502"/>
      <c r="BJ43" s="2502"/>
      <c r="BK43" s="2502"/>
      <c r="BL43" s="2502"/>
      <c r="BM43" s="2503"/>
      <c r="BN43" s="40"/>
      <c r="BO43" s="39"/>
      <c r="BP43" s="1718"/>
      <c r="BQ43" s="1719"/>
      <c r="BR43" s="1719"/>
      <c r="BS43" s="1719"/>
      <c r="BT43" s="1719"/>
      <c r="BU43" s="1719"/>
      <c r="BV43" s="1720"/>
      <c r="BW43" s="2663"/>
      <c r="BX43" s="2664"/>
      <c r="BY43" s="2664"/>
      <c r="BZ43" s="2665"/>
      <c r="CA43" s="2663"/>
      <c r="CB43" s="2664"/>
      <c r="CC43" s="2664"/>
      <c r="CD43" s="2664"/>
      <c r="CE43" s="2665"/>
      <c r="CF43" s="2663"/>
      <c r="CG43" s="2664"/>
      <c r="CH43" s="2664"/>
      <c r="CI43" s="2665"/>
      <c r="CJ43" s="40"/>
    </row>
    <row r="44" spans="1:88" ht="4.5" customHeight="1" x14ac:dyDescent="0.2">
      <c r="A44" s="39"/>
      <c r="B44" s="2562" t="s">
        <v>629</v>
      </c>
      <c r="C44" s="2562"/>
      <c r="D44" s="2562"/>
      <c r="E44" s="2562"/>
      <c r="F44" s="2562"/>
      <c r="G44" s="2562"/>
      <c r="H44" s="2562"/>
      <c r="I44" s="2562"/>
      <c r="J44" s="2562"/>
      <c r="K44" s="2562"/>
      <c r="L44" s="2504"/>
      <c r="M44" s="2505"/>
      <c r="N44" s="2505"/>
      <c r="O44" s="2505"/>
      <c r="P44" s="2505"/>
      <c r="Q44" s="2505"/>
      <c r="R44" s="2505"/>
      <c r="S44" s="2505"/>
      <c r="T44" s="2505"/>
      <c r="U44" s="2506"/>
      <c r="V44" s="40"/>
      <c r="W44" s="39"/>
      <c r="X44" s="1495" t="s">
        <v>630</v>
      </c>
      <c r="Y44" s="1496"/>
      <c r="Z44" s="1496"/>
      <c r="AA44" s="1497"/>
      <c r="AB44" s="1214">
        <f>INDEX('LŠZ P'!A$2:AP$998,A1,18)</f>
        <v>2012</v>
      </c>
      <c r="AC44" s="1190"/>
      <c r="AD44" s="1214" t="s">
        <v>631</v>
      </c>
      <c r="AE44" s="1190"/>
      <c r="AF44" s="2231" t="str">
        <f>INDEX('LŠZ P'!A$2:AP$998,A1,7)</f>
        <v>132 540 08 M</v>
      </c>
      <c r="AG44" s="2232"/>
      <c r="AH44" s="2232"/>
      <c r="AI44" s="2232"/>
      <c r="AJ44" s="2232"/>
      <c r="AK44" s="2232"/>
      <c r="AL44" s="2232"/>
      <c r="AM44" s="2233"/>
      <c r="AN44" s="1188" t="str">
        <f>INDEX('LŠZ P'!A$2:AP$998,A1,15)</f>
        <v>P</v>
      </c>
      <c r="AO44" s="1189"/>
      <c r="AP44" s="1189"/>
      <c r="AQ44" s="1190"/>
      <c r="AR44" s="40"/>
      <c r="AS44" s="39"/>
      <c r="AT44" s="2562" t="s">
        <v>629</v>
      </c>
      <c r="AU44" s="2562"/>
      <c r="AV44" s="2562"/>
      <c r="AW44" s="2562"/>
      <c r="AX44" s="2562"/>
      <c r="AY44" s="2562"/>
      <c r="AZ44" s="2562"/>
      <c r="BA44" s="2562"/>
      <c r="BB44" s="2562"/>
      <c r="BC44" s="2562"/>
      <c r="BD44" s="2504"/>
      <c r="BE44" s="2505"/>
      <c r="BF44" s="2505"/>
      <c r="BG44" s="2505"/>
      <c r="BH44" s="2505"/>
      <c r="BI44" s="2505"/>
      <c r="BJ44" s="2505"/>
      <c r="BK44" s="2505"/>
      <c r="BL44" s="2505"/>
      <c r="BM44" s="2506"/>
      <c r="BN44" s="40"/>
      <c r="BO44" s="39"/>
      <c r="BP44" s="2567" t="s">
        <v>630</v>
      </c>
      <c r="BQ44" s="2666"/>
      <c r="BR44" s="2666"/>
      <c r="BS44" s="2667"/>
      <c r="BT44" s="2674">
        <f>INDEX('LŠZ P'!A$2:AP$998,A1,40)</f>
        <v>2000</v>
      </c>
      <c r="BU44" s="2675"/>
      <c r="BV44" s="2674" t="s">
        <v>631</v>
      </c>
      <c r="BW44" s="2675"/>
      <c r="BX44" s="2679" t="str">
        <f>INDEX('LŠZ P'!A$2:AP$998,A1,8)</f>
        <v>100007/2000</v>
      </c>
      <c r="BY44" s="2680"/>
      <c r="BZ44" s="2680"/>
      <c r="CA44" s="2680"/>
      <c r="CB44" s="2680"/>
      <c r="CC44" s="2680"/>
      <c r="CD44" s="2680"/>
      <c r="CE44" s="2681"/>
      <c r="CF44" s="2688" t="str">
        <f>INDEX('LŠZ P'!A$2:AP$998,A1,41)</f>
        <v>P</v>
      </c>
      <c r="CG44" s="2689"/>
      <c r="CH44" s="2689"/>
      <c r="CI44" s="2675"/>
      <c r="CJ44" s="40"/>
    </row>
    <row r="45" spans="1:88" ht="4.5" customHeight="1" x14ac:dyDescent="0.2">
      <c r="A45" s="39"/>
      <c r="B45" s="2562"/>
      <c r="C45" s="2562"/>
      <c r="D45" s="2562"/>
      <c r="E45" s="2562"/>
      <c r="F45" s="2562"/>
      <c r="G45" s="2562"/>
      <c r="H45" s="2562"/>
      <c r="I45" s="2562"/>
      <c r="J45" s="2562"/>
      <c r="K45" s="2562"/>
      <c r="L45" s="2504"/>
      <c r="M45" s="2505"/>
      <c r="N45" s="2505"/>
      <c r="O45" s="2505"/>
      <c r="P45" s="2505"/>
      <c r="Q45" s="2505"/>
      <c r="R45" s="2505"/>
      <c r="S45" s="2505"/>
      <c r="T45" s="2505"/>
      <c r="U45" s="2506"/>
      <c r="V45" s="40"/>
      <c r="W45" s="39"/>
      <c r="X45" s="1498"/>
      <c r="Y45" s="1499"/>
      <c r="Z45" s="1499"/>
      <c r="AA45" s="1500"/>
      <c r="AB45" s="1191"/>
      <c r="AC45" s="1193"/>
      <c r="AD45" s="1191"/>
      <c r="AE45" s="1193"/>
      <c r="AF45" s="2234"/>
      <c r="AG45" s="2235"/>
      <c r="AH45" s="2235"/>
      <c r="AI45" s="2235"/>
      <c r="AJ45" s="2235"/>
      <c r="AK45" s="2235"/>
      <c r="AL45" s="2235"/>
      <c r="AM45" s="2236"/>
      <c r="AN45" s="1191"/>
      <c r="AO45" s="1192"/>
      <c r="AP45" s="1192"/>
      <c r="AQ45" s="1193"/>
      <c r="AR45" s="40"/>
      <c r="AS45" s="39"/>
      <c r="AT45" s="2562"/>
      <c r="AU45" s="2562"/>
      <c r="AV45" s="2562"/>
      <c r="AW45" s="2562"/>
      <c r="AX45" s="2562"/>
      <c r="AY45" s="2562"/>
      <c r="AZ45" s="2562"/>
      <c r="BA45" s="2562"/>
      <c r="BB45" s="2562"/>
      <c r="BC45" s="2562"/>
      <c r="BD45" s="2504"/>
      <c r="BE45" s="2505"/>
      <c r="BF45" s="2505"/>
      <c r="BG45" s="2505"/>
      <c r="BH45" s="2505"/>
      <c r="BI45" s="2505"/>
      <c r="BJ45" s="2505"/>
      <c r="BK45" s="2505"/>
      <c r="BL45" s="2505"/>
      <c r="BM45" s="2506"/>
      <c r="BN45" s="40"/>
      <c r="BO45" s="39"/>
      <c r="BP45" s="2668"/>
      <c r="BQ45" s="2669"/>
      <c r="BR45" s="2669"/>
      <c r="BS45" s="2670"/>
      <c r="BT45" s="2676"/>
      <c r="BU45" s="2605"/>
      <c r="BV45" s="2676"/>
      <c r="BW45" s="2605"/>
      <c r="BX45" s="2682"/>
      <c r="BY45" s="2683"/>
      <c r="BZ45" s="2683"/>
      <c r="CA45" s="2683"/>
      <c r="CB45" s="2683"/>
      <c r="CC45" s="2683"/>
      <c r="CD45" s="2683"/>
      <c r="CE45" s="2684"/>
      <c r="CF45" s="2676"/>
      <c r="CG45" s="2604"/>
      <c r="CH45" s="2604"/>
      <c r="CI45" s="2605"/>
      <c r="CJ45" s="40"/>
    </row>
    <row r="46" spans="1:88" ht="4.5" customHeight="1" x14ac:dyDescent="0.2">
      <c r="A46" s="39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2507"/>
      <c r="M46" s="2508"/>
      <c r="N46" s="2508"/>
      <c r="O46" s="2508"/>
      <c r="P46" s="2508"/>
      <c r="Q46" s="2508"/>
      <c r="R46" s="2508"/>
      <c r="S46" s="2508"/>
      <c r="T46" s="2508"/>
      <c r="U46" s="2509"/>
      <c r="V46" s="40"/>
      <c r="W46" s="39"/>
      <c r="X46" s="1501"/>
      <c r="Y46" s="1502"/>
      <c r="Z46" s="1502"/>
      <c r="AA46" s="1503"/>
      <c r="AB46" s="1194"/>
      <c r="AC46" s="1196"/>
      <c r="AD46" s="1194"/>
      <c r="AE46" s="1196"/>
      <c r="AF46" s="2237"/>
      <c r="AG46" s="2238"/>
      <c r="AH46" s="2238"/>
      <c r="AI46" s="2238"/>
      <c r="AJ46" s="2238"/>
      <c r="AK46" s="2238"/>
      <c r="AL46" s="2238"/>
      <c r="AM46" s="2239"/>
      <c r="AN46" s="1194"/>
      <c r="AO46" s="1195"/>
      <c r="AP46" s="1195"/>
      <c r="AQ46" s="1196"/>
      <c r="AR46" s="40"/>
      <c r="AS46" s="39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2507"/>
      <c r="BE46" s="2508"/>
      <c r="BF46" s="2508"/>
      <c r="BG46" s="2508"/>
      <c r="BH46" s="2508"/>
      <c r="BI46" s="2508"/>
      <c r="BJ46" s="2508"/>
      <c r="BK46" s="2508"/>
      <c r="BL46" s="2508"/>
      <c r="BM46" s="2509"/>
      <c r="BN46" s="40"/>
      <c r="BO46" s="39"/>
      <c r="BP46" s="2671"/>
      <c r="BQ46" s="2672"/>
      <c r="BR46" s="2672"/>
      <c r="BS46" s="2673"/>
      <c r="BT46" s="2677"/>
      <c r="BU46" s="2678"/>
      <c r="BV46" s="2677"/>
      <c r="BW46" s="2678"/>
      <c r="BX46" s="2685"/>
      <c r="BY46" s="2686"/>
      <c r="BZ46" s="2686"/>
      <c r="CA46" s="2686"/>
      <c r="CB46" s="2686"/>
      <c r="CC46" s="2686"/>
      <c r="CD46" s="2686"/>
      <c r="CE46" s="2687"/>
      <c r="CF46" s="2677"/>
      <c r="CG46" s="2690"/>
      <c r="CH46" s="2690"/>
      <c r="CI46" s="2678"/>
      <c r="CJ46" s="40"/>
    </row>
    <row r="47" spans="1:88" ht="4.5" customHeight="1" x14ac:dyDescent="0.2">
      <c r="A47" s="53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5"/>
      <c r="W47" s="53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5"/>
      <c r="AS47" s="53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5"/>
      <c r="BO47" s="53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5"/>
    </row>
    <row r="48" spans="1:88" ht="4.5" customHeight="1" x14ac:dyDescent="0.2">
      <c r="A48" s="30">
        <v>334</v>
      </c>
      <c r="B48" s="31"/>
      <c r="C48" s="31"/>
      <c r="D48" s="31"/>
      <c r="E48" s="31"/>
      <c r="F48" s="31"/>
      <c r="G48" s="31">
        <v>809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42" t="str">
        <f>CONCATENATE("*",INDEX('LŠZ P'!A$2:AP$998,A48,17))</f>
        <v>*20755</v>
      </c>
      <c r="U48" s="2542"/>
      <c r="V48" s="2543"/>
      <c r="W48" s="33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5"/>
      <c r="AS48" s="30">
        <f>A48</f>
        <v>334</v>
      </c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2542" t="str">
        <f>CONCATENATE("*",INDEX('LŠZ P'!A$2:AP$998,A48,17),"/P")</f>
        <v>*20755/P</v>
      </c>
      <c r="BM48" s="2542"/>
      <c r="BN48" s="2543"/>
      <c r="BO48" s="33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5"/>
    </row>
    <row r="49" spans="1:88" ht="4.5" customHeight="1" x14ac:dyDescent="0.2">
      <c r="A49" s="37"/>
      <c r="T49" s="2544"/>
      <c r="U49" s="2544"/>
      <c r="V49" s="2545"/>
      <c r="W49" s="39"/>
      <c r="X49" s="2615" t="s">
        <v>1021</v>
      </c>
      <c r="Y49" s="2615"/>
      <c r="Z49" s="2615"/>
      <c r="AA49" s="2615"/>
      <c r="AB49" s="2615"/>
      <c r="AC49" s="2615"/>
      <c r="AD49" s="2615"/>
      <c r="AE49" s="2615"/>
      <c r="AF49" s="2615"/>
      <c r="AG49" s="2615"/>
      <c r="AH49" s="2615"/>
      <c r="AI49" s="2615"/>
      <c r="AJ49" s="2615"/>
      <c r="AK49" s="2615"/>
      <c r="AL49" s="2615"/>
      <c r="AM49" s="2615"/>
      <c r="AN49" s="2615"/>
      <c r="AO49" s="2615"/>
      <c r="AP49" s="2615"/>
      <c r="AQ49" s="2615"/>
      <c r="AR49" s="40"/>
      <c r="AS49" s="37"/>
      <c r="BL49" s="2544"/>
      <c r="BM49" s="2544"/>
      <c r="BN49" s="2545"/>
      <c r="BO49" s="39"/>
      <c r="BP49" s="2615" t="s">
        <v>1021</v>
      </c>
      <c r="BQ49" s="2615"/>
      <c r="BR49" s="2615"/>
      <c r="BS49" s="2615"/>
      <c r="BT49" s="2615"/>
      <c r="BU49" s="2615"/>
      <c r="BV49" s="2615"/>
      <c r="BW49" s="2615"/>
      <c r="BX49" s="2615"/>
      <c r="BY49" s="2615"/>
      <c r="BZ49" s="2615"/>
      <c r="CA49" s="2615"/>
      <c r="CB49" s="2615"/>
      <c r="CC49" s="2615"/>
      <c r="CD49" s="2615"/>
      <c r="CE49" s="2615"/>
      <c r="CF49" s="2615"/>
      <c r="CG49" s="2615"/>
      <c r="CH49" s="2615"/>
      <c r="CI49" s="2615"/>
      <c r="CJ49" s="40"/>
    </row>
    <row r="50" spans="1:88" ht="4.5" customHeight="1" x14ac:dyDescent="0.2">
      <c r="A50" s="37"/>
      <c r="T50" s="2544"/>
      <c r="U50" s="2544"/>
      <c r="V50" s="2545"/>
      <c r="W50" s="39"/>
      <c r="X50" s="2615"/>
      <c r="Y50" s="2615"/>
      <c r="Z50" s="2615"/>
      <c r="AA50" s="2615"/>
      <c r="AB50" s="2615"/>
      <c r="AC50" s="2615"/>
      <c r="AD50" s="2615"/>
      <c r="AE50" s="2615"/>
      <c r="AF50" s="2615"/>
      <c r="AG50" s="2615"/>
      <c r="AH50" s="2615"/>
      <c r="AI50" s="2615"/>
      <c r="AJ50" s="2615"/>
      <c r="AK50" s="2615"/>
      <c r="AL50" s="2615"/>
      <c r="AM50" s="2615"/>
      <c r="AN50" s="2615"/>
      <c r="AO50" s="2615"/>
      <c r="AP50" s="2615"/>
      <c r="AQ50" s="2615"/>
      <c r="AR50" s="40"/>
      <c r="AS50" s="37"/>
      <c r="BL50" s="2544"/>
      <c r="BM50" s="2544"/>
      <c r="BN50" s="2545"/>
      <c r="BO50" s="39"/>
      <c r="BP50" s="2615"/>
      <c r="BQ50" s="2615"/>
      <c r="BR50" s="2615"/>
      <c r="BS50" s="2615"/>
      <c r="BT50" s="2615"/>
      <c r="BU50" s="2615"/>
      <c r="BV50" s="2615"/>
      <c r="BW50" s="2615"/>
      <c r="BX50" s="2615"/>
      <c r="BY50" s="2615"/>
      <c r="BZ50" s="2615"/>
      <c r="CA50" s="2615"/>
      <c r="CB50" s="2615"/>
      <c r="CC50" s="2615"/>
      <c r="CD50" s="2615"/>
      <c r="CE50" s="2615"/>
      <c r="CF50" s="2615"/>
      <c r="CG50" s="2615"/>
      <c r="CH50" s="2615"/>
      <c r="CI50" s="2615"/>
      <c r="CJ50" s="40"/>
    </row>
    <row r="51" spans="1:88" ht="4.5" customHeight="1" x14ac:dyDescent="0.2">
      <c r="A51" s="37"/>
      <c r="R51" s="41"/>
      <c r="S51" s="41"/>
      <c r="T51" s="41"/>
      <c r="U51" s="41"/>
      <c r="V51" s="38"/>
      <c r="W51" s="39"/>
      <c r="X51" s="2615"/>
      <c r="Y51" s="2615"/>
      <c r="Z51" s="2615"/>
      <c r="AA51" s="2615"/>
      <c r="AB51" s="2615"/>
      <c r="AC51" s="2615"/>
      <c r="AD51" s="2615"/>
      <c r="AE51" s="2615"/>
      <c r="AF51" s="2615"/>
      <c r="AG51" s="2615"/>
      <c r="AH51" s="2615"/>
      <c r="AI51" s="2615"/>
      <c r="AJ51" s="2615"/>
      <c r="AK51" s="2615"/>
      <c r="AL51" s="2615"/>
      <c r="AM51" s="2615"/>
      <c r="AN51" s="2615"/>
      <c r="AO51" s="2615"/>
      <c r="AP51" s="2615"/>
      <c r="AQ51" s="2615"/>
      <c r="AR51" s="40"/>
      <c r="AS51" s="37"/>
      <c r="BJ51" s="41"/>
      <c r="BK51" s="41"/>
      <c r="BL51" s="41"/>
      <c r="BM51" s="41"/>
      <c r="BN51" s="38"/>
      <c r="BO51" s="39"/>
      <c r="BP51" s="2615"/>
      <c r="BQ51" s="2615"/>
      <c r="BR51" s="2615"/>
      <c r="BS51" s="2615"/>
      <c r="BT51" s="2615"/>
      <c r="BU51" s="2615"/>
      <c r="BV51" s="2615"/>
      <c r="BW51" s="2615"/>
      <c r="BX51" s="2615"/>
      <c r="BY51" s="2615"/>
      <c r="BZ51" s="2615"/>
      <c r="CA51" s="2615"/>
      <c r="CB51" s="2615"/>
      <c r="CC51" s="2615"/>
      <c r="CD51" s="2615"/>
      <c r="CE51" s="2615"/>
      <c r="CF51" s="2615"/>
      <c r="CG51" s="2615"/>
      <c r="CH51" s="2615"/>
      <c r="CI51" s="2615"/>
      <c r="CJ51" s="40"/>
    </row>
    <row r="52" spans="1:88" ht="4.5" customHeight="1" x14ac:dyDescent="0.2">
      <c r="A52" s="37"/>
      <c r="R52" s="41"/>
      <c r="S52" s="41"/>
      <c r="T52" s="41"/>
      <c r="U52" s="41"/>
      <c r="V52" s="38"/>
      <c r="W52" s="39"/>
      <c r="X52" s="2615"/>
      <c r="Y52" s="2615"/>
      <c r="Z52" s="2615"/>
      <c r="AA52" s="2615"/>
      <c r="AB52" s="2615"/>
      <c r="AC52" s="2615"/>
      <c r="AD52" s="2615"/>
      <c r="AE52" s="2615"/>
      <c r="AF52" s="2615"/>
      <c r="AG52" s="2615"/>
      <c r="AH52" s="2615"/>
      <c r="AI52" s="2615"/>
      <c r="AJ52" s="2615"/>
      <c r="AK52" s="2615"/>
      <c r="AL52" s="2615"/>
      <c r="AM52" s="2615"/>
      <c r="AN52" s="2615"/>
      <c r="AO52" s="2615"/>
      <c r="AP52" s="2615"/>
      <c r="AQ52" s="2615"/>
      <c r="AR52" s="40"/>
      <c r="AS52" s="37"/>
      <c r="BJ52" s="41"/>
      <c r="BK52" s="41"/>
      <c r="BL52" s="41"/>
      <c r="BM52" s="41"/>
      <c r="BN52" s="38"/>
      <c r="BO52" s="39"/>
      <c r="BP52" s="2615"/>
      <c r="BQ52" s="2615"/>
      <c r="BR52" s="2615"/>
      <c r="BS52" s="2615"/>
      <c r="BT52" s="2615"/>
      <c r="BU52" s="2615"/>
      <c r="BV52" s="2615"/>
      <c r="BW52" s="2615"/>
      <c r="BX52" s="2615"/>
      <c r="BY52" s="2615"/>
      <c r="BZ52" s="2615"/>
      <c r="CA52" s="2615"/>
      <c r="CB52" s="2615"/>
      <c r="CC52" s="2615"/>
      <c r="CD52" s="2615"/>
      <c r="CE52" s="2615"/>
      <c r="CF52" s="2615"/>
      <c r="CG52" s="2615"/>
      <c r="CH52" s="2615"/>
      <c r="CI52" s="2615"/>
      <c r="CJ52" s="40"/>
    </row>
    <row r="53" spans="1:88" ht="4.5" customHeight="1" x14ac:dyDescent="0.2">
      <c r="A53" s="37"/>
      <c r="R53" s="41"/>
      <c r="S53" s="41"/>
      <c r="T53" s="41"/>
      <c r="U53" s="41"/>
      <c r="V53" s="38"/>
      <c r="W53" s="39"/>
      <c r="X53" s="2615"/>
      <c r="Y53" s="2615"/>
      <c r="Z53" s="2615"/>
      <c r="AA53" s="2615"/>
      <c r="AB53" s="2615"/>
      <c r="AC53" s="2615"/>
      <c r="AD53" s="2615"/>
      <c r="AE53" s="2615"/>
      <c r="AF53" s="2615"/>
      <c r="AG53" s="2615"/>
      <c r="AH53" s="2615"/>
      <c r="AI53" s="2615"/>
      <c r="AJ53" s="2615"/>
      <c r="AK53" s="2615"/>
      <c r="AL53" s="2615"/>
      <c r="AM53" s="2615"/>
      <c r="AN53" s="2615"/>
      <c r="AO53" s="2615"/>
      <c r="AP53" s="2615"/>
      <c r="AQ53" s="2615"/>
      <c r="AR53" s="40"/>
      <c r="AS53" s="37"/>
      <c r="BJ53" s="41"/>
      <c r="BK53" s="41"/>
      <c r="BL53" s="41"/>
      <c r="BM53" s="41"/>
      <c r="BN53" s="38"/>
      <c r="BO53" s="39"/>
      <c r="BP53" s="2615"/>
      <c r="BQ53" s="2615"/>
      <c r="BR53" s="2615"/>
      <c r="BS53" s="2615"/>
      <c r="BT53" s="2615"/>
      <c r="BU53" s="2615"/>
      <c r="BV53" s="2615"/>
      <c r="BW53" s="2615"/>
      <c r="BX53" s="2615"/>
      <c r="BY53" s="2615"/>
      <c r="BZ53" s="2615"/>
      <c r="CA53" s="2615"/>
      <c r="CB53" s="2615"/>
      <c r="CC53" s="2615"/>
      <c r="CD53" s="2615"/>
      <c r="CE53" s="2615"/>
      <c r="CF53" s="2615"/>
      <c r="CG53" s="2615"/>
      <c r="CH53" s="2615"/>
      <c r="CI53" s="2615"/>
      <c r="CJ53" s="40"/>
    </row>
    <row r="54" spans="1:88" ht="4.5" customHeight="1" x14ac:dyDescent="0.2">
      <c r="A54" s="37"/>
      <c r="B54" s="2647" t="s">
        <v>1939</v>
      </c>
      <c r="C54" s="2648"/>
      <c r="D54" s="2648"/>
      <c r="E54" s="2648"/>
      <c r="F54" s="2648"/>
      <c r="G54" s="2648"/>
      <c r="H54" s="2648"/>
      <c r="I54" s="2648"/>
      <c r="J54" s="2648"/>
      <c r="K54" s="2648"/>
      <c r="L54" s="2648"/>
      <c r="M54" s="2648"/>
      <c r="N54" s="2648"/>
      <c r="O54" s="2648"/>
      <c r="P54" s="2648"/>
      <c r="Q54" s="2648"/>
      <c r="R54" s="2648"/>
      <c r="S54" s="2648"/>
      <c r="T54" s="2648"/>
      <c r="U54" s="2648"/>
      <c r="V54" s="38"/>
      <c r="W54" s="39"/>
      <c r="X54" s="2615"/>
      <c r="Y54" s="2615"/>
      <c r="Z54" s="2615"/>
      <c r="AA54" s="2615"/>
      <c r="AB54" s="2615"/>
      <c r="AC54" s="2615"/>
      <c r="AD54" s="2615"/>
      <c r="AE54" s="2615"/>
      <c r="AF54" s="2615"/>
      <c r="AG54" s="2615"/>
      <c r="AH54" s="2615"/>
      <c r="AI54" s="2615"/>
      <c r="AJ54" s="2615"/>
      <c r="AK54" s="2615"/>
      <c r="AL54" s="2615"/>
      <c r="AM54" s="2615"/>
      <c r="AN54" s="2615"/>
      <c r="AO54" s="2615"/>
      <c r="AP54" s="2615"/>
      <c r="AQ54" s="2615"/>
      <c r="AR54" s="40"/>
      <c r="AS54" s="37"/>
      <c r="AT54" s="2647" t="s">
        <v>1939</v>
      </c>
      <c r="AU54" s="2648"/>
      <c r="AV54" s="2648"/>
      <c r="AW54" s="2648"/>
      <c r="AX54" s="2648"/>
      <c r="AY54" s="2648"/>
      <c r="AZ54" s="2648"/>
      <c r="BA54" s="2648"/>
      <c r="BB54" s="2648"/>
      <c r="BC54" s="2648"/>
      <c r="BD54" s="2648"/>
      <c r="BE54" s="2648"/>
      <c r="BF54" s="2648"/>
      <c r="BG54" s="2648"/>
      <c r="BH54" s="2648"/>
      <c r="BI54" s="2648"/>
      <c r="BJ54" s="2648"/>
      <c r="BK54" s="2648"/>
      <c r="BL54" s="2648"/>
      <c r="BM54" s="2648"/>
      <c r="BN54" s="38"/>
      <c r="BO54" s="39"/>
      <c r="BP54" s="2615"/>
      <c r="BQ54" s="2615"/>
      <c r="BR54" s="2615"/>
      <c r="BS54" s="2615"/>
      <c r="BT54" s="2615"/>
      <c r="BU54" s="2615"/>
      <c r="BV54" s="2615"/>
      <c r="BW54" s="2615"/>
      <c r="BX54" s="2615"/>
      <c r="BY54" s="2615"/>
      <c r="BZ54" s="2615"/>
      <c r="CA54" s="2615"/>
      <c r="CB54" s="2615"/>
      <c r="CC54" s="2615"/>
      <c r="CD54" s="2615"/>
      <c r="CE54" s="2615"/>
      <c r="CF54" s="2615"/>
      <c r="CG54" s="2615"/>
      <c r="CH54" s="2615"/>
      <c r="CI54" s="2615"/>
      <c r="CJ54" s="40"/>
    </row>
    <row r="55" spans="1:88" ht="4.5" customHeight="1" x14ac:dyDescent="0.2">
      <c r="A55" s="37"/>
      <c r="B55" s="2648"/>
      <c r="C55" s="2648"/>
      <c r="D55" s="2648"/>
      <c r="E55" s="2648"/>
      <c r="F55" s="2648"/>
      <c r="G55" s="2648"/>
      <c r="H55" s="2648"/>
      <c r="I55" s="2648"/>
      <c r="J55" s="2648"/>
      <c r="K55" s="2648"/>
      <c r="L55" s="2648"/>
      <c r="M55" s="2648"/>
      <c r="N55" s="2648"/>
      <c r="O55" s="2648"/>
      <c r="P55" s="2648"/>
      <c r="Q55" s="2648"/>
      <c r="R55" s="2648"/>
      <c r="S55" s="2648"/>
      <c r="T55" s="2648"/>
      <c r="U55" s="2648"/>
      <c r="V55" s="38"/>
      <c r="W55" s="39"/>
      <c r="X55" s="2615"/>
      <c r="Y55" s="2615"/>
      <c r="Z55" s="2615"/>
      <c r="AA55" s="2615"/>
      <c r="AB55" s="2615"/>
      <c r="AC55" s="2615"/>
      <c r="AD55" s="2615"/>
      <c r="AE55" s="2615"/>
      <c r="AF55" s="2615"/>
      <c r="AG55" s="2615"/>
      <c r="AH55" s="2615"/>
      <c r="AI55" s="2615"/>
      <c r="AJ55" s="2615"/>
      <c r="AK55" s="2615"/>
      <c r="AL55" s="2615"/>
      <c r="AM55" s="2615"/>
      <c r="AN55" s="2615"/>
      <c r="AO55" s="2615"/>
      <c r="AP55" s="2615"/>
      <c r="AQ55" s="2615"/>
      <c r="AR55" s="40"/>
      <c r="AS55" s="37"/>
      <c r="AT55" s="2648"/>
      <c r="AU55" s="2648"/>
      <c r="AV55" s="2648"/>
      <c r="AW55" s="2648"/>
      <c r="AX55" s="2648"/>
      <c r="AY55" s="2648"/>
      <c r="AZ55" s="2648"/>
      <c r="BA55" s="2648"/>
      <c r="BB55" s="2648"/>
      <c r="BC55" s="2648"/>
      <c r="BD55" s="2648"/>
      <c r="BE55" s="2648"/>
      <c r="BF55" s="2648"/>
      <c r="BG55" s="2648"/>
      <c r="BH55" s="2648"/>
      <c r="BI55" s="2648"/>
      <c r="BJ55" s="2648"/>
      <c r="BK55" s="2648"/>
      <c r="BL55" s="2648"/>
      <c r="BM55" s="2648"/>
      <c r="BN55" s="38"/>
      <c r="BO55" s="39"/>
      <c r="BP55" s="2615"/>
      <c r="BQ55" s="2615"/>
      <c r="BR55" s="2615"/>
      <c r="BS55" s="2615"/>
      <c r="BT55" s="2615"/>
      <c r="BU55" s="2615"/>
      <c r="BV55" s="2615"/>
      <c r="BW55" s="2615"/>
      <c r="BX55" s="2615"/>
      <c r="BY55" s="2615"/>
      <c r="BZ55" s="2615"/>
      <c r="CA55" s="2615"/>
      <c r="CB55" s="2615"/>
      <c r="CC55" s="2615"/>
      <c r="CD55" s="2615"/>
      <c r="CE55" s="2615"/>
      <c r="CF55" s="2615"/>
      <c r="CG55" s="2615"/>
      <c r="CH55" s="2615"/>
      <c r="CI55" s="2615"/>
      <c r="CJ55" s="40"/>
    </row>
    <row r="56" spans="1:88" ht="4.5" customHeight="1" x14ac:dyDescent="0.2">
      <c r="A56" s="37"/>
      <c r="B56" s="2647" t="s">
        <v>1640</v>
      </c>
      <c r="C56" s="2647"/>
      <c r="D56" s="2647"/>
      <c r="E56" s="2647"/>
      <c r="F56" s="2647"/>
      <c r="G56" s="2647"/>
      <c r="H56" s="2647"/>
      <c r="I56" s="2647"/>
      <c r="J56" s="2647"/>
      <c r="K56" s="2647"/>
      <c r="L56" s="2647"/>
      <c r="M56" s="2647"/>
      <c r="N56" s="2647"/>
      <c r="O56" s="2647"/>
      <c r="P56" s="2647"/>
      <c r="Q56" s="2647"/>
      <c r="R56" s="2647"/>
      <c r="S56" s="2647"/>
      <c r="T56" s="2647"/>
      <c r="U56" s="2647"/>
      <c r="V56" s="38"/>
      <c r="W56" s="39"/>
      <c r="X56" s="2615"/>
      <c r="Y56" s="2615"/>
      <c r="Z56" s="2615"/>
      <c r="AA56" s="2615"/>
      <c r="AB56" s="2615"/>
      <c r="AC56" s="2615"/>
      <c r="AD56" s="2615"/>
      <c r="AE56" s="2615"/>
      <c r="AF56" s="2615"/>
      <c r="AG56" s="2615"/>
      <c r="AH56" s="2615"/>
      <c r="AI56" s="2615"/>
      <c r="AJ56" s="2615"/>
      <c r="AK56" s="2615"/>
      <c r="AL56" s="2615"/>
      <c r="AM56" s="2615"/>
      <c r="AN56" s="2615"/>
      <c r="AO56" s="2615"/>
      <c r="AP56" s="2615"/>
      <c r="AQ56" s="2615"/>
      <c r="AR56" s="40"/>
      <c r="AS56" s="37"/>
      <c r="AT56" s="2647" t="s">
        <v>1640</v>
      </c>
      <c r="AU56" s="2647"/>
      <c r="AV56" s="2647"/>
      <c r="AW56" s="2647"/>
      <c r="AX56" s="2647"/>
      <c r="AY56" s="2647"/>
      <c r="AZ56" s="2647"/>
      <c r="BA56" s="2647"/>
      <c r="BB56" s="2647"/>
      <c r="BC56" s="2647"/>
      <c r="BD56" s="2647"/>
      <c r="BE56" s="2647"/>
      <c r="BF56" s="2647"/>
      <c r="BG56" s="2647"/>
      <c r="BH56" s="2647"/>
      <c r="BI56" s="2647"/>
      <c r="BJ56" s="2647"/>
      <c r="BK56" s="2647"/>
      <c r="BL56" s="2647"/>
      <c r="BM56" s="2647"/>
      <c r="BN56" s="38"/>
      <c r="BO56" s="39"/>
      <c r="BP56" s="2615"/>
      <c r="BQ56" s="2615"/>
      <c r="BR56" s="2615"/>
      <c r="BS56" s="2615"/>
      <c r="BT56" s="2615"/>
      <c r="BU56" s="2615"/>
      <c r="BV56" s="2615"/>
      <c r="BW56" s="2615"/>
      <c r="BX56" s="2615"/>
      <c r="BY56" s="2615"/>
      <c r="BZ56" s="2615"/>
      <c r="CA56" s="2615"/>
      <c r="CB56" s="2615"/>
      <c r="CC56" s="2615"/>
      <c r="CD56" s="2615"/>
      <c r="CE56" s="2615"/>
      <c r="CF56" s="2615"/>
      <c r="CG56" s="2615"/>
      <c r="CH56" s="2615"/>
      <c r="CI56" s="2615"/>
      <c r="CJ56" s="40"/>
    </row>
    <row r="57" spans="1:88" ht="4.5" customHeight="1" x14ac:dyDescent="0.2">
      <c r="A57" s="37"/>
      <c r="B57" s="2647"/>
      <c r="C57" s="2647"/>
      <c r="D57" s="2647"/>
      <c r="E57" s="2647"/>
      <c r="F57" s="2647"/>
      <c r="G57" s="2647"/>
      <c r="H57" s="2647"/>
      <c r="I57" s="2647"/>
      <c r="J57" s="2647"/>
      <c r="K57" s="2647"/>
      <c r="L57" s="2647"/>
      <c r="M57" s="2647"/>
      <c r="N57" s="2647"/>
      <c r="O57" s="2647"/>
      <c r="P57" s="2647"/>
      <c r="Q57" s="2647"/>
      <c r="R57" s="2647"/>
      <c r="S57" s="2647"/>
      <c r="T57" s="2647"/>
      <c r="U57" s="2647"/>
      <c r="V57" s="38"/>
      <c r="W57" s="39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0"/>
      <c r="AS57" s="37"/>
      <c r="AT57" s="2647"/>
      <c r="AU57" s="2647"/>
      <c r="AV57" s="2647"/>
      <c r="AW57" s="2647"/>
      <c r="AX57" s="2647"/>
      <c r="AY57" s="2647"/>
      <c r="AZ57" s="2647"/>
      <c r="BA57" s="2647"/>
      <c r="BB57" s="2647"/>
      <c r="BC57" s="2647"/>
      <c r="BD57" s="2647"/>
      <c r="BE57" s="2647"/>
      <c r="BF57" s="2647"/>
      <c r="BG57" s="2647"/>
      <c r="BH57" s="2647"/>
      <c r="BI57" s="2647"/>
      <c r="BJ57" s="2647"/>
      <c r="BK57" s="2647"/>
      <c r="BL57" s="2647"/>
      <c r="BM57" s="2647"/>
      <c r="BN57" s="38"/>
      <c r="BO57" s="39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0"/>
    </row>
    <row r="58" spans="1:88" ht="4.5" customHeight="1" x14ac:dyDescent="0.2">
      <c r="A58" s="37"/>
      <c r="B58" s="2649" t="s">
        <v>377</v>
      </c>
      <c r="C58" s="2649"/>
      <c r="D58" s="2649"/>
      <c r="E58" s="2649"/>
      <c r="F58" s="2649"/>
      <c r="G58" s="2649"/>
      <c r="H58" s="2649"/>
      <c r="I58" s="2649"/>
      <c r="J58" s="2649"/>
      <c r="K58" s="2649"/>
      <c r="L58" s="2649"/>
      <c r="M58" s="2649"/>
      <c r="N58" s="2649"/>
      <c r="O58" s="2649"/>
      <c r="P58" s="2649"/>
      <c r="Q58" s="2649"/>
      <c r="R58" s="2649"/>
      <c r="S58" s="2649"/>
      <c r="T58" s="2649"/>
      <c r="U58" s="2649"/>
      <c r="V58" s="38"/>
      <c r="W58" s="39"/>
      <c r="X58" s="2562" t="s">
        <v>944</v>
      </c>
      <c r="Y58" s="2562"/>
      <c r="Z58" s="2562"/>
      <c r="AA58" s="2562"/>
      <c r="AB58" s="2562"/>
      <c r="AC58" s="2562"/>
      <c r="AD58" s="2562"/>
      <c r="AE58" s="2562"/>
      <c r="AF58" s="2562"/>
      <c r="AG58" s="2562"/>
      <c r="AH58" s="2563"/>
      <c r="AI58" s="2553" t="str">
        <f>I70</f>
        <v>OM-P334</v>
      </c>
      <c r="AJ58" s="2554"/>
      <c r="AK58" s="2554"/>
      <c r="AL58" s="2554"/>
      <c r="AM58" s="2554"/>
      <c r="AN58" s="2554"/>
      <c r="AO58" s="2554"/>
      <c r="AP58" s="2554"/>
      <c r="AQ58" s="2555"/>
      <c r="AR58" s="40"/>
      <c r="AS58" s="37"/>
      <c r="AT58" s="2649" t="s">
        <v>377</v>
      </c>
      <c r="AU58" s="2649"/>
      <c r="AV58" s="2649"/>
      <c r="AW58" s="2649"/>
      <c r="AX58" s="2649"/>
      <c r="AY58" s="2649"/>
      <c r="AZ58" s="2649"/>
      <c r="BA58" s="2649"/>
      <c r="BB58" s="2649"/>
      <c r="BC58" s="2649"/>
      <c r="BD58" s="2649"/>
      <c r="BE58" s="2649"/>
      <c r="BF58" s="2649"/>
      <c r="BG58" s="2649"/>
      <c r="BH58" s="2649"/>
      <c r="BI58" s="2649"/>
      <c r="BJ58" s="2649"/>
      <c r="BK58" s="2649"/>
      <c r="BL58" s="2649"/>
      <c r="BM58" s="2649"/>
      <c r="BN58" s="38"/>
      <c r="BO58" s="39"/>
      <c r="BP58" s="2562" t="s">
        <v>944</v>
      </c>
      <c r="BQ58" s="2562"/>
      <c r="BR58" s="2562"/>
      <c r="BS58" s="2562"/>
      <c r="BT58" s="2562"/>
      <c r="BU58" s="2562"/>
      <c r="BV58" s="2562"/>
      <c r="BW58" s="2562"/>
      <c r="BX58" s="2562"/>
      <c r="BY58" s="2562"/>
      <c r="BZ58" s="2563"/>
      <c r="CA58" s="2553" t="str">
        <f>BA70</f>
        <v>P334</v>
      </c>
      <c r="CB58" s="2554"/>
      <c r="CC58" s="2554"/>
      <c r="CD58" s="2554"/>
      <c r="CE58" s="2554"/>
      <c r="CF58" s="2554"/>
      <c r="CG58" s="2554"/>
      <c r="CH58" s="2554"/>
      <c r="CI58" s="2555"/>
      <c r="CJ58" s="40"/>
    </row>
    <row r="59" spans="1:88" ht="4.5" customHeight="1" x14ac:dyDescent="0.2">
      <c r="A59" s="37"/>
      <c r="B59" s="2649"/>
      <c r="C59" s="2649"/>
      <c r="D59" s="2649"/>
      <c r="E59" s="2649"/>
      <c r="F59" s="2649"/>
      <c r="G59" s="2649"/>
      <c r="H59" s="2649"/>
      <c r="I59" s="2649"/>
      <c r="J59" s="2649"/>
      <c r="K59" s="2649"/>
      <c r="L59" s="2649"/>
      <c r="M59" s="2649"/>
      <c r="N59" s="2649"/>
      <c r="O59" s="2649"/>
      <c r="P59" s="2649"/>
      <c r="Q59" s="2649"/>
      <c r="R59" s="2649"/>
      <c r="S59" s="2649"/>
      <c r="T59" s="2649"/>
      <c r="U59" s="2649"/>
      <c r="V59" s="38"/>
      <c r="W59" s="39"/>
      <c r="X59" s="2562"/>
      <c r="Y59" s="2562"/>
      <c r="Z59" s="2562"/>
      <c r="AA59" s="2562"/>
      <c r="AB59" s="2562"/>
      <c r="AC59" s="2562"/>
      <c r="AD59" s="2562"/>
      <c r="AE59" s="2562"/>
      <c r="AF59" s="2562"/>
      <c r="AG59" s="2562"/>
      <c r="AH59" s="2563"/>
      <c r="AI59" s="2556"/>
      <c r="AJ59" s="2557"/>
      <c r="AK59" s="2557"/>
      <c r="AL59" s="2557"/>
      <c r="AM59" s="2557"/>
      <c r="AN59" s="2557"/>
      <c r="AO59" s="2557"/>
      <c r="AP59" s="2557"/>
      <c r="AQ59" s="2558"/>
      <c r="AR59" s="40"/>
      <c r="AS59" s="37"/>
      <c r="AT59" s="2649"/>
      <c r="AU59" s="2649"/>
      <c r="AV59" s="2649"/>
      <c r="AW59" s="2649"/>
      <c r="AX59" s="2649"/>
      <c r="AY59" s="2649"/>
      <c r="AZ59" s="2649"/>
      <c r="BA59" s="2649"/>
      <c r="BB59" s="2649"/>
      <c r="BC59" s="2649"/>
      <c r="BD59" s="2649"/>
      <c r="BE59" s="2649"/>
      <c r="BF59" s="2649"/>
      <c r="BG59" s="2649"/>
      <c r="BH59" s="2649"/>
      <c r="BI59" s="2649"/>
      <c r="BJ59" s="2649"/>
      <c r="BK59" s="2649"/>
      <c r="BL59" s="2649"/>
      <c r="BM59" s="2649"/>
      <c r="BN59" s="38"/>
      <c r="BO59" s="39"/>
      <c r="BP59" s="2562"/>
      <c r="BQ59" s="2562"/>
      <c r="BR59" s="2562"/>
      <c r="BS59" s="2562"/>
      <c r="BT59" s="2562"/>
      <c r="BU59" s="2562"/>
      <c r="BV59" s="2562"/>
      <c r="BW59" s="2562"/>
      <c r="BX59" s="2562"/>
      <c r="BY59" s="2562"/>
      <c r="BZ59" s="2563"/>
      <c r="CA59" s="2556"/>
      <c r="CB59" s="2557"/>
      <c r="CC59" s="2557"/>
      <c r="CD59" s="2557"/>
      <c r="CE59" s="2557"/>
      <c r="CF59" s="2557"/>
      <c r="CG59" s="2557"/>
      <c r="CH59" s="2557"/>
      <c r="CI59" s="2558"/>
      <c r="CJ59" s="40"/>
    </row>
    <row r="60" spans="1:88" ht="4.5" customHeight="1" x14ac:dyDescent="0.2">
      <c r="A60" s="37"/>
      <c r="B60" s="2649" t="s">
        <v>550</v>
      </c>
      <c r="C60" s="2649"/>
      <c r="D60" s="2649"/>
      <c r="E60" s="2649"/>
      <c r="F60" s="2649"/>
      <c r="G60" s="2649"/>
      <c r="H60" s="2649"/>
      <c r="I60" s="2649"/>
      <c r="J60" s="2649"/>
      <c r="K60" s="2649"/>
      <c r="L60" s="2649"/>
      <c r="M60" s="2649"/>
      <c r="N60" s="2649"/>
      <c r="O60" s="2649"/>
      <c r="P60" s="2649"/>
      <c r="Q60" s="2649"/>
      <c r="R60" s="2649"/>
      <c r="S60" s="2649"/>
      <c r="T60" s="2649"/>
      <c r="U60" s="2649"/>
      <c r="V60" s="38"/>
      <c r="W60" s="39"/>
      <c r="X60" s="42"/>
      <c r="Y60" s="42"/>
      <c r="Z60" s="42"/>
      <c r="AA60" s="42"/>
      <c r="AB60" s="42"/>
      <c r="AC60" s="42"/>
      <c r="AD60" s="43"/>
      <c r="AE60" s="43"/>
      <c r="AF60" s="43"/>
      <c r="AG60" s="43"/>
      <c r="AH60" s="43"/>
      <c r="AI60" s="2559"/>
      <c r="AJ60" s="2560"/>
      <c r="AK60" s="2560"/>
      <c r="AL60" s="2560"/>
      <c r="AM60" s="2560"/>
      <c r="AN60" s="2560"/>
      <c r="AO60" s="2560"/>
      <c r="AP60" s="2560"/>
      <c r="AQ60" s="2561"/>
      <c r="AR60" s="40"/>
      <c r="AS60" s="37"/>
      <c r="AT60" s="2649" t="s">
        <v>550</v>
      </c>
      <c r="AU60" s="2649"/>
      <c r="AV60" s="2649"/>
      <c r="AW60" s="2649"/>
      <c r="AX60" s="2649"/>
      <c r="AY60" s="2649"/>
      <c r="AZ60" s="2649"/>
      <c r="BA60" s="2649"/>
      <c r="BB60" s="2649"/>
      <c r="BC60" s="2649"/>
      <c r="BD60" s="2649"/>
      <c r="BE60" s="2649"/>
      <c r="BF60" s="2649"/>
      <c r="BG60" s="2649"/>
      <c r="BH60" s="2649"/>
      <c r="BI60" s="2649"/>
      <c r="BJ60" s="2649"/>
      <c r="BK60" s="2649"/>
      <c r="BL60" s="2649"/>
      <c r="BM60" s="2649"/>
      <c r="BN60" s="38"/>
      <c r="BO60" s="39"/>
      <c r="BP60" s="42"/>
      <c r="BQ60" s="42"/>
      <c r="BR60" s="42"/>
      <c r="BS60" s="42"/>
      <c r="BT60" s="42"/>
      <c r="BU60" s="42"/>
      <c r="BV60" s="43"/>
      <c r="BW60" s="43"/>
      <c r="BX60" s="43"/>
      <c r="BY60" s="43"/>
      <c r="BZ60" s="43"/>
      <c r="CA60" s="2559"/>
      <c r="CB60" s="2560"/>
      <c r="CC60" s="2560"/>
      <c r="CD60" s="2560"/>
      <c r="CE60" s="2560"/>
      <c r="CF60" s="2560"/>
      <c r="CG60" s="2560"/>
      <c r="CH60" s="2560"/>
      <c r="CI60" s="2561"/>
      <c r="CJ60" s="40"/>
    </row>
    <row r="61" spans="1:88" ht="4.5" customHeight="1" x14ac:dyDescent="0.2">
      <c r="A61" s="37"/>
      <c r="B61" s="2649"/>
      <c r="C61" s="2649"/>
      <c r="D61" s="2649"/>
      <c r="E61" s="2649"/>
      <c r="F61" s="2649"/>
      <c r="G61" s="2649"/>
      <c r="H61" s="2649"/>
      <c r="I61" s="2649"/>
      <c r="J61" s="2649"/>
      <c r="K61" s="2649"/>
      <c r="L61" s="2649"/>
      <c r="M61" s="2649"/>
      <c r="N61" s="2649"/>
      <c r="O61" s="2649"/>
      <c r="P61" s="2649"/>
      <c r="Q61" s="2649"/>
      <c r="R61" s="2649"/>
      <c r="S61" s="2649"/>
      <c r="T61" s="2649"/>
      <c r="U61" s="2649"/>
      <c r="V61" s="38"/>
      <c r="W61" s="39"/>
      <c r="X61" s="2604" t="s">
        <v>2285</v>
      </c>
      <c r="Y61" s="2605"/>
      <c r="Z61" s="2458">
        <f>INDEX('LŠZ P'!A$2:AP$998,A48,14)</f>
        <v>44895</v>
      </c>
      <c r="AA61" s="2459"/>
      <c r="AB61" s="2459"/>
      <c r="AC61" s="2459"/>
      <c r="AD61" s="2460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0"/>
      <c r="AS61" s="37"/>
      <c r="AT61" s="2649"/>
      <c r="AU61" s="2649"/>
      <c r="AV61" s="2649"/>
      <c r="AW61" s="2649"/>
      <c r="AX61" s="2649"/>
      <c r="AY61" s="2649"/>
      <c r="AZ61" s="2649"/>
      <c r="BA61" s="2649"/>
      <c r="BB61" s="2649"/>
      <c r="BC61" s="2649"/>
      <c r="BD61" s="2649"/>
      <c r="BE61" s="2649"/>
      <c r="BF61" s="2649"/>
      <c r="BG61" s="2649"/>
      <c r="BH61" s="2649"/>
      <c r="BI61" s="2649"/>
      <c r="BJ61" s="2649"/>
      <c r="BK61" s="2649"/>
      <c r="BL61" s="2649"/>
      <c r="BM61" s="2649"/>
      <c r="BN61" s="38"/>
      <c r="BO61" s="39"/>
      <c r="BP61" s="2604" t="s">
        <v>2285</v>
      </c>
      <c r="BQ61" s="2605"/>
      <c r="BR61" s="2458">
        <f>INDEX('LŠZ P'!A$2:AP$998,A48,14)</f>
        <v>44895</v>
      </c>
      <c r="BS61" s="2459"/>
      <c r="BT61" s="2459"/>
      <c r="BU61" s="2459"/>
      <c r="BV61" s="2460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0"/>
    </row>
    <row r="62" spans="1:88" ht="4.5" customHeight="1" x14ac:dyDescent="0.2">
      <c r="A62" s="39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2"/>
      <c r="T62" s="42"/>
      <c r="U62" s="42"/>
      <c r="V62" s="40"/>
      <c r="W62" s="39"/>
      <c r="X62" s="2604"/>
      <c r="Y62" s="2605"/>
      <c r="Z62" s="2461"/>
      <c r="AA62" s="2462"/>
      <c r="AB62" s="2462"/>
      <c r="AC62" s="2462"/>
      <c r="AD62" s="2463"/>
      <c r="AE62" s="42"/>
      <c r="AF62" s="42"/>
      <c r="AG62" s="42"/>
      <c r="AH62" s="2492">
        <f>INDEX('LŠZ P'!A$2:AP$998,A48,27)</f>
        <v>44895</v>
      </c>
      <c r="AI62" s="2493"/>
      <c r="AJ62" s="2493"/>
      <c r="AK62" s="2493"/>
      <c r="AL62" s="2493"/>
      <c r="AM62" s="2493"/>
      <c r="AN62" s="2493"/>
      <c r="AO62" s="2493"/>
      <c r="AP62" s="2493"/>
      <c r="AQ62" s="2494"/>
      <c r="AR62" s="40"/>
      <c r="AS62" s="39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2"/>
      <c r="BL62" s="42"/>
      <c r="BM62" s="42"/>
      <c r="BN62" s="40"/>
      <c r="BO62" s="39"/>
      <c r="BP62" s="2604"/>
      <c r="BQ62" s="2605"/>
      <c r="BR62" s="2461"/>
      <c r="BS62" s="2462"/>
      <c r="BT62" s="2462"/>
      <c r="BU62" s="2462"/>
      <c r="BV62" s="2463"/>
      <c r="BW62" s="42"/>
      <c r="BX62" s="42"/>
      <c r="BY62" s="42"/>
      <c r="BZ62" s="2492">
        <f>INDEX('LŠZ P'!A$2:AP$998,A48,27)</f>
        <v>44895</v>
      </c>
      <c r="CA62" s="2493"/>
      <c r="CB62" s="2493"/>
      <c r="CC62" s="2493"/>
      <c r="CD62" s="2493"/>
      <c r="CE62" s="2493"/>
      <c r="CF62" s="2493"/>
      <c r="CG62" s="2493"/>
      <c r="CH62" s="2493"/>
      <c r="CI62" s="2494"/>
      <c r="CJ62" s="40"/>
    </row>
    <row r="63" spans="1:88" ht="4.5" customHeight="1" x14ac:dyDescent="0.2">
      <c r="A63" s="39"/>
      <c r="B63" s="2640" t="s">
        <v>2286</v>
      </c>
      <c r="C63" s="2640"/>
      <c r="D63" s="2640"/>
      <c r="E63" s="2640"/>
      <c r="F63" s="2641" t="s">
        <v>1715</v>
      </c>
      <c r="G63" s="2642"/>
      <c r="H63" s="2642"/>
      <c r="I63" s="2642"/>
      <c r="J63" s="2642"/>
      <c r="K63" s="2642"/>
      <c r="L63" s="2642"/>
      <c r="M63" s="2642"/>
      <c r="N63" s="2642"/>
      <c r="O63" s="2642"/>
      <c r="P63" s="2642"/>
      <c r="Q63" s="2642"/>
      <c r="R63" s="2642"/>
      <c r="S63" s="2642"/>
      <c r="T63" s="2642"/>
      <c r="U63" s="2643"/>
      <c r="V63" s="40"/>
      <c r="W63" s="39"/>
      <c r="X63" s="2604"/>
      <c r="Y63" s="2605"/>
      <c r="Z63" s="2461"/>
      <c r="AA63" s="2462"/>
      <c r="AB63" s="2462"/>
      <c r="AC63" s="2462"/>
      <c r="AD63" s="2463"/>
      <c r="AE63" s="2603" t="s">
        <v>902</v>
      </c>
      <c r="AF63" s="2603"/>
      <c r="AG63" s="2603"/>
      <c r="AH63" s="2495"/>
      <c r="AI63" s="2496"/>
      <c r="AJ63" s="2496"/>
      <c r="AK63" s="2496"/>
      <c r="AL63" s="2496"/>
      <c r="AM63" s="2496"/>
      <c r="AN63" s="2496"/>
      <c r="AO63" s="2496"/>
      <c r="AP63" s="2496"/>
      <c r="AQ63" s="2497"/>
      <c r="AR63" s="40"/>
      <c r="AS63" s="39"/>
      <c r="AT63" s="2640" t="s">
        <v>2286</v>
      </c>
      <c r="AU63" s="2640"/>
      <c r="AV63" s="2640"/>
      <c r="AW63" s="2640"/>
      <c r="AX63" s="2641" t="s">
        <v>964</v>
      </c>
      <c r="AY63" s="2642"/>
      <c r="AZ63" s="2642"/>
      <c r="BA63" s="2642"/>
      <c r="BB63" s="2642"/>
      <c r="BC63" s="2642"/>
      <c r="BD63" s="2642"/>
      <c r="BE63" s="2642"/>
      <c r="BF63" s="2642"/>
      <c r="BG63" s="2642"/>
      <c r="BH63" s="2642"/>
      <c r="BI63" s="2642"/>
      <c r="BJ63" s="2642"/>
      <c r="BK63" s="2642"/>
      <c r="BL63" s="2642"/>
      <c r="BM63" s="2643"/>
      <c r="BN63" s="40"/>
      <c r="BO63" s="39"/>
      <c r="BP63" s="2604"/>
      <c r="BQ63" s="2605"/>
      <c r="BR63" s="2461"/>
      <c r="BS63" s="2462"/>
      <c r="BT63" s="2462"/>
      <c r="BU63" s="2462"/>
      <c r="BV63" s="2463"/>
      <c r="BW63" s="2603" t="s">
        <v>902</v>
      </c>
      <c r="BX63" s="2603"/>
      <c r="BY63" s="2603"/>
      <c r="BZ63" s="2495"/>
      <c r="CA63" s="2496"/>
      <c r="CB63" s="2496"/>
      <c r="CC63" s="2496"/>
      <c r="CD63" s="2496"/>
      <c r="CE63" s="2496"/>
      <c r="CF63" s="2496"/>
      <c r="CG63" s="2496"/>
      <c r="CH63" s="2496"/>
      <c r="CI63" s="2497"/>
      <c r="CJ63" s="40"/>
    </row>
    <row r="64" spans="1:88" ht="4.5" customHeight="1" x14ac:dyDescent="0.2">
      <c r="A64" s="39"/>
      <c r="B64" s="2640"/>
      <c r="C64" s="2640"/>
      <c r="D64" s="2640"/>
      <c r="E64" s="2640"/>
      <c r="F64" s="2644"/>
      <c r="G64" s="2645"/>
      <c r="H64" s="2645"/>
      <c r="I64" s="2645"/>
      <c r="J64" s="2645"/>
      <c r="K64" s="2645"/>
      <c r="L64" s="2645"/>
      <c r="M64" s="2645"/>
      <c r="N64" s="2645"/>
      <c r="O64" s="2645"/>
      <c r="P64" s="2645"/>
      <c r="Q64" s="2645"/>
      <c r="R64" s="2645"/>
      <c r="S64" s="2645"/>
      <c r="T64" s="2645"/>
      <c r="U64" s="2646"/>
      <c r="V64" s="40"/>
      <c r="W64" s="39"/>
      <c r="X64" s="2604"/>
      <c r="Y64" s="2605"/>
      <c r="Z64" s="2464"/>
      <c r="AA64" s="2465"/>
      <c r="AB64" s="2465"/>
      <c r="AC64" s="2465"/>
      <c r="AD64" s="2466"/>
      <c r="AE64" s="2603"/>
      <c r="AF64" s="2603"/>
      <c r="AG64" s="2603"/>
      <c r="AH64" s="2498"/>
      <c r="AI64" s="2499"/>
      <c r="AJ64" s="2499"/>
      <c r="AK64" s="2499"/>
      <c r="AL64" s="2499"/>
      <c r="AM64" s="2499"/>
      <c r="AN64" s="2499"/>
      <c r="AO64" s="2499"/>
      <c r="AP64" s="2499"/>
      <c r="AQ64" s="2500"/>
      <c r="AR64" s="40"/>
      <c r="AS64" s="39"/>
      <c r="AT64" s="2640"/>
      <c r="AU64" s="2640"/>
      <c r="AV64" s="2640"/>
      <c r="AW64" s="2640"/>
      <c r="AX64" s="2644"/>
      <c r="AY64" s="2645"/>
      <c r="AZ64" s="2645"/>
      <c r="BA64" s="2645"/>
      <c r="BB64" s="2645"/>
      <c r="BC64" s="2645"/>
      <c r="BD64" s="2645"/>
      <c r="BE64" s="2645"/>
      <c r="BF64" s="2645"/>
      <c r="BG64" s="2645"/>
      <c r="BH64" s="2645"/>
      <c r="BI64" s="2645"/>
      <c r="BJ64" s="2645"/>
      <c r="BK64" s="2645"/>
      <c r="BL64" s="2645"/>
      <c r="BM64" s="2646"/>
      <c r="BN64" s="40"/>
      <c r="BO64" s="39"/>
      <c r="BP64" s="2604"/>
      <c r="BQ64" s="2605"/>
      <c r="BR64" s="2464"/>
      <c r="BS64" s="2465"/>
      <c r="BT64" s="2465"/>
      <c r="BU64" s="2465"/>
      <c r="BV64" s="2466"/>
      <c r="BW64" s="2603"/>
      <c r="BX64" s="2603"/>
      <c r="BY64" s="2603"/>
      <c r="BZ64" s="2498"/>
      <c r="CA64" s="2499"/>
      <c r="CB64" s="2499"/>
      <c r="CC64" s="2499"/>
      <c r="CD64" s="2499"/>
      <c r="CE64" s="2499"/>
      <c r="CF64" s="2499"/>
      <c r="CG64" s="2499"/>
      <c r="CH64" s="2499"/>
      <c r="CI64" s="2500"/>
      <c r="CJ64" s="40"/>
    </row>
    <row r="65" spans="1:88" ht="4.5" customHeight="1" x14ac:dyDescent="0.2">
      <c r="A65" s="39"/>
      <c r="B65" s="42"/>
      <c r="C65" s="42"/>
      <c r="D65" s="42"/>
      <c r="E65" s="42"/>
      <c r="F65" s="2546" t="str">
        <f>CONCATENATE(INDEX('LŠZ P'!A$2:AP$998,A48,3)," (",INDEX('LŠZ P'!A$2:AP$998,A48,9),")")</f>
        <v>PLUTO 3 SM (AXIS PARAGL.)</v>
      </c>
      <c r="G65" s="2547"/>
      <c r="H65" s="2547"/>
      <c r="I65" s="2547"/>
      <c r="J65" s="2547"/>
      <c r="K65" s="2547"/>
      <c r="L65" s="2547"/>
      <c r="M65" s="2547"/>
      <c r="N65" s="2547"/>
      <c r="O65" s="2547"/>
      <c r="P65" s="2547"/>
      <c r="Q65" s="2547"/>
      <c r="R65" s="2547"/>
      <c r="S65" s="2547"/>
      <c r="T65" s="2547"/>
      <c r="U65" s="2548"/>
      <c r="V65" s="40"/>
      <c r="W65" s="39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0"/>
      <c r="AS65" s="39"/>
      <c r="AT65" s="42"/>
      <c r="AU65" s="42"/>
      <c r="AV65" s="42"/>
      <c r="AW65" s="42"/>
      <c r="AX65" s="2546" t="str">
        <f>CONCATENATE(INDEX('LŠZ P'!A$2:AP$998,A48,4)," (",INDEX('LŠZ P'!A$2:AP$998,A48,10),")")</f>
        <v>MINIPLANE TOP 80 (FLY PRODUCTS)</v>
      </c>
      <c r="AY65" s="2547"/>
      <c r="AZ65" s="2547"/>
      <c r="BA65" s="2547"/>
      <c r="BB65" s="2547"/>
      <c r="BC65" s="2547"/>
      <c r="BD65" s="2547"/>
      <c r="BE65" s="2547"/>
      <c r="BF65" s="2547"/>
      <c r="BG65" s="2547"/>
      <c r="BH65" s="2547"/>
      <c r="BI65" s="2547"/>
      <c r="BJ65" s="2547"/>
      <c r="BK65" s="2547"/>
      <c r="BL65" s="2547"/>
      <c r="BM65" s="2548"/>
      <c r="BN65" s="40"/>
      <c r="BO65" s="39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0"/>
    </row>
    <row r="66" spans="1:88" ht="4.5" customHeight="1" x14ac:dyDescent="0.2">
      <c r="A66" s="39"/>
      <c r="B66" s="2562" t="s">
        <v>903</v>
      </c>
      <c r="C66" s="2562"/>
      <c r="D66" s="2562"/>
      <c r="E66" s="2562"/>
      <c r="F66" s="2549"/>
      <c r="G66" s="2547"/>
      <c r="H66" s="2547"/>
      <c r="I66" s="2547"/>
      <c r="J66" s="2547"/>
      <c r="K66" s="2547"/>
      <c r="L66" s="2547"/>
      <c r="M66" s="2547"/>
      <c r="N66" s="2547"/>
      <c r="O66" s="2547"/>
      <c r="P66" s="2547"/>
      <c r="Q66" s="2547"/>
      <c r="R66" s="2547"/>
      <c r="S66" s="2547"/>
      <c r="T66" s="2547"/>
      <c r="U66" s="2548"/>
      <c r="V66" s="40"/>
      <c r="W66" s="39"/>
      <c r="X66" s="2562" t="s">
        <v>131</v>
      </c>
      <c r="Y66" s="2566"/>
      <c r="Z66" s="2566"/>
      <c r="AA66" s="2566"/>
      <c r="AB66" s="2566"/>
      <c r="AC66" s="2566"/>
      <c r="AD66" s="2566"/>
      <c r="AE66" s="2566"/>
      <c r="AF66" s="2566"/>
      <c r="AG66" s="2566"/>
      <c r="AH66" s="2566"/>
      <c r="AI66" s="2566"/>
      <c r="AJ66" s="2566"/>
      <c r="AK66" s="2566"/>
      <c r="AM66" s="2594" t="str">
        <f>INDEX('LŠZ P'!A$2:AP$998,A48,28)</f>
        <v>EN-B</v>
      </c>
      <c r="AN66" s="2595"/>
      <c r="AO66" s="2595"/>
      <c r="AP66" s="2595"/>
      <c r="AQ66" s="2596"/>
      <c r="AR66" s="40"/>
      <c r="AS66" s="39"/>
      <c r="AT66" s="2562" t="s">
        <v>903</v>
      </c>
      <c r="AU66" s="2562"/>
      <c r="AV66" s="2562"/>
      <c r="AW66" s="2562"/>
      <c r="AX66" s="2549"/>
      <c r="AY66" s="2547"/>
      <c r="AZ66" s="2547"/>
      <c r="BA66" s="2547"/>
      <c r="BB66" s="2547"/>
      <c r="BC66" s="2547"/>
      <c r="BD66" s="2547"/>
      <c r="BE66" s="2547"/>
      <c r="BF66" s="2547"/>
      <c r="BG66" s="2547"/>
      <c r="BH66" s="2547"/>
      <c r="BI66" s="2547"/>
      <c r="BJ66" s="2547"/>
      <c r="BK66" s="2547"/>
      <c r="BL66" s="2547"/>
      <c r="BM66" s="2548"/>
      <c r="BN66" s="40"/>
      <c r="BO66" s="39"/>
      <c r="BP66" s="2562" t="s">
        <v>131</v>
      </c>
      <c r="BQ66" s="2566"/>
      <c r="BR66" s="2566"/>
      <c r="BS66" s="2566"/>
      <c r="BT66" s="2566"/>
      <c r="BU66" s="2566"/>
      <c r="BV66" s="2566"/>
      <c r="BW66" s="2566"/>
      <c r="BX66" s="2566"/>
      <c r="BY66" s="2566"/>
      <c r="BZ66" s="2566"/>
      <c r="CA66" s="2566"/>
      <c r="CB66" s="2566"/>
      <c r="CC66" s="2566"/>
      <c r="CE66" s="2594" t="s">
        <v>994</v>
      </c>
      <c r="CF66" s="2595"/>
      <c r="CG66" s="2595"/>
      <c r="CH66" s="2595"/>
      <c r="CI66" s="2596"/>
      <c r="CJ66" s="40"/>
    </row>
    <row r="67" spans="1:88" ht="4.5" customHeight="1" x14ac:dyDescent="0.2">
      <c r="A67" s="39"/>
      <c r="B67" s="2562"/>
      <c r="C67" s="2562"/>
      <c r="D67" s="2562"/>
      <c r="E67" s="2562"/>
      <c r="F67" s="2549"/>
      <c r="G67" s="2547"/>
      <c r="H67" s="2547"/>
      <c r="I67" s="2547"/>
      <c r="J67" s="2547"/>
      <c r="K67" s="2547"/>
      <c r="L67" s="2547"/>
      <c r="M67" s="2547"/>
      <c r="N67" s="2547"/>
      <c r="O67" s="2547"/>
      <c r="P67" s="2547"/>
      <c r="Q67" s="2547"/>
      <c r="R67" s="2547"/>
      <c r="S67" s="2547"/>
      <c r="T67" s="2547"/>
      <c r="U67" s="2548"/>
      <c r="V67" s="40"/>
      <c r="W67" s="39"/>
      <c r="X67" s="2566"/>
      <c r="Y67" s="2566"/>
      <c r="Z67" s="2566"/>
      <c r="AA67" s="2566"/>
      <c r="AB67" s="2566"/>
      <c r="AC67" s="2566"/>
      <c r="AD67" s="2566"/>
      <c r="AE67" s="2566"/>
      <c r="AF67" s="2566"/>
      <c r="AG67" s="2566"/>
      <c r="AH67" s="2566"/>
      <c r="AI67" s="2566"/>
      <c r="AJ67" s="2566"/>
      <c r="AK67" s="2566"/>
      <c r="AL67" s="47"/>
      <c r="AM67" s="2597"/>
      <c r="AN67" s="2598"/>
      <c r="AO67" s="2598"/>
      <c r="AP67" s="2598"/>
      <c r="AQ67" s="2599"/>
      <c r="AR67" s="40"/>
      <c r="AS67" s="39"/>
      <c r="AT67" s="2562"/>
      <c r="AU67" s="2562"/>
      <c r="AV67" s="2562"/>
      <c r="AW67" s="2562"/>
      <c r="AX67" s="2549"/>
      <c r="AY67" s="2547"/>
      <c r="AZ67" s="2547"/>
      <c r="BA67" s="2547"/>
      <c r="BB67" s="2547"/>
      <c r="BC67" s="2547"/>
      <c r="BD67" s="2547"/>
      <c r="BE67" s="2547"/>
      <c r="BF67" s="2547"/>
      <c r="BG67" s="2547"/>
      <c r="BH67" s="2547"/>
      <c r="BI67" s="2547"/>
      <c r="BJ67" s="2547"/>
      <c r="BK67" s="2547"/>
      <c r="BL67" s="2547"/>
      <c r="BM67" s="2548"/>
      <c r="BN67" s="40"/>
      <c r="BO67" s="39"/>
      <c r="BP67" s="2566"/>
      <c r="BQ67" s="2566"/>
      <c r="BR67" s="2566"/>
      <c r="BS67" s="2566"/>
      <c r="BT67" s="2566"/>
      <c r="BU67" s="2566"/>
      <c r="BV67" s="2566"/>
      <c r="BW67" s="2566"/>
      <c r="BX67" s="2566"/>
      <c r="BY67" s="2566"/>
      <c r="BZ67" s="2566"/>
      <c r="CA67" s="2566"/>
      <c r="CB67" s="2566"/>
      <c r="CC67" s="2566"/>
      <c r="CD67" s="47"/>
      <c r="CE67" s="2597"/>
      <c r="CF67" s="2598"/>
      <c r="CG67" s="2598"/>
      <c r="CH67" s="2598"/>
      <c r="CI67" s="2599"/>
      <c r="CJ67" s="40"/>
    </row>
    <row r="68" spans="1:88" ht="4.5" customHeight="1" x14ac:dyDescent="0.2">
      <c r="A68" s="39"/>
      <c r="B68" s="42"/>
      <c r="C68" s="42"/>
      <c r="D68" s="42"/>
      <c r="E68" s="42"/>
      <c r="F68" s="2550"/>
      <c r="G68" s="2551"/>
      <c r="H68" s="2551"/>
      <c r="I68" s="2551"/>
      <c r="J68" s="2551"/>
      <c r="K68" s="2551"/>
      <c r="L68" s="2551"/>
      <c r="M68" s="2551"/>
      <c r="N68" s="2551"/>
      <c r="O68" s="2551"/>
      <c r="P68" s="2551"/>
      <c r="Q68" s="2551"/>
      <c r="R68" s="2551"/>
      <c r="S68" s="2551"/>
      <c r="T68" s="2551"/>
      <c r="U68" s="2552"/>
      <c r="V68" s="40"/>
      <c r="W68" s="39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2597"/>
      <c r="AN68" s="2598"/>
      <c r="AO68" s="2598"/>
      <c r="AP68" s="2598"/>
      <c r="AQ68" s="2599"/>
      <c r="AR68" s="40"/>
      <c r="AS68" s="39"/>
      <c r="AT68" s="42"/>
      <c r="AU68" s="42"/>
      <c r="AV68" s="42"/>
      <c r="AW68" s="42"/>
      <c r="AX68" s="2550"/>
      <c r="AY68" s="2551"/>
      <c r="AZ68" s="2551"/>
      <c r="BA68" s="2551"/>
      <c r="BB68" s="2551"/>
      <c r="BC68" s="2551"/>
      <c r="BD68" s="2551"/>
      <c r="BE68" s="2551"/>
      <c r="BF68" s="2551"/>
      <c r="BG68" s="2551"/>
      <c r="BH68" s="2551"/>
      <c r="BI68" s="2551"/>
      <c r="BJ68" s="2551"/>
      <c r="BK68" s="2551"/>
      <c r="BL68" s="2551"/>
      <c r="BM68" s="2552"/>
      <c r="BN68" s="40"/>
      <c r="BO68" s="39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2597"/>
      <c r="CF68" s="2598"/>
      <c r="CG68" s="2598"/>
      <c r="CH68" s="2598"/>
      <c r="CI68" s="2599"/>
      <c r="CJ68" s="40"/>
    </row>
    <row r="69" spans="1:88" ht="4.5" customHeight="1" x14ac:dyDescent="0.2">
      <c r="A69" s="39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0"/>
      <c r="W69" s="39"/>
      <c r="X69" s="2562" t="s">
        <v>1078</v>
      </c>
      <c r="Y69" s="2562"/>
      <c r="Z69" s="2562"/>
      <c r="AA69" s="2562"/>
      <c r="AB69" s="2562"/>
      <c r="AC69" s="2562"/>
      <c r="AD69" s="2562"/>
      <c r="AE69" s="2562"/>
      <c r="AF69" s="2486" t="str">
        <f>CONCATENATE("O-PG / RPF,L ",INDEX('LŠZ P'!A$2:AP1045,A48,38))</f>
        <v>O-PG / RPF,L 1</v>
      </c>
      <c r="AG69" s="2487"/>
      <c r="AH69" s="2487"/>
      <c r="AI69" s="2487"/>
      <c r="AJ69" s="2487"/>
      <c r="AK69" s="2488"/>
      <c r="AL69" s="48"/>
      <c r="AM69" s="2597"/>
      <c r="AN69" s="2598"/>
      <c r="AO69" s="2598"/>
      <c r="AP69" s="2598"/>
      <c r="AQ69" s="2599"/>
      <c r="AR69" s="40"/>
      <c r="AS69" s="39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0"/>
      <c r="BO69" s="39"/>
      <c r="BP69" s="2562" t="s">
        <v>1078</v>
      </c>
      <c r="BQ69" s="2562"/>
      <c r="BR69" s="2562"/>
      <c r="BS69" s="2562"/>
      <c r="BT69" s="2562"/>
      <c r="BU69" s="2562"/>
      <c r="BV69" s="2562"/>
      <c r="BW69" s="2562"/>
      <c r="BX69" s="2486" t="str">
        <f>CONCATENATE("RPF,L ",INDEX('LŠZ P'!A$2:AP1045,A48,38))</f>
        <v>RPF,L 1</v>
      </c>
      <c r="BY69" s="2487"/>
      <c r="BZ69" s="2487"/>
      <c r="CA69" s="2487"/>
      <c r="CB69" s="2487"/>
      <c r="CC69" s="2488"/>
      <c r="CD69" s="48"/>
      <c r="CE69" s="2597"/>
      <c r="CF69" s="2598"/>
      <c r="CG69" s="2598"/>
      <c r="CH69" s="2598"/>
      <c r="CI69" s="2599"/>
      <c r="CJ69" s="40"/>
    </row>
    <row r="70" spans="1:88" ht="4.5" customHeight="1" x14ac:dyDescent="0.2">
      <c r="A70" s="39"/>
      <c r="B70" s="2562" t="s">
        <v>1981</v>
      </c>
      <c r="C70" s="2562"/>
      <c r="D70" s="2562"/>
      <c r="E70" s="2562"/>
      <c r="F70" s="2562"/>
      <c r="G70" s="2562"/>
      <c r="H70" s="2562"/>
      <c r="I70" s="2467" t="str">
        <f>INDEX('LŠZ P'!A$2:AP$998,A48,5)</f>
        <v>OM-P334</v>
      </c>
      <c r="J70" s="2533"/>
      <c r="K70" s="2533"/>
      <c r="L70" s="2533"/>
      <c r="M70" s="2533"/>
      <c r="N70" s="2533"/>
      <c r="O70" s="2533"/>
      <c r="P70" s="2533"/>
      <c r="Q70" s="2533"/>
      <c r="R70" s="2533"/>
      <c r="S70" s="2533"/>
      <c r="T70" s="2533"/>
      <c r="U70" s="2534"/>
      <c r="V70" s="40"/>
      <c r="W70" s="39"/>
      <c r="X70" s="2562"/>
      <c r="Y70" s="2562"/>
      <c r="Z70" s="2562"/>
      <c r="AA70" s="2562"/>
      <c r="AB70" s="2562"/>
      <c r="AC70" s="2562"/>
      <c r="AD70" s="2562"/>
      <c r="AE70" s="2562"/>
      <c r="AF70" s="2489"/>
      <c r="AG70" s="2490"/>
      <c r="AH70" s="2490"/>
      <c r="AI70" s="2490"/>
      <c r="AJ70" s="2490"/>
      <c r="AK70" s="2491"/>
      <c r="AL70" s="48"/>
      <c r="AM70" s="2600"/>
      <c r="AN70" s="2601"/>
      <c r="AO70" s="2601"/>
      <c r="AP70" s="2601"/>
      <c r="AQ70" s="2602"/>
      <c r="AR70" s="40"/>
      <c r="AS70" s="39"/>
      <c r="AT70" s="2562" t="s">
        <v>1981</v>
      </c>
      <c r="AU70" s="2562"/>
      <c r="AV70" s="2562"/>
      <c r="AW70" s="2562"/>
      <c r="AX70" s="2562"/>
      <c r="AY70" s="2562"/>
      <c r="AZ70" s="2562"/>
      <c r="BA70" s="2467" t="str">
        <f>INDEX('LŠZ P'!A$2:AP$998,A48,6)</f>
        <v>P334</v>
      </c>
      <c r="BB70" s="2533"/>
      <c r="BC70" s="2533"/>
      <c r="BD70" s="2533"/>
      <c r="BE70" s="2533"/>
      <c r="BF70" s="2533"/>
      <c r="BG70" s="2533"/>
      <c r="BH70" s="2533"/>
      <c r="BI70" s="2533"/>
      <c r="BJ70" s="2533"/>
      <c r="BK70" s="2533"/>
      <c r="BL70" s="2533"/>
      <c r="BM70" s="2534"/>
      <c r="BN70" s="40"/>
      <c r="BO70" s="39"/>
      <c r="BP70" s="2562"/>
      <c r="BQ70" s="2562"/>
      <c r="BR70" s="2562"/>
      <c r="BS70" s="2562"/>
      <c r="BT70" s="2562"/>
      <c r="BU70" s="2562"/>
      <c r="BV70" s="2562"/>
      <c r="BW70" s="2562"/>
      <c r="BX70" s="2489"/>
      <c r="BY70" s="2490"/>
      <c r="BZ70" s="2490"/>
      <c r="CA70" s="2490"/>
      <c r="CB70" s="2490"/>
      <c r="CC70" s="2491"/>
      <c r="CD70" s="48"/>
      <c r="CE70" s="2600"/>
      <c r="CF70" s="2601"/>
      <c r="CG70" s="2601"/>
      <c r="CH70" s="2601"/>
      <c r="CI70" s="2602"/>
      <c r="CJ70" s="40"/>
    </row>
    <row r="71" spans="1:88" ht="4.5" customHeight="1" x14ac:dyDescent="0.2">
      <c r="A71" s="39"/>
      <c r="B71" s="2562"/>
      <c r="C71" s="2562"/>
      <c r="D71" s="2562"/>
      <c r="E71" s="2562"/>
      <c r="F71" s="2562"/>
      <c r="G71" s="2562"/>
      <c r="H71" s="2562"/>
      <c r="I71" s="2535"/>
      <c r="J71" s="2536"/>
      <c r="K71" s="2536"/>
      <c r="L71" s="2536"/>
      <c r="M71" s="2536"/>
      <c r="N71" s="2536"/>
      <c r="O71" s="2536"/>
      <c r="P71" s="2536"/>
      <c r="Q71" s="2536"/>
      <c r="R71" s="2536"/>
      <c r="S71" s="2536"/>
      <c r="T71" s="2536"/>
      <c r="U71" s="2537"/>
      <c r="V71" s="40"/>
      <c r="W71" s="39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0"/>
      <c r="AS71" s="39"/>
      <c r="AT71" s="2562"/>
      <c r="AU71" s="2562"/>
      <c r="AV71" s="2562"/>
      <c r="AW71" s="2562"/>
      <c r="AX71" s="2562"/>
      <c r="AY71" s="2562"/>
      <c r="AZ71" s="2562"/>
      <c r="BA71" s="2535"/>
      <c r="BB71" s="2536"/>
      <c r="BC71" s="2536"/>
      <c r="BD71" s="2536"/>
      <c r="BE71" s="2536"/>
      <c r="BF71" s="2536"/>
      <c r="BG71" s="2536"/>
      <c r="BH71" s="2536"/>
      <c r="BI71" s="2536"/>
      <c r="BJ71" s="2536"/>
      <c r="BK71" s="2536"/>
      <c r="BL71" s="2536"/>
      <c r="BM71" s="2537"/>
      <c r="BN71" s="40"/>
      <c r="BO71" s="39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0"/>
    </row>
    <row r="72" spans="1:88" ht="4.5" customHeight="1" x14ac:dyDescent="0.2">
      <c r="A72" s="39"/>
      <c r="B72" s="2562" t="s">
        <v>1982</v>
      </c>
      <c r="C72" s="2562"/>
      <c r="D72" s="2562"/>
      <c r="E72" s="2562"/>
      <c r="F72" s="2562"/>
      <c r="G72" s="2562"/>
      <c r="H72" s="2562"/>
      <c r="I72" s="2535"/>
      <c r="J72" s="2536"/>
      <c r="K72" s="2536"/>
      <c r="L72" s="2536"/>
      <c r="M72" s="2536"/>
      <c r="N72" s="2536"/>
      <c r="O72" s="2536"/>
      <c r="P72" s="2536"/>
      <c r="Q72" s="2536"/>
      <c r="R72" s="2536"/>
      <c r="S72" s="2536"/>
      <c r="T72" s="2536"/>
      <c r="U72" s="2537"/>
      <c r="V72" s="40"/>
      <c r="W72" s="39"/>
      <c r="X72" s="2567" t="s">
        <v>193</v>
      </c>
      <c r="Y72" s="2568"/>
      <c r="Z72" s="2568"/>
      <c r="AA72" s="2568"/>
      <c r="AB72" s="2568"/>
      <c r="AC72" s="2568"/>
      <c r="AD72" s="2568"/>
      <c r="AE72" s="2568"/>
      <c r="AF72" s="2568"/>
      <c r="AG72" s="2568"/>
      <c r="AH72" s="2568"/>
      <c r="AI72" s="2568"/>
      <c r="AJ72" s="2568"/>
      <c r="AK72" s="2568"/>
      <c r="AL72" s="2568"/>
      <c r="AM72" s="2568"/>
      <c r="AN72" s="2568"/>
      <c r="AO72" s="2568"/>
      <c r="AP72" s="2568"/>
      <c r="AQ72" s="2569"/>
      <c r="AR72" s="40"/>
      <c r="AS72" s="39"/>
      <c r="AT72" s="2562" t="s">
        <v>1982</v>
      </c>
      <c r="AU72" s="2562"/>
      <c r="AV72" s="2562"/>
      <c r="AW72" s="2562"/>
      <c r="AX72" s="2562"/>
      <c r="AY72" s="2562"/>
      <c r="AZ72" s="2562"/>
      <c r="BA72" s="2535"/>
      <c r="BB72" s="2536"/>
      <c r="BC72" s="2536"/>
      <c r="BD72" s="2536"/>
      <c r="BE72" s="2536"/>
      <c r="BF72" s="2536"/>
      <c r="BG72" s="2536"/>
      <c r="BH72" s="2536"/>
      <c r="BI72" s="2536"/>
      <c r="BJ72" s="2536"/>
      <c r="BK72" s="2536"/>
      <c r="BL72" s="2536"/>
      <c r="BM72" s="2537"/>
      <c r="BN72" s="40"/>
      <c r="BO72" s="39"/>
      <c r="BP72" s="2567" t="s">
        <v>193</v>
      </c>
      <c r="BQ72" s="2568"/>
      <c r="BR72" s="2568"/>
      <c r="BS72" s="2568"/>
      <c r="BT72" s="2568"/>
      <c r="BU72" s="2568"/>
      <c r="BV72" s="2568"/>
      <c r="BW72" s="2568"/>
      <c r="BX72" s="2568"/>
      <c r="BY72" s="2568"/>
      <c r="BZ72" s="2568"/>
      <c r="CA72" s="2568"/>
      <c r="CB72" s="2568"/>
      <c r="CC72" s="2568"/>
      <c r="CD72" s="2568"/>
      <c r="CE72" s="2568"/>
      <c r="CF72" s="2568"/>
      <c r="CG72" s="2568"/>
      <c r="CH72" s="2568"/>
      <c r="CI72" s="2569"/>
      <c r="CJ72" s="40"/>
    </row>
    <row r="73" spans="1:88" ht="4.5" customHeight="1" x14ac:dyDescent="0.2">
      <c r="A73" s="39"/>
      <c r="B73" s="2562"/>
      <c r="C73" s="2562"/>
      <c r="D73" s="2562"/>
      <c r="E73" s="2562"/>
      <c r="F73" s="2562"/>
      <c r="G73" s="2562"/>
      <c r="H73" s="2562"/>
      <c r="I73" s="2538"/>
      <c r="J73" s="2539"/>
      <c r="K73" s="2539"/>
      <c r="L73" s="2539"/>
      <c r="M73" s="2539"/>
      <c r="N73" s="2539"/>
      <c r="O73" s="2539"/>
      <c r="P73" s="2539"/>
      <c r="Q73" s="2539"/>
      <c r="R73" s="2539"/>
      <c r="S73" s="2539"/>
      <c r="T73" s="2539"/>
      <c r="U73" s="2540"/>
      <c r="V73" s="40"/>
      <c r="W73" s="39"/>
      <c r="X73" s="2570"/>
      <c r="Y73" s="2571"/>
      <c r="Z73" s="2571"/>
      <c r="AA73" s="2571"/>
      <c r="AB73" s="2571"/>
      <c r="AC73" s="2571"/>
      <c r="AD73" s="2571"/>
      <c r="AE73" s="2571"/>
      <c r="AF73" s="2571"/>
      <c r="AG73" s="2571"/>
      <c r="AH73" s="2571"/>
      <c r="AI73" s="2571"/>
      <c r="AJ73" s="2571"/>
      <c r="AK73" s="2571"/>
      <c r="AL73" s="2571"/>
      <c r="AM73" s="2571"/>
      <c r="AN73" s="2571"/>
      <c r="AO73" s="2571"/>
      <c r="AP73" s="2571"/>
      <c r="AQ73" s="2572"/>
      <c r="AR73" s="40"/>
      <c r="AS73" s="39"/>
      <c r="AT73" s="2562"/>
      <c r="AU73" s="2562"/>
      <c r="AV73" s="2562"/>
      <c r="AW73" s="2562"/>
      <c r="AX73" s="2562"/>
      <c r="AY73" s="2562"/>
      <c r="AZ73" s="2562"/>
      <c r="BA73" s="2538"/>
      <c r="BB73" s="2539"/>
      <c r="BC73" s="2539"/>
      <c r="BD73" s="2539"/>
      <c r="BE73" s="2539"/>
      <c r="BF73" s="2539"/>
      <c r="BG73" s="2539"/>
      <c r="BH73" s="2539"/>
      <c r="BI73" s="2539"/>
      <c r="BJ73" s="2539"/>
      <c r="BK73" s="2539"/>
      <c r="BL73" s="2539"/>
      <c r="BM73" s="2540"/>
      <c r="BN73" s="40"/>
      <c r="BO73" s="39"/>
      <c r="BP73" s="2570"/>
      <c r="BQ73" s="2571"/>
      <c r="BR73" s="2571"/>
      <c r="BS73" s="2571"/>
      <c r="BT73" s="2571"/>
      <c r="BU73" s="2571"/>
      <c r="BV73" s="2571"/>
      <c r="BW73" s="2571"/>
      <c r="BX73" s="2571"/>
      <c r="BY73" s="2571"/>
      <c r="BZ73" s="2571"/>
      <c r="CA73" s="2571"/>
      <c r="CB73" s="2571"/>
      <c r="CC73" s="2571"/>
      <c r="CD73" s="2571"/>
      <c r="CE73" s="2571"/>
      <c r="CF73" s="2571"/>
      <c r="CG73" s="2571"/>
      <c r="CH73" s="2571"/>
      <c r="CI73" s="2572"/>
      <c r="CJ73" s="40"/>
    </row>
    <row r="74" spans="1:88" ht="4.5" customHeight="1" x14ac:dyDescent="0.2">
      <c r="A74" s="39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0"/>
      <c r="W74" s="39"/>
      <c r="X74" s="2570"/>
      <c r="Y74" s="2571"/>
      <c r="Z74" s="2571"/>
      <c r="AA74" s="2571"/>
      <c r="AB74" s="2571"/>
      <c r="AC74" s="2571"/>
      <c r="AD74" s="2571"/>
      <c r="AE74" s="2571"/>
      <c r="AF74" s="2571"/>
      <c r="AG74" s="2571"/>
      <c r="AH74" s="2571"/>
      <c r="AI74" s="2571"/>
      <c r="AJ74" s="2571"/>
      <c r="AK74" s="2571"/>
      <c r="AL74" s="2571"/>
      <c r="AM74" s="2571"/>
      <c r="AN74" s="2571"/>
      <c r="AO74" s="2571"/>
      <c r="AP74" s="2571"/>
      <c r="AQ74" s="2572"/>
      <c r="AR74" s="40"/>
      <c r="AS74" s="39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0"/>
      <c r="BO74" s="39"/>
      <c r="BP74" s="2570"/>
      <c r="BQ74" s="2571"/>
      <c r="BR74" s="2571"/>
      <c r="BS74" s="2571"/>
      <c r="BT74" s="2571"/>
      <c r="BU74" s="2571"/>
      <c r="BV74" s="2571"/>
      <c r="BW74" s="2571"/>
      <c r="BX74" s="2571"/>
      <c r="BY74" s="2571"/>
      <c r="BZ74" s="2571"/>
      <c r="CA74" s="2571"/>
      <c r="CB74" s="2571"/>
      <c r="CC74" s="2571"/>
      <c r="CD74" s="2571"/>
      <c r="CE74" s="2571"/>
      <c r="CF74" s="2571"/>
      <c r="CG74" s="2571"/>
      <c r="CH74" s="2571"/>
      <c r="CI74" s="2572"/>
      <c r="CJ74" s="40"/>
    </row>
    <row r="75" spans="1:88" ht="4.5" customHeight="1" x14ac:dyDescent="0.2">
      <c r="A75" s="39"/>
      <c r="B75" s="2562" t="s">
        <v>2253</v>
      </c>
      <c r="C75" s="2562"/>
      <c r="D75" s="2562"/>
      <c r="E75" s="2562"/>
      <c r="F75" s="2562"/>
      <c r="G75" s="2562"/>
      <c r="H75" s="2562"/>
      <c r="I75" s="1214" t="str">
        <f>CONCATENATE(INDEX('LŠZ P'!A$2:AP$998,A48,11),"",INDEX('LŠZ P'!A$2:AP$998,A48,24),", ",INDEX('LŠZ P'!A$2:AP$998,A48,25),"",INDEX('LŠZ P'!A$2:AP$998,A48,12))</f>
        <v>Stanislav PUNASelec 301, Selec30.11.1977</v>
      </c>
      <c r="J75" s="1393"/>
      <c r="K75" s="1393"/>
      <c r="L75" s="1393"/>
      <c r="M75" s="1393"/>
      <c r="N75" s="1393"/>
      <c r="O75" s="1393"/>
      <c r="P75" s="1393"/>
      <c r="Q75" s="1393"/>
      <c r="R75" s="1393"/>
      <c r="S75" s="1393"/>
      <c r="T75" s="1393"/>
      <c r="U75" s="1394"/>
      <c r="V75" s="40"/>
      <c r="W75" s="39"/>
      <c r="X75" s="2570"/>
      <c r="Y75" s="2571"/>
      <c r="Z75" s="2571"/>
      <c r="AA75" s="2571"/>
      <c r="AB75" s="2571"/>
      <c r="AC75" s="2571"/>
      <c r="AD75" s="2571"/>
      <c r="AE75" s="2571"/>
      <c r="AF75" s="2571"/>
      <c r="AG75" s="2571"/>
      <c r="AH75" s="2571"/>
      <c r="AI75" s="2571"/>
      <c r="AJ75" s="2571"/>
      <c r="AK75" s="2571"/>
      <c r="AL75" s="2571"/>
      <c r="AM75" s="2571"/>
      <c r="AN75" s="2571"/>
      <c r="AO75" s="2571"/>
      <c r="AP75" s="2571"/>
      <c r="AQ75" s="2572"/>
      <c r="AR75" s="40"/>
      <c r="AS75" s="39"/>
      <c r="AT75" s="2562" t="s">
        <v>2253</v>
      </c>
      <c r="AU75" s="2562"/>
      <c r="AV75" s="2562"/>
      <c r="AW75" s="2562"/>
      <c r="AX75" s="2562"/>
      <c r="AY75" s="2562"/>
      <c r="AZ75" s="2562"/>
      <c r="BA75" s="1214" t="str">
        <f>CONCATENATE(INDEX('LŠZ P'!A$2:AP$998,A48,11),"",INDEX('LŠZ P'!A$2:AP$998,A48,24),", ",INDEX('LŠZ P'!A$2:AP$998,A48,25),"",INDEX('LŠZ P'!A$2:AP$998,A48,12))</f>
        <v>Stanislav PUNASelec 301, Selec30.11.1977</v>
      </c>
      <c r="BB75" s="1393"/>
      <c r="BC75" s="1393"/>
      <c r="BD75" s="1393"/>
      <c r="BE75" s="1393"/>
      <c r="BF75" s="1393"/>
      <c r="BG75" s="1393"/>
      <c r="BH75" s="1393"/>
      <c r="BI75" s="1393"/>
      <c r="BJ75" s="1393"/>
      <c r="BK75" s="1393"/>
      <c r="BL75" s="1393"/>
      <c r="BM75" s="1394"/>
      <c r="BN75" s="40"/>
      <c r="BO75" s="39"/>
      <c r="BP75" s="2570"/>
      <c r="BQ75" s="2571"/>
      <c r="BR75" s="2571"/>
      <c r="BS75" s="2571"/>
      <c r="BT75" s="2571"/>
      <c r="BU75" s="2571"/>
      <c r="BV75" s="2571"/>
      <c r="BW75" s="2571"/>
      <c r="BX75" s="2571"/>
      <c r="BY75" s="2571"/>
      <c r="BZ75" s="2571"/>
      <c r="CA75" s="2571"/>
      <c r="CB75" s="2571"/>
      <c r="CC75" s="2571"/>
      <c r="CD75" s="2571"/>
      <c r="CE75" s="2571"/>
      <c r="CF75" s="2571"/>
      <c r="CG75" s="2571"/>
      <c r="CH75" s="2571"/>
      <c r="CI75" s="2572"/>
      <c r="CJ75" s="40"/>
    </row>
    <row r="76" spans="1:88" ht="4.5" customHeight="1" x14ac:dyDescent="0.2">
      <c r="A76" s="39"/>
      <c r="B76" s="2562"/>
      <c r="C76" s="2562"/>
      <c r="D76" s="2562"/>
      <c r="E76" s="2562"/>
      <c r="F76" s="2562"/>
      <c r="G76" s="2562"/>
      <c r="H76" s="2562"/>
      <c r="I76" s="1395"/>
      <c r="J76" s="1078"/>
      <c r="K76" s="1078"/>
      <c r="L76" s="1078"/>
      <c r="M76" s="1078"/>
      <c r="N76" s="1078"/>
      <c r="O76" s="1078"/>
      <c r="P76" s="1078"/>
      <c r="Q76" s="1078"/>
      <c r="R76" s="1078"/>
      <c r="S76" s="1078"/>
      <c r="T76" s="1078"/>
      <c r="U76" s="1396"/>
      <c r="V76" s="40"/>
      <c r="W76" s="39"/>
      <c r="X76" s="2570"/>
      <c r="Y76" s="2571"/>
      <c r="Z76" s="2571"/>
      <c r="AA76" s="2571"/>
      <c r="AB76" s="2571"/>
      <c r="AC76" s="2571"/>
      <c r="AD76" s="2571"/>
      <c r="AE76" s="2571"/>
      <c r="AF76" s="2571"/>
      <c r="AG76" s="2571"/>
      <c r="AH76" s="2571"/>
      <c r="AI76" s="2571"/>
      <c r="AJ76" s="2571"/>
      <c r="AK76" s="2571"/>
      <c r="AL76" s="2571"/>
      <c r="AM76" s="2571"/>
      <c r="AN76" s="2571"/>
      <c r="AO76" s="2571"/>
      <c r="AP76" s="2571"/>
      <c r="AQ76" s="2572"/>
      <c r="AR76" s="40"/>
      <c r="AS76" s="39"/>
      <c r="AT76" s="2562"/>
      <c r="AU76" s="2562"/>
      <c r="AV76" s="2562"/>
      <c r="AW76" s="2562"/>
      <c r="AX76" s="2562"/>
      <c r="AY76" s="2562"/>
      <c r="AZ76" s="2562"/>
      <c r="BA76" s="1395"/>
      <c r="BB76" s="1078"/>
      <c r="BC76" s="1078"/>
      <c r="BD76" s="1078"/>
      <c r="BE76" s="1078"/>
      <c r="BF76" s="1078"/>
      <c r="BG76" s="1078"/>
      <c r="BH76" s="1078"/>
      <c r="BI76" s="1078"/>
      <c r="BJ76" s="1078"/>
      <c r="BK76" s="1078"/>
      <c r="BL76" s="1078"/>
      <c r="BM76" s="1396"/>
      <c r="BN76" s="40"/>
      <c r="BO76" s="39"/>
      <c r="BP76" s="2570"/>
      <c r="BQ76" s="2571"/>
      <c r="BR76" s="2571"/>
      <c r="BS76" s="2571"/>
      <c r="BT76" s="2571"/>
      <c r="BU76" s="2571"/>
      <c r="BV76" s="2571"/>
      <c r="BW76" s="2571"/>
      <c r="BX76" s="2571"/>
      <c r="BY76" s="2571"/>
      <c r="BZ76" s="2571"/>
      <c r="CA76" s="2571"/>
      <c r="CB76" s="2571"/>
      <c r="CC76" s="2571"/>
      <c r="CD76" s="2571"/>
      <c r="CE76" s="2571"/>
      <c r="CF76" s="2571"/>
      <c r="CG76" s="2571"/>
      <c r="CH76" s="2571"/>
      <c r="CI76" s="2572"/>
      <c r="CJ76" s="40"/>
    </row>
    <row r="77" spans="1:88" ht="4.5" customHeight="1" x14ac:dyDescent="0.2">
      <c r="A77" s="39"/>
      <c r="B77" s="2562" t="s">
        <v>2254</v>
      </c>
      <c r="C77" s="2562"/>
      <c r="D77" s="2562"/>
      <c r="E77" s="2562"/>
      <c r="F77" s="2562"/>
      <c r="G77" s="2562"/>
      <c r="H77" s="2562"/>
      <c r="I77" s="1395"/>
      <c r="J77" s="1078"/>
      <c r="K77" s="1078"/>
      <c r="L77" s="1078"/>
      <c r="M77" s="1078"/>
      <c r="N77" s="1078"/>
      <c r="O77" s="1078"/>
      <c r="P77" s="1078"/>
      <c r="Q77" s="1078"/>
      <c r="R77" s="1078"/>
      <c r="S77" s="1078"/>
      <c r="T77" s="1078"/>
      <c r="U77" s="1396"/>
      <c r="V77" s="40"/>
      <c r="W77" s="39"/>
      <c r="X77" s="2573"/>
      <c r="Y77" s="2574"/>
      <c r="Z77" s="2574"/>
      <c r="AA77" s="2574"/>
      <c r="AB77" s="2574"/>
      <c r="AC77" s="2574"/>
      <c r="AD77" s="2574"/>
      <c r="AE77" s="2574"/>
      <c r="AF77" s="2574"/>
      <c r="AG77" s="2574"/>
      <c r="AH77" s="2574"/>
      <c r="AI77" s="2574"/>
      <c r="AJ77" s="2574"/>
      <c r="AK77" s="2574"/>
      <c r="AL77" s="2574"/>
      <c r="AM77" s="2574"/>
      <c r="AN77" s="2574"/>
      <c r="AO77" s="2574"/>
      <c r="AP77" s="2574"/>
      <c r="AQ77" s="2575"/>
      <c r="AR77" s="40"/>
      <c r="AS77" s="39"/>
      <c r="AT77" s="2562" t="s">
        <v>2254</v>
      </c>
      <c r="AU77" s="2562"/>
      <c r="AV77" s="2562"/>
      <c r="AW77" s="2562"/>
      <c r="AX77" s="2562"/>
      <c r="AY77" s="2562"/>
      <c r="AZ77" s="2562"/>
      <c r="BA77" s="1395"/>
      <c r="BB77" s="1078"/>
      <c r="BC77" s="1078"/>
      <c r="BD77" s="1078"/>
      <c r="BE77" s="1078"/>
      <c r="BF77" s="1078"/>
      <c r="BG77" s="1078"/>
      <c r="BH77" s="1078"/>
      <c r="BI77" s="1078"/>
      <c r="BJ77" s="1078"/>
      <c r="BK77" s="1078"/>
      <c r="BL77" s="1078"/>
      <c r="BM77" s="1396"/>
      <c r="BN77" s="40"/>
      <c r="BO77" s="39"/>
      <c r="BP77" s="2573"/>
      <c r="BQ77" s="2574"/>
      <c r="BR77" s="2574"/>
      <c r="BS77" s="2574"/>
      <c r="BT77" s="2574"/>
      <c r="BU77" s="2574"/>
      <c r="BV77" s="2574"/>
      <c r="BW77" s="2574"/>
      <c r="BX77" s="2574"/>
      <c r="BY77" s="2574"/>
      <c r="BZ77" s="2574"/>
      <c r="CA77" s="2574"/>
      <c r="CB77" s="2574"/>
      <c r="CC77" s="2574"/>
      <c r="CD77" s="2574"/>
      <c r="CE77" s="2574"/>
      <c r="CF77" s="2574"/>
      <c r="CG77" s="2574"/>
      <c r="CH77" s="2574"/>
      <c r="CI77" s="2575"/>
      <c r="CJ77" s="40"/>
    </row>
    <row r="78" spans="1:88" ht="4.5" customHeight="1" x14ac:dyDescent="0.2">
      <c r="A78" s="39"/>
      <c r="B78" s="2562"/>
      <c r="C78" s="2562"/>
      <c r="D78" s="2562"/>
      <c r="E78" s="2562"/>
      <c r="F78" s="2562"/>
      <c r="G78" s="2562"/>
      <c r="H78" s="2562"/>
      <c r="I78" s="1395"/>
      <c r="J78" s="1078"/>
      <c r="K78" s="1078"/>
      <c r="L78" s="1078"/>
      <c r="M78" s="1078"/>
      <c r="N78" s="1078"/>
      <c r="O78" s="1078"/>
      <c r="P78" s="1078"/>
      <c r="Q78" s="1078"/>
      <c r="R78" s="1078"/>
      <c r="S78" s="1078"/>
      <c r="T78" s="1078"/>
      <c r="U78" s="1396"/>
      <c r="V78" s="40"/>
      <c r="W78" s="39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40"/>
      <c r="AS78" s="39"/>
      <c r="AT78" s="2562"/>
      <c r="AU78" s="2562"/>
      <c r="AV78" s="2562"/>
      <c r="AW78" s="2562"/>
      <c r="AX78" s="2562"/>
      <c r="AY78" s="2562"/>
      <c r="AZ78" s="2562"/>
      <c r="BA78" s="1395"/>
      <c r="BB78" s="1078"/>
      <c r="BC78" s="1078"/>
      <c r="BD78" s="1078"/>
      <c r="BE78" s="1078"/>
      <c r="BF78" s="1078"/>
      <c r="BG78" s="1078"/>
      <c r="BH78" s="1078"/>
      <c r="BI78" s="1078"/>
      <c r="BJ78" s="1078"/>
      <c r="BK78" s="1078"/>
      <c r="BL78" s="1078"/>
      <c r="BM78" s="1396"/>
      <c r="BN78" s="40"/>
      <c r="BO78" s="39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40"/>
    </row>
    <row r="79" spans="1:88" ht="4.5" customHeight="1" x14ac:dyDescent="0.2">
      <c r="A79" s="39"/>
      <c r="B79" s="42"/>
      <c r="C79" s="42"/>
      <c r="D79" s="42"/>
      <c r="E79" s="42"/>
      <c r="F79" s="42"/>
      <c r="G79" s="42"/>
      <c r="H79" s="42"/>
      <c r="I79" s="1395"/>
      <c r="J79" s="1078"/>
      <c r="K79" s="1078"/>
      <c r="L79" s="1078"/>
      <c r="M79" s="1078"/>
      <c r="N79" s="1078"/>
      <c r="O79" s="1078"/>
      <c r="P79" s="1078"/>
      <c r="Q79" s="1078"/>
      <c r="R79" s="1078"/>
      <c r="S79" s="1078"/>
      <c r="T79" s="1078"/>
      <c r="U79" s="1396"/>
      <c r="V79" s="40"/>
      <c r="W79" s="39"/>
      <c r="X79" s="2576" t="s">
        <v>2255</v>
      </c>
      <c r="Y79" s="2577"/>
      <c r="Z79" s="2577"/>
      <c r="AA79" s="2577"/>
      <c r="AB79" s="2577"/>
      <c r="AC79" s="2577"/>
      <c r="AD79" s="2578"/>
      <c r="AE79" s="2576" t="s">
        <v>2273</v>
      </c>
      <c r="AF79" s="2577"/>
      <c r="AG79" s="2577"/>
      <c r="AH79" s="2578"/>
      <c r="AI79" s="2585" t="s">
        <v>2274</v>
      </c>
      <c r="AJ79" s="2586"/>
      <c r="AK79" s="2586"/>
      <c r="AL79" s="2586"/>
      <c r="AM79" s="2587"/>
      <c r="AN79" s="2585" t="s">
        <v>2275</v>
      </c>
      <c r="AO79" s="2586"/>
      <c r="AP79" s="2586"/>
      <c r="AQ79" s="2587"/>
      <c r="AR79" s="40"/>
      <c r="AS79" s="39"/>
      <c r="AT79" s="42"/>
      <c r="AU79" s="42"/>
      <c r="AV79" s="42"/>
      <c r="AW79" s="42"/>
      <c r="AX79" s="42"/>
      <c r="AY79" s="42"/>
      <c r="AZ79" s="42"/>
      <c r="BA79" s="1395"/>
      <c r="BB79" s="1078"/>
      <c r="BC79" s="1078"/>
      <c r="BD79" s="1078"/>
      <c r="BE79" s="1078"/>
      <c r="BF79" s="1078"/>
      <c r="BG79" s="1078"/>
      <c r="BH79" s="1078"/>
      <c r="BI79" s="1078"/>
      <c r="BJ79" s="1078"/>
      <c r="BK79" s="1078"/>
      <c r="BL79" s="1078"/>
      <c r="BM79" s="1396"/>
      <c r="BN79" s="40"/>
      <c r="BO79" s="39"/>
      <c r="BP79" s="2576" t="s">
        <v>2255</v>
      </c>
      <c r="BQ79" s="2577"/>
      <c r="BR79" s="2577"/>
      <c r="BS79" s="2577"/>
      <c r="BT79" s="2577"/>
      <c r="BU79" s="2577"/>
      <c r="BV79" s="2578"/>
      <c r="BW79" s="2576" t="s">
        <v>2273</v>
      </c>
      <c r="BX79" s="2577"/>
      <c r="BY79" s="2577"/>
      <c r="BZ79" s="2578"/>
      <c r="CA79" s="2585" t="s">
        <v>2274</v>
      </c>
      <c r="CB79" s="2586"/>
      <c r="CC79" s="2586"/>
      <c r="CD79" s="2586"/>
      <c r="CE79" s="2587"/>
      <c r="CF79" s="2585" t="s">
        <v>2275</v>
      </c>
      <c r="CG79" s="2586"/>
      <c r="CH79" s="2586"/>
      <c r="CI79" s="2587"/>
      <c r="CJ79" s="40"/>
    </row>
    <row r="80" spans="1:88" ht="4.5" customHeight="1" x14ac:dyDescent="0.2">
      <c r="A80" s="39"/>
      <c r="B80" s="2562" t="s">
        <v>2256</v>
      </c>
      <c r="C80" s="2562"/>
      <c r="D80" s="2562"/>
      <c r="E80" s="2562"/>
      <c r="F80" s="2562"/>
      <c r="G80" s="2562"/>
      <c r="H80" s="2562"/>
      <c r="I80" s="1395"/>
      <c r="J80" s="1078"/>
      <c r="K80" s="1078"/>
      <c r="L80" s="1078"/>
      <c r="M80" s="1078"/>
      <c r="N80" s="1078"/>
      <c r="O80" s="1078"/>
      <c r="P80" s="1078"/>
      <c r="Q80" s="1078"/>
      <c r="R80" s="1078"/>
      <c r="S80" s="1078"/>
      <c r="T80" s="1078"/>
      <c r="U80" s="1396"/>
      <c r="V80" s="40"/>
      <c r="W80" s="39"/>
      <c r="X80" s="2579"/>
      <c r="Y80" s="2580"/>
      <c r="Z80" s="2580"/>
      <c r="AA80" s="2580"/>
      <c r="AB80" s="2580"/>
      <c r="AC80" s="2580"/>
      <c r="AD80" s="2581"/>
      <c r="AE80" s="2579"/>
      <c r="AF80" s="2580"/>
      <c r="AG80" s="2580"/>
      <c r="AH80" s="2581"/>
      <c r="AI80" s="2588"/>
      <c r="AJ80" s="2589"/>
      <c r="AK80" s="2589"/>
      <c r="AL80" s="2589"/>
      <c r="AM80" s="2590"/>
      <c r="AN80" s="2588"/>
      <c r="AO80" s="2589"/>
      <c r="AP80" s="2589"/>
      <c r="AQ80" s="2590"/>
      <c r="AR80" s="40"/>
      <c r="AS80" s="39"/>
      <c r="AT80" s="2562" t="s">
        <v>2256</v>
      </c>
      <c r="AU80" s="2562"/>
      <c r="AV80" s="2562"/>
      <c r="AW80" s="2562"/>
      <c r="AX80" s="2562"/>
      <c r="AY80" s="2562"/>
      <c r="AZ80" s="2562"/>
      <c r="BA80" s="1395"/>
      <c r="BB80" s="1078"/>
      <c r="BC80" s="1078"/>
      <c r="BD80" s="1078"/>
      <c r="BE80" s="1078"/>
      <c r="BF80" s="1078"/>
      <c r="BG80" s="1078"/>
      <c r="BH80" s="1078"/>
      <c r="BI80" s="1078"/>
      <c r="BJ80" s="1078"/>
      <c r="BK80" s="1078"/>
      <c r="BL80" s="1078"/>
      <c r="BM80" s="1396"/>
      <c r="BN80" s="40"/>
      <c r="BO80" s="39"/>
      <c r="BP80" s="2579"/>
      <c r="BQ80" s="2580"/>
      <c r="BR80" s="2580"/>
      <c r="BS80" s="2580"/>
      <c r="BT80" s="2580"/>
      <c r="BU80" s="2580"/>
      <c r="BV80" s="2581"/>
      <c r="BW80" s="2579"/>
      <c r="BX80" s="2580"/>
      <c r="BY80" s="2580"/>
      <c r="BZ80" s="2581"/>
      <c r="CA80" s="2588"/>
      <c r="CB80" s="2589"/>
      <c r="CC80" s="2589"/>
      <c r="CD80" s="2589"/>
      <c r="CE80" s="2590"/>
      <c r="CF80" s="2588"/>
      <c r="CG80" s="2589"/>
      <c r="CH80" s="2589"/>
      <c r="CI80" s="2590"/>
      <c r="CJ80" s="40"/>
    </row>
    <row r="81" spans="1:88" ht="4.5" customHeight="1" x14ac:dyDescent="0.2">
      <c r="A81" s="39"/>
      <c r="B81" s="2562"/>
      <c r="C81" s="2562"/>
      <c r="D81" s="2562"/>
      <c r="E81" s="2562"/>
      <c r="F81" s="2562"/>
      <c r="G81" s="2562"/>
      <c r="H81" s="2562"/>
      <c r="I81" s="1395"/>
      <c r="J81" s="1078"/>
      <c r="K81" s="1078"/>
      <c r="L81" s="1078"/>
      <c r="M81" s="1078"/>
      <c r="N81" s="1078"/>
      <c r="O81" s="1078"/>
      <c r="P81" s="1078"/>
      <c r="Q81" s="1078"/>
      <c r="R81" s="1078"/>
      <c r="S81" s="1078"/>
      <c r="T81" s="1078"/>
      <c r="U81" s="1396"/>
      <c r="V81" s="40"/>
      <c r="W81" s="39"/>
      <c r="X81" s="2582"/>
      <c r="Y81" s="2583"/>
      <c r="Z81" s="2583"/>
      <c r="AA81" s="2583"/>
      <c r="AB81" s="2583"/>
      <c r="AC81" s="2583"/>
      <c r="AD81" s="2584"/>
      <c r="AE81" s="2582"/>
      <c r="AF81" s="2583"/>
      <c r="AG81" s="2583"/>
      <c r="AH81" s="2584"/>
      <c r="AI81" s="2591"/>
      <c r="AJ81" s="2592"/>
      <c r="AK81" s="2592"/>
      <c r="AL81" s="2592"/>
      <c r="AM81" s="2593"/>
      <c r="AN81" s="2591"/>
      <c r="AO81" s="2592"/>
      <c r="AP81" s="2592"/>
      <c r="AQ81" s="2593"/>
      <c r="AR81" s="40"/>
      <c r="AS81" s="39"/>
      <c r="AT81" s="2562"/>
      <c r="AU81" s="2562"/>
      <c r="AV81" s="2562"/>
      <c r="AW81" s="2562"/>
      <c r="AX81" s="2562"/>
      <c r="AY81" s="2562"/>
      <c r="AZ81" s="2562"/>
      <c r="BA81" s="1395"/>
      <c r="BB81" s="1078"/>
      <c r="BC81" s="1078"/>
      <c r="BD81" s="1078"/>
      <c r="BE81" s="1078"/>
      <c r="BF81" s="1078"/>
      <c r="BG81" s="1078"/>
      <c r="BH81" s="1078"/>
      <c r="BI81" s="1078"/>
      <c r="BJ81" s="1078"/>
      <c r="BK81" s="1078"/>
      <c r="BL81" s="1078"/>
      <c r="BM81" s="1396"/>
      <c r="BN81" s="40"/>
      <c r="BO81" s="39"/>
      <c r="BP81" s="2582"/>
      <c r="BQ81" s="2583"/>
      <c r="BR81" s="2583"/>
      <c r="BS81" s="2583"/>
      <c r="BT81" s="2583"/>
      <c r="BU81" s="2583"/>
      <c r="BV81" s="2584"/>
      <c r="BW81" s="2582"/>
      <c r="BX81" s="2583"/>
      <c r="BY81" s="2583"/>
      <c r="BZ81" s="2584"/>
      <c r="CA81" s="2591"/>
      <c r="CB81" s="2592"/>
      <c r="CC81" s="2592"/>
      <c r="CD81" s="2592"/>
      <c r="CE81" s="2593"/>
      <c r="CF81" s="2591"/>
      <c r="CG81" s="2592"/>
      <c r="CH81" s="2592"/>
      <c r="CI81" s="2593"/>
      <c r="CJ81" s="40"/>
    </row>
    <row r="82" spans="1:88" ht="4.5" customHeight="1" x14ac:dyDescent="0.2">
      <c r="A82" s="39"/>
      <c r="B82" s="2562" t="s">
        <v>2257</v>
      </c>
      <c r="C82" s="2562"/>
      <c r="D82" s="2562"/>
      <c r="E82" s="2562"/>
      <c r="F82" s="2562"/>
      <c r="G82" s="2562"/>
      <c r="H82" s="2562"/>
      <c r="I82" s="1395"/>
      <c r="J82" s="1078"/>
      <c r="K82" s="1078"/>
      <c r="L82" s="1078"/>
      <c r="M82" s="1078"/>
      <c r="N82" s="1078"/>
      <c r="O82" s="1078"/>
      <c r="P82" s="1078"/>
      <c r="Q82" s="1078"/>
      <c r="R82" s="1078"/>
      <c r="S82" s="1078"/>
      <c r="T82" s="1078"/>
      <c r="U82" s="1396"/>
      <c r="V82" s="40"/>
      <c r="W82" s="39"/>
      <c r="X82" s="1604" t="s">
        <v>626</v>
      </c>
      <c r="Y82" s="1605"/>
      <c r="Z82" s="1605"/>
      <c r="AA82" s="1605"/>
      <c r="AB82" s="1605"/>
      <c r="AC82" s="1605"/>
      <c r="AD82" s="1606"/>
      <c r="AE82" s="2622">
        <f>INDEX('LŠZ P'!A$2:AP$998,A48,29)</f>
        <v>4.3</v>
      </c>
      <c r="AF82" s="2623"/>
      <c r="AG82" s="2623"/>
      <c r="AH82" s="2624"/>
      <c r="AI82" s="2631" t="str">
        <f>CONCATENATE(INDEX('LŠZ P'!A$2:AP$998,A48,31),"/",INDEX('LŠZ P'!A$2:AP$998,A48,32))</f>
        <v>75/75</v>
      </c>
      <c r="AJ82" s="2632"/>
      <c r="AK82" s="2632"/>
      <c r="AL82" s="2632"/>
      <c r="AM82" s="2633"/>
      <c r="AN82" s="2631" t="str">
        <f>CONCATENATE(INDEX('LŠZ P'!A$2:AP$998,A48,33),"/",INDEX('LŠZ P'!A$2:AP$998,A48,34))</f>
        <v>100/100</v>
      </c>
      <c r="AO82" s="2632"/>
      <c r="AP82" s="2632"/>
      <c r="AQ82" s="2633"/>
      <c r="AR82" s="40"/>
      <c r="AS82" s="39"/>
      <c r="AT82" s="2562" t="s">
        <v>2257</v>
      </c>
      <c r="AU82" s="2562"/>
      <c r="AV82" s="2562"/>
      <c r="AW82" s="2562"/>
      <c r="AX82" s="2562"/>
      <c r="AY82" s="2562"/>
      <c r="AZ82" s="2562"/>
      <c r="BA82" s="1395"/>
      <c r="BB82" s="1078"/>
      <c r="BC82" s="1078"/>
      <c r="BD82" s="1078"/>
      <c r="BE82" s="1078"/>
      <c r="BF82" s="1078"/>
      <c r="BG82" s="1078"/>
      <c r="BH82" s="1078"/>
      <c r="BI82" s="1078"/>
      <c r="BJ82" s="1078"/>
      <c r="BK82" s="1078"/>
      <c r="BL82" s="1078"/>
      <c r="BM82" s="1396"/>
      <c r="BN82" s="40"/>
      <c r="BO82" s="39"/>
      <c r="BP82" s="2700" t="s">
        <v>626</v>
      </c>
      <c r="BQ82" s="2701"/>
      <c r="BR82" s="2701"/>
      <c r="BS82" s="2701"/>
      <c r="BT82" s="2701"/>
      <c r="BU82" s="2701"/>
      <c r="BV82" s="2702"/>
      <c r="BW82" s="2734" t="str">
        <f>CONCATENATE(INDEX('LŠZ P'!A$2:AP$998,A48,30),"+PK")</f>
        <v>18,5+PK</v>
      </c>
      <c r="BX82" s="2735"/>
      <c r="BY82" s="2735"/>
      <c r="BZ82" s="2736"/>
      <c r="CA82" s="2691" t="s">
        <v>1004</v>
      </c>
      <c r="CB82" s="2692"/>
      <c r="CC82" s="2692"/>
      <c r="CD82" s="2692"/>
      <c r="CE82" s="2693"/>
      <c r="CF82" s="2691" t="s">
        <v>1004</v>
      </c>
      <c r="CG82" s="2692"/>
      <c r="CH82" s="2692"/>
      <c r="CI82" s="2693"/>
      <c r="CJ82" s="40"/>
    </row>
    <row r="83" spans="1:88" ht="4.5" customHeight="1" x14ac:dyDescent="0.2">
      <c r="A83" s="39"/>
      <c r="B83" s="2562"/>
      <c r="C83" s="2562"/>
      <c r="D83" s="2562"/>
      <c r="E83" s="2562"/>
      <c r="F83" s="2562"/>
      <c r="G83" s="2562"/>
      <c r="H83" s="2562"/>
      <c r="I83" s="1395"/>
      <c r="J83" s="1078"/>
      <c r="K83" s="1078"/>
      <c r="L83" s="1078"/>
      <c r="M83" s="1078"/>
      <c r="N83" s="1078"/>
      <c r="O83" s="1078"/>
      <c r="P83" s="1078"/>
      <c r="Q83" s="1078"/>
      <c r="R83" s="1078"/>
      <c r="S83" s="1078"/>
      <c r="T83" s="1078"/>
      <c r="U83" s="1396"/>
      <c r="V83" s="40"/>
      <c r="W83" s="39"/>
      <c r="X83" s="1607"/>
      <c r="Y83" s="1608"/>
      <c r="Z83" s="1608"/>
      <c r="AA83" s="1608"/>
      <c r="AB83" s="1608"/>
      <c r="AC83" s="1608"/>
      <c r="AD83" s="1609"/>
      <c r="AE83" s="2625"/>
      <c r="AF83" s="2626"/>
      <c r="AG83" s="2626"/>
      <c r="AH83" s="2627"/>
      <c r="AI83" s="2634"/>
      <c r="AJ83" s="2635"/>
      <c r="AK83" s="2635"/>
      <c r="AL83" s="2635"/>
      <c r="AM83" s="2636"/>
      <c r="AN83" s="2634"/>
      <c r="AO83" s="2635"/>
      <c r="AP83" s="2635"/>
      <c r="AQ83" s="2636"/>
      <c r="AR83" s="40"/>
      <c r="AS83" s="39"/>
      <c r="AT83" s="2562"/>
      <c r="AU83" s="2562"/>
      <c r="AV83" s="2562"/>
      <c r="AW83" s="2562"/>
      <c r="AX83" s="2562"/>
      <c r="AY83" s="2562"/>
      <c r="AZ83" s="2562"/>
      <c r="BA83" s="1395"/>
      <c r="BB83" s="1078"/>
      <c r="BC83" s="1078"/>
      <c r="BD83" s="1078"/>
      <c r="BE83" s="1078"/>
      <c r="BF83" s="1078"/>
      <c r="BG83" s="1078"/>
      <c r="BH83" s="1078"/>
      <c r="BI83" s="1078"/>
      <c r="BJ83" s="1078"/>
      <c r="BK83" s="1078"/>
      <c r="BL83" s="1078"/>
      <c r="BM83" s="1396"/>
      <c r="BN83" s="40"/>
      <c r="BO83" s="39"/>
      <c r="BP83" s="2703"/>
      <c r="BQ83" s="2704"/>
      <c r="BR83" s="2704"/>
      <c r="BS83" s="2704"/>
      <c r="BT83" s="2704"/>
      <c r="BU83" s="2704"/>
      <c r="BV83" s="2705"/>
      <c r="BW83" s="2737"/>
      <c r="BX83" s="2738"/>
      <c r="BY83" s="2738"/>
      <c r="BZ83" s="2739"/>
      <c r="CA83" s="2694"/>
      <c r="CB83" s="2695"/>
      <c r="CC83" s="2695"/>
      <c r="CD83" s="2695"/>
      <c r="CE83" s="2696"/>
      <c r="CF83" s="2694"/>
      <c r="CG83" s="2695"/>
      <c r="CH83" s="2695"/>
      <c r="CI83" s="2696"/>
      <c r="CJ83" s="40"/>
    </row>
    <row r="84" spans="1:88" ht="4.5" customHeight="1" x14ac:dyDescent="0.2">
      <c r="A84" s="39"/>
      <c r="B84" s="52"/>
      <c r="C84" s="42"/>
      <c r="D84" s="42"/>
      <c r="E84" s="42"/>
      <c r="F84" s="42"/>
      <c r="G84" s="42"/>
      <c r="H84" s="42"/>
      <c r="I84" s="1397"/>
      <c r="J84" s="1398"/>
      <c r="K84" s="1398"/>
      <c r="L84" s="1398"/>
      <c r="M84" s="1398"/>
      <c r="N84" s="1398"/>
      <c r="O84" s="1398"/>
      <c r="P84" s="1398"/>
      <c r="Q84" s="1398"/>
      <c r="R84" s="1398"/>
      <c r="S84" s="1398"/>
      <c r="T84" s="1398"/>
      <c r="U84" s="1399"/>
      <c r="V84" s="40"/>
      <c r="W84" s="39"/>
      <c r="X84" s="1610"/>
      <c r="Y84" s="1611"/>
      <c r="Z84" s="1611"/>
      <c r="AA84" s="1611"/>
      <c r="AB84" s="1611"/>
      <c r="AC84" s="1611"/>
      <c r="AD84" s="1612"/>
      <c r="AE84" s="2628"/>
      <c r="AF84" s="2629"/>
      <c r="AG84" s="2629"/>
      <c r="AH84" s="2630"/>
      <c r="AI84" s="2637"/>
      <c r="AJ84" s="2638"/>
      <c r="AK84" s="2638"/>
      <c r="AL84" s="2638"/>
      <c r="AM84" s="2639"/>
      <c r="AN84" s="2637"/>
      <c r="AO84" s="2638"/>
      <c r="AP84" s="2638"/>
      <c r="AQ84" s="2639"/>
      <c r="AR84" s="40"/>
      <c r="AS84" s="39"/>
      <c r="AT84" s="52"/>
      <c r="AU84" s="42"/>
      <c r="AV84" s="42"/>
      <c r="AW84" s="42"/>
      <c r="AX84" s="42"/>
      <c r="AY84" s="42"/>
      <c r="AZ84" s="42"/>
      <c r="BA84" s="1397"/>
      <c r="BB84" s="1398"/>
      <c r="BC84" s="1398"/>
      <c r="BD84" s="1398"/>
      <c r="BE84" s="1398"/>
      <c r="BF84" s="1398"/>
      <c r="BG84" s="1398"/>
      <c r="BH84" s="1398"/>
      <c r="BI84" s="1398"/>
      <c r="BJ84" s="1398"/>
      <c r="BK84" s="1398"/>
      <c r="BL84" s="1398"/>
      <c r="BM84" s="1399"/>
      <c r="BN84" s="40"/>
      <c r="BO84" s="39"/>
      <c r="BP84" s="2706"/>
      <c r="BQ84" s="2707"/>
      <c r="BR84" s="2707"/>
      <c r="BS84" s="2707"/>
      <c r="BT84" s="2707"/>
      <c r="BU84" s="2707"/>
      <c r="BV84" s="2708"/>
      <c r="BW84" s="2740"/>
      <c r="BX84" s="2741"/>
      <c r="BY84" s="2741"/>
      <c r="BZ84" s="2742"/>
      <c r="CA84" s="2697"/>
      <c r="CB84" s="2698"/>
      <c r="CC84" s="2698"/>
      <c r="CD84" s="2698"/>
      <c r="CE84" s="2699"/>
      <c r="CF84" s="2697"/>
      <c r="CG84" s="2698"/>
      <c r="CH84" s="2698"/>
      <c r="CI84" s="2699"/>
      <c r="CJ84" s="40"/>
    </row>
    <row r="85" spans="1:88" ht="4.5" customHeight="1" x14ac:dyDescent="0.2">
      <c r="A85" s="39"/>
      <c r="B85" s="2562" t="s">
        <v>627</v>
      </c>
      <c r="C85" s="2562"/>
      <c r="D85" s="2562"/>
      <c r="E85" s="2562"/>
      <c r="F85" s="2562"/>
      <c r="G85" s="2562"/>
      <c r="H85" s="2563"/>
      <c r="I85" s="2501">
        <f>INDEX('LŠZ P'!A$2:AP$998,A48,13)</f>
        <v>44167</v>
      </c>
      <c r="J85" s="2502"/>
      <c r="K85" s="2502"/>
      <c r="L85" s="2502"/>
      <c r="M85" s="2502"/>
      <c r="N85" s="2502"/>
      <c r="O85" s="2502"/>
      <c r="P85" s="2502"/>
      <c r="Q85" s="2502"/>
      <c r="R85" s="2502"/>
      <c r="S85" s="2502"/>
      <c r="T85" s="2502"/>
      <c r="U85" s="2503"/>
      <c r="V85" s="40"/>
      <c r="W85" s="39"/>
      <c r="X85" s="1094" t="s">
        <v>2126</v>
      </c>
      <c r="Y85" s="1095"/>
      <c r="Z85" s="1095"/>
      <c r="AA85" s="1095"/>
      <c r="AB85" s="1095"/>
      <c r="AC85" s="1095"/>
      <c r="AD85" s="1096"/>
      <c r="AE85" s="1214" t="s">
        <v>1445</v>
      </c>
      <c r="AF85" s="1095"/>
      <c r="AG85" s="1095"/>
      <c r="AH85" s="1096"/>
      <c r="AI85" s="1214" t="s">
        <v>1443</v>
      </c>
      <c r="AJ85" s="1095"/>
      <c r="AK85" s="1095"/>
      <c r="AL85" s="1095"/>
      <c r="AM85" s="1096"/>
      <c r="AN85" s="1214" t="s">
        <v>100</v>
      </c>
      <c r="AO85" s="1095"/>
      <c r="AP85" s="1095"/>
      <c r="AQ85" s="1096"/>
      <c r="AR85" s="40"/>
      <c r="AS85" s="39"/>
      <c r="AT85" s="2562" t="s">
        <v>627</v>
      </c>
      <c r="AU85" s="2562"/>
      <c r="AV85" s="2562"/>
      <c r="AW85" s="2562"/>
      <c r="AX85" s="2562"/>
      <c r="AY85" s="2562"/>
      <c r="AZ85" s="2563"/>
      <c r="BA85" s="2501">
        <f>INDEX('LŠZ P'!A$2:AP$998,A48,39)</f>
        <v>44323</v>
      </c>
      <c r="BB85" s="2502"/>
      <c r="BC85" s="2502"/>
      <c r="BD85" s="2502"/>
      <c r="BE85" s="2502"/>
      <c r="BF85" s="2502"/>
      <c r="BG85" s="2502"/>
      <c r="BH85" s="2502"/>
      <c r="BI85" s="2502"/>
      <c r="BJ85" s="2502"/>
      <c r="BK85" s="2502"/>
      <c r="BL85" s="2502"/>
      <c r="BM85" s="2503"/>
      <c r="BN85" s="40"/>
      <c r="BO85" s="39"/>
      <c r="BP85" s="2709" t="s">
        <v>2126</v>
      </c>
      <c r="BQ85" s="2710"/>
      <c r="BR85" s="2710"/>
      <c r="BS85" s="2710"/>
      <c r="BT85" s="2710"/>
      <c r="BU85" s="2710"/>
      <c r="BV85" s="2711"/>
      <c r="BW85" s="2674" t="s">
        <v>1445</v>
      </c>
      <c r="BX85" s="2710"/>
      <c r="BY85" s="2710"/>
      <c r="BZ85" s="2711"/>
      <c r="CA85" s="2674" t="s">
        <v>1443</v>
      </c>
      <c r="CB85" s="2710"/>
      <c r="CC85" s="2710"/>
      <c r="CD85" s="2710"/>
      <c r="CE85" s="2711"/>
      <c r="CF85" s="2674" t="s">
        <v>100</v>
      </c>
      <c r="CG85" s="2710"/>
      <c r="CH85" s="2710"/>
      <c r="CI85" s="2711"/>
      <c r="CJ85" s="40"/>
    </row>
    <row r="86" spans="1:88" ht="4.5" customHeight="1" x14ac:dyDescent="0.2">
      <c r="A86" s="39"/>
      <c r="B86" s="2562"/>
      <c r="C86" s="2562"/>
      <c r="D86" s="2562"/>
      <c r="E86" s="2562"/>
      <c r="F86" s="2562"/>
      <c r="G86" s="2562"/>
      <c r="H86" s="2563"/>
      <c r="I86" s="2504"/>
      <c r="J86" s="2505"/>
      <c r="K86" s="2505"/>
      <c r="L86" s="2505"/>
      <c r="M86" s="2505"/>
      <c r="N86" s="2505"/>
      <c r="O86" s="2505"/>
      <c r="P86" s="2505"/>
      <c r="Q86" s="2505"/>
      <c r="R86" s="2505"/>
      <c r="S86" s="2505"/>
      <c r="T86" s="2505"/>
      <c r="U86" s="2506"/>
      <c r="V86" s="40"/>
      <c r="W86" s="39"/>
      <c r="X86" s="1097"/>
      <c r="Y86" s="1098"/>
      <c r="Z86" s="1098"/>
      <c r="AA86" s="1098"/>
      <c r="AB86" s="1098"/>
      <c r="AC86" s="1098"/>
      <c r="AD86" s="1099"/>
      <c r="AE86" s="1097"/>
      <c r="AF86" s="1098"/>
      <c r="AG86" s="1098"/>
      <c r="AH86" s="1099"/>
      <c r="AI86" s="1097"/>
      <c r="AJ86" s="1098"/>
      <c r="AK86" s="1098"/>
      <c r="AL86" s="1098"/>
      <c r="AM86" s="1099"/>
      <c r="AN86" s="1097"/>
      <c r="AO86" s="1098"/>
      <c r="AP86" s="1098"/>
      <c r="AQ86" s="1099"/>
      <c r="AR86" s="40"/>
      <c r="AS86" s="39"/>
      <c r="AT86" s="2562"/>
      <c r="AU86" s="2562"/>
      <c r="AV86" s="2562"/>
      <c r="AW86" s="2562"/>
      <c r="AX86" s="2562"/>
      <c r="AY86" s="2562"/>
      <c r="AZ86" s="2563"/>
      <c r="BA86" s="2504"/>
      <c r="BB86" s="2505"/>
      <c r="BC86" s="2505"/>
      <c r="BD86" s="2505"/>
      <c r="BE86" s="2505"/>
      <c r="BF86" s="2505"/>
      <c r="BG86" s="2505"/>
      <c r="BH86" s="2505"/>
      <c r="BI86" s="2505"/>
      <c r="BJ86" s="2505"/>
      <c r="BK86" s="2505"/>
      <c r="BL86" s="2505"/>
      <c r="BM86" s="2506"/>
      <c r="BN86" s="40"/>
      <c r="BO86" s="39"/>
      <c r="BP86" s="2712"/>
      <c r="BQ86" s="2713"/>
      <c r="BR86" s="2713"/>
      <c r="BS86" s="2713"/>
      <c r="BT86" s="2713"/>
      <c r="BU86" s="2713"/>
      <c r="BV86" s="2714"/>
      <c r="BW86" s="2712"/>
      <c r="BX86" s="2713"/>
      <c r="BY86" s="2713"/>
      <c r="BZ86" s="2714"/>
      <c r="CA86" s="2712"/>
      <c r="CB86" s="2713"/>
      <c r="CC86" s="2713"/>
      <c r="CD86" s="2713"/>
      <c r="CE86" s="2714"/>
      <c r="CF86" s="2712"/>
      <c r="CG86" s="2713"/>
      <c r="CH86" s="2713"/>
      <c r="CI86" s="2714"/>
      <c r="CJ86" s="40"/>
    </row>
    <row r="87" spans="1:88" ht="4.5" customHeight="1" x14ac:dyDescent="0.2">
      <c r="A87" s="39"/>
      <c r="B87" s="2562" t="s">
        <v>628</v>
      </c>
      <c r="C87" s="2562"/>
      <c r="D87" s="2562"/>
      <c r="E87" s="2562"/>
      <c r="F87" s="2562"/>
      <c r="G87" s="2562"/>
      <c r="H87" s="2562"/>
      <c r="I87" s="2504"/>
      <c r="J87" s="2505"/>
      <c r="K87" s="2505"/>
      <c r="L87" s="2505"/>
      <c r="M87" s="2505"/>
      <c r="N87" s="2505"/>
      <c r="O87" s="2505"/>
      <c r="P87" s="2505"/>
      <c r="Q87" s="2505"/>
      <c r="R87" s="2505"/>
      <c r="S87" s="2505"/>
      <c r="T87" s="2505"/>
      <c r="U87" s="2506"/>
      <c r="V87" s="40"/>
      <c r="W87" s="39"/>
      <c r="X87" s="1100"/>
      <c r="Y87" s="1101"/>
      <c r="Z87" s="1101"/>
      <c r="AA87" s="1101"/>
      <c r="AB87" s="1101"/>
      <c r="AC87" s="1101"/>
      <c r="AD87" s="1102"/>
      <c r="AE87" s="1100"/>
      <c r="AF87" s="1101"/>
      <c r="AG87" s="1101"/>
      <c r="AH87" s="1102"/>
      <c r="AI87" s="1100"/>
      <c r="AJ87" s="1101"/>
      <c r="AK87" s="1101"/>
      <c r="AL87" s="1101"/>
      <c r="AM87" s="1102"/>
      <c r="AN87" s="1100"/>
      <c r="AO87" s="1101"/>
      <c r="AP87" s="1101"/>
      <c r="AQ87" s="1102"/>
      <c r="AR87" s="40"/>
      <c r="AS87" s="39"/>
      <c r="AT87" s="2562" t="s">
        <v>628</v>
      </c>
      <c r="AU87" s="2562"/>
      <c r="AV87" s="2562"/>
      <c r="AW87" s="2562"/>
      <c r="AX87" s="2562"/>
      <c r="AY87" s="2562"/>
      <c r="AZ87" s="2562"/>
      <c r="BA87" s="2504"/>
      <c r="BB87" s="2505"/>
      <c r="BC87" s="2505"/>
      <c r="BD87" s="2505"/>
      <c r="BE87" s="2505"/>
      <c r="BF87" s="2505"/>
      <c r="BG87" s="2505"/>
      <c r="BH87" s="2505"/>
      <c r="BI87" s="2505"/>
      <c r="BJ87" s="2505"/>
      <c r="BK87" s="2505"/>
      <c r="BL87" s="2505"/>
      <c r="BM87" s="2506"/>
      <c r="BN87" s="40"/>
      <c r="BO87" s="39"/>
      <c r="BP87" s="2715"/>
      <c r="BQ87" s="2716"/>
      <c r="BR87" s="2716"/>
      <c r="BS87" s="2716"/>
      <c r="BT87" s="2716"/>
      <c r="BU87" s="2716"/>
      <c r="BV87" s="2717"/>
      <c r="BW87" s="2715"/>
      <c r="BX87" s="2716"/>
      <c r="BY87" s="2716"/>
      <c r="BZ87" s="2717"/>
      <c r="CA87" s="2715"/>
      <c r="CB87" s="2716"/>
      <c r="CC87" s="2716"/>
      <c r="CD87" s="2716"/>
      <c r="CE87" s="2717"/>
      <c r="CF87" s="2715"/>
      <c r="CG87" s="2716"/>
      <c r="CH87" s="2716"/>
      <c r="CI87" s="2717"/>
      <c r="CJ87" s="40"/>
    </row>
    <row r="88" spans="1:88" ht="4.5" customHeight="1" x14ac:dyDescent="0.2">
      <c r="A88" s="39"/>
      <c r="B88" s="2562"/>
      <c r="C88" s="2562"/>
      <c r="D88" s="2562"/>
      <c r="E88" s="2562"/>
      <c r="F88" s="2562"/>
      <c r="G88" s="2562"/>
      <c r="H88" s="2562"/>
      <c r="I88" s="2507"/>
      <c r="J88" s="2508"/>
      <c r="K88" s="2508"/>
      <c r="L88" s="2508"/>
      <c r="M88" s="2508"/>
      <c r="N88" s="2508"/>
      <c r="O88" s="2508"/>
      <c r="P88" s="2508"/>
      <c r="Q88" s="2508"/>
      <c r="R88" s="2508"/>
      <c r="S88" s="2508"/>
      <c r="T88" s="2508"/>
      <c r="U88" s="2509"/>
      <c r="V88" s="40"/>
      <c r="W88" s="39"/>
      <c r="X88" s="1514" t="s">
        <v>1273</v>
      </c>
      <c r="Y88" s="1515"/>
      <c r="Z88" s="1515"/>
      <c r="AA88" s="1515"/>
      <c r="AB88" s="1515"/>
      <c r="AC88" s="1515"/>
      <c r="AD88" s="1516"/>
      <c r="AE88" s="2518">
        <f>INDEX('LŠZ P'!A$2:AP$998,A48,35)</f>
        <v>22</v>
      </c>
      <c r="AF88" s="2519"/>
      <c r="AG88" s="2519"/>
      <c r="AH88" s="2520"/>
      <c r="AI88" s="2518">
        <f>INDEX('LŠZ P'!A$2:AP$998,A48,36)</f>
        <v>36</v>
      </c>
      <c r="AJ88" s="2519"/>
      <c r="AK88" s="2519"/>
      <c r="AL88" s="2519"/>
      <c r="AM88" s="2520"/>
      <c r="AN88" s="2518">
        <f>INDEX('LŠZ P'!A$2:AP$998,A48,37)</f>
        <v>54</v>
      </c>
      <c r="AO88" s="2519"/>
      <c r="AP88" s="2519"/>
      <c r="AQ88" s="2520"/>
      <c r="AR88" s="40"/>
      <c r="AS88" s="39"/>
      <c r="AT88" s="2562"/>
      <c r="AU88" s="2562"/>
      <c r="AV88" s="2562"/>
      <c r="AW88" s="2562"/>
      <c r="AX88" s="2562"/>
      <c r="AY88" s="2562"/>
      <c r="AZ88" s="2562"/>
      <c r="BA88" s="2507"/>
      <c r="BB88" s="2508"/>
      <c r="BC88" s="2508"/>
      <c r="BD88" s="2508"/>
      <c r="BE88" s="2508"/>
      <c r="BF88" s="2508"/>
      <c r="BG88" s="2508"/>
      <c r="BH88" s="2508"/>
      <c r="BI88" s="2508"/>
      <c r="BJ88" s="2508"/>
      <c r="BK88" s="2508"/>
      <c r="BL88" s="2508"/>
      <c r="BM88" s="2509"/>
      <c r="BN88" s="40"/>
      <c r="BO88" s="39"/>
      <c r="BP88" s="1712" t="s">
        <v>1273</v>
      </c>
      <c r="BQ88" s="1713"/>
      <c r="BR88" s="1713"/>
      <c r="BS88" s="1713"/>
      <c r="BT88" s="1713"/>
      <c r="BU88" s="1713"/>
      <c r="BV88" s="1714"/>
      <c r="BW88" s="2657" t="s">
        <v>1004</v>
      </c>
      <c r="BX88" s="2658"/>
      <c r="BY88" s="2658"/>
      <c r="BZ88" s="2659"/>
      <c r="CA88" s="2657" t="s">
        <v>1004</v>
      </c>
      <c r="CB88" s="2658"/>
      <c r="CC88" s="2658"/>
      <c r="CD88" s="2658"/>
      <c r="CE88" s="2659"/>
      <c r="CF88" s="2657" t="s">
        <v>1004</v>
      </c>
      <c r="CG88" s="2658"/>
      <c r="CH88" s="2658"/>
      <c r="CI88" s="2659"/>
      <c r="CJ88" s="40"/>
    </row>
    <row r="89" spans="1:88" ht="4.5" customHeight="1" x14ac:dyDescent="0.2">
      <c r="A89" s="39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0"/>
      <c r="W89" s="39"/>
      <c r="X89" s="1517"/>
      <c r="Y89" s="1518"/>
      <c r="Z89" s="1518"/>
      <c r="AA89" s="1518"/>
      <c r="AB89" s="1518"/>
      <c r="AC89" s="1518"/>
      <c r="AD89" s="1519"/>
      <c r="AE89" s="2521"/>
      <c r="AF89" s="2522"/>
      <c r="AG89" s="2522"/>
      <c r="AH89" s="2523"/>
      <c r="AI89" s="2521"/>
      <c r="AJ89" s="2522"/>
      <c r="AK89" s="2522"/>
      <c r="AL89" s="2522"/>
      <c r="AM89" s="2523"/>
      <c r="AN89" s="2521"/>
      <c r="AO89" s="2522"/>
      <c r="AP89" s="2522"/>
      <c r="AQ89" s="2523"/>
      <c r="AR89" s="40"/>
      <c r="AS89" s="39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0"/>
      <c r="BO89" s="39"/>
      <c r="BP89" s="1715"/>
      <c r="BQ89" s="1716"/>
      <c r="BR89" s="1716"/>
      <c r="BS89" s="1716"/>
      <c r="BT89" s="1716"/>
      <c r="BU89" s="1716"/>
      <c r="BV89" s="1717"/>
      <c r="BW89" s="2660"/>
      <c r="BX89" s="2661"/>
      <c r="BY89" s="2661"/>
      <c r="BZ89" s="2662"/>
      <c r="CA89" s="2660"/>
      <c r="CB89" s="2661"/>
      <c r="CC89" s="2661"/>
      <c r="CD89" s="2661"/>
      <c r="CE89" s="2662"/>
      <c r="CF89" s="2660"/>
      <c r="CG89" s="2661"/>
      <c r="CH89" s="2661"/>
      <c r="CI89" s="2662"/>
      <c r="CJ89" s="40"/>
    </row>
    <row r="90" spans="1:88" ht="4.5" customHeight="1" x14ac:dyDescent="0.2">
      <c r="A90" s="39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2501">
        <f ca="1">IF(DAYS360(I85,NOW())&gt;60,NOW(),I85)</f>
        <v>44448.472476736111</v>
      </c>
      <c r="M90" s="2527"/>
      <c r="N90" s="2527"/>
      <c r="O90" s="2527"/>
      <c r="P90" s="2527"/>
      <c r="Q90" s="2527"/>
      <c r="R90" s="2527"/>
      <c r="S90" s="2527"/>
      <c r="T90" s="2527"/>
      <c r="U90" s="2528"/>
      <c r="V90" s="40"/>
      <c r="W90" s="39"/>
      <c r="X90" s="1520"/>
      <c r="Y90" s="1521"/>
      <c r="Z90" s="1521"/>
      <c r="AA90" s="1521"/>
      <c r="AB90" s="1521"/>
      <c r="AC90" s="1521"/>
      <c r="AD90" s="1522"/>
      <c r="AE90" s="2524"/>
      <c r="AF90" s="2525"/>
      <c r="AG90" s="2525"/>
      <c r="AH90" s="2526"/>
      <c r="AI90" s="2524"/>
      <c r="AJ90" s="2525"/>
      <c r="AK90" s="2525"/>
      <c r="AL90" s="2525"/>
      <c r="AM90" s="2526"/>
      <c r="AN90" s="2524"/>
      <c r="AO90" s="2525"/>
      <c r="AP90" s="2525"/>
      <c r="AQ90" s="2526"/>
      <c r="AR90" s="40"/>
      <c r="AS90" s="39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2501">
        <f ca="1">IF(DAYS360(BA185,NOW())&gt;60,NOW(),BA185)</f>
        <v>44448.472476736111</v>
      </c>
      <c r="BE90" s="2502"/>
      <c r="BF90" s="2502"/>
      <c r="BG90" s="2502"/>
      <c r="BH90" s="2502"/>
      <c r="BI90" s="2502"/>
      <c r="BJ90" s="2502"/>
      <c r="BK90" s="2502"/>
      <c r="BL90" s="2502"/>
      <c r="BM90" s="2503"/>
      <c r="BN90" s="40"/>
      <c r="BO90" s="39"/>
      <c r="BP90" s="1718"/>
      <c r="BQ90" s="1719"/>
      <c r="BR90" s="1719"/>
      <c r="BS90" s="1719"/>
      <c r="BT90" s="1719"/>
      <c r="BU90" s="1719"/>
      <c r="BV90" s="1720"/>
      <c r="BW90" s="2663"/>
      <c r="BX90" s="2664"/>
      <c r="BY90" s="2664"/>
      <c r="BZ90" s="2665"/>
      <c r="CA90" s="2663"/>
      <c r="CB90" s="2664"/>
      <c r="CC90" s="2664"/>
      <c r="CD90" s="2664"/>
      <c r="CE90" s="2665"/>
      <c r="CF90" s="2663"/>
      <c r="CG90" s="2664"/>
      <c r="CH90" s="2664"/>
      <c r="CI90" s="2665"/>
      <c r="CJ90" s="40"/>
    </row>
    <row r="91" spans="1:88" ht="4.5" customHeight="1" x14ac:dyDescent="0.2">
      <c r="A91" s="39"/>
      <c r="B91" s="2562" t="s">
        <v>629</v>
      </c>
      <c r="C91" s="2562"/>
      <c r="D91" s="2562"/>
      <c r="E91" s="2562"/>
      <c r="F91" s="2562"/>
      <c r="G91" s="2562"/>
      <c r="H91" s="2562"/>
      <c r="I91" s="2562"/>
      <c r="J91" s="2562"/>
      <c r="K91" s="2562"/>
      <c r="L91" s="2529"/>
      <c r="M91" s="1123"/>
      <c r="N91" s="1123"/>
      <c r="O91" s="1123"/>
      <c r="P91" s="1123"/>
      <c r="Q91" s="1123"/>
      <c r="R91" s="1123"/>
      <c r="S91" s="1123"/>
      <c r="T91" s="1123"/>
      <c r="U91" s="1215"/>
      <c r="V91" s="40"/>
      <c r="W91" s="39"/>
      <c r="X91" s="1495" t="s">
        <v>630</v>
      </c>
      <c r="Y91" s="1496"/>
      <c r="Z91" s="1496"/>
      <c r="AA91" s="1497"/>
      <c r="AB91" s="1214">
        <f>INDEX('LŠZ P'!A$2:AP$998,A48,18)</f>
        <v>2020</v>
      </c>
      <c r="AC91" s="1190"/>
      <c r="AD91" s="1214" t="s">
        <v>631</v>
      </c>
      <c r="AE91" s="1190"/>
      <c r="AF91" s="2231" t="str">
        <f>INDEX('LŠZ P'!A$2:AP$998,A48,7)</f>
        <v>14026610SC</v>
      </c>
      <c r="AG91" s="2232"/>
      <c r="AH91" s="2232"/>
      <c r="AI91" s="2232"/>
      <c r="AJ91" s="2232"/>
      <c r="AK91" s="2232"/>
      <c r="AL91" s="2232"/>
      <c r="AM91" s="2233"/>
      <c r="AN91" s="1188" t="str">
        <f>INDEX('LŠZ P'!A$2:AP$998,A48,15)</f>
        <v>P</v>
      </c>
      <c r="AO91" s="1189"/>
      <c r="AP91" s="1189"/>
      <c r="AQ91" s="1190"/>
      <c r="AR91" s="40"/>
      <c r="AS91" s="39"/>
      <c r="AT91" s="2562" t="s">
        <v>629</v>
      </c>
      <c r="AU91" s="2562"/>
      <c r="AV91" s="2562"/>
      <c r="AW91" s="2562"/>
      <c r="AX91" s="2562"/>
      <c r="AY91" s="2562"/>
      <c r="AZ91" s="2562"/>
      <c r="BA91" s="2562"/>
      <c r="BB91" s="2562"/>
      <c r="BC91" s="2562"/>
      <c r="BD91" s="2504"/>
      <c r="BE91" s="2505"/>
      <c r="BF91" s="2505"/>
      <c r="BG91" s="2505"/>
      <c r="BH91" s="2505"/>
      <c r="BI91" s="2505"/>
      <c r="BJ91" s="2505"/>
      <c r="BK91" s="2505"/>
      <c r="BL91" s="2505"/>
      <c r="BM91" s="2506"/>
      <c r="BN91" s="40"/>
      <c r="BO91" s="39"/>
      <c r="BP91" s="2567" t="s">
        <v>630</v>
      </c>
      <c r="BQ91" s="2666"/>
      <c r="BR91" s="2666"/>
      <c r="BS91" s="2667"/>
      <c r="BT91" s="2674">
        <f>INDEX('LŠZ P'!A$2:AP$998,A48,40)</f>
        <v>2013</v>
      </c>
      <c r="BU91" s="2675"/>
      <c r="BV91" s="2674" t="s">
        <v>631</v>
      </c>
      <c r="BW91" s="2675"/>
      <c r="BX91" s="2679" t="str">
        <f>INDEX('LŠZ P'!A$2:AP$998,A48,8)</f>
        <v>130039</v>
      </c>
      <c r="BY91" s="2680"/>
      <c r="BZ91" s="2680"/>
      <c r="CA91" s="2680"/>
      <c r="CB91" s="2680"/>
      <c r="CC91" s="2680"/>
      <c r="CD91" s="2680"/>
      <c r="CE91" s="2681"/>
      <c r="CF91" s="2688" t="str">
        <f>INDEX('LŠZ P'!A$2:AP$998,A48,41)</f>
        <v>P</v>
      </c>
      <c r="CG91" s="2689"/>
      <c r="CH91" s="2689"/>
      <c r="CI91" s="2675"/>
      <c r="CJ91" s="40"/>
    </row>
    <row r="92" spans="1:88" ht="4.5" customHeight="1" x14ac:dyDescent="0.2">
      <c r="A92" s="39"/>
      <c r="B92" s="2562"/>
      <c r="C92" s="2562"/>
      <c r="D92" s="2562"/>
      <c r="E92" s="2562"/>
      <c r="F92" s="2562"/>
      <c r="G92" s="2562"/>
      <c r="H92" s="2562"/>
      <c r="I92" s="2562"/>
      <c r="J92" s="2562"/>
      <c r="K92" s="2562"/>
      <c r="L92" s="2529"/>
      <c r="M92" s="1123"/>
      <c r="N92" s="1123"/>
      <c r="O92" s="1123"/>
      <c r="P92" s="1123"/>
      <c r="Q92" s="1123"/>
      <c r="R92" s="1123"/>
      <c r="S92" s="1123"/>
      <c r="T92" s="1123"/>
      <c r="U92" s="1215"/>
      <c r="V92" s="40"/>
      <c r="W92" s="39"/>
      <c r="X92" s="1498"/>
      <c r="Y92" s="1499"/>
      <c r="Z92" s="1499"/>
      <c r="AA92" s="1500"/>
      <c r="AB92" s="1191"/>
      <c r="AC92" s="1193"/>
      <c r="AD92" s="1191"/>
      <c r="AE92" s="1193"/>
      <c r="AF92" s="2234"/>
      <c r="AG92" s="2235"/>
      <c r="AH92" s="2235"/>
      <c r="AI92" s="2235"/>
      <c r="AJ92" s="2235"/>
      <c r="AK92" s="2235"/>
      <c r="AL92" s="2235"/>
      <c r="AM92" s="2236"/>
      <c r="AN92" s="1191"/>
      <c r="AO92" s="1192"/>
      <c r="AP92" s="1192"/>
      <c r="AQ92" s="1193"/>
      <c r="AR92" s="40"/>
      <c r="AS92" s="39"/>
      <c r="AT92" s="2562"/>
      <c r="AU92" s="2562"/>
      <c r="AV92" s="2562"/>
      <c r="AW92" s="2562"/>
      <c r="AX92" s="2562"/>
      <c r="AY92" s="2562"/>
      <c r="AZ92" s="2562"/>
      <c r="BA92" s="2562"/>
      <c r="BB92" s="2562"/>
      <c r="BC92" s="2562"/>
      <c r="BD92" s="2504"/>
      <c r="BE92" s="2505"/>
      <c r="BF92" s="2505"/>
      <c r="BG92" s="2505"/>
      <c r="BH92" s="2505"/>
      <c r="BI92" s="2505"/>
      <c r="BJ92" s="2505"/>
      <c r="BK92" s="2505"/>
      <c r="BL92" s="2505"/>
      <c r="BM92" s="2506"/>
      <c r="BN92" s="40"/>
      <c r="BO92" s="39"/>
      <c r="BP92" s="2668"/>
      <c r="BQ92" s="2669"/>
      <c r="BR92" s="2669"/>
      <c r="BS92" s="2670"/>
      <c r="BT92" s="2676"/>
      <c r="BU92" s="2605"/>
      <c r="BV92" s="2676"/>
      <c r="BW92" s="2605"/>
      <c r="BX92" s="2682"/>
      <c r="BY92" s="2683"/>
      <c r="BZ92" s="2683"/>
      <c r="CA92" s="2683"/>
      <c r="CB92" s="2683"/>
      <c r="CC92" s="2683"/>
      <c r="CD92" s="2683"/>
      <c r="CE92" s="2684"/>
      <c r="CF92" s="2676"/>
      <c r="CG92" s="2604"/>
      <c r="CH92" s="2604"/>
      <c r="CI92" s="2605"/>
      <c r="CJ92" s="40"/>
    </row>
    <row r="93" spans="1:88" ht="4.5" customHeight="1" x14ac:dyDescent="0.2">
      <c r="A93" s="39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2530"/>
      <c r="M93" s="2531"/>
      <c r="N93" s="2531"/>
      <c r="O93" s="2531"/>
      <c r="P93" s="2531"/>
      <c r="Q93" s="2531"/>
      <c r="R93" s="2531"/>
      <c r="S93" s="2531"/>
      <c r="T93" s="2531"/>
      <c r="U93" s="2532"/>
      <c r="V93" s="40"/>
      <c r="W93" s="39"/>
      <c r="X93" s="1501"/>
      <c r="Y93" s="1502"/>
      <c r="Z93" s="1502"/>
      <c r="AA93" s="1503"/>
      <c r="AB93" s="1194"/>
      <c r="AC93" s="1196"/>
      <c r="AD93" s="1194"/>
      <c r="AE93" s="1196"/>
      <c r="AF93" s="2237"/>
      <c r="AG93" s="2238"/>
      <c r="AH93" s="2238"/>
      <c r="AI93" s="2238"/>
      <c r="AJ93" s="2238"/>
      <c r="AK93" s="2238"/>
      <c r="AL93" s="2238"/>
      <c r="AM93" s="2239"/>
      <c r="AN93" s="1194"/>
      <c r="AO93" s="1195"/>
      <c r="AP93" s="1195"/>
      <c r="AQ93" s="1196"/>
      <c r="AR93" s="40"/>
      <c r="AS93" s="39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2507"/>
      <c r="BE93" s="2508"/>
      <c r="BF93" s="2508"/>
      <c r="BG93" s="2508"/>
      <c r="BH93" s="2508"/>
      <c r="BI93" s="2508"/>
      <c r="BJ93" s="2508"/>
      <c r="BK93" s="2508"/>
      <c r="BL93" s="2508"/>
      <c r="BM93" s="2509"/>
      <c r="BN93" s="40"/>
      <c r="BO93" s="39"/>
      <c r="BP93" s="2671"/>
      <c r="BQ93" s="2672"/>
      <c r="BR93" s="2672"/>
      <c r="BS93" s="2673"/>
      <c r="BT93" s="2677"/>
      <c r="BU93" s="2678"/>
      <c r="BV93" s="2677"/>
      <c r="BW93" s="2678"/>
      <c r="BX93" s="2685"/>
      <c r="BY93" s="2686"/>
      <c r="BZ93" s="2686"/>
      <c r="CA93" s="2686"/>
      <c r="CB93" s="2686"/>
      <c r="CC93" s="2686"/>
      <c r="CD93" s="2686"/>
      <c r="CE93" s="2687"/>
      <c r="CF93" s="2677"/>
      <c r="CG93" s="2690"/>
      <c r="CH93" s="2690"/>
      <c r="CI93" s="2678"/>
      <c r="CJ93" s="40"/>
    </row>
    <row r="94" spans="1:88" ht="4.5" customHeight="1" x14ac:dyDescent="0.2">
      <c r="A94" s="53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5"/>
      <c r="W94" s="53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5"/>
      <c r="AS94" s="53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5"/>
      <c r="BO94" s="53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5"/>
    </row>
    <row r="95" spans="1:88" ht="4.5" customHeight="1" x14ac:dyDescent="0.2">
      <c r="A95" s="30">
        <v>188</v>
      </c>
      <c r="B95" s="97" t="s">
        <v>71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2542" t="str">
        <f>CONCATENATE("*",INDEX('LŠZ P'!A$2:AP$998,A95,17))</f>
        <v>*20689</v>
      </c>
      <c r="U95" s="2542"/>
      <c r="V95" s="2543"/>
      <c r="W95" s="33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5"/>
      <c r="AS95" s="30">
        <f>A95</f>
        <v>188</v>
      </c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2542" t="str">
        <f>CONCATENATE("*",INDEX('LŠZ P'!A$2:AP$998,A95,17),"/P")</f>
        <v>*20689/P</v>
      </c>
      <c r="BM95" s="2542"/>
      <c r="BN95" s="2543"/>
      <c r="BO95" s="33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5"/>
    </row>
    <row r="96" spans="1:88" ht="4.5" customHeight="1" x14ac:dyDescent="0.2">
      <c r="A96" s="37"/>
      <c r="T96" s="2544"/>
      <c r="U96" s="2544"/>
      <c r="V96" s="2545"/>
      <c r="W96" s="39"/>
      <c r="X96" s="2615" t="s">
        <v>1021</v>
      </c>
      <c r="Y96" s="2615"/>
      <c r="Z96" s="2615"/>
      <c r="AA96" s="2615"/>
      <c r="AB96" s="2615"/>
      <c r="AC96" s="2615"/>
      <c r="AD96" s="2615"/>
      <c r="AE96" s="2615"/>
      <c r="AF96" s="2615"/>
      <c r="AG96" s="2615"/>
      <c r="AH96" s="2615"/>
      <c r="AI96" s="2615"/>
      <c r="AJ96" s="2615"/>
      <c r="AK96" s="2615"/>
      <c r="AL96" s="2615"/>
      <c r="AM96" s="2615"/>
      <c r="AN96" s="2615"/>
      <c r="AO96" s="2615"/>
      <c r="AP96" s="2615"/>
      <c r="AQ96" s="2615"/>
      <c r="AR96" s="40"/>
      <c r="AS96" s="37"/>
      <c r="BL96" s="2544"/>
      <c r="BM96" s="2544"/>
      <c r="BN96" s="2545"/>
      <c r="BO96" s="39"/>
      <c r="BP96" s="2615" t="s">
        <v>1021</v>
      </c>
      <c r="BQ96" s="2615"/>
      <c r="BR96" s="2615"/>
      <c r="BS96" s="2615"/>
      <c r="BT96" s="2615"/>
      <c r="BU96" s="2615"/>
      <c r="BV96" s="2615"/>
      <c r="BW96" s="2615"/>
      <c r="BX96" s="2615"/>
      <c r="BY96" s="2615"/>
      <c r="BZ96" s="2615"/>
      <c r="CA96" s="2615"/>
      <c r="CB96" s="2615"/>
      <c r="CC96" s="2615"/>
      <c r="CD96" s="2615"/>
      <c r="CE96" s="2615"/>
      <c r="CF96" s="2615"/>
      <c r="CG96" s="2615"/>
      <c r="CH96" s="2615"/>
      <c r="CI96" s="2615"/>
      <c r="CJ96" s="40"/>
    </row>
    <row r="97" spans="1:88" ht="4.5" customHeight="1" x14ac:dyDescent="0.2">
      <c r="A97" s="37"/>
      <c r="T97" s="2544"/>
      <c r="U97" s="2544"/>
      <c r="V97" s="2545"/>
      <c r="W97" s="39"/>
      <c r="X97" s="2615"/>
      <c r="Y97" s="2615"/>
      <c r="Z97" s="2615"/>
      <c r="AA97" s="2615"/>
      <c r="AB97" s="2615"/>
      <c r="AC97" s="2615"/>
      <c r="AD97" s="2615"/>
      <c r="AE97" s="2615"/>
      <c r="AF97" s="2615"/>
      <c r="AG97" s="2615"/>
      <c r="AH97" s="2615"/>
      <c r="AI97" s="2615"/>
      <c r="AJ97" s="2615"/>
      <c r="AK97" s="2615"/>
      <c r="AL97" s="2615"/>
      <c r="AM97" s="2615"/>
      <c r="AN97" s="2615"/>
      <c r="AO97" s="2615"/>
      <c r="AP97" s="2615"/>
      <c r="AQ97" s="2615"/>
      <c r="AR97" s="40"/>
      <c r="AS97" s="37"/>
      <c r="BL97" s="2544"/>
      <c r="BM97" s="2544"/>
      <c r="BN97" s="2545"/>
      <c r="BO97" s="39"/>
      <c r="BP97" s="2615"/>
      <c r="BQ97" s="2615"/>
      <c r="BR97" s="2615"/>
      <c r="BS97" s="2615"/>
      <c r="BT97" s="2615"/>
      <c r="BU97" s="2615"/>
      <c r="BV97" s="2615"/>
      <c r="BW97" s="2615"/>
      <c r="BX97" s="2615"/>
      <c r="BY97" s="2615"/>
      <c r="BZ97" s="2615"/>
      <c r="CA97" s="2615"/>
      <c r="CB97" s="2615"/>
      <c r="CC97" s="2615"/>
      <c r="CD97" s="2615"/>
      <c r="CE97" s="2615"/>
      <c r="CF97" s="2615"/>
      <c r="CG97" s="2615"/>
      <c r="CH97" s="2615"/>
      <c r="CI97" s="2615"/>
      <c r="CJ97" s="40"/>
    </row>
    <row r="98" spans="1:88" ht="4.5" customHeight="1" x14ac:dyDescent="0.2">
      <c r="A98" s="37"/>
      <c r="R98" s="41"/>
      <c r="S98" s="41"/>
      <c r="T98" s="41"/>
      <c r="U98" s="41"/>
      <c r="V98" s="38"/>
      <c r="W98" s="39"/>
      <c r="X98" s="2615"/>
      <c r="Y98" s="2615"/>
      <c r="Z98" s="2615"/>
      <c r="AA98" s="2615"/>
      <c r="AB98" s="2615"/>
      <c r="AC98" s="2615"/>
      <c r="AD98" s="2615"/>
      <c r="AE98" s="2615"/>
      <c r="AF98" s="2615"/>
      <c r="AG98" s="2615"/>
      <c r="AH98" s="2615"/>
      <c r="AI98" s="2615"/>
      <c r="AJ98" s="2615"/>
      <c r="AK98" s="2615"/>
      <c r="AL98" s="2615"/>
      <c r="AM98" s="2615"/>
      <c r="AN98" s="2615"/>
      <c r="AO98" s="2615"/>
      <c r="AP98" s="2615"/>
      <c r="AQ98" s="2615"/>
      <c r="AR98" s="40"/>
      <c r="AS98" s="37"/>
      <c r="BJ98" s="41"/>
      <c r="BK98" s="41"/>
      <c r="BL98" s="41"/>
      <c r="BM98" s="41"/>
      <c r="BN98" s="38"/>
      <c r="BO98" s="39"/>
      <c r="BP98" s="2615"/>
      <c r="BQ98" s="2615"/>
      <c r="BR98" s="2615"/>
      <c r="BS98" s="2615"/>
      <c r="BT98" s="2615"/>
      <c r="BU98" s="2615"/>
      <c r="BV98" s="2615"/>
      <c r="BW98" s="2615"/>
      <c r="BX98" s="2615"/>
      <c r="BY98" s="2615"/>
      <c r="BZ98" s="2615"/>
      <c r="CA98" s="2615"/>
      <c r="CB98" s="2615"/>
      <c r="CC98" s="2615"/>
      <c r="CD98" s="2615"/>
      <c r="CE98" s="2615"/>
      <c r="CF98" s="2615"/>
      <c r="CG98" s="2615"/>
      <c r="CH98" s="2615"/>
      <c r="CI98" s="2615"/>
      <c r="CJ98" s="40"/>
    </row>
    <row r="99" spans="1:88" ht="4.5" customHeight="1" x14ac:dyDescent="0.2">
      <c r="A99" s="37"/>
      <c r="R99" s="41"/>
      <c r="S99" s="41"/>
      <c r="T99" s="41"/>
      <c r="U99" s="41"/>
      <c r="V99" s="38"/>
      <c r="W99" s="39"/>
      <c r="X99" s="2615"/>
      <c r="Y99" s="2615"/>
      <c r="Z99" s="2615"/>
      <c r="AA99" s="2615"/>
      <c r="AB99" s="2615"/>
      <c r="AC99" s="2615"/>
      <c r="AD99" s="2615"/>
      <c r="AE99" s="2615"/>
      <c r="AF99" s="2615"/>
      <c r="AG99" s="2615"/>
      <c r="AH99" s="2615"/>
      <c r="AI99" s="2615"/>
      <c r="AJ99" s="2615"/>
      <c r="AK99" s="2615"/>
      <c r="AL99" s="2615"/>
      <c r="AM99" s="2615"/>
      <c r="AN99" s="2615"/>
      <c r="AO99" s="2615"/>
      <c r="AP99" s="2615"/>
      <c r="AQ99" s="2615"/>
      <c r="AR99" s="40"/>
      <c r="AS99" s="37"/>
      <c r="BJ99" s="41"/>
      <c r="BK99" s="41"/>
      <c r="BL99" s="41"/>
      <c r="BM99" s="41"/>
      <c r="BN99" s="38"/>
      <c r="BO99" s="39"/>
      <c r="BP99" s="2615"/>
      <c r="BQ99" s="2615"/>
      <c r="BR99" s="2615"/>
      <c r="BS99" s="2615"/>
      <c r="BT99" s="2615"/>
      <c r="BU99" s="2615"/>
      <c r="BV99" s="2615"/>
      <c r="BW99" s="2615"/>
      <c r="BX99" s="2615"/>
      <c r="BY99" s="2615"/>
      <c r="BZ99" s="2615"/>
      <c r="CA99" s="2615"/>
      <c r="CB99" s="2615"/>
      <c r="CC99" s="2615"/>
      <c r="CD99" s="2615"/>
      <c r="CE99" s="2615"/>
      <c r="CF99" s="2615"/>
      <c r="CG99" s="2615"/>
      <c r="CH99" s="2615"/>
      <c r="CI99" s="2615"/>
      <c r="CJ99" s="40"/>
    </row>
    <row r="100" spans="1:88" ht="4.5" customHeight="1" x14ac:dyDescent="0.2">
      <c r="A100" s="37"/>
      <c r="R100" s="41"/>
      <c r="S100" s="41"/>
      <c r="T100" s="41"/>
      <c r="U100" s="41"/>
      <c r="V100" s="38"/>
      <c r="W100" s="39"/>
      <c r="X100" s="2615"/>
      <c r="Y100" s="2615"/>
      <c r="Z100" s="2615"/>
      <c r="AA100" s="2615"/>
      <c r="AB100" s="2615"/>
      <c r="AC100" s="2615"/>
      <c r="AD100" s="2615"/>
      <c r="AE100" s="2615"/>
      <c r="AF100" s="2615"/>
      <c r="AG100" s="2615"/>
      <c r="AH100" s="2615"/>
      <c r="AI100" s="2615"/>
      <c r="AJ100" s="2615"/>
      <c r="AK100" s="2615"/>
      <c r="AL100" s="2615"/>
      <c r="AM100" s="2615"/>
      <c r="AN100" s="2615"/>
      <c r="AO100" s="2615"/>
      <c r="AP100" s="2615"/>
      <c r="AQ100" s="2615"/>
      <c r="AR100" s="40"/>
      <c r="AS100" s="37"/>
      <c r="BJ100" s="41"/>
      <c r="BK100" s="41"/>
      <c r="BL100" s="41"/>
      <c r="BM100" s="41"/>
      <c r="BN100" s="38"/>
      <c r="BO100" s="39"/>
      <c r="BP100" s="2615"/>
      <c r="BQ100" s="2615"/>
      <c r="BR100" s="2615"/>
      <c r="BS100" s="2615"/>
      <c r="BT100" s="2615"/>
      <c r="BU100" s="2615"/>
      <c r="BV100" s="2615"/>
      <c r="BW100" s="2615"/>
      <c r="BX100" s="2615"/>
      <c r="BY100" s="2615"/>
      <c r="BZ100" s="2615"/>
      <c r="CA100" s="2615"/>
      <c r="CB100" s="2615"/>
      <c r="CC100" s="2615"/>
      <c r="CD100" s="2615"/>
      <c r="CE100" s="2615"/>
      <c r="CF100" s="2615"/>
      <c r="CG100" s="2615"/>
      <c r="CH100" s="2615"/>
      <c r="CI100" s="2615"/>
      <c r="CJ100" s="40"/>
    </row>
    <row r="101" spans="1:88" ht="4.5" customHeight="1" x14ac:dyDescent="0.2">
      <c r="A101" s="37"/>
      <c r="B101" s="2647" t="s">
        <v>1939</v>
      </c>
      <c r="C101" s="2648"/>
      <c r="D101" s="2648"/>
      <c r="E101" s="2648"/>
      <c r="F101" s="2648"/>
      <c r="G101" s="2648"/>
      <c r="H101" s="2648"/>
      <c r="I101" s="2648"/>
      <c r="J101" s="2648"/>
      <c r="K101" s="2648"/>
      <c r="L101" s="2648"/>
      <c r="M101" s="2648"/>
      <c r="N101" s="2648"/>
      <c r="O101" s="2648"/>
      <c r="P101" s="2648"/>
      <c r="Q101" s="2648"/>
      <c r="R101" s="2648"/>
      <c r="S101" s="2648"/>
      <c r="T101" s="2648"/>
      <c r="U101" s="2648"/>
      <c r="V101" s="38"/>
      <c r="W101" s="39"/>
      <c r="X101" s="2615"/>
      <c r="Y101" s="2615"/>
      <c r="Z101" s="2615"/>
      <c r="AA101" s="2615"/>
      <c r="AB101" s="2615"/>
      <c r="AC101" s="2615"/>
      <c r="AD101" s="2615"/>
      <c r="AE101" s="2615"/>
      <c r="AF101" s="2615"/>
      <c r="AG101" s="2615"/>
      <c r="AH101" s="2615"/>
      <c r="AI101" s="2615"/>
      <c r="AJ101" s="2615"/>
      <c r="AK101" s="2615"/>
      <c r="AL101" s="2615"/>
      <c r="AM101" s="2615"/>
      <c r="AN101" s="2615"/>
      <c r="AO101" s="2615"/>
      <c r="AP101" s="2615"/>
      <c r="AQ101" s="2615"/>
      <c r="AR101" s="40"/>
      <c r="AS101" s="37"/>
      <c r="AT101" s="2647" t="s">
        <v>1939</v>
      </c>
      <c r="AU101" s="2648"/>
      <c r="AV101" s="2648"/>
      <c r="AW101" s="2648"/>
      <c r="AX101" s="2648"/>
      <c r="AY101" s="2648"/>
      <c r="AZ101" s="2648"/>
      <c r="BA101" s="2648"/>
      <c r="BB101" s="2648"/>
      <c r="BC101" s="2648"/>
      <c r="BD101" s="2648"/>
      <c r="BE101" s="2648"/>
      <c r="BF101" s="2648"/>
      <c r="BG101" s="2648"/>
      <c r="BH101" s="2648"/>
      <c r="BI101" s="2648"/>
      <c r="BJ101" s="2648"/>
      <c r="BK101" s="2648"/>
      <c r="BL101" s="2648"/>
      <c r="BM101" s="2648"/>
      <c r="BN101" s="38"/>
      <c r="BO101" s="39"/>
      <c r="BP101" s="2615"/>
      <c r="BQ101" s="2615"/>
      <c r="BR101" s="2615"/>
      <c r="BS101" s="2615"/>
      <c r="BT101" s="2615"/>
      <c r="BU101" s="2615"/>
      <c r="BV101" s="2615"/>
      <c r="BW101" s="2615"/>
      <c r="BX101" s="2615"/>
      <c r="BY101" s="2615"/>
      <c r="BZ101" s="2615"/>
      <c r="CA101" s="2615"/>
      <c r="CB101" s="2615"/>
      <c r="CC101" s="2615"/>
      <c r="CD101" s="2615"/>
      <c r="CE101" s="2615"/>
      <c r="CF101" s="2615"/>
      <c r="CG101" s="2615"/>
      <c r="CH101" s="2615"/>
      <c r="CI101" s="2615"/>
      <c r="CJ101" s="40"/>
    </row>
    <row r="102" spans="1:88" ht="4.5" customHeight="1" x14ac:dyDescent="0.2">
      <c r="A102" s="37"/>
      <c r="B102" s="2648"/>
      <c r="C102" s="2648"/>
      <c r="D102" s="2648"/>
      <c r="E102" s="2648"/>
      <c r="F102" s="2648"/>
      <c r="G102" s="2648"/>
      <c r="H102" s="2648"/>
      <c r="I102" s="2648"/>
      <c r="J102" s="2648"/>
      <c r="K102" s="2648"/>
      <c r="L102" s="2648"/>
      <c r="M102" s="2648"/>
      <c r="N102" s="2648"/>
      <c r="O102" s="2648"/>
      <c r="P102" s="2648"/>
      <c r="Q102" s="2648"/>
      <c r="R102" s="2648"/>
      <c r="S102" s="2648"/>
      <c r="T102" s="2648"/>
      <c r="U102" s="2648"/>
      <c r="V102" s="38"/>
      <c r="W102" s="39"/>
      <c r="X102" s="2615"/>
      <c r="Y102" s="2615"/>
      <c r="Z102" s="2615"/>
      <c r="AA102" s="2615"/>
      <c r="AB102" s="2615"/>
      <c r="AC102" s="2615"/>
      <c r="AD102" s="2615"/>
      <c r="AE102" s="2615"/>
      <c r="AF102" s="2615"/>
      <c r="AG102" s="2615"/>
      <c r="AH102" s="2615"/>
      <c r="AI102" s="2615"/>
      <c r="AJ102" s="2615"/>
      <c r="AK102" s="2615"/>
      <c r="AL102" s="2615"/>
      <c r="AM102" s="2615"/>
      <c r="AN102" s="2615"/>
      <c r="AO102" s="2615"/>
      <c r="AP102" s="2615"/>
      <c r="AQ102" s="2615"/>
      <c r="AR102" s="40"/>
      <c r="AS102" s="37"/>
      <c r="AT102" s="2648"/>
      <c r="AU102" s="2648"/>
      <c r="AV102" s="2648"/>
      <c r="AW102" s="2648"/>
      <c r="AX102" s="2648"/>
      <c r="AY102" s="2648"/>
      <c r="AZ102" s="2648"/>
      <c r="BA102" s="2648"/>
      <c r="BB102" s="2648"/>
      <c r="BC102" s="2648"/>
      <c r="BD102" s="2648"/>
      <c r="BE102" s="2648"/>
      <c r="BF102" s="2648"/>
      <c r="BG102" s="2648"/>
      <c r="BH102" s="2648"/>
      <c r="BI102" s="2648"/>
      <c r="BJ102" s="2648"/>
      <c r="BK102" s="2648"/>
      <c r="BL102" s="2648"/>
      <c r="BM102" s="2648"/>
      <c r="BN102" s="38"/>
      <c r="BO102" s="39"/>
      <c r="BP102" s="2615"/>
      <c r="BQ102" s="2615"/>
      <c r="BR102" s="2615"/>
      <c r="BS102" s="2615"/>
      <c r="BT102" s="2615"/>
      <c r="BU102" s="2615"/>
      <c r="BV102" s="2615"/>
      <c r="BW102" s="2615"/>
      <c r="BX102" s="2615"/>
      <c r="BY102" s="2615"/>
      <c r="BZ102" s="2615"/>
      <c r="CA102" s="2615"/>
      <c r="CB102" s="2615"/>
      <c r="CC102" s="2615"/>
      <c r="CD102" s="2615"/>
      <c r="CE102" s="2615"/>
      <c r="CF102" s="2615"/>
      <c r="CG102" s="2615"/>
      <c r="CH102" s="2615"/>
      <c r="CI102" s="2615"/>
      <c r="CJ102" s="40"/>
    </row>
    <row r="103" spans="1:88" ht="4.5" customHeight="1" x14ac:dyDescent="0.2">
      <c r="A103" s="37"/>
      <c r="B103" s="2647" t="s">
        <v>1640</v>
      </c>
      <c r="C103" s="2647"/>
      <c r="D103" s="2647"/>
      <c r="E103" s="2647"/>
      <c r="F103" s="2647"/>
      <c r="G103" s="2647"/>
      <c r="H103" s="2647"/>
      <c r="I103" s="2647"/>
      <c r="J103" s="2647"/>
      <c r="K103" s="2647"/>
      <c r="L103" s="2647"/>
      <c r="M103" s="2647"/>
      <c r="N103" s="2647"/>
      <c r="O103" s="2647"/>
      <c r="P103" s="2647"/>
      <c r="Q103" s="2647"/>
      <c r="R103" s="2647"/>
      <c r="S103" s="2647"/>
      <c r="T103" s="2647"/>
      <c r="U103" s="2647"/>
      <c r="V103" s="38"/>
      <c r="W103" s="39"/>
      <c r="X103" s="2615"/>
      <c r="Y103" s="2615"/>
      <c r="Z103" s="2615"/>
      <c r="AA103" s="2615"/>
      <c r="AB103" s="2615"/>
      <c r="AC103" s="2615"/>
      <c r="AD103" s="2615"/>
      <c r="AE103" s="2615"/>
      <c r="AF103" s="2615"/>
      <c r="AG103" s="2615"/>
      <c r="AH103" s="2615"/>
      <c r="AI103" s="2615"/>
      <c r="AJ103" s="2615"/>
      <c r="AK103" s="2615"/>
      <c r="AL103" s="2615"/>
      <c r="AM103" s="2615"/>
      <c r="AN103" s="2615"/>
      <c r="AO103" s="2615"/>
      <c r="AP103" s="2615"/>
      <c r="AQ103" s="2615"/>
      <c r="AR103" s="40"/>
      <c r="AS103" s="37"/>
      <c r="AT103" s="2647" t="s">
        <v>1640</v>
      </c>
      <c r="AU103" s="2647"/>
      <c r="AV103" s="2647"/>
      <c r="AW103" s="2647"/>
      <c r="AX103" s="2647"/>
      <c r="AY103" s="2647"/>
      <c r="AZ103" s="2647"/>
      <c r="BA103" s="2647"/>
      <c r="BB103" s="2647"/>
      <c r="BC103" s="2647"/>
      <c r="BD103" s="2647"/>
      <c r="BE103" s="2647"/>
      <c r="BF103" s="2647"/>
      <c r="BG103" s="2647"/>
      <c r="BH103" s="2647"/>
      <c r="BI103" s="2647"/>
      <c r="BJ103" s="2647"/>
      <c r="BK103" s="2647"/>
      <c r="BL103" s="2647"/>
      <c r="BM103" s="2647"/>
      <c r="BN103" s="38"/>
      <c r="BO103" s="39"/>
      <c r="BP103" s="2615"/>
      <c r="BQ103" s="2615"/>
      <c r="BR103" s="2615"/>
      <c r="BS103" s="2615"/>
      <c r="BT103" s="2615"/>
      <c r="BU103" s="2615"/>
      <c r="BV103" s="2615"/>
      <c r="BW103" s="2615"/>
      <c r="BX103" s="2615"/>
      <c r="BY103" s="2615"/>
      <c r="BZ103" s="2615"/>
      <c r="CA103" s="2615"/>
      <c r="CB103" s="2615"/>
      <c r="CC103" s="2615"/>
      <c r="CD103" s="2615"/>
      <c r="CE103" s="2615"/>
      <c r="CF103" s="2615"/>
      <c r="CG103" s="2615"/>
      <c r="CH103" s="2615"/>
      <c r="CI103" s="2615"/>
      <c r="CJ103" s="40"/>
    </row>
    <row r="104" spans="1:88" ht="4.5" customHeight="1" x14ac:dyDescent="0.2">
      <c r="A104" s="37"/>
      <c r="B104" s="2647"/>
      <c r="C104" s="2647"/>
      <c r="D104" s="2647"/>
      <c r="E104" s="2647"/>
      <c r="F104" s="2647"/>
      <c r="G104" s="2647"/>
      <c r="H104" s="2647"/>
      <c r="I104" s="2647"/>
      <c r="J104" s="2647"/>
      <c r="K104" s="2647"/>
      <c r="L104" s="2647"/>
      <c r="M104" s="2647"/>
      <c r="N104" s="2647"/>
      <c r="O104" s="2647"/>
      <c r="P104" s="2647"/>
      <c r="Q104" s="2647"/>
      <c r="R104" s="2647"/>
      <c r="S104" s="2647"/>
      <c r="T104" s="2647"/>
      <c r="U104" s="2647"/>
      <c r="V104" s="38"/>
      <c r="W104" s="39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0"/>
      <c r="AS104" s="37"/>
      <c r="AT104" s="2647"/>
      <c r="AU104" s="2647"/>
      <c r="AV104" s="2647"/>
      <c r="AW104" s="2647"/>
      <c r="AX104" s="2647"/>
      <c r="AY104" s="2647"/>
      <c r="AZ104" s="2647"/>
      <c r="BA104" s="2647"/>
      <c r="BB104" s="2647"/>
      <c r="BC104" s="2647"/>
      <c r="BD104" s="2647"/>
      <c r="BE104" s="2647"/>
      <c r="BF104" s="2647"/>
      <c r="BG104" s="2647"/>
      <c r="BH104" s="2647"/>
      <c r="BI104" s="2647"/>
      <c r="BJ104" s="2647"/>
      <c r="BK104" s="2647"/>
      <c r="BL104" s="2647"/>
      <c r="BM104" s="2647"/>
      <c r="BN104" s="38"/>
      <c r="BO104" s="39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0"/>
    </row>
    <row r="105" spans="1:88" ht="4.5" customHeight="1" x14ac:dyDescent="0.2">
      <c r="A105" s="37"/>
      <c r="B105" s="2649" t="s">
        <v>377</v>
      </c>
      <c r="C105" s="2649"/>
      <c r="D105" s="2649"/>
      <c r="E105" s="2649"/>
      <c r="F105" s="2649"/>
      <c r="G105" s="2649"/>
      <c r="H105" s="2649"/>
      <c r="I105" s="2649"/>
      <c r="J105" s="2649"/>
      <c r="K105" s="2649"/>
      <c r="L105" s="2649"/>
      <c r="M105" s="2649"/>
      <c r="N105" s="2649"/>
      <c r="O105" s="2649"/>
      <c r="P105" s="2649"/>
      <c r="Q105" s="2649"/>
      <c r="R105" s="2649"/>
      <c r="S105" s="2649"/>
      <c r="T105" s="2649"/>
      <c r="U105" s="2649"/>
      <c r="V105" s="38"/>
      <c r="W105" s="39"/>
      <c r="X105" s="2562" t="s">
        <v>944</v>
      </c>
      <c r="Y105" s="2562"/>
      <c r="Z105" s="2562"/>
      <c r="AA105" s="2562"/>
      <c r="AB105" s="2562"/>
      <c r="AC105" s="2562"/>
      <c r="AD105" s="2562"/>
      <c r="AE105" s="2562"/>
      <c r="AF105" s="2562"/>
      <c r="AG105" s="2562"/>
      <c r="AH105" s="2563"/>
      <c r="AI105" s="2553" t="str">
        <f>I117</f>
        <v>OM-P188</v>
      </c>
      <c r="AJ105" s="2554"/>
      <c r="AK105" s="2554"/>
      <c r="AL105" s="2554"/>
      <c r="AM105" s="2554"/>
      <c r="AN105" s="2554"/>
      <c r="AO105" s="2554"/>
      <c r="AP105" s="2554"/>
      <c r="AQ105" s="2555"/>
      <c r="AR105" s="40"/>
      <c r="AS105" s="37"/>
      <c r="AT105" s="2649" t="s">
        <v>377</v>
      </c>
      <c r="AU105" s="2649"/>
      <c r="AV105" s="2649"/>
      <c r="AW105" s="2649"/>
      <c r="AX105" s="2649"/>
      <c r="AY105" s="2649"/>
      <c r="AZ105" s="2649"/>
      <c r="BA105" s="2649"/>
      <c r="BB105" s="2649"/>
      <c r="BC105" s="2649"/>
      <c r="BD105" s="2649"/>
      <c r="BE105" s="2649"/>
      <c r="BF105" s="2649"/>
      <c r="BG105" s="2649"/>
      <c r="BH105" s="2649"/>
      <c r="BI105" s="2649"/>
      <c r="BJ105" s="2649"/>
      <c r="BK105" s="2649"/>
      <c r="BL105" s="2649"/>
      <c r="BM105" s="2649"/>
      <c r="BN105" s="38"/>
      <c r="BO105" s="39"/>
      <c r="BP105" s="2562" t="s">
        <v>944</v>
      </c>
      <c r="BQ105" s="2562"/>
      <c r="BR105" s="2562"/>
      <c r="BS105" s="2562"/>
      <c r="BT105" s="2562"/>
      <c r="BU105" s="2562"/>
      <c r="BV105" s="2562"/>
      <c r="BW105" s="2562"/>
      <c r="BX105" s="2562"/>
      <c r="BY105" s="2562"/>
      <c r="BZ105" s="2563"/>
      <c r="CA105" s="2553">
        <f>BA117</f>
        <v>0</v>
      </c>
      <c r="CB105" s="2554"/>
      <c r="CC105" s="2554"/>
      <c r="CD105" s="2554"/>
      <c r="CE105" s="2554"/>
      <c r="CF105" s="2554"/>
      <c r="CG105" s="2554"/>
      <c r="CH105" s="2554"/>
      <c r="CI105" s="2555"/>
      <c r="CJ105" s="40"/>
    </row>
    <row r="106" spans="1:88" ht="4.5" customHeight="1" x14ac:dyDescent="0.2">
      <c r="A106" s="37"/>
      <c r="B106" s="2649"/>
      <c r="C106" s="2649"/>
      <c r="D106" s="2649"/>
      <c r="E106" s="2649"/>
      <c r="F106" s="2649"/>
      <c r="G106" s="2649"/>
      <c r="H106" s="2649"/>
      <c r="I106" s="2649"/>
      <c r="J106" s="2649"/>
      <c r="K106" s="2649"/>
      <c r="L106" s="2649"/>
      <c r="M106" s="2649"/>
      <c r="N106" s="2649"/>
      <c r="O106" s="2649"/>
      <c r="P106" s="2649"/>
      <c r="Q106" s="2649"/>
      <c r="R106" s="2649"/>
      <c r="S106" s="2649"/>
      <c r="T106" s="2649"/>
      <c r="U106" s="2649"/>
      <c r="V106" s="38"/>
      <c r="W106" s="39"/>
      <c r="X106" s="2562"/>
      <c r="Y106" s="2562"/>
      <c r="Z106" s="2562"/>
      <c r="AA106" s="2562"/>
      <c r="AB106" s="2562"/>
      <c r="AC106" s="2562"/>
      <c r="AD106" s="2562"/>
      <c r="AE106" s="2562"/>
      <c r="AF106" s="2562"/>
      <c r="AG106" s="2562"/>
      <c r="AH106" s="2563"/>
      <c r="AI106" s="2556"/>
      <c r="AJ106" s="2557"/>
      <c r="AK106" s="2557"/>
      <c r="AL106" s="2557"/>
      <c r="AM106" s="2557"/>
      <c r="AN106" s="2557"/>
      <c r="AO106" s="2557"/>
      <c r="AP106" s="2557"/>
      <c r="AQ106" s="2558"/>
      <c r="AR106" s="40"/>
      <c r="AS106" s="37"/>
      <c r="AT106" s="2649"/>
      <c r="AU106" s="2649"/>
      <c r="AV106" s="2649"/>
      <c r="AW106" s="2649"/>
      <c r="AX106" s="2649"/>
      <c r="AY106" s="2649"/>
      <c r="AZ106" s="2649"/>
      <c r="BA106" s="2649"/>
      <c r="BB106" s="2649"/>
      <c r="BC106" s="2649"/>
      <c r="BD106" s="2649"/>
      <c r="BE106" s="2649"/>
      <c r="BF106" s="2649"/>
      <c r="BG106" s="2649"/>
      <c r="BH106" s="2649"/>
      <c r="BI106" s="2649"/>
      <c r="BJ106" s="2649"/>
      <c r="BK106" s="2649"/>
      <c r="BL106" s="2649"/>
      <c r="BM106" s="2649"/>
      <c r="BN106" s="38"/>
      <c r="BO106" s="39"/>
      <c r="BP106" s="2562"/>
      <c r="BQ106" s="2562"/>
      <c r="BR106" s="2562"/>
      <c r="BS106" s="2562"/>
      <c r="BT106" s="2562"/>
      <c r="BU106" s="2562"/>
      <c r="BV106" s="2562"/>
      <c r="BW106" s="2562"/>
      <c r="BX106" s="2562"/>
      <c r="BY106" s="2562"/>
      <c r="BZ106" s="2563"/>
      <c r="CA106" s="2556"/>
      <c r="CB106" s="2557"/>
      <c r="CC106" s="2557"/>
      <c r="CD106" s="2557"/>
      <c r="CE106" s="2557"/>
      <c r="CF106" s="2557"/>
      <c r="CG106" s="2557"/>
      <c r="CH106" s="2557"/>
      <c r="CI106" s="2558"/>
      <c r="CJ106" s="40"/>
    </row>
    <row r="107" spans="1:88" ht="4.5" customHeight="1" x14ac:dyDescent="0.2">
      <c r="A107" s="37"/>
      <c r="B107" s="2649" t="s">
        <v>550</v>
      </c>
      <c r="C107" s="2649"/>
      <c r="D107" s="2649"/>
      <c r="E107" s="2649"/>
      <c r="F107" s="2649"/>
      <c r="G107" s="2649"/>
      <c r="H107" s="2649"/>
      <c r="I107" s="2649"/>
      <c r="J107" s="2649"/>
      <c r="K107" s="2649"/>
      <c r="L107" s="2649"/>
      <c r="M107" s="2649"/>
      <c r="N107" s="2649"/>
      <c r="O107" s="2649"/>
      <c r="P107" s="2649"/>
      <c r="Q107" s="2649"/>
      <c r="R107" s="2649"/>
      <c r="S107" s="2649"/>
      <c r="T107" s="2649"/>
      <c r="U107" s="2649"/>
      <c r="V107" s="38"/>
      <c r="W107" s="39"/>
      <c r="X107" s="42"/>
      <c r="Y107" s="42"/>
      <c r="Z107" s="42"/>
      <c r="AA107" s="42"/>
      <c r="AB107" s="42"/>
      <c r="AC107" s="42"/>
      <c r="AD107" s="43"/>
      <c r="AE107" s="43"/>
      <c r="AF107" s="43"/>
      <c r="AG107" s="43"/>
      <c r="AH107" s="43"/>
      <c r="AI107" s="2559"/>
      <c r="AJ107" s="2560"/>
      <c r="AK107" s="2560"/>
      <c r="AL107" s="2560"/>
      <c r="AM107" s="2560"/>
      <c r="AN107" s="2560"/>
      <c r="AO107" s="2560"/>
      <c r="AP107" s="2560"/>
      <c r="AQ107" s="2561"/>
      <c r="AR107" s="40"/>
      <c r="AS107" s="37"/>
      <c r="AT107" s="2649" t="s">
        <v>550</v>
      </c>
      <c r="AU107" s="2649"/>
      <c r="AV107" s="2649"/>
      <c r="AW107" s="2649"/>
      <c r="AX107" s="2649"/>
      <c r="AY107" s="2649"/>
      <c r="AZ107" s="2649"/>
      <c r="BA107" s="2649"/>
      <c r="BB107" s="2649"/>
      <c r="BC107" s="2649"/>
      <c r="BD107" s="2649"/>
      <c r="BE107" s="2649"/>
      <c r="BF107" s="2649"/>
      <c r="BG107" s="2649"/>
      <c r="BH107" s="2649"/>
      <c r="BI107" s="2649"/>
      <c r="BJ107" s="2649"/>
      <c r="BK107" s="2649"/>
      <c r="BL107" s="2649"/>
      <c r="BM107" s="2649"/>
      <c r="BN107" s="38"/>
      <c r="BO107" s="39"/>
      <c r="BP107" s="42"/>
      <c r="BQ107" s="42"/>
      <c r="BR107" s="42"/>
      <c r="BS107" s="42"/>
      <c r="BT107" s="42"/>
      <c r="BU107" s="42"/>
      <c r="BV107" s="43"/>
      <c r="BW107" s="43"/>
      <c r="BX107" s="43"/>
      <c r="BY107" s="43"/>
      <c r="BZ107" s="43"/>
      <c r="CA107" s="2559"/>
      <c r="CB107" s="2560"/>
      <c r="CC107" s="2560"/>
      <c r="CD107" s="2560"/>
      <c r="CE107" s="2560"/>
      <c r="CF107" s="2560"/>
      <c r="CG107" s="2560"/>
      <c r="CH107" s="2560"/>
      <c r="CI107" s="2561"/>
      <c r="CJ107" s="40"/>
    </row>
    <row r="108" spans="1:88" ht="4.5" customHeight="1" x14ac:dyDescent="0.2">
      <c r="A108" s="37"/>
      <c r="B108" s="2649"/>
      <c r="C108" s="2649"/>
      <c r="D108" s="2649"/>
      <c r="E108" s="2649"/>
      <c r="F108" s="2649"/>
      <c r="G108" s="2649"/>
      <c r="H108" s="2649"/>
      <c r="I108" s="2649"/>
      <c r="J108" s="2649"/>
      <c r="K108" s="2649"/>
      <c r="L108" s="2649"/>
      <c r="M108" s="2649"/>
      <c r="N108" s="2649"/>
      <c r="O108" s="2649"/>
      <c r="P108" s="2649"/>
      <c r="Q108" s="2649"/>
      <c r="R108" s="2649"/>
      <c r="S108" s="2649"/>
      <c r="T108" s="2649"/>
      <c r="U108" s="2649"/>
      <c r="V108" s="38"/>
      <c r="W108" s="39"/>
      <c r="X108" s="2604" t="s">
        <v>2285</v>
      </c>
      <c r="Y108" s="2605"/>
      <c r="Z108" s="2458">
        <f>INDEX('LŠZ P'!A$2:AP$998,A95,14)</f>
        <v>44474</v>
      </c>
      <c r="AA108" s="2459"/>
      <c r="AB108" s="2459"/>
      <c r="AC108" s="2459"/>
      <c r="AD108" s="2460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0"/>
      <c r="AS108" s="37"/>
      <c r="AT108" s="2649"/>
      <c r="AU108" s="2649"/>
      <c r="AV108" s="2649"/>
      <c r="AW108" s="2649"/>
      <c r="AX108" s="2649"/>
      <c r="AY108" s="2649"/>
      <c r="AZ108" s="2649"/>
      <c r="BA108" s="2649"/>
      <c r="BB108" s="2649"/>
      <c r="BC108" s="2649"/>
      <c r="BD108" s="2649"/>
      <c r="BE108" s="2649"/>
      <c r="BF108" s="2649"/>
      <c r="BG108" s="2649"/>
      <c r="BH108" s="2649"/>
      <c r="BI108" s="2649"/>
      <c r="BJ108" s="2649"/>
      <c r="BK108" s="2649"/>
      <c r="BL108" s="2649"/>
      <c r="BM108" s="2649"/>
      <c r="BN108" s="38"/>
      <c r="BO108" s="39"/>
      <c r="BP108" s="2604" t="s">
        <v>2285</v>
      </c>
      <c r="BQ108" s="2605"/>
      <c r="BR108" s="2458">
        <f>INDEX('LŠZ P'!A$2:AP$998,A95,14)</f>
        <v>44474</v>
      </c>
      <c r="BS108" s="2459"/>
      <c r="BT108" s="2459"/>
      <c r="BU108" s="2459"/>
      <c r="BV108" s="2460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0"/>
    </row>
    <row r="109" spans="1:88" ht="4.5" customHeight="1" x14ac:dyDescent="0.2">
      <c r="A109" s="39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2"/>
      <c r="T109" s="42"/>
      <c r="U109" s="42"/>
      <c r="V109" s="40"/>
      <c r="W109" s="39"/>
      <c r="X109" s="2604"/>
      <c r="Y109" s="2605"/>
      <c r="Z109" s="2461"/>
      <c r="AA109" s="2462"/>
      <c r="AB109" s="2462"/>
      <c r="AC109" s="2462"/>
      <c r="AD109" s="2463"/>
      <c r="AE109" s="42"/>
      <c r="AF109" s="42"/>
      <c r="AG109" s="42"/>
      <c r="AH109" s="2492">
        <f>INDEX('LŠZ P'!A$2:AP$998,A95,27)</f>
        <v>44474</v>
      </c>
      <c r="AI109" s="2493"/>
      <c r="AJ109" s="2493"/>
      <c r="AK109" s="2493"/>
      <c r="AL109" s="2493"/>
      <c r="AM109" s="2493"/>
      <c r="AN109" s="2493"/>
      <c r="AO109" s="2493"/>
      <c r="AP109" s="2493"/>
      <c r="AQ109" s="2494"/>
      <c r="AR109" s="40"/>
      <c r="AS109" s="39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2"/>
      <c r="BL109" s="42"/>
      <c r="BM109" s="42"/>
      <c r="BN109" s="40"/>
      <c r="BO109" s="39"/>
      <c r="BP109" s="2604"/>
      <c r="BQ109" s="2605"/>
      <c r="BR109" s="2461"/>
      <c r="BS109" s="2462"/>
      <c r="BT109" s="2462"/>
      <c r="BU109" s="2462"/>
      <c r="BV109" s="2463"/>
      <c r="BW109" s="42"/>
      <c r="BX109" s="42"/>
      <c r="BY109" s="42"/>
      <c r="BZ109" s="2492">
        <f>INDEX('LŠZ P'!A$2:AP$998,A95,27)</f>
        <v>44474</v>
      </c>
      <c r="CA109" s="2493"/>
      <c r="CB109" s="2493"/>
      <c r="CC109" s="2493"/>
      <c r="CD109" s="2493"/>
      <c r="CE109" s="2493"/>
      <c r="CF109" s="2493"/>
      <c r="CG109" s="2493"/>
      <c r="CH109" s="2493"/>
      <c r="CI109" s="2494"/>
      <c r="CJ109" s="40"/>
    </row>
    <row r="110" spans="1:88" ht="4.5" customHeight="1" x14ac:dyDescent="0.2">
      <c r="A110" s="39"/>
      <c r="B110" s="2640" t="s">
        <v>2286</v>
      </c>
      <c r="C110" s="2640"/>
      <c r="D110" s="2640"/>
      <c r="E110" s="2640"/>
      <c r="F110" s="2641" t="s">
        <v>1715</v>
      </c>
      <c r="G110" s="2642"/>
      <c r="H110" s="2642"/>
      <c r="I110" s="2642"/>
      <c r="J110" s="2642"/>
      <c r="K110" s="2642"/>
      <c r="L110" s="2642"/>
      <c r="M110" s="2642"/>
      <c r="N110" s="2642"/>
      <c r="O110" s="2642"/>
      <c r="P110" s="2642"/>
      <c r="Q110" s="2642"/>
      <c r="R110" s="2642"/>
      <c r="S110" s="2642"/>
      <c r="T110" s="2642"/>
      <c r="U110" s="2643"/>
      <c r="V110" s="40"/>
      <c r="W110" s="39"/>
      <c r="X110" s="2604"/>
      <c r="Y110" s="2605"/>
      <c r="Z110" s="2461"/>
      <c r="AA110" s="2462"/>
      <c r="AB110" s="2462"/>
      <c r="AC110" s="2462"/>
      <c r="AD110" s="2463"/>
      <c r="AE110" s="2603" t="s">
        <v>902</v>
      </c>
      <c r="AF110" s="2603"/>
      <c r="AG110" s="2603"/>
      <c r="AH110" s="2495"/>
      <c r="AI110" s="2496"/>
      <c r="AJ110" s="2496"/>
      <c r="AK110" s="2496"/>
      <c r="AL110" s="2496"/>
      <c r="AM110" s="2496"/>
      <c r="AN110" s="2496"/>
      <c r="AO110" s="2496"/>
      <c r="AP110" s="2496"/>
      <c r="AQ110" s="2497"/>
      <c r="AR110" s="40"/>
      <c r="AS110" s="39"/>
      <c r="AT110" s="2640" t="s">
        <v>2286</v>
      </c>
      <c r="AU110" s="2640"/>
      <c r="AV110" s="2640"/>
      <c r="AW110" s="2640"/>
      <c r="AX110" s="2641" t="s">
        <v>964</v>
      </c>
      <c r="AY110" s="2642"/>
      <c r="AZ110" s="2642"/>
      <c r="BA110" s="2642"/>
      <c r="BB110" s="2642"/>
      <c r="BC110" s="2642"/>
      <c r="BD110" s="2642"/>
      <c r="BE110" s="2642"/>
      <c r="BF110" s="2642"/>
      <c r="BG110" s="2642"/>
      <c r="BH110" s="2642"/>
      <c r="BI110" s="2642"/>
      <c r="BJ110" s="2642"/>
      <c r="BK110" s="2642"/>
      <c r="BL110" s="2642"/>
      <c r="BM110" s="2643"/>
      <c r="BN110" s="40"/>
      <c r="BO110" s="39"/>
      <c r="BP110" s="2604"/>
      <c r="BQ110" s="2605"/>
      <c r="BR110" s="2461"/>
      <c r="BS110" s="2462"/>
      <c r="BT110" s="2462"/>
      <c r="BU110" s="2462"/>
      <c r="BV110" s="2463"/>
      <c r="BW110" s="2603" t="s">
        <v>902</v>
      </c>
      <c r="BX110" s="2603"/>
      <c r="BY110" s="2603"/>
      <c r="BZ110" s="2495"/>
      <c r="CA110" s="2496"/>
      <c r="CB110" s="2496"/>
      <c r="CC110" s="2496"/>
      <c r="CD110" s="2496"/>
      <c r="CE110" s="2496"/>
      <c r="CF110" s="2496"/>
      <c r="CG110" s="2496"/>
      <c r="CH110" s="2496"/>
      <c r="CI110" s="2497"/>
      <c r="CJ110" s="40"/>
    </row>
    <row r="111" spans="1:88" ht="4.5" customHeight="1" x14ac:dyDescent="0.2">
      <c r="A111" s="39"/>
      <c r="B111" s="2640"/>
      <c r="C111" s="2640"/>
      <c r="D111" s="2640"/>
      <c r="E111" s="2640"/>
      <c r="F111" s="2644"/>
      <c r="G111" s="2645"/>
      <c r="H111" s="2645"/>
      <c r="I111" s="2645"/>
      <c r="J111" s="2645"/>
      <c r="K111" s="2645"/>
      <c r="L111" s="2645"/>
      <c r="M111" s="2645"/>
      <c r="N111" s="2645"/>
      <c r="O111" s="2645"/>
      <c r="P111" s="2645"/>
      <c r="Q111" s="2645"/>
      <c r="R111" s="2645"/>
      <c r="S111" s="2645"/>
      <c r="T111" s="2645"/>
      <c r="U111" s="2646"/>
      <c r="V111" s="40"/>
      <c r="W111" s="39"/>
      <c r="X111" s="2604"/>
      <c r="Y111" s="2605"/>
      <c r="Z111" s="2464"/>
      <c r="AA111" s="2465"/>
      <c r="AB111" s="2465"/>
      <c r="AC111" s="2465"/>
      <c r="AD111" s="2466"/>
      <c r="AE111" s="2603"/>
      <c r="AF111" s="2603"/>
      <c r="AG111" s="2603"/>
      <c r="AH111" s="2498"/>
      <c r="AI111" s="2499"/>
      <c r="AJ111" s="2499"/>
      <c r="AK111" s="2499"/>
      <c r="AL111" s="2499"/>
      <c r="AM111" s="2499"/>
      <c r="AN111" s="2499"/>
      <c r="AO111" s="2499"/>
      <c r="AP111" s="2499"/>
      <c r="AQ111" s="2500"/>
      <c r="AR111" s="40"/>
      <c r="AS111" s="39"/>
      <c r="AT111" s="2640"/>
      <c r="AU111" s="2640"/>
      <c r="AV111" s="2640"/>
      <c r="AW111" s="2640"/>
      <c r="AX111" s="2644"/>
      <c r="AY111" s="2645"/>
      <c r="AZ111" s="2645"/>
      <c r="BA111" s="2645"/>
      <c r="BB111" s="2645"/>
      <c r="BC111" s="2645"/>
      <c r="BD111" s="2645"/>
      <c r="BE111" s="2645"/>
      <c r="BF111" s="2645"/>
      <c r="BG111" s="2645"/>
      <c r="BH111" s="2645"/>
      <c r="BI111" s="2645"/>
      <c r="BJ111" s="2645"/>
      <c r="BK111" s="2645"/>
      <c r="BL111" s="2645"/>
      <c r="BM111" s="2646"/>
      <c r="BN111" s="40"/>
      <c r="BO111" s="39"/>
      <c r="BP111" s="2604"/>
      <c r="BQ111" s="2605"/>
      <c r="BR111" s="2464"/>
      <c r="BS111" s="2465"/>
      <c r="BT111" s="2465"/>
      <c r="BU111" s="2465"/>
      <c r="BV111" s="2466"/>
      <c r="BW111" s="2603"/>
      <c r="BX111" s="2603"/>
      <c r="BY111" s="2603"/>
      <c r="BZ111" s="2498"/>
      <c r="CA111" s="2499"/>
      <c r="CB111" s="2499"/>
      <c r="CC111" s="2499"/>
      <c r="CD111" s="2499"/>
      <c r="CE111" s="2499"/>
      <c r="CF111" s="2499"/>
      <c r="CG111" s="2499"/>
      <c r="CH111" s="2499"/>
      <c r="CI111" s="2500"/>
      <c r="CJ111" s="40"/>
    </row>
    <row r="112" spans="1:88" ht="4.5" customHeight="1" x14ac:dyDescent="0.2">
      <c r="A112" s="39"/>
      <c r="B112" s="42"/>
      <c r="C112" s="42"/>
      <c r="D112" s="42"/>
      <c r="E112" s="42"/>
      <c r="F112" s="2546" t="str">
        <f>CONCATENATE(INDEX('LŠZ P'!A$2:AP$998,A95,3)," (",INDEX('LŠZ P'!A$2:AP$998,A95,9),")")</f>
        <v>IMPULS 2 28 (GRADIENT)</v>
      </c>
      <c r="G112" s="2547"/>
      <c r="H112" s="2547"/>
      <c r="I112" s="2547"/>
      <c r="J112" s="2547"/>
      <c r="K112" s="2547"/>
      <c r="L112" s="2547"/>
      <c r="M112" s="2547"/>
      <c r="N112" s="2547"/>
      <c r="O112" s="2547"/>
      <c r="P112" s="2547"/>
      <c r="Q112" s="2547"/>
      <c r="R112" s="2547"/>
      <c r="S112" s="2547"/>
      <c r="T112" s="2547"/>
      <c r="U112" s="2548"/>
      <c r="V112" s="40"/>
      <c r="W112" s="39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0"/>
      <c r="AS112" s="39"/>
      <c r="AT112" s="42"/>
      <c r="AU112" s="42"/>
      <c r="AV112" s="42"/>
      <c r="AW112" s="42"/>
      <c r="AX112" s="2727" t="str">
        <f>CONCATENATE(INDEX('LŠZ P'!A$2:AP$998,A95,4)," (",INDEX('LŠZ P'!A$2:AP$998,A95,10),")")</f>
        <v xml:space="preserve"> ()</v>
      </c>
      <c r="AY112" s="2728"/>
      <c r="AZ112" s="2728"/>
      <c r="BA112" s="2728"/>
      <c r="BB112" s="2728"/>
      <c r="BC112" s="2728"/>
      <c r="BD112" s="2728"/>
      <c r="BE112" s="2728"/>
      <c r="BF112" s="2728"/>
      <c r="BG112" s="2728"/>
      <c r="BH112" s="2728"/>
      <c r="BI112" s="2728"/>
      <c r="BJ112" s="2728"/>
      <c r="BK112" s="2728"/>
      <c r="BL112" s="2728"/>
      <c r="BM112" s="2729"/>
      <c r="BN112" s="40"/>
      <c r="BO112" s="39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0"/>
    </row>
    <row r="113" spans="1:88" ht="4.5" customHeight="1" x14ac:dyDescent="0.2">
      <c r="A113" s="39"/>
      <c r="B113" s="2562" t="s">
        <v>903</v>
      </c>
      <c r="C113" s="2562"/>
      <c r="D113" s="2562"/>
      <c r="E113" s="2562"/>
      <c r="F113" s="2549"/>
      <c r="G113" s="2547"/>
      <c r="H113" s="2547"/>
      <c r="I113" s="2547"/>
      <c r="J113" s="2547"/>
      <c r="K113" s="2547"/>
      <c r="L113" s="2547"/>
      <c r="M113" s="2547"/>
      <c r="N113" s="2547"/>
      <c r="O113" s="2547"/>
      <c r="P113" s="2547"/>
      <c r="Q113" s="2547"/>
      <c r="R113" s="2547"/>
      <c r="S113" s="2547"/>
      <c r="T113" s="2547"/>
      <c r="U113" s="2548"/>
      <c r="V113" s="40"/>
      <c r="W113" s="39"/>
      <c r="X113" s="2562" t="s">
        <v>131</v>
      </c>
      <c r="Y113" s="2566"/>
      <c r="Z113" s="2566"/>
      <c r="AA113" s="2566"/>
      <c r="AB113" s="2566"/>
      <c r="AC113" s="2566"/>
      <c r="AD113" s="2566"/>
      <c r="AE113" s="2566"/>
      <c r="AF113" s="2566"/>
      <c r="AG113" s="2566"/>
      <c r="AH113" s="2566"/>
      <c r="AI113" s="2566"/>
      <c r="AJ113" s="2566"/>
      <c r="AK113" s="2566"/>
      <c r="AM113" s="2594" t="str">
        <f>INDEX('LŠZ P'!A$2:AP$998,A95,28)</f>
        <v>EN-B</v>
      </c>
      <c r="AN113" s="2595"/>
      <c r="AO113" s="2595"/>
      <c r="AP113" s="2595"/>
      <c r="AQ113" s="2596"/>
      <c r="AR113" s="40"/>
      <c r="AS113" s="39"/>
      <c r="AT113" s="2562" t="s">
        <v>903</v>
      </c>
      <c r="AU113" s="2562"/>
      <c r="AV113" s="2562"/>
      <c r="AW113" s="2562"/>
      <c r="AX113" s="2730"/>
      <c r="AY113" s="2728"/>
      <c r="AZ113" s="2728"/>
      <c r="BA113" s="2728"/>
      <c r="BB113" s="2728"/>
      <c r="BC113" s="2728"/>
      <c r="BD113" s="2728"/>
      <c r="BE113" s="2728"/>
      <c r="BF113" s="2728"/>
      <c r="BG113" s="2728"/>
      <c r="BH113" s="2728"/>
      <c r="BI113" s="2728"/>
      <c r="BJ113" s="2728"/>
      <c r="BK113" s="2728"/>
      <c r="BL113" s="2728"/>
      <c r="BM113" s="2729"/>
      <c r="BN113" s="40"/>
      <c r="BO113" s="39"/>
      <c r="BP113" s="2562" t="s">
        <v>131</v>
      </c>
      <c r="BQ113" s="2566"/>
      <c r="BR113" s="2566"/>
      <c r="BS113" s="2566"/>
      <c r="BT113" s="2566"/>
      <c r="BU113" s="2566"/>
      <c r="BV113" s="2566"/>
      <c r="BW113" s="2566"/>
      <c r="BX113" s="2566"/>
      <c r="BY113" s="2566"/>
      <c r="BZ113" s="2566"/>
      <c r="CA113" s="2566"/>
      <c r="CB113" s="2566"/>
      <c r="CC113" s="2566"/>
      <c r="CE113" s="2066" t="s">
        <v>994</v>
      </c>
      <c r="CF113" s="2450"/>
      <c r="CG113" s="2450"/>
      <c r="CH113" s="2450"/>
      <c r="CI113" s="2451"/>
      <c r="CJ113" s="40"/>
    </row>
    <row r="114" spans="1:88" ht="4.5" customHeight="1" x14ac:dyDescent="0.2">
      <c r="A114" s="39"/>
      <c r="B114" s="2562"/>
      <c r="C114" s="2562"/>
      <c r="D114" s="2562"/>
      <c r="E114" s="2562"/>
      <c r="F114" s="2549"/>
      <c r="G114" s="2547"/>
      <c r="H114" s="2547"/>
      <c r="I114" s="2547"/>
      <c r="J114" s="2547"/>
      <c r="K114" s="2547"/>
      <c r="L114" s="2547"/>
      <c r="M114" s="2547"/>
      <c r="N114" s="2547"/>
      <c r="O114" s="2547"/>
      <c r="P114" s="2547"/>
      <c r="Q114" s="2547"/>
      <c r="R114" s="2547"/>
      <c r="S114" s="2547"/>
      <c r="T114" s="2547"/>
      <c r="U114" s="2548"/>
      <c r="V114" s="40"/>
      <c r="W114" s="39"/>
      <c r="X114" s="2566"/>
      <c r="Y114" s="2566"/>
      <c r="Z114" s="2566"/>
      <c r="AA114" s="2566"/>
      <c r="AB114" s="2566"/>
      <c r="AC114" s="2566"/>
      <c r="AD114" s="2566"/>
      <c r="AE114" s="2566"/>
      <c r="AF114" s="2566"/>
      <c r="AG114" s="2566"/>
      <c r="AH114" s="2566"/>
      <c r="AI114" s="2566"/>
      <c r="AJ114" s="2566"/>
      <c r="AK114" s="2566"/>
      <c r="AL114" s="47"/>
      <c r="AM114" s="2597"/>
      <c r="AN114" s="2598"/>
      <c r="AO114" s="2598"/>
      <c r="AP114" s="2598"/>
      <c r="AQ114" s="2599"/>
      <c r="AR114" s="40"/>
      <c r="AS114" s="39"/>
      <c r="AT114" s="2562"/>
      <c r="AU114" s="2562"/>
      <c r="AV114" s="2562"/>
      <c r="AW114" s="2562"/>
      <c r="AX114" s="2730"/>
      <c r="AY114" s="2728"/>
      <c r="AZ114" s="2728"/>
      <c r="BA114" s="2728"/>
      <c r="BB114" s="2728"/>
      <c r="BC114" s="2728"/>
      <c r="BD114" s="2728"/>
      <c r="BE114" s="2728"/>
      <c r="BF114" s="2728"/>
      <c r="BG114" s="2728"/>
      <c r="BH114" s="2728"/>
      <c r="BI114" s="2728"/>
      <c r="BJ114" s="2728"/>
      <c r="BK114" s="2728"/>
      <c r="BL114" s="2728"/>
      <c r="BM114" s="2729"/>
      <c r="BN114" s="40"/>
      <c r="BO114" s="39"/>
      <c r="BP114" s="2566"/>
      <c r="BQ114" s="2566"/>
      <c r="BR114" s="2566"/>
      <c r="BS114" s="2566"/>
      <c r="BT114" s="2566"/>
      <c r="BU114" s="2566"/>
      <c r="BV114" s="2566"/>
      <c r="BW114" s="2566"/>
      <c r="BX114" s="2566"/>
      <c r="BY114" s="2566"/>
      <c r="BZ114" s="2566"/>
      <c r="CA114" s="2566"/>
      <c r="CB114" s="2566"/>
      <c r="CC114" s="2566"/>
      <c r="CD114" s="47"/>
      <c r="CE114" s="2452"/>
      <c r="CF114" s="2453"/>
      <c r="CG114" s="2453"/>
      <c r="CH114" s="2453"/>
      <c r="CI114" s="2454"/>
      <c r="CJ114" s="40"/>
    </row>
    <row r="115" spans="1:88" ht="4.5" customHeight="1" x14ac:dyDescent="0.2">
      <c r="A115" s="39"/>
      <c r="B115" s="42"/>
      <c r="C115" s="42"/>
      <c r="D115" s="42"/>
      <c r="E115" s="42"/>
      <c r="F115" s="2550"/>
      <c r="G115" s="2551"/>
      <c r="H115" s="2551"/>
      <c r="I115" s="2551"/>
      <c r="J115" s="2551"/>
      <c r="K115" s="2551"/>
      <c r="L115" s="2551"/>
      <c r="M115" s="2551"/>
      <c r="N115" s="2551"/>
      <c r="O115" s="2551"/>
      <c r="P115" s="2551"/>
      <c r="Q115" s="2551"/>
      <c r="R115" s="2551"/>
      <c r="S115" s="2551"/>
      <c r="T115" s="2551"/>
      <c r="U115" s="2552"/>
      <c r="V115" s="40"/>
      <c r="W115" s="39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2597"/>
      <c r="AN115" s="2598"/>
      <c r="AO115" s="2598"/>
      <c r="AP115" s="2598"/>
      <c r="AQ115" s="2599"/>
      <c r="AR115" s="40"/>
      <c r="AS115" s="39"/>
      <c r="AT115" s="42"/>
      <c r="AU115" s="42"/>
      <c r="AV115" s="42"/>
      <c r="AW115" s="42"/>
      <c r="AX115" s="2731"/>
      <c r="AY115" s="2732"/>
      <c r="AZ115" s="2732"/>
      <c r="BA115" s="2732"/>
      <c r="BB115" s="2732"/>
      <c r="BC115" s="2732"/>
      <c r="BD115" s="2732"/>
      <c r="BE115" s="2732"/>
      <c r="BF115" s="2732"/>
      <c r="BG115" s="2732"/>
      <c r="BH115" s="2732"/>
      <c r="BI115" s="2732"/>
      <c r="BJ115" s="2732"/>
      <c r="BK115" s="2732"/>
      <c r="BL115" s="2732"/>
      <c r="BM115" s="2733"/>
      <c r="BN115" s="40"/>
      <c r="BO115" s="39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2452"/>
      <c r="CF115" s="2453"/>
      <c r="CG115" s="2453"/>
      <c r="CH115" s="2453"/>
      <c r="CI115" s="2454"/>
      <c r="CJ115" s="40"/>
    </row>
    <row r="116" spans="1:88" ht="4.5" customHeight="1" x14ac:dyDescent="0.2">
      <c r="A116" s="39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0"/>
      <c r="W116" s="39"/>
      <c r="X116" s="2562" t="s">
        <v>1078</v>
      </c>
      <c r="Y116" s="2562"/>
      <c r="Z116" s="2562"/>
      <c r="AA116" s="2562"/>
      <c r="AB116" s="2562"/>
      <c r="AC116" s="2562"/>
      <c r="AD116" s="2562"/>
      <c r="AE116" s="2562"/>
      <c r="AF116" s="2486" t="str">
        <f>CONCATENATE("O-PG / RPF,L ",INDEX('LŠZ P'!A$2:AP1092,A95,38))</f>
        <v>O-PG / RPF,L 1</v>
      </c>
      <c r="AG116" s="2487"/>
      <c r="AH116" s="2487"/>
      <c r="AI116" s="2487"/>
      <c r="AJ116" s="2487"/>
      <c r="AK116" s="2488"/>
      <c r="AL116" s="48"/>
      <c r="AM116" s="2597"/>
      <c r="AN116" s="2598"/>
      <c r="AO116" s="2598"/>
      <c r="AP116" s="2598"/>
      <c r="AQ116" s="2599"/>
      <c r="AR116" s="40"/>
      <c r="AS116" s="39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0"/>
      <c r="BO116" s="39"/>
      <c r="BP116" s="2562" t="s">
        <v>1078</v>
      </c>
      <c r="BQ116" s="2562"/>
      <c r="BR116" s="2562"/>
      <c r="BS116" s="2562"/>
      <c r="BT116" s="2562"/>
      <c r="BU116" s="2562"/>
      <c r="BV116" s="2562"/>
      <c r="BW116" s="2562"/>
      <c r="BX116" s="2486" t="str">
        <f>CONCATENATE("RPF,L ",INDEX('LŠZ P'!A$2:AP1092,A95,38))</f>
        <v>RPF,L 1</v>
      </c>
      <c r="BY116" s="2487"/>
      <c r="BZ116" s="2487"/>
      <c r="CA116" s="2487"/>
      <c r="CB116" s="2487"/>
      <c r="CC116" s="2488"/>
      <c r="CD116" s="48"/>
      <c r="CE116" s="2452"/>
      <c r="CF116" s="2453"/>
      <c r="CG116" s="2453"/>
      <c r="CH116" s="2453"/>
      <c r="CI116" s="2454"/>
      <c r="CJ116" s="40"/>
    </row>
    <row r="117" spans="1:88" ht="4.5" customHeight="1" x14ac:dyDescent="0.2">
      <c r="A117" s="39"/>
      <c r="B117" s="2562" t="s">
        <v>1981</v>
      </c>
      <c r="C117" s="2562"/>
      <c r="D117" s="2562"/>
      <c r="E117" s="2562"/>
      <c r="F117" s="2562"/>
      <c r="G117" s="2562"/>
      <c r="H117" s="2562"/>
      <c r="I117" s="2467" t="str">
        <f>INDEX('LŠZ P'!A$2:AP$998,A95,5)</f>
        <v>OM-P188</v>
      </c>
      <c r="J117" s="2533"/>
      <c r="K117" s="2533"/>
      <c r="L117" s="2533"/>
      <c r="M117" s="2533"/>
      <c r="N117" s="2533"/>
      <c r="O117" s="2533"/>
      <c r="P117" s="2533"/>
      <c r="Q117" s="2533"/>
      <c r="R117" s="2533"/>
      <c r="S117" s="2533"/>
      <c r="T117" s="2533"/>
      <c r="U117" s="2534"/>
      <c r="V117" s="40"/>
      <c r="W117" s="39"/>
      <c r="X117" s="2562"/>
      <c r="Y117" s="2562"/>
      <c r="Z117" s="2562"/>
      <c r="AA117" s="2562"/>
      <c r="AB117" s="2562"/>
      <c r="AC117" s="2562"/>
      <c r="AD117" s="2562"/>
      <c r="AE117" s="2562"/>
      <c r="AF117" s="2489"/>
      <c r="AG117" s="2490"/>
      <c r="AH117" s="2490"/>
      <c r="AI117" s="2490"/>
      <c r="AJ117" s="2490"/>
      <c r="AK117" s="2491"/>
      <c r="AL117" s="48"/>
      <c r="AM117" s="2600"/>
      <c r="AN117" s="2601"/>
      <c r="AO117" s="2601"/>
      <c r="AP117" s="2601"/>
      <c r="AQ117" s="2602"/>
      <c r="AR117" s="40"/>
      <c r="AS117" s="39"/>
      <c r="AT117" s="2562" t="s">
        <v>1981</v>
      </c>
      <c r="AU117" s="2562"/>
      <c r="AV117" s="2562"/>
      <c r="AW117" s="2562"/>
      <c r="AX117" s="2562"/>
      <c r="AY117" s="2562"/>
      <c r="AZ117" s="2562"/>
      <c r="BA117" s="2467">
        <f>INDEX('LŠZ P'!A$2:AP$998,A95,6)</f>
        <v>0</v>
      </c>
      <c r="BB117" s="2533"/>
      <c r="BC117" s="2533"/>
      <c r="BD117" s="2533"/>
      <c r="BE117" s="2533"/>
      <c r="BF117" s="2533"/>
      <c r="BG117" s="2533"/>
      <c r="BH117" s="2533"/>
      <c r="BI117" s="2533"/>
      <c r="BJ117" s="2533"/>
      <c r="BK117" s="2533"/>
      <c r="BL117" s="2533"/>
      <c r="BM117" s="2534"/>
      <c r="BN117" s="40"/>
      <c r="BO117" s="39"/>
      <c r="BP117" s="2562"/>
      <c r="BQ117" s="2562"/>
      <c r="BR117" s="2562"/>
      <c r="BS117" s="2562"/>
      <c r="BT117" s="2562"/>
      <c r="BU117" s="2562"/>
      <c r="BV117" s="2562"/>
      <c r="BW117" s="2562"/>
      <c r="BX117" s="2489"/>
      <c r="BY117" s="2490"/>
      <c r="BZ117" s="2490"/>
      <c r="CA117" s="2490"/>
      <c r="CB117" s="2490"/>
      <c r="CC117" s="2491"/>
      <c r="CD117" s="48"/>
      <c r="CE117" s="2455"/>
      <c r="CF117" s="2456"/>
      <c r="CG117" s="2456"/>
      <c r="CH117" s="2456"/>
      <c r="CI117" s="2457"/>
      <c r="CJ117" s="40"/>
    </row>
    <row r="118" spans="1:88" ht="4.5" customHeight="1" x14ac:dyDescent="0.2">
      <c r="A118" s="39"/>
      <c r="B118" s="2562"/>
      <c r="C118" s="2562"/>
      <c r="D118" s="2562"/>
      <c r="E118" s="2562"/>
      <c r="F118" s="2562"/>
      <c r="G118" s="2562"/>
      <c r="H118" s="2562"/>
      <c r="I118" s="2535"/>
      <c r="J118" s="2536"/>
      <c r="K118" s="2536"/>
      <c r="L118" s="2536"/>
      <c r="M118" s="2536"/>
      <c r="N118" s="2536"/>
      <c r="O118" s="2536"/>
      <c r="P118" s="2536"/>
      <c r="Q118" s="2536"/>
      <c r="R118" s="2536"/>
      <c r="S118" s="2536"/>
      <c r="T118" s="2536"/>
      <c r="U118" s="2537"/>
      <c r="V118" s="40"/>
      <c r="W118" s="39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0"/>
      <c r="AS118" s="39"/>
      <c r="AT118" s="2562"/>
      <c r="AU118" s="2562"/>
      <c r="AV118" s="2562"/>
      <c r="AW118" s="2562"/>
      <c r="AX118" s="2562"/>
      <c r="AY118" s="2562"/>
      <c r="AZ118" s="2562"/>
      <c r="BA118" s="2535"/>
      <c r="BB118" s="2536"/>
      <c r="BC118" s="2536"/>
      <c r="BD118" s="2536"/>
      <c r="BE118" s="2536"/>
      <c r="BF118" s="2536"/>
      <c r="BG118" s="2536"/>
      <c r="BH118" s="2536"/>
      <c r="BI118" s="2536"/>
      <c r="BJ118" s="2536"/>
      <c r="BK118" s="2536"/>
      <c r="BL118" s="2536"/>
      <c r="BM118" s="2537"/>
      <c r="BN118" s="40"/>
      <c r="BO118" s="39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0"/>
    </row>
    <row r="119" spans="1:88" ht="4.5" customHeight="1" x14ac:dyDescent="0.2">
      <c r="A119" s="39"/>
      <c r="B119" s="2562" t="s">
        <v>1982</v>
      </c>
      <c r="C119" s="2562"/>
      <c r="D119" s="2562"/>
      <c r="E119" s="2562"/>
      <c r="F119" s="2562"/>
      <c r="G119" s="2562"/>
      <c r="H119" s="2562"/>
      <c r="I119" s="2535"/>
      <c r="J119" s="2536"/>
      <c r="K119" s="2536"/>
      <c r="L119" s="2536"/>
      <c r="M119" s="2536"/>
      <c r="N119" s="2536"/>
      <c r="O119" s="2536"/>
      <c r="P119" s="2536"/>
      <c r="Q119" s="2536"/>
      <c r="R119" s="2536"/>
      <c r="S119" s="2536"/>
      <c r="T119" s="2536"/>
      <c r="U119" s="2537"/>
      <c r="V119" s="40"/>
      <c r="W119" s="39"/>
      <c r="X119" s="2567" t="s">
        <v>193</v>
      </c>
      <c r="Y119" s="2568"/>
      <c r="Z119" s="2568"/>
      <c r="AA119" s="2568"/>
      <c r="AB119" s="2568"/>
      <c r="AC119" s="2568"/>
      <c r="AD119" s="2568"/>
      <c r="AE119" s="2568"/>
      <c r="AF119" s="2568"/>
      <c r="AG119" s="2568"/>
      <c r="AH119" s="2568"/>
      <c r="AI119" s="2568"/>
      <c r="AJ119" s="2568"/>
      <c r="AK119" s="2568"/>
      <c r="AL119" s="2568"/>
      <c r="AM119" s="2568"/>
      <c r="AN119" s="2568"/>
      <c r="AO119" s="2568"/>
      <c r="AP119" s="2568"/>
      <c r="AQ119" s="2569"/>
      <c r="AR119" s="40"/>
      <c r="AS119" s="39"/>
      <c r="AT119" s="2562" t="s">
        <v>1982</v>
      </c>
      <c r="AU119" s="2562"/>
      <c r="AV119" s="2562"/>
      <c r="AW119" s="2562"/>
      <c r="AX119" s="2562"/>
      <c r="AY119" s="2562"/>
      <c r="AZ119" s="2562"/>
      <c r="BA119" s="2535"/>
      <c r="BB119" s="2536"/>
      <c r="BC119" s="2536"/>
      <c r="BD119" s="2536"/>
      <c r="BE119" s="2536"/>
      <c r="BF119" s="2536"/>
      <c r="BG119" s="2536"/>
      <c r="BH119" s="2536"/>
      <c r="BI119" s="2536"/>
      <c r="BJ119" s="2536"/>
      <c r="BK119" s="2536"/>
      <c r="BL119" s="2536"/>
      <c r="BM119" s="2537"/>
      <c r="BN119" s="40"/>
      <c r="BO119" s="39"/>
      <c r="BP119" s="2567" t="s">
        <v>193</v>
      </c>
      <c r="BQ119" s="2568"/>
      <c r="BR119" s="2568"/>
      <c r="BS119" s="2568"/>
      <c r="BT119" s="2568"/>
      <c r="BU119" s="2568"/>
      <c r="BV119" s="2568"/>
      <c r="BW119" s="2568"/>
      <c r="BX119" s="2568"/>
      <c r="BY119" s="2568"/>
      <c r="BZ119" s="2568"/>
      <c r="CA119" s="2568"/>
      <c r="CB119" s="2568"/>
      <c r="CC119" s="2568"/>
      <c r="CD119" s="2568"/>
      <c r="CE119" s="2568"/>
      <c r="CF119" s="2568"/>
      <c r="CG119" s="2568"/>
      <c r="CH119" s="2568"/>
      <c r="CI119" s="2569"/>
      <c r="CJ119" s="40"/>
    </row>
    <row r="120" spans="1:88" ht="4.5" customHeight="1" x14ac:dyDescent="0.2">
      <c r="A120" s="39"/>
      <c r="B120" s="2562"/>
      <c r="C120" s="2562"/>
      <c r="D120" s="2562"/>
      <c r="E120" s="2562"/>
      <c r="F120" s="2562"/>
      <c r="G120" s="2562"/>
      <c r="H120" s="2562"/>
      <c r="I120" s="2538"/>
      <c r="J120" s="2539"/>
      <c r="K120" s="2539"/>
      <c r="L120" s="2539"/>
      <c r="M120" s="2539"/>
      <c r="N120" s="2539"/>
      <c r="O120" s="2539"/>
      <c r="P120" s="2539"/>
      <c r="Q120" s="2539"/>
      <c r="R120" s="2539"/>
      <c r="S120" s="2539"/>
      <c r="T120" s="2539"/>
      <c r="U120" s="2540"/>
      <c r="V120" s="40"/>
      <c r="W120" s="39"/>
      <c r="X120" s="2570"/>
      <c r="Y120" s="2571"/>
      <c r="Z120" s="2571"/>
      <c r="AA120" s="2571"/>
      <c r="AB120" s="2571"/>
      <c r="AC120" s="2571"/>
      <c r="AD120" s="2571"/>
      <c r="AE120" s="2571"/>
      <c r="AF120" s="2571"/>
      <c r="AG120" s="2571"/>
      <c r="AH120" s="2571"/>
      <c r="AI120" s="2571"/>
      <c r="AJ120" s="2571"/>
      <c r="AK120" s="2571"/>
      <c r="AL120" s="2571"/>
      <c r="AM120" s="2571"/>
      <c r="AN120" s="2571"/>
      <c r="AO120" s="2571"/>
      <c r="AP120" s="2571"/>
      <c r="AQ120" s="2572"/>
      <c r="AR120" s="40"/>
      <c r="AS120" s="39"/>
      <c r="AT120" s="2562"/>
      <c r="AU120" s="2562"/>
      <c r="AV120" s="2562"/>
      <c r="AW120" s="2562"/>
      <c r="AX120" s="2562"/>
      <c r="AY120" s="2562"/>
      <c r="AZ120" s="2562"/>
      <c r="BA120" s="2538"/>
      <c r="BB120" s="2539"/>
      <c r="BC120" s="2539"/>
      <c r="BD120" s="2539"/>
      <c r="BE120" s="2539"/>
      <c r="BF120" s="2539"/>
      <c r="BG120" s="2539"/>
      <c r="BH120" s="2539"/>
      <c r="BI120" s="2539"/>
      <c r="BJ120" s="2539"/>
      <c r="BK120" s="2539"/>
      <c r="BL120" s="2539"/>
      <c r="BM120" s="2540"/>
      <c r="BN120" s="40"/>
      <c r="BO120" s="39"/>
      <c r="BP120" s="2570"/>
      <c r="BQ120" s="2571"/>
      <c r="BR120" s="2571"/>
      <c r="BS120" s="2571"/>
      <c r="BT120" s="2571"/>
      <c r="BU120" s="2571"/>
      <c r="BV120" s="2571"/>
      <c r="BW120" s="2571"/>
      <c r="BX120" s="2571"/>
      <c r="BY120" s="2571"/>
      <c r="BZ120" s="2571"/>
      <c r="CA120" s="2571"/>
      <c r="CB120" s="2571"/>
      <c r="CC120" s="2571"/>
      <c r="CD120" s="2571"/>
      <c r="CE120" s="2571"/>
      <c r="CF120" s="2571"/>
      <c r="CG120" s="2571"/>
      <c r="CH120" s="2571"/>
      <c r="CI120" s="2572"/>
      <c r="CJ120" s="40"/>
    </row>
    <row r="121" spans="1:88" ht="4.5" customHeight="1" x14ac:dyDescent="0.2">
      <c r="A121" s="39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0"/>
      <c r="W121" s="39"/>
      <c r="X121" s="2570"/>
      <c r="Y121" s="2571"/>
      <c r="Z121" s="2571"/>
      <c r="AA121" s="2571"/>
      <c r="AB121" s="2571"/>
      <c r="AC121" s="2571"/>
      <c r="AD121" s="2571"/>
      <c r="AE121" s="2571"/>
      <c r="AF121" s="2571"/>
      <c r="AG121" s="2571"/>
      <c r="AH121" s="2571"/>
      <c r="AI121" s="2571"/>
      <c r="AJ121" s="2571"/>
      <c r="AK121" s="2571"/>
      <c r="AL121" s="2571"/>
      <c r="AM121" s="2571"/>
      <c r="AN121" s="2571"/>
      <c r="AO121" s="2571"/>
      <c r="AP121" s="2571"/>
      <c r="AQ121" s="2572"/>
      <c r="AR121" s="40"/>
      <c r="AS121" s="39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0"/>
      <c r="BO121" s="39"/>
      <c r="BP121" s="2570"/>
      <c r="BQ121" s="2571"/>
      <c r="BR121" s="2571"/>
      <c r="BS121" s="2571"/>
      <c r="BT121" s="2571"/>
      <c r="BU121" s="2571"/>
      <c r="BV121" s="2571"/>
      <c r="BW121" s="2571"/>
      <c r="BX121" s="2571"/>
      <c r="BY121" s="2571"/>
      <c r="BZ121" s="2571"/>
      <c r="CA121" s="2571"/>
      <c r="CB121" s="2571"/>
      <c r="CC121" s="2571"/>
      <c r="CD121" s="2571"/>
      <c r="CE121" s="2571"/>
      <c r="CF121" s="2571"/>
      <c r="CG121" s="2571"/>
      <c r="CH121" s="2571"/>
      <c r="CI121" s="2572"/>
      <c r="CJ121" s="40"/>
    </row>
    <row r="122" spans="1:88" ht="4.5" customHeight="1" x14ac:dyDescent="0.2">
      <c r="A122" s="39"/>
      <c r="B122" s="2562" t="s">
        <v>2253</v>
      </c>
      <c r="C122" s="2562"/>
      <c r="D122" s="2562"/>
      <c r="E122" s="2562"/>
      <c r="F122" s="2562"/>
      <c r="G122" s="2562"/>
      <c r="H122" s="2562"/>
      <c r="I122" s="1214" t="str">
        <f>CONCATENATE(INDEX('LŠZ P'!A$2:AP$998,A95,11),"",INDEX('LŠZ P'!A$2:AP$998,A95,24),", ",INDEX('LŠZ P'!A$2:AP$998,A95,25),"",INDEX('LŠZ P'!A$2:AP$998,A95,12))</f>
        <v>Ing. Jozef VRABECBudovateľov 114, Lipovec16.2.1962</v>
      </c>
      <c r="J122" s="1393"/>
      <c r="K122" s="1393"/>
      <c r="L122" s="1393"/>
      <c r="M122" s="1393"/>
      <c r="N122" s="1393"/>
      <c r="O122" s="1393"/>
      <c r="P122" s="1393"/>
      <c r="Q122" s="1393"/>
      <c r="R122" s="1393"/>
      <c r="S122" s="1393"/>
      <c r="T122" s="1393"/>
      <c r="U122" s="1394"/>
      <c r="V122" s="40"/>
      <c r="W122" s="39"/>
      <c r="X122" s="2570"/>
      <c r="Y122" s="2571"/>
      <c r="Z122" s="2571"/>
      <c r="AA122" s="2571"/>
      <c r="AB122" s="2571"/>
      <c r="AC122" s="2571"/>
      <c r="AD122" s="2571"/>
      <c r="AE122" s="2571"/>
      <c r="AF122" s="2571"/>
      <c r="AG122" s="2571"/>
      <c r="AH122" s="2571"/>
      <c r="AI122" s="2571"/>
      <c r="AJ122" s="2571"/>
      <c r="AK122" s="2571"/>
      <c r="AL122" s="2571"/>
      <c r="AM122" s="2571"/>
      <c r="AN122" s="2571"/>
      <c r="AO122" s="2571"/>
      <c r="AP122" s="2571"/>
      <c r="AQ122" s="2572"/>
      <c r="AR122" s="40"/>
      <c r="AS122" s="39"/>
      <c r="AT122" s="2562" t="s">
        <v>2253</v>
      </c>
      <c r="AU122" s="2562"/>
      <c r="AV122" s="2562"/>
      <c r="AW122" s="2562"/>
      <c r="AX122" s="2562"/>
      <c r="AY122" s="2562"/>
      <c r="AZ122" s="2562"/>
      <c r="BA122" s="1214" t="str">
        <f>CONCATENATE(INDEX('LŠZ P'!A$2:AP$998,A95,11),"",INDEX('LŠZ P'!A$2:AP$998,A95,24),", ",INDEX('LŠZ P'!A$2:AP$998,A95,25),"",INDEX('LŠZ P'!A$2:AP$998,A95,12))</f>
        <v>Ing. Jozef VRABECBudovateľov 114, Lipovec16.2.1962</v>
      </c>
      <c r="BB122" s="1393"/>
      <c r="BC122" s="1393"/>
      <c r="BD122" s="1393"/>
      <c r="BE122" s="1393"/>
      <c r="BF122" s="1393"/>
      <c r="BG122" s="1393"/>
      <c r="BH122" s="1393"/>
      <c r="BI122" s="1393"/>
      <c r="BJ122" s="1393"/>
      <c r="BK122" s="1393"/>
      <c r="BL122" s="1393"/>
      <c r="BM122" s="1394"/>
      <c r="BN122" s="40"/>
      <c r="BO122" s="39"/>
      <c r="BP122" s="2570"/>
      <c r="BQ122" s="2571"/>
      <c r="BR122" s="2571"/>
      <c r="BS122" s="2571"/>
      <c r="BT122" s="2571"/>
      <c r="BU122" s="2571"/>
      <c r="BV122" s="2571"/>
      <c r="BW122" s="2571"/>
      <c r="BX122" s="2571"/>
      <c r="BY122" s="2571"/>
      <c r="BZ122" s="2571"/>
      <c r="CA122" s="2571"/>
      <c r="CB122" s="2571"/>
      <c r="CC122" s="2571"/>
      <c r="CD122" s="2571"/>
      <c r="CE122" s="2571"/>
      <c r="CF122" s="2571"/>
      <c r="CG122" s="2571"/>
      <c r="CH122" s="2571"/>
      <c r="CI122" s="2572"/>
      <c r="CJ122" s="40"/>
    </row>
    <row r="123" spans="1:88" ht="4.5" customHeight="1" x14ac:dyDescent="0.2">
      <c r="A123" s="39"/>
      <c r="B123" s="2562"/>
      <c r="C123" s="2562"/>
      <c r="D123" s="2562"/>
      <c r="E123" s="2562"/>
      <c r="F123" s="2562"/>
      <c r="G123" s="2562"/>
      <c r="H123" s="2562"/>
      <c r="I123" s="1395"/>
      <c r="J123" s="1078"/>
      <c r="K123" s="1078"/>
      <c r="L123" s="1078"/>
      <c r="M123" s="1078"/>
      <c r="N123" s="1078"/>
      <c r="O123" s="1078"/>
      <c r="P123" s="1078"/>
      <c r="Q123" s="1078"/>
      <c r="R123" s="1078"/>
      <c r="S123" s="1078"/>
      <c r="T123" s="1078"/>
      <c r="U123" s="1396"/>
      <c r="V123" s="40"/>
      <c r="W123" s="39"/>
      <c r="X123" s="2570"/>
      <c r="Y123" s="2571"/>
      <c r="Z123" s="2571"/>
      <c r="AA123" s="2571"/>
      <c r="AB123" s="2571"/>
      <c r="AC123" s="2571"/>
      <c r="AD123" s="2571"/>
      <c r="AE123" s="2571"/>
      <c r="AF123" s="2571"/>
      <c r="AG123" s="2571"/>
      <c r="AH123" s="2571"/>
      <c r="AI123" s="2571"/>
      <c r="AJ123" s="2571"/>
      <c r="AK123" s="2571"/>
      <c r="AL123" s="2571"/>
      <c r="AM123" s="2571"/>
      <c r="AN123" s="2571"/>
      <c r="AO123" s="2571"/>
      <c r="AP123" s="2571"/>
      <c r="AQ123" s="2572"/>
      <c r="AR123" s="40"/>
      <c r="AS123" s="39"/>
      <c r="AT123" s="2562"/>
      <c r="AU123" s="2562"/>
      <c r="AV123" s="2562"/>
      <c r="AW123" s="2562"/>
      <c r="AX123" s="2562"/>
      <c r="AY123" s="2562"/>
      <c r="AZ123" s="2562"/>
      <c r="BA123" s="1395"/>
      <c r="BB123" s="1078"/>
      <c r="BC123" s="1078"/>
      <c r="BD123" s="1078"/>
      <c r="BE123" s="1078"/>
      <c r="BF123" s="1078"/>
      <c r="BG123" s="1078"/>
      <c r="BH123" s="1078"/>
      <c r="BI123" s="1078"/>
      <c r="BJ123" s="1078"/>
      <c r="BK123" s="1078"/>
      <c r="BL123" s="1078"/>
      <c r="BM123" s="1396"/>
      <c r="BN123" s="40"/>
      <c r="BO123" s="39"/>
      <c r="BP123" s="2570"/>
      <c r="BQ123" s="2571"/>
      <c r="BR123" s="2571"/>
      <c r="BS123" s="2571"/>
      <c r="BT123" s="2571"/>
      <c r="BU123" s="2571"/>
      <c r="BV123" s="2571"/>
      <c r="BW123" s="2571"/>
      <c r="BX123" s="2571"/>
      <c r="BY123" s="2571"/>
      <c r="BZ123" s="2571"/>
      <c r="CA123" s="2571"/>
      <c r="CB123" s="2571"/>
      <c r="CC123" s="2571"/>
      <c r="CD123" s="2571"/>
      <c r="CE123" s="2571"/>
      <c r="CF123" s="2571"/>
      <c r="CG123" s="2571"/>
      <c r="CH123" s="2571"/>
      <c r="CI123" s="2572"/>
      <c r="CJ123" s="40"/>
    </row>
    <row r="124" spans="1:88" ht="4.5" customHeight="1" x14ac:dyDescent="0.2">
      <c r="A124" s="39"/>
      <c r="B124" s="2562" t="s">
        <v>2254</v>
      </c>
      <c r="C124" s="2562"/>
      <c r="D124" s="2562"/>
      <c r="E124" s="2562"/>
      <c r="F124" s="2562"/>
      <c r="G124" s="2562"/>
      <c r="H124" s="2562"/>
      <c r="I124" s="1395"/>
      <c r="J124" s="1078"/>
      <c r="K124" s="1078"/>
      <c r="L124" s="1078"/>
      <c r="M124" s="1078"/>
      <c r="N124" s="1078"/>
      <c r="O124" s="1078"/>
      <c r="P124" s="1078"/>
      <c r="Q124" s="1078"/>
      <c r="R124" s="1078"/>
      <c r="S124" s="1078"/>
      <c r="T124" s="1078"/>
      <c r="U124" s="1396"/>
      <c r="V124" s="40"/>
      <c r="W124" s="39"/>
      <c r="X124" s="2573"/>
      <c r="Y124" s="2574"/>
      <c r="Z124" s="2574"/>
      <c r="AA124" s="2574"/>
      <c r="AB124" s="2574"/>
      <c r="AC124" s="2574"/>
      <c r="AD124" s="2574"/>
      <c r="AE124" s="2574"/>
      <c r="AF124" s="2574"/>
      <c r="AG124" s="2574"/>
      <c r="AH124" s="2574"/>
      <c r="AI124" s="2574"/>
      <c r="AJ124" s="2574"/>
      <c r="AK124" s="2574"/>
      <c r="AL124" s="2574"/>
      <c r="AM124" s="2574"/>
      <c r="AN124" s="2574"/>
      <c r="AO124" s="2574"/>
      <c r="AP124" s="2574"/>
      <c r="AQ124" s="2575"/>
      <c r="AR124" s="40"/>
      <c r="AS124" s="39"/>
      <c r="AT124" s="2562" t="s">
        <v>2254</v>
      </c>
      <c r="AU124" s="2562"/>
      <c r="AV124" s="2562"/>
      <c r="AW124" s="2562"/>
      <c r="AX124" s="2562"/>
      <c r="AY124" s="2562"/>
      <c r="AZ124" s="2562"/>
      <c r="BA124" s="1395"/>
      <c r="BB124" s="1078"/>
      <c r="BC124" s="1078"/>
      <c r="BD124" s="1078"/>
      <c r="BE124" s="1078"/>
      <c r="BF124" s="1078"/>
      <c r="BG124" s="1078"/>
      <c r="BH124" s="1078"/>
      <c r="BI124" s="1078"/>
      <c r="BJ124" s="1078"/>
      <c r="BK124" s="1078"/>
      <c r="BL124" s="1078"/>
      <c r="BM124" s="1396"/>
      <c r="BN124" s="40"/>
      <c r="BO124" s="39"/>
      <c r="BP124" s="2573"/>
      <c r="BQ124" s="2574"/>
      <c r="BR124" s="2574"/>
      <c r="BS124" s="2574"/>
      <c r="BT124" s="2574"/>
      <c r="BU124" s="2574"/>
      <c r="BV124" s="2574"/>
      <c r="BW124" s="2574"/>
      <c r="BX124" s="2574"/>
      <c r="BY124" s="2574"/>
      <c r="BZ124" s="2574"/>
      <c r="CA124" s="2574"/>
      <c r="CB124" s="2574"/>
      <c r="CC124" s="2574"/>
      <c r="CD124" s="2574"/>
      <c r="CE124" s="2574"/>
      <c r="CF124" s="2574"/>
      <c r="CG124" s="2574"/>
      <c r="CH124" s="2574"/>
      <c r="CI124" s="2575"/>
      <c r="CJ124" s="40"/>
    </row>
    <row r="125" spans="1:88" ht="4.5" customHeight="1" x14ac:dyDescent="0.2">
      <c r="A125" s="39"/>
      <c r="B125" s="2562"/>
      <c r="C125" s="2562"/>
      <c r="D125" s="2562"/>
      <c r="E125" s="2562"/>
      <c r="F125" s="2562"/>
      <c r="G125" s="2562"/>
      <c r="H125" s="2562"/>
      <c r="I125" s="1395"/>
      <c r="J125" s="1078"/>
      <c r="K125" s="1078"/>
      <c r="L125" s="1078"/>
      <c r="M125" s="1078"/>
      <c r="N125" s="1078"/>
      <c r="O125" s="1078"/>
      <c r="P125" s="1078"/>
      <c r="Q125" s="1078"/>
      <c r="R125" s="1078"/>
      <c r="S125" s="1078"/>
      <c r="T125" s="1078"/>
      <c r="U125" s="1396"/>
      <c r="V125" s="40"/>
      <c r="W125" s="39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40"/>
      <c r="AS125" s="39"/>
      <c r="AT125" s="2562"/>
      <c r="AU125" s="2562"/>
      <c r="AV125" s="2562"/>
      <c r="AW125" s="2562"/>
      <c r="AX125" s="2562"/>
      <c r="AY125" s="2562"/>
      <c r="AZ125" s="2562"/>
      <c r="BA125" s="1395"/>
      <c r="BB125" s="1078"/>
      <c r="BC125" s="1078"/>
      <c r="BD125" s="1078"/>
      <c r="BE125" s="1078"/>
      <c r="BF125" s="1078"/>
      <c r="BG125" s="1078"/>
      <c r="BH125" s="1078"/>
      <c r="BI125" s="1078"/>
      <c r="BJ125" s="1078"/>
      <c r="BK125" s="1078"/>
      <c r="BL125" s="1078"/>
      <c r="BM125" s="1396"/>
      <c r="BN125" s="40"/>
      <c r="BO125" s="39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40"/>
    </row>
    <row r="126" spans="1:88" ht="4.5" customHeight="1" x14ac:dyDescent="0.2">
      <c r="A126" s="39"/>
      <c r="B126" s="42"/>
      <c r="C126" s="42"/>
      <c r="D126" s="42"/>
      <c r="E126" s="42"/>
      <c r="F126" s="42"/>
      <c r="G126" s="42"/>
      <c r="H126" s="42"/>
      <c r="I126" s="1395"/>
      <c r="J126" s="1078"/>
      <c r="K126" s="1078"/>
      <c r="L126" s="1078"/>
      <c r="M126" s="1078"/>
      <c r="N126" s="1078"/>
      <c r="O126" s="1078"/>
      <c r="P126" s="1078"/>
      <c r="Q126" s="1078"/>
      <c r="R126" s="1078"/>
      <c r="S126" s="1078"/>
      <c r="T126" s="1078"/>
      <c r="U126" s="1396"/>
      <c r="V126" s="40"/>
      <c r="W126" s="39"/>
      <c r="X126" s="2576" t="s">
        <v>2255</v>
      </c>
      <c r="Y126" s="2577"/>
      <c r="Z126" s="2577"/>
      <c r="AA126" s="2577"/>
      <c r="AB126" s="2577"/>
      <c r="AC126" s="2577"/>
      <c r="AD126" s="2578"/>
      <c r="AE126" s="2576" t="s">
        <v>2273</v>
      </c>
      <c r="AF126" s="2577"/>
      <c r="AG126" s="2577"/>
      <c r="AH126" s="2578"/>
      <c r="AI126" s="2585" t="s">
        <v>2274</v>
      </c>
      <c r="AJ126" s="2586"/>
      <c r="AK126" s="2586"/>
      <c r="AL126" s="2586"/>
      <c r="AM126" s="2587"/>
      <c r="AN126" s="2585" t="s">
        <v>2275</v>
      </c>
      <c r="AO126" s="2586"/>
      <c r="AP126" s="2586"/>
      <c r="AQ126" s="2587"/>
      <c r="AR126" s="40"/>
      <c r="AS126" s="39"/>
      <c r="AT126" s="42"/>
      <c r="AU126" s="42"/>
      <c r="AV126" s="42"/>
      <c r="AW126" s="42"/>
      <c r="AX126" s="42"/>
      <c r="AY126" s="42"/>
      <c r="AZ126" s="42"/>
      <c r="BA126" s="1395"/>
      <c r="BB126" s="1078"/>
      <c r="BC126" s="1078"/>
      <c r="BD126" s="1078"/>
      <c r="BE126" s="1078"/>
      <c r="BF126" s="1078"/>
      <c r="BG126" s="1078"/>
      <c r="BH126" s="1078"/>
      <c r="BI126" s="1078"/>
      <c r="BJ126" s="1078"/>
      <c r="BK126" s="1078"/>
      <c r="BL126" s="1078"/>
      <c r="BM126" s="1396"/>
      <c r="BN126" s="40"/>
      <c r="BO126" s="39"/>
      <c r="BP126" s="2576" t="s">
        <v>2255</v>
      </c>
      <c r="BQ126" s="2577"/>
      <c r="BR126" s="2577"/>
      <c r="BS126" s="2577"/>
      <c r="BT126" s="2577"/>
      <c r="BU126" s="2577"/>
      <c r="BV126" s="2578"/>
      <c r="BW126" s="2576" t="s">
        <v>2273</v>
      </c>
      <c r="BX126" s="2577"/>
      <c r="BY126" s="2577"/>
      <c r="BZ126" s="2578"/>
      <c r="CA126" s="2585" t="s">
        <v>2274</v>
      </c>
      <c r="CB126" s="2586"/>
      <c r="CC126" s="2586"/>
      <c r="CD126" s="2586"/>
      <c r="CE126" s="2587"/>
      <c r="CF126" s="2585" t="s">
        <v>2275</v>
      </c>
      <c r="CG126" s="2586"/>
      <c r="CH126" s="2586"/>
      <c r="CI126" s="2587"/>
      <c r="CJ126" s="40"/>
    </row>
    <row r="127" spans="1:88" ht="4.5" customHeight="1" x14ac:dyDescent="0.2">
      <c r="A127" s="39"/>
      <c r="B127" s="2562" t="s">
        <v>2256</v>
      </c>
      <c r="C127" s="2562"/>
      <c r="D127" s="2562"/>
      <c r="E127" s="2562"/>
      <c r="F127" s="2562"/>
      <c r="G127" s="2562"/>
      <c r="H127" s="2562"/>
      <c r="I127" s="1395"/>
      <c r="J127" s="1078"/>
      <c r="K127" s="1078"/>
      <c r="L127" s="1078"/>
      <c r="M127" s="1078"/>
      <c r="N127" s="1078"/>
      <c r="O127" s="1078"/>
      <c r="P127" s="1078"/>
      <c r="Q127" s="1078"/>
      <c r="R127" s="1078"/>
      <c r="S127" s="1078"/>
      <c r="T127" s="1078"/>
      <c r="U127" s="1396"/>
      <c r="V127" s="40"/>
      <c r="W127" s="39"/>
      <c r="X127" s="2579"/>
      <c r="Y127" s="2580"/>
      <c r="Z127" s="2580"/>
      <c r="AA127" s="2580"/>
      <c r="AB127" s="2580"/>
      <c r="AC127" s="2580"/>
      <c r="AD127" s="2581"/>
      <c r="AE127" s="2579"/>
      <c r="AF127" s="2580"/>
      <c r="AG127" s="2580"/>
      <c r="AH127" s="2581"/>
      <c r="AI127" s="2588"/>
      <c r="AJ127" s="2589"/>
      <c r="AK127" s="2589"/>
      <c r="AL127" s="2589"/>
      <c r="AM127" s="2590"/>
      <c r="AN127" s="2588"/>
      <c r="AO127" s="2589"/>
      <c r="AP127" s="2589"/>
      <c r="AQ127" s="2590"/>
      <c r="AR127" s="40"/>
      <c r="AS127" s="39"/>
      <c r="AT127" s="2562" t="s">
        <v>2256</v>
      </c>
      <c r="AU127" s="2562"/>
      <c r="AV127" s="2562"/>
      <c r="AW127" s="2562"/>
      <c r="AX127" s="2562"/>
      <c r="AY127" s="2562"/>
      <c r="AZ127" s="2562"/>
      <c r="BA127" s="1395"/>
      <c r="BB127" s="1078"/>
      <c r="BC127" s="1078"/>
      <c r="BD127" s="1078"/>
      <c r="BE127" s="1078"/>
      <c r="BF127" s="1078"/>
      <c r="BG127" s="1078"/>
      <c r="BH127" s="1078"/>
      <c r="BI127" s="1078"/>
      <c r="BJ127" s="1078"/>
      <c r="BK127" s="1078"/>
      <c r="BL127" s="1078"/>
      <c r="BM127" s="1396"/>
      <c r="BN127" s="40"/>
      <c r="BO127" s="39"/>
      <c r="BP127" s="2579"/>
      <c r="BQ127" s="2580"/>
      <c r="BR127" s="2580"/>
      <c r="BS127" s="2580"/>
      <c r="BT127" s="2580"/>
      <c r="BU127" s="2580"/>
      <c r="BV127" s="2581"/>
      <c r="BW127" s="2579"/>
      <c r="BX127" s="2580"/>
      <c r="BY127" s="2580"/>
      <c r="BZ127" s="2581"/>
      <c r="CA127" s="2588"/>
      <c r="CB127" s="2589"/>
      <c r="CC127" s="2589"/>
      <c r="CD127" s="2589"/>
      <c r="CE127" s="2590"/>
      <c r="CF127" s="2588"/>
      <c r="CG127" s="2589"/>
      <c r="CH127" s="2589"/>
      <c r="CI127" s="2590"/>
      <c r="CJ127" s="40"/>
    </row>
    <row r="128" spans="1:88" ht="4.5" customHeight="1" x14ac:dyDescent="0.2">
      <c r="A128" s="39"/>
      <c r="B128" s="2562"/>
      <c r="C128" s="2562"/>
      <c r="D128" s="2562"/>
      <c r="E128" s="2562"/>
      <c r="F128" s="2562"/>
      <c r="G128" s="2562"/>
      <c r="H128" s="2562"/>
      <c r="I128" s="1395"/>
      <c r="J128" s="1078"/>
      <c r="K128" s="1078"/>
      <c r="L128" s="1078"/>
      <c r="M128" s="1078"/>
      <c r="N128" s="1078"/>
      <c r="O128" s="1078"/>
      <c r="P128" s="1078"/>
      <c r="Q128" s="1078"/>
      <c r="R128" s="1078"/>
      <c r="S128" s="1078"/>
      <c r="T128" s="1078"/>
      <c r="U128" s="1396"/>
      <c r="V128" s="40"/>
      <c r="W128" s="39"/>
      <c r="X128" s="2582"/>
      <c r="Y128" s="2583"/>
      <c r="Z128" s="2583"/>
      <c r="AA128" s="2583"/>
      <c r="AB128" s="2583"/>
      <c r="AC128" s="2583"/>
      <c r="AD128" s="2584"/>
      <c r="AE128" s="2582"/>
      <c r="AF128" s="2583"/>
      <c r="AG128" s="2583"/>
      <c r="AH128" s="2584"/>
      <c r="AI128" s="2591"/>
      <c r="AJ128" s="2592"/>
      <c r="AK128" s="2592"/>
      <c r="AL128" s="2592"/>
      <c r="AM128" s="2593"/>
      <c r="AN128" s="2591"/>
      <c r="AO128" s="2592"/>
      <c r="AP128" s="2592"/>
      <c r="AQ128" s="2593"/>
      <c r="AR128" s="40"/>
      <c r="AS128" s="39"/>
      <c r="AT128" s="2562"/>
      <c r="AU128" s="2562"/>
      <c r="AV128" s="2562"/>
      <c r="AW128" s="2562"/>
      <c r="AX128" s="2562"/>
      <c r="AY128" s="2562"/>
      <c r="AZ128" s="2562"/>
      <c r="BA128" s="1395"/>
      <c r="BB128" s="1078"/>
      <c r="BC128" s="1078"/>
      <c r="BD128" s="1078"/>
      <c r="BE128" s="1078"/>
      <c r="BF128" s="1078"/>
      <c r="BG128" s="1078"/>
      <c r="BH128" s="1078"/>
      <c r="BI128" s="1078"/>
      <c r="BJ128" s="1078"/>
      <c r="BK128" s="1078"/>
      <c r="BL128" s="1078"/>
      <c r="BM128" s="1396"/>
      <c r="BN128" s="40"/>
      <c r="BO128" s="39"/>
      <c r="BP128" s="2582"/>
      <c r="BQ128" s="2583"/>
      <c r="BR128" s="2583"/>
      <c r="BS128" s="2583"/>
      <c r="BT128" s="2583"/>
      <c r="BU128" s="2583"/>
      <c r="BV128" s="2584"/>
      <c r="BW128" s="2582"/>
      <c r="BX128" s="2583"/>
      <c r="BY128" s="2583"/>
      <c r="BZ128" s="2584"/>
      <c r="CA128" s="2591"/>
      <c r="CB128" s="2592"/>
      <c r="CC128" s="2592"/>
      <c r="CD128" s="2592"/>
      <c r="CE128" s="2593"/>
      <c r="CF128" s="2591"/>
      <c r="CG128" s="2592"/>
      <c r="CH128" s="2592"/>
      <c r="CI128" s="2593"/>
      <c r="CJ128" s="40"/>
    </row>
    <row r="129" spans="1:88" ht="4.5" customHeight="1" x14ac:dyDescent="0.2">
      <c r="A129" s="39"/>
      <c r="B129" s="2562" t="s">
        <v>2257</v>
      </c>
      <c r="C129" s="2562"/>
      <c r="D129" s="2562"/>
      <c r="E129" s="2562"/>
      <c r="F129" s="2562"/>
      <c r="G129" s="2562"/>
      <c r="H129" s="2562"/>
      <c r="I129" s="1395"/>
      <c r="J129" s="1078"/>
      <c r="K129" s="1078"/>
      <c r="L129" s="1078"/>
      <c r="M129" s="1078"/>
      <c r="N129" s="1078"/>
      <c r="O129" s="1078"/>
      <c r="P129" s="1078"/>
      <c r="Q129" s="1078"/>
      <c r="R129" s="1078"/>
      <c r="S129" s="1078"/>
      <c r="T129" s="1078"/>
      <c r="U129" s="1396"/>
      <c r="V129" s="40"/>
      <c r="W129" s="39"/>
      <c r="X129" s="1604" t="s">
        <v>626</v>
      </c>
      <c r="Y129" s="1605"/>
      <c r="Z129" s="1605"/>
      <c r="AA129" s="1605"/>
      <c r="AB129" s="1605"/>
      <c r="AC129" s="1605"/>
      <c r="AD129" s="1606"/>
      <c r="AE129" s="2248">
        <f>INDEX('LŠZ P'!A$2:AP$998,A95,29)</f>
        <v>5.8</v>
      </c>
      <c r="AF129" s="2249"/>
      <c r="AG129" s="2249"/>
      <c r="AH129" s="2250"/>
      <c r="AI129" s="2257" t="str">
        <f>CONCATENATE(INDEX('LŠZ P'!A$2:AP$998,A95,31),"/",INDEX('LŠZ P'!A$2:AP$998,A95,32))</f>
        <v>90/</v>
      </c>
      <c r="AJ129" s="2258"/>
      <c r="AK129" s="2258"/>
      <c r="AL129" s="2258"/>
      <c r="AM129" s="2259"/>
      <c r="AN129" s="2257" t="str">
        <f>CONCATENATE(INDEX('LŠZ P'!A$2:AP$998,A95,33),"/",INDEX('LŠZ P'!A$2:AP$998,A95,34))</f>
        <v>110/</v>
      </c>
      <c r="AO129" s="2258"/>
      <c r="AP129" s="2258"/>
      <c r="AQ129" s="2259"/>
      <c r="AR129" s="40"/>
      <c r="AS129" s="39"/>
      <c r="AT129" s="2562" t="s">
        <v>2257</v>
      </c>
      <c r="AU129" s="2562"/>
      <c r="AV129" s="2562"/>
      <c r="AW129" s="2562"/>
      <c r="AX129" s="2562"/>
      <c r="AY129" s="2562"/>
      <c r="AZ129" s="2562"/>
      <c r="BA129" s="1395"/>
      <c r="BB129" s="1078"/>
      <c r="BC129" s="1078"/>
      <c r="BD129" s="1078"/>
      <c r="BE129" s="1078"/>
      <c r="BF129" s="1078"/>
      <c r="BG129" s="1078"/>
      <c r="BH129" s="1078"/>
      <c r="BI129" s="1078"/>
      <c r="BJ129" s="1078"/>
      <c r="BK129" s="1078"/>
      <c r="BL129" s="1078"/>
      <c r="BM129" s="1396"/>
      <c r="BN129" s="40"/>
      <c r="BO129" s="39"/>
      <c r="BP129" s="2700" t="s">
        <v>626</v>
      </c>
      <c r="BQ129" s="2701"/>
      <c r="BR129" s="2701"/>
      <c r="BS129" s="2701"/>
      <c r="BT129" s="2701"/>
      <c r="BU129" s="2701"/>
      <c r="BV129" s="2702"/>
      <c r="BW129" s="2718" t="str">
        <f>CONCATENATE(INDEX('LŠZ P'!A$2:AP$998,A95,30),"+PK")</f>
        <v>+PK</v>
      </c>
      <c r="BX129" s="2719"/>
      <c r="BY129" s="2719"/>
      <c r="BZ129" s="2720"/>
      <c r="CA129" s="2691" t="s">
        <v>1004</v>
      </c>
      <c r="CB129" s="2692"/>
      <c r="CC129" s="2692"/>
      <c r="CD129" s="2692"/>
      <c r="CE129" s="2693"/>
      <c r="CF129" s="2691" t="s">
        <v>1004</v>
      </c>
      <c r="CG129" s="2692"/>
      <c r="CH129" s="2692"/>
      <c r="CI129" s="2693"/>
      <c r="CJ129" s="40"/>
    </row>
    <row r="130" spans="1:88" ht="4.5" customHeight="1" x14ac:dyDescent="0.2">
      <c r="A130" s="39"/>
      <c r="B130" s="2562"/>
      <c r="C130" s="2562"/>
      <c r="D130" s="2562"/>
      <c r="E130" s="2562"/>
      <c r="F130" s="2562"/>
      <c r="G130" s="2562"/>
      <c r="H130" s="2562"/>
      <c r="I130" s="1395"/>
      <c r="J130" s="1078"/>
      <c r="K130" s="1078"/>
      <c r="L130" s="1078"/>
      <c r="M130" s="1078"/>
      <c r="N130" s="1078"/>
      <c r="O130" s="1078"/>
      <c r="P130" s="1078"/>
      <c r="Q130" s="1078"/>
      <c r="R130" s="1078"/>
      <c r="S130" s="1078"/>
      <c r="T130" s="1078"/>
      <c r="U130" s="1396"/>
      <c r="V130" s="40"/>
      <c r="W130" s="39"/>
      <c r="X130" s="1607"/>
      <c r="Y130" s="1608"/>
      <c r="Z130" s="1608"/>
      <c r="AA130" s="1608"/>
      <c r="AB130" s="1608"/>
      <c r="AC130" s="1608"/>
      <c r="AD130" s="1609"/>
      <c r="AE130" s="2251"/>
      <c r="AF130" s="2252"/>
      <c r="AG130" s="2252"/>
      <c r="AH130" s="2253"/>
      <c r="AI130" s="2260"/>
      <c r="AJ130" s="2261"/>
      <c r="AK130" s="2261"/>
      <c r="AL130" s="2261"/>
      <c r="AM130" s="2262"/>
      <c r="AN130" s="2260"/>
      <c r="AO130" s="2261"/>
      <c r="AP130" s="2261"/>
      <c r="AQ130" s="2262"/>
      <c r="AR130" s="40"/>
      <c r="AS130" s="39"/>
      <c r="AT130" s="2562"/>
      <c r="AU130" s="2562"/>
      <c r="AV130" s="2562"/>
      <c r="AW130" s="2562"/>
      <c r="AX130" s="2562"/>
      <c r="AY130" s="2562"/>
      <c r="AZ130" s="2562"/>
      <c r="BA130" s="1395"/>
      <c r="BB130" s="1078"/>
      <c r="BC130" s="1078"/>
      <c r="BD130" s="1078"/>
      <c r="BE130" s="1078"/>
      <c r="BF130" s="1078"/>
      <c r="BG130" s="1078"/>
      <c r="BH130" s="1078"/>
      <c r="BI130" s="1078"/>
      <c r="BJ130" s="1078"/>
      <c r="BK130" s="1078"/>
      <c r="BL130" s="1078"/>
      <c r="BM130" s="1396"/>
      <c r="BN130" s="40"/>
      <c r="BO130" s="39"/>
      <c r="BP130" s="2703"/>
      <c r="BQ130" s="2704"/>
      <c r="BR130" s="2704"/>
      <c r="BS130" s="2704"/>
      <c r="BT130" s="2704"/>
      <c r="BU130" s="2704"/>
      <c r="BV130" s="2705"/>
      <c r="BW130" s="2721"/>
      <c r="BX130" s="2722"/>
      <c r="BY130" s="2722"/>
      <c r="BZ130" s="2723"/>
      <c r="CA130" s="2694"/>
      <c r="CB130" s="2695"/>
      <c r="CC130" s="2695"/>
      <c r="CD130" s="2695"/>
      <c r="CE130" s="2696"/>
      <c r="CF130" s="2694"/>
      <c r="CG130" s="2695"/>
      <c r="CH130" s="2695"/>
      <c r="CI130" s="2696"/>
      <c r="CJ130" s="40"/>
    </row>
    <row r="131" spans="1:88" ht="4.5" customHeight="1" x14ac:dyDescent="0.2">
      <c r="A131" s="39"/>
      <c r="B131" s="52"/>
      <c r="C131" s="42"/>
      <c r="D131" s="42"/>
      <c r="E131" s="42"/>
      <c r="F131" s="42"/>
      <c r="G131" s="42"/>
      <c r="H131" s="42"/>
      <c r="I131" s="1397"/>
      <c r="J131" s="1398"/>
      <c r="K131" s="1398"/>
      <c r="L131" s="1398"/>
      <c r="M131" s="1398"/>
      <c r="N131" s="1398"/>
      <c r="O131" s="1398"/>
      <c r="P131" s="1398"/>
      <c r="Q131" s="1398"/>
      <c r="R131" s="1398"/>
      <c r="S131" s="1398"/>
      <c r="T131" s="1398"/>
      <c r="U131" s="1399"/>
      <c r="V131" s="40"/>
      <c r="W131" s="39"/>
      <c r="X131" s="1610"/>
      <c r="Y131" s="1611"/>
      <c r="Z131" s="1611"/>
      <c r="AA131" s="1611"/>
      <c r="AB131" s="1611"/>
      <c r="AC131" s="1611"/>
      <c r="AD131" s="1612"/>
      <c r="AE131" s="2254"/>
      <c r="AF131" s="2255"/>
      <c r="AG131" s="2255"/>
      <c r="AH131" s="2256"/>
      <c r="AI131" s="2263"/>
      <c r="AJ131" s="2264"/>
      <c r="AK131" s="2264"/>
      <c r="AL131" s="2264"/>
      <c r="AM131" s="2265"/>
      <c r="AN131" s="2263"/>
      <c r="AO131" s="2264"/>
      <c r="AP131" s="2264"/>
      <c r="AQ131" s="2265"/>
      <c r="AR131" s="40"/>
      <c r="AS131" s="39"/>
      <c r="AT131" s="52"/>
      <c r="AU131" s="42"/>
      <c r="AV131" s="42"/>
      <c r="AW131" s="42"/>
      <c r="AX131" s="42"/>
      <c r="AY131" s="42"/>
      <c r="AZ131" s="42"/>
      <c r="BA131" s="1397"/>
      <c r="BB131" s="1398"/>
      <c r="BC131" s="1398"/>
      <c r="BD131" s="1398"/>
      <c r="BE131" s="1398"/>
      <c r="BF131" s="1398"/>
      <c r="BG131" s="1398"/>
      <c r="BH131" s="1398"/>
      <c r="BI131" s="1398"/>
      <c r="BJ131" s="1398"/>
      <c r="BK131" s="1398"/>
      <c r="BL131" s="1398"/>
      <c r="BM131" s="1399"/>
      <c r="BN131" s="40"/>
      <c r="BO131" s="39"/>
      <c r="BP131" s="2706"/>
      <c r="BQ131" s="2707"/>
      <c r="BR131" s="2707"/>
      <c r="BS131" s="2707"/>
      <c r="BT131" s="2707"/>
      <c r="BU131" s="2707"/>
      <c r="BV131" s="2708"/>
      <c r="BW131" s="2724"/>
      <c r="BX131" s="2725"/>
      <c r="BY131" s="2725"/>
      <c r="BZ131" s="2726"/>
      <c r="CA131" s="2697"/>
      <c r="CB131" s="2698"/>
      <c r="CC131" s="2698"/>
      <c r="CD131" s="2698"/>
      <c r="CE131" s="2699"/>
      <c r="CF131" s="2697"/>
      <c r="CG131" s="2698"/>
      <c r="CH131" s="2698"/>
      <c r="CI131" s="2699"/>
      <c r="CJ131" s="40"/>
    </row>
    <row r="132" spans="1:88" ht="4.5" customHeight="1" x14ac:dyDescent="0.2">
      <c r="A132" s="39"/>
      <c r="B132" s="2562" t="s">
        <v>627</v>
      </c>
      <c r="C132" s="2562"/>
      <c r="D132" s="2562"/>
      <c r="E132" s="2562"/>
      <c r="F132" s="2562"/>
      <c r="G132" s="2562"/>
      <c r="H132" s="2563"/>
      <c r="I132" s="2501">
        <f>INDEX('LŠZ P'!A$2:AP$998,A95,13)</f>
        <v>42319</v>
      </c>
      <c r="J132" s="2502"/>
      <c r="K132" s="2502"/>
      <c r="L132" s="2502"/>
      <c r="M132" s="2502"/>
      <c r="N132" s="2502"/>
      <c r="O132" s="2502"/>
      <c r="P132" s="2502"/>
      <c r="Q132" s="2502"/>
      <c r="R132" s="2502"/>
      <c r="S132" s="2502"/>
      <c r="T132" s="2502"/>
      <c r="U132" s="2503"/>
      <c r="V132" s="40"/>
      <c r="W132" s="39"/>
      <c r="X132" s="1094" t="s">
        <v>2126</v>
      </c>
      <c r="Y132" s="1095"/>
      <c r="Z132" s="1095"/>
      <c r="AA132" s="1095"/>
      <c r="AB132" s="1095"/>
      <c r="AC132" s="1095"/>
      <c r="AD132" s="1096"/>
      <c r="AE132" s="1214" t="s">
        <v>1445</v>
      </c>
      <c r="AF132" s="1095"/>
      <c r="AG132" s="1095"/>
      <c r="AH132" s="1096"/>
      <c r="AI132" s="1214" t="s">
        <v>1443</v>
      </c>
      <c r="AJ132" s="1095"/>
      <c r="AK132" s="1095"/>
      <c r="AL132" s="1095"/>
      <c r="AM132" s="1096"/>
      <c r="AN132" s="1214" t="s">
        <v>100</v>
      </c>
      <c r="AO132" s="1095"/>
      <c r="AP132" s="1095"/>
      <c r="AQ132" s="1096"/>
      <c r="AR132" s="40"/>
      <c r="AS132" s="39"/>
      <c r="AT132" s="2562" t="s">
        <v>627</v>
      </c>
      <c r="AU132" s="2562"/>
      <c r="AV132" s="2562"/>
      <c r="AW132" s="2562"/>
      <c r="AX132" s="2562"/>
      <c r="AY132" s="2562"/>
      <c r="AZ132" s="2563"/>
      <c r="BA132" s="2501">
        <f>INDEX('LŠZ P'!A$2:AP$998,A95,39)</f>
        <v>0</v>
      </c>
      <c r="BB132" s="2502"/>
      <c r="BC132" s="2502"/>
      <c r="BD132" s="2502"/>
      <c r="BE132" s="2502"/>
      <c r="BF132" s="2502"/>
      <c r="BG132" s="2502"/>
      <c r="BH132" s="2502"/>
      <c r="BI132" s="2502"/>
      <c r="BJ132" s="2502"/>
      <c r="BK132" s="2502"/>
      <c r="BL132" s="2502"/>
      <c r="BM132" s="2503"/>
      <c r="BN132" s="40"/>
      <c r="BO132" s="39"/>
      <c r="BP132" s="2709" t="s">
        <v>2126</v>
      </c>
      <c r="BQ132" s="2710"/>
      <c r="BR132" s="2710"/>
      <c r="BS132" s="2710"/>
      <c r="BT132" s="2710"/>
      <c r="BU132" s="2710"/>
      <c r="BV132" s="2711"/>
      <c r="BW132" s="2674" t="s">
        <v>1445</v>
      </c>
      <c r="BX132" s="2710"/>
      <c r="BY132" s="2710"/>
      <c r="BZ132" s="2711"/>
      <c r="CA132" s="2674" t="s">
        <v>1443</v>
      </c>
      <c r="CB132" s="2710"/>
      <c r="CC132" s="2710"/>
      <c r="CD132" s="2710"/>
      <c r="CE132" s="2711"/>
      <c r="CF132" s="2674" t="s">
        <v>100</v>
      </c>
      <c r="CG132" s="2710"/>
      <c r="CH132" s="2710"/>
      <c r="CI132" s="2711"/>
      <c r="CJ132" s="40"/>
    </row>
    <row r="133" spans="1:88" ht="4.5" customHeight="1" x14ac:dyDescent="0.2">
      <c r="A133" s="39"/>
      <c r="B133" s="2562"/>
      <c r="C133" s="2562"/>
      <c r="D133" s="2562"/>
      <c r="E133" s="2562"/>
      <c r="F133" s="2562"/>
      <c r="G133" s="2562"/>
      <c r="H133" s="2563"/>
      <c r="I133" s="2504"/>
      <c r="J133" s="2505"/>
      <c r="K133" s="2505"/>
      <c r="L133" s="2505"/>
      <c r="M133" s="2505"/>
      <c r="N133" s="2505"/>
      <c r="O133" s="2505"/>
      <c r="P133" s="2505"/>
      <c r="Q133" s="2505"/>
      <c r="R133" s="2505"/>
      <c r="S133" s="2505"/>
      <c r="T133" s="2505"/>
      <c r="U133" s="2506"/>
      <c r="V133" s="40"/>
      <c r="W133" s="39"/>
      <c r="X133" s="1097"/>
      <c r="Y133" s="1098"/>
      <c r="Z133" s="1098"/>
      <c r="AA133" s="1098"/>
      <c r="AB133" s="1098"/>
      <c r="AC133" s="1098"/>
      <c r="AD133" s="1099"/>
      <c r="AE133" s="1097"/>
      <c r="AF133" s="1098"/>
      <c r="AG133" s="1098"/>
      <c r="AH133" s="1099"/>
      <c r="AI133" s="1097"/>
      <c r="AJ133" s="1098"/>
      <c r="AK133" s="1098"/>
      <c r="AL133" s="1098"/>
      <c r="AM133" s="1099"/>
      <c r="AN133" s="1097"/>
      <c r="AO133" s="1098"/>
      <c r="AP133" s="1098"/>
      <c r="AQ133" s="1099"/>
      <c r="AR133" s="40"/>
      <c r="AS133" s="39"/>
      <c r="AT133" s="2562"/>
      <c r="AU133" s="2562"/>
      <c r="AV133" s="2562"/>
      <c r="AW133" s="2562"/>
      <c r="AX133" s="2562"/>
      <c r="AY133" s="2562"/>
      <c r="AZ133" s="2563"/>
      <c r="BA133" s="2504"/>
      <c r="BB133" s="2505"/>
      <c r="BC133" s="2505"/>
      <c r="BD133" s="2505"/>
      <c r="BE133" s="2505"/>
      <c r="BF133" s="2505"/>
      <c r="BG133" s="2505"/>
      <c r="BH133" s="2505"/>
      <c r="BI133" s="2505"/>
      <c r="BJ133" s="2505"/>
      <c r="BK133" s="2505"/>
      <c r="BL133" s="2505"/>
      <c r="BM133" s="2506"/>
      <c r="BN133" s="40"/>
      <c r="BO133" s="39"/>
      <c r="BP133" s="2712"/>
      <c r="BQ133" s="2713"/>
      <c r="BR133" s="2713"/>
      <c r="BS133" s="2713"/>
      <c r="BT133" s="2713"/>
      <c r="BU133" s="2713"/>
      <c r="BV133" s="2714"/>
      <c r="BW133" s="2712"/>
      <c r="BX133" s="2713"/>
      <c r="BY133" s="2713"/>
      <c r="BZ133" s="2714"/>
      <c r="CA133" s="2712"/>
      <c r="CB133" s="2713"/>
      <c r="CC133" s="2713"/>
      <c r="CD133" s="2713"/>
      <c r="CE133" s="2714"/>
      <c r="CF133" s="2712"/>
      <c r="CG133" s="2713"/>
      <c r="CH133" s="2713"/>
      <c r="CI133" s="2714"/>
      <c r="CJ133" s="40"/>
    </row>
    <row r="134" spans="1:88" ht="4.5" customHeight="1" x14ac:dyDescent="0.2">
      <c r="A134" s="39"/>
      <c r="B134" s="2562" t="s">
        <v>628</v>
      </c>
      <c r="C134" s="2562"/>
      <c r="D134" s="2562"/>
      <c r="E134" s="2562"/>
      <c r="F134" s="2562"/>
      <c r="G134" s="2562"/>
      <c r="H134" s="2562"/>
      <c r="I134" s="2504"/>
      <c r="J134" s="2505"/>
      <c r="K134" s="2505"/>
      <c r="L134" s="2505"/>
      <c r="M134" s="2505"/>
      <c r="N134" s="2505"/>
      <c r="O134" s="2505"/>
      <c r="P134" s="2505"/>
      <c r="Q134" s="2505"/>
      <c r="R134" s="2505"/>
      <c r="S134" s="2505"/>
      <c r="T134" s="2505"/>
      <c r="U134" s="2506"/>
      <c r="V134" s="40"/>
      <c r="W134" s="39"/>
      <c r="X134" s="1100"/>
      <c r="Y134" s="1101"/>
      <c r="Z134" s="1101"/>
      <c r="AA134" s="1101"/>
      <c r="AB134" s="1101"/>
      <c r="AC134" s="1101"/>
      <c r="AD134" s="1102"/>
      <c r="AE134" s="1100"/>
      <c r="AF134" s="1101"/>
      <c r="AG134" s="1101"/>
      <c r="AH134" s="1102"/>
      <c r="AI134" s="1100"/>
      <c r="AJ134" s="1101"/>
      <c r="AK134" s="1101"/>
      <c r="AL134" s="1101"/>
      <c r="AM134" s="1102"/>
      <c r="AN134" s="1100"/>
      <c r="AO134" s="1101"/>
      <c r="AP134" s="1101"/>
      <c r="AQ134" s="1102"/>
      <c r="AR134" s="40"/>
      <c r="AS134" s="39"/>
      <c r="AT134" s="2562" t="s">
        <v>628</v>
      </c>
      <c r="AU134" s="2562"/>
      <c r="AV134" s="2562"/>
      <c r="AW134" s="2562"/>
      <c r="AX134" s="2562"/>
      <c r="AY134" s="2562"/>
      <c r="AZ134" s="2562"/>
      <c r="BA134" s="2504"/>
      <c r="BB134" s="2505"/>
      <c r="BC134" s="2505"/>
      <c r="BD134" s="2505"/>
      <c r="BE134" s="2505"/>
      <c r="BF134" s="2505"/>
      <c r="BG134" s="2505"/>
      <c r="BH134" s="2505"/>
      <c r="BI134" s="2505"/>
      <c r="BJ134" s="2505"/>
      <c r="BK134" s="2505"/>
      <c r="BL134" s="2505"/>
      <c r="BM134" s="2506"/>
      <c r="BN134" s="40"/>
      <c r="BO134" s="39"/>
      <c r="BP134" s="2715"/>
      <c r="BQ134" s="2716"/>
      <c r="BR134" s="2716"/>
      <c r="BS134" s="2716"/>
      <c r="BT134" s="2716"/>
      <c r="BU134" s="2716"/>
      <c r="BV134" s="2717"/>
      <c r="BW134" s="2715"/>
      <c r="BX134" s="2716"/>
      <c r="BY134" s="2716"/>
      <c r="BZ134" s="2717"/>
      <c r="CA134" s="2715"/>
      <c r="CB134" s="2716"/>
      <c r="CC134" s="2716"/>
      <c r="CD134" s="2716"/>
      <c r="CE134" s="2717"/>
      <c r="CF134" s="2715"/>
      <c r="CG134" s="2716"/>
      <c r="CH134" s="2716"/>
      <c r="CI134" s="2717"/>
      <c r="CJ134" s="40"/>
    </row>
    <row r="135" spans="1:88" ht="4.5" customHeight="1" x14ac:dyDescent="0.2">
      <c r="A135" s="39"/>
      <c r="B135" s="2562"/>
      <c r="C135" s="2562"/>
      <c r="D135" s="2562"/>
      <c r="E135" s="2562"/>
      <c r="F135" s="2562"/>
      <c r="G135" s="2562"/>
      <c r="H135" s="2562"/>
      <c r="I135" s="2507"/>
      <c r="J135" s="2508"/>
      <c r="K135" s="2508"/>
      <c r="L135" s="2508"/>
      <c r="M135" s="2508"/>
      <c r="N135" s="2508"/>
      <c r="O135" s="2508"/>
      <c r="P135" s="2508"/>
      <c r="Q135" s="2508"/>
      <c r="R135" s="2508"/>
      <c r="S135" s="2508"/>
      <c r="T135" s="2508"/>
      <c r="U135" s="2509"/>
      <c r="V135" s="40"/>
      <c r="W135" s="39"/>
      <c r="X135" s="1514" t="s">
        <v>1273</v>
      </c>
      <c r="Y135" s="1515"/>
      <c r="Z135" s="1515"/>
      <c r="AA135" s="1515"/>
      <c r="AB135" s="1515"/>
      <c r="AC135" s="1515"/>
      <c r="AD135" s="1516"/>
      <c r="AE135" s="2222">
        <f>INDEX('LŠZ P'!A$2:AP$998,A95,35)</f>
        <v>22</v>
      </c>
      <c r="AF135" s="2223"/>
      <c r="AG135" s="2223"/>
      <c r="AH135" s="2224"/>
      <c r="AI135" s="2222">
        <f>INDEX('LŠZ P'!A$2:AP$998,A95,36)</f>
        <v>36</v>
      </c>
      <c r="AJ135" s="2223"/>
      <c r="AK135" s="2223"/>
      <c r="AL135" s="2223"/>
      <c r="AM135" s="2224"/>
      <c r="AN135" s="2222">
        <f>INDEX('LŠZ P'!A$2:AP$998,A95,37)</f>
        <v>48</v>
      </c>
      <c r="AO135" s="2223"/>
      <c r="AP135" s="2223"/>
      <c r="AQ135" s="2224"/>
      <c r="AR135" s="40"/>
      <c r="AS135" s="39"/>
      <c r="AT135" s="2562"/>
      <c r="AU135" s="2562"/>
      <c r="AV135" s="2562"/>
      <c r="AW135" s="2562"/>
      <c r="AX135" s="2562"/>
      <c r="AY135" s="2562"/>
      <c r="AZ135" s="2562"/>
      <c r="BA135" s="2507"/>
      <c r="BB135" s="2508"/>
      <c r="BC135" s="2508"/>
      <c r="BD135" s="2508"/>
      <c r="BE135" s="2508"/>
      <c r="BF135" s="2508"/>
      <c r="BG135" s="2508"/>
      <c r="BH135" s="2508"/>
      <c r="BI135" s="2508"/>
      <c r="BJ135" s="2508"/>
      <c r="BK135" s="2508"/>
      <c r="BL135" s="2508"/>
      <c r="BM135" s="2509"/>
      <c r="BN135" s="40"/>
      <c r="BO135" s="39"/>
      <c r="BP135" s="1712" t="s">
        <v>1273</v>
      </c>
      <c r="BQ135" s="1713"/>
      <c r="BR135" s="1713"/>
      <c r="BS135" s="1713"/>
      <c r="BT135" s="1713"/>
      <c r="BU135" s="1713"/>
      <c r="BV135" s="1714"/>
      <c r="BW135" s="2657" t="s">
        <v>1004</v>
      </c>
      <c r="BX135" s="2658"/>
      <c r="BY135" s="2658"/>
      <c r="BZ135" s="2659"/>
      <c r="CA135" s="2657" t="s">
        <v>1004</v>
      </c>
      <c r="CB135" s="2658"/>
      <c r="CC135" s="2658"/>
      <c r="CD135" s="2658"/>
      <c r="CE135" s="2659"/>
      <c r="CF135" s="2657" t="s">
        <v>1004</v>
      </c>
      <c r="CG135" s="2658"/>
      <c r="CH135" s="2658"/>
      <c r="CI135" s="2659"/>
      <c r="CJ135" s="40"/>
    </row>
    <row r="136" spans="1:88" ht="4.5" customHeight="1" x14ac:dyDescent="0.2">
      <c r="A136" s="39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0"/>
      <c r="W136" s="39"/>
      <c r="X136" s="1517"/>
      <c r="Y136" s="1518"/>
      <c r="Z136" s="1518"/>
      <c r="AA136" s="1518"/>
      <c r="AB136" s="1518"/>
      <c r="AC136" s="1518"/>
      <c r="AD136" s="1519"/>
      <c r="AE136" s="2225"/>
      <c r="AF136" s="2226"/>
      <c r="AG136" s="2226"/>
      <c r="AH136" s="2227"/>
      <c r="AI136" s="2225"/>
      <c r="AJ136" s="2226"/>
      <c r="AK136" s="2226"/>
      <c r="AL136" s="2226"/>
      <c r="AM136" s="2227"/>
      <c r="AN136" s="2225"/>
      <c r="AO136" s="2226"/>
      <c r="AP136" s="2226"/>
      <c r="AQ136" s="2227"/>
      <c r="AR136" s="40"/>
      <c r="AS136" s="39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0"/>
      <c r="BO136" s="39"/>
      <c r="BP136" s="1715"/>
      <c r="BQ136" s="1716"/>
      <c r="BR136" s="1716"/>
      <c r="BS136" s="1716"/>
      <c r="BT136" s="1716"/>
      <c r="BU136" s="1716"/>
      <c r="BV136" s="1717"/>
      <c r="BW136" s="2660"/>
      <c r="BX136" s="2661"/>
      <c r="BY136" s="2661"/>
      <c r="BZ136" s="2662"/>
      <c r="CA136" s="2660"/>
      <c r="CB136" s="2661"/>
      <c r="CC136" s="2661"/>
      <c r="CD136" s="2661"/>
      <c r="CE136" s="2662"/>
      <c r="CF136" s="2660"/>
      <c r="CG136" s="2661"/>
      <c r="CH136" s="2661"/>
      <c r="CI136" s="2662"/>
      <c r="CJ136" s="40"/>
    </row>
    <row r="137" spans="1:88" ht="4.5" customHeight="1" x14ac:dyDescent="0.2">
      <c r="A137" s="39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2501">
        <f ca="1">IF(DAYS360(132,NOW())&gt;60,NOW(),132)</f>
        <v>44448.472476736111</v>
      </c>
      <c r="M137" s="2527"/>
      <c r="N137" s="2527"/>
      <c r="O137" s="2527"/>
      <c r="P137" s="2527"/>
      <c r="Q137" s="2527"/>
      <c r="R137" s="2527"/>
      <c r="S137" s="2527"/>
      <c r="T137" s="2527"/>
      <c r="U137" s="2528"/>
      <c r="V137" s="40"/>
      <c r="W137" s="39"/>
      <c r="X137" s="1520"/>
      <c r="Y137" s="1521"/>
      <c r="Z137" s="1521"/>
      <c r="AA137" s="1521"/>
      <c r="AB137" s="1521"/>
      <c r="AC137" s="1521"/>
      <c r="AD137" s="1522"/>
      <c r="AE137" s="2228"/>
      <c r="AF137" s="2229"/>
      <c r="AG137" s="2229"/>
      <c r="AH137" s="2230"/>
      <c r="AI137" s="2228"/>
      <c r="AJ137" s="2229"/>
      <c r="AK137" s="2229"/>
      <c r="AL137" s="2229"/>
      <c r="AM137" s="2230"/>
      <c r="AN137" s="2228"/>
      <c r="AO137" s="2229"/>
      <c r="AP137" s="2229"/>
      <c r="AQ137" s="2230"/>
      <c r="AR137" s="40"/>
      <c r="AS137" s="39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2501">
        <f ca="1">IF(DAYS360(BA138,NOW())&gt;60,NOW(),BA138)</f>
        <v>44448.472476736111</v>
      </c>
      <c r="BE137" s="2502"/>
      <c r="BF137" s="2502"/>
      <c r="BG137" s="2502"/>
      <c r="BH137" s="2502"/>
      <c r="BI137" s="2502"/>
      <c r="BJ137" s="2502"/>
      <c r="BK137" s="2502"/>
      <c r="BL137" s="2502"/>
      <c r="BM137" s="2503"/>
      <c r="BN137" s="40"/>
      <c r="BO137" s="39"/>
      <c r="BP137" s="1718"/>
      <c r="BQ137" s="1719"/>
      <c r="BR137" s="1719"/>
      <c r="BS137" s="1719"/>
      <c r="BT137" s="1719"/>
      <c r="BU137" s="1719"/>
      <c r="BV137" s="1720"/>
      <c r="BW137" s="2663"/>
      <c r="BX137" s="2664"/>
      <c r="BY137" s="2664"/>
      <c r="BZ137" s="2665"/>
      <c r="CA137" s="2663"/>
      <c r="CB137" s="2664"/>
      <c r="CC137" s="2664"/>
      <c r="CD137" s="2664"/>
      <c r="CE137" s="2665"/>
      <c r="CF137" s="2663"/>
      <c r="CG137" s="2664"/>
      <c r="CH137" s="2664"/>
      <c r="CI137" s="2665"/>
      <c r="CJ137" s="40"/>
    </row>
    <row r="138" spans="1:88" ht="4.5" customHeight="1" x14ac:dyDescent="0.2">
      <c r="A138" s="39"/>
      <c r="B138" s="2562" t="s">
        <v>629</v>
      </c>
      <c r="C138" s="2562"/>
      <c r="D138" s="2562"/>
      <c r="E138" s="2562"/>
      <c r="F138" s="2562"/>
      <c r="G138" s="2562"/>
      <c r="H138" s="2562"/>
      <c r="I138" s="2562"/>
      <c r="J138" s="2562"/>
      <c r="K138" s="2562"/>
      <c r="L138" s="2529"/>
      <c r="M138" s="1123"/>
      <c r="N138" s="1123"/>
      <c r="O138" s="1123"/>
      <c r="P138" s="1123"/>
      <c r="Q138" s="1123"/>
      <c r="R138" s="1123"/>
      <c r="S138" s="1123"/>
      <c r="T138" s="1123"/>
      <c r="U138" s="1215"/>
      <c r="V138" s="40"/>
      <c r="W138" s="39"/>
      <c r="X138" s="1495" t="s">
        <v>630</v>
      </c>
      <c r="Y138" s="1496"/>
      <c r="Z138" s="1496"/>
      <c r="AA138" s="1497"/>
      <c r="AB138" s="1214">
        <f>INDEX('LŠZ P'!A$2:AP$998,A95,18)</f>
        <v>2006</v>
      </c>
      <c r="AC138" s="1190"/>
      <c r="AD138" s="1214" t="s">
        <v>631</v>
      </c>
      <c r="AE138" s="1190"/>
      <c r="AF138" s="2231" t="str">
        <f>INDEX('LŠZ P'!A$2:AP$998,A95,7)</f>
        <v>G20282604074</v>
      </c>
      <c r="AG138" s="2232"/>
      <c r="AH138" s="2232"/>
      <c r="AI138" s="2232"/>
      <c r="AJ138" s="2232"/>
      <c r="AK138" s="2232"/>
      <c r="AL138" s="2232"/>
      <c r="AM138" s="2233"/>
      <c r="AN138" s="1188" t="str">
        <f>INDEX('LŠZ P'!A$2:AP$998,A95,15)</f>
        <v>P</v>
      </c>
      <c r="AO138" s="1189"/>
      <c r="AP138" s="1189"/>
      <c r="AQ138" s="1190"/>
      <c r="AR138" s="40"/>
      <c r="AS138" s="39"/>
      <c r="AT138" s="2562" t="s">
        <v>629</v>
      </c>
      <c r="AU138" s="2562"/>
      <c r="AV138" s="2562"/>
      <c r="AW138" s="2562"/>
      <c r="AX138" s="2562"/>
      <c r="AY138" s="2562"/>
      <c r="AZ138" s="2562"/>
      <c r="BA138" s="2562"/>
      <c r="BB138" s="2562"/>
      <c r="BC138" s="2562"/>
      <c r="BD138" s="2504"/>
      <c r="BE138" s="2505"/>
      <c r="BF138" s="2505"/>
      <c r="BG138" s="2505"/>
      <c r="BH138" s="2505"/>
      <c r="BI138" s="2505"/>
      <c r="BJ138" s="2505"/>
      <c r="BK138" s="2505"/>
      <c r="BL138" s="2505"/>
      <c r="BM138" s="2506"/>
      <c r="BN138" s="40"/>
      <c r="BO138" s="39"/>
      <c r="BP138" s="2567" t="s">
        <v>630</v>
      </c>
      <c r="BQ138" s="2666"/>
      <c r="BR138" s="2666"/>
      <c r="BS138" s="2667"/>
      <c r="BT138" s="2674">
        <f>INDEX('LŠZ P'!A$2:AP$998,A95,40)</f>
        <v>0</v>
      </c>
      <c r="BU138" s="2675"/>
      <c r="BV138" s="2674" t="s">
        <v>631</v>
      </c>
      <c r="BW138" s="2675"/>
      <c r="BX138" s="2679">
        <f>INDEX('LŠZ P'!A$2:AP$998,A95,8)</f>
        <v>0</v>
      </c>
      <c r="BY138" s="2680"/>
      <c r="BZ138" s="2680"/>
      <c r="CA138" s="2680"/>
      <c r="CB138" s="2680"/>
      <c r="CC138" s="2680"/>
      <c r="CD138" s="2680"/>
      <c r="CE138" s="2681"/>
      <c r="CF138" s="2688">
        <f>INDEX('LŠZ P'!A$2:AP$998,A95,41)</f>
        <v>0</v>
      </c>
      <c r="CG138" s="2689"/>
      <c r="CH138" s="2689"/>
      <c r="CI138" s="2675"/>
      <c r="CJ138" s="40"/>
    </row>
    <row r="139" spans="1:88" ht="4.5" customHeight="1" x14ac:dyDescent="0.2">
      <c r="A139" s="39"/>
      <c r="B139" s="2562"/>
      <c r="C139" s="2562"/>
      <c r="D139" s="2562"/>
      <c r="E139" s="2562"/>
      <c r="F139" s="2562"/>
      <c r="G139" s="2562"/>
      <c r="H139" s="2562"/>
      <c r="I139" s="2562"/>
      <c r="J139" s="2562"/>
      <c r="K139" s="2562"/>
      <c r="L139" s="2529"/>
      <c r="M139" s="1123"/>
      <c r="N139" s="1123"/>
      <c r="O139" s="1123"/>
      <c r="P139" s="1123"/>
      <c r="Q139" s="1123"/>
      <c r="R139" s="1123"/>
      <c r="S139" s="1123"/>
      <c r="T139" s="1123"/>
      <c r="U139" s="1215"/>
      <c r="V139" s="40"/>
      <c r="W139" s="39"/>
      <c r="X139" s="1498"/>
      <c r="Y139" s="1499"/>
      <c r="Z139" s="1499"/>
      <c r="AA139" s="1500"/>
      <c r="AB139" s="1191"/>
      <c r="AC139" s="1193"/>
      <c r="AD139" s="1191"/>
      <c r="AE139" s="1193"/>
      <c r="AF139" s="2234"/>
      <c r="AG139" s="2235"/>
      <c r="AH139" s="2235"/>
      <c r="AI139" s="2235"/>
      <c r="AJ139" s="2235"/>
      <c r="AK139" s="2235"/>
      <c r="AL139" s="2235"/>
      <c r="AM139" s="2236"/>
      <c r="AN139" s="1191"/>
      <c r="AO139" s="1192"/>
      <c r="AP139" s="1192"/>
      <c r="AQ139" s="1193"/>
      <c r="AR139" s="40"/>
      <c r="AS139" s="39"/>
      <c r="AT139" s="2562"/>
      <c r="AU139" s="2562"/>
      <c r="AV139" s="2562"/>
      <c r="AW139" s="2562"/>
      <c r="AX139" s="2562"/>
      <c r="AY139" s="2562"/>
      <c r="AZ139" s="2562"/>
      <c r="BA139" s="2562"/>
      <c r="BB139" s="2562"/>
      <c r="BC139" s="2562"/>
      <c r="BD139" s="2504"/>
      <c r="BE139" s="2505"/>
      <c r="BF139" s="2505"/>
      <c r="BG139" s="2505"/>
      <c r="BH139" s="2505"/>
      <c r="BI139" s="2505"/>
      <c r="BJ139" s="2505"/>
      <c r="BK139" s="2505"/>
      <c r="BL139" s="2505"/>
      <c r="BM139" s="2506"/>
      <c r="BN139" s="40"/>
      <c r="BO139" s="39"/>
      <c r="BP139" s="2668"/>
      <c r="BQ139" s="2669"/>
      <c r="BR139" s="2669"/>
      <c r="BS139" s="2670"/>
      <c r="BT139" s="2676"/>
      <c r="BU139" s="2605"/>
      <c r="BV139" s="2676"/>
      <c r="BW139" s="2605"/>
      <c r="BX139" s="2682"/>
      <c r="BY139" s="2683"/>
      <c r="BZ139" s="2683"/>
      <c r="CA139" s="2683"/>
      <c r="CB139" s="2683"/>
      <c r="CC139" s="2683"/>
      <c r="CD139" s="2683"/>
      <c r="CE139" s="2684"/>
      <c r="CF139" s="2676"/>
      <c r="CG139" s="2604"/>
      <c r="CH139" s="2604"/>
      <c r="CI139" s="2605"/>
      <c r="CJ139" s="40"/>
    </row>
    <row r="140" spans="1:88" ht="4.5" customHeight="1" x14ac:dyDescent="0.2">
      <c r="A140" s="39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2530"/>
      <c r="M140" s="2531"/>
      <c r="N140" s="2531"/>
      <c r="O140" s="2531"/>
      <c r="P140" s="2531"/>
      <c r="Q140" s="2531"/>
      <c r="R140" s="2531"/>
      <c r="S140" s="2531"/>
      <c r="T140" s="2531"/>
      <c r="U140" s="2532"/>
      <c r="V140" s="40"/>
      <c r="W140" s="39"/>
      <c r="X140" s="1501"/>
      <c r="Y140" s="1502"/>
      <c r="Z140" s="1502"/>
      <c r="AA140" s="1503"/>
      <c r="AB140" s="1194"/>
      <c r="AC140" s="1196"/>
      <c r="AD140" s="1194"/>
      <c r="AE140" s="1196"/>
      <c r="AF140" s="2237"/>
      <c r="AG140" s="2238"/>
      <c r="AH140" s="2238"/>
      <c r="AI140" s="2238"/>
      <c r="AJ140" s="2238"/>
      <c r="AK140" s="2238"/>
      <c r="AL140" s="2238"/>
      <c r="AM140" s="2239"/>
      <c r="AN140" s="1194"/>
      <c r="AO140" s="1195"/>
      <c r="AP140" s="1195"/>
      <c r="AQ140" s="1196"/>
      <c r="AR140" s="40"/>
      <c r="AS140" s="39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2507"/>
      <c r="BE140" s="2508"/>
      <c r="BF140" s="2508"/>
      <c r="BG140" s="2508"/>
      <c r="BH140" s="2508"/>
      <c r="BI140" s="2508"/>
      <c r="BJ140" s="2508"/>
      <c r="BK140" s="2508"/>
      <c r="BL140" s="2508"/>
      <c r="BM140" s="2509"/>
      <c r="BN140" s="40"/>
      <c r="BO140" s="39"/>
      <c r="BP140" s="2671"/>
      <c r="BQ140" s="2672"/>
      <c r="BR140" s="2672"/>
      <c r="BS140" s="2673"/>
      <c r="BT140" s="2677"/>
      <c r="BU140" s="2678"/>
      <c r="BV140" s="2677"/>
      <c r="BW140" s="2678"/>
      <c r="BX140" s="2685"/>
      <c r="BY140" s="2686"/>
      <c r="BZ140" s="2686"/>
      <c r="CA140" s="2686"/>
      <c r="CB140" s="2686"/>
      <c r="CC140" s="2686"/>
      <c r="CD140" s="2686"/>
      <c r="CE140" s="2687"/>
      <c r="CF140" s="2677"/>
      <c r="CG140" s="2690"/>
      <c r="CH140" s="2690"/>
      <c r="CI140" s="2678"/>
      <c r="CJ140" s="40"/>
    </row>
    <row r="141" spans="1:88" ht="4.5" customHeight="1" x14ac:dyDescent="0.2">
      <c r="A141" s="53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5"/>
      <c r="W141" s="53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5"/>
      <c r="AS141" s="53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5"/>
      <c r="BO141" s="53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5"/>
    </row>
    <row r="142" spans="1:88" ht="4.5" customHeight="1" x14ac:dyDescent="0.2">
      <c r="A142" s="30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2"/>
      <c r="W142" s="30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2"/>
      <c r="AS142" s="30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2"/>
      <c r="BO142" s="30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2"/>
    </row>
    <row r="143" spans="1:88" ht="4.5" customHeight="1" x14ac:dyDescent="0.2">
      <c r="A143" s="37"/>
      <c r="B143" s="2565" t="str">
        <f>F18</f>
        <v>PLUTO 2 M (AXIS PARAGL.)</v>
      </c>
      <c r="C143" s="2565"/>
      <c r="D143" s="2565"/>
      <c r="E143" s="2565"/>
      <c r="F143" s="2565"/>
      <c r="G143" s="2565"/>
      <c r="H143" s="2565"/>
      <c r="I143" s="2565"/>
      <c r="J143" s="2565"/>
      <c r="K143" s="2565"/>
      <c r="L143" s="2565"/>
      <c r="M143" s="2565"/>
      <c r="N143" s="2565"/>
      <c r="O143" s="2565"/>
      <c r="P143" s="2565"/>
      <c r="Q143" s="2565"/>
      <c r="R143" s="2565"/>
      <c r="S143" s="2565"/>
      <c r="T143" s="2565"/>
      <c r="U143" s="2565"/>
      <c r="V143" s="38"/>
      <c r="W143" s="37"/>
      <c r="X143" s="2618">
        <f>Z14</f>
        <v>43760</v>
      </c>
      <c r="Y143" s="2618"/>
      <c r="Z143" s="2618"/>
      <c r="AA143" s="2618"/>
      <c r="AB143" s="2618"/>
      <c r="AC143" s="2618"/>
      <c r="AD143" s="2618"/>
      <c r="AE143" s="2619">
        <f>AH15</f>
        <v>43760</v>
      </c>
      <c r="AF143" s="2619"/>
      <c r="AG143" s="2619"/>
      <c r="AH143" s="2619"/>
      <c r="AI143" s="2619"/>
      <c r="AJ143" s="2619"/>
      <c r="AK143" s="2619"/>
      <c r="AL143" s="2619"/>
      <c r="AM143" s="2619"/>
      <c r="AN143" s="2619"/>
      <c r="AO143" s="2617" t="str">
        <f>AM19</f>
        <v>EN-B</v>
      </c>
      <c r="AP143" s="2617"/>
      <c r="AQ143" s="2617"/>
      <c r="AR143" s="2617"/>
      <c r="AS143" s="37"/>
      <c r="AT143" s="2565" t="str">
        <f>AX18</f>
        <v>RODEO ELECTRIC 115 (NIRVANA)</v>
      </c>
      <c r="AU143" s="2565"/>
      <c r="AV143" s="2565"/>
      <c r="AW143" s="2565"/>
      <c r="AX143" s="2565"/>
      <c r="AY143" s="2565"/>
      <c r="AZ143" s="2565"/>
      <c r="BA143" s="2565"/>
      <c r="BB143" s="2565"/>
      <c r="BC143" s="2565"/>
      <c r="BD143" s="2565"/>
      <c r="BE143" s="2565"/>
      <c r="BF143" s="2565"/>
      <c r="BG143" s="2565"/>
      <c r="BH143" s="2565"/>
      <c r="BI143" s="2565"/>
      <c r="BJ143" s="2565"/>
      <c r="BK143" s="2565"/>
      <c r="BL143" s="2565"/>
      <c r="BM143" s="2565"/>
      <c r="BN143" s="38"/>
      <c r="BO143" s="37"/>
      <c r="BP143" s="2618">
        <f>BR14</f>
        <v>43760</v>
      </c>
      <c r="BQ143" s="2618"/>
      <c r="BR143" s="2618"/>
      <c r="BS143" s="2618"/>
      <c r="BT143" s="2618"/>
      <c r="BU143" s="2618"/>
      <c r="BV143" s="2618"/>
      <c r="BW143" s="2619">
        <f>BZ15</f>
        <v>43760</v>
      </c>
      <c r="BX143" s="2619"/>
      <c r="BY143" s="2619"/>
      <c r="BZ143" s="2619"/>
      <c r="CA143" s="2619"/>
      <c r="CB143" s="2619"/>
      <c r="CC143" s="2619"/>
      <c r="CD143" s="2619"/>
      <c r="CE143" s="2619"/>
      <c r="CF143" s="2619"/>
      <c r="CG143" s="2617" t="str">
        <f>CE19</f>
        <v>NIL</v>
      </c>
      <c r="CH143" s="2617"/>
      <c r="CI143" s="2617"/>
      <c r="CJ143" s="2617"/>
    </row>
    <row r="144" spans="1:88" ht="4.5" customHeight="1" x14ac:dyDescent="0.2">
      <c r="A144" s="37"/>
      <c r="B144" s="2565"/>
      <c r="C144" s="2565"/>
      <c r="D144" s="2565"/>
      <c r="E144" s="2565"/>
      <c r="F144" s="2565"/>
      <c r="G144" s="2565"/>
      <c r="H144" s="2565"/>
      <c r="I144" s="2565"/>
      <c r="J144" s="2565"/>
      <c r="K144" s="2565"/>
      <c r="L144" s="2565"/>
      <c r="M144" s="2565"/>
      <c r="N144" s="2565"/>
      <c r="O144" s="2565"/>
      <c r="P144" s="2565"/>
      <c r="Q144" s="2565"/>
      <c r="R144" s="2565"/>
      <c r="S144" s="2565"/>
      <c r="T144" s="2565"/>
      <c r="U144" s="2565"/>
      <c r="V144" s="38"/>
      <c r="W144" s="37"/>
      <c r="X144" s="2618"/>
      <c r="Y144" s="2618"/>
      <c r="Z144" s="2618"/>
      <c r="AA144" s="2618"/>
      <c r="AB144" s="2618"/>
      <c r="AC144" s="2618"/>
      <c r="AD144" s="2618"/>
      <c r="AE144" s="2619"/>
      <c r="AF144" s="2619"/>
      <c r="AG144" s="2619"/>
      <c r="AH144" s="2619"/>
      <c r="AI144" s="2619"/>
      <c r="AJ144" s="2619"/>
      <c r="AK144" s="2619"/>
      <c r="AL144" s="2619"/>
      <c r="AM144" s="2619"/>
      <c r="AN144" s="2619"/>
      <c r="AO144" s="2617"/>
      <c r="AP144" s="2617"/>
      <c r="AQ144" s="2617"/>
      <c r="AR144" s="2617"/>
      <c r="AS144" s="37"/>
      <c r="AT144" s="2565"/>
      <c r="AU144" s="2565"/>
      <c r="AV144" s="2565"/>
      <c r="AW144" s="2565"/>
      <c r="AX144" s="2565"/>
      <c r="AY144" s="2565"/>
      <c r="AZ144" s="2565"/>
      <c r="BA144" s="2565"/>
      <c r="BB144" s="2565"/>
      <c r="BC144" s="2565"/>
      <c r="BD144" s="2565"/>
      <c r="BE144" s="2565"/>
      <c r="BF144" s="2565"/>
      <c r="BG144" s="2565"/>
      <c r="BH144" s="2565"/>
      <c r="BI144" s="2565"/>
      <c r="BJ144" s="2565"/>
      <c r="BK144" s="2565"/>
      <c r="BL144" s="2565"/>
      <c r="BM144" s="2565"/>
      <c r="BN144" s="38"/>
      <c r="BO144" s="37"/>
      <c r="BP144" s="2618"/>
      <c r="BQ144" s="2618"/>
      <c r="BR144" s="2618"/>
      <c r="BS144" s="2618"/>
      <c r="BT144" s="2618"/>
      <c r="BU144" s="2618"/>
      <c r="BV144" s="2618"/>
      <c r="BW144" s="2619"/>
      <c r="BX144" s="2619"/>
      <c r="BY144" s="2619"/>
      <c r="BZ144" s="2619"/>
      <c r="CA144" s="2619"/>
      <c r="CB144" s="2619"/>
      <c r="CC144" s="2619"/>
      <c r="CD144" s="2619"/>
      <c r="CE144" s="2619"/>
      <c r="CF144" s="2619"/>
      <c r="CG144" s="2617"/>
      <c r="CH144" s="2617"/>
      <c r="CI144" s="2617"/>
      <c r="CJ144" s="2617"/>
    </row>
    <row r="145" spans="1:88" ht="4.5" customHeight="1" x14ac:dyDescent="0.2">
      <c r="A145" s="37"/>
      <c r="B145" s="2565"/>
      <c r="C145" s="2565"/>
      <c r="D145" s="2565"/>
      <c r="E145" s="2565"/>
      <c r="F145" s="2565"/>
      <c r="G145" s="2565"/>
      <c r="H145" s="2565"/>
      <c r="I145" s="2565"/>
      <c r="J145" s="2565"/>
      <c r="K145" s="2565"/>
      <c r="L145" s="2565"/>
      <c r="M145" s="2565"/>
      <c r="N145" s="2565"/>
      <c r="O145" s="2565"/>
      <c r="P145" s="2565"/>
      <c r="Q145" s="2565"/>
      <c r="R145" s="2565"/>
      <c r="S145" s="2565"/>
      <c r="T145" s="2565"/>
      <c r="U145" s="2565"/>
      <c r="V145" s="38"/>
      <c r="W145" s="37"/>
      <c r="X145" s="2618"/>
      <c r="Y145" s="2618"/>
      <c r="Z145" s="2618"/>
      <c r="AA145" s="2618"/>
      <c r="AB145" s="2618"/>
      <c r="AC145" s="2618"/>
      <c r="AD145" s="2618"/>
      <c r="AE145" s="2619"/>
      <c r="AF145" s="2619"/>
      <c r="AG145" s="2619"/>
      <c r="AH145" s="2619"/>
      <c r="AI145" s="2619"/>
      <c r="AJ145" s="2619"/>
      <c r="AK145" s="2619"/>
      <c r="AL145" s="2619"/>
      <c r="AM145" s="2619"/>
      <c r="AN145" s="2619"/>
      <c r="AO145" s="2617"/>
      <c r="AP145" s="2617"/>
      <c r="AQ145" s="2617"/>
      <c r="AR145" s="2617"/>
      <c r="AS145" s="37"/>
      <c r="AT145" s="2565"/>
      <c r="AU145" s="2565"/>
      <c r="AV145" s="2565"/>
      <c r="AW145" s="2565"/>
      <c r="AX145" s="2565"/>
      <c r="AY145" s="2565"/>
      <c r="AZ145" s="2565"/>
      <c r="BA145" s="2565"/>
      <c r="BB145" s="2565"/>
      <c r="BC145" s="2565"/>
      <c r="BD145" s="2565"/>
      <c r="BE145" s="2565"/>
      <c r="BF145" s="2565"/>
      <c r="BG145" s="2565"/>
      <c r="BH145" s="2565"/>
      <c r="BI145" s="2565"/>
      <c r="BJ145" s="2565"/>
      <c r="BK145" s="2565"/>
      <c r="BL145" s="2565"/>
      <c r="BM145" s="2565"/>
      <c r="BN145" s="38"/>
      <c r="BO145" s="37"/>
      <c r="BP145" s="2618"/>
      <c r="BQ145" s="2618"/>
      <c r="BR145" s="2618"/>
      <c r="BS145" s="2618"/>
      <c r="BT145" s="2618"/>
      <c r="BU145" s="2618"/>
      <c r="BV145" s="2618"/>
      <c r="BW145" s="2619"/>
      <c r="BX145" s="2619"/>
      <c r="BY145" s="2619"/>
      <c r="BZ145" s="2619"/>
      <c r="CA145" s="2619"/>
      <c r="CB145" s="2619"/>
      <c r="CC145" s="2619"/>
      <c r="CD145" s="2619"/>
      <c r="CE145" s="2619"/>
      <c r="CF145" s="2619"/>
      <c r="CG145" s="2617"/>
      <c r="CH145" s="2617"/>
      <c r="CI145" s="2617"/>
      <c r="CJ145" s="2617"/>
    </row>
    <row r="146" spans="1:88" ht="4.5" customHeight="1" x14ac:dyDescent="0.2">
      <c r="A146" s="37"/>
      <c r="B146" s="2565" t="str">
        <f>I23</f>
        <v>OM-P018</v>
      </c>
      <c r="C146" s="2565"/>
      <c r="D146" s="2565"/>
      <c r="E146" s="2565"/>
      <c r="F146" s="2565"/>
      <c r="G146" s="2565"/>
      <c r="H146" s="2565"/>
      <c r="I146" s="2565"/>
      <c r="J146" s="2565"/>
      <c r="K146" s="2565"/>
      <c r="L146" s="2565"/>
      <c r="M146" s="2565"/>
      <c r="N146" s="2565"/>
      <c r="O146" s="2565"/>
      <c r="P146" s="2565"/>
      <c r="Q146" s="2565"/>
      <c r="R146" s="2565"/>
      <c r="S146" s="2565"/>
      <c r="T146" s="2565"/>
      <c r="U146" s="2565"/>
      <c r="V146" s="38"/>
      <c r="W146" s="37"/>
      <c r="X146" s="2606">
        <f>AE35</f>
        <v>4.5</v>
      </c>
      <c r="Y146" s="2607"/>
      <c r="Z146" s="2607"/>
      <c r="AA146" s="2607"/>
      <c r="AB146" s="2607"/>
      <c r="AC146" s="2607"/>
      <c r="AD146" s="2608"/>
      <c r="AE146" s="2606" t="str">
        <f>AI35</f>
        <v>80/83</v>
      </c>
      <c r="AF146" s="2607"/>
      <c r="AG146" s="2607"/>
      <c r="AH146" s="2607"/>
      <c r="AI146" s="2607"/>
      <c r="AJ146" s="2607"/>
      <c r="AK146" s="2608"/>
      <c r="AL146" s="2606" t="str">
        <f>AN35</f>
        <v>105/139</v>
      </c>
      <c r="AM146" s="2607"/>
      <c r="AN146" s="2607"/>
      <c r="AO146" s="2607"/>
      <c r="AP146" s="2607"/>
      <c r="AQ146" s="2607"/>
      <c r="AR146" s="2608"/>
      <c r="AS146" s="37"/>
      <c r="AT146" s="2565" t="str">
        <f>BA23</f>
        <v>P486</v>
      </c>
      <c r="AU146" s="2565"/>
      <c r="AV146" s="2565"/>
      <c r="AW146" s="2565"/>
      <c r="AX146" s="2565"/>
      <c r="AY146" s="2565"/>
      <c r="AZ146" s="2565"/>
      <c r="BA146" s="2565"/>
      <c r="BB146" s="2565"/>
      <c r="BC146" s="2565"/>
      <c r="BD146" s="2565"/>
      <c r="BE146" s="2565"/>
      <c r="BF146" s="2565"/>
      <c r="BG146" s="2565"/>
      <c r="BH146" s="2565"/>
      <c r="BI146" s="2565"/>
      <c r="BJ146" s="2565"/>
      <c r="BK146" s="2565"/>
      <c r="BL146" s="2565"/>
      <c r="BM146" s="2565"/>
      <c r="BN146" s="38"/>
      <c r="BO146" s="37"/>
      <c r="BP146" s="2606" t="str">
        <f>BW35</f>
        <v>23+PK</v>
      </c>
      <c r="BQ146" s="2607"/>
      <c r="BR146" s="2607"/>
      <c r="BS146" s="2607"/>
      <c r="BT146" s="2607"/>
      <c r="BU146" s="2607"/>
      <c r="BV146" s="2608"/>
      <c r="BW146" s="2606" t="str">
        <f>CA35</f>
        <v>PK</v>
      </c>
      <c r="BX146" s="2607"/>
      <c r="BY146" s="2607"/>
      <c r="BZ146" s="2607"/>
      <c r="CA146" s="2607"/>
      <c r="CB146" s="2607"/>
      <c r="CC146" s="2608"/>
      <c r="CD146" s="2606" t="str">
        <f>CF35</f>
        <v>PK</v>
      </c>
      <c r="CE146" s="2607"/>
      <c r="CF146" s="2607"/>
      <c r="CG146" s="2607"/>
      <c r="CH146" s="2607"/>
      <c r="CI146" s="2607"/>
      <c r="CJ146" s="2608"/>
    </row>
    <row r="147" spans="1:88" ht="4.5" customHeight="1" x14ac:dyDescent="0.2">
      <c r="A147" s="37"/>
      <c r="B147" s="2565"/>
      <c r="C147" s="2565"/>
      <c r="D147" s="2565"/>
      <c r="E147" s="2565"/>
      <c r="F147" s="2565"/>
      <c r="G147" s="2565"/>
      <c r="H147" s="2565"/>
      <c r="I147" s="2565"/>
      <c r="J147" s="2565"/>
      <c r="K147" s="2565"/>
      <c r="L147" s="2565"/>
      <c r="M147" s="2565"/>
      <c r="N147" s="2565"/>
      <c r="O147" s="2565"/>
      <c r="P147" s="2565"/>
      <c r="Q147" s="2565"/>
      <c r="R147" s="2565"/>
      <c r="S147" s="2565"/>
      <c r="T147" s="2565"/>
      <c r="U147" s="2565"/>
      <c r="V147" s="38"/>
      <c r="W147" s="37"/>
      <c r="X147" s="2609"/>
      <c r="Y147" s="2610"/>
      <c r="Z147" s="2610"/>
      <c r="AA147" s="2610"/>
      <c r="AB147" s="2610"/>
      <c r="AC147" s="2610"/>
      <c r="AD147" s="2611"/>
      <c r="AE147" s="2609"/>
      <c r="AF147" s="2610"/>
      <c r="AG147" s="2610"/>
      <c r="AH147" s="2610"/>
      <c r="AI147" s="2610"/>
      <c r="AJ147" s="2610"/>
      <c r="AK147" s="2611"/>
      <c r="AL147" s="2609"/>
      <c r="AM147" s="2610"/>
      <c r="AN147" s="2610"/>
      <c r="AO147" s="2610"/>
      <c r="AP147" s="2610"/>
      <c r="AQ147" s="2610"/>
      <c r="AR147" s="2611"/>
      <c r="AS147" s="37"/>
      <c r="AT147" s="2565"/>
      <c r="AU147" s="2565"/>
      <c r="AV147" s="2565"/>
      <c r="AW147" s="2565"/>
      <c r="AX147" s="2565"/>
      <c r="AY147" s="2565"/>
      <c r="AZ147" s="2565"/>
      <c r="BA147" s="2565"/>
      <c r="BB147" s="2565"/>
      <c r="BC147" s="2565"/>
      <c r="BD147" s="2565"/>
      <c r="BE147" s="2565"/>
      <c r="BF147" s="2565"/>
      <c r="BG147" s="2565"/>
      <c r="BH147" s="2565"/>
      <c r="BI147" s="2565"/>
      <c r="BJ147" s="2565"/>
      <c r="BK147" s="2565"/>
      <c r="BL147" s="2565"/>
      <c r="BM147" s="2565"/>
      <c r="BN147" s="38"/>
      <c r="BO147" s="37"/>
      <c r="BP147" s="2609"/>
      <c r="BQ147" s="2610"/>
      <c r="BR147" s="2610"/>
      <c r="BS147" s="2610"/>
      <c r="BT147" s="2610"/>
      <c r="BU147" s="2610"/>
      <c r="BV147" s="2611"/>
      <c r="BW147" s="2609"/>
      <c r="BX147" s="2610"/>
      <c r="BY147" s="2610"/>
      <c r="BZ147" s="2610"/>
      <c r="CA147" s="2610"/>
      <c r="CB147" s="2610"/>
      <c r="CC147" s="2611"/>
      <c r="CD147" s="2609"/>
      <c r="CE147" s="2610"/>
      <c r="CF147" s="2610"/>
      <c r="CG147" s="2610"/>
      <c r="CH147" s="2610"/>
      <c r="CI147" s="2610"/>
      <c r="CJ147" s="2611"/>
    </row>
    <row r="148" spans="1:88" ht="4.5" customHeight="1" x14ac:dyDescent="0.2">
      <c r="A148" s="37"/>
      <c r="B148" s="2565"/>
      <c r="C148" s="2565"/>
      <c r="D148" s="2565"/>
      <c r="E148" s="2565"/>
      <c r="F148" s="2565"/>
      <c r="G148" s="2565"/>
      <c r="H148" s="2565"/>
      <c r="I148" s="2565"/>
      <c r="J148" s="2565"/>
      <c r="K148" s="2565"/>
      <c r="L148" s="2565"/>
      <c r="M148" s="2565"/>
      <c r="N148" s="2565"/>
      <c r="O148" s="2565"/>
      <c r="P148" s="2565"/>
      <c r="Q148" s="2565"/>
      <c r="R148" s="2565"/>
      <c r="S148" s="2565"/>
      <c r="T148" s="2565"/>
      <c r="U148" s="2565"/>
      <c r="V148" s="38"/>
      <c r="W148" s="37"/>
      <c r="X148" s="2612"/>
      <c r="Y148" s="2613"/>
      <c r="Z148" s="2613"/>
      <c r="AA148" s="2613"/>
      <c r="AB148" s="2613"/>
      <c r="AC148" s="2613"/>
      <c r="AD148" s="2614"/>
      <c r="AE148" s="2612"/>
      <c r="AF148" s="2613"/>
      <c r="AG148" s="2613"/>
      <c r="AH148" s="2613"/>
      <c r="AI148" s="2613"/>
      <c r="AJ148" s="2613"/>
      <c r="AK148" s="2614"/>
      <c r="AL148" s="2612"/>
      <c r="AM148" s="2613"/>
      <c r="AN148" s="2613"/>
      <c r="AO148" s="2613"/>
      <c r="AP148" s="2613"/>
      <c r="AQ148" s="2613"/>
      <c r="AR148" s="2614"/>
      <c r="AS148" s="37"/>
      <c r="AT148" s="2565"/>
      <c r="AU148" s="2565"/>
      <c r="AV148" s="2565"/>
      <c r="AW148" s="2565"/>
      <c r="AX148" s="2565"/>
      <c r="AY148" s="2565"/>
      <c r="AZ148" s="2565"/>
      <c r="BA148" s="2565"/>
      <c r="BB148" s="2565"/>
      <c r="BC148" s="2565"/>
      <c r="BD148" s="2565"/>
      <c r="BE148" s="2565"/>
      <c r="BF148" s="2565"/>
      <c r="BG148" s="2565"/>
      <c r="BH148" s="2565"/>
      <c r="BI148" s="2565"/>
      <c r="BJ148" s="2565"/>
      <c r="BK148" s="2565"/>
      <c r="BL148" s="2565"/>
      <c r="BM148" s="2565"/>
      <c r="BN148" s="38"/>
      <c r="BO148" s="37"/>
      <c r="BP148" s="2612"/>
      <c r="BQ148" s="2613"/>
      <c r="BR148" s="2613"/>
      <c r="BS148" s="2613"/>
      <c r="BT148" s="2613"/>
      <c r="BU148" s="2613"/>
      <c r="BV148" s="2614"/>
      <c r="BW148" s="2612"/>
      <c r="BX148" s="2613"/>
      <c r="BY148" s="2613"/>
      <c r="BZ148" s="2613"/>
      <c r="CA148" s="2613"/>
      <c r="CB148" s="2613"/>
      <c r="CC148" s="2614"/>
      <c r="CD148" s="2612"/>
      <c r="CE148" s="2613"/>
      <c r="CF148" s="2613"/>
      <c r="CG148" s="2613"/>
      <c r="CH148" s="2613"/>
      <c r="CI148" s="2613"/>
      <c r="CJ148" s="2614"/>
    </row>
    <row r="149" spans="1:88" ht="4.5" customHeight="1" x14ac:dyDescent="0.2">
      <c r="A149" s="37"/>
      <c r="B149" s="2621" t="str">
        <f>I28</f>
        <v>Ľuboš MACKOZáhradná 5, Pukanec6.11.1980</v>
      </c>
      <c r="C149" s="2621"/>
      <c r="D149" s="2621"/>
      <c r="E149" s="2621"/>
      <c r="F149" s="2621"/>
      <c r="G149" s="2621"/>
      <c r="H149" s="2621"/>
      <c r="I149" s="2621"/>
      <c r="J149" s="2621"/>
      <c r="K149" s="2621"/>
      <c r="L149" s="2621"/>
      <c r="M149" s="2621"/>
      <c r="N149" s="2621"/>
      <c r="O149" s="2621"/>
      <c r="P149" s="2621"/>
      <c r="Q149" s="2621"/>
      <c r="R149" s="2621"/>
      <c r="S149" s="2621"/>
      <c r="T149" s="2621"/>
      <c r="U149" s="2621"/>
      <c r="V149" s="38"/>
      <c r="W149" s="37"/>
      <c r="X149" s="2617">
        <f>AE41</f>
        <v>22</v>
      </c>
      <c r="Y149" s="2617"/>
      <c r="Z149" s="2617"/>
      <c r="AA149" s="2617"/>
      <c r="AB149" s="2617"/>
      <c r="AC149" s="2617"/>
      <c r="AD149" s="2617"/>
      <c r="AE149" s="2617">
        <f>AI41</f>
        <v>37</v>
      </c>
      <c r="AF149" s="2617"/>
      <c r="AG149" s="2617"/>
      <c r="AH149" s="2617"/>
      <c r="AI149" s="2617"/>
      <c r="AJ149" s="2617"/>
      <c r="AK149" s="2617"/>
      <c r="AL149" s="2617">
        <f>AN41</f>
        <v>52</v>
      </c>
      <c r="AM149" s="2617"/>
      <c r="AN149" s="2617"/>
      <c r="AO149" s="2617"/>
      <c r="AP149" s="2617"/>
      <c r="AQ149" s="2617"/>
      <c r="AR149" s="2617"/>
      <c r="AS149" s="37"/>
      <c r="AT149" s="2621" t="str">
        <f>BA28</f>
        <v>Ľuboš MACKOZáhradná 5, Pukanec6.11.1980</v>
      </c>
      <c r="AU149" s="2621"/>
      <c r="AV149" s="2621"/>
      <c r="AW149" s="2621"/>
      <c r="AX149" s="2621"/>
      <c r="AY149" s="2621"/>
      <c r="AZ149" s="2621"/>
      <c r="BA149" s="2621"/>
      <c r="BB149" s="2621"/>
      <c r="BC149" s="2621"/>
      <c r="BD149" s="2621"/>
      <c r="BE149" s="2621"/>
      <c r="BF149" s="2621"/>
      <c r="BG149" s="2621"/>
      <c r="BH149" s="2621"/>
      <c r="BI149" s="2621"/>
      <c r="BJ149" s="2621"/>
      <c r="BK149" s="2621"/>
      <c r="BL149" s="2621"/>
      <c r="BM149" s="2621"/>
      <c r="BN149" s="38"/>
      <c r="BO149" s="37"/>
      <c r="BP149" s="2617" t="str">
        <f>BW41</f>
        <v>PK</v>
      </c>
      <c r="BQ149" s="2617"/>
      <c r="BR149" s="2617"/>
      <c r="BS149" s="2617"/>
      <c r="BT149" s="2617"/>
      <c r="BU149" s="2617"/>
      <c r="BV149" s="2617"/>
      <c r="BW149" s="2617" t="str">
        <f>CA41</f>
        <v>PK</v>
      </c>
      <c r="BX149" s="2617"/>
      <c r="BY149" s="2617"/>
      <c r="BZ149" s="2617"/>
      <c r="CA149" s="2617"/>
      <c r="CB149" s="2617"/>
      <c r="CC149" s="2617"/>
      <c r="CD149" s="2617" t="str">
        <f>CF41</f>
        <v>PK</v>
      </c>
      <c r="CE149" s="2617"/>
      <c r="CF149" s="2617"/>
      <c r="CG149" s="2617"/>
      <c r="CH149" s="2617"/>
      <c r="CI149" s="2617"/>
      <c r="CJ149" s="2617"/>
    </row>
    <row r="150" spans="1:88" ht="4.5" customHeight="1" x14ac:dyDescent="0.2">
      <c r="A150" s="37"/>
      <c r="B150" s="2621"/>
      <c r="C150" s="2621"/>
      <c r="D150" s="2621"/>
      <c r="E150" s="2621"/>
      <c r="F150" s="2621"/>
      <c r="G150" s="2621"/>
      <c r="H150" s="2621"/>
      <c r="I150" s="2621"/>
      <c r="J150" s="2621"/>
      <c r="K150" s="2621"/>
      <c r="L150" s="2621"/>
      <c r="M150" s="2621"/>
      <c r="N150" s="2621"/>
      <c r="O150" s="2621"/>
      <c r="P150" s="2621"/>
      <c r="Q150" s="2621"/>
      <c r="R150" s="2621"/>
      <c r="S150" s="2621"/>
      <c r="T150" s="2621"/>
      <c r="U150" s="2621"/>
      <c r="V150" s="38"/>
      <c r="W150" s="37"/>
      <c r="X150" s="2617"/>
      <c r="Y150" s="2617"/>
      <c r="Z150" s="2617"/>
      <c r="AA150" s="2617"/>
      <c r="AB150" s="2617"/>
      <c r="AC150" s="2617"/>
      <c r="AD150" s="2617"/>
      <c r="AE150" s="2617"/>
      <c r="AF150" s="2617"/>
      <c r="AG150" s="2617"/>
      <c r="AH150" s="2617"/>
      <c r="AI150" s="2617"/>
      <c r="AJ150" s="2617"/>
      <c r="AK150" s="2617"/>
      <c r="AL150" s="2617"/>
      <c r="AM150" s="2617"/>
      <c r="AN150" s="2617"/>
      <c r="AO150" s="2617"/>
      <c r="AP150" s="2617"/>
      <c r="AQ150" s="2617"/>
      <c r="AR150" s="2617"/>
      <c r="AS150" s="37"/>
      <c r="AT150" s="2621"/>
      <c r="AU150" s="2621"/>
      <c r="AV150" s="2621"/>
      <c r="AW150" s="2621"/>
      <c r="AX150" s="2621"/>
      <c r="AY150" s="2621"/>
      <c r="AZ150" s="2621"/>
      <c r="BA150" s="2621"/>
      <c r="BB150" s="2621"/>
      <c r="BC150" s="2621"/>
      <c r="BD150" s="2621"/>
      <c r="BE150" s="2621"/>
      <c r="BF150" s="2621"/>
      <c r="BG150" s="2621"/>
      <c r="BH150" s="2621"/>
      <c r="BI150" s="2621"/>
      <c r="BJ150" s="2621"/>
      <c r="BK150" s="2621"/>
      <c r="BL150" s="2621"/>
      <c r="BM150" s="2621"/>
      <c r="BN150" s="38"/>
      <c r="BO150" s="37"/>
      <c r="BP150" s="2617"/>
      <c r="BQ150" s="2617"/>
      <c r="BR150" s="2617"/>
      <c r="BS150" s="2617"/>
      <c r="BT150" s="2617"/>
      <c r="BU150" s="2617"/>
      <c r="BV150" s="2617"/>
      <c r="BW150" s="2617"/>
      <c r="BX150" s="2617"/>
      <c r="BY150" s="2617"/>
      <c r="BZ150" s="2617"/>
      <c r="CA150" s="2617"/>
      <c r="CB150" s="2617"/>
      <c r="CC150" s="2617"/>
      <c r="CD150" s="2617"/>
      <c r="CE150" s="2617"/>
      <c r="CF150" s="2617"/>
      <c r="CG150" s="2617"/>
      <c r="CH150" s="2617"/>
      <c r="CI150" s="2617"/>
      <c r="CJ150" s="2617"/>
    </row>
    <row r="151" spans="1:88" ht="4.5" customHeight="1" x14ac:dyDescent="0.2">
      <c r="A151" s="37"/>
      <c r="B151" s="2621"/>
      <c r="C151" s="2621"/>
      <c r="D151" s="2621"/>
      <c r="E151" s="2621"/>
      <c r="F151" s="2621"/>
      <c r="G151" s="2621"/>
      <c r="H151" s="2621"/>
      <c r="I151" s="2621"/>
      <c r="J151" s="2621"/>
      <c r="K151" s="2621"/>
      <c r="L151" s="2621"/>
      <c r="M151" s="2621"/>
      <c r="N151" s="2621"/>
      <c r="O151" s="2621"/>
      <c r="P151" s="2621"/>
      <c r="Q151" s="2621"/>
      <c r="R151" s="2621"/>
      <c r="S151" s="2621"/>
      <c r="T151" s="2621"/>
      <c r="U151" s="2621"/>
      <c r="V151" s="38"/>
      <c r="W151" s="37"/>
      <c r="X151" s="2617"/>
      <c r="Y151" s="2617"/>
      <c r="Z151" s="2617"/>
      <c r="AA151" s="2617"/>
      <c r="AB151" s="2617"/>
      <c r="AC151" s="2617"/>
      <c r="AD151" s="2617"/>
      <c r="AE151" s="2617"/>
      <c r="AF151" s="2617"/>
      <c r="AG151" s="2617"/>
      <c r="AH151" s="2617"/>
      <c r="AI151" s="2617"/>
      <c r="AJ151" s="2617"/>
      <c r="AK151" s="2617"/>
      <c r="AL151" s="2617"/>
      <c r="AM151" s="2617"/>
      <c r="AN151" s="2617"/>
      <c r="AO151" s="2617"/>
      <c r="AP151" s="2617"/>
      <c r="AQ151" s="2617"/>
      <c r="AR151" s="2617"/>
      <c r="AS151" s="37"/>
      <c r="AT151" s="2621"/>
      <c r="AU151" s="2621"/>
      <c r="AV151" s="2621"/>
      <c r="AW151" s="2621"/>
      <c r="AX151" s="2621"/>
      <c r="AY151" s="2621"/>
      <c r="AZ151" s="2621"/>
      <c r="BA151" s="2621"/>
      <c r="BB151" s="2621"/>
      <c r="BC151" s="2621"/>
      <c r="BD151" s="2621"/>
      <c r="BE151" s="2621"/>
      <c r="BF151" s="2621"/>
      <c r="BG151" s="2621"/>
      <c r="BH151" s="2621"/>
      <c r="BI151" s="2621"/>
      <c r="BJ151" s="2621"/>
      <c r="BK151" s="2621"/>
      <c r="BL151" s="2621"/>
      <c r="BM151" s="2621"/>
      <c r="BN151" s="38"/>
      <c r="BO151" s="37"/>
      <c r="BP151" s="2617"/>
      <c r="BQ151" s="2617"/>
      <c r="BR151" s="2617"/>
      <c r="BS151" s="2617"/>
      <c r="BT151" s="2617"/>
      <c r="BU151" s="2617"/>
      <c r="BV151" s="2617"/>
      <c r="BW151" s="2617"/>
      <c r="BX151" s="2617"/>
      <c r="BY151" s="2617"/>
      <c r="BZ151" s="2617"/>
      <c r="CA151" s="2617"/>
      <c r="CB151" s="2617"/>
      <c r="CC151" s="2617"/>
      <c r="CD151" s="2617"/>
      <c r="CE151" s="2617"/>
      <c r="CF151" s="2617"/>
      <c r="CG151" s="2617"/>
      <c r="CH151" s="2617"/>
      <c r="CI151" s="2617"/>
      <c r="CJ151" s="2617"/>
    </row>
    <row r="152" spans="1:88" ht="4.5" customHeight="1" x14ac:dyDescent="0.2">
      <c r="A152" s="37"/>
      <c r="B152" s="2564">
        <f>I38</f>
        <v>41296</v>
      </c>
      <c r="C152" s="2565"/>
      <c r="D152" s="2565"/>
      <c r="E152" s="2565"/>
      <c r="F152" s="2565"/>
      <c r="G152" s="2565"/>
      <c r="H152" s="2565"/>
      <c r="I152" s="2565"/>
      <c r="J152" s="2565"/>
      <c r="K152" s="2564">
        <f ca="1">L43</f>
        <v>44448.472476736111</v>
      </c>
      <c r="L152" s="2565"/>
      <c r="M152" s="2565"/>
      <c r="N152" s="2565"/>
      <c r="O152" s="2565"/>
      <c r="P152" s="2565"/>
      <c r="Q152" s="2565"/>
      <c r="R152" s="2565"/>
      <c r="S152" s="2565"/>
      <c r="T152" s="2564"/>
      <c r="U152" s="2565"/>
      <c r="V152" s="38"/>
      <c r="W152" s="37"/>
      <c r="X152" s="2606">
        <f>AB44</f>
        <v>2012</v>
      </c>
      <c r="Y152" s="2607"/>
      <c r="Z152" s="2607"/>
      <c r="AA152" s="2607"/>
      <c r="AB152" s="2607"/>
      <c r="AC152" s="2607"/>
      <c r="AD152" s="2608"/>
      <c r="AE152" s="2620" t="str">
        <f>AF44</f>
        <v>132 540 08 M</v>
      </c>
      <c r="AF152" s="2607"/>
      <c r="AG152" s="2607"/>
      <c r="AH152" s="2607"/>
      <c r="AI152" s="2607"/>
      <c r="AJ152" s="2607"/>
      <c r="AK152" s="2608"/>
      <c r="AL152" s="2606" t="str">
        <f>AN44</f>
        <v>P</v>
      </c>
      <c r="AM152" s="2607"/>
      <c r="AN152" s="2607"/>
      <c r="AO152" s="2607"/>
      <c r="AP152" s="2607"/>
      <c r="AQ152" s="2607"/>
      <c r="AR152" s="2608"/>
      <c r="AS152" s="37"/>
      <c r="AT152" s="2564">
        <f>BA38</f>
        <v>41926</v>
      </c>
      <c r="AU152" s="2565"/>
      <c r="AV152" s="2565"/>
      <c r="AW152" s="2565"/>
      <c r="AX152" s="2565"/>
      <c r="AY152" s="2565"/>
      <c r="AZ152" s="2565"/>
      <c r="BA152" s="2565"/>
      <c r="BB152" s="2565"/>
      <c r="BC152" s="2564">
        <f ca="1">BD43</f>
        <v>44448.472476736111</v>
      </c>
      <c r="BD152" s="2565"/>
      <c r="BE152" s="2565"/>
      <c r="BF152" s="2565"/>
      <c r="BG152" s="2565"/>
      <c r="BH152" s="2565"/>
      <c r="BI152" s="2565"/>
      <c r="BJ152" s="2565"/>
      <c r="BK152" s="2565"/>
      <c r="BL152" s="2564"/>
      <c r="BM152" s="2565"/>
      <c r="BN152" s="38"/>
      <c r="BO152" s="37"/>
      <c r="BP152" s="2606">
        <f>BT44</f>
        <v>2000</v>
      </c>
      <c r="BQ152" s="2607"/>
      <c r="BR152" s="2607"/>
      <c r="BS152" s="2607"/>
      <c r="BT152" s="2607"/>
      <c r="BU152" s="2607"/>
      <c r="BV152" s="2608"/>
      <c r="BW152" s="2620" t="str">
        <f>BX44</f>
        <v>100007/2000</v>
      </c>
      <c r="BX152" s="2607"/>
      <c r="BY152" s="2607"/>
      <c r="BZ152" s="2607"/>
      <c r="CA152" s="2607"/>
      <c r="CB152" s="2607"/>
      <c r="CC152" s="2608"/>
      <c r="CD152" s="2606" t="str">
        <f>CF44</f>
        <v>P</v>
      </c>
      <c r="CE152" s="2607"/>
      <c r="CF152" s="2607"/>
      <c r="CG152" s="2607"/>
      <c r="CH152" s="2607"/>
      <c r="CI152" s="2607"/>
      <c r="CJ152" s="2608"/>
    </row>
    <row r="153" spans="1:88" ht="4.5" customHeight="1" x14ac:dyDescent="0.2">
      <c r="A153" s="37"/>
      <c r="B153" s="2565"/>
      <c r="C153" s="2565"/>
      <c r="D153" s="2565"/>
      <c r="E153" s="2565"/>
      <c r="F153" s="2565"/>
      <c r="G153" s="2565"/>
      <c r="H153" s="2565"/>
      <c r="I153" s="2565"/>
      <c r="J153" s="2565"/>
      <c r="K153" s="2565"/>
      <c r="L153" s="2565"/>
      <c r="M153" s="2565"/>
      <c r="N153" s="2565"/>
      <c r="O153" s="2565"/>
      <c r="P153" s="2565"/>
      <c r="Q153" s="2565"/>
      <c r="R153" s="2565"/>
      <c r="S153" s="2565"/>
      <c r="T153" s="2565"/>
      <c r="U153" s="2565"/>
      <c r="V153" s="38"/>
      <c r="W153" s="37"/>
      <c r="X153" s="2609"/>
      <c r="Y153" s="2610"/>
      <c r="Z153" s="2610"/>
      <c r="AA153" s="2610"/>
      <c r="AB153" s="2610"/>
      <c r="AC153" s="2610"/>
      <c r="AD153" s="2611"/>
      <c r="AE153" s="2609"/>
      <c r="AF153" s="2610"/>
      <c r="AG153" s="2610"/>
      <c r="AH153" s="2610"/>
      <c r="AI153" s="2610"/>
      <c r="AJ153" s="2610"/>
      <c r="AK153" s="2611"/>
      <c r="AL153" s="2609"/>
      <c r="AM153" s="2610"/>
      <c r="AN153" s="2610"/>
      <c r="AO153" s="2610"/>
      <c r="AP153" s="2610"/>
      <c r="AQ153" s="2610"/>
      <c r="AR153" s="2611"/>
      <c r="AS153" s="37"/>
      <c r="AT153" s="2565"/>
      <c r="AU153" s="2565"/>
      <c r="AV153" s="2565"/>
      <c r="AW153" s="2565"/>
      <c r="AX153" s="2565"/>
      <c r="AY153" s="2565"/>
      <c r="AZ153" s="2565"/>
      <c r="BA153" s="2565"/>
      <c r="BB153" s="2565"/>
      <c r="BC153" s="2565"/>
      <c r="BD153" s="2565"/>
      <c r="BE153" s="2565"/>
      <c r="BF153" s="2565"/>
      <c r="BG153" s="2565"/>
      <c r="BH153" s="2565"/>
      <c r="BI153" s="2565"/>
      <c r="BJ153" s="2565"/>
      <c r="BK153" s="2565"/>
      <c r="BL153" s="2565"/>
      <c r="BM153" s="2565"/>
      <c r="BN153" s="38"/>
      <c r="BO153" s="37"/>
      <c r="BP153" s="2609"/>
      <c r="BQ153" s="2610"/>
      <c r="BR153" s="2610"/>
      <c r="BS153" s="2610"/>
      <c r="BT153" s="2610"/>
      <c r="BU153" s="2610"/>
      <c r="BV153" s="2611"/>
      <c r="BW153" s="2609"/>
      <c r="BX153" s="2610"/>
      <c r="BY153" s="2610"/>
      <c r="BZ153" s="2610"/>
      <c r="CA153" s="2610"/>
      <c r="CB153" s="2610"/>
      <c r="CC153" s="2611"/>
      <c r="CD153" s="2609"/>
      <c r="CE153" s="2610"/>
      <c r="CF153" s="2610"/>
      <c r="CG153" s="2610"/>
      <c r="CH153" s="2610"/>
      <c r="CI153" s="2610"/>
      <c r="CJ153" s="2611"/>
    </row>
    <row r="154" spans="1:88" ht="4.5" customHeight="1" x14ac:dyDescent="0.2">
      <c r="A154" s="49"/>
      <c r="B154" s="2565"/>
      <c r="C154" s="2565"/>
      <c r="D154" s="2565"/>
      <c r="E154" s="2565"/>
      <c r="F154" s="2565"/>
      <c r="G154" s="2565"/>
      <c r="H154" s="2565"/>
      <c r="I154" s="2565"/>
      <c r="J154" s="2565"/>
      <c r="K154" s="2565"/>
      <c r="L154" s="2565"/>
      <c r="M154" s="2565"/>
      <c r="N154" s="2565"/>
      <c r="O154" s="2565"/>
      <c r="P154" s="2565"/>
      <c r="Q154" s="2565"/>
      <c r="R154" s="2565"/>
      <c r="S154" s="2565"/>
      <c r="T154" s="2565"/>
      <c r="U154" s="2565"/>
      <c r="V154" s="50"/>
      <c r="W154" s="49"/>
      <c r="X154" s="2612"/>
      <c r="Y154" s="2613"/>
      <c r="Z154" s="2613"/>
      <c r="AA154" s="2613"/>
      <c r="AB154" s="2613"/>
      <c r="AC154" s="2613"/>
      <c r="AD154" s="2614"/>
      <c r="AE154" s="2612"/>
      <c r="AF154" s="2613"/>
      <c r="AG154" s="2613"/>
      <c r="AH154" s="2613"/>
      <c r="AI154" s="2613"/>
      <c r="AJ154" s="2613"/>
      <c r="AK154" s="2614"/>
      <c r="AL154" s="2612"/>
      <c r="AM154" s="2613"/>
      <c r="AN154" s="2613"/>
      <c r="AO154" s="2613"/>
      <c r="AP154" s="2613"/>
      <c r="AQ154" s="2613"/>
      <c r="AR154" s="2614"/>
      <c r="AS154" s="49"/>
      <c r="AT154" s="2565"/>
      <c r="AU154" s="2565"/>
      <c r="AV154" s="2565"/>
      <c r="AW154" s="2565"/>
      <c r="AX154" s="2565"/>
      <c r="AY154" s="2565"/>
      <c r="AZ154" s="2565"/>
      <c r="BA154" s="2565"/>
      <c r="BB154" s="2565"/>
      <c r="BC154" s="2565"/>
      <c r="BD154" s="2565"/>
      <c r="BE154" s="2565"/>
      <c r="BF154" s="2565"/>
      <c r="BG154" s="2565"/>
      <c r="BH154" s="2565"/>
      <c r="BI154" s="2565"/>
      <c r="BJ154" s="2565"/>
      <c r="BK154" s="2565"/>
      <c r="BL154" s="2565"/>
      <c r="BM154" s="2565"/>
      <c r="BN154" s="50"/>
      <c r="BO154" s="49"/>
      <c r="BP154" s="2612"/>
      <c r="BQ154" s="2613"/>
      <c r="BR154" s="2613"/>
      <c r="BS154" s="2613"/>
      <c r="BT154" s="2613"/>
      <c r="BU154" s="2613"/>
      <c r="BV154" s="2614"/>
      <c r="BW154" s="2612"/>
      <c r="BX154" s="2613"/>
      <c r="BY154" s="2613"/>
      <c r="BZ154" s="2613"/>
      <c r="CA154" s="2613"/>
      <c r="CB154" s="2613"/>
      <c r="CC154" s="2614"/>
      <c r="CD154" s="2612"/>
      <c r="CE154" s="2613"/>
      <c r="CF154" s="2613"/>
      <c r="CG154" s="2613"/>
      <c r="CH154" s="2613"/>
      <c r="CI154" s="2613"/>
      <c r="CJ154" s="2614"/>
    </row>
    <row r="155" spans="1:88" ht="4.5" customHeight="1" x14ac:dyDescent="0.2">
      <c r="A155" s="37"/>
      <c r="B155" s="2565" t="str">
        <f>F65</f>
        <v>PLUTO 3 SM (AXIS PARAGL.)</v>
      </c>
      <c r="C155" s="2565"/>
      <c r="D155" s="2565"/>
      <c r="E155" s="2565"/>
      <c r="F155" s="2565"/>
      <c r="G155" s="2565"/>
      <c r="H155" s="2565"/>
      <c r="I155" s="2565"/>
      <c r="J155" s="2565"/>
      <c r="K155" s="2565"/>
      <c r="L155" s="2565"/>
      <c r="M155" s="2565"/>
      <c r="N155" s="2565"/>
      <c r="O155" s="2565"/>
      <c r="P155" s="2565"/>
      <c r="Q155" s="2565"/>
      <c r="R155" s="2565"/>
      <c r="S155" s="2565"/>
      <c r="T155" s="2565"/>
      <c r="U155" s="2565"/>
      <c r="V155" s="38"/>
      <c r="W155" s="37"/>
      <c r="X155" s="2618">
        <f>Z61</f>
        <v>44895</v>
      </c>
      <c r="Y155" s="2618"/>
      <c r="Z155" s="2618"/>
      <c r="AA155" s="2618"/>
      <c r="AB155" s="2618"/>
      <c r="AC155" s="2618"/>
      <c r="AD155" s="2618"/>
      <c r="AE155" s="2619">
        <f>AH62</f>
        <v>44895</v>
      </c>
      <c r="AF155" s="2619"/>
      <c r="AG155" s="2619"/>
      <c r="AH155" s="2619"/>
      <c r="AI155" s="2619"/>
      <c r="AJ155" s="2619"/>
      <c r="AK155" s="2619"/>
      <c r="AL155" s="2619"/>
      <c r="AM155" s="2619"/>
      <c r="AN155" s="2619"/>
      <c r="AO155" s="2617" t="str">
        <f>AM66</f>
        <v>EN-B</v>
      </c>
      <c r="AP155" s="2617"/>
      <c r="AQ155" s="2617"/>
      <c r="AR155" s="2617"/>
      <c r="AS155" s="37"/>
      <c r="AT155" s="2565" t="str">
        <f>AX65</f>
        <v>MINIPLANE TOP 80 (FLY PRODUCTS)</v>
      </c>
      <c r="AU155" s="2565"/>
      <c r="AV155" s="2565"/>
      <c r="AW155" s="2565"/>
      <c r="AX155" s="2565"/>
      <c r="AY155" s="2565"/>
      <c r="AZ155" s="2565"/>
      <c r="BA155" s="2565"/>
      <c r="BB155" s="2565"/>
      <c r="BC155" s="2565"/>
      <c r="BD155" s="2565"/>
      <c r="BE155" s="2565"/>
      <c r="BF155" s="2565"/>
      <c r="BG155" s="2565"/>
      <c r="BH155" s="2565"/>
      <c r="BI155" s="2565"/>
      <c r="BJ155" s="2565"/>
      <c r="BK155" s="2565"/>
      <c r="BL155" s="2565"/>
      <c r="BM155" s="2565"/>
      <c r="BN155" s="38"/>
      <c r="BO155" s="37"/>
      <c r="BP155" s="2618">
        <f>BR61</f>
        <v>44895</v>
      </c>
      <c r="BQ155" s="2618"/>
      <c r="BR155" s="2618"/>
      <c r="BS155" s="2618"/>
      <c r="BT155" s="2618"/>
      <c r="BU155" s="2618"/>
      <c r="BV155" s="2618"/>
      <c r="BW155" s="2619">
        <f>BZ62</f>
        <v>44895</v>
      </c>
      <c r="BX155" s="2619"/>
      <c r="BY155" s="2619"/>
      <c r="BZ155" s="2619"/>
      <c r="CA155" s="2619"/>
      <c r="CB155" s="2619"/>
      <c r="CC155" s="2619"/>
      <c r="CD155" s="2619"/>
      <c r="CE155" s="2619"/>
      <c r="CF155" s="2619"/>
      <c r="CG155" s="2617" t="str">
        <f>CE66</f>
        <v>NIL</v>
      </c>
      <c r="CH155" s="2617"/>
      <c r="CI155" s="2617"/>
      <c r="CJ155" s="2617"/>
    </row>
    <row r="156" spans="1:88" ht="4.5" customHeight="1" x14ac:dyDescent="0.2">
      <c r="A156" s="37"/>
      <c r="B156" s="2565"/>
      <c r="C156" s="2565"/>
      <c r="D156" s="2565"/>
      <c r="E156" s="2565"/>
      <c r="F156" s="2565"/>
      <c r="G156" s="2565"/>
      <c r="H156" s="2565"/>
      <c r="I156" s="2565"/>
      <c r="J156" s="2565"/>
      <c r="K156" s="2565"/>
      <c r="L156" s="2565"/>
      <c r="M156" s="2565"/>
      <c r="N156" s="2565"/>
      <c r="O156" s="2565"/>
      <c r="P156" s="2565"/>
      <c r="Q156" s="2565"/>
      <c r="R156" s="2565"/>
      <c r="S156" s="2565"/>
      <c r="T156" s="2565"/>
      <c r="U156" s="2565"/>
      <c r="V156" s="38"/>
      <c r="W156" s="37"/>
      <c r="X156" s="2618"/>
      <c r="Y156" s="2618"/>
      <c r="Z156" s="2618"/>
      <c r="AA156" s="2618"/>
      <c r="AB156" s="2618"/>
      <c r="AC156" s="2618"/>
      <c r="AD156" s="2618"/>
      <c r="AE156" s="2619"/>
      <c r="AF156" s="2619"/>
      <c r="AG156" s="2619"/>
      <c r="AH156" s="2619"/>
      <c r="AI156" s="2619"/>
      <c r="AJ156" s="2619"/>
      <c r="AK156" s="2619"/>
      <c r="AL156" s="2619"/>
      <c r="AM156" s="2619"/>
      <c r="AN156" s="2619"/>
      <c r="AO156" s="2617"/>
      <c r="AP156" s="2617"/>
      <c r="AQ156" s="2617"/>
      <c r="AR156" s="2617"/>
      <c r="AS156" s="37"/>
      <c r="AT156" s="2565"/>
      <c r="AU156" s="2565"/>
      <c r="AV156" s="2565"/>
      <c r="AW156" s="2565"/>
      <c r="AX156" s="2565"/>
      <c r="AY156" s="2565"/>
      <c r="AZ156" s="2565"/>
      <c r="BA156" s="2565"/>
      <c r="BB156" s="2565"/>
      <c r="BC156" s="2565"/>
      <c r="BD156" s="2565"/>
      <c r="BE156" s="2565"/>
      <c r="BF156" s="2565"/>
      <c r="BG156" s="2565"/>
      <c r="BH156" s="2565"/>
      <c r="BI156" s="2565"/>
      <c r="BJ156" s="2565"/>
      <c r="BK156" s="2565"/>
      <c r="BL156" s="2565"/>
      <c r="BM156" s="2565"/>
      <c r="BN156" s="38"/>
      <c r="BO156" s="37"/>
      <c r="BP156" s="2618"/>
      <c r="BQ156" s="2618"/>
      <c r="BR156" s="2618"/>
      <c r="BS156" s="2618"/>
      <c r="BT156" s="2618"/>
      <c r="BU156" s="2618"/>
      <c r="BV156" s="2618"/>
      <c r="BW156" s="2619"/>
      <c r="BX156" s="2619"/>
      <c r="BY156" s="2619"/>
      <c r="BZ156" s="2619"/>
      <c r="CA156" s="2619"/>
      <c r="CB156" s="2619"/>
      <c r="CC156" s="2619"/>
      <c r="CD156" s="2619"/>
      <c r="CE156" s="2619"/>
      <c r="CF156" s="2619"/>
      <c r="CG156" s="2617"/>
      <c r="CH156" s="2617"/>
      <c r="CI156" s="2617"/>
      <c r="CJ156" s="2617"/>
    </row>
    <row r="157" spans="1:88" ht="4.5" customHeight="1" x14ac:dyDescent="0.2">
      <c r="A157" s="37"/>
      <c r="B157" s="2565"/>
      <c r="C157" s="2565"/>
      <c r="D157" s="2565"/>
      <c r="E157" s="2565"/>
      <c r="F157" s="2565"/>
      <c r="G157" s="2565"/>
      <c r="H157" s="2565"/>
      <c r="I157" s="2565"/>
      <c r="J157" s="2565"/>
      <c r="K157" s="2565"/>
      <c r="L157" s="2565"/>
      <c r="M157" s="2565"/>
      <c r="N157" s="2565"/>
      <c r="O157" s="2565"/>
      <c r="P157" s="2565"/>
      <c r="Q157" s="2565"/>
      <c r="R157" s="2565"/>
      <c r="S157" s="2565"/>
      <c r="T157" s="2565"/>
      <c r="U157" s="2565"/>
      <c r="V157" s="38"/>
      <c r="W157" s="37"/>
      <c r="X157" s="2618"/>
      <c r="Y157" s="2618"/>
      <c r="Z157" s="2618"/>
      <c r="AA157" s="2618"/>
      <c r="AB157" s="2618"/>
      <c r="AC157" s="2618"/>
      <c r="AD157" s="2618"/>
      <c r="AE157" s="2619"/>
      <c r="AF157" s="2619"/>
      <c r="AG157" s="2619"/>
      <c r="AH157" s="2619"/>
      <c r="AI157" s="2619"/>
      <c r="AJ157" s="2619"/>
      <c r="AK157" s="2619"/>
      <c r="AL157" s="2619"/>
      <c r="AM157" s="2619"/>
      <c r="AN157" s="2619"/>
      <c r="AO157" s="2617"/>
      <c r="AP157" s="2617"/>
      <c r="AQ157" s="2617"/>
      <c r="AR157" s="2617"/>
      <c r="AS157" s="37"/>
      <c r="AT157" s="2565"/>
      <c r="AU157" s="2565"/>
      <c r="AV157" s="2565"/>
      <c r="AW157" s="2565"/>
      <c r="AX157" s="2565"/>
      <c r="AY157" s="2565"/>
      <c r="AZ157" s="2565"/>
      <c r="BA157" s="2565"/>
      <c r="BB157" s="2565"/>
      <c r="BC157" s="2565"/>
      <c r="BD157" s="2565"/>
      <c r="BE157" s="2565"/>
      <c r="BF157" s="2565"/>
      <c r="BG157" s="2565"/>
      <c r="BH157" s="2565"/>
      <c r="BI157" s="2565"/>
      <c r="BJ157" s="2565"/>
      <c r="BK157" s="2565"/>
      <c r="BL157" s="2565"/>
      <c r="BM157" s="2565"/>
      <c r="BN157" s="38"/>
      <c r="BO157" s="37"/>
      <c r="BP157" s="2618"/>
      <c r="BQ157" s="2618"/>
      <c r="BR157" s="2618"/>
      <c r="BS157" s="2618"/>
      <c r="BT157" s="2618"/>
      <c r="BU157" s="2618"/>
      <c r="BV157" s="2618"/>
      <c r="BW157" s="2619"/>
      <c r="BX157" s="2619"/>
      <c r="BY157" s="2619"/>
      <c r="BZ157" s="2619"/>
      <c r="CA157" s="2619"/>
      <c r="CB157" s="2619"/>
      <c r="CC157" s="2619"/>
      <c r="CD157" s="2619"/>
      <c r="CE157" s="2619"/>
      <c r="CF157" s="2619"/>
      <c r="CG157" s="2617"/>
      <c r="CH157" s="2617"/>
      <c r="CI157" s="2617"/>
      <c r="CJ157" s="2617"/>
    </row>
    <row r="158" spans="1:88" ht="4.5" customHeight="1" x14ac:dyDescent="0.2">
      <c r="A158" s="37"/>
      <c r="B158" s="2565" t="str">
        <f>I70</f>
        <v>OM-P334</v>
      </c>
      <c r="C158" s="2565"/>
      <c r="D158" s="2565"/>
      <c r="E158" s="2565"/>
      <c r="F158" s="2565"/>
      <c r="G158" s="2565"/>
      <c r="H158" s="2565"/>
      <c r="I158" s="2565"/>
      <c r="J158" s="2565"/>
      <c r="K158" s="2565"/>
      <c r="L158" s="2565"/>
      <c r="M158" s="2565"/>
      <c r="N158" s="2565"/>
      <c r="O158" s="2565"/>
      <c r="P158" s="2565"/>
      <c r="Q158" s="2565"/>
      <c r="R158" s="2565"/>
      <c r="S158" s="2565"/>
      <c r="T158" s="2565"/>
      <c r="U158" s="2565"/>
      <c r="V158" s="38"/>
      <c r="W158" s="37"/>
      <c r="X158" s="2606">
        <f>AE82</f>
        <v>4.3</v>
      </c>
      <c r="Y158" s="2607"/>
      <c r="Z158" s="2607"/>
      <c r="AA158" s="2607"/>
      <c r="AB158" s="2607"/>
      <c r="AC158" s="2607"/>
      <c r="AD158" s="2608"/>
      <c r="AE158" s="2606" t="str">
        <f>AI82</f>
        <v>75/75</v>
      </c>
      <c r="AF158" s="2607"/>
      <c r="AG158" s="2607"/>
      <c r="AH158" s="2607"/>
      <c r="AI158" s="2607"/>
      <c r="AJ158" s="2607"/>
      <c r="AK158" s="2608"/>
      <c r="AL158" s="2606" t="str">
        <f>AN82</f>
        <v>100/100</v>
      </c>
      <c r="AM158" s="2607"/>
      <c r="AN158" s="2607"/>
      <c r="AO158" s="2607"/>
      <c r="AP158" s="2607"/>
      <c r="AQ158" s="2607"/>
      <c r="AR158" s="2608"/>
      <c r="AS158" s="37"/>
      <c r="AT158" s="2565" t="str">
        <f>BA70</f>
        <v>P334</v>
      </c>
      <c r="AU158" s="2565"/>
      <c r="AV158" s="2565"/>
      <c r="AW158" s="2565"/>
      <c r="AX158" s="2565"/>
      <c r="AY158" s="2565"/>
      <c r="AZ158" s="2565"/>
      <c r="BA158" s="2565"/>
      <c r="BB158" s="2565"/>
      <c r="BC158" s="2565"/>
      <c r="BD158" s="2565"/>
      <c r="BE158" s="2565"/>
      <c r="BF158" s="2565"/>
      <c r="BG158" s="2565"/>
      <c r="BH158" s="2565"/>
      <c r="BI158" s="2565"/>
      <c r="BJ158" s="2565"/>
      <c r="BK158" s="2565"/>
      <c r="BL158" s="2565"/>
      <c r="BM158" s="2565"/>
      <c r="BN158" s="38"/>
      <c r="BO158" s="37"/>
      <c r="BP158" s="2606" t="str">
        <f>BW82</f>
        <v>18,5+PK</v>
      </c>
      <c r="BQ158" s="2607"/>
      <c r="BR158" s="2607"/>
      <c r="BS158" s="2607"/>
      <c r="BT158" s="2607"/>
      <c r="BU158" s="2607"/>
      <c r="BV158" s="2608"/>
      <c r="BW158" s="2606" t="str">
        <f>CA82</f>
        <v>PK</v>
      </c>
      <c r="BX158" s="2607"/>
      <c r="BY158" s="2607"/>
      <c r="BZ158" s="2607"/>
      <c r="CA158" s="2607"/>
      <c r="CB158" s="2607"/>
      <c r="CC158" s="2608"/>
      <c r="CD158" s="2606" t="str">
        <f>CF82</f>
        <v>PK</v>
      </c>
      <c r="CE158" s="2607"/>
      <c r="CF158" s="2607"/>
      <c r="CG158" s="2607"/>
      <c r="CH158" s="2607"/>
      <c r="CI158" s="2607"/>
      <c r="CJ158" s="2608"/>
    </row>
    <row r="159" spans="1:88" ht="4.5" customHeight="1" x14ac:dyDescent="0.2">
      <c r="A159" s="37"/>
      <c r="B159" s="2565"/>
      <c r="C159" s="2565"/>
      <c r="D159" s="2565"/>
      <c r="E159" s="2565"/>
      <c r="F159" s="2565"/>
      <c r="G159" s="2565"/>
      <c r="H159" s="2565"/>
      <c r="I159" s="2565"/>
      <c r="J159" s="2565"/>
      <c r="K159" s="2565"/>
      <c r="L159" s="2565"/>
      <c r="M159" s="2565"/>
      <c r="N159" s="2565"/>
      <c r="O159" s="2565"/>
      <c r="P159" s="2565"/>
      <c r="Q159" s="2565"/>
      <c r="R159" s="2565"/>
      <c r="S159" s="2565"/>
      <c r="T159" s="2565"/>
      <c r="U159" s="2565"/>
      <c r="V159" s="38"/>
      <c r="W159" s="37"/>
      <c r="X159" s="2609"/>
      <c r="Y159" s="2610"/>
      <c r="Z159" s="2610"/>
      <c r="AA159" s="2610"/>
      <c r="AB159" s="2610"/>
      <c r="AC159" s="2610"/>
      <c r="AD159" s="2611"/>
      <c r="AE159" s="2609"/>
      <c r="AF159" s="2610"/>
      <c r="AG159" s="2610"/>
      <c r="AH159" s="2610"/>
      <c r="AI159" s="2610"/>
      <c r="AJ159" s="2610"/>
      <c r="AK159" s="2611"/>
      <c r="AL159" s="2609"/>
      <c r="AM159" s="2610"/>
      <c r="AN159" s="2610"/>
      <c r="AO159" s="2610"/>
      <c r="AP159" s="2610"/>
      <c r="AQ159" s="2610"/>
      <c r="AR159" s="2611"/>
      <c r="AS159" s="37"/>
      <c r="AT159" s="2565"/>
      <c r="AU159" s="2565"/>
      <c r="AV159" s="2565"/>
      <c r="AW159" s="2565"/>
      <c r="AX159" s="2565"/>
      <c r="AY159" s="2565"/>
      <c r="AZ159" s="2565"/>
      <c r="BA159" s="2565"/>
      <c r="BB159" s="2565"/>
      <c r="BC159" s="2565"/>
      <c r="BD159" s="2565"/>
      <c r="BE159" s="2565"/>
      <c r="BF159" s="2565"/>
      <c r="BG159" s="2565"/>
      <c r="BH159" s="2565"/>
      <c r="BI159" s="2565"/>
      <c r="BJ159" s="2565"/>
      <c r="BK159" s="2565"/>
      <c r="BL159" s="2565"/>
      <c r="BM159" s="2565"/>
      <c r="BN159" s="38"/>
      <c r="BO159" s="37"/>
      <c r="BP159" s="2609"/>
      <c r="BQ159" s="2610"/>
      <c r="BR159" s="2610"/>
      <c r="BS159" s="2610"/>
      <c r="BT159" s="2610"/>
      <c r="BU159" s="2610"/>
      <c r="BV159" s="2611"/>
      <c r="BW159" s="2609"/>
      <c r="BX159" s="2610"/>
      <c r="BY159" s="2610"/>
      <c r="BZ159" s="2610"/>
      <c r="CA159" s="2610"/>
      <c r="CB159" s="2610"/>
      <c r="CC159" s="2611"/>
      <c r="CD159" s="2609"/>
      <c r="CE159" s="2610"/>
      <c r="CF159" s="2610"/>
      <c r="CG159" s="2610"/>
      <c r="CH159" s="2610"/>
      <c r="CI159" s="2610"/>
      <c r="CJ159" s="2611"/>
    </row>
    <row r="160" spans="1:88" ht="4.5" customHeight="1" x14ac:dyDescent="0.2">
      <c r="A160" s="37"/>
      <c r="B160" s="2565"/>
      <c r="C160" s="2565"/>
      <c r="D160" s="2565"/>
      <c r="E160" s="2565"/>
      <c r="F160" s="2565"/>
      <c r="G160" s="2565"/>
      <c r="H160" s="2565"/>
      <c r="I160" s="2565"/>
      <c r="J160" s="2565"/>
      <c r="K160" s="2565"/>
      <c r="L160" s="2565"/>
      <c r="M160" s="2565"/>
      <c r="N160" s="2565"/>
      <c r="O160" s="2565"/>
      <c r="P160" s="2565"/>
      <c r="Q160" s="2565"/>
      <c r="R160" s="2565"/>
      <c r="S160" s="2565"/>
      <c r="T160" s="2565"/>
      <c r="U160" s="2565"/>
      <c r="V160" s="38"/>
      <c r="W160" s="37"/>
      <c r="X160" s="2612"/>
      <c r="Y160" s="2613"/>
      <c r="Z160" s="2613"/>
      <c r="AA160" s="2613"/>
      <c r="AB160" s="2613"/>
      <c r="AC160" s="2613"/>
      <c r="AD160" s="2614"/>
      <c r="AE160" s="2612"/>
      <c r="AF160" s="2613"/>
      <c r="AG160" s="2613"/>
      <c r="AH160" s="2613"/>
      <c r="AI160" s="2613"/>
      <c r="AJ160" s="2613"/>
      <c r="AK160" s="2614"/>
      <c r="AL160" s="2612"/>
      <c r="AM160" s="2613"/>
      <c r="AN160" s="2613"/>
      <c r="AO160" s="2613"/>
      <c r="AP160" s="2613"/>
      <c r="AQ160" s="2613"/>
      <c r="AR160" s="2614"/>
      <c r="AS160" s="37"/>
      <c r="AT160" s="2565"/>
      <c r="AU160" s="2565"/>
      <c r="AV160" s="2565"/>
      <c r="AW160" s="2565"/>
      <c r="AX160" s="2565"/>
      <c r="AY160" s="2565"/>
      <c r="AZ160" s="2565"/>
      <c r="BA160" s="2565"/>
      <c r="BB160" s="2565"/>
      <c r="BC160" s="2565"/>
      <c r="BD160" s="2565"/>
      <c r="BE160" s="2565"/>
      <c r="BF160" s="2565"/>
      <c r="BG160" s="2565"/>
      <c r="BH160" s="2565"/>
      <c r="BI160" s="2565"/>
      <c r="BJ160" s="2565"/>
      <c r="BK160" s="2565"/>
      <c r="BL160" s="2565"/>
      <c r="BM160" s="2565"/>
      <c r="BN160" s="38"/>
      <c r="BO160" s="37"/>
      <c r="BP160" s="2612"/>
      <c r="BQ160" s="2613"/>
      <c r="BR160" s="2613"/>
      <c r="BS160" s="2613"/>
      <c r="BT160" s="2613"/>
      <c r="BU160" s="2613"/>
      <c r="BV160" s="2614"/>
      <c r="BW160" s="2612"/>
      <c r="BX160" s="2613"/>
      <c r="BY160" s="2613"/>
      <c r="BZ160" s="2613"/>
      <c r="CA160" s="2613"/>
      <c r="CB160" s="2613"/>
      <c r="CC160" s="2614"/>
      <c r="CD160" s="2612"/>
      <c r="CE160" s="2613"/>
      <c r="CF160" s="2613"/>
      <c r="CG160" s="2613"/>
      <c r="CH160" s="2613"/>
      <c r="CI160" s="2613"/>
      <c r="CJ160" s="2614"/>
    </row>
    <row r="161" spans="1:88" ht="4.5" customHeight="1" x14ac:dyDescent="0.2">
      <c r="A161" s="37"/>
      <c r="B161" s="2621" t="str">
        <f>I75</f>
        <v>Stanislav PUNASelec 301, Selec30.11.1977</v>
      </c>
      <c r="C161" s="2621"/>
      <c r="D161" s="2621"/>
      <c r="E161" s="2621"/>
      <c r="F161" s="2621"/>
      <c r="G161" s="2621"/>
      <c r="H161" s="2621"/>
      <c r="I161" s="2621"/>
      <c r="J161" s="2621"/>
      <c r="K161" s="2621"/>
      <c r="L161" s="2621"/>
      <c r="M161" s="2621"/>
      <c r="N161" s="2621"/>
      <c r="O161" s="2621"/>
      <c r="P161" s="2621"/>
      <c r="Q161" s="2621"/>
      <c r="R161" s="2621"/>
      <c r="S161" s="2621"/>
      <c r="T161" s="2621"/>
      <c r="U161" s="2621"/>
      <c r="V161" s="38"/>
      <c r="W161" s="37"/>
      <c r="X161" s="2617">
        <f>AE88</f>
        <v>22</v>
      </c>
      <c r="Y161" s="2617"/>
      <c r="Z161" s="2617"/>
      <c r="AA161" s="2617"/>
      <c r="AB161" s="2617"/>
      <c r="AC161" s="2617"/>
      <c r="AD161" s="2617"/>
      <c r="AE161" s="2617">
        <f>AI88</f>
        <v>36</v>
      </c>
      <c r="AF161" s="2617"/>
      <c r="AG161" s="2617"/>
      <c r="AH161" s="2617"/>
      <c r="AI161" s="2617"/>
      <c r="AJ161" s="2617"/>
      <c r="AK161" s="2617"/>
      <c r="AL161" s="2617">
        <f>AN88</f>
        <v>54</v>
      </c>
      <c r="AM161" s="2617"/>
      <c r="AN161" s="2617"/>
      <c r="AO161" s="2617"/>
      <c r="AP161" s="2617"/>
      <c r="AQ161" s="2617"/>
      <c r="AR161" s="2617"/>
      <c r="AS161" s="37"/>
      <c r="AT161" s="2621" t="str">
        <f>BA75</f>
        <v>Stanislav PUNASelec 301, Selec30.11.1977</v>
      </c>
      <c r="AU161" s="2621"/>
      <c r="AV161" s="2621"/>
      <c r="AW161" s="2621"/>
      <c r="AX161" s="2621"/>
      <c r="AY161" s="2621"/>
      <c r="AZ161" s="2621"/>
      <c r="BA161" s="2621"/>
      <c r="BB161" s="2621"/>
      <c r="BC161" s="2621"/>
      <c r="BD161" s="2621"/>
      <c r="BE161" s="2621"/>
      <c r="BF161" s="2621"/>
      <c r="BG161" s="2621"/>
      <c r="BH161" s="2621"/>
      <c r="BI161" s="2621"/>
      <c r="BJ161" s="2621"/>
      <c r="BK161" s="2621"/>
      <c r="BL161" s="2621"/>
      <c r="BM161" s="2621"/>
      <c r="BN161" s="38"/>
      <c r="BO161" s="37"/>
      <c r="BP161" s="2617" t="str">
        <f>BW88</f>
        <v>PK</v>
      </c>
      <c r="BQ161" s="2617"/>
      <c r="BR161" s="2617"/>
      <c r="BS161" s="2617"/>
      <c r="BT161" s="2617"/>
      <c r="BU161" s="2617"/>
      <c r="BV161" s="2617"/>
      <c r="BW161" s="2617" t="str">
        <f>CA88</f>
        <v>PK</v>
      </c>
      <c r="BX161" s="2617"/>
      <c r="BY161" s="2617"/>
      <c r="BZ161" s="2617"/>
      <c r="CA161" s="2617"/>
      <c r="CB161" s="2617"/>
      <c r="CC161" s="2617"/>
      <c r="CD161" s="2617" t="str">
        <f>CF88</f>
        <v>PK</v>
      </c>
      <c r="CE161" s="2617"/>
      <c r="CF161" s="2617"/>
      <c r="CG161" s="2617"/>
      <c r="CH161" s="2617"/>
      <c r="CI161" s="2617"/>
      <c r="CJ161" s="2617"/>
    </row>
    <row r="162" spans="1:88" ht="4.5" customHeight="1" x14ac:dyDescent="0.2">
      <c r="A162" s="37"/>
      <c r="B162" s="2621"/>
      <c r="C162" s="2621"/>
      <c r="D162" s="2621"/>
      <c r="E162" s="2621"/>
      <c r="F162" s="2621"/>
      <c r="G162" s="2621"/>
      <c r="H162" s="2621"/>
      <c r="I162" s="2621"/>
      <c r="J162" s="2621"/>
      <c r="K162" s="2621"/>
      <c r="L162" s="2621"/>
      <c r="M162" s="2621"/>
      <c r="N162" s="2621"/>
      <c r="O162" s="2621"/>
      <c r="P162" s="2621"/>
      <c r="Q162" s="2621"/>
      <c r="R162" s="2621"/>
      <c r="S162" s="2621"/>
      <c r="T162" s="2621"/>
      <c r="U162" s="2621"/>
      <c r="V162" s="38"/>
      <c r="W162" s="37"/>
      <c r="X162" s="2617"/>
      <c r="Y162" s="2617"/>
      <c r="Z162" s="2617"/>
      <c r="AA162" s="2617"/>
      <c r="AB162" s="2617"/>
      <c r="AC162" s="2617"/>
      <c r="AD162" s="2617"/>
      <c r="AE162" s="2617"/>
      <c r="AF162" s="2617"/>
      <c r="AG162" s="2617"/>
      <c r="AH162" s="2617"/>
      <c r="AI162" s="2617"/>
      <c r="AJ162" s="2617"/>
      <c r="AK162" s="2617"/>
      <c r="AL162" s="2617"/>
      <c r="AM162" s="2617"/>
      <c r="AN162" s="2617"/>
      <c r="AO162" s="2617"/>
      <c r="AP162" s="2617"/>
      <c r="AQ162" s="2617"/>
      <c r="AR162" s="2617"/>
      <c r="AS162" s="37"/>
      <c r="AT162" s="2621"/>
      <c r="AU162" s="2621"/>
      <c r="AV162" s="2621"/>
      <c r="AW162" s="2621"/>
      <c r="AX162" s="2621"/>
      <c r="AY162" s="2621"/>
      <c r="AZ162" s="2621"/>
      <c r="BA162" s="2621"/>
      <c r="BB162" s="2621"/>
      <c r="BC162" s="2621"/>
      <c r="BD162" s="2621"/>
      <c r="BE162" s="2621"/>
      <c r="BF162" s="2621"/>
      <c r="BG162" s="2621"/>
      <c r="BH162" s="2621"/>
      <c r="BI162" s="2621"/>
      <c r="BJ162" s="2621"/>
      <c r="BK162" s="2621"/>
      <c r="BL162" s="2621"/>
      <c r="BM162" s="2621"/>
      <c r="BN162" s="38"/>
      <c r="BO162" s="37"/>
      <c r="BP162" s="2617"/>
      <c r="BQ162" s="2617"/>
      <c r="BR162" s="2617"/>
      <c r="BS162" s="2617"/>
      <c r="BT162" s="2617"/>
      <c r="BU162" s="2617"/>
      <c r="BV162" s="2617"/>
      <c r="BW162" s="2617"/>
      <c r="BX162" s="2617"/>
      <c r="BY162" s="2617"/>
      <c r="BZ162" s="2617"/>
      <c r="CA162" s="2617"/>
      <c r="CB162" s="2617"/>
      <c r="CC162" s="2617"/>
      <c r="CD162" s="2617"/>
      <c r="CE162" s="2617"/>
      <c r="CF162" s="2617"/>
      <c r="CG162" s="2617"/>
      <c r="CH162" s="2617"/>
      <c r="CI162" s="2617"/>
      <c r="CJ162" s="2617"/>
    </row>
    <row r="163" spans="1:88" ht="4.5" customHeight="1" x14ac:dyDescent="0.2">
      <c r="A163" s="37"/>
      <c r="B163" s="2621"/>
      <c r="C163" s="2621"/>
      <c r="D163" s="2621"/>
      <c r="E163" s="2621"/>
      <c r="F163" s="2621"/>
      <c r="G163" s="2621"/>
      <c r="H163" s="2621"/>
      <c r="I163" s="2621"/>
      <c r="J163" s="2621"/>
      <c r="K163" s="2621"/>
      <c r="L163" s="2621"/>
      <c r="M163" s="2621"/>
      <c r="N163" s="2621"/>
      <c r="O163" s="2621"/>
      <c r="P163" s="2621"/>
      <c r="Q163" s="2621"/>
      <c r="R163" s="2621"/>
      <c r="S163" s="2621"/>
      <c r="T163" s="2621"/>
      <c r="U163" s="2621"/>
      <c r="V163" s="38"/>
      <c r="W163" s="37"/>
      <c r="X163" s="2617"/>
      <c r="Y163" s="2617"/>
      <c r="Z163" s="2617"/>
      <c r="AA163" s="2617"/>
      <c r="AB163" s="2617"/>
      <c r="AC163" s="2617"/>
      <c r="AD163" s="2617"/>
      <c r="AE163" s="2617"/>
      <c r="AF163" s="2617"/>
      <c r="AG163" s="2617"/>
      <c r="AH163" s="2617"/>
      <c r="AI163" s="2617"/>
      <c r="AJ163" s="2617"/>
      <c r="AK163" s="2617"/>
      <c r="AL163" s="2617"/>
      <c r="AM163" s="2617"/>
      <c r="AN163" s="2617"/>
      <c r="AO163" s="2617"/>
      <c r="AP163" s="2617"/>
      <c r="AQ163" s="2617"/>
      <c r="AR163" s="2617"/>
      <c r="AS163" s="37"/>
      <c r="AT163" s="2621"/>
      <c r="AU163" s="2621"/>
      <c r="AV163" s="2621"/>
      <c r="AW163" s="2621"/>
      <c r="AX163" s="2621"/>
      <c r="AY163" s="2621"/>
      <c r="AZ163" s="2621"/>
      <c r="BA163" s="2621"/>
      <c r="BB163" s="2621"/>
      <c r="BC163" s="2621"/>
      <c r="BD163" s="2621"/>
      <c r="BE163" s="2621"/>
      <c r="BF163" s="2621"/>
      <c r="BG163" s="2621"/>
      <c r="BH163" s="2621"/>
      <c r="BI163" s="2621"/>
      <c r="BJ163" s="2621"/>
      <c r="BK163" s="2621"/>
      <c r="BL163" s="2621"/>
      <c r="BM163" s="2621"/>
      <c r="BN163" s="38"/>
      <c r="BO163" s="37"/>
      <c r="BP163" s="2617"/>
      <c r="BQ163" s="2617"/>
      <c r="BR163" s="2617"/>
      <c r="BS163" s="2617"/>
      <c r="BT163" s="2617"/>
      <c r="BU163" s="2617"/>
      <c r="BV163" s="2617"/>
      <c r="BW163" s="2617"/>
      <c r="BX163" s="2617"/>
      <c r="BY163" s="2617"/>
      <c r="BZ163" s="2617"/>
      <c r="CA163" s="2617"/>
      <c r="CB163" s="2617"/>
      <c r="CC163" s="2617"/>
      <c r="CD163" s="2617"/>
      <c r="CE163" s="2617"/>
      <c r="CF163" s="2617"/>
      <c r="CG163" s="2617"/>
      <c r="CH163" s="2617"/>
      <c r="CI163" s="2617"/>
      <c r="CJ163" s="2617"/>
    </row>
    <row r="164" spans="1:88" ht="4.5" customHeight="1" x14ac:dyDescent="0.2">
      <c r="A164" s="37"/>
      <c r="B164" s="2564">
        <f>I85</f>
        <v>44167</v>
      </c>
      <c r="C164" s="2565"/>
      <c r="D164" s="2565"/>
      <c r="E164" s="2565"/>
      <c r="F164" s="2565"/>
      <c r="G164" s="2565"/>
      <c r="H164" s="2565"/>
      <c r="I164" s="2565"/>
      <c r="J164" s="2565"/>
      <c r="K164" s="2564">
        <f ca="1">L90</f>
        <v>44448.472476736111</v>
      </c>
      <c r="L164" s="2565"/>
      <c r="M164" s="2565"/>
      <c r="N164" s="2565"/>
      <c r="O164" s="2565"/>
      <c r="P164" s="2565"/>
      <c r="Q164" s="2565"/>
      <c r="R164" s="2565"/>
      <c r="S164" s="2565"/>
      <c r="T164" s="2564"/>
      <c r="U164" s="2565"/>
      <c r="V164" s="38"/>
      <c r="W164" s="37"/>
      <c r="X164" s="2606">
        <f>AB91</f>
        <v>2020</v>
      </c>
      <c r="Y164" s="2607"/>
      <c r="Z164" s="2607"/>
      <c r="AA164" s="2607"/>
      <c r="AB164" s="2607"/>
      <c r="AC164" s="2607"/>
      <c r="AD164" s="2608"/>
      <c r="AE164" s="2606" t="str">
        <f>AF91</f>
        <v>14026610SC</v>
      </c>
      <c r="AF164" s="2607"/>
      <c r="AG164" s="2607"/>
      <c r="AH164" s="2607"/>
      <c r="AI164" s="2607"/>
      <c r="AJ164" s="2607"/>
      <c r="AK164" s="2608"/>
      <c r="AL164" s="2606" t="str">
        <f>AN91</f>
        <v>P</v>
      </c>
      <c r="AM164" s="2607"/>
      <c r="AN164" s="2607"/>
      <c r="AO164" s="2607"/>
      <c r="AP164" s="2607"/>
      <c r="AQ164" s="2607"/>
      <c r="AR164" s="2608"/>
      <c r="AS164" s="37"/>
      <c r="AT164" s="2564">
        <f>BA85</f>
        <v>44323</v>
      </c>
      <c r="AU164" s="2565"/>
      <c r="AV164" s="2565"/>
      <c r="AW164" s="2565"/>
      <c r="AX164" s="2565"/>
      <c r="AY164" s="2565"/>
      <c r="AZ164" s="2565"/>
      <c r="BA164" s="2565"/>
      <c r="BB164" s="2565"/>
      <c r="BC164" s="2564">
        <f ca="1">BD90</f>
        <v>44448.472476736111</v>
      </c>
      <c r="BD164" s="2565"/>
      <c r="BE164" s="2565"/>
      <c r="BF164" s="2565"/>
      <c r="BG164" s="2565"/>
      <c r="BH164" s="2565"/>
      <c r="BI164" s="2565"/>
      <c r="BJ164" s="2565"/>
      <c r="BK164" s="2565"/>
      <c r="BL164" s="2564"/>
      <c r="BM164" s="2565"/>
      <c r="BN164" s="38"/>
      <c r="BO164" s="37"/>
      <c r="BP164" s="2606">
        <f>BT91</f>
        <v>2013</v>
      </c>
      <c r="BQ164" s="2607"/>
      <c r="BR164" s="2607"/>
      <c r="BS164" s="2607"/>
      <c r="BT164" s="2607"/>
      <c r="BU164" s="2607"/>
      <c r="BV164" s="2608"/>
      <c r="BW164" s="2606" t="str">
        <f>BX91</f>
        <v>130039</v>
      </c>
      <c r="BX164" s="2607"/>
      <c r="BY164" s="2607"/>
      <c r="BZ164" s="2607"/>
      <c r="CA164" s="2607"/>
      <c r="CB164" s="2607"/>
      <c r="CC164" s="2608"/>
      <c r="CD164" s="2606" t="str">
        <f>CF91</f>
        <v>P</v>
      </c>
      <c r="CE164" s="2607"/>
      <c r="CF164" s="2607"/>
      <c r="CG164" s="2607"/>
      <c r="CH164" s="2607"/>
      <c r="CI164" s="2607"/>
      <c r="CJ164" s="2608"/>
    </row>
    <row r="165" spans="1:88" ht="4.5" customHeight="1" x14ac:dyDescent="0.2">
      <c r="A165" s="37"/>
      <c r="B165" s="2565"/>
      <c r="C165" s="2565"/>
      <c r="D165" s="2565"/>
      <c r="E165" s="2565"/>
      <c r="F165" s="2565"/>
      <c r="G165" s="2565"/>
      <c r="H165" s="2565"/>
      <c r="I165" s="2565"/>
      <c r="J165" s="2565"/>
      <c r="K165" s="2565"/>
      <c r="L165" s="2565"/>
      <c r="M165" s="2565"/>
      <c r="N165" s="2565"/>
      <c r="O165" s="2565"/>
      <c r="P165" s="2565"/>
      <c r="Q165" s="2565"/>
      <c r="R165" s="2565"/>
      <c r="S165" s="2565"/>
      <c r="T165" s="2565"/>
      <c r="U165" s="2565"/>
      <c r="V165" s="38"/>
      <c r="W165" s="37"/>
      <c r="X165" s="2609"/>
      <c r="Y165" s="2610"/>
      <c r="Z165" s="2610"/>
      <c r="AA165" s="2610"/>
      <c r="AB165" s="2610"/>
      <c r="AC165" s="2610"/>
      <c r="AD165" s="2611"/>
      <c r="AE165" s="2609"/>
      <c r="AF165" s="2610"/>
      <c r="AG165" s="2610"/>
      <c r="AH165" s="2610"/>
      <c r="AI165" s="2610"/>
      <c r="AJ165" s="2610"/>
      <c r="AK165" s="2611"/>
      <c r="AL165" s="2609"/>
      <c r="AM165" s="2610"/>
      <c r="AN165" s="2610"/>
      <c r="AO165" s="2610"/>
      <c r="AP165" s="2610"/>
      <c r="AQ165" s="2610"/>
      <c r="AR165" s="2611"/>
      <c r="AS165" s="37"/>
      <c r="AT165" s="2565"/>
      <c r="AU165" s="2565"/>
      <c r="AV165" s="2565"/>
      <c r="AW165" s="2565"/>
      <c r="AX165" s="2565"/>
      <c r="AY165" s="2565"/>
      <c r="AZ165" s="2565"/>
      <c r="BA165" s="2565"/>
      <c r="BB165" s="2565"/>
      <c r="BC165" s="2565"/>
      <c r="BD165" s="2565"/>
      <c r="BE165" s="2565"/>
      <c r="BF165" s="2565"/>
      <c r="BG165" s="2565"/>
      <c r="BH165" s="2565"/>
      <c r="BI165" s="2565"/>
      <c r="BJ165" s="2565"/>
      <c r="BK165" s="2565"/>
      <c r="BL165" s="2565"/>
      <c r="BM165" s="2565"/>
      <c r="BN165" s="38"/>
      <c r="BO165" s="37"/>
      <c r="BP165" s="2609"/>
      <c r="BQ165" s="2610"/>
      <c r="BR165" s="2610"/>
      <c r="BS165" s="2610"/>
      <c r="BT165" s="2610"/>
      <c r="BU165" s="2610"/>
      <c r="BV165" s="2611"/>
      <c r="BW165" s="2609"/>
      <c r="BX165" s="2610"/>
      <c r="BY165" s="2610"/>
      <c r="BZ165" s="2610"/>
      <c r="CA165" s="2610"/>
      <c r="CB165" s="2610"/>
      <c r="CC165" s="2611"/>
      <c r="CD165" s="2609"/>
      <c r="CE165" s="2610"/>
      <c r="CF165" s="2610"/>
      <c r="CG165" s="2610"/>
      <c r="CH165" s="2610"/>
      <c r="CI165" s="2610"/>
      <c r="CJ165" s="2611"/>
    </row>
    <row r="166" spans="1:88" ht="4.5" customHeight="1" x14ac:dyDescent="0.2">
      <c r="A166" s="37"/>
      <c r="B166" s="2565"/>
      <c r="C166" s="2565"/>
      <c r="D166" s="2565"/>
      <c r="E166" s="2565"/>
      <c r="F166" s="2565"/>
      <c r="G166" s="2565"/>
      <c r="H166" s="2565"/>
      <c r="I166" s="2565"/>
      <c r="J166" s="2565"/>
      <c r="K166" s="2565"/>
      <c r="L166" s="2565"/>
      <c r="M166" s="2565"/>
      <c r="N166" s="2565"/>
      <c r="O166" s="2565"/>
      <c r="P166" s="2565"/>
      <c r="Q166" s="2565"/>
      <c r="R166" s="2565"/>
      <c r="S166" s="2565"/>
      <c r="T166" s="2565"/>
      <c r="U166" s="2565"/>
      <c r="V166" s="38"/>
      <c r="W166" s="37"/>
      <c r="X166" s="2612"/>
      <c r="Y166" s="2613"/>
      <c r="Z166" s="2613"/>
      <c r="AA166" s="2613"/>
      <c r="AB166" s="2613"/>
      <c r="AC166" s="2613"/>
      <c r="AD166" s="2614"/>
      <c r="AE166" s="2612"/>
      <c r="AF166" s="2613"/>
      <c r="AG166" s="2613"/>
      <c r="AH166" s="2613"/>
      <c r="AI166" s="2613"/>
      <c r="AJ166" s="2613"/>
      <c r="AK166" s="2614"/>
      <c r="AL166" s="2612"/>
      <c r="AM166" s="2613"/>
      <c r="AN166" s="2613"/>
      <c r="AO166" s="2613"/>
      <c r="AP166" s="2613"/>
      <c r="AQ166" s="2613"/>
      <c r="AR166" s="2614"/>
      <c r="AS166" s="37"/>
      <c r="AT166" s="2565"/>
      <c r="AU166" s="2565"/>
      <c r="AV166" s="2565"/>
      <c r="AW166" s="2565"/>
      <c r="AX166" s="2565"/>
      <c r="AY166" s="2565"/>
      <c r="AZ166" s="2565"/>
      <c r="BA166" s="2565"/>
      <c r="BB166" s="2565"/>
      <c r="BC166" s="2565"/>
      <c r="BD166" s="2565"/>
      <c r="BE166" s="2565"/>
      <c r="BF166" s="2565"/>
      <c r="BG166" s="2565"/>
      <c r="BH166" s="2565"/>
      <c r="BI166" s="2565"/>
      <c r="BJ166" s="2565"/>
      <c r="BK166" s="2565"/>
      <c r="BL166" s="2565"/>
      <c r="BM166" s="2565"/>
      <c r="BN166" s="38"/>
      <c r="BO166" s="37"/>
      <c r="BP166" s="2612"/>
      <c r="BQ166" s="2613"/>
      <c r="BR166" s="2613"/>
      <c r="BS166" s="2613"/>
      <c r="BT166" s="2613"/>
      <c r="BU166" s="2613"/>
      <c r="BV166" s="2614"/>
      <c r="BW166" s="2612"/>
      <c r="BX166" s="2613"/>
      <c r="BY166" s="2613"/>
      <c r="BZ166" s="2613"/>
      <c r="CA166" s="2613"/>
      <c r="CB166" s="2613"/>
      <c r="CC166" s="2614"/>
      <c r="CD166" s="2612"/>
      <c r="CE166" s="2613"/>
      <c r="CF166" s="2613"/>
      <c r="CG166" s="2613"/>
      <c r="CH166" s="2613"/>
      <c r="CI166" s="2613"/>
      <c r="CJ166" s="2614"/>
    </row>
    <row r="167" spans="1:88" ht="4.5" customHeight="1" x14ac:dyDescent="0.2">
      <c r="A167" s="30"/>
      <c r="B167" s="2565" t="str">
        <f>F112</f>
        <v>IMPULS 2 28 (GRADIENT)</v>
      </c>
      <c r="C167" s="2565"/>
      <c r="D167" s="2565"/>
      <c r="E167" s="2565"/>
      <c r="F167" s="2565"/>
      <c r="G167" s="2565"/>
      <c r="H167" s="2565"/>
      <c r="I167" s="2565"/>
      <c r="J167" s="2565"/>
      <c r="K167" s="2565"/>
      <c r="L167" s="2565"/>
      <c r="M167" s="2565"/>
      <c r="N167" s="2565"/>
      <c r="O167" s="2565"/>
      <c r="P167" s="2565"/>
      <c r="Q167" s="2565"/>
      <c r="R167" s="2565"/>
      <c r="S167" s="2565"/>
      <c r="T167" s="2565"/>
      <c r="U167" s="2565"/>
      <c r="V167" s="32"/>
      <c r="W167" s="30"/>
      <c r="X167" s="2618">
        <f>Z108</f>
        <v>44474</v>
      </c>
      <c r="Y167" s="2618"/>
      <c r="Z167" s="2618"/>
      <c r="AA167" s="2618"/>
      <c r="AB167" s="2618"/>
      <c r="AC167" s="2618"/>
      <c r="AD167" s="2618"/>
      <c r="AE167" s="2619">
        <f>AH109</f>
        <v>44474</v>
      </c>
      <c r="AF167" s="2619"/>
      <c r="AG167" s="2619"/>
      <c r="AH167" s="2619"/>
      <c r="AI167" s="2619"/>
      <c r="AJ167" s="2619"/>
      <c r="AK167" s="2619"/>
      <c r="AL167" s="2619"/>
      <c r="AM167" s="2619"/>
      <c r="AN167" s="2619"/>
      <c r="AO167" s="2617" t="str">
        <f>AM113</f>
        <v>EN-B</v>
      </c>
      <c r="AP167" s="2617"/>
      <c r="AQ167" s="2617"/>
      <c r="AR167" s="2617"/>
      <c r="AS167" s="30"/>
      <c r="AT167" s="2565" t="str">
        <f>AX112</f>
        <v xml:space="preserve"> ()</v>
      </c>
      <c r="AU167" s="2565"/>
      <c r="AV167" s="2565"/>
      <c r="AW167" s="2565"/>
      <c r="AX167" s="2565"/>
      <c r="AY167" s="2565"/>
      <c r="AZ167" s="2565"/>
      <c r="BA167" s="2565"/>
      <c r="BB167" s="2565"/>
      <c r="BC167" s="2565"/>
      <c r="BD167" s="2565"/>
      <c r="BE167" s="2565"/>
      <c r="BF167" s="2565"/>
      <c r="BG167" s="2565"/>
      <c r="BH167" s="2565"/>
      <c r="BI167" s="2565"/>
      <c r="BJ167" s="2565"/>
      <c r="BK167" s="2565"/>
      <c r="BL167" s="2565"/>
      <c r="BM167" s="2565"/>
      <c r="BN167" s="32"/>
      <c r="BO167" s="30"/>
      <c r="BP167" s="2618">
        <f>BR108</f>
        <v>44474</v>
      </c>
      <c r="BQ167" s="2618"/>
      <c r="BR167" s="2618"/>
      <c r="BS167" s="2618"/>
      <c r="BT167" s="2618"/>
      <c r="BU167" s="2618"/>
      <c r="BV167" s="2618"/>
      <c r="BW167" s="2619">
        <f>BZ109</f>
        <v>44474</v>
      </c>
      <c r="BX167" s="2619"/>
      <c r="BY167" s="2619"/>
      <c r="BZ167" s="2619"/>
      <c r="CA167" s="2619"/>
      <c r="CB167" s="2619"/>
      <c r="CC167" s="2619"/>
      <c r="CD167" s="2619"/>
      <c r="CE167" s="2619"/>
      <c r="CF167" s="2619"/>
      <c r="CG167" s="2617" t="str">
        <f>CE113</f>
        <v>NIL</v>
      </c>
      <c r="CH167" s="2617"/>
      <c r="CI167" s="2617"/>
      <c r="CJ167" s="2617"/>
    </row>
    <row r="168" spans="1:88" ht="4.5" customHeight="1" x14ac:dyDescent="0.2">
      <c r="A168" s="37"/>
      <c r="B168" s="2565"/>
      <c r="C168" s="2565"/>
      <c r="D168" s="2565"/>
      <c r="E168" s="2565"/>
      <c r="F168" s="2565"/>
      <c r="G168" s="2565"/>
      <c r="H168" s="2565"/>
      <c r="I168" s="2565"/>
      <c r="J168" s="2565"/>
      <c r="K168" s="2565"/>
      <c r="L168" s="2565"/>
      <c r="M168" s="2565"/>
      <c r="N168" s="2565"/>
      <c r="O168" s="2565"/>
      <c r="P168" s="2565"/>
      <c r="Q168" s="2565"/>
      <c r="R168" s="2565"/>
      <c r="S168" s="2565"/>
      <c r="T168" s="2565"/>
      <c r="U168" s="2565"/>
      <c r="V168" s="38"/>
      <c r="W168" s="37"/>
      <c r="X168" s="2618"/>
      <c r="Y168" s="2618"/>
      <c r="Z168" s="2618"/>
      <c r="AA168" s="2618"/>
      <c r="AB168" s="2618"/>
      <c r="AC168" s="2618"/>
      <c r="AD168" s="2618"/>
      <c r="AE168" s="2619"/>
      <c r="AF168" s="2619"/>
      <c r="AG168" s="2619"/>
      <c r="AH168" s="2619"/>
      <c r="AI168" s="2619"/>
      <c r="AJ168" s="2619"/>
      <c r="AK168" s="2619"/>
      <c r="AL168" s="2619"/>
      <c r="AM168" s="2619"/>
      <c r="AN168" s="2619"/>
      <c r="AO168" s="2617"/>
      <c r="AP168" s="2617"/>
      <c r="AQ168" s="2617"/>
      <c r="AR168" s="2617"/>
      <c r="AS168" s="37"/>
      <c r="AT168" s="2565"/>
      <c r="AU168" s="2565"/>
      <c r="AV168" s="2565"/>
      <c r="AW168" s="2565"/>
      <c r="AX168" s="2565"/>
      <c r="AY168" s="2565"/>
      <c r="AZ168" s="2565"/>
      <c r="BA168" s="2565"/>
      <c r="BB168" s="2565"/>
      <c r="BC168" s="2565"/>
      <c r="BD168" s="2565"/>
      <c r="BE168" s="2565"/>
      <c r="BF168" s="2565"/>
      <c r="BG168" s="2565"/>
      <c r="BH168" s="2565"/>
      <c r="BI168" s="2565"/>
      <c r="BJ168" s="2565"/>
      <c r="BK168" s="2565"/>
      <c r="BL168" s="2565"/>
      <c r="BM168" s="2565"/>
      <c r="BN168" s="38"/>
      <c r="BO168" s="37"/>
      <c r="BP168" s="2618"/>
      <c r="BQ168" s="2618"/>
      <c r="BR168" s="2618"/>
      <c r="BS168" s="2618"/>
      <c r="BT168" s="2618"/>
      <c r="BU168" s="2618"/>
      <c r="BV168" s="2618"/>
      <c r="BW168" s="2619"/>
      <c r="BX168" s="2619"/>
      <c r="BY168" s="2619"/>
      <c r="BZ168" s="2619"/>
      <c r="CA168" s="2619"/>
      <c r="CB168" s="2619"/>
      <c r="CC168" s="2619"/>
      <c r="CD168" s="2619"/>
      <c r="CE168" s="2619"/>
      <c r="CF168" s="2619"/>
      <c r="CG168" s="2617"/>
      <c r="CH168" s="2617"/>
      <c r="CI168" s="2617"/>
      <c r="CJ168" s="2617"/>
    </row>
    <row r="169" spans="1:88" ht="4.5" customHeight="1" x14ac:dyDescent="0.2">
      <c r="A169" s="37"/>
      <c r="B169" s="2565"/>
      <c r="C169" s="2565"/>
      <c r="D169" s="2565"/>
      <c r="E169" s="2565"/>
      <c r="F169" s="2565"/>
      <c r="G169" s="2565"/>
      <c r="H169" s="2565"/>
      <c r="I169" s="2565"/>
      <c r="J169" s="2565"/>
      <c r="K169" s="2565"/>
      <c r="L169" s="2565"/>
      <c r="M169" s="2565"/>
      <c r="N169" s="2565"/>
      <c r="O169" s="2565"/>
      <c r="P169" s="2565"/>
      <c r="Q169" s="2565"/>
      <c r="R169" s="2565"/>
      <c r="S169" s="2565"/>
      <c r="T169" s="2565"/>
      <c r="U169" s="2565"/>
      <c r="V169" s="38"/>
      <c r="W169" s="37"/>
      <c r="X169" s="2618"/>
      <c r="Y169" s="2618"/>
      <c r="Z169" s="2618"/>
      <c r="AA169" s="2618"/>
      <c r="AB169" s="2618"/>
      <c r="AC169" s="2618"/>
      <c r="AD169" s="2618"/>
      <c r="AE169" s="2619"/>
      <c r="AF169" s="2619"/>
      <c r="AG169" s="2619"/>
      <c r="AH169" s="2619"/>
      <c r="AI169" s="2619"/>
      <c r="AJ169" s="2619"/>
      <c r="AK169" s="2619"/>
      <c r="AL169" s="2619"/>
      <c r="AM169" s="2619"/>
      <c r="AN169" s="2619"/>
      <c r="AO169" s="2617"/>
      <c r="AP169" s="2617"/>
      <c r="AQ169" s="2617"/>
      <c r="AR169" s="2617"/>
      <c r="AS169" s="37"/>
      <c r="AT169" s="2565"/>
      <c r="AU169" s="2565"/>
      <c r="AV169" s="2565"/>
      <c r="AW169" s="2565"/>
      <c r="AX169" s="2565"/>
      <c r="AY169" s="2565"/>
      <c r="AZ169" s="2565"/>
      <c r="BA169" s="2565"/>
      <c r="BB169" s="2565"/>
      <c r="BC169" s="2565"/>
      <c r="BD169" s="2565"/>
      <c r="BE169" s="2565"/>
      <c r="BF169" s="2565"/>
      <c r="BG169" s="2565"/>
      <c r="BH169" s="2565"/>
      <c r="BI169" s="2565"/>
      <c r="BJ169" s="2565"/>
      <c r="BK169" s="2565"/>
      <c r="BL169" s="2565"/>
      <c r="BM169" s="2565"/>
      <c r="BN169" s="38"/>
      <c r="BO169" s="37"/>
      <c r="BP169" s="2618"/>
      <c r="BQ169" s="2618"/>
      <c r="BR169" s="2618"/>
      <c r="BS169" s="2618"/>
      <c r="BT169" s="2618"/>
      <c r="BU169" s="2618"/>
      <c r="BV169" s="2618"/>
      <c r="BW169" s="2619"/>
      <c r="BX169" s="2619"/>
      <c r="BY169" s="2619"/>
      <c r="BZ169" s="2619"/>
      <c r="CA169" s="2619"/>
      <c r="CB169" s="2619"/>
      <c r="CC169" s="2619"/>
      <c r="CD169" s="2619"/>
      <c r="CE169" s="2619"/>
      <c r="CF169" s="2619"/>
      <c r="CG169" s="2617"/>
      <c r="CH169" s="2617"/>
      <c r="CI169" s="2617"/>
      <c r="CJ169" s="2617"/>
    </row>
    <row r="170" spans="1:88" ht="4.5" customHeight="1" x14ac:dyDescent="0.2">
      <c r="A170" s="37"/>
      <c r="B170" s="2565" t="str">
        <f>I117</f>
        <v>OM-P188</v>
      </c>
      <c r="C170" s="2565"/>
      <c r="D170" s="2565"/>
      <c r="E170" s="2565"/>
      <c r="F170" s="2565"/>
      <c r="G170" s="2565"/>
      <c r="H170" s="2565"/>
      <c r="I170" s="2565"/>
      <c r="J170" s="2565"/>
      <c r="K170" s="2565"/>
      <c r="L170" s="2565"/>
      <c r="M170" s="2565"/>
      <c r="N170" s="2565"/>
      <c r="O170" s="2565"/>
      <c r="P170" s="2565"/>
      <c r="Q170" s="2565"/>
      <c r="R170" s="2565"/>
      <c r="S170" s="2565"/>
      <c r="T170" s="2565"/>
      <c r="U170" s="2565"/>
      <c r="V170" s="38"/>
      <c r="W170" s="37"/>
      <c r="X170" s="2616">
        <f>AE129</f>
        <v>5.8</v>
      </c>
      <c r="Y170" s="2607"/>
      <c r="Z170" s="2607"/>
      <c r="AA170" s="2607"/>
      <c r="AB170" s="2607"/>
      <c r="AC170" s="2607"/>
      <c r="AD170" s="2608"/>
      <c r="AE170" s="2606" t="str">
        <f>AI129</f>
        <v>90/</v>
      </c>
      <c r="AF170" s="2607"/>
      <c r="AG170" s="2607"/>
      <c r="AH170" s="2607"/>
      <c r="AI170" s="2607"/>
      <c r="AJ170" s="2607"/>
      <c r="AK170" s="2608"/>
      <c r="AL170" s="2606" t="str">
        <f>AN129</f>
        <v>110/</v>
      </c>
      <c r="AM170" s="2607"/>
      <c r="AN170" s="2607"/>
      <c r="AO170" s="2607"/>
      <c r="AP170" s="2607"/>
      <c r="AQ170" s="2607"/>
      <c r="AR170" s="2608"/>
      <c r="AS170" s="37"/>
      <c r="AT170" s="2565">
        <f>BA117</f>
        <v>0</v>
      </c>
      <c r="AU170" s="2565"/>
      <c r="AV170" s="2565"/>
      <c r="AW170" s="2565"/>
      <c r="AX170" s="2565"/>
      <c r="AY170" s="2565"/>
      <c r="AZ170" s="2565"/>
      <c r="BA170" s="2565"/>
      <c r="BB170" s="2565"/>
      <c r="BC170" s="2565"/>
      <c r="BD170" s="2565"/>
      <c r="BE170" s="2565"/>
      <c r="BF170" s="2565"/>
      <c r="BG170" s="2565"/>
      <c r="BH170" s="2565"/>
      <c r="BI170" s="2565"/>
      <c r="BJ170" s="2565"/>
      <c r="BK170" s="2565"/>
      <c r="BL170" s="2565"/>
      <c r="BM170" s="2565"/>
      <c r="BN170" s="38"/>
      <c r="BO170" s="37"/>
      <c r="BP170" s="2616" t="str">
        <f>BW129</f>
        <v>+PK</v>
      </c>
      <c r="BQ170" s="2607"/>
      <c r="BR170" s="2607"/>
      <c r="BS170" s="2607"/>
      <c r="BT170" s="2607"/>
      <c r="BU170" s="2607"/>
      <c r="BV170" s="2608"/>
      <c r="BW170" s="2606" t="str">
        <f>CA129</f>
        <v>PK</v>
      </c>
      <c r="BX170" s="2607"/>
      <c r="BY170" s="2607"/>
      <c r="BZ170" s="2607"/>
      <c r="CA170" s="2607"/>
      <c r="CB170" s="2607"/>
      <c r="CC170" s="2608"/>
      <c r="CD170" s="2606" t="str">
        <f>CF129</f>
        <v>PK</v>
      </c>
      <c r="CE170" s="2607"/>
      <c r="CF170" s="2607"/>
      <c r="CG170" s="2607"/>
      <c r="CH170" s="2607"/>
      <c r="CI170" s="2607"/>
      <c r="CJ170" s="2608"/>
    </row>
    <row r="171" spans="1:88" ht="4.5" customHeight="1" x14ac:dyDescent="0.2">
      <c r="A171" s="37"/>
      <c r="B171" s="2565"/>
      <c r="C171" s="2565"/>
      <c r="D171" s="2565"/>
      <c r="E171" s="2565"/>
      <c r="F171" s="2565"/>
      <c r="G171" s="2565"/>
      <c r="H171" s="2565"/>
      <c r="I171" s="2565"/>
      <c r="J171" s="2565"/>
      <c r="K171" s="2565"/>
      <c r="L171" s="2565"/>
      <c r="M171" s="2565"/>
      <c r="N171" s="2565"/>
      <c r="O171" s="2565"/>
      <c r="P171" s="2565"/>
      <c r="Q171" s="2565"/>
      <c r="R171" s="2565"/>
      <c r="S171" s="2565"/>
      <c r="T171" s="2565"/>
      <c r="U171" s="2565"/>
      <c r="V171" s="38"/>
      <c r="W171" s="37"/>
      <c r="X171" s="2609"/>
      <c r="Y171" s="2610"/>
      <c r="Z171" s="2610"/>
      <c r="AA171" s="2610"/>
      <c r="AB171" s="2610"/>
      <c r="AC171" s="2610"/>
      <c r="AD171" s="2611"/>
      <c r="AE171" s="2609"/>
      <c r="AF171" s="2610"/>
      <c r="AG171" s="2610"/>
      <c r="AH171" s="2610"/>
      <c r="AI171" s="2610"/>
      <c r="AJ171" s="2610"/>
      <c r="AK171" s="2611"/>
      <c r="AL171" s="2609"/>
      <c r="AM171" s="2610"/>
      <c r="AN171" s="2610"/>
      <c r="AO171" s="2610"/>
      <c r="AP171" s="2610"/>
      <c r="AQ171" s="2610"/>
      <c r="AR171" s="2611"/>
      <c r="AS171" s="37"/>
      <c r="AT171" s="2565"/>
      <c r="AU171" s="2565"/>
      <c r="AV171" s="2565"/>
      <c r="AW171" s="2565"/>
      <c r="AX171" s="2565"/>
      <c r="AY171" s="2565"/>
      <c r="AZ171" s="2565"/>
      <c r="BA171" s="2565"/>
      <c r="BB171" s="2565"/>
      <c r="BC171" s="2565"/>
      <c r="BD171" s="2565"/>
      <c r="BE171" s="2565"/>
      <c r="BF171" s="2565"/>
      <c r="BG171" s="2565"/>
      <c r="BH171" s="2565"/>
      <c r="BI171" s="2565"/>
      <c r="BJ171" s="2565"/>
      <c r="BK171" s="2565"/>
      <c r="BL171" s="2565"/>
      <c r="BM171" s="2565"/>
      <c r="BN171" s="38"/>
      <c r="BO171" s="37"/>
      <c r="BP171" s="2609"/>
      <c r="BQ171" s="2610"/>
      <c r="BR171" s="2610"/>
      <c r="BS171" s="2610"/>
      <c r="BT171" s="2610"/>
      <c r="BU171" s="2610"/>
      <c r="BV171" s="2611"/>
      <c r="BW171" s="2609"/>
      <c r="BX171" s="2610"/>
      <c r="BY171" s="2610"/>
      <c r="BZ171" s="2610"/>
      <c r="CA171" s="2610"/>
      <c r="CB171" s="2610"/>
      <c r="CC171" s="2611"/>
      <c r="CD171" s="2609"/>
      <c r="CE171" s="2610"/>
      <c r="CF171" s="2610"/>
      <c r="CG171" s="2610"/>
      <c r="CH171" s="2610"/>
      <c r="CI171" s="2610"/>
      <c r="CJ171" s="2611"/>
    </row>
    <row r="172" spans="1:88" ht="4.5" customHeight="1" x14ac:dyDescent="0.2">
      <c r="A172" s="37"/>
      <c r="B172" s="2565"/>
      <c r="C172" s="2565"/>
      <c r="D172" s="2565"/>
      <c r="E172" s="2565"/>
      <c r="F172" s="2565"/>
      <c r="G172" s="2565"/>
      <c r="H172" s="2565"/>
      <c r="I172" s="2565"/>
      <c r="J172" s="2565"/>
      <c r="K172" s="2565"/>
      <c r="L172" s="2565"/>
      <c r="M172" s="2565"/>
      <c r="N172" s="2565"/>
      <c r="O172" s="2565"/>
      <c r="P172" s="2565"/>
      <c r="Q172" s="2565"/>
      <c r="R172" s="2565"/>
      <c r="S172" s="2565"/>
      <c r="T172" s="2565"/>
      <c r="U172" s="2565"/>
      <c r="V172" s="38"/>
      <c r="W172" s="37"/>
      <c r="X172" s="2612"/>
      <c r="Y172" s="2613"/>
      <c r="Z172" s="2613"/>
      <c r="AA172" s="2613"/>
      <c r="AB172" s="2613"/>
      <c r="AC172" s="2613"/>
      <c r="AD172" s="2614"/>
      <c r="AE172" s="2612"/>
      <c r="AF172" s="2613"/>
      <c r="AG172" s="2613"/>
      <c r="AH172" s="2613"/>
      <c r="AI172" s="2613"/>
      <c r="AJ172" s="2613"/>
      <c r="AK172" s="2614"/>
      <c r="AL172" s="2612"/>
      <c r="AM172" s="2613"/>
      <c r="AN172" s="2613"/>
      <c r="AO172" s="2613"/>
      <c r="AP172" s="2613"/>
      <c r="AQ172" s="2613"/>
      <c r="AR172" s="2614"/>
      <c r="AS172" s="37"/>
      <c r="AT172" s="2565"/>
      <c r="AU172" s="2565"/>
      <c r="AV172" s="2565"/>
      <c r="AW172" s="2565"/>
      <c r="AX172" s="2565"/>
      <c r="AY172" s="2565"/>
      <c r="AZ172" s="2565"/>
      <c r="BA172" s="2565"/>
      <c r="BB172" s="2565"/>
      <c r="BC172" s="2565"/>
      <c r="BD172" s="2565"/>
      <c r="BE172" s="2565"/>
      <c r="BF172" s="2565"/>
      <c r="BG172" s="2565"/>
      <c r="BH172" s="2565"/>
      <c r="BI172" s="2565"/>
      <c r="BJ172" s="2565"/>
      <c r="BK172" s="2565"/>
      <c r="BL172" s="2565"/>
      <c r="BM172" s="2565"/>
      <c r="BN172" s="38"/>
      <c r="BO172" s="37"/>
      <c r="BP172" s="2612"/>
      <c r="BQ172" s="2613"/>
      <c r="BR172" s="2613"/>
      <c r="BS172" s="2613"/>
      <c r="BT172" s="2613"/>
      <c r="BU172" s="2613"/>
      <c r="BV172" s="2614"/>
      <c r="BW172" s="2612"/>
      <c r="BX172" s="2613"/>
      <c r="BY172" s="2613"/>
      <c r="BZ172" s="2613"/>
      <c r="CA172" s="2613"/>
      <c r="CB172" s="2613"/>
      <c r="CC172" s="2614"/>
      <c r="CD172" s="2612"/>
      <c r="CE172" s="2613"/>
      <c r="CF172" s="2613"/>
      <c r="CG172" s="2613"/>
      <c r="CH172" s="2613"/>
      <c r="CI172" s="2613"/>
      <c r="CJ172" s="2614"/>
    </row>
    <row r="173" spans="1:88" ht="4.5" customHeight="1" x14ac:dyDescent="0.2">
      <c r="A173" s="37"/>
      <c r="B173" s="2621" t="str">
        <f>I122</f>
        <v>Ing. Jozef VRABECBudovateľov 114, Lipovec16.2.1962</v>
      </c>
      <c r="C173" s="2621"/>
      <c r="D173" s="2621"/>
      <c r="E173" s="2621"/>
      <c r="F173" s="2621"/>
      <c r="G173" s="2621"/>
      <c r="H173" s="2621"/>
      <c r="I173" s="2621"/>
      <c r="J173" s="2621"/>
      <c r="K173" s="2621"/>
      <c r="L173" s="2621"/>
      <c r="M173" s="2621"/>
      <c r="N173" s="2621"/>
      <c r="O173" s="2621"/>
      <c r="P173" s="2621"/>
      <c r="Q173" s="2621"/>
      <c r="R173" s="2621"/>
      <c r="S173" s="2621"/>
      <c r="T173" s="2621"/>
      <c r="U173" s="2621"/>
      <c r="V173" s="38"/>
      <c r="W173" s="37"/>
      <c r="X173" s="2617">
        <f>AE135</f>
        <v>22</v>
      </c>
      <c r="Y173" s="2617"/>
      <c r="Z173" s="2617"/>
      <c r="AA173" s="2617"/>
      <c r="AB173" s="2617"/>
      <c r="AC173" s="2617"/>
      <c r="AD173" s="2617"/>
      <c r="AE173" s="2617">
        <f>AI135</f>
        <v>36</v>
      </c>
      <c r="AF173" s="2617"/>
      <c r="AG173" s="2617"/>
      <c r="AH173" s="2617"/>
      <c r="AI173" s="2617"/>
      <c r="AJ173" s="2617"/>
      <c r="AK173" s="2617"/>
      <c r="AL173" s="2617">
        <f>AN135</f>
        <v>48</v>
      </c>
      <c r="AM173" s="2617"/>
      <c r="AN173" s="2617"/>
      <c r="AO173" s="2617"/>
      <c r="AP173" s="2617"/>
      <c r="AQ173" s="2617"/>
      <c r="AR173" s="2617"/>
      <c r="AS173" s="37"/>
      <c r="AT173" s="2621" t="str">
        <f>BA122</f>
        <v>Ing. Jozef VRABECBudovateľov 114, Lipovec16.2.1962</v>
      </c>
      <c r="AU173" s="2621"/>
      <c r="AV173" s="2621"/>
      <c r="AW173" s="2621"/>
      <c r="AX173" s="2621"/>
      <c r="AY173" s="2621"/>
      <c r="AZ173" s="2621"/>
      <c r="BA173" s="2621"/>
      <c r="BB173" s="2621"/>
      <c r="BC173" s="2621"/>
      <c r="BD173" s="2621"/>
      <c r="BE173" s="2621"/>
      <c r="BF173" s="2621"/>
      <c r="BG173" s="2621"/>
      <c r="BH173" s="2621"/>
      <c r="BI173" s="2621"/>
      <c r="BJ173" s="2621"/>
      <c r="BK173" s="2621"/>
      <c r="BL173" s="2621"/>
      <c r="BM173" s="2621"/>
      <c r="BN173" s="38"/>
      <c r="BO173" s="37"/>
      <c r="BP173" s="2617" t="str">
        <f>BW135</f>
        <v>PK</v>
      </c>
      <c r="BQ173" s="2617"/>
      <c r="BR173" s="2617"/>
      <c r="BS173" s="2617"/>
      <c r="BT173" s="2617"/>
      <c r="BU173" s="2617"/>
      <c r="BV173" s="2617"/>
      <c r="BW173" s="2617" t="str">
        <f>CA135</f>
        <v>PK</v>
      </c>
      <c r="BX173" s="2617"/>
      <c r="BY173" s="2617"/>
      <c r="BZ173" s="2617"/>
      <c r="CA173" s="2617"/>
      <c r="CB173" s="2617"/>
      <c r="CC173" s="2617"/>
      <c r="CD173" s="2617" t="str">
        <f>CF135</f>
        <v>PK</v>
      </c>
      <c r="CE173" s="2617"/>
      <c r="CF173" s="2617"/>
      <c r="CG173" s="2617"/>
      <c r="CH173" s="2617"/>
      <c r="CI173" s="2617"/>
      <c r="CJ173" s="2617"/>
    </row>
    <row r="174" spans="1:88" ht="4.5" customHeight="1" x14ac:dyDescent="0.2">
      <c r="A174" s="37"/>
      <c r="B174" s="2621"/>
      <c r="C174" s="2621"/>
      <c r="D174" s="2621"/>
      <c r="E174" s="2621"/>
      <c r="F174" s="2621"/>
      <c r="G174" s="2621"/>
      <c r="H174" s="2621"/>
      <c r="I174" s="2621"/>
      <c r="J174" s="2621"/>
      <c r="K174" s="2621"/>
      <c r="L174" s="2621"/>
      <c r="M174" s="2621"/>
      <c r="N174" s="2621"/>
      <c r="O174" s="2621"/>
      <c r="P174" s="2621"/>
      <c r="Q174" s="2621"/>
      <c r="R174" s="2621"/>
      <c r="S174" s="2621"/>
      <c r="T174" s="2621"/>
      <c r="U174" s="2621"/>
      <c r="V174" s="38"/>
      <c r="W174" s="37"/>
      <c r="X174" s="2617"/>
      <c r="Y174" s="2617"/>
      <c r="Z174" s="2617"/>
      <c r="AA174" s="2617"/>
      <c r="AB174" s="2617"/>
      <c r="AC174" s="2617"/>
      <c r="AD174" s="2617"/>
      <c r="AE174" s="2617"/>
      <c r="AF174" s="2617"/>
      <c r="AG174" s="2617"/>
      <c r="AH174" s="2617"/>
      <c r="AI174" s="2617"/>
      <c r="AJ174" s="2617"/>
      <c r="AK174" s="2617"/>
      <c r="AL174" s="2617"/>
      <c r="AM174" s="2617"/>
      <c r="AN174" s="2617"/>
      <c r="AO174" s="2617"/>
      <c r="AP174" s="2617"/>
      <c r="AQ174" s="2617"/>
      <c r="AR174" s="2617"/>
      <c r="AS174" s="37"/>
      <c r="AT174" s="2621"/>
      <c r="AU174" s="2621"/>
      <c r="AV174" s="2621"/>
      <c r="AW174" s="2621"/>
      <c r="AX174" s="2621"/>
      <c r="AY174" s="2621"/>
      <c r="AZ174" s="2621"/>
      <c r="BA174" s="2621"/>
      <c r="BB174" s="2621"/>
      <c r="BC174" s="2621"/>
      <c r="BD174" s="2621"/>
      <c r="BE174" s="2621"/>
      <c r="BF174" s="2621"/>
      <c r="BG174" s="2621"/>
      <c r="BH174" s="2621"/>
      <c r="BI174" s="2621"/>
      <c r="BJ174" s="2621"/>
      <c r="BK174" s="2621"/>
      <c r="BL174" s="2621"/>
      <c r="BM174" s="2621"/>
      <c r="BN174" s="38"/>
      <c r="BO174" s="37"/>
      <c r="BP174" s="2617"/>
      <c r="BQ174" s="2617"/>
      <c r="BR174" s="2617"/>
      <c r="BS174" s="2617"/>
      <c r="BT174" s="2617"/>
      <c r="BU174" s="2617"/>
      <c r="BV174" s="2617"/>
      <c r="BW174" s="2617"/>
      <c r="BX174" s="2617"/>
      <c r="BY174" s="2617"/>
      <c r="BZ174" s="2617"/>
      <c r="CA174" s="2617"/>
      <c r="CB174" s="2617"/>
      <c r="CC174" s="2617"/>
      <c r="CD174" s="2617"/>
      <c r="CE174" s="2617"/>
      <c r="CF174" s="2617"/>
      <c r="CG174" s="2617"/>
      <c r="CH174" s="2617"/>
      <c r="CI174" s="2617"/>
      <c r="CJ174" s="2617"/>
    </row>
    <row r="175" spans="1:88" ht="4.5" customHeight="1" x14ac:dyDescent="0.2">
      <c r="A175" s="37"/>
      <c r="B175" s="2621"/>
      <c r="C175" s="2621"/>
      <c r="D175" s="2621"/>
      <c r="E175" s="2621"/>
      <c r="F175" s="2621"/>
      <c r="G175" s="2621"/>
      <c r="H175" s="2621"/>
      <c r="I175" s="2621"/>
      <c r="J175" s="2621"/>
      <c r="K175" s="2621"/>
      <c r="L175" s="2621"/>
      <c r="M175" s="2621"/>
      <c r="N175" s="2621"/>
      <c r="O175" s="2621"/>
      <c r="P175" s="2621"/>
      <c r="Q175" s="2621"/>
      <c r="R175" s="2621"/>
      <c r="S175" s="2621"/>
      <c r="T175" s="2621"/>
      <c r="U175" s="2621"/>
      <c r="V175" s="38"/>
      <c r="W175" s="37"/>
      <c r="X175" s="2617"/>
      <c r="Y175" s="2617"/>
      <c r="Z175" s="2617"/>
      <c r="AA175" s="2617"/>
      <c r="AB175" s="2617"/>
      <c r="AC175" s="2617"/>
      <c r="AD175" s="2617"/>
      <c r="AE175" s="2617"/>
      <c r="AF175" s="2617"/>
      <c r="AG175" s="2617"/>
      <c r="AH175" s="2617"/>
      <c r="AI175" s="2617"/>
      <c r="AJ175" s="2617"/>
      <c r="AK175" s="2617"/>
      <c r="AL175" s="2617"/>
      <c r="AM175" s="2617"/>
      <c r="AN175" s="2617"/>
      <c r="AO175" s="2617"/>
      <c r="AP175" s="2617"/>
      <c r="AQ175" s="2617"/>
      <c r="AR175" s="2617"/>
      <c r="AS175" s="37"/>
      <c r="AT175" s="2621"/>
      <c r="AU175" s="2621"/>
      <c r="AV175" s="2621"/>
      <c r="AW175" s="2621"/>
      <c r="AX175" s="2621"/>
      <c r="AY175" s="2621"/>
      <c r="AZ175" s="2621"/>
      <c r="BA175" s="2621"/>
      <c r="BB175" s="2621"/>
      <c r="BC175" s="2621"/>
      <c r="BD175" s="2621"/>
      <c r="BE175" s="2621"/>
      <c r="BF175" s="2621"/>
      <c r="BG175" s="2621"/>
      <c r="BH175" s="2621"/>
      <c r="BI175" s="2621"/>
      <c r="BJ175" s="2621"/>
      <c r="BK175" s="2621"/>
      <c r="BL175" s="2621"/>
      <c r="BM175" s="2621"/>
      <c r="BN175" s="38"/>
      <c r="BO175" s="37"/>
      <c r="BP175" s="2617"/>
      <c r="BQ175" s="2617"/>
      <c r="BR175" s="2617"/>
      <c r="BS175" s="2617"/>
      <c r="BT175" s="2617"/>
      <c r="BU175" s="2617"/>
      <c r="BV175" s="2617"/>
      <c r="BW175" s="2617"/>
      <c r="BX175" s="2617"/>
      <c r="BY175" s="2617"/>
      <c r="BZ175" s="2617"/>
      <c r="CA175" s="2617"/>
      <c r="CB175" s="2617"/>
      <c r="CC175" s="2617"/>
      <c r="CD175" s="2617"/>
      <c r="CE175" s="2617"/>
      <c r="CF175" s="2617"/>
      <c r="CG175" s="2617"/>
      <c r="CH175" s="2617"/>
      <c r="CI175" s="2617"/>
      <c r="CJ175" s="2617"/>
    </row>
    <row r="176" spans="1:88" ht="4.5" customHeight="1" x14ac:dyDescent="0.2">
      <c r="A176" s="37"/>
      <c r="B176" s="2564">
        <f>I132</f>
        <v>42319</v>
      </c>
      <c r="C176" s="2565"/>
      <c r="D176" s="2565"/>
      <c r="E176" s="2565"/>
      <c r="F176" s="2565"/>
      <c r="G176" s="2565"/>
      <c r="H176" s="2565"/>
      <c r="I176" s="2565"/>
      <c r="J176" s="2565"/>
      <c r="K176" s="2564">
        <f ca="1">L137</f>
        <v>44448.472476736111</v>
      </c>
      <c r="L176" s="2565"/>
      <c r="M176" s="2565"/>
      <c r="N176" s="2565"/>
      <c r="O176" s="2565"/>
      <c r="P176" s="2565"/>
      <c r="Q176" s="2565"/>
      <c r="R176" s="2565"/>
      <c r="S176" s="2565"/>
      <c r="T176" s="2564"/>
      <c r="U176" s="2565"/>
      <c r="V176" s="38"/>
      <c r="W176" s="37"/>
      <c r="X176" s="2606">
        <f>AB138</f>
        <v>2006</v>
      </c>
      <c r="Y176" s="2607"/>
      <c r="Z176" s="2607"/>
      <c r="AA176" s="2607"/>
      <c r="AB176" s="2607"/>
      <c r="AC176" s="2607"/>
      <c r="AD176" s="2608"/>
      <c r="AE176" s="2606" t="str">
        <f>AF138</f>
        <v>G20282604074</v>
      </c>
      <c r="AF176" s="2607"/>
      <c r="AG176" s="2607"/>
      <c r="AH176" s="2607"/>
      <c r="AI176" s="2607"/>
      <c r="AJ176" s="2607"/>
      <c r="AK176" s="2608"/>
      <c r="AL176" s="2606" t="str">
        <f>AN138</f>
        <v>P</v>
      </c>
      <c r="AM176" s="2607"/>
      <c r="AN176" s="2607"/>
      <c r="AO176" s="2607"/>
      <c r="AP176" s="2607"/>
      <c r="AQ176" s="2607"/>
      <c r="AR176" s="2608"/>
      <c r="AS176" s="37"/>
      <c r="AT176" s="2564">
        <f>BA132</f>
        <v>0</v>
      </c>
      <c r="AU176" s="2565"/>
      <c r="AV176" s="2565"/>
      <c r="AW176" s="2565"/>
      <c r="AX176" s="2565"/>
      <c r="AY176" s="2565"/>
      <c r="AZ176" s="2565"/>
      <c r="BA176" s="2565"/>
      <c r="BB176" s="2565"/>
      <c r="BC176" s="2564">
        <f ca="1">BD137</f>
        <v>44448.472476736111</v>
      </c>
      <c r="BD176" s="2565"/>
      <c r="BE176" s="2565"/>
      <c r="BF176" s="2565"/>
      <c r="BG176" s="2565"/>
      <c r="BH176" s="2565"/>
      <c r="BI176" s="2565"/>
      <c r="BJ176" s="2565"/>
      <c r="BK176" s="2565"/>
      <c r="BL176" s="2564"/>
      <c r="BM176" s="2565"/>
      <c r="BN176" s="38"/>
      <c r="BO176" s="37"/>
      <c r="BP176" s="2606">
        <f>BT138</f>
        <v>0</v>
      </c>
      <c r="BQ176" s="2607"/>
      <c r="BR176" s="2607"/>
      <c r="BS176" s="2607"/>
      <c r="BT176" s="2607"/>
      <c r="BU176" s="2607"/>
      <c r="BV176" s="2608"/>
      <c r="BW176" s="2606">
        <f>BX138</f>
        <v>0</v>
      </c>
      <c r="BX176" s="2607"/>
      <c r="BY176" s="2607"/>
      <c r="BZ176" s="2607"/>
      <c r="CA176" s="2607"/>
      <c r="CB176" s="2607"/>
      <c r="CC176" s="2608"/>
      <c r="CD176" s="2606">
        <f>CF138</f>
        <v>0</v>
      </c>
      <c r="CE176" s="2607"/>
      <c r="CF176" s="2607"/>
      <c r="CG176" s="2607"/>
      <c r="CH176" s="2607"/>
      <c r="CI176" s="2607"/>
      <c r="CJ176" s="2608"/>
    </row>
    <row r="177" spans="1:88" ht="4.5" customHeight="1" x14ac:dyDescent="0.2">
      <c r="A177" s="37"/>
      <c r="B177" s="2565"/>
      <c r="C177" s="2565"/>
      <c r="D177" s="2565"/>
      <c r="E177" s="2565"/>
      <c r="F177" s="2565"/>
      <c r="G177" s="2565"/>
      <c r="H177" s="2565"/>
      <c r="I177" s="2565"/>
      <c r="J177" s="2565"/>
      <c r="K177" s="2565"/>
      <c r="L177" s="2565"/>
      <c r="M177" s="2565"/>
      <c r="N177" s="2565"/>
      <c r="O177" s="2565"/>
      <c r="P177" s="2565"/>
      <c r="Q177" s="2565"/>
      <c r="R177" s="2565"/>
      <c r="S177" s="2565"/>
      <c r="T177" s="2565"/>
      <c r="U177" s="2565"/>
      <c r="V177" s="38"/>
      <c r="W177" s="37"/>
      <c r="X177" s="2609"/>
      <c r="Y177" s="2610"/>
      <c r="Z177" s="2610"/>
      <c r="AA177" s="2610"/>
      <c r="AB177" s="2610"/>
      <c r="AC177" s="2610"/>
      <c r="AD177" s="2611"/>
      <c r="AE177" s="2609"/>
      <c r="AF177" s="2610"/>
      <c r="AG177" s="2610"/>
      <c r="AH177" s="2610"/>
      <c r="AI177" s="2610"/>
      <c r="AJ177" s="2610"/>
      <c r="AK177" s="2611"/>
      <c r="AL177" s="2609"/>
      <c r="AM177" s="2610"/>
      <c r="AN177" s="2610"/>
      <c r="AO177" s="2610"/>
      <c r="AP177" s="2610"/>
      <c r="AQ177" s="2610"/>
      <c r="AR177" s="2611"/>
      <c r="AS177" s="37"/>
      <c r="AT177" s="2565"/>
      <c r="AU177" s="2565"/>
      <c r="AV177" s="2565"/>
      <c r="AW177" s="2565"/>
      <c r="AX177" s="2565"/>
      <c r="AY177" s="2565"/>
      <c r="AZ177" s="2565"/>
      <c r="BA177" s="2565"/>
      <c r="BB177" s="2565"/>
      <c r="BC177" s="2565"/>
      <c r="BD177" s="2565"/>
      <c r="BE177" s="2565"/>
      <c r="BF177" s="2565"/>
      <c r="BG177" s="2565"/>
      <c r="BH177" s="2565"/>
      <c r="BI177" s="2565"/>
      <c r="BJ177" s="2565"/>
      <c r="BK177" s="2565"/>
      <c r="BL177" s="2565"/>
      <c r="BM177" s="2565"/>
      <c r="BN177" s="38"/>
      <c r="BO177" s="37"/>
      <c r="BP177" s="2609"/>
      <c r="BQ177" s="2610"/>
      <c r="BR177" s="2610"/>
      <c r="BS177" s="2610"/>
      <c r="BT177" s="2610"/>
      <c r="BU177" s="2610"/>
      <c r="BV177" s="2611"/>
      <c r="BW177" s="2609"/>
      <c r="BX177" s="2610"/>
      <c r="BY177" s="2610"/>
      <c r="BZ177" s="2610"/>
      <c r="CA177" s="2610"/>
      <c r="CB177" s="2610"/>
      <c r="CC177" s="2611"/>
      <c r="CD177" s="2609"/>
      <c r="CE177" s="2610"/>
      <c r="CF177" s="2610"/>
      <c r="CG177" s="2610"/>
      <c r="CH177" s="2610"/>
      <c r="CI177" s="2610"/>
      <c r="CJ177" s="2611"/>
    </row>
    <row r="178" spans="1:88" ht="4.5" customHeight="1" x14ac:dyDescent="0.2">
      <c r="A178" s="49"/>
      <c r="B178" s="2565"/>
      <c r="C178" s="2565"/>
      <c r="D178" s="2565"/>
      <c r="E178" s="2565"/>
      <c r="F178" s="2565"/>
      <c r="G178" s="2565"/>
      <c r="H178" s="2565"/>
      <c r="I178" s="2565"/>
      <c r="J178" s="2565"/>
      <c r="K178" s="2565"/>
      <c r="L178" s="2565"/>
      <c r="M178" s="2565"/>
      <c r="N178" s="2565"/>
      <c r="O178" s="2565"/>
      <c r="P178" s="2565"/>
      <c r="Q178" s="2565"/>
      <c r="R178" s="2565"/>
      <c r="S178" s="2565"/>
      <c r="T178" s="2565"/>
      <c r="U178" s="2565"/>
      <c r="V178" s="50"/>
      <c r="W178" s="49"/>
      <c r="X178" s="2612"/>
      <c r="Y178" s="2613"/>
      <c r="Z178" s="2613"/>
      <c r="AA178" s="2613"/>
      <c r="AB178" s="2613"/>
      <c r="AC178" s="2613"/>
      <c r="AD178" s="2614"/>
      <c r="AE178" s="2612"/>
      <c r="AF178" s="2613"/>
      <c r="AG178" s="2613"/>
      <c r="AH178" s="2613"/>
      <c r="AI178" s="2613"/>
      <c r="AJ178" s="2613"/>
      <c r="AK178" s="2614"/>
      <c r="AL178" s="2612"/>
      <c r="AM178" s="2613"/>
      <c r="AN178" s="2613"/>
      <c r="AO178" s="2613"/>
      <c r="AP178" s="2613"/>
      <c r="AQ178" s="2613"/>
      <c r="AR178" s="2614"/>
      <c r="AS178" s="49"/>
      <c r="AT178" s="2565"/>
      <c r="AU178" s="2565"/>
      <c r="AV178" s="2565"/>
      <c r="AW178" s="2565"/>
      <c r="AX178" s="2565"/>
      <c r="AY178" s="2565"/>
      <c r="AZ178" s="2565"/>
      <c r="BA178" s="2565"/>
      <c r="BB178" s="2565"/>
      <c r="BC178" s="2565"/>
      <c r="BD178" s="2565"/>
      <c r="BE178" s="2565"/>
      <c r="BF178" s="2565"/>
      <c r="BG178" s="2565"/>
      <c r="BH178" s="2565"/>
      <c r="BI178" s="2565"/>
      <c r="BJ178" s="2565"/>
      <c r="BK178" s="2565"/>
      <c r="BL178" s="2565"/>
      <c r="BM178" s="2565"/>
      <c r="BN178" s="50"/>
      <c r="BO178" s="49"/>
      <c r="BP178" s="2612"/>
      <c r="BQ178" s="2613"/>
      <c r="BR178" s="2613"/>
      <c r="BS178" s="2613"/>
      <c r="BT178" s="2613"/>
      <c r="BU178" s="2613"/>
      <c r="BV178" s="2614"/>
      <c r="BW178" s="2612"/>
      <c r="BX178" s="2613"/>
      <c r="BY178" s="2613"/>
      <c r="BZ178" s="2613"/>
      <c r="CA178" s="2613"/>
      <c r="CB178" s="2613"/>
      <c r="CC178" s="2614"/>
      <c r="CD178" s="2612"/>
      <c r="CE178" s="2613"/>
      <c r="CF178" s="2613"/>
      <c r="CG178" s="2613"/>
      <c r="CH178" s="2613"/>
      <c r="CI178" s="2613"/>
      <c r="CJ178" s="2614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"/>
  <cols>
    <col min="1" max="44" width="2.5" style="67" customWidth="1"/>
    <col min="45" max="45" width="0.83203125" style="67" customWidth="1"/>
    <col min="46" max="46" width="1" style="67" customWidth="1"/>
    <col min="47" max="47" width="0.6640625" style="67" customWidth="1"/>
    <col min="48" max="16384" width="2.6640625" style="67"/>
  </cols>
  <sheetData>
    <row r="1" spans="1:44" ht="4.5" customHeight="1" x14ac:dyDescent="0.2">
      <c r="A1" s="61">
        <v>451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2542" t="str">
        <f>CONCATENATE("*",INDEX('LŠZ H'!A$2:AI$999,A1,17))</f>
        <v>*2003</v>
      </c>
      <c r="U1" s="2542"/>
      <c r="V1" s="2543"/>
      <c r="W1" s="64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6"/>
    </row>
    <row r="2" spans="1:44" ht="4.5" customHeight="1" x14ac:dyDescent="0.2">
      <c r="A2" s="68"/>
      <c r="T2" s="2544"/>
      <c r="U2" s="2544"/>
      <c r="V2" s="2545"/>
      <c r="W2" s="70"/>
      <c r="X2" s="2788" t="s">
        <v>1021</v>
      </c>
      <c r="Y2" s="2788"/>
      <c r="Z2" s="2788"/>
      <c r="AA2" s="2788"/>
      <c r="AB2" s="2788"/>
      <c r="AC2" s="2788"/>
      <c r="AD2" s="2788"/>
      <c r="AE2" s="2788"/>
      <c r="AF2" s="2788"/>
      <c r="AG2" s="2788"/>
      <c r="AH2" s="2788"/>
      <c r="AI2" s="2788"/>
      <c r="AJ2" s="2788"/>
      <c r="AK2" s="2788"/>
      <c r="AL2" s="2788"/>
      <c r="AM2" s="2788"/>
      <c r="AN2" s="2788"/>
      <c r="AO2" s="2788"/>
      <c r="AP2" s="2788"/>
      <c r="AQ2" s="2788"/>
      <c r="AR2" s="71"/>
    </row>
    <row r="3" spans="1:44" ht="4.5" customHeight="1" x14ac:dyDescent="0.2">
      <c r="A3" s="68"/>
      <c r="Q3" s="100"/>
      <c r="T3" s="2544"/>
      <c r="U3" s="2544"/>
      <c r="V3" s="2545"/>
      <c r="W3" s="70"/>
      <c r="X3" s="2788"/>
      <c r="Y3" s="2788"/>
      <c r="Z3" s="2788"/>
      <c r="AA3" s="2788"/>
      <c r="AB3" s="2788"/>
      <c r="AC3" s="2788"/>
      <c r="AD3" s="2788"/>
      <c r="AE3" s="2788"/>
      <c r="AF3" s="2788"/>
      <c r="AG3" s="2788"/>
      <c r="AH3" s="2788"/>
      <c r="AI3" s="2788"/>
      <c r="AJ3" s="2788"/>
      <c r="AK3" s="2788"/>
      <c r="AL3" s="2788"/>
      <c r="AM3" s="2788"/>
      <c r="AN3" s="2788"/>
      <c r="AO3" s="2788"/>
      <c r="AP3" s="2788"/>
      <c r="AQ3" s="2788"/>
      <c r="AR3" s="71"/>
    </row>
    <row r="4" spans="1:44" ht="4.5" customHeight="1" x14ac:dyDescent="0.2">
      <c r="A4" s="68"/>
      <c r="R4" s="72"/>
      <c r="S4" s="72"/>
      <c r="T4" s="72"/>
      <c r="U4" s="72"/>
      <c r="V4" s="69"/>
      <c r="W4" s="70"/>
      <c r="X4" s="2788"/>
      <c r="Y4" s="2788"/>
      <c r="Z4" s="2788"/>
      <c r="AA4" s="2788"/>
      <c r="AB4" s="2788"/>
      <c r="AC4" s="2788"/>
      <c r="AD4" s="2788"/>
      <c r="AE4" s="2788"/>
      <c r="AF4" s="2788"/>
      <c r="AG4" s="2788"/>
      <c r="AH4" s="2788"/>
      <c r="AI4" s="2788"/>
      <c r="AJ4" s="2788"/>
      <c r="AK4" s="2788"/>
      <c r="AL4" s="2788"/>
      <c r="AM4" s="2788"/>
      <c r="AN4" s="2788"/>
      <c r="AO4" s="2788"/>
      <c r="AP4" s="2788"/>
      <c r="AQ4" s="2788"/>
      <c r="AR4" s="71"/>
    </row>
    <row r="5" spans="1:44" ht="4.5" customHeight="1" x14ac:dyDescent="0.2">
      <c r="A5" s="68"/>
      <c r="R5" s="72"/>
      <c r="S5" s="72"/>
      <c r="T5" s="72"/>
      <c r="U5" s="72"/>
      <c r="V5" s="69"/>
      <c r="W5" s="70"/>
      <c r="X5" s="2788"/>
      <c r="Y5" s="2788"/>
      <c r="Z5" s="2788"/>
      <c r="AA5" s="2788"/>
      <c r="AB5" s="2788"/>
      <c r="AC5" s="2788"/>
      <c r="AD5" s="2788"/>
      <c r="AE5" s="2788"/>
      <c r="AF5" s="2788"/>
      <c r="AG5" s="2788"/>
      <c r="AH5" s="2788"/>
      <c r="AI5" s="2788"/>
      <c r="AJ5" s="2788"/>
      <c r="AK5" s="2788"/>
      <c r="AL5" s="2788"/>
      <c r="AM5" s="2788"/>
      <c r="AN5" s="2788"/>
      <c r="AO5" s="2788"/>
      <c r="AP5" s="2788"/>
      <c r="AQ5" s="2788"/>
      <c r="AR5" s="71"/>
    </row>
    <row r="6" spans="1:44" ht="4.5" customHeight="1" x14ac:dyDescent="0.2">
      <c r="A6" s="68"/>
      <c r="R6" s="72"/>
      <c r="S6" s="72"/>
      <c r="T6" s="72"/>
      <c r="U6" s="72"/>
      <c r="V6" s="69"/>
      <c r="W6" s="70"/>
      <c r="X6" s="2788"/>
      <c r="Y6" s="2788"/>
      <c r="Z6" s="2788"/>
      <c r="AA6" s="2788"/>
      <c r="AB6" s="2788"/>
      <c r="AC6" s="2788"/>
      <c r="AD6" s="2788"/>
      <c r="AE6" s="2788"/>
      <c r="AF6" s="2788"/>
      <c r="AG6" s="2788"/>
      <c r="AH6" s="2788"/>
      <c r="AI6" s="2788"/>
      <c r="AJ6" s="2788"/>
      <c r="AK6" s="2788"/>
      <c r="AL6" s="2788"/>
      <c r="AM6" s="2788"/>
      <c r="AN6" s="2788"/>
      <c r="AO6" s="2788"/>
      <c r="AP6" s="2788"/>
      <c r="AQ6" s="2788"/>
      <c r="AR6" s="71"/>
    </row>
    <row r="7" spans="1:44" ht="4.5" customHeight="1" x14ac:dyDescent="0.2">
      <c r="A7" s="68"/>
      <c r="B7" s="2830" t="s">
        <v>1939</v>
      </c>
      <c r="C7" s="2315"/>
      <c r="D7" s="2315"/>
      <c r="E7" s="2315"/>
      <c r="F7" s="2315"/>
      <c r="G7" s="2315"/>
      <c r="H7" s="2315"/>
      <c r="I7" s="2315"/>
      <c r="J7" s="2315"/>
      <c r="K7" s="2315"/>
      <c r="L7" s="2315"/>
      <c r="M7" s="2315"/>
      <c r="N7" s="2315"/>
      <c r="O7" s="2315"/>
      <c r="P7" s="2315"/>
      <c r="Q7" s="2315"/>
      <c r="R7" s="2315"/>
      <c r="S7" s="2315"/>
      <c r="T7" s="2315"/>
      <c r="U7" s="2315"/>
      <c r="V7" s="69"/>
      <c r="W7" s="70"/>
      <c r="X7" s="2788"/>
      <c r="Y7" s="2788"/>
      <c r="Z7" s="2788"/>
      <c r="AA7" s="2788"/>
      <c r="AB7" s="2788"/>
      <c r="AC7" s="2788"/>
      <c r="AD7" s="2788"/>
      <c r="AE7" s="2788"/>
      <c r="AF7" s="2788"/>
      <c r="AG7" s="2788"/>
      <c r="AH7" s="2788"/>
      <c r="AI7" s="2788"/>
      <c r="AJ7" s="2788"/>
      <c r="AK7" s="2788"/>
      <c r="AL7" s="2788"/>
      <c r="AM7" s="2788"/>
      <c r="AN7" s="2788"/>
      <c r="AO7" s="2788"/>
      <c r="AP7" s="2788"/>
      <c r="AQ7" s="2788"/>
      <c r="AR7" s="71"/>
    </row>
    <row r="8" spans="1:44" ht="4.5" customHeight="1" x14ac:dyDescent="0.2">
      <c r="A8" s="68"/>
      <c r="B8" s="2315"/>
      <c r="C8" s="2315"/>
      <c r="D8" s="2315"/>
      <c r="E8" s="2315"/>
      <c r="F8" s="2315"/>
      <c r="G8" s="2315"/>
      <c r="H8" s="2315"/>
      <c r="I8" s="2315"/>
      <c r="J8" s="2315"/>
      <c r="K8" s="2315"/>
      <c r="L8" s="2315"/>
      <c r="M8" s="2315"/>
      <c r="N8" s="2315"/>
      <c r="O8" s="2315"/>
      <c r="P8" s="2315"/>
      <c r="Q8" s="2315"/>
      <c r="R8" s="2315"/>
      <c r="S8" s="2315"/>
      <c r="T8" s="2315"/>
      <c r="U8" s="2315"/>
      <c r="V8" s="69"/>
      <c r="W8" s="70"/>
      <c r="X8" s="2788"/>
      <c r="Y8" s="2788"/>
      <c r="Z8" s="2788"/>
      <c r="AA8" s="2788"/>
      <c r="AB8" s="2788"/>
      <c r="AC8" s="2788"/>
      <c r="AD8" s="2788"/>
      <c r="AE8" s="2788"/>
      <c r="AF8" s="2788"/>
      <c r="AG8" s="2788"/>
      <c r="AH8" s="2788"/>
      <c r="AI8" s="2788"/>
      <c r="AJ8" s="2788"/>
      <c r="AK8" s="2788"/>
      <c r="AL8" s="2788"/>
      <c r="AM8" s="2788"/>
      <c r="AN8" s="2788"/>
      <c r="AO8" s="2788"/>
      <c r="AP8" s="2788"/>
      <c r="AQ8" s="2788"/>
      <c r="AR8" s="71"/>
    </row>
    <row r="9" spans="1:44" ht="4.5" customHeight="1" x14ac:dyDescent="0.2">
      <c r="A9" s="68"/>
      <c r="B9" s="2830" t="s">
        <v>1640</v>
      </c>
      <c r="C9" s="2830"/>
      <c r="D9" s="2830"/>
      <c r="E9" s="2830"/>
      <c r="F9" s="2830"/>
      <c r="G9" s="2830"/>
      <c r="H9" s="2830"/>
      <c r="I9" s="2830"/>
      <c r="J9" s="2830"/>
      <c r="K9" s="2830"/>
      <c r="L9" s="2830"/>
      <c r="M9" s="2830"/>
      <c r="N9" s="2830"/>
      <c r="O9" s="2830"/>
      <c r="P9" s="2830"/>
      <c r="Q9" s="2830"/>
      <c r="R9" s="2830"/>
      <c r="S9" s="2830"/>
      <c r="T9" s="2830"/>
      <c r="U9" s="2830"/>
      <c r="V9" s="69"/>
      <c r="W9" s="70"/>
      <c r="X9" s="2788"/>
      <c r="Y9" s="2788"/>
      <c r="Z9" s="2788"/>
      <c r="AA9" s="2788"/>
      <c r="AB9" s="2788"/>
      <c r="AC9" s="2788"/>
      <c r="AD9" s="2788"/>
      <c r="AE9" s="2788"/>
      <c r="AF9" s="2788"/>
      <c r="AG9" s="2788"/>
      <c r="AH9" s="2788"/>
      <c r="AI9" s="2788"/>
      <c r="AJ9" s="2788"/>
      <c r="AK9" s="2788"/>
      <c r="AL9" s="2788"/>
      <c r="AM9" s="2788"/>
      <c r="AN9" s="2788"/>
      <c r="AO9" s="2788"/>
      <c r="AP9" s="2788"/>
      <c r="AQ9" s="2788"/>
      <c r="AR9" s="71"/>
    </row>
    <row r="10" spans="1:44" ht="4.5" customHeight="1" x14ac:dyDescent="0.2">
      <c r="A10" s="68"/>
      <c r="B10" s="2830"/>
      <c r="C10" s="2830"/>
      <c r="D10" s="2830"/>
      <c r="E10" s="2830"/>
      <c r="F10" s="2830"/>
      <c r="G10" s="2830"/>
      <c r="H10" s="2830"/>
      <c r="I10" s="2830"/>
      <c r="J10" s="2830"/>
      <c r="K10" s="2830"/>
      <c r="L10" s="2830"/>
      <c r="M10" s="2830"/>
      <c r="N10" s="2830"/>
      <c r="O10" s="2830"/>
      <c r="P10" s="2830"/>
      <c r="Q10" s="2830"/>
      <c r="R10" s="2830"/>
      <c r="S10" s="2830"/>
      <c r="T10" s="2830"/>
      <c r="U10" s="2830"/>
      <c r="V10" s="69"/>
      <c r="W10" s="70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1"/>
    </row>
    <row r="11" spans="1:44" ht="4.5" customHeight="1" x14ac:dyDescent="0.2">
      <c r="A11" s="68"/>
      <c r="B11" s="2831" t="s">
        <v>377</v>
      </c>
      <c r="C11" s="2831"/>
      <c r="D11" s="2831"/>
      <c r="E11" s="2831"/>
      <c r="F11" s="2831"/>
      <c r="G11" s="2831"/>
      <c r="H11" s="2831"/>
      <c r="I11" s="2831"/>
      <c r="J11" s="2831"/>
      <c r="K11" s="2831"/>
      <c r="L11" s="2831"/>
      <c r="M11" s="2831"/>
      <c r="N11" s="2831"/>
      <c r="O11" s="2831"/>
      <c r="P11" s="2831"/>
      <c r="Q11" s="2831"/>
      <c r="R11" s="2831"/>
      <c r="S11" s="2831"/>
      <c r="T11" s="2831"/>
      <c r="U11" s="2831"/>
      <c r="V11" s="69"/>
      <c r="W11" s="70"/>
      <c r="X11" s="1484" t="s">
        <v>944</v>
      </c>
      <c r="Y11" s="1484"/>
      <c r="Z11" s="1484"/>
      <c r="AA11" s="1484"/>
      <c r="AB11" s="1484"/>
      <c r="AC11" s="1484"/>
      <c r="AD11" s="1484"/>
      <c r="AE11" s="1484"/>
      <c r="AF11" s="1484"/>
      <c r="AG11" s="1484"/>
      <c r="AH11" s="1559"/>
      <c r="AI11" s="2779" t="str">
        <f>I23</f>
        <v>OM-H451</v>
      </c>
      <c r="AJ11" s="2780"/>
      <c r="AK11" s="2780"/>
      <c r="AL11" s="2780"/>
      <c r="AM11" s="2780"/>
      <c r="AN11" s="2780"/>
      <c r="AO11" s="2780"/>
      <c r="AP11" s="2780"/>
      <c r="AQ11" s="2781"/>
      <c r="AR11" s="71"/>
    </row>
    <row r="12" spans="1:44" ht="4.5" customHeight="1" x14ac:dyDescent="0.2">
      <c r="A12" s="68"/>
      <c r="B12" s="2831"/>
      <c r="C12" s="2831"/>
      <c r="D12" s="2831"/>
      <c r="E12" s="2831"/>
      <c r="F12" s="2831"/>
      <c r="G12" s="2831"/>
      <c r="H12" s="2831"/>
      <c r="I12" s="2831"/>
      <c r="J12" s="2831"/>
      <c r="K12" s="2831"/>
      <c r="L12" s="2831"/>
      <c r="M12" s="2831"/>
      <c r="N12" s="2831"/>
      <c r="O12" s="2831"/>
      <c r="P12" s="2831"/>
      <c r="Q12" s="2831"/>
      <c r="R12" s="2831"/>
      <c r="S12" s="2831"/>
      <c r="T12" s="2831"/>
      <c r="U12" s="2831"/>
      <c r="V12" s="69"/>
      <c r="W12" s="70"/>
      <c r="X12" s="1484"/>
      <c r="Y12" s="1484"/>
      <c r="Z12" s="1484"/>
      <c r="AA12" s="1484"/>
      <c r="AB12" s="1484"/>
      <c r="AC12" s="1484"/>
      <c r="AD12" s="1484"/>
      <c r="AE12" s="1484"/>
      <c r="AF12" s="1484"/>
      <c r="AG12" s="1484"/>
      <c r="AH12" s="1559"/>
      <c r="AI12" s="2782"/>
      <c r="AJ12" s="2783"/>
      <c r="AK12" s="2783"/>
      <c r="AL12" s="2783"/>
      <c r="AM12" s="2783"/>
      <c r="AN12" s="2783"/>
      <c r="AO12" s="2783"/>
      <c r="AP12" s="2783"/>
      <c r="AQ12" s="2784"/>
      <c r="AR12" s="71"/>
    </row>
    <row r="13" spans="1:44" ht="4.5" customHeight="1" x14ac:dyDescent="0.2">
      <c r="A13" s="68"/>
      <c r="B13" s="2831" t="s">
        <v>550</v>
      </c>
      <c r="C13" s="2831"/>
      <c r="D13" s="2831"/>
      <c r="E13" s="2831"/>
      <c r="F13" s="2831"/>
      <c r="G13" s="2831"/>
      <c r="H13" s="2831"/>
      <c r="I13" s="2831"/>
      <c r="J13" s="2831"/>
      <c r="K13" s="2831"/>
      <c r="L13" s="2831"/>
      <c r="M13" s="2831"/>
      <c r="N13" s="2831"/>
      <c r="O13" s="2831"/>
      <c r="P13" s="2831"/>
      <c r="Q13" s="2831"/>
      <c r="R13" s="2831"/>
      <c r="S13" s="2831"/>
      <c r="T13" s="2831"/>
      <c r="U13" s="2831"/>
      <c r="V13" s="69"/>
      <c r="W13" s="70"/>
      <c r="X13" s="73"/>
      <c r="Y13" s="73"/>
      <c r="Z13" s="73"/>
      <c r="AA13" s="73"/>
      <c r="AB13" s="73"/>
      <c r="AC13" s="73"/>
      <c r="AD13" s="74"/>
      <c r="AE13" s="74"/>
      <c r="AF13" s="74"/>
      <c r="AG13" s="74"/>
      <c r="AH13" s="74"/>
      <c r="AI13" s="2785"/>
      <c r="AJ13" s="2786"/>
      <c r="AK13" s="2786"/>
      <c r="AL13" s="2786"/>
      <c r="AM13" s="2786"/>
      <c r="AN13" s="2786"/>
      <c r="AO13" s="2786"/>
      <c r="AP13" s="2786"/>
      <c r="AQ13" s="2787"/>
      <c r="AR13" s="71"/>
    </row>
    <row r="14" spans="1:44" ht="4.5" customHeight="1" x14ac:dyDescent="0.2">
      <c r="A14" s="68"/>
      <c r="B14" s="2831"/>
      <c r="C14" s="2831"/>
      <c r="D14" s="2831"/>
      <c r="E14" s="2831"/>
      <c r="F14" s="2831"/>
      <c r="G14" s="2831"/>
      <c r="H14" s="2831"/>
      <c r="I14" s="2831"/>
      <c r="J14" s="2831"/>
      <c r="K14" s="2831"/>
      <c r="L14" s="2831"/>
      <c r="M14" s="2831"/>
      <c r="N14" s="2831"/>
      <c r="O14" s="2831"/>
      <c r="P14" s="2831"/>
      <c r="Q14" s="2831"/>
      <c r="R14" s="2831"/>
      <c r="S14" s="2831"/>
      <c r="T14" s="2831"/>
      <c r="U14" s="2831"/>
      <c r="V14" s="69"/>
      <c r="W14" s="70"/>
      <c r="X14" s="2768" t="s">
        <v>2285</v>
      </c>
      <c r="Y14" s="2769"/>
      <c r="Z14" s="2770" t="str">
        <f>INDEX('LŠZ H'!A$2:AI$999,A1,14)</f>
        <v>P</v>
      </c>
      <c r="AA14" s="2771"/>
      <c r="AB14" s="2771"/>
      <c r="AC14" s="2771"/>
      <c r="AD14" s="2772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1"/>
    </row>
    <row r="15" spans="1:44" ht="4.5" customHeight="1" x14ac:dyDescent="0.2">
      <c r="A15" s="70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3"/>
      <c r="T15" s="73"/>
      <c r="U15" s="73"/>
      <c r="V15" s="71"/>
      <c r="W15" s="70"/>
      <c r="X15" s="2768"/>
      <c r="Y15" s="2769"/>
      <c r="Z15" s="2773"/>
      <c r="AA15" s="2774"/>
      <c r="AB15" s="2774"/>
      <c r="AC15" s="2774"/>
      <c r="AD15" s="2775"/>
      <c r="AE15" s="73"/>
      <c r="AF15" s="73"/>
      <c r="AG15" s="73"/>
      <c r="AH15" s="2805">
        <f>INDEX('LŠZ H'!A$2:AI$999,A1,27)</f>
        <v>106</v>
      </c>
      <c r="AI15" s="2806"/>
      <c r="AJ15" s="2806"/>
      <c r="AK15" s="2806"/>
      <c r="AL15" s="2806"/>
      <c r="AM15" s="2806"/>
      <c r="AN15" s="2806"/>
      <c r="AO15" s="2806"/>
      <c r="AP15" s="2806"/>
      <c r="AQ15" s="2807"/>
      <c r="AR15" s="71"/>
    </row>
    <row r="16" spans="1:44" ht="4.5" customHeight="1" x14ac:dyDescent="0.2">
      <c r="A16" s="70"/>
      <c r="B16" s="1558" t="s">
        <v>2286</v>
      </c>
      <c r="C16" s="1558"/>
      <c r="D16" s="1558"/>
      <c r="E16" s="1558"/>
      <c r="F16" s="1551" t="str">
        <f>IF(INDEX('LŠZ H'!A$2:AI999,A1,2)="ZK"," Závesný klzák / ZK / Hang glider / HG /",(CONCATENATE("Motorový závesný klzák/Powered Hangglider/MZK/PHG/RWL",INDEX('LŠZ H'!A$2:AI999,A1,38),"/")))</f>
        <v xml:space="preserve"> Závesný klzák / ZK / Hang glider / HG /</v>
      </c>
      <c r="G16" s="1552"/>
      <c r="H16" s="1552"/>
      <c r="I16" s="1552"/>
      <c r="J16" s="1552"/>
      <c r="K16" s="1552"/>
      <c r="L16" s="1552"/>
      <c r="M16" s="1552"/>
      <c r="N16" s="1552"/>
      <c r="O16" s="1552"/>
      <c r="P16" s="1552"/>
      <c r="Q16" s="1552"/>
      <c r="R16" s="1552"/>
      <c r="S16" s="1552"/>
      <c r="T16" s="1552"/>
      <c r="U16" s="1553"/>
      <c r="V16" s="71"/>
      <c r="W16" s="70"/>
      <c r="X16" s="2768"/>
      <c r="Y16" s="2769"/>
      <c r="Z16" s="2773"/>
      <c r="AA16" s="2774"/>
      <c r="AB16" s="2774"/>
      <c r="AC16" s="2774"/>
      <c r="AD16" s="2775"/>
      <c r="AE16" s="2789" t="s">
        <v>902</v>
      </c>
      <c r="AF16" s="2789"/>
      <c r="AG16" s="2789"/>
      <c r="AH16" s="2808"/>
      <c r="AI16" s="2809"/>
      <c r="AJ16" s="2809"/>
      <c r="AK16" s="2809"/>
      <c r="AL16" s="2809"/>
      <c r="AM16" s="2809"/>
      <c r="AN16" s="2809"/>
      <c r="AO16" s="2809"/>
      <c r="AP16" s="2809"/>
      <c r="AQ16" s="2810"/>
      <c r="AR16" s="71"/>
    </row>
    <row r="17" spans="1:49" ht="4.5" customHeight="1" x14ac:dyDescent="0.2">
      <c r="A17" s="70"/>
      <c r="B17" s="1558"/>
      <c r="C17" s="1558"/>
      <c r="D17" s="1558"/>
      <c r="E17" s="1558"/>
      <c r="F17" s="1554"/>
      <c r="G17" s="1555"/>
      <c r="H17" s="1555"/>
      <c r="I17" s="1555"/>
      <c r="J17" s="1555"/>
      <c r="K17" s="1555"/>
      <c r="L17" s="1555"/>
      <c r="M17" s="1555"/>
      <c r="N17" s="1555"/>
      <c r="O17" s="1555"/>
      <c r="P17" s="1555"/>
      <c r="Q17" s="1555"/>
      <c r="R17" s="1555"/>
      <c r="S17" s="1555"/>
      <c r="T17" s="1555"/>
      <c r="U17" s="1556"/>
      <c r="V17" s="71"/>
      <c r="W17" s="70"/>
      <c r="X17" s="2768"/>
      <c r="Y17" s="2769"/>
      <c r="Z17" s="2776"/>
      <c r="AA17" s="2777"/>
      <c r="AB17" s="2777"/>
      <c r="AC17" s="2777"/>
      <c r="AD17" s="2778"/>
      <c r="AE17" s="2789"/>
      <c r="AF17" s="2789"/>
      <c r="AG17" s="2789"/>
      <c r="AH17" s="2811"/>
      <c r="AI17" s="2812"/>
      <c r="AJ17" s="2812"/>
      <c r="AK17" s="2812"/>
      <c r="AL17" s="2812"/>
      <c r="AM17" s="2812"/>
      <c r="AN17" s="2812"/>
      <c r="AO17" s="2812"/>
      <c r="AP17" s="2812"/>
      <c r="AQ17" s="2813"/>
      <c r="AR17" s="71"/>
    </row>
    <row r="18" spans="1:49" ht="4.5" customHeight="1" x14ac:dyDescent="0.2">
      <c r="A18" s="70"/>
      <c r="B18" s="73"/>
      <c r="C18" s="73"/>
      <c r="D18" s="73"/>
      <c r="E18" s="73"/>
      <c r="F18" s="2823" t="str">
        <f>CONCATENATE(INDEX('LŠZ H'!A$2:AL$999,A1,3)," (",INDEX('LŠZ H'!A$2:AL$999,A1,9),")")</f>
        <v>COMBAT 2-14 (AEROS)</v>
      </c>
      <c r="G18" s="2824"/>
      <c r="H18" s="2824"/>
      <c r="I18" s="2824"/>
      <c r="J18" s="2824"/>
      <c r="K18" s="2824"/>
      <c r="L18" s="2824"/>
      <c r="M18" s="2824"/>
      <c r="N18" s="2824"/>
      <c r="O18" s="2824"/>
      <c r="P18" s="2824"/>
      <c r="Q18" s="2824"/>
      <c r="R18" s="2824"/>
      <c r="S18" s="2824"/>
      <c r="T18" s="2824"/>
      <c r="U18" s="2825"/>
      <c r="V18" s="71"/>
      <c r="W18" s="70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1"/>
    </row>
    <row r="19" spans="1:49" ht="4.5" customHeight="1" x14ac:dyDescent="0.2">
      <c r="A19" s="70"/>
      <c r="B19" s="1484" t="s">
        <v>903</v>
      </c>
      <c r="C19" s="1484"/>
      <c r="D19" s="1484"/>
      <c r="E19" s="1484"/>
      <c r="F19" s="2826"/>
      <c r="G19" s="2824"/>
      <c r="H19" s="2824"/>
      <c r="I19" s="2824"/>
      <c r="J19" s="2824"/>
      <c r="K19" s="2824"/>
      <c r="L19" s="2824"/>
      <c r="M19" s="2824"/>
      <c r="N19" s="2824"/>
      <c r="O19" s="2824"/>
      <c r="P19" s="2824"/>
      <c r="Q19" s="2824"/>
      <c r="R19" s="2824"/>
      <c r="S19" s="2824"/>
      <c r="T19" s="2824"/>
      <c r="U19" s="2825"/>
      <c r="V19" s="71"/>
      <c r="W19" s="70"/>
      <c r="X19" s="1484" t="s">
        <v>2121</v>
      </c>
      <c r="Y19" s="1485"/>
      <c r="Z19" s="1485"/>
      <c r="AA19" s="1485"/>
      <c r="AB19" s="1485"/>
      <c r="AC19" s="1485"/>
      <c r="AD19" s="1485"/>
      <c r="AE19" s="1485"/>
      <c r="AF19" s="1485"/>
      <c r="AG19" s="1485"/>
      <c r="AH19" s="1485"/>
      <c r="AI19" s="1485"/>
      <c r="AJ19" s="1485"/>
      <c r="AK19" s="1485"/>
      <c r="AM19" s="2759">
        <f>INDEX('LŠZ H'!A$2:AI$999,A1,28)</f>
        <v>0</v>
      </c>
      <c r="AN19" s="2760"/>
      <c r="AO19" s="2760"/>
      <c r="AP19" s="2760"/>
      <c r="AQ19" s="2761"/>
      <c r="AR19" s="71"/>
    </row>
    <row r="20" spans="1:49" ht="4.5" customHeight="1" x14ac:dyDescent="0.2">
      <c r="A20" s="70"/>
      <c r="B20" s="1484"/>
      <c r="C20" s="1484"/>
      <c r="D20" s="1484"/>
      <c r="E20" s="1484"/>
      <c r="F20" s="2826"/>
      <c r="G20" s="2824"/>
      <c r="H20" s="2824"/>
      <c r="I20" s="2824"/>
      <c r="J20" s="2824"/>
      <c r="K20" s="2824"/>
      <c r="L20" s="2824"/>
      <c r="M20" s="2824"/>
      <c r="N20" s="2824"/>
      <c r="O20" s="2824"/>
      <c r="P20" s="2824"/>
      <c r="Q20" s="2824"/>
      <c r="R20" s="2824"/>
      <c r="S20" s="2824"/>
      <c r="T20" s="2824"/>
      <c r="U20" s="2825"/>
      <c r="V20" s="71"/>
      <c r="W20" s="70"/>
      <c r="X20" s="1485"/>
      <c r="Y20" s="1485"/>
      <c r="Z20" s="1485"/>
      <c r="AA20" s="1485"/>
      <c r="AB20" s="1485"/>
      <c r="AC20" s="1485"/>
      <c r="AD20" s="1485"/>
      <c r="AE20" s="1485"/>
      <c r="AF20" s="1485"/>
      <c r="AG20" s="1485"/>
      <c r="AH20" s="1485"/>
      <c r="AI20" s="1485"/>
      <c r="AJ20" s="1485"/>
      <c r="AK20" s="1485"/>
      <c r="AL20" s="78"/>
      <c r="AM20" s="2762"/>
      <c r="AN20" s="2763"/>
      <c r="AO20" s="2763"/>
      <c r="AP20" s="2763"/>
      <c r="AQ20" s="2764"/>
      <c r="AR20" s="71"/>
    </row>
    <row r="21" spans="1:49" ht="4.5" customHeight="1" x14ac:dyDescent="0.2">
      <c r="A21" s="70"/>
      <c r="B21" s="73"/>
      <c r="C21" s="73"/>
      <c r="D21" s="73"/>
      <c r="E21" s="73"/>
      <c r="F21" s="2827"/>
      <c r="G21" s="2828"/>
      <c r="H21" s="2828"/>
      <c r="I21" s="2828"/>
      <c r="J21" s="2828"/>
      <c r="K21" s="2828"/>
      <c r="L21" s="2828"/>
      <c r="M21" s="2828"/>
      <c r="N21" s="2828"/>
      <c r="O21" s="2828"/>
      <c r="P21" s="2828"/>
      <c r="Q21" s="2828"/>
      <c r="R21" s="2828"/>
      <c r="S21" s="2828"/>
      <c r="T21" s="2828"/>
      <c r="U21" s="2829"/>
      <c r="V21" s="71"/>
      <c r="W21" s="70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2762"/>
      <c r="AN21" s="2763"/>
      <c r="AO21" s="2763"/>
      <c r="AP21" s="2763"/>
      <c r="AQ21" s="2764"/>
      <c r="AR21" s="71"/>
    </row>
    <row r="22" spans="1:49" ht="4.5" customHeight="1" x14ac:dyDescent="0.2">
      <c r="A22" s="70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1"/>
      <c r="W22" s="70"/>
      <c r="X22" s="1484" t="s">
        <v>1078</v>
      </c>
      <c r="Y22" s="1484"/>
      <c r="Z22" s="1484"/>
      <c r="AA22" s="1484"/>
      <c r="AB22" s="1484"/>
      <c r="AC22" s="1484"/>
      <c r="AD22" s="1484"/>
      <c r="AE22" s="1484"/>
      <c r="AF22" s="2799" t="e">
        <f>IF(INDEX('LŠZ H'!A$2:AI999,A1,2)="ZK",(CONCATENATE("O-HG / ",INDEX('LŠZ H'!A$2:AI999,A1,38)," place")),(CONCATENATE("RWL ",INDEX('LŠZ H'!A$2:AI999,A1,38),)))</f>
        <v>#REF!</v>
      </c>
      <c r="AG22" s="2800"/>
      <c r="AH22" s="2800"/>
      <c r="AI22" s="2800"/>
      <c r="AJ22" s="2800"/>
      <c r="AK22" s="2801"/>
      <c r="AL22" s="79"/>
      <c r="AM22" s="2762"/>
      <c r="AN22" s="2763"/>
      <c r="AO22" s="2763"/>
      <c r="AP22" s="2763"/>
      <c r="AQ22" s="2764"/>
      <c r="AR22" s="71"/>
      <c r="AW22" s="88"/>
    </row>
    <row r="23" spans="1:49" ht="4.5" customHeight="1" x14ac:dyDescent="0.2">
      <c r="A23" s="70"/>
      <c r="B23" s="1484" t="s">
        <v>1981</v>
      </c>
      <c r="C23" s="1484"/>
      <c r="D23" s="1484"/>
      <c r="E23" s="1484"/>
      <c r="F23" s="1484"/>
      <c r="G23" s="1484"/>
      <c r="H23" s="1484"/>
      <c r="I23" s="2779" t="str">
        <f>INDEX('LŠZ H'!A$2:AL$999,A1,5)</f>
        <v>OM-H451</v>
      </c>
      <c r="J23" s="2832"/>
      <c r="K23" s="2832"/>
      <c r="L23" s="2832"/>
      <c r="M23" s="2832"/>
      <c r="N23" s="2832"/>
      <c r="O23" s="2832"/>
      <c r="P23" s="2832"/>
      <c r="Q23" s="2832"/>
      <c r="R23" s="2832"/>
      <c r="S23" s="2832"/>
      <c r="T23" s="2832"/>
      <c r="U23" s="2833"/>
      <c r="V23" s="71"/>
      <c r="W23" s="70"/>
      <c r="X23" s="1484"/>
      <c r="Y23" s="1484"/>
      <c r="Z23" s="1484"/>
      <c r="AA23" s="1484"/>
      <c r="AB23" s="1484"/>
      <c r="AC23" s="1484"/>
      <c r="AD23" s="1484"/>
      <c r="AE23" s="1484"/>
      <c r="AF23" s="2802"/>
      <c r="AG23" s="2803"/>
      <c r="AH23" s="2803"/>
      <c r="AI23" s="2803"/>
      <c r="AJ23" s="2803"/>
      <c r="AK23" s="2804"/>
      <c r="AL23" s="79"/>
      <c r="AM23" s="2765"/>
      <c r="AN23" s="2766"/>
      <c r="AO23" s="2766"/>
      <c r="AP23" s="2766"/>
      <c r="AQ23" s="2767"/>
      <c r="AR23" s="71"/>
    </row>
    <row r="24" spans="1:49" ht="4.5" customHeight="1" x14ac:dyDescent="0.2">
      <c r="A24" s="70"/>
      <c r="B24" s="1484"/>
      <c r="C24" s="1484"/>
      <c r="D24" s="1484"/>
      <c r="E24" s="1484"/>
      <c r="F24" s="1484"/>
      <c r="G24" s="1484"/>
      <c r="H24" s="1484"/>
      <c r="I24" s="2834"/>
      <c r="J24" s="2835"/>
      <c r="K24" s="2835"/>
      <c r="L24" s="2835"/>
      <c r="M24" s="2835"/>
      <c r="N24" s="2835"/>
      <c r="O24" s="2835"/>
      <c r="P24" s="2835"/>
      <c r="Q24" s="2835"/>
      <c r="R24" s="2835"/>
      <c r="S24" s="2835"/>
      <c r="T24" s="2835"/>
      <c r="U24" s="2836"/>
      <c r="V24" s="71"/>
      <c r="W24" s="70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1"/>
    </row>
    <row r="25" spans="1:49" ht="4.5" customHeight="1" x14ac:dyDescent="0.2">
      <c r="A25" s="70"/>
      <c r="B25" s="1484" t="s">
        <v>1982</v>
      </c>
      <c r="C25" s="1484"/>
      <c r="D25" s="1484"/>
      <c r="E25" s="1484"/>
      <c r="F25" s="1484"/>
      <c r="G25" s="1484"/>
      <c r="H25" s="1484"/>
      <c r="I25" s="2834"/>
      <c r="J25" s="2835"/>
      <c r="K25" s="2835"/>
      <c r="L25" s="2835"/>
      <c r="M25" s="2835"/>
      <c r="N25" s="2835"/>
      <c r="O25" s="2835"/>
      <c r="P25" s="2835"/>
      <c r="Q25" s="2835"/>
      <c r="R25" s="2835"/>
      <c r="S25" s="2835"/>
      <c r="T25" s="2835"/>
      <c r="U25" s="2836"/>
      <c r="V25" s="71"/>
      <c r="W25" s="70"/>
      <c r="X25" s="2790" t="s">
        <v>193</v>
      </c>
      <c r="Y25" s="2791"/>
      <c r="Z25" s="2791"/>
      <c r="AA25" s="2791"/>
      <c r="AB25" s="2791"/>
      <c r="AC25" s="2791"/>
      <c r="AD25" s="2791"/>
      <c r="AE25" s="2791"/>
      <c r="AF25" s="2791"/>
      <c r="AG25" s="2791"/>
      <c r="AH25" s="2791"/>
      <c r="AI25" s="2791"/>
      <c r="AJ25" s="2791"/>
      <c r="AK25" s="2791"/>
      <c r="AL25" s="2791"/>
      <c r="AM25" s="2791"/>
      <c r="AN25" s="2791"/>
      <c r="AO25" s="2791"/>
      <c r="AP25" s="2791"/>
      <c r="AQ25" s="2792"/>
      <c r="AR25" s="71"/>
    </row>
    <row r="26" spans="1:49" ht="4.5" customHeight="1" x14ac:dyDescent="0.2">
      <c r="A26" s="70"/>
      <c r="B26" s="1484"/>
      <c r="C26" s="1484"/>
      <c r="D26" s="1484"/>
      <c r="E26" s="1484"/>
      <c r="F26" s="1484"/>
      <c r="G26" s="1484"/>
      <c r="H26" s="1484"/>
      <c r="I26" s="2837"/>
      <c r="J26" s="2838"/>
      <c r="K26" s="2838"/>
      <c r="L26" s="2838"/>
      <c r="M26" s="2838"/>
      <c r="N26" s="2838"/>
      <c r="O26" s="2838"/>
      <c r="P26" s="2838"/>
      <c r="Q26" s="2838"/>
      <c r="R26" s="2838"/>
      <c r="S26" s="2838"/>
      <c r="T26" s="2838"/>
      <c r="U26" s="2839"/>
      <c r="V26" s="71"/>
      <c r="W26" s="70"/>
      <c r="X26" s="2793"/>
      <c r="Y26" s="2794"/>
      <c r="Z26" s="2794"/>
      <c r="AA26" s="2794"/>
      <c r="AB26" s="2794"/>
      <c r="AC26" s="2794"/>
      <c r="AD26" s="2794"/>
      <c r="AE26" s="2794"/>
      <c r="AF26" s="2794"/>
      <c r="AG26" s="2794"/>
      <c r="AH26" s="2794"/>
      <c r="AI26" s="2794"/>
      <c r="AJ26" s="2794"/>
      <c r="AK26" s="2794"/>
      <c r="AL26" s="2794"/>
      <c r="AM26" s="2794"/>
      <c r="AN26" s="2794"/>
      <c r="AO26" s="2794"/>
      <c r="AP26" s="2794"/>
      <c r="AQ26" s="2795"/>
      <c r="AR26" s="71"/>
    </row>
    <row r="27" spans="1:49" ht="4.5" customHeight="1" x14ac:dyDescent="0.2">
      <c r="A27" s="70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1"/>
      <c r="W27" s="70"/>
      <c r="X27" s="2793"/>
      <c r="Y27" s="2794"/>
      <c r="Z27" s="2794"/>
      <c r="AA27" s="2794"/>
      <c r="AB27" s="2794"/>
      <c r="AC27" s="2794"/>
      <c r="AD27" s="2794"/>
      <c r="AE27" s="2794"/>
      <c r="AF27" s="2794"/>
      <c r="AG27" s="2794"/>
      <c r="AH27" s="2794"/>
      <c r="AI27" s="2794"/>
      <c r="AJ27" s="2794"/>
      <c r="AK27" s="2794"/>
      <c r="AL27" s="2794"/>
      <c r="AM27" s="2794"/>
      <c r="AN27" s="2794"/>
      <c r="AO27" s="2794"/>
      <c r="AP27" s="2794"/>
      <c r="AQ27" s="2795"/>
      <c r="AR27" s="71"/>
    </row>
    <row r="28" spans="1:49" ht="4.5" customHeight="1" x14ac:dyDescent="0.2">
      <c r="A28" s="70"/>
      <c r="B28" s="1484" t="s">
        <v>2253</v>
      </c>
      <c r="C28" s="1484"/>
      <c r="D28" s="1484"/>
      <c r="E28" s="1484"/>
      <c r="F28" s="1484"/>
      <c r="G28" s="1484"/>
      <c r="H28" s="1484"/>
      <c r="I28" s="2840" t="str">
        <f>CONCATENATE(INDEX('LŠZ H'!A$2:AI$999,A1,11),"",INDEX('LŠZ H'!A$2:AI$999,A1,24),", ",INDEX('LŠZ H'!A$2:AI$999,A1,25),"",INDEX('LŠZ H'!A$2:AI$999,A1,12))</f>
        <v>Ing. Vlastimil HLOUŠEK3, 3638018</v>
      </c>
      <c r="J28" s="2841"/>
      <c r="K28" s="2841"/>
      <c r="L28" s="2841"/>
      <c r="M28" s="2841"/>
      <c r="N28" s="2841"/>
      <c r="O28" s="2841"/>
      <c r="P28" s="2841"/>
      <c r="Q28" s="2841"/>
      <c r="R28" s="2841"/>
      <c r="S28" s="2841"/>
      <c r="T28" s="2841"/>
      <c r="U28" s="2842"/>
      <c r="V28" s="71"/>
      <c r="W28" s="70"/>
      <c r="X28" s="2793"/>
      <c r="Y28" s="2794"/>
      <c r="Z28" s="2794"/>
      <c r="AA28" s="2794"/>
      <c r="AB28" s="2794"/>
      <c r="AC28" s="2794"/>
      <c r="AD28" s="2794"/>
      <c r="AE28" s="2794"/>
      <c r="AF28" s="2794"/>
      <c r="AG28" s="2794"/>
      <c r="AH28" s="2794"/>
      <c r="AI28" s="2794"/>
      <c r="AJ28" s="2794"/>
      <c r="AK28" s="2794"/>
      <c r="AL28" s="2794"/>
      <c r="AM28" s="2794"/>
      <c r="AN28" s="2794"/>
      <c r="AO28" s="2794"/>
      <c r="AP28" s="2794"/>
      <c r="AQ28" s="2795"/>
      <c r="AR28" s="71"/>
    </row>
    <row r="29" spans="1:49" ht="4.5" customHeight="1" x14ac:dyDescent="0.2">
      <c r="A29" s="70"/>
      <c r="B29" s="1484"/>
      <c r="C29" s="1484"/>
      <c r="D29" s="1484"/>
      <c r="E29" s="1484"/>
      <c r="F29" s="1484"/>
      <c r="G29" s="1484"/>
      <c r="H29" s="1484"/>
      <c r="I29" s="2843"/>
      <c r="J29" s="2789"/>
      <c r="K29" s="2789"/>
      <c r="L29" s="2789"/>
      <c r="M29" s="2789"/>
      <c r="N29" s="2789"/>
      <c r="O29" s="2789"/>
      <c r="P29" s="2789"/>
      <c r="Q29" s="2789"/>
      <c r="R29" s="2789"/>
      <c r="S29" s="2789"/>
      <c r="T29" s="2789"/>
      <c r="U29" s="2844"/>
      <c r="V29" s="71"/>
      <c r="W29" s="70"/>
      <c r="X29" s="2793"/>
      <c r="Y29" s="2794"/>
      <c r="Z29" s="2794"/>
      <c r="AA29" s="2794"/>
      <c r="AB29" s="2794"/>
      <c r="AC29" s="2794"/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2794"/>
      <c r="AQ29" s="2795"/>
      <c r="AR29" s="71"/>
    </row>
    <row r="30" spans="1:49" ht="4.5" customHeight="1" x14ac:dyDescent="0.2">
      <c r="A30" s="70"/>
      <c r="B30" s="1484" t="s">
        <v>2254</v>
      </c>
      <c r="C30" s="1484"/>
      <c r="D30" s="1484"/>
      <c r="E30" s="1484"/>
      <c r="F30" s="1484"/>
      <c r="G30" s="1484"/>
      <c r="H30" s="1484"/>
      <c r="I30" s="2843"/>
      <c r="J30" s="2789"/>
      <c r="K30" s="2789"/>
      <c r="L30" s="2789"/>
      <c r="M30" s="2789"/>
      <c r="N30" s="2789"/>
      <c r="O30" s="2789"/>
      <c r="P30" s="2789"/>
      <c r="Q30" s="2789"/>
      <c r="R30" s="2789"/>
      <c r="S30" s="2789"/>
      <c r="T30" s="2789"/>
      <c r="U30" s="2844"/>
      <c r="V30" s="71"/>
      <c r="W30" s="70"/>
      <c r="X30" s="2796"/>
      <c r="Y30" s="2797"/>
      <c r="Z30" s="2797"/>
      <c r="AA30" s="2797"/>
      <c r="AB30" s="2797"/>
      <c r="AC30" s="2797"/>
      <c r="AD30" s="2797"/>
      <c r="AE30" s="2797"/>
      <c r="AF30" s="2797"/>
      <c r="AG30" s="2797"/>
      <c r="AH30" s="2797"/>
      <c r="AI30" s="2797"/>
      <c r="AJ30" s="2797"/>
      <c r="AK30" s="2797"/>
      <c r="AL30" s="2797"/>
      <c r="AM30" s="2797"/>
      <c r="AN30" s="2797"/>
      <c r="AO30" s="2797"/>
      <c r="AP30" s="2797"/>
      <c r="AQ30" s="2798"/>
      <c r="AR30" s="71"/>
    </row>
    <row r="31" spans="1:49" ht="4.5" customHeight="1" x14ac:dyDescent="0.2">
      <c r="A31" s="70"/>
      <c r="B31" s="1484"/>
      <c r="C31" s="1484"/>
      <c r="D31" s="1484"/>
      <c r="E31" s="1484"/>
      <c r="F31" s="1484"/>
      <c r="G31" s="1484"/>
      <c r="H31" s="1484"/>
      <c r="I31" s="2843"/>
      <c r="J31" s="2789"/>
      <c r="K31" s="2789"/>
      <c r="L31" s="2789"/>
      <c r="M31" s="2789"/>
      <c r="N31" s="2789"/>
      <c r="O31" s="2789"/>
      <c r="P31" s="2789"/>
      <c r="Q31" s="2789"/>
      <c r="R31" s="2789"/>
      <c r="S31" s="2789"/>
      <c r="T31" s="2789"/>
      <c r="U31" s="2844"/>
      <c r="V31" s="71"/>
      <c r="W31" s="70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71"/>
    </row>
    <row r="32" spans="1:49" ht="4.5" customHeight="1" x14ac:dyDescent="0.2">
      <c r="A32" s="70"/>
      <c r="B32" s="73"/>
      <c r="C32" s="73"/>
      <c r="D32" s="73"/>
      <c r="E32" s="73"/>
      <c r="F32" s="73"/>
      <c r="G32" s="73"/>
      <c r="H32" s="73"/>
      <c r="I32" s="2843"/>
      <c r="J32" s="2789"/>
      <c r="K32" s="2789"/>
      <c r="L32" s="2789"/>
      <c r="M32" s="2789"/>
      <c r="N32" s="2789"/>
      <c r="O32" s="2789"/>
      <c r="P32" s="2789"/>
      <c r="Q32" s="2789"/>
      <c r="R32" s="2789"/>
      <c r="S32" s="2789"/>
      <c r="T32" s="2789"/>
      <c r="U32" s="2844"/>
      <c r="V32" s="71"/>
      <c r="W32" s="70"/>
      <c r="X32" s="1143" t="s">
        <v>2255</v>
      </c>
      <c r="Y32" s="1144"/>
      <c r="Z32" s="1144"/>
      <c r="AA32" s="1144"/>
      <c r="AB32" s="1144"/>
      <c r="AC32" s="1144"/>
      <c r="AD32" s="1145"/>
      <c r="AE32" s="1143" t="s">
        <v>2273</v>
      </c>
      <c r="AF32" s="1144"/>
      <c r="AG32" s="1144"/>
      <c r="AH32" s="1145"/>
      <c r="AI32" s="1152" t="s">
        <v>2274</v>
      </c>
      <c r="AJ32" s="1532"/>
      <c r="AK32" s="1532"/>
      <c r="AL32" s="1532"/>
      <c r="AM32" s="1533"/>
      <c r="AN32" s="1152" t="s">
        <v>2275</v>
      </c>
      <c r="AO32" s="1532"/>
      <c r="AP32" s="1532"/>
      <c r="AQ32" s="1533"/>
      <c r="AR32" s="71"/>
    </row>
    <row r="33" spans="1:44" ht="4.5" customHeight="1" x14ac:dyDescent="0.2">
      <c r="A33" s="70"/>
      <c r="B33" s="1484" t="s">
        <v>2256</v>
      </c>
      <c r="C33" s="1484"/>
      <c r="D33" s="1484"/>
      <c r="E33" s="1484"/>
      <c r="F33" s="1484"/>
      <c r="G33" s="1484"/>
      <c r="H33" s="1484"/>
      <c r="I33" s="2843"/>
      <c r="J33" s="2789"/>
      <c r="K33" s="2789"/>
      <c r="L33" s="2789"/>
      <c r="M33" s="2789"/>
      <c r="N33" s="2789"/>
      <c r="O33" s="2789"/>
      <c r="P33" s="2789"/>
      <c r="Q33" s="2789"/>
      <c r="R33" s="2789"/>
      <c r="S33" s="2789"/>
      <c r="T33" s="2789"/>
      <c r="U33" s="2844"/>
      <c r="V33" s="71"/>
      <c r="W33" s="70"/>
      <c r="X33" s="1146"/>
      <c r="Y33" s="1147"/>
      <c r="Z33" s="1147"/>
      <c r="AA33" s="1147"/>
      <c r="AB33" s="1147"/>
      <c r="AC33" s="1147"/>
      <c r="AD33" s="1148"/>
      <c r="AE33" s="1146"/>
      <c r="AF33" s="1147"/>
      <c r="AG33" s="1147"/>
      <c r="AH33" s="1148"/>
      <c r="AI33" s="1534"/>
      <c r="AJ33" s="1535"/>
      <c r="AK33" s="1535"/>
      <c r="AL33" s="1535"/>
      <c r="AM33" s="1536"/>
      <c r="AN33" s="1534"/>
      <c r="AO33" s="1535"/>
      <c r="AP33" s="1535"/>
      <c r="AQ33" s="1536"/>
      <c r="AR33" s="71"/>
    </row>
    <row r="34" spans="1:44" ht="4.5" customHeight="1" x14ac:dyDescent="0.2">
      <c r="A34" s="70"/>
      <c r="B34" s="1484"/>
      <c r="C34" s="1484"/>
      <c r="D34" s="1484"/>
      <c r="E34" s="1484"/>
      <c r="F34" s="1484"/>
      <c r="G34" s="1484"/>
      <c r="H34" s="1484"/>
      <c r="I34" s="2843"/>
      <c r="J34" s="2789"/>
      <c r="K34" s="2789"/>
      <c r="L34" s="2789"/>
      <c r="M34" s="2789"/>
      <c r="N34" s="2789"/>
      <c r="O34" s="2789"/>
      <c r="P34" s="2789"/>
      <c r="Q34" s="2789"/>
      <c r="R34" s="2789"/>
      <c r="S34" s="2789"/>
      <c r="T34" s="2789"/>
      <c r="U34" s="2844"/>
      <c r="V34" s="71"/>
      <c r="W34" s="70"/>
      <c r="X34" s="1149"/>
      <c r="Y34" s="1150"/>
      <c r="Z34" s="1150"/>
      <c r="AA34" s="1150"/>
      <c r="AB34" s="1150"/>
      <c r="AC34" s="1150"/>
      <c r="AD34" s="1151"/>
      <c r="AE34" s="1149"/>
      <c r="AF34" s="1150"/>
      <c r="AG34" s="1150"/>
      <c r="AH34" s="1151"/>
      <c r="AI34" s="1537"/>
      <c r="AJ34" s="1538"/>
      <c r="AK34" s="1538"/>
      <c r="AL34" s="1538"/>
      <c r="AM34" s="1539"/>
      <c r="AN34" s="1537"/>
      <c r="AO34" s="1538"/>
      <c r="AP34" s="1538"/>
      <c r="AQ34" s="1539"/>
      <c r="AR34" s="71"/>
    </row>
    <row r="35" spans="1:44" ht="4.5" customHeight="1" x14ac:dyDescent="0.2">
      <c r="A35" s="70"/>
      <c r="B35" s="1484" t="s">
        <v>2257</v>
      </c>
      <c r="C35" s="1484"/>
      <c r="D35" s="1484"/>
      <c r="E35" s="1484"/>
      <c r="F35" s="1484"/>
      <c r="G35" s="1484"/>
      <c r="H35" s="1484"/>
      <c r="I35" s="2843"/>
      <c r="J35" s="2789"/>
      <c r="K35" s="2789"/>
      <c r="L35" s="2789"/>
      <c r="M35" s="2789"/>
      <c r="N35" s="2789"/>
      <c r="O35" s="2789"/>
      <c r="P35" s="2789"/>
      <c r="Q35" s="2789"/>
      <c r="R35" s="2789"/>
      <c r="S35" s="2789"/>
      <c r="T35" s="2789"/>
      <c r="U35" s="2844"/>
      <c r="V35" s="71"/>
      <c r="W35" s="70"/>
      <c r="X35" s="1604" t="s">
        <v>626</v>
      </c>
      <c r="Y35" s="1605"/>
      <c r="Z35" s="1605"/>
      <c r="AA35" s="1605"/>
      <c r="AB35" s="1605"/>
      <c r="AC35" s="1605"/>
      <c r="AD35" s="1606"/>
      <c r="AE35" s="2248">
        <f>INDEX('LŠZ H'!A$2:AI$999,A1,29)</f>
        <v>142</v>
      </c>
      <c r="AF35" s="2249"/>
      <c r="AG35" s="2249"/>
      <c r="AH35" s="2250"/>
      <c r="AI35" s="2257">
        <f>INDEX('LŠZ H'!A$2:AI$999,A1,31)</f>
        <v>29</v>
      </c>
      <c r="AJ35" s="2258"/>
      <c r="AK35" s="2258"/>
      <c r="AL35" s="2258"/>
      <c r="AM35" s="2259"/>
      <c r="AN35" s="2257">
        <f>INDEX('LŠZ H'!A$2:AI$999,A1,33)</f>
        <v>110</v>
      </c>
      <c r="AO35" s="2258"/>
      <c r="AP35" s="2258"/>
      <c r="AQ35" s="2259"/>
      <c r="AR35" s="71"/>
    </row>
    <row r="36" spans="1:44" ht="4.5" customHeight="1" x14ac:dyDescent="0.2">
      <c r="A36" s="70"/>
      <c r="B36" s="1484"/>
      <c r="C36" s="1484"/>
      <c r="D36" s="1484"/>
      <c r="E36" s="1484"/>
      <c r="F36" s="1484"/>
      <c r="G36" s="1484"/>
      <c r="H36" s="1484"/>
      <c r="I36" s="2843"/>
      <c r="J36" s="2789"/>
      <c r="K36" s="2789"/>
      <c r="L36" s="2789"/>
      <c r="M36" s="2789"/>
      <c r="N36" s="2789"/>
      <c r="O36" s="2789"/>
      <c r="P36" s="2789"/>
      <c r="Q36" s="2789"/>
      <c r="R36" s="2789"/>
      <c r="S36" s="2789"/>
      <c r="T36" s="2789"/>
      <c r="U36" s="2844"/>
      <c r="V36" s="71"/>
      <c r="W36" s="70"/>
      <c r="X36" s="1607"/>
      <c r="Y36" s="1608"/>
      <c r="Z36" s="1608"/>
      <c r="AA36" s="1608"/>
      <c r="AB36" s="1608"/>
      <c r="AC36" s="1608"/>
      <c r="AD36" s="1609"/>
      <c r="AE36" s="2251"/>
      <c r="AF36" s="2252"/>
      <c r="AG36" s="2252"/>
      <c r="AH36" s="2253"/>
      <c r="AI36" s="2260"/>
      <c r="AJ36" s="2261"/>
      <c r="AK36" s="2261"/>
      <c r="AL36" s="2261"/>
      <c r="AM36" s="2262"/>
      <c r="AN36" s="2260"/>
      <c r="AO36" s="2261"/>
      <c r="AP36" s="2261"/>
      <c r="AQ36" s="2262"/>
      <c r="AR36" s="71"/>
    </row>
    <row r="37" spans="1:44" ht="4.5" customHeight="1" x14ac:dyDescent="0.2">
      <c r="A37" s="70"/>
      <c r="B37" s="83"/>
      <c r="C37" s="73"/>
      <c r="D37" s="73"/>
      <c r="E37" s="73"/>
      <c r="F37" s="73"/>
      <c r="G37" s="73"/>
      <c r="H37" s="73"/>
      <c r="I37" s="2845"/>
      <c r="J37" s="2846"/>
      <c r="K37" s="2846"/>
      <c r="L37" s="2846"/>
      <c r="M37" s="2846"/>
      <c r="N37" s="2846"/>
      <c r="O37" s="2846"/>
      <c r="P37" s="2846"/>
      <c r="Q37" s="2846"/>
      <c r="R37" s="2846"/>
      <c r="S37" s="2846"/>
      <c r="T37" s="2846"/>
      <c r="U37" s="2847"/>
      <c r="V37" s="71"/>
      <c r="W37" s="70"/>
      <c r="X37" s="1610"/>
      <c r="Y37" s="1611"/>
      <c r="Z37" s="1611"/>
      <c r="AA37" s="1611"/>
      <c r="AB37" s="1611"/>
      <c r="AC37" s="1611"/>
      <c r="AD37" s="1612"/>
      <c r="AE37" s="2254"/>
      <c r="AF37" s="2255"/>
      <c r="AG37" s="2255"/>
      <c r="AH37" s="2256"/>
      <c r="AI37" s="2263"/>
      <c r="AJ37" s="2264"/>
      <c r="AK37" s="2264"/>
      <c r="AL37" s="2264"/>
      <c r="AM37" s="2265"/>
      <c r="AN37" s="2263"/>
      <c r="AO37" s="2264"/>
      <c r="AP37" s="2264"/>
      <c r="AQ37" s="2265"/>
      <c r="AR37" s="71"/>
    </row>
    <row r="38" spans="1:44" ht="4.5" customHeight="1" x14ac:dyDescent="0.2">
      <c r="A38" s="70"/>
      <c r="B38" s="1484" t="s">
        <v>627</v>
      </c>
      <c r="C38" s="1484"/>
      <c r="D38" s="1484"/>
      <c r="E38" s="1484"/>
      <c r="F38" s="1484"/>
      <c r="G38" s="1484"/>
      <c r="H38" s="1559"/>
      <c r="I38" s="1560">
        <f>INDEX('LŠZ H'!A$2:AI$999,A1,13)</f>
        <v>44678</v>
      </c>
      <c r="J38" s="1561"/>
      <c r="K38" s="1561"/>
      <c r="L38" s="1561"/>
      <c r="M38" s="1561"/>
      <c r="N38" s="1561"/>
      <c r="O38" s="1561"/>
      <c r="P38" s="1561"/>
      <c r="Q38" s="1561"/>
      <c r="R38" s="1561"/>
      <c r="S38" s="1561"/>
      <c r="T38" s="1561"/>
      <c r="U38" s="1562"/>
      <c r="V38" s="71"/>
      <c r="W38" s="70"/>
      <c r="X38" s="1094" t="s">
        <v>2126</v>
      </c>
      <c r="Y38" s="1095"/>
      <c r="Z38" s="1095"/>
      <c r="AA38" s="1095"/>
      <c r="AB38" s="1095"/>
      <c r="AC38" s="1095"/>
      <c r="AD38" s="1096"/>
      <c r="AE38" s="1214" t="s">
        <v>1445</v>
      </c>
      <c r="AF38" s="1095"/>
      <c r="AG38" s="1095"/>
      <c r="AH38" s="1096"/>
      <c r="AI38" s="1214" t="s">
        <v>1443</v>
      </c>
      <c r="AJ38" s="1095"/>
      <c r="AK38" s="1095"/>
      <c r="AL38" s="1095"/>
      <c r="AM38" s="1096"/>
      <c r="AN38" s="1214" t="s">
        <v>100</v>
      </c>
      <c r="AO38" s="1095"/>
      <c r="AP38" s="1095"/>
      <c r="AQ38" s="1096"/>
      <c r="AR38" s="71"/>
    </row>
    <row r="39" spans="1:44" ht="4.5" customHeight="1" x14ac:dyDescent="0.2">
      <c r="A39" s="70"/>
      <c r="B39" s="1484"/>
      <c r="C39" s="1484"/>
      <c r="D39" s="1484"/>
      <c r="E39" s="1484"/>
      <c r="F39" s="1484"/>
      <c r="G39" s="1484"/>
      <c r="H39" s="1559"/>
      <c r="I39" s="1563"/>
      <c r="J39" s="1484"/>
      <c r="K39" s="1484"/>
      <c r="L39" s="1484"/>
      <c r="M39" s="1484"/>
      <c r="N39" s="1484"/>
      <c r="O39" s="1484"/>
      <c r="P39" s="1484"/>
      <c r="Q39" s="1484"/>
      <c r="R39" s="1484"/>
      <c r="S39" s="1484"/>
      <c r="T39" s="1484"/>
      <c r="U39" s="1559"/>
      <c r="V39" s="71"/>
      <c r="W39" s="70"/>
      <c r="X39" s="1097"/>
      <c r="Y39" s="1098"/>
      <c r="Z39" s="1098"/>
      <c r="AA39" s="1098"/>
      <c r="AB39" s="1098"/>
      <c r="AC39" s="1098"/>
      <c r="AD39" s="1099"/>
      <c r="AE39" s="1097"/>
      <c r="AF39" s="1098"/>
      <c r="AG39" s="1098"/>
      <c r="AH39" s="1099"/>
      <c r="AI39" s="1097"/>
      <c r="AJ39" s="1098"/>
      <c r="AK39" s="1098"/>
      <c r="AL39" s="1098"/>
      <c r="AM39" s="1099"/>
      <c r="AN39" s="1097"/>
      <c r="AO39" s="1098"/>
      <c r="AP39" s="1098"/>
      <c r="AQ39" s="1099"/>
      <c r="AR39" s="71"/>
    </row>
    <row r="40" spans="1:44" ht="4.5" customHeight="1" x14ac:dyDescent="0.2">
      <c r="A40" s="70"/>
      <c r="B40" s="1484" t="s">
        <v>628</v>
      </c>
      <c r="C40" s="1484"/>
      <c r="D40" s="1484"/>
      <c r="E40" s="1484"/>
      <c r="F40" s="1484"/>
      <c r="G40" s="1484"/>
      <c r="H40" s="1484"/>
      <c r="I40" s="1563"/>
      <c r="J40" s="1484"/>
      <c r="K40" s="1484"/>
      <c r="L40" s="1484"/>
      <c r="M40" s="1484"/>
      <c r="N40" s="1484"/>
      <c r="O40" s="1484"/>
      <c r="P40" s="1484"/>
      <c r="Q40" s="1484"/>
      <c r="R40" s="1484"/>
      <c r="S40" s="1484"/>
      <c r="T40" s="1484"/>
      <c r="U40" s="1559"/>
      <c r="V40" s="71"/>
      <c r="W40" s="70"/>
      <c r="X40" s="1100"/>
      <c r="Y40" s="1101"/>
      <c r="Z40" s="1101"/>
      <c r="AA40" s="1101"/>
      <c r="AB40" s="1101"/>
      <c r="AC40" s="1101"/>
      <c r="AD40" s="1102"/>
      <c r="AE40" s="1100"/>
      <c r="AF40" s="1101"/>
      <c r="AG40" s="1101"/>
      <c r="AH40" s="1102"/>
      <c r="AI40" s="1100"/>
      <c r="AJ40" s="1101"/>
      <c r="AK40" s="1101"/>
      <c r="AL40" s="1101"/>
      <c r="AM40" s="1102"/>
      <c r="AN40" s="1100"/>
      <c r="AO40" s="1101"/>
      <c r="AP40" s="1101"/>
      <c r="AQ40" s="1102"/>
      <c r="AR40" s="71"/>
    </row>
    <row r="41" spans="1:44" ht="4.5" customHeight="1" x14ac:dyDescent="0.2">
      <c r="A41" s="70"/>
      <c r="B41" s="1484"/>
      <c r="C41" s="1484"/>
      <c r="D41" s="1484"/>
      <c r="E41" s="1484"/>
      <c r="F41" s="1484"/>
      <c r="G41" s="1484"/>
      <c r="H41" s="1484"/>
      <c r="I41" s="1564"/>
      <c r="J41" s="1565"/>
      <c r="K41" s="1565"/>
      <c r="L41" s="1565"/>
      <c r="M41" s="1565"/>
      <c r="N41" s="1565"/>
      <c r="O41" s="1565"/>
      <c r="P41" s="1565"/>
      <c r="Q41" s="1565"/>
      <c r="R41" s="1565"/>
      <c r="S41" s="1565"/>
      <c r="T41" s="1565"/>
      <c r="U41" s="1566"/>
      <c r="V41" s="71"/>
      <c r="W41" s="70"/>
      <c r="X41" s="1514" t="s">
        <v>1273</v>
      </c>
      <c r="Y41" s="1515"/>
      <c r="Z41" s="1515"/>
      <c r="AA41" s="1515"/>
      <c r="AB41" s="1515"/>
      <c r="AC41" s="1515"/>
      <c r="AD41" s="1516"/>
      <c r="AE41" s="2222">
        <f>INDEX('LŠZ H'!A$2:AI$999,A1,35)</f>
        <v>0</v>
      </c>
      <c r="AF41" s="2223"/>
      <c r="AG41" s="2223"/>
      <c r="AH41" s="2224"/>
      <c r="AI41" s="2222" t="e">
        <f>INDEX('LŠZ H'!A$2:AI$999,A1,36)</f>
        <v>#REF!</v>
      </c>
      <c r="AJ41" s="2223"/>
      <c r="AK41" s="2223"/>
      <c r="AL41" s="2223"/>
      <c r="AM41" s="2224"/>
      <c r="AN41" s="2222" t="e">
        <f>INDEX('LŠZ H'!A$2:AI$999,A1,37)</f>
        <v>#REF!</v>
      </c>
      <c r="AO41" s="2223"/>
      <c r="AP41" s="2223"/>
      <c r="AQ41" s="2224"/>
      <c r="AR41" s="71"/>
    </row>
    <row r="42" spans="1:44" ht="4.5" customHeight="1" x14ac:dyDescent="0.2">
      <c r="A42" s="70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1"/>
      <c r="W42" s="70"/>
      <c r="X42" s="1517"/>
      <c r="Y42" s="1518"/>
      <c r="Z42" s="1518"/>
      <c r="AA42" s="1518"/>
      <c r="AB42" s="1518"/>
      <c r="AC42" s="1518"/>
      <c r="AD42" s="1519"/>
      <c r="AE42" s="2225"/>
      <c r="AF42" s="2226"/>
      <c r="AG42" s="2226"/>
      <c r="AH42" s="2227"/>
      <c r="AI42" s="2225"/>
      <c r="AJ42" s="2226"/>
      <c r="AK42" s="2226"/>
      <c r="AL42" s="2226"/>
      <c r="AM42" s="2227"/>
      <c r="AN42" s="2225"/>
      <c r="AO42" s="2226"/>
      <c r="AP42" s="2226"/>
      <c r="AQ42" s="2227"/>
      <c r="AR42" s="71"/>
    </row>
    <row r="43" spans="1:44" ht="4.5" customHeight="1" x14ac:dyDescent="0.2">
      <c r="A43" s="70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1560">
        <f ca="1">IF(DAYS360(I38,NOW())&gt;60,NOW(),I38)</f>
        <v>44678</v>
      </c>
      <c r="M43" s="2198"/>
      <c r="N43" s="2198"/>
      <c r="O43" s="2198"/>
      <c r="P43" s="2198"/>
      <c r="Q43" s="2198"/>
      <c r="R43" s="2198"/>
      <c r="S43" s="2198"/>
      <c r="T43" s="2198"/>
      <c r="U43" s="2199"/>
      <c r="V43" s="71"/>
      <c r="W43" s="70"/>
      <c r="X43" s="1520"/>
      <c r="Y43" s="1521"/>
      <c r="Z43" s="1521"/>
      <c r="AA43" s="1521"/>
      <c r="AB43" s="1521"/>
      <c r="AC43" s="1521"/>
      <c r="AD43" s="1522"/>
      <c r="AE43" s="2228"/>
      <c r="AF43" s="2229"/>
      <c r="AG43" s="2229"/>
      <c r="AH43" s="2230"/>
      <c r="AI43" s="2228"/>
      <c r="AJ43" s="2229"/>
      <c r="AK43" s="2229"/>
      <c r="AL43" s="2229"/>
      <c r="AM43" s="2230"/>
      <c r="AN43" s="2228"/>
      <c r="AO43" s="2229"/>
      <c r="AP43" s="2229"/>
      <c r="AQ43" s="2230"/>
      <c r="AR43" s="71"/>
    </row>
    <row r="44" spans="1:44" ht="4.5" customHeight="1" x14ac:dyDescent="0.2">
      <c r="A44" s="70"/>
      <c r="B44" s="1484" t="s">
        <v>629</v>
      </c>
      <c r="C44" s="1484"/>
      <c r="D44" s="1484"/>
      <c r="E44" s="1484"/>
      <c r="F44" s="1484"/>
      <c r="G44" s="1484"/>
      <c r="H44" s="1484"/>
      <c r="I44" s="1484"/>
      <c r="J44" s="1484"/>
      <c r="K44" s="1484"/>
      <c r="L44" s="2200"/>
      <c r="M44" s="2201"/>
      <c r="N44" s="2201"/>
      <c r="O44" s="2201"/>
      <c r="P44" s="2201"/>
      <c r="Q44" s="2201"/>
      <c r="R44" s="2201"/>
      <c r="S44" s="2201"/>
      <c r="T44" s="2201"/>
      <c r="U44" s="2202"/>
      <c r="V44" s="71"/>
      <c r="W44" s="70"/>
      <c r="X44" s="1495" t="s">
        <v>630</v>
      </c>
      <c r="Y44" s="1496"/>
      <c r="Z44" s="1496"/>
      <c r="AA44" s="1497"/>
      <c r="AB44" s="1214">
        <f>INDEX('LŠZ H'!A$2:AI$999,A1,18)</f>
        <v>43948</v>
      </c>
      <c r="AC44" s="1190"/>
      <c r="AD44" s="1214" t="s">
        <v>631</v>
      </c>
      <c r="AE44" s="1190"/>
      <c r="AF44" s="2231" t="str">
        <f>INDEX('LŠZ H'!A$2:AI$999,A1,7)</f>
        <v>51803</v>
      </c>
      <c r="AG44" s="2232"/>
      <c r="AH44" s="2232"/>
      <c r="AI44" s="2232"/>
      <c r="AJ44" s="2232"/>
      <c r="AK44" s="2232"/>
      <c r="AL44" s="2232"/>
      <c r="AM44" s="2233"/>
      <c r="AN44" s="1188">
        <f>INDEX('LŠZ H'!A$2:AI$999,A1,15)</f>
        <v>44678</v>
      </c>
      <c r="AO44" s="1189"/>
      <c r="AP44" s="1189"/>
      <c r="AQ44" s="1190"/>
      <c r="AR44" s="71"/>
    </row>
    <row r="45" spans="1:44" ht="4.5" customHeight="1" x14ac:dyDescent="0.2">
      <c r="A45" s="70"/>
      <c r="B45" s="1484"/>
      <c r="C45" s="1484"/>
      <c r="D45" s="1484"/>
      <c r="E45" s="1484"/>
      <c r="F45" s="1484"/>
      <c r="G45" s="1484"/>
      <c r="H45" s="1484"/>
      <c r="I45" s="1484"/>
      <c r="J45" s="1484"/>
      <c r="K45" s="1484"/>
      <c r="L45" s="2200"/>
      <c r="M45" s="2201"/>
      <c r="N45" s="2201"/>
      <c r="O45" s="2201"/>
      <c r="P45" s="2201"/>
      <c r="Q45" s="2201"/>
      <c r="R45" s="2201"/>
      <c r="S45" s="2201"/>
      <c r="T45" s="2201"/>
      <c r="U45" s="2202"/>
      <c r="V45" s="71"/>
      <c r="W45" s="70"/>
      <c r="X45" s="1498"/>
      <c r="Y45" s="1499"/>
      <c r="Z45" s="1499"/>
      <c r="AA45" s="1500"/>
      <c r="AB45" s="1191"/>
      <c r="AC45" s="1193"/>
      <c r="AD45" s="1191"/>
      <c r="AE45" s="1193"/>
      <c r="AF45" s="2234"/>
      <c r="AG45" s="2235"/>
      <c r="AH45" s="2235"/>
      <c r="AI45" s="2235"/>
      <c r="AJ45" s="2235"/>
      <c r="AK45" s="2235"/>
      <c r="AL45" s="2235"/>
      <c r="AM45" s="2236"/>
      <c r="AN45" s="1191"/>
      <c r="AO45" s="1192"/>
      <c r="AP45" s="1192"/>
      <c r="AQ45" s="1193"/>
      <c r="AR45" s="71"/>
    </row>
    <row r="46" spans="1:44" ht="4.5" customHeight="1" x14ac:dyDescent="0.2">
      <c r="A46" s="70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2203"/>
      <c r="M46" s="2204"/>
      <c r="N46" s="2204"/>
      <c r="O46" s="2204"/>
      <c r="P46" s="2204"/>
      <c r="Q46" s="2204"/>
      <c r="R46" s="2204"/>
      <c r="S46" s="2204"/>
      <c r="T46" s="2204"/>
      <c r="U46" s="2205"/>
      <c r="V46" s="71"/>
      <c r="W46" s="70"/>
      <c r="X46" s="1501"/>
      <c r="Y46" s="1502"/>
      <c r="Z46" s="1502"/>
      <c r="AA46" s="1503"/>
      <c r="AB46" s="1194"/>
      <c r="AC46" s="1196"/>
      <c r="AD46" s="1194"/>
      <c r="AE46" s="1196"/>
      <c r="AF46" s="2237"/>
      <c r="AG46" s="2238"/>
      <c r="AH46" s="2238"/>
      <c r="AI46" s="2238"/>
      <c r="AJ46" s="2238"/>
      <c r="AK46" s="2238"/>
      <c r="AL46" s="2238"/>
      <c r="AM46" s="2239"/>
      <c r="AN46" s="1194"/>
      <c r="AO46" s="1195"/>
      <c r="AP46" s="1195"/>
      <c r="AQ46" s="1196"/>
      <c r="AR46" s="71"/>
    </row>
    <row r="47" spans="1:44" ht="4.5" customHeight="1" x14ac:dyDescent="0.2">
      <c r="A47" s="84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6"/>
      <c r="W47" s="84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6"/>
    </row>
    <row r="48" spans="1:44" ht="4.5" customHeight="1" x14ac:dyDescent="0.2">
      <c r="A48" s="61">
        <v>428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2542" t="str">
        <f>CONCATENATE("*",INDEX('LŠZ H'!A$2:AI$999,A48,17))</f>
        <v>*</v>
      </c>
      <c r="U48" s="2542"/>
      <c r="V48" s="2543"/>
      <c r="W48" s="64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6"/>
    </row>
    <row r="49" spans="1:44" ht="4.5" customHeight="1" x14ac:dyDescent="0.2">
      <c r="A49" s="68"/>
      <c r="T49" s="2544"/>
      <c r="U49" s="2544"/>
      <c r="V49" s="2545"/>
      <c r="W49" s="70"/>
      <c r="X49" s="2788" t="s">
        <v>1021</v>
      </c>
      <c r="Y49" s="2788"/>
      <c r="Z49" s="2788"/>
      <c r="AA49" s="2788"/>
      <c r="AB49" s="2788"/>
      <c r="AC49" s="2788"/>
      <c r="AD49" s="2788"/>
      <c r="AE49" s="2788"/>
      <c r="AF49" s="2788"/>
      <c r="AG49" s="2788"/>
      <c r="AH49" s="2788"/>
      <c r="AI49" s="2788"/>
      <c r="AJ49" s="2788"/>
      <c r="AK49" s="2788"/>
      <c r="AL49" s="2788"/>
      <c r="AM49" s="2788"/>
      <c r="AN49" s="2788"/>
      <c r="AO49" s="2788"/>
      <c r="AP49" s="2788"/>
      <c r="AQ49" s="2788"/>
      <c r="AR49" s="71"/>
    </row>
    <row r="50" spans="1:44" ht="4.5" customHeight="1" x14ac:dyDescent="0.2">
      <c r="A50" s="68"/>
      <c r="T50" s="2544"/>
      <c r="U50" s="2544"/>
      <c r="V50" s="2545"/>
      <c r="W50" s="70"/>
      <c r="X50" s="2788"/>
      <c r="Y50" s="2788"/>
      <c r="Z50" s="2788"/>
      <c r="AA50" s="2788"/>
      <c r="AB50" s="2788"/>
      <c r="AC50" s="2788"/>
      <c r="AD50" s="2788"/>
      <c r="AE50" s="2788"/>
      <c r="AF50" s="2788"/>
      <c r="AG50" s="2788"/>
      <c r="AH50" s="2788"/>
      <c r="AI50" s="2788"/>
      <c r="AJ50" s="2788"/>
      <c r="AK50" s="2788"/>
      <c r="AL50" s="2788"/>
      <c r="AM50" s="2788"/>
      <c r="AN50" s="2788"/>
      <c r="AO50" s="2788"/>
      <c r="AP50" s="2788"/>
      <c r="AQ50" s="2788"/>
      <c r="AR50" s="71"/>
    </row>
    <row r="51" spans="1:44" ht="4.5" customHeight="1" x14ac:dyDescent="0.2">
      <c r="A51" s="68"/>
      <c r="R51" s="72"/>
      <c r="S51" s="72"/>
      <c r="T51" s="72"/>
      <c r="U51" s="72"/>
      <c r="V51" s="69"/>
      <c r="W51" s="70"/>
      <c r="X51" s="2788"/>
      <c r="Y51" s="2788"/>
      <c r="Z51" s="2788"/>
      <c r="AA51" s="2788"/>
      <c r="AB51" s="2788"/>
      <c r="AC51" s="2788"/>
      <c r="AD51" s="2788"/>
      <c r="AE51" s="2788"/>
      <c r="AF51" s="2788"/>
      <c r="AG51" s="2788"/>
      <c r="AH51" s="2788"/>
      <c r="AI51" s="2788"/>
      <c r="AJ51" s="2788"/>
      <c r="AK51" s="2788"/>
      <c r="AL51" s="2788"/>
      <c r="AM51" s="2788"/>
      <c r="AN51" s="2788"/>
      <c r="AO51" s="2788"/>
      <c r="AP51" s="2788"/>
      <c r="AQ51" s="2788"/>
      <c r="AR51" s="71"/>
    </row>
    <row r="52" spans="1:44" ht="4.5" customHeight="1" x14ac:dyDescent="0.2">
      <c r="A52" s="68"/>
      <c r="R52" s="72"/>
      <c r="S52" s="72"/>
      <c r="T52" s="72"/>
      <c r="U52" s="72"/>
      <c r="V52" s="69"/>
      <c r="W52" s="70"/>
      <c r="X52" s="2788"/>
      <c r="Y52" s="2788"/>
      <c r="Z52" s="2788"/>
      <c r="AA52" s="2788"/>
      <c r="AB52" s="2788"/>
      <c r="AC52" s="2788"/>
      <c r="AD52" s="2788"/>
      <c r="AE52" s="2788"/>
      <c r="AF52" s="2788"/>
      <c r="AG52" s="2788"/>
      <c r="AH52" s="2788"/>
      <c r="AI52" s="2788"/>
      <c r="AJ52" s="2788"/>
      <c r="AK52" s="2788"/>
      <c r="AL52" s="2788"/>
      <c r="AM52" s="2788"/>
      <c r="AN52" s="2788"/>
      <c r="AO52" s="2788"/>
      <c r="AP52" s="2788"/>
      <c r="AQ52" s="2788"/>
      <c r="AR52" s="71"/>
    </row>
    <row r="53" spans="1:44" ht="4.5" customHeight="1" x14ac:dyDescent="0.2">
      <c r="A53" s="68"/>
      <c r="R53" s="72"/>
      <c r="S53" s="72"/>
      <c r="T53" s="72"/>
      <c r="U53" s="72"/>
      <c r="V53" s="69"/>
      <c r="W53" s="70"/>
      <c r="X53" s="2788"/>
      <c r="Y53" s="2788"/>
      <c r="Z53" s="2788"/>
      <c r="AA53" s="2788"/>
      <c r="AB53" s="2788"/>
      <c r="AC53" s="2788"/>
      <c r="AD53" s="2788"/>
      <c r="AE53" s="2788"/>
      <c r="AF53" s="2788"/>
      <c r="AG53" s="2788"/>
      <c r="AH53" s="2788"/>
      <c r="AI53" s="2788"/>
      <c r="AJ53" s="2788"/>
      <c r="AK53" s="2788"/>
      <c r="AL53" s="2788"/>
      <c r="AM53" s="2788"/>
      <c r="AN53" s="2788"/>
      <c r="AO53" s="2788"/>
      <c r="AP53" s="2788"/>
      <c r="AQ53" s="2788"/>
      <c r="AR53" s="71"/>
    </row>
    <row r="54" spans="1:44" ht="4.5" customHeight="1" x14ac:dyDescent="0.2">
      <c r="A54" s="68"/>
      <c r="B54" s="2830" t="s">
        <v>1939</v>
      </c>
      <c r="C54" s="2315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5"/>
      <c r="R54" s="2315"/>
      <c r="S54" s="2315"/>
      <c r="T54" s="2315"/>
      <c r="U54" s="2315"/>
      <c r="V54" s="69"/>
      <c r="W54" s="70"/>
      <c r="X54" s="2788"/>
      <c r="Y54" s="2788"/>
      <c r="Z54" s="2788"/>
      <c r="AA54" s="2788"/>
      <c r="AB54" s="2788"/>
      <c r="AC54" s="2788"/>
      <c r="AD54" s="2788"/>
      <c r="AE54" s="2788"/>
      <c r="AF54" s="2788"/>
      <c r="AG54" s="2788"/>
      <c r="AH54" s="2788"/>
      <c r="AI54" s="2788"/>
      <c r="AJ54" s="2788"/>
      <c r="AK54" s="2788"/>
      <c r="AL54" s="2788"/>
      <c r="AM54" s="2788"/>
      <c r="AN54" s="2788"/>
      <c r="AO54" s="2788"/>
      <c r="AP54" s="2788"/>
      <c r="AQ54" s="2788"/>
      <c r="AR54" s="71"/>
    </row>
    <row r="55" spans="1:44" ht="4.5" customHeight="1" x14ac:dyDescent="0.2">
      <c r="A55" s="68"/>
      <c r="B55" s="2315"/>
      <c r="C55" s="2315"/>
      <c r="D55" s="2315"/>
      <c r="E55" s="2315"/>
      <c r="F55" s="2315"/>
      <c r="G55" s="2315"/>
      <c r="H55" s="2315"/>
      <c r="I55" s="2315"/>
      <c r="J55" s="2315"/>
      <c r="K55" s="2315"/>
      <c r="L55" s="2315"/>
      <c r="M55" s="2315"/>
      <c r="N55" s="2315"/>
      <c r="O55" s="2315"/>
      <c r="P55" s="2315"/>
      <c r="Q55" s="2315"/>
      <c r="R55" s="2315"/>
      <c r="S55" s="2315"/>
      <c r="T55" s="2315"/>
      <c r="U55" s="2315"/>
      <c r="V55" s="69"/>
      <c r="W55" s="70"/>
      <c r="X55" s="2788"/>
      <c r="Y55" s="2788"/>
      <c r="Z55" s="2788"/>
      <c r="AA55" s="2788"/>
      <c r="AB55" s="2788"/>
      <c r="AC55" s="2788"/>
      <c r="AD55" s="2788"/>
      <c r="AE55" s="2788"/>
      <c r="AF55" s="2788"/>
      <c r="AG55" s="2788"/>
      <c r="AH55" s="2788"/>
      <c r="AI55" s="2788"/>
      <c r="AJ55" s="2788"/>
      <c r="AK55" s="2788"/>
      <c r="AL55" s="2788"/>
      <c r="AM55" s="2788"/>
      <c r="AN55" s="2788"/>
      <c r="AO55" s="2788"/>
      <c r="AP55" s="2788"/>
      <c r="AQ55" s="2788"/>
      <c r="AR55" s="71"/>
    </row>
    <row r="56" spans="1:44" ht="4.5" customHeight="1" x14ac:dyDescent="0.2">
      <c r="A56" s="68"/>
      <c r="B56" s="2830" t="s">
        <v>1640</v>
      </c>
      <c r="C56" s="2830"/>
      <c r="D56" s="2830"/>
      <c r="E56" s="2830"/>
      <c r="F56" s="2830"/>
      <c r="G56" s="2830"/>
      <c r="H56" s="2830"/>
      <c r="I56" s="2830"/>
      <c r="J56" s="2830"/>
      <c r="K56" s="2830"/>
      <c r="L56" s="2830"/>
      <c r="M56" s="2830"/>
      <c r="N56" s="2830"/>
      <c r="O56" s="2830"/>
      <c r="P56" s="2830"/>
      <c r="Q56" s="2830"/>
      <c r="R56" s="2830"/>
      <c r="S56" s="2830"/>
      <c r="T56" s="2830"/>
      <c r="U56" s="2830"/>
      <c r="V56" s="69"/>
      <c r="W56" s="70"/>
      <c r="X56" s="2788"/>
      <c r="Y56" s="2788"/>
      <c r="Z56" s="2788"/>
      <c r="AA56" s="2788"/>
      <c r="AB56" s="2788"/>
      <c r="AC56" s="2788"/>
      <c r="AD56" s="2788"/>
      <c r="AE56" s="2788"/>
      <c r="AF56" s="2788"/>
      <c r="AG56" s="2788"/>
      <c r="AH56" s="2788"/>
      <c r="AI56" s="2788"/>
      <c r="AJ56" s="2788"/>
      <c r="AK56" s="2788"/>
      <c r="AL56" s="2788"/>
      <c r="AM56" s="2788"/>
      <c r="AN56" s="2788"/>
      <c r="AO56" s="2788"/>
      <c r="AP56" s="2788"/>
      <c r="AQ56" s="2788"/>
      <c r="AR56" s="71"/>
    </row>
    <row r="57" spans="1:44" ht="4.5" customHeight="1" x14ac:dyDescent="0.2">
      <c r="A57" s="68"/>
      <c r="B57" s="2830"/>
      <c r="C57" s="2830"/>
      <c r="D57" s="2830"/>
      <c r="E57" s="2830"/>
      <c r="F57" s="2830"/>
      <c r="G57" s="2830"/>
      <c r="H57" s="2830"/>
      <c r="I57" s="2830"/>
      <c r="J57" s="2830"/>
      <c r="K57" s="2830"/>
      <c r="L57" s="2830"/>
      <c r="M57" s="2830"/>
      <c r="N57" s="2830"/>
      <c r="O57" s="2830"/>
      <c r="P57" s="2830"/>
      <c r="Q57" s="2830"/>
      <c r="R57" s="2830"/>
      <c r="S57" s="2830"/>
      <c r="T57" s="2830"/>
      <c r="U57" s="2830"/>
      <c r="V57" s="69"/>
      <c r="W57" s="70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1"/>
    </row>
    <row r="58" spans="1:44" ht="4.5" customHeight="1" x14ac:dyDescent="0.2">
      <c r="A58" s="68"/>
      <c r="B58" s="2831" t="s">
        <v>377</v>
      </c>
      <c r="C58" s="2831"/>
      <c r="D58" s="2831"/>
      <c r="E58" s="2831"/>
      <c r="F58" s="2831"/>
      <c r="G58" s="2831"/>
      <c r="H58" s="2831"/>
      <c r="I58" s="2831"/>
      <c r="J58" s="2831"/>
      <c r="K58" s="2831"/>
      <c r="L58" s="2831"/>
      <c r="M58" s="2831"/>
      <c r="N58" s="2831"/>
      <c r="O58" s="2831"/>
      <c r="P58" s="2831"/>
      <c r="Q58" s="2831"/>
      <c r="R58" s="2831"/>
      <c r="S58" s="2831"/>
      <c r="T58" s="2831"/>
      <c r="U58" s="2831"/>
      <c r="V58" s="69"/>
      <c r="W58" s="70"/>
      <c r="X58" s="1484" t="s">
        <v>944</v>
      </c>
      <c r="Y58" s="1484"/>
      <c r="Z58" s="1484"/>
      <c r="AA58" s="1484"/>
      <c r="AB58" s="1484"/>
      <c r="AC58" s="1484"/>
      <c r="AD58" s="1484"/>
      <c r="AE58" s="1484"/>
      <c r="AF58" s="1484"/>
      <c r="AG58" s="1484"/>
      <c r="AH58" s="1559"/>
      <c r="AI58" s="2779" t="str">
        <f>I70</f>
        <v>OM-H428</v>
      </c>
      <c r="AJ58" s="2780"/>
      <c r="AK58" s="2780"/>
      <c r="AL58" s="2780"/>
      <c r="AM58" s="2780"/>
      <c r="AN58" s="2780"/>
      <c r="AO58" s="2780"/>
      <c r="AP58" s="2780"/>
      <c r="AQ58" s="2781"/>
      <c r="AR58" s="71"/>
    </row>
    <row r="59" spans="1:44" ht="4.5" customHeight="1" x14ac:dyDescent="0.2">
      <c r="A59" s="68"/>
      <c r="B59" s="2831"/>
      <c r="C59" s="2831"/>
      <c r="D59" s="2831"/>
      <c r="E59" s="2831"/>
      <c r="F59" s="2831"/>
      <c r="G59" s="2831"/>
      <c r="H59" s="2831"/>
      <c r="I59" s="2831"/>
      <c r="J59" s="2831"/>
      <c r="K59" s="2831"/>
      <c r="L59" s="2831"/>
      <c r="M59" s="2831"/>
      <c r="N59" s="2831"/>
      <c r="O59" s="2831"/>
      <c r="P59" s="2831"/>
      <c r="Q59" s="2831"/>
      <c r="R59" s="2831"/>
      <c r="S59" s="2831"/>
      <c r="T59" s="2831"/>
      <c r="U59" s="2831"/>
      <c r="V59" s="69"/>
      <c r="W59" s="70"/>
      <c r="X59" s="1484"/>
      <c r="Y59" s="1484"/>
      <c r="Z59" s="1484"/>
      <c r="AA59" s="1484"/>
      <c r="AB59" s="1484"/>
      <c r="AC59" s="1484"/>
      <c r="AD59" s="1484"/>
      <c r="AE59" s="1484"/>
      <c r="AF59" s="1484"/>
      <c r="AG59" s="1484"/>
      <c r="AH59" s="1559"/>
      <c r="AI59" s="2782"/>
      <c r="AJ59" s="2783"/>
      <c r="AK59" s="2783"/>
      <c r="AL59" s="2783"/>
      <c r="AM59" s="2783"/>
      <c r="AN59" s="2783"/>
      <c r="AO59" s="2783"/>
      <c r="AP59" s="2783"/>
      <c r="AQ59" s="2784"/>
      <c r="AR59" s="71"/>
    </row>
    <row r="60" spans="1:44" ht="4.5" customHeight="1" x14ac:dyDescent="0.2">
      <c r="A60" s="68"/>
      <c r="B60" s="2831" t="s">
        <v>550</v>
      </c>
      <c r="C60" s="2831"/>
      <c r="D60" s="2831"/>
      <c r="E60" s="2831"/>
      <c r="F60" s="2831"/>
      <c r="G60" s="2831"/>
      <c r="H60" s="2831"/>
      <c r="I60" s="2831"/>
      <c r="J60" s="2831"/>
      <c r="K60" s="2831"/>
      <c r="L60" s="2831"/>
      <c r="M60" s="2831"/>
      <c r="N60" s="2831"/>
      <c r="O60" s="2831"/>
      <c r="P60" s="2831"/>
      <c r="Q60" s="2831"/>
      <c r="R60" s="2831"/>
      <c r="S60" s="2831"/>
      <c r="T60" s="2831"/>
      <c r="U60" s="2831"/>
      <c r="V60" s="69"/>
      <c r="W60" s="70"/>
      <c r="X60" s="73"/>
      <c r="Y60" s="73"/>
      <c r="Z60" s="73"/>
      <c r="AA60" s="73"/>
      <c r="AB60" s="73"/>
      <c r="AC60" s="73"/>
      <c r="AD60" s="74"/>
      <c r="AE60" s="74"/>
      <c r="AF60" s="74"/>
      <c r="AG60" s="74"/>
      <c r="AH60" s="74"/>
      <c r="AI60" s="2785"/>
      <c r="AJ60" s="2786"/>
      <c r="AK60" s="2786"/>
      <c r="AL60" s="2786"/>
      <c r="AM60" s="2786"/>
      <c r="AN60" s="2786"/>
      <c r="AO60" s="2786"/>
      <c r="AP60" s="2786"/>
      <c r="AQ60" s="2787"/>
      <c r="AR60" s="71"/>
    </row>
    <row r="61" spans="1:44" ht="4.5" customHeight="1" x14ac:dyDescent="0.2">
      <c r="A61" s="68"/>
      <c r="B61" s="2831"/>
      <c r="C61" s="2831"/>
      <c r="D61" s="2831"/>
      <c r="E61" s="2831"/>
      <c r="F61" s="2831"/>
      <c r="G61" s="2831"/>
      <c r="H61" s="2831"/>
      <c r="I61" s="2831"/>
      <c r="J61" s="2831"/>
      <c r="K61" s="2831"/>
      <c r="L61" s="2831"/>
      <c r="M61" s="2831"/>
      <c r="N61" s="2831"/>
      <c r="O61" s="2831"/>
      <c r="P61" s="2831"/>
      <c r="Q61" s="2831"/>
      <c r="R61" s="2831"/>
      <c r="S61" s="2831"/>
      <c r="T61" s="2831"/>
      <c r="U61" s="2831"/>
      <c r="V61" s="69"/>
      <c r="W61" s="70"/>
      <c r="X61" s="2768" t="s">
        <v>2285</v>
      </c>
      <c r="Y61" s="2769"/>
      <c r="Z61" s="2814">
        <f>INDEX('LŠZ H'!A$2:AI$999,A48,14)</f>
        <v>0</v>
      </c>
      <c r="AA61" s="2815"/>
      <c r="AB61" s="2815"/>
      <c r="AC61" s="2815"/>
      <c r="AD61" s="2816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1"/>
    </row>
    <row r="62" spans="1:44" ht="4.5" customHeight="1" x14ac:dyDescent="0.2">
      <c r="A62" s="70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3"/>
      <c r="T62" s="73"/>
      <c r="U62" s="73"/>
      <c r="V62" s="71"/>
      <c r="W62" s="70"/>
      <c r="X62" s="2768"/>
      <c r="Y62" s="2769"/>
      <c r="Z62" s="2817"/>
      <c r="AA62" s="2818"/>
      <c r="AB62" s="2818"/>
      <c r="AC62" s="2818"/>
      <c r="AD62" s="2819"/>
      <c r="AE62" s="73"/>
      <c r="AF62" s="73"/>
      <c r="AG62" s="73"/>
      <c r="AH62" s="2805">
        <f>INDEX('LŠZ H'!A$2:AI$999,A48,27)</f>
        <v>0</v>
      </c>
      <c r="AI62" s="2806"/>
      <c r="AJ62" s="2806"/>
      <c r="AK62" s="2806"/>
      <c r="AL62" s="2806"/>
      <c r="AM62" s="2806"/>
      <c r="AN62" s="2806"/>
      <c r="AO62" s="2806"/>
      <c r="AP62" s="2806"/>
      <c r="AQ62" s="2807"/>
      <c r="AR62" s="71"/>
    </row>
    <row r="63" spans="1:44" ht="4.5" customHeight="1" x14ac:dyDescent="0.2">
      <c r="A63" s="70"/>
      <c r="B63" s="1558" t="s">
        <v>2286</v>
      </c>
      <c r="C63" s="1558"/>
      <c r="D63" s="1558"/>
      <c r="E63" s="1558"/>
      <c r="F63" s="1551" t="e">
        <f>IF(INDEX('LŠZ H'!A$2:AI1046,A48,2)="ZK"," Závesný klzák / ZK / Hang glider / HG /",(CONCATENATE("Motorový závesný klzák/Powered Hangglider/MZK/PHG/RWL",INDEX('LŠZ H'!A$2:AI1046,A48,38),"/")))</f>
        <v>#REF!</v>
      </c>
      <c r="G63" s="1552"/>
      <c r="H63" s="1552"/>
      <c r="I63" s="1552"/>
      <c r="J63" s="1552"/>
      <c r="K63" s="1552"/>
      <c r="L63" s="1552"/>
      <c r="M63" s="1552"/>
      <c r="N63" s="1552"/>
      <c r="O63" s="1552"/>
      <c r="P63" s="1552"/>
      <c r="Q63" s="1552"/>
      <c r="R63" s="1552"/>
      <c r="S63" s="1552"/>
      <c r="T63" s="1552"/>
      <c r="U63" s="1553"/>
      <c r="V63" s="71"/>
      <c r="W63" s="70"/>
      <c r="X63" s="2768"/>
      <c r="Y63" s="2769"/>
      <c r="Z63" s="2817"/>
      <c r="AA63" s="2818"/>
      <c r="AB63" s="2818"/>
      <c r="AC63" s="2818"/>
      <c r="AD63" s="2819"/>
      <c r="AE63" s="2789" t="s">
        <v>902</v>
      </c>
      <c r="AF63" s="2789"/>
      <c r="AG63" s="2789"/>
      <c r="AH63" s="2808"/>
      <c r="AI63" s="2809"/>
      <c r="AJ63" s="2809"/>
      <c r="AK63" s="2809"/>
      <c r="AL63" s="2809"/>
      <c r="AM63" s="2809"/>
      <c r="AN63" s="2809"/>
      <c r="AO63" s="2809"/>
      <c r="AP63" s="2809"/>
      <c r="AQ63" s="2810"/>
      <c r="AR63" s="71"/>
    </row>
    <row r="64" spans="1:44" ht="4.5" customHeight="1" x14ac:dyDescent="0.2">
      <c r="A64" s="70"/>
      <c r="B64" s="1558"/>
      <c r="C64" s="1558"/>
      <c r="D64" s="1558"/>
      <c r="E64" s="1558"/>
      <c r="F64" s="1554"/>
      <c r="G64" s="1555"/>
      <c r="H64" s="1555"/>
      <c r="I64" s="1555"/>
      <c r="J64" s="1555"/>
      <c r="K64" s="1555"/>
      <c r="L64" s="1555"/>
      <c r="M64" s="1555"/>
      <c r="N64" s="1555"/>
      <c r="O64" s="1555"/>
      <c r="P64" s="1555"/>
      <c r="Q64" s="1555"/>
      <c r="R64" s="1555"/>
      <c r="S64" s="1555"/>
      <c r="T64" s="1555"/>
      <c r="U64" s="1556"/>
      <c r="V64" s="71"/>
      <c r="W64" s="70"/>
      <c r="X64" s="2768"/>
      <c r="Y64" s="2769"/>
      <c r="Z64" s="2820"/>
      <c r="AA64" s="2821"/>
      <c r="AB64" s="2821"/>
      <c r="AC64" s="2821"/>
      <c r="AD64" s="2822"/>
      <c r="AE64" s="2789"/>
      <c r="AF64" s="2789"/>
      <c r="AG64" s="2789"/>
      <c r="AH64" s="2811"/>
      <c r="AI64" s="2812"/>
      <c r="AJ64" s="2812"/>
      <c r="AK64" s="2812"/>
      <c r="AL64" s="2812"/>
      <c r="AM64" s="2812"/>
      <c r="AN64" s="2812"/>
      <c r="AO64" s="2812"/>
      <c r="AP64" s="2812"/>
      <c r="AQ64" s="2813"/>
      <c r="AR64" s="71"/>
    </row>
    <row r="65" spans="1:44" ht="4.5" customHeight="1" x14ac:dyDescent="0.2">
      <c r="A65" s="70"/>
      <c r="B65" s="73"/>
      <c r="C65" s="73"/>
      <c r="D65" s="73"/>
      <c r="E65" s="73"/>
      <c r="F65" s="2823" t="str">
        <f>CONCATENATE(INDEX('LŠZ H'!A$2:AL$999,A48,3)," (",INDEX('LŠZ H'!A$2:AL$999,A48,9),")")</f>
        <v xml:space="preserve"> ()</v>
      </c>
      <c r="G65" s="2824"/>
      <c r="H65" s="2824"/>
      <c r="I65" s="2824"/>
      <c r="J65" s="2824"/>
      <c r="K65" s="2824"/>
      <c r="L65" s="2824"/>
      <c r="M65" s="2824"/>
      <c r="N65" s="2824"/>
      <c r="O65" s="2824"/>
      <c r="P65" s="2824"/>
      <c r="Q65" s="2824"/>
      <c r="R65" s="2824"/>
      <c r="S65" s="2824"/>
      <c r="T65" s="2824"/>
      <c r="U65" s="2825"/>
      <c r="V65" s="71"/>
      <c r="W65" s="70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1"/>
    </row>
    <row r="66" spans="1:44" ht="4.5" customHeight="1" x14ac:dyDescent="0.2">
      <c r="A66" s="70"/>
      <c r="B66" s="1484" t="s">
        <v>903</v>
      </c>
      <c r="C66" s="1484"/>
      <c r="D66" s="1484"/>
      <c r="E66" s="1484"/>
      <c r="F66" s="2826"/>
      <c r="G66" s="2824"/>
      <c r="H66" s="2824"/>
      <c r="I66" s="2824"/>
      <c r="J66" s="2824"/>
      <c r="K66" s="2824"/>
      <c r="L66" s="2824"/>
      <c r="M66" s="2824"/>
      <c r="N66" s="2824"/>
      <c r="O66" s="2824"/>
      <c r="P66" s="2824"/>
      <c r="Q66" s="2824"/>
      <c r="R66" s="2824"/>
      <c r="S66" s="2824"/>
      <c r="T66" s="2824"/>
      <c r="U66" s="2825"/>
      <c r="V66" s="71"/>
      <c r="W66" s="70"/>
      <c r="X66" s="1484" t="s">
        <v>2121</v>
      </c>
      <c r="Y66" s="1485"/>
      <c r="Z66" s="1485"/>
      <c r="AA66" s="1485"/>
      <c r="AB66" s="1485"/>
      <c r="AC66" s="1485"/>
      <c r="AD66" s="1485"/>
      <c r="AE66" s="1485"/>
      <c r="AF66" s="1485"/>
      <c r="AG66" s="1485"/>
      <c r="AH66" s="1485"/>
      <c r="AI66" s="1485"/>
      <c r="AJ66" s="1485"/>
      <c r="AK66" s="1485"/>
      <c r="AM66" s="2759">
        <f>INDEX('LŠZ H'!A$2:AI$999,A48,28)</f>
        <v>0</v>
      </c>
      <c r="AN66" s="2760"/>
      <c r="AO66" s="2760"/>
      <c r="AP66" s="2760"/>
      <c r="AQ66" s="2761"/>
      <c r="AR66" s="71"/>
    </row>
    <row r="67" spans="1:44" ht="4.5" customHeight="1" x14ac:dyDescent="0.2">
      <c r="A67" s="70"/>
      <c r="B67" s="1484"/>
      <c r="C67" s="1484"/>
      <c r="D67" s="1484"/>
      <c r="E67" s="1484"/>
      <c r="F67" s="2826"/>
      <c r="G67" s="2824"/>
      <c r="H67" s="2824"/>
      <c r="I67" s="2824"/>
      <c r="J67" s="2824"/>
      <c r="K67" s="2824"/>
      <c r="L67" s="2824"/>
      <c r="M67" s="2824"/>
      <c r="N67" s="2824"/>
      <c r="O67" s="2824"/>
      <c r="P67" s="2824"/>
      <c r="Q67" s="2824"/>
      <c r="R67" s="2824"/>
      <c r="S67" s="2824"/>
      <c r="T67" s="2824"/>
      <c r="U67" s="2825"/>
      <c r="V67" s="71"/>
      <c r="W67" s="70"/>
      <c r="X67" s="1485"/>
      <c r="Y67" s="1485"/>
      <c r="Z67" s="1485"/>
      <c r="AA67" s="1485"/>
      <c r="AB67" s="1485"/>
      <c r="AC67" s="1485"/>
      <c r="AD67" s="1485"/>
      <c r="AE67" s="1485"/>
      <c r="AF67" s="1485"/>
      <c r="AG67" s="1485"/>
      <c r="AH67" s="1485"/>
      <c r="AI67" s="1485"/>
      <c r="AJ67" s="1485"/>
      <c r="AK67" s="1485"/>
      <c r="AL67" s="78"/>
      <c r="AM67" s="2762"/>
      <c r="AN67" s="2763"/>
      <c r="AO67" s="2763"/>
      <c r="AP67" s="2763"/>
      <c r="AQ67" s="2764"/>
      <c r="AR67" s="71"/>
    </row>
    <row r="68" spans="1:44" ht="4.5" customHeight="1" x14ac:dyDescent="0.2">
      <c r="A68" s="70"/>
      <c r="B68" s="73"/>
      <c r="C68" s="73"/>
      <c r="D68" s="73"/>
      <c r="E68" s="73"/>
      <c r="F68" s="2827"/>
      <c r="G68" s="2828"/>
      <c r="H68" s="2828"/>
      <c r="I68" s="2828"/>
      <c r="J68" s="2828"/>
      <c r="K68" s="2828"/>
      <c r="L68" s="2828"/>
      <c r="M68" s="2828"/>
      <c r="N68" s="2828"/>
      <c r="O68" s="2828"/>
      <c r="P68" s="2828"/>
      <c r="Q68" s="2828"/>
      <c r="R68" s="2828"/>
      <c r="S68" s="2828"/>
      <c r="T68" s="2828"/>
      <c r="U68" s="2829"/>
      <c r="V68" s="71"/>
      <c r="W68" s="70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2762"/>
      <c r="AN68" s="2763"/>
      <c r="AO68" s="2763"/>
      <c r="AP68" s="2763"/>
      <c r="AQ68" s="2764"/>
      <c r="AR68" s="71"/>
    </row>
    <row r="69" spans="1:44" ht="4.5" customHeight="1" x14ac:dyDescent="0.2">
      <c r="A69" s="70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1"/>
      <c r="W69" s="70"/>
      <c r="X69" s="1484" t="s">
        <v>1078</v>
      </c>
      <c r="Y69" s="1484"/>
      <c r="Z69" s="1484"/>
      <c r="AA69" s="1484"/>
      <c r="AB69" s="1484"/>
      <c r="AC69" s="1484"/>
      <c r="AD69" s="1484"/>
      <c r="AE69" s="1484"/>
      <c r="AF69" s="2799" t="e">
        <f>IF(INDEX('LŠZ H'!A$2:AI1046,A48,2)="ZK",(CONCATENATE("O-HG / ",INDEX('LŠZ H'!A$2:AI1046,A48,38)," place")),(CONCATENATE("RWL ",INDEX('LŠZ H'!A$2:AI1046,A48,38),)))</f>
        <v>#REF!</v>
      </c>
      <c r="AG69" s="2800"/>
      <c r="AH69" s="2800"/>
      <c r="AI69" s="2800"/>
      <c r="AJ69" s="2800"/>
      <c r="AK69" s="2801"/>
      <c r="AL69" s="79"/>
      <c r="AM69" s="2762"/>
      <c r="AN69" s="2763"/>
      <c r="AO69" s="2763"/>
      <c r="AP69" s="2763"/>
      <c r="AQ69" s="2764"/>
      <c r="AR69" s="71"/>
    </row>
    <row r="70" spans="1:44" ht="4.5" customHeight="1" x14ac:dyDescent="0.2">
      <c r="A70" s="70"/>
      <c r="B70" s="1484" t="s">
        <v>1981</v>
      </c>
      <c r="C70" s="1484"/>
      <c r="D70" s="1484"/>
      <c r="E70" s="1484"/>
      <c r="F70" s="1484"/>
      <c r="G70" s="1484"/>
      <c r="H70" s="1484"/>
      <c r="I70" s="2779" t="str">
        <f>INDEX('LŠZ H'!A$2:AL$999,A48,5)</f>
        <v>OM-H428</v>
      </c>
      <c r="J70" s="2832"/>
      <c r="K70" s="2832"/>
      <c r="L70" s="2832"/>
      <c r="M70" s="2832"/>
      <c r="N70" s="2832"/>
      <c r="O70" s="2832"/>
      <c r="P70" s="2832"/>
      <c r="Q70" s="2832"/>
      <c r="R70" s="2832"/>
      <c r="S70" s="2832"/>
      <c r="T70" s="2832"/>
      <c r="U70" s="2833"/>
      <c r="V70" s="71"/>
      <c r="W70" s="70"/>
      <c r="X70" s="1484"/>
      <c r="Y70" s="1484"/>
      <c r="Z70" s="1484"/>
      <c r="AA70" s="1484"/>
      <c r="AB70" s="1484"/>
      <c r="AC70" s="1484"/>
      <c r="AD70" s="1484"/>
      <c r="AE70" s="1484"/>
      <c r="AF70" s="2802"/>
      <c r="AG70" s="2803"/>
      <c r="AH70" s="2803"/>
      <c r="AI70" s="2803"/>
      <c r="AJ70" s="2803"/>
      <c r="AK70" s="2804"/>
      <c r="AL70" s="79"/>
      <c r="AM70" s="2765"/>
      <c r="AN70" s="2766"/>
      <c r="AO70" s="2766"/>
      <c r="AP70" s="2766"/>
      <c r="AQ70" s="2767"/>
      <c r="AR70" s="71"/>
    </row>
    <row r="71" spans="1:44" ht="4.5" customHeight="1" x14ac:dyDescent="0.2">
      <c r="A71" s="70"/>
      <c r="B71" s="1484"/>
      <c r="C71" s="1484"/>
      <c r="D71" s="1484"/>
      <c r="E71" s="1484"/>
      <c r="F71" s="1484"/>
      <c r="G71" s="1484"/>
      <c r="H71" s="1484"/>
      <c r="I71" s="2834"/>
      <c r="J71" s="2835"/>
      <c r="K71" s="2835"/>
      <c r="L71" s="2835"/>
      <c r="M71" s="2835"/>
      <c r="N71" s="2835"/>
      <c r="O71" s="2835"/>
      <c r="P71" s="2835"/>
      <c r="Q71" s="2835"/>
      <c r="R71" s="2835"/>
      <c r="S71" s="2835"/>
      <c r="T71" s="2835"/>
      <c r="U71" s="2836"/>
      <c r="V71" s="71"/>
      <c r="W71" s="70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1"/>
    </row>
    <row r="72" spans="1:44" ht="4.5" customHeight="1" x14ac:dyDescent="0.2">
      <c r="A72" s="70"/>
      <c r="B72" s="1484" t="s">
        <v>1982</v>
      </c>
      <c r="C72" s="1484"/>
      <c r="D72" s="1484"/>
      <c r="E72" s="1484"/>
      <c r="F72" s="1484"/>
      <c r="G72" s="1484"/>
      <c r="H72" s="1484"/>
      <c r="I72" s="2834"/>
      <c r="J72" s="2835"/>
      <c r="K72" s="2835"/>
      <c r="L72" s="2835"/>
      <c r="M72" s="2835"/>
      <c r="N72" s="2835"/>
      <c r="O72" s="2835"/>
      <c r="P72" s="2835"/>
      <c r="Q72" s="2835"/>
      <c r="R72" s="2835"/>
      <c r="S72" s="2835"/>
      <c r="T72" s="2835"/>
      <c r="U72" s="2836"/>
      <c r="V72" s="71"/>
      <c r="W72" s="70"/>
      <c r="X72" s="2790" t="s">
        <v>193</v>
      </c>
      <c r="Y72" s="2791"/>
      <c r="Z72" s="2791"/>
      <c r="AA72" s="2791"/>
      <c r="AB72" s="2791"/>
      <c r="AC72" s="2791"/>
      <c r="AD72" s="2791"/>
      <c r="AE72" s="2791"/>
      <c r="AF72" s="2791"/>
      <c r="AG72" s="2791"/>
      <c r="AH72" s="2791"/>
      <c r="AI72" s="2791"/>
      <c r="AJ72" s="2791"/>
      <c r="AK72" s="2791"/>
      <c r="AL72" s="2791"/>
      <c r="AM72" s="2791"/>
      <c r="AN72" s="2791"/>
      <c r="AO72" s="2791"/>
      <c r="AP72" s="2791"/>
      <c r="AQ72" s="2792"/>
      <c r="AR72" s="71"/>
    </row>
    <row r="73" spans="1:44" ht="4.5" customHeight="1" x14ac:dyDescent="0.2">
      <c r="A73" s="70"/>
      <c r="B73" s="1484"/>
      <c r="C73" s="1484"/>
      <c r="D73" s="1484"/>
      <c r="E73" s="1484"/>
      <c r="F73" s="1484"/>
      <c r="G73" s="1484"/>
      <c r="H73" s="1484"/>
      <c r="I73" s="2837"/>
      <c r="J73" s="2838"/>
      <c r="K73" s="2838"/>
      <c r="L73" s="2838"/>
      <c r="M73" s="2838"/>
      <c r="N73" s="2838"/>
      <c r="O73" s="2838"/>
      <c r="P73" s="2838"/>
      <c r="Q73" s="2838"/>
      <c r="R73" s="2838"/>
      <c r="S73" s="2838"/>
      <c r="T73" s="2838"/>
      <c r="U73" s="2839"/>
      <c r="V73" s="71"/>
      <c r="W73" s="70"/>
      <c r="X73" s="2793"/>
      <c r="Y73" s="2794"/>
      <c r="Z73" s="2794"/>
      <c r="AA73" s="2794"/>
      <c r="AB73" s="2794"/>
      <c r="AC73" s="2794"/>
      <c r="AD73" s="2794"/>
      <c r="AE73" s="2794"/>
      <c r="AF73" s="2794"/>
      <c r="AG73" s="2794"/>
      <c r="AH73" s="2794"/>
      <c r="AI73" s="2794"/>
      <c r="AJ73" s="2794"/>
      <c r="AK73" s="2794"/>
      <c r="AL73" s="2794"/>
      <c r="AM73" s="2794"/>
      <c r="AN73" s="2794"/>
      <c r="AO73" s="2794"/>
      <c r="AP73" s="2794"/>
      <c r="AQ73" s="2795"/>
      <c r="AR73" s="71"/>
    </row>
    <row r="74" spans="1:44" ht="4.5" customHeight="1" x14ac:dyDescent="0.2">
      <c r="A74" s="70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1"/>
      <c r="W74" s="70"/>
      <c r="X74" s="2793"/>
      <c r="Y74" s="2794"/>
      <c r="Z74" s="2794"/>
      <c r="AA74" s="2794"/>
      <c r="AB74" s="2794"/>
      <c r="AC74" s="2794"/>
      <c r="AD74" s="2794"/>
      <c r="AE74" s="2794"/>
      <c r="AF74" s="2794"/>
      <c r="AG74" s="2794"/>
      <c r="AH74" s="2794"/>
      <c r="AI74" s="2794"/>
      <c r="AJ74" s="2794"/>
      <c r="AK74" s="2794"/>
      <c r="AL74" s="2794"/>
      <c r="AM74" s="2794"/>
      <c r="AN74" s="2794"/>
      <c r="AO74" s="2794"/>
      <c r="AP74" s="2794"/>
      <c r="AQ74" s="2795"/>
      <c r="AR74" s="71"/>
    </row>
    <row r="75" spans="1:44" ht="4.5" customHeight="1" x14ac:dyDescent="0.2">
      <c r="A75" s="70"/>
      <c r="B75" s="1484" t="s">
        <v>2253</v>
      </c>
      <c r="C75" s="1484"/>
      <c r="D75" s="1484"/>
      <c r="E75" s="1484"/>
      <c r="F75" s="1484"/>
      <c r="G75" s="1484"/>
      <c r="H75" s="1484"/>
      <c r="I75" s="2840" t="str">
        <f>CONCATENATE(INDEX('LŠZ H'!A$2:AI$999,A48,11),"",INDEX('LŠZ H'!A$2:AI$999,A48,24),", ",INDEX('LŠZ H'!A$2:AI$999,A48,25),"",INDEX('LŠZ H'!A$2:AI$999,A48,12))</f>
        <v xml:space="preserve">, </v>
      </c>
      <c r="J75" s="2841"/>
      <c r="K75" s="2841"/>
      <c r="L75" s="2841"/>
      <c r="M75" s="2841"/>
      <c r="N75" s="2841"/>
      <c r="O75" s="2841"/>
      <c r="P75" s="2841"/>
      <c r="Q75" s="2841"/>
      <c r="R75" s="2841"/>
      <c r="S75" s="2841"/>
      <c r="T75" s="2841"/>
      <c r="U75" s="2842"/>
      <c r="V75" s="71"/>
      <c r="W75" s="70"/>
      <c r="X75" s="2793"/>
      <c r="Y75" s="2794"/>
      <c r="Z75" s="2794"/>
      <c r="AA75" s="2794"/>
      <c r="AB75" s="2794"/>
      <c r="AC75" s="2794"/>
      <c r="AD75" s="2794"/>
      <c r="AE75" s="2794"/>
      <c r="AF75" s="2794"/>
      <c r="AG75" s="2794"/>
      <c r="AH75" s="2794"/>
      <c r="AI75" s="2794"/>
      <c r="AJ75" s="2794"/>
      <c r="AK75" s="2794"/>
      <c r="AL75" s="2794"/>
      <c r="AM75" s="2794"/>
      <c r="AN75" s="2794"/>
      <c r="AO75" s="2794"/>
      <c r="AP75" s="2794"/>
      <c r="AQ75" s="2795"/>
      <c r="AR75" s="71"/>
    </row>
    <row r="76" spans="1:44" ht="4.5" customHeight="1" x14ac:dyDescent="0.2">
      <c r="A76" s="70"/>
      <c r="B76" s="1484"/>
      <c r="C76" s="1484"/>
      <c r="D76" s="1484"/>
      <c r="E76" s="1484"/>
      <c r="F76" s="1484"/>
      <c r="G76" s="1484"/>
      <c r="H76" s="1484"/>
      <c r="I76" s="2843"/>
      <c r="J76" s="2789"/>
      <c r="K76" s="2789"/>
      <c r="L76" s="2789"/>
      <c r="M76" s="2789"/>
      <c r="N76" s="2789"/>
      <c r="O76" s="2789"/>
      <c r="P76" s="2789"/>
      <c r="Q76" s="2789"/>
      <c r="R76" s="2789"/>
      <c r="S76" s="2789"/>
      <c r="T76" s="2789"/>
      <c r="U76" s="2844"/>
      <c r="V76" s="71"/>
      <c r="W76" s="70"/>
      <c r="X76" s="2793"/>
      <c r="Y76" s="2794"/>
      <c r="Z76" s="2794"/>
      <c r="AA76" s="2794"/>
      <c r="AB76" s="2794"/>
      <c r="AC76" s="2794"/>
      <c r="AD76" s="2794"/>
      <c r="AE76" s="2794"/>
      <c r="AF76" s="2794"/>
      <c r="AG76" s="2794"/>
      <c r="AH76" s="2794"/>
      <c r="AI76" s="2794"/>
      <c r="AJ76" s="2794"/>
      <c r="AK76" s="2794"/>
      <c r="AL76" s="2794"/>
      <c r="AM76" s="2794"/>
      <c r="AN76" s="2794"/>
      <c r="AO76" s="2794"/>
      <c r="AP76" s="2794"/>
      <c r="AQ76" s="2795"/>
      <c r="AR76" s="71"/>
    </row>
    <row r="77" spans="1:44" ht="4.5" customHeight="1" x14ac:dyDescent="0.2">
      <c r="A77" s="70"/>
      <c r="B77" s="1484" t="s">
        <v>2254</v>
      </c>
      <c r="C77" s="1484"/>
      <c r="D77" s="1484"/>
      <c r="E77" s="1484"/>
      <c r="F77" s="1484"/>
      <c r="G77" s="1484"/>
      <c r="H77" s="1484"/>
      <c r="I77" s="2843"/>
      <c r="J77" s="2789"/>
      <c r="K77" s="2789"/>
      <c r="L77" s="2789"/>
      <c r="M77" s="2789"/>
      <c r="N77" s="2789"/>
      <c r="O77" s="2789"/>
      <c r="P77" s="2789"/>
      <c r="Q77" s="2789"/>
      <c r="R77" s="2789"/>
      <c r="S77" s="2789"/>
      <c r="T77" s="2789"/>
      <c r="U77" s="2844"/>
      <c r="V77" s="71"/>
      <c r="W77" s="70"/>
      <c r="X77" s="2796"/>
      <c r="Y77" s="2797"/>
      <c r="Z77" s="2797"/>
      <c r="AA77" s="2797"/>
      <c r="AB77" s="2797"/>
      <c r="AC77" s="2797"/>
      <c r="AD77" s="2797"/>
      <c r="AE77" s="2797"/>
      <c r="AF77" s="2797"/>
      <c r="AG77" s="2797"/>
      <c r="AH77" s="2797"/>
      <c r="AI77" s="2797"/>
      <c r="AJ77" s="2797"/>
      <c r="AK77" s="2797"/>
      <c r="AL77" s="2797"/>
      <c r="AM77" s="2797"/>
      <c r="AN77" s="2797"/>
      <c r="AO77" s="2797"/>
      <c r="AP77" s="2797"/>
      <c r="AQ77" s="2798"/>
      <c r="AR77" s="71"/>
    </row>
    <row r="78" spans="1:44" ht="4.5" customHeight="1" x14ac:dyDescent="0.2">
      <c r="A78" s="70"/>
      <c r="B78" s="1484"/>
      <c r="C78" s="1484"/>
      <c r="D78" s="1484"/>
      <c r="E78" s="1484"/>
      <c r="F78" s="1484"/>
      <c r="G78" s="1484"/>
      <c r="H78" s="1484"/>
      <c r="I78" s="2843"/>
      <c r="J78" s="2789"/>
      <c r="K78" s="2789"/>
      <c r="L78" s="2789"/>
      <c r="M78" s="2789"/>
      <c r="N78" s="2789"/>
      <c r="O78" s="2789"/>
      <c r="P78" s="2789"/>
      <c r="Q78" s="2789"/>
      <c r="R78" s="2789"/>
      <c r="S78" s="2789"/>
      <c r="T78" s="2789"/>
      <c r="U78" s="2844"/>
      <c r="V78" s="71"/>
      <c r="W78" s="70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71"/>
    </row>
    <row r="79" spans="1:44" ht="4.5" customHeight="1" x14ac:dyDescent="0.2">
      <c r="A79" s="70"/>
      <c r="B79" s="73"/>
      <c r="C79" s="73"/>
      <c r="D79" s="73"/>
      <c r="E79" s="73"/>
      <c r="F79" s="73"/>
      <c r="G79" s="73"/>
      <c r="H79" s="73"/>
      <c r="I79" s="2843"/>
      <c r="J79" s="2789"/>
      <c r="K79" s="2789"/>
      <c r="L79" s="2789"/>
      <c r="M79" s="2789"/>
      <c r="N79" s="2789"/>
      <c r="O79" s="2789"/>
      <c r="P79" s="2789"/>
      <c r="Q79" s="2789"/>
      <c r="R79" s="2789"/>
      <c r="S79" s="2789"/>
      <c r="T79" s="2789"/>
      <c r="U79" s="2844"/>
      <c r="V79" s="71"/>
      <c r="W79" s="70"/>
      <c r="X79" s="1143" t="s">
        <v>2255</v>
      </c>
      <c r="Y79" s="1144"/>
      <c r="Z79" s="1144"/>
      <c r="AA79" s="1144"/>
      <c r="AB79" s="1144"/>
      <c r="AC79" s="1144"/>
      <c r="AD79" s="1145"/>
      <c r="AE79" s="1143" t="s">
        <v>2273</v>
      </c>
      <c r="AF79" s="1144"/>
      <c r="AG79" s="1144"/>
      <c r="AH79" s="1145"/>
      <c r="AI79" s="1152" t="s">
        <v>2274</v>
      </c>
      <c r="AJ79" s="1532"/>
      <c r="AK79" s="1532"/>
      <c r="AL79" s="1532"/>
      <c r="AM79" s="1533"/>
      <c r="AN79" s="1152" t="s">
        <v>2275</v>
      </c>
      <c r="AO79" s="1532"/>
      <c r="AP79" s="1532"/>
      <c r="AQ79" s="1533"/>
      <c r="AR79" s="71"/>
    </row>
    <row r="80" spans="1:44" ht="4.5" customHeight="1" x14ac:dyDescent="0.2">
      <c r="A80" s="70"/>
      <c r="B80" s="1484" t="s">
        <v>2256</v>
      </c>
      <c r="C80" s="1484"/>
      <c r="D80" s="1484"/>
      <c r="E80" s="1484"/>
      <c r="F80" s="1484"/>
      <c r="G80" s="1484"/>
      <c r="H80" s="1484"/>
      <c r="I80" s="2843"/>
      <c r="J80" s="2789"/>
      <c r="K80" s="2789"/>
      <c r="L80" s="2789"/>
      <c r="M80" s="2789"/>
      <c r="N80" s="2789"/>
      <c r="O80" s="2789"/>
      <c r="P80" s="2789"/>
      <c r="Q80" s="2789"/>
      <c r="R80" s="2789"/>
      <c r="S80" s="2789"/>
      <c r="T80" s="2789"/>
      <c r="U80" s="2844"/>
      <c r="V80" s="71"/>
      <c r="W80" s="70"/>
      <c r="X80" s="1146"/>
      <c r="Y80" s="1147"/>
      <c r="Z80" s="1147"/>
      <c r="AA80" s="1147"/>
      <c r="AB80" s="1147"/>
      <c r="AC80" s="1147"/>
      <c r="AD80" s="1148"/>
      <c r="AE80" s="1146"/>
      <c r="AF80" s="1147"/>
      <c r="AG80" s="1147"/>
      <c r="AH80" s="1148"/>
      <c r="AI80" s="1534"/>
      <c r="AJ80" s="1535"/>
      <c r="AK80" s="1535"/>
      <c r="AL80" s="1535"/>
      <c r="AM80" s="1536"/>
      <c r="AN80" s="1534"/>
      <c r="AO80" s="1535"/>
      <c r="AP80" s="1535"/>
      <c r="AQ80" s="1536"/>
      <c r="AR80" s="71"/>
    </row>
    <row r="81" spans="1:44" ht="4.5" customHeight="1" x14ac:dyDescent="0.2">
      <c r="A81" s="70"/>
      <c r="B81" s="1484"/>
      <c r="C81" s="1484"/>
      <c r="D81" s="1484"/>
      <c r="E81" s="1484"/>
      <c r="F81" s="1484"/>
      <c r="G81" s="1484"/>
      <c r="H81" s="1484"/>
      <c r="I81" s="2843"/>
      <c r="J81" s="2789"/>
      <c r="K81" s="2789"/>
      <c r="L81" s="2789"/>
      <c r="M81" s="2789"/>
      <c r="N81" s="2789"/>
      <c r="O81" s="2789"/>
      <c r="P81" s="2789"/>
      <c r="Q81" s="2789"/>
      <c r="R81" s="2789"/>
      <c r="S81" s="2789"/>
      <c r="T81" s="2789"/>
      <c r="U81" s="2844"/>
      <c r="V81" s="71"/>
      <c r="W81" s="70"/>
      <c r="X81" s="1149"/>
      <c r="Y81" s="1150"/>
      <c r="Z81" s="1150"/>
      <c r="AA81" s="1150"/>
      <c r="AB81" s="1150"/>
      <c r="AC81" s="1150"/>
      <c r="AD81" s="1151"/>
      <c r="AE81" s="1149"/>
      <c r="AF81" s="1150"/>
      <c r="AG81" s="1150"/>
      <c r="AH81" s="1151"/>
      <c r="AI81" s="1537"/>
      <c r="AJ81" s="1538"/>
      <c r="AK81" s="1538"/>
      <c r="AL81" s="1538"/>
      <c r="AM81" s="1539"/>
      <c r="AN81" s="1537"/>
      <c r="AO81" s="1538"/>
      <c r="AP81" s="1538"/>
      <c r="AQ81" s="1539"/>
      <c r="AR81" s="71"/>
    </row>
    <row r="82" spans="1:44" ht="4.5" customHeight="1" x14ac:dyDescent="0.2">
      <c r="A82" s="70"/>
      <c r="B82" s="1484" t="s">
        <v>2257</v>
      </c>
      <c r="C82" s="1484"/>
      <c r="D82" s="1484"/>
      <c r="E82" s="1484"/>
      <c r="F82" s="1484"/>
      <c r="G82" s="1484"/>
      <c r="H82" s="1484"/>
      <c r="I82" s="2843"/>
      <c r="J82" s="2789"/>
      <c r="K82" s="2789"/>
      <c r="L82" s="2789"/>
      <c r="M82" s="2789"/>
      <c r="N82" s="2789"/>
      <c r="O82" s="2789"/>
      <c r="P82" s="2789"/>
      <c r="Q82" s="2789"/>
      <c r="R82" s="2789"/>
      <c r="S82" s="2789"/>
      <c r="T82" s="2789"/>
      <c r="U82" s="2844"/>
      <c r="V82" s="71"/>
      <c r="W82" s="70"/>
      <c r="X82" s="1604" t="s">
        <v>626</v>
      </c>
      <c r="Y82" s="1605"/>
      <c r="Z82" s="1605"/>
      <c r="AA82" s="1605"/>
      <c r="AB82" s="1605"/>
      <c r="AC82" s="1605"/>
      <c r="AD82" s="1606"/>
      <c r="AE82" s="2248">
        <f>INDEX('LŠZ H'!A$2:AI$999,A48,29)</f>
        <v>0</v>
      </c>
      <c r="AF82" s="2249"/>
      <c r="AG82" s="2249"/>
      <c r="AH82" s="2250"/>
      <c r="AI82" s="2257">
        <f>INDEX('LŠZ H'!A$2:AI$999,A48,31)</f>
        <v>0</v>
      </c>
      <c r="AJ82" s="2258"/>
      <c r="AK82" s="2258"/>
      <c r="AL82" s="2258"/>
      <c r="AM82" s="2259"/>
      <c r="AN82" s="2257">
        <f>INDEX('LŠZ H'!A$2:AI$999,A48,33)</f>
        <v>0</v>
      </c>
      <c r="AO82" s="2258"/>
      <c r="AP82" s="2258"/>
      <c r="AQ82" s="2259"/>
      <c r="AR82" s="71"/>
    </row>
    <row r="83" spans="1:44" ht="4.5" customHeight="1" x14ac:dyDescent="0.2">
      <c r="A83" s="70"/>
      <c r="B83" s="1484"/>
      <c r="C83" s="1484"/>
      <c r="D83" s="1484"/>
      <c r="E83" s="1484"/>
      <c r="F83" s="1484"/>
      <c r="G83" s="1484"/>
      <c r="H83" s="1484"/>
      <c r="I83" s="2843"/>
      <c r="J83" s="2789"/>
      <c r="K83" s="2789"/>
      <c r="L83" s="2789"/>
      <c r="M83" s="2789"/>
      <c r="N83" s="2789"/>
      <c r="O83" s="2789"/>
      <c r="P83" s="2789"/>
      <c r="Q83" s="2789"/>
      <c r="R83" s="2789"/>
      <c r="S83" s="2789"/>
      <c r="T83" s="2789"/>
      <c r="U83" s="2844"/>
      <c r="V83" s="71"/>
      <c r="W83" s="70"/>
      <c r="X83" s="1607"/>
      <c r="Y83" s="1608"/>
      <c r="Z83" s="1608"/>
      <c r="AA83" s="1608"/>
      <c r="AB83" s="1608"/>
      <c r="AC83" s="1608"/>
      <c r="AD83" s="1609"/>
      <c r="AE83" s="2251"/>
      <c r="AF83" s="2252"/>
      <c r="AG83" s="2252"/>
      <c r="AH83" s="2253"/>
      <c r="AI83" s="2260"/>
      <c r="AJ83" s="2261"/>
      <c r="AK83" s="2261"/>
      <c r="AL83" s="2261"/>
      <c r="AM83" s="2262"/>
      <c r="AN83" s="2260"/>
      <c r="AO83" s="2261"/>
      <c r="AP83" s="2261"/>
      <c r="AQ83" s="2262"/>
      <c r="AR83" s="71"/>
    </row>
    <row r="84" spans="1:44" ht="4.5" customHeight="1" x14ac:dyDescent="0.2">
      <c r="A84" s="70"/>
      <c r="B84" s="83"/>
      <c r="C84" s="73"/>
      <c r="D84" s="73"/>
      <c r="E84" s="73"/>
      <c r="F84" s="73"/>
      <c r="G84" s="73"/>
      <c r="H84" s="73"/>
      <c r="I84" s="2845"/>
      <c r="J84" s="2846"/>
      <c r="K84" s="2846"/>
      <c r="L84" s="2846"/>
      <c r="M84" s="2846"/>
      <c r="N84" s="2846"/>
      <c r="O84" s="2846"/>
      <c r="P84" s="2846"/>
      <c r="Q84" s="2846"/>
      <c r="R84" s="2846"/>
      <c r="S84" s="2846"/>
      <c r="T84" s="2846"/>
      <c r="U84" s="2847"/>
      <c r="V84" s="71"/>
      <c r="W84" s="70"/>
      <c r="X84" s="1610"/>
      <c r="Y84" s="1611"/>
      <c r="Z84" s="1611"/>
      <c r="AA84" s="1611"/>
      <c r="AB84" s="1611"/>
      <c r="AC84" s="1611"/>
      <c r="AD84" s="1612"/>
      <c r="AE84" s="2254"/>
      <c r="AF84" s="2255"/>
      <c r="AG84" s="2255"/>
      <c r="AH84" s="2256"/>
      <c r="AI84" s="2263"/>
      <c r="AJ84" s="2264"/>
      <c r="AK84" s="2264"/>
      <c r="AL84" s="2264"/>
      <c r="AM84" s="2265"/>
      <c r="AN84" s="2263"/>
      <c r="AO84" s="2264"/>
      <c r="AP84" s="2264"/>
      <c r="AQ84" s="2265"/>
      <c r="AR84" s="71"/>
    </row>
    <row r="85" spans="1:44" ht="4.5" customHeight="1" x14ac:dyDescent="0.2">
      <c r="A85" s="70"/>
      <c r="B85" s="1484" t="s">
        <v>627</v>
      </c>
      <c r="C85" s="1484"/>
      <c r="D85" s="1484"/>
      <c r="E85" s="1484"/>
      <c r="F85" s="1484"/>
      <c r="G85" s="1484"/>
      <c r="H85" s="1559"/>
      <c r="I85" s="1560">
        <f>INDEX('LŠZ H'!A$2:AI$999,A48,13)</f>
        <v>0</v>
      </c>
      <c r="J85" s="1561"/>
      <c r="K85" s="1561"/>
      <c r="L85" s="1561"/>
      <c r="M85" s="1561"/>
      <c r="N85" s="1561"/>
      <c r="O85" s="1561"/>
      <c r="P85" s="1561"/>
      <c r="Q85" s="1561"/>
      <c r="R85" s="1561"/>
      <c r="S85" s="1561"/>
      <c r="T85" s="1561"/>
      <c r="U85" s="1562"/>
      <c r="V85" s="71"/>
      <c r="W85" s="70"/>
      <c r="X85" s="1094" t="s">
        <v>2126</v>
      </c>
      <c r="Y85" s="1095"/>
      <c r="Z85" s="1095"/>
      <c r="AA85" s="1095"/>
      <c r="AB85" s="1095"/>
      <c r="AC85" s="1095"/>
      <c r="AD85" s="1096"/>
      <c r="AE85" s="1214" t="s">
        <v>1445</v>
      </c>
      <c r="AF85" s="1095"/>
      <c r="AG85" s="1095"/>
      <c r="AH85" s="1096"/>
      <c r="AI85" s="1214" t="s">
        <v>1443</v>
      </c>
      <c r="AJ85" s="1095"/>
      <c r="AK85" s="1095"/>
      <c r="AL85" s="1095"/>
      <c r="AM85" s="1096"/>
      <c r="AN85" s="1214" t="s">
        <v>100</v>
      </c>
      <c r="AO85" s="1095"/>
      <c r="AP85" s="1095"/>
      <c r="AQ85" s="1096"/>
      <c r="AR85" s="71"/>
    </row>
    <row r="86" spans="1:44" ht="4.5" customHeight="1" x14ac:dyDescent="0.2">
      <c r="A86" s="70"/>
      <c r="B86" s="1484"/>
      <c r="C86" s="1484"/>
      <c r="D86" s="1484"/>
      <c r="E86" s="1484"/>
      <c r="F86" s="1484"/>
      <c r="G86" s="1484"/>
      <c r="H86" s="1559"/>
      <c r="I86" s="1563"/>
      <c r="J86" s="1484"/>
      <c r="K86" s="1484"/>
      <c r="L86" s="1484"/>
      <c r="M86" s="1484"/>
      <c r="N86" s="1484"/>
      <c r="O86" s="1484"/>
      <c r="P86" s="1484"/>
      <c r="Q86" s="1484"/>
      <c r="R86" s="1484"/>
      <c r="S86" s="1484"/>
      <c r="T86" s="1484"/>
      <c r="U86" s="1559"/>
      <c r="V86" s="71"/>
      <c r="W86" s="70"/>
      <c r="X86" s="1097"/>
      <c r="Y86" s="1098"/>
      <c r="Z86" s="1098"/>
      <c r="AA86" s="1098"/>
      <c r="AB86" s="1098"/>
      <c r="AC86" s="1098"/>
      <c r="AD86" s="1099"/>
      <c r="AE86" s="1097"/>
      <c r="AF86" s="1098"/>
      <c r="AG86" s="1098"/>
      <c r="AH86" s="1099"/>
      <c r="AI86" s="1097"/>
      <c r="AJ86" s="1098"/>
      <c r="AK86" s="1098"/>
      <c r="AL86" s="1098"/>
      <c r="AM86" s="1099"/>
      <c r="AN86" s="1097"/>
      <c r="AO86" s="1098"/>
      <c r="AP86" s="1098"/>
      <c r="AQ86" s="1099"/>
      <c r="AR86" s="71"/>
    </row>
    <row r="87" spans="1:44" ht="4.5" customHeight="1" x14ac:dyDescent="0.2">
      <c r="A87" s="70"/>
      <c r="B87" s="1484" t="s">
        <v>628</v>
      </c>
      <c r="C87" s="1484"/>
      <c r="D87" s="1484"/>
      <c r="E87" s="1484"/>
      <c r="F87" s="1484"/>
      <c r="G87" s="1484"/>
      <c r="H87" s="1484"/>
      <c r="I87" s="1563"/>
      <c r="J87" s="1484"/>
      <c r="K87" s="1484"/>
      <c r="L87" s="1484"/>
      <c r="M87" s="1484"/>
      <c r="N87" s="1484"/>
      <c r="O87" s="1484"/>
      <c r="P87" s="1484"/>
      <c r="Q87" s="1484"/>
      <c r="R87" s="1484"/>
      <c r="S87" s="1484"/>
      <c r="T87" s="1484"/>
      <c r="U87" s="1559"/>
      <c r="V87" s="71"/>
      <c r="W87" s="70"/>
      <c r="X87" s="1100"/>
      <c r="Y87" s="1101"/>
      <c r="Z87" s="1101"/>
      <c r="AA87" s="1101"/>
      <c r="AB87" s="1101"/>
      <c r="AC87" s="1101"/>
      <c r="AD87" s="1102"/>
      <c r="AE87" s="1100"/>
      <c r="AF87" s="1101"/>
      <c r="AG87" s="1101"/>
      <c r="AH87" s="1102"/>
      <c r="AI87" s="1100"/>
      <c r="AJ87" s="1101"/>
      <c r="AK87" s="1101"/>
      <c r="AL87" s="1101"/>
      <c r="AM87" s="1102"/>
      <c r="AN87" s="1100"/>
      <c r="AO87" s="1101"/>
      <c r="AP87" s="1101"/>
      <c r="AQ87" s="1102"/>
      <c r="AR87" s="71"/>
    </row>
    <row r="88" spans="1:44" ht="4.5" customHeight="1" x14ac:dyDescent="0.2">
      <c r="A88" s="70"/>
      <c r="B88" s="1484"/>
      <c r="C88" s="1484"/>
      <c r="D88" s="1484"/>
      <c r="E88" s="1484"/>
      <c r="F88" s="1484"/>
      <c r="G88" s="1484"/>
      <c r="H88" s="1484"/>
      <c r="I88" s="1564"/>
      <c r="J88" s="1565"/>
      <c r="K88" s="1565"/>
      <c r="L88" s="1565"/>
      <c r="M88" s="1565"/>
      <c r="N88" s="1565"/>
      <c r="O88" s="1565"/>
      <c r="P88" s="1565"/>
      <c r="Q88" s="1565"/>
      <c r="R88" s="1565"/>
      <c r="S88" s="1565"/>
      <c r="T88" s="1565"/>
      <c r="U88" s="1566"/>
      <c r="V88" s="71"/>
      <c r="W88" s="70"/>
      <c r="X88" s="1514" t="s">
        <v>1273</v>
      </c>
      <c r="Y88" s="1515"/>
      <c r="Z88" s="1515"/>
      <c r="AA88" s="1515"/>
      <c r="AB88" s="1515"/>
      <c r="AC88" s="1515"/>
      <c r="AD88" s="1516"/>
      <c r="AE88" s="2222">
        <f>INDEX('LŠZ H'!A$2:AI$999,A48,35)</f>
        <v>0</v>
      </c>
      <c r="AF88" s="2223"/>
      <c r="AG88" s="2223"/>
      <c r="AH88" s="2224"/>
      <c r="AI88" s="2222" t="e">
        <f>INDEX('LŠZ H'!A$2:AI$999,A48,36)</f>
        <v>#REF!</v>
      </c>
      <c r="AJ88" s="2223"/>
      <c r="AK88" s="2223"/>
      <c r="AL88" s="2223"/>
      <c r="AM88" s="2224"/>
      <c r="AN88" s="2222" t="e">
        <f>INDEX('LŠZ H'!A$2:AI$999,A48,37)</f>
        <v>#REF!</v>
      </c>
      <c r="AO88" s="2223"/>
      <c r="AP88" s="2223"/>
      <c r="AQ88" s="2224"/>
      <c r="AR88" s="71"/>
    </row>
    <row r="89" spans="1:44" ht="4.5" customHeight="1" x14ac:dyDescent="0.2">
      <c r="A89" s="70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1"/>
      <c r="W89" s="70"/>
      <c r="X89" s="1517"/>
      <c r="Y89" s="1518"/>
      <c r="Z89" s="1518"/>
      <c r="AA89" s="1518"/>
      <c r="AB89" s="1518"/>
      <c r="AC89" s="1518"/>
      <c r="AD89" s="1519"/>
      <c r="AE89" s="2225"/>
      <c r="AF89" s="2226"/>
      <c r="AG89" s="2226"/>
      <c r="AH89" s="2227"/>
      <c r="AI89" s="2225"/>
      <c r="AJ89" s="2226"/>
      <c r="AK89" s="2226"/>
      <c r="AL89" s="2226"/>
      <c r="AM89" s="2227"/>
      <c r="AN89" s="2225"/>
      <c r="AO89" s="2226"/>
      <c r="AP89" s="2226"/>
      <c r="AQ89" s="2227"/>
      <c r="AR89" s="71"/>
    </row>
    <row r="90" spans="1:44" ht="4.5" customHeight="1" x14ac:dyDescent="0.2">
      <c r="A90" s="70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1560">
        <f ca="1">IF(DAYS360(I85,NOW())&gt;60,NOW(),I85)</f>
        <v>44448.472476736111</v>
      </c>
      <c r="M90" s="2198"/>
      <c r="N90" s="2198"/>
      <c r="O90" s="2198"/>
      <c r="P90" s="2198"/>
      <c r="Q90" s="2198"/>
      <c r="R90" s="2198"/>
      <c r="S90" s="2198"/>
      <c r="T90" s="2198"/>
      <c r="U90" s="2199"/>
      <c r="V90" s="71"/>
      <c r="W90" s="70"/>
      <c r="X90" s="1520"/>
      <c r="Y90" s="1521"/>
      <c r="Z90" s="1521"/>
      <c r="AA90" s="1521"/>
      <c r="AB90" s="1521"/>
      <c r="AC90" s="1521"/>
      <c r="AD90" s="1522"/>
      <c r="AE90" s="2228"/>
      <c r="AF90" s="2229"/>
      <c r="AG90" s="2229"/>
      <c r="AH90" s="2230"/>
      <c r="AI90" s="2228"/>
      <c r="AJ90" s="2229"/>
      <c r="AK90" s="2229"/>
      <c r="AL90" s="2229"/>
      <c r="AM90" s="2230"/>
      <c r="AN90" s="2228"/>
      <c r="AO90" s="2229"/>
      <c r="AP90" s="2229"/>
      <c r="AQ90" s="2230"/>
      <c r="AR90" s="71"/>
    </row>
    <row r="91" spans="1:44" ht="4.5" customHeight="1" x14ac:dyDescent="0.2">
      <c r="A91" s="70"/>
      <c r="B91" s="1484" t="s">
        <v>629</v>
      </c>
      <c r="C91" s="1484"/>
      <c r="D91" s="1484"/>
      <c r="E91" s="1484"/>
      <c r="F91" s="1484"/>
      <c r="G91" s="1484"/>
      <c r="H91" s="1484"/>
      <c r="I91" s="1484"/>
      <c r="J91" s="1484"/>
      <c r="K91" s="1484"/>
      <c r="L91" s="2200"/>
      <c r="M91" s="2201"/>
      <c r="N91" s="2201"/>
      <c r="O91" s="2201"/>
      <c r="P91" s="2201"/>
      <c r="Q91" s="2201"/>
      <c r="R91" s="2201"/>
      <c r="S91" s="2201"/>
      <c r="T91" s="2201"/>
      <c r="U91" s="2202"/>
      <c r="V91" s="71"/>
      <c r="W91" s="70"/>
      <c r="X91" s="1495" t="s">
        <v>630</v>
      </c>
      <c r="Y91" s="1496"/>
      <c r="Z91" s="1496"/>
      <c r="AA91" s="1497"/>
      <c r="AB91" s="1214">
        <f>INDEX('LŠZ H'!A$2:AI$999,A48,18)</f>
        <v>0</v>
      </c>
      <c r="AC91" s="1190"/>
      <c r="AD91" s="1214" t="s">
        <v>631</v>
      </c>
      <c r="AE91" s="1190"/>
      <c r="AF91" s="2231">
        <f>INDEX('LŠZ H'!A$2:AI$999,A48,7)</f>
        <v>0</v>
      </c>
      <c r="AG91" s="2232"/>
      <c r="AH91" s="2232"/>
      <c r="AI91" s="2232"/>
      <c r="AJ91" s="2232"/>
      <c r="AK91" s="2232"/>
      <c r="AL91" s="2232"/>
      <c r="AM91" s="2233"/>
      <c r="AN91" s="1188">
        <f>INDEX('LŠZ H'!A$2:AI$999,A48,15)</f>
        <v>0</v>
      </c>
      <c r="AO91" s="1189"/>
      <c r="AP91" s="1189"/>
      <c r="AQ91" s="1190"/>
      <c r="AR91" s="71"/>
    </row>
    <row r="92" spans="1:44" ht="4.5" customHeight="1" x14ac:dyDescent="0.2">
      <c r="A92" s="70"/>
      <c r="B92" s="1484"/>
      <c r="C92" s="1484"/>
      <c r="D92" s="1484"/>
      <c r="E92" s="1484"/>
      <c r="F92" s="1484"/>
      <c r="G92" s="1484"/>
      <c r="H92" s="1484"/>
      <c r="I92" s="1484"/>
      <c r="J92" s="1484"/>
      <c r="K92" s="1484"/>
      <c r="L92" s="2200"/>
      <c r="M92" s="2201"/>
      <c r="N92" s="2201"/>
      <c r="O92" s="2201"/>
      <c r="P92" s="2201"/>
      <c r="Q92" s="2201"/>
      <c r="R92" s="2201"/>
      <c r="S92" s="2201"/>
      <c r="T92" s="2201"/>
      <c r="U92" s="2202"/>
      <c r="V92" s="71"/>
      <c r="W92" s="70"/>
      <c r="X92" s="1498"/>
      <c r="Y92" s="1499"/>
      <c r="Z92" s="1499"/>
      <c r="AA92" s="1500"/>
      <c r="AB92" s="1191"/>
      <c r="AC92" s="1193"/>
      <c r="AD92" s="1191"/>
      <c r="AE92" s="1193"/>
      <c r="AF92" s="2234"/>
      <c r="AG92" s="2235"/>
      <c r="AH92" s="2235"/>
      <c r="AI92" s="2235"/>
      <c r="AJ92" s="2235"/>
      <c r="AK92" s="2235"/>
      <c r="AL92" s="2235"/>
      <c r="AM92" s="2236"/>
      <c r="AN92" s="1191"/>
      <c r="AO92" s="1192"/>
      <c r="AP92" s="1192"/>
      <c r="AQ92" s="1193"/>
      <c r="AR92" s="71"/>
    </row>
    <row r="93" spans="1:44" ht="4.5" customHeight="1" x14ac:dyDescent="0.2">
      <c r="A93" s="70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2203"/>
      <c r="M93" s="2204"/>
      <c r="N93" s="2204"/>
      <c r="O93" s="2204"/>
      <c r="P93" s="2204"/>
      <c r="Q93" s="2204"/>
      <c r="R93" s="2204"/>
      <c r="S93" s="2204"/>
      <c r="T93" s="2204"/>
      <c r="U93" s="2205"/>
      <c r="V93" s="71"/>
      <c r="W93" s="70"/>
      <c r="X93" s="1501"/>
      <c r="Y93" s="1502"/>
      <c r="Z93" s="1502"/>
      <c r="AA93" s="1503"/>
      <c r="AB93" s="1194"/>
      <c r="AC93" s="1196"/>
      <c r="AD93" s="1194"/>
      <c r="AE93" s="1196"/>
      <c r="AF93" s="2237"/>
      <c r="AG93" s="2238"/>
      <c r="AH93" s="2238"/>
      <c r="AI93" s="2238"/>
      <c r="AJ93" s="2238"/>
      <c r="AK93" s="2238"/>
      <c r="AL93" s="2238"/>
      <c r="AM93" s="2239"/>
      <c r="AN93" s="1194"/>
      <c r="AO93" s="1195"/>
      <c r="AP93" s="1195"/>
      <c r="AQ93" s="1196"/>
      <c r="AR93" s="71"/>
    </row>
    <row r="94" spans="1:44" ht="4.5" customHeight="1" x14ac:dyDescent="0.2">
      <c r="A94" s="84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6"/>
      <c r="W94" s="84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6"/>
    </row>
    <row r="95" spans="1:44" ht="4.5" customHeight="1" x14ac:dyDescent="0.2">
      <c r="A95" s="61">
        <v>429</v>
      </c>
      <c r="B95" s="62">
        <v>444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2542" t="str">
        <f>CONCATENATE("*",INDEX('LŠZ H'!A$2:AI$999,A95,17))</f>
        <v>*1987</v>
      </c>
      <c r="U95" s="2542"/>
      <c r="V95" s="2543"/>
      <c r="W95" s="64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6"/>
    </row>
    <row r="96" spans="1:44" ht="4.5" customHeight="1" x14ac:dyDescent="0.2">
      <c r="A96" s="68"/>
      <c r="T96" s="2544"/>
      <c r="U96" s="2544"/>
      <c r="V96" s="2545"/>
      <c r="W96" s="70"/>
      <c r="X96" s="2788" t="s">
        <v>1021</v>
      </c>
      <c r="Y96" s="2788"/>
      <c r="Z96" s="2788"/>
      <c r="AA96" s="2788"/>
      <c r="AB96" s="2788"/>
      <c r="AC96" s="2788"/>
      <c r="AD96" s="2788"/>
      <c r="AE96" s="2788"/>
      <c r="AF96" s="2788"/>
      <c r="AG96" s="2788"/>
      <c r="AH96" s="2788"/>
      <c r="AI96" s="2788"/>
      <c r="AJ96" s="2788"/>
      <c r="AK96" s="2788"/>
      <c r="AL96" s="2788"/>
      <c r="AM96" s="2788"/>
      <c r="AN96" s="2788"/>
      <c r="AO96" s="2788"/>
      <c r="AP96" s="2788"/>
      <c r="AQ96" s="2788"/>
      <c r="AR96" s="71"/>
    </row>
    <row r="97" spans="1:44" ht="4.5" customHeight="1" x14ac:dyDescent="0.2">
      <c r="A97" s="68"/>
      <c r="T97" s="2544"/>
      <c r="U97" s="2544"/>
      <c r="V97" s="2545"/>
      <c r="W97" s="70"/>
      <c r="X97" s="2788"/>
      <c r="Y97" s="2788"/>
      <c r="Z97" s="2788"/>
      <c r="AA97" s="2788"/>
      <c r="AB97" s="2788"/>
      <c r="AC97" s="2788"/>
      <c r="AD97" s="2788"/>
      <c r="AE97" s="2788"/>
      <c r="AF97" s="2788"/>
      <c r="AG97" s="2788"/>
      <c r="AH97" s="2788"/>
      <c r="AI97" s="2788"/>
      <c r="AJ97" s="2788"/>
      <c r="AK97" s="2788"/>
      <c r="AL97" s="2788"/>
      <c r="AM97" s="2788"/>
      <c r="AN97" s="2788"/>
      <c r="AO97" s="2788"/>
      <c r="AP97" s="2788"/>
      <c r="AQ97" s="2788"/>
      <c r="AR97" s="71"/>
    </row>
    <row r="98" spans="1:44" ht="4.5" customHeight="1" x14ac:dyDescent="0.2">
      <c r="A98" s="68"/>
      <c r="R98" s="72"/>
      <c r="S98" s="72"/>
      <c r="T98" s="72"/>
      <c r="U98" s="72"/>
      <c r="V98" s="69"/>
      <c r="W98" s="70"/>
      <c r="X98" s="2788"/>
      <c r="Y98" s="2788"/>
      <c r="Z98" s="2788"/>
      <c r="AA98" s="2788"/>
      <c r="AB98" s="2788"/>
      <c r="AC98" s="2788"/>
      <c r="AD98" s="2788"/>
      <c r="AE98" s="2788"/>
      <c r="AF98" s="2788"/>
      <c r="AG98" s="2788"/>
      <c r="AH98" s="2788"/>
      <c r="AI98" s="2788"/>
      <c r="AJ98" s="2788"/>
      <c r="AK98" s="2788"/>
      <c r="AL98" s="2788"/>
      <c r="AM98" s="2788"/>
      <c r="AN98" s="2788"/>
      <c r="AO98" s="2788"/>
      <c r="AP98" s="2788"/>
      <c r="AQ98" s="2788"/>
      <c r="AR98" s="71"/>
    </row>
    <row r="99" spans="1:44" ht="4.5" customHeight="1" x14ac:dyDescent="0.2">
      <c r="A99" s="68"/>
      <c r="R99" s="72"/>
      <c r="S99" s="72"/>
      <c r="T99" s="72"/>
      <c r="U99" s="72"/>
      <c r="V99" s="69"/>
      <c r="W99" s="70"/>
      <c r="X99" s="2788"/>
      <c r="Y99" s="2788"/>
      <c r="Z99" s="2788"/>
      <c r="AA99" s="2788"/>
      <c r="AB99" s="2788"/>
      <c r="AC99" s="2788"/>
      <c r="AD99" s="2788"/>
      <c r="AE99" s="2788"/>
      <c r="AF99" s="2788"/>
      <c r="AG99" s="2788"/>
      <c r="AH99" s="2788"/>
      <c r="AI99" s="2788"/>
      <c r="AJ99" s="2788"/>
      <c r="AK99" s="2788"/>
      <c r="AL99" s="2788"/>
      <c r="AM99" s="2788"/>
      <c r="AN99" s="2788"/>
      <c r="AO99" s="2788"/>
      <c r="AP99" s="2788"/>
      <c r="AQ99" s="2788"/>
      <c r="AR99" s="71"/>
    </row>
    <row r="100" spans="1:44" ht="4.5" customHeight="1" x14ac:dyDescent="0.2">
      <c r="A100" s="68"/>
      <c r="R100" s="72"/>
      <c r="S100" s="72"/>
      <c r="T100" s="72"/>
      <c r="U100" s="72"/>
      <c r="V100" s="69"/>
      <c r="W100" s="70"/>
      <c r="X100" s="2788"/>
      <c r="Y100" s="2788"/>
      <c r="Z100" s="2788"/>
      <c r="AA100" s="2788"/>
      <c r="AB100" s="2788"/>
      <c r="AC100" s="2788"/>
      <c r="AD100" s="2788"/>
      <c r="AE100" s="2788"/>
      <c r="AF100" s="2788"/>
      <c r="AG100" s="2788"/>
      <c r="AH100" s="2788"/>
      <c r="AI100" s="2788"/>
      <c r="AJ100" s="2788"/>
      <c r="AK100" s="2788"/>
      <c r="AL100" s="2788"/>
      <c r="AM100" s="2788"/>
      <c r="AN100" s="2788"/>
      <c r="AO100" s="2788"/>
      <c r="AP100" s="2788"/>
      <c r="AQ100" s="2788"/>
      <c r="AR100" s="71"/>
    </row>
    <row r="101" spans="1:44" ht="4.5" customHeight="1" x14ac:dyDescent="0.2">
      <c r="A101" s="68"/>
      <c r="B101" s="2830" t="s">
        <v>1939</v>
      </c>
      <c r="C101" s="2315"/>
      <c r="D101" s="2315"/>
      <c r="E101" s="2315"/>
      <c r="F101" s="2315"/>
      <c r="G101" s="2315"/>
      <c r="H101" s="2315"/>
      <c r="I101" s="2315"/>
      <c r="J101" s="2315"/>
      <c r="K101" s="2315"/>
      <c r="L101" s="2315"/>
      <c r="M101" s="2315"/>
      <c r="N101" s="2315"/>
      <c r="O101" s="2315"/>
      <c r="P101" s="2315"/>
      <c r="Q101" s="2315"/>
      <c r="R101" s="2315"/>
      <c r="S101" s="2315"/>
      <c r="T101" s="2315"/>
      <c r="U101" s="2315"/>
      <c r="V101" s="69"/>
      <c r="W101" s="70"/>
      <c r="X101" s="2788"/>
      <c r="Y101" s="2788"/>
      <c r="Z101" s="2788"/>
      <c r="AA101" s="2788"/>
      <c r="AB101" s="2788"/>
      <c r="AC101" s="2788"/>
      <c r="AD101" s="2788"/>
      <c r="AE101" s="2788"/>
      <c r="AF101" s="2788"/>
      <c r="AG101" s="2788"/>
      <c r="AH101" s="2788"/>
      <c r="AI101" s="2788"/>
      <c r="AJ101" s="2788"/>
      <c r="AK101" s="2788"/>
      <c r="AL101" s="2788"/>
      <c r="AM101" s="2788"/>
      <c r="AN101" s="2788"/>
      <c r="AO101" s="2788"/>
      <c r="AP101" s="2788"/>
      <c r="AQ101" s="2788"/>
      <c r="AR101" s="71"/>
    </row>
    <row r="102" spans="1:44" ht="4.5" customHeight="1" x14ac:dyDescent="0.2">
      <c r="A102" s="68"/>
      <c r="B102" s="2315"/>
      <c r="C102" s="2315"/>
      <c r="D102" s="2315"/>
      <c r="E102" s="2315"/>
      <c r="F102" s="2315"/>
      <c r="G102" s="2315"/>
      <c r="H102" s="2315"/>
      <c r="I102" s="2315"/>
      <c r="J102" s="2315"/>
      <c r="K102" s="2315"/>
      <c r="L102" s="2315"/>
      <c r="M102" s="2315"/>
      <c r="N102" s="2315"/>
      <c r="O102" s="2315"/>
      <c r="P102" s="2315"/>
      <c r="Q102" s="2315"/>
      <c r="R102" s="2315"/>
      <c r="S102" s="2315"/>
      <c r="T102" s="2315"/>
      <c r="U102" s="2315"/>
      <c r="V102" s="69"/>
      <c r="W102" s="70"/>
      <c r="X102" s="2788"/>
      <c r="Y102" s="2788"/>
      <c r="Z102" s="2788"/>
      <c r="AA102" s="2788"/>
      <c r="AB102" s="2788"/>
      <c r="AC102" s="2788"/>
      <c r="AD102" s="2788"/>
      <c r="AE102" s="2788"/>
      <c r="AF102" s="2788"/>
      <c r="AG102" s="2788"/>
      <c r="AH102" s="2788"/>
      <c r="AI102" s="2788"/>
      <c r="AJ102" s="2788"/>
      <c r="AK102" s="2788"/>
      <c r="AL102" s="2788"/>
      <c r="AM102" s="2788"/>
      <c r="AN102" s="2788"/>
      <c r="AO102" s="2788"/>
      <c r="AP102" s="2788"/>
      <c r="AQ102" s="2788"/>
      <c r="AR102" s="71"/>
    </row>
    <row r="103" spans="1:44" ht="4.5" customHeight="1" x14ac:dyDescent="0.2">
      <c r="A103" s="68"/>
      <c r="B103" s="2830" t="s">
        <v>1640</v>
      </c>
      <c r="C103" s="2830"/>
      <c r="D103" s="2830"/>
      <c r="E103" s="2830"/>
      <c r="F103" s="2830"/>
      <c r="G103" s="2830"/>
      <c r="H103" s="2830"/>
      <c r="I103" s="2830"/>
      <c r="J103" s="2830"/>
      <c r="K103" s="2830"/>
      <c r="L103" s="2830"/>
      <c r="M103" s="2830"/>
      <c r="N103" s="2830"/>
      <c r="O103" s="2830"/>
      <c r="P103" s="2830"/>
      <c r="Q103" s="2830"/>
      <c r="R103" s="2830"/>
      <c r="S103" s="2830"/>
      <c r="T103" s="2830"/>
      <c r="U103" s="2830"/>
      <c r="V103" s="69"/>
      <c r="W103" s="70"/>
      <c r="X103" s="2788"/>
      <c r="Y103" s="2788"/>
      <c r="Z103" s="2788"/>
      <c r="AA103" s="2788"/>
      <c r="AB103" s="2788"/>
      <c r="AC103" s="2788"/>
      <c r="AD103" s="2788"/>
      <c r="AE103" s="2788"/>
      <c r="AF103" s="2788"/>
      <c r="AG103" s="2788"/>
      <c r="AH103" s="2788"/>
      <c r="AI103" s="2788"/>
      <c r="AJ103" s="2788"/>
      <c r="AK103" s="2788"/>
      <c r="AL103" s="2788"/>
      <c r="AM103" s="2788"/>
      <c r="AN103" s="2788"/>
      <c r="AO103" s="2788"/>
      <c r="AP103" s="2788"/>
      <c r="AQ103" s="2788"/>
      <c r="AR103" s="71"/>
    </row>
    <row r="104" spans="1:44" ht="4.5" customHeight="1" x14ac:dyDescent="0.2">
      <c r="A104" s="68"/>
      <c r="B104" s="2830"/>
      <c r="C104" s="2830"/>
      <c r="D104" s="2830"/>
      <c r="E104" s="2830"/>
      <c r="F104" s="2830"/>
      <c r="G104" s="2830"/>
      <c r="H104" s="2830"/>
      <c r="I104" s="2830"/>
      <c r="J104" s="2830"/>
      <c r="K104" s="2830"/>
      <c r="L104" s="2830"/>
      <c r="M104" s="2830"/>
      <c r="N104" s="2830"/>
      <c r="O104" s="2830"/>
      <c r="P104" s="2830"/>
      <c r="Q104" s="2830"/>
      <c r="R104" s="2830"/>
      <c r="S104" s="2830"/>
      <c r="T104" s="2830"/>
      <c r="U104" s="2830"/>
      <c r="V104" s="69"/>
      <c r="W104" s="70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1"/>
    </row>
    <row r="105" spans="1:44" ht="4.5" customHeight="1" x14ac:dyDescent="0.2">
      <c r="A105" s="68"/>
      <c r="B105" s="2831" t="s">
        <v>377</v>
      </c>
      <c r="C105" s="2831"/>
      <c r="D105" s="2831"/>
      <c r="E105" s="2831"/>
      <c r="F105" s="2831"/>
      <c r="G105" s="2831"/>
      <c r="H105" s="2831"/>
      <c r="I105" s="2831"/>
      <c r="J105" s="2831"/>
      <c r="K105" s="2831"/>
      <c r="L105" s="2831"/>
      <c r="M105" s="2831"/>
      <c r="N105" s="2831"/>
      <c r="O105" s="2831"/>
      <c r="P105" s="2831"/>
      <c r="Q105" s="2831"/>
      <c r="R105" s="2831"/>
      <c r="S105" s="2831"/>
      <c r="T105" s="2831"/>
      <c r="U105" s="2831"/>
      <c r="V105" s="69"/>
      <c r="W105" s="70"/>
      <c r="X105" s="1484" t="s">
        <v>944</v>
      </c>
      <c r="Y105" s="1484"/>
      <c r="Z105" s="1484"/>
      <c r="AA105" s="1484"/>
      <c r="AB105" s="1484"/>
      <c r="AC105" s="1484"/>
      <c r="AD105" s="1484"/>
      <c r="AE105" s="1484"/>
      <c r="AF105" s="1484"/>
      <c r="AG105" s="1484"/>
      <c r="AH105" s="1559"/>
      <c r="AI105" s="2779" t="str">
        <f>I117</f>
        <v>OM-H429</v>
      </c>
      <c r="AJ105" s="2780"/>
      <c r="AK105" s="2780"/>
      <c r="AL105" s="2780"/>
      <c r="AM105" s="2780"/>
      <c r="AN105" s="2780"/>
      <c r="AO105" s="2780"/>
      <c r="AP105" s="2780"/>
      <c r="AQ105" s="2781"/>
      <c r="AR105" s="71"/>
    </row>
    <row r="106" spans="1:44" ht="4.5" customHeight="1" x14ac:dyDescent="0.2">
      <c r="A106" s="68"/>
      <c r="B106" s="2831"/>
      <c r="C106" s="2831"/>
      <c r="D106" s="2831"/>
      <c r="E106" s="2831"/>
      <c r="F106" s="2831"/>
      <c r="G106" s="2831"/>
      <c r="H106" s="2831"/>
      <c r="I106" s="2831"/>
      <c r="J106" s="2831"/>
      <c r="K106" s="2831"/>
      <c r="L106" s="2831"/>
      <c r="M106" s="2831"/>
      <c r="N106" s="2831"/>
      <c r="O106" s="2831"/>
      <c r="P106" s="2831"/>
      <c r="Q106" s="2831"/>
      <c r="R106" s="2831"/>
      <c r="S106" s="2831"/>
      <c r="T106" s="2831"/>
      <c r="U106" s="2831"/>
      <c r="V106" s="69"/>
      <c r="W106" s="70"/>
      <c r="X106" s="1484"/>
      <c r="Y106" s="1484"/>
      <c r="Z106" s="1484"/>
      <c r="AA106" s="1484"/>
      <c r="AB106" s="1484"/>
      <c r="AC106" s="1484"/>
      <c r="AD106" s="1484"/>
      <c r="AE106" s="1484"/>
      <c r="AF106" s="1484"/>
      <c r="AG106" s="1484"/>
      <c r="AH106" s="1559"/>
      <c r="AI106" s="2782"/>
      <c r="AJ106" s="2783"/>
      <c r="AK106" s="2783"/>
      <c r="AL106" s="2783"/>
      <c r="AM106" s="2783"/>
      <c r="AN106" s="2783"/>
      <c r="AO106" s="2783"/>
      <c r="AP106" s="2783"/>
      <c r="AQ106" s="2784"/>
      <c r="AR106" s="71"/>
    </row>
    <row r="107" spans="1:44" ht="4.5" customHeight="1" x14ac:dyDescent="0.2">
      <c r="A107" s="68"/>
      <c r="B107" s="2831" t="s">
        <v>550</v>
      </c>
      <c r="C107" s="2831"/>
      <c r="D107" s="2831"/>
      <c r="E107" s="2831"/>
      <c r="F107" s="2831"/>
      <c r="G107" s="2831"/>
      <c r="H107" s="2831"/>
      <c r="I107" s="2831"/>
      <c r="J107" s="2831"/>
      <c r="K107" s="2831"/>
      <c r="L107" s="2831"/>
      <c r="M107" s="2831"/>
      <c r="N107" s="2831"/>
      <c r="O107" s="2831"/>
      <c r="P107" s="2831"/>
      <c r="Q107" s="2831"/>
      <c r="R107" s="2831"/>
      <c r="S107" s="2831"/>
      <c r="T107" s="2831"/>
      <c r="U107" s="2831"/>
      <c r="V107" s="69"/>
      <c r="W107" s="70"/>
      <c r="X107" s="73"/>
      <c r="Y107" s="73"/>
      <c r="Z107" s="73"/>
      <c r="AA107" s="73"/>
      <c r="AB107" s="73"/>
      <c r="AC107" s="73"/>
      <c r="AD107" s="74"/>
      <c r="AE107" s="74"/>
      <c r="AF107" s="74"/>
      <c r="AG107" s="74"/>
      <c r="AH107" s="74"/>
      <c r="AI107" s="2785"/>
      <c r="AJ107" s="2786"/>
      <c r="AK107" s="2786"/>
      <c r="AL107" s="2786"/>
      <c r="AM107" s="2786"/>
      <c r="AN107" s="2786"/>
      <c r="AO107" s="2786"/>
      <c r="AP107" s="2786"/>
      <c r="AQ107" s="2787"/>
      <c r="AR107" s="71"/>
    </row>
    <row r="108" spans="1:44" ht="4.5" customHeight="1" x14ac:dyDescent="0.2">
      <c r="A108" s="68"/>
      <c r="B108" s="2831"/>
      <c r="C108" s="2831"/>
      <c r="D108" s="2831"/>
      <c r="E108" s="2831"/>
      <c r="F108" s="2831"/>
      <c r="G108" s="2831"/>
      <c r="H108" s="2831"/>
      <c r="I108" s="2831"/>
      <c r="J108" s="2831"/>
      <c r="K108" s="2831"/>
      <c r="L108" s="2831"/>
      <c r="M108" s="2831"/>
      <c r="N108" s="2831"/>
      <c r="O108" s="2831"/>
      <c r="P108" s="2831"/>
      <c r="Q108" s="2831"/>
      <c r="R108" s="2831"/>
      <c r="S108" s="2831"/>
      <c r="T108" s="2831"/>
      <c r="U108" s="2831"/>
      <c r="V108" s="69"/>
      <c r="W108" s="70"/>
      <c r="X108" s="2768" t="s">
        <v>2285</v>
      </c>
      <c r="Y108" s="2769"/>
      <c r="Z108" s="2814" t="str">
        <f>INDEX('LŠZ H'!A$2:AI$999,A95,14)</f>
        <v>P</v>
      </c>
      <c r="AA108" s="2815"/>
      <c r="AB108" s="2815"/>
      <c r="AC108" s="2815"/>
      <c r="AD108" s="2816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1"/>
    </row>
    <row r="109" spans="1:44" ht="4.5" customHeight="1" x14ac:dyDescent="0.2">
      <c r="A109" s="70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3"/>
      <c r="T109" s="73"/>
      <c r="U109" s="73"/>
      <c r="V109" s="71"/>
      <c r="W109" s="70"/>
      <c r="X109" s="2768"/>
      <c r="Y109" s="2769"/>
      <c r="Z109" s="2817"/>
      <c r="AA109" s="2818"/>
      <c r="AB109" s="2818"/>
      <c r="AC109" s="2818"/>
      <c r="AD109" s="2819"/>
      <c r="AE109" s="73"/>
      <c r="AF109" s="73"/>
      <c r="AG109" s="73"/>
      <c r="AH109" s="2805">
        <f>INDEX('LŠZ H'!A$2:AI$999,A95,27)</f>
        <v>68</v>
      </c>
      <c r="AI109" s="2806"/>
      <c r="AJ109" s="2806"/>
      <c r="AK109" s="2806"/>
      <c r="AL109" s="2806"/>
      <c r="AM109" s="2806"/>
      <c r="AN109" s="2806"/>
      <c r="AO109" s="2806"/>
      <c r="AP109" s="2806"/>
      <c r="AQ109" s="2807"/>
      <c r="AR109" s="71"/>
    </row>
    <row r="110" spans="1:44" ht="4.5" customHeight="1" x14ac:dyDescent="0.2">
      <c r="A110" s="70"/>
      <c r="B110" s="1558" t="s">
        <v>2286</v>
      </c>
      <c r="C110" s="1558"/>
      <c r="D110" s="1558"/>
      <c r="E110" s="1558"/>
      <c r="F110" s="1551" t="str">
        <f>IF(INDEX('LŠZ H'!A$2:AI1093,A95,2)="ZK"," Závesný klzák / ZK / Hang glider / HG /",(CONCATENATE("Motorový závesný klzák/Powered Hangglider/MZK/PHG/RWL",INDEX('LŠZ H'!A$2:AI1093,A95,38),"/")))</f>
        <v xml:space="preserve"> Závesný klzák / ZK / Hang glider / HG /</v>
      </c>
      <c r="G110" s="1552"/>
      <c r="H110" s="1552"/>
      <c r="I110" s="1552"/>
      <c r="J110" s="1552"/>
      <c r="K110" s="1552"/>
      <c r="L110" s="1552"/>
      <c r="M110" s="1552"/>
      <c r="N110" s="1552"/>
      <c r="O110" s="1552"/>
      <c r="P110" s="1552"/>
      <c r="Q110" s="1552"/>
      <c r="R110" s="1552"/>
      <c r="S110" s="1552"/>
      <c r="T110" s="1552"/>
      <c r="U110" s="1553"/>
      <c r="V110" s="71"/>
      <c r="W110" s="70"/>
      <c r="X110" s="2768"/>
      <c r="Y110" s="2769"/>
      <c r="Z110" s="2817"/>
      <c r="AA110" s="2818"/>
      <c r="AB110" s="2818"/>
      <c r="AC110" s="2818"/>
      <c r="AD110" s="2819"/>
      <c r="AE110" s="2789" t="s">
        <v>902</v>
      </c>
      <c r="AF110" s="2789"/>
      <c r="AG110" s="2789"/>
      <c r="AH110" s="2808"/>
      <c r="AI110" s="2809"/>
      <c r="AJ110" s="2809"/>
      <c r="AK110" s="2809"/>
      <c r="AL110" s="2809"/>
      <c r="AM110" s="2809"/>
      <c r="AN110" s="2809"/>
      <c r="AO110" s="2809"/>
      <c r="AP110" s="2809"/>
      <c r="AQ110" s="2810"/>
      <c r="AR110" s="71"/>
    </row>
    <row r="111" spans="1:44" ht="4.5" customHeight="1" x14ac:dyDescent="0.2">
      <c r="A111" s="70"/>
      <c r="B111" s="1558"/>
      <c r="C111" s="1558"/>
      <c r="D111" s="1558"/>
      <c r="E111" s="1558"/>
      <c r="F111" s="1554"/>
      <c r="G111" s="1555"/>
      <c r="H111" s="1555"/>
      <c r="I111" s="1555"/>
      <c r="J111" s="1555"/>
      <c r="K111" s="1555"/>
      <c r="L111" s="1555"/>
      <c r="M111" s="1555"/>
      <c r="N111" s="1555"/>
      <c r="O111" s="1555"/>
      <c r="P111" s="1555"/>
      <c r="Q111" s="1555"/>
      <c r="R111" s="1555"/>
      <c r="S111" s="1555"/>
      <c r="T111" s="1555"/>
      <c r="U111" s="1556"/>
      <c r="V111" s="71"/>
      <c r="W111" s="70"/>
      <c r="X111" s="2768"/>
      <c r="Y111" s="2769"/>
      <c r="Z111" s="2820"/>
      <c r="AA111" s="2821"/>
      <c r="AB111" s="2821"/>
      <c r="AC111" s="2821"/>
      <c r="AD111" s="2822"/>
      <c r="AE111" s="2789"/>
      <c r="AF111" s="2789"/>
      <c r="AG111" s="2789"/>
      <c r="AH111" s="2811"/>
      <c r="AI111" s="2812"/>
      <c r="AJ111" s="2812"/>
      <c r="AK111" s="2812"/>
      <c r="AL111" s="2812"/>
      <c r="AM111" s="2812"/>
      <c r="AN111" s="2812"/>
      <c r="AO111" s="2812"/>
      <c r="AP111" s="2812"/>
      <c r="AQ111" s="2813"/>
      <c r="AR111" s="71"/>
    </row>
    <row r="112" spans="1:44" ht="4.5" customHeight="1" x14ac:dyDescent="0.2">
      <c r="A112" s="70"/>
      <c r="B112" s="73"/>
      <c r="C112" s="73"/>
      <c r="D112" s="73"/>
      <c r="E112" s="73"/>
      <c r="F112" s="2823" t="str">
        <f>CONCATENATE(INDEX('LŠZ H'!A$2:AL$999,A95,3)," (",INDEX('LŠZ H'!A$2:AL$999,A95,9),")")</f>
        <v>ZK-1A (AQC Praha)</v>
      </c>
      <c r="G112" s="2824"/>
      <c r="H112" s="2824"/>
      <c r="I112" s="2824"/>
      <c r="J112" s="2824"/>
      <c r="K112" s="2824"/>
      <c r="L112" s="2824"/>
      <c r="M112" s="2824"/>
      <c r="N112" s="2824"/>
      <c r="O112" s="2824"/>
      <c r="P112" s="2824"/>
      <c r="Q112" s="2824"/>
      <c r="R112" s="2824"/>
      <c r="S112" s="2824"/>
      <c r="T112" s="2824"/>
      <c r="U112" s="2825"/>
      <c r="V112" s="71"/>
      <c r="W112" s="70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1"/>
    </row>
    <row r="113" spans="1:44" ht="4.5" customHeight="1" x14ac:dyDescent="0.2">
      <c r="A113" s="70"/>
      <c r="B113" s="1484" t="s">
        <v>903</v>
      </c>
      <c r="C113" s="1484"/>
      <c r="D113" s="1484"/>
      <c r="E113" s="1484"/>
      <c r="F113" s="2826"/>
      <c r="G113" s="2824"/>
      <c r="H113" s="2824"/>
      <c r="I113" s="2824"/>
      <c r="J113" s="2824"/>
      <c r="K113" s="2824"/>
      <c r="L113" s="2824"/>
      <c r="M113" s="2824"/>
      <c r="N113" s="2824"/>
      <c r="O113" s="2824"/>
      <c r="P113" s="2824"/>
      <c r="Q113" s="2824"/>
      <c r="R113" s="2824"/>
      <c r="S113" s="2824"/>
      <c r="T113" s="2824"/>
      <c r="U113" s="2825"/>
      <c r="V113" s="71"/>
      <c r="W113" s="70"/>
      <c r="X113" s="1484" t="s">
        <v>2121</v>
      </c>
      <c r="Y113" s="1485"/>
      <c r="Z113" s="1485"/>
      <c r="AA113" s="1485"/>
      <c r="AB113" s="1485"/>
      <c r="AC113" s="1485"/>
      <c r="AD113" s="1485"/>
      <c r="AE113" s="1485"/>
      <c r="AF113" s="1485"/>
      <c r="AG113" s="1485"/>
      <c r="AH113" s="1485"/>
      <c r="AI113" s="1485"/>
      <c r="AJ113" s="1485"/>
      <c r="AK113" s="1485"/>
      <c r="AM113" s="2759">
        <f>INDEX('LŠZ H'!A$2:AI$999,A95,28)</f>
        <v>98</v>
      </c>
      <c r="AN113" s="2760"/>
      <c r="AO113" s="2760"/>
      <c r="AP113" s="2760"/>
      <c r="AQ113" s="2761"/>
      <c r="AR113" s="71"/>
    </row>
    <row r="114" spans="1:44" ht="4.5" customHeight="1" x14ac:dyDescent="0.2">
      <c r="A114" s="70"/>
      <c r="B114" s="1484"/>
      <c r="C114" s="1484"/>
      <c r="D114" s="1484"/>
      <c r="E114" s="1484"/>
      <c r="F114" s="2826"/>
      <c r="G114" s="2824"/>
      <c r="H114" s="2824"/>
      <c r="I114" s="2824"/>
      <c r="J114" s="2824"/>
      <c r="K114" s="2824"/>
      <c r="L114" s="2824"/>
      <c r="M114" s="2824"/>
      <c r="N114" s="2824"/>
      <c r="O114" s="2824"/>
      <c r="P114" s="2824"/>
      <c r="Q114" s="2824"/>
      <c r="R114" s="2824"/>
      <c r="S114" s="2824"/>
      <c r="T114" s="2824"/>
      <c r="U114" s="2825"/>
      <c r="V114" s="71"/>
      <c r="W114" s="70"/>
      <c r="X114" s="1485"/>
      <c r="Y114" s="1485"/>
      <c r="Z114" s="1485"/>
      <c r="AA114" s="1485"/>
      <c r="AB114" s="1485"/>
      <c r="AC114" s="1485"/>
      <c r="AD114" s="1485"/>
      <c r="AE114" s="1485"/>
      <c r="AF114" s="1485"/>
      <c r="AG114" s="1485"/>
      <c r="AH114" s="1485"/>
      <c r="AI114" s="1485"/>
      <c r="AJ114" s="1485"/>
      <c r="AK114" s="1485"/>
      <c r="AL114" s="78"/>
      <c r="AM114" s="2762"/>
      <c r="AN114" s="2763"/>
      <c r="AO114" s="2763"/>
      <c r="AP114" s="2763"/>
      <c r="AQ114" s="2764"/>
      <c r="AR114" s="71"/>
    </row>
    <row r="115" spans="1:44" ht="4.5" customHeight="1" x14ac:dyDescent="0.2">
      <c r="A115" s="70"/>
      <c r="B115" s="73"/>
      <c r="C115" s="73"/>
      <c r="D115" s="73"/>
      <c r="E115" s="73"/>
      <c r="F115" s="2827"/>
      <c r="G115" s="2828"/>
      <c r="H115" s="2828"/>
      <c r="I115" s="2828"/>
      <c r="J115" s="2828"/>
      <c r="K115" s="2828"/>
      <c r="L115" s="2828"/>
      <c r="M115" s="2828"/>
      <c r="N115" s="2828"/>
      <c r="O115" s="2828"/>
      <c r="P115" s="2828"/>
      <c r="Q115" s="2828"/>
      <c r="R115" s="2828"/>
      <c r="S115" s="2828"/>
      <c r="T115" s="2828"/>
      <c r="U115" s="2829"/>
      <c r="V115" s="71"/>
      <c r="W115" s="70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2762"/>
      <c r="AN115" s="2763"/>
      <c r="AO115" s="2763"/>
      <c r="AP115" s="2763"/>
      <c r="AQ115" s="2764"/>
      <c r="AR115" s="71"/>
    </row>
    <row r="116" spans="1:44" ht="4.5" customHeight="1" x14ac:dyDescent="0.2">
      <c r="A116" s="70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1"/>
      <c r="W116" s="70"/>
      <c r="X116" s="1484" t="s">
        <v>1078</v>
      </c>
      <c r="Y116" s="1484"/>
      <c r="Z116" s="1484"/>
      <c r="AA116" s="1484"/>
      <c r="AB116" s="1484"/>
      <c r="AC116" s="1484"/>
      <c r="AD116" s="1484"/>
      <c r="AE116" s="1484"/>
      <c r="AF116" s="2799" t="e">
        <f>IF(INDEX('LŠZ H'!A$2:AI1093,A95,2)="ZK",(CONCATENATE("O-HG / ",INDEX('LŠZ H'!A$2:AI1093,A95,38)," place")),(CONCATENATE("RWL ",INDEX('LŠZ H'!A$2:AI1093,A95,38),)))</f>
        <v>#REF!</v>
      </c>
      <c r="AG116" s="2800"/>
      <c r="AH116" s="2800"/>
      <c r="AI116" s="2800"/>
      <c r="AJ116" s="2800"/>
      <c r="AK116" s="2801"/>
      <c r="AL116" s="79"/>
      <c r="AM116" s="2762"/>
      <c r="AN116" s="2763"/>
      <c r="AO116" s="2763"/>
      <c r="AP116" s="2763"/>
      <c r="AQ116" s="2764"/>
      <c r="AR116" s="71"/>
    </row>
    <row r="117" spans="1:44" ht="4.5" customHeight="1" x14ac:dyDescent="0.2">
      <c r="A117" s="70"/>
      <c r="B117" s="1484" t="s">
        <v>1981</v>
      </c>
      <c r="C117" s="1484"/>
      <c r="D117" s="1484"/>
      <c r="E117" s="1484"/>
      <c r="F117" s="1484"/>
      <c r="G117" s="1484"/>
      <c r="H117" s="1484"/>
      <c r="I117" s="2779" t="str">
        <f>INDEX('LŠZ H'!A$2:AL$999,A95,5)</f>
        <v>OM-H429</v>
      </c>
      <c r="J117" s="2832"/>
      <c r="K117" s="2832"/>
      <c r="L117" s="2832"/>
      <c r="M117" s="2832"/>
      <c r="N117" s="2832"/>
      <c r="O117" s="2832"/>
      <c r="P117" s="2832"/>
      <c r="Q117" s="2832"/>
      <c r="R117" s="2832"/>
      <c r="S117" s="2832"/>
      <c r="T117" s="2832"/>
      <c r="U117" s="2833"/>
      <c r="V117" s="71"/>
      <c r="W117" s="70"/>
      <c r="X117" s="1484"/>
      <c r="Y117" s="1484"/>
      <c r="Z117" s="1484"/>
      <c r="AA117" s="1484"/>
      <c r="AB117" s="1484"/>
      <c r="AC117" s="1484"/>
      <c r="AD117" s="1484"/>
      <c r="AE117" s="1484"/>
      <c r="AF117" s="2802"/>
      <c r="AG117" s="2803"/>
      <c r="AH117" s="2803"/>
      <c r="AI117" s="2803"/>
      <c r="AJ117" s="2803"/>
      <c r="AK117" s="2804"/>
      <c r="AL117" s="79"/>
      <c r="AM117" s="2765"/>
      <c r="AN117" s="2766"/>
      <c r="AO117" s="2766"/>
      <c r="AP117" s="2766"/>
      <c r="AQ117" s="2767"/>
      <c r="AR117" s="71"/>
    </row>
    <row r="118" spans="1:44" ht="4.5" customHeight="1" x14ac:dyDescent="0.2">
      <c r="A118" s="70"/>
      <c r="B118" s="1484"/>
      <c r="C118" s="1484"/>
      <c r="D118" s="1484"/>
      <c r="E118" s="1484"/>
      <c r="F118" s="1484"/>
      <c r="G118" s="1484"/>
      <c r="H118" s="1484"/>
      <c r="I118" s="2834"/>
      <c r="J118" s="2835"/>
      <c r="K118" s="2835"/>
      <c r="L118" s="2835"/>
      <c r="M118" s="2835"/>
      <c r="N118" s="2835"/>
      <c r="O118" s="2835"/>
      <c r="P118" s="2835"/>
      <c r="Q118" s="2835"/>
      <c r="R118" s="2835"/>
      <c r="S118" s="2835"/>
      <c r="T118" s="2835"/>
      <c r="U118" s="2836"/>
      <c r="V118" s="71"/>
      <c r="W118" s="70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1"/>
    </row>
    <row r="119" spans="1:44" ht="4.5" customHeight="1" x14ac:dyDescent="0.2">
      <c r="A119" s="70"/>
      <c r="B119" s="1484" t="s">
        <v>1982</v>
      </c>
      <c r="C119" s="1484"/>
      <c r="D119" s="1484"/>
      <c r="E119" s="1484"/>
      <c r="F119" s="1484"/>
      <c r="G119" s="1484"/>
      <c r="H119" s="1484"/>
      <c r="I119" s="2834"/>
      <c r="J119" s="2835"/>
      <c r="K119" s="2835"/>
      <c r="L119" s="2835"/>
      <c r="M119" s="2835"/>
      <c r="N119" s="2835"/>
      <c r="O119" s="2835"/>
      <c r="P119" s="2835"/>
      <c r="Q119" s="2835"/>
      <c r="R119" s="2835"/>
      <c r="S119" s="2835"/>
      <c r="T119" s="2835"/>
      <c r="U119" s="2836"/>
      <c r="V119" s="71"/>
      <c r="W119" s="70"/>
      <c r="X119" s="2790" t="s">
        <v>193</v>
      </c>
      <c r="Y119" s="2791"/>
      <c r="Z119" s="2791"/>
      <c r="AA119" s="2791"/>
      <c r="AB119" s="2791"/>
      <c r="AC119" s="2791"/>
      <c r="AD119" s="2791"/>
      <c r="AE119" s="2791"/>
      <c r="AF119" s="2791"/>
      <c r="AG119" s="2791"/>
      <c r="AH119" s="2791"/>
      <c r="AI119" s="2791"/>
      <c r="AJ119" s="2791"/>
      <c r="AK119" s="2791"/>
      <c r="AL119" s="2791"/>
      <c r="AM119" s="2791"/>
      <c r="AN119" s="2791"/>
      <c r="AO119" s="2791"/>
      <c r="AP119" s="2791"/>
      <c r="AQ119" s="2792"/>
      <c r="AR119" s="71"/>
    </row>
    <row r="120" spans="1:44" ht="4.5" customHeight="1" x14ac:dyDescent="0.2">
      <c r="A120" s="70"/>
      <c r="B120" s="1484"/>
      <c r="C120" s="1484"/>
      <c r="D120" s="1484"/>
      <c r="E120" s="1484"/>
      <c r="F120" s="1484"/>
      <c r="G120" s="1484"/>
      <c r="H120" s="1484"/>
      <c r="I120" s="2837"/>
      <c r="J120" s="2838"/>
      <c r="K120" s="2838"/>
      <c r="L120" s="2838"/>
      <c r="M120" s="2838"/>
      <c r="N120" s="2838"/>
      <c r="O120" s="2838"/>
      <c r="P120" s="2838"/>
      <c r="Q120" s="2838"/>
      <c r="R120" s="2838"/>
      <c r="S120" s="2838"/>
      <c r="T120" s="2838"/>
      <c r="U120" s="2839"/>
      <c r="V120" s="71"/>
      <c r="W120" s="70"/>
      <c r="X120" s="2793"/>
      <c r="Y120" s="2794"/>
      <c r="Z120" s="2794"/>
      <c r="AA120" s="2794"/>
      <c r="AB120" s="2794"/>
      <c r="AC120" s="2794"/>
      <c r="AD120" s="2794"/>
      <c r="AE120" s="2794"/>
      <c r="AF120" s="2794"/>
      <c r="AG120" s="2794"/>
      <c r="AH120" s="2794"/>
      <c r="AI120" s="2794"/>
      <c r="AJ120" s="2794"/>
      <c r="AK120" s="2794"/>
      <c r="AL120" s="2794"/>
      <c r="AM120" s="2794"/>
      <c r="AN120" s="2794"/>
      <c r="AO120" s="2794"/>
      <c r="AP120" s="2794"/>
      <c r="AQ120" s="2795"/>
      <c r="AR120" s="71"/>
    </row>
    <row r="121" spans="1:44" ht="4.5" customHeight="1" x14ac:dyDescent="0.2">
      <c r="A121" s="70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1"/>
      <c r="W121" s="70"/>
      <c r="X121" s="2793"/>
      <c r="Y121" s="2794"/>
      <c r="Z121" s="2794"/>
      <c r="AA121" s="2794"/>
      <c r="AB121" s="2794"/>
      <c r="AC121" s="2794"/>
      <c r="AD121" s="2794"/>
      <c r="AE121" s="2794"/>
      <c r="AF121" s="2794"/>
      <c r="AG121" s="2794"/>
      <c r="AH121" s="2794"/>
      <c r="AI121" s="2794"/>
      <c r="AJ121" s="2794"/>
      <c r="AK121" s="2794"/>
      <c r="AL121" s="2794"/>
      <c r="AM121" s="2794"/>
      <c r="AN121" s="2794"/>
      <c r="AO121" s="2794"/>
      <c r="AP121" s="2794"/>
      <c r="AQ121" s="2795"/>
      <c r="AR121" s="71"/>
    </row>
    <row r="122" spans="1:44" ht="4.5" customHeight="1" x14ac:dyDescent="0.2">
      <c r="A122" s="70"/>
      <c r="B122" s="1484" t="s">
        <v>2253</v>
      </c>
      <c r="C122" s="1484"/>
      <c r="D122" s="1484"/>
      <c r="E122" s="1484"/>
      <c r="F122" s="1484"/>
      <c r="G122" s="1484"/>
      <c r="H122" s="1484"/>
      <c r="I122" s="2840" t="str">
        <f>CONCATENATE(INDEX('LŠZ H'!A$2:AI$999,A95,11),"",INDEX('LŠZ H'!A$2:AI$999,A95,24),", ",INDEX('LŠZ H'!A$2:AI$999,A95,25),"",INDEX('LŠZ H'!A$2:AI$999,A95,12))</f>
        <v>Dušan KALINKA1, 2341526</v>
      </c>
      <c r="J122" s="2841"/>
      <c r="K122" s="2841"/>
      <c r="L122" s="2841"/>
      <c r="M122" s="2841"/>
      <c r="N122" s="2841"/>
      <c r="O122" s="2841"/>
      <c r="P122" s="2841"/>
      <c r="Q122" s="2841"/>
      <c r="R122" s="2841"/>
      <c r="S122" s="2841"/>
      <c r="T122" s="2841"/>
      <c r="U122" s="2842"/>
      <c r="V122" s="71"/>
      <c r="W122" s="70"/>
      <c r="X122" s="2793"/>
      <c r="Y122" s="2794"/>
      <c r="Z122" s="2794"/>
      <c r="AA122" s="2794"/>
      <c r="AB122" s="2794"/>
      <c r="AC122" s="2794"/>
      <c r="AD122" s="2794"/>
      <c r="AE122" s="2794"/>
      <c r="AF122" s="2794"/>
      <c r="AG122" s="2794"/>
      <c r="AH122" s="2794"/>
      <c r="AI122" s="2794"/>
      <c r="AJ122" s="2794"/>
      <c r="AK122" s="2794"/>
      <c r="AL122" s="2794"/>
      <c r="AM122" s="2794"/>
      <c r="AN122" s="2794"/>
      <c r="AO122" s="2794"/>
      <c r="AP122" s="2794"/>
      <c r="AQ122" s="2795"/>
      <c r="AR122" s="71"/>
    </row>
    <row r="123" spans="1:44" ht="4.5" customHeight="1" x14ac:dyDescent="0.2">
      <c r="A123" s="70"/>
      <c r="B123" s="1484"/>
      <c r="C123" s="1484"/>
      <c r="D123" s="1484"/>
      <c r="E123" s="1484"/>
      <c r="F123" s="1484"/>
      <c r="G123" s="1484"/>
      <c r="H123" s="1484"/>
      <c r="I123" s="2843"/>
      <c r="J123" s="2789"/>
      <c r="K123" s="2789"/>
      <c r="L123" s="2789"/>
      <c r="M123" s="2789"/>
      <c r="N123" s="2789"/>
      <c r="O123" s="2789"/>
      <c r="P123" s="2789"/>
      <c r="Q123" s="2789"/>
      <c r="R123" s="2789"/>
      <c r="S123" s="2789"/>
      <c r="T123" s="2789"/>
      <c r="U123" s="2844"/>
      <c r="V123" s="71"/>
      <c r="W123" s="70"/>
      <c r="X123" s="2793"/>
      <c r="Y123" s="2794"/>
      <c r="Z123" s="2794"/>
      <c r="AA123" s="2794"/>
      <c r="AB123" s="2794"/>
      <c r="AC123" s="2794"/>
      <c r="AD123" s="2794"/>
      <c r="AE123" s="2794"/>
      <c r="AF123" s="2794"/>
      <c r="AG123" s="2794"/>
      <c r="AH123" s="2794"/>
      <c r="AI123" s="2794"/>
      <c r="AJ123" s="2794"/>
      <c r="AK123" s="2794"/>
      <c r="AL123" s="2794"/>
      <c r="AM123" s="2794"/>
      <c r="AN123" s="2794"/>
      <c r="AO123" s="2794"/>
      <c r="AP123" s="2794"/>
      <c r="AQ123" s="2795"/>
      <c r="AR123" s="71"/>
    </row>
    <row r="124" spans="1:44" ht="4.5" customHeight="1" x14ac:dyDescent="0.2">
      <c r="A124" s="70"/>
      <c r="B124" s="1484" t="s">
        <v>2254</v>
      </c>
      <c r="C124" s="1484"/>
      <c r="D124" s="1484"/>
      <c r="E124" s="1484"/>
      <c r="F124" s="1484"/>
      <c r="G124" s="1484"/>
      <c r="H124" s="1484"/>
      <c r="I124" s="2843"/>
      <c r="J124" s="2789"/>
      <c r="K124" s="2789"/>
      <c r="L124" s="2789"/>
      <c r="M124" s="2789"/>
      <c r="N124" s="2789"/>
      <c r="O124" s="2789"/>
      <c r="P124" s="2789"/>
      <c r="Q124" s="2789"/>
      <c r="R124" s="2789"/>
      <c r="S124" s="2789"/>
      <c r="T124" s="2789"/>
      <c r="U124" s="2844"/>
      <c r="V124" s="71"/>
      <c r="W124" s="70"/>
      <c r="X124" s="2796"/>
      <c r="Y124" s="2797"/>
      <c r="Z124" s="2797"/>
      <c r="AA124" s="2797"/>
      <c r="AB124" s="2797"/>
      <c r="AC124" s="2797"/>
      <c r="AD124" s="2797"/>
      <c r="AE124" s="2797"/>
      <c r="AF124" s="2797"/>
      <c r="AG124" s="2797"/>
      <c r="AH124" s="2797"/>
      <c r="AI124" s="2797"/>
      <c r="AJ124" s="2797"/>
      <c r="AK124" s="2797"/>
      <c r="AL124" s="2797"/>
      <c r="AM124" s="2797"/>
      <c r="AN124" s="2797"/>
      <c r="AO124" s="2797"/>
      <c r="AP124" s="2797"/>
      <c r="AQ124" s="2798"/>
      <c r="AR124" s="71"/>
    </row>
    <row r="125" spans="1:44" ht="4.5" customHeight="1" x14ac:dyDescent="0.2">
      <c r="A125" s="70"/>
      <c r="B125" s="1484"/>
      <c r="C125" s="1484"/>
      <c r="D125" s="1484"/>
      <c r="E125" s="1484"/>
      <c r="F125" s="1484"/>
      <c r="G125" s="1484"/>
      <c r="H125" s="1484"/>
      <c r="I125" s="2843"/>
      <c r="J125" s="2789"/>
      <c r="K125" s="2789"/>
      <c r="L125" s="2789"/>
      <c r="M125" s="2789"/>
      <c r="N125" s="2789"/>
      <c r="O125" s="2789"/>
      <c r="P125" s="2789"/>
      <c r="Q125" s="2789"/>
      <c r="R125" s="2789"/>
      <c r="S125" s="2789"/>
      <c r="T125" s="2789"/>
      <c r="U125" s="2844"/>
      <c r="V125" s="71"/>
      <c r="W125" s="70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71"/>
    </row>
    <row r="126" spans="1:44" ht="4.5" customHeight="1" x14ac:dyDescent="0.2">
      <c r="A126" s="70"/>
      <c r="B126" s="73"/>
      <c r="C126" s="73"/>
      <c r="D126" s="73"/>
      <c r="E126" s="73"/>
      <c r="F126" s="73"/>
      <c r="G126" s="73"/>
      <c r="H126" s="73"/>
      <c r="I126" s="2843"/>
      <c r="J126" s="2789"/>
      <c r="K126" s="2789"/>
      <c r="L126" s="2789"/>
      <c r="M126" s="2789"/>
      <c r="N126" s="2789"/>
      <c r="O126" s="2789"/>
      <c r="P126" s="2789"/>
      <c r="Q126" s="2789"/>
      <c r="R126" s="2789"/>
      <c r="S126" s="2789"/>
      <c r="T126" s="2789"/>
      <c r="U126" s="2844"/>
      <c r="V126" s="71"/>
      <c r="W126" s="70"/>
      <c r="X126" s="1143" t="s">
        <v>2255</v>
      </c>
      <c r="Y126" s="1144"/>
      <c r="Z126" s="1144"/>
      <c r="AA126" s="1144"/>
      <c r="AB126" s="1144"/>
      <c r="AC126" s="1144"/>
      <c r="AD126" s="1145"/>
      <c r="AE126" s="1143" t="s">
        <v>2273</v>
      </c>
      <c r="AF126" s="1144"/>
      <c r="AG126" s="1144"/>
      <c r="AH126" s="1145"/>
      <c r="AI126" s="1152" t="s">
        <v>2274</v>
      </c>
      <c r="AJ126" s="1532"/>
      <c r="AK126" s="1532"/>
      <c r="AL126" s="1532"/>
      <c r="AM126" s="1533"/>
      <c r="AN126" s="1152" t="s">
        <v>2275</v>
      </c>
      <c r="AO126" s="1532"/>
      <c r="AP126" s="1532"/>
      <c r="AQ126" s="1533"/>
      <c r="AR126" s="71"/>
    </row>
    <row r="127" spans="1:44" ht="4.5" customHeight="1" x14ac:dyDescent="0.2">
      <c r="A127" s="70"/>
      <c r="B127" s="1484" t="s">
        <v>2256</v>
      </c>
      <c r="C127" s="1484"/>
      <c r="D127" s="1484"/>
      <c r="E127" s="1484"/>
      <c r="F127" s="1484"/>
      <c r="G127" s="1484"/>
      <c r="H127" s="1484"/>
      <c r="I127" s="2843"/>
      <c r="J127" s="2789"/>
      <c r="K127" s="2789"/>
      <c r="L127" s="2789"/>
      <c r="M127" s="2789"/>
      <c r="N127" s="2789"/>
      <c r="O127" s="2789"/>
      <c r="P127" s="2789"/>
      <c r="Q127" s="2789"/>
      <c r="R127" s="2789"/>
      <c r="S127" s="2789"/>
      <c r="T127" s="2789"/>
      <c r="U127" s="2844"/>
      <c r="V127" s="71"/>
      <c r="W127" s="70"/>
      <c r="X127" s="1146"/>
      <c r="Y127" s="1147"/>
      <c r="Z127" s="1147"/>
      <c r="AA127" s="1147"/>
      <c r="AB127" s="1147"/>
      <c r="AC127" s="1147"/>
      <c r="AD127" s="1148"/>
      <c r="AE127" s="1146"/>
      <c r="AF127" s="1147"/>
      <c r="AG127" s="1147"/>
      <c r="AH127" s="1148"/>
      <c r="AI127" s="1534"/>
      <c r="AJ127" s="1535"/>
      <c r="AK127" s="1535"/>
      <c r="AL127" s="1535"/>
      <c r="AM127" s="1536"/>
      <c r="AN127" s="1534"/>
      <c r="AO127" s="1535"/>
      <c r="AP127" s="1535"/>
      <c r="AQ127" s="1536"/>
      <c r="AR127" s="71"/>
    </row>
    <row r="128" spans="1:44" ht="4.5" customHeight="1" x14ac:dyDescent="0.2">
      <c r="A128" s="70"/>
      <c r="B128" s="1484"/>
      <c r="C128" s="1484"/>
      <c r="D128" s="1484"/>
      <c r="E128" s="1484"/>
      <c r="F128" s="1484"/>
      <c r="G128" s="1484"/>
      <c r="H128" s="1484"/>
      <c r="I128" s="2843"/>
      <c r="J128" s="2789"/>
      <c r="K128" s="2789"/>
      <c r="L128" s="2789"/>
      <c r="M128" s="2789"/>
      <c r="N128" s="2789"/>
      <c r="O128" s="2789"/>
      <c r="P128" s="2789"/>
      <c r="Q128" s="2789"/>
      <c r="R128" s="2789"/>
      <c r="S128" s="2789"/>
      <c r="T128" s="2789"/>
      <c r="U128" s="2844"/>
      <c r="V128" s="71"/>
      <c r="W128" s="70"/>
      <c r="X128" s="1149"/>
      <c r="Y128" s="1150"/>
      <c r="Z128" s="1150"/>
      <c r="AA128" s="1150"/>
      <c r="AB128" s="1150"/>
      <c r="AC128" s="1150"/>
      <c r="AD128" s="1151"/>
      <c r="AE128" s="1149"/>
      <c r="AF128" s="1150"/>
      <c r="AG128" s="1150"/>
      <c r="AH128" s="1151"/>
      <c r="AI128" s="1537"/>
      <c r="AJ128" s="1538"/>
      <c r="AK128" s="1538"/>
      <c r="AL128" s="1538"/>
      <c r="AM128" s="1539"/>
      <c r="AN128" s="1537"/>
      <c r="AO128" s="1538"/>
      <c r="AP128" s="1538"/>
      <c r="AQ128" s="1539"/>
      <c r="AR128" s="71"/>
    </row>
    <row r="129" spans="1:44" ht="4.5" customHeight="1" x14ac:dyDescent="0.2">
      <c r="A129" s="70"/>
      <c r="B129" s="1484" t="s">
        <v>2257</v>
      </c>
      <c r="C129" s="1484"/>
      <c r="D129" s="1484"/>
      <c r="E129" s="1484"/>
      <c r="F129" s="1484"/>
      <c r="G129" s="1484"/>
      <c r="H129" s="1484"/>
      <c r="I129" s="2843"/>
      <c r="J129" s="2789"/>
      <c r="K129" s="2789"/>
      <c r="L129" s="2789"/>
      <c r="M129" s="2789"/>
      <c r="N129" s="2789"/>
      <c r="O129" s="2789"/>
      <c r="P129" s="2789"/>
      <c r="Q129" s="2789"/>
      <c r="R129" s="2789"/>
      <c r="S129" s="2789"/>
      <c r="T129" s="2789"/>
      <c r="U129" s="2844"/>
      <c r="V129" s="71"/>
      <c r="W129" s="70"/>
      <c r="X129" s="1604" t="s">
        <v>626</v>
      </c>
      <c r="Y129" s="1605"/>
      <c r="Z129" s="1605"/>
      <c r="AA129" s="1605"/>
      <c r="AB129" s="1605"/>
      <c r="AC129" s="1605"/>
      <c r="AD129" s="1606"/>
      <c r="AE129" s="2248">
        <f>INDEX('LŠZ H'!A$2:AI$999,A95,29)</f>
        <v>98</v>
      </c>
      <c r="AF129" s="2249"/>
      <c r="AG129" s="2249"/>
      <c r="AH129" s="2250"/>
      <c r="AI129" s="2257">
        <f>INDEX('LŠZ H'!A$2:AI$999,A95,31)</f>
        <v>20</v>
      </c>
      <c r="AJ129" s="2258"/>
      <c r="AK129" s="2258"/>
      <c r="AL129" s="2258"/>
      <c r="AM129" s="2259"/>
      <c r="AN129" s="2257">
        <f>INDEX('LŠZ H'!A$2:AI$999,A95,33)</f>
        <v>55</v>
      </c>
      <c r="AO129" s="2258"/>
      <c r="AP129" s="2258"/>
      <c r="AQ129" s="2259"/>
      <c r="AR129" s="71"/>
    </row>
    <row r="130" spans="1:44" ht="4.5" customHeight="1" x14ac:dyDescent="0.2">
      <c r="A130" s="70"/>
      <c r="B130" s="1484"/>
      <c r="C130" s="1484"/>
      <c r="D130" s="1484"/>
      <c r="E130" s="1484"/>
      <c r="F130" s="1484"/>
      <c r="G130" s="1484"/>
      <c r="H130" s="1484"/>
      <c r="I130" s="2843"/>
      <c r="J130" s="2789"/>
      <c r="K130" s="2789"/>
      <c r="L130" s="2789"/>
      <c r="M130" s="2789"/>
      <c r="N130" s="2789"/>
      <c r="O130" s="2789"/>
      <c r="P130" s="2789"/>
      <c r="Q130" s="2789"/>
      <c r="R130" s="2789"/>
      <c r="S130" s="2789"/>
      <c r="T130" s="2789"/>
      <c r="U130" s="2844"/>
      <c r="V130" s="71"/>
      <c r="W130" s="70"/>
      <c r="X130" s="1607"/>
      <c r="Y130" s="1608"/>
      <c r="Z130" s="1608"/>
      <c r="AA130" s="1608"/>
      <c r="AB130" s="1608"/>
      <c r="AC130" s="1608"/>
      <c r="AD130" s="1609"/>
      <c r="AE130" s="2251"/>
      <c r="AF130" s="2252"/>
      <c r="AG130" s="2252"/>
      <c r="AH130" s="2253"/>
      <c r="AI130" s="2260"/>
      <c r="AJ130" s="2261"/>
      <c r="AK130" s="2261"/>
      <c r="AL130" s="2261"/>
      <c r="AM130" s="2262"/>
      <c r="AN130" s="2260"/>
      <c r="AO130" s="2261"/>
      <c r="AP130" s="2261"/>
      <c r="AQ130" s="2262"/>
      <c r="AR130" s="71"/>
    </row>
    <row r="131" spans="1:44" ht="4.5" customHeight="1" x14ac:dyDescent="0.2">
      <c r="A131" s="70"/>
      <c r="B131" s="83"/>
      <c r="C131" s="73"/>
      <c r="D131" s="73"/>
      <c r="E131" s="73"/>
      <c r="F131" s="73"/>
      <c r="G131" s="73"/>
      <c r="H131" s="73"/>
      <c r="I131" s="2845"/>
      <c r="J131" s="2846"/>
      <c r="K131" s="2846"/>
      <c r="L131" s="2846"/>
      <c r="M131" s="2846"/>
      <c r="N131" s="2846"/>
      <c r="O131" s="2846"/>
      <c r="P131" s="2846"/>
      <c r="Q131" s="2846"/>
      <c r="R131" s="2846"/>
      <c r="S131" s="2846"/>
      <c r="T131" s="2846"/>
      <c r="U131" s="2847"/>
      <c r="V131" s="71"/>
      <c r="W131" s="70"/>
      <c r="X131" s="1610"/>
      <c r="Y131" s="1611"/>
      <c r="Z131" s="1611"/>
      <c r="AA131" s="1611"/>
      <c r="AB131" s="1611"/>
      <c r="AC131" s="1611"/>
      <c r="AD131" s="1612"/>
      <c r="AE131" s="2254"/>
      <c r="AF131" s="2255"/>
      <c r="AG131" s="2255"/>
      <c r="AH131" s="2256"/>
      <c r="AI131" s="2263"/>
      <c r="AJ131" s="2264"/>
      <c r="AK131" s="2264"/>
      <c r="AL131" s="2264"/>
      <c r="AM131" s="2265"/>
      <c r="AN131" s="2263"/>
      <c r="AO131" s="2264"/>
      <c r="AP131" s="2264"/>
      <c r="AQ131" s="2265"/>
      <c r="AR131" s="71"/>
    </row>
    <row r="132" spans="1:44" ht="4.5" customHeight="1" x14ac:dyDescent="0.2">
      <c r="A132" s="70"/>
      <c r="B132" s="1484" t="s">
        <v>627</v>
      </c>
      <c r="C132" s="1484"/>
      <c r="D132" s="1484"/>
      <c r="E132" s="1484"/>
      <c r="F132" s="1484"/>
      <c r="G132" s="1484"/>
      <c r="H132" s="1559"/>
      <c r="I132" s="1560">
        <f>INDEX('LŠZ H'!A$2:AI$999,A95,13)</f>
        <v>43809</v>
      </c>
      <c r="J132" s="1561"/>
      <c r="K132" s="1561"/>
      <c r="L132" s="1561"/>
      <c r="M132" s="1561"/>
      <c r="N132" s="1561"/>
      <c r="O132" s="1561"/>
      <c r="P132" s="1561"/>
      <c r="Q132" s="1561"/>
      <c r="R132" s="1561"/>
      <c r="S132" s="1561"/>
      <c r="T132" s="1561"/>
      <c r="U132" s="1562"/>
      <c r="V132" s="71"/>
      <c r="W132" s="70"/>
      <c r="X132" s="1094" t="s">
        <v>2126</v>
      </c>
      <c r="Y132" s="1095"/>
      <c r="Z132" s="1095"/>
      <c r="AA132" s="1095"/>
      <c r="AB132" s="1095"/>
      <c r="AC132" s="1095"/>
      <c r="AD132" s="1096"/>
      <c r="AE132" s="1214" t="s">
        <v>1445</v>
      </c>
      <c r="AF132" s="1095"/>
      <c r="AG132" s="1095"/>
      <c r="AH132" s="1096"/>
      <c r="AI132" s="1214" t="s">
        <v>1443</v>
      </c>
      <c r="AJ132" s="1095"/>
      <c r="AK132" s="1095"/>
      <c r="AL132" s="1095"/>
      <c r="AM132" s="1096"/>
      <c r="AN132" s="1214" t="s">
        <v>100</v>
      </c>
      <c r="AO132" s="1095"/>
      <c r="AP132" s="1095"/>
      <c r="AQ132" s="1096"/>
      <c r="AR132" s="71"/>
    </row>
    <row r="133" spans="1:44" ht="4.5" customHeight="1" x14ac:dyDescent="0.2">
      <c r="A133" s="70"/>
      <c r="B133" s="1484"/>
      <c r="C133" s="1484"/>
      <c r="D133" s="1484"/>
      <c r="E133" s="1484"/>
      <c r="F133" s="1484"/>
      <c r="G133" s="1484"/>
      <c r="H133" s="1559"/>
      <c r="I133" s="1563"/>
      <c r="J133" s="1484"/>
      <c r="K133" s="1484"/>
      <c r="L133" s="1484"/>
      <c r="M133" s="1484"/>
      <c r="N133" s="1484"/>
      <c r="O133" s="1484"/>
      <c r="P133" s="1484"/>
      <c r="Q133" s="1484"/>
      <c r="R133" s="1484"/>
      <c r="S133" s="1484"/>
      <c r="T133" s="1484"/>
      <c r="U133" s="1559"/>
      <c r="V133" s="71"/>
      <c r="W133" s="70"/>
      <c r="X133" s="1097"/>
      <c r="Y133" s="1098"/>
      <c r="Z133" s="1098"/>
      <c r="AA133" s="1098"/>
      <c r="AB133" s="1098"/>
      <c r="AC133" s="1098"/>
      <c r="AD133" s="1099"/>
      <c r="AE133" s="1097"/>
      <c r="AF133" s="1098"/>
      <c r="AG133" s="1098"/>
      <c r="AH133" s="1099"/>
      <c r="AI133" s="1097"/>
      <c r="AJ133" s="1098"/>
      <c r="AK133" s="1098"/>
      <c r="AL133" s="1098"/>
      <c r="AM133" s="1099"/>
      <c r="AN133" s="1097"/>
      <c r="AO133" s="1098"/>
      <c r="AP133" s="1098"/>
      <c r="AQ133" s="1099"/>
      <c r="AR133" s="71"/>
    </row>
    <row r="134" spans="1:44" ht="4.5" customHeight="1" x14ac:dyDescent="0.2">
      <c r="A134" s="70"/>
      <c r="B134" s="1484" t="s">
        <v>628</v>
      </c>
      <c r="C134" s="1484"/>
      <c r="D134" s="1484"/>
      <c r="E134" s="1484"/>
      <c r="F134" s="1484"/>
      <c r="G134" s="1484"/>
      <c r="H134" s="1484"/>
      <c r="I134" s="1563"/>
      <c r="J134" s="1484"/>
      <c r="K134" s="1484"/>
      <c r="L134" s="1484"/>
      <c r="M134" s="1484"/>
      <c r="N134" s="1484"/>
      <c r="O134" s="1484"/>
      <c r="P134" s="1484"/>
      <c r="Q134" s="1484"/>
      <c r="R134" s="1484"/>
      <c r="S134" s="1484"/>
      <c r="T134" s="1484"/>
      <c r="U134" s="1559"/>
      <c r="V134" s="71"/>
      <c r="W134" s="70"/>
      <c r="X134" s="1100"/>
      <c r="Y134" s="1101"/>
      <c r="Z134" s="1101"/>
      <c r="AA134" s="1101"/>
      <c r="AB134" s="1101"/>
      <c r="AC134" s="1101"/>
      <c r="AD134" s="1102"/>
      <c r="AE134" s="1100"/>
      <c r="AF134" s="1101"/>
      <c r="AG134" s="1101"/>
      <c r="AH134" s="1102"/>
      <c r="AI134" s="1100"/>
      <c r="AJ134" s="1101"/>
      <c r="AK134" s="1101"/>
      <c r="AL134" s="1101"/>
      <c r="AM134" s="1102"/>
      <c r="AN134" s="1100"/>
      <c r="AO134" s="1101"/>
      <c r="AP134" s="1101"/>
      <c r="AQ134" s="1102"/>
      <c r="AR134" s="71"/>
    </row>
    <row r="135" spans="1:44" ht="4.5" customHeight="1" x14ac:dyDescent="0.2">
      <c r="A135" s="70"/>
      <c r="B135" s="1484"/>
      <c r="C135" s="1484"/>
      <c r="D135" s="1484"/>
      <c r="E135" s="1484"/>
      <c r="F135" s="1484"/>
      <c r="G135" s="1484"/>
      <c r="H135" s="1484"/>
      <c r="I135" s="1564"/>
      <c r="J135" s="1565"/>
      <c r="K135" s="1565"/>
      <c r="L135" s="1565"/>
      <c r="M135" s="1565"/>
      <c r="N135" s="1565"/>
      <c r="O135" s="1565"/>
      <c r="P135" s="1565"/>
      <c r="Q135" s="1565"/>
      <c r="R135" s="1565"/>
      <c r="S135" s="1565"/>
      <c r="T135" s="1565"/>
      <c r="U135" s="1566"/>
      <c r="V135" s="71"/>
      <c r="W135" s="70"/>
      <c r="X135" s="1514" t="s">
        <v>1273</v>
      </c>
      <c r="Y135" s="1515"/>
      <c r="Z135" s="1515"/>
      <c r="AA135" s="1515"/>
      <c r="AB135" s="1515"/>
      <c r="AC135" s="1515"/>
      <c r="AD135" s="1516"/>
      <c r="AE135" s="2222">
        <f>INDEX('LŠZ H'!A$2:AI$999,A95,35)</f>
        <v>0</v>
      </c>
      <c r="AF135" s="2223"/>
      <c r="AG135" s="2223"/>
      <c r="AH135" s="2224"/>
      <c r="AI135" s="2222" t="e">
        <f>INDEX('LŠZ H'!A$2:AI$999,A95,36)</f>
        <v>#REF!</v>
      </c>
      <c r="AJ135" s="2223"/>
      <c r="AK135" s="2223"/>
      <c r="AL135" s="2223"/>
      <c r="AM135" s="2224"/>
      <c r="AN135" s="2222" t="e">
        <f>INDEX('LŠZ H'!A$2:AI$999,A95,37)</f>
        <v>#REF!</v>
      </c>
      <c r="AO135" s="2223"/>
      <c r="AP135" s="2223"/>
      <c r="AQ135" s="2224"/>
      <c r="AR135" s="71"/>
    </row>
    <row r="136" spans="1:44" ht="4.5" customHeight="1" x14ac:dyDescent="0.2">
      <c r="A136" s="70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1"/>
      <c r="W136" s="70"/>
      <c r="X136" s="1517"/>
      <c r="Y136" s="1518"/>
      <c r="Z136" s="1518"/>
      <c r="AA136" s="1518"/>
      <c r="AB136" s="1518"/>
      <c r="AC136" s="1518"/>
      <c r="AD136" s="1519"/>
      <c r="AE136" s="2225"/>
      <c r="AF136" s="2226"/>
      <c r="AG136" s="2226"/>
      <c r="AH136" s="2227"/>
      <c r="AI136" s="2225"/>
      <c r="AJ136" s="2226"/>
      <c r="AK136" s="2226"/>
      <c r="AL136" s="2226"/>
      <c r="AM136" s="2227"/>
      <c r="AN136" s="2225"/>
      <c r="AO136" s="2226"/>
      <c r="AP136" s="2226"/>
      <c r="AQ136" s="2227"/>
      <c r="AR136" s="71"/>
    </row>
    <row r="137" spans="1:44" ht="4.5" customHeight="1" x14ac:dyDescent="0.2">
      <c r="A137" s="70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1560">
        <f ca="1">IF(DAYS360(I132,NOW())&gt;60,NOW(),I132)</f>
        <v>44448.472476736111</v>
      </c>
      <c r="M137" s="2198"/>
      <c r="N137" s="2198"/>
      <c r="O137" s="2198"/>
      <c r="P137" s="2198"/>
      <c r="Q137" s="2198"/>
      <c r="R137" s="2198"/>
      <c r="S137" s="2198"/>
      <c r="T137" s="2198"/>
      <c r="U137" s="2199"/>
      <c r="V137" s="71"/>
      <c r="W137" s="70"/>
      <c r="X137" s="1520"/>
      <c r="Y137" s="1521"/>
      <c r="Z137" s="1521"/>
      <c r="AA137" s="1521"/>
      <c r="AB137" s="1521"/>
      <c r="AC137" s="1521"/>
      <c r="AD137" s="1522"/>
      <c r="AE137" s="2228"/>
      <c r="AF137" s="2229"/>
      <c r="AG137" s="2229"/>
      <c r="AH137" s="2230"/>
      <c r="AI137" s="2228"/>
      <c r="AJ137" s="2229"/>
      <c r="AK137" s="2229"/>
      <c r="AL137" s="2229"/>
      <c r="AM137" s="2230"/>
      <c r="AN137" s="2228"/>
      <c r="AO137" s="2229"/>
      <c r="AP137" s="2229"/>
      <c r="AQ137" s="2230"/>
      <c r="AR137" s="71"/>
    </row>
    <row r="138" spans="1:44" ht="4.5" customHeight="1" x14ac:dyDescent="0.2">
      <c r="A138" s="70"/>
      <c r="B138" s="1484" t="s">
        <v>629</v>
      </c>
      <c r="C138" s="1484"/>
      <c r="D138" s="1484"/>
      <c r="E138" s="1484"/>
      <c r="F138" s="1484"/>
      <c r="G138" s="1484"/>
      <c r="H138" s="1484"/>
      <c r="I138" s="1484"/>
      <c r="J138" s="1484"/>
      <c r="K138" s="1484"/>
      <c r="L138" s="2200"/>
      <c r="M138" s="2201"/>
      <c r="N138" s="2201"/>
      <c r="O138" s="2201"/>
      <c r="P138" s="2201"/>
      <c r="Q138" s="2201"/>
      <c r="R138" s="2201"/>
      <c r="S138" s="2201"/>
      <c r="T138" s="2201"/>
      <c r="U138" s="2202"/>
      <c r="V138" s="71"/>
      <c r="W138" s="70"/>
      <c r="X138" s="1495" t="s">
        <v>630</v>
      </c>
      <c r="Y138" s="1496"/>
      <c r="Z138" s="1496"/>
      <c r="AA138" s="1497"/>
      <c r="AB138" s="1214">
        <f>INDEX('LŠZ H'!A$2:AI$999,A95,18)</f>
        <v>43079</v>
      </c>
      <c r="AC138" s="1190"/>
      <c r="AD138" s="1214" t="s">
        <v>631</v>
      </c>
      <c r="AE138" s="1190"/>
      <c r="AF138" s="2231" t="str">
        <f>INDEX('LŠZ H'!A$2:AI$999,A95,7)</f>
        <v>1116</v>
      </c>
      <c r="AG138" s="2232"/>
      <c r="AH138" s="2232"/>
      <c r="AI138" s="2232"/>
      <c r="AJ138" s="2232"/>
      <c r="AK138" s="2232"/>
      <c r="AL138" s="2232"/>
      <c r="AM138" s="2233"/>
      <c r="AN138" s="1188">
        <f>INDEX('LŠZ H'!A$2:AI$999,A95,15)</f>
        <v>43809</v>
      </c>
      <c r="AO138" s="1189"/>
      <c r="AP138" s="1189"/>
      <c r="AQ138" s="1190"/>
      <c r="AR138" s="71"/>
    </row>
    <row r="139" spans="1:44" ht="4.5" customHeight="1" x14ac:dyDescent="0.2">
      <c r="A139" s="70"/>
      <c r="B139" s="1484"/>
      <c r="C139" s="1484"/>
      <c r="D139" s="1484"/>
      <c r="E139" s="1484"/>
      <c r="F139" s="1484"/>
      <c r="G139" s="1484"/>
      <c r="H139" s="1484"/>
      <c r="I139" s="1484"/>
      <c r="J139" s="1484"/>
      <c r="K139" s="1484"/>
      <c r="L139" s="2200"/>
      <c r="M139" s="2201"/>
      <c r="N139" s="2201"/>
      <c r="O139" s="2201"/>
      <c r="P139" s="2201"/>
      <c r="Q139" s="2201"/>
      <c r="R139" s="2201"/>
      <c r="S139" s="2201"/>
      <c r="T139" s="2201"/>
      <c r="U139" s="2202"/>
      <c r="V139" s="71"/>
      <c r="W139" s="70"/>
      <c r="X139" s="1498"/>
      <c r="Y139" s="1499"/>
      <c r="Z139" s="1499"/>
      <c r="AA139" s="1500"/>
      <c r="AB139" s="1191"/>
      <c r="AC139" s="1193"/>
      <c r="AD139" s="1191"/>
      <c r="AE139" s="1193"/>
      <c r="AF139" s="2234"/>
      <c r="AG139" s="2235"/>
      <c r="AH139" s="2235"/>
      <c r="AI139" s="2235"/>
      <c r="AJ139" s="2235"/>
      <c r="AK139" s="2235"/>
      <c r="AL139" s="2235"/>
      <c r="AM139" s="2236"/>
      <c r="AN139" s="1191"/>
      <c r="AO139" s="1192"/>
      <c r="AP139" s="1192"/>
      <c r="AQ139" s="1193"/>
      <c r="AR139" s="71"/>
    </row>
    <row r="140" spans="1:44" ht="4.5" customHeight="1" x14ac:dyDescent="0.2">
      <c r="A140" s="70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2203"/>
      <c r="M140" s="2204"/>
      <c r="N140" s="2204"/>
      <c r="O140" s="2204"/>
      <c r="P140" s="2204"/>
      <c r="Q140" s="2204"/>
      <c r="R140" s="2204"/>
      <c r="S140" s="2204"/>
      <c r="T140" s="2204"/>
      <c r="U140" s="2205"/>
      <c r="V140" s="71"/>
      <c r="W140" s="70"/>
      <c r="X140" s="1501"/>
      <c r="Y140" s="1502"/>
      <c r="Z140" s="1502"/>
      <c r="AA140" s="1503"/>
      <c r="AB140" s="1194"/>
      <c r="AC140" s="1196"/>
      <c r="AD140" s="1194"/>
      <c r="AE140" s="1196"/>
      <c r="AF140" s="2237"/>
      <c r="AG140" s="2238"/>
      <c r="AH140" s="2238"/>
      <c r="AI140" s="2238"/>
      <c r="AJ140" s="2238"/>
      <c r="AK140" s="2238"/>
      <c r="AL140" s="2238"/>
      <c r="AM140" s="2239"/>
      <c r="AN140" s="1194"/>
      <c r="AO140" s="1195"/>
      <c r="AP140" s="1195"/>
      <c r="AQ140" s="1196"/>
      <c r="AR140" s="71"/>
    </row>
    <row r="141" spans="1:44" ht="4.5" customHeight="1" x14ac:dyDescent="0.2">
      <c r="A141" s="84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6"/>
      <c r="W141" s="84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6"/>
    </row>
    <row r="142" spans="1:44" ht="4.5" customHeight="1" x14ac:dyDescent="0.2">
      <c r="A142" s="6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61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3"/>
    </row>
    <row r="143" spans="1:44" ht="4.5" customHeight="1" x14ac:dyDescent="0.2">
      <c r="A143" s="68"/>
      <c r="B143" s="2756" t="str">
        <f>F18</f>
        <v>COMBAT 2-14 (AEROS)</v>
      </c>
      <c r="C143" s="2756"/>
      <c r="D143" s="2756"/>
      <c r="E143" s="2756"/>
      <c r="F143" s="2756"/>
      <c r="G143" s="2756"/>
      <c r="H143" s="2756"/>
      <c r="I143" s="2756"/>
      <c r="J143" s="2756"/>
      <c r="K143" s="2756"/>
      <c r="L143" s="2756"/>
      <c r="M143" s="2756"/>
      <c r="N143" s="2756"/>
      <c r="O143" s="2756"/>
      <c r="P143" s="2756"/>
      <c r="Q143" s="2756"/>
      <c r="R143" s="2756"/>
      <c r="S143" s="2756"/>
      <c r="T143" s="2756"/>
      <c r="U143" s="2756"/>
      <c r="V143" s="69"/>
      <c r="W143" s="68"/>
      <c r="X143" s="2753" t="str">
        <f>Z14</f>
        <v>P</v>
      </c>
      <c r="Y143" s="2753"/>
      <c r="Z143" s="2753"/>
      <c r="AA143" s="2753"/>
      <c r="AB143" s="2753"/>
      <c r="AC143" s="2753"/>
      <c r="AD143" s="2753"/>
      <c r="AE143" s="2754">
        <f>AH15</f>
        <v>106</v>
      </c>
      <c r="AF143" s="2754"/>
      <c r="AG143" s="2754"/>
      <c r="AH143" s="2754"/>
      <c r="AI143" s="2754"/>
      <c r="AJ143" s="2754"/>
      <c r="AK143" s="2754"/>
      <c r="AL143" s="2754"/>
      <c r="AM143" s="2754"/>
      <c r="AN143" s="2754"/>
      <c r="AO143" s="2743">
        <f>AM19</f>
        <v>0</v>
      </c>
      <c r="AP143" s="2743"/>
      <c r="AQ143" s="2743"/>
      <c r="AR143" s="2743"/>
    </row>
    <row r="144" spans="1:44" ht="4.5" customHeight="1" x14ac:dyDescent="0.2">
      <c r="A144" s="68"/>
      <c r="B144" s="2756"/>
      <c r="C144" s="2756"/>
      <c r="D144" s="2756"/>
      <c r="E144" s="2756"/>
      <c r="F144" s="2756"/>
      <c r="G144" s="2756"/>
      <c r="H144" s="2756"/>
      <c r="I144" s="2756"/>
      <c r="J144" s="2756"/>
      <c r="K144" s="2756"/>
      <c r="L144" s="2756"/>
      <c r="M144" s="2756"/>
      <c r="N144" s="2756"/>
      <c r="O144" s="2756"/>
      <c r="P144" s="2756"/>
      <c r="Q144" s="2756"/>
      <c r="R144" s="2756"/>
      <c r="S144" s="2756"/>
      <c r="T144" s="2756"/>
      <c r="U144" s="2756"/>
      <c r="V144" s="69"/>
      <c r="W144" s="68"/>
      <c r="X144" s="2753"/>
      <c r="Y144" s="2753"/>
      <c r="Z144" s="2753"/>
      <c r="AA144" s="2753"/>
      <c r="AB144" s="2753"/>
      <c r="AC144" s="2753"/>
      <c r="AD144" s="2753"/>
      <c r="AE144" s="2754"/>
      <c r="AF144" s="2754"/>
      <c r="AG144" s="2754"/>
      <c r="AH144" s="2754"/>
      <c r="AI144" s="2754"/>
      <c r="AJ144" s="2754"/>
      <c r="AK144" s="2754"/>
      <c r="AL144" s="2754"/>
      <c r="AM144" s="2754"/>
      <c r="AN144" s="2754"/>
      <c r="AO144" s="2743"/>
      <c r="AP144" s="2743"/>
      <c r="AQ144" s="2743"/>
      <c r="AR144" s="2743"/>
    </row>
    <row r="145" spans="1:44" ht="4.5" customHeight="1" x14ac:dyDescent="0.2">
      <c r="A145" s="68"/>
      <c r="B145" s="2756"/>
      <c r="C145" s="2756"/>
      <c r="D145" s="2756"/>
      <c r="E145" s="2756"/>
      <c r="F145" s="2756"/>
      <c r="G145" s="2756"/>
      <c r="H145" s="2756"/>
      <c r="I145" s="2756"/>
      <c r="J145" s="2756"/>
      <c r="K145" s="2756"/>
      <c r="L145" s="2756"/>
      <c r="M145" s="2756"/>
      <c r="N145" s="2756"/>
      <c r="O145" s="2756"/>
      <c r="P145" s="2756"/>
      <c r="Q145" s="2756"/>
      <c r="R145" s="2756"/>
      <c r="S145" s="2756"/>
      <c r="T145" s="2756"/>
      <c r="U145" s="2756"/>
      <c r="V145" s="69"/>
      <c r="W145" s="68"/>
      <c r="X145" s="2753"/>
      <c r="Y145" s="2753"/>
      <c r="Z145" s="2753"/>
      <c r="AA145" s="2753"/>
      <c r="AB145" s="2753"/>
      <c r="AC145" s="2753"/>
      <c r="AD145" s="2753"/>
      <c r="AE145" s="2754"/>
      <c r="AF145" s="2754"/>
      <c r="AG145" s="2754"/>
      <c r="AH145" s="2754"/>
      <c r="AI145" s="2754"/>
      <c r="AJ145" s="2754"/>
      <c r="AK145" s="2754"/>
      <c r="AL145" s="2754"/>
      <c r="AM145" s="2754"/>
      <c r="AN145" s="2754"/>
      <c r="AO145" s="2743"/>
      <c r="AP145" s="2743"/>
      <c r="AQ145" s="2743"/>
      <c r="AR145" s="2743"/>
    </row>
    <row r="146" spans="1:44" ht="4.5" customHeight="1" x14ac:dyDescent="0.2">
      <c r="A146" s="68"/>
      <c r="B146" s="2756" t="str">
        <f>I23</f>
        <v>OM-H451</v>
      </c>
      <c r="C146" s="2756"/>
      <c r="D146" s="2756"/>
      <c r="E146" s="2756"/>
      <c r="F146" s="2756"/>
      <c r="G146" s="2756"/>
      <c r="H146" s="2756"/>
      <c r="I146" s="2756"/>
      <c r="J146" s="2756"/>
      <c r="K146" s="2756"/>
      <c r="L146" s="2756"/>
      <c r="M146" s="2756"/>
      <c r="N146" s="2756"/>
      <c r="O146" s="2756"/>
      <c r="P146" s="2756"/>
      <c r="Q146" s="2756"/>
      <c r="R146" s="2756"/>
      <c r="S146" s="2756"/>
      <c r="T146" s="2756"/>
      <c r="U146" s="2756"/>
      <c r="V146" s="69"/>
      <c r="W146" s="68"/>
      <c r="X146" s="2744">
        <f>AE35</f>
        <v>142</v>
      </c>
      <c r="Y146" s="2745"/>
      <c r="Z146" s="2745"/>
      <c r="AA146" s="2745"/>
      <c r="AB146" s="2745"/>
      <c r="AC146" s="2745"/>
      <c r="AD146" s="2746"/>
      <c r="AE146" s="2744">
        <f>AI35</f>
        <v>29</v>
      </c>
      <c r="AF146" s="2745"/>
      <c r="AG146" s="2745"/>
      <c r="AH146" s="2745"/>
      <c r="AI146" s="2745"/>
      <c r="AJ146" s="2745"/>
      <c r="AK146" s="2746"/>
      <c r="AL146" s="2744">
        <f>AN35</f>
        <v>110</v>
      </c>
      <c r="AM146" s="2745"/>
      <c r="AN146" s="2745"/>
      <c r="AO146" s="2745"/>
      <c r="AP146" s="2745"/>
      <c r="AQ146" s="2745"/>
      <c r="AR146" s="2746"/>
    </row>
    <row r="147" spans="1:44" ht="4.5" customHeight="1" x14ac:dyDescent="0.2">
      <c r="A147" s="68"/>
      <c r="B147" s="2756"/>
      <c r="C147" s="2756"/>
      <c r="D147" s="2756"/>
      <c r="E147" s="2756"/>
      <c r="F147" s="2756"/>
      <c r="G147" s="2756"/>
      <c r="H147" s="2756"/>
      <c r="I147" s="2756"/>
      <c r="J147" s="2756"/>
      <c r="K147" s="2756"/>
      <c r="L147" s="2756"/>
      <c r="M147" s="2756"/>
      <c r="N147" s="2756"/>
      <c r="O147" s="2756"/>
      <c r="P147" s="2756"/>
      <c r="Q147" s="2756"/>
      <c r="R147" s="2756"/>
      <c r="S147" s="2756"/>
      <c r="T147" s="2756"/>
      <c r="U147" s="2756"/>
      <c r="V147" s="69"/>
      <c r="W147" s="68"/>
      <c r="X147" s="2747"/>
      <c r="Y147" s="2748"/>
      <c r="Z147" s="2748"/>
      <c r="AA147" s="2748"/>
      <c r="AB147" s="2748"/>
      <c r="AC147" s="2748"/>
      <c r="AD147" s="2749"/>
      <c r="AE147" s="2747"/>
      <c r="AF147" s="2748"/>
      <c r="AG147" s="2748"/>
      <c r="AH147" s="2748"/>
      <c r="AI147" s="2748"/>
      <c r="AJ147" s="2748"/>
      <c r="AK147" s="2749"/>
      <c r="AL147" s="2747"/>
      <c r="AM147" s="2748"/>
      <c r="AN147" s="2748"/>
      <c r="AO147" s="2748"/>
      <c r="AP147" s="2748"/>
      <c r="AQ147" s="2748"/>
      <c r="AR147" s="2749"/>
    </row>
    <row r="148" spans="1:44" ht="4.5" customHeight="1" x14ac:dyDescent="0.2">
      <c r="A148" s="68"/>
      <c r="B148" s="2756"/>
      <c r="C148" s="2756"/>
      <c r="D148" s="2756"/>
      <c r="E148" s="2756"/>
      <c r="F148" s="2756"/>
      <c r="G148" s="2756"/>
      <c r="H148" s="2756"/>
      <c r="I148" s="2756"/>
      <c r="J148" s="2756"/>
      <c r="K148" s="2756"/>
      <c r="L148" s="2756"/>
      <c r="M148" s="2756"/>
      <c r="N148" s="2756"/>
      <c r="O148" s="2756"/>
      <c r="P148" s="2756"/>
      <c r="Q148" s="2756"/>
      <c r="R148" s="2756"/>
      <c r="S148" s="2756"/>
      <c r="T148" s="2756"/>
      <c r="U148" s="2756"/>
      <c r="V148" s="69"/>
      <c r="W148" s="68"/>
      <c r="X148" s="2750"/>
      <c r="Y148" s="2751"/>
      <c r="Z148" s="2751"/>
      <c r="AA148" s="2751"/>
      <c r="AB148" s="2751"/>
      <c r="AC148" s="2751"/>
      <c r="AD148" s="2752"/>
      <c r="AE148" s="2750"/>
      <c r="AF148" s="2751"/>
      <c r="AG148" s="2751"/>
      <c r="AH148" s="2751"/>
      <c r="AI148" s="2751"/>
      <c r="AJ148" s="2751"/>
      <c r="AK148" s="2752"/>
      <c r="AL148" s="2750"/>
      <c r="AM148" s="2751"/>
      <c r="AN148" s="2751"/>
      <c r="AO148" s="2751"/>
      <c r="AP148" s="2751"/>
      <c r="AQ148" s="2751"/>
      <c r="AR148" s="2752"/>
    </row>
    <row r="149" spans="1:44" ht="4.5" customHeight="1" x14ac:dyDescent="0.2">
      <c r="A149" s="68"/>
      <c r="B149" s="2757" t="str">
        <f>I28</f>
        <v>Ing. Vlastimil HLOUŠEK3, 3638018</v>
      </c>
      <c r="C149" s="2757"/>
      <c r="D149" s="2757"/>
      <c r="E149" s="2757"/>
      <c r="F149" s="2757"/>
      <c r="G149" s="2757"/>
      <c r="H149" s="2757"/>
      <c r="I149" s="2757"/>
      <c r="J149" s="2757"/>
      <c r="K149" s="2757"/>
      <c r="L149" s="2757"/>
      <c r="M149" s="2757"/>
      <c r="N149" s="2757"/>
      <c r="O149" s="2757"/>
      <c r="P149" s="2757"/>
      <c r="Q149" s="2757"/>
      <c r="R149" s="2757"/>
      <c r="S149" s="2757"/>
      <c r="T149" s="2757"/>
      <c r="U149" s="2757"/>
      <c r="V149" s="69"/>
      <c r="W149" s="68"/>
      <c r="X149" s="2743">
        <f>AE41</f>
        <v>0</v>
      </c>
      <c r="Y149" s="2743"/>
      <c r="Z149" s="2743"/>
      <c r="AA149" s="2743"/>
      <c r="AB149" s="2743"/>
      <c r="AC149" s="2743"/>
      <c r="AD149" s="2743"/>
      <c r="AE149" s="2743" t="e">
        <f>AI41</f>
        <v>#REF!</v>
      </c>
      <c r="AF149" s="2743"/>
      <c r="AG149" s="2743"/>
      <c r="AH149" s="2743"/>
      <c r="AI149" s="2743"/>
      <c r="AJ149" s="2743"/>
      <c r="AK149" s="2743"/>
      <c r="AL149" s="2743" t="e">
        <f>AN41</f>
        <v>#REF!</v>
      </c>
      <c r="AM149" s="2743"/>
      <c r="AN149" s="2743"/>
      <c r="AO149" s="2743"/>
      <c r="AP149" s="2743"/>
      <c r="AQ149" s="2743"/>
      <c r="AR149" s="2743"/>
    </row>
    <row r="150" spans="1:44" ht="4.5" customHeight="1" x14ac:dyDescent="0.2">
      <c r="A150" s="68"/>
      <c r="B150" s="2757"/>
      <c r="C150" s="2757"/>
      <c r="D150" s="2757"/>
      <c r="E150" s="2757"/>
      <c r="F150" s="2757"/>
      <c r="G150" s="2757"/>
      <c r="H150" s="2757"/>
      <c r="I150" s="2757"/>
      <c r="J150" s="2757"/>
      <c r="K150" s="2757"/>
      <c r="L150" s="2757"/>
      <c r="M150" s="2757"/>
      <c r="N150" s="2757"/>
      <c r="O150" s="2757"/>
      <c r="P150" s="2757"/>
      <c r="Q150" s="2757"/>
      <c r="R150" s="2757"/>
      <c r="S150" s="2757"/>
      <c r="T150" s="2757"/>
      <c r="U150" s="2757"/>
      <c r="V150" s="69"/>
      <c r="W150" s="68"/>
      <c r="X150" s="2743"/>
      <c r="Y150" s="2743"/>
      <c r="Z150" s="2743"/>
      <c r="AA150" s="2743"/>
      <c r="AB150" s="2743"/>
      <c r="AC150" s="2743"/>
      <c r="AD150" s="2743"/>
      <c r="AE150" s="2743"/>
      <c r="AF150" s="2743"/>
      <c r="AG150" s="2743"/>
      <c r="AH150" s="2743"/>
      <c r="AI150" s="2743"/>
      <c r="AJ150" s="2743"/>
      <c r="AK150" s="2743"/>
      <c r="AL150" s="2743"/>
      <c r="AM150" s="2743"/>
      <c r="AN150" s="2743"/>
      <c r="AO150" s="2743"/>
      <c r="AP150" s="2743"/>
      <c r="AQ150" s="2743"/>
      <c r="AR150" s="2743"/>
    </row>
    <row r="151" spans="1:44" ht="4.5" customHeight="1" x14ac:dyDescent="0.2">
      <c r="A151" s="68"/>
      <c r="B151" s="2757"/>
      <c r="C151" s="2757"/>
      <c r="D151" s="2757"/>
      <c r="E151" s="2757"/>
      <c r="F151" s="2757"/>
      <c r="G151" s="2757"/>
      <c r="H151" s="2757"/>
      <c r="I151" s="2757"/>
      <c r="J151" s="2757"/>
      <c r="K151" s="2757"/>
      <c r="L151" s="2757"/>
      <c r="M151" s="2757"/>
      <c r="N151" s="2757"/>
      <c r="O151" s="2757"/>
      <c r="P151" s="2757"/>
      <c r="Q151" s="2757"/>
      <c r="R151" s="2757"/>
      <c r="S151" s="2757"/>
      <c r="T151" s="2757"/>
      <c r="U151" s="2757"/>
      <c r="V151" s="69"/>
      <c r="W151" s="68"/>
      <c r="X151" s="2743"/>
      <c r="Y151" s="2743"/>
      <c r="Z151" s="2743"/>
      <c r="AA151" s="2743"/>
      <c r="AB151" s="2743"/>
      <c r="AC151" s="2743"/>
      <c r="AD151" s="2743"/>
      <c r="AE151" s="2743"/>
      <c r="AF151" s="2743"/>
      <c r="AG151" s="2743"/>
      <c r="AH151" s="2743"/>
      <c r="AI151" s="2743"/>
      <c r="AJ151" s="2743"/>
      <c r="AK151" s="2743"/>
      <c r="AL151" s="2743"/>
      <c r="AM151" s="2743"/>
      <c r="AN151" s="2743"/>
      <c r="AO151" s="2743"/>
      <c r="AP151" s="2743"/>
      <c r="AQ151" s="2743"/>
      <c r="AR151" s="2743"/>
    </row>
    <row r="152" spans="1:44" ht="4.5" customHeight="1" x14ac:dyDescent="0.2">
      <c r="A152" s="68"/>
      <c r="B152" s="2758">
        <f>I38</f>
        <v>44678</v>
      </c>
      <c r="C152" s="2756"/>
      <c r="D152" s="2756"/>
      <c r="E152" s="2756"/>
      <c r="F152" s="2756"/>
      <c r="G152" s="2756"/>
      <c r="H152" s="2756"/>
      <c r="I152" s="2756"/>
      <c r="J152" s="2756"/>
      <c r="K152" s="2758">
        <f ca="1">L43</f>
        <v>44678</v>
      </c>
      <c r="L152" s="2758"/>
      <c r="M152" s="2758"/>
      <c r="N152" s="2758"/>
      <c r="O152" s="2758"/>
      <c r="P152" s="2758"/>
      <c r="Q152" s="2758"/>
      <c r="R152" s="2758"/>
      <c r="S152" s="2758"/>
      <c r="T152" s="2758"/>
      <c r="U152" s="2758"/>
      <c r="V152" s="69"/>
      <c r="W152" s="68"/>
      <c r="X152" s="2744">
        <f>AB44</f>
        <v>43948</v>
      </c>
      <c r="Y152" s="2745"/>
      <c r="Z152" s="2745"/>
      <c r="AA152" s="2745"/>
      <c r="AB152" s="2745"/>
      <c r="AC152" s="2745"/>
      <c r="AD152" s="2746"/>
      <c r="AE152" s="2744" t="str">
        <f>AF44</f>
        <v>51803</v>
      </c>
      <c r="AF152" s="2745"/>
      <c r="AG152" s="2745"/>
      <c r="AH152" s="2745"/>
      <c r="AI152" s="2745"/>
      <c r="AJ152" s="2745"/>
      <c r="AK152" s="2746"/>
      <c r="AL152" s="2744">
        <f>AN44</f>
        <v>44678</v>
      </c>
      <c r="AM152" s="2745"/>
      <c r="AN152" s="2745"/>
      <c r="AO152" s="2745"/>
      <c r="AP152" s="2745"/>
      <c r="AQ152" s="2745"/>
      <c r="AR152" s="2746"/>
    </row>
    <row r="153" spans="1:44" ht="4.5" customHeight="1" x14ac:dyDescent="0.2">
      <c r="A153" s="68"/>
      <c r="B153" s="2756"/>
      <c r="C153" s="2756"/>
      <c r="D153" s="2756"/>
      <c r="E153" s="2756"/>
      <c r="F153" s="2756"/>
      <c r="G153" s="2756"/>
      <c r="H153" s="2756"/>
      <c r="I153" s="2756"/>
      <c r="J153" s="2756"/>
      <c r="K153" s="2758"/>
      <c r="L153" s="2758"/>
      <c r="M153" s="2758"/>
      <c r="N153" s="2758"/>
      <c r="O153" s="2758"/>
      <c r="P153" s="2758"/>
      <c r="Q153" s="2758"/>
      <c r="R153" s="2758"/>
      <c r="S153" s="2758"/>
      <c r="T153" s="2758"/>
      <c r="U153" s="2758"/>
      <c r="V153" s="69"/>
      <c r="W153" s="68"/>
      <c r="X153" s="2747"/>
      <c r="Y153" s="2748"/>
      <c r="Z153" s="2748"/>
      <c r="AA153" s="2748"/>
      <c r="AB153" s="2748"/>
      <c r="AC153" s="2748"/>
      <c r="AD153" s="2749"/>
      <c r="AE153" s="2747"/>
      <c r="AF153" s="2748"/>
      <c r="AG153" s="2748"/>
      <c r="AH153" s="2748"/>
      <c r="AI153" s="2748"/>
      <c r="AJ153" s="2748"/>
      <c r="AK153" s="2749"/>
      <c r="AL153" s="2747"/>
      <c r="AM153" s="2748"/>
      <c r="AN153" s="2748"/>
      <c r="AO153" s="2748"/>
      <c r="AP153" s="2748"/>
      <c r="AQ153" s="2748"/>
      <c r="AR153" s="2749"/>
    </row>
    <row r="154" spans="1:44" ht="4.5" customHeight="1" x14ac:dyDescent="0.2">
      <c r="A154" s="80"/>
      <c r="B154" s="2756"/>
      <c r="C154" s="2756"/>
      <c r="D154" s="2756"/>
      <c r="E154" s="2756"/>
      <c r="F154" s="2756"/>
      <c r="G154" s="2756"/>
      <c r="H154" s="2756"/>
      <c r="I154" s="2756"/>
      <c r="J154" s="2756"/>
      <c r="K154" s="2758"/>
      <c r="L154" s="2758"/>
      <c r="M154" s="2758"/>
      <c r="N154" s="2758"/>
      <c r="O154" s="2758"/>
      <c r="P154" s="2758"/>
      <c r="Q154" s="2758"/>
      <c r="R154" s="2758"/>
      <c r="S154" s="2758"/>
      <c r="T154" s="2758"/>
      <c r="U154" s="2758"/>
      <c r="V154" s="81"/>
      <c r="W154" s="80"/>
      <c r="X154" s="2750"/>
      <c r="Y154" s="2751"/>
      <c r="Z154" s="2751"/>
      <c r="AA154" s="2751"/>
      <c r="AB154" s="2751"/>
      <c r="AC154" s="2751"/>
      <c r="AD154" s="2752"/>
      <c r="AE154" s="2750"/>
      <c r="AF154" s="2751"/>
      <c r="AG154" s="2751"/>
      <c r="AH154" s="2751"/>
      <c r="AI154" s="2751"/>
      <c r="AJ154" s="2751"/>
      <c r="AK154" s="2752"/>
      <c r="AL154" s="2750"/>
      <c r="AM154" s="2751"/>
      <c r="AN154" s="2751"/>
      <c r="AO154" s="2751"/>
      <c r="AP154" s="2751"/>
      <c r="AQ154" s="2751"/>
      <c r="AR154" s="2752"/>
    </row>
    <row r="155" spans="1:44" ht="4.5" customHeight="1" x14ac:dyDescent="0.2">
      <c r="A155" s="68"/>
      <c r="B155" s="2756" t="str">
        <f>F65</f>
        <v xml:space="preserve"> ()</v>
      </c>
      <c r="C155" s="2756"/>
      <c r="D155" s="2756"/>
      <c r="E155" s="2756"/>
      <c r="F155" s="2756"/>
      <c r="G155" s="2756"/>
      <c r="H155" s="2756"/>
      <c r="I155" s="2756"/>
      <c r="J155" s="2756"/>
      <c r="K155" s="2756"/>
      <c r="L155" s="2756"/>
      <c r="M155" s="2756"/>
      <c r="N155" s="2756"/>
      <c r="O155" s="2756"/>
      <c r="P155" s="2756"/>
      <c r="Q155" s="2756"/>
      <c r="R155" s="2756"/>
      <c r="S155" s="2756"/>
      <c r="T155" s="2756"/>
      <c r="U155" s="2756"/>
      <c r="V155" s="69"/>
      <c r="W155" s="68"/>
      <c r="X155" s="2753">
        <f>Z61</f>
        <v>0</v>
      </c>
      <c r="Y155" s="2753"/>
      <c r="Z155" s="2753"/>
      <c r="AA155" s="2753"/>
      <c r="AB155" s="2753"/>
      <c r="AC155" s="2753"/>
      <c r="AD155" s="2753"/>
      <c r="AE155" s="2754">
        <f>AH62</f>
        <v>0</v>
      </c>
      <c r="AF155" s="2754"/>
      <c r="AG155" s="2754"/>
      <c r="AH155" s="2754"/>
      <c r="AI155" s="2754"/>
      <c r="AJ155" s="2754"/>
      <c r="AK155" s="2754"/>
      <c r="AL155" s="2754"/>
      <c r="AM155" s="2754"/>
      <c r="AN155" s="2754"/>
      <c r="AO155" s="2743">
        <f>AM66</f>
        <v>0</v>
      </c>
      <c r="AP155" s="2743"/>
      <c r="AQ155" s="2743"/>
      <c r="AR155" s="2743"/>
    </row>
    <row r="156" spans="1:44" ht="4.5" customHeight="1" x14ac:dyDescent="0.2">
      <c r="A156" s="68"/>
      <c r="B156" s="2756"/>
      <c r="C156" s="2756"/>
      <c r="D156" s="2756"/>
      <c r="E156" s="2756"/>
      <c r="F156" s="2756"/>
      <c r="G156" s="2756"/>
      <c r="H156" s="2756"/>
      <c r="I156" s="2756"/>
      <c r="J156" s="2756"/>
      <c r="K156" s="2756"/>
      <c r="L156" s="2756"/>
      <c r="M156" s="2756"/>
      <c r="N156" s="2756"/>
      <c r="O156" s="2756"/>
      <c r="P156" s="2756"/>
      <c r="Q156" s="2756"/>
      <c r="R156" s="2756"/>
      <c r="S156" s="2756"/>
      <c r="T156" s="2756"/>
      <c r="U156" s="2756"/>
      <c r="V156" s="69"/>
      <c r="W156" s="68"/>
      <c r="X156" s="2753"/>
      <c r="Y156" s="2753"/>
      <c r="Z156" s="2753"/>
      <c r="AA156" s="2753"/>
      <c r="AB156" s="2753"/>
      <c r="AC156" s="2753"/>
      <c r="AD156" s="2753"/>
      <c r="AE156" s="2754"/>
      <c r="AF156" s="2754"/>
      <c r="AG156" s="2754"/>
      <c r="AH156" s="2754"/>
      <c r="AI156" s="2754"/>
      <c r="AJ156" s="2754"/>
      <c r="AK156" s="2754"/>
      <c r="AL156" s="2754"/>
      <c r="AM156" s="2754"/>
      <c r="AN156" s="2754"/>
      <c r="AO156" s="2743"/>
      <c r="AP156" s="2743"/>
      <c r="AQ156" s="2743"/>
      <c r="AR156" s="2743"/>
    </row>
    <row r="157" spans="1:44" ht="4.5" customHeight="1" x14ac:dyDescent="0.2">
      <c r="A157" s="68"/>
      <c r="B157" s="2756"/>
      <c r="C157" s="2756"/>
      <c r="D157" s="2756"/>
      <c r="E157" s="2756"/>
      <c r="F157" s="2756"/>
      <c r="G157" s="2756"/>
      <c r="H157" s="2756"/>
      <c r="I157" s="2756"/>
      <c r="J157" s="2756"/>
      <c r="K157" s="2756"/>
      <c r="L157" s="2756"/>
      <c r="M157" s="2756"/>
      <c r="N157" s="2756"/>
      <c r="O157" s="2756"/>
      <c r="P157" s="2756"/>
      <c r="Q157" s="2756"/>
      <c r="R157" s="2756"/>
      <c r="S157" s="2756"/>
      <c r="T157" s="2756"/>
      <c r="U157" s="2756"/>
      <c r="V157" s="69"/>
      <c r="W157" s="68"/>
      <c r="X157" s="2753"/>
      <c r="Y157" s="2753"/>
      <c r="Z157" s="2753"/>
      <c r="AA157" s="2753"/>
      <c r="AB157" s="2753"/>
      <c r="AC157" s="2753"/>
      <c r="AD157" s="2753"/>
      <c r="AE157" s="2754"/>
      <c r="AF157" s="2754"/>
      <c r="AG157" s="2754"/>
      <c r="AH157" s="2754"/>
      <c r="AI157" s="2754"/>
      <c r="AJ157" s="2754"/>
      <c r="AK157" s="2754"/>
      <c r="AL157" s="2754"/>
      <c r="AM157" s="2754"/>
      <c r="AN157" s="2754"/>
      <c r="AO157" s="2743"/>
      <c r="AP157" s="2743"/>
      <c r="AQ157" s="2743"/>
      <c r="AR157" s="2743"/>
    </row>
    <row r="158" spans="1:44" ht="4.5" customHeight="1" x14ac:dyDescent="0.2">
      <c r="A158" s="68"/>
      <c r="B158" s="2756" t="str">
        <f>I70</f>
        <v>OM-H428</v>
      </c>
      <c r="C158" s="2756"/>
      <c r="D158" s="2756"/>
      <c r="E158" s="2756"/>
      <c r="F158" s="2756"/>
      <c r="G158" s="2756"/>
      <c r="H158" s="2756"/>
      <c r="I158" s="2756"/>
      <c r="J158" s="2756"/>
      <c r="K158" s="2756"/>
      <c r="L158" s="2756"/>
      <c r="M158" s="2756"/>
      <c r="N158" s="2756"/>
      <c r="O158" s="2756"/>
      <c r="P158" s="2756"/>
      <c r="Q158" s="2756"/>
      <c r="R158" s="2756"/>
      <c r="S158" s="2756"/>
      <c r="T158" s="2756"/>
      <c r="U158" s="2756"/>
      <c r="V158" s="69"/>
      <c r="W158" s="68"/>
      <c r="X158" s="2744">
        <f>AE82</f>
        <v>0</v>
      </c>
      <c r="Y158" s="2745"/>
      <c r="Z158" s="2745"/>
      <c r="AA158" s="2745"/>
      <c r="AB158" s="2745"/>
      <c r="AC158" s="2745"/>
      <c r="AD158" s="2746"/>
      <c r="AE158" s="2744">
        <f>AI82</f>
        <v>0</v>
      </c>
      <c r="AF158" s="2745"/>
      <c r="AG158" s="2745"/>
      <c r="AH158" s="2745"/>
      <c r="AI158" s="2745"/>
      <c r="AJ158" s="2745"/>
      <c r="AK158" s="2746"/>
      <c r="AL158" s="2744">
        <f>AN82</f>
        <v>0</v>
      </c>
      <c r="AM158" s="2745"/>
      <c r="AN158" s="2745"/>
      <c r="AO158" s="2745"/>
      <c r="AP158" s="2745"/>
      <c r="AQ158" s="2745"/>
      <c r="AR158" s="2746"/>
    </row>
    <row r="159" spans="1:44" ht="4.5" customHeight="1" x14ac:dyDescent="0.2">
      <c r="A159" s="68"/>
      <c r="B159" s="2756"/>
      <c r="C159" s="2756"/>
      <c r="D159" s="2756"/>
      <c r="E159" s="2756"/>
      <c r="F159" s="2756"/>
      <c r="G159" s="2756"/>
      <c r="H159" s="2756"/>
      <c r="I159" s="2756"/>
      <c r="J159" s="2756"/>
      <c r="K159" s="2756"/>
      <c r="L159" s="2756"/>
      <c r="M159" s="2756"/>
      <c r="N159" s="2756"/>
      <c r="O159" s="2756"/>
      <c r="P159" s="2756"/>
      <c r="Q159" s="2756"/>
      <c r="R159" s="2756"/>
      <c r="S159" s="2756"/>
      <c r="T159" s="2756"/>
      <c r="U159" s="2756"/>
      <c r="V159" s="69"/>
      <c r="W159" s="68"/>
      <c r="X159" s="2747"/>
      <c r="Y159" s="2748"/>
      <c r="Z159" s="2748"/>
      <c r="AA159" s="2748"/>
      <c r="AB159" s="2748"/>
      <c r="AC159" s="2748"/>
      <c r="AD159" s="2749"/>
      <c r="AE159" s="2747"/>
      <c r="AF159" s="2748"/>
      <c r="AG159" s="2748"/>
      <c r="AH159" s="2748"/>
      <c r="AI159" s="2748"/>
      <c r="AJ159" s="2748"/>
      <c r="AK159" s="2749"/>
      <c r="AL159" s="2747"/>
      <c r="AM159" s="2748"/>
      <c r="AN159" s="2748"/>
      <c r="AO159" s="2748"/>
      <c r="AP159" s="2748"/>
      <c r="AQ159" s="2748"/>
      <c r="AR159" s="2749"/>
    </row>
    <row r="160" spans="1:44" ht="4.5" customHeight="1" x14ac:dyDescent="0.2">
      <c r="A160" s="68"/>
      <c r="B160" s="2756"/>
      <c r="C160" s="2756"/>
      <c r="D160" s="2756"/>
      <c r="E160" s="2756"/>
      <c r="F160" s="2756"/>
      <c r="G160" s="2756"/>
      <c r="H160" s="2756"/>
      <c r="I160" s="2756"/>
      <c r="J160" s="2756"/>
      <c r="K160" s="2756"/>
      <c r="L160" s="2756"/>
      <c r="M160" s="2756"/>
      <c r="N160" s="2756"/>
      <c r="O160" s="2756"/>
      <c r="P160" s="2756"/>
      <c r="Q160" s="2756"/>
      <c r="R160" s="2756"/>
      <c r="S160" s="2756"/>
      <c r="T160" s="2756"/>
      <c r="U160" s="2756"/>
      <c r="V160" s="69"/>
      <c r="W160" s="68"/>
      <c r="X160" s="2750"/>
      <c r="Y160" s="2751"/>
      <c r="Z160" s="2751"/>
      <c r="AA160" s="2751"/>
      <c r="AB160" s="2751"/>
      <c r="AC160" s="2751"/>
      <c r="AD160" s="2752"/>
      <c r="AE160" s="2750"/>
      <c r="AF160" s="2751"/>
      <c r="AG160" s="2751"/>
      <c r="AH160" s="2751"/>
      <c r="AI160" s="2751"/>
      <c r="AJ160" s="2751"/>
      <c r="AK160" s="2752"/>
      <c r="AL160" s="2750"/>
      <c r="AM160" s="2751"/>
      <c r="AN160" s="2751"/>
      <c r="AO160" s="2751"/>
      <c r="AP160" s="2751"/>
      <c r="AQ160" s="2751"/>
      <c r="AR160" s="2752"/>
    </row>
    <row r="161" spans="1:44" ht="4.5" customHeight="1" x14ac:dyDescent="0.2">
      <c r="A161" s="68"/>
      <c r="B161" s="2757" t="str">
        <f>I75</f>
        <v xml:space="preserve">, </v>
      </c>
      <c r="C161" s="2757"/>
      <c r="D161" s="2757"/>
      <c r="E161" s="2757"/>
      <c r="F161" s="2757"/>
      <c r="G161" s="2757"/>
      <c r="H161" s="2757"/>
      <c r="I161" s="2757"/>
      <c r="J161" s="2757"/>
      <c r="K161" s="2757"/>
      <c r="L161" s="2757"/>
      <c r="M161" s="2757"/>
      <c r="N161" s="2757"/>
      <c r="O161" s="2757"/>
      <c r="P161" s="2757"/>
      <c r="Q161" s="2757"/>
      <c r="R161" s="2757"/>
      <c r="S161" s="2757"/>
      <c r="T161" s="2757"/>
      <c r="U161" s="2757"/>
      <c r="V161" s="69"/>
      <c r="W161" s="68"/>
      <c r="X161" s="2743">
        <f>AE88</f>
        <v>0</v>
      </c>
      <c r="Y161" s="2743"/>
      <c r="Z161" s="2743"/>
      <c r="AA161" s="2743"/>
      <c r="AB161" s="2743"/>
      <c r="AC161" s="2743"/>
      <c r="AD161" s="2743"/>
      <c r="AE161" s="2743" t="e">
        <f>AI88</f>
        <v>#REF!</v>
      </c>
      <c r="AF161" s="2743"/>
      <c r="AG161" s="2743"/>
      <c r="AH161" s="2743"/>
      <c r="AI161" s="2743"/>
      <c r="AJ161" s="2743"/>
      <c r="AK161" s="2743"/>
      <c r="AL161" s="2743" t="e">
        <f>AN88</f>
        <v>#REF!</v>
      </c>
      <c r="AM161" s="2743"/>
      <c r="AN161" s="2743"/>
      <c r="AO161" s="2743"/>
      <c r="AP161" s="2743"/>
      <c r="AQ161" s="2743"/>
      <c r="AR161" s="2743"/>
    </row>
    <row r="162" spans="1:44" ht="4.5" customHeight="1" x14ac:dyDescent="0.2">
      <c r="A162" s="68"/>
      <c r="B162" s="2757"/>
      <c r="C162" s="2757"/>
      <c r="D162" s="2757"/>
      <c r="E162" s="2757"/>
      <c r="F162" s="2757"/>
      <c r="G162" s="2757"/>
      <c r="H162" s="2757"/>
      <c r="I162" s="2757"/>
      <c r="J162" s="2757"/>
      <c r="K162" s="2757"/>
      <c r="L162" s="2757"/>
      <c r="M162" s="2757"/>
      <c r="N162" s="2757"/>
      <c r="O162" s="2757"/>
      <c r="P162" s="2757"/>
      <c r="Q162" s="2757"/>
      <c r="R162" s="2757"/>
      <c r="S162" s="2757"/>
      <c r="T162" s="2757"/>
      <c r="U162" s="2757"/>
      <c r="V162" s="69"/>
      <c r="W162" s="68"/>
      <c r="X162" s="2743"/>
      <c r="Y162" s="2743"/>
      <c r="Z162" s="2743"/>
      <c r="AA162" s="2743"/>
      <c r="AB162" s="2743"/>
      <c r="AC162" s="2743"/>
      <c r="AD162" s="2743"/>
      <c r="AE162" s="2743"/>
      <c r="AF162" s="2743"/>
      <c r="AG162" s="2743"/>
      <c r="AH162" s="2743"/>
      <c r="AI162" s="2743"/>
      <c r="AJ162" s="2743"/>
      <c r="AK162" s="2743"/>
      <c r="AL162" s="2743"/>
      <c r="AM162" s="2743"/>
      <c r="AN162" s="2743"/>
      <c r="AO162" s="2743"/>
      <c r="AP162" s="2743"/>
      <c r="AQ162" s="2743"/>
      <c r="AR162" s="2743"/>
    </row>
    <row r="163" spans="1:44" ht="4.5" customHeight="1" x14ac:dyDescent="0.2">
      <c r="A163" s="68"/>
      <c r="B163" s="2757"/>
      <c r="C163" s="2757"/>
      <c r="D163" s="2757"/>
      <c r="E163" s="2757"/>
      <c r="F163" s="2757"/>
      <c r="G163" s="2757"/>
      <c r="H163" s="2757"/>
      <c r="I163" s="2757"/>
      <c r="J163" s="2757"/>
      <c r="K163" s="2757"/>
      <c r="L163" s="2757"/>
      <c r="M163" s="2757"/>
      <c r="N163" s="2757"/>
      <c r="O163" s="2757"/>
      <c r="P163" s="2757"/>
      <c r="Q163" s="2757"/>
      <c r="R163" s="2757"/>
      <c r="S163" s="2757"/>
      <c r="T163" s="2757"/>
      <c r="U163" s="2757"/>
      <c r="V163" s="69"/>
      <c r="W163" s="68"/>
      <c r="X163" s="2743"/>
      <c r="Y163" s="2743"/>
      <c r="Z163" s="2743"/>
      <c r="AA163" s="2743"/>
      <c r="AB163" s="2743"/>
      <c r="AC163" s="2743"/>
      <c r="AD163" s="2743"/>
      <c r="AE163" s="2743"/>
      <c r="AF163" s="2743"/>
      <c r="AG163" s="2743"/>
      <c r="AH163" s="2743"/>
      <c r="AI163" s="2743"/>
      <c r="AJ163" s="2743"/>
      <c r="AK163" s="2743"/>
      <c r="AL163" s="2743"/>
      <c r="AM163" s="2743"/>
      <c r="AN163" s="2743"/>
      <c r="AO163" s="2743"/>
      <c r="AP163" s="2743"/>
      <c r="AQ163" s="2743"/>
      <c r="AR163" s="2743"/>
    </row>
    <row r="164" spans="1:44" ht="4.5" customHeight="1" x14ac:dyDescent="0.2">
      <c r="A164" s="68"/>
      <c r="B164" s="2758">
        <f>I85</f>
        <v>0</v>
      </c>
      <c r="C164" s="2756"/>
      <c r="D164" s="2756"/>
      <c r="E164" s="2756"/>
      <c r="F164" s="2756"/>
      <c r="G164" s="2756"/>
      <c r="H164" s="2756"/>
      <c r="I164" s="2756"/>
      <c r="J164" s="2756"/>
      <c r="K164" s="2758">
        <f ca="1">L90</f>
        <v>44448.472476736111</v>
      </c>
      <c r="L164" s="2758"/>
      <c r="M164" s="2758"/>
      <c r="N164" s="2758"/>
      <c r="O164" s="2758"/>
      <c r="P164" s="2758"/>
      <c r="Q164" s="2758"/>
      <c r="R164" s="2758"/>
      <c r="S164" s="2758"/>
      <c r="T164" s="2758"/>
      <c r="U164" s="2758"/>
      <c r="V164" s="69"/>
      <c r="W164" s="68"/>
      <c r="X164" s="2744">
        <f>AB91</f>
        <v>0</v>
      </c>
      <c r="Y164" s="2745"/>
      <c r="Z164" s="2745"/>
      <c r="AA164" s="2745"/>
      <c r="AB164" s="2745"/>
      <c r="AC164" s="2745"/>
      <c r="AD164" s="2746"/>
      <c r="AE164" s="2744">
        <f>AF91</f>
        <v>0</v>
      </c>
      <c r="AF164" s="2745"/>
      <c r="AG164" s="2745"/>
      <c r="AH164" s="2745"/>
      <c r="AI164" s="2745"/>
      <c r="AJ164" s="2745"/>
      <c r="AK164" s="2746"/>
      <c r="AL164" s="2744">
        <f>AN91</f>
        <v>0</v>
      </c>
      <c r="AM164" s="2745"/>
      <c r="AN164" s="2745"/>
      <c r="AO164" s="2745"/>
      <c r="AP164" s="2745"/>
      <c r="AQ164" s="2745"/>
      <c r="AR164" s="2746"/>
    </row>
    <row r="165" spans="1:44" ht="4.5" customHeight="1" x14ac:dyDescent="0.2">
      <c r="A165" s="68"/>
      <c r="B165" s="2756"/>
      <c r="C165" s="2756"/>
      <c r="D165" s="2756"/>
      <c r="E165" s="2756"/>
      <c r="F165" s="2756"/>
      <c r="G165" s="2756"/>
      <c r="H165" s="2756"/>
      <c r="I165" s="2756"/>
      <c r="J165" s="2756"/>
      <c r="K165" s="2758"/>
      <c r="L165" s="2758"/>
      <c r="M165" s="2758"/>
      <c r="N165" s="2758"/>
      <c r="O165" s="2758"/>
      <c r="P165" s="2758"/>
      <c r="Q165" s="2758"/>
      <c r="R165" s="2758"/>
      <c r="S165" s="2758"/>
      <c r="T165" s="2758"/>
      <c r="U165" s="2758"/>
      <c r="V165" s="69"/>
      <c r="W165" s="68"/>
      <c r="X165" s="2747"/>
      <c r="Y165" s="2748"/>
      <c r="Z165" s="2748"/>
      <c r="AA165" s="2748"/>
      <c r="AB165" s="2748"/>
      <c r="AC165" s="2748"/>
      <c r="AD165" s="2749"/>
      <c r="AE165" s="2747"/>
      <c r="AF165" s="2748"/>
      <c r="AG165" s="2748"/>
      <c r="AH165" s="2748"/>
      <c r="AI165" s="2748"/>
      <c r="AJ165" s="2748"/>
      <c r="AK165" s="2749"/>
      <c r="AL165" s="2747"/>
      <c r="AM165" s="2748"/>
      <c r="AN165" s="2748"/>
      <c r="AO165" s="2748"/>
      <c r="AP165" s="2748"/>
      <c r="AQ165" s="2748"/>
      <c r="AR165" s="2749"/>
    </row>
    <row r="166" spans="1:44" ht="4.5" customHeight="1" x14ac:dyDescent="0.2">
      <c r="A166" s="68"/>
      <c r="B166" s="2756"/>
      <c r="C166" s="2756"/>
      <c r="D166" s="2756"/>
      <c r="E166" s="2756"/>
      <c r="F166" s="2756"/>
      <c r="G166" s="2756"/>
      <c r="H166" s="2756"/>
      <c r="I166" s="2756"/>
      <c r="J166" s="2756"/>
      <c r="K166" s="2758"/>
      <c r="L166" s="2758"/>
      <c r="M166" s="2758"/>
      <c r="N166" s="2758"/>
      <c r="O166" s="2758"/>
      <c r="P166" s="2758"/>
      <c r="Q166" s="2758"/>
      <c r="R166" s="2758"/>
      <c r="S166" s="2758"/>
      <c r="T166" s="2758"/>
      <c r="U166" s="2758"/>
      <c r="V166" s="69"/>
      <c r="W166" s="68"/>
      <c r="X166" s="2750"/>
      <c r="Y166" s="2751"/>
      <c r="Z166" s="2751"/>
      <c r="AA166" s="2751"/>
      <c r="AB166" s="2751"/>
      <c r="AC166" s="2751"/>
      <c r="AD166" s="2752"/>
      <c r="AE166" s="2750"/>
      <c r="AF166" s="2751"/>
      <c r="AG166" s="2751"/>
      <c r="AH166" s="2751"/>
      <c r="AI166" s="2751"/>
      <c r="AJ166" s="2751"/>
      <c r="AK166" s="2752"/>
      <c r="AL166" s="2750"/>
      <c r="AM166" s="2751"/>
      <c r="AN166" s="2751"/>
      <c r="AO166" s="2751"/>
      <c r="AP166" s="2751"/>
      <c r="AQ166" s="2751"/>
      <c r="AR166" s="2752"/>
    </row>
    <row r="167" spans="1:44" ht="4.5" customHeight="1" x14ac:dyDescent="0.2">
      <c r="A167" s="61"/>
      <c r="B167" s="2756" t="str">
        <f>F112</f>
        <v>ZK-1A (AQC Praha)</v>
      </c>
      <c r="C167" s="2756"/>
      <c r="D167" s="2756"/>
      <c r="E167" s="2756"/>
      <c r="F167" s="2756"/>
      <c r="G167" s="2756"/>
      <c r="H167" s="2756"/>
      <c r="I167" s="2756"/>
      <c r="J167" s="2756"/>
      <c r="K167" s="2756"/>
      <c r="L167" s="2756"/>
      <c r="M167" s="2756"/>
      <c r="N167" s="2756"/>
      <c r="O167" s="2756"/>
      <c r="P167" s="2756"/>
      <c r="Q167" s="2756"/>
      <c r="R167" s="2756"/>
      <c r="S167" s="2756"/>
      <c r="T167" s="2756"/>
      <c r="U167" s="2756"/>
      <c r="V167" s="63"/>
      <c r="W167" s="61"/>
      <c r="X167" s="2753" t="str">
        <f>Z108</f>
        <v>P</v>
      </c>
      <c r="Y167" s="2753"/>
      <c r="Z167" s="2753"/>
      <c r="AA167" s="2753"/>
      <c r="AB167" s="2753"/>
      <c r="AC167" s="2753"/>
      <c r="AD167" s="2753"/>
      <c r="AE167" s="2754">
        <f>AH109</f>
        <v>68</v>
      </c>
      <c r="AF167" s="2754"/>
      <c r="AG167" s="2754"/>
      <c r="AH167" s="2754"/>
      <c r="AI167" s="2754"/>
      <c r="AJ167" s="2754"/>
      <c r="AK167" s="2754"/>
      <c r="AL167" s="2754"/>
      <c r="AM167" s="2754"/>
      <c r="AN167" s="2754"/>
      <c r="AO167" s="2743">
        <f>AM113</f>
        <v>98</v>
      </c>
      <c r="AP167" s="2743"/>
      <c r="AQ167" s="2743"/>
      <c r="AR167" s="2743"/>
    </row>
    <row r="168" spans="1:44" ht="4.5" customHeight="1" x14ac:dyDescent="0.2">
      <c r="A168" s="68"/>
      <c r="B168" s="2756"/>
      <c r="C168" s="2756"/>
      <c r="D168" s="2756"/>
      <c r="E168" s="2756"/>
      <c r="F168" s="2756"/>
      <c r="G168" s="2756"/>
      <c r="H168" s="2756"/>
      <c r="I168" s="2756"/>
      <c r="J168" s="2756"/>
      <c r="K168" s="2756"/>
      <c r="L168" s="2756"/>
      <c r="M168" s="2756"/>
      <c r="N168" s="2756"/>
      <c r="O168" s="2756"/>
      <c r="P168" s="2756"/>
      <c r="Q168" s="2756"/>
      <c r="R168" s="2756"/>
      <c r="S168" s="2756"/>
      <c r="T168" s="2756"/>
      <c r="U168" s="2756"/>
      <c r="V168" s="69"/>
      <c r="W168" s="68"/>
      <c r="X168" s="2753"/>
      <c r="Y168" s="2753"/>
      <c r="Z168" s="2753"/>
      <c r="AA168" s="2753"/>
      <c r="AB168" s="2753"/>
      <c r="AC168" s="2753"/>
      <c r="AD168" s="2753"/>
      <c r="AE168" s="2754"/>
      <c r="AF168" s="2754"/>
      <c r="AG168" s="2754"/>
      <c r="AH168" s="2754"/>
      <c r="AI168" s="2754"/>
      <c r="AJ168" s="2754"/>
      <c r="AK168" s="2754"/>
      <c r="AL168" s="2754"/>
      <c r="AM168" s="2754"/>
      <c r="AN168" s="2754"/>
      <c r="AO168" s="2743"/>
      <c r="AP168" s="2743"/>
      <c r="AQ168" s="2743"/>
      <c r="AR168" s="2743"/>
    </row>
    <row r="169" spans="1:44" ht="4.5" customHeight="1" x14ac:dyDescent="0.2">
      <c r="A169" s="68"/>
      <c r="B169" s="2756"/>
      <c r="C169" s="2756"/>
      <c r="D169" s="2756"/>
      <c r="E169" s="2756"/>
      <c r="F169" s="2756"/>
      <c r="G169" s="2756"/>
      <c r="H169" s="2756"/>
      <c r="I169" s="2756"/>
      <c r="J169" s="2756"/>
      <c r="K169" s="2756"/>
      <c r="L169" s="2756"/>
      <c r="M169" s="2756"/>
      <c r="N169" s="2756"/>
      <c r="O169" s="2756"/>
      <c r="P169" s="2756"/>
      <c r="Q169" s="2756"/>
      <c r="R169" s="2756"/>
      <c r="S169" s="2756"/>
      <c r="T169" s="2756"/>
      <c r="U169" s="2756"/>
      <c r="V169" s="69"/>
      <c r="W169" s="68"/>
      <c r="X169" s="2753"/>
      <c r="Y169" s="2753"/>
      <c r="Z169" s="2753"/>
      <c r="AA169" s="2753"/>
      <c r="AB169" s="2753"/>
      <c r="AC169" s="2753"/>
      <c r="AD169" s="2753"/>
      <c r="AE169" s="2754"/>
      <c r="AF169" s="2754"/>
      <c r="AG169" s="2754"/>
      <c r="AH169" s="2754"/>
      <c r="AI169" s="2754"/>
      <c r="AJ169" s="2754"/>
      <c r="AK169" s="2754"/>
      <c r="AL169" s="2754"/>
      <c r="AM169" s="2754"/>
      <c r="AN169" s="2754"/>
      <c r="AO169" s="2743"/>
      <c r="AP169" s="2743"/>
      <c r="AQ169" s="2743"/>
      <c r="AR169" s="2743"/>
    </row>
    <row r="170" spans="1:44" ht="4.5" customHeight="1" x14ac:dyDescent="0.2">
      <c r="A170" s="68"/>
      <c r="B170" s="2756" t="str">
        <f>I117</f>
        <v>OM-H429</v>
      </c>
      <c r="C170" s="2756"/>
      <c r="D170" s="2756"/>
      <c r="E170" s="2756"/>
      <c r="F170" s="2756"/>
      <c r="G170" s="2756"/>
      <c r="H170" s="2756"/>
      <c r="I170" s="2756"/>
      <c r="J170" s="2756"/>
      <c r="K170" s="2756"/>
      <c r="L170" s="2756"/>
      <c r="M170" s="2756"/>
      <c r="N170" s="2756"/>
      <c r="O170" s="2756"/>
      <c r="P170" s="2756"/>
      <c r="Q170" s="2756"/>
      <c r="R170" s="2756"/>
      <c r="S170" s="2756"/>
      <c r="T170" s="2756"/>
      <c r="U170" s="2756"/>
      <c r="V170" s="69"/>
      <c r="W170" s="68"/>
      <c r="X170" s="2755">
        <f>AE129</f>
        <v>98</v>
      </c>
      <c r="Y170" s="2745"/>
      <c r="Z170" s="2745"/>
      <c r="AA170" s="2745"/>
      <c r="AB170" s="2745"/>
      <c r="AC170" s="2745"/>
      <c r="AD170" s="2746"/>
      <c r="AE170" s="2744">
        <f>AI129</f>
        <v>20</v>
      </c>
      <c r="AF170" s="2745"/>
      <c r="AG170" s="2745"/>
      <c r="AH170" s="2745"/>
      <c r="AI170" s="2745"/>
      <c r="AJ170" s="2745"/>
      <c r="AK170" s="2746"/>
      <c r="AL170" s="2744">
        <f>AN129</f>
        <v>55</v>
      </c>
      <c r="AM170" s="2745"/>
      <c r="AN170" s="2745"/>
      <c r="AO170" s="2745"/>
      <c r="AP170" s="2745"/>
      <c r="AQ170" s="2745"/>
      <c r="AR170" s="2746"/>
    </row>
    <row r="171" spans="1:44" ht="4.5" customHeight="1" x14ac:dyDescent="0.2">
      <c r="A171" s="68"/>
      <c r="B171" s="2756"/>
      <c r="C171" s="2756"/>
      <c r="D171" s="2756"/>
      <c r="E171" s="2756"/>
      <c r="F171" s="2756"/>
      <c r="G171" s="2756"/>
      <c r="H171" s="2756"/>
      <c r="I171" s="2756"/>
      <c r="J171" s="2756"/>
      <c r="K171" s="2756"/>
      <c r="L171" s="2756"/>
      <c r="M171" s="2756"/>
      <c r="N171" s="2756"/>
      <c r="O171" s="2756"/>
      <c r="P171" s="2756"/>
      <c r="Q171" s="2756"/>
      <c r="R171" s="2756"/>
      <c r="S171" s="2756"/>
      <c r="T171" s="2756"/>
      <c r="U171" s="2756"/>
      <c r="V171" s="69"/>
      <c r="W171" s="68"/>
      <c r="X171" s="2747"/>
      <c r="Y171" s="2748"/>
      <c r="Z171" s="2748"/>
      <c r="AA171" s="2748"/>
      <c r="AB171" s="2748"/>
      <c r="AC171" s="2748"/>
      <c r="AD171" s="2749"/>
      <c r="AE171" s="2747"/>
      <c r="AF171" s="2748"/>
      <c r="AG171" s="2748"/>
      <c r="AH171" s="2748"/>
      <c r="AI171" s="2748"/>
      <c r="AJ171" s="2748"/>
      <c r="AK171" s="2749"/>
      <c r="AL171" s="2747"/>
      <c r="AM171" s="2748"/>
      <c r="AN171" s="2748"/>
      <c r="AO171" s="2748"/>
      <c r="AP171" s="2748"/>
      <c r="AQ171" s="2748"/>
      <c r="AR171" s="2749"/>
    </row>
    <row r="172" spans="1:44" ht="4.5" customHeight="1" x14ac:dyDescent="0.2">
      <c r="A172" s="68"/>
      <c r="B172" s="2756"/>
      <c r="C172" s="2756"/>
      <c r="D172" s="2756"/>
      <c r="E172" s="2756"/>
      <c r="F172" s="2756"/>
      <c r="G172" s="2756"/>
      <c r="H172" s="2756"/>
      <c r="I172" s="2756"/>
      <c r="J172" s="2756"/>
      <c r="K172" s="2756"/>
      <c r="L172" s="2756"/>
      <c r="M172" s="2756"/>
      <c r="N172" s="2756"/>
      <c r="O172" s="2756"/>
      <c r="P172" s="2756"/>
      <c r="Q172" s="2756"/>
      <c r="R172" s="2756"/>
      <c r="S172" s="2756"/>
      <c r="T172" s="2756"/>
      <c r="U172" s="2756"/>
      <c r="V172" s="69"/>
      <c r="W172" s="68"/>
      <c r="X172" s="2750"/>
      <c r="Y172" s="2751"/>
      <c r="Z172" s="2751"/>
      <c r="AA172" s="2751"/>
      <c r="AB172" s="2751"/>
      <c r="AC172" s="2751"/>
      <c r="AD172" s="2752"/>
      <c r="AE172" s="2750"/>
      <c r="AF172" s="2751"/>
      <c r="AG172" s="2751"/>
      <c r="AH172" s="2751"/>
      <c r="AI172" s="2751"/>
      <c r="AJ172" s="2751"/>
      <c r="AK172" s="2752"/>
      <c r="AL172" s="2750"/>
      <c r="AM172" s="2751"/>
      <c r="AN172" s="2751"/>
      <c r="AO172" s="2751"/>
      <c r="AP172" s="2751"/>
      <c r="AQ172" s="2751"/>
      <c r="AR172" s="2752"/>
    </row>
    <row r="173" spans="1:44" ht="4.5" customHeight="1" x14ac:dyDescent="0.2">
      <c r="A173" s="68"/>
      <c r="B173" s="2757" t="str">
        <f>I122</f>
        <v>Dušan KALINKA1, 2341526</v>
      </c>
      <c r="C173" s="2757"/>
      <c r="D173" s="2757"/>
      <c r="E173" s="2757"/>
      <c r="F173" s="2757"/>
      <c r="G173" s="2757"/>
      <c r="H173" s="2757"/>
      <c r="I173" s="2757"/>
      <c r="J173" s="2757"/>
      <c r="K173" s="2757"/>
      <c r="L173" s="2757"/>
      <c r="M173" s="2757"/>
      <c r="N173" s="2757"/>
      <c r="O173" s="2757"/>
      <c r="P173" s="2757"/>
      <c r="Q173" s="2757"/>
      <c r="R173" s="2757"/>
      <c r="S173" s="2757"/>
      <c r="T173" s="2757"/>
      <c r="U173" s="2757"/>
      <c r="V173" s="69"/>
      <c r="W173" s="68"/>
      <c r="X173" s="2743">
        <f>AE135</f>
        <v>0</v>
      </c>
      <c r="Y173" s="2743"/>
      <c r="Z173" s="2743"/>
      <c r="AA173" s="2743"/>
      <c r="AB173" s="2743"/>
      <c r="AC173" s="2743"/>
      <c r="AD173" s="2743"/>
      <c r="AE173" s="2743" t="e">
        <f>AI135</f>
        <v>#REF!</v>
      </c>
      <c r="AF173" s="2743"/>
      <c r="AG173" s="2743"/>
      <c r="AH173" s="2743"/>
      <c r="AI173" s="2743"/>
      <c r="AJ173" s="2743"/>
      <c r="AK173" s="2743"/>
      <c r="AL173" s="2743" t="e">
        <f>AN135</f>
        <v>#REF!</v>
      </c>
      <c r="AM173" s="2743"/>
      <c r="AN173" s="2743"/>
      <c r="AO173" s="2743"/>
      <c r="AP173" s="2743"/>
      <c r="AQ173" s="2743"/>
      <c r="AR173" s="2743"/>
    </row>
    <row r="174" spans="1:44" ht="4.5" customHeight="1" x14ac:dyDescent="0.2">
      <c r="A174" s="68"/>
      <c r="B174" s="2757"/>
      <c r="C174" s="2757"/>
      <c r="D174" s="2757"/>
      <c r="E174" s="2757"/>
      <c r="F174" s="2757"/>
      <c r="G174" s="2757"/>
      <c r="H174" s="2757"/>
      <c r="I174" s="2757"/>
      <c r="J174" s="2757"/>
      <c r="K174" s="2757"/>
      <c r="L174" s="2757"/>
      <c r="M174" s="2757"/>
      <c r="N174" s="2757"/>
      <c r="O174" s="2757"/>
      <c r="P174" s="2757"/>
      <c r="Q174" s="2757"/>
      <c r="R174" s="2757"/>
      <c r="S174" s="2757"/>
      <c r="T174" s="2757"/>
      <c r="U174" s="2757"/>
      <c r="V174" s="69"/>
      <c r="W174" s="68"/>
      <c r="X174" s="2743"/>
      <c r="Y174" s="2743"/>
      <c r="Z174" s="2743"/>
      <c r="AA174" s="2743"/>
      <c r="AB174" s="2743"/>
      <c r="AC174" s="2743"/>
      <c r="AD174" s="2743"/>
      <c r="AE174" s="2743"/>
      <c r="AF174" s="2743"/>
      <c r="AG174" s="2743"/>
      <c r="AH174" s="2743"/>
      <c r="AI174" s="2743"/>
      <c r="AJ174" s="2743"/>
      <c r="AK174" s="2743"/>
      <c r="AL174" s="2743"/>
      <c r="AM174" s="2743"/>
      <c r="AN174" s="2743"/>
      <c r="AO174" s="2743"/>
      <c r="AP174" s="2743"/>
      <c r="AQ174" s="2743"/>
      <c r="AR174" s="2743"/>
    </row>
    <row r="175" spans="1:44" ht="4.5" customHeight="1" x14ac:dyDescent="0.2">
      <c r="A175" s="68"/>
      <c r="B175" s="2757"/>
      <c r="C175" s="2757"/>
      <c r="D175" s="2757"/>
      <c r="E175" s="2757"/>
      <c r="F175" s="2757"/>
      <c r="G175" s="2757"/>
      <c r="H175" s="2757"/>
      <c r="I175" s="2757"/>
      <c r="J175" s="2757"/>
      <c r="K175" s="2757"/>
      <c r="L175" s="2757"/>
      <c r="M175" s="2757"/>
      <c r="N175" s="2757"/>
      <c r="O175" s="2757"/>
      <c r="P175" s="2757"/>
      <c r="Q175" s="2757"/>
      <c r="R175" s="2757"/>
      <c r="S175" s="2757"/>
      <c r="T175" s="2757"/>
      <c r="U175" s="2757"/>
      <c r="V175" s="69"/>
      <c r="W175" s="68"/>
      <c r="X175" s="2743"/>
      <c r="Y175" s="2743"/>
      <c r="Z175" s="2743"/>
      <c r="AA175" s="2743"/>
      <c r="AB175" s="2743"/>
      <c r="AC175" s="2743"/>
      <c r="AD175" s="2743"/>
      <c r="AE175" s="2743"/>
      <c r="AF175" s="2743"/>
      <c r="AG175" s="2743"/>
      <c r="AH175" s="2743"/>
      <c r="AI175" s="2743"/>
      <c r="AJ175" s="2743"/>
      <c r="AK175" s="2743"/>
      <c r="AL175" s="2743"/>
      <c r="AM175" s="2743"/>
      <c r="AN175" s="2743"/>
      <c r="AO175" s="2743"/>
      <c r="AP175" s="2743"/>
      <c r="AQ175" s="2743"/>
      <c r="AR175" s="2743"/>
    </row>
    <row r="176" spans="1:44" ht="4.5" customHeight="1" x14ac:dyDescent="0.2">
      <c r="A176" s="68"/>
      <c r="B176" s="2758">
        <f>I132</f>
        <v>43809</v>
      </c>
      <c r="C176" s="2756"/>
      <c r="D176" s="2756"/>
      <c r="E176" s="2756"/>
      <c r="F176" s="2756"/>
      <c r="G176" s="2756"/>
      <c r="H176" s="2756"/>
      <c r="I176" s="2756"/>
      <c r="J176" s="2756"/>
      <c r="K176" s="2758">
        <f ca="1">L137</f>
        <v>44448.472476736111</v>
      </c>
      <c r="L176" s="2758"/>
      <c r="M176" s="2758"/>
      <c r="N176" s="2758"/>
      <c r="O176" s="2758"/>
      <c r="P176" s="2758"/>
      <c r="Q176" s="2758"/>
      <c r="R176" s="2758"/>
      <c r="S176" s="2758"/>
      <c r="T176" s="2758"/>
      <c r="U176" s="2758"/>
      <c r="V176" s="69"/>
      <c r="W176" s="68"/>
      <c r="X176" s="2744">
        <f>AB138</f>
        <v>43079</v>
      </c>
      <c r="Y176" s="2745"/>
      <c r="Z176" s="2745"/>
      <c r="AA176" s="2745"/>
      <c r="AB176" s="2745"/>
      <c r="AC176" s="2745"/>
      <c r="AD176" s="2746"/>
      <c r="AE176" s="2744" t="str">
        <f>AF138</f>
        <v>1116</v>
      </c>
      <c r="AF176" s="2745"/>
      <c r="AG176" s="2745"/>
      <c r="AH176" s="2745"/>
      <c r="AI176" s="2745"/>
      <c r="AJ176" s="2745"/>
      <c r="AK176" s="2746"/>
      <c r="AL176" s="2744">
        <f>AN138</f>
        <v>43809</v>
      </c>
      <c r="AM176" s="2745"/>
      <c r="AN176" s="2745"/>
      <c r="AO176" s="2745"/>
      <c r="AP176" s="2745"/>
      <c r="AQ176" s="2745"/>
      <c r="AR176" s="2746"/>
    </row>
    <row r="177" spans="1:44" ht="4.5" customHeight="1" x14ac:dyDescent="0.2">
      <c r="A177" s="68"/>
      <c r="B177" s="2756"/>
      <c r="C177" s="2756"/>
      <c r="D177" s="2756"/>
      <c r="E177" s="2756"/>
      <c r="F177" s="2756"/>
      <c r="G177" s="2756"/>
      <c r="H177" s="2756"/>
      <c r="I177" s="2756"/>
      <c r="J177" s="2756"/>
      <c r="K177" s="2758"/>
      <c r="L177" s="2758"/>
      <c r="M177" s="2758"/>
      <c r="N177" s="2758"/>
      <c r="O177" s="2758"/>
      <c r="P177" s="2758"/>
      <c r="Q177" s="2758"/>
      <c r="R177" s="2758"/>
      <c r="S177" s="2758"/>
      <c r="T177" s="2758"/>
      <c r="U177" s="2758"/>
      <c r="V177" s="69"/>
      <c r="W177" s="68"/>
      <c r="X177" s="2747"/>
      <c r="Y177" s="2748"/>
      <c r="Z177" s="2748"/>
      <c r="AA177" s="2748"/>
      <c r="AB177" s="2748"/>
      <c r="AC177" s="2748"/>
      <c r="AD177" s="2749"/>
      <c r="AE177" s="2747"/>
      <c r="AF177" s="2748"/>
      <c r="AG177" s="2748"/>
      <c r="AH177" s="2748"/>
      <c r="AI177" s="2748"/>
      <c r="AJ177" s="2748"/>
      <c r="AK177" s="2749"/>
      <c r="AL177" s="2747"/>
      <c r="AM177" s="2748"/>
      <c r="AN177" s="2748"/>
      <c r="AO177" s="2748"/>
      <c r="AP177" s="2748"/>
      <c r="AQ177" s="2748"/>
      <c r="AR177" s="2749"/>
    </row>
    <row r="178" spans="1:44" ht="4.5" customHeight="1" x14ac:dyDescent="0.2">
      <c r="A178" s="80"/>
      <c r="B178" s="2756"/>
      <c r="C178" s="2756"/>
      <c r="D178" s="2756"/>
      <c r="E178" s="2756"/>
      <c r="F178" s="2756"/>
      <c r="G178" s="2756"/>
      <c r="H178" s="2756"/>
      <c r="I178" s="2756"/>
      <c r="J178" s="2756"/>
      <c r="K178" s="2758"/>
      <c r="L178" s="2758"/>
      <c r="M178" s="2758"/>
      <c r="N178" s="2758"/>
      <c r="O178" s="2758"/>
      <c r="P178" s="2758"/>
      <c r="Q178" s="2758"/>
      <c r="R178" s="2758"/>
      <c r="S178" s="2758"/>
      <c r="T178" s="2758"/>
      <c r="U178" s="2758"/>
      <c r="V178" s="81"/>
      <c r="W178" s="80"/>
      <c r="X178" s="2750"/>
      <c r="Y178" s="2751"/>
      <c r="Z178" s="2751"/>
      <c r="AA178" s="2751"/>
      <c r="AB178" s="2751"/>
      <c r="AC178" s="2751"/>
      <c r="AD178" s="2752"/>
      <c r="AE178" s="2750"/>
      <c r="AF178" s="2751"/>
      <c r="AG178" s="2751"/>
      <c r="AH178" s="2751"/>
      <c r="AI178" s="2751"/>
      <c r="AJ178" s="2751"/>
      <c r="AK178" s="2752"/>
      <c r="AL178" s="2750"/>
      <c r="AM178" s="2751"/>
      <c r="AN178" s="2751"/>
      <c r="AO178" s="2751"/>
      <c r="AP178" s="2751"/>
      <c r="AQ178" s="2751"/>
      <c r="AR178" s="2752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AW178"/>
  <sheetViews>
    <sheetView zoomScaleNormal="125" workbookViewId="0">
      <selection activeCell="T1" sqref="T1:V3"/>
    </sheetView>
  </sheetViews>
  <sheetFormatPr defaultColWidth="2.6640625" defaultRowHeight="4.5" customHeight="1" x14ac:dyDescent="0.2"/>
  <cols>
    <col min="1" max="44" width="2.5" style="67" customWidth="1"/>
    <col min="45" max="45" width="0.83203125" style="67" customWidth="1"/>
    <col min="46" max="46" width="1" style="67" customWidth="1"/>
    <col min="47" max="47" width="0.6640625" style="67" customWidth="1"/>
    <col min="48" max="16384" width="2.6640625" style="67"/>
  </cols>
  <sheetData>
    <row r="1" spans="1:44" ht="4.5" customHeight="1" x14ac:dyDescent="0.2">
      <c r="A1" s="61">
        <v>90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2542" t="str">
        <f>CONCATENATE("*",INDEX('LŠZ H'!A$2:AI$999,A1,17))</f>
        <v>*2013</v>
      </c>
      <c r="U1" s="2542"/>
      <c r="V1" s="2543"/>
      <c r="W1" s="64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6"/>
    </row>
    <row r="2" spans="1:44" ht="4.5" customHeight="1" x14ac:dyDescent="0.2">
      <c r="A2" s="68"/>
      <c r="T2" s="2544"/>
      <c r="U2" s="2544"/>
      <c r="V2" s="2545"/>
      <c r="W2" s="70"/>
      <c r="X2" s="2788" t="s">
        <v>1021</v>
      </c>
      <c r="Y2" s="2788"/>
      <c r="Z2" s="2788"/>
      <c r="AA2" s="2788"/>
      <c r="AB2" s="2788"/>
      <c r="AC2" s="2788"/>
      <c r="AD2" s="2788"/>
      <c r="AE2" s="2788"/>
      <c r="AF2" s="2788"/>
      <c r="AG2" s="2788"/>
      <c r="AH2" s="2788"/>
      <c r="AI2" s="2788"/>
      <c r="AJ2" s="2788"/>
      <c r="AK2" s="2788"/>
      <c r="AL2" s="2788"/>
      <c r="AM2" s="2788"/>
      <c r="AN2" s="2788"/>
      <c r="AO2" s="2788"/>
      <c r="AP2" s="2788"/>
      <c r="AQ2" s="2788"/>
      <c r="AR2" s="71"/>
    </row>
    <row r="3" spans="1:44" ht="4.5" customHeight="1" x14ac:dyDescent="0.2">
      <c r="A3" s="68"/>
      <c r="Q3" s="100"/>
      <c r="T3" s="2544"/>
      <c r="U3" s="2544"/>
      <c r="V3" s="2545"/>
      <c r="W3" s="70"/>
      <c r="X3" s="2788"/>
      <c r="Y3" s="2788"/>
      <c r="Z3" s="2788"/>
      <c r="AA3" s="2788"/>
      <c r="AB3" s="2788"/>
      <c r="AC3" s="2788"/>
      <c r="AD3" s="2788"/>
      <c r="AE3" s="2788"/>
      <c r="AF3" s="2788"/>
      <c r="AG3" s="2788"/>
      <c r="AH3" s="2788"/>
      <c r="AI3" s="2788"/>
      <c r="AJ3" s="2788"/>
      <c r="AK3" s="2788"/>
      <c r="AL3" s="2788"/>
      <c r="AM3" s="2788"/>
      <c r="AN3" s="2788"/>
      <c r="AO3" s="2788"/>
      <c r="AP3" s="2788"/>
      <c r="AQ3" s="2788"/>
      <c r="AR3" s="71"/>
    </row>
    <row r="4" spans="1:44" ht="4.5" customHeight="1" x14ac:dyDescent="0.2">
      <c r="A4" s="68"/>
      <c r="R4" s="72"/>
      <c r="S4" s="72"/>
      <c r="T4" s="72"/>
      <c r="U4" s="72"/>
      <c r="V4" s="69"/>
      <c r="W4" s="70"/>
      <c r="X4" s="2788"/>
      <c r="Y4" s="2788"/>
      <c r="Z4" s="2788"/>
      <c r="AA4" s="2788"/>
      <c r="AB4" s="2788"/>
      <c r="AC4" s="2788"/>
      <c r="AD4" s="2788"/>
      <c r="AE4" s="2788"/>
      <c r="AF4" s="2788"/>
      <c r="AG4" s="2788"/>
      <c r="AH4" s="2788"/>
      <c r="AI4" s="2788"/>
      <c r="AJ4" s="2788"/>
      <c r="AK4" s="2788"/>
      <c r="AL4" s="2788"/>
      <c r="AM4" s="2788"/>
      <c r="AN4" s="2788"/>
      <c r="AO4" s="2788"/>
      <c r="AP4" s="2788"/>
      <c r="AQ4" s="2788"/>
      <c r="AR4" s="71"/>
    </row>
    <row r="5" spans="1:44" ht="4.5" customHeight="1" x14ac:dyDescent="0.2">
      <c r="A5" s="68"/>
      <c r="R5" s="72"/>
      <c r="S5" s="72"/>
      <c r="T5" s="72"/>
      <c r="U5" s="72"/>
      <c r="V5" s="69"/>
      <c r="W5" s="70"/>
      <c r="X5" s="2788"/>
      <c r="Y5" s="2788"/>
      <c r="Z5" s="2788"/>
      <c r="AA5" s="2788"/>
      <c r="AB5" s="2788"/>
      <c r="AC5" s="2788"/>
      <c r="AD5" s="2788"/>
      <c r="AE5" s="2788"/>
      <c r="AF5" s="2788"/>
      <c r="AG5" s="2788"/>
      <c r="AH5" s="2788"/>
      <c r="AI5" s="2788"/>
      <c r="AJ5" s="2788"/>
      <c r="AK5" s="2788"/>
      <c r="AL5" s="2788"/>
      <c r="AM5" s="2788"/>
      <c r="AN5" s="2788"/>
      <c r="AO5" s="2788"/>
      <c r="AP5" s="2788"/>
      <c r="AQ5" s="2788"/>
      <c r="AR5" s="71"/>
    </row>
    <row r="6" spans="1:44" ht="4.5" customHeight="1" x14ac:dyDescent="0.2">
      <c r="A6" s="68"/>
      <c r="R6" s="72"/>
      <c r="S6" s="72"/>
      <c r="T6" s="72"/>
      <c r="U6" s="72"/>
      <c r="V6" s="69"/>
      <c r="W6" s="70"/>
      <c r="X6" s="2788"/>
      <c r="Y6" s="2788"/>
      <c r="Z6" s="2788"/>
      <c r="AA6" s="2788"/>
      <c r="AB6" s="2788"/>
      <c r="AC6" s="2788"/>
      <c r="AD6" s="2788"/>
      <c r="AE6" s="2788"/>
      <c r="AF6" s="2788"/>
      <c r="AG6" s="2788"/>
      <c r="AH6" s="2788"/>
      <c r="AI6" s="2788"/>
      <c r="AJ6" s="2788"/>
      <c r="AK6" s="2788"/>
      <c r="AL6" s="2788"/>
      <c r="AM6" s="2788"/>
      <c r="AN6" s="2788"/>
      <c r="AO6" s="2788"/>
      <c r="AP6" s="2788"/>
      <c r="AQ6" s="2788"/>
      <c r="AR6" s="71"/>
    </row>
    <row r="7" spans="1:44" ht="4.5" customHeight="1" x14ac:dyDescent="0.2">
      <c r="A7" s="68"/>
      <c r="B7" s="2830" t="s">
        <v>1939</v>
      </c>
      <c r="C7" s="2315"/>
      <c r="D7" s="2315"/>
      <c r="E7" s="2315"/>
      <c r="F7" s="2315"/>
      <c r="G7" s="2315"/>
      <c r="H7" s="2315"/>
      <c r="I7" s="2315"/>
      <c r="J7" s="2315"/>
      <c r="K7" s="2315"/>
      <c r="L7" s="2315"/>
      <c r="M7" s="2315"/>
      <c r="N7" s="2315"/>
      <c r="O7" s="2315"/>
      <c r="P7" s="2315"/>
      <c r="Q7" s="2315"/>
      <c r="R7" s="2315"/>
      <c r="S7" s="2315"/>
      <c r="T7" s="2315"/>
      <c r="U7" s="2315"/>
      <c r="V7" s="69"/>
      <c r="W7" s="70"/>
      <c r="X7" s="2788"/>
      <c r="Y7" s="2788"/>
      <c r="Z7" s="2788"/>
      <c r="AA7" s="2788"/>
      <c r="AB7" s="2788"/>
      <c r="AC7" s="2788"/>
      <c r="AD7" s="2788"/>
      <c r="AE7" s="2788"/>
      <c r="AF7" s="2788"/>
      <c r="AG7" s="2788"/>
      <c r="AH7" s="2788"/>
      <c r="AI7" s="2788"/>
      <c r="AJ7" s="2788"/>
      <c r="AK7" s="2788"/>
      <c r="AL7" s="2788"/>
      <c r="AM7" s="2788"/>
      <c r="AN7" s="2788"/>
      <c r="AO7" s="2788"/>
      <c r="AP7" s="2788"/>
      <c r="AQ7" s="2788"/>
      <c r="AR7" s="71"/>
    </row>
    <row r="8" spans="1:44" ht="4.5" customHeight="1" x14ac:dyDescent="0.2">
      <c r="A8" s="68"/>
      <c r="B8" s="2315"/>
      <c r="C8" s="2315"/>
      <c r="D8" s="2315"/>
      <c r="E8" s="2315"/>
      <c r="F8" s="2315"/>
      <c r="G8" s="2315"/>
      <c r="H8" s="2315"/>
      <c r="I8" s="2315"/>
      <c r="J8" s="2315"/>
      <c r="K8" s="2315"/>
      <c r="L8" s="2315"/>
      <c r="M8" s="2315"/>
      <c r="N8" s="2315"/>
      <c r="O8" s="2315"/>
      <c r="P8" s="2315"/>
      <c r="Q8" s="2315"/>
      <c r="R8" s="2315"/>
      <c r="S8" s="2315"/>
      <c r="T8" s="2315"/>
      <c r="U8" s="2315"/>
      <c r="V8" s="69"/>
      <c r="W8" s="70"/>
      <c r="X8" s="2788"/>
      <c r="Y8" s="2788"/>
      <c r="Z8" s="2788"/>
      <c r="AA8" s="2788"/>
      <c r="AB8" s="2788"/>
      <c r="AC8" s="2788"/>
      <c r="AD8" s="2788"/>
      <c r="AE8" s="2788"/>
      <c r="AF8" s="2788"/>
      <c r="AG8" s="2788"/>
      <c r="AH8" s="2788"/>
      <c r="AI8" s="2788"/>
      <c r="AJ8" s="2788"/>
      <c r="AK8" s="2788"/>
      <c r="AL8" s="2788"/>
      <c r="AM8" s="2788"/>
      <c r="AN8" s="2788"/>
      <c r="AO8" s="2788"/>
      <c r="AP8" s="2788"/>
      <c r="AQ8" s="2788"/>
      <c r="AR8" s="71"/>
    </row>
    <row r="9" spans="1:44" ht="4.5" customHeight="1" x14ac:dyDescent="0.2">
      <c r="A9" s="68"/>
      <c r="B9" s="2830" t="s">
        <v>1640</v>
      </c>
      <c r="C9" s="2830"/>
      <c r="D9" s="2830"/>
      <c r="E9" s="2830"/>
      <c r="F9" s="2830"/>
      <c r="G9" s="2830"/>
      <c r="H9" s="2830"/>
      <c r="I9" s="2830"/>
      <c r="J9" s="2830"/>
      <c r="K9" s="2830"/>
      <c r="L9" s="2830"/>
      <c r="M9" s="2830"/>
      <c r="N9" s="2830"/>
      <c r="O9" s="2830"/>
      <c r="P9" s="2830"/>
      <c r="Q9" s="2830"/>
      <c r="R9" s="2830"/>
      <c r="S9" s="2830"/>
      <c r="T9" s="2830"/>
      <c r="U9" s="2830"/>
      <c r="V9" s="69"/>
      <c r="W9" s="70"/>
      <c r="X9" s="2788"/>
      <c r="Y9" s="2788"/>
      <c r="Z9" s="2788"/>
      <c r="AA9" s="2788"/>
      <c r="AB9" s="2788"/>
      <c r="AC9" s="2788"/>
      <c r="AD9" s="2788"/>
      <c r="AE9" s="2788"/>
      <c r="AF9" s="2788"/>
      <c r="AG9" s="2788"/>
      <c r="AH9" s="2788"/>
      <c r="AI9" s="2788"/>
      <c r="AJ9" s="2788"/>
      <c r="AK9" s="2788"/>
      <c r="AL9" s="2788"/>
      <c r="AM9" s="2788"/>
      <c r="AN9" s="2788"/>
      <c r="AO9" s="2788"/>
      <c r="AP9" s="2788"/>
      <c r="AQ9" s="2788"/>
      <c r="AR9" s="71"/>
    </row>
    <row r="10" spans="1:44" ht="4.5" customHeight="1" x14ac:dyDescent="0.2">
      <c r="A10" s="68"/>
      <c r="B10" s="2830"/>
      <c r="C10" s="2830"/>
      <c r="D10" s="2830"/>
      <c r="E10" s="2830"/>
      <c r="F10" s="2830"/>
      <c r="G10" s="2830"/>
      <c r="H10" s="2830"/>
      <c r="I10" s="2830"/>
      <c r="J10" s="2830"/>
      <c r="K10" s="2830"/>
      <c r="L10" s="2830"/>
      <c r="M10" s="2830"/>
      <c r="N10" s="2830"/>
      <c r="O10" s="2830"/>
      <c r="P10" s="2830"/>
      <c r="Q10" s="2830"/>
      <c r="R10" s="2830"/>
      <c r="S10" s="2830"/>
      <c r="T10" s="2830"/>
      <c r="U10" s="2830"/>
      <c r="V10" s="69"/>
      <c r="W10" s="70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1"/>
    </row>
    <row r="11" spans="1:44" ht="4.5" customHeight="1" x14ac:dyDescent="0.2">
      <c r="A11" s="68"/>
      <c r="B11" s="2831" t="s">
        <v>377</v>
      </c>
      <c r="C11" s="2831"/>
      <c r="D11" s="2831"/>
      <c r="E11" s="2831"/>
      <c r="F11" s="2831"/>
      <c r="G11" s="2831"/>
      <c r="H11" s="2831"/>
      <c r="I11" s="2831"/>
      <c r="J11" s="2831"/>
      <c r="K11" s="2831"/>
      <c r="L11" s="2831"/>
      <c r="M11" s="2831"/>
      <c r="N11" s="2831"/>
      <c r="O11" s="2831"/>
      <c r="P11" s="2831"/>
      <c r="Q11" s="2831"/>
      <c r="R11" s="2831"/>
      <c r="S11" s="2831"/>
      <c r="T11" s="2831"/>
      <c r="U11" s="2831"/>
      <c r="V11" s="69"/>
      <c r="W11" s="70"/>
      <c r="X11" s="1484" t="s">
        <v>944</v>
      </c>
      <c r="Y11" s="1484"/>
      <c r="Z11" s="1484"/>
      <c r="AA11" s="1484"/>
      <c r="AB11" s="1484"/>
      <c r="AC11" s="1484"/>
      <c r="AD11" s="1484"/>
      <c r="AE11" s="1484"/>
      <c r="AF11" s="1484"/>
      <c r="AG11" s="1484"/>
      <c r="AH11" s="1559"/>
      <c r="AI11" s="2779" t="str">
        <f>I23</f>
        <v>OM-H090</v>
      </c>
      <c r="AJ11" s="2780"/>
      <c r="AK11" s="2780"/>
      <c r="AL11" s="2780"/>
      <c r="AM11" s="2780"/>
      <c r="AN11" s="2780"/>
      <c r="AO11" s="2780"/>
      <c r="AP11" s="2780"/>
      <c r="AQ11" s="2781"/>
      <c r="AR11" s="71"/>
    </row>
    <row r="12" spans="1:44" ht="4.5" customHeight="1" x14ac:dyDescent="0.2">
      <c r="A12" s="68"/>
      <c r="B12" s="2831"/>
      <c r="C12" s="2831"/>
      <c r="D12" s="2831"/>
      <c r="E12" s="2831"/>
      <c r="F12" s="2831"/>
      <c r="G12" s="2831"/>
      <c r="H12" s="2831"/>
      <c r="I12" s="2831"/>
      <c r="J12" s="2831"/>
      <c r="K12" s="2831"/>
      <c r="L12" s="2831"/>
      <c r="M12" s="2831"/>
      <c r="N12" s="2831"/>
      <c r="O12" s="2831"/>
      <c r="P12" s="2831"/>
      <c r="Q12" s="2831"/>
      <c r="R12" s="2831"/>
      <c r="S12" s="2831"/>
      <c r="T12" s="2831"/>
      <c r="U12" s="2831"/>
      <c r="V12" s="69"/>
      <c r="W12" s="70"/>
      <c r="X12" s="1484"/>
      <c r="Y12" s="1484"/>
      <c r="Z12" s="1484"/>
      <c r="AA12" s="1484"/>
      <c r="AB12" s="1484"/>
      <c r="AC12" s="1484"/>
      <c r="AD12" s="1484"/>
      <c r="AE12" s="1484"/>
      <c r="AF12" s="1484"/>
      <c r="AG12" s="1484"/>
      <c r="AH12" s="1559"/>
      <c r="AI12" s="2782"/>
      <c r="AJ12" s="2783"/>
      <c r="AK12" s="2783"/>
      <c r="AL12" s="2783"/>
      <c r="AM12" s="2783"/>
      <c r="AN12" s="2783"/>
      <c r="AO12" s="2783"/>
      <c r="AP12" s="2783"/>
      <c r="AQ12" s="2784"/>
      <c r="AR12" s="71"/>
    </row>
    <row r="13" spans="1:44" ht="4.5" customHeight="1" x14ac:dyDescent="0.2">
      <c r="A13" s="68"/>
      <c r="B13" s="2831" t="s">
        <v>550</v>
      </c>
      <c r="C13" s="2831"/>
      <c r="D13" s="2831"/>
      <c r="E13" s="2831"/>
      <c r="F13" s="2831"/>
      <c r="G13" s="2831"/>
      <c r="H13" s="2831"/>
      <c r="I13" s="2831"/>
      <c r="J13" s="2831"/>
      <c r="K13" s="2831"/>
      <c r="L13" s="2831"/>
      <c r="M13" s="2831"/>
      <c r="N13" s="2831"/>
      <c r="O13" s="2831"/>
      <c r="P13" s="2831"/>
      <c r="Q13" s="2831"/>
      <c r="R13" s="2831"/>
      <c r="S13" s="2831"/>
      <c r="T13" s="2831"/>
      <c r="U13" s="2831"/>
      <c r="V13" s="69"/>
      <c r="W13" s="70"/>
      <c r="X13" s="73"/>
      <c r="Y13" s="73"/>
      <c r="Z13" s="73"/>
      <c r="AA13" s="73"/>
      <c r="AB13" s="73"/>
      <c r="AC13" s="73"/>
      <c r="AD13" s="74"/>
      <c r="AE13" s="74"/>
      <c r="AF13" s="74"/>
      <c r="AG13" s="74"/>
      <c r="AH13" s="74"/>
      <c r="AI13" s="2785"/>
      <c r="AJ13" s="2786"/>
      <c r="AK13" s="2786"/>
      <c r="AL13" s="2786"/>
      <c r="AM13" s="2786"/>
      <c r="AN13" s="2786"/>
      <c r="AO13" s="2786"/>
      <c r="AP13" s="2786"/>
      <c r="AQ13" s="2787"/>
      <c r="AR13" s="71"/>
    </row>
    <row r="14" spans="1:44" ht="4.5" customHeight="1" x14ac:dyDescent="0.2">
      <c r="A14" s="68"/>
      <c r="B14" s="2831"/>
      <c r="C14" s="2831"/>
      <c r="D14" s="2831"/>
      <c r="E14" s="2831"/>
      <c r="F14" s="2831"/>
      <c r="G14" s="2831"/>
      <c r="H14" s="2831"/>
      <c r="I14" s="2831"/>
      <c r="J14" s="2831"/>
      <c r="K14" s="2831"/>
      <c r="L14" s="2831"/>
      <c r="M14" s="2831"/>
      <c r="N14" s="2831"/>
      <c r="O14" s="2831"/>
      <c r="P14" s="2831"/>
      <c r="Q14" s="2831"/>
      <c r="R14" s="2831"/>
      <c r="S14" s="2831"/>
      <c r="T14" s="2831"/>
      <c r="U14" s="2831"/>
      <c r="V14" s="69"/>
      <c r="W14" s="70"/>
      <c r="X14" s="2768" t="s">
        <v>2285</v>
      </c>
      <c r="Y14" s="2769"/>
      <c r="Z14" s="2770" t="str">
        <f>INDEX('LŠZ H'!A$2:AI$999,A1,14)</f>
        <v>P</v>
      </c>
      <c r="AA14" s="2771"/>
      <c r="AB14" s="2771"/>
      <c r="AC14" s="2771"/>
      <c r="AD14" s="2772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1"/>
    </row>
    <row r="15" spans="1:44" ht="4.5" customHeight="1" x14ac:dyDescent="0.2">
      <c r="A15" s="70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3"/>
      <c r="T15" s="73"/>
      <c r="U15" s="73"/>
      <c r="V15" s="71"/>
      <c r="W15" s="70"/>
      <c r="X15" s="2768"/>
      <c r="Y15" s="2769"/>
      <c r="Z15" s="2773"/>
      <c r="AA15" s="2774"/>
      <c r="AB15" s="2774"/>
      <c r="AC15" s="2774"/>
      <c r="AD15" s="2775"/>
      <c r="AE15" s="73"/>
      <c r="AF15" s="73"/>
      <c r="AG15" s="73"/>
      <c r="AH15" s="2864">
        <f>INDEX('LŠZ H'!A$2:AI$999,A1,27)</f>
        <v>350</v>
      </c>
      <c r="AI15" s="2865"/>
      <c r="AJ15" s="2865"/>
      <c r="AK15" s="2865"/>
      <c r="AL15" s="2865"/>
      <c r="AM15" s="2865"/>
      <c r="AN15" s="2865"/>
      <c r="AO15" s="2865"/>
      <c r="AP15" s="2865"/>
      <c r="AQ15" s="2866"/>
      <c r="AR15" s="71"/>
    </row>
    <row r="16" spans="1:44" ht="4.5" customHeight="1" x14ac:dyDescent="0.2">
      <c r="A16" s="70"/>
      <c r="B16" s="1558" t="s">
        <v>2286</v>
      </c>
      <c r="C16" s="1558"/>
      <c r="D16" s="1558"/>
      <c r="E16" s="1558"/>
      <c r="F16" s="1551" t="e">
        <f>IF(INDEX('LŠZ H'!A$2:AI999,A1,2)="ZK"," Závesný klzák / ZK / Hang glider / HG /",(CONCATENATE("Motorový závesný klzák/Powered Hangglider/MZK/PHG/RWL",INDEX('LŠZ H'!A$2:AI999,A1,38),"/")))</f>
        <v>#REF!</v>
      </c>
      <c r="G16" s="1552"/>
      <c r="H16" s="1552"/>
      <c r="I16" s="1552"/>
      <c r="J16" s="1552"/>
      <c r="K16" s="1552"/>
      <c r="L16" s="1552"/>
      <c r="M16" s="1552"/>
      <c r="N16" s="1552"/>
      <c r="O16" s="1552"/>
      <c r="P16" s="1552"/>
      <c r="Q16" s="1552"/>
      <c r="R16" s="1552"/>
      <c r="S16" s="1552"/>
      <c r="T16" s="1552"/>
      <c r="U16" s="1553"/>
      <c r="V16" s="71"/>
      <c r="W16" s="70"/>
      <c r="X16" s="2768"/>
      <c r="Y16" s="2769"/>
      <c r="Z16" s="2773"/>
      <c r="AA16" s="2774"/>
      <c r="AB16" s="2774"/>
      <c r="AC16" s="2774"/>
      <c r="AD16" s="2775"/>
      <c r="AE16" s="2789" t="s">
        <v>902</v>
      </c>
      <c r="AF16" s="2789"/>
      <c r="AG16" s="2789"/>
      <c r="AH16" s="2867"/>
      <c r="AI16" s="2868"/>
      <c r="AJ16" s="2868"/>
      <c r="AK16" s="2868"/>
      <c r="AL16" s="2868"/>
      <c r="AM16" s="2868"/>
      <c r="AN16" s="2868"/>
      <c r="AO16" s="2868"/>
      <c r="AP16" s="2868"/>
      <c r="AQ16" s="2869"/>
      <c r="AR16" s="71"/>
    </row>
    <row r="17" spans="1:49" ht="4.5" customHeight="1" x14ac:dyDescent="0.2">
      <c r="A17" s="70"/>
      <c r="B17" s="1558"/>
      <c r="C17" s="1558"/>
      <c r="D17" s="1558"/>
      <c r="E17" s="1558"/>
      <c r="F17" s="1554"/>
      <c r="G17" s="1555"/>
      <c r="H17" s="1555"/>
      <c r="I17" s="1555"/>
      <c r="J17" s="1555"/>
      <c r="K17" s="1555"/>
      <c r="L17" s="1555"/>
      <c r="M17" s="1555"/>
      <c r="N17" s="1555"/>
      <c r="O17" s="1555"/>
      <c r="P17" s="1555"/>
      <c r="Q17" s="1555"/>
      <c r="R17" s="1555"/>
      <c r="S17" s="1555"/>
      <c r="T17" s="1555"/>
      <c r="U17" s="1556"/>
      <c r="V17" s="71"/>
      <c r="W17" s="70"/>
      <c r="X17" s="2768"/>
      <c r="Y17" s="2769"/>
      <c r="Z17" s="2776"/>
      <c r="AA17" s="2777"/>
      <c r="AB17" s="2777"/>
      <c r="AC17" s="2777"/>
      <c r="AD17" s="2778"/>
      <c r="AE17" s="2789"/>
      <c r="AF17" s="2789"/>
      <c r="AG17" s="2789"/>
      <c r="AH17" s="2870"/>
      <c r="AI17" s="2871"/>
      <c r="AJ17" s="2871"/>
      <c r="AK17" s="2871"/>
      <c r="AL17" s="2871"/>
      <c r="AM17" s="2871"/>
      <c r="AN17" s="2871"/>
      <c r="AO17" s="2871"/>
      <c r="AP17" s="2871"/>
      <c r="AQ17" s="2872"/>
      <c r="AR17" s="71"/>
    </row>
    <row r="18" spans="1:49" ht="4.5" customHeight="1" x14ac:dyDescent="0.2">
      <c r="A18" s="70"/>
      <c r="B18" s="73"/>
      <c r="C18" s="73"/>
      <c r="D18" s="73"/>
      <c r="E18" s="73"/>
      <c r="F18" s="2857" t="str">
        <f>CONCATENATE(INDEX('LŠZ H'!A$2:AL$999,A1,3)," (",INDEX('LŠZ H'!A$2:AL$999,A1,9),")")</f>
        <v>HAZARD HZ 16 S/TRIDENT (RAMPHOS)</v>
      </c>
      <c r="G18" s="2858"/>
      <c r="H18" s="2858"/>
      <c r="I18" s="2858"/>
      <c r="J18" s="2858"/>
      <c r="K18" s="2858"/>
      <c r="L18" s="2858"/>
      <c r="M18" s="2858"/>
      <c r="N18" s="2858"/>
      <c r="O18" s="2858"/>
      <c r="P18" s="2858"/>
      <c r="Q18" s="2858"/>
      <c r="R18" s="2858"/>
      <c r="S18" s="2858"/>
      <c r="T18" s="2858"/>
      <c r="U18" s="2859"/>
      <c r="V18" s="71"/>
      <c r="W18" s="70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1"/>
    </row>
    <row r="19" spans="1:49" ht="4.5" customHeight="1" x14ac:dyDescent="0.2">
      <c r="A19" s="70"/>
      <c r="B19" s="1484" t="s">
        <v>903</v>
      </c>
      <c r="C19" s="1484"/>
      <c r="D19" s="1484"/>
      <c r="E19" s="1484"/>
      <c r="F19" s="2860"/>
      <c r="G19" s="2858"/>
      <c r="H19" s="2858"/>
      <c r="I19" s="2858"/>
      <c r="J19" s="2858"/>
      <c r="K19" s="2858"/>
      <c r="L19" s="2858"/>
      <c r="M19" s="2858"/>
      <c r="N19" s="2858"/>
      <c r="O19" s="2858"/>
      <c r="P19" s="2858"/>
      <c r="Q19" s="2858"/>
      <c r="R19" s="2858"/>
      <c r="S19" s="2858"/>
      <c r="T19" s="2858"/>
      <c r="U19" s="2859"/>
      <c r="V19" s="71"/>
      <c r="W19" s="70"/>
      <c r="X19" s="1484" t="s">
        <v>2121</v>
      </c>
      <c r="Y19" s="1485"/>
      <c r="Z19" s="1485"/>
      <c r="AA19" s="1485"/>
      <c r="AB19" s="1485"/>
      <c r="AC19" s="1485"/>
      <c r="AD19" s="1485"/>
      <c r="AE19" s="1485"/>
      <c r="AF19" s="1485"/>
      <c r="AG19" s="1485"/>
      <c r="AH19" s="1485"/>
      <c r="AI19" s="1485"/>
      <c r="AJ19" s="1485"/>
      <c r="AK19" s="1485"/>
      <c r="AM19" s="2759">
        <f>INDEX('LŠZ H'!A$2:AI$999,A1,28)</f>
        <v>0</v>
      </c>
      <c r="AN19" s="2760"/>
      <c r="AO19" s="2760"/>
      <c r="AP19" s="2760"/>
      <c r="AQ19" s="2761"/>
      <c r="AR19" s="71"/>
    </row>
    <row r="20" spans="1:49" ht="4.5" customHeight="1" x14ac:dyDescent="0.2">
      <c r="A20" s="70"/>
      <c r="B20" s="1484"/>
      <c r="C20" s="1484"/>
      <c r="D20" s="1484"/>
      <c r="E20" s="1484"/>
      <c r="F20" s="2860"/>
      <c r="G20" s="2858"/>
      <c r="H20" s="2858"/>
      <c r="I20" s="2858"/>
      <c r="J20" s="2858"/>
      <c r="K20" s="2858"/>
      <c r="L20" s="2858"/>
      <c r="M20" s="2858"/>
      <c r="N20" s="2858"/>
      <c r="O20" s="2858"/>
      <c r="P20" s="2858"/>
      <c r="Q20" s="2858"/>
      <c r="R20" s="2858"/>
      <c r="S20" s="2858"/>
      <c r="T20" s="2858"/>
      <c r="U20" s="2859"/>
      <c r="V20" s="71"/>
      <c r="W20" s="70"/>
      <c r="X20" s="1485"/>
      <c r="Y20" s="1485"/>
      <c r="Z20" s="1485"/>
      <c r="AA20" s="1485"/>
      <c r="AB20" s="1485"/>
      <c r="AC20" s="1485"/>
      <c r="AD20" s="1485"/>
      <c r="AE20" s="1485"/>
      <c r="AF20" s="1485"/>
      <c r="AG20" s="1485"/>
      <c r="AH20" s="1485"/>
      <c r="AI20" s="1485"/>
      <c r="AJ20" s="1485"/>
      <c r="AK20" s="1485"/>
      <c r="AL20" s="78"/>
      <c r="AM20" s="2762"/>
      <c r="AN20" s="2763"/>
      <c r="AO20" s="2763"/>
      <c r="AP20" s="2763"/>
      <c r="AQ20" s="2764"/>
      <c r="AR20" s="71"/>
    </row>
    <row r="21" spans="1:49" ht="4.5" customHeight="1" x14ac:dyDescent="0.2">
      <c r="A21" s="70"/>
      <c r="B21" s="73"/>
      <c r="C21" s="73"/>
      <c r="D21" s="73"/>
      <c r="E21" s="73"/>
      <c r="F21" s="2861"/>
      <c r="G21" s="2862"/>
      <c r="H21" s="2862"/>
      <c r="I21" s="2862"/>
      <c r="J21" s="2862"/>
      <c r="K21" s="2862"/>
      <c r="L21" s="2862"/>
      <c r="M21" s="2862"/>
      <c r="N21" s="2862"/>
      <c r="O21" s="2862"/>
      <c r="P21" s="2862"/>
      <c r="Q21" s="2862"/>
      <c r="R21" s="2862"/>
      <c r="S21" s="2862"/>
      <c r="T21" s="2862"/>
      <c r="U21" s="2863"/>
      <c r="V21" s="71"/>
      <c r="W21" s="70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2762"/>
      <c r="AN21" s="2763"/>
      <c r="AO21" s="2763"/>
      <c r="AP21" s="2763"/>
      <c r="AQ21" s="2764"/>
      <c r="AR21" s="71"/>
    </row>
    <row r="22" spans="1:49" ht="4.5" customHeight="1" x14ac:dyDescent="0.2">
      <c r="A22" s="70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1"/>
      <c r="W22" s="70"/>
      <c r="X22" s="1484" t="s">
        <v>1078</v>
      </c>
      <c r="Y22" s="1484"/>
      <c r="Z22" s="1484"/>
      <c r="AA22" s="1484"/>
      <c r="AB22" s="1484"/>
      <c r="AC22" s="1484"/>
      <c r="AD22" s="1484"/>
      <c r="AE22" s="1484"/>
      <c r="AF22" s="2799" t="e">
        <f>IF(INDEX('LŠZ H'!A$2:AI999,A1,2)="ZK",(CONCATENATE("O-HG / ",INDEX('LŠZ H'!A$2:AI999,A1,38)," place")),(CONCATENATE("RWA ",INDEX('LŠZ H'!A$2:AI999,A1,38),)))</f>
        <v>#REF!</v>
      </c>
      <c r="AG22" s="2800"/>
      <c r="AH22" s="2800"/>
      <c r="AI22" s="2800"/>
      <c r="AJ22" s="2800"/>
      <c r="AK22" s="2801"/>
      <c r="AL22" s="79"/>
      <c r="AM22" s="2762"/>
      <c r="AN22" s="2763"/>
      <c r="AO22" s="2763"/>
      <c r="AP22" s="2763"/>
      <c r="AQ22" s="2764"/>
      <c r="AR22" s="71"/>
      <c r="AW22" s="88"/>
    </row>
    <row r="23" spans="1:49" ht="4.5" customHeight="1" x14ac:dyDescent="0.2">
      <c r="A23" s="70"/>
      <c r="B23" s="1484" t="s">
        <v>1981</v>
      </c>
      <c r="C23" s="1484"/>
      <c r="D23" s="1484"/>
      <c r="E23" s="1484"/>
      <c r="F23" s="1484"/>
      <c r="G23" s="1484"/>
      <c r="H23" s="1484"/>
      <c r="I23" s="2779" t="str">
        <f>INDEX('LŠZ H'!A$2:AL$999,A1,5)</f>
        <v>OM-H090</v>
      </c>
      <c r="J23" s="2832"/>
      <c r="K23" s="2832"/>
      <c r="L23" s="2832"/>
      <c r="M23" s="2832"/>
      <c r="N23" s="2832"/>
      <c r="O23" s="2832"/>
      <c r="P23" s="2832"/>
      <c r="Q23" s="2832"/>
      <c r="R23" s="2832"/>
      <c r="S23" s="2832"/>
      <c r="T23" s="2832"/>
      <c r="U23" s="2833"/>
      <c r="V23" s="71"/>
      <c r="W23" s="70"/>
      <c r="X23" s="1484"/>
      <c r="Y23" s="1484"/>
      <c r="Z23" s="1484"/>
      <c r="AA23" s="1484"/>
      <c r="AB23" s="1484"/>
      <c r="AC23" s="1484"/>
      <c r="AD23" s="1484"/>
      <c r="AE23" s="1484"/>
      <c r="AF23" s="2802"/>
      <c r="AG23" s="2803"/>
      <c r="AH23" s="2803"/>
      <c r="AI23" s="2803"/>
      <c r="AJ23" s="2803"/>
      <c r="AK23" s="2804"/>
      <c r="AL23" s="79"/>
      <c r="AM23" s="2765"/>
      <c r="AN23" s="2766"/>
      <c r="AO23" s="2766"/>
      <c r="AP23" s="2766"/>
      <c r="AQ23" s="2767"/>
      <c r="AR23" s="71"/>
    </row>
    <row r="24" spans="1:49" ht="4.5" customHeight="1" x14ac:dyDescent="0.2">
      <c r="A24" s="70"/>
      <c r="B24" s="1484"/>
      <c r="C24" s="1484"/>
      <c r="D24" s="1484"/>
      <c r="E24" s="1484"/>
      <c r="F24" s="1484"/>
      <c r="G24" s="1484"/>
      <c r="H24" s="1484"/>
      <c r="I24" s="2834"/>
      <c r="J24" s="2835"/>
      <c r="K24" s="2835"/>
      <c r="L24" s="2835"/>
      <c r="M24" s="2835"/>
      <c r="N24" s="2835"/>
      <c r="O24" s="2835"/>
      <c r="P24" s="2835"/>
      <c r="Q24" s="2835"/>
      <c r="R24" s="2835"/>
      <c r="S24" s="2835"/>
      <c r="T24" s="2835"/>
      <c r="U24" s="2836"/>
      <c r="V24" s="71"/>
      <c r="W24" s="70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1"/>
    </row>
    <row r="25" spans="1:49" ht="4.5" customHeight="1" x14ac:dyDescent="0.2">
      <c r="A25" s="70"/>
      <c r="B25" s="1484" t="s">
        <v>1982</v>
      </c>
      <c r="C25" s="1484"/>
      <c r="D25" s="1484"/>
      <c r="E25" s="1484"/>
      <c r="F25" s="1484"/>
      <c r="G25" s="1484"/>
      <c r="H25" s="1484"/>
      <c r="I25" s="2834"/>
      <c r="J25" s="2835"/>
      <c r="K25" s="2835"/>
      <c r="L25" s="2835"/>
      <c r="M25" s="2835"/>
      <c r="N25" s="2835"/>
      <c r="O25" s="2835"/>
      <c r="P25" s="2835"/>
      <c r="Q25" s="2835"/>
      <c r="R25" s="2835"/>
      <c r="S25" s="2835"/>
      <c r="T25" s="2835"/>
      <c r="U25" s="2836"/>
      <c r="V25" s="71"/>
      <c r="W25" s="70"/>
      <c r="X25" s="2790" t="s">
        <v>193</v>
      </c>
      <c r="Y25" s="2791"/>
      <c r="Z25" s="2791"/>
      <c r="AA25" s="2791"/>
      <c r="AB25" s="2791"/>
      <c r="AC25" s="2791"/>
      <c r="AD25" s="2791"/>
      <c r="AE25" s="2791"/>
      <c r="AF25" s="2791"/>
      <c r="AG25" s="2791"/>
      <c r="AH25" s="2791"/>
      <c r="AI25" s="2791"/>
      <c r="AJ25" s="2791"/>
      <c r="AK25" s="2791"/>
      <c r="AL25" s="2791"/>
      <c r="AM25" s="2791"/>
      <c r="AN25" s="2791"/>
      <c r="AO25" s="2791"/>
      <c r="AP25" s="2791"/>
      <c r="AQ25" s="2792"/>
      <c r="AR25" s="71"/>
    </row>
    <row r="26" spans="1:49" ht="4.5" customHeight="1" x14ac:dyDescent="0.2">
      <c r="A26" s="70"/>
      <c r="B26" s="1484"/>
      <c r="C26" s="1484"/>
      <c r="D26" s="1484"/>
      <c r="E26" s="1484"/>
      <c r="F26" s="1484"/>
      <c r="G26" s="1484"/>
      <c r="H26" s="1484"/>
      <c r="I26" s="2837"/>
      <c r="J26" s="2838"/>
      <c r="K26" s="2838"/>
      <c r="L26" s="2838"/>
      <c r="M26" s="2838"/>
      <c r="N26" s="2838"/>
      <c r="O26" s="2838"/>
      <c r="P26" s="2838"/>
      <c r="Q26" s="2838"/>
      <c r="R26" s="2838"/>
      <c r="S26" s="2838"/>
      <c r="T26" s="2838"/>
      <c r="U26" s="2839"/>
      <c r="V26" s="71"/>
      <c r="W26" s="70"/>
      <c r="X26" s="2793"/>
      <c r="Y26" s="2794"/>
      <c r="Z26" s="2794"/>
      <c r="AA26" s="2794"/>
      <c r="AB26" s="2794"/>
      <c r="AC26" s="2794"/>
      <c r="AD26" s="2794"/>
      <c r="AE26" s="2794"/>
      <c r="AF26" s="2794"/>
      <c r="AG26" s="2794"/>
      <c r="AH26" s="2794"/>
      <c r="AI26" s="2794"/>
      <c r="AJ26" s="2794"/>
      <c r="AK26" s="2794"/>
      <c r="AL26" s="2794"/>
      <c r="AM26" s="2794"/>
      <c r="AN26" s="2794"/>
      <c r="AO26" s="2794"/>
      <c r="AP26" s="2794"/>
      <c r="AQ26" s="2795"/>
      <c r="AR26" s="71"/>
    </row>
    <row r="27" spans="1:49" ht="4.5" customHeight="1" x14ac:dyDescent="0.2">
      <c r="A27" s="70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1"/>
      <c r="W27" s="70"/>
      <c r="X27" s="2793"/>
      <c r="Y27" s="2794"/>
      <c r="Z27" s="2794"/>
      <c r="AA27" s="2794"/>
      <c r="AB27" s="2794"/>
      <c r="AC27" s="2794"/>
      <c r="AD27" s="2794"/>
      <c r="AE27" s="2794"/>
      <c r="AF27" s="2794"/>
      <c r="AG27" s="2794"/>
      <c r="AH27" s="2794"/>
      <c r="AI27" s="2794"/>
      <c r="AJ27" s="2794"/>
      <c r="AK27" s="2794"/>
      <c r="AL27" s="2794"/>
      <c r="AM27" s="2794"/>
      <c r="AN27" s="2794"/>
      <c r="AO27" s="2794"/>
      <c r="AP27" s="2794"/>
      <c r="AQ27" s="2795"/>
      <c r="AR27" s="71"/>
    </row>
    <row r="28" spans="1:49" ht="4.5" customHeight="1" x14ac:dyDescent="0.2">
      <c r="A28" s="70"/>
      <c r="B28" s="1484" t="s">
        <v>2253</v>
      </c>
      <c r="C28" s="1484"/>
      <c r="D28" s="1484"/>
      <c r="E28" s="1484"/>
      <c r="F28" s="1484"/>
      <c r="G28" s="1484"/>
      <c r="H28" s="1484"/>
      <c r="I28" s="2840" t="str">
        <f>CONCATENATE(INDEX('LŠZ H'!A$2:AI$999,A1,11),"",INDEX('LŠZ H'!A$2:AI$999,A1,24),", ",INDEX('LŠZ H'!A$2:AI$999,A1,25),"",INDEX('LŠZ H'!A$2:AI$999,A1,12))</f>
        <v>Ivan LADOŠ3, 29041428</v>
      </c>
      <c r="J28" s="2841"/>
      <c r="K28" s="2841"/>
      <c r="L28" s="2841"/>
      <c r="M28" s="2841"/>
      <c r="N28" s="2841"/>
      <c r="O28" s="2841"/>
      <c r="P28" s="2841"/>
      <c r="Q28" s="2841"/>
      <c r="R28" s="2841"/>
      <c r="S28" s="2841"/>
      <c r="T28" s="2841"/>
      <c r="U28" s="2842"/>
      <c r="V28" s="71"/>
      <c r="W28" s="70"/>
      <c r="X28" s="2793"/>
      <c r="Y28" s="2794"/>
      <c r="Z28" s="2794"/>
      <c r="AA28" s="2794"/>
      <c r="AB28" s="2794"/>
      <c r="AC28" s="2794"/>
      <c r="AD28" s="2794"/>
      <c r="AE28" s="2794"/>
      <c r="AF28" s="2794"/>
      <c r="AG28" s="2794"/>
      <c r="AH28" s="2794"/>
      <c r="AI28" s="2794"/>
      <c r="AJ28" s="2794"/>
      <c r="AK28" s="2794"/>
      <c r="AL28" s="2794"/>
      <c r="AM28" s="2794"/>
      <c r="AN28" s="2794"/>
      <c r="AO28" s="2794"/>
      <c r="AP28" s="2794"/>
      <c r="AQ28" s="2795"/>
      <c r="AR28" s="71"/>
    </row>
    <row r="29" spans="1:49" ht="4.5" customHeight="1" x14ac:dyDescent="0.2">
      <c r="A29" s="70"/>
      <c r="B29" s="1484"/>
      <c r="C29" s="1484"/>
      <c r="D29" s="1484"/>
      <c r="E29" s="1484"/>
      <c r="F29" s="1484"/>
      <c r="G29" s="1484"/>
      <c r="H29" s="1484"/>
      <c r="I29" s="2843"/>
      <c r="J29" s="2789"/>
      <c r="K29" s="2789"/>
      <c r="L29" s="2789"/>
      <c r="M29" s="2789"/>
      <c r="N29" s="2789"/>
      <c r="O29" s="2789"/>
      <c r="P29" s="2789"/>
      <c r="Q29" s="2789"/>
      <c r="R29" s="2789"/>
      <c r="S29" s="2789"/>
      <c r="T29" s="2789"/>
      <c r="U29" s="2844"/>
      <c r="V29" s="71"/>
      <c r="W29" s="70"/>
      <c r="X29" s="2793"/>
      <c r="Y29" s="2794"/>
      <c r="Z29" s="2794"/>
      <c r="AA29" s="2794"/>
      <c r="AB29" s="2794"/>
      <c r="AC29" s="2794"/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2794"/>
      <c r="AQ29" s="2795"/>
      <c r="AR29" s="71"/>
    </row>
    <row r="30" spans="1:49" ht="4.5" customHeight="1" x14ac:dyDescent="0.2">
      <c r="A30" s="70"/>
      <c r="B30" s="1484" t="s">
        <v>2254</v>
      </c>
      <c r="C30" s="1484"/>
      <c r="D30" s="1484"/>
      <c r="E30" s="1484"/>
      <c r="F30" s="1484"/>
      <c r="G30" s="1484"/>
      <c r="H30" s="1484"/>
      <c r="I30" s="2843"/>
      <c r="J30" s="2789"/>
      <c r="K30" s="2789"/>
      <c r="L30" s="2789"/>
      <c r="M30" s="2789"/>
      <c r="N30" s="2789"/>
      <c r="O30" s="2789"/>
      <c r="P30" s="2789"/>
      <c r="Q30" s="2789"/>
      <c r="R30" s="2789"/>
      <c r="S30" s="2789"/>
      <c r="T30" s="2789"/>
      <c r="U30" s="2844"/>
      <c r="V30" s="71"/>
      <c r="W30" s="70"/>
      <c r="X30" s="2796"/>
      <c r="Y30" s="2797"/>
      <c r="Z30" s="2797"/>
      <c r="AA30" s="2797"/>
      <c r="AB30" s="2797"/>
      <c r="AC30" s="2797"/>
      <c r="AD30" s="2797"/>
      <c r="AE30" s="2797"/>
      <c r="AF30" s="2797"/>
      <c r="AG30" s="2797"/>
      <c r="AH30" s="2797"/>
      <c r="AI30" s="2797"/>
      <c r="AJ30" s="2797"/>
      <c r="AK30" s="2797"/>
      <c r="AL30" s="2797"/>
      <c r="AM30" s="2797"/>
      <c r="AN30" s="2797"/>
      <c r="AO30" s="2797"/>
      <c r="AP30" s="2797"/>
      <c r="AQ30" s="2798"/>
      <c r="AR30" s="71"/>
    </row>
    <row r="31" spans="1:49" ht="4.5" customHeight="1" x14ac:dyDescent="0.2">
      <c r="A31" s="70"/>
      <c r="B31" s="1484"/>
      <c r="C31" s="1484"/>
      <c r="D31" s="1484"/>
      <c r="E31" s="1484"/>
      <c r="F31" s="1484"/>
      <c r="G31" s="1484"/>
      <c r="H31" s="1484"/>
      <c r="I31" s="2843"/>
      <c r="J31" s="2789"/>
      <c r="K31" s="2789"/>
      <c r="L31" s="2789"/>
      <c r="M31" s="2789"/>
      <c r="N31" s="2789"/>
      <c r="O31" s="2789"/>
      <c r="P31" s="2789"/>
      <c r="Q31" s="2789"/>
      <c r="R31" s="2789"/>
      <c r="S31" s="2789"/>
      <c r="T31" s="2789"/>
      <c r="U31" s="2844"/>
      <c r="V31" s="71"/>
      <c r="W31" s="70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71"/>
    </row>
    <row r="32" spans="1:49" ht="4.5" customHeight="1" x14ac:dyDescent="0.2">
      <c r="A32" s="70"/>
      <c r="B32" s="73"/>
      <c r="C32" s="73"/>
      <c r="D32" s="73"/>
      <c r="E32" s="73"/>
      <c r="F32" s="73"/>
      <c r="G32" s="73"/>
      <c r="H32" s="73"/>
      <c r="I32" s="2843"/>
      <c r="J32" s="2789"/>
      <c r="K32" s="2789"/>
      <c r="L32" s="2789"/>
      <c r="M32" s="2789"/>
      <c r="N32" s="2789"/>
      <c r="O32" s="2789"/>
      <c r="P32" s="2789"/>
      <c r="Q32" s="2789"/>
      <c r="R32" s="2789"/>
      <c r="S32" s="2789"/>
      <c r="T32" s="2789"/>
      <c r="U32" s="2844"/>
      <c r="V32" s="71"/>
      <c r="W32" s="70"/>
      <c r="X32" s="1143" t="s">
        <v>2255</v>
      </c>
      <c r="Y32" s="1144"/>
      <c r="Z32" s="1144"/>
      <c r="AA32" s="1144"/>
      <c r="AB32" s="1144"/>
      <c r="AC32" s="1144"/>
      <c r="AD32" s="1145"/>
      <c r="AE32" s="1143" t="s">
        <v>2273</v>
      </c>
      <c r="AF32" s="1144"/>
      <c r="AG32" s="1144"/>
      <c r="AH32" s="1145"/>
      <c r="AI32" s="1152" t="s">
        <v>2274</v>
      </c>
      <c r="AJ32" s="1532"/>
      <c r="AK32" s="1532"/>
      <c r="AL32" s="1532"/>
      <c r="AM32" s="1533"/>
      <c r="AN32" s="1152" t="s">
        <v>2275</v>
      </c>
      <c r="AO32" s="1532"/>
      <c r="AP32" s="1532"/>
      <c r="AQ32" s="1533"/>
      <c r="AR32" s="71"/>
    </row>
    <row r="33" spans="1:44" ht="4.5" customHeight="1" x14ac:dyDescent="0.2">
      <c r="A33" s="70"/>
      <c r="B33" s="1484" t="s">
        <v>2256</v>
      </c>
      <c r="C33" s="1484"/>
      <c r="D33" s="1484"/>
      <c r="E33" s="1484"/>
      <c r="F33" s="1484"/>
      <c r="G33" s="1484"/>
      <c r="H33" s="1484"/>
      <c r="I33" s="2843"/>
      <c r="J33" s="2789"/>
      <c r="K33" s="2789"/>
      <c r="L33" s="2789"/>
      <c r="M33" s="2789"/>
      <c r="N33" s="2789"/>
      <c r="O33" s="2789"/>
      <c r="P33" s="2789"/>
      <c r="Q33" s="2789"/>
      <c r="R33" s="2789"/>
      <c r="S33" s="2789"/>
      <c r="T33" s="2789"/>
      <c r="U33" s="2844"/>
      <c r="V33" s="71"/>
      <c r="W33" s="70"/>
      <c r="X33" s="1146"/>
      <c r="Y33" s="1147"/>
      <c r="Z33" s="1147"/>
      <c r="AA33" s="1147"/>
      <c r="AB33" s="1147"/>
      <c r="AC33" s="1147"/>
      <c r="AD33" s="1148"/>
      <c r="AE33" s="1146"/>
      <c r="AF33" s="1147"/>
      <c r="AG33" s="1147"/>
      <c r="AH33" s="1148"/>
      <c r="AI33" s="1534"/>
      <c r="AJ33" s="1535"/>
      <c r="AK33" s="1535"/>
      <c r="AL33" s="1535"/>
      <c r="AM33" s="1536"/>
      <c r="AN33" s="1534"/>
      <c r="AO33" s="1535"/>
      <c r="AP33" s="1535"/>
      <c r="AQ33" s="1536"/>
      <c r="AR33" s="71"/>
    </row>
    <row r="34" spans="1:44" ht="4.5" customHeight="1" x14ac:dyDescent="0.2">
      <c r="A34" s="70"/>
      <c r="B34" s="1484"/>
      <c r="C34" s="1484"/>
      <c r="D34" s="1484"/>
      <c r="E34" s="1484"/>
      <c r="F34" s="1484"/>
      <c r="G34" s="1484"/>
      <c r="H34" s="1484"/>
      <c r="I34" s="2843"/>
      <c r="J34" s="2789"/>
      <c r="K34" s="2789"/>
      <c r="L34" s="2789"/>
      <c r="M34" s="2789"/>
      <c r="N34" s="2789"/>
      <c r="O34" s="2789"/>
      <c r="P34" s="2789"/>
      <c r="Q34" s="2789"/>
      <c r="R34" s="2789"/>
      <c r="S34" s="2789"/>
      <c r="T34" s="2789"/>
      <c r="U34" s="2844"/>
      <c r="V34" s="71"/>
      <c r="W34" s="70"/>
      <c r="X34" s="1149"/>
      <c r="Y34" s="1150"/>
      <c r="Z34" s="1150"/>
      <c r="AA34" s="1150"/>
      <c r="AB34" s="1150"/>
      <c r="AC34" s="1150"/>
      <c r="AD34" s="1151"/>
      <c r="AE34" s="1149"/>
      <c r="AF34" s="1150"/>
      <c r="AG34" s="1150"/>
      <c r="AH34" s="1151"/>
      <c r="AI34" s="1537"/>
      <c r="AJ34" s="1538"/>
      <c r="AK34" s="1538"/>
      <c r="AL34" s="1538"/>
      <c r="AM34" s="1539"/>
      <c r="AN34" s="1537"/>
      <c r="AO34" s="1538"/>
      <c r="AP34" s="1538"/>
      <c r="AQ34" s="1539"/>
      <c r="AR34" s="71"/>
    </row>
    <row r="35" spans="1:44" ht="4.5" customHeight="1" x14ac:dyDescent="0.2">
      <c r="A35" s="70"/>
      <c r="B35" s="1484" t="s">
        <v>2257</v>
      </c>
      <c r="C35" s="1484"/>
      <c r="D35" s="1484"/>
      <c r="E35" s="1484"/>
      <c r="F35" s="1484"/>
      <c r="G35" s="1484"/>
      <c r="H35" s="1484"/>
      <c r="I35" s="2843"/>
      <c r="J35" s="2789"/>
      <c r="K35" s="2789"/>
      <c r="L35" s="2789"/>
      <c r="M35" s="2789"/>
      <c r="N35" s="2789"/>
      <c r="O35" s="2789"/>
      <c r="P35" s="2789"/>
      <c r="Q35" s="2789"/>
      <c r="R35" s="2789"/>
      <c r="S35" s="2789"/>
      <c r="T35" s="2789"/>
      <c r="U35" s="2844"/>
      <c r="V35" s="71"/>
      <c r="W35" s="70"/>
      <c r="X35" s="1604" t="s">
        <v>626</v>
      </c>
      <c r="Y35" s="1605"/>
      <c r="Z35" s="1605"/>
      <c r="AA35" s="1605"/>
      <c r="AB35" s="1605"/>
      <c r="AC35" s="1605"/>
      <c r="AD35" s="1606"/>
      <c r="AE35" s="2248">
        <f>INDEX('LŠZ H'!A$2:AI$999,A1,29)</f>
        <v>495</v>
      </c>
      <c r="AF35" s="2249"/>
      <c r="AG35" s="2249"/>
      <c r="AH35" s="2250"/>
      <c r="AI35" s="2257">
        <f>INDEX('LŠZ H'!A$2:AI$999,A1,31)</f>
        <v>50</v>
      </c>
      <c r="AJ35" s="2258"/>
      <c r="AK35" s="2258"/>
      <c r="AL35" s="2258"/>
      <c r="AM35" s="2259"/>
      <c r="AN35" s="2257">
        <f>INDEX('LŠZ H'!A$2:AI$999,A1,33)</f>
        <v>130</v>
      </c>
      <c r="AO35" s="2258"/>
      <c r="AP35" s="2258"/>
      <c r="AQ35" s="2259"/>
      <c r="AR35" s="71"/>
    </row>
    <row r="36" spans="1:44" ht="4.5" customHeight="1" x14ac:dyDescent="0.2">
      <c r="A36" s="70"/>
      <c r="B36" s="1484"/>
      <c r="C36" s="1484"/>
      <c r="D36" s="1484"/>
      <c r="E36" s="1484"/>
      <c r="F36" s="1484"/>
      <c r="G36" s="1484"/>
      <c r="H36" s="1484"/>
      <c r="I36" s="2843"/>
      <c r="J36" s="2789"/>
      <c r="K36" s="2789"/>
      <c r="L36" s="2789"/>
      <c r="M36" s="2789"/>
      <c r="N36" s="2789"/>
      <c r="O36" s="2789"/>
      <c r="P36" s="2789"/>
      <c r="Q36" s="2789"/>
      <c r="R36" s="2789"/>
      <c r="S36" s="2789"/>
      <c r="T36" s="2789"/>
      <c r="U36" s="2844"/>
      <c r="V36" s="71"/>
      <c r="W36" s="70"/>
      <c r="X36" s="1607"/>
      <c r="Y36" s="1608"/>
      <c r="Z36" s="1608"/>
      <c r="AA36" s="1608"/>
      <c r="AB36" s="1608"/>
      <c r="AC36" s="1608"/>
      <c r="AD36" s="1609"/>
      <c r="AE36" s="2251"/>
      <c r="AF36" s="2252"/>
      <c r="AG36" s="2252"/>
      <c r="AH36" s="2253"/>
      <c r="AI36" s="2260"/>
      <c r="AJ36" s="2261"/>
      <c r="AK36" s="2261"/>
      <c r="AL36" s="2261"/>
      <c r="AM36" s="2262"/>
      <c r="AN36" s="2260"/>
      <c r="AO36" s="2261"/>
      <c r="AP36" s="2261"/>
      <c r="AQ36" s="2262"/>
      <c r="AR36" s="71"/>
    </row>
    <row r="37" spans="1:44" ht="4.5" customHeight="1" x14ac:dyDescent="0.2">
      <c r="A37" s="70"/>
      <c r="B37" s="83"/>
      <c r="C37" s="73"/>
      <c r="D37" s="73"/>
      <c r="E37" s="73"/>
      <c r="F37" s="73"/>
      <c r="G37" s="73"/>
      <c r="H37" s="73"/>
      <c r="I37" s="2845"/>
      <c r="J37" s="2846"/>
      <c r="K37" s="2846"/>
      <c r="L37" s="2846"/>
      <c r="M37" s="2846"/>
      <c r="N37" s="2846"/>
      <c r="O37" s="2846"/>
      <c r="P37" s="2846"/>
      <c r="Q37" s="2846"/>
      <c r="R37" s="2846"/>
      <c r="S37" s="2846"/>
      <c r="T37" s="2846"/>
      <c r="U37" s="2847"/>
      <c r="V37" s="71"/>
      <c r="W37" s="70"/>
      <c r="X37" s="1610"/>
      <c r="Y37" s="1611"/>
      <c r="Z37" s="1611"/>
      <c r="AA37" s="1611"/>
      <c r="AB37" s="1611"/>
      <c r="AC37" s="1611"/>
      <c r="AD37" s="1612"/>
      <c r="AE37" s="2254"/>
      <c r="AF37" s="2255"/>
      <c r="AG37" s="2255"/>
      <c r="AH37" s="2256"/>
      <c r="AI37" s="2263"/>
      <c r="AJ37" s="2264"/>
      <c r="AK37" s="2264"/>
      <c r="AL37" s="2264"/>
      <c r="AM37" s="2265"/>
      <c r="AN37" s="2263"/>
      <c r="AO37" s="2264"/>
      <c r="AP37" s="2264"/>
      <c r="AQ37" s="2265"/>
      <c r="AR37" s="71"/>
    </row>
    <row r="38" spans="1:44" ht="4.5" customHeight="1" x14ac:dyDescent="0.2">
      <c r="A38" s="70"/>
      <c r="B38" s="1484" t="s">
        <v>627</v>
      </c>
      <c r="C38" s="1484"/>
      <c r="D38" s="1484"/>
      <c r="E38" s="1484"/>
      <c r="F38" s="1484"/>
      <c r="G38" s="1484"/>
      <c r="H38" s="1559"/>
      <c r="I38" s="1560">
        <f>INDEX('LŠZ H'!A$2:AI$999,A1,13)</f>
        <v>44784</v>
      </c>
      <c r="J38" s="1561"/>
      <c r="K38" s="1561"/>
      <c r="L38" s="1561"/>
      <c r="M38" s="1561"/>
      <c r="N38" s="1561"/>
      <c r="O38" s="1561"/>
      <c r="P38" s="1561"/>
      <c r="Q38" s="1561"/>
      <c r="R38" s="1561"/>
      <c r="S38" s="1561"/>
      <c r="T38" s="1561"/>
      <c r="U38" s="1562"/>
      <c r="V38" s="71"/>
      <c r="W38" s="70"/>
      <c r="X38" s="1094" t="s">
        <v>2126</v>
      </c>
      <c r="Y38" s="1095"/>
      <c r="Z38" s="1095"/>
      <c r="AA38" s="1095"/>
      <c r="AB38" s="1095"/>
      <c r="AC38" s="1095"/>
      <c r="AD38" s="1096"/>
      <c r="AE38" s="1214" t="s">
        <v>2276</v>
      </c>
      <c r="AF38" s="1095"/>
      <c r="AG38" s="1095"/>
      <c r="AH38" s="1096"/>
      <c r="AI38" s="1214" t="s">
        <v>99</v>
      </c>
      <c r="AJ38" s="1095"/>
      <c r="AK38" s="1095"/>
      <c r="AL38" s="1095"/>
      <c r="AM38" s="1096"/>
      <c r="AN38" s="1214" t="s">
        <v>100</v>
      </c>
      <c r="AO38" s="1095"/>
      <c r="AP38" s="1095"/>
      <c r="AQ38" s="1096"/>
      <c r="AR38" s="71"/>
    </row>
    <row r="39" spans="1:44" ht="4.5" customHeight="1" x14ac:dyDescent="0.2">
      <c r="A39" s="70"/>
      <c r="B39" s="1484"/>
      <c r="C39" s="1484"/>
      <c r="D39" s="1484"/>
      <c r="E39" s="1484"/>
      <c r="F39" s="1484"/>
      <c r="G39" s="1484"/>
      <c r="H39" s="1559"/>
      <c r="I39" s="1563"/>
      <c r="J39" s="1484"/>
      <c r="K39" s="1484"/>
      <c r="L39" s="1484"/>
      <c r="M39" s="1484"/>
      <c r="N39" s="1484"/>
      <c r="O39" s="1484"/>
      <c r="P39" s="1484"/>
      <c r="Q39" s="1484"/>
      <c r="R39" s="1484"/>
      <c r="S39" s="1484"/>
      <c r="T39" s="1484"/>
      <c r="U39" s="1559"/>
      <c r="V39" s="71"/>
      <c r="W39" s="70"/>
      <c r="X39" s="1097"/>
      <c r="Y39" s="1098"/>
      <c r="Z39" s="1098"/>
      <c r="AA39" s="1098"/>
      <c r="AB39" s="1098"/>
      <c r="AC39" s="1098"/>
      <c r="AD39" s="1099"/>
      <c r="AE39" s="1097"/>
      <c r="AF39" s="1098"/>
      <c r="AG39" s="1098"/>
      <c r="AH39" s="1099"/>
      <c r="AI39" s="1097"/>
      <c r="AJ39" s="1098"/>
      <c r="AK39" s="1098"/>
      <c r="AL39" s="1098"/>
      <c r="AM39" s="1099"/>
      <c r="AN39" s="1097"/>
      <c r="AO39" s="1098"/>
      <c r="AP39" s="1098"/>
      <c r="AQ39" s="1099"/>
      <c r="AR39" s="71"/>
    </row>
    <row r="40" spans="1:44" ht="4.5" customHeight="1" x14ac:dyDescent="0.2">
      <c r="A40" s="70"/>
      <c r="B40" s="1484" t="s">
        <v>628</v>
      </c>
      <c r="C40" s="1484"/>
      <c r="D40" s="1484"/>
      <c r="E40" s="1484"/>
      <c r="F40" s="1484"/>
      <c r="G40" s="1484"/>
      <c r="H40" s="1484"/>
      <c r="I40" s="1563"/>
      <c r="J40" s="1484"/>
      <c r="K40" s="1484"/>
      <c r="L40" s="1484"/>
      <c r="M40" s="1484"/>
      <c r="N40" s="1484"/>
      <c r="O40" s="1484"/>
      <c r="P40" s="1484"/>
      <c r="Q40" s="1484"/>
      <c r="R40" s="1484"/>
      <c r="S40" s="1484"/>
      <c r="T40" s="1484"/>
      <c r="U40" s="1559"/>
      <c r="V40" s="71"/>
      <c r="W40" s="70"/>
      <c r="X40" s="1100"/>
      <c r="Y40" s="1101"/>
      <c r="Z40" s="1101"/>
      <c r="AA40" s="1101"/>
      <c r="AB40" s="1101"/>
      <c r="AC40" s="1101"/>
      <c r="AD40" s="1102"/>
      <c r="AE40" s="1100"/>
      <c r="AF40" s="1101"/>
      <c r="AG40" s="1101"/>
      <c r="AH40" s="1102"/>
      <c r="AI40" s="1100"/>
      <c r="AJ40" s="1101"/>
      <c r="AK40" s="1101"/>
      <c r="AL40" s="1101"/>
      <c r="AM40" s="1102"/>
      <c r="AN40" s="1100"/>
      <c r="AO40" s="1101"/>
      <c r="AP40" s="1101"/>
      <c r="AQ40" s="1102"/>
      <c r="AR40" s="71"/>
    </row>
    <row r="41" spans="1:44" ht="4.5" customHeight="1" x14ac:dyDescent="0.2">
      <c r="A41" s="70"/>
      <c r="B41" s="1484"/>
      <c r="C41" s="1484"/>
      <c r="D41" s="1484"/>
      <c r="E41" s="1484"/>
      <c r="F41" s="1484"/>
      <c r="G41" s="1484"/>
      <c r="H41" s="1484"/>
      <c r="I41" s="1564"/>
      <c r="J41" s="1565"/>
      <c r="K41" s="1565"/>
      <c r="L41" s="1565"/>
      <c r="M41" s="1565"/>
      <c r="N41" s="1565"/>
      <c r="O41" s="1565"/>
      <c r="P41" s="1565"/>
      <c r="Q41" s="1565"/>
      <c r="R41" s="1565"/>
      <c r="S41" s="1565"/>
      <c r="T41" s="1565"/>
      <c r="U41" s="1566"/>
      <c r="V41" s="71"/>
      <c r="W41" s="70"/>
      <c r="X41" s="1514" t="s">
        <v>1273</v>
      </c>
      <c r="Y41" s="1515"/>
      <c r="Z41" s="1515"/>
      <c r="AA41" s="1515"/>
      <c r="AB41" s="1515"/>
      <c r="AC41" s="1515"/>
      <c r="AD41" s="1516"/>
      <c r="AE41" s="2222">
        <f>INDEX('LŠZ H'!A$2:AI$999,A1,35)</f>
        <v>0</v>
      </c>
      <c r="AF41" s="2223"/>
      <c r="AG41" s="2223"/>
      <c r="AH41" s="2224"/>
      <c r="AI41" s="2222" t="e">
        <f>INDEX('LŠZ H'!A$2:AI$999,A1,36)</f>
        <v>#REF!</v>
      </c>
      <c r="AJ41" s="2223"/>
      <c r="AK41" s="2223"/>
      <c r="AL41" s="2223"/>
      <c r="AM41" s="2224"/>
      <c r="AN41" s="2222" t="e">
        <f>INDEX('LŠZ H'!A$2:AI$999,A1,37)</f>
        <v>#REF!</v>
      </c>
      <c r="AO41" s="2223"/>
      <c r="AP41" s="2223"/>
      <c r="AQ41" s="2224"/>
      <c r="AR41" s="71"/>
    </row>
    <row r="42" spans="1:44" ht="4.5" customHeight="1" x14ac:dyDescent="0.2">
      <c r="A42" s="70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1"/>
      <c r="W42" s="70"/>
      <c r="X42" s="1517"/>
      <c r="Y42" s="1518"/>
      <c r="Z42" s="1518"/>
      <c r="AA42" s="1518"/>
      <c r="AB42" s="1518"/>
      <c r="AC42" s="1518"/>
      <c r="AD42" s="1519"/>
      <c r="AE42" s="2225"/>
      <c r="AF42" s="2226"/>
      <c r="AG42" s="2226"/>
      <c r="AH42" s="2227"/>
      <c r="AI42" s="2225"/>
      <c r="AJ42" s="2226"/>
      <c r="AK42" s="2226"/>
      <c r="AL42" s="2226"/>
      <c r="AM42" s="2227"/>
      <c r="AN42" s="2225"/>
      <c r="AO42" s="2226"/>
      <c r="AP42" s="2226"/>
      <c r="AQ42" s="2227"/>
      <c r="AR42" s="71"/>
    </row>
    <row r="43" spans="1:44" ht="4.5" customHeight="1" x14ac:dyDescent="0.2">
      <c r="A43" s="70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1560">
        <f ca="1">IF(DAYS360(I38,NOW())&gt;60,NOW(),I38)</f>
        <v>44784</v>
      </c>
      <c r="M43" s="2198"/>
      <c r="N43" s="2198"/>
      <c r="O43" s="2198"/>
      <c r="P43" s="2198"/>
      <c r="Q43" s="2198"/>
      <c r="R43" s="2198"/>
      <c r="S43" s="2198"/>
      <c r="T43" s="2198"/>
      <c r="U43" s="2199"/>
      <c r="V43" s="71"/>
      <c r="W43" s="70"/>
      <c r="X43" s="1520"/>
      <c r="Y43" s="1521"/>
      <c r="Z43" s="1521"/>
      <c r="AA43" s="1521"/>
      <c r="AB43" s="1521"/>
      <c r="AC43" s="1521"/>
      <c r="AD43" s="1522"/>
      <c r="AE43" s="2228"/>
      <c r="AF43" s="2229"/>
      <c r="AG43" s="2229"/>
      <c r="AH43" s="2230"/>
      <c r="AI43" s="2228"/>
      <c r="AJ43" s="2229"/>
      <c r="AK43" s="2229"/>
      <c r="AL43" s="2229"/>
      <c r="AM43" s="2230"/>
      <c r="AN43" s="2228"/>
      <c r="AO43" s="2229"/>
      <c r="AP43" s="2229"/>
      <c r="AQ43" s="2230"/>
      <c r="AR43" s="71"/>
    </row>
    <row r="44" spans="1:44" ht="4.5" customHeight="1" x14ac:dyDescent="0.2">
      <c r="A44" s="70"/>
      <c r="B44" s="1484" t="s">
        <v>629</v>
      </c>
      <c r="C44" s="1484"/>
      <c r="D44" s="1484"/>
      <c r="E44" s="1484"/>
      <c r="F44" s="1484"/>
      <c r="G44" s="1484"/>
      <c r="H44" s="1484"/>
      <c r="I44" s="1484"/>
      <c r="J44" s="1484"/>
      <c r="K44" s="1484"/>
      <c r="L44" s="2200"/>
      <c r="M44" s="2201"/>
      <c r="N44" s="2201"/>
      <c r="O44" s="2201"/>
      <c r="P44" s="2201"/>
      <c r="Q44" s="2201"/>
      <c r="R44" s="2201"/>
      <c r="S44" s="2201"/>
      <c r="T44" s="2201"/>
      <c r="U44" s="2202"/>
      <c r="V44" s="71"/>
      <c r="W44" s="70"/>
      <c r="X44" s="1495" t="s">
        <v>630</v>
      </c>
      <c r="Y44" s="1496"/>
      <c r="Z44" s="1496"/>
      <c r="AA44" s="1497"/>
      <c r="AB44" s="1094">
        <f>INDEX('LŠZ H'!A$2:AI$999,A1,18)</f>
        <v>44054</v>
      </c>
      <c r="AC44" s="1096"/>
      <c r="AD44" s="1214" t="s">
        <v>631</v>
      </c>
      <c r="AE44" s="1190"/>
      <c r="AF44" s="2848" t="str">
        <f>INDEX('LŠZ H'!A$2:AI$999,A1,7)</f>
        <v>10160D6S014K/L3807A001S</v>
      </c>
      <c r="AG44" s="2849"/>
      <c r="AH44" s="2849"/>
      <c r="AI44" s="2849"/>
      <c r="AJ44" s="2849"/>
      <c r="AK44" s="2849"/>
      <c r="AL44" s="2849"/>
      <c r="AM44" s="2850"/>
      <c r="AN44" s="1188">
        <f>INDEX('LŠZ H'!A$2:AI$999,A1,15)</f>
        <v>44784</v>
      </c>
      <c r="AO44" s="1189"/>
      <c r="AP44" s="1189"/>
      <c r="AQ44" s="1190"/>
      <c r="AR44" s="71"/>
    </row>
    <row r="45" spans="1:44" ht="4.5" customHeight="1" x14ac:dyDescent="0.2">
      <c r="A45" s="70"/>
      <c r="B45" s="1484"/>
      <c r="C45" s="1484"/>
      <c r="D45" s="1484"/>
      <c r="E45" s="1484"/>
      <c r="F45" s="1484"/>
      <c r="G45" s="1484"/>
      <c r="H45" s="1484"/>
      <c r="I45" s="1484"/>
      <c r="J45" s="1484"/>
      <c r="K45" s="1484"/>
      <c r="L45" s="2200"/>
      <c r="M45" s="2201"/>
      <c r="N45" s="2201"/>
      <c r="O45" s="2201"/>
      <c r="P45" s="2201"/>
      <c r="Q45" s="2201"/>
      <c r="R45" s="2201"/>
      <c r="S45" s="2201"/>
      <c r="T45" s="2201"/>
      <c r="U45" s="2202"/>
      <c r="V45" s="71"/>
      <c r="W45" s="70"/>
      <c r="X45" s="1498"/>
      <c r="Y45" s="1499"/>
      <c r="Z45" s="1499"/>
      <c r="AA45" s="1500"/>
      <c r="AB45" s="1097"/>
      <c r="AC45" s="1099"/>
      <c r="AD45" s="1191"/>
      <c r="AE45" s="1193"/>
      <c r="AF45" s="2851"/>
      <c r="AG45" s="2852"/>
      <c r="AH45" s="2852"/>
      <c r="AI45" s="2852"/>
      <c r="AJ45" s="2852"/>
      <c r="AK45" s="2852"/>
      <c r="AL45" s="2852"/>
      <c r="AM45" s="2853"/>
      <c r="AN45" s="1191"/>
      <c r="AO45" s="1192"/>
      <c r="AP45" s="1192"/>
      <c r="AQ45" s="1193"/>
      <c r="AR45" s="71"/>
    </row>
    <row r="46" spans="1:44" ht="4.5" customHeight="1" x14ac:dyDescent="0.2">
      <c r="A46" s="70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2203"/>
      <c r="M46" s="2204"/>
      <c r="N46" s="2204"/>
      <c r="O46" s="2204"/>
      <c r="P46" s="2204"/>
      <c r="Q46" s="2204"/>
      <c r="R46" s="2204"/>
      <c r="S46" s="2204"/>
      <c r="T46" s="2204"/>
      <c r="U46" s="2205"/>
      <c r="V46" s="71"/>
      <c r="W46" s="70"/>
      <c r="X46" s="1501"/>
      <c r="Y46" s="1502"/>
      <c r="Z46" s="1502"/>
      <c r="AA46" s="1503"/>
      <c r="AB46" s="1100"/>
      <c r="AC46" s="1102"/>
      <c r="AD46" s="1194"/>
      <c r="AE46" s="1196"/>
      <c r="AF46" s="2854"/>
      <c r="AG46" s="2855"/>
      <c r="AH46" s="2855"/>
      <c r="AI46" s="2855"/>
      <c r="AJ46" s="2855"/>
      <c r="AK46" s="2855"/>
      <c r="AL46" s="2855"/>
      <c r="AM46" s="2856"/>
      <c r="AN46" s="1194"/>
      <c r="AO46" s="1195"/>
      <c r="AP46" s="1195"/>
      <c r="AQ46" s="1196"/>
      <c r="AR46" s="71"/>
    </row>
    <row r="47" spans="1:44" ht="4.5" customHeight="1" x14ac:dyDescent="0.2">
      <c r="A47" s="84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6"/>
      <c r="W47" s="84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6"/>
    </row>
    <row r="48" spans="1:44" ht="4.5" customHeight="1" x14ac:dyDescent="0.2">
      <c r="A48" s="61">
        <v>52</v>
      </c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2542" t="str">
        <f>CONCATENATE("*",INDEX('LŠZ H'!A$2:AI$999,A48,17))</f>
        <v>*2004</v>
      </c>
      <c r="U48" s="2542"/>
      <c r="V48" s="2543"/>
      <c r="W48" s="64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6"/>
    </row>
    <row r="49" spans="1:44" ht="4.5" customHeight="1" x14ac:dyDescent="0.2">
      <c r="A49" s="68"/>
      <c r="T49" s="2544"/>
      <c r="U49" s="2544"/>
      <c r="V49" s="2545"/>
      <c r="W49" s="70"/>
      <c r="X49" s="2788" t="s">
        <v>1021</v>
      </c>
      <c r="Y49" s="2788"/>
      <c r="Z49" s="2788"/>
      <c r="AA49" s="2788"/>
      <c r="AB49" s="2788"/>
      <c r="AC49" s="2788"/>
      <c r="AD49" s="2788"/>
      <c r="AE49" s="2788"/>
      <c r="AF49" s="2788"/>
      <c r="AG49" s="2788"/>
      <c r="AH49" s="2788"/>
      <c r="AI49" s="2788"/>
      <c r="AJ49" s="2788"/>
      <c r="AK49" s="2788"/>
      <c r="AL49" s="2788"/>
      <c r="AM49" s="2788"/>
      <c r="AN49" s="2788"/>
      <c r="AO49" s="2788"/>
      <c r="AP49" s="2788"/>
      <c r="AQ49" s="2788"/>
      <c r="AR49" s="71"/>
    </row>
    <row r="50" spans="1:44" ht="4.5" customHeight="1" x14ac:dyDescent="0.2">
      <c r="A50" s="68"/>
      <c r="T50" s="2544"/>
      <c r="U50" s="2544"/>
      <c r="V50" s="2545"/>
      <c r="W50" s="70"/>
      <c r="X50" s="2788"/>
      <c r="Y50" s="2788"/>
      <c r="Z50" s="2788"/>
      <c r="AA50" s="2788"/>
      <c r="AB50" s="2788"/>
      <c r="AC50" s="2788"/>
      <c r="AD50" s="2788"/>
      <c r="AE50" s="2788"/>
      <c r="AF50" s="2788"/>
      <c r="AG50" s="2788"/>
      <c r="AH50" s="2788"/>
      <c r="AI50" s="2788"/>
      <c r="AJ50" s="2788"/>
      <c r="AK50" s="2788"/>
      <c r="AL50" s="2788"/>
      <c r="AM50" s="2788"/>
      <c r="AN50" s="2788"/>
      <c r="AO50" s="2788"/>
      <c r="AP50" s="2788"/>
      <c r="AQ50" s="2788"/>
      <c r="AR50" s="71"/>
    </row>
    <row r="51" spans="1:44" ht="4.5" customHeight="1" x14ac:dyDescent="0.2">
      <c r="A51" s="68"/>
      <c r="R51" s="72"/>
      <c r="S51" s="72"/>
      <c r="T51" s="72"/>
      <c r="U51" s="72"/>
      <c r="V51" s="69"/>
      <c r="W51" s="70"/>
      <c r="X51" s="2788"/>
      <c r="Y51" s="2788"/>
      <c r="Z51" s="2788"/>
      <c r="AA51" s="2788"/>
      <c r="AB51" s="2788"/>
      <c r="AC51" s="2788"/>
      <c r="AD51" s="2788"/>
      <c r="AE51" s="2788"/>
      <c r="AF51" s="2788"/>
      <c r="AG51" s="2788"/>
      <c r="AH51" s="2788"/>
      <c r="AI51" s="2788"/>
      <c r="AJ51" s="2788"/>
      <c r="AK51" s="2788"/>
      <c r="AL51" s="2788"/>
      <c r="AM51" s="2788"/>
      <c r="AN51" s="2788"/>
      <c r="AO51" s="2788"/>
      <c r="AP51" s="2788"/>
      <c r="AQ51" s="2788"/>
      <c r="AR51" s="71"/>
    </row>
    <row r="52" spans="1:44" ht="4.5" customHeight="1" x14ac:dyDescent="0.2">
      <c r="A52" s="68"/>
      <c r="R52" s="72"/>
      <c r="S52" s="72"/>
      <c r="T52" s="72"/>
      <c r="U52" s="72"/>
      <c r="V52" s="69"/>
      <c r="W52" s="70"/>
      <c r="X52" s="2788"/>
      <c r="Y52" s="2788"/>
      <c r="Z52" s="2788"/>
      <c r="AA52" s="2788"/>
      <c r="AB52" s="2788"/>
      <c r="AC52" s="2788"/>
      <c r="AD52" s="2788"/>
      <c r="AE52" s="2788"/>
      <c r="AF52" s="2788"/>
      <c r="AG52" s="2788"/>
      <c r="AH52" s="2788"/>
      <c r="AI52" s="2788"/>
      <c r="AJ52" s="2788"/>
      <c r="AK52" s="2788"/>
      <c r="AL52" s="2788"/>
      <c r="AM52" s="2788"/>
      <c r="AN52" s="2788"/>
      <c r="AO52" s="2788"/>
      <c r="AP52" s="2788"/>
      <c r="AQ52" s="2788"/>
      <c r="AR52" s="71"/>
    </row>
    <row r="53" spans="1:44" ht="4.5" customHeight="1" x14ac:dyDescent="0.2">
      <c r="A53" s="68"/>
      <c r="R53" s="72"/>
      <c r="S53" s="72"/>
      <c r="T53" s="72"/>
      <c r="U53" s="72"/>
      <c r="V53" s="69"/>
      <c r="W53" s="70"/>
      <c r="X53" s="2788"/>
      <c r="Y53" s="2788"/>
      <c r="Z53" s="2788"/>
      <c r="AA53" s="2788"/>
      <c r="AB53" s="2788"/>
      <c r="AC53" s="2788"/>
      <c r="AD53" s="2788"/>
      <c r="AE53" s="2788"/>
      <c r="AF53" s="2788"/>
      <c r="AG53" s="2788"/>
      <c r="AH53" s="2788"/>
      <c r="AI53" s="2788"/>
      <c r="AJ53" s="2788"/>
      <c r="AK53" s="2788"/>
      <c r="AL53" s="2788"/>
      <c r="AM53" s="2788"/>
      <c r="AN53" s="2788"/>
      <c r="AO53" s="2788"/>
      <c r="AP53" s="2788"/>
      <c r="AQ53" s="2788"/>
      <c r="AR53" s="71"/>
    </row>
    <row r="54" spans="1:44" ht="4.5" customHeight="1" x14ac:dyDescent="0.2">
      <c r="A54" s="68"/>
      <c r="B54" s="2830" t="s">
        <v>1939</v>
      </c>
      <c r="C54" s="2315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5"/>
      <c r="R54" s="2315"/>
      <c r="S54" s="2315"/>
      <c r="T54" s="2315"/>
      <c r="U54" s="2315"/>
      <c r="V54" s="69"/>
      <c r="W54" s="70"/>
      <c r="X54" s="2788"/>
      <c r="Y54" s="2788"/>
      <c r="Z54" s="2788"/>
      <c r="AA54" s="2788"/>
      <c r="AB54" s="2788"/>
      <c r="AC54" s="2788"/>
      <c r="AD54" s="2788"/>
      <c r="AE54" s="2788"/>
      <c r="AF54" s="2788"/>
      <c r="AG54" s="2788"/>
      <c r="AH54" s="2788"/>
      <c r="AI54" s="2788"/>
      <c r="AJ54" s="2788"/>
      <c r="AK54" s="2788"/>
      <c r="AL54" s="2788"/>
      <c r="AM54" s="2788"/>
      <c r="AN54" s="2788"/>
      <c r="AO54" s="2788"/>
      <c r="AP54" s="2788"/>
      <c r="AQ54" s="2788"/>
      <c r="AR54" s="71"/>
    </row>
    <row r="55" spans="1:44" ht="4.5" customHeight="1" x14ac:dyDescent="0.2">
      <c r="A55" s="68"/>
      <c r="B55" s="2315"/>
      <c r="C55" s="2315"/>
      <c r="D55" s="2315"/>
      <c r="E55" s="2315"/>
      <c r="F55" s="2315"/>
      <c r="G55" s="2315"/>
      <c r="H55" s="2315"/>
      <c r="I55" s="2315"/>
      <c r="J55" s="2315"/>
      <c r="K55" s="2315"/>
      <c r="L55" s="2315"/>
      <c r="M55" s="2315"/>
      <c r="N55" s="2315"/>
      <c r="O55" s="2315"/>
      <c r="P55" s="2315"/>
      <c r="Q55" s="2315"/>
      <c r="R55" s="2315"/>
      <c r="S55" s="2315"/>
      <c r="T55" s="2315"/>
      <c r="U55" s="2315"/>
      <c r="V55" s="69"/>
      <c r="W55" s="70"/>
      <c r="X55" s="2788"/>
      <c r="Y55" s="2788"/>
      <c r="Z55" s="2788"/>
      <c r="AA55" s="2788"/>
      <c r="AB55" s="2788"/>
      <c r="AC55" s="2788"/>
      <c r="AD55" s="2788"/>
      <c r="AE55" s="2788"/>
      <c r="AF55" s="2788"/>
      <c r="AG55" s="2788"/>
      <c r="AH55" s="2788"/>
      <c r="AI55" s="2788"/>
      <c r="AJ55" s="2788"/>
      <c r="AK55" s="2788"/>
      <c r="AL55" s="2788"/>
      <c r="AM55" s="2788"/>
      <c r="AN55" s="2788"/>
      <c r="AO55" s="2788"/>
      <c r="AP55" s="2788"/>
      <c r="AQ55" s="2788"/>
      <c r="AR55" s="71"/>
    </row>
    <row r="56" spans="1:44" ht="4.5" customHeight="1" x14ac:dyDescent="0.2">
      <c r="A56" s="68"/>
      <c r="B56" s="2830" t="s">
        <v>1640</v>
      </c>
      <c r="C56" s="2830"/>
      <c r="D56" s="2830"/>
      <c r="E56" s="2830"/>
      <c r="F56" s="2830"/>
      <c r="G56" s="2830"/>
      <c r="H56" s="2830"/>
      <c r="I56" s="2830"/>
      <c r="J56" s="2830"/>
      <c r="K56" s="2830"/>
      <c r="L56" s="2830"/>
      <c r="M56" s="2830"/>
      <c r="N56" s="2830"/>
      <c r="O56" s="2830"/>
      <c r="P56" s="2830"/>
      <c r="Q56" s="2830"/>
      <c r="R56" s="2830"/>
      <c r="S56" s="2830"/>
      <c r="T56" s="2830"/>
      <c r="U56" s="2830"/>
      <c r="V56" s="69"/>
      <c r="W56" s="70"/>
      <c r="X56" s="2788"/>
      <c r="Y56" s="2788"/>
      <c r="Z56" s="2788"/>
      <c r="AA56" s="2788"/>
      <c r="AB56" s="2788"/>
      <c r="AC56" s="2788"/>
      <c r="AD56" s="2788"/>
      <c r="AE56" s="2788"/>
      <c r="AF56" s="2788"/>
      <c r="AG56" s="2788"/>
      <c r="AH56" s="2788"/>
      <c r="AI56" s="2788"/>
      <c r="AJ56" s="2788"/>
      <c r="AK56" s="2788"/>
      <c r="AL56" s="2788"/>
      <c r="AM56" s="2788"/>
      <c r="AN56" s="2788"/>
      <c r="AO56" s="2788"/>
      <c r="AP56" s="2788"/>
      <c r="AQ56" s="2788"/>
      <c r="AR56" s="71"/>
    </row>
    <row r="57" spans="1:44" ht="4.5" customHeight="1" x14ac:dyDescent="0.2">
      <c r="A57" s="68"/>
      <c r="B57" s="2830"/>
      <c r="C57" s="2830"/>
      <c r="D57" s="2830"/>
      <c r="E57" s="2830"/>
      <c r="F57" s="2830"/>
      <c r="G57" s="2830"/>
      <c r="H57" s="2830"/>
      <c r="I57" s="2830"/>
      <c r="J57" s="2830"/>
      <c r="K57" s="2830"/>
      <c r="L57" s="2830"/>
      <c r="M57" s="2830"/>
      <c r="N57" s="2830"/>
      <c r="O57" s="2830"/>
      <c r="P57" s="2830"/>
      <c r="Q57" s="2830"/>
      <c r="R57" s="2830"/>
      <c r="S57" s="2830"/>
      <c r="T57" s="2830"/>
      <c r="U57" s="2830"/>
      <c r="V57" s="69"/>
      <c r="W57" s="70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1"/>
    </row>
    <row r="58" spans="1:44" ht="4.5" customHeight="1" x14ac:dyDescent="0.2">
      <c r="A58" s="68"/>
      <c r="B58" s="2831" t="s">
        <v>377</v>
      </c>
      <c r="C58" s="2831"/>
      <c r="D58" s="2831"/>
      <c r="E58" s="2831"/>
      <c r="F58" s="2831"/>
      <c r="G58" s="2831"/>
      <c r="H58" s="2831"/>
      <c r="I58" s="2831"/>
      <c r="J58" s="2831"/>
      <c r="K58" s="2831"/>
      <c r="L58" s="2831"/>
      <c r="M58" s="2831"/>
      <c r="N58" s="2831"/>
      <c r="O58" s="2831"/>
      <c r="P58" s="2831"/>
      <c r="Q58" s="2831"/>
      <c r="R58" s="2831"/>
      <c r="S58" s="2831"/>
      <c r="T58" s="2831"/>
      <c r="U58" s="2831"/>
      <c r="V58" s="69"/>
      <c r="W58" s="70"/>
      <c r="X58" s="1484" t="s">
        <v>944</v>
      </c>
      <c r="Y58" s="1484"/>
      <c r="Z58" s="1484"/>
      <c r="AA58" s="1484"/>
      <c r="AB58" s="1484"/>
      <c r="AC58" s="1484"/>
      <c r="AD58" s="1484"/>
      <c r="AE58" s="1484"/>
      <c r="AF58" s="1484"/>
      <c r="AG58" s="1484"/>
      <c r="AH58" s="1559"/>
      <c r="AI58" s="2779" t="str">
        <f>I70</f>
        <v>OM-H052</v>
      </c>
      <c r="AJ58" s="2780"/>
      <c r="AK58" s="2780"/>
      <c r="AL58" s="2780"/>
      <c r="AM58" s="2780"/>
      <c r="AN58" s="2780"/>
      <c r="AO58" s="2780"/>
      <c r="AP58" s="2780"/>
      <c r="AQ58" s="2781"/>
      <c r="AR58" s="71"/>
    </row>
    <row r="59" spans="1:44" ht="4.5" customHeight="1" x14ac:dyDescent="0.2">
      <c r="A59" s="68"/>
      <c r="B59" s="2831"/>
      <c r="C59" s="2831"/>
      <c r="D59" s="2831"/>
      <c r="E59" s="2831"/>
      <c r="F59" s="2831"/>
      <c r="G59" s="2831"/>
      <c r="H59" s="2831"/>
      <c r="I59" s="2831"/>
      <c r="J59" s="2831"/>
      <c r="K59" s="2831"/>
      <c r="L59" s="2831"/>
      <c r="M59" s="2831"/>
      <c r="N59" s="2831"/>
      <c r="O59" s="2831"/>
      <c r="P59" s="2831"/>
      <c r="Q59" s="2831"/>
      <c r="R59" s="2831"/>
      <c r="S59" s="2831"/>
      <c r="T59" s="2831"/>
      <c r="U59" s="2831"/>
      <c r="V59" s="69"/>
      <c r="W59" s="70"/>
      <c r="X59" s="1484"/>
      <c r="Y59" s="1484"/>
      <c r="Z59" s="1484"/>
      <c r="AA59" s="1484"/>
      <c r="AB59" s="1484"/>
      <c r="AC59" s="1484"/>
      <c r="AD59" s="1484"/>
      <c r="AE59" s="1484"/>
      <c r="AF59" s="1484"/>
      <c r="AG59" s="1484"/>
      <c r="AH59" s="1559"/>
      <c r="AI59" s="2782"/>
      <c r="AJ59" s="2783"/>
      <c r="AK59" s="2783"/>
      <c r="AL59" s="2783"/>
      <c r="AM59" s="2783"/>
      <c r="AN59" s="2783"/>
      <c r="AO59" s="2783"/>
      <c r="AP59" s="2783"/>
      <c r="AQ59" s="2784"/>
      <c r="AR59" s="71"/>
    </row>
    <row r="60" spans="1:44" ht="4.5" customHeight="1" x14ac:dyDescent="0.2">
      <c r="A60" s="68"/>
      <c r="B60" s="2831" t="s">
        <v>550</v>
      </c>
      <c r="C60" s="2831"/>
      <c r="D60" s="2831"/>
      <c r="E60" s="2831"/>
      <c r="F60" s="2831"/>
      <c r="G60" s="2831"/>
      <c r="H60" s="2831"/>
      <c r="I60" s="2831"/>
      <c r="J60" s="2831"/>
      <c r="K60" s="2831"/>
      <c r="L60" s="2831"/>
      <c r="M60" s="2831"/>
      <c r="N60" s="2831"/>
      <c r="O60" s="2831"/>
      <c r="P60" s="2831"/>
      <c r="Q60" s="2831"/>
      <c r="R60" s="2831"/>
      <c r="S60" s="2831"/>
      <c r="T60" s="2831"/>
      <c r="U60" s="2831"/>
      <c r="V60" s="69"/>
      <c r="W60" s="70"/>
      <c r="X60" s="73"/>
      <c r="Y60" s="73"/>
      <c r="Z60" s="73"/>
      <c r="AA60" s="73"/>
      <c r="AB60" s="73"/>
      <c r="AC60" s="73"/>
      <c r="AD60" s="74"/>
      <c r="AE60" s="74"/>
      <c r="AF60" s="74"/>
      <c r="AG60" s="74"/>
      <c r="AH60" s="74"/>
      <c r="AI60" s="2785"/>
      <c r="AJ60" s="2786"/>
      <c r="AK60" s="2786"/>
      <c r="AL60" s="2786"/>
      <c r="AM60" s="2786"/>
      <c r="AN60" s="2786"/>
      <c r="AO60" s="2786"/>
      <c r="AP60" s="2786"/>
      <c r="AQ60" s="2787"/>
      <c r="AR60" s="71"/>
    </row>
    <row r="61" spans="1:44" ht="4.5" customHeight="1" x14ac:dyDescent="0.2">
      <c r="A61" s="68"/>
      <c r="B61" s="2831"/>
      <c r="C61" s="2831"/>
      <c r="D61" s="2831"/>
      <c r="E61" s="2831"/>
      <c r="F61" s="2831"/>
      <c r="G61" s="2831"/>
      <c r="H61" s="2831"/>
      <c r="I61" s="2831"/>
      <c r="J61" s="2831"/>
      <c r="K61" s="2831"/>
      <c r="L61" s="2831"/>
      <c r="M61" s="2831"/>
      <c r="N61" s="2831"/>
      <c r="O61" s="2831"/>
      <c r="P61" s="2831"/>
      <c r="Q61" s="2831"/>
      <c r="R61" s="2831"/>
      <c r="S61" s="2831"/>
      <c r="T61" s="2831"/>
      <c r="U61" s="2831"/>
      <c r="V61" s="69"/>
      <c r="W61" s="70"/>
      <c r="X61" s="2768" t="s">
        <v>2285</v>
      </c>
      <c r="Y61" s="2769"/>
      <c r="Z61" s="2770" t="str">
        <f>INDEX('LŠZ H'!A$2:AI$999,A48,14)</f>
        <v>P,Z</v>
      </c>
      <c r="AA61" s="2771"/>
      <c r="AB61" s="2771"/>
      <c r="AC61" s="2771"/>
      <c r="AD61" s="2772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1"/>
    </row>
    <row r="62" spans="1:44" ht="4.5" customHeight="1" x14ac:dyDescent="0.2">
      <c r="A62" s="70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3"/>
      <c r="T62" s="73"/>
      <c r="U62" s="73"/>
      <c r="V62" s="71"/>
      <c r="W62" s="70"/>
      <c r="X62" s="2768"/>
      <c r="Y62" s="2769"/>
      <c r="Z62" s="2773"/>
      <c r="AA62" s="2774"/>
      <c r="AB62" s="2774"/>
      <c r="AC62" s="2774"/>
      <c r="AD62" s="2775"/>
      <c r="AE62" s="73"/>
      <c r="AF62" s="73"/>
      <c r="AG62" s="73"/>
      <c r="AH62" s="2805">
        <f>INDEX('LŠZ H'!A$2:AI$999,A48,27)</f>
        <v>205</v>
      </c>
      <c r="AI62" s="2806"/>
      <c r="AJ62" s="2806"/>
      <c r="AK62" s="2806"/>
      <c r="AL62" s="2806"/>
      <c r="AM62" s="2806"/>
      <c r="AN62" s="2806"/>
      <c r="AO62" s="2806"/>
      <c r="AP62" s="2806"/>
      <c r="AQ62" s="2807"/>
      <c r="AR62" s="71"/>
    </row>
    <row r="63" spans="1:44" ht="4.5" customHeight="1" x14ac:dyDescent="0.2">
      <c r="A63" s="70"/>
      <c r="B63" s="1558" t="s">
        <v>2286</v>
      </c>
      <c r="C63" s="1558"/>
      <c r="D63" s="1558"/>
      <c r="E63" s="1558"/>
      <c r="F63" s="1551" t="e">
        <f>IF(INDEX('LŠZ H'!A$2:AI1046,A48,2)="ZK"," Závesný klzák / ZK / Hang glider / HG /",(CONCATENATE("Motorový závesný klzák/Powered Hangglider/MZK/PHG/RWL",INDEX('LŠZ H'!A$2:AI1046,A48,38),"/")))</f>
        <v>#REF!</v>
      </c>
      <c r="G63" s="1552"/>
      <c r="H63" s="1552"/>
      <c r="I63" s="1552"/>
      <c r="J63" s="1552"/>
      <c r="K63" s="1552"/>
      <c r="L63" s="1552"/>
      <c r="M63" s="1552"/>
      <c r="N63" s="1552"/>
      <c r="O63" s="1552"/>
      <c r="P63" s="1552"/>
      <c r="Q63" s="1552"/>
      <c r="R63" s="1552"/>
      <c r="S63" s="1552"/>
      <c r="T63" s="1552"/>
      <c r="U63" s="1553"/>
      <c r="V63" s="71"/>
      <c r="W63" s="70"/>
      <c r="X63" s="2768"/>
      <c r="Y63" s="2769"/>
      <c r="Z63" s="2773"/>
      <c r="AA63" s="2774"/>
      <c r="AB63" s="2774"/>
      <c r="AC63" s="2774"/>
      <c r="AD63" s="2775"/>
      <c r="AE63" s="2789" t="s">
        <v>902</v>
      </c>
      <c r="AF63" s="2789"/>
      <c r="AG63" s="2789"/>
      <c r="AH63" s="2808"/>
      <c r="AI63" s="2809"/>
      <c r="AJ63" s="2809"/>
      <c r="AK63" s="2809"/>
      <c r="AL63" s="2809"/>
      <c r="AM63" s="2809"/>
      <c r="AN63" s="2809"/>
      <c r="AO63" s="2809"/>
      <c r="AP63" s="2809"/>
      <c r="AQ63" s="2810"/>
      <c r="AR63" s="71"/>
    </row>
    <row r="64" spans="1:44" ht="4.5" customHeight="1" x14ac:dyDescent="0.2">
      <c r="A64" s="70"/>
      <c r="B64" s="1558"/>
      <c r="C64" s="1558"/>
      <c r="D64" s="1558"/>
      <c r="E64" s="1558"/>
      <c r="F64" s="1554"/>
      <c r="G64" s="1555"/>
      <c r="H64" s="1555"/>
      <c r="I64" s="1555"/>
      <c r="J64" s="1555"/>
      <c r="K64" s="1555"/>
      <c r="L64" s="1555"/>
      <c r="M64" s="1555"/>
      <c r="N64" s="1555"/>
      <c r="O64" s="1555"/>
      <c r="P64" s="1555"/>
      <c r="Q64" s="1555"/>
      <c r="R64" s="1555"/>
      <c r="S64" s="1555"/>
      <c r="T64" s="1555"/>
      <c r="U64" s="1556"/>
      <c r="V64" s="71"/>
      <c r="W64" s="70"/>
      <c r="X64" s="2768"/>
      <c r="Y64" s="2769"/>
      <c r="Z64" s="2776"/>
      <c r="AA64" s="2777"/>
      <c r="AB64" s="2777"/>
      <c r="AC64" s="2777"/>
      <c r="AD64" s="2778"/>
      <c r="AE64" s="2789"/>
      <c r="AF64" s="2789"/>
      <c r="AG64" s="2789"/>
      <c r="AH64" s="2811"/>
      <c r="AI64" s="2812"/>
      <c r="AJ64" s="2812"/>
      <c r="AK64" s="2812"/>
      <c r="AL64" s="2812"/>
      <c r="AM64" s="2812"/>
      <c r="AN64" s="2812"/>
      <c r="AO64" s="2812"/>
      <c r="AP64" s="2812"/>
      <c r="AQ64" s="2813"/>
      <c r="AR64" s="71"/>
    </row>
    <row r="65" spans="1:44" ht="4.5" customHeight="1" x14ac:dyDescent="0.2">
      <c r="A65" s="70"/>
      <c r="B65" s="73"/>
      <c r="C65" s="73"/>
      <c r="D65" s="73"/>
      <c r="E65" s="73"/>
      <c r="F65" s="2873" t="str">
        <f>CONCATENATE(INDEX('LŠZ H'!A$2:AL$999,A48,3)," (",INDEX('LŠZ H'!A$2:AL$999,A48,9),")")</f>
        <v>SKY GLIDER/TOMICROS (SKY GLIDER / TOMICROS)</v>
      </c>
      <c r="G65" s="2874"/>
      <c r="H65" s="2874"/>
      <c r="I65" s="2874"/>
      <c r="J65" s="2874"/>
      <c r="K65" s="2874"/>
      <c r="L65" s="2874"/>
      <c r="M65" s="2874"/>
      <c r="N65" s="2874"/>
      <c r="O65" s="2874"/>
      <c r="P65" s="2874"/>
      <c r="Q65" s="2874"/>
      <c r="R65" s="2874"/>
      <c r="S65" s="2874"/>
      <c r="T65" s="2874"/>
      <c r="U65" s="2875"/>
      <c r="V65" s="71"/>
      <c r="W65" s="70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1"/>
    </row>
    <row r="66" spans="1:44" ht="4.5" customHeight="1" x14ac:dyDescent="0.2">
      <c r="A66" s="70"/>
      <c r="B66" s="1484" t="s">
        <v>903</v>
      </c>
      <c r="C66" s="1484"/>
      <c r="D66" s="1484"/>
      <c r="E66" s="1484"/>
      <c r="F66" s="2876"/>
      <c r="G66" s="2874"/>
      <c r="H66" s="2874"/>
      <c r="I66" s="2874"/>
      <c r="J66" s="2874"/>
      <c r="K66" s="2874"/>
      <c r="L66" s="2874"/>
      <c r="M66" s="2874"/>
      <c r="N66" s="2874"/>
      <c r="O66" s="2874"/>
      <c r="P66" s="2874"/>
      <c r="Q66" s="2874"/>
      <c r="R66" s="2874"/>
      <c r="S66" s="2874"/>
      <c r="T66" s="2874"/>
      <c r="U66" s="2875"/>
      <c r="V66" s="71"/>
      <c r="W66" s="70"/>
      <c r="X66" s="1484" t="s">
        <v>2121</v>
      </c>
      <c r="Y66" s="1485"/>
      <c r="Z66" s="1485"/>
      <c r="AA66" s="1485"/>
      <c r="AB66" s="1485"/>
      <c r="AC66" s="1485"/>
      <c r="AD66" s="1485"/>
      <c r="AE66" s="1485"/>
      <c r="AF66" s="1485"/>
      <c r="AG66" s="1485"/>
      <c r="AH66" s="1485"/>
      <c r="AI66" s="1485"/>
      <c r="AJ66" s="1485"/>
      <c r="AK66" s="1485"/>
      <c r="AM66" s="2759">
        <f>INDEX('LŠZ H'!A$2:AI$999,A48,28)</f>
        <v>0</v>
      </c>
      <c r="AN66" s="2760"/>
      <c r="AO66" s="2760"/>
      <c r="AP66" s="2760"/>
      <c r="AQ66" s="2761"/>
      <c r="AR66" s="71"/>
    </row>
    <row r="67" spans="1:44" ht="4.5" customHeight="1" x14ac:dyDescent="0.2">
      <c r="A67" s="70"/>
      <c r="B67" s="1484"/>
      <c r="C67" s="1484"/>
      <c r="D67" s="1484"/>
      <c r="E67" s="1484"/>
      <c r="F67" s="2876"/>
      <c r="G67" s="2874"/>
      <c r="H67" s="2874"/>
      <c r="I67" s="2874"/>
      <c r="J67" s="2874"/>
      <c r="K67" s="2874"/>
      <c r="L67" s="2874"/>
      <c r="M67" s="2874"/>
      <c r="N67" s="2874"/>
      <c r="O67" s="2874"/>
      <c r="P67" s="2874"/>
      <c r="Q67" s="2874"/>
      <c r="R67" s="2874"/>
      <c r="S67" s="2874"/>
      <c r="T67" s="2874"/>
      <c r="U67" s="2875"/>
      <c r="V67" s="71"/>
      <c r="W67" s="70"/>
      <c r="X67" s="1485"/>
      <c r="Y67" s="1485"/>
      <c r="Z67" s="1485"/>
      <c r="AA67" s="1485"/>
      <c r="AB67" s="1485"/>
      <c r="AC67" s="1485"/>
      <c r="AD67" s="1485"/>
      <c r="AE67" s="1485"/>
      <c r="AF67" s="1485"/>
      <c r="AG67" s="1485"/>
      <c r="AH67" s="1485"/>
      <c r="AI67" s="1485"/>
      <c r="AJ67" s="1485"/>
      <c r="AK67" s="1485"/>
      <c r="AL67" s="78"/>
      <c r="AM67" s="2762"/>
      <c r="AN67" s="2763"/>
      <c r="AO67" s="2763"/>
      <c r="AP67" s="2763"/>
      <c r="AQ67" s="2764"/>
      <c r="AR67" s="71"/>
    </row>
    <row r="68" spans="1:44" ht="4.5" customHeight="1" x14ac:dyDescent="0.2">
      <c r="A68" s="70"/>
      <c r="B68" s="73"/>
      <c r="C68" s="73"/>
      <c r="D68" s="73"/>
      <c r="E68" s="73"/>
      <c r="F68" s="2877"/>
      <c r="G68" s="2878"/>
      <c r="H68" s="2878"/>
      <c r="I68" s="2878"/>
      <c r="J68" s="2878"/>
      <c r="K68" s="2878"/>
      <c r="L68" s="2878"/>
      <c r="M68" s="2878"/>
      <c r="N68" s="2878"/>
      <c r="O68" s="2878"/>
      <c r="P68" s="2878"/>
      <c r="Q68" s="2878"/>
      <c r="R68" s="2878"/>
      <c r="S68" s="2878"/>
      <c r="T68" s="2878"/>
      <c r="U68" s="2879"/>
      <c r="V68" s="71"/>
      <c r="W68" s="70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2762"/>
      <c r="AN68" s="2763"/>
      <c r="AO68" s="2763"/>
      <c r="AP68" s="2763"/>
      <c r="AQ68" s="2764"/>
      <c r="AR68" s="71"/>
    </row>
    <row r="69" spans="1:44" ht="4.5" customHeight="1" x14ac:dyDescent="0.2">
      <c r="A69" s="70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1"/>
      <c r="W69" s="70"/>
      <c r="X69" s="1484" t="s">
        <v>1078</v>
      </c>
      <c r="Y69" s="1484"/>
      <c r="Z69" s="1484"/>
      <c r="AA69" s="1484"/>
      <c r="AB69" s="1484"/>
      <c r="AC69" s="1484"/>
      <c r="AD69" s="1484"/>
      <c r="AE69" s="1484"/>
      <c r="AF69" s="2799" t="e">
        <f>IF(INDEX('LŠZ H'!A$2:AI1046,A48,2)="ZK",(CONCATENATE("O-HG / ",INDEX('LŠZ H'!A$2:AI1046,A48,38)," place")),(CONCATENATE("RWL ",INDEX('LŠZ H'!A$2:AI1046,A48,38),)))</f>
        <v>#REF!</v>
      </c>
      <c r="AG69" s="2800"/>
      <c r="AH69" s="2800"/>
      <c r="AI69" s="2800"/>
      <c r="AJ69" s="2800"/>
      <c r="AK69" s="2801"/>
      <c r="AL69" s="79"/>
      <c r="AM69" s="2762"/>
      <c r="AN69" s="2763"/>
      <c r="AO69" s="2763"/>
      <c r="AP69" s="2763"/>
      <c r="AQ69" s="2764"/>
      <c r="AR69" s="71"/>
    </row>
    <row r="70" spans="1:44" ht="4.5" customHeight="1" x14ac:dyDescent="0.2">
      <c r="A70" s="70"/>
      <c r="B70" s="1484" t="s">
        <v>1981</v>
      </c>
      <c r="C70" s="1484"/>
      <c r="D70" s="1484"/>
      <c r="E70" s="1484"/>
      <c r="F70" s="1484"/>
      <c r="G70" s="1484"/>
      <c r="H70" s="1484"/>
      <c r="I70" s="2779" t="str">
        <f>INDEX('LŠZ H'!A$2:AL$999,A48,5)</f>
        <v>OM-H052</v>
      </c>
      <c r="J70" s="2832"/>
      <c r="K70" s="2832"/>
      <c r="L70" s="2832"/>
      <c r="M70" s="2832"/>
      <c r="N70" s="2832"/>
      <c r="O70" s="2832"/>
      <c r="P70" s="2832"/>
      <c r="Q70" s="2832"/>
      <c r="R70" s="2832"/>
      <c r="S70" s="2832"/>
      <c r="T70" s="2832"/>
      <c r="U70" s="2833"/>
      <c r="V70" s="71"/>
      <c r="W70" s="70"/>
      <c r="X70" s="1484"/>
      <c r="Y70" s="1484"/>
      <c r="Z70" s="1484"/>
      <c r="AA70" s="1484"/>
      <c r="AB70" s="1484"/>
      <c r="AC70" s="1484"/>
      <c r="AD70" s="1484"/>
      <c r="AE70" s="1484"/>
      <c r="AF70" s="2802"/>
      <c r="AG70" s="2803"/>
      <c r="AH70" s="2803"/>
      <c r="AI70" s="2803"/>
      <c r="AJ70" s="2803"/>
      <c r="AK70" s="2804"/>
      <c r="AL70" s="79"/>
      <c r="AM70" s="2765"/>
      <c r="AN70" s="2766"/>
      <c r="AO70" s="2766"/>
      <c r="AP70" s="2766"/>
      <c r="AQ70" s="2767"/>
      <c r="AR70" s="71"/>
    </row>
    <row r="71" spans="1:44" ht="4.5" customHeight="1" x14ac:dyDescent="0.2">
      <c r="A71" s="70"/>
      <c r="B71" s="1484"/>
      <c r="C71" s="1484"/>
      <c r="D71" s="1484"/>
      <c r="E71" s="1484"/>
      <c r="F71" s="1484"/>
      <c r="G71" s="1484"/>
      <c r="H71" s="1484"/>
      <c r="I71" s="2834"/>
      <c r="J71" s="2835"/>
      <c r="K71" s="2835"/>
      <c r="L71" s="2835"/>
      <c r="M71" s="2835"/>
      <c r="N71" s="2835"/>
      <c r="O71" s="2835"/>
      <c r="P71" s="2835"/>
      <c r="Q71" s="2835"/>
      <c r="R71" s="2835"/>
      <c r="S71" s="2835"/>
      <c r="T71" s="2835"/>
      <c r="U71" s="2836"/>
      <c r="V71" s="71"/>
      <c r="W71" s="70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1"/>
    </row>
    <row r="72" spans="1:44" ht="4.5" customHeight="1" x14ac:dyDescent="0.2">
      <c r="A72" s="70"/>
      <c r="B72" s="1484" t="s">
        <v>1982</v>
      </c>
      <c r="C72" s="1484"/>
      <c r="D72" s="1484"/>
      <c r="E72" s="1484"/>
      <c r="F72" s="1484"/>
      <c r="G72" s="1484"/>
      <c r="H72" s="1484"/>
      <c r="I72" s="2834"/>
      <c r="J72" s="2835"/>
      <c r="K72" s="2835"/>
      <c r="L72" s="2835"/>
      <c r="M72" s="2835"/>
      <c r="N72" s="2835"/>
      <c r="O72" s="2835"/>
      <c r="P72" s="2835"/>
      <c r="Q72" s="2835"/>
      <c r="R72" s="2835"/>
      <c r="S72" s="2835"/>
      <c r="T72" s="2835"/>
      <c r="U72" s="2836"/>
      <c r="V72" s="71"/>
      <c r="W72" s="70"/>
      <c r="X72" s="2790" t="s">
        <v>193</v>
      </c>
      <c r="Y72" s="2791"/>
      <c r="Z72" s="2791"/>
      <c r="AA72" s="2791"/>
      <c r="AB72" s="2791"/>
      <c r="AC72" s="2791"/>
      <c r="AD72" s="2791"/>
      <c r="AE72" s="2791"/>
      <c r="AF72" s="2791"/>
      <c r="AG72" s="2791"/>
      <c r="AH72" s="2791"/>
      <c r="AI72" s="2791"/>
      <c r="AJ72" s="2791"/>
      <c r="AK72" s="2791"/>
      <c r="AL72" s="2791"/>
      <c r="AM72" s="2791"/>
      <c r="AN72" s="2791"/>
      <c r="AO72" s="2791"/>
      <c r="AP72" s="2791"/>
      <c r="AQ72" s="2792"/>
      <c r="AR72" s="71"/>
    </row>
    <row r="73" spans="1:44" ht="4.5" customHeight="1" x14ac:dyDescent="0.2">
      <c r="A73" s="70"/>
      <c r="B73" s="1484"/>
      <c r="C73" s="1484"/>
      <c r="D73" s="1484"/>
      <c r="E73" s="1484"/>
      <c r="F73" s="1484"/>
      <c r="G73" s="1484"/>
      <c r="H73" s="1484"/>
      <c r="I73" s="2837"/>
      <c r="J73" s="2838"/>
      <c r="K73" s="2838"/>
      <c r="L73" s="2838"/>
      <c r="M73" s="2838"/>
      <c r="N73" s="2838"/>
      <c r="O73" s="2838"/>
      <c r="P73" s="2838"/>
      <c r="Q73" s="2838"/>
      <c r="R73" s="2838"/>
      <c r="S73" s="2838"/>
      <c r="T73" s="2838"/>
      <c r="U73" s="2839"/>
      <c r="V73" s="71"/>
      <c r="W73" s="70"/>
      <c r="X73" s="2793"/>
      <c r="Y73" s="2794"/>
      <c r="Z73" s="2794"/>
      <c r="AA73" s="2794"/>
      <c r="AB73" s="2794"/>
      <c r="AC73" s="2794"/>
      <c r="AD73" s="2794"/>
      <c r="AE73" s="2794"/>
      <c r="AF73" s="2794"/>
      <c r="AG73" s="2794"/>
      <c r="AH73" s="2794"/>
      <c r="AI73" s="2794"/>
      <c r="AJ73" s="2794"/>
      <c r="AK73" s="2794"/>
      <c r="AL73" s="2794"/>
      <c r="AM73" s="2794"/>
      <c r="AN73" s="2794"/>
      <c r="AO73" s="2794"/>
      <c r="AP73" s="2794"/>
      <c r="AQ73" s="2795"/>
      <c r="AR73" s="71"/>
    </row>
    <row r="74" spans="1:44" ht="4.5" customHeight="1" x14ac:dyDescent="0.2">
      <c r="A74" s="70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1"/>
      <c r="W74" s="70"/>
      <c r="X74" s="2793"/>
      <c r="Y74" s="2794"/>
      <c r="Z74" s="2794"/>
      <c r="AA74" s="2794"/>
      <c r="AB74" s="2794"/>
      <c r="AC74" s="2794"/>
      <c r="AD74" s="2794"/>
      <c r="AE74" s="2794"/>
      <c r="AF74" s="2794"/>
      <c r="AG74" s="2794"/>
      <c r="AH74" s="2794"/>
      <c r="AI74" s="2794"/>
      <c r="AJ74" s="2794"/>
      <c r="AK74" s="2794"/>
      <c r="AL74" s="2794"/>
      <c r="AM74" s="2794"/>
      <c r="AN74" s="2794"/>
      <c r="AO74" s="2794"/>
      <c r="AP74" s="2794"/>
      <c r="AQ74" s="2795"/>
      <c r="AR74" s="71"/>
    </row>
    <row r="75" spans="1:44" ht="4.5" customHeight="1" x14ac:dyDescent="0.2">
      <c r="A75" s="70"/>
      <c r="B75" s="1484" t="s">
        <v>2253</v>
      </c>
      <c r="C75" s="1484"/>
      <c r="D75" s="1484"/>
      <c r="E75" s="1484"/>
      <c r="F75" s="1484"/>
      <c r="G75" s="1484"/>
      <c r="H75" s="1484"/>
      <c r="I75" s="2840" t="str">
        <f>CONCATENATE(INDEX('LŠZ H'!A$2:AI$999,A48,11),"",INDEX('LŠZ H'!A$2:AI$999,A48,24),", ",INDEX('LŠZ H'!A$2:AI$999,A48,25),"",INDEX('LŠZ H'!A$2:AI$999,A48,12))</f>
        <v>Jozef  ČERMÁK2, 14538660</v>
      </c>
      <c r="J75" s="2841"/>
      <c r="K75" s="2841"/>
      <c r="L75" s="2841"/>
      <c r="M75" s="2841"/>
      <c r="N75" s="2841"/>
      <c r="O75" s="2841"/>
      <c r="P75" s="2841"/>
      <c r="Q75" s="2841"/>
      <c r="R75" s="2841"/>
      <c r="S75" s="2841"/>
      <c r="T75" s="2841"/>
      <c r="U75" s="2842"/>
      <c r="V75" s="71"/>
      <c r="W75" s="70"/>
      <c r="X75" s="2793"/>
      <c r="Y75" s="2794"/>
      <c r="Z75" s="2794"/>
      <c r="AA75" s="2794"/>
      <c r="AB75" s="2794"/>
      <c r="AC75" s="2794"/>
      <c r="AD75" s="2794"/>
      <c r="AE75" s="2794"/>
      <c r="AF75" s="2794"/>
      <c r="AG75" s="2794"/>
      <c r="AH75" s="2794"/>
      <c r="AI75" s="2794"/>
      <c r="AJ75" s="2794"/>
      <c r="AK75" s="2794"/>
      <c r="AL75" s="2794"/>
      <c r="AM75" s="2794"/>
      <c r="AN75" s="2794"/>
      <c r="AO75" s="2794"/>
      <c r="AP75" s="2794"/>
      <c r="AQ75" s="2795"/>
      <c r="AR75" s="71"/>
    </row>
    <row r="76" spans="1:44" ht="4.5" customHeight="1" x14ac:dyDescent="0.2">
      <c r="A76" s="70"/>
      <c r="B76" s="1484"/>
      <c r="C76" s="1484"/>
      <c r="D76" s="1484"/>
      <c r="E76" s="1484"/>
      <c r="F76" s="1484"/>
      <c r="G76" s="1484"/>
      <c r="H76" s="1484"/>
      <c r="I76" s="2843"/>
      <c r="J76" s="2789"/>
      <c r="K76" s="2789"/>
      <c r="L76" s="2789"/>
      <c r="M76" s="2789"/>
      <c r="N76" s="2789"/>
      <c r="O76" s="2789"/>
      <c r="P76" s="2789"/>
      <c r="Q76" s="2789"/>
      <c r="R76" s="2789"/>
      <c r="S76" s="2789"/>
      <c r="T76" s="2789"/>
      <c r="U76" s="2844"/>
      <c r="V76" s="71"/>
      <c r="W76" s="70"/>
      <c r="X76" s="2793"/>
      <c r="Y76" s="2794"/>
      <c r="Z76" s="2794"/>
      <c r="AA76" s="2794"/>
      <c r="AB76" s="2794"/>
      <c r="AC76" s="2794"/>
      <c r="AD76" s="2794"/>
      <c r="AE76" s="2794"/>
      <c r="AF76" s="2794"/>
      <c r="AG76" s="2794"/>
      <c r="AH76" s="2794"/>
      <c r="AI76" s="2794"/>
      <c r="AJ76" s="2794"/>
      <c r="AK76" s="2794"/>
      <c r="AL76" s="2794"/>
      <c r="AM76" s="2794"/>
      <c r="AN76" s="2794"/>
      <c r="AO76" s="2794"/>
      <c r="AP76" s="2794"/>
      <c r="AQ76" s="2795"/>
      <c r="AR76" s="71"/>
    </row>
    <row r="77" spans="1:44" ht="4.5" customHeight="1" x14ac:dyDescent="0.2">
      <c r="A77" s="70"/>
      <c r="B77" s="1484" t="s">
        <v>2254</v>
      </c>
      <c r="C77" s="1484"/>
      <c r="D77" s="1484"/>
      <c r="E77" s="1484"/>
      <c r="F77" s="1484"/>
      <c r="G77" s="1484"/>
      <c r="H77" s="1484"/>
      <c r="I77" s="2843"/>
      <c r="J77" s="2789"/>
      <c r="K77" s="2789"/>
      <c r="L77" s="2789"/>
      <c r="M77" s="2789"/>
      <c r="N77" s="2789"/>
      <c r="O77" s="2789"/>
      <c r="P77" s="2789"/>
      <c r="Q77" s="2789"/>
      <c r="R77" s="2789"/>
      <c r="S77" s="2789"/>
      <c r="T77" s="2789"/>
      <c r="U77" s="2844"/>
      <c r="V77" s="71"/>
      <c r="W77" s="70"/>
      <c r="X77" s="2796"/>
      <c r="Y77" s="2797"/>
      <c r="Z77" s="2797"/>
      <c r="AA77" s="2797"/>
      <c r="AB77" s="2797"/>
      <c r="AC77" s="2797"/>
      <c r="AD77" s="2797"/>
      <c r="AE77" s="2797"/>
      <c r="AF77" s="2797"/>
      <c r="AG77" s="2797"/>
      <c r="AH77" s="2797"/>
      <c r="AI77" s="2797"/>
      <c r="AJ77" s="2797"/>
      <c r="AK77" s="2797"/>
      <c r="AL77" s="2797"/>
      <c r="AM77" s="2797"/>
      <c r="AN77" s="2797"/>
      <c r="AO77" s="2797"/>
      <c r="AP77" s="2797"/>
      <c r="AQ77" s="2798"/>
      <c r="AR77" s="71"/>
    </row>
    <row r="78" spans="1:44" ht="4.5" customHeight="1" x14ac:dyDescent="0.2">
      <c r="A78" s="70"/>
      <c r="B78" s="1484"/>
      <c r="C78" s="1484"/>
      <c r="D78" s="1484"/>
      <c r="E78" s="1484"/>
      <c r="F78" s="1484"/>
      <c r="G78" s="1484"/>
      <c r="H78" s="1484"/>
      <c r="I78" s="2843"/>
      <c r="J78" s="2789"/>
      <c r="K78" s="2789"/>
      <c r="L78" s="2789"/>
      <c r="M78" s="2789"/>
      <c r="N78" s="2789"/>
      <c r="O78" s="2789"/>
      <c r="P78" s="2789"/>
      <c r="Q78" s="2789"/>
      <c r="R78" s="2789"/>
      <c r="S78" s="2789"/>
      <c r="T78" s="2789"/>
      <c r="U78" s="2844"/>
      <c r="V78" s="71"/>
      <c r="W78" s="70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71"/>
    </row>
    <row r="79" spans="1:44" ht="4.5" customHeight="1" x14ac:dyDescent="0.2">
      <c r="A79" s="70"/>
      <c r="B79" s="73"/>
      <c r="C79" s="73"/>
      <c r="D79" s="73"/>
      <c r="E79" s="73"/>
      <c r="F79" s="73"/>
      <c r="G79" s="73"/>
      <c r="H79" s="73"/>
      <c r="I79" s="2843"/>
      <c r="J79" s="2789"/>
      <c r="K79" s="2789"/>
      <c r="L79" s="2789"/>
      <c r="M79" s="2789"/>
      <c r="N79" s="2789"/>
      <c r="O79" s="2789"/>
      <c r="P79" s="2789"/>
      <c r="Q79" s="2789"/>
      <c r="R79" s="2789"/>
      <c r="S79" s="2789"/>
      <c r="T79" s="2789"/>
      <c r="U79" s="2844"/>
      <c r="V79" s="71"/>
      <c r="W79" s="70"/>
      <c r="X79" s="1143" t="s">
        <v>2255</v>
      </c>
      <c r="Y79" s="1144"/>
      <c r="Z79" s="1144"/>
      <c r="AA79" s="1144"/>
      <c r="AB79" s="1144"/>
      <c r="AC79" s="1144"/>
      <c r="AD79" s="1145"/>
      <c r="AE79" s="1143" t="s">
        <v>2273</v>
      </c>
      <c r="AF79" s="1144"/>
      <c r="AG79" s="1144"/>
      <c r="AH79" s="1145"/>
      <c r="AI79" s="1152" t="s">
        <v>2274</v>
      </c>
      <c r="AJ79" s="1532"/>
      <c r="AK79" s="1532"/>
      <c r="AL79" s="1532"/>
      <c r="AM79" s="1533"/>
      <c r="AN79" s="1152" t="s">
        <v>2275</v>
      </c>
      <c r="AO79" s="1532"/>
      <c r="AP79" s="1532"/>
      <c r="AQ79" s="1533"/>
      <c r="AR79" s="71"/>
    </row>
    <row r="80" spans="1:44" ht="4.5" customHeight="1" x14ac:dyDescent="0.2">
      <c r="A80" s="70"/>
      <c r="B80" s="1484" t="s">
        <v>2256</v>
      </c>
      <c r="C80" s="1484"/>
      <c r="D80" s="1484"/>
      <c r="E80" s="1484"/>
      <c r="F80" s="1484"/>
      <c r="G80" s="1484"/>
      <c r="H80" s="1484"/>
      <c r="I80" s="2843"/>
      <c r="J80" s="2789"/>
      <c r="K80" s="2789"/>
      <c r="L80" s="2789"/>
      <c r="M80" s="2789"/>
      <c r="N80" s="2789"/>
      <c r="O80" s="2789"/>
      <c r="P80" s="2789"/>
      <c r="Q80" s="2789"/>
      <c r="R80" s="2789"/>
      <c r="S80" s="2789"/>
      <c r="T80" s="2789"/>
      <c r="U80" s="2844"/>
      <c r="V80" s="71"/>
      <c r="W80" s="70"/>
      <c r="X80" s="1146"/>
      <c r="Y80" s="1147"/>
      <c r="Z80" s="1147"/>
      <c r="AA80" s="1147"/>
      <c r="AB80" s="1147"/>
      <c r="AC80" s="1147"/>
      <c r="AD80" s="1148"/>
      <c r="AE80" s="1146"/>
      <c r="AF80" s="1147"/>
      <c r="AG80" s="1147"/>
      <c r="AH80" s="1148"/>
      <c r="AI80" s="1534"/>
      <c r="AJ80" s="1535"/>
      <c r="AK80" s="1535"/>
      <c r="AL80" s="1535"/>
      <c r="AM80" s="1536"/>
      <c r="AN80" s="1534"/>
      <c r="AO80" s="1535"/>
      <c r="AP80" s="1535"/>
      <c r="AQ80" s="1536"/>
      <c r="AR80" s="71"/>
    </row>
    <row r="81" spans="1:44" ht="4.5" customHeight="1" x14ac:dyDescent="0.2">
      <c r="A81" s="70"/>
      <c r="B81" s="1484"/>
      <c r="C81" s="1484"/>
      <c r="D81" s="1484"/>
      <c r="E81" s="1484"/>
      <c r="F81" s="1484"/>
      <c r="G81" s="1484"/>
      <c r="H81" s="1484"/>
      <c r="I81" s="2843"/>
      <c r="J81" s="2789"/>
      <c r="K81" s="2789"/>
      <c r="L81" s="2789"/>
      <c r="M81" s="2789"/>
      <c r="N81" s="2789"/>
      <c r="O81" s="2789"/>
      <c r="P81" s="2789"/>
      <c r="Q81" s="2789"/>
      <c r="R81" s="2789"/>
      <c r="S81" s="2789"/>
      <c r="T81" s="2789"/>
      <c r="U81" s="2844"/>
      <c r="V81" s="71"/>
      <c r="W81" s="70"/>
      <c r="X81" s="1149"/>
      <c r="Y81" s="1150"/>
      <c r="Z81" s="1150"/>
      <c r="AA81" s="1150"/>
      <c r="AB81" s="1150"/>
      <c r="AC81" s="1150"/>
      <c r="AD81" s="1151"/>
      <c r="AE81" s="1149"/>
      <c r="AF81" s="1150"/>
      <c r="AG81" s="1150"/>
      <c r="AH81" s="1151"/>
      <c r="AI81" s="1537"/>
      <c r="AJ81" s="1538"/>
      <c r="AK81" s="1538"/>
      <c r="AL81" s="1538"/>
      <c r="AM81" s="1539"/>
      <c r="AN81" s="1537"/>
      <c r="AO81" s="1538"/>
      <c r="AP81" s="1538"/>
      <c r="AQ81" s="1539"/>
      <c r="AR81" s="71"/>
    </row>
    <row r="82" spans="1:44" ht="4.5" customHeight="1" x14ac:dyDescent="0.2">
      <c r="A82" s="70"/>
      <c r="B82" s="1484" t="s">
        <v>2257</v>
      </c>
      <c r="C82" s="1484"/>
      <c r="D82" s="1484"/>
      <c r="E82" s="1484"/>
      <c r="F82" s="1484"/>
      <c r="G82" s="1484"/>
      <c r="H82" s="1484"/>
      <c r="I82" s="2843"/>
      <c r="J82" s="2789"/>
      <c r="K82" s="2789"/>
      <c r="L82" s="2789"/>
      <c r="M82" s="2789"/>
      <c r="N82" s="2789"/>
      <c r="O82" s="2789"/>
      <c r="P82" s="2789"/>
      <c r="Q82" s="2789"/>
      <c r="R82" s="2789"/>
      <c r="S82" s="2789"/>
      <c r="T82" s="2789"/>
      <c r="U82" s="2844"/>
      <c r="V82" s="71"/>
      <c r="W82" s="70"/>
      <c r="X82" s="1604" t="s">
        <v>626</v>
      </c>
      <c r="Y82" s="1605"/>
      <c r="Z82" s="1605"/>
      <c r="AA82" s="1605"/>
      <c r="AB82" s="1605"/>
      <c r="AC82" s="1605"/>
      <c r="AD82" s="1606"/>
      <c r="AE82" s="2248">
        <f>INDEX('LŠZ H'!A$2:AI$999,A48,29)</f>
        <v>345</v>
      </c>
      <c r="AF82" s="2249"/>
      <c r="AG82" s="2249"/>
      <c r="AH82" s="2250"/>
      <c r="AI82" s="2257">
        <f>INDEX('LŠZ H'!A$2:AI$999,A48,31)</f>
        <v>55</v>
      </c>
      <c r="AJ82" s="2258"/>
      <c r="AK82" s="2258"/>
      <c r="AL82" s="2258"/>
      <c r="AM82" s="2259"/>
      <c r="AN82" s="2257">
        <f>INDEX('LŠZ H'!A$2:AI$999,A48,33)</f>
        <v>110</v>
      </c>
      <c r="AO82" s="2258"/>
      <c r="AP82" s="2258"/>
      <c r="AQ82" s="2259"/>
      <c r="AR82" s="71"/>
    </row>
    <row r="83" spans="1:44" ht="4.5" customHeight="1" x14ac:dyDescent="0.2">
      <c r="A83" s="70"/>
      <c r="B83" s="1484"/>
      <c r="C83" s="1484"/>
      <c r="D83" s="1484"/>
      <c r="E83" s="1484"/>
      <c r="F83" s="1484"/>
      <c r="G83" s="1484"/>
      <c r="H83" s="1484"/>
      <c r="I83" s="2843"/>
      <c r="J83" s="2789"/>
      <c r="K83" s="2789"/>
      <c r="L83" s="2789"/>
      <c r="M83" s="2789"/>
      <c r="N83" s="2789"/>
      <c r="O83" s="2789"/>
      <c r="P83" s="2789"/>
      <c r="Q83" s="2789"/>
      <c r="R83" s="2789"/>
      <c r="S83" s="2789"/>
      <c r="T83" s="2789"/>
      <c r="U83" s="2844"/>
      <c r="V83" s="71"/>
      <c r="W83" s="70"/>
      <c r="X83" s="1607"/>
      <c r="Y83" s="1608"/>
      <c r="Z83" s="1608"/>
      <c r="AA83" s="1608"/>
      <c r="AB83" s="1608"/>
      <c r="AC83" s="1608"/>
      <c r="AD83" s="1609"/>
      <c r="AE83" s="2251"/>
      <c r="AF83" s="2252"/>
      <c r="AG83" s="2252"/>
      <c r="AH83" s="2253"/>
      <c r="AI83" s="2260"/>
      <c r="AJ83" s="2261"/>
      <c r="AK83" s="2261"/>
      <c r="AL83" s="2261"/>
      <c r="AM83" s="2262"/>
      <c r="AN83" s="2260"/>
      <c r="AO83" s="2261"/>
      <c r="AP83" s="2261"/>
      <c r="AQ83" s="2262"/>
      <c r="AR83" s="71"/>
    </row>
    <row r="84" spans="1:44" ht="4.5" customHeight="1" x14ac:dyDescent="0.2">
      <c r="A84" s="70"/>
      <c r="B84" s="83"/>
      <c r="C84" s="73"/>
      <c r="D84" s="73"/>
      <c r="E84" s="73"/>
      <c r="F84" s="73"/>
      <c r="G84" s="73"/>
      <c r="H84" s="73"/>
      <c r="I84" s="2845"/>
      <c r="J84" s="2846"/>
      <c r="K84" s="2846"/>
      <c r="L84" s="2846"/>
      <c r="M84" s="2846"/>
      <c r="N84" s="2846"/>
      <c r="O84" s="2846"/>
      <c r="P84" s="2846"/>
      <c r="Q84" s="2846"/>
      <c r="R84" s="2846"/>
      <c r="S84" s="2846"/>
      <c r="T84" s="2846"/>
      <c r="U84" s="2847"/>
      <c r="V84" s="71"/>
      <c r="W84" s="70"/>
      <c r="X84" s="1610"/>
      <c r="Y84" s="1611"/>
      <c r="Z84" s="1611"/>
      <c r="AA84" s="1611"/>
      <c r="AB84" s="1611"/>
      <c r="AC84" s="1611"/>
      <c r="AD84" s="1612"/>
      <c r="AE84" s="2254"/>
      <c r="AF84" s="2255"/>
      <c r="AG84" s="2255"/>
      <c r="AH84" s="2256"/>
      <c r="AI84" s="2263"/>
      <c r="AJ84" s="2264"/>
      <c r="AK84" s="2264"/>
      <c r="AL84" s="2264"/>
      <c r="AM84" s="2265"/>
      <c r="AN84" s="2263"/>
      <c r="AO84" s="2264"/>
      <c r="AP84" s="2264"/>
      <c r="AQ84" s="2265"/>
      <c r="AR84" s="71"/>
    </row>
    <row r="85" spans="1:44" ht="4.5" customHeight="1" x14ac:dyDescent="0.2">
      <c r="A85" s="70"/>
      <c r="B85" s="1484" t="s">
        <v>627</v>
      </c>
      <c r="C85" s="1484"/>
      <c r="D85" s="1484"/>
      <c r="E85" s="1484"/>
      <c r="F85" s="1484"/>
      <c r="G85" s="1484"/>
      <c r="H85" s="1559"/>
      <c r="I85" s="1560">
        <f>INDEX('LŠZ H'!A$2:AI$999,A48,13)</f>
        <v>45092</v>
      </c>
      <c r="J85" s="1561"/>
      <c r="K85" s="1561"/>
      <c r="L85" s="1561"/>
      <c r="M85" s="1561"/>
      <c r="N85" s="1561"/>
      <c r="O85" s="1561"/>
      <c r="P85" s="1561"/>
      <c r="Q85" s="1561"/>
      <c r="R85" s="1561"/>
      <c r="S85" s="1561"/>
      <c r="T85" s="1561"/>
      <c r="U85" s="1562"/>
      <c r="V85" s="71"/>
      <c r="W85" s="70"/>
      <c r="X85" s="1094" t="s">
        <v>2126</v>
      </c>
      <c r="Y85" s="1095"/>
      <c r="Z85" s="1095"/>
      <c r="AA85" s="1095"/>
      <c r="AB85" s="1095"/>
      <c r="AC85" s="1095"/>
      <c r="AD85" s="1096"/>
      <c r="AE85" s="1214" t="s">
        <v>2276</v>
      </c>
      <c r="AF85" s="1095"/>
      <c r="AG85" s="1095"/>
      <c r="AH85" s="1096"/>
      <c r="AI85" s="1214" t="s">
        <v>99</v>
      </c>
      <c r="AJ85" s="1095"/>
      <c r="AK85" s="1095"/>
      <c r="AL85" s="1095"/>
      <c r="AM85" s="1096"/>
      <c r="AN85" s="1214" t="s">
        <v>100</v>
      </c>
      <c r="AO85" s="1095"/>
      <c r="AP85" s="1095"/>
      <c r="AQ85" s="1096"/>
      <c r="AR85" s="71"/>
    </row>
    <row r="86" spans="1:44" ht="4.5" customHeight="1" x14ac:dyDescent="0.2">
      <c r="A86" s="70"/>
      <c r="B86" s="1484"/>
      <c r="C86" s="1484"/>
      <c r="D86" s="1484"/>
      <c r="E86" s="1484"/>
      <c r="F86" s="1484"/>
      <c r="G86" s="1484"/>
      <c r="H86" s="1559"/>
      <c r="I86" s="1563"/>
      <c r="J86" s="1484"/>
      <c r="K86" s="1484"/>
      <c r="L86" s="1484"/>
      <c r="M86" s="1484"/>
      <c r="N86" s="1484"/>
      <c r="O86" s="1484"/>
      <c r="P86" s="1484"/>
      <c r="Q86" s="1484"/>
      <c r="R86" s="1484"/>
      <c r="S86" s="1484"/>
      <c r="T86" s="1484"/>
      <c r="U86" s="1559"/>
      <c r="V86" s="71"/>
      <c r="W86" s="70"/>
      <c r="X86" s="1097"/>
      <c r="Y86" s="1098"/>
      <c r="Z86" s="1098"/>
      <c r="AA86" s="1098"/>
      <c r="AB86" s="1098"/>
      <c r="AC86" s="1098"/>
      <c r="AD86" s="1099"/>
      <c r="AE86" s="1097"/>
      <c r="AF86" s="1098"/>
      <c r="AG86" s="1098"/>
      <c r="AH86" s="1099"/>
      <c r="AI86" s="1097"/>
      <c r="AJ86" s="1098"/>
      <c r="AK86" s="1098"/>
      <c r="AL86" s="1098"/>
      <c r="AM86" s="1099"/>
      <c r="AN86" s="1097"/>
      <c r="AO86" s="1098"/>
      <c r="AP86" s="1098"/>
      <c r="AQ86" s="1099"/>
      <c r="AR86" s="71"/>
    </row>
    <row r="87" spans="1:44" ht="4.5" customHeight="1" x14ac:dyDescent="0.2">
      <c r="A87" s="70"/>
      <c r="B87" s="1484" t="s">
        <v>628</v>
      </c>
      <c r="C87" s="1484"/>
      <c r="D87" s="1484"/>
      <c r="E87" s="1484"/>
      <c r="F87" s="1484"/>
      <c r="G87" s="1484"/>
      <c r="H87" s="1484"/>
      <c r="I87" s="1563"/>
      <c r="J87" s="1484"/>
      <c r="K87" s="1484"/>
      <c r="L87" s="1484"/>
      <c r="M87" s="1484"/>
      <c r="N87" s="1484"/>
      <c r="O87" s="1484"/>
      <c r="P87" s="1484"/>
      <c r="Q87" s="1484"/>
      <c r="R87" s="1484"/>
      <c r="S87" s="1484"/>
      <c r="T87" s="1484"/>
      <c r="U87" s="1559"/>
      <c r="V87" s="71"/>
      <c r="W87" s="70"/>
      <c r="X87" s="1100"/>
      <c r="Y87" s="1101"/>
      <c r="Z87" s="1101"/>
      <c r="AA87" s="1101"/>
      <c r="AB87" s="1101"/>
      <c r="AC87" s="1101"/>
      <c r="AD87" s="1102"/>
      <c r="AE87" s="1100"/>
      <c r="AF87" s="1101"/>
      <c r="AG87" s="1101"/>
      <c r="AH87" s="1102"/>
      <c r="AI87" s="1100"/>
      <c r="AJ87" s="1101"/>
      <c r="AK87" s="1101"/>
      <c r="AL87" s="1101"/>
      <c r="AM87" s="1102"/>
      <c r="AN87" s="1100"/>
      <c r="AO87" s="1101"/>
      <c r="AP87" s="1101"/>
      <c r="AQ87" s="1102"/>
      <c r="AR87" s="71"/>
    </row>
    <row r="88" spans="1:44" ht="4.5" customHeight="1" x14ac:dyDescent="0.2">
      <c r="A88" s="70"/>
      <c r="B88" s="1484"/>
      <c r="C88" s="1484"/>
      <c r="D88" s="1484"/>
      <c r="E88" s="1484"/>
      <c r="F88" s="1484"/>
      <c r="G88" s="1484"/>
      <c r="H88" s="1484"/>
      <c r="I88" s="1564"/>
      <c r="J88" s="1565"/>
      <c r="K88" s="1565"/>
      <c r="L88" s="1565"/>
      <c r="M88" s="1565"/>
      <c r="N88" s="1565"/>
      <c r="O88" s="1565"/>
      <c r="P88" s="1565"/>
      <c r="Q88" s="1565"/>
      <c r="R88" s="1565"/>
      <c r="S88" s="1565"/>
      <c r="T88" s="1565"/>
      <c r="U88" s="1566"/>
      <c r="V88" s="71"/>
      <c r="W88" s="70"/>
      <c r="X88" s="1514" t="s">
        <v>1273</v>
      </c>
      <c r="Y88" s="1515"/>
      <c r="Z88" s="1515"/>
      <c r="AA88" s="1515"/>
      <c r="AB88" s="1515"/>
      <c r="AC88" s="1515"/>
      <c r="AD88" s="1516"/>
      <c r="AE88" s="2222">
        <f>INDEX('LŠZ H'!A$2:AI$999,A48,35)</f>
        <v>0</v>
      </c>
      <c r="AF88" s="2223"/>
      <c r="AG88" s="2223"/>
      <c r="AH88" s="2224"/>
      <c r="AI88" s="2222" t="e">
        <f>INDEX('LŠZ H'!A$2:AI$999,A48,36)</f>
        <v>#REF!</v>
      </c>
      <c r="AJ88" s="2223"/>
      <c r="AK88" s="2223"/>
      <c r="AL88" s="2223"/>
      <c r="AM88" s="2224"/>
      <c r="AN88" s="2222" t="e">
        <f>INDEX('LŠZ H'!A$2:AI$999,A48,37)</f>
        <v>#REF!</v>
      </c>
      <c r="AO88" s="2223"/>
      <c r="AP88" s="2223"/>
      <c r="AQ88" s="2224"/>
      <c r="AR88" s="71"/>
    </row>
    <row r="89" spans="1:44" ht="4.5" customHeight="1" x14ac:dyDescent="0.2">
      <c r="A89" s="70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1"/>
      <c r="W89" s="70"/>
      <c r="X89" s="1517"/>
      <c r="Y89" s="1518"/>
      <c r="Z89" s="1518"/>
      <c r="AA89" s="1518"/>
      <c r="AB89" s="1518"/>
      <c r="AC89" s="1518"/>
      <c r="AD89" s="1519"/>
      <c r="AE89" s="2225"/>
      <c r="AF89" s="2226"/>
      <c r="AG89" s="2226"/>
      <c r="AH89" s="2227"/>
      <c r="AI89" s="2225"/>
      <c r="AJ89" s="2226"/>
      <c r="AK89" s="2226"/>
      <c r="AL89" s="2226"/>
      <c r="AM89" s="2227"/>
      <c r="AN89" s="2225"/>
      <c r="AO89" s="2226"/>
      <c r="AP89" s="2226"/>
      <c r="AQ89" s="2227"/>
      <c r="AR89" s="71"/>
    </row>
    <row r="90" spans="1:44" ht="4.5" customHeight="1" x14ac:dyDescent="0.2">
      <c r="A90" s="70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1560">
        <f ca="1">IF(DAYS360(I85,NOW())&gt;60,NOW(),I85)</f>
        <v>45092</v>
      </c>
      <c r="M90" s="2198"/>
      <c r="N90" s="2198"/>
      <c r="O90" s="2198"/>
      <c r="P90" s="2198"/>
      <c r="Q90" s="2198"/>
      <c r="R90" s="2198"/>
      <c r="S90" s="2198"/>
      <c r="T90" s="2198"/>
      <c r="U90" s="2199"/>
      <c r="V90" s="71"/>
      <c r="W90" s="70"/>
      <c r="X90" s="1520"/>
      <c r="Y90" s="1521"/>
      <c r="Z90" s="1521"/>
      <c r="AA90" s="1521"/>
      <c r="AB90" s="1521"/>
      <c r="AC90" s="1521"/>
      <c r="AD90" s="1522"/>
      <c r="AE90" s="2228"/>
      <c r="AF90" s="2229"/>
      <c r="AG90" s="2229"/>
      <c r="AH90" s="2230"/>
      <c r="AI90" s="2228"/>
      <c r="AJ90" s="2229"/>
      <c r="AK90" s="2229"/>
      <c r="AL90" s="2229"/>
      <c r="AM90" s="2230"/>
      <c r="AN90" s="2228"/>
      <c r="AO90" s="2229"/>
      <c r="AP90" s="2229"/>
      <c r="AQ90" s="2230"/>
      <c r="AR90" s="71"/>
    </row>
    <row r="91" spans="1:44" ht="4.5" customHeight="1" x14ac:dyDescent="0.2">
      <c r="A91" s="70"/>
      <c r="B91" s="1484" t="s">
        <v>629</v>
      </c>
      <c r="C91" s="1484"/>
      <c r="D91" s="1484"/>
      <c r="E91" s="1484"/>
      <c r="F91" s="1484"/>
      <c r="G91" s="1484"/>
      <c r="H91" s="1484"/>
      <c r="I91" s="1484"/>
      <c r="J91" s="1484"/>
      <c r="K91" s="1484"/>
      <c r="L91" s="2200"/>
      <c r="M91" s="2201"/>
      <c r="N91" s="2201"/>
      <c r="O91" s="2201"/>
      <c r="P91" s="2201"/>
      <c r="Q91" s="2201"/>
      <c r="R91" s="2201"/>
      <c r="S91" s="2201"/>
      <c r="T91" s="2201"/>
      <c r="U91" s="2202"/>
      <c r="V91" s="71"/>
      <c r="W91" s="70"/>
      <c r="X91" s="1495" t="s">
        <v>630</v>
      </c>
      <c r="Y91" s="1496"/>
      <c r="Z91" s="1496"/>
      <c r="AA91" s="1497"/>
      <c r="AB91" s="1214">
        <f>INDEX('LŠZ H'!A$2:AI$999,A48,18)</f>
        <v>44362</v>
      </c>
      <c r="AC91" s="1190"/>
      <c r="AD91" s="1214" t="s">
        <v>631</v>
      </c>
      <c r="AE91" s="1190"/>
      <c r="AF91" s="2231" t="str">
        <f>INDEX('LŠZ H'!A$2:AI$999,A48,7)</f>
        <v>H052</v>
      </c>
      <c r="AG91" s="2232"/>
      <c r="AH91" s="2232"/>
      <c r="AI91" s="2232"/>
      <c r="AJ91" s="2232"/>
      <c r="AK91" s="2232"/>
      <c r="AL91" s="2232"/>
      <c r="AM91" s="2233"/>
      <c r="AN91" s="1188">
        <f>INDEX('LŠZ H'!A$2:AI$999,A48,15)</f>
        <v>45092</v>
      </c>
      <c r="AO91" s="1189"/>
      <c r="AP91" s="1189"/>
      <c r="AQ91" s="1190"/>
      <c r="AR91" s="71"/>
    </row>
    <row r="92" spans="1:44" ht="4.5" customHeight="1" x14ac:dyDescent="0.2">
      <c r="A92" s="70"/>
      <c r="B92" s="1484"/>
      <c r="C92" s="1484"/>
      <c r="D92" s="1484"/>
      <c r="E92" s="1484"/>
      <c r="F92" s="1484"/>
      <c r="G92" s="1484"/>
      <c r="H92" s="1484"/>
      <c r="I92" s="1484"/>
      <c r="J92" s="1484"/>
      <c r="K92" s="1484"/>
      <c r="L92" s="2200"/>
      <c r="M92" s="2201"/>
      <c r="N92" s="2201"/>
      <c r="O92" s="2201"/>
      <c r="P92" s="2201"/>
      <c r="Q92" s="2201"/>
      <c r="R92" s="2201"/>
      <c r="S92" s="2201"/>
      <c r="T92" s="2201"/>
      <c r="U92" s="2202"/>
      <c r="V92" s="71"/>
      <c r="W92" s="70"/>
      <c r="X92" s="1498"/>
      <c r="Y92" s="1499"/>
      <c r="Z92" s="1499"/>
      <c r="AA92" s="1500"/>
      <c r="AB92" s="1191"/>
      <c r="AC92" s="1193"/>
      <c r="AD92" s="1191"/>
      <c r="AE92" s="1193"/>
      <c r="AF92" s="2234"/>
      <c r="AG92" s="2235"/>
      <c r="AH92" s="2235"/>
      <c r="AI92" s="2235"/>
      <c r="AJ92" s="2235"/>
      <c r="AK92" s="2235"/>
      <c r="AL92" s="2235"/>
      <c r="AM92" s="2236"/>
      <c r="AN92" s="1191"/>
      <c r="AO92" s="1192"/>
      <c r="AP92" s="1192"/>
      <c r="AQ92" s="1193"/>
      <c r="AR92" s="71"/>
    </row>
    <row r="93" spans="1:44" ht="4.5" customHeight="1" x14ac:dyDescent="0.2">
      <c r="A93" s="70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2203"/>
      <c r="M93" s="2204"/>
      <c r="N93" s="2204"/>
      <c r="O93" s="2204"/>
      <c r="P93" s="2204"/>
      <c r="Q93" s="2204"/>
      <c r="R93" s="2204"/>
      <c r="S93" s="2204"/>
      <c r="T93" s="2204"/>
      <c r="U93" s="2205"/>
      <c r="V93" s="71"/>
      <c r="W93" s="70"/>
      <c r="X93" s="1501"/>
      <c r="Y93" s="1502"/>
      <c r="Z93" s="1502"/>
      <c r="AA93" s="1503"/>
      <c r="AB93" s="1194"/>
      <c r="AC93" s="1196"/>
      <c r="AD93" s="1194"/>
      <c r="AE93" s="1196"/>
      <c r="AF93" s="2237"/>
      <c r="AG93" s="2238"/>
      <c r="AH93" s="2238"/>
      <c r="AI93" s="2238"/>
      <c r="AJ93" s="2238"/>
      <c r="AK93" s="2238"/>
      <c r="AL93" s="2238"/>
      <c r="AM93" s="2239"/>
      <c r="AN93" s="1194"/>
      <c r="AO93" s="1195"/>
      <c r="AP93" s="1195"/>
      <c r="AQ93" s="1196"/>
      <c r="AR93" s="71"/>
    </row>
    <row r="94" spans="1:44" ht="4.5" customHeight="1" x14ac:dyDescent="0.2">
      <c r="A94" s="84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6"/>
      <c r="W94" s="84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6"/>
    </row>
    <row r="95" spans="1:44" ht="4.5" customHeight="1" x14ac:dyDescent="0.2">
      <c r="A95" s="61">
        <v>60</v>
      </c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2542" t="str">
        <f>CONCATENATE("*",INDEX('LŠZ H'!A$2:AI$999,A95,17))</f>
        <v>*</v>
      </c>
      <c r="U95" s="2542"/>
      <c r="V95" s="2543"/>
      <c r="W95" s="64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6"/>
    </row>
    <row r="96" spans="1:44" ht="4.5" customHeight="1" x14ac:dyDescent="0.2">
      <c r="A96" s="68"/>
      <c r="T96" s="2544"/>
      <c r="U96" s="2544"/>
      <c r="V96" s="2545"/>
      <c r="W96" s="70"/>
      <c r="X96" s="2788" t="s">
        <v>1021</v>
      </c>
      <c r="Y96" s="2788"/>
      <c r="Z96" s="2788"/>
      <c r="AA96" s="2788"/>
      <c r="AB96" s="2788"/>
      <c r="AC96" s="2788"/>
      <c r="AD96" s="2788"/>
      <c r="AE96" s="2788"/>
      <c r="AF96" s="2788"/>
      <c r="AG96" s="2788"/>
      <c r="AH96" s="2788"/>
      <c r="AI96" s="2788"/>
      <c r="AJ96" s="2788"/>
      <c r="AK96" s="2788"/>
      <c r="AL96" s="2788"/>
      <c r="AM96" s="2788"/>
      <c r="AN96" s="2788"/>
      <c r="AO96" s="2788"/>
      <c r="AP96" s="2788"/>
      <c r="AQ96" s="2788"/>
      <c r="AR96" s="71"/>
    </row>
    <row r="97" spans="1:44" ht="4.5" customHeight="1" x14ac:dyDescent="0.2">
      <c r="A97" s="68"/>
      <c r="T97" s="2544"/>
      <c r="U97" s="2544"/>
      <c r="V97" s="2545"/>
      <c r="W97" s="70"/>
      <c r="X97" s="2788"/>
      <c r="Y97" s="2788"/>
      <c r="Z97" s="2788"/>
      <c r="AA97" s="2788"/>
      <c r="AB97" s="2788"/>
      <c r="AC97" s="2788"/>
      <c r="AD97" s="2788"/>
      <c r="AE97" s="2788"/>
      <c r="AF97" s="2788"/>
      <c r="AG97" s="2788"/>
      <c r="AH97" s="2788"/>
      <c r="AI97" s="2788"/>
      <c r="AJ97" s="2788"/>
      <c r="AK97" s="2788"/>
      <c r="AL97" s="2788"/>
      <c r="AM97" s="2788"/>
      <c r="AN97" s="2788"/>
      <c r="AO97" s="2788"/>
      <c r="AP97" s="2788"/>
      <c r="AQ97" s="2788"/>
      <c r="AR97" s="71"/>
    </row>
    <row r="98" spans="1:44" ht="4.5" customHeight="1" x14ac:dyDescent="0.2">
      <c r="A98" s="68"/>
      <c r="R98" s="72"/>
      <c r="S98" s="72"/>
      <c r="T98" s="72"/>
      <c r="U98" s="72"/>
      <c r="V98" s="69"/>
      <c r="W98" s="70"/>
      <c r="X98" s="2788"/>
      <c r="Y98" s="2788"/>
      <c r="Z98" s="2788"/>
      <c r="AA98" s="2788"/>
      <c r="AB98" s="2788"/>
      <c r="AC98" s="2788"/>
      <c r="AD98" s="2788"/>
      <c r="AE98" s="2788"/>
      <c r="AF98" s="2788"/>
      <c r="AG98" s="2788"/>
      <c r="AH98" s="2788"/>
      <c r="AI98" s="2788"/>
      <c r="AJ98" s="2788"/>
      <c r="AK98" s="2788"/>
      <c r="AL98" s="2788"/>
      <c r="AM98" s="2788"/>
      <c r="AN98" s="2788"/>
      <c r="AO98" s="2788"/>
      <c r="AP98" s="2788"/>
      <c r="AQ98" s="2788"/>
      <c r="AR98" s="71"/>
    </row>
    <row r="99" spans="1:44" ht="4.5" customHeight="1" x14ac:dyDescent="0.2">
      <c r="A99" s="68"/>
      <c r="R99" s="72"/>
      <c r="S99" s="72"/>
      <c r="T99" s="72"/>
      <c r="U99" s="72"/>
      <c r="V99" s="69"/>
      <c r="W99" s="70"/>
      <c r="X99" s="2788"/>
      <c r="Y99" s="2788"/>
      <c r="Z99" s="2788"/>
      <c r="AA99" s="2788"/>
      <c r="AB99" s="2788"/>
      <c r="AC99" s="2788"/>
      <c r="AD99" s="2788"/>
      <c r="AE99" s="2788"/>
      <c r="AF99" s="2788"/>
      <c r="AG99" s="2788"/>
      <c r="AH99" s="2788"/>
      <c r="AI99" s="2788"/>
      <c r="AJ99" s="2788"/>
      <c r="AK99" s="2788"/>
      <c r="AL99" s="2788"/>
      <c r="AM99" s="2788"/>
      <c r="AN99" s="2788"/>
      <c r="AO99" s="2788"/>
      <c r="AP99" s="2788"/>
      <c r="AQ99" s="2788"/>
      <c r="AR99" s="71"/>
    </row>
    <row r="100" spans="1:44" ht="4.5" customHeight="1" x14ac:dyDescent="0.2">
      <c r="A100" s="68"/>
      <c r="R100" s="72"/>
      <c r="S100" s="72"/>
      <c r="T100" s="72"/>
      <c r="U100" s="72"/>
      <c r="V100" s="69"/>
      <c r="W100" s="70"/>
      <c r="X100" s="2788"/>
      <c r="Y100" s="2788"/>
      <c r="Z100" s="2788"/>
      <c r="AA100" s="2788"/>
      <c r="AB100" s="2788"/>
      <c r="AC100" s="2788"/>
      <c r="AD100" s="2788"/>
      <c r="AE100" s="2788"/>
      <c r="AF100" s="2788"/>
      <c r="AG100" s="2788"/>
      <c r="AH100" s="2788"/>
      <c r="AI100" s="2788"/>
      <c r="AJ100" s="2788"/>
      <c r="AK100" s="2788"/>
      <c r="AL100" s="2788"/>
      <c r="AM100" s="2788"/>
      <c r="AN100" s="2788"/>
      <c r="AO100" s="2788"/>
      <c r="AP100" s="2788"/>
      <c r="AQ100" s="2788"/>
      <c r="AR100" s="71"/>
    </row>
    <row r="101" spans="1:44" ht="4.5" customHeight="1" x14ac:dyDescent="0.2">
      <c r="A101" s="68"/>
      <c r="B101" s="2830" t="s">
        <v>1939</v>
      </c>
      <c r="C101" s="2315"/>
      <c r="D101" s="2315"/>
      <c r="E101" s="2315"/>
      <c r="F101" s="2315"/>
      <c r="G101" s="2315"/>
      <c r="H101" s="2315"/>
      <c r="I101" s="2315"/>
      <c r="J101" s="2315"/>
      <c r="K101" s="2315"/>
      <c r="L101" s="2315"/>
      <c r="M101" s="2315"/>
      <c r="N101" s="2315"/>
      <c r="O101" s="2315"/>
      <c r="P101" s="2315"/>
      <c r="Q101" s="2315"/>
      <c r="R101" s="2315"/>
      <c r="S101" s="2315"/>
      <c r="T101" s="2315"/>
      <c r="U101" s="2315"/>
      <c r="V101" s="69"/>
      <c r="W101" s="70"/>
      <c r="X101" s="2788"/>
      <c r="Y101" s="2788"/>
      <c r="Z101" s="2788"/>
      <c r="AA101" s="2788"/>
      <c r="AB101" s="2788"/>
      <c r="AC101" s="2788"/>
      <c r="AD101" s="2788"/>
      <c r="AE101" s="2788"/>
      <c r="AF101" s="2788"/>
      <c r="AG101" s="2788"/>
      <c r="AH101" s="2788"/>
      <c r="AI101" s="2788"/>
      <c r="AJ101" s="2788"/>
      <c r="AK101" s="2788"/>
      <c r="AL101" s="2788"/>
      <c r="AM101" s="2788"/>
      <c r="AN101" s="2788"/>
      <c r="AO101" s="2788"/>
      <c r="AP101" s="2788"/>
      <c r="AQ101" s="2788"/>
      <c r="AR101" s="71"/>
    </row>
    <row r="102" spans="1:44" ht="4.5" customHeight="1" x14ac:dyDescent="0.2">
      <c r="A102" s="68"/>
      <c r="B102" s="2315"/>
      <c r="C102" s="2315"/>
      <c r="D102" s="2315"/>
      <c r="E102" s="2315"/>
      <c r="F102" s="2315"/>
      <c r="G102" s="2315"/>
      <c r="H102" s="2315"/>
      <c r="I102" s="2315"/>
      <c r="J102" s="2315"/>
      <c r="K102" s="2315"/>
      <c r="L102" s="2315"/>
      <c r="M102" s="2315"/>
      <c r="N102" s="2315"/>
      <c r="O102" s="2315"/>
      <c r="P102" s="2315"/>
      <c r="Q102" s="2315"/>
      <c r="R102" s="2315"/>
      <c r="S102" s="2315"/>
      <c r="T102" s="2315"/>
      <c r="U102" s="2315"/>
      <c r="V102" s="69"/>
      <c r="W102" s="70"/>
      <c r="X102" s="2788"/>
      <c r="Y102" s="2788"/>
      <c r="Z102" s="2788"/>
      <c r="AA102" s="2788"/>
      <c r="AB102" s="2788"/>
      <c r="AC102" s="2788"/>
      <c r="AD102" s="2788"/>
      <c r="AE102" s="2788"/>
      <c r="AF102" s="2788"/>
      <c r="AG102" s="2788"/>
      <c r="AH102" s="2788"/>
      <c r="AI102" s="2788"/>
      <c r="AJ102" s="2788"/>
      <c r="AK102" s="2788"/>
      <c r="AL102" s="2788"/>
      <c r="AM102" s="2788"/>
      <c r="AN102" s="2788"/>
      <c r="AO102" s="2788"/>
      <c r="AP102" s="2788"/>
      <c r="AQ102" s="2788"/>
      <c r="AR102" s="71"/>
    </row>
    <row r="103" spans="1:44" ht="4.5" customHeight="1" x14ac:dyDescent="0.2">
      <c r="A103" s="68"/>
      <c r="B103" s="2830" t="s">
        <v>1640</v>
      </c>
      <c r="C103" s="2830"/>
      <c r="D103" s="2830"/>
      <c r="E103" s="2830"/>
      <c r="F103" s="2830"/>
      <c r="G103" s="2830"/>
      <c r="H103" s="2830"/>
      <c r="I103" s="2830"/>
      <c r="J103" s="2830"/>
      <c r="K103" s="2830"/>
      <c r="L103" s="2830"/>
      <c r="M103" s="2830"/>
      <c r="N103" s="2830"/>
      <c r="O103" s="2830"/>
      <c r="P103" s="2830"/>
      <c r="Q103" s="2830"/>
      <c r="R103" s="2830"/>
      <c r="S103" s="2830"/>
      <c r="T103" s="2830"/>
      <c r="U103" s="2830"/>
      <c r="V103" s="69"/>
      <c r="W103" s="70"/>
      <c r="X103" s="2788"/>
      <c r="Y103" s="2788"/>
      <c r="Z103" s="2788"/>
      <c r="AA103" s="2788"/>
      <c r="AB103" s="2788"/>
      <c r="AC103" s="2788"/>
      <c r="AD103" s="2788"/>
      <c r="AE103" s="2788"/>
      <c r="AF103" s="2788"/>
      <c r="AG103" s="2788"/>
      <c r="AH103" s="2788"/>
      <c r="AI103" s="2788"/>
      <c r="AJ103" s="2788"/>
      <c r="AK103" s="2788"/>
      <c r="AL103" s="2788"/>
      <c r="AM103" s="2788"/>
      <c r="AN103" s="2788"/>
      <c r="AO103" s="2788"/>
      <c r="AP103" s="2788"/>
      <c r="AQ103" s="2788"/>
      <c r="AR103" s="71"/>
    </row>
    <row r="104" spans="1:44" ht="4.5" customHeight="1" x14ac:dyDescent="0.2">
      <c r="A104" s="68"/>
      <c r="B104" s="2830"/>
      <c r="C104" s="2830"/>
      <c r="D104" s="2830"/>
      <c r="E104" s="2830"/>
      <c r="F104" s="2830"/>
      <c r="G104" s="2830"/>
      <c r="H104" s="2830"/>
      <c r="I104" s="2830"/>
      <c r="J104" s="2830"/>
      <c r="K104" s="2830"/>
      <c r="L104" s="2830"/>
      <c r="M104" s="2830"/>
      <c r="N104" s="2830"/>
      <c r="O104" s="2830"/>
      <c r="P104" s="2830"/>
      <c r="Q104" s="2830"/>
      <c r="R104" s="2830"/>
      <c r="S104" s="2830"/>
      <c r="T104" s="2830"/>
      <c r="U104" s="2830"/>
      <c r="V104" s="69"/>
      <c r="W104" s="70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1"/>
    </row>
    <row r="105" spans="1:44" ht="4.5" customHeight="1" x14ac:dyDescent="0.2">
      <c r="A105" s="68"/>
      <c r="B105" s="2831" t="s">
        <v>377</v>
      </c>
      <c r="C105" s="2831"/>
      <c r="D105" s="2831"/>
      <c r="E105" s="2831"/>
      <c r="F105" s="2831"/>
      <c r="G105" s="2831"/>
      <c r="H105" s="2831"/>
      <c r="I105" s="2831"/>
      <c r="J105" s="2831"/>
      <c r="K105" s="2831"/>
      <c r="L105" s="2831"/>
      <c r="M105" s="2831"/>
      <c r="N105" s="2831"/>
      <c r="O105" s="2831"/>
      <c r="P105" s="2831"/>
      <c r="Q105" s="2831"/>
      <c r="R105" s="2831"/>
      <c r="S105" s="2831"/>
      <c r="T105" s="2831"/>
      <c r="U105" s="2831"/>
      <c r="V105" s="69"/>
      <c r="W105" s="70"/>
      <c r="X105" s="1484" t="s">
        <v>944</v>
      </c>
      <c r="Y105" s="1484"/>
      <c r="Z105" s="1484"/>
      <c r="AA105" s="1484"/>
      <c r="AB105" s="1484"/>
      <c r="AC105" s="1484"/>
      <c r="AD105" s="1484"/>
      <c r="AE105" s="1484"/>
      <c r="AF105" s="1484"/>
      <c r="AG105" s="1484"/>
      <c r="AH105" s="1559"/>
      <c r="AI105" s="2779" t="str">
        <f>I117</f>
        <v>OM-H060</v>
      </c>
      <c r="AJ105" s="2780"/>
      <c r="AK105" s="2780"/>
      <c r="AL105" s="2780"/>
      <c r="AM105" s="2780"/>
      <c r="AN105" s="2780"/>
      <c r="AO105" s="2780"/>
      <c r="AP105" s="2780"/>
      <c r="AQ105" s="2781"/>
      <c r="AR105" s="71"/>
    </row>
    <row r="106" spans="1:44" ht="4.5" customHeight="1" x14ac:dyDescent="0.2">
      <c r="A106" s="68"/>
      <c r="B106" s="2831"/>
      <c r="C106" s="2831"/>
      <c r="D106" s="2831"/>
      <c r="E106" s="2831"/>
      <c r="F106" s="2831"/>
      <c r="G106" s="2831"/>
      <c r="H106" s="2831"/>
      <c r="I106" s="2831"/>
      <c r="J106" s="2831"/>
      <c r="K106" s="2831"/>
      <c r="L106" s="2831"/>
      <c r="M106" s="2831"/>
      <c r="N106" s="2831"/>
      <c r="O106" s="2831"/>
      <c r="P106" s="2831"/>
      <c r="Q106" s="2831"/>
      <c r="R106" s="2831"/>
      <c r="S106" s="2831"/>
      <c r="T106" s="2831"/>
      <c r="U106" s="2831"/>
      <c r="V106" s="69"/>
      <c r="W106" s="70"/>
      <c r="X106" s="1484"/>
      <c r="Y106" s="1484"/>
      <c r="Z106" s="1484"/>
      <c r="AA106" s="1484"/>
      <c r="AB106" s="1484"/>
      <c r="AC106" s="1484"/>
      <c r="AD106" s="1484"/>
      <c r="AE106" s="1484"/>
      <c r="AF106" s="1484"/>
      <c r="AG106" s="1484"/>
      <c r="AH106" s="1559"/>
      <c r="AI106" s="2782"/>
      <c r="AJ106" s="2783"/>
      <c r="AK106" s="2783"/>
      <c r="AL106" s="2783"/>
      <c r="AM106" s="2783"/>
      <c r="AN106" s="2783"/>
      <c r="AO106" s="2783"/>
      <c r="AP106" s="2783"/>
      <c r="AQ106" s="2784"/>
      <c r="AR106" s="71"/>
    </row>
    <row r="107" spans="1:44" ht="4.5" customHeight="1" x14ac:dyDescent="0.2">
      <c r="A107" s="68"/>
      <c r="B107" s="2831" t="s">
        <v>550</v>
      </c>
      <c r="C107" s="2831"/>
      <c r="D107" s="2831"/>
      <c r="E107" s="2831"/>
      <c r="F107" s="2831"/>
      <c r="G107" s="2831"/>
      <c r="H107" s="2831"/>
      <c r="I107" s="2831"/>
      <c r="J107" s="2831"/>
      <c r="K107" s="2831"/>
      <c r="L107" s="2831"/>
      <c r="M107" s="2831"/>
      <c r="N107" s="2831"/>
      <c r="O107" s="2831"/>
      <c r="P107" s="2831"/>
      <c r="Q107" s="2831"/>
      <c r="R107" s="2831"/>
      <c r="S107" s="2831"/>
      <c r="T107" s="2831"/>
      <c r="U107" s="2831"/>
      <c r="V107" s="69"/>
      <c r="W107" s="70"/>
      <c r="X107" s="73"/>
      <c r="Y107" s="73"/>
      <c r="Z107" s="73"/>
      <c r="AA107" s="73"/>
      <c r="AB107" s="73"/>
      <c r="AC107" s="73"/>
      <c r="AD107" s="74"/>
      <c r="AE107" s="74"/>
      <c r="AF107" s="74"/>
      <c r="AG107" s="74"/>
      <c r="AH107" s="74"/>
      <c r="AI107" s="2785"/>
      <c r="AJ107" s="2786"/>
      <c r="AK107" s="2786"/>
      <c r="AL107" s="2786"/>
      <c r="AM107" s="2786"/>
      <c r="AN107" s="2786"/>
      <c r="AO107" s="2786"/>
      <c r="AP107" s="2786"/>
      <c r="AQ107" s="2787"/>
      <c r="AR107" s="71"/>
    </row>
    <row r="108" spans="1:44" ht="4.5" customHeight="1" x14ac:dyDescent="0.2">
      <c r="A108" s="68"/>
      <c r="B108" s="2831"/>
      <c r="C108" s="2831"/>
      <c r="D108" s="2831"/>
      <c r="E108" s="2831"/>
      <c r="F108" s="2831"/>
      <c r="G108" s="2831"/>
      <c r="H108" s="2831"/>
      <c r="I108" s="2831"/>
      <c r="J108" s="2831"/>
      <c r="K108" s="2831"/>
      <c r="L108" s="2831"/>
      <c r="M108" s="2831"/>
      <c r="N108" s="2831"/>
      <c r="O108" s="2831"/>
      <c r="P108" s="2831"/>
      <c r="Q108" s="2831"/>
      <c r="R108" s="2831"/>
      <c r="S108" s="2831"/>
      <c r="T108" s="2831"/>
      <c r="U108" s="2831"/>
      <c r="V108" s="69"/>
      <c r="W108" s="70"/>
      <c r="X108" s="2768" t="s">
        <v>2285</v>
      </c>
      <c r="Y108" s="2769"/>
      <c r="Z108" s="2814">
        <f>INDEX('LŠZ H'!A$2:AI$999,A95,14)</f>
        <v>0</v>
      </c>
      <c r="AA108" s="2815"/>
      <c r="AB108" s="2815"/>
      <c r="AC108" s="2815"/>
      <c r="AD108" s="2816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1"/>
    </row>
    <row r="109" spans="1:44" ht="4.5" customHeight="1" x14ac:dyDescent="0.2">
      <c r="A109" s="70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3"/>
      <c r="T109" s="73"/>
      <c r="U109" s="73"/>
      <c r="V109" s="71"/>
      <c r="W109" s="70"/>
      <c r="X109" s="2768"/>
      <c r="Y109" s="2769"/>
      <c r="Z109" s="2817"/>
      <c r="AA109" s="2818"/>
      <c r="AB109" s="2818"/>
      <c r="AC109" s="2818"/>
      <c r="AD109" s="2819"/>
      <c r="AE109" s="73"/>
      <c r="AF109" s="73"/>
      <c r="AG109" s="73"/>
      <c r="AH109" s="2805">
        <f>INDEX('LŠZ H'!A$2:AI$999,A95,27)</f>
        <v>0</v>
      </c>
      <c r="AI109" s="2806"/>
      <c r="AJ109" s="2806"/>
      <c r="AK109" s="2806"/>
      <c r="AL109" s="2806"/>
      <c r="AM109" s="2806"/>
      <c r="AN109" s="2806"/>
      <c r="AO109" s="2806"/>
      <c r="AP109" s="2806"/>
      <c r="AQ109" s="2807"/>
      <c r="AR109" s="71"/>
    </row>
    <row r="110" spans="1:44" ht="4.5" customHeight="1" x14ac:dyDescent="0.2">
      <c r="A110" s="70"/>
      <c r="B110" s="1558" t="s">
        <v>2286</v>
      </c>
      <c r="C110" s="1558"/>
      <c r="D110" s="1558"/>
      <c r="E110" s="1558"/>
      <c r="F110" s="1551" t="e">
        <f>IF(INDEX('LŠZ H'!A$2:AI1093,A95,2)="ZK"," Závesný klzák / ZK / Hang glider / HG /",(CONCATENATE("Motorový závesný klzák/Powered Hangglider/MZK/PHG/RWL",INDEX('LŠZ H'!A$2:AI1093,A95,38),"/")))</f>
        <v>#REF!</v>
      </c>
      <c r="G110" s="1552"/>
      <c r="H110" s="1552"/>
      <c r="I110" s="1552"/>
      <c r="J110" s="1552"/>
      <c r="K110" s="1552"/>
      <c r="L110" s="1552"/>
      <c r="M110" s="1552"/>
      <c r="N110" s="1552"/>
      <c r="O110" s="1552"/>
      <c r="P110" s="1552"/>
      <c r="Q110" s="1552"/>
      <c r="R110" s="1552"/>
      <c r="S110" s="1552"/>
      <c r="T110" s="1552"/>
      <c r="U110" s="1553"/>
      <c r="V110" s="71"/>
      <c r="W110" s="70"/>
      <c r="X110" s="2768"/>
      <c r="Y110" s="2769"/>
      <c r="Z110" s="2817"/>
      <c r="AA110" s="2818"/>
      <c r="AB110" s="2818"/>
      <c r="AC110" s="2818"/>
      <c r="AD110" s="2819"/>
      <c r="AE110" s="2789" t="s">
        <v>902</v>
      </c>
      <c r="AF110" s="2789"/>
      <c r="AG110" s="2789"/>
      <c r="AH110" s="2808"/>
      <c r="AI110" s="2809"/>
      <c r="AJ110" s="2809"/>
      <c r="AK110" s="2809"/>
      <c r="AL110" s="2809"/>
      <c r="AM110" s="2809"/>
      <c r="AN110" s="2809"/>
      <c r="AO110" s="2809"/>
      <c r="AP110" s="2809"/>
      <c r="AQ110" s="2810"/>
      <c r="AR110" s="71"/>
    </row>
    <row r="111" spans="1:44" ht="4.5" customHeight="1" x14ac:dyDescent="0.2">
      <c r="A111" s="70"/>
      <c r="B111" s="1558"/>
      <c r="C111" s="1558"/>
      <c r="D111" s="1558"/>
      <c r="E111" s="1558"/>
      <c r="F111" s="1554"/>
      <c r="G111" s="1555"/>
      <c r="H111" s="1555"/>
      <c r="I111" s="1555"/>
      <c r="J111" s="1555"/>
      <c r="K111" s="1555"/>
      <c r="L111" s="1555"/>
      <c r="M111" s="1555"/>
      <c r="N111" s="1555"/>
      <c r="O111" s="1555"/>
      <c r="P111" s="1555"/>
      <c r="Q111" s="1555"/>
      <c r="R111" s="1555"/>
      <c r="S111" s="1555"/>
      <c r="T111" s="1555"/>
      <c r="U111" s="1556"/>
      <c r="V111" s="71"/>
      <c r="W111" s="70"/>
      <c r="X111" s="2768"/>
      <c r="Y111" s="2769"/>
      <c r="Z111" s="2820"/>
      <c r="AA111" s="2821"/>
      <c r="AB111" s="2821"/>
      <c r="AC111" s="2821"/>
      <c r="AD111" s="2822"/>
      <c r="AE111" s="2789"/>
      <c r="AF111" s="2789"/>
      <c r="AG111" s="2789"/>
      <c r="AH111" s="2811"/>
      <c r="AI111" s="2812"/>
      <c r="AJ111" s="2812"/>
      <c r="AK111" s="2812"/>
      <c r="AL111" s="2812"/>
      <c r="AM111" s="2812"/>
      <c r="AN111" s="2812"/>
      <c r="AO111" s="2812"/>
      <c r="AP111" s="2812"/>
      <c r="AQ111" s="2813"/>
      <c r="AR111" s="71"/>
    </row>
    <row r="112" spans="1:44" ht="4.5" customHeight="1" x14ac:dyDescent="0.2">
      <c r="A112" s="70"/>
      <c r="B112" s="73"/>
      <c r="C112" s="73"/>
      <c r="D112" s="73"/>
      <c r="E112" s="73"/>
      <c r="F112" s="2880" t="str">
        <f>CONCATENATE(INDEX('LŠZ H'!A$2:AL$999,A95,3)," (",INDEX('LŠZ H'!A$2:AL$999,A95,9),")")</f>
        <v xml:space="preserve"> ()</v>
      </c>
      <c r="G112" s="2881"/>
      <c r="H112" s="2881"/>
      <c r="I112" s="2881"/>
      <c r="J112" s="2881"/>
      <c r="K112" s="2881"/>
      <c r="L112" s="2881"/>
      <c r="M112" s="2881"/>
      <c r="N112" s="2881"/>
      <c r="O112" s="2881"/>
      <c r="P112" s="2881"/>
      <c r="Q112" s="2881"/>
      <c r="R112" s="2881"/>
      <c r="S112" s="2881"/>
      <c r="T112" s="2881"/>
      <c r="U112" s="2882"/>
      <c r="V112" s="71"/>
      <c r="W112" s="70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1"/>
    </row>
    <row r="113" spans="1:44" ht="4.5" customHeight="1" x14ac:dyDescent="0.2">
      <c r="A113" s="70"/>
      <c r="B113" s="1484" t="s">
        <v>903</v>
      </c>
      <c r="C113" s="1484"/>
      <c r="D113" s="1484"/>
      <c r="E113" s="1484"/>
      <c r="F113" s="2883"/>
      <c r="G113" s="2881"/>
      <c r="H113" s="2881"/>
      <c r="I113" s="2881"/>
      <c r="J113" s="2881"/>
      <c r="K113" s="2881"/>
      <c r="L113" s="2881"/>
      <c r="M113" s="2881"/>
      <c r="N113" s="2881"/>
      <c r="O113" s="2881"/>
      <c r="P113" s="2881"/>
      <c r="Q113" s="2881"/>
      <c r="R113" s="2881"/>
      <c r="S113" s="2881"/>
      <c r="T113" s="2881"/>
      <c r="U113" s="2882"/>
      <c r="V113" s="71"/>
      <c r="W113" s="70"/>
      <c r="X113" s="1484" t="s">
        <v>2121</v>
      </c>
      <c r="Y113" s="1485"/>
      <c r="Z113" s="1485"/>
      <c r="AA113" s="1485"/>
      <c r="AB113" s="1485"/>
      <c r="AC113" s="1485"/>
      <c r="AD113" s="1485"/>
      <c r="AE113" s="1485"/>
      <c r="AF113" s="1485"/>
      <c r="AG113" s="1485"/>
      <c r="AH113" s="1485"/>
      <c r="AI113" s="1485"/>
      <c r="AJ113" s="1485"/>
      <c r="AK113" s="1485"/>
      <c r="AM113" s="2759">
        <f>INDEX('LŠZ H'!A$2:AI$999,A95,28)</f>
        <v>0</v>
      </c>
      <c r="AN113" s="2760"/>
      <c r="AO113" s="2760"/>
      <c r="AP113" s="2760"/>
      <c r="AQ113" s="2761"/>
      <c r="AR113" s="71"/>
    </row>
    <row r="114" spans="1:44" ht="4.5" customHeight="1" x14ac:dyDescent="0.2">
      <c r="A114" s="70"/>
      <c r="B114" s="1484"/>
      <c r="C114" s="1484"/>
      <c r="D114" s="1484"/>
      <c r="E114" s="1484"/>
      <c r="F114" s="2883"/>
      <c r="G114" s="2881"/>
      <c r="H114" s="2881"/>
      <c r="I114" s="2881"/>
      <c r="J114" s="2881"/>
      <c r="K114" s="2881"/>
      <c r="L114" s="2881"/>
      <c r="M114" s="2881"/>
      <c r="N114" s="2881"/>
      <c r="O114" s="2881"/>
      <c r="P114" s="2881"/>
      <c r="Q114" s="2881"/>
      <c r="R114" s="2881"/>
      <c r="S114" s="2881"/>
      <c r="T114" s="2881"/>
      <c r="U114" s="2882"/>
      <c r="V114" s="71"/>
      <c r="W114" s="70"/>
      <c r="X114" s="1485"/>
      <c r="Y114" s="1485"/>
      <c r="Z114" s="1485"/>
      <c r="AA114" s="1485"/>
      <c r="AB114" s="1485"/>
      <c r="AC114" s="1485"/>
      <c r="AD114" s="1485"/>
      <c r="AE114" s="1485"/>
      <c r="AF114" s="1485"/>
      <c r="AG114" s="1485"/>
      <c r="AH114" s="1485"/>
      <c r="AI114" s="1485"/>
      <c r="AJ114" s="1485"/>
      <c r="AK114" s="1485"/>
      <c r="AL114" s="78"/>
      <c r="AM114" s="2762"/>
      <c r="AN114" s="2763"/>
      <c r="AO114" s="2763"/>
      <c r="AP114" s="2763"/>
      <c r="AQ114" s="2764"/>
      <c r="AR114" s="71"/>
    </row>
    <row r="115" spans="1:44" ht="4.5" customHeight="1" x14ac:dyDescent="0.2">
      <c r="A115" s="70"/>
      <c r="B115" s="73"/>
      <c r="C115" s="73"/>
      <c r="D115" s="73"/>
      <c r="E115" s="73"/>
      <c r="F115" s="2884"/>
      <c r="G115" s="2885"/>
      <c r="H115" s="2885"/>
      <c r="I115" s="2885"/>
      <c r="J115" s="2885"/>
      <c r="K115" s="2885"/>
      <c r="L115" s="2885"/>
      <c r="M115" s="2885"/>
      <c r="N115" s="2885"/>
      <c r="O115" s="2885"/>
      <c r="P115" s="2885"/>
      <c r="Q115" s="2885"/>
      <c r="R115" s="2885"/>
      <c r="S115" s="2885"/>
      <c r="T115" s="2885"/>
      <c r="U115" s="2886"/>
      <c r="V115" s="71"/>
      <c r="W115" s="70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2762"/>
      <c r="AN115" s="2763"/>
      <c r="AO115" s="2763"/>
      <c r="AP115" s="2763"/>
      <c r="AQ115" s="2764"/>
      <c r="AR115" s="71"/>
    </row>
    <row r="116" spans="1:44" ht="4.5" customHeight="1" x14ac:dyDescent="0.2">
      <c r="A116" s="70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1"/>
      <c r="W116" s="70"/>
      <c r="X116" s="1484" t="s">
        <v>1078</v>
      </c>
      <c r="Y116" s="1484"/>
      <c r="Z116" s="1484"/>
      <c r="AA116" s="1484"/>
      <c r="AB116" s="1484"/>
      <c r="AC116" s="1484"/>
      <c r="AD116" s="1484"/>
      <c r="AE116" s="1484"/>
      <c r="AF116" s="2799" t="e">
        <f>IF(INDEX('LŠZ H'!A$2:AI1093,A95,2)="ZK",(CONCATENATE("O-HG / ",INDEX('LŠZ H'!A$2:AI1093,A95,38)," place")),(CONCATENATE("RWL ",INDEX('LŠZ H'!A$2:AI1093,A95,38),)))</f>
        <v>#REF!</v>
      </c>
      <c r="AG116" s="2800"/>
      <c r="AH116" s="2800"/>
      <c r="AI116" s="2800"/>
      <c r="AJ116" s="2800"/>
      <c r="AK116" s="2801"/>
      <c r="AL116" s="79"/>
      <c r="AM116" s="2762"/>
      <c r="AN116" s="2763"/>
      <c r="AO116" s="2763"/>
      <c r="AP116" s="2763"/>
      <c r="AQ116" s="2764"/>
      <c r="AR116" s="71"/>
    </row>
    <row r="117" spans="1:44" ht="4.5" customHeight="1" x14ac:dyDescent="0.2">
      <c r="A117" s="70"/>
      <c r="B117" s="1484" t="s">
        <v>1981</v>
      </c>
      <c r="C117" s="1484"/>
      <c r="D117" s="1484"/>
      <c r="E117" s="1484"/>
      <c r="F117" s="1484"/>
      <c r="G117" s="1484"/>
      <c r="H117" s="1484"/>
      <c r="I117" s="2779" t="str">
        <f>INDEX('LŠZ H'!A$2:AL$999,A95,5)</f>
        <v>OM-H060</v>
      </c>
      <c r="J117" s="2832"/>
      <c r="K117" s="2832"/>
      <c r="L117" s="2832"/>
      <c r="M117" s="2832"/>
      <c r="N117" s="2832"/>
      <c r="O117" s="2832"/>
      <c r="P117" s="2832"/>
      <c r="Q117" s="2832"/>
      <c r="R117" s="2832"/>
      <c r="S117" s="2832"/>
      <c r="T117" s="2832"/>
      <c r="U117" s="2833"/>
      <c r="V117" s="71"/>
      <c r="W117" s="70"/>
      <c r="X117" s="1484"/>
      <c r="Y117" s="1484"/>
      <c r="Z117" s="1484"/>
      <c r="AA117" s="1484"/>
      <c r="AB117" s="1484"/>
      <c r="AC117" s="1484"/>
      <c r="AD117" s="1484"/>
      <c r="AE117" s="1484"/>
      <c r="AF117" s="2802"/>
      <c r="AG117" s="2803"/>
      <c r="AH117" s="2803"/>
      <c r="AI117" s="2803"/>
      <c r="AJ117" s="2803"/>
      <c r="AK117" s="2804"/>
      <c r="AL117" s="79"/>
      <c r="AM117" s="2765"/>
      <c r="AN117" s="2766"/>
      <c r="AO117" s="2766"/>
      <c r="AP117" s="2766"/>
      <c r="AQ117" s="2767"/>
      <c r="AR117" s="71"/>
    </row>
    <row r="118" spans="1:44" ht="4.5" customHeight="1" x14ac:dyDescent="0.2">
      <c r="A118" s="70"/>
      <c r="B118" s="1484"/>
      <c r="C118" s="1484"/>
      <c r="D118" s="1484"/>
      <c r="E118" s="1484"/>
      <c r="F118" s="1484"/>
      <c r="G118" s="1484"/>
      <c r="H118" s="1484"/>
      <c r="I118" s="2834"/>
      <c r="J118" s="2835"/>
      <c r="K118" s="2835"/>
      <c r="L118" s="2835"/>
      <c r="M118" s="2835"/>
      <c r="N118" s="2835"/>
      <c r="O118" s="2835"/>
      <c r="P118" s="2835"/>
      <c r="Q118" s="2835"/>
      <c r="R118" s="2835"/>
      <c r="S118" s="2835"/>
      <c r="T118" s="2835"/>
      <c r="U118" s="2836"/>
      <c r="V118" s="71"/>
      <c r="W118" s="70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1"/>
    </row>
    <row r="119" spans="1:44" ht="4.5" customHeight="1" x14ac:dyDescent="0.2">
      <c r="A119" s="70"/>
      <c r="B119" s="1484" t="s">
        <v>1982</v>
      </c>
      <c r="C119" s="1484"/>
      <c r="D119" s="1484"/>
      <c r="E119" s="1484"/>
      <c r="F119" s="1484"/>
      <c r="G119" s="1484"/>
      <c r="H119" s="1484"/>
      <c r="I119" s="2834"/>
      <c r="J119" s="2835"/>
      <c r="K119" s="2835"/>
      <c r="L119" s="2835"/>
      <c r="M119" s="2835"/>
      <c r="N119" s="2835"/>
      <c r="O119" s="2835"/>
      <c r="P119" s="2835"/>
      <c r="Q119" s="2835"/>
      <c r="R119" s="2835"/>
      <c r="S119" s="2835"/>
      <c r="T119" s="2835"/>
      <c r="U119" s="2836"/>
      <c r="V119" s="71"/>
      <c r="W119" s="70"/>
      <c r="X119" s="2790" t="s">
        <v>193</v>
      </c>
      <c r="Y119" s="2791"/>
      <c r="Z119" s="2791"/>
      <c r="AA119" s="2791"/>
      <c r="AB119" s="2791"/>
      <c r="AC119" s="2791"/>
      <c r="AD119" s="2791"/>
      <c r="AE119" s="2791"/>
      <c r="AF119" s="2791"/>
      <c r="AG119" s="2791"/>
      <c r="AH119" s="2791"/>
      <c r="AI119" s="2791"/>
      <c r="AJ119" s="2791"/>
      <c r="AK119" s="2791"/>
      <c r="AL119" s="2791"/>
      <c r="AM119" s="2791"/>
      <c r="AN119" s="2791"/>
      <c r="AO119" s="2791"/>
      <c r="AP119" s="2791"/>
      <c r="AQ119" s="2792"/>
      <c r="AR119" s="71"/>
    </row>
    <row r="120" spans="1:44" ht="4.5" customHeight="1" x14ac:dyDescent="0.2">
      <c r="A120" s="70"/>
      <c r="B120" s="1484"/>
      <c r="C120" s="1484"/>
      <c r="D120" s="1484"/>
      <c r="E120" s="1484"/>
      <c r="F120" s="1484"/>
      <c r="G120" s="1484"/>
      <c r="H120" s="1484"/>
      <c r="I120" s="2837"/>
      <c r="J120" s="2838"/>
      <c r="K120" s="2838"/>
      <c r="L120" s="2838"/>
      <c r="M120" s="2838"/>
      <c r="N120" s="2838"/>
      <c r="O120" s="2838"/>
      <c r="P120" s="2838"/>
      <c r="Q120" s="2838"/>
      <c r="R120" s="2838"/>
      <c r="S120" s="2838"/>
      <c r="T120" s="2838"/>
      <c r="U120" s="2839"/>
      <c r="V120" s="71"/>
      <c r="W120" s="70"/>
      <c r="X120" s="2793"/>
      <c r="Y120" s="2794"/>
      <c r="Z120" s="2794"/>
      <c r="AA120" s="2794"/>
      <c r="AB120" s="2794"/>
      <c r="AC120" s="2794"/>
      <c r="AD120" s="2794"/>
      <c r="AE120" s="2794"/>
      <c r="AF120" s="2794"/>
      <c r="AG120" s="2794"/>
      <c r="AH120" s="2794"/>
      <c r="AI120" s="2794"/>
      <c r="AJ120" s="2794"/>
      <c r="AK120" s="2794"/>
      <c r="AL120" s="2794"/>
      <c r="AM120" s="2794"/>
      <c r="AN120" s="2794"/>
      <c r="AO120" s="2794"/>
      <c r="AP120" s="2794"/>
      <c r="AQ120" s="2795"/>
      <c r="AR120" s="71"/>
    </row>
    <row r="121" spans="1:44" ht="4.5" customHeight="1" x14ac:dyDescent="0.2">
      <c r="A121" s="70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1"/>
      <c r="W121" s="70"/>
      <c r="X121" s="2793"/>
      <c r="Y121" s="2794"/>
      <c r="Z121" s="2794"/>
      <c r="AA121" s="2794"/>
      <c r="AB121" s="2794"/>
      <c r="AC121" s="2794"/>
      <c r="AD121" s="2794"/>
      <c r="AE121" s="2794"/>
      <c r="AF121" s="2794"/>
      <c r="AG121" s="2794"/>
      <c r="AH121" s="2794"/>
      <c r="AI121" s="2794"/>
      <c r="AJ121" s="2794"/>
      <c r="AK121" s="2794"/>
      <c r="AL121" s="2794"/>
      <c r="AM121" s="2794"/>
      <c r="AN121" s="2794"/>
      <c r="AO121" s="2794"/>
      <c r="AP121" s="2794"/>
      <c r="AQ121" s="2795"/>
      <c r="AR121" s="71"/>
    </row>
    <row r="122" spans="1:44" ht="4.5" customHeight="1" x14ac:dyDescent="0.2">
      <c r="A122" s="70"/>
      <c r="B122" s="1484" t="s">
        <v>2253</v>
      </c>
      <c r="C122" s="1484"/>
      <c r="D122" s="1484"/>
      <c r="E122" s="1484"/>
      <c r="F122" s="1484"/>
      <c r="G122" s="1484"/>
      <c r="H122" s="1484"/>
      <c r="I122" s="2840" t="str">
        <f>CONCATENATE(INDEX('LŠZ H'!A$2:AI$999,A95,11),"",INDEX('LŠZ H'!A$2:AI$999,A95,24),", ",INDEX('LŠZ H'!A$2:AI$999,A95,25),"",INDEX('LŠZ H'!A$2:AI$999,A95,12))</f>
        <v xml:space="preserve">, </v>
      </c>
      <c r="J122" s="2841"/>
      <c r="K122" s="2841"/>
      <c r="L122" s="2841"/>
      <c r="M122" s="2841"/>
      <c r="N122" s="2841"/>
      <c r="O122" s="2841"/>
      <c r="P122" s="2841"/>
      <c r="Q122" s="2841"/>
      <c r="R122" s="2841"/>
      <c r="S122" s="2841"/>
      <c r="T122" s="2841"/>
      <c r="U122" s="2842"/>
      <c r="V122" s="71"/>
      <c r="W122" s="70"/>
      <c r="X122" s="2793"/>
      <c r="Y122" s="2794"/>
      <c r="Z122" s="2794"/>
      <c r="AA122" s="2794"/>
      <c r="AB122" s="2794"/>
      <c r="AC122" s="2794"/>
      <c r="AD122" s="2794"/>
      <c r="AE122" s="2794"/>
      <c r="AF122" s="2794"/>
      <c r="AG122" s="2794"/>
      <c r="AH122" s="2794"/>
      <c r="AI122" s="2794"/>
      <c r="AJ122" s="2794"/>
      <c r="AK122" s="2794"/>
      <c r="AL122" s="2794"/>
      <c r="AM122" s="2794"/>
      <c r="AN122" s="2794"/>
      <c r="AO122" s="2794"/>
      <c r="AP122" s="2794"/>
      <c r="AQ122" s="2795"/>
      <c r="AR122" s="71"/>
    </row>
    <row r="123" spans="1:44" ht="4.5" customHeight="1" x14ac:dyDescent="0.2">
      <c r="A123" s="70"/>
      <c r="B123" s="1484"/>
      <c r="C123" s="1484"/>
      <c r="D123" s="1484"/>
      <c r="E123" s="1484"/>
      <c r="F123" s="1484"/>
      <c r="G123" s="1484"/>
      <c r="H123" s="1484"/>
      <c r="I123" s="2843"/>
      <c r="J123" s="2789"/>
      <c r="K123" s="2789"/>
      <c r="L123" s="2789"/>
      <c r="M123" s="2789"/>
      <c r="N123" s="2789"/>
      <c r="O123" s="2789"/>
      <c r="P123" s="2789"/>
      <c r="Q123" s="2789"/>
      <c r="R123" s="2789"/>
      <c r="S123" s="2789"/>
      <c r="T123" s="2789"/>
      <c r="U123" s="2844"/>
      <c r="V123" s="71"/>
      <c r="W123" s="70"/>
      <c r="X123" s="2793"/>
      <c r="Y123" s="2794"/>
      <c r="Z123" s="2794"/>
      <c r="AA123" s="2794"/>
      <c r="AB123" s="2794"/>
      <c r="AC123" s="2794"/>
      <c r="AD123" s="2794"/>
      <c r="AE123" s="2794"/>
      <c r="AF123" s="2794"/>
      <c r="AG123" s="2794"/>
      <c r="AH123" s="2794"/>
      <c r="AI123" s="2794"/>
      <c r="AJ123" s="2794"/>
      <c r="AK123" s="2794"/>
      <c r="AL123" s="2794"/>
      <c r="AM123" s="2794"/>
      <c r="AN123" s="2794"/>
      <c r="AO123" s="2794"/>
      <c r="AP123" s="2794"/>
      <c r="AQ123" s="2795"/>
      <c r="AR123" s="71"/>
    </row>
    <row r="124" spans="1:44" ht="4.5" customHeight="1" x14ac:dyDescent="0.2">
      <c r="A124" s="70"/>
      <c r="B124" s="1484" t="s">
        <v>2254</v>
      </c>
      <c r="C124" s="1484"/>
      <c r="D124" s="1484"/>
      <c r="E124" s="1484"/>
      <c r="F124" s="1484"/>
      <c r="G124" s="1484"/>
      <c r="H124" s="1484"/>
      <c r="I124" s="2843"/>
      <c r="J124" s="2789"/>
      <c r="K124" s="2789"/>
      <c r="L124" s="2789"/>
      <c r="M124" s="2789"/>
      <c r="N124" s="2789"/>
      <c r="O124" s="2789"/>
      <c r="P124" s="2789"/>
      <c r="Q124" s="2789"/>
      <c r="R124" s="2789"/>
      <c r="S124" s="2789"/>
      <c r="T124" s="2789"/>
      <c r="U124" s="2844"/>
      <c r="V124" s="71"/>
      <c r="W124" s="70"/>
      <c r="X124" s="2796"/>
      <c r="Y124" s="2797"/>
      <c r="Z124" s="2797"/>
      <c r="AA124" s="2797"/>
      <c r="AB124" s="2797"/>
      <c r="AC124" s="2797"/>
      <c r="AD124" s="2797"/>
      <c r="AE124" s="2797"/>
      <c r="AF124" s="2797"/>
      <c r="AG124" s="2797"/>
      <c r="AH124" s="2797"/>
      <c r="AI124" s="2797"/>
      <c r="AJ124" s="2797"/>
      <c r="AK124" s="2797"/>
      <c r="AL124" s="2797"/>
      <c r="AM124" s="2797"/>
      <c r="AN124" s="2797"/>
      <c r="AO124" s="2797"/>
      <c r="AP124" s="2797"/>
      <c r="AQ124" s="2798"/>
      <c r="AR124" s="71"/>
    </row>
    <row r="125" spans="1:44" ht="4.5" customHeight="1" x14ac:dyDescent="0.2">
      <c r="A125" s="70"/>
      <c r="B125" s="1484"/>
      <c r="C125" s="1484"/>
      <c r="D125" s="1484"/>
      <c r="E125" s="1484"/>
      <c r="F125" s="1484"/>
      <c r="G125" s="1484"/>
      <c r="H125" s="1484"/>
      <c r="I125" s="2843"/>
      <c r="J125" s="2789"/>
      <c r="K125" s="2789"/>
      <c r="L125" s="2789"/>
      <c r="M125" s="2789"/>
      <c r="N125" s="2789"/>
      <c r="O125" s="2789"/>
      <c r="P125" s="2789"/>
      <c r="Q125" s="2789"/>
      <c r="R125" s="2789"/>
      <c r="S125" s="2789"/>
      <c r="T125" s="2789"/>
      <c r="U125" s="2844"/>
      <c r="V125" s="71"/>
      <c r="W125" s="70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71"/>
    </row>
    <row r="126" spans="1:44" ht="4.5" customHeight="1" x14ac:dyDescent="0.2">
      <c r="A126" s="70"/>
      <c r="B126" s="73"/>
      <c r="C126" s="73"/>
      <c r="D126" s="73"/>
      <c r="E126" s="73"/>
      <c r="F126" s="73"/>
      <c r="G126" s="73"/>
      <c r="H126" s="73"/>
      <c r="I126" s="2843"/>
      <c r="J126" s="2789"/>
      <c r="K126" s="2789"/>
      <c r="L126" s="2789"/>
      <c r="M126" s="2789"/>
      <c r="N126" s="2789"/>
      <c r="O126" s="2789"/>
      <c r="P126" s="2789"/>
      <c r="Q126" s="2789"/>
      <c r="R126" s="2789"/>
      <c r="S126" s="2789"/>
      <c r="T126" s="2789"/>
      <c r="U126" s="2844"/>
      <c r="V126" s="71"/>
      <c r="W126" s="70"/>
      <c r="X126" s="1143" t="s">
        <v>2255</v>
      </c>
      <c r="Y126" s="1144"/>
      <c r="Z126" s="1144"/>
      <c r="AA126" s="1144"/>
      <c r="AB126" s="1144"/>
      <c r="AC126" s="1144"/>
      <c r="AD126" s="1145"/>
      <c r="AE126" s="1143" t="s">
        <v>2273</v>
      </c>
      <c r="AF126" s="1144"/>
      <c r="AG126" s="1144"/>
      <c r="AH126" s="1145"/>
      <c r="AI126" s="1152" t="s">
        <v>2274</v>
      </c>
      <c r="AJ126" s="1532"/>
      <c r="AK126" s="1532"/>
      <c r="AL126" s="1532"/>
      <c r="AM126" s="1533"/>
      <c r="AN126" s="1152" t="s">
        <v>2275</v>
      </c>
      <c r="AO126" s="1532"/>
      <c r="AP126" s="1532"/>
      <c r="AQ126" s="1533"/>
      <c r="AR126" s="71"/>
    </row>
    <row r="127" spans="1:44" ht="4.5" customHeight="1" x14ac:dyDescent="0.2">
      <c r="A127" s="70"/>
      <c r="B127" s="1484" t="s">
        <v>2256</v>
      </c>
      <c r="C127" s="1484"/>
      <c r="D127" s="1484"/>
      <c r="E127" s="1484"/>
      <c r="F127" s="1484"/>
      <c r="G127" s="1484"/>
      <c r="H127" s="1484"/>
      <c r="I127" s="2843"/>
      <c r="J127" s="2789"/>
      <c r="K127" s="2789"/>
      <c r="L127" s="2789"/>
      <c r="M127" s="2789"/>
      <c r="N127" s="2789"/>
      <c r="O127" s="2789"/>
      <c r="P127" s="2789"/>
      <c r="Q127" s="2789"/>
      <c r="R127" s="2789"/>
      <c r="S127" s="2789"/>
      <c r="T127" s="2789"/>
      <c r="U127" s="2844"/>
      <c r="V127" s="71"/>
      <c r="W127" s="70"/>
      <c r="X127" s="1146"/>
      <c r="Y127" s="1147"/>
      <c r="Z127" s="1147"/>
      <c r="AA127" s="1147"/>
      <c r="AB127" s="1147"/>
      <c r="AC127" s="1147"/>
      <c r="AD127" s="1148"/>
      <c r="AE127" s="1146"/>
      <c r="AF127" s="1147"/>
      <c r="AG127" s="1147"/>
      <c r="AH127" s="1148"/>
      <c r="AI127" s="1534"/>
      <c r="AJ127" s="1535"/>
      <c r="AK127" s="1535"/>
      <c r="AL127" s="1535"/>
      <c r="AM127" s="1536"/>
      <c r="AN127" s="1534"/>
      <c r="AO127" s="1535"/>
      <c r="AP127" s="1535"/>
      <c r="AQ127" s="1536"/>
      <c r="AR127" s="71"/>
    </row>
    <row r="128" spans="1:44" ht="4.5" customHeight="1" x14ac:dyDescent="0.2">
      <c r="A128" s="70"/>
      <c r="B128" s="1484"/>
      <c r="C128" s="1484"/>
      <c r="D128" s="1484"/>
      <c r="E128" s="1484"/>
      <c r="F128" s="1484"/>
      <c r="G128" s="1484"/>
      <c r="H128" s="1484"/>
      <c r="I128" s="2843"/>
      <c r="J128" s="2789"/>
      <c r="K128" s="2789"/>
      <c r="L128" s="2789"/>
      <c r="M128" s="2789"/>
      <c r="N128" s="2789"/>
      <c r="O128" s="2789"/>
      <c r="P128" s="2789"/>
      <c r="Q128" s="2789"/>
      <c r="R128" s="2789"/>
      <c r="S128" s="2789"/>
      <c r="T128" s="2789"/>
      <c r="U128" s="2844"/>
      <c r="V128" s="71"/>
      <c r="W128" s="70"/>
      <c r="X128" s="1149"/>
      <c r="Y128" s="1150"/>
      <c r="Z128" s="1150"/>
      <c r="AA128" s="1150"/>
      <c r="AB128" s="1150"/>
      <c r="AC128" s="1150"/>
      <c r="AD128" s="1151"/>
      <c r="AE128" s="1149"/>
      <c r="AF128" s="1150"/>
      <c r="AG128" s="1150"/>
      <c r="AH128" s="1151"/>
      <c r="AI128" s="1537"/>
      <c r="AJ128" s="1538"/>
      <c r="AK128" s="1538"/>
      <c r="AL128" s="1538"/>
      <c r="AM128" s="1539"/>
      <c r="AN128" s="1537"/>
      <c r="AO128" s="1538"/>
      <c r="AP128" s="1538"/>
      <c r="AQ128" s="1539"/>
      <c r="AR128" s="71"/>
    </row>
    <row r="129" spans="1:44" ht="4.5" customHeight="1" x14ac:dyDescent="0.2">
      <c r="A129" s="70"/>
      <c r="B129" s="1484" t="s">
        <v>2257</v>
      </c>
      <c r="C129" s="1484"/>
      <c r="D129" s="1484"/>
      <c r="E129" s="1484"/>
      <c r="F129" s="1484"/>
      <c r="G129" s="1484"/>
      <c r="H129" s="1484"/>
      <c r="I129" s="2843"/>
      <c r="J129" s="2789"/>
      <c r="K129" s="2789"/>
      <c r="L129" s="2789"/>
      <c r="M129" s="2789"/>
      <c r="N129" s="2789"/>
      <c r="O129" s="2789"/>
      <c r="P129" s="2789"/>
      <c r="Q129" s="2789"/>
      <c r="R129" s="2789"/>
      <c r="S129" s="2789"/>
      <c r="T129" s="2789"/>
      <c r="U129" s="2844"/>
      <c r="V129" s="71"/>
      <c r="W129" s="70"/>
      <c r="X129" s="1604" t="s">
        <v>626</v>
      </c>
      <c r="Y129" s="1605"/>
      <c r="Z129" s="1605"/>
      <c r="AA129" s="1605"/>
      <c r="AB129" s="1605"/>
      <c r="AC129" s="1605"/>
      <c r="AD129" s="1606"/>
      <c r="AE129" s="2248">
        <f>INDEX('LŠZ H'!A$2:AI$999,A95,29)</f>
        <v>0</v>
      </c>
      <c r="AF129" s="2249"/>
      <c r="AG129" s="2249"/>
      <c r="AH129" s="2250"/>
      <c r="AI129" s="2257">
        <f>INDEX('LŠZ H'!A$2:AI$999,A95,31)</f>
        <v>0</v>
      </c>
      <c r="AJ129" s="2258"/>
      <c r="AK129" s="2258"/>
      <c r="AL129" s="2258"/>
      <c r="AM129" s="2259"/>
      <c r="AN129" s="2257">
        <f>INDEX('LŠZ H'!A$2:AI$999,A95,33)</f>
        <v>0</v>
      </c>
      <c r="AO129" s="2258"/>
      <c r="AP129" s="2258"/>
      <c r="AQ129" s="2259"/>
      <c r="AR129" s="71"/>
    </row>
    <row r="130" spans="1:44" ht="4.5" customHeight="1" x14ac:dyDescent="0.2">
      <c r="A130" s="70"/>
      <c r="B130" s="1484"/>
      <c r="C130" s="1484"/>
      <c r="D130" s="1484"/>
      <c r="E130" s="1484"/>
      <c r="F130" s="1484"/>
      <c r="G130" s="1484"/>
      <c r="H130" s="1484"/>
      <c r="I130" s="2843"/>
      <c r="J130" s="2789"/>
      <c r="K130" s="2789"/>
      <c r="L130" s="2789"/>
      <c r="M130" s="2789"/>
      <c r="N130" s="2789"/>
      <c r="O130" s="2789"/>
      <c r="P130" s="2789"/>
      <c r="Q130" s="2789"/>
      <c r="R130" s="2789"/>
      <c r="S130" s="2789"/>
      <c r="T130" s="2789"/>
      <c r="U130" s="2844"/>
      <c r="V130" s="71"/>
      <c r="W130" s="70"/>
      <c r="X130" s="1607"/>
      <c r="Y130" s="1608"/>
      <c r="Z130" s="1608"/>
      <c r="AA130" s="1608"/>
      <c r="AB130" s="1608"/>
      <c r="AC130" s="1608"/>
      <c r="AD130" s="1609"/>
      <c r="AE130" s="2251"/>
      <c r="AF130" s="2252"/>
      <c r="AG130" s="2252"/>
      <c r="AH130" s="2253"/>
      <c r="AI130" s="2260"/>
      <c r="AJ130" s="2261"/>
      <c r="AK130" s="2261"/>
      <c r="AL130" s="2261"/>
      <c r="AM130" s="2262"/>
      <c r="AN130" s="2260"/>
      <c r="AO130" s="2261"/>
      <c r="AP130" s="2261"/>
      <c r="AQ130" s="2262"/>
      <c r="AR130" s="71"/>
    </row>
    <row r="131" spans="1:44" ht="4.5" customHeight="1" x14ac:dyDescent="0.2">
      <c r="A131" s="70"/>
      <c r="B131" s="83"/>
      <c r="C131" s="73"/>
      <c r="D131" s="73"/>
      <c r="E131" s="73"/>
      <c r="F131" s="73"/>
      <c r="G131" s="73"/>
      <c r="H131" s="73"/>
      <c r="I131" s="2845"/>
      <c r="J131" s="2846"/>
      <c r="K131" s="2846"/>
      <c r="L131" s="2846"/>
      <c r="M131" s="2846"/>
      <c r="N131" s="2846"/>
      <c r="O131" s="2846"/>
      <c r="P131" s="2846"/>
      <c r="Q131" s="2846"/>
      <c r="R131" s="2846"/>
      <c r="S131" s="2846"/>
      <c r="T131" s="2846"/>
      <c r="U131" s="2847"/>
      <c r="V131" s="71"/>
      <c r="W131" s="70"/>
      <c r="X131" s="1610"/>
      <c r="Y131" s="1611"/>
      <c r="Z131" s="1611"/>
      <c r="AA131" s="1611"/>
      <c r="AB131" s="1611"/>
      <c r="AC131" s="1611"/>
      <c r="AD131" s="1612"/>
      <c r="AE131" s="2254"/>
      <c r="AF131" s="2255"/>
      <c r="AG131" s="2255"/>
      <c r="AH131" s="2256"/>
      <c r="AI131" s="2263"/>
      <c r="AJ131" s="2264"/>
      <c r="AK131" s="2264"/>
      <c r="AL131" s="2264"/>
      <c r="AM131" s="2265"/>
      <c r="AN131" s="2263"/>
      <c r="AO131" s="2264"/>
      <c r="AP131" s="2264"/>
      <c r="AQ131" s="2265"/>
      <c r="AR131" s="71"/>
    </row>
    <row r="132" spans="1:44" ht="4.5" customHeight="1" x14ac:dyDescent="0.2">
      <c r="A132" s="70"/>
      <c r="B132" s="1484" t="s">
        <v>627</v>
      </c>
      <c r="C132" s="1484"/>
      <c r="D132" s="1484"/>
      <c r="E132" s="1484"/>
      <c r="F132" s="1484"/>
      <c r="G132" s="1484"/>
      <c r="H132" s="1559"/>
      <c r="I132" s="1560">
        <f>INDEX('LŠZ H'!A$2:AI$999,A95,13)</f>
        <v>0</v>
      </c>
      <c r="J132" s="1561"/>
      <c r="K132" s="1561"/>
      <c r="L132" s="1561"/>
      <c r="M132" s="1561"/>
      <c r="N132" s="1561"/>
      <c r="O132" s="1561"/>
      <c r="P132" s="1561"/>
      <c r="Q132" s="1561"/>
      <c r="R132" s="1561"/>
      <c r="S132" s="1561"/>
      <c r="T132" s="1561"/>
      <c r="U132" s="1562"/>
      <c r="V132" s="71"/>
      <c r="W132" s="70"/>
      <c r="X132" s="1094" t="s">
        <v>2126</v>
      </c>
      <c r="Y132" s="1095"/>
      <c r="Z132" s="1095"/>
      <c r="AA132" s="1095"/>
      <c r="AB132" s="1095"/>
      <c r="AC132" s="1095"/>
      <c r="AD132" s="1096"/>
      <c r="AE132" s="1214" t="s">
        <v>2276</v>
      </c>
      <c r="AF132" s="1095"/>
      <c r="AG132" s="1095"/>
      <c r="AH132" s="1096"/>
      <c r="AI132" s="1214" t="s">
        <v>99</v>
      </c>
      <c r="AJ132" s="1095"/>
      <c r="AK132" s="1095"/>
      <c r="AL132" s="1095"/>
      <c r="AM132" s="1096"/>
      <c r="AN132" s="1214" t="s">
        <v>100</v>
      </c>
      <c r="AO132" s="1095"/>
      <c r="AP132" s="1095"/>
      <c r="AQ132" s="1096"/>
      <c r="AR132" s="71"/>
    </row>
    <row r="133" spans="1:44" ht="4.5" customHeight="1" x14ac:dyDescent="0.2">
      <c r="A133" s="70"/>
      <c r="B133" s="1484"/>
      <c r="C133" s="1484"/>
      <c r="D133" s="1484"/>
      <c r="E133" s="1484"/>
      <c r="F133" s="1484"/>
      <c r="G133" s="1484"/>
      <c r="H133" s="1559"/>
      <c r="I133" s="1563"/>
      <c r="J133" s="1484"/>
      <c r="K133" s="1484"/>
      <c r="L133" s="1484"/>
      <c r="M133" s="1484"/>
      <c r="N133" s="1484"/>
      <c r="O133" s="1484"/>
      <c r="P133" s="1484"/>
      <c r="Q133" s="1484"/>
      <c r="R133" s="1484"/>
      <c r="S133" s="1484"/>
      <c r="T133" s="1484"/>
      <c r="U133" s="1559"/>
      <c r="V133" s="71"/>
      <c r="W133" s="70"/>
      <c r="X133" s="1097"/>
      <c r="Y133" s="1098"/>
      <c r="Z133" s="1098"/>
      <c r="AA133" s="1098"/>
      <c r="AB133" s="1098"/>
      <c r="AC133" s="1098"/>
      <c r="AD133" s="1099"/>
      <c r="AE133" s="1097"/>
      <c r="AF133" s="1098"/>
      <c r="AG133" s="1098"/>
      <c r="AH133" s="1099"/>
      <c r="AI133" s="1097"/>
      <c r="AJ133" s="1098"/>
      <c r="AK133" s="1098"/>
      <c r="AL133" s="1098"/>
      <c r="AM133" s="1099"/>
      <c r="AN133" s="1097"/>
      <c r="AO133" s="1098"/>
      <c r="AP133" s="1098"/>
      <c r="AQ133" s="1099"/>
      <c r="AR133" s="71"/>
    </row>
    <row r="134" spans="1:44" ht="4.5" customHeight="1" x14ac:dyDescent="0.2">
      <c r="A134" s="70"/>
      <c r="B134" s="1484" t="s">
        <v>628</v>
      </c>
      <c r="C134" s="1484"/>
      <c r="D134" s="1484"/>
      <c r="E134" s="1484"/>
      <c r="F134" s="1484"/>
      <c r="G134" s="1484"/>
      <c r="H134" s="1484"/>
      <c r="I134" s="1563"/>
      <c r="J134" s="1484"/>
      <c r="K134" s="1484"/>
      <c r="L134" s="1484"/>
      <c r="M134" s="1484"/>
      <c r="N134" s="1484"/>
      <c r="O134" s="1484"/>
      <c r="P134" s="1484"/>
      <c r="Q134" s="1484"/>
      <c r="R134" s="1484"/>
      <c r="S134" s="1484"/>
      <c r="T134" s="1484"/>
      <c r="U134" s="1559"/>
      <c r="V134" s="71"/>
      <c r="W134" s="70"/>
      <c r="X134" s="1100"/>
      <c r="Y134" s="1101"/>
      <c r="Z134" s="1101"/>
      <c r="AA134" s="1101"/>
      <c r="AB134" s="1101"/>
      <c r="AC134" s="1101"/>
      <c r="AD134" s="1102"/>
      <c r="AE134" s="1100"/>
      <c r="AF134" s="1101"/>
      <c r="AG134" s="1101"/>
      <c r="AH134" s="1102"/>
      <c r="AI134" s="1100"/>
      <c r="AJ134" s="1101"/>
      <c r="AK134" s="1101"/>
      <c r="AL134" s="1101"/>
      <c r="AM134" s="1102"/>
      <c r="AN134" s="1100"/>
      <c r="AO134" s="1101"/>
      <c r="AP134" s="1101"/>
      <c r="AQ134" s="1102"/>
      <c r="AR134" s="71"/>
    </row>
    <row r="135" spans="1:44" ht="4.5" customHeight="1" x14ac:dyDescent="0.2">
      <c r="A135" s="70"/>
      <c r="B135" s="1484"/>
      <c r="C135" s="1484"/>
      <c r="D135" s="1484"/>
      <c r="E135" s="1484"/>
      <c r="F135" s="1484"/>
      <c r="G135" s="1484"/>
      <c r="H135" s="1484"/>
      <c r="I135" s="1564"/>
      <c r="J135" s="1565"/>
      <c r="K135" s="1565"/>
      <c r="L135" s="1565"/>
      <c r="M135" s="1565"/>
      <c r="N135" s="1565"/>
      <c r="O135" s="1565"/>
      <c r="P135" s="1565"/>
      <c r="Q135" s="1565"/>
      <c r="R135" s="1565"/>
      <c r="S135" s="1565"/>
      <c r="T135" s="1565"/>
      <c r="U135" s="1566"/>
      <c r="V135" s="71"/>
      <c r="W135" s="70"/>
      <c r="X135" s="1514" t="s">
        <v>1273</v>
      </c>
      <c r="Y135" s="1515"/>
      <c r="Z135" s="1515"/>
      <c r="AA135" s="1515"/>
      <c r="AB135" s="1515"/>
      <c r="AC135" s="1515"/>
      <c r="AD135" s="1516"/>
      <c r="AE135" s="2222">
        <f>INDEX('LŠZ H'!A$2:AI$999,A95,35)</f>
        <v>0</v>
      </c>
      <c r="AF135" s="2223"/>
      <c r="AG135" s="2223"/>
      <c r="AH135" s="2224"/>
      <c r="AI135" s="2222" t="e">
        <f>INDEX('LŠZ H'!A$2:AI$999,A95,36)</f>
        <v>#REF!</v>
      </c>
      <c r="AJ135" s="2223"/>
      <c r="AK135" s="2223"/>
      <c r="AL135" s="2223"/>
      <c r="AM135" s="2224"/>
      <c r="AN135" s="2222" t="e">
        <f>INDEX('LŠZ H'!A$2:AI$999,A95,37)</f>
        <v>#REF!</v>
      </c>
      <c r="AO135" s="2223"/>
      <c r="AP135" s="2223"/>
      <c r="AQ135" s="2224"/>
      <c r="AR135" s="71"/>
    </row>
    <row r="136" spans="1:44" ht="4.5" customHeight="1" x14ac:dyDescent="0.2">
      <c r="A136" s="70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1"/>
      <c r="W136" s="70"/>
      <c r="X136" s="1517"/>
      <c r="Y136" s="1518"/>
      <c r="Z136" s="1518"/>
      <c r="AA136" s="1518"/>
      <c r="AB136" s="1518"/>
      <c r="AC136" s="1518"/>
      <c r="AD136" s="1519"/>
      <c r="AE136" s="2225"/>
      <c r="AF136" s="2226"/>
      <c r="AG136" s="2226"/>
      <c r="AH136" s="2227"/>
      <c r="AI136" s="2225"/>
      <c r="AJ136" s="2226"/>
      <c r="AK136" s="2226"/>
      <c r="AL136" s="2226"/>
      <c r="AM136" s="2227"/>
      <c r="AN136" s="2225"/>
      <c r="AO136" s="2226"/>
      <c r="AP136" s="2226"/>
      <c r="AQ136" s="2227"/>
      <c r="AR136" s="71"/>
    </row>
    <row r="137" spans="1:44" ht="4.5" customHeight="1" x14ac:dyDescent="0.2">
      <c r="A137" s="70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1560">
        <f ca="1">IF(DAYS360(I132,NOW())&gt;60,NOW(),I132)</f>
        <v>44448.472476736111</v>
      </c>
      <c r="M137" s="2198"/>
      <c r="N137" s="2198"/>
      <c r="O137" s="2198"/>
      <c r="P137" s="2198"/>
      <c r="Q137" s="2198"/>
      <c r="R137" s="2198"/>
      <c r="S137" s="2198"/>
      <c r="T137" s="2198"/>
      <c r="U137" s="2199"/>
      <c r="V137" s="71"/>
      <c r="W137" s="70"/>
      <c r="X137" s="1520"/>
      <c r="Y137" s="1521"/>
      <c r="Z137" s="1521"/>
      <c r="AA137" s="1521"/>
      <c r="AB137" s="1521"/>
      <c r="AC137" s="1521"/>
      <c r="AD137" s="1522"/>
      <c r="AE137" s="2228"/>
      <c r="AF137" s="2229"/>
      <c r="AG137" s="2229"/>
      <c r="AH137" s="2230"/>
      <c r="AI137" s="2228"/>
      <c r="AJ137" s="2229"/>
      <c r="AK137" s="2229"/>
      <c r="AL137" s="2229"/>
      <c r="AM137" s="2230"/>
      <c r="AN137" s="2228"/>
      <c r="AO137" s="2229"/>
      <c r="AP137" s="2229"/>
      <c r="AQ137" s="2230"/>
      <c r="AR137" s="71"/>
    </row>
    <row r="138" spans="1:44" ht="4.5" customHeight="1" x14ac:dyDescent="0.2">
      <c r="A138" s="70"/>
      <c r="B138" s="1484" t="s">
        <v>629</v>
      </c>
      <c r="C138" s="1484"/>
      <c r="D138" s="1484"/>
      <c r="E138" s="1484"/>
      <c r="F138" s="1484"/>
      <c r="G138" s="1484"/>
      <c r="H138" s="1484"/>
      <c r="I138" s="1484"/>
      <c r="J138" s="1484"/>
      <c r="K138" s="1484"/>
      <c r="L138" s="2200"/>
      <c r="M138" s="2201"/>
      <c r="N138" s="2201"/>
      <c r="O138" s="2201"/>
      <c r="P138" s="2201"/>
      <c r="Q138" s="2201"/>
      <c r="R138" s="2201"/>
      <c r="S138" s="2201"/>
      <c r="T138" s="2201"/>
      <c r="U138" s="2202"/>
      <c r="V138" s="71"/>
      <c r="W138" s="70"/>
      <c r="X138" s="1495" t="s">
        <v>630</v>
      </c>
      <c r="Y138" s="1496"/>
      <c r="Z138" s="1496"/>
      <c r="AA138" s="1497"/>
      <c r="AB138" s="1214">
        <f>INDEX('LŠZ H'!A$2:AI$999,A95,18)</f>
        <v>0</v>
      </c>
      <c r="AC138" s="1190"/>
      <c r="AD138" s="1214" t="s">
        <v>631</v>
      </c>
      <c r="AE138" s="1190"/>
      <c r="AF138" s="2231">
        <f>INDEX('LŠZ H'!A$2:AI$999,A95,7)</f>
        <v>0</v>
      </c>
      <c r="AG138" s="2232"/>
      <c r="AH138" s="2232"/>
      <c r="AI138" s="2232"/>
      <c r="AJ138" s="2232"/>
      <c r="AK138" s="2232"/>
      <c r="AL138" s="2232"/>
      <c r="AM138" s="2233"/>
      <c r="AN138" s="1188">
        <f>INDEX('LŠZ H'!A$2:AI$999,A95,15)</f>
        <v>0</v>
      </c>
      <c r="AO138" s="1189"/>
      <c r="AP138" s="1189"/>
      <c r="AQ138" s="1190"/>
      <c r="AR138" s="71"/>
    </row>
    <row r="139" spans="1:44" ht="4.5" customHeight="1" x14ac:dyDescent="0.2">
      <c r="A139" s="70"/>
      <c r="B139" s="1484"/>
      <c r="C139" s="1484"/>
      <c r="D139" s="1484"/>
      <c r="E139" s="1484"/>
      <c r="F139" s="1484"/>
      <c r="G139" s="1484"/>
      <c r="H139" s="1484"/>
      <c r="I139" s="1484"/>
      <c r="J139" s="1484"/>
      <c r="K139" s="1484"/>
      <c r="L139" s="2200"/>
      <c r="M139" s="2201"/>
      <c r="N139" s="2201"/>
      <c r="O139" s="2201"/>
      <c r="P139" s="2201"/>
      <c r="Q139" s="2201"/>
      <c r="R139" s="2201"/>
      <c r="S139" s="2201"/>
      <c r="T139" s="2201"/>
      <c r="U139" s="2202"/>
      <c r="V139" s="71"/>
      <c r="W139" s="70"/>
      <c r="X139" s="1498"/>
      <c r="Y139" s="1499"/>
      <c r="Z139" s="1499"/>
      <c r="AA139" s="1500"/>
      <c r="AB139" s="1191"/>
      <c r="AC139" s="1193"/>
      <c r="AD139" s="1191"/>
      <c r="AE139" s="1193"/>
      <c r="AF139" s="2234"/>
      <c r="AG139" s="2235"/>
      <c r="AH139" s="2235"/>
      <c r="AI139" s="2235"/>
      <c r="AJ139" s="2235"/>
      <c r="AK139" s="2235"/>
      <c r="AL139" s="2235"/>
      <c r="AM139" s="2236"/>
      <c r="AN139" s="1191"/>
      <c r="AO139" s="1192"/>
      <c r="AP139" s="1192"/>
      <c r="AQ139" s="1193"/>
      <c r="AR139" s="71"/>
    </row>
    <row r="140" spans="1:44" ht="4.5" customHeight="1" x14ac:dyDescent="0.2">
      <c r="A140" s="70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2203"/>
      <c r="M140" s="2204"/>
      <c r="N140" s="2204"/>
      <c r="O140" s="2204"/>
      <c r="P140" s="2204"/>
      <c r="Q140" s="2204"/>
      <c r="R140" s="2204"/>
      <c r="S140" s="2204"/>
      <c r="T140" s="2204"/>
      <c r="U140" s="2205"/>
      <c r="V140" s="71"/>
      <c r="W140" s="70"/>
      <c r="X140" s="1501"/>
      <c r="Y140" s="1502"/>
      <c r="Z140" s="1502"/>
      <c r="AA140" s="1503"/>
      <c r="AB140" s="1194"/>
      <c r="AC140" s="1196"/>
      <c r="AD140" s="1194"/>
      <c r="AE140" s="1196"/>
      <c r="AF140" s="2237"/>
      <c r="AG140" s="2238"/>
      <c r="AH140" s="2238"/>
      <c r="AI140" s="2238"/>
      <c r="AJ140" s="2238"/>
      <c r="AK140" s="2238"/>
      <c r="AL140" s="2238"/>
      <c r="AM140" s="2239"/>
      <c r="AN140" s="1194"/>
      <c r="AO140" s="1195"/>
      <c r="AP140" s="1195"/>
      <c r="AQ140" s="1196"/>
      <c r="AR140" s="71"/>
    </row>
    <row r="141" spans="1:44" ht="4.5" customHeight="1" x14ac:dyDescent="0.2">
      <c r="A141" s="84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6"/>
      <c r="W141" s="84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6"/>
    </row>
    <row r="142" spans="1:44" ht="4.5" customHeight="1" x14ac:dyDescent="0.2">
      <c r="A142" s="6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61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3"/>
    </row>
    <row r="143" spans="1:44" ht="4.5" customHeight="1" x14ac:dyDescent="0.2">
      <c r="A143" s="68"/>
      <c r="B143" s="2756" t="str">
        <f>F18</f>
        <v>HAZARD HZ 16 S/TRIDENT (RAMPHOS)</v>
      </c>
      <c r="C143" s="2756"/>
      <c r="D143" s="2756"/>
      <c r="E143" s="2756"/>
      <c r="F143" s="2756"/>
      <c r="G143" s="2756"/>
      <c r="H143" s="2756"/>
      <c r="I143" s="2756"/>
      <c r="J143" s="2756"/>
      <c r="K143" s="2756"/>
      <c r="L143" s="2756"/>
      <c r="M143" s="2756"/>
      <c r="N143" s="2756"/>
      <c r="O143" s="2756"/>
      <c r="P143" s="2756"/>
      <c r="Q143" s="2756"/>
      <c r="R143" s="2756"/>
      <c r="S143" s="2756"/>
      <c r="T143" s="2756"/>
      <c r="U143" s="2756"/>
      <c r="V143" s="69"/>
      <c r="W143" s="68"/>
      <c r="X143" s="2753" t="str">
        <f>Z14</f>
        <v>P</v>
      </c>
      <c r="Y143" s="2753"/>
      <c r="Z143" s="2753"/>
      <c r="AA143" s="2753"/>
      <c r="AB143" s="2753"/>
      <c r="AC143" s="2753"/>
      <c r="AD143" s="2753"/>
      <c r="AE143" s="2754">
        <f>AH15</f>
        <v>350</v>
      </c>
      <c r="AF143" s="2754"/>
      <c r="AG143" s="2754"/>
      <c r="AH143" s="2754"/>
      <c r="AI143" s="2754"/>
      <c r="AJ143" s="2754"/>
      <c r="AK143" s="2754"/>
      <c r="AL143" s="2754"/>
      <c r="AM143" s="2754"/>
      <c r="AN143" s="2754"/>
      <c r="AO143" s="2743">
        <f>AM19</f>
        <v>0</v>
      </c>
      <c r="AP143" s="2743"/>
      <c r="AQ143" s="2743"/>
      <c r="AR143" s="2743"/>
    </row>
    <row r="144" spans="1:44" ht="4.5" customHeight="1" x14ac:dyDescent="0.2">
      <c r="A144" s="68"/>
      <c r="B144" s="2756"/>
      <c r="C144" s="2756"/>
      <c r="D144" s="2756"/>
      <c r="E144" s="2756"/>
      <c r="F144" s="2756"/>
      <c r="G144" s="2756"/>
      <c r="H144" s="2756"/>
      <c r="I144" s="2756"/>
      <c r="J144" s="2756"/>
      <c r="K144" s="2756"/>
      <c r="L144" s="2756"/>
      <c r="M144" s="2756"/>
      <c r="N144" s="2756"/>
      <c r="O144" s="2756"/>
      <c r="P144" s="2756"/>
      <c r="Q144" s="2756"/>
      <c r="R144" s="2756"/>
      <c r="S144" s="2756"/>
      <c r="T144" s="2756"/>
      <c r="U144" s="2756"/>
      <c r="V144" s="69"/>
      <c r="W144" s="68"/>
      <c r="X144" s="2753"/>
      <c r="Y144" s="2753"/>
      <c r="Z144" s="2753"/>
      <c r="AA144" s="2753"/>
      <c r="AB144" s="2753"/>
      <c r="AC144" s="2753"/>
      <c r="AD144" s="2753"/>
      <c r="AE144" s="2754"/>
      <c r="AF144" s="2754"/>
      <c r="AG144" s="2754"/>
      <c r="AH144" s="2754"/>
      <c r="AI144" s="2754"/>
      <c r="AJ144" s="2754"/>
      <c r="AK144" s="2754"/>
      <c r="AL144" s="2754"/>
      <c r="AM144" s="2754"/>
      <c r="AN144" s="2754"/>
      <c r="AO144" s="2743"/>
      <c r="AP144" s="2743"/>
      <c r="AQ144" s="2743"/>
      <c r="AR144" s="2743"/>
    </row>
    <row r="145" spans="1:44" ht="4.5" customHeight="1" x14ac:dyDescent="0.2">
      <c r="A145" s="68"/>
      <c r="B145" s="2756"/>
      <c r="C145" s="2756"/>
      <c r="D145" s="2756"/>
      <c r="E145" s="2756"/>
      <c r="F145" s="2756"/>
      <c r="G145" s="2756"/>
      <c r="H145" s="2756"/>
      <c r="I145" s="2756"/>
      <c r="J145" s="2756"/>
      <c r="K145" s="2756"/>
      <c r="L145" s="2756"/>
      <c r="M145" s="2756"/>
      <c r="N145" s="2756"/>
      <c r="O145" s="2756"/>
      <c r="P145" s="2756"/>
      <c r="Q145" s="2756"/>
      <c r="R145" s="2756"/>
      <c r="S145" s="2756"/>
      <c r="T145" s="2756"/>
      <c r="U145" s="2756"/>
      <c r="V145" s="69"/>
      <c r="W145" s="68"/>
      <c r="X145" s="2753"/>
      <c r="Y145" s="2753"/>
      <c r="Z145" s="2753"/>
      <c r="AA145" s="2753"/>
      <c r="AB145" s="2753"/>
      <c r="AC145" s="2753"/>
      <c r="AD145" s="2753"/>
      <c r="AE145" s="2754"/>
      <c r="AF145" s="2754"/>
      <c r="AG145" s="2754"/>
      <c r="AH145" s="2754"/>
      <c r="AI145" s="2754"/>
      <c r="AJ145" s="2754"/>
      <c r="AK145" s="2754"/>
      <c r="AL145" s="2754"/>
      <c r="AM145" s="2754"/>
      <c r="AN145" s="2754"/>
      <c r="AO145" s="2743"/>
      <c r="AP145" s="2743"/>
      <c r="AQ145" s="2743"/>
      <c r="AR145" s="2743"/>
    </row>
    <row r="146" spans="1:44" ht="4.5" customHeight="1" x14ac:dyDescent="0.2">
      <c r="A146" s="68"/>
      <c r="B146" s="2756" t="str">
        <f>I23</f>
        <v>OM-H090</v>
      </c>
      <c r="C146" s="2756"/>
      <c r="D146" s="2756"/>
      <c r="E146" s="2756"/>
      <c r="F146" s="2756"/>
      <c r="G146" s="2756"/>
      <c r="H146" s="2756"/>
      <c r="I146" s="2756"/>
      <c r="J146" s="2756"/>
      <c r="K146" s="2756"/>
      <c r="L146" s="2756"/>
      <c r="M146" s="2756"/>
      <c r="N146" s="2756"/>
      <c r="O146" s="2756"/>
      <c r="P146" s="2756"/>
      <c r="Q146" s="2756"/>
      <c r="R146" s="2756"/>
      <c r="S146" s="2756"/>
      <c r="T146" s="2756"/>
      <c r="U146" s="2756"/>
      <c r="V146" s="69"/>
      <c r="W146" s="68"/>
      <c r="X146" s="2744">
        <f>AE35</f>
        <v>495</v>
      </c>
      <c r="Y146" s="2745"/>
      <c r="Z146" s="2745"/>
      <c r="AA146" s="2745"/>
      <c r="AB146" s="2745"/>
      <c r="AC146" s="2745"/>
      <c r="AD146" s="2746"/>
      <c r="AE146" s="2744">
        <f>AI35</f>
        <v>50</v>
      </c>
      <c r="AF146" s="2745"/>
      <c r="AG146" s="2745"/>
      <c r="AH146" s="2745"/>
      <c r="AI146" s="2745"/>
      <c r="AJ146" s="2745"/>
      <c r="AK146" s="2746"/>
      <c r="AL146" s="2744">
        <f>AN35</f>
        <v>130</v>
      </c>
      <c r="AM146" s="2745"/>
      <c r="AN146" s="2745"/>
      <c r="AO146" s="2745"/>
      <c r="AP146" s="2745"/>
      <c r="AQ146" s="2745"/>
      <c r="AR146" s="2746"/>
    </row>
    <row r="147" spans="1:44" ht="4.5" customHeight="1" x14ac:dyDescent="0.2">
      <c r="A147" s="68"/>
      <c r="B147" s="2756"/>
      <c r="C147" s="2756"/>
      <c r="D147" s="2756"/>
      <c r="E147" s="2756"/>
      <c r="F147" s="2756"/>
      <c r="G147" s="2756"/>
      <c r="H147" s="2756"/>
      <c r="I147" s="2756"/>
      <c r="J147" s="2756"/>
      <c r="K147" s="2756"/>
      <c r="L147" s="2756"/>
      <c r="M147" s="2756"/>
      <c r="N147" s="2756"/>
      <c r="O147" s="2756"/>
      <c r="P147" s="2756"/>
      <c r="Q147" s="2756"/>
      <c r="R147" s="2756"/>
      <c r="S147" s="2756"/>
      <c r="T147" s="2756"/>
      <c r="U147" s="2756"/>
      <c r="V147" s="69"/>
      <c r="W147" s="68"/>
      <c r="X147" s="2747"/>
      <c r="Y147" s="2748"/>
      <c r="Z147" s="2748"/>
      <c r="AA147" s="2748"/>
      <c r="AB147" s="2748"/>
      <c r="AC147" s="2748"/>
      <c r="AD147" s="2749"/>
      <c r="AE147" s="2747"/>
      <c r="AF147" s="2748"/>
      <c r="AG147" s="2748"/>
      <c r="AH147" s="2748"/>
      <c r="AI147" s="2748"/>
      <c r="AJ147" s="2748"/>
      <c r="AK147" s="2749"/>
      <c r="AL147" s="2747"/>
      <c r="AM147" s="2748"/>
      <c r="AN147" s="2748"/>
      <c r="AO147" s="2748"/>
      <c r="AP147" s="2748"/>
      <c r="AQ147" s="2748"/>
      <c r="AR147" s="2749"/>
    </row>
    <row r="148" spans="1:44" ht="4.5" customHeight="1" x14ac:dyDescent="0.2">
      <c r="A148" s="68"/>
      <c r="B148" s="2756"/>
      <c r="C148" s="2756"/>
      <c r="D148" s="2756"/>
      <c r="E148" s="2756"/>
      <c r="F148" s="2756"/>
      <c r="G148" s="2756"/>
      <c r="H148" s="2756"/>
      <c r="I148" s="2756"/>
      <c r="J148" s="2756"/>
      <c r="K148" s="2756"/>
      <c r="L148" s="2756"/>
      <c r="M148" s="2756"/>
      <c r="N148" s="2756"/>
      <c r="O148" s="2756"/>
      <c r="P148" s="2756"/>
      <c r="Q148" s="2756"/>
      <c r="R148" s="2756"/>
      <c r="S148" s="2756"/>
      <c r="T148" s="2756"/>
      <c r="U148" s="2756"/>
      <c r="V148" s="69"/>
      <c r="W148" s="68"/>
      <c r="X148" s="2750"/>
      <c r="Y148" s="2751"/>
      <c r="Z148" s="2751"/>
      <c r="AA148" s="2751"/>
      <c r="AB148" s="2751"/>
      <c r="AC148" s="2751"/>
      <c r="AD148" s="2752"/>
      <c r="AE148" s="2750"/>
      <c r="AF148" s="2751"/>
      <c r="AG148" s="2751"/>
      <c r="AH148" s="2751"/>
      <c r="AI148" s="2751"/>
      <c r="AJ148" s="2751"/>
      <c r="AK148" s="2752"/>
      <c r="AL148" s="2750"/>
      <c r="AM148" s="2751"/>
      <c r="AN148" s="2751"/>
      <c r="AO148" s="2751"/>
      <c r="AP148" s="2751"/>
      <c r="AQ148" s="2751"/>
      <c r="AR148" s="2752"/>
    </row>
    <row r="149" spans="1:44" ht="4.5" customHeight="1" x14ac:dyDescent="0.2">
      <c r="A149" s="68"/>
      <c r="B149" s="2757" t="str">
        <f>I28</f>
        <v>Ivan LADOŠ3, 29041428</v>
      </c>
      <c r="C149" s="2757"/>
      <c r="D149" s="2757"/>
      <c r="E149" s="2757"/>
      <c r="F149" s="2757"/>
      <c r="G149" s="2757"/>
      <c r="H149" s="2757"/>
      <c r="I149" s="2757"/>
      <c r="J149" s="2757"/>
      <c r="K149" s="2757"/>
      <c r="L149" s="2757"/>
      <c r="M149" s="2757"/>
      <c r="N149" s="2757"/>
      <c r="O149" s="2757"/>
      <c r="P149" s="2757"/>
      <c r="Q149" s="2757"/>
      <c r="R149" s="2757"/>
      <c r="S149" s="2757"/>
      <c r="T149" s="2757"/>
      <c r="U149" s="2757"/>
      <c r="V149" s="69"/>
      <c r="W149" s="68"/>
      <c r="X149" s="2743">
        <f>AE41</f>
        <v>0</v>
      </c>
      <c r="Y149" s="2743"/>
      <c r="Z149" s="2743"/>
      <c r="AA149" s="2743"/>
      <c r="AB149" s="2743"/>
      <c r="AC149" s="2743"/>
      <c r="AD149" s="2743"/>
      <c r="AE149" s="2743" t="e">
        <f>AI41</f>
        <v>#REF!</v>
      </c>
      <c r="AF149" s="2743"/>
      <c r="AG149" s="2743"/>
      <c r="AH149" s="2743"/>
      <c r="AI149" s="2743"/>
      <c r="AJ149" s="2743"/>
      <c r="AK149" s="2743"/>
      <c r="AL149" s="2743" t="e">
        <f>AN41</f>
        <v>#REF!</v>
      </c>
      <c r="AM149" s="2743"/>
      <c r="AN149" s="2743"/>
      <c r="AO149" s="2743"/>
      <c r="AP149" s="2743"/>
      <c r="AQ149" s="2743"/>
      <c r="AR149" s="2743"/>
    </row>
    <row r="150" spans="1:44" ht="4.5" customHeight="1" x14ac:dyDescent="0.2">
      <c r="A150" s="68"/>
      <c r="B150" s="2757"/>
      <c r="C150" s="2757"/>
      <c r="D150" s="2757"/>
      <c r="E150" s="2757"/>
      <c r="F150" s="2757"/>
      <c r="G150" s="2757"/>
      <c r="H150" s="2757"/>
      <c r="I150" s="2757"/>
      <c r="J150" s="2757"/>
      <c r="K150" s="2757"/>
      <c r="L150" s="2757"/>
      <c r="M150" s="2757"/>
      <c r="N150" s="2757"/>
      <c r="O150" s="2757"/>
      <c r="P150" s="2757"/>
      <c r="Q150" s="2757"/>
      <c r="R150" s="2757"/>
      <c r="S150" s="2757"/>
      <c r="T150" s="2757"/>
      <c r="U150" s="2757"/>
      <c r="V150" s="69"/>
      <c r="W150" s="68"/>
      <c r="X150" s="2743"/>
      <c r="Y150" s="2743"/>
      <c r="Z150" s="2743"/>
      <c r="AA150" s="2743"/>
      <c r="AB150" s="2743"/>
      <c r="AC150" s="2743"/>
      <c r="AD150" s="2743"/>
      <c r="AE150" s="2743"/>
      <c r="AF150" s="2743"/>
      <c r="AG150" s="2743"/>
      <c r="AH150" s="2743"/>
      <c r="AI150" s="2743"/>
      <c r="AJ150" s="2743"/>
      <c r="AK150" s="2743"/>
      <c r="AL150" s="2743"/>
      <c r="AM150" s="2743"/>
      <c r="AN150" s="2743"/>
      <c r="AO150" s="2743"/>
      <c r="AP150" s="2743"/>
      <c r="AQ150" s="2743"/>
      <c r="AR150" s="2743"/>
    </row>
    <row r="151" spans="1:44" ht="4.5" customHeight="1" x14ac:dyDescent="0.2">
      <c r="A151" s="68"/>
      <c r="B151" s="2757"/>
      <c r="C151" s="2757"/>
      <c r="D151" s="2757"/>
      <c r="E151" s="2757"/>
      <c r="F151" s="2757"/>
      <c r="G151" s="2757"/>
      <c r="H151" s="2757"/>
      <c r="I151" s="2757"/>
      <c r="J151" s="2757"/>
      <c r="K151" s="2757"/>
      <c r="L151" s="2757"/>
      <c r="M151" s="2757"/>
      <c r="N151" s="2757"/>
      <c r="O151" s="2757"/>
      <c r="P151" s="2757"/>
      <c r="Q151" s="2757"/>
      <c r="R151" s="2757"/>
      <c r="S151" s="2757"/>
      <c r="T151" s="2757"/>
      <c r="U151" s="2757"/>
      <c r="V151" s="69"/>
      <c r="W151" s="68"/>
      <c r="X151" s="2743"/>
      <c r="Y151" s="2743"/>
      <c r="Z151" s="2743"/>
      <c r="AA151" s="2743"/>
      <c r="AB151" s="2743"/>
      <c r="AC151" s="2743"/>
      <c r="AD151" s="2743"/>
      <c r="AE151" s="2743"/>
      <c r="AF151" s="2743"/>
      <c r="AG151" s="2743"/>
      <c r="AH151" s="2743"/>
      <c r="AI151" s="2743"/>
      <c r="AJ151" s="2743"/>
      <c r="AK151" s="2743"/>
      <c r="AL151" s="2743"/>
      <c r="AM151" s="2743"/>
      <c r="AN151" s="2743"/>
      <c r="AO151" s="2743"/>
      <c r="AP151" s="2743"/>
      <c r="AQ151" s="2743"/>
      <c r="AR151" s="2743"/>
    </row>
    <row r="152" spans="1:44" ht="4.5" customHeight="1" x14ac:dyDescent="0.2">
      <c r="A152" s="68"/>
      <c r="B152" s="2758">
        <f>I38</f>
        <v>44784</v>
      </c>
      <c r="C152" s="2756"/>
      <c r="D152" s="2756"/>
      <c r="E152" s="2756"/>
      <c r="F152" s="2756"/>
      <c r="G152" s="2756"/>
      <c r="H152" s="2756"/>
      <c r="I152" s="2756"/>
      <c r="J152" s="2756"/>
      <c r="K152" s="2758">
        <f ca="1">L43</f>
        <v>44784</v>
      </c>
      <c r="L152" s="2758"/>
      <c r="M152" s="2758"/>
      <c r="N152" s="2758"/>
      <c r="O152" s="2758"/>
      <c r="P152" s="2758"/>
      <c r="Q152" s="2758"/>
      <c r="R152" s="2758"/>
      <c r="S152" s="2758"/>
      <c r="T152" s="2758"/>
      <c r="U152" s="2758"/>
      <c r="V152" s="69"/>
      <c r="W152" s="68"/>
      <c r="X152" s="2744">
        <f>AB44</f>
        <v>44054</v>
      </c>
      <c r="Y152" s="2745"/>
      <c r="Z152" s="2745"/>
      <c r="AA152" s="2745"/>
      <c r="AB152" s="2745"/>
      <c r="AC152" s="2745"/>
      <c r="AD152" s="2746"/>
      <c r="AE152" s="2744" t="str">
        <f>AF44</f>
        <v>10160D6S014K/L3807A001S</v>
      </c>
      <c r="AF152" s="2745"/>
      <c r="AG152" s="2745"/>
      <c r="AH152" s="2745"/>
      <c r="AI152" s="2745"/>
      <c r="AJ152" s="2745"/>
      <c r="AK152" s="2746"/>
      <c r="AL152" s="2744">
        <f>AN44</f>
        <v>44784</v>
      </c>
      <c r="AM152" s="2745"/>
      <c r="AN152" s="2745"/>
      <c r="AO152" s="2745"/>
      <c r="AP152" s="2745"/>
      <c r="AQ152" s="2745"/>
      <c r="AR152" s="2746"/>
    </row>
    <row r="153" spans="1:44" ht="4.5" customHeight="1" x14ac:dyDescent="0.2">
      <c r="A153" s="68"/>
      <c r="B153" s="2756"/>
      <c r="C153" s="2756"/>
      <c r="D153" s="2756"/>
      <c r="E153" s="2756"/>
      <c r="F153" s="2756"/>
      <c r="G153" s="2756"/>
      <c r="H153" s="2756"/>
      <c r="I153" s="2756"/>
      <c r="J153" s="2756"/>
      <c r="K153" s="2758"/>
      <c r="L153" s="2758"/>
      <c r="M153" s="2758"/>
      <c r="N153" s="2758"/>
      <c r="O153" s="2758"/>
      <c r="P153" s="2758"/>
      <c r="Q153" s="2758"/>
      <c r="R153" s="2758"/>
      <c r="S153" s="2758"/>
      <c r="T153" s="2758"/>
      <c r="U153" s="2758"/>
      <c r="V153" s="69"/>
      <c r="W153" s="68"/>
      <c r="X153" s="2747"/>
      <c r="Y153" s="2748"/>
      <c r="Z153" s="2748"/>
      <c r="AA153" s="2748"/>
      <c r="AB153" s="2748"/>
      <c r="AC153" s="2748"/>
      <c r="AD153" s="2749"/>
      <c r="AE153" s="2747"/>
      <c r="AF153" s="2748"/>
      <c r="AG153" s="2748"/>
      <c r="AH153" s="2748"/>
      <c r="AI153" s="2748"/>
      <c r="AJ153" s="2748"/>
      <c r="AK153" s="2749"/>
      <c r="AL153" s="2747"/>
      <c r="AM153" s="2748"/>
      <c r="AN153" s="2748"/>
      <c r="AO153" s="2748"/>
      <c r="AP153" s="2748"/>
      <c r="AQ153" s="2748"/>
      <c r="AR153" s="2749"/>
    </row>
    <row r="154" spans="1:44" ht="4.5" customHeight="1" x14ac:dyDescent="0.2">
      <c r="A154" s="80"/>
      <c r="B154" s="2756"/>
      <c r="C154" s="2756"/>
      <c r="D154" s="2756"/>
      <c r="E154" s="2756"/>
      <c r="F154" s="2756"/>
      <c r="G154" s="2756"/>
      <c r="H154" s="2756"/>
      <c r="I154" s="2756"/>
      <c r="J154" s="2756"/>
      <c r="K154" s="2758"/>
      <c r="L154" s="2758"/>
      <c r="M154" s="2758"/>
      <c r="N154" s="2758"/>
      <c r="O154" s="2758"/>
      <c r="P154" s="2758"/>
      <c r="Q154" s="2758"/>
      <c r="R154" s="2758"/>
      <c r="S154" s="2758"/>
      <c r="T154" s="2758"/>
      <c r="U154" s="2758"/>
      <c r="V154" s="81"/>
      <c r="W154" s="80"/>
      <c r="X154" s="2750"/>
      <c r="Y154" s="2751"/>
      <c r="Z154" s="2751"/>
      <c r="AA154" s="2751"/>
      <c r="AB154" s="2751"/>
      <c r="AC154" s="2751"/>
      <c r="AD154" s="2752"/>
      <c r="AE154" s="2750"/>
      <c r="AF154" s="2751"/>
      <c r="AG154" s="2751"/>
      <c r="AH154" s="2751"/>
      <c r="AI154" s="2751"/>
      <c r="AJ154" s="2751"/>
      <c r="AK154" s="2752"/>
      <c r="AL154" s="2750"/>
      <c r="AM154" s="2751"/>
      <c r="AN154" s="2751"/>
      <c r="AO154" s="2751"/>
      <c r="AP154" s="2751"/>
      <c r="AQ154" s="2751"/>
      <c r="AR154" s="2752"/>
    </row>
    <row r="155" spans="1:44" ht="4.5" customHeight="1" x14ac:dyDescent="0.2">
      <c r="A155" s="68"/>
      <c r="B155" s="2756" t="str">
        <f>F65</f>
        <v>SKY GLIDER/TOMICROS (SKY GLIDER / TOMICROS)</v>
      </c>
      <c r="C155" s="2756"/>
      <c r="D155" s="2756"/>
      <c r="E155" s="2756"/>
      <c r="F155" s="2756"/>
      <c r="G155" s="2756"/>
      <c r="H155" s="2756"/>
      <c r="I155" s="2756"/>
      <c r="J155" s="2756"/>
      <c r="K155" s="2756"/>
      <c r="L155" s="2756"/>
      <c r="M155" s="2756"/>
      <c r="N155" s="2756"/>
      <c r="O155" s="2756"/>
      <c r="P155" s="2756"/>
      <c r="Q155" s="2756"/>
      <c r="R155" s="2756"/>
      <c r="S155" s="2756"/>
      <c r="T155" s="2756"/>
      <c r="U155" s="2756"/>
      <c r="V155" s="69"/>
      <c r="W155" s="68"/>
      <c r="X155" s="2753" t="str">
        <f>Z61</f>
        <v>P,Z</v>
      </c>
      <c r="Y155" s="2753"/>
      <c r="Z155" s="2753"/>
      <c r="AA155" s="2753"/>
      <c r="AB155" s="2753"/>
      <c r="AC155" s="2753"/>
      <c r="AD155" s="2753"/>
      <c r="AE155" s="2754">
        <f>AH62</f>
        <v>205</v>
      </c>
      <c r="AF155" s="2754"/>
      <c r="AG155" s="2754"/>
      <c r="AH155" s="2754"/>
      <c r="AI155" s="2754"/>
      <c r="AJ155" s="2754"/>
      <c r="AK155" s="2754"/>
      <c r="AL155" s="2754"/>
      <c r="AM155" s="2754"/>
      <c r="AN155" s="2754"/>
      <c r="AO155" s="2743">
        <f>AM66</f>
        <v>0</v>
      </c>
      <c r="AP155" s="2743"/>
      <c r="AQ155" s="2743"/>
      <c r="AR155" s="2743"/>
    </row>
    <row r="156" spans="1:44" ht="4.5" customHeight="1" x14ac:dyDescent="0.2">
      <c r="A156" s="68"/>
      <c r="B156" s="2756"/>
      <c r="C156" s="2756"/>
      <c r="D156" s="2756"/>
      <c r="E156" s="2756"/>
      <c r="F156" s="2756"/>
      <c r="G156" s="2756"/>
      <c r="H156" s="2756"/>
      <c r="I156" s="2756"/>
      <c r="J156" s="2756"/>
      <c r="K156" s="2756"/>
      <c r="L156" s="2756"/>
      <c r="M156" s="2756"/>
      <c r="N156" s="2756"/>
      <c r="O156" s="2756"/>
      <c r="P156" s="2756"/>
      <c r="Q156" s="2756"/>
      <c r="R156" s="2756"/>
      <c r="S156" s="2756"/>
      <c r="T156" s="2756"/>
      <c r="U156" s="2756"/>
      <c r="V156" s="69"/>
      <c r="W156" s="68"/>
      <c r="X156" s="2753"/>
      <c r="Y156" s="2753"/>
      <c r="Z156" s="2753"/>
      <c r="AA156" s="2753"/>
      <c r="AB156" s="2753"/>
      <c r="AC156" s="2753"/>
      <c r="AD156" s="2753"/>
      <c r="AE156" s="2754"/>
      <c r="AF156" s="2754"/>
      <c r="AG156" s="2754"/>
      <c r="AH156" s="2754"/>
      <c r="AI156" s="2754"/>
      <c r="AJ156" s="2754"/>
      <c r="AK156" s="2754"/>
      <c r="AL156" s="2754"/>
      <c r="AM156" s="2754"/>
      <c r="AN156" s="2754"/>
      <c r="AO156" s="2743"/>
      <c r="AP156" s="2743"/>
      <c r="AQ156" s="2743"/>
      <c r="AR156" s="2743"/>
    </row>
    <row r="157" spans="1:44" ht="4.5" customHeight="1" x14ac:dyDescent="0.2">
      <c r="A157" s="68"/>
      <c r="B157" s="2756"/>
      <c r="C157" s="2756"/>
      <c r="D157" s="2756"/>
      <c r="E157" s="2756"/>
      <c r="F157" s="2756"/>
      <c r="G157" s="2756"/>
      <c r="H157" s="2756"/>
      <c r="I157" s="2756"/>
      <c r="J157" s="2756"/>
      <c r="K157" s="2756"/>
      <c r="L157" s="2756"/>
      <c r="M157" s="2756"/>
      <c r="N157" s="2756"/>
      <c r="O157" s="2756"/>
      <c r="P157" s="2756"/>
      <c r="Q157" s="2756"/>
      <c r="R157" s="2756"/>
      <c r="S157" s="2756"/>
      <c r="T157" s="2756"/>
      <c r="U157" s="2756"/>
      <c r="V157" s="69"/>
      <c r="W157" s="68"/>
      <c r="X157" s="2753"/>
      <c r="Y157" s="2753"/>
      <c r="Z157" s="2753"/>
      <c r="AA157" s="2753"/>
      <c r="AB157" s="2753"/>
      <c r="AC157" s="2753"/>
      <c r="AD157" s="2753"/>
      <c r="AE157" s="2754"/>
      <c r="AF157" s="2754"/>
      <c r="AG157" s="2754"/>
      <c r="AH157" s="2754"/>
      <c r="AI157" s="2754"/>
      <c r="AJ157" s="2754"/>
      <c r="AK157" s="2754"/>
      <c r="AL157" s="2754"/>
      <c r="AM157" s="2754"/>
      <c r="AN157" s="2754"/>
      <c r="AO157" s="2743"/>
      <c r="AP157" s="2743"/>
      <c r="AQ157" s="2743"/>
      <c r="AR157" s="2743"/>
    </row>
    <row r="158" spans="1:44" ht="4.5" customHeight="1" x14ac:dyDescent="0.2">
      <c r="A158" s="68"/>
      <c r="B158" s="2756" t="str">
        <f>I70</f>
        <v>OM-H052</v>
      </c>
      <c r="C158" s="2756"/>
      <c r="D158" s="2756"/>
      <c r="E158" s="2756"/>
      <c r="F158" s="2756"/>
      <c r="G158" s="2756"/>
      <c r="H158" s="2756"/>
      <c r="I158" s="2756"/>
      <c r="J158" s="2756"/>
      <c r="K158" s="2756"/>
      <c r="L158" s="2756"/>
      <c r="M158" s="2756"/>
      <c r="N158" s="2756"/>
      <c r="O158" s="2756"/>
      <c r="P158" s="2756"/>
      <c r="Q158" s="2756"/>
      <c r="R158" s="2756"/>
      <c r="S158" s="2756"/>
      <c r="T158" s="2756"/>
      <c r="U158" s="2756"/>
      <c r="V158" s="69"/>
      <c r="W158" s="68"/>
      <c r="X158" s="2744">
        <f>AE82</f>
        <v>345</v>
      </c>
      <c r="Y158" s="2745"/>
      <c r="Z158" s="2745"/>
      <c r="AA158" s="2745"/>
      <c r="AB158" s="2745"/>
      <c r="AC158" s="2745"/>
      <c r="AD158" s="2746"/>
      <c r="AE158" s="2744">
        <f>AI82</f>
        <v>55</v>
      </c>
      <c r="AF158" s="2745"/>
      <c r="AG158" s="2745"/>
      <c r="AH158" s="2745"/>
      <c r="AI158" s="2745"/>
      <c r="AJ158" s="2745"/>
      <c r="AK158" s="2746"/>
      <c r="AL158" s="2744">
        <f>AN82</f>
        <v>110</v>
      </c>
      <c r="AM158" s="2745"/>
      <c r="AN158" s="2745"/>
      <c r="AO158" s="2745"/>
      <c r="AP158" s="2745"/>
      <c r="AQ158" s="2745"/>
      <c r="AR158" s="2746"/>
    </row>
    <row r="159" spans="1:44" ht="4.5" customHeight="1" x14ac:dyDescent="0.2">
      <c r="A159" s="68"/>
      <c r="B159" s="2756"/>
      <c r="C159" s="2756"/>
      <c r="D159" s="2756"/>
      <c r="E159" s="2756"/>
      <c r="F159" s="2756"/>
      <c r="G159" s="2756"/>
      <c r="H159" s="2756"/>
      <c r="I159" s="2756"/>
      <c r="J159" s="2756"/>
      <c r="K159" s="2756"/>
      <c r="L159" s="2756"/>
      <c r="M159" s="2756"/>
      <c r="N159" s="2756"/>
      <c r="O159" s="2756"/>
      <c r="P159" s="2756"/>
      <c r="Q159" s="2756"/>
      <c r="R159" s="2756"/>
      <c r="S159" s="2756"/>
      <c r="T159" s="2756"/>
      <c r="U159" s="2756"/>
      <c r="V159" s="69"/>
      <c r="W159" s="68"/>
      <c r="X159" s="2747"/>
      <c r="Y159" s="2748"/>
      <c r="Z159" s="2748"/>
      <c r="AA159" s="2748"/>
      <c r="AB159" s="2748"/>
      <c r="AC159" s="2748"/>
      <c r="AD159" s="2749"/>
      <c r="AE159" s="2747"/>
      <c r="AF159" s="2748"/>
      <c r="AG159" s="2748"/>
      <c r="AH159" s="2748"/>
      <c r="AI159" s="2748"/>
      <c r="AJ159" s="2748"/>
      <c r="AK159" s="2749"/>
      <c r="AL159" s="2747"/>
      <c r="AM159" s="2748"/>
      <c r="AN159" s="2748"/>
      <c r="AO159" s="2748"/>
      <c r="AP159" s="2748"/>
      <c r="AQ159" s="2748"/>
      <c r="AR159" s="2749"/>
    </row>
    <row r="160" spans="1:44" ht="4.5" customHeight="1" x14ac:dyDescent="0.2">
      <c r="A160" s="68"/>
      <c r="B160" s="2756"/>
      <c r="C160" s="2756"/>
      <c r="D160" s="2756"/>
      <c r="E160" s="2756"/>
      <c r="F160" s="2756"/>
      <c r="G160" s="2756"/>
      <c r="H160" s="2756"/>
      <c r="I160" s="2756"/>
      <c r="J160" s="2756"/>
      <c r="K160" s="2756"/>
      <c r="L160" s="2756"/>
      <c r="M160" s="2756"/>
      <c r="N160" s="2756"/>
      <c r="O160" s="2756"/>
      <c r="P160" s="2756"/>
      <c r="Q160" s="2756"/>
      <c r="R160" s="2756"/>
      <c r="S160" s="2756"/>
      <c r="T160" s="2756"/>
      <c r="U160" s="2756"/>
      <c r="V160" s="69"/>
      <c r="W160" s="68"/>
      <c r="X160" s="2750"/>
      <c r="Y160" s="2751"/>
      <c r="Z160" s="2751"/>
      <c r="AA160" s="2751"/>
      <c r="AB160" s="2751"/>
      <c r="AC160" s="2751"/>
      <c r="AD160" s="2752"/>
      <c r="AE160" s="2750"/>
      <c r="AF160" s="2751"/>
      <c r="AG160" s="2751"/>
      <c r="AH160" s="2751"/>
      <c r="AI160" s="2751"/>
      <c r="AJ160" s="2751"/>
      <c r="AK160" s="2752"/>
      <c r="AL160" s="2750"/>
      <c r="AM160" s="2751"/>
      <c r="AN160" s="2751"/>
      <c r="AO160" s="2751"/>
      <c r="AP160" s="2751"/>
      <c r="AQ160" s="2751"/>
      <c r="AR160" s="2752"/>
    </row>
    <row r="161" spans="1:44" ht="4.5" customHeight="1" x14ac:dyDescent="0.2">
      <c r="A161" s="68"/>
      <c r="B161" s="2757" t="str">
        <f>I75</f>
        <v>Jozef  ČERMÁK2, 14538660</v>
      </c>
      <c r="C161" s="2757"/>
      <c r="D161" s="2757"/>
      <c r="E161" s="2757"/>
      <c r="F161" s="2757"/>
      <c r="G161" s="2757"/>
      <c r="H161" s="2757"/>
      <c r="I161" s="2757"/>
      <c r="J161" s="2757"/>
      <c r="K161" s="2757"/>
      <c r="L161" s="2757"/>
      <c r="M161" s="2757"/>
      <c r="N161" s="2757"/>
      <c r="O161" s="2757"/>
      <c r="P161" s="2757"/>
      <c r="Q161" s="2757"/>
      <c r="R161" s="2757"/>
      <c r="S161" s="2757"/>
      <c r="T161" s="2757"/>
      <c r="U161" s="2757"/>
      <c r="V161" s="69"/>
      <c r="W161" s="68"/>
      <c r="X161" s="2743">
        <f>AE88</f>
        <v>0</v>
      </c>
      <c r="Y161" s="2743"/>
      <c r="Z161" s="2743"/>
      <c r="AA161" s="2743"/>
      <c r="AB161" s="2743"/>
      <c r="AC161" s="2743"/>
      <c r="AD161" s="2743"/>
      <c r="AE161" s="2743" t="e">
        <f>AI88</f>
        <v>#REF!</v>
      </c>
      <c r="AF161" s="2743"/>
      <c r="AG161" s="2743"/>
      <c r="AH161" s="2743"/>
      <c r="AI161" s="2743"/>
      <c r="AJ161" s="2743"/>
      <c r="AK161" s="2743"/>
      <c r="AL161" s="2743" t="e">
        <f>AN88</f>
        <v>#REF!</v>
      </c>
      <c r="AM161" s="2743"/>
      <c r="AN161" s="2743"/>
      <c r="AO161" s="2743"/>
      <c r="AP161" s="2743"/>
      <c r="AQ161" s="2743"/>
      <c r="AR161" s="2743"/>
    </row>
    <row r="162" spans="1:44" ht="4.5" customHeight="1" x14ac:dyDescent="0.2">
      <c r="A162" s="68"/>
      <c r="B162" s="2757"/>
      <c r="C162" s="2757"/>
      <c r="D162" s="2757"/>
      <c r="E162" s="2757"/>
      <c r="F162" s="2757"/>
      <c r="G162" s="2757"/>
      <c r="H162" s="2757"/>
      <c r="I162" s="2757"/>
      <c r="J162" s="2757"/>
      <c r="K162" s="2757"/>
      <c r="L162" s="2757"/>
      <c r="M162" s="2757"/>
      <c r="N162" s="2757"/>
      <c r="O162" s="2757"/>
      <c r="P162" s="2757"/>
      <c r="Q162" s="2757"/>
      <c r="R162" s="2757"/>
      <c r="S162" s="2757"/>
      <c r="T162" s="2757"/>
      <c r="U162" s="2757"/>
      <c r="V162" s="69"/>
      <c r="W162" s="68"/>
      <c r="X162" s="2743"/>
      <c r="Y162" s="2743"/>
      <c r="Z162" s="2743"/>
      <c r="AA162" s="2743"/>
      <c r="AB162" s="2743"/>
      <c r="AC162" s="2743"/>
      <c r="AD162" s="2743"/>
      <c r="AE162" s="2743"/>
      <c r="AF162" s="2743"/>
      <c r="AG162" s="2743"/>
      <c r="AH162" s="2743"/>
      <c r="AI162" s="2743"/>
      <c r="AJ162" s="2743"/>
      <c r="AK162" s="2743"/>
      <c r="AL162" s="2743"/>
      <c r="AM162" s="2743"/>
      <c r="AN162" s="2743"/>
      <c r="AO162" s="2743"/>
      <c r="AP162" s="2743"/>
      <c r="AQ162" s="2743"/>
      <c r="AR162" s="2743"/>
    </row>
    <row r="163" spans="1:44" ht="4.5" customHeight="1" x14ac:dyDescent="0.2">
      <c r="A163" s="68"/>
      <c r="B163" s="2757"/>
      <c r="C163" s="2757"/>
      <c r="D163" s="2757"/>
      <c r="E163" s="2757"/>
      <c r="F163" s="2757"/>
      <c r="G163" s="2757"/>
      <c r="H163" s="2757"/>
      <c r="I163" s="2757"/>
      <c r="J163" s="2757"/>
      <c r="K163" s="2757"/>
      <c r="L163" s="2757"/>
      <c r="M163" s="2757"/>
      <c r="N163" s="2757"/>
      <c r="O163" s="2757"/>
      <c r="P163" s="2757"/>
      <c r="Q163" s="2757"/>
      <c r="R163" s="2757"/>
      <c r="S163" s="2757"/>
      <c r="T163" s="2757"/>
      <c r="U163" s="2757"/>
      <c r="V163" s="69"/>
      <c r="W163" s="68"/>
      <c r="X163" s="2743"/>
      <c r="Y163" s="2743"/>
      <c r="Z163" s="2743"/>
      <c r="AA163" s="2743"/>
      <c r="AB163" s="2743"/>
      <c r="AC163" s="2743"/>
      <c r="AD163" s="2743"/>
      <c r="AE163" s="2743"/>
      <c r="AF163" s="2743"/>
      <c r="AG163" s="2743"/>
      <c r="AH163" s="2743"/>
      <c r="AI163" s="2743"/>
      <c r="AJ163" s="2743"/>
      <c r="AK163" s="2743"/>
      <c r="AL163" s="2743"/>
      <c r="AM163" s="2743"/>
      <c r="AN163" s="2743"/>
      <c r="AO163" s="2743"/>
      <c r="AP163" s="2743"/>
      <c r="AQ163" s="2743"/>
      <c r="AR163" s="2743"/>
    </row>
    <row r="164" spans="1:44" ht="4.5" customHeight="1" x14ac:dyDescent="0.2">
      <c r="A164" s="68"/>
      <c r="B164" s="2758">
        <f>I85</f>
        <v>45092</v>
      </c>
      <c r="C164" s="2756"/>
      <c r="D164" s="2756"/>
      <c r="E164" s="2756"/>
      <c r="F164" s="2756"/>
      <c r="G164" s="2756"/>
      <c r="H164" s="2756"/>
      <c r="I164" s="2756"/>
      <c r="J164" s="2756"/>
      <c r="K164" s="2758">
        <f ca="1">L90</f>
        <v>45092</v>
      </c>
      <c r="L164" s="2758"/>
      <c r="M164" s="2758"/>
      <c r="N164" s="2758"/>
      <c r="O164" s="2758"/>
      <c r="P164" s="2758"/>
      <c r="Q164" s="2758"/>
      <c r="R164" s="2758"/>
      <c r="S164" s="2758"/>
      <c r="T164" s="2758"/>
      <c r="U164" s="2758"/>
      <c r="V164" s="69"/>
      <c r="W164" s="68"/>
      <c r="X164" s="2744">
        <f>AB91</f>
        <v>44362</v>
      </c>
      <c r="Y164" s="2745"/>
      <c r="Z164" s="2745"/>
      <c r="AA164" s="2745"/>
      <c r="AB164" s="2745"/>
      <c r="AC164" s="2745"/>
      <c r="AD164" s="2746"/>
      <c r="AE164" s="2744" t="str">
        <f>AF91</f>
        <v>H052</v>
      </c>
      <c r="AF164" s="2745"/>
      <c r="AG164" s="2745"/>
      <c r="AH164" s="2745"/>
      <c r="AI164" s="2745"/>
      <c r="AJ164" s="2745"/>
      <c r="AK164" s="2746"/>
      <c r="AL164" s="2744">
        <f>AN91</f>
        <v>45092</v>
      </c>
      <c r="AM164" s="2745"/>
      <c r="AN164" s="2745"/>
      <c r="AO164" s="2745"/>
      <c r="AP164" s="2745"/>
      <c r="AQ164" s="2745"/>
      <c r="AR164" s="2746"/>
    </row>
    <row r="165" spans="1:44" ht="4.5" customHeight="1" x14ac:dyDescent="0.2">
      <c r="A165" s="68"/>
      <c r="B165" s="2756"/>
      <c r="C165" s="2756"/>
      <c r="D165" s="2756"/>
      <c r="E165" s="2756"/>
      <c r="F165" s="2756"/>
      <c r="G165" s="2756"/>
      <c r="H165" s="2756"/>
      <c r="I165" s="2756"/>
      <c r="J165" s="2756"/>
      <c r="K165" s="2758"/>
      <c r="L165" s="2758"/>
      <c r="M165" s="2758"/>
      <c r="N165" s="2758"/>
      <c r="O165" s="2758"/>
      <c r="P165" s="2758"/>
      <c r="Q165" s="2758"/>
      <c r="R165" s="2758"/>
      <c r="S165" s="2758"/>
      <c r="T165" s="2758"/>
      <c r="U165" s="2758"/>
      <c r="V165" s="69"/>
      <c r="W165" s="68"/>
      <c r="X165" s="2747"/>
      <c r="Y165" s="2748"/>
      <c r="Z165" s="2748"/>
      <c r="AA165" s="2748"/>
      <c r="AB165" s="2748"/>
      <c r="AC165" s="2748"/>
      <c r="AD165" s="2749"/>
      <c r="AE165" s="2747"/>
      <c r="AF165" s="2748"/>
      <c r="AG165" s="2748"/>
      <c r="AH165" s="2748"/>
      <c r="AI165" s="2748"/>
      <c r="AJ165" s="2748"/>
      <c r="AK165" s="2749"/>
      <c r="AL165" s="2747"/>
      <c r="AM165" s="2748"/>
      <c r="AN165" s="2748"/>
      <c r="AO165" s="2748"/>
      <c r="AP165" s="2748"/>
      <c r="AQ165" s="2748"/>
      <c r="AR165" s="2749"/>
    </row>
    <row r="166" spans="1:44" ht="4.5" customHeight="1" x14ac:dyDescent="0.2">
      <c r="A166" s="68"/>
      <c r="B166" s="2756"/>
      <c r="C166" s="2756"/>
      <c r="D166" s="2756"/>
      <c r="E166" s="2756"/>
      <c r="F166" s="2756"/>
      <c r="G166" s="2756"/>
      <c r="H166" s="2756"/>
      <c r="I166" s="2756"/>
      <c r="J166" s="2756"/>
      <c r="K166" s="2758"/>
      <c r="L166" s="2758"/>
      <c r="M166" s="2758"/>
      <c r="N166" s="2758"/>
      <c r="O166" s="2758"/>
      <c r="P166" s="2758"/>
      <c r="Q166" s="2758"/>
      <c r="R166" s="2758"/>
      <c r="S166" s="2758"/>
      <c r="T166" s="2758"/>
      <c r="U166" s="2758"/>
      <c r="V166" s="69"/>
      <c r="W166" s="68"/>
      <c r="X166" s="2750"/>
      <c r="Y166" s="2751"/>
      <c r="Z166" s="2751"/>
      <c r="AA166" s="2751"/>
      <c r="AB166" s="2751"/>
      <c r="AC166" s="2751"/>
      <c r="AD166" s="2752"/>
      <c r="AE166" s="2750"/>
      <c r="AF166" s="2751"/>
      <c r="AG166" s="2751"/>
      <c r="AH166" s="2751"/>
      <c r="AI166" s="2751"/>
      <c r="AJ166" s="2751"/>
      <c r="AK166" s="2752"/>
      <c r="AL166" s="2750"/>
      <c r="AM166" s="2751"/>
      <c r="AN166" s="2751"/>
      <c r="AO166" s="2751"/>
      <c r="AP166" s="2751"/>
      <c r="AQ166" s="2751"/>
      <c r="AR166" s="2752"/>
    </row>
    <row r="167" spans="1:44" ht="4.5" customHeight="1" x14ac:dyDescent="0.2">
      <c r="A167" s="61"/>
      <c r="B167" s="2756" t="str">
        <f>F112</f>
        <v xml:space="preserve"> ()</v>
      </c>
      <c r="C167" s="2756"/>
      <c r="D167" s="2756"/>
      <c r="E167" s="2756"/>
      <c r="F167" s="2756"/>
      <c r="G167" s="2756"/>
      <c r="H167" s="2756"/>
      <c r="I167" s="2756"/>
      <c r="J167" s="2756"/>
      <c r="K167" s="2756"/>
      <c r="L167" s="2756"/>
      <c r="M167" s="2756"/>
      <c r="N167" s="2756"/>
      <c r="O167" s="2756"/>
      <c r="P167" s="2756"/>
      <c r="Q167" s="2756"/>
      <c r="R167" s="2756"/>
      <c r="S167" s="2756"/>
      <c r="T167" s="2756"/>
      <c r="U167" s="2756"/>
      <c r="V167" s="63"/>
      <c r="W167" s="61"/>
      <c r="X167" s="2753">
        <f>Z108</f>
        <v>0</v>
      </c>
      <c r="Y167" s="2753"/>
      <c r="Z167" s="2753"/>
      <c r="AA167" s="2753"/>
      <c r="AB167" s="2753"/>
      <c r="AC167" s="2753"/>
      <c r="AD167" s="2753"/>
      <c r="AE167" s="2754">
        <f>AH109</f>
        <v>0</v>
      </c>
      <c r="AF167" s="2754"/>
      <c r="AG167" s="2754"/>
      <c r="AH167" s="2754"/>
      <c r="AI167" s="2754"/>
      <c r="AJ167" s="2754"/>
      <c r="AK167" s="2754"/>
      <c r="AL167" s="2754"/>
      <c r="AM167" s="2754"/>
      <c r="AN167" s="2754"/>
      <c r="AO167" s="2743">
        <f>AM113</f>
        <v>0</v>
      </c>
      <c r="AP167" s="2743"/>
      <c r="AQ167" s="2743"/>
      <c r="AR167" s="2743"/>
    </row>
    <row r="168" spans="1:44" ht="4.5" customHeight="1" x14ac:dyDescent="0.2">
      <c r="A168" s="68"/>
      <c r="B168" s="2756"/>
      <c r="C168" s="2756"/>
      <c r="D168" s="2756"/>
      <c r="E168" s="2756"/>
      <c r="F168" s="2756"/>
      <c r="G168" s="2756"/>
      <c r="H168" s="2756"/>
      <c r="I168" s="2756"/>
      <c r="J168" s="2756"/>
      <c r="K168" s="2756"/>
      <c r="L168" s="2756"/>
      <c r="M168" s="2756"/>
      <c r="N168" s="2756"/>
      <c r="O168" s="2756"/>
      <c r="P168" s="2756"/>
      <c r="Q168" s="2756"/>
      <c r="R168" s="2756"/>
      <c r="S168" s="2756"/>
      <c r="T168" s="2756"/>
      <c r="U168" s="2756"/>
      <c r="V168" s="69"/>
      <c r="W168" s="68"/>
      <c r="X168" s="2753"/>
      <c r="Y168" s="2753"/>
      <c r="Z168" s="2753"/>
      <c r="AA168" s="2753"/>
      <c r="AB168" s="2753"/>
      <c r="AC168" s="2753"/>
      <c r="AD168" s="2753"/>
      <c r="AE168" s="2754"/>
      <c r="AF168" s="2754"/>
      <c r="AG168" s="2754"/>
      <c r="AH168" s="2754"/>
      <c r="AI168" s="2754"/>
      <c r="AJ168" s="2754"/>
      <c r="AK168" s="2754"/>
      <c r="AL168" s="2754"/>
      <c r="AM168" s="2754"/>
      <c r="AN168" s="2754"/>
      <c r="AO168" s="2743"/>
      <c r="AP168" s="2743"/>
      <c r="AQ168" s="2743"/>
      <c r="AR168" s="2743"/>
    </row>
    <row r="169" spans="1:44" ht="4.5" customHeight="1" x14ac:dyDescent="0.2">
      <c r="A169" s="68"/>
      <c r="B169" s="2756"/>
      <c r="C169" s="2756"/>
      <c r="D169" s="2756"/>
      <c r="E169" s="2756"/>
      <c r="F169" s="2756"/>
      <c r="G169" s="2756"/>
      <c r="H169" s="2756"/>
      <c r="I169" s="2756"/>
      <c r="J169" s="2756"/>
      <c r="K169" s="2756"/>
      <c r="L169" s="2756"/>
      <c r="M169" s="2756"/>
      <c r="N169" s="2756"/>
      <c r="O169" s="2756"/>
      <c r="P169" s="2756"/>
      <c r="Q169" s="2756"/>
      <c r="R169" s="2756"/>
      <c r="S169" s="2756"/>
      <c r="T169" s="2756"/>
      <c r="U169" s="2756"/>
      <c r="V169" s="69"/>
      <c r="W169" s="68"/>
      <c r="X169" s="2753"/>
      <c r="Y169" s="2753"/>
      <c r="Z169" s="2753"/>
      <c r="AA169" s="2753"/>
      <c r="AB169" s="2753"/>
      <c r="AC169" s="2753"/>
      <c r="AD169" s="2753"/>
      <c r="AE169" s="2754"/>
      <c r="AF169" s="2754"/>
      <c r="AG169" s="2754"/>
      <c r="AH169" s="2754"/>
      <c r="AI169" s="2754"/>
      <c r="AJ169" s="2754"/>
      <c r="AK169" s="2754"/>
      <c r="AL169" s="2754"/>
      <c r="AM169" s="2754"/>
      <c r="AN169" s="2754"/>
      <c r="AO169" s="2743"/>
      <c r="AP169" s="2743"/>
      <c r="AQ169" s="2743"/>
      <c r="AR169" s="2743"/>
    </row>
    <row r="170" spans="1:44" ht="4.5" customHeight="1" x14ac:dyDescent="0.2">
      <c r="A170" s="68"/>
      <c r="B170" s="2756" t="str">
        <f>I117</f>
        <v>OM-H060</v>
      </c>
      <c r="C170" s="2756"/>
      <c r="D170" s="2756"/>
      <c r="E170" s="2756"/>
      <c r="F170" s="2756"/>
      <c r="G170" s="2756"/>
      <c r="H170" s="2756"/>
      <c r="I170" s="2756"/>
      <c r="J170" s="2756"/>
      <c r="K170" s="2756"/>
      <c r="L170" s="2756"/>
      <c r="M170" s="2756"/>
      <c r="N170" s="2756"/>
      <c r="O170" s="2756"/>
      <c r="P170" s="2756"/>
      <c r="Q170" s="2756"/>
      <c r="R170" s="2756"/>
      <c r="S170" s="2756"/>
      <c r="T170" s="2756"/>
      <c r="U170" s="2756"/>
      <c r="V170" s="69"/>
      <c r="W170" s="68"/>
      <c r="X170" s="2755">
        <f>AE129</f>
        <v>0</v>
      </c>
      <c r="Y170" s="2745"/>
      <c r="Z170" s="2745"/>
      <c r="AA170" s="2745"/>
      <c r="AB170" s="2745"/>
      <c r="AC170" s="2745"/>
      <c r="AD170" s="2746"/>
      <c r="AE170" s="2744">
        <f>AI129</f>
        <v>0</v>
      </c>
      <c r="AF170" s="2745"/>
      <c r="AG170" s="2745"/>
      <c r="AH170" s="2745"/>
      <c r="AI170" s="2745"/>
      <c r="AJ170" s="2745"/>
      <c r="AK170" s="2746"/>
      <c r="AL170" s="2744">
        <f>AN129</f>
        <v>0</v>
      </c>
      <c r="AM170" s="2745"/>
      <c r="AN170" s="2745"/>
      <c r="AO170" s="2745"/>
      <c r="AP170" s="2745"/>
      <c r="AQ170" s="2745"/>
      <c r="AR170" s="2746"/>
    </row>
    <row r="171" spans="1:44" ht="4.5" customHeight="1" x14ac:dyDescent="0.2">
      <c r="A171" s="68"/>
      <c r="B171" s="2756"/>
      <c r="C171" s="2756"/>
      <c r="D171" s="2756"/>
      <c r="E171" s="2756"/>
      <c r="F171" s="2756"/>
      <c r="G171" s="2756"/>
      <c r="H171" s="2756"/>
      <c r="I171" s="2756"/>
      <c r="J171" s="2756"/>
      <c r="K171" s="2756"/>
      <c r="L171" s="2756"/>
      <c r="M171" s="2756"/>
      <c r="N171" s="2756"/>
      <c r="O171" s="2756"/>
      <c r="P171" s="2756"/>
      <c r="Q171" s="2756"/>
      <c r="R171" s="2756"/>
      <c r="S171" s="2756"/>
      <c r="T171" s="2756"/>
      <c r="U171" s="2756"/>
      <c r="V171" s="69"/>
      <c r="W171" s="68"/>
      <c r="X171" s="2747"/>
      <c r="Y171" s="2748"/>
      <c r="Z171" s="2748"/>
      <c r="AA171" s="2748"/>
      <c r="AB171" s="2748"/>
      <c r="AC171" s="2748"/>
      <c r="AD171" s="2749"/>
      <c r="AE171" s="2747"/>
      <c r="AF171" s="2748"/>
      <c r="AG171" s="2748"/>
      <c r="AH171" s="2748"/>
      <c r="AI171" s="2748"/>
      <c r="AJ171" s="2748"/>
      <c r="AK171" s="2749"/>
      <c r="AL171" s="2747"/>
      <c r="AM171" s="2748"/>
      <c r="AN171" s="2748"/>
      <c r="AO171" s="2748"/>
      <c r="AP171" s="2748"/>
      <c r="AQ171" s="2748"/>
      <c r="AR171" s="2749"/>
    </row>
    <row r="172" spans="1:44" ht="4.5" customHeight="1" x14ac:dyDescent="0.2">
      <c r="A172" s="68"/>
      <c r="B172" s="2756"/>
      <c r="C172" s="2756"/>
      <c r="D172" s="2756"/>
      <c r="E172" s="2756"/>
      <c r="F172" s="2756"/>
      <c r="G172" s="2756"/>
      <c r="H172" s="2756"/>
      <c r="I172" s="2756"/>
      <c r="J172" s="2756"/>
      <c r="K172" s="2756"/>
      <c r="L172" s="2756"/>
      <c r="M172" s="2756"/>
      <c r="N172" s="2756"/>
      <c r="O172" s="2756"/>
      <c r="P172" s="2756"/>
      <c r="Q172" s="2756"/>
      <c r="R172" s="2756"/>
      <c r="S172" s="2756"/>
      <c r="T172" s="2756"/>
      <c r="U172" s="2756"/>
      <c r="V172" s="69"/>
      <c r="W172" s="68"/>
      <c r="X172" s="2750"/>
      <c r="Y172" s="2751"/>
      <c r="Z172" s="2751"/>
      <c r="AA172" s="2751"/>
      <c r="AB172" s="2751"/>
      <c r="AC172" s="2751"/>
      <c r="AD172" s="2752"/>
      <c r="AE172" s="2750"/>
      <c r="AF172" s="2751"/>
      <c r="AG172" s="2751"/>
      <c r="AH172" s="2751"/>
      <c r="AI172" s="2751"/>
      <c r="AJ172" s="2751"/>
      <c r="AK172" s="2752"/>
      <c r="AL172" s="2750"/>
      <c r="AM172" s="2751"/>
      <c r="AN172" s="2751"/>
      <c r="AO172" s="2751"/>
      <c r="AP172" s="2751"/>
      <c r="AQ172" s="2751"/>
      <c r="AR172" s="2752"/>
    </row>
    <row r="173" spans="1:44" ht="4.5" customHeight="1" x14ac:dyDescent="0.2">
      <c r="A173" s="68"/>
      <c r="B173" s="2757" t="str">
        <f>I122</f>
        <v xml:space="preserve">, </v>
      </c>
      <c r="C173" s="2757"/>
      <c r="D173" s="2757"/>
      <c r="E173" s="2757"/>
      <c r="F173" s="2757"/>
      <c r="G173" s="2757"/>
      <c r="H173" s="2757"/>
      <c r="I173" s="2757"/>
      <c r="J173" s="2757"/>
      <c r="K173" s="2757"/>
      <c r="L173" s="2757"/>
      <c r="M173" s="2757"/>
      <c r="N173" s="2757"/>
      <c r="O173" s="2757"/>
      <c r="P173" s="2757"/>
      <c r="Q173" s="2757"/>
      <c r="R173" s="2757"/>
      <c r="S173" s="2757"/>
      <c r="T173" s="2757"/>
      <c r="U173" s="2757"/>
      <c r="V173" s="69"/>
      <c r="W173" s="68"/>
      <c r="X173" s="2743">
        <f>AE135</f>
        <v>0</v>
      </c>
      <c r="Y173" s="2743"/>
      <c r="Z173" s="2743"/>
      <c r="AA173" s="2743"/>
      <c r="AB173" s="2743"/>
      <c r="AC173" s="2743"/>
      <c r="AD173" s="2743"/>
      <c r="AE173" s="2743" t="e">
        <f>AI135</f>
        <v>#REF!</v>
      </c>
      <c r="AF173" s="2743"/>
      <c r="AG173" s="2743"/>
      <c r="AH173" s="2743"/>
      <c r="AI173" s="2743"/>
      <c r="AJ173" s="2743"/>
      <c r="AK173" s="2743"/>
      <c r="AL173" s="2743" t="e">
        <f>AN135</f>
        <v>#REF!</v>
      </c>
      <c r="AM173" s="2743"/>
      <c r="AN173" s="2743"/>
      <c r="AO173" s="2743"/>
      <c r="AP173" s="2743"/>
      <c r="AQ173" s="2743"/>
      <c r="AR173" s="2743"/>
    </row>
    <row r="174" spans="1:44" ht="4.5" customHeight="1" x14ac:dyDescent="0.2">
      <c r="A174" s="68"/>
      <c r="B174" s="2757"/>
      <c r="C174" s="2757"/>
      <c r="D174" s="2757"/>
      <c r="E174" s="2757"/>
      <c r="F174" s="2757"/>
      <c r="G174" s="2757"/>
      <c r="H174" s="2757"/>
      <c r="I174" s="2757"/>
      <c r="J174" s="2757"/>
      <c r="K174" s="2757"/>
      <c r="L174" s="2757"/>
      <c r="M174" s="2757"/>
      <c r="N174" s="2757"/>
      <c r="O174" s="2757"/>
      <c r="P174" s="2757"/>
      <c r="Q174" s="2757"/>
      <c r="R174" s="2757"/>
      <c r="S174" s="2757"/>
      <c r="T174" s="2757"/>
      <c r="U174" s="2757"/>
      <c r="V174" s="69"/>
      <c r="W174" s="68"/>
      <c r="X174" s="2743"/>
      <c r="Y174" s="2743"/>
      <c r="Z174" s="2743"/>
      <c r="AA174" s="2743"/>
      <c r="AB174" s="2743"/>
      <c r="AC174" s="2743"/>
      <c r="AD174" s="2743"/>
      <c r="AE174" s="2743"/>
      <c r="AF174" s="2743"/>
      <c r="AG174" s="2743"/>
      <c r="AH174" s="2743"/>
      <c r="AI174" s="2743"/>
      <c r="AJ174" s="2743"/>
      <c r="AK174" s="2743"/>
      <c r="AL174" s="2743"/>
      <c r="AM174" s="2743"/>
      <c r="AN174" s="2743"/>
      <c r="AO174" s="2743"/>
      <c r="AP174" s="2743"/>
      <c r="AQ174" s="2743"/>
      <c r="AR174" s="2743"/>
    </row>
    <row r="175" spans="1:44" ht="4.5" customHeight="1" x14ac:dyDescent="0.2">
      <c r="A175" s="68"/>
      <c r="B175" s="2757"/>
      <c r="C175" s="2757"/>
      <c r="D175" s="2757"/>
      <c r="E175" s="2757"/>
      <c r="F175" s="2757"/>
      <c r="G175" s="2757"/>
      <c r="H175" s="2757"/>
      <c r="I175" s="2757"/>
      <c r="J175" s="2757"/>
      <c r="K175" s="2757"/>
      <c r="L175" s="2757"/>
      <c r="M175" s="2757"/>
      <c r="N175" s="2757"/>
      <c r="O175" s="2757"/>
      <c r="P175" s="2757"/>
      <c r="Q175" s="2757"/>
      <c r="R175" s="2757"/>
      <c r="S175" s="2757"/>
      <c r="T175" s="2757"/>
      <c r="U175" s="2757"/>
      <c r="V175" s="69"/>
      <c r="W175" s="68"/>
      <c r="X175" s="2743"/>
      <c r="Y175" s="2743"/>
      <c r="Z175" s="2743"/>
      <c r="AA175" s="2743"/>
      <c r="AB175" s="2743"/>
      <c r="AC175" s="2743"/>
      <c r="AD175" s="2743"/>
      <c r="AE175" s="2743"/>
      <c r="AF175" s="2743"/>
      <c r="AG175" s="2743"/>
      <c r="AH175" s="2743"/>
      <c r="AI175" s="2743"/>
      <c r="AJ175" s="2743"/>
      <c r="AK175" s="2743"/>
      <c r="AL175" s="2743"/>
      <c r="AM175" s="2743"/>
      <c r="AN175" s="2743"/>
      <c r="AO175" s="2743"/>
      <c r="AP175" s="2743"/>
      <c r="AQ175" s="2743"/>
      <c r="AR175" s="2743"/>
    </row>
    <row r="176" spans="1:44" ht="4.5" customHeight="1" x14ac:dyDescent="0.2">
      <c r="A176" s="68"/>
      <c r="B176" s="2758">
        <f>I132</f>
        <v>0</v>
      </c>
      <c r="C176" s="2756"/>
      <c r="D176" s="2756"/>
      <c r="E176" s="2756"/>
      <c r="F176" s="2756"/>
      <c r="G176" s="2756"/>
      <c r="H176" s="2756"/>
      <c r="I176" s="2756"/>
      <c r="J176" s="2756"/>
      <c r="K176" s="2758">
        <f ca="1">L137</f>
        <v>44448.472476736111</v>
      </c>
      <c r="L176" s="2758"/>
      <c r="M176" s="2758"/>
      <c r="N176" s="2758"/>
      <c r="O176" s="2758"/>
      <c r="P176" s="2758"/>
      <c r="Q176" s="2758"/>
      <c r="R176" s="2758"/>
      <c r="S176" s="2758"/>
      <c r="T176" s="2758"/>
      <c r="U176" s="2758"/>
      <c r="V176" s="69"/>
      <c r="W176" s="68"/>
      <c r="X176" s="2744">
        <f>AB138</f>
        <v>0</v>
      </c>
      <c r="Y176" s="2745"/>
      <c r="Z176" s="2745"/>
      <c r="AA176" s="2745"/>
      <c r="AB176" s="2745"/>
      <c r="AC176" s="2745"/>
      <c r="AD176" s="2746"/>
      <c r="AE176" s="2744">
        <f>AF138</f>
        <v>0</v>
      </c>
      <c r="AF176" s="2745"/>
      <c r="AG176" s="2745"/>
      <c r="AH176" s="2745"/>
      <c r="AI176" s="2745"/>
      <c r="AJ176" s="2745"/>
      <c r="AK176" s="2746"/>
      <c r="AL176" s="2744">
        <f>AN138</f>
        <v>0</v>
      </c>
      <c r="AM176" s="2745"/>
      <c r="AN176" s="2745"/>
      <c r="AO176" s="2745"/>
      <c r="AP176" s="2745"/>
      <c r="AQ176" s="2745"/>
      <c r="AR176" s="2746"/>
    </row>
    <row r="177" spans="1:44" ht="4.5" customHeight="1" x14ac:dyDescent="0.2">
      <c r="A177" s="68"/>
      <c r="B177" s="2756"/>
      <c r="C177" s="2756"/>
      <c r="D177" s="2756"/>
      <c r="E177" s="2756"/>
      <c r="F177" s="2756"/>
      <c r="G177" s="2756"/>
      <c r="H177" s="2756"/>
      <c r="I177" s="2756"/>
      <c r="J177" s="2756"/>
      <c r="K177" s="2758"/>
      <c r="L177" s="2758"/>
      <c r="M177" s="2758"/>
      <c r="N177" s="2758"/>
      <c r="O177" s="2758"/>
      <c r="P177" s="2758"/>
      <c r="Q177" s="2758"/>
      <c r="R177" s="2758"/>
      <c r="S177" s="2758"/>
      <c r="T177" s="2758"/>
      <c r="U177" s="2758"/>
      <c r="V177" s="69"/>
      <c r="W177" s="68"/>
      <c r="X177" s="2747"/>
      <c r="Y177" s="2748"/>
      <c r="Z177" s="2748"/>
      <c r="AA177" s="2748"/>
      <c r="AB177" s="2748"/>
      <c r="AC177" s="2748"/>
      <c r="AD177" s="2749"/>
      <c r="AE177" s="2747"/>
      <c r="AF177" s="2748"/>
      <c r="AG177" s="2748"/>
      <c r="AH177" s="2748"/>
      <c r="AI177" s="2748"/>
      <c r="AJ177" s="2748"/>
      <c r="AK177" s="2749"/>
      <c r="AL177" s="2747"/>
      <c r="AM177" s="2748"/>
      <c r="AN177" s="2748"/>
      <c r="AO177" s="2748"/>
      <c r="AP177" s="2748"/>
      <c r="AQ177" s="2748"/>
      <c r="AR177" s="2749"/>
    </row>
    <row r="178" spans="1:44" ht="4.5" customHeight="1" x14ac:dyDescent="0.2">
      <c r="A178" s="80"/>
      <c r="B178" s="2756"/>
      <c r="C178" s="2756"/>
      <c r="D178" s="2756"/>
      <c r="E178" s="2756"/>
      <c r="F178" s="2756"/>
      <c r="G178" s="2756"/>
      <c r="H178" s="2756"/>
      <c r="I178" s="2756"/>
      <c r="J178" s="2756"/>
      <c r="K178" s="2758"/>
      <c r="L178" s="2758"/>
      <c r="M178" s="2758"/>
      <c r="N178" s="2758"/>
      <c r="O178" s="2758"/>
      <c r="P178" s="2758"/>
      <c r="Q178" s="2758"/>
      <c r="R178" s="2758"/>
      <c r="S178" s="2758"/>
      <c r="T178" s="2758"/>
      <c r="U178" s="2758"/>
      <c r="V178" s="81"/>
      <c r="W178" s="80"/>
      <c r="X178" s="2750"/>
      <c r="Y178" s="2751"/>
      <c r="Z178" s="2751"/>
      <c r="AA178" s="2751"/>
      <c r="AB178" s="2751"/>
      <c r="AC178" s="2751"/>
      <c r="AD178" s="2752"/>
      <c r="AE178" s="2750"/>
      <c r="AF178" s="2751"/>
      <c r="AG178" s="2751"/>
      <c r="AH178" s="2751"/>
      <c r="AI178" s="2751"/>
      <c r="AJ178" s="2751"/>
      <c r="AK178" s="2752"/>
      <c r="AL178" s="2750"/>
      <c r="AM178" s="2751"/>
      <c r="AN178" s="2751"/>
      <c r="AO178" s="2751"/>
      <c r="AP178" s="2751"/>
      <c r="AQ178" s="2751"/>
      <c r="AR178" s="2752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workbookViewId="0">
      <selection activeCell="K15" sqref="K15"/>
    </sheetView>
  </sheetViews>
  <sheetFormatPr defaultRowHeight="12.75" x14ac:dyDescent="0.2"/>
  <cols>
    <col min="1" max="1" width="1.33203125" customWidth="1"/>
    <col min="2" max="2" width="75.1640625" customWidth="1"/>
    <col min="3" max="3" width="1.83203125" customWidth="1"/>
    <col min="4" max="4" width="6.5" customWidth="1"/>
    <col min="5" max="5" width="18.6640625" customWidth="1"/>
  </cols>
  <sheetData>
    <row r="1" spans="2:5" x14ac:dyDescent="0.2">
      <c r="B1" s="108" t="s">
        <v>3040</v>
      </c>
      <c r="C1" s="109"/>
      <c r="D1" s="119"/>
      <c r="E1" s="119"/>
    </row>
    <row r="2" spans="2:5" x14ac:dyDescent="0.2">
      <c r="B2" s="108" t="s">
        <v>3041</v>
      </c>
      <c r="C2" s="109"/>
      <c r="D2" s="119"/>
      <c r="E2" s="119"/>
    </row>
    <row r="3" spans="2:5" x14ac:dyDescent="0.2">
      <c r="B3" s="106"/>
      <c r="C3" s="106"/>
      <c r="D3" s="107"/>
      <c r="E3" s="107"/>
    </row>
    <row r="4" spans="2:5" ht="38.25" x14ac:dyDescent="0.2">
      <c r="B4" s="110" t="s">
        <v>3042</v>
      </c>
      <c r="C4" s="106"/>
      <c r="D4" s="107"/>
      <c r="E4" s="107"/>
    </row>
    <row r="5" spans="2:5" x14ac:dyDescent="0.2">
      <c r="B5" s="106"/>
      <c r="C5" s="106"/>
      <c r="D5" s="107"/>
      <c r="E5" s="107"/>
    </row>
    <row r="6" spans="2:5" x14ac:dyDescent="0.2">
      <c r="B6" s="108" t="s">
        <v>3043</v>
      </c>
      <c r="C6" s="109"/>
      <c r="D6" s="119"/>
      <c r="E6" s="120" t="s">
        <v>3044</v>
      </c>
    </row>
    <row r="7" spans="2:5" ht="13.5" thickBot="1" x14ac:dyDescent="0.25">
      <c r="B7" s="106"/>
      <c r="C7" s="106"/>
      <c r="D7" s="107"/>
      <c r="E7" s="107"/>
    </row>
    <row r="8" spans="2:5" ht="38.25" x14ac:dyDescent="0.2">
      <c r="B8" s="111" t="s">
        <v>3045</v>
      </c>
      <c r="C8" s="112"/>
      <c r="D8" s="121"/>
      <c r="E8" s="122">
        <v>6</v>
      </c>
    </row>
    <row r="9" spans="2:5" x14ac:dyDescent="0.2">
      <c r="B9" s="113"/>
      <c r="C9" s="106"/>
      <c r="D9" s="107"/>
      <c r="E9" s="123" t="s">
        <v>3046</v>
      </c>
    </row>
    <row r="10" spans="2:5" ht="25.5" x14ac:dyDescent="0.2">
      <c r="B10" s="113"/>
      <c r="C10" s="106"/>
      <c r="D10" s="107"/>
      <c r="E10" s="123" t="s">
        <v>3047</v>
      </c>
    </row>
    <row r="11" spans="2:5" ht="26.25" thickBot="1" x14ac:dyDescent="0.25">
      <c r="B11" s="114"/>
      <c r="C11" s="115"/>
      <c r="D11" s="124"/>
      <c r="E11" s="125" t="s">
        <v>3048</v>
      </c>
    </row>
    <row r="12" spans="2:5" ht="13.5" thickBot="1" x14ac:dyDescent="0.25">
      <c r="B12" s="106"/>
      <c r="C12" s="106"/>
      <c r="D12" s="107"/>
      <c r="E12" s="107"/>
    </row>
    <row r="13" spans="2:5" ht="51" x14ac:dyDescent="0.2">
      <c r="B13" s="116" t="s">
        <v>3049</v>
      </c>
      <c r="C13" s="112"/>
      <c r="D13" s="121"/>
      <c r="E13" s="122">
        <v>274</v>
      </c>
    </row>
    <row r="14" spans="2:5" x14ac:dyDescent="0.2">
      <c r="B14" s="113"/>
      <c r="C14" s="106"/>
      <c r="D14" s="107"/>
      <c r="E14" s="126" t="s">
        <v>3050</v>
      </c>
    </row>
    <row r="15" spans="2:5" ht="25.5" x14ac:dyDescent="0.2">
      <c r="B15" s="113"/>
      <c r="C15" s="106"/>
      <c r="D15" s="107"/>
      <c r="E15" s="123" t="s">
        <v>3051</v>
      </c>
    </row>
    <row r="16" spans="2:5" ht="25.5" x14ac:dyDescent="0.2">
      <c r="B16" s="113"/>
      <c r="C16" s="106"/>
      <c r="D16" s="107"/>
      <c r="E16" s="123" t="s">
        <v>3052</v>
      </c>
    </row>
    <row r="17" spans="2:5" ht="25.5" x14ac:dyDescent="0.2">
      <c r="B17" s="113"/>
      <c r="C17" s="106"/>
      <c r="D17" s="107"/>
      <c r="E17" s="123" t="s">
        <v>3053</v>
      </c>
    </row>
    <row r="18" spans="2:5" ht="25.5" x14ac:dyDescent="0.2">
      <c r="B18" s="113"/>
      <c r="C18" s="106"/>
      <c r="D18" s="107"/>
      <c r="E18" s="123" t="s">
        <v>3054</v>
      </c>
    </row>
    <row r="19" spans="2:5" ht="25.5" x14ac:dyDescent="0.2">
      <c r="B19" s="113"/>
      <c r="C19" s="106"/>
      <c r="D19" s="107"/>
      <c r="E19" s="123" t="s">
        <v>3055</v>
      </c>
    </row>
    <row r="20" spans="2:5" ht="25.5" x14ac:dyDescent="0.2">
      <c r="B20" s="113"/>
      <c r="C20" s="106"/>
      <c r="D20" s="107"/>
      <c r="E20" s="123" t="s">
        <v>3056</v>
      </c>
    </row>
    <row r="21" spans="2:5" ht="25.5" x14ac:dyDescent="0.2">
      <c r="B21" s="113"/>
      <c r="C21" s="106"/>
      <c r="D21" s="107"/>
      <c r="E21" s="123" t="s">
        <v>3057</v>
      </c>
    </row>
    <row r="22" spans="2:5" ht="26.25" thickBot="1" x14ac:dyDescent="0.25">
      <c r="B22" s="114"/>
      <c r="C22" s="115"/>
      <c r="D22" s="124"/>
      <c r="E22" s="125" t="s">
        <v>3058</v>
      </c>
    </row>
    <row r="23" spans="2:5" x14ac:dyDescent="0.2">
      <c r="B23" s="106"/>
      <c r="C23" s="106"/>
      <c r="D23" s="107"/>
      <c r="E23" s="107"/>
    </row>
    <row r="24" spans="2:5" x14ac:dyDescent="0.2">
      <c r="B24" s="106"/>
      <c r="C24" s="106"/>
      <c r="D24" s="107"/>
      <c r="E24" s="107"/>
    </row>
    <row r="25" spans="2:5" x14ac:dyDescent="0.2">
      <c r="B25" s="109" t="s">
        <v>3059</v>
      </c>
      <c r="C25" s="109"/>
      <c r="D25" s="119"/>
      <c r="E25" s="119"/>
    </row>
    <row r="26" spans="2:5" ht="13.5" thickBot="1" x14ac:dyDescent="0.25">
      <c r="B26" s="106"/>
      <c r="C26" s="106"/>
      <c r="D26" s="107"/>
      <c r="E26" s="107"/>
    </row>
    <row r="27" spans="2:5" ht="51" x14ac:dyDescent="0.2">
      <c r="B27" s="116" t="s">
        <v>3060</v>
      </c>
      <c r="C27" s="112"/>
      <c r="D27" s="121"/>
      <c r="E27" s="122">
        <v>76</v>
      </c>
    </row>
    <row r="28" spans="2:5" x14ac:dyDescent="0.2">
      <c r="B28" s="113"/>
      <c r="C28" s="106"/>
      <c r="D28" s="107"/>
      <c r="E28" s="126" t="s">
        <v>3061</v>
      </c>
    </row>
    <row r="29" spans="2:5" x14ac:dyDescent="0.2">
      <c r="B29" s="113"/>
      <c r="C29" s="106"/>
      <c r="D29" s="107"/>
      <c r="E29" s="123" t="s">
        <v>3062</v>
      </c>
    </row>
    <row r="30" spans="2:5" x14ac:dyDescent="0.2">
      <c r="B30" s="113"/>
      <c r="C30" s="106"/>
      <c r="D30" s="107"/>
      <c r="E30" s="123" t="s">
        <v>3063</v>
      </c>
    </row>
    <row r="31" spans="2:5" x14ac:dyDescent="0.2">
      <c r="B31" s="113"/>
      <c r="C31" s="106"/>
      <c r="D31" s="107"/>
      <c r="E31" s="123" t="s">
        <v>3064</v>
      </c>
    </row>
    <row r="32" spans="2:5" x14ac:dyDescent="0.2">
      <c r="B32" s="113"/>
      <c r="C32" s="106"/>
      <c r="D32" s="107"/>
      <c r="E32" s="123" t="s">
        <v>3065</v>
      </c>
    </row>
    <row r="33" spans="2:5" x14ac:dyDescent="0.2">
      <c r="B33" s="113"/>
      <c r="C33" s="106"/>
      <c r="D33" s="107"/>
      <c r="E33" s="123" t="s">
        <v>3066</v>
      </c>
    </row>
    <row r="34" spans="2:5" x14ac:dyDescent="0.2">
      <c r="B34" s="113"/>
      <c r="C34" s="106"/>
      <c r="D34" s="107"/>
      <c r="E34" s="123" t="s">
        <v>3067</v>
      </c>
    </row>
    <row r="35" spans="2:5" ht="25.5" x14ac:dyDescent="0.2">
      <c r="B35" s="113"/>
      <c r="C35" s="106"/>
      <c r="D35" s="107"/>
      <c r="E35" s="123" t="s">
        <v>3068</v>
      </c>
    </row>
    <row r="36" spans="2:5" ht="25.5" x14ac:dyDescent="0.2">
      <c r="B36" s="113"/>
      <c r="C36" s="106"/>
      <c r="D36" s="107"/>
      <c r="E36" s="123" t="s">
        <v>3069</v>
      </c>
    </row>
    <row r="37" spans="2:5" ht="25.5" x14ac:dyDescent="0.2">
      <c r="B37" s="113"/>
      <c r="C37" s="106"/>
      <c r="D37" s="107"/>
      <c r="E37" s="123" t="s">
        <v>3070</v>
      </c>
    </row>
    <row r="38" spans="2:5" x14ac:dyDescent="0.2">
      <c r="B38" s="113"/>
      <c r="C38" s="106"/>
      <c r="D38" s="107"/>
      <c r="E38" s="123" t="s">
        <v>3071</v>
      </c>
    </row>
    <row r="39" spans="2:5" x14ac:dyDescent="0.2">
      <c r="B39" s="113"/>
      <c r="C39" s="106"/>
      <c r="D39" s="107"/>
      <c r="E39" s="123" t="s">
        <v>3072</v>
      </c>
    </row>
    <row r="40" spans="2:5" ht="25.5" x14ac:dyDescent="0.2">
      <c r="B40" s="113"/>
      <c r="C40" s="106"/>
      <c r="D40" s="107"/>
      <c r="E40" s="123" t="s">
        <v>3073</v>
      </c>
    </row>
    <row r="41" spans="2:5" x14ac:dyDescent="0.2">
      <c r="B41" s="113"/>
      <c r="C41" s="106"/>
      <c r="D41" s="107"/>
      <c r="E41" s="123" t="s">
        <v>3074</v>
      </c>
    </row>
    <row r="42" spans="2:5" x14ac:dyDescent="0.2">
      <c r="B42" s="113"/>
      <c r="C42" s="106"/>
      <c r="D42" s="107"/>
      <c r="E42" s="123" t="s">
        <v>3075</v>
      </c>
    </row>
    <row r="43" spans="2:5" ht="25.5" x14ac:dyDescent="0.2">
      <c r="B43" s="113"/>
      <c r="C43" s="106"/>
      <c r="D43" s="107"/>
      <c r="E43" s="123" t="s">
        <v>3076</v>
      </c>
    </row>
    <row r="44" spans="2:5" ht="25.5" x14ac:dyDescent="0.2">
      <c r="B44" s="113"/>
      <c r="C44" s="106"/>
      <c r="D44" s="107"/>
      <c r="E44" s="123" t="s">
        <v>3077</v>
      </c>
    </row>
    <row r="45" spans="2:5" ht="25.5" x14ac:dyDescent="0.2">
      <c r="B45" s="113"/>
      <c r="C45" s="106"/>
      <c r="D45" s="107"/>
      <c r="E45" s="123" t="s">
        <v>3078</v>
      </c>
    </row>
    <row r="46" spans="2:5" ht="25.5" x14ac:dyDescent="0.2">
      <c r="B46" s="113"/>
      <c r="C46" s="106"/>
      <c r="D46" s="107"/>
      <c r="E46" s="123" t="s">
        <v>3079</v>
      </c>
    </row>
    <row r="47" spans="2:5" ht="25.5" x14ac:dyDescent="0.2">
      <c r="B47" s="113"/>
      <c r="C47" s="106"/>
      <c r="D47" s="107"/>
      <c r="E47" s="123" t="s">
        <v>3080</v>
      </c>
    </row>
    <row r="48" spans="2:5" ht="25.5" x14ac:dyDescent="0.2">
      <c r="B48" s="113"/>
      <c r="C48" s="106"/>
      <c r="D48" s="107"/>
      <c r="E48" s="123" t="s">
        <v>3081</v>
      </c>
    </row>
    <row r="49" spans="2:5" ht="25.5" x14ac:dyDescent="0.2">
      <c r="B49" s="113"/>
      <c r="C49" s="106"/>
      <c r="D49" s="107"/>
      <c r="E49" s="123" t="s">
        <v>3082</v>
      </c>
    </row>
    <row r="50" spans="2:5" x14ac:dyDescent="0.2">
      <c r="B50" s="113"/>
      <c r="C50" s="106"/>
      <c r="D50" s="107"/>
      <c r="E50" s="123" t="s">
        <v>3083</v>
      </c>
    </row>
    <row r="51" spans="2:5" ht="25.5" x14ac:dyDescent="0.2">
      <c r="B51" s="113"/>
      <c r="C51" s="106"/>
      <c r="D51" s="107"/>
      <c r="E51" s="123" t="s">
        <v>3084</v>
      </c>
    </row>
    <row r="52" spans="2:5" ht="25.5" x14ac:dyDescent="0.2">
      <c r="B52" s="113"/>
      <c r="C52" s="106"/>
      <c r="D52" s="107"/>
      <c r="E52" s="123" t="s">
        <v>3085</v>
      </c>
    </row>
    <row r="53" spans="2:5" x14ac:dyDescent="0.2">
      <c r="B53" s="113"/>
      <c r="C53" s="106"/>
      <c r="D53" s="107"/>
      <c r="E53" s="123" t="s">
        <v>3086</v>
      </c>
    </row>
    <row r="54" spans="2:5" x14ac:dyDescent="0.2">
      <c r="B54" s="113"/>
      <c r="C54" s="106"/>
      <c r="D54" s="107"/>
      <c r="E54" s="123" t="s">
        <v>3087</v>
      </c>
    </row>
    <row r="55" spans="2:5" ht="25.5" x14ac:dyDescent="0.2">
      <c r="B55" s="113"/>
      <c r="C55" s="106"/>
      <c r="D55" s="107"/>
      <c r="E55" s="123" t="s">
        <v>3088</v>
      </c>
    </row>
    <row r="56" spans="2:5" x14ac:dyDescent="0.2">
      <c r="B56" s="113"/>
      <c r="C56" s="106"/>
      <c r="D56" s="107"/>
      <c r="E56" s="123" t="s">
        <v>3089</v>
      </c>
    </row>
    <row r="57" spans="2:5" ht="25.5" x14ac:dyDescent="0.2">
      <c r="B57" s="113"/>
      <c r="C57" s="106"/>
      <c r="D57" s="107"/>
      <c r="E57" s="123" t="s">
        <v>3090</v>
      </c>
    </row>
    <row r="58" spans="2:5" x14ac:dyDescent="0.2">
      <c r="B58" s="113"/>
      <c r="C58" s="106"/>
      <c r="D58" s="107"/>
      <c r="E58" s="123" t="s">
        <v>3091</v>
      </c>
    </row>
    <row r="59" spans="2:5" x14ac:dyDescent="0.2">
      <c r="B59" s="113"/>
      <c r="C59" s="106"/>
      <c r="D59" s="107"/>
      <c r="E59" s="123" t="s">
        <v>3092</v>
      </c>
    </row>
    <row r="60" spans="2:5" x14ac:dyDescent="0.2">
      <c r="B60" s="113"/>
      <c r="C60" s="106"/>
      <c r="D60" s="107"/>
      <c r="E60" s="123" t="s">
        <v>3093</v>
      </c>
    </row>
    <row r="61" spans="2:5" ht="25.5" x14ac:dyDescent="0.2">
      <c r="B61" s="113"/>
      <c r="C61" s="106"/>
      <c r="D61" s="107"/>
      <c r="E61" s="123" t="s">
        <v>3094</v>
      </c>
    </row>
    <row r="62" spans="2:5" x14ac:dyDescent="0.2">
      <c r="B62" s="113"/>
      <c r="C62" s="106"/>
      <c r="D62" s="107"/>
      <c r="E62" s="123" t="s">
        <v>3095</v>
      </c>
    </row>
    <row r="63" spans="2:5" x14ac:dyDescent="0.2">
      <c r="B63" s="113"/>
      <c r="C63" s="106"/>
      <c r="D63" s="107"/>
      <c r="E63" s="123" t="s">
        <v>3096</v>
      </c>
    </row>
    <row r="64" spans="2:5" x14ac:dyDescent="0.2">
      <c r="B64" s="113"/>
      <c r="C64" s="106"/>
      <c r="D64" s="107"/>
      <c r="E64" s="123" t="s">
        <v>3097</v>
      </c>
    </row>
    <row r="65" spans="2:5" ht="26.25" thickBot="1" x14ac:dyDescent="0.25">
      <c r="B65" s="114"/>
      <c r="C65" s="115"/>
      <c r="D65" s="124"/>
      <c r="E65" s="125" t="s">
        <v>3098</v>
      </c>
    </row>
    <row r="66" spans="2:5" ht="13.5" thickBot="1" x14ac:dyDescent="0.25">
      <c r="B66" s="106"/>
      <c r="C66" s="106"/>
      <c r="D66" s="107"/>
      <c r="E66" s="107"/>
    </row>
    <row r="67" spans="2:5" ht="39" thickBot="1" x14ac:dyDescent="0.25">
      <c r="B67" s="117" t="s">
        <v>3099</v>
      </c>
      <c r="C67" s="118"/>
      <c r="D67" s="127"/>
      <c r="E67" s="128">
        <v>24</v>
      </c>
    </row>
  </sheetData>
  <hyperlinks>
    <hyperlink ref="E9" location="'PLS 2014'!I832" display="'PLS 2014'!I832"/>
    <hyperlink ref="E10" location="'PLS 2014'!I841:I843" display="'PLS 2014'!I841:I843"/>
    <hyperlink ref="E11" location="'PLS 2014'!I838:I840" display="'PLS 2014'!I838:I840"/>
    <hyperlink ref="E14" location="'PLS 2015'!I417" display="'PLS 2015'!I417"/>
    <hyperlink ref="E15" location="'PLS 2014'!I726:I737" display="'PLS 2014'!I726:I737"/>
    <hyperlink ref="E16" location="'PLS 2014'!J726:M737" display="'PLS 2014'!J726:M737"/>
    <hyperlink ref="E17" location="'PLS 2014'!D726:H737" display="'PLS 2014'!D726:H737"/>
    <hyperlink ref="E18" location="'PLS 2014'!D738:M778" display="'PLS 2014'!D738:M778"/>
    <hyperlink ref="E19" location="'PLS 2014'!I779:I791" display="'PLS 2014'!I779:I791"/>
    <hyperlink ref="E20" location="'PLS 2014'!J780:M791" display="'PLS 2014'!J780:M791"/>
    <hyperlink ref="E21" location="'PLS 2014'!D780:H791" display="'PLS 2014'!D780:H791"/>
    <hyperlink ref="E22" location="'PLS 2014'!D792:M848" display="'PLS 2014'!D792:M848"/>
    <hyperlink ref="E28" location="'LŠZ H'!AN10" display="'LŠZ H'!AN10"/>
    <hyperlink ref="E29" location="'LŠZ H'!AN21" display="'LŠZ H'!AN21"/>
    <hyperlink ref="E30" location="'LŠZ H'!AN29" display="'LŠZ H'!AN29"/>
    <hyperlink ref="E31" location="'LŠZ H'!AN33" display="'LŠZ H'!AN33"/>
    <hyperlink ref="E32" location="'LŠZ H'!AN40" display="'LŠZ H'!AN40"/>
    <hyperlink ref="E33" location="'LŠZ H'!AN52" display="'LŠZ H'!AN52"/>
    <hyperlink ref="E34" location="'LŠZ H'!AN54" display="'LŠZ H'!AN54"/>
    <hyperlink ref="E35" location="'LŠZ H'!AN58:AN59" display="'LŠZ H'!AN58:AN59"/>
    <hyperlink ref="E36" location="'LŠZ H'!AN62:AN63" display="'LŠZ H'!AN62:AN63"/>
    <hyperlink ref="E37" location="'LŠZ H'!AN67:AN68" display="'LŠZ H'!AN67:AN68"/>
    <hyperlink ref="E38" location="'LŠZ H'!AN70" display="'LŠZ H'!AN70"/>
    <hyperlink ref="E39" location="'LŠZ H'!AN223" display="'LŠZ H'!AN223"/>
    <hyperlink ref="E40" location="'LŠZ H'!AN404:AN405" display="'LŠZ H'!AN404:AN405"/>
    <hyperlink ref="E41" location="'LŠZ H'!AN410" display="'LŠZ H'!AN410"/>
    <hyperlink ref="E42" location="'LŠZ H'!AN420" display="'LŠZ H'!AN420"/>
    <hyperlink ref="E43" location="'LŠZ H'!AN423:AN424" display="'LŠZ H'!AN423:AN424"/>
    <hyperlink ref="E44" location="'LŠZ H'!AN426:AN429" display="'LŠZ H'!AN426:AN429"/>
    <hyperlink ref="E45" location="'LŠZ H'!AN431:AN434" display="'LŠZ H'!AN431:AN434"/>
    <hyperlink ref="E46" location="'LŠZ H'!AN436:AN438" display="'LŠZ H'!AN436:AN438"/>
    <hyperlink ref="E47" location="'LŠZ H'!AN441:AN442" display="'LŠZ H'!AN441:AN442"/>
    <hyperlink ref="E48" location="'LŠZ H'!AN444:AN446" display="'LŠZ H'!AN444:AN446"/>
    <hyperlink ref="E49" location="'LŠZ H'!AN449:AN451" display="'LŠZ H'!AN449:AN451"/>
    <hyperlink ref="E50" location="'LŠZ H'!AN453" display="'LŠZ H'!AN453"/>
    <hyperlink ref="E51" location="'LŠZ H'!AN455:AN456" display="'LŠZ H'!AN455:AN456"/>
    <hyperlink ref="E52" location="'LŠZ H'!AN459:AN470" display="'LŠZ H'!AN459:AN470"/>
    <hyperlink ref="E53" location="'LŠZ H'!AN472" display="'LŠZ H'!AN472"/>
    <hyperlink ref="E54" location="'LŠZ H'!AN481" display="'LŠZ H'!AN481"/>
    <hyperlink ref="E55" location="'LŠZ H'!AN483:AN486" display="'LŠZ H'!AN483:AN486"/>
    <hyperlink ref="E56" location="'LŠZ H'!AN489" display="'LŠZ H'!AN489"/>
    <hyperlink ref="E57" location="'LŠZ H'!AN495:AN498" display="'LŠZ H'!AN495:AN498"/>
    <hyperlink ref="E58" location="'LŠZ H'!AN500" display="'LŠZ H'!AN500"/>
    <hyperlink ref="E59" location="'LŠZ H'!AN506" display="'LŠZ H'!AN506"/>
    <hyperlink ref="E60" location="'LŠZ H'!AN509" display="'LŠZ H'!AN509"/>
    <hyperlink ref="E61" location="'LŠZ H'!AN513:AN514" display="'LŠZ H'!AN513:AN514"/>
    <hyperlink ref="E62" location="'LŠZ H'!AN517" display="'LŠZ H'!AN517"/>
    <hyperlink ref="E63" location="'LŠZ P '!AQ800" display="'LŠZ P '!AQ800"/>
    <hyperlink ref="E64" location="'LŠZ P '!AQ802" display="'LŠZ P '!AQ802"/>
    <hyperlink ref="E65" location="'LŠZ P '!AQ806:AQ807" display="'LŠZ P '!AQ806:AQ807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8"/>
  <sheetViews>
    <sheetView showGridLines="0" workbookViewId="0">
      <selection activeCell="K17" sqref="K17"/>
    </sheetView>
  </sheetViews>
  <sheetFormatPr defaultRowHeight="12.75" x14ac:dyDescent="0.2"/>
  <cols>
    <col min="1" max="1" width="1.33203125" customWidth="1"/>
    <col min="2" max="2" width="75.1640625" customWidth="1"/>
    <col min="3" max="3" width="1.83203125" customWidth="1"/>
    <col min="4" max="4" width="6.5" customWidth="1"/>
    <col min="5" max="5" width="18.6640625" customWidth="1"/>
  </cols>
  <sheetData>
    <row r="1" spans="2:5" x14ac:dyDescent="0.2">
      <c r="B1" s="108" t="s">
        <v>4335</v>
      </c>
      <c r="C1" s="109"/>
      <c r="D1" s="119"/>
      <c r="E1" s="119"/>
    </row>
    <row r="2" spans="2:5" x14ac:dyDescent="0.2">
      <c r="B2" s="108" t="s">
        <v>4336</v>
      </c>
      <c r="C2" s="109"/>
      <c r="D2" s="119"/>
      <c r="E2" s="119"/>
    </row>
    <row r="3" spans="2:5" x14ac:dyDescent="0.2">
      <c r="B3" s="106"/>
      <c r="C3" s="106"/>
      <c r="D3" s="107"/>
      <c r="E3" s="107"/>
    </row>
    <row r="4" spans="2:5" ht="38.25" x14ac:dyDescent="0.2">
      <c r="B4" s="110" t="s">
        <v>3042</v>
      </c>
      <c r="C4" s="106"/>
      <c r="D4" s="107"/>
      <c r="E4" s="107"/>
    </row>
    <row r="5" spans="2:5" x14ac:dyDescent="0.2">
      <c r="B5" s="106"/>
      <c r="C5" s="106"/>
      <c r="D5" s="107"/>
      <c r="E5" s="107"/>
    </row>
    <row r="6" spans="2:5" x14ac:dyDescent="0.2">
      <c r="B6" s="108" t="s">
        <v>3043</v>
      </c>
      <c r="C6" s="109"/>
      <c r="D6" s="119"/>
      <c r="E6" s="120" t="s">
        <v>3044</v>
      </c>
    </row>
    <row r="7" spans="2:5" ht="13.5" thickBot="1" x14ac:dyDescent="0.25">
      <c r="B7" s="106"/>
      <c r="C7" s="106"/>
      <c r="D7" s="107"/>
      <c r="E7" s="107"/>
    </row>
    <row r="8" spans="2:5" ht="38.25" x14ac:dyDescent="0.2">
      <c r="B8" s="111" t="s">
        <v>3045</v>
      </c>
      <c r="C8" s="112"/>
      <c r="D8" s="121"/>
      <c r="E8" s="122">
        <v>67</v>
      </c>
    </row>
    <row r="9" spans="2:5" ht="25.5" x14ac:dyDescent="0.2">
      <c r="B9" s="113"/>
      <c r="C9" s="106"/>
      <c r="D9" s="107"/>
      <c r="E9" s="123" t="s">
        <v>4337</v>
      </c>
    </row>
    <row r="10" spans="2:5" x14ac:dyDescent="0.2">
      <c r="B10" s="113"/>
      <c r="C10" s="106"/>
      <c r="D10" s="107"/>
      <c r="E10" s="123" t="s">
        <v>4338</v>
      </c>
    </row>
    <row r="11" spans="2:5" ht="25.5" x14ac:dyDescent="0.2">
      <c r="B11" s="113"/>
      <c r="C11" s="106"/>
      <c r="D11" s="107"/>
      <c r="E11" s="123" t="s">
        <v>4339</v>
      </c>
    </row>
    <row r="12" spans="2:5" x14ac:dyDescent="0.2">
      <c r="B12" s="113"/>
      <c r="C12" s="106"/>
      <c r="D12" s="107"/>
      <c r="E12" s="123" t="s">
        <v>4340</v>
      </c>
    </row>
    <row r="13" spans="2:5" x14ac:dyDescent="0.2">
      <c r="B13" s="113"/>
      <c r="C13" s="106"/>
      <c r="D13" s="107"/>
      <c r="E13" s="123" t="s">
        <v>4341</v>
      </c>
    </row>
    <row r="14" spans="2:5" x14ac:dyDescent="0.2">
      <c r="B14" s="113"/>
      <c r="C14" s="106"/>
      <c r="D14" s="107"/>
      <c r="E14" s="123" t="s">
        <v>4342</v>
      </c>
    </row>
    <row r="15" spans="2:5" x14ac:dyDescent="0.2">
      <c r="B15" s="113"/>
      <c r="C15" s="106"/>
      <c r="D15" s="107"/>
      <c r="E15" s="123" t="s">
        <v>4343</v>
      </c>
    </row>
    <row r="16" spans="2:5" x14ac:dyDescent="0.2">
      <c r="B16" s="113"/>
      <c r="C16" s="106"/>
      <c r="D16" s="107"/>
      <c r="E16" s="123" t="s">
        <v>4344</v>
      </c>
    </row>
    <row r="17" spans="2:5" x14ac:dyDescent="0.2">
      <c r="B17" s="113"/>
      <c r="C17" s="106"/>
      <c r="D17" s="107"/>
      <c r="E17" s="123" t="s">
        <v>4345</v>
      </c>
    </row>
    <row r="18" spans="2:5" x14ac:dyDescent="0.2">
      <c r="B18" s="113"/>
      <c r="C18" s="106"/>
      <c r="D18" s="107"/>
      <c r="E18" s="123" t="s">
        <v>4346</v>
      </c>
    </row>
    <row r="19" spans="2:5" x14ac:dyDescent="0.2">
      <c r="B19" s="113"/>
      <c r="C19" s="106"/>
      <c r="D19" s="107"/>
      <c r="E19" s="123" t="s">
        <v>4347</v>
      </c>
    </row>
    <row r="20" spans="2:5" x14ac:dyDescent="0.2">
      <c r="B20" s="113"/>
      <c r="C20" s="106"/>
      <c r="D20" s="107"/>
      <c r="E20" s="123" t="s">
        <v>4348</v>
      </c>
    </row>
    <row r="21" spans="2:5" x14ac:dyDescent="0.2">
      <c r="B21" s="113"/>
      <c r="C21" s="106"/>
      <c r="D21" s="107"/>
      <c r="E21" s="123" t="s">
        <v>4349</v>
      </c>
    </row>
    <row r="22" spans="2:5" x14ac:dyDescent="0.2">
      <c r="B22" s="113"/>
      <c r="C22" s="106"/>
      <c r="D22" s="107"/>
      <c r="E22" s="123" t="s">
        <v>4350</v>
      </c>
    </row>
    <row r="23" spans="2:5" x14ac:dyDescent="0.2">
      <c r="B23" s="113"/>
      <c r="C23" s="106"/>
      <c r="D23" s="107"/>
      <c r="E23" s="123" t="s">
        <v>4351</v>
      </c>
    </row>
    <row r="24" spans="2:5" x14ac:dyDescent="0.2">
      <c r="B24" s="113"/>
      <c r="C24" s="106"/>
      <c r="D24" s="107"/>
      <c r="E24" s="123" t="s">
        <v>4352</v>
      </c>
    </row>
    <row r="25" spans="2:5" x14ac:dyDescent="0.2">
      <c r="B25" s="113"/>
      <c r="C25" s="106"/>
      <c r="D25" s="107"/>
      <c r="E25" s="123" t="s">
        <v>4353</v>
      </c>
    </row>
    <row r="26" spans="2:5" x14ac:dyDescent="0.2">
      <c r="B26" s="113"/>
      <c r="C26" s="106"/>
      <c r="D26" s="107"/>
      <c r="E26" s="123" t="s">
        <v>4354</v>
      </c>
    </row>
    <row r="27" spans="2:5" x14ac:dyDescent="0.2">
      <c r="B27" s="113"/>
      <c r="C27" s="106"/>
      <c r="D27" s="107"/>
      <c r="E27" s="123" t="s">
        <v>4355</v>
      </c>
    </row>
    <row r="28" spans="2:5" x14ac:dyDescent="0.2">
      <c r="B28" s="113"/>
      <c r="C28" s="106"/>
      <c r="D28" s="107"/>
      <c r="E28" s="123" t="s">
        <v>4356</v>
      </c>
    </row>
    <row r="29" spans="2:5" x14ac:dyDescent="0.2">
      <c r="B29" s="113"/>
      <c r="C29" s="106"/>
      <c r="D29" s="107"/>
      <c r="E29" s="123" t="s">
        <v>4357</v>
      </c>
    </row>
    <row r="30" spans="2:5" x14ac:dyDescent="0.2">
      <c r="B30" s="113"/>
      <c r="C30" s="106"/>
      <c r="D30" s="107"/>
      <c r="E30" s="123" t="s">
        <v>4358</v>
      </c>
    </row>
    <row r="31" spans="2:5" x14ac:dyDescent="0.2">
      <c r="B31" s="113"/>
      <c r="C31" s="106"/>
      <c r="D31" s="107"/>
      <c r="E31" s="123" t="s">
        <v>4359</v>
      </c>
    </row>
    <row r="32" spans="2:5" x14ac:dyDescent="0.2">
      <c r="B32" s="113"/>
      <c r="C32" s="106"/>
      <c r="D32" s="107"/>
      <c r="E32" s="123" t="s">
        <v>4360</v>
      </c>
    </row>
    <row r="33" spans="2:5" x14ac:dyDescent="0.2">
      <c r="B33" s="113"/>
      <c r="C33" s="106"/>
      <c r="D33" s="107"/>
      <c r="E33" s="123" t="s">
        <v>4361</v>
      </c>
    </row>
    <row r="34" spans="2:5" x14ac:dyDescent="0.2">
      <c r="B34" s="113"/>
      <c r="C34" s="106"/>
      <c r="D34" s="107"/>
      <c r="E34" s="123" t="s">
        <v>4362</v>
      </c>
    </row>
    <row r="35" spans="2:5" x14ac:dyDescent="0.2">
      <c r="B35" s="113"/>
      <c r="C35" s="106"/>
      <c r="D35" s="107"/>
      <c r="E35" s="123" t="s">
        <v>4363</v>
      </c>
    </row>
    <row r="36" spans="2:5" x14ac:dyDescent="0.2">
      <c r="B36" s="113"/>
      <c r="C36" s="106"/>
      <c r="D36" s="107"/>
      <c r="E36" s="123" t="s">
        <v>4364</v>
      </c>
    </row>
    <row r="37" spans="2:5" x14ac:dyDescent="0.2">
      <c r="B37" s="113"/>
      <c r="C37" s="106"/>
      <c r="D37" s="107"/>
      <c r="E37" s="123" t="s">
        <v>4365</v>
      </c>
    </row>
    <row r="38" spans="2:5" x14ac:dyDescent="0.2">
      <c r="B38" s="113"/>
      <c r="C38" s="106"/>
      <c r="D38" s="107"/>
      <c r="E38" s="123" t="s">
        <v>4366</v>
      </c>
    </row>
    <row r="39" spans="2:5" x14ac:dyDescent="0.2">
      <c r="B39" s="113"/>
      <c r="C39" s="106"/>
      <c r="D39" s="107"/>
      <c r="E39" s="123" t="s">
        <v>4367</v>
      </c>
    </row>
    <row r="40" spans="2:5" ht="25.5" x14ac:dyDescent="0.2">
      <c r="B40" s="113"/>
      <c r="C40" s="106"/>
      <c r="D40" s="107"/>
      <c r="E40" s="123" t="s">
        <v>4368</v>
      </c>
    </row>
    <row r="41" spans="2:5" x14ac:dyDescent="0.2">
      <c r="B41" s="113"/>
      <c r="C41" s="106"/>
      <c r="D41" s="107"/>
      <c r="E41" s="123" t="s">
        <v>4369</v>
      </c>
    </row>
    <row r="42" spans="2:5" ht="25.5" x14ac:dyDescent="0.2">
      <c r="B42" s="113"/>
      <c r="C42" s="106"/>
      <c r="D42" s="107"/>
      <c r="E42" s="123" t="s">
        <v>4370</v>
      </c>
    </row>
    <row r="43" spans="2:5" x14ac:dyDescent="0.2">
      <c r="B43" s="113"/>
      <c r="C43" s="106"/>
      <c r="D43" s="107"/>
      <c r="E43" s="123" t="s">
        <v>4371</v>
      </c>
    </row>
    <row r="44" spans="2:5" x14ac:dyDescent="0.2">
      <c r="B44" s="113"/>
      <c r="C44" s="106"/>
      <c r="D44" s="107"/>
      <c r="E44" s="123" t="s">
        <v>4372</v>
      </c>
    </row>
    <row r="45" spans="2:5" x14ac:dyDescent="0.2">
      <c r="B45" s="113"/>
      <c r="C45" s="106"/>
      <c r="D45" s="107"/>
      <c r="E45" s="123" t="s">
        <v>4373</v>
      </c>
    </row>
    <row r="46" spans="2:5" x14ac:dyDescent="0.2">
      <c r="B46" s="113"/>
      <c r="C46" s="106"/>
      <c r="D46" s="107"/>
      <c r="E46" s="123" t="s">
        <v>4374</v>
      </c>
    </row>
    <row r="47" spans="2:5" x14ac:dyDescent="0.2">
      <c r="B47" s="113"/>
      <c r="C47" s="106"/>
      <c r="D47" s="107"/>
      <c r="E47" s="123" t="s">
        <v>4375</v>
      </c>
    </row>
    <row r="48" spans="2:5" x14ac:dyDescent="0.2">
      <c r="B48" s="113"/>
      <c r="C48" s="106"/>
      <c r="D48" s="107"/>
      <c r="E48" s="123" t="s">
        <v>4376</v>
      </c>
    </row>
    <row r="49" spans="2:5" x14ac:dyDescent="0.2">
      <c r="B49" s="113"/>
      <c r="C49" s="106"/>
      <c r="D49" s="107"/>
      <c r="E49" s="123" t="s">
        <v>4377</v>
      </c>
    </row>
    <row r="50" spans="2:5" x14ac:dyDescent="0.2">
      <c r="B50" s="113"/>
      <c r="C50" s="106"/>
      <c r="D50" s="107"/>
      <c r="E50" s="123" t="s">
        <v>4378</v>
      </c>
    </row>
    <row r="51" spans="2:5" x14ac:dyDescent="0.2">
      <c r="B51" s="113"/>
      <c r="C51" s="106"/>
      <c r="D51" s="107"/>
      <c r="E51" s="123" t="s">
        <v>4379</v>
      </c>
    </row>
    <row r="52" spans="2:5" x14ac:dyDescent="0.2">
      <c r="B52" s="113"/>
      <c r="C52" s="106"/>
      <c r="D52" s="107"/>
      <c r="E52" s="123" t="s">
        <v>4380</v>
      </c>
    </row>
    <row r="53" spans="2:5" x14ac:dyDescent="0.2">
      <c r="B53" s="113"/>
      <c r="C53" s="106"/>
      <c r="D53" s="107"/>
      <c r="E53" s="123" t="s">
        <v>4381</v>
      </c>
    </row>
    <row r="54" spans="2:5" x14ac:dyDescent="0.2">
      <c r="B54" s="113"/>
      <c r="C54" s="106"/>
      <c r="D54" s="107"/>
      <c r="E54" s="123" t="s">
        <v>4382</v>
      </c>
    </row>
    <row r="55" spans="2:5" x14ac:dyDescent="0.2">
      <c r="B55" s="113"/>
      <c r="C55" s="106"/>
      <c r="D55" s="107"/>
      <c r="E55" s="123" t="s">
        <v>4383</v>
      </c>
    </row>
    <row r="56" spans="2:5" x14ac:dyDescent="0.2">
      <c r="B56" s="113"/>
      <c r="C56" s="106"/>
      <c r="D56" s="107"/>
      <c r="E56" s="123" t="s">
        <v>4384</v>
      </c>
    </row>
    <row r="57" spans="2:5" x14ac:dyDescent="0.2">
      <c r="B57" s="113"/>
      <c r="C57" s="106"/>
      <c r="D57" s="107"/>
      <c r="E57" s="123" t="s">
        <v>4385</v>
      </c>
    </row>
    <row r="58" spans="2:5" x14ac:dyDescent="0.2">
      <c r="B58" s="113"/>
      <c r="C58" s="106"/>
      <c r="D58" s="107"/>
      <c r="E58" s="123" t="s">
        <v>4386</v>
      </c>
    </row>
    <row r="59" spans="2:5" x14ac:dyDescent="0.2">
      <c r="B59" s="113"/>
      <c r="C59" s="106"/>
      <c r="D59" s="107"/>
      <c r="E59" s="123" t="s">
        <v>4387</v>
      </c>
    </row>
    <row r="60" spans="2:5" x14ac:dyDescent="0.2">
      <c r="B60" s="113"/>
      <c r="C60" s="106"/>
      <c r="D60" s="107"/>
      <c r="E60" s="123" t="s">
        <v>4388</v>
      </c>
    </row>
    <row r="61" spans="2:5" x14ac:dyDescent="0.2">
      <c r="B61" s="113"/>
      <c r="C61" s="106"/>
      <c r="D61" s="107"/>
      <c r="E61" s="123" t="s">
        <v>4389</v>
      </c>
    </row>
    <row r="62" spans="2:5" x14ac:dyDescent="0.2">
      <c r="B62" s="113"/>
      <c r="C62" s="106"/>
      <c r="D62" s="107"/>
      <c r="E62" s="123" t="s">
        <v>4390</v>
      </c>
    </row>
    <row r="63" spans="2:5" x14ac:dyDescent="0.2">
      <c r="B63" s="113"/>
      <c r="C63" s="106"/>
      <c r="D63" s="107"/>
      <c r="E63" s="123" t="s">
        <v>4391</v>
      </c>
    </row>
    <row r="64" spans="2:5" x14ac:dyDescent="0.2">
      <c r="B64" s="113"/>
      <c r="C64" s="106"/>
      <c r="D64" s="107"/>
      <c r="E64" s="123" t="s">
        <v>4392</v>
      </c>
    </row>
    <row r="65" spans="2:5" ht="13.5" thickBot="1" x14ac:dyDescent="0.25">
      <c r="B65" s="114"/>
      <c r="C65" s="115"/>
      <c r="D65" s="124"/>
      <c r="E65" s="125" t="s">
        <v>4393</v>
      </c>
    </row>
    <row r="66" spans="2:5" ht="13.5" thickBot="1" x14ac:dyDescent="0.25">
      <c r="B66" s="106"/>
      <c r="C66" s="106"/>
      <c r="D66" s="107"/>
      <c r="E66" s="107"/>
    </row>
    <row r="67" spans="2:5" ht="51" x14ac:dyDescent="0.2">
      <c r="B67" s="116" t="s">
        <v>3049</v>
      </c>
      <c r="C67" s="112"/>
      <c r="D67" s="121"/>
      <c r="E67" s="122">
        <v>1030</v>
      </c>
    </row>
    <row r="68" spans="2:5" x14ac:dyDescent="0.2">
      <c r="B68" s="113"/>
      <c r="C68" s="106"/>
      <c r="D68" s="107"/>
      <c r="E68" s="126" t="s">
        <v>4394</v>
      </c>
    </row>
    <row r="69" spans="2:5" ht="25.5" x14ac:dyDescent="0.2">
      <c r="B69" s="113"/>
      <c r="C69" s="106"/>
      <c r="D69" s="107"/>
      <c r="E69" s="123" t="s">
        <v>4395</v>
      </c>
    </row>
    <row r="70" spans="2:5" ht="25.5" x14ac:dyDescent="0.2">
      <c r="B70" s="113"/>
      <c r="C70" s="106"/>
      <c r="D70" s="107"/>
      <c r="E70" s="123" t="s">
        <v>4396</v>
      </c>
    </row>
    <row r="71" spans="2:5" x14ac:dyDescent="0.2">
      <c r="B71" s="113"/>
      <c r="C71" s="106"/>
      <c r="D71" s="107"/>
      <c r="E71" s="123" t="s">
        <v>4397</v>
      </c>
    </row>
    <row r="72" spans="2:5" ht="38.25" x14ac:dyDescent="0.2">
      <c r="B72" s="113"/>
      <c r="C72" s="106"/>
      <c r="D72" s="107"/>
      <c r="E72" s="123" t="s">
        <v>4398</v>
      </c>
    </row>
    <row r="73" spans="2:5" ht="25.5" x14ac:dyDescent="0.2">
      <c r="B73" s="113"/>
      <c r="C73" s="106"/>
      <c r="D73" s="107"/>
      <c r="E73" s="123" t="s">
        <v>4399</v>
      </c>
    </row>
    <row r="74" spans="2:5" ht="25.5" x14ac:dyDescent="0.2">
      <c r="B74" s="113"/>
      <c r="C74" s="106"/>
      <c r="D74" s="107"/>
      <c r="E74" s="123" t="s">
        <v>4400</v>
      </c>
    </row>
    <row r="75" spans="2:5" ht="25.5" x14ac:dyDescent="0.2">
      <c r="B75" s="113"/>
      <c r="C75" s="106"/>
      <c r="D75" s="107"/>
      <c r="E75" s="123" t="s">
        <v>4401</v>
      </c>
    </row>
    <row r="76" spans="2:5" ht="25.5" x14ac:dyDescent="0.2">
      <c r="B76" s="113"/>
      <c r="C76" s="106"/>
      <c r="D76" s="107"/>
      <c r="E76" s="123" t="s">
        <v>4402</v>
      </c>
    </row>
    <row r="77" spans="2:5" ht="25.5" x14ac:dyDescent="0.2">
      <c r="B77" s="113"/>
      <c r="C77" s="106"/>
      <c r="D77" s="107"/>
      <c r="E77" s="123" t="s">
        <v>4403</v>
      </c>
    </row>
    <row r="78" spans="2:5" ht="25.5" x14ac:dyDescent="0.2">
      <c r="B78" s="113"/>
      <c r="C78" s="106"/>
      <c r="D78" s="107"/>
      <c r="E78" s="123" t="s">
        <v>4404</v>
      </c>
    </row>
    <row r="79" spans="2:5" ht="25.5" x14ac:dyDescent="0.2">
      <c r="B79" s="113"/>
      <c r="C79" s="106"/>
      <c r="D79" s="107"/>
      <c r="E79" s="123" t="s">
        <v>4405</v>
      </c>
    </row>
    <row r="80" spans="2:5" ht="25.5" x14ac:dyDescent="0.2">
      <c r="B80" s="113"/>
      <c r="C80" s="106"/>
      <c r="D80" s="107"/>
      <c r="E80" s="123" t="s">
        <v>4406</v>
      </c>
    </row>
    <row r="81" spans="2:5" ht="25.5" x14ac:dyDescent="0.2">
      <c r="B81" s="113"/>
      <c r="C81" s="106"/>
      <c r="D81" s="107"/>
      <c r="E81" s="123" t="s">
        <v>4407</v>
      </c>
    </row>
    <row r="82" spans="2:5" ht="25.5" x14ac:dyDescent="0.2">
      <c r="B82" s="113"/>
      <c r="C82" s="106"/>
      <c r="D82" s="107"/>
      <c r="E82" s="123" t="s">
        <v>4408</v>
      </c>
    </row>
    <row r="83" spans="2:5" ht="25.5" x14ac:dyDescent="0.2">
      <c r="B83" s="113"/>
      <c r="C83" s="106"/>
      <c r="D83" s="107"/>
      <c r="E83" s="123" t="s">
        <v>4409</v>
      </c>
    </row>
    <row r="84" spans="2:5" ht="25.5" x14ac:dyDescent="0.2">
      <c r="B84" s="113"/>
      <c r="C84" s="106"/>
      <c r="D84" s="107"/>
      <c r="E84" s="123" t="s">
        <v>4410</v>
      </c>
    </row>
    <row r="85" spans="2:5" ht="25.5" x14ac:dyDescent="0.2">
      <c r="B85" s="113"/>
      <c r="C85" s="106"/>
      <c r="D85" s="107"/>
      <c r="E85" s="123" t="s">
        <v>4411</v>
      </c>
    </row>
    <row r="86" spans="2:5" ht="25.5" x14ac:dyDescent="0.2">
      <c r="B86" s="113"/>
      <c r="C86" s="106"/>
      <c r="D86" s="107"/>
      <c r="E86" s="123" t="s">
        <v>4412</v>
      </c>
    </row>
    <row r="87" spans="2:5" ht="25.5" x14ac:dyDescent="0.2">
      <c r="B87" s="113"/>
      <c r="C87" s="106"/>
      <c r="D87" s="107"/>
      <c r="E87" s="123" t="s">
        <v>4413</v>
      </c>
    </row>
    <row r="88" spans="2:5" ht="25.5" x14ac:dyDescent="0.2">
      <c r="B88" s="113"/>
      <c r="C88" s="106"/>
      <c r="D88" s="107"/>
      <c r="E88" s="123" t="s">
        <v>4414</v>
      </c>
    </row>
    <row r="89" spans="2:5" x14ac:dyDescent="0.2">
      <c r="B89" s="113"/>
      <c r="C89" s="106"/>
      <c r="D89" s="107"/>
      <c r="E89" s="123" t="s">
        <v>4415</v>
      </c>
    </row>
    <row r="90" spans="2:5" x14ac:dyDescent="0.2">
      <c r="B90" s="113"/>
      <c r="C90" s="106"/>
      <c r="D90" s="107"/>
      <c r="E90" s="123" t="s">
        <v>4416</v>
      </c>
    </row>
    <row r="91" spans="2:5" ht="25.5" x14ac:dyDescent="0.2">
      <c r="B91" s="113"/>
      <c r="C91" s="106"/>
      <c r="D91" s="107"/>
      <c r="E91" s="123" t="s">
        <v>4417</v>
      </c>
    </row>
    <row r="92" spans="2:5" ht="25.5" x14ac:dyDescent="0.2">
      <c r="B92" s="113"/>
      <c r="C92" s="106"/>
      <c r="D92" s="107"/>
      <c r="E92" s="123" t="s">
        <v>4418</v>
      </c>
    </row>
    <row r="93" spans="2:5" ht="25.5" x14ac:dyDescent="0.2">
      <c r="B93" s="113"/>
      <c r="C93" s="106"/>
      <c r="D93" s="107"/>
      <c r="E93" s="123" t="s">
        <v>4419</v>
      </c>
    </row>
    <row r="94" spans="2:5" ht="25.5" x14ac:dyDescent="0.2">
      <c r="B94" s="113"/>
      <c r="C94" s="106"/>
      <c r="D94" s="107"/>
      <c r="E94" s="123" t="s">
        <v>4420</v>
      </c>
    </row>
    <row r="95" spans="2:5" ht="25.5" x14ac:dyDescent="0.2">
      <c r="B95" s="113"/>
      <c r="C95" s="106"/>
      <c r="D95" s="107"/>
      <c r="E95" s="123" t="s">
        <v>4421</v>
      </c>
    </row>
    <row r="96" spans="2:5" ht="25.5" x14ac:dyDescent="0.2">
      <c r="B96" s="113"/>
      <c r="C96" s="106"/>
      <c r="D96" s="107"/>
      <c r="E96" s="123" t="s">
        <v>4422</v>
      </c>
    </row>
    <row r="97" spans="2:5" ht="25.5" x14ac:dyDescent="0.2">
      <c r="B97" s="113"/>
      <c r="C97" s="106"/>
      <c r="D97" s="107"/>
      <c r="E97" s="123" t="s">
        <v>4423</v>
      </c>
    </row>
    <row r="98" spans="2:5" ht="25.5" x14ac:dyDescent="0.2">
      <c r="B98" s="113"/>
      <c r="C98" s="106"/>
      <c r="D98" s="107"/>
      <c r="E98" s="123" t="s">
        <v>4424</v>
      </c>
    </row>
    <row r="99" spans="2:5" ht="25.5" x14ac:dyDescent="0.2">
      <c r="B99" s="113"/>
      <c r="C99" s="106"/>
      <c r="D99" s="107"/>
      <c r="E99" s="123" t="s">
        <v>4425</v>
      </c>
    </row>
    <row r="100" spans="2:5" ht="25.5" x14ac:dyDescent="0.2">
      <c r="B100" s="113"/>
      <c r="C100" s="106"/>
      <c r="D100" s="107"/>
      <c r="E100" s="123" t="s">
        <v>4426</v>
      </c>
    </row>
    <row r="101" spans="2:5" ht="25.5" x14ac:dyDescent="0.2">
      <c r="B101" s="113"/>
      <c r="C101" s="106"/>
      <c r="D101" s="107"/>
      <c r="E101" s="123" t="s">
        <v>4427</v>
      </c>
    </row>
    <row r="102" spans="2:5" ht="25.5" x14ac:dyDescent="0.2">
      <c r="B102" s="113"/>
      <c r="C102" s="106"/>
      <c r="D102" s="107"/>
      <c r="E102" s="123" t="s">
        <v>4428</v>
      </c>
    </row>
    <row r="103" spans="2:5" ht="25.5" x14ac:dyDescent="0.2">
      <c r="B103" s="113"/>
      <c r="C103" s="106"/>
      <c r="D103" s="107"/>
      <c r="E103" s="123" t="s">
        <v>4429</v>
      </c>
    </row>
    <row r="104" spans="2:5" ht="25.5" x14ac:dyDescent="0.2">
      <c r="B104" s="113"/>
      <c r="C104" s="106"/>
      <c r="D104" s="107"/>
      <c r="E104" s="123" t="s">
        <v>4430</v>
      </c>
    </row>
    <row r="105" spans="2:5" ht="25.5" x14ac:dyDescent="0.2">
      <c r="B105" s="113"/>
      <c r="C105" s="106"/>
      <c r="D105" s="107"/>
      <c r="E105" s="123" t="s">
        <v>4431</v>
      </c>
    </row>
    <row r="106" spans="2:5" ht="25.5" x14ac:dyDescent="0.2">
      <c r="B106" s="113"/>
      <c r="C106" s="106"/>
      <c r="D106" s="107"/>
      <c r="E106" s="123" t="s">
        <v>4432</v>
      </c>
    </row>
    <row r="107" spans="2:5" ht="25.5" x14ac:dyDescent="0.2">
      <c r="B107" s="113"/>
      <c r="C107" s="106"/>
      <c r="D107" s="107"/>
      <c r="E107" s="123" t="s">
        <v>4433</v>
      </c>
    </row>
    <row r="108" spans="2:5" ht="25.5" x14ac:dyDescent="0.2">
      <c r="B108" s="113"/>
      <c r="C108" s="106"/>
      <c r="D108" s="107"/>
      <c r="E108" s="123" t="s">
        <v>4434</v>
      </c>
    </row>
    <row r="109" spans="2:5" ht="25.5" x14ac:dyDescent="0.2">
      <c r="B109" s="113"/>
      <c r="C109" s="106"/>
      <c r="D109" s="107"/>
      <c r="E109" s="123" t="s">
        <v>4435</v>
      </c>
    </row>
    <row r="110" spans="2:5" ht="25.5" x14ac:dyDescent="0.2">
      <c r="B110" s="113"/>
      <c r="C110" s="106"/>
      <c r="D110" s="107"/>
      <c r="E110" s="123" t="s">
        <v>4436</v>
      </c>
    </row>
    <row r="111" spans="2:5" ht="25.5" x14ac:dyDescent="0.2">
      <c r="B111" s="113"/>
      <c r="C111" s="106"/>
      <c r="D111" s="107"/>
      <c r="E111" s="123" t="s">
        <v>4437</v>
      </c>
    </row>
    <row r="112" spans="2:5" ht="25.5" x14ac:dyDescent="0.2">
      <c r="B112" s="113"/>
      <c r="C112" s="106"/>
      <c r="D112" s="107"/>
      <c r="E112" s="123" t="s">
        <v>4438</v>
      </c>
    </row>
    <row r="113" spans="2:5" ht="25.5" x14ac:dyDescent="0.2">
      <c r="B113" s="113"/>
      <c r="C113" s="106"/>
      <c r="D113" s="107"/>
      <c r="E113" s="123" t="s">
        <v>4439</v>
      </c>
    </row>
    <row r="114" spans="2:5" ht="25.5" x14ac:dyDescent="0.2">
      <c r="B114" s="113"/>
      <c r="C114" s="106"/>
      <c r="D114" s="107"/>
      <c r="E114" s="123" t="s">
        <v>4440</v>
      </c>
    </row>
    <row r="115" spans="2:5" ht="25.5" x14ac:dyDescent="0.2">
      <c r="B115" s="113"/>
      <c r="C115" s="106"/>
      <c r="D115" s="107"/>
      <c r="E115" s="123" t="s">
        <v>4441</v>
      </c>
    </row>
    <row r="116" spans="2:5" ht="25.5" x14ac:dyDescent="0.2">
      <c r="B116" s="113"/>
      <c r="C116" s="106"/>
      <c r="D116" s="107"/>
      <c r="E116" s="123" t="s">
        <v>4442</v>
      </c>
    </row>
    <row r="117" spans="2:5" ht="25.5" x14ac:dyDescent="0.2">
      <c r="B117" s="113"/>
      <c r="C117" s="106"/>
      <c r="D117" s="107"/>
      <c r="E117" s="123" t="s">
        <v>4443</v>
      </c>
    </row>
    <row r="118" spans="2:5" ht="25.5" x14ac:dyDescent="0.2">
      <c r="B118" s="113"/>
      <c r="C118" s="106"/>
      <c r="D118" s="107"/>
      <c r="E118" s="123" t="s">
        <v>4444</v>
      </c>
    </row>
    <row r="119" spans="2:5" ht="25.5" x14ac:dyDescent="0.2">
      <c r="B119" s="113"/>
      <c r="C119" s="106"/>
      <c r="D119" s="107"/>
      <c r="E119" s="123" t="s">
        <v>4445</v>
      </c>
    </row>
    <row r="120" spans="2:5" ht="25.5" x14ac:dyDescent="0.2">
      <c r="B120" s="113"/>
      <c r="C120" s="106"/>
      <c r="D120" s="107"/>
      <c r="E120" s="123" t="s">
        <v>4446</v>
      </c>
    </row>
    <row r="121" spans="2:5" ht="25.5" x14ac:dyDescent="0.2">
      <c r="B121" s="113"/>
      <c r="C121" s="106"/>
      <c r="D121" s="107"/>
      <c r="E121" s="123" t="s">
        <v>4447</v>
      </c>
    </row>
    <row r="122" spans="2:5" x14ac:dyDescent="0.2">
      <c r="B122" s="113"/>
      <c r="C122" s="106"/>
      <c r="D122" s="107"/>
      <c r="E122" s="123" t="s">
        <v>4448</v>
      </c>
    </row>
    <row r="123" spans="2:5" ht="25.5" x14ac:dyDescent="0.2">
      <c r="B123" s="113"/>
      <c r="C123" s="106"/>
      <c r="D123" s="107"/>
      <c r="E123" s="123" t="s">
        <v>4449</v>
      </c>
    </row>
    <row r="124" spans="2:5" ht="25.5" x14ac:dyDescent="0.2">
      <c r="B124" s="113"/>
      <c r="C124" s="106"/>
      <c r="D124" s="107"/>
      <c r="E124" s="123" t="s">
        <v>4450</v>
      </c>
    </row>
    <row r="125" spans="2:5" x14ac:dyDescent="0.2">
      <c r="B125" s="113"/>
      <c r="C125" s="106"/>
      <c r="D125" s="107"/>
      <c r="E125" s="123" t="s">
        <v>4451</v>
      </c>
    </row>
    <row r="126" spans="2:5" ht="25.5" x14ac:dyDescent="0.2">
      <c r="B126" s="113"/>
      <c r="C126" s="106"/>
      <c r="D126" s="107"/>
      <c r="E126" s="123" t="s">
        <v>4452</v>
      </c>
    </row>
    <row r="127" spans="2:5" ht="25.5" x14ac:dyDescent="0.2">
      <c r="B127" s="113"/>
      <c r="C127" s="106"/>
      <c r="D127" s="107"/>
      <c r="E127" s="123" t="s">
        <v>4453</v>
      </c>
    </row>
    <row r="128" spans="2:5" x14ac:dyDescent="0.2">
      <c r="B128" s="113"/>
      <c r="C128" s="106"/>
      <c r="D128" s="107"/>
      <c r="E128" s="123" t="s">
        <v>4454</v>
      </c>
    </row>
    <row r="129" spans="2:5" x14ac:dyDescent="0.2">
      <c r="B129" s="113"/>
      <c r="C129" s="106"/>
      <c r="D129" s="107"/>
      <c r="E129" s="123" t="s">
        <v>4455</v>
      </c>
    </row>
    <row r="130" spans="2:5" ht="25.5" x14ac:dyDescent="0.2">
      <c r="B130" s="113"/>
      <c r="C130" s="106"/>
      <c r="D130" s="107"/>
      <c r="E130" s="123" t="s">
        <v>4456</v>
      </c>
    </row>
    <row r="131" spans="2:5" x14ac:dyDescent="0.2">
      <c r="B131" s="113"/>
      <c r="C131" s="106"/>
      <c r="D131" s="107"/>
      <c r="E131" s="123" t="s">
        <v>4457</v>
      </c>
    </row>
    <row r="132" spans="2:5" x14ac:dyDescent="0.2">
      <c r="B132" s="113"/>
      <c r="C132" s="106"/>
      <c r="D132" s="107"/>
      <c r="E132" s="123" t="s">
        <v>4345</v>
      </c>
    </row>
    <row r="133" spans="2:5" ht="25.5" x14ac:dyDescent="0.2">
      <c r="B133" s="113"/>
      <c r="C133" s="106"/>
      <c r="D133" s="107"/>
      <c r="E133" s="123" t="s">
        <v>4458</v>
      </c>
    </row>
    <row r="134" spans="2:5" x14ac:dyDescent="0.2">
      <c r="B134" s="113"/>
      <c r="C134" s="106"/>
      <c r="D134" s="107"/>
      <c r="E134" s="123" t="s">
        <v>4459</v>
      </c>
    </row>
    <row r="135" spans="2:5" ht="25.5" x14ac:dyDescent="0.2">
      <c r="B135" s="113"/>
      <c r="C135" s="106"/>
      <c r="D135" s="107"/>
      <c r="E135" s="123" t="s">
        <v>4460</v>
      </c>
    </row>
    <row r="136" spans="2:5" ht="25.5" x14ac:dyDescent="0.2">
      <c r="B136" s="113"/>
      <c r="C136" s="106"/>
      <c r="D136" s="107"/>
      <c r="E136" s="123" t="s">
        <v>4461</v>
      </c>
    </row>
    <row r="137" spans="2:5" x14ac:dyDescent="0.2">
      <c r="B137" s="113"/>
      <c r="C137" s="106"/>
      <c r="D137" s="107"/>
      <c r="E137" s="123" t="s">
        <v>4462</v>
      </c>
    </row>
    <row r="138" spans="2:5" ht="25.5" x14ac:dyDescent="0.2">
      <c r="B138" s="113"/>
      <c r="C138" s="106"/>
      <c r="D138" s="107"/>
      <c r="E138" s="123" t="s">
        <v>4463</v>
      </c>
    </row>
    <row r="139" spans="2:5" ht="25.5" x14ac:dyDescent="0.2">
      <c r="B139" s="113"/>
      <c r="C139" s="106"/>
      <c r="D139" s="107"/>
      <c r="E139" s="123" t="s">
        <v>4464</v>
      </c>
    </row>
    <row r="140" spans="2:5" ht="25.5" x14ac:dyDescent="0.2">
      <c r="B140" s="113"/>
      <c r="C140" s="106"/>
      <c r="D140" s="107"/>
      <c r="E140" s="123" t="s">
        <v>4465</v>
      </c>
    </row>
    <row r="141" spans="2:5" ht="25.5" x14ac:dyDescent="0.2">
      <c r="B141" s="113"/>
      <c r="C141" s="106"/>
      <c r="D141" s="107"/>
      <c r="E141" s="123" t="s">
        <v>4466</v>
      </c>
    </row>
    <row r="142" spans="2:5" ht="25.5" x14ac:dyDescent="0.2">
      <c r="B142" s="113"/>
      <c r="C142" s="106"/>
      <c r="D142" s="107"/>
      <c r="E142" s="123" t="s">
        <v>4467</v>
      </c>
    </row>
    <row r="143" spans="2:5" ht="25.5" x14ac:dyDescent="0.2">
      <c r="B143" s="113"/>
      <c r="C143" s="106"/>
      <c r="D143" s="107"/>
      <c r="E143" s="123" t="s">
        <v>4468</v>
      </c>
    </row>
    <row r="144" spans="2:5" ht="25.5" x14ac:dyDescent="0.2">
      <c r="B144" s="113"/>
      <c r="C144" s="106"/>
      <c r="D144" s="107"/>
      <c r="E144" s="123" t="s">
        <v>4469</v>
      </c>
    </row>
    <row r="145" spans="2:5" ht="25.5" x14ac:dyDescent="0.2">
      <c r="B145" s="113"/>
      <c r="C145" s="106"/>
      <c r="D145" s="107"/>
      <c r="E145" s="123" t="s">
        <v>4470</v>
      </c>
    </row>
    <row r="146" spans="2:5" ht="25.5" x14ac:dyDescent="0.2">
      <c r="B146" s="113"/>
      <c r="C146" s="106"/>
      <c r="D146" s="107"/>
      <c r="E146" s="123" t="s">
        <v>4471</v>
      </c>
    </row>
    <row r="147" spans="2:5" ht="25.5" x14ac:dyDescent="0.2">
      <c r="B147" s="113"/>
      <c r="C147" s="106"/>
      <c r="D147" s="107"/>
      <c r="E147" s="123" t="s">
        <v>4472</v>
      </c>
    </row>
    <row r="148" spans="2:5" ht="25.5" x14ac:dyDescent="0.2">
      <c r="B148" s="113"/>
      <c r="C148" s="106"/>
      <c r="D148" s="107"/>
      <c r="E148" s="123" t="s">
        <v>4473</v>
      </c>
    </row>
    <row r="149" spans="2:5" ht="25.5" x14ac:dyDescent="0.2">
      <c r="B149" s="113"/>
      <c r="C149" s="106"/>
      <c r="D149" s="107"/>
      <c r="E149" s="123" t="s">
        <v>4474</v>
      </c>
    </row>
    <row r="150" spans="2:5" ht="25.5" x14ac:dyDescent="0.2">
      <c r="B150" s="113"/>
      <c r="C150" s="106"/>
      <c r="D150" s="107"/>
      <c r="E150" s="123" t="s">
        <v>4475</v>
      </c>
    </row>
    <row r="151" spans="2:5" ht="25.5" x14ac:dyDescent="0.2">
      <c r="B151" s="113"/>
      <c r="C151" s="106"/>
      <c r="D151" s="107"/>
      <c r="E151" s="123" t="s">
        <v>4476</v>
      </c>
    </row>
    <row r="152" spans="2:5" x14ac:dyDescent="0.2">
      <c r="B152" s="113"/>
      <c r="C152" s="106"/>
      <c r="D152" s="107"/>
      <c r="E152" s="123" t="s">
        <v>4477</v>
      </c>
    </row>
    <row r="153" spans="2:5" x14ac:dyDescent="0.2">
      <c r="B153" s="113"/>
      <c r="C153" s="106"/>
      <c r="D153" s="107"/>
      <c r="E153" s="123" t="s">
        <v>4478</v>
      </c>
    </row>
    <row r="154" spans="2:5" ht="25.5" x14ac:dyDescent="0.2">
      <c r="B154" s="113"/>
      <c r="C154" s="106"/>
      <c r="D154" s="107"/>
      <c r="E154" s="123" t="s">
        <v>4479</v>
      </c>
    </row>
    <row r="155" spans="2:5" ht="25.5" x14ac:dyDescent="0.2">
      <c r="B155" s="113"/>
      <c r="C155" s="106"/>
      <c r="D155" s="107"/>
      <c r="E155" s="123" t="s">
        <v>4480</v>
      </c>
    </row>
    <row r="156" spans="2:5" x14ac:dyDescent="0.2">
      <c r="B156" s="113"/>
      <c r="C156" s="106"/>
      <c r="D156" s="107"/>
      <c r="E156" s="123" t="s">
        <v>4481</v>
      </c>
    </row>
    <row r="157" spans="2:5" x14ac:dyDescent="0.2">
      <c r="B157" s="113"/>
      <c r="C157" s="106"/>
      <c r="D157" s="107"/>
      <c r="E157" s="123" t="s">
        <v>4482</v>
      </c>
    </row>
    <row r="158" spans="2:5" ht="25.5" x14ac:dyDescent="0.2">
      <c r="B158" s="113"/>
      <c r="C158" s="106"/>
      <c r="D158" s="107"/>
      <c r="E158" s="123" t="s">
        <v>4483</v>
      </c>
    </row>
    <row r="159" spans="2:5" ht="25.5" x14ac:dyDescent="0.2">
      <c r="B159" s="113"/>
      <c r="C159" s="106"/>
      <c r="D159" s="107"/>
      <c r="E159" s="123" t="s">
        <v>4484</v>
      </c>
    </row>
    <row r="160" spans="2:5" ht="25.5" x14ac:dyDescent="0.2">
      <c r="B160" s="113"/>
      <c r="C160" s="106"/>
      <c r="D160" s="107"/>
      <c r="E160" s="123" t="s">
        <v>4485</v>
      </c>
    </row>
    <row r="161" spans="2:5" ht="25.5" x14ac:dyDescent="0.2">
      <c r="B161" s="113"/>
      <c r="C161" s="106"/>
      <c r="D161" s="107"/>
      <c r="E161" s="123" t="s">
        <v>4486</v>
      </c>
    </row>
    <row r="162" spans="2:5" ht="25.5" x14ac:dyDescent="0.2">
      <c r="B162" s="113"/>
      <c r="C162" s="106"/>
      <c r="D162" s="107"/>
      <c r="E162" s="123" t="s">
        <v>4487</v>
      </c>
    </row>
    <row r="163" spans="2:5" ht="25.5" x14ac:dyDescent="0.2">
      <c r="B163" s="113"/>
      <c r="C163" s="106"/>
      <c r="D163" s="107"/>
      <c r="E163" s="123" t="s">
        <v>4488</v>
      </c>
    </row>
    <row r="164" spans="2:5" ht="25.5" x14ac:dyDescent="0.2">
      <c r="B164" s="113"/>
      <c r="C164" s="106"/>
      <c r="D164" s="107"/>
      <c r="E164" s="123" t="s">
        <v>4489</v>
      </c>
    </row>
    <row r="165" spans="2:5" ht="25.5" x14ac:dyDescent="0.2">
      <c r="B165" s="113"/>
      <c r="C165" s="106"/>
      <c r="D165" s="107"/>
      <c r="E165" s="123" t="s">
        <v>4490</v>
      </c>
    </row>
    <row r="166" spans="2:5" ht="25.5" x14ac:dyDescent="0.2">
      <c r="B166" s="113"/>
      <c r="C166" s="106"/>
      <c r="D166" s="107"/>
      <c r="E166" s="123" t="s">
        <v>4491</v>
      </c>
    </row>
    <row r="167" spans="2:5" ht="25.5" x14ac:dyDescent="0.2">
      <c r="B167" s="113"/>
      <c r="C167" s="106"/>
      <c r="D167" s="107"/>
      <c r="E167" s="123" t="s">
        <v>4492</v>
      </c>
    </row>
    <row r="168" spans="2:5" ht="25.5" x14ac:dyDescent="0.2">
      <c r="B168" s="113"/>
      <c r="C168" s="106"/>
      <c r="D168" s="107"/>
      <c r="E168" s="123" t="s">
        <v>4493</v>
      </c>
    </row>
    <row r="169" spans="2:5" x14ac:dyDescent="0.2">
      <c r="B169" s="113"/>
      <c r="C169" s="106"/>
      <c r="D169" s="107"/>
      <c r="E169" s="123" t="s">
        <v>4494</v>
      </c>
    </row>
    <row r="170" spans="2:5" ht="25.5" x14ac:dyDescent="0.2">
      <c r="B170" s="113"/>
      <c r="C170" s="106"/>
      <c r="D170" s="107"/>
      <c r="E170" s="123" t="s">
        <v>4495</v>
      </c>
    </row>
    <row r="171" spans="2:5" ht="25.5" x14ac:dyDescent="0.2">
      <c r="B171" s="113"/>
      <c r="C171" s="106"/>
      <c r="D171" s="107"/>
      <c r="E171" s="123" t="s">
        <v>4496</v>
      </c>
    </row>
    <row r="172" spans="2:5" x14ac:dyDescent="0.2">
      <c r="B172" s="113"/>
      <c r="C172" s="106"/>
      <c r="D172" s="107"/>
      <c r="E172" s="123" t="s">
        <v>4497</v>
      </c>
    </row>
    <row r="173" spans="2:5" ht="25.5" x14ac:dyDescent="0.2">
      <c r="B173" s="113"/>
      <c r="C173" s="106"/>
      <c r="D173" s="107"/>
      <c r="E173" s="123" t="s">
        <v>4498</v>
      </c>
    </row>
    <row r="174" spans="2:5" x14ac:dyDescent="0.2">
      <c r="B174" s="113"/>
      <c r="C174" s="106"/>
      <c r="D174" s="107"/>
      <c r="E174" s="123" t="s">
        <v>4499</v>
      </c>
    </row>
    <row r="175" spans="2:5" ht="25.5" x14ac:dyDescent="0.2">
      <c r="B175" s="113"/>
      <c r="C175" s="106"/>
      <c r="D175" s="107"/>
      <c r="E175" s="123" t="s">
        <v>4500</v>
      </c>
    </row>
    <row r="176" spans="2:5" x14ac:dyDescent="0.2">
      <c r="B176" s="113"/>
      <c r="C176" s="106"/>
      <c r="D176" s="107"/>
      <c r="E176" s="123" t="s">
        <v>4501</v>
      </c>
    </row>
    <row r="177" spans="2:5" ht="25.5" x14ac:dyDescent="0.2">
      <c r="B177" s="113"/>
      <c r="C177" s="106"/>
      <c r="D177" s="107"/>
      <c r="E177" s="123" t="s">
        <v>4502</v>
      </c>
    </row>
    <row r="178" spans="2:5" ht="25.5" x14ac:dyDescent="0.2">
      <c r="B178" s="113"/>
      <c r="C178" s="106"/>
      <c r="D178" s="107"/>
      <c r="E178" s="123" t="s">
        <v>4503</v>
      </c>
    </row>
    <row r="179" spans="2:5" x14ac:dyDescent="0.2">
      <c r="B179" s="113"/>
      <c r="C179" s="106"/>
      <c r="D179" s="107"/>
      <c r="E179" s="123" t="s">
        <v>4504</v>
      </c>
    </row>
    <row r="180" spans="2:5" ht="25.5" x14ac:dyDescent="0.2">
      <c r="B180" s="113"/>
      <c r="C180" s="106"/>
      <c r="D180" s="107"/>
      <c r="E180" s="123" t="s">
        <v>4505</v>
      </c>
    </row>
    <row r="181" spans="2:5" ht="25.5" x14ac:dyDescent="0.2">
      <c r="B181" s="113"/>
      <c r="C181" s="106"/>
      <c r="D181" s="107"/>
      <c r="E181" s="123" t="s">
        <v>4506</v>
      </c>
    </row>
    <row r="182" spans="2:5" ht="25.5" x14ac:dyDescent="0.2">
      <c r="B182" s="113"/>
      <c r="C182" s="106"/>
      <c r="D182" s="107"/>
      <c r="E182" s="123" t="s">
        <v>4507</v>
      </c>
    </row>
    <row r="183" spans="2:5" x14ac:dyDescent="0.2">
      <c r="B183" s="113"/>
      <c r="C183" s="106"/>
      <c r="D183" s="107"/>
      <c r="E183" s="123" t="s">
        <v>4508</v>
      </c>
    </row>
    <row r="184" spans="2:5" x14ac:dyDescent="0.2">
      <c r="B184" s="113"/>
      <c r="C184" s="106"/>
      <c r="D184" s="107"/>
      <c r="E184" s="123" t="s">
        <v>4367</v>
      </c>
    </row>
    <row r="185" spans="2:5" ht="25.5" x14ac:dyDescent="0.2">
      <c r="B185" s="113"/>
      <c r="C185" s="106"/>
      <c r="D185" s="107"/>
      <c r="E185" s="123" t="s">
        <v>4509</v>
      </c>
    </row>
    <row r="186" spans="2:5" ht="25.5" x14ac:dyDescent="0.2">
      <c r="B186" s="113"/>
      <c r="C186" s="106"/>
      <c r="D186" s="107"/>
      <c r="E186" s="123" t="s">
        <v>4510</v>
      </c>
    </row>
    <row r="187" spans="2:5" ht="25.5" x14ac:dyDescent="0.2">
      <c r="B187" s="113"/>
      <c r="C187" s="106"/>
      <c r="D187" s="107"/>
      <c r="E187" s="123" t="s">
        <v>4511</v>
      </c>
    </row>
    <row r="188" spans="2:5" ht="25.5" x14ac:dyDescent="0.2">
      <c r="B188" s="113"/>
      <c r="C188" s="106"/>
      <c r="D188" s="107"/>
      <c r="E188" s="123" t="s">
        <v>4512</v>
      </c>
    </row>
    <row r="189" spans="2:5" ht="25.5" x14ac:dyDescent="0.2">
      <c r="B189" s="113"/>
      <c r="C189" s="106"/>
      <c r="D189" s="107"/>
      <c r="E189" s="123" t="s">
        <v>4513</v>
      </c>
    </row>
    <row r="190" spans="2:5" ht="25.5" x14ac:dyDescent="0.2">
      <c r="B190" s="113"/>
      <c r="C190" s="106"/>
      <c r="D190" s="107"/>
      <c r="E190" s="123" t="s">
        <v>4514</v>
      </c>
    </row>
    <row r="191" spans="2:5" x14ac:dyDescent="0.2">
      <c r="B191" s="113"/>
      <c r="C191" s="106"/>
      <c r="D191" s="107"/>
      <c r="E191" s="123" t="s">
        <v>4515</v>
      </c>
    </row>
    <row r="192" spans="2:5" x14ac:dyDescent="0.2">
      <c r="B192" s="113"/>
      <c r="C192" s="106"/>
      <c r="D192" s="107"/>
      <c r="E192" s="123" t="s">
        <v>4516</v>
      </c>
    </row>
    <row r="193" spans="2:5" x14ac:dyDescent="0.2">
      <c r="B193" s="113"/>
      <c r="C193" s="106"/>
      <c r="D193" s="107"/>
      <c r="E193" s="123" t="s">
        <v>4517</v>
      </c>
    </row>
    <row r="194" spans="2:5" x14ac:dyDescent="0.2">
      <c r="B194" s="113"/>
      <c r="C194" s="106"/>
      <c r="D194" s="107"/>
      <c r="E194" s="123" t="s">
        <v>4518</v>
      </c>
    </row>
    <row r="195" spans="2:5" x14ac:dyDescent="0.2">
      <c r="B195" s="113"/>
      <c r="C195" s="106"/>
      <c r="D195" s="107"/>
      <c r="E195" s="123" t="s">
        <v>4519</v>
      </c>
    </row>
    <row r="196" spans="2:5" x14ac:dyDescent="0.2">
      <c r="B196" s="113"/>
      <c r="C196" s="106"/>
      <c r="D196" s="107"/>
      <c r="E196" s="123" t="s">
        <v>4520</v>
      </c>
    </row>
    <row r="197" spans="2:5" x14ac:dyDescent="0.2">
      <c r="B197" s="113"/>
      <c r="C197" s="106"/>
      <c r="D197" s="107"/>
      <c r="E197" s="123" t="s">
        <v>4521</v>
      </c>
    </row>
    <row r="198" spans="2:5" x14ac:dyDescent="0.2">
      <c r="B198" s="113"/>
      <c r="C198" s="106"/>
      <c r="D198" s="107"/>
      <c r="E198" s="123" t="s">
        <v>4522</v>
      </c>
    </row>
    <row r="199" spans="2:5" ht="25.5" x14ac:dyDescent="0.2">
      <c r="B199" s="113"/>
      <c r="C199" s="106"/>
      <c r="D199" s="107"/>
      <c r="E199" s="123" t="s">
        <v>4523</v>
      </c>
    </row>
    <row r="200" spans="2:5" ht="25.5" x14ac:dyDescent="0.2">
      <c r="B200" s="113"/>
      <c r="C200" s="106"/>
      <c r="D200" s="107"/>
      <c r="E200" s="123" t="s">
        <v>4524</v>
      </c>
    </row>
    <row r="201" spans="2:5" ht="25.5" x14ac:dyDescent="0.2">
      <c r="B201" s="113"/>
      <c r="C201" s="106"/>
      <c r="D201" s="107"/>
      <c r="E201" s="123" t="s">
        <v>4525</v>
      </c>
    </row>
    <row r="202" spans="2:5" x14ac:dyDescent="0.2">
      <c r="B202" s="113"/>
      <c r="C202" s="106"/>
      <c r="D202" s="107"/>
      <c r="E202" s="123" t="s">
        <v>4526</v>
      </c>
    </row>
    <row r="203" spans="2:5" ht="25.5" x14ac:dyDescent="0.2">
      <c r="B203" s="113"/>
      <c r="C203" s="106"/>
      <c r="D203" s="107"/>
      <c r="E203" s="123" t="s">
        <v>4527</v>
      </c>
    </row>
    <row r="204" spans="2:5" x14ac:dyDescent="0.2">
      <c r="B204" s="113"/>
      <c r="C204" s="106"/>
      <c r="D204" s="107"/>
      <c r="E204" s="123" t="s">
        <v>4528</v>
      </c>
    </row>
    <row r="205" spans="2:5" x14ac:dyDescent="0.2">
      <c r="B205" s="113"/>
      <c r="C205" s="106"/>
      <c r="D205" s="107"/>
      <c r="E205" s="123" t="s">
        <v>4529</v>
      </c>
    </row>
    <row r="206" spans="2:5" x14ac:dyDescent="0.2">
      <c r="B206" s="113"/>
      <c r="C206" s="106"/>
      <c r="D206" s="107"/>
      <c r="E206" s="123" t="s">
        <v>4530</v>
      </c>
    </row>
    <row r="207" spans="2:5" ht="25.5" x14ac:dyDescent="0.2">
      <c r="B207" s="113"/>
      <c r="C207" s="106"/>
      <c r="D207" s="107"/>
      <c r="E207" s="123" t="s">
        <v>4531</v>
      </c>
    </row>
    <row r="208" spans="2:5" ht="25.5" x14ac:dyDescent="0.2">
      <c r="B208" s="113"/>
      <c r="C208" s="106"/>
      <c r="D208" s="107"/>
      <c r="E208" s="123" t="s">
        <v>4532</v>
      </c>
    </row>
    <row r="209" spans="2:5" x14ac:dyDescent="0.2">
      <c r="B209" s="113"/>
      <c r="C209" s="106"/>
      <c r="D209" s="107"/>
      <c r="E209" s="123" t="s">
        <v>4533</v>
      </c>
    </row>
    <row r="210" spans="2:5" ht="25.5" x14ac:dyDescent="0.2">
      <c r="B210" s="113"/>
      <c r="C210" s="106"/>
      <c r="D210" s="107"/>
      <c r="E210" s="123" t="s">
        <v>4534</v>
      </c>
    </row>
    <row r="211" spans="2:5" x14ac:dyDescent="0.2">
      <c r="B211" s="113"/>
      <c r="C211" s="106"/>
      <c r="D211" s="107"/>
      <c r="E211" s="123" t="s">
        <v>4535</v>
      </c>
    </row>
    <row r="212" spans="2:5" x14ac:dyDescent="0.2">
      <c r="B212" s="113"/>
      <c r="C212" s="106"/>
      <c r="D212" s="107"/>
      <c r="E212" s="123" t="s">
        <v>4536</v>
      </c>
    </row>
    <row r="213" spans="2:5" x14ac:dyDescent="0.2">
      <c r="B213" s="113"/>
      <c r="C213" s="106"/>
      <c r="D213" s="107"/>
      <c r="E213" s="123" t="s">
        <v>4537</v>
      </c>
    </row>
    <row r="214" spans="2:5" ht="25.5" x14ac:dyDescent="0.2">
      <c r="B214" s="113"/>
      <c r="C214" s="106"/>
      <c r="D214" s="107"/>
      <c r="E214" s="123" t="s">
        <v>4538</v>
      </c>
    </row>
    <row r="215" spans="2:5" ht="25.5" x14ac:dyDescent="0.2">
      <c r="B215" s="113"/>
      <c r="C215" s="106"/>
      <c r="D215" s="107"/>
      <c r="E215" s="123" t="s">
        <v>4539</v>
      </c>
    </row>
    <row r="216" spans="2:5" ht="25.5" x14ac:dyDescent="0.2">
      <c r="B216" s="113"/>
      <c r="C216" s="106"/>
      <c r="D216" s="107"/>
      <c r="E216" s="123" t="s">
        <v>4540</v>
      </c>
    </row>
    <row r="217" spans="2:5" x14ac:dyDescent="0.2">
      <c r="B217" s="113"/>
      <c r="C217" s="106"/>
      <c r="D217" s="107"/>
      <c r="E217" s="123" t="s">
        <v>4541</v>
      </c>
    </row>
    <row r="218" spans="2:5" ht="25.5" x14ac:dyDescent="0.2">
      <c r="B218" s="113"/>
      <c r="C218" s="106"/>
      <c r="D218" s="107"/>
      <c r="E218" s="123" t="s">
        <v>4542</v>
      </c>
    </row>
    <row r="219" spans="2:5" x14ac:dyDescent="0.2">
      <c r="B219" s="113"/>
      <c r="C219" s="106"/>
      <c r="D219" s="107"/>
      <c r="E219" s="123" t="s">
        <v>4543</v>
      </c>
    </row>
    <row r="220" spans="2:5" ht="25.5" x14ac:dyDescent="0.2">
      <c r="B220" s="113"/>
      <c r="C220" s="106"/>
      <c r="D220" s="107"/>
      <c r="E220" s="123" t="s">
        <v>4544</v>
      </c>
    </row>
    <row r="221" spans="2:5" ht="25.5" x14ac:dyDescent="0.2">
      <c r="B221" s="113"/>
      <c r="C221" s="106"/>
      <c r="D221" s="107"/>
      <c r="E221" s="123" t="s">
        <v>4545</v>
      </c>
    </row>
    <row r="222" spans="2:5" ht="25.5" x14ac:dyDescent="0.2">
      <c r="B222" s="113"/>
      <c r="C222" s="106"/>
      <c r="D222" s="107"/>
      <c r="E222" s="123" t="s">
        <v>4546</v>
      </c>
    </row>
    <row r="223" spans="2:5" ht="25.5" x14ac:dyDescent="0.2">
      <c r="B223" s="113"/>
      <c r="C223" s="106"/>
      <c r="D223" s="107"/>
      <c r="E223" s="123" t="s">
        <v>4547</v>
      </c>
    </row>
    <row r="224" spans="2:5" x14ac:dyDescent="0.2">
      <c r="B224" s="113"/>
      <c r="C224" s="106"/>
      <c r="D224" s="107"/>
      <c r="E224" s="123" t="s">
        <v>4548</v>
      </c>
    </row>
    <row r="225" spans="2:5" x14ac:dyDescent="0.2">
      <c r="B225" s="113"/>
      <c r="C225" s="106"/>
      <c r="D225" s="107"/>
      <c r="E225" s="123" t="s">
        <v>4549</v>
      </c>
    </row>
    <row r="226" spans="2:5" ht="25.5" x14ac:dyDescent="0.2">
      <c r="B226" s="113"/>
      <c r="C226" s="106"/>
      <c r="D226" s="107"/>
      <c r="E226" s="123" t="s">
        <v>4550</v>
      </c>
    </row>
    <row r="227" spans="2:5" ht="25.5" x14ac:dyDescent="0.2">
      <c r="B227" s="113"/>
      <c r="C227" s="106"/>
      <c r="D227" s="107"/>
      <c r="E227" s="123" t="s">
        <v>4551</v>
      </c>
    </row>
    <row r="228" spans="2:5" ht="25.5" x14ac:dyDescent="0.2">
      <c r="B228" s="113"/>
      <c r="C228" s="106"/>
      <c r="D228" s="107"/>
      <c r="E228" s="123" t="s">
        <v>4552</v>
      </c>
    </row>
    <row r="229" spans="2:5" ht="25.5" x14ac:dyDescent="0.2">
      <c r="B229" s="113"/>
      <c r="C229" s="106"/>
      <c r="D229" s="107"/>
      <c r="E229" s="123" t="s">
        <v>4553</v>
      </c>
    </row>
    <row r="230" spans="2:5" ht="25.5" x14ac:dyDescent="0.2">
      <c r="B230" s="113"/>
      <c r="C230" s="106"/>
      <c r="D230" s="107"/>
      <c r="E230" s="123" t="s">
        <v>4554</v>
      </c>
    </row>
    <row r="231" spans="2:5" x14ac:dyDescent="0.2">
      <c r="B231" s="113"/>
      <c r="C231" s="106"/>
      <c r="D231" s="107"/>
      <c r="E231" s="123" t="s">
        <v>4555</v>
      </c>
    </row>
    <row r="232" spans="2:5" ht="25.5" x14ac:dyDescent="0.2">
      <c r="B232" s="113"/>
      <c r="C232" s="106"/>
      <c r="D232" s="107"/>
      <c r="E232" s="123" t="s">
        <v>4556</v>
      </c>
    </row>
    <row r="233" spans="2:5" x14ac:dyDescent="0.2">
      <c r="B233" s="113"/>
      <c r="C233" s="106"/>
      <c r="D233" s="107"/>
      <c r="E233" s="123" t="s">
        <v>4557</v>
      </c>
    </row>
    <row r="234" spans="2:5" x14ac:dyDescent="0.2">
      <c r="B234" s="113"/>
      <c r="C234" s="106"/>
      <c r="D234" s="107"/>
      <c r="E234" s="123" t="s">
        <v>4558</v>
      </c>
    </row>
    <row r="235" spans="2:5" x14ac:dyDescent="0.2">
      <c r="B235" s="113"/>
      <c r="C235" s="106"/>
      <c r="D235" s="107"/>
      <c r="E235" s="123" t="s">
        <v>4559</v>
      </c>
    </row>
    <row r="236" spans="2:5" ht="25.5" x14ac:dyDescent="0.2">
      <c r="B236" s="113"/>
      <c r="C236" s="106"/>
      <c r="D236" s="107"/>
      <c r="E236" s="123" t="s">
        <v>4560</v>
      </c>
    </row>
    <row r="237" spans="2:5" ht="25.5" x14ac:dyDescent="0.2">
      <c r="B237" s="113"/>
      <c r="C237" s="106"/>
      <c r="D237" s="107"/>
      <c r="E237" s="123" t="s">
        <v>4561</v>
      </c>
    </row>
    <row r="238" spans="2:5" x14ac:dyDescent="0.2">
      <c r="B238" s="113"/>
      <c r="C238" s="106"/>
      <c r="D238" s="107"/>
      <c r="E238" s="123" t="s">
        <v>4562</v>
      </c>
    </row>
    <row r="239" spans="2:5" x14ac:dyDescent="0.2">
      <c r="B239" s="113"/>
      <c r="C239" s="106"/>
      <c r="D239" s="107"/>
      <c r="E239" s="123" t="s">
        <v>4563</v>
      </c>
    </row>
    <row r="240" spans="2:5" x14ac:dyDescent="0.2">
      <c r="B240" s="113"/>
      <c r="C240" s="106"/>
      <c r="D240" s="107"/>
      <c r="E240" s="123" t="s">
        <v>4564</v>
      </c>
    </row>
    <row r="241" spans="2:5" ht="25.5" x14ac:dyDescent="0.2">
      <c r="B241" s="113"/>
      <c r="C241" s="106"/>
      <c r="D241" s="107"/>
      <c r="E241" s="123" t="s">
        <v>4565</v>
      </c>
    </row>
    <row r="242" spans="2:5" ht="25.5" x14ac:dyDescent="0.2">
      <c r="B242" s="113"/>
      <c r="C242" s="106"/>
      <c r="D242" s="107"/>
      <c r="E242" s="123" t="s">
        <v>4566</v>
      </c>
    </row>
    <row r="243" spans="2:5" ht="25.5" x14ac:dyDescent="0.2">
      <c r="B243" s="113"/>
      <c r="C243" s="106"/>
      <c r="D243" s="107"/>
      <c r="E243" s="123" t="s">
        <v>4567</v>
      </c>
    </row>
    <row r="244" spans="2:5" ht="25.5" x14ac:dyDescent="0.2">
      <c r="B244" s="113"/>
      <c r="C244" s="106"/>
      <c r="D244" s="107"/>
      <c r="E244" s="123" t="s">
        <v>4568</v>
      </c>
    </row>
    <row r="245" spans="2:5" ht="25.5" x14ac:dyDescent="0.2">
      <c r="B245" s="113"/>
      <c r="C245" s="106"/>
      <c r="D245" s="107"/>
      <c r="E245" s="123" t="s">
        <v>4569</v>
      </c>
    </row>
    <row r="246" spans="2:5" ht="25.5" x14ac:dyDescent="0.2">
      <c r="B246" s="113"/>
      <c r="C246" s="106"/>
      <c r="D246" s="107"/>
      <c r="E246" s="123" t="s">
        <v>4570</v>
      </c>
    </row>
    <row r="247" spans="2:5" x14ac:dyDescent="0.2">
      <c r="B247" s="113"/>
      <c r="C247" s="106"/>
      <c r="D247" s="107"/>
      <c r="E247" s="123" t="s">
        <v>4571</v>
      </c>
    </row>
    <row r="248" spans="2:5" ht="25.5" x14ac:dyDescent="0.2">
      <c r="B248" s="113"/>
      <c r="C248" s="106"/>
      <c r="D248" s="107"/>
      <c r="E248" s="123" t="s">
        <v>4572</v>
      </c>
    </row>
    <row r="249" spans="2:5" x14ac:dyDescent="0.2">
      <c r="B249" s="113"/>
      <c r="C249" s="106"/>
      <c r="D249" s="107"/>
      <c r="E249" s="123" t="s">
        <v>4573</v>
      </c>
    </row>
    <row r="250" spans="2:5" x14ac:dyDescent="0.2">
      <c r="B250" s="113"/>
      <c r="C250" s="106"/>
      <c r="D250" s="107"/>
      <c r="E250" s="123" t="s">
        <v>4574</v>
      </c>
    </row>
    <row r="251" spans="2:5" ht="25.5" x14ac:dyDescent="0.2">
      <c r="B251" s="113"/>
      <c r="C251" s="106"/>
      <c r="D251" s="107"/>
      <c r="E251" s="123" t="s">
        <v>4575</v>
      </c>
    </row>
    <row r="252" spans="2:5" ht="25.5" x14ac:dyDescent="0.2">
      <c r="B252" s="113"/>
      <c r="C252" s="106"/>
      <c r="D252" s="107"/>
      <c r="E252" s="123" t="s">
        <v>4576</v>
      </c>
    </row>
    <row r="253" spans="2:5" ht="25.5" x14ac:dyDescent="0.2">
      <c r="B253" s="113"/>
      <c r="C253" s="106"/>
      <c r="D253" s="107"/>
      <c r="E253" s="123" t="s">
        <v>4577</v>
      </c>
    </row>
    <row r="254" spans="2:5" x14ac:dyDescent="0.2">
      <c r="B254" s="113"/>
      <c r="C254" s="106"/>
      <c r="D254" s="107"/>
      <c r="E254" s="123" t="s">
        <v>4578</v>
      </c>
    </row>
    <row r="255" spans="2:5" ht="25.5" x14ac:dyDescent="0.2">
      <c r="B255" s="113"/>
      <c r="C255" s="106"/>
      <c r="D255" s="107"/>
      <c r="E255" s="123" t="s">
        <v>4579</v>
      </c>
    </row>
    <row r="256" spans="2:5" x14ac:dyDescent="0.2">
      <c r="B256" s="113"/>
      <c r="C256" s="106"/>
      <c r="D256" s="107"/>
      <c r="E256" s="123" t="s">
        <v>4580</v>
      </c>
    </row>
    <row r="257" spans="2:5" x14ac:dyDescent="0.2">
      <c r="B257" s="113"/>
      <c r="C257" s="106"/>
      <c r="D257" s="107"/>
      <c r="E257" s="123" t="s">
        <v>4581</v>
      </c>
    </row>
    <row r="258" spans="2:5" x14ac:dyDescent="0.2">
      <c r="B258" s="113"/>
      <c r="C258" s="106"/>
      <c r="D258" s="107"/>
      <c r="E258" s="123" t="s">
        <v>4582</v>
      </c>
    </row>
    <row r="259" spans="2:5" x14ac:dyDescent="0.2">
      <c r="B259" s="113"/>
      <c r="C259" s="106"/>
      <c r="D259" s="107"/>
      <c r="E259" s="123" t="s">
        <v>4583</v>
      </c>
    </row>
    <row r="260" spans="2:5" x14ac:dyDescent="0.2">
      <c r="B260" s="113"/>
      <c r="C260" s="106"/>
      <c r="D260" s="107"/>
      <c r="E260" s="123" t="s">
        <v>4584</v>
      </c>
    </row>
    <row r="261" spans="2:5" x14ac:dyDescent="0.2">
      <c r="B261" s="113"/>
      <c r="C261" s="106"/>
      <c r="D261" s="107"/>
      <c r="E261" s="123" t="s">
        <v>4585</v>
      </c>
    </row>
    <row r="262" spans="2:5" x14ac:dyDescent="0.2">
      <c r="B262" s="113"/>
      <c r="C262" s="106"/>
      <c r="D262" s="107"/>
      <c r="E262" s="123" t="s">
        <v>4586</v>
      </c>
    </row>
    <row r="263" spans="2:5" x14ac:dyDescent="0.2">
      <c r="B263" s="113"/>
      <c r="C263" s="106"/>
      <c r="D263" s="107"/>
      <c r="E263" s="123" t="s">
        <v>4587</v>
      </c>
    </row>
    <row r="264" spans="2:5" x14ac:dyDescent="0.2">
      <c r="B264" s="113"/>
      <c r="C264" s="106"/>
      <c r="D264" s="107"/>
      <c r="E264" s="123" t="s">
        <v>4588</v>
      </c>
    </row>
    <row r="265" spans="2:5" x14ac:dyDescent="0.2">
      <c r="B265" s="113"/>
      <c r="C265" s="106"/>
      <c r="D265" s="107"/>
      <c r="E265" s="123" t="s">
        <v>4589</v>
      </c>
    </row>
    <row r="266" spans="2:5" x14ac:dyDescent="0.2">
      <c r="B266" s="113"/>
      <c r="C266" s="106"/>
      <c r="D266" s="107"/>
      <c r="E266" s="123" t="s">
        <v>4590</v>
      </c>
    </row>
    <row r="267" spans="2:5" x14ac:dyDescent="0.2">
      <c r="B267" s="113"/>
      <c r="C267" s="106"/>
      <c r="D267" s="107"/>
      <c r="E267" s="123" t="s">
        <v>4591</v>
      </c>
    </row>
    <row r="268" spans="2:5" ht="25.5" x14ac:dyDescent="0.2">
      <c r="B268" s="113"/>
      <c r="C268" s="106"/>
      <c r="D268" s="107"/>
      <c r="E268" s="123" t="s">
        <v>4592</v>
      </c>
    </row>
    <row r="269" spans="2:5" ht="25.5" x14ac:dyDescent="0.2">
      <c r="B269" s="113"/>
      <c r="C269" s="106"/>
      <c r="D269" s="107"/>
      <c r="E269" s="123" t="s">
        <v>4593</v>
      </c>
    </row>
    <row r="270" spans="2:5" x14ac:dyDescent="0.2">
      <c r="B270" s="113"/>
      <c r="C270" s="106"/>
      <c r="D270" s="107"/>
      <c r="E270" s="123" t="s">
        <v>4594</v>
      </c>
    </row>
    <row r="271" spans="2:5" x14ac:dyDescent="0.2">
      <c r="B271" s="113"/>
      <c r="C271" s="106"/>
      <c r="D271" s="107"/>
      <c r="E271" s="123" t="s">
        <v>4595</v>
      </c>
    </row>
    <row r="272" spans="2:5" ht="25.5" x14ac:dyDescent="0.2">
      <c r="B272" s="113"/>
      <c r="C272" s="106"/>
      <c r="D272" s="107"/>
      <c r="E272" s="123" t="s">
        <v>4596</v>
      </c>
    </row>
    <row r="273" spans="2:5" x14ac:dyDescent="0.2">
      <c r="B273" s="113"/>
      <c r="C273" s="106"/>
      <c r="D273" s="107"/>
      <c r="E273" s="123" t="s">
        <v>4597</v>
      </c>
    </row>
    <row r="274" spans="2:5" x14ac:dyDescent="0.2">
      <c r="B274" s="113"/>
      <c r="C274" s="106"/>
      <c r="D274" s="107"/>
      <c r="E274" s="123" t="s">
        <v>4598</v>
      </c>
    </row>
    <row r="275" spans="2:5" ht="25.5" x14ac:dyDescent="0.2">
      <c r="B275" s="113"/>
      <c r="C275" s="106"/>
      <c r="D275" s="107"/>
      <c r="E275" s="123" t="s">
        <v>4599</v>
      </c>
    </row>
    <row r="276" spans="2:5" x14ac:dyDescent="0.2">
      <c r="B276" s="113"/>
      <c r="C276" s="106"/>
      <c r="D276" s="107"/>
      <c r="E276" s="123" t="s">
        <v>4600</v>
      </c>
    </row>
    <row r="277" spans="2:5" x14ac:dyDescent="0.2">
      <c r="B277" s="113"/>
      <c r="C277" s="106"/>
      <c r="D277" s="107"/>
      <c r="E277" s="123" t="s">
        <v>4601</v>
      </c>
    </row>
    <row r="278" spans="2:5" x14ac:dyDescent="0.2">
      <c r="B278" s="113"/>
      <c r="C278" s="106"/>
      <c r="D278" s="107"/>
      <c r="E278" s="123" t="s">
        <v>4602</v>
      </c>
    </row>
    <row r="279" spans="2:5" ht="25.5" x14ac:dyDescent="0.2">
      <c r="B279" s="113"/>
      <c r="C279" s="106"/>
      <c r="D279" s="107"/>
      <c r="E279" s="123" t="s">
        <v>4603</v>
      </c>
    </row>
    <row r="280" spans="2:5" x14ac:dyDescent="0.2">
      <c r="B280" s="113"/>
      <c r="C280" s="106"/>
      <c r="D280" s="107"/>
      <c r="E280" s="123" t="s">
        <v>4604</v>
      </c>
    </row>
    <row r="281" spans="2:5" x14ac:dyDescent="0.2">
      <c r="B281" s="113"/>
      <c r="C281" s="106"/>
      <c r="D281" s="107"/>
      <c r="E281" s="123" t="s">
        <v>4605</v>
      </c>
    </row>
    <row r="282" spans="2:5" x14ac:dyDescent="0.2">
      <c r="B282" s="113"/>
      <c r="C282" s="106"/>
      <c r="D282" s="107"/>
      <c r="E282" s="123" t="s">
        <v>4606</v>
      </c>
    </row>
    <row r="283" spans="2:5" x14ac:dyDescent="0.2">
      <c r="B283" s="113"/>
      <c r="C283" s="106"/>
      <c r="D283" s="107"/>
      <c r="E283" s="123" t="s">
        <v>4607</v>
      </c>
    </row>
    <row r="284" spans="2:5" ht="25.5" x14ac:dyDescent="0.2">
      <c r="B284" s="113"/>
      <c r="C284" s="106"/>
      <c r="D284" s="107"/>
      <c r="E284" s="123" t="s">
        <v>4608</v>
      </c>
    </row>
    <row r="285" spans="2:5" x14ac:dyDescent="0.2">
      <c r="B285" s="113"/>
      <c r="C285" s="106"/>
      <c r="D285" s="107"/>
      <c r="E285" s="123" t="s">
        <v>4609</v>
      </c>
    </row>
    <row r="286" spans="2:5" x14ac:dyDescent="0.2">
      <c r="B286" s="113"/>
      <c r="C286" s="106"/>
      <c r="D286" s="107"/>
      <c r="E286" s="123" t="s">
        <v>4610</v>
      </c>
    </row>
    <row r="287" spans="2:5" x14ac:dyDescent="0.2">
      <c r="B287" s="113"/>
      <c r="C287" s="106"/>
      <c r="D287" s="107"/>
      <c r="E287" s="123" t="s">
        <v>4611</v>
      </c>
    </row>
    <row r="288" spans="2:5" x14ac:dyDescent="0.2">
      <c r="B288" s="113"/>
      <c r="C288" s="106"/>
      <c r="D288" s="107"/>
      <c r="E288" s="123" t="s">
        <v>4612</v>
      </c>
    </row>
    <row r="289" spans="2:5" x14ac:dyDescent="0.2">
      <c r="B289" s="113"/>
      <c r="C289" s="106"/>
      <c r="D289" s="107"/>
      <c r="E289" s="123" t="s">
        <v>4613</v>
      </c>
    </row>
    <row r="290" spans="2:5" x14ac:dyDescent="0.2">
      <c r="B290" s="113"/>
      <c r="C290" s="106"/>
      <c r="D290" s="107"/>
      <c r="E290" s="123" t="s">
        <v>4614</v>
      </c>
    </row>
    <row r="291" spans="2:5" x14ac:dyDescent="0.2">
      <c r="B291" s="113"/>
      <c r="C291" s="106"/>
      <c r="D291" s="107"/>
      <c r="E291" s="123" t="s">
        <v>4615</v>
      </c>
    </row>
    <row r="292" spans="2:5" x14ac:dyDescent="0.2">
      <c r="B292" s="113"/>
      <c r="C292" s="106"/>
      <c r="D292" s="107"/>
      <c r="E292" s="123" t="s">
        <v>4616</v>
      </c>
    </row>
    <row r="293" spans="2:5" x14ac:dyDescent="0.2">
      <c r="B293" s="113"/>
      <c r="C293" s="106"/>
      <c r="D293" s="107"/>
      <c r="E293" s="123" t="s">
        <v>4617</v>
      </c>
    </row>
    <row r="294" spans="2:5" x14ac:dyDescent="0.2">
      <c r="B294" s="113"/>
      <c r="C294" s="106"/>
      <c r="D294" s="107"/>
      <c r="E294" s="123" t="s">
        <v>4618</v>
      </c>
    </row>
    <row r="295" spans="2:5" x14ac:dyDescent="0.2">
      <c r="B295" s="113"/>
      <c r="C295" s="106"/>
      <c r="D295" s="107"/>
      <c r="E295" s="123" t="s">
        <v>4619</v>
      </c>
    </row>
    <row r="296" spans="2:5" x14ac:dyDescent="0.2">
      <c r="B296" s="113"/>
      <c r="C296" s="106"/>
      <c r="D296" s="107"/>
      <c r="E296" s="123" t="s">
        <v>4620</v>
      </c>
    </row>
    <row r="297" spans="2:5" x14ac:dyDescent="0.2">
      <c r="B297" s="113"/>
      <c r="C297" s="106"/>
      <c r="D297" s="107"/>
      <c r="E297" s="123" t="s">
        <v>4621</v>
      </c>
    </row>
    <row r="298" spans="2:5" x14ac:dyDescent="0.2">
      <c r="B298" s="113"/>
      <c r="C298" s="106"/>
      <c r="D298" s="107"/>
      <c r="E298" s="123" t="s">
        <v>4622</v>
      </c>
    </row>
    <row r="299" spans="2:5" ht="25.5" x14ac:dyDescent="0.2">
      <c r="B299" s="113"/>
      <c r="C299" s="106"/>
      <c r="D299" s="107"/>
      <c r="E299" s="123" t="s">
        <v>4623</v>
      </c>
    </row>
    <row r="300" spans="2:5" ht="25.5" x14ac:dyDescent="0.2">
      <c r="B300" s="113"/>
      <c r="C300" s="106"/>
      <c r="D300" s="107"/>
      <c r="E300" s="123" t="s">
        <v>4624</v>
      </c>
    </row>
    <row r="301" spans="2:5" x14ac:dyDescent="0.2">
      <c r="B301" s="113"/>
      <c r="C301" s="106"/>
      <c r="D301" s="107"/>
      <c r="E301" s="123" t="s">
        <v>4625</v>
      </c>
    </row>
    <row r="302" spans="2:5" x14ac:dyDescent="0.2">
      <c r="B302" s="113"/>
      <c r="C302" s="106"/>
      <c r="D302" s="107"/>
      <c r="E302" s="123" t="s">
        <v>4626</v>
      </c>
    </row>
    <row r="303" spans="2:5" ht="25.5" x14ac:dyDescent="0.2">
      <c r="B303" s="113"/>
      <c r="C303" s="106"/>
      <c r="D303" s="107"/>
      <c r="E303" s="123" t="s">
        <v>4627</v>
      </c>
    </row>
    <row r="304" spans="2:5" x14ac:dyDescent="0.2">
      <c r="B304" s="113"/>
      <c r="C304" s="106"/>
      <c r="D304" s="107"/>
      <c r="E304" s="123" t="s">
        <v>4628</v>
      </c>
    </row>
    <row r="305" spans="2:5" x14ac:dyDescent="0.2">
      <c r="B305" s="113"/>
      <c r="C305" s="106"/>
      <c r="D305" s="107"/>
      <c r="E305" s="123" t="s">
        <v>4629</v>
      </c>
    </row>
    <row r="306" spans="2:5" ht="25.5" x14ac:dyDescent="0.2">
      <c r="B306" s="113"/>
      <c r="C306" s="106"/>
      <c r="D306" s="107"/>
      <c r="E306" s="123" t="s">
        <v>4630</v>
      </c>
    </row>
    <row r="307" spans="2:5" ht="25.5" x14ac:dyDescent="0.2">
      <c r="B307" s="113"/>
      <c r="C307" s="106"/>
      <c r="D307" s="107"/>
      <c r="E307" s="123" t="s">
        <v>4631</v>
      </c>
    </row>
    <row r="308" spans="2:5" ht="25.5" x14ac:dyDescent="0.2">
      <c r="B308" s="113"/>
      <c r="C308" s="106"/>
      <c r="D308" s="107"/>
      <c r="E308" s="123" t="s">
        <v>4632</v>
      </c>
    </row>
    <row r="309" spans="2:5" ht="25.5" x14ac:dyDescent="0.2">
      <c r="B309" s="113"/>
      <c r="C309" s="106"/>
      <c r="D309" s="107"/>
      <c r="E309" s="123" t="s">
        <v>4633</v>
      </c>
    </row>
    <row r="310" spans="2:5" ht="13.5" thickBot="1" x14ac:dyDescent="0.25">
      <c r="B310" s="114"/>
      <c r="C310" s="115"/>
      <c r="D310" s="124"/>
      <c r="E310" s="125" t="s">
        <v>4634</v>
      </c>
    </row>
    <row r="311" spans="2:5" x14ac:dyDescent="0.2">
      <c r="B311" s="106"/>
      <c r="C311" s="106"/>
      <c r="D311" s="107"/>
      <c r="E311" s="107"/>
    </row>
    <row r="312" spans="2:5" x14ac:dyDescent="0.2">
      <c r="B312" s="106"/>
      <c r="C312" s="106"/>
      <c r="D312" s="107"/>
      <c r="E312" s="107"/>
    </row>
    <row r="313" spans="2:5" x14ac:dyDescent="0.2">
      <c r="B313" s="109" t="s">
        <v>3059</v>
      </c>
      <c r="C313" s="109"/>
      <c r="D313" s="119"/>
      <c r="E313" s="119"/>
    </row>
    <row r="314" spans="2:5" ht="13.5" thickBot="1" x14ac:dyDescent="0.25">
      <c r="B314" s="106"/>
      <c r="C314" s="106"/>
      <c r="D314" s="107"/>
      <c r="E314" s="107"/>
    </row>
    <row r="315" spans="2:5" ht="51" x14ac:dyDescent="0.2">
      <c r="B315" s="116" t="s">
        <v>3060</v>
      </c>
      <c r="C315" s="112"/>
      <c r="D315" s="121"/>
      <c r="E315" s="122">
        <v>575</v>
      </c>
    </row>
    <row r="316" spans="2:5" ht="25.5" x14ac:dyDescent="0.2">
      <c r="B316" s="113"/>
      <c r="C316" s="106"/>
      <c r="D316" s="107"/>
      <c r="E316" s="126" t="s">
        <v>4635</v>
      </c>
    </row>
    <row r="317" spans="2:5" ht="25.5" x14ac:dyDescent="0.2">
      <c r="B317" s="113"/>
      <c r="C317" s="106"/>
      <c r="D317" s="107"/>
      <c r="E317" s="123" t="s">
        <v>4636</v>
      </c>
    </row>
    <row r="318" spans="2:5" x14ac:dyDescent="0.2">
      <c r="B318" s="113"/>
      <c r="C318" s="106"/>
      <c r="D318" s="107"/>
      <c r="E318" s="123" t="s">
        <v>4637</v>
      </c>
    </row>
    <row r="319" spans="2:5" x14ac:dyDescent="0.2">
      <c r="B319" s="113"/>
      <c r="C319" s="106"/>
      <c r="D319" s="107"/>
      <c r="E319" s="123" t="s">
        <v>3061</v>
      </c>
    </row>
    <row r="320" spans="2:5" x14ac:dyDescent="0.2">
      <c r="B320" s="113"/>
      <c r="C320" s="106"/>
      <c r="D320" s="107"/>
      <c r="E320" s="123" t="s">
        <v>3062</v>
      </c>
    </row>
    <row r="321" spans="2:5" x14ac:dyDescent="0.2">
      <c r="B321" s="113"/>
      <c r="C321" s="106"/>
      <c r="D321" s="107"/>
      <c r="E321" s="123" t="s">
        <v>3063</v>
      </c>
    </row>
    <row r="322" spans="2:5" x14ac:dyDescent="0.2">
      <c r="B322" s="113"/>
      <c r="C322" s="106"/>
      <c r="D322" s="107"/>
      <c r="E322" s="123" t="s">
        <v>3064</v>
      </c>
    </row>
    <row r="323" spans="2:5" x14ac:dyDescent="0.2">
      <c r="B323" s="113"/>
      <c r="C323" s="106"/>
      <c r="D323" s="107"/>
      <c r="E323" s="123" t="s">
        <v>3065</v>
      </c>
    </row>
    <row r="324" spans="2:5" x14ac:dyDescent="0.2">
      <c r="B324" s="113"/>
      <c r="C324" s="106"/>
      <c r="D324" s="107"/>
      <c r="E324" s="123" t="s">
        <v>3066</v>
      </c>
    </row>
    <row r="325" spans="2:5" x14ac:dyDescent="0.2">
      <c r="B325" s="113"/>
      <c r="C325" s="106"/>
      <c r="D325" s="107"/>
      <c r="E325" s="123" t="s">
        <v>3067</v>
      </c>
    </row>
    <row r="326" spans="2:5" ht="25.5" x14ac:dyDescent="0.2">
      <c r="B326" s="113"/>
      <c r="C326" s="106"/>
      <c r="D326" s="107"/>
      <c r="E326" s="123" t="s">
        <v>3068</v>
      </c>
    </row>
    <row r="327" spans="2:5" ht="25.5" x14ac:dyDescent="0.2">
      <c r="B327" s="113"/>
      <c r="C327" s="106"/>
      <c r="D327" s="107"/>
      <c r="E327" s="123" t="s">
        <v>3069</v>
      </c>
    </row>
    <row r="328" spans="2:5" ht="25.5" x14ac:dyDescent="0.2">
      <c r="B328" s="113"/>
      <c r="C328" s="106"/>
      <c r="D328" s="107"/>
      <c r="E328" s="123" t="s">
        <v>3070</v>
      </c>
    </row>
    <row r="329" spans="2:5" x14ac:dyDescent="0.2">
      <c r="B329" s="113"/>
      <c r="C329" s="106"/>
      <c r="D329" s="107"/>
      <c r="E329" s="123" t="s">
        <v>3071</v>
      </c>
    </row>
    <row r="330" spans="2:5" x14ac:dyDescent="0.2">
      <c r="B330" s="113"/>
      <c r="C330" s="106"/>
      <c r="D330" s="107"/>
      <c r="E330" s="123" t="s">
        <v>3072</v>
      </c>
    </row>
    <row r="331" spans="2:5" ht="25.5" x14ac:dyDescent="0.2">
      <c r="B331" s="113"/>
      <c r="C331" s="106"/>
      <c r="D331" s="107"/>
      <c r="E331" s="123" t="s">
        <v>3073</v>
      </c>
    </row>
    <row r="332" spans="2:5" x14ac:dyDescent="0.2">
      <c r="B332" s="113"/>
      <c r="C332" s="106"/>
      <c r="D332" s="107"/>
      <c r="E332" s="123" t="s">
        <v>3074</v>
      </c>
    </row>
    <row r="333" spans="2:5" x14ac:dyDescent="0.2">
      <c r="B333" s="113"/>
      <c r="C333" s="106"/>
      <c r="D333" s="107"/>
      <c r="E333" s="123" t="s">
        <v>3075</v>
      </c>
    </row>
    <row r="334" spans="2:5" ht="25.5" x14ac:dyDescent="0.2">
      <c r="B334" s="113"/>
      <c r="C334" s="106"/>
      <c r="D334" s="107"/>
      <c r="E334" s="123" t="s">
        <v>3076</v>
      </c>
    </row>
    <row r="335" spans="2:5" ht="25.5" x14ac:dyDescent="0.2">
      <c r="B335" s="113"/>
      <c r="C335" s="106"/>
      <c r="D335" s="107"/>
      <c r="E335" s="123" t="s">
        <v>3077</v>
      </c>
    </row>
    <row r="336" spans="2:5" ht="25.5" x14ac:dyDescent="0.2">
      <c r="B336" s="113"/>
      <c r="C336" s="106"/>
      <c r="D336" s="107"/>
      <c r="E336" s="123" t="s">
        <v>3078</v>
      </c>
    </row>
    <row r="337" spans="2:5" ht="25.5" x14ac:dyDescent="0.2">
      <c r="B337" s="113"/>
      <c r="C337" s="106"/>
      <c r="D337" s="107"/>
      <c r="E337" s="123" t="s">
        <v>3079</v>
      </c>
    </row>
    <row r="338" spans="2:5" ht="25.5" x14ac:dyDescent="0.2">
      <c r="B338" s="113"/>
      <c r="C338" s="106"/>
      <c r="D338" s="107"/>
      <c r="E338" s="123" t="s">
        <v>3080</v>
      </c>
    </row>
    <row r="339" spans="2:5" ht="25.5" x14ac:dyDescent="0.2">
      <c r="B339" s="113"/>
      <c r="C339" s="106"/>
      <c r="D339" s="107"/>
      <c r="E339" s="123" t="s">
        <v>3081</v>
      </c>
    </row>
    <row r="340" spans="2:5" ht="25.5" x14ac:dyDescent="0.2">
      <c r="B340" s="113"/>
      <c r="C340" s="106"/>
      <c r="D340" s="107"/>
      <c r="E340" s="123" t="s">
        <v>3082</v>
      </c>
    </row>
    <row r="341" spans="2:5" x14ac:dyDescent="0.2">
      <c r="B341" s="113"/>
      <c r="C341" s="106"/>
      <c r="D341" s="107"/>
      <c r="E341" s="123" t="s">
        <v>3083</v>
      </c>
    </row>
    <row r="342" spans="2:5" ht="25.5" x14ac:dyDescent="0.2">
      <c r="B342" s="113"/>
      <c r="C342" s="106"/>
      <c r="D342" s="107"/>
      <c r="E342" s="123" t="s">
        <v>3084</v>
      </c>
    </row>
    <row r="343" spans="2:5" ht="25.5" x14ac:dyDescent="0.2">
      <c r="B343" s="113"/>
      <c r="C343" s="106"/>
      <c r="D343" s="107"/>
      <c r="E343" s="123" t="s">
        <v>3085</v>
      </c>
    </row>
    <row r="344" spans="2:5" x14ac:dyDescent="0.2">
      <c r="B344" s="113"/>
      <c r="C344" s="106"/>
      <c r="D344" s="107"/>
      <c r="E344" s="123" t="s">
        <v>3086</v>
      </c>
    </row>
    <row r="345" spans="2:5" x14ac:dyDescent="0.2">
      <c r="B345" s="113"/>
      <c r="C345" s="106"/>
      <c r="D345" s="107"/>
      <c r="E345" s="123" t="s">
        <v>3087</v>
      </c>
    </row>
    <row r="346" spans="2:5" ht="25.5" x14ac:dyDescent="0.2">
      <c r="B346" s="113"/>
      <c r="C346" s="106"/>
      <c r="D346" s="107"/>
      <c r="E346" s="123" t="s">
        <v>3088</v>
      </c>
    </row>
    <row r="347" spans="2:5" x14ac:dyDescent="0.2">
      <c r="B347" s="113"/>
      <c r="C347" s="106"/>
      <c r="D347" s="107"/>
      <c r="E347" s="123" t="s">
        <v>3089</v>
      </c>
    </row>
    <row r="348" spans="2:5" ht="25.5" x14ac:dyDescent="0.2">
      <c r="B348" s="113"/>
      <c r="C348" s="106"/>
      <c r="D348" s="107"/>
      <c r="E348" s="123" t="s">
        <v>3090</v>
      </c>
    </row>
    <row r="349" spans="2:5" x14ac:dyDescent="0.2">
      <c r="B349" s="113"/>
      <c r="C349" s="106"/>
      <c r="D349" s="107"/>
      <c r="E349" s="123" t="s">
        <v>3091</v>
      </c>
    </row>
    <row r="350" spans="2:5" x14ac:dyDescent="0.2">
      <c r="B350" s="113"/>
      <c r="C350" s="106"/>
      <c r="D350" s="107"/>
      <c r="E350" s="123" t="s">
        <v>3092</v>
      </c>
    </row>
    <row r="351" spans="2:5" x14ac:dyDescent="0.2">
      <c r="B351" s="113"/>
      <c r="C351" s="106"/>
      <c r="D351" s="107"/>
      <c r="E351" s="123" t="s">
        <v>3093</v>
      </c>
    </row>
    <row r="352" spans="2:5" ht="25.5" x14ac:dyDescent="0.2">
      <c r="B352" s="113"/>
      <c r="C352" s="106"/>
      <c r="D352" s="107"/>
      <c r="E352" s="123" t="s">
        <v>3094</v>
      </c>
    </row>
    <row r="353" spans="2:5" x14ac:dyDescent="0.2">
      <c r="B353" s="113"/>
      <c r="C353" s="106"/>
      <c r="D353" s="107"/>
      <c r="E353" s="123" t="s">
        <v>3095</v>
      </c>
    </row>
    <row r="354" spans="2:5" x14ac:dyDescent="0.2">
      <c r="B354" s="113"/>
      <c r="C354" s="106"/>
      <c r="D354" s="107"/>
      <c r="E354" s="123" t="s">
        <v>3096</v>
      </c>
    </row>
    <row r="355" spans="2:5" x14ac:dyDescent="0.2">
      <c r="B355" s="113"/>
      <c r="C355" s="106"/>
      <c r="D355" s="107"/>
      <c r="E355" s="123" t="s">
        <v>3097</v>
      </c>
    </row>
    <row r="356" spans="2:5" ht="13.5" thickBot="1" x14ac:dyDescent="0.25">
      <c r="B356" s="114"/>
      <c r="C356" s="115"/>
      <c r="D356" s="124"/>
      <c r="E356" s="125" t="s">
        <v>4638</v>
      </c>
    </row>
    <row r="357" spans="2:5" ht="13.5" thickBot="1" x14ac:dyDescent="0.25">
      <c r="B357" s="106"/>
      <c r="C357" s="106"/>
      <c r="D357" s="107"/>
      <c r="E357" s="107"/>
    </row>
    <row r="358" spans="2:5" ht="39" thickBot="1" x14ac:dyDescent="0.25">
      <c r="B358" s="117" t="s">
        <v>3099</v>
      </c>
      <c r="C358" s="118"/>
      <c r="D358" s="127"/>
      <c r="E358" s="128">
        <v>29</v>
      </c>
    </row>
  </sheetData>
  <hyperlinks>
    <hyperlink ref="E9" location="'PLS 2016'!I182:I204" display="'PLS 2016'!I182:I204"/>
    <hyperlink ref="E10" location="'PLS 2016'!I224" display="'PLS 2016'!I224"/>
    <hyperlink ref="E11" location="'PLS 2016'!I230:I231" display="'PLS 2016'!I230:I231"/>
    <hyperlink ref="E12" location="'PLS 2016'!I247" display="'PLS 2016'!I247"/>
    <hyperlink ref="E13" location="'PLS 2016'!I252" display="'PLS 2016'!I252"/>
    <hyperlink ref="E14" location="'PLS 2016'!I923" display="'PLS 2016'!I923"/>
    <hyperlink ref="E15" location="'PLS 2016'!I1002" display="'PLS 2016'!I1002"/>
    <hyperlink ref="E16" location="'LŠZ H'!N8" display="'LŠZ H'!N8"/>
    <hyperlink ref="E17" location="'LŠZ H'!P2:P8" display="'LŠZ H'!P2:P8"/>
    <hyperlink ref="E18" location="'LŠZ H'!N48" display="'LŠZ H'!N48"/>
    <hyperlink ref="E19" location="'LŠZ P '!N32" display="'LŠZ P '!N32"/>
    <hyperlink ref="E20" location="'LŠZ P '!N215" display="'LŠZ P '!N215"/>
    <hyperlink ref="E21" location="'LŠZ P '!N1066" display="'LŠZ P '!N1066"/>
    <hyperlink ref="E22" location="'LŠZ P '!BB939" display="'LŠZ P '!BB939"/>
    <hyperlink ref="E23" location="'LŠZ P '!N1082" display="'LŠZ P '!N1082"/>
    <hyperlink ref="E24" location="'LŠZ P '!BB1015" display="'LŠZ P '!BB1015"/>
    <hyperlink ref="E25" location="'LŠZ P '!N1152" display="'LŠZ P '!N1152"/>
    <hyperlink ref="E26" location="'LŠZ P '!BB605" display="'LŠZ P '!BB605"/>
    <hyperlink ref="E27" location="'LŠZ P '!BA513" display="'LŠZ P '!BA513"/>
    <hyperlink ref="E28" location="'LŠZ P '!BA831" display="'LŠZ P '!BA831"/>
    <hyperlink ref="E29" location="'LŠZ P '!P1157" display="'LŠZ P '!P1157"/>
    <hyperlink ref="E30" location="'LŠZ P '!N1157" display="'LŠZ P '!N1157"/>
    <hyperlink ref="E31" location="'LŠZ P '!BB726" display="'LŠZ P '!BB726"/>
    <hyperlink ref="E32" location="'LŠZ P '!BB487" display="'LŠZ P '!BB487"/>
    <hyperlink ref="E33" location="'LŠZ P '!N658" display="'LŠZ P '!N658"/>
    <hyperlink ref="E34" location="'LŠZ P '!N1183" display="'LŠZ P '!N1183"/>
    <hyperlink ref="E35" location="'LŠZ P '!BA789" display="'LŠZ P '!BA789"/>
    <hyperlink ref="E36" location="'LŠZ P '!BA573" display="'LŠZ P '!BA573"/>
    <hyperlink ref="E37" location="'LŠZ P '!N714" display="'LŠZ P '!N714"/>
    <hyperlink ref="E38" location="'LŠZ P '!N1188" display="'LŠZ P '!N1188"/>
    <hyperlink ref="E39" location="'LŠZ P '!N740" display="'LŠZ P '!N740"/>
    <hyperlink ref="E40" location="'LŠZ P '!M1220:N1220" display="'LŠZ P '!M1220:N1220"/>
    <hyperlink ref="E41" location="'LŠZ P '!N830" display="'LŠZ P '!N830"/>
    <hyperlink ref="E42" location="'LŠZ P '!N1085:N1086" display="'LŠZ P '!N1085:N1086"/>
    <hyperlink ref="E43" location="'LŠZ P '!P1086" display="'LŠZ P '!P1086"/>
    <hyperlink ref="E44" location="'LŠZ P '!L1086" display="'LŠZ P '!L1086"/>
    <hyperlink ref="E45" location="'LŠZ P '!N966" display="'LŠZ P '!N966"/>
    <hyperlink ref="E46" location="'LŠZ P '!BC400" display="'LŠZ P '!BC400"/>
    <hyperlink ref="E47" location="'LŠZ P '!N676" display="'LŠZ P '!N676"/>
    <hyperlink ref="E48" location="'LŠZ P '!BB716" display="'LŠZ P '!BB716"/>
    <hyperlink ref="E49" location="'LŠZ P '!N631" display="'LŠZ P '!N631"/>
    <hyperlink ref="E50" location="'LŠZ P '!N754" display="'LŠZ P '!N754"/>
    <hyperlink ref="E51" location="'LŠZ P '!O690" display="'LŠZ P '!O690"/>
    <hyperlink ref="E52" location="'LŠZ P '!BC75" display="'LŠZ P '!BC75"/>
    <hyperlink ref="E53" location="'LŠZ P '!BC388" display="'LŠZ P '!BC388"/>
    <hyperlink ref="E54" location="'LŠZ P '!BC909" display="'LŠZ P '!BC909"/>
    <hyperlink ref="E55" location="'LŠZ P '!N603" display="'LŠZ P '!N603"/>
    <hyperlink ref="E56" location="'LŠZ P '!N615" display="'LŠZ P '!N615"/>
    <hyperlink ref="E57" location="'LŠZ P '!BD1048" display="'LŠZ P '!BD1048"/>
    <hyperlink ref="E58" location="'LŠZ P '!N151" display="'LŠZ P '!N151"/>
    <hyperlink ref="E59" location="'LŠZ P '!BC807" display="'LŠZ P '!BC807"/>
    <hyperlink ref="E60" location="'LŠZ P '!BC336" display="'LŠZ P '!BC336"/>
    <hyperlink ref="E61" location="'LŠZ P '!N19" display="'LŠZ P '!N19"/>
    <hyperlink ref="E62" location="'LŠZ P '!N536" display="'LŠZ P '!N536"/>
    <hyperlink ref="E63" location="'LŠZ P '!N208" display="'LŠZ P '!N208"/>
    <hyperlink ref="E64" location="'LŠZ P '!N1263" display="'LŠZ P '!N1263"/>
    <hyperlink ref="E65" location="'LŠZ P '!N395" display="'LŠZ P '!N395"/>
    <hyperlink ref="E68" location="'PLS 2016'!I417" display="'PLS 2016'!I417"/>
    <hyperlink ref="E69" location="'PLS 2016'!D885:M885" display="'PLS 2016'!D885:M885"/>
    <hyperlink ref="E70" location="'PLS 2016'!J52:M70" display="'PLS 2016'!J52:M70"/>
    <hyperlink ref="E71" location="'PLS 2016'!I61:I67" display="'PLS 2016'!I61:I67"/>
    <hyperlink ref="E72" location="'PLS 2016'!N1002:N1003" display="'PLS 2016'!N1002:N1003"/>
    <hyperlink ref="E73" location="'PLS 2016'!D48:H66" display="'PLS 2016'!D48:H66"/>
    <hyperlink ref="E74" location="'PLS 2016'!J71:M113" display="'PLS 2016'!J71:M113"/>
    <hyperlink ref="E75" location="'PLS 2016'!D68:I70" display="'PLS 2016'!D68:I70"/>
    <hyperlink ref="E76" location="'PLS 2016'!D67:I67" display="'PLS 2016'!D67:I67"/>
    <hyperlink ref="E77" location="'PLS 2016'!I159:I181" display="'PLS 2016'!I159:I181"/>
    <hyperlink ref="E78" location="'PLS 2016'!F131:M141" display="'PLS 2016'!F131:M141"/>
    <hyperlink ref="E79" location="'PLS 2016'!D131:D157" display="'PLS 2016'!D131:D157"/>
    <hyperlink ref="E80" location="'PLS 2016'!D71:I105" display="'PLS 2016'!D71:I105"/>
    <hyperlink ref="E81" location="'PLS 2016'!E106:H113" display="'PLS 2016'!E106:H113"/>
    <hyperlink ref="E82" location="'PLS 2016'!J115:M130" display="'PLS 2016'!J115:M130"/>
    <hyperlink ref="E83" location="'PLS 2016'!D131:E142" display="'PLS 2016'!D131:E142"/>
    <hyperlink ref="E84" location="'PLS 2016'!D114:M114" display="'PLS 2016'!D114:M114"/>
    <hyperlink ref="E85" location="'PLS 2016'!E115:H120" display="'PLS 2016'!E115:H120"/>
    <hyperlink ref="E86" location="'PLS 2016'!D106:D120" display="'PLS 2016'!D106:D120"/>
    <hyperlink ref="E87" location="'PLS 2016'!D121:H130" display="'PLS 2016'!D121:H130"/>
    <hyperlink ref="E88" location="'PLS 2016'!I106:I130" display="'PLS 2016'!I106:I130"/>
    <hyperlink ref="E89" location="'PLS 2016'!D4:M8" display="'PLS 2016'!D4:M8"/>
    <hyperlink ref="E90" location="'PLS 2016'!I39" display="'PLS 2016'!I39"/>
    <hyperlink ref="E91" location="'PLS 2016'!D152:H175" display="'PLS 2016'!D152:H175"/>
    <hyperlink ref="E92" location="'PLS 2016'!J158:M174" display="'PLS 2016'!J158:M174"/>
    <hyperlink ref="E93" location="'PLS 2016'!I158:I174" display="'PLS 2016'!I158:I174"/>
    <hyperlink ref="E94" location="'PLS 2016'!D144:E151" display="'PLS 2016'!D144:E151"/>
    <hyperlink ref="E95" location="'PLS 2016'!I154:M157" display="'PLS 2016'!I154:M157"/>
    <hyperlink ref="E96" location="'PLS 2016'!J175:M175" display="'PLS 2016'!J175:M175"/>
    <hyperlink ref="E97" location="'PLS 2016'!D182:M191" display="'PLS 2016'!D182:M191"/>
    <hyperlink ref="E98" location="'PLS 2016'!D176:H181" display="'PLS 2016'!D176:H181"/>
    <hyperlink ref="E99" location="'PLS 2016'!J176:M181" display="'PLS 2016'!J176:M181"/>
    <hyperlink ref="E100" location="'PLS 2016'!F146:M150" display="'PLS 2016'!F146:M150"/>
    <hyperlink ref="E101" location="'PLS 2016'!D143:M143" display="'PLS 2016'!D143:M143"/>
    <hyperlink ref="E102" location="'PLS 2016'!F142:H142" display="'PLS 2016'!F142:H142"/>
    <hyperlink ref="E103" location="'PLS 2016'!J142:M142" display="'PLS 2016'!J142:M142"/>
    <hyperlink ref="E104" location="'PLS 2016'!F144:H145" display="'PLS 2016'!F144:H145"/>
    <hyperlink ref="E105" location="'PLS 2016'!J144:M145" display="'PLS 2016'!J144:M145"/>
    <hyperlink ref="E106" location="'PLS 2016'!I142:I145" display="'PLS 2016'!I142:I145"/>
    <hyperlink ref="E107" location="'PLS 2016'!J152:M153" display="'PLS 2016'!J152:M153"/>
    <hyperlink ref="E108" location="'PLS 2016'!F151:H151" display="'PLS 2016'!F151:H151"/>
    <hyperlink ref="E109" location="'PLS 2016'!J151:M151" display="'PLS 2016'!J151:M151"/>
    <hyperlink ref="E110" location="'PLS 2016'!I151:I153" display="'PLS 2016'!I151:I153"/>
    <hyperlink ref="E111" location="'PLS 2016'!I192:I200" display="'PLS 2016'!I192:I200"/>
    <hyperlink ref="E112" location="'PLS 2016'!D201:M201" display="'PLS 2016'!D201:M201"/>
    <hyperlink ref="E113" location="'PLS 2016'!I203:I204" display="'PLS 2016'!I203:I204"/>
    <hyperlink ref="E114" location="'PLS 2016'!D202:M202" display="'PLS 2016'!D202:M202"/>
    <hyperlink ref="E115" location="'LŠZ H'!N490:N512" display="'LŠZ H'!N490:N512"/>
    <hyperlink ref="E116" location="'LŠZ H'!N738:N862" display="'LŠZ H'!N738:N862"/>
    <hyperlink ref="E117" location="'LŠZ H'!N411:N419" display="'LŠZ H'!N411:N419"/>
    <hyperlink ref="E118" location="'LŠZ H'!N401:N409" display="'LŠZ H'!N401:N409"/>
    <hyperlink ref="E119" location="'LŠZ H'!N424:N460" display="'LŠZ H'!N424:N460"/>
    <hyperlink ref="E120" location="'LŠZ H'!N473:N488" display="'LŠZ H'!N473:N488"/>
    <hyperlink ref="E121" location="'LŠZ H'!N515:N736" display="'LŠZ H'!N515:N736"/>
    <hyperlink ref="E122" location="'LŠZ H'!N60:N67" display="'LŠZ H'!N60:N67"/>
    <hyperlink ref="E123" location="'LŠZ H'!N421:N422" display="'LŠZ H'!N421:N422"/>
    <hyperlink ref="E124" location="'LŠZ H'!N224:N399" display="'LŠZ H'!N224:N399"/>
    <hyperlink ref="E125" location="'LŠZ H'!N69:N222" display="'LŠZ H'!N69:N222"/>
    <hyperlink ref="E126" location="'LŠZ H'!N463:N466" display="'LŠZ H'!N463:N466"/>
    <hyperlink ref="E127" location="'LŠZ H'!N864:N65536" display="'LŠZ H'!N864:N65536"/>
    <hyperlink ref="E128" location="'LŠZ H'!N53:N58" display="'LŠZ H'!N53:N58"/>
    <hyperlink ref="E129" location="'LŠZ H'!N11:N51" display="'LŠZ H'!N11:N51"/>
    <hyperlink ref="E130" location="'LŠZ H'!N468:N471" display="'LŠZ H'!N468:N471"/>
    <hyperlink ref="E131" location="'LŠZ H'!N1:N9" display="'LŠZ H'!N1:N9"/>
    <hyperlink ref="E132" location="'LŠZ H'!P2:P8" display="'LŠZ H'!P2:P8"/>
    <hyperlink ref="E133" location="'LŠZ P '!N1013:N1039" display="'LŠZ P '!N1013:N1039"/>
    <hyperlink ref="E134" location="'LŠZ P '!N41:N42" display="'LŠZ P '!N41:N42"/>
    <hyperlink ref="E135" location="'LŠZ P '!N364:N394" display="'LŠZ P '!N364:N394"/>
    <hyperlink ref="E136" location="'LŠZ P '!N628:N658" display="'LŠZ P '!N628:N658"/>
    <hyperlink ref="E137" location="'LŠZ P '!P375" display="'LŠZ P '!P375"/>
    <hyperlink ref="E138" location="'LŠZ P '!N808:N826" display="'LŠZ P '!N808:N826"/>
    <hyperlink ref="E139" location="'LŠZ P '!N132:N135" display="'LŠZ P '!N132:N135"/>
    <hyperlink ref="E140" location="'LŠZ P '!N328:N336" display="'LŠZ P '!N328:N336"/>
    <hyperlink ref="E141" location="'LŠZ P '!N742:N755" display="'LŠZ P '!N742:N755"/>
    <hyperlink ref="E142" location="'LŠZ P '!N222:N230" display="'LŠZ P '!N222:N230"/>
    <hyperlink ref="E143" location="'LŠZ P '!N99:N100" display="'LŠZ P '!N99:N100"/>
    <hyperlink ref="E144" location="'LŠZ P '!N477:N498" display="'LŠZ P '!N477:N498"/>
    <hyperlink ref="E145" location="'LŠZ P '!N357:N358" display="'LŠZ P '!N357:N358"/>
    <hyperlink ref="E146" location="'LŠZ P '!N528:N535" display="'LŠZ P '!N528:N535"/>
    <hyperlink ref="E147" location="'LŠZ P '!N500:N505" display="'LŠZ P '!N500:N505"/>
    <hyperlink ref="E148" location="'LŠZ P '!N320:N322" display="'LŠZ P '!N320:N322"/>
    <hyperlink ref="E149" location="'LŠZ P '!N690:N694" display="'LŠZ P '!N690:N694"/>
    <hyperlink ref="E150" location="'LŠZ P '!P645:P646" display="'LŠZ P '!P645:P646"/>
    <hyperlink ref="E151" location="'LŠZ P '!N885:N905" display="'LŠZ P '!N885:N905"/>
    <hyperlink ref="E152" location="'LŠZ P '!P888" display="'LŠZ P '!P888"/>
    <hyperlink ref="E153" location="'LŠZ P '!P630" display="'LŠZ P '!P630"/>
    <hyperlink ref="E154" location="'LŠZ P '!N441:N465" display="'LŠZ P '!N441:N465"/>
    <hyperlink ref="E155" location="'LŠZ P '!N412:N439" display="'LŠZ P '!N412:N439"/>
    <hyperlink ref="E156" location="'LŠZ P '!N524" display="'LŠZ P '!N524"/>
    <hyperlink ref="E157" location="'LŠZ P '!N86:N90" display="'LŠZ P '!N86:N90"/>
    <hyperlink ref="E158" location="'LŠZ P '!N1003:N1011" display="'LŠZ P '!N1003:N1011"/>
    <hyperlink ref="E159" location="'LŠZ P '!N946:N1001" display="'LŠZ P '!N946:N1001"/>
    <hyperlink ref="E160" location="'LŠZ P '!N834:N868" display="'LŠZ P '!N834:N868"/>
    <hyperlink ref="E161" location="'LŠZ P '!N828:N832" display="'LŠZ P '!N828:N832"/>
    <hyperlink ref="E162" location="'LŠZ P '!N714:N724" display="'LŠZ P '!N714:N724"/>
    <hyperlink ref="E163" location="'LŠZ P '!N324:N326" display="'LŠZ P '!N324:N326"/>
    <hyperlink ref="E164" location="'LŠZ P '!N585:N588" display="'LŠZ P '!N585:N588"/>
    <hyperlink ref="E165" location="'LŠZ P '!N687:N688" display="'LŠZ P '!N687:N688"/>
    <hyperlink ref="E166" location="'LŠZ P '!N562:N564" display="'LŠZ P '!N562:N564"/>
    <hyperlink ref="E167" location="'LŠZ P '!N238:N250" display="'LŠZ P '!N238:N250"/>
    <hyperlink ref="E168" location="'LŠZ P '!P239:P240" display="'LŠZ P '!P239:P240"/>
    <hyperlink ref="E169" location="'LŠZ P '!N1:N10" display="'LŠZ P '!N1:N10"/>
    <hyperlink ref="E170" location="'LŠZ P '!N159:N170" display="'LŠZ P '!N159:N170"/>
    <hyperlink ref="E171" location="'LŠZ P '!N870:N881" display="'LŠZ P '!N870:N881"/>
    <hyperlink ref="E172" location="'LŠZ P '!BA23" display="'LŠZ P '!BA23"/>
    <hyperlink ref="E173" location="'LŠZ P '!N113:N127" display="'LŠZ P '!N113:N127"/>
    <hyperlink ref="E174" location="'LŠZ P '!P564" display="'LŠZ P '!P564"/>
    <hyperlink ref="E175" location="'LŠZ P '!N190:N200" display="'LŠZ P '!N190:N200"/>
    <hyperlink ref="E176" location="'LŠZ P '!N20:N28" display="'LŠZ P '!N20:N28"/>
    <hyperlink ref="E177" location="'LŠZ P '!N473:N475" display="'LŠZ P '!N473:N475"/>
    <hyperlink ref="E178" location="'LŠZ P '!N555:N560" display="'LŠZ P '!N555:N560"/>
    <hyperlink ref="E179" location="'LŠZ P '!P422" display="'LŠZ P '!P422"/>
    <hyperlink ref="E180" location="'LŠZ P '!N397:N410" display="'LŠZ P '!N397:N410"/>
    <hyperlink ref="E181" location="'LŠZ P '!N757:N787" display="'LŠZ P '!N757:N787"/>
    <hyperlink ref="E182" location="'LŠZ P '!N697:N713" display="'LŠZ P '!N697:N713"/>
    <hyperlink ref="E183" location="'LŠZ P '!N276" display="'LŠZ P '!N276"/>
    <hyperlink ref="E184" location="'LŠZ P '!N740" display="'LŠZ P '!N740"/>
    <hyperlink ref="E185" location="'LŠZ P '!N726:N738" display="'LŠZ P '!N726:N738"/>
    <hyperlink ref="E186" location="'LŠZ P '!N507:N522" display="'LŠZ P '!N507:N522"/>
    <hyperlink ref="E187" location="'LŠZ P '!N342:N344" display="'LŠZ P '!N342:N344"/>
    <hyperlink ref="E188" location="'LŠZ P '!N232:N236" display="'LŠZ P '!N232:N236"/>
    <hyperlink ref="E189" location="'LŠZ P '!N252:N272" display="'LŠZ P '!N252:N272"/>
    <hyperlink ref="E190" location="'LŠZ P '!N618:N626" display="'LŠZ P '!N618:N626"/>
    <hyperlink ref="E191" location="'LŠZ P '!AZ37" display="'LŠZ P '!AZ37"/>
    <hyperlink ref="E192" location="'LŠZ P '!N30:N38" display="'LŠZ P '!N30:N38"/>
    <hyperlink ref="E193" location="'LŠZ P '!N12" display="'LŠZ P '!N12"/>
    <hyperlink ref="E194" location="'LŠZ P '!N17:N18" display="'LŠZ P '!N17:N18"/>
    <hyperlink ref="E195" location="'LŠZ P '!N14:N15" display="'LŠZ P '!N14:N15"/>
    <hyperlink ref="E196" location="'LŠZ P '!P17" display="'LŠZ P '!P17"/>
    <hyperlink ref="E197" location="'LŠZ P '!P4" display="'LŠZ P '!P4"/>
    <hyperlink ref="E198" location="'LŠZ P '!P33" display="'LŠZ P '!P33"/>
    <hyperlink ref="E199" location="'LŠZ P '!N566:N581" display="'LŠZ P '!N566:N581"/>
    <hyperlink ref="E200" location="'LŠZ P '!N803:N805" display="'LŠZ P '!N803:N805"/>
    <hyperlink ref="E201" location="'LŠZ P '!N604:N616" display="'LŠZ P '!N604:N616"/>
    <hyperlink ref="E202" location="'LŠZ P '!N346" display="'LŠZ P '!N346"/>
    <hyperlink ref="E203" location="'LŠZ P '!N354:N355" display="'LŠZ P '!N354:N355"/>
    <hyperlink ref="E204" location="'LŠZ P '!N108" display="'LŠZ P '!N108"/>
    <hyperlink ref="E205" location="'LŠZ P '!N69:N73" display="'LŠZ P '!N69:N73"/>
    <hyperlink ref="E206" location="'LŠZ P '!N77:N78" display="'LŠZ P '!N77:N78"/>
    <hyperlink ref="E207" location="'LŠZ P '!N294:N300" display="'LŠZ P '!N294:N300"/>
    <hyperlink ref="E208" location="'LŠZ P '!N349:N352" display="'LŠZ P '!N349:N352"/>
    <hyperlink ref="E209" location="'LŠZ P '!P418" display="'LŠZ P '!P418"/>
    <hyperlink ref="E210" location="'LŠZ P '!N202:N210" display="'LŠZ P '!N202:N210"/>
    <hyperlink ref="E211" location="'LŠZ P '!N583" display="'LŠZ P '!N583"/>
    <hyperlink ref="E212" location="'LŠZ P '!BC604" display="'LŠZ P '!BC604"/>
    <hyperlink ref="E213" location="'LŠZ P '!BE604" display="'LŠZ P '!BE604"/>
    <hyperlink ref="E214" location="'LŠZ P '!N278:N289" display="'LŠZ P '!N278:N289"/>
    <hyperlink ref="E215" location="'LŠZ P '!N302:N305" display="'LŠZ P '!N302:N305"/>
    <hyperlink ref="E216" location="'LŠZ P '!N177:N180" display="'LŠZ P '!N177:N180"/>
    <hyperlink ref="E217" location="'LŠZ P '!N175" display="'LŠZ P '!N175"/>
    <hyperlink ref="E218" location="'LŠZ P '!N360:N362" display="'LŠZ P '!N360:N362"/>
    <hyperlink ref="E219" location="'LŠZ P '!BC31" display="'LŠZ P '!BC31"/>
    <hyperlink ref="E220" location="'LŠZ P '!N339:N340" display="'LŠZ P '!N339:N340"/>
    <hyperlink ref="E221" location="'LŠZ P '!N311:N312" display="'LŠZ P '!N311:N312"/>
    <hyperlink ref="E222" location="'LŠZ P '!N308:N309" display="'LŠZ P '!N308:N309"/>
    <hyperlink ref="E223" location="'LŠZ P '!N219:N220" display="'LŠZ P '!N219:N220"/>
    <hyperlink ref="E224" location="'LŠZ P '!N183" display="'LŠZ P '!N183"/>
    <hyperlink ref="E225" location="'LŠZ P '!N173" display="'LŠZ P '!N173"/>
    <hyperlink ref="E226" location="'LŠZ P '!N110:N111" display="'LŠZ P '!N110:N111"/>
    <hyperlink ref="E227" location="'LŠZ P '!N150:N157" display="'LŠZ P '!N150:N157"/>
    <hyperlink ref="E228" location="'LŠZ P '!N142:N148" display="'LŠZ P '!N142:N148"/>
    <hyperlink ref="E229" location="'LŠZ P '!N137:N140" display="'LŠZ P '!N137:N140"/>
    <hyperlink ref="E230" location="'LŠZ P '!N129:N130" display="'LŠZ P '!N129:N130"/>
    <hyperlink ref="E231" location="'LŠZ P '!N92" display="'LŠZ P '!N92"/>
    <hyperlink ref="E232" location="'LŠZ P '!N102:N103" display="'LŠZ P '!N102:N103"/>
    <hyperlink ref="E233" location="'LŠZ P '!N49:N64" display="'LŠZ P '!N49:N64"/>
    <hyperlink ref="E234" location="'LŠZ P '!N46:N47" display="'LŠZ P '!N46:N47"/>
    <hyperlink ref="E235" location="'LŠZ P '!N75" display="'LŠZ P '!N75"/>
    <hyperlink ref="E236" location="'LŠZ P '!N537:N538" display="'LŠZ P '!N537:N538"/>
    <hyperlink ref="E237" location="'LŠZ P '!N672:N673" display="'LŠZ P '!N672:N673"/>
    <hyperlink ref="E238" location="'LŠZ P '!N188" display="'LŠZ P '!N188"/>
    <hyperlink ref="E239" location="'LŠZ P '!N186" display="'LŠZ P '!N186"/>
    <hyperlink ref="E240" location="'LŠZ P '!N66:N67" display="'LŠZ P '!N66:N67"/>
    <hyperlink ref="E241" location="'LŠZ P '!N789:N792" display="'LŠZ P '!N789:N792"/>
    <hyperlink ref="E242" location="'LŠZ P '!N541:N553" display="'LŠZ P '!N541:N553"/>
    <hyperlink ref="E243" location="'LŠZ P '!N468:N471" display="'LŠZ P '!N468:N471"/>
    <hyperlink ref="E244" location="'LŠZ P '!N212:N215" display="'LŠZ P '!N212:N215"/>
    <hyperlink ref="E245" location="'LŠZ P '!N598:N602" display="'LŠZ P '!N598:N602"/>
    <hyperlink ref="E246" location="'LŠZ P '!N590:N596" display="'LŠZ P '!N590:N596"/>
    <hyperlink ref="E247" location="'LŠZ P '!N526" display="'LŠZ P '!N526"/>
    <hyperlink ref="E248" location="'LŠZ P '!N314:N317" display="'LŠZ P '!N314:N317"/>
    <hyperlink ref="E249" location="'LŠZ P '!N80:N83" display="'LŠZ P '!N80:N83"/>
    <hyperlink ref="E250" location="'LŠZ P '!N44" display="'LŠZ P '!N44"/>
    <hyperlink ref="E251" location="'LŠZ P '!N660:N667" display="'LŠZ P '!N660:N667"/>
    <hyperlink ref="E252" location="'LŠZ P '!N682:N685" display="'LŠZ P '!N682:N685"/>
    <hyperlink ref="E253" location="'LŠZ P '!N675:N680" display="'LŠZ P '!N675:N680"/>
    <hyperlink ref="E254" location="'LŠZ P '!P305" display="'LŠZ P '!P305"/>
    <hyperlink ref="E255" location="'LŠZ P '!P619:P621" display="'LŠZ P '!P619:P621"/>
    <hyperlink ref="E256" location="'LŠZ P '!P188" display="'LŠZ P '!P188"/>
    <hyperlink ref="E257" location="'LŠZ P '!AA591" display="'LŠZ P '!AA591"/>
    <hyperlink ref="E258" location="'LŠZ P '!AA810" display="'LŠZ P '!AA810"/>
    <hyperlink ref="E259" location="'LŠZ P '!P810" display="'LŠZ P '!P810"/>
    <hyperlink ref="E260" location="'LŠZ P '!P123" display="'LŠZ P '!P123"/>
    <hyperlink ref="E261" location="'LŠZ P '!P82" display="'LŠZ P '!P82"/>
    <hyperlink ref="E262" location="'LŠZ P '!P252" display="'LŠZ P '!P252"/>
    <hyperlink ref="E263" location="'LŠZ P '!P759" display="'LŠZ P '!P759"/>
    <hyperlink ref="E264" location="'LŠZ P '!P517" display="'LŠZ P '!P517"/>
    <hyperlink ref="E265" location="'LŠZ P '!P805" display="'LŠZ P '!P805"/>
    <hyperlink ref="E266" location="'LŠZ P '!P73" display="'LŠZ P '!P73"/>
    <hyperlink ref="E267" location="'LŠZ P '!P798" display="'LŠZ P '!P798"/>
    <hyperlink ref="E268" location="'LŠZ P '!P205:P206" display="'LŠZ P '!P205:P206"/>
    <hyperlink ref="E269" location="'LŠZ P '!P451:P453" display="'LŠZ P '!P451:P453"/>
    <hyperlink ref="E270" location="'LŠZ P '!P352" display="'LŠZ P '!P352"/>
    <hyperlink ref="E271" location="'LŠZ P '!P324" display="'LŠZ P '!P324"/>
    <hyperlink ref="E272" location="'LŠZ P '!P613:P614" display="'LŠZ P '!P613:P614"/>
    <hyperlink ref="E273" location="'LŠZ P '!AA718" display="'LŠZ P '!AA718"/>
    <hyperlink ref="E274" location="'LŠZ P '!P718" display="'LŠZ P '!P718"/>
    <hyperlink ref="E275" location="'LŠZ P '!P379:P380" display="'LŠZ P '!P379:P380"/>
    <hyperlink ref="E276" location="'LŠZ P '!P604" display="'LŠZ P '!P604"/>
    <hyperlink ref="E277" location="'LŠZ P '!P556" display="'LŠZ P '!P556"/>
    <hyperlink ref="E278" location="'LŠZ P '!P209" display="'LŠZ P '!P209"/>
    <hyperlink ref="E279" location="'LŠZ P '!P720:P722" display="'LŠZ P '!P720:P722"/>
    <hyperlink ref="E280" location="'LŠZ P '!P372" display="'LŠZ P '!P372"/>
    <hyperlink ref="E281" location="'LŠZ P '!P152" display="'LŠZ P '!P152"/>
    <hyperlink ref="E282" location="'LŠZ P '!P504" display="'LŠZ P '!P504"/>
    <hyperlink ref="E283" location="'LŠZ P '!P591" display="'LŠZ P '!P591"/>
    <hyperlink ref="E284" location="'LŠZ P '!P224:P225" display="'LŠZ P '!P224:P225"/>
    <hyperlink ref="E285" location="'LŠZ P '!P796" display="'LŠZ P '!P796"/>
    <hyperlink ref="E286" location="'LŠZ P '!P272" display="'LŠZ P '!P272"/>
    <hyperlink ref="E287" location="'LŠZ P '!AA720" display="'LŠZ P '!AA720"/>
    <hyperlink ref="E288" location="'LŠZ P '!P49" display="'LŠZ P '!P49"/>
    <hyperlink ref="E289" location="'LŠZ P '!AA148" display="'LŠZ P '!AA148"/>
    <hyperlink ref="E290" location="'LŠZ P '!P148" display="'LŠZ P '!P148"/>
    <hyperlink ref="E291" location="'LŠZ P '!AA142" display="'LŠZ P '!AA142"/>
    <hyperlink ref="E292" location="'LŠZ P '!O425" display="'LŠZ P '!O425"/>
    <hyperlink ref="E293" location="'LŠZ P '!P142" display="'LŠZ P '!P142"/>
    <hyperlink ref="E294" location="'LŠZ P '!P778" display="'LŠZ P '!P778"/>
    <hyperlink ref="E295" location="'LŠZ P '!P699" display="'LŠZ P '!P699"/>
    <hyperlink ref="E296" location="'LŠZ P '!P370" display="'LŠZ P '!P370"/>
    <hyperlink ref="E297" location="'LŠZ P '!P580" display="'LŠZ P '!P580"/>
    <hyperlink ref="E298" location="'LŠZ P '!P573" display="'LŠZ P '!P573"/>
    <hyperlink ref="E299" location="'LŠZ P '!N907:N914" display="'LŠZ P '!N907:N914"/>
    <hyperlink ref="E300" location="'LŠZ P '!N916:N941" display="'LŠZ P '!N916:N941"/>
    <hyperlink ref="E301" location="'LŠZ P '!N883" display="'LŠZ P '!N883"/>
    <hyperlink ref="E302" location="'LŠZ P '!P566" display="'LŠZ P '!P566"/>
    <hyperlink ref="E303" location="'LŠZ P '!BB643:BC643" display="'LŠZ P '!BB643:BC643"/>
    <hyperlink ref="E304" location="'LŠZ P '!BA647" display="'LŠZ P '!BA647"/>
    <hyperlink ref="E305" location="'LŠZ P '!AZ88" display="'LŠZ P '!AZ88"/>
    <hyperlink ref="E306" location="'LŠZ P '!BA573:BB573" display="'LŠZ P '!BA573:BB573"/>
    <hyperlink ref="E307" location="'LŠZ P '!N1042:N65536" display="'LŠZ P '!N1042:N65536"/>
    <hyperlink ref="E308" location="'LŠZ P '!N793:N801" display="'LŠZ P '!N793:N801"/>
    <hyperlink ref="E309" location="'LŠZ P '!N669:N670" display="'LŠZ P '!N669:N670"/>
    <hyperlink ref="E310" location="'LŠZ P '!BA1146" display="'LŠZ P '!BA1146"/>
    <hyperlink ref="E316" location="'PLS 2016'!K4:K170" display="'PLS 2016'!K4:K170"/>
    <hyperlink ref="E317" location="'PLS 2016'!M4:N169" display="'PLS 2016'!M4:N169"/>
    <hyperlink ref="E318" location="'PLS 2016'!M170" display="'PLS 2016'!M170"/>
    <hyperlink ref="E319" location="'LŠZ H'!AN10" display="'LŠZ H'!AN10"/>
    <hyperlink ref="E320" location="'LŠZ H'!AN21" display="'LŠZ H'!AN21"/>
    <hyperlink ref="E321" location="'LŠZ H'!AN29" display="'LŠZ H'!AN29"/>
    <hyperlink ref="E322" location="'LŠZ H'!AN33" display="'LŠZ H'!AN33"/>
    <hyperlink ref="E323" location="'LŠZ H'!AN40" display="'LŠZ H'!AN40"/>
    <hyperlink ref="E324" location="'LŠZ H'!AN52" display="'LŠZ H'!AN52"/>
    <hyperlink ref="E325" location="'LŠZ H'!AN54" display="'LŠZ H'!AN54"/>
    <hyperlink ref="E326" location="'LŠZ H'!AN58:AN59" display="'LŠZ H'!AN58:AN59"/>
    <hyperlink ref="E327" location="'LŠZ H'!AN62:AN63" display="'LŠZ H'!AN62:AN63"/>
    <hyperlink ref="E328" location="'LŠZ H'!AN67:AN68" display="'LŠZ H'!AN67:AN68"/>
    <hyperlink ref="E329" location="'LŠZ H'!AN70" display="'LŠZ H'!AN70"/>
    <hyperlink ref="E330" location="'LŠZ H'!AN223" display="'LŠZ H'!AN223"/>
    <hyperlink ref="E331" location="'LŠZ H'!AN404:AN405" display="'LŠZ H'!AN404:AN405"/>
    <hyperlink ref="E332" location="'LŠZ H'!AN410" display="'LŠZ H'!AN410"/>
    <hyperlink ref="E333" location="'LŠZ H'!AN420" display="'LŠZ H'!AN420"/>
    <hyperlink ref="E334" location="'LŠZ H'!AN423:AN424" display="'LŠZ H'!AN423:AN424"/>
    <hyperlink ref="E335" location="'LŠZ H'!AN426:AN429" display="'LŠZ H'!AN426:AN429"/>
    <hyperlink ref="E336" location="'LŠZ H'!AN431:AN434" display="'LŠZ H'!AN431:AN434"/>
    <hyperlink ref="E337" location="'LŠZ H'!AN436:AN438" display="'LŠZ H'!AN436:AN438"/>
    <hyperlink ref="E338" location="'LŠZ H'!AN441:AN442" display="'LŠZ H'!AN441:AN442"/>
    <hyperlink ref="E339" location="'LŠZ H'!AN444:AN446" display="'LŠZ H'!AN444:AN446"/>
    <hyperlink ref="E340" location="'LŠZ H'!AN449:AN451" display="'LŠZ H'!AN449:AN451"/>
    <hyperlink ref="E341" location="'LŠZ H'!AN453" display="'LŠZ H'!AN453"/>
    <hyperlink ref="E342" location="'LŠZ H'!AN455:AN456" display="'LŠZ H'!AN455:AN456"/>
    <hyperlink ref="E343" location="'LŠZ H'!AN459:AN470" display="'LŠZ H'!AN459:AN470"/>
    <hyperlink ref="E344" location="'LŠZ H'!AN472" display="'LŠZ H'!AN472"/>
    <hyperlink ref="E345" location="'LŠZ H'!AN481" display="'LŠZ H'!AN481"/>
    <hyperlink ref="E346" location="'LŠZ H'!AN483:AN486" display="'LŠZ H'!AN483:AN486"/>
    <hyperlink ref="E347" location="'LŠZ H'!AN489" display="'LŠZ H'!AN489"/>
    <hyperlink ref="E348" location="'LŠZ H'!AN495:AN498" display="'LŠZ H'!AN495:AN498"/>
    <hyperlink ref="E349" location="'LŠZ H'!AN500" display="'LŠZ H'!AN500"/>
    <hyperlink ref="E350" location="'LŠZ H'!AN506" display="'LŠZ H'!AN506"/>
    <hyperlink ref="E351" location="'LŠZ H'!AN509" display="'LŠZ H'!AN509"/>
    <hyperlink ref="E352" location="'LŠZ H'!AN513:AN514" display="'LŠZ H'!AN513:AN514"/>
    <hyperlink ref="E353" location="'LŠZ H'!AN517" display="'LŠZ H'!AN517"/>
    <hyperlink ref="E354" location="'LŠZ P '!AQ800" display="'LŠZ P '!AQ800"/>
    <hyperlink ref="E355" location="'LŠZ P '!AQ802" display="'LŠZ P '!AQ802"/>
    <hyperlink ref="E356" location="'LŠZ P '!AQ806" display="'LŠZ P '!AQ806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>
    <pageSetUpPr fitToPage="1"/>
  </sheetPr>
  <dimension ref="A1:EX2002"/>
  <sheetViews>
    <sheetView workbookViewId="0">
      <pane xSplit="1" ySplit="1" topLeftCell="B395" activePane="bottomRight" state="frozen"/>
      <selection activeCell="B412" sqref="B412"/>
      <selection pane="topRight" activeCell="B412" sqref="B412"/>
      <selection pane="bottomLeft" activeCell="B412" sqref="B412"/>
      <selection pane="bottomRight" activeCell="V401" sqref="V401"/>
    </sheetView>
  </sheetViews>
  <sheetFormatPr defaultColWidth="8.83203125" defaultRowHeight="12.75" customHeight="1" x14ac:dyDescent="0.2"/>
  <cols>
    <col min="1" max="1" width="8.5" style="290" customWidth="1"/>
    <col min="2" max="2" width="5.33203125" style="290" customWidth="1"/>
    <col min="3" max="3" width="15.33203125" style="290" customWidth="1"/>
    <col min="4" max="4" width="20.1640625" style="290" customWidth="1"/>
    <col min="5" max="5" width="10.5" style="290" customWidth="1"/>
    <col min="6" max="6" width="5.5" style="290" customWidth="1"/>
    <col min="7" max="7" width="15.6640625" style="518" customWidth="1"/>
    <col min="8" max="8" width="10.6640625" style="519" customWidth="1"/>
    <col min="9" max="9" width="18.83203125" style="290" customWidth="1"/>
    <col min="10" max="10" width="11" style="290" customWidth="1"/>
    <col min="11" max="11" width="20.5" style="290" customWidth="1"/>
    <col min="12" max="12" width="10.1640625" style="519" customWidth="1"/>
    <col min="13" max="13" width="11.33203125" style="522" customWidth="1"/>
    <col min="14" max="14" width="11.83203125" style="523" customWidth="1"/>
    <col min="15" max="15" width="2.33203125" style="547" customWidth="1"/>
    <col min="16" max="16" width="12.1640625" style="548" customWidth="1"/>
    <col min="17" max="17" width="7.1640625" style="549" customWidth="1"/>
    <col min="18" max="18" width="8.1640625" style="549" customWidth="1"/>
    <col min="19" max="19" width="10.1640625" style="531" customWidth="1"/>
    <col min="20" max="20" width="8.1640625" style="531" bestFit="1" customWidth="1"/>
    <col min="21" max="21" width="4.83203125" style="532" customWidth="1"/>
    <col min="22" max="22" width="8.33203125" style="550" bestFit="1" customWidth="1"/>
    <col min="23" max="23" width="10.6640625" style="550" customWidth="1"/>
    <col min="24" max="24" width="17.1640625" style="328" customWidth="1"/>
    <col min="25" max="25" width="14.83203125" style="328" customWidth="1"/>
    <col min="26" max="26" width="7.33203125" style="550" bestFit="1" customWidth="1"/>
    <col min="27" max="27" width="10.1640625" style="558" customWidth="1"/>
    <col min="28" max="28" width="6.5" style="551" customWidth="1"/>
    <col min="29" max="29" width="5.6640625" style="328" customWidth="1"/>
    <col min="30" max="30" width="5.83203125" style="552" customWidth="1"/>
    <col min="31" max="35" width="4.33203125" style="328" customWidth="1"/>
    <col min="36" max="36" width="5" style="328" bestFit="1" customWidth="1"/>
    <col min="37" max="37" width="5" style="531" bestFit="1" customWidth="1"/>
    <col min="38" max="38" width="4.6640625" style="531" customWidth="1"/>
    <col min="39" max="39" width="15.33203125" style="531" customWidth="1"/>
    <col min="40" max="40" width="5.6640625" style="531" customWidth="1"/>
    <col min="41" max="41" width="2.6640625" style="531" customWidth="1"/>
    <col min="42" max="42" width="24.6640625" style="328" bestFit="1" customWidth="1"/>
    <col min="43" max="43" width="14.5" style="328" customWidth="1"/>
    <col min="44" max="51" width="9.33203125" style="531"/>
    <col min="52" max="53" width="9.5" style="531" bestFit="1" customWidth="1"/>
    <col min="54" max="55" width="10.6640625" style="531" bestFit="1" customWidth="1"/>
    <col min="56" max="56" width="9.5" style="531" bestFit="1" customWidth="1"/>
    <col min="57" max="57" width="10.6640625" style="531" bestFit="1" customWidth="1"/>
    <col min="58" max="59" width="9.6640625" style="531" bestFit="1" customWidth="1"/>
    <col min="60" max="60" width="10.6640625" style="531" bestFit="1" customWidth="1"/>
    <col min="61" max="61" width="9.5" style="531" bestFit="1" customWidth="1"/>
    <col min="62" max="62" width="9.33203125" style="531"/>
    <col min="63" max="64" width="9.5" style="531" bestFit="1" customWidth="1"/>
    <col min="65" max="65" width="9.33203125" style="531"/>
    <col min="66" max="67" width="9.5" style="531" bestFit="1" customWidth="1"/>
    <col min="68" max="68" width="10.6640625" style="531" bestFit="1" customWidth="1"/>
    <col min="69" max="69" width="9.5" style="531" bestFit="1" customWidth="1"/>
    <col min="70" max="78" width="9.6640625" style="531" bestFit="1" customWidth="1"/>
    <col min="79" max="79" width="10.33203125" style="531" bestFit="1" customWidth="1"/>
    <col min="80" max="80" width="10.6640625" style="531" bestFit="1" customWidth="1"/>
    <col min="81" max="81" width="9.6640625" style="531" bestFit="1" customWidth="1"/>
    <col min="82" max="82" width="9.5" style="531" bestFit="1" customWidth="1"/>
    <col min="83" max="127" width="8.83203125" style="531"/>
    <col min="128" max="16384" width="8.83203125" style="500"/>
  </cols>
  <sheetData>
    <row r="1" spans="1:127" s="940" customFormat="1" ht="12.75" customHeight="1" x14ac:dyDescent="0.2">
      <c r="A1" s="923" t="s">
        <v>1154</v>
      </c>
      <c r="B1" s="923" t="s">
        <v>1001</v>
      </c>
      <c r="C1" s="1071" t="s">
        <v>2777</v>
      </c>
      <c r="D1" s="1071"/>
      <c r="E1" s="1071" t="s">
        <v>948</v>
      </c>
      <c r="F1" s="1071"/>
      <c r="G1" s="1072" t="s">
        <v>949</v>
      </c>
      <c r="H1" s="1072"/>
      <c r="I1" s="1073" t="s">
        <v>1481</v>
      </c>
      <c r="J1" s="1073"/>
      <c r="K1" s="924" t="s">
        <v>4918</v>
      </c>
      <c r="L1" s="925" t="s">
        <v>987</v>
      </c>
      <c r="M1" s="926" t="s">
        <v>1482</v>
      </c>
      <c r="N1" s="927" t="s">
        <v>2626</v>
      </c>
      <c r="O1" s="928" t="s">
        <v>6537</v>
      </c>
      <c r="P1" s="929" t="s">
        <v>2068</v>
      </c>
      <c r="Q1" s="930" t="s">
        <v>1841</v>
      </c>
      <c r="R1" s="931" t="s">
        <v>2069</v>
      </c>
      <c r="S1" s="931" t="s">
        <v>1974</v>
      </c>
      <c r="T1" s="931" t="s">
        <v>1783</v>
      </c>
      <c r="U1" s="931" t="s">
        <v>1784</v>
      </c>
      <c r="V1" s="932" t="s">
        <v>1788</v>
      </c>
      <c r="W1" s="932" t="s">
        <v>5007</v>
      </c>
      <c r="X1" s="933" t="s">
        <v>1787</v>
      </c>
      <c r="Y1" s="933" t="s">
        <v>988</v>
      </c>
      <c r="Z1" s="934" t="s">
        <v>989</v>
      </c>
      <c r="AA1" s="935" t="s">
        <v>992</v>
      </c>
      <c r="AB1" s="936" t="s">
        <v>3948</v>
      </c>
      <c r="AC1" s="937" t="s">
        <v>995</v>
      </c>
      <c r="AD1" s="938"/>
      <c r="AE1" s="937" t="s">
        <v>1772</v>
      </c>
      <c r="AF1" s="937"/>
      <c r="AG1" s="937" t="s">
        <v>1773</v>
      </c>
      <c r="AH1" s="933"/>
      <c r="AI1" s="933" t="s">
        <v>1774</v>
      </c>
      <c r="AJ1" s="933" t="s">
        <v>1444</v>
      </c>
      <c r="AK1" s="933" t="s">
        <v>261</v>
      </c>
      <c r="AL1" s="933" t="s">
        <v>2183</v>
      </c>
      <c r="AM1" s="933" t="s">
        <v>655</v>
      </c>
      <c r="AN1" s="933" t="s">
        <v>1218</v>
      </c>
      <c r="AO1" s="933"/>
      <c r="AP1" s="933" t="s">
        <v>1326</v>
      </c>
      <c r="AQ1" s="939"/>
    </row>
    <row r="2" spans="1:127" s="502" customFormat="1" ht="12.75" customHeight="1" x14ac:dyDescent="0.2">
      <c r="A2" s="270">
        <v>1</v>
      </c>
      <c r="B2" s="270" t="s">
        <v>1004</v>
      </c>
      <c r="C2" s="130" t="s">
        <v>3182</v>
      </c>
      <c r="D2" s="271"/>
      <c r="E2" s="130" t="s">
        <v>7693</v>
      </c>
      <c r="F2" s="271"/>
      <c r="G2" s="272" t="s">
        <v>8811</v>
      </c>
      <c r="H2" s="273"/>
      <c r="I2" s="271" t="s">
        <v>2653</v>
      </c>
      <c r="J2" s="271"/>
      <c r="K2" s="271" t="s">
        <v>8812</v>
      </c>
      <c r="L2" s="273" t="s">
        <v>8813</v>
      </c>
      <c r="M2" s="275">
        <v>44013</v>
      </c>
      <c r="N2" s="132">
        <v>44741</v>
      </c>
      <c r="O2" s="277" t="s">
        <v>991</v>
      </c>
      <c r="P2" s="299">
        <f>N2</f>
        <v>44741</v>
      </c>
      <c r="Q2" s="264">
        <v>20501</v>
      </c>
      <c r="R2" s="264">
        <v>2020</v>
      </c>
      <c r="S2" s="265">
        <v>44011</v>
      </c>
      <c r="T2" s="281" t="s">
        <v>5079</v>
      </c>
      <c r="U2" s="313" t="s">
        <v>1786</v>
      </c>
      <c r="V2" s="150" t="s">
        <v>484</v>
      </c>
      <c r="W2" s="150" t="s">
        <v>484</v>
      </c>
      <c r="X2" s="281" t="s">
        <v>8814</v>
      </c>
      <c r="Y2" s="281" t="s">
        <v>8815</v>
      </c>
      <c r="Z2" s="150" t="s">
        <v>8816</v>
      </c>
      <c r="AA2" s="303">
        <f>N2</f>
        <v>44741</v>
      </c>
      <c r="AB2" s="283" t="s">
        <v>2167</v>
      </c>
      <c r="AC2" s="281">
        <v>4.5</v>
      </c>
      <c r="AD2" s="284"/>
      <c r="AE2" s="281">
        <v>90</v>
      </c>
      <c r="AF2" s="281"/>
      <c r="AG2" s="281">
        <v>115</v>
      </c>
      <c r="AH2" s="281"/>
      <c r="AI2" s="281">
        <v>22</v>
      </c>
      <c r="AJ2" s="281">
        <v>36</v>
      </c>
      <c r="AK2" s="281">
        <v>54</v>
      </c>
      <c r="AL2" s="281">
        <v>1</v>
      </c>
      <c r="AM2" s="281"/>
      <c r="AN2" s="281"/>
      <c r="AO2" s="281"/>
      <c r="AP2" s="281"/>
      <c r="AQ2" s="635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</row>
    <row r="3" spans="1:127" s="502" customFormat="1" ht="12.75" customHeight="1" x14ac:dyDescent="0.2">
      <c r="A3" s="270">
        <v>2</v>
      </c>
      <c r="B3" s="270" t="s">
        <v>1004</v>
      </c>
      <c r="C3" s="270" t="s">
        <v>6839</v>
      </c>
      <c r="D3" s="271"/>
      <c r="E3" s="130" t="s">
        <v>6843</v>
      </c>
      <c r="F3" s="271"/>
      <c r="G3" s="272" t="s">
        <v>6840</v>
      </c>
      <c r="H3" s="273"/>
      <c r="I3" s="271" t="s">
        <v>2996</v>
      </c>
      <c r="J3" s="271"/>
      <c r="K3" s="270" t="s">
        <v>6841</v>
      </c>
      <c r="L3" s="273" t="s">
        <v>6842</v>
      </c>
      <c r="M3" s="275">
        <v>43527</v>
      </c>
      <c r="N3" s="132">
        <v>44988</v>
      </c>
      <c r="O3" s="277" t="s">
        <v>991</v>
      </c>
      <c r="P3" s="299">
        <f>N3</f>
        <v>44988</v>
      </c>
      <c r="Q3" s="264">
        <v>19059</v>
      </c>
      <c r="R3" s="264">
        <v>2019</v>
      </c>
      <c r="S3" s="265">
        <v>44258</v>
      </c>
      <c r="T3" s="281" t="s">
        <v>39</v>
      </c>
      <c r="U3" s="281" t="s">
        <v>991</v>
      </c>
      <c r="V3" s="150" t="s">
        <v>2152</v>
      </c>
      <c r="W3" s="150" t="s">
        <v>2152</v>
      </c>
      <c r="X3" s="281" t="s">
        <v>6849</v>
      </c>
      <c r="Y3" s="281" t="s">
        <v>6302</v>
      </c>
      <c r="Z3" s="150" t="s">
        <v>6303</v>
      </c>
      <c r="AA3" s="303">
        <f>N3</f>
        <v>44988</v>
      </c>
      <c r="AB3" s="283" t="s">
        <v>485</v>
      </c>
      <c r="AC3" s="281">
        <v>3.05</v>
      </c>
      <c r="AD3" s="284"/>
      <c r="AE3" s="281">
        <v>85</v>
      </c>
      <c r="AF3" s="281"/>
      <c r="AG3" s="281">
        <v>108</v>
      </c>
      <c r="AH3" s="281"/>
      <c r="AI3" s="281" t="s">
        <v>994</v>
      </c>
      <c r="AJ3" s="281" t="s">
        <v>994</v>
      </c>
      <c r="AK3" s="281" t="s">
        <v>994</v>
      </c>
      <c r="AL3" s="281">
        <v>1</v>
      </c>
      <c r="AM3" s="281"/>
      <c r="AN3" s="281"/>
      <c r="AO3" s="281"/>
      <c r="AP3" s="281"/>
      <c r="AQ3" s="635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  <c r="BI3" s="324"/>
      <c r="BJ3" s="324"/>
      <c r="BK3" s="324"/>
      <c r="BL3" s="324"/>
      <c r="BM3" s="324"/>
      <c r="BN3" s="324"/>
      <c r="BO3" s="324"/>
      <c r="BP3" s="324"/>
      <c r="BQ3" s="324"/>
      <c r="BR3" s="324"/>
      <c r="BS3" s="324"/>
      <c r="BT3" s="324"/>
      <c r="BU3" s="324"/>
      <c r="BV3" s="324"/>
      <c r="BW3" s="324"/>
      <c r="BX3" s="324"/>
      <c r="BY3" s="324"/>
      <c r="BZ3" s="324"/>
      <c r="CA3" s="324"/>
      <c r="CB3" s="324"/>
      <c r="CC3" s="324"/>
      <c r="CD3" s="324"/>
      <c r="CE3" s="324"/>
      <c r="CF3" s="324"/>
      <c r="CG3" s="324"/>
      <c r="CH3" s="324"/>
      <c r="CI3" s="324"/>
      <c r="CJ3" s="324"/>
      <c r="CK3" s="324"/>
      <c r="CL3" s="324"/>
      <c r="CM3" s="324"/>
      <c r="CN3" s="324"/>
      <c r="CO3" s="324"/>
      <c r="CP3" s="324"/>
    </row>
    <row r="4" spans="1:127" ht="12.75" customHeight="1" x14ac:dyDescent="0.2">
      <c r="A4" s="270">
        <v>3</v>
      </c>
      <c r="B4" s="270" t="s">
        <v>1004</v>
      </c>
      <c r="C4" s="271" t="s">
        <v>1771</v>
      </c>
      <c r="D4" s="271"/>
      <c r="E4" s="130" t="s">
        <v>8337</v>
      </c>
      <c r="F4" s="271"/>
      <c r="G4" s="272" t="s">
        <v>640</v>
      </c>
      <c r="H4" s="273"/>
      <c r="I4" s="271" t="s">
        <v>2653</v>
      </c>
      <c r="J4" s="271"/>
      <c r="K4" s="130" t="s">
        <v>1019</v>
      </c>
      <c r="L4" s="273" t="s">
        <v>1016</v>
      </c>
      <c r="M4" s="275">
        <v>39782</v>
      </c>
      <c r="N4" s="276">
        <v>43814</v>
      </c>
      <c r="O4" s="277" t="s">
        <v>991</v>
      </c>
      <c r="P4" s="300">
        <f>N4</f>
        <v>43814</v>
      </c>
      <c r="Q4" s="278">
        <v>15858</v>
      </c>
      <c r="R4" s="650">
        <v>2005</v>
      </c>
      <c r="S4" s="279">
        <v>43084</v>
      </c>
      <c r="T4" s="280" t="s">
        <v>1785</v>
      </c>
      <c r="U4" s="281" t="s">
        <v>991</v>
      </c>
      <c r="V4" s="282" t="s">
        <v>1313</v>
      </c>
      <c r="W4" s="282" t="s">
        <v>1390</v>
      </c>
      <c r="X4" s="280" t="s">
        <v>1017</v>
      </c>
      <c r="Y4" s="280" t="s">
        <v>1232</v>
      </c>
      <c r="Z4" s="282" t="s">
        <v>982</v>
      </c>
      <c r="AA4" s="319">
        <f>N4</f>
        <v>43814</v>
      </c>
      <c r="AB4" s="149" t="s">
        <v>993</v>
      </c>
      <c r="AC4" s="280">
        <v>5</v>
      </c>
      <c r="AD4" s="305"/>
      <c r="AE4" s="280">
        <v>70</v>
      </c>
      <c r="AF4" s="280"/>
      <c r="AG4" s="280">
        <v>95</v>
      </c>
      <c r="AH4" s="280"/>
      <c r="AI4" s="280">
        <v>24</v>
      </c>
      <c r="AJ4" s="280">
        <v>40</v>
      </c>
      <c r="AK4" s="280">
        <v>60</v>
      </c>
      <c r="AL4" s="280">
        <v>1</v>
      </c>
      <c r="AM4" s="280"/>
      <c r="AN4" s="280"/>
      <c r="AO4" s="280"/>
      <c r="AP4" s="280"/>
      <c r="AQ4" s="636"/>
      <c r="AR4" s="503"/>
      <c r="AS4" s="503"/>
      <c r="AT4" s="503"/>
      <c r="AU4" s="503"/>
      <c r="AV4" s="503"/>
      <c r="AW4" s="503"/>
      <c r="AX4" s="503"/>
      <c r="AY4" s="503"/>
      <c r="AZ4" s="503"/>
      <c r="BA4" s="503"/>
      <c r="BB4" s="503"/>
      <c r="BC4" s="503"/>
      <c r="BD4" s="503"/>
      <c r="BE4" s="503"/>
      <c r="BF4" s="503"/>
      <c r="BG4" s="503"/>
      <c r="BH4" s="503"/>
      <c r="BI4" s="503"/>
      <c r="BJ4" s="503"/>
      <c r="BK4" s="503"/>
      <c r="BL4" s="503"/>
      <c r="BM4" s="503"/>
      <c r="BN4" s="503"/>
      <c r="BO4" s="503"/>
      <c r="BP4" s="503"/>
      <c r="BQ4" s="503"/>
      <c r="BR4" s="503"/>
      <c r="BS4" s="503"/>
      <c r="BT4" s="503"/>
      <c r="BU4" s="503"/>
      <c r="BV4" s="503"/>
      <c r="BW4" s="503"/>
      <c r="BX4" s="503"/>
      <c r="BY4" s="503"/>
      <c r="BZ4" s="503"/>
      <c r="CA4" s="503"/>
      <c r="CB4" s="503"/>
      <c r="CC4" s="503"/>
      <c r="CD4" s="503"/>
      <c r="CE4" s="503"/>
      <c r="CF4" s="503"/>
      <c r="CG4" s="503"/>
      <c r="CH4" s="503"/>
      <c r="CI4" s="503"/>
      <c r="CJ4" s="503"/>
      <c r="CK4" s="503"/>
      <c r="CL4" s="503"/>
      <c r="CM4" s="503"/>
      <c r="CN4" s="503"/>
      <c r="CO4" s="503"/>
      <c r="CP4" s="503"/>
      <c r="CQ4" s="500"/>
      <c r="CR4" s="500"/>
      <c r="CS4" s="500"/>
      <c r="CT4" s="500"/>
      <c r="CU4" s="500"/>
      <c r="CV4" s="500"/>
      <c r="CW4" s="500"/>
      <c r="CX4" s="500"/>
      <c r="CY4" s="500"/>
      <c r="CZ4" s="500"/>
      <c r="DA4" s="500"/>
      <c r="DB4" s="500"/>
      <c r="DC4" s="500"/>
      <c r="DD4" s="500"/>
      <c r="DE4" s="500"/>
      <c r="DF4" s="500"/>
      <c r="DG4" s="500"/>
      <c r="DH4" s="500"/>
      <c r="DI4" s="500"/>
      <c r="DJ4" s="500"/>
      <c r="DK4" s="500"/>
      <c r="DL4" s="500"/>
      <c r="DM4" s="500"/>
      <c r="DN4" s="500"/>
      <c r="DO4" s="500"/>
      <c r="DP4" s="500"/>
      <c r="DQ4" s="500"/>
      <c r="DR4" s="500"/>
      <c r="DS4" s="500"/>
      <c r="DT4" s="500"/>
      <c r="DU4" s="500"/>
      <c r="DV4" s="500"/>
      <c r="DW4" s="500"/>
    </row>
    <row r="5" spans="1:127" s="324" customFormat="1" ht="12.75" customHeight="1" x14ac:dyDescent="0.2">
      <c r="A5" s="270">
        <v>4</v>
      </c>
      <c r="B5" s="324" t="s">
        <v>1004</v>
      </c>
      <c r="C5" s="324" t="s">
        <v>5091</v>
      </c>
      <c r="E5" s="324" t="s">
        <v>7931</v>
      </c>
      <c r="G5" s="521" t="s">
        <v>7932</v>
      </c>
      <c r="I5" s="324" t="s">
        <v>424</v>
      </c>
      <c r="K5" s="324" t="s">
        <v>5342</v>
      </c>
      <c r="L5" s="580" t="s">
        <v>5343</v>
      </c>
      <c r="M5" s="510">
        <v>43840</v>
      </c>
      <c r="N5" s="510">
        <v>44543</v>
      </c>
      <c r="O5" s="324" t="s">
        <v>991</v>
      </c>
      <c r="P5" s="510">
        <f>N5</f>
        <v>44543</v>
      </c>
      <c r="Q5" s="324">
        <v>20007</v>
      </c>
      <c r="R5" s="324">
        <v>2017</v>
      </c>
      <c r="S5" s="506">
        <v>43812</v>
      </c>
      <c r="T5" s="324" t="s">
        <v>239</v>
      </c>
      <c r="U5" s="324" t="s">
        <v>1786</v>
      </c>
      <c r="V5" s="324">
        <v>0</v>
      </c>
      <c r="W5" s="324">
        <v>50</v>
      </c>
      <c r="X5" s="324" t="s">
        <v>5344</v>
      </c>
      <c r="Z5" s="324" t="s">
        <v>5345</v>
      </c>
      <c r="AA5" s="506">
        <v>44543</v>
      </c>
      <c r="AB5" s="324" t="s">
        <v>1411</v>
      </c>
      <c r="AC5" s="324">
        <v>5.44</v>
      </c>
      <c r="AE5" s="324">
        <v>85</v>
      </c>
      <c r="AG5" s="324">
        <v>105</v>
      </c>
      <c r="AI5" s="324">
        <v>24</v>
      </c>
      <c r="AJ5" s="324">
        <v>39</v>
      </c>
      <c r="AK5" s="324">
        <v>56</v>
      </c>
      <c r="AL5" s="324">
        <v>1</v>
      </c>
      <c r="AQ5" s="635"/>
    </row>
    <row r="6" spans="1:127" ht="12.75" customHeight="1" x14ac:dyDescent="0.2">
      <c r="A6" s="270">
        <v>5</v>
      </c>
      <c r="B6" s="270" t="s">
        <v>1004</v>
      </c>
      <c r="C6" s="271" t="s">
        <v>3356</v>
      </c>
      <c r="D6" s="271"/>
      <c r="E6" s="271" t="s">
        <v>1121</v>
      </c>
      <c r="F6" s="271"/>
      <c r="G6" s="272" t="s">
        <v>5128</v>
      </c>
      <c r="H6" s="273"/>
      <c r="I6" s="271" t="s">
        <v>3342</v>
      </c>
      <c r="J6" s="271"/>
      <c r="K6" s="271" t="s">
        <v>734</v>
      </c>
      <c r="L6" s="273" t="s">
        <v>1159</v>
      </c>
      <c r="M6" s="275">
        <v>42900</v>
      </c>
      <c r="N6" s="276">
        <v>43630</v>
      </c>
      <c r="O6" s="277" t="s">
        <v>991</v>
      </c>
      <c r="P6" s="298">
        <f t="shared" ref="P6:P14" si="0">N6</f>
        <v>43630</v>
      </c>
      <c r="Q6" s="278">
        <v>17605</v>
      </c>
      <c r="R6" s="278">
        <v>2017</v>
      </c>
      <c r="S6" s="279">
        <v>42900</v>
      </c>
      <c r="T6" s="280" t="s">
        <v>124</v>
      </c>
      <c r="U6" s="281" t="s">
        <v>1786</v>
      </c>
      <c r="V6" s="150" t="s">
        <v>484</v>
      </c>
      <c r="W6" s="150" t="s">
        <v>484</v>
      </c>
      <c r="X6" s="280" t="s">
        <v>1160</v>
      </c>
      <c r="Y6" s="280" t="s">
        <v>407</v>
      </c>
      <c r="Z6" s="282" t="s">
        <v>1320</v>
      </c>
      <c r="AA6" s="319">
        <f>N6</f>
        <v>43630</v>
      </c>
      <c r="AB6" s="149" t="s">
        <v>2167</v>
      </c>
      <c r="AC6" s="280">
        <v>5.6</v>
      </c>
      <c r="AD6" s="305"/>
      <c r="AE6" s="280">
        <v>85</v>
      </c>
      <c r="AF6" s="280"/>
      <c r="AG6" s="280">
        <v>105</v>
      </c>
      <c r="AH6" s="280"/>
      <c r="AI6" s="280" t="s">
        <v>994</v>
      </c>
      <c r="AJ6" s="280">
        <v>39</v>
      </c>
      <c r="AK6" s="280">
        <v>58</v>
      </c>
      <c r="AL6" s="280">
        <v>1</v>
      </c>
      <c r="AM6" s="280"/>
      <c r="AN6" s="280"/>
      <c r="AO6" s="280"/>
      <c r="AP6" s="280"/>
      <c r="AQ6" s="637"/>
      <c r="AR6" s="504"/>
      <c r="AS6" s="504"/>
      <c r="AT6" s="504"/>
      <c r="AU6" s="504"/>
      <c r="AV6" s="504"/>
      <c r="AW6" s="504"/>
      <c r="AX6" s="504"/>
      <c r="AY6" s="504"/>
      <c r="AZ6" s="504"/>
      <c r="BA6" s="504"/>
      <c r="BB6" s="504"/>
      <c r="BC6" s="504"/>
      <c r="BD6" s="504"/>
      <c r="BE6" s="504"/>
      <c r="BF6" s="504"/>
      <c r="BG6" s="504"/>
      <c r="BH6" s="504"/>
      <c r="BI6" s="504"/>
      <c r="BJ6" s="504"/>
      <c r="BK6" s="504"/>
      <c r="BL6" s="504"/>
      <c r="BM6" s="504"/>
      <c r="BN6" s="504"/>
      <c r="BO6" s="504"/>
      <c r="BP6" s="504"/>
      <c r="BQ6" s="504"/>
      <c r="BR6" s="504"/>
      <c r="BS6" s="504"/>
      <c r="BT6" s="504"/>
      <c r="BU6" s="504"/>
      <c r="BV6" s="504"/>
      <c r="BW6" s="504"/>
      <c r="BX6" s="504"/>
      <c r="BY6" s="504"/>
      <c r="BZ6" s="504"/>
      <c r="CA6" s="504"/>
      <c r="CB6" s="504"/>
      <c r="CC6" s="504"/>
      <c r="CD6" s="504"/>
      <c r="CE6" s="504"/>
      <c r="CF6" s="504"/>
      <c r="CG6" s="504"/>
      <c r="CH6" s="504"/>
      <c r="CI6" s="504"/>
      <c r="CJ6" s="504"/>
      <c r="CK6" s="504"/>
      <c r="CL6" s="504"/>
      <c r="CM6" s="504"/>
      <c r="CN6" s="504"/>
      <c r="CO6" s="504"/>
      <c r="CP6" s="504"/>
      <c r="CQ6" s="500"/>
      <c r="CR6" s="500"/>
      <c r="CS6" s="500"/>
      <c r="CT6" s="500"/>
      <c r="CU6" s="500"/>
      <c r="CV6" s="500"/>
      <c r="CW6" s="500"/>
      <c r="CX6" s="500"/>
      <c r="CY6" s="500"/>
      <c r="CZ6" s="500"/>
      <c r="DA6" s="500"/>
      <c r="DB6" s="500"/>
      <c r="DC6" s="500"/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0"/>
      <c r="DO6" s="500"/>
      <c r="DP6" s="500"/>
      <c r="DQ6" s="500"/>
      <c r="DR6" s="500"/>
      <c r="DS6" s="500"/>
      <c r="DT6" s="500"/>
      <c r="DU6" s="500"/>
      <c r="DV6" s="500"/>
      <c r="DW6" s="500"/>
    </row>
    <row r="7" spans="1:127" ht="12.75" customHeight="1" x14ac:dyDescent="0.2">
      <c r="A7" s="270">
        <v>6</v>
      </c>
      <c r="B7" s="270" t="s">
        <v>1004</v>
      </c>
      <c r="C7" s="271" t="s">
        <v>923</v>
      </c>
      <c r="D7" s="271"/>
      <c r="E7" s="130" t="s">
        <v>8338</v>
      </c>
      <c r="F7" s="271"/>
      <c r="G7" s="272" t="s">
        <v>1518</v>
      </c>
      <c r="H7" s="273"/>
      <c r="I7" s="271" t="s">
        <v>2653</v>
      </c>
      <c r="J7" s="271"/>
      <c r="K7" s="271" t="s">
        <v>3333</v>
      </c>
      <c r="L7" s="273" t="s">
        <v>1519</v>
      </c>
      <c r="M7" s="275">
        <v>39899</v>
      </c>
      <c r="N7" s="276">
        <v>44475</v>
      </c>
      <c r="O7" s="277" t="s">
        <v>991</v>
      </c>
      <c r="P7" s="298">
        <f t="shared" si="0"/>
        <v>44475</v>
      </c>
      <c r="Q7" s="278">
        <v>16092</v>
      </c>
      <c r="R7" s="278">
        <v>2008</v>
      </c>
      <c r="S7" s="279">
        <v>44110</v>
      </c>
      <c r="T7" s="281" t="s">
        <v>5079</v>
      </c>
      <c r="U7" s="281" t="s">
        <v>991</v>
      </c>
      <c r="V7" s="150" t="s">
        <v>9495</v>
      </c>
      <c r="W7" s="150" t="s">
        <v>9496</v>
      </c>
      <c r="X7" s="280" t="s">
        <v>3334</v>
      </c>
      <c r="Y7" s="280" t="s">
        <v>9497</v>
      </c>
      <c r="Z7" s="282" t="s">
        <v>3335</v>
      </c>
      <c r="AA7" s="319">
        <f>N7</f>
        <v>44475</v>
      </c>
      <c r="AB7" s="149" t="s">
        <v>1583</v>
      </c>
      <c r="AC7" s="280">
        <v>6.4</v>
      </c>
      <c r="AD7" s="305"/>
      <c r="AE7" s="280">
        <v>70</v>
      </c>
      <c r="AF7" s="280"/>
      <c r="AG7" s="280">
        <v>95</v>
      </c>
      <c r="AH7" s="280"/>
      <c r="AI7" s="280">
        <v>24</v>
      </c>
      <c r="AJ7" s="280">
        <v>48</v>
      </c>
      <c r="AK7" s="280">
        <v>60</v>
      </c>
      <c r="AL7" s="280">
        <v>1</v>
      </c>
      <c r="AM7" s="280"/>
      <c r="AN7" s="280"/>
      <c r="AO7" s="280"/>
      <c r="AP7" s="280"/>
      <c r="AQ7" s="634"/>
      <c r="AR7" s="501"/>
      <c r="AS7" s="501"/>
      <c r="AT7" s="501"/>
      <c r="AU7" s="501"/>
      <c r="AV7" s="501"/>
      <c r="AW7" s="501"/>
      <c r="AX7" s="501"/>
      <c r="AY7" s="501"/>
      <c r="AZ7" s="501"/>
      <c r="BA7" s="501"/>
      <c r="BB7" s="501"/>
      <c r="BC7" s="501"/>
      <c r="BD7" s="501"/>
      <c r="BE7" s="501"/>
      <c r="BF7" s="501"/>
      <c r="BG7" s="501"/>
      <c r="BH7" s="501"/>
      <c r="BI7" s="501"/>
      <c r="BJ7" s="501"/>
      <c r="BK7" s="501"/>
      <c r="BL7" s="501"/>
      <c r="BM7" s="501"/>
      <c r="BN7" s="501"/>
      <c r="BO7" s="501"/>
      <c r="BP7" s="501"/>
      <c r="BQ7" s="501"/>
      <c r="BR7" s="501"/>
      <c r="BS7" s="501"/>
      <c r="BT7" s="501"/>
      <c r="BU7" s="501"/>
      <c r="BV7" s="501"/>
      <c r="BW7" s="501"/>
      <c r="BX7" s="501"/>
      <c r="BY7" s="501"/>
      <c r="BZ7" s="501"/>
      <c r="CA7" s="501"/>
      <c r="CB7" s="501"/>
      <c r="CC7" s="501"/>
      <c r="CD7" s="501"/>
      <c r="CE7" s="501"/>
      <c r="CF7" s="501"/>
      <c r="CG7" s="501"/>
      <c r="CH7" s="501"/>
      <c r="CI7" s="501"/>
      <c r="CJ7" s="501"/>
      <c r="CK7" s="501"/>
      <c r="CL7" s="501"/>
      <c r="CM7" s="501"/>
      <c r="CN7" s="501"/>
      <c r="CO7" s="501"/>
      <c r="CP7" s="501"/>
      <c r="CQ7" s="500"/>
      <c r="CR7" s="500"/>
      <c r="CS7" s="500"/>
      <c r="CT7" s="500"/>
      <c r="CU7" s="500"/>
      <c r="CV7" s="500"/>
      <c r="CW7" s="500"/>
      <c r="CX7" s="500"/>
      <c r="CY7" s="500"/>
      <c r="CZ7" s="500"/>
      <c r="DA7" s="500"/>
      <c r="DB7" s="500"/>
      <c r="DC7" s="500"/>
      <c r="DD7" s="500"/>
      <c r="DE7" s="500"/>
      <c r="DF7" s="500"/>
      <c r="DG7" s="500"/>
      <c r="DH7" s="500"/>
      <c r="DI7" s="500"/>
      <c r="DJ7" s="500"/>
      <c r="DK7" s="500"/>
      <c r="DL7" s="500"/>
      <c r="DM7" s="500"/>
      <c r="DN7" s="500"/>
      <c r="DO7" s="500"/>
      <c r="DP7" s="500"/>
      <c r="DQ7" s="500"/>
      <c r="DR7" s="500"/>
      <c r="DS7" s="500"/>
      <c r="DT7" s="500"/>
      <c r="DU7" s="500"/>
      <c r="DV7" s="500"/>
      <c r="DW7" s="500"/>
    </row>
    <row r="8" spans="1:127" s="502" customFormat="1" ht="12.75" customHeight="1" x14ac:dyDescent="0.2">
      <c r="A8" s="270">
        <v>7</v>
      </c>
      <c r="B8" s="270" t="s">
        <v>1004</v>
      </c>
      <c r="C8" s="270" t="s">
        <v>4671</v>
      </c>
      <c r="D8" s="271"/>
      <c r="E8" s="271" t="s">
        <v>235</v>
      </c>
      <c r="F8" s="271"/>
      <c r="G8" s="272" t="s">
        <v>8377</v>
      </c>
      <c r="H8" s="273"/>
      <c r="I8" s="271" t="s">
        <v>424</v>
      </c>
      <c r="J8" s="271"/>
      <c r="K8" s="271" t="s">
        <v>1108</v>
      </c>
      <c r="L8" s="273" t="s">
        <v>191</v>
      </c>
      <c r="M8" s="275">
        <v>43916</v>
      </c>
      <c r="N8" s="132">
        <v>44642</v>
      </c>
      <c r="O8" s="277" t="s">
        <v>991</v>
      </c>
      <c r="P8" s="299">
        <f t="shared" si="0"/>
        <v>44642</v>
      </c>
      <c r="Q8" s="264">
        <v>20298</v>
      </c>
      <c r="R8" s="264">
        <v>2020</v>
      </c>
      <c r="S8" s="265">
        <v>43912</v>
      </c>
      <c r="T8" s="281" t="s">
        <v>32</v>
      </c>
      <c r="U8" s="281" t="s">
        <v>1786</v>
      </c>
      <c r="V8" s="150" t="s">
        <v>484</v>
      </c>
      <c r="W8" s="150" t="s">
        <v>484</v>
      </c>
      <c r="X8" s="281" t="s">
        <v>480</v>
      </c>
      <c r="Y8" s="281" t="s">
        <v>1384</v>
      </c>
      <c r="Z8" s="150" t="s">
        <v>1385</v>
      </c>
      <c r="AA8" s="303">
        <v>44642</v>
      </c>
      <c r="AB8" s="283" t="s">
        <v>1583</v>
      </c>
      <c r="AC8" s="281">
        <v>5.8</v>
      </c>
      <c r="AD8" s="284"/>
      <c r="AE8" s="281">
        <v>105</v>
      </c>
      <c r="AF8" s="281"/>
      <c r="AG8" s="281">
        <v>125</v>
      </c>
      <c r="AH8" s="281"/>
      <c r="AI8" s="281">
        <v>25</v>
      </c>
      <c r="AJ8" s="281">
        <v>38</v>
      </c>
      <c r="AK8" s="281">
        <v>65</v>
      </c>
      <c r="AL8" s="281">
        <v>1</v>
      </c>
      <c r="AM8" s="281"/>
      <c r="AN8" s="281"/>
      <c r="AO8" s="281"/>
      <c r="AP8" s="281"/>
      <c r="AQ8" s="635"/>
      <c r="AR8" s="324"/>
      <c r="AS8" s="324"/>
      <c r="AT8" s="324"/>
      <c r="AU8" s="324"/>
      <c r="AV8" s="324"/>
      <c r="AW8" s="324"/>
      <c r="AX8" s="324"/>
      <c r="AY8" s="324"/>
      <c r="AZ8" s="324"/>
      <c r="BA8" s="324"/>
      <c r="BB8" s="324"/>
      <c r="BC8" s="324"/>
      <c r="BD8" s="324"/>
      <c r="BE8" s="324"/>
      <c r="BF8" s="324"/>
      <c r="BG8" s="324"/>
      <c r="BH8" s="324"/>
      <c r="BI8" s="324"/>
      <c r="BJ8" s="324"/>
      <c r="BK8" s="324"/>
      <c r="BL8" s="324"/>
      <c r="BM8" s="324"/>
      <c r="BN8" s="324"/>
      <c r="BO8" s="324"/>
      <c r="BP8" s="324"/>
      <c r="BQ8" s="324"/>
      <c r="BR8" s="324"/>
      <c r="BS8" s="324"/>
      <c r="BT8" s="324"/>
      <c r="BU8" s="324"/>
      <c r="BV8" s="324"/>
      <c r="BW8" s="324"/>
      <c r="BX8" s="324"/>
      <c r="BY8" s="324"/>
      <c r="BZ8" s="324"/>
      <c r="CA8" s="324"/>
      <c r="CB8" s="324"/>
      <c r="CC8" s="324"/>
      <c r="CD8" s="324"/>
      <c r="CE8" s="324"/>
      <c r="CF8" s="324"/>
      <c r="CG8" s="324"/>
      <c r="CH8" s="324"/>
      <c r="CI8" s="324"/>
      <c r="CJ8" s="324"/>
      <c r="CK8" s="324"/>
      <c r="CL8" s="324"/>
      <c r="CM8" s="324"/>
      <c r="CN8" s="324"/>
      <c r="CO8" s="324"/>
      <c r="CP8" s="324"/>
    </row>
    <row r="9" spans="1:127" s="502" customFormat="1" ht="12.75" customHeight="1" x14ac:dyDescent="0.2">
      <c r="A9" s="270">
        <v>8</v>
      </c>
      <c r="B9" s="270" t="s">
        <v>1004</v>
      </c>
      <c r="C9" s="271" t="s">
        <v>6364</v>
      </c>
      <c r="D9" s="271"/>
      <c r="E9" s="130" t="s">
        <v>8336</v>
      </c>
      <c r="F9" s="271"/>
      <c r="G9" s="272" t="s">
        <v>9913</v>
      </c>
      <c r="H9" s="273"/>
      <c r="I9" s="271" t="s">
        <v>2653</v>
      </c>
      <c r="J9" s="271"/>
      <c r="K9" s="271" t="s">
        <v>9914</v>
      </c>
      <c r="L9" s="273" t="s">
        <v>9915</v>
      </c>
      <c r="M9" s="275">
        <v>44277</v>
      </c>
      <c r="N9" s="132">
        <v>45000</v>
      </c>
      <c r="O9" s="277" t="s">
        <v>991</v>
      </c>
      <c r="P9" s="299">
        <f t="shared" si="0"/>
        <v>45000</v>
      </c>
      <c r="Q9" s="264">
        <v>21118</v>
      </c>
      <c r="R9" s="264">
        <v>2018</v>
      </c>
      <c r="S9" s="265">
        <v>44270</v>
      </c>
      <c r="T9" s="281" t="s">
        <v>898</v>
      </c>
      <c r="U9" s="281" t="s">
        <v>1786</v>
      </c>
      <c r="V9" s="150" t="s">
        <v>484</v>
      </c>
      <c r="W9" s="150" t="s">
        <v>1719</v>
      </c>
      <c r="X9" s="281" t="s">
        <v>9916</v>
      </c>
      <c r="Y9" s="281" t="s">
        <v>9917</v>
      </c>
      <c r="Z9" s="150" t="s">
        <v>9918</v>
      </c>
      <c r="AA9" s="303">
        <f>N9</f>
        <v>45000</v>
      </c>
      <c r="AB9" s="283" t="s">
        <v>1411</v>
      </c>
      <c r="AC9" s="281">
        <v>4.2</v>
      </c>
      <c r="AD9" s="284"/>
      <c r="AE9" s="281">
        <v>95</v>
      </c>
      <c r="AF9" s="281"/>
      <c r="AG9" s="281">
        <v>118</v>
      </c>
      <c r="AH9" s="281"/>
      <c r="AI9" s="281" t="s">
        <v>994</v>
      </c>
      <c r="AJ9" s="281" t="s">
        <v>994</v>
      </c>
      <c r="AK9" s="281" t="s">
        <v>994</v>
      </c>
      <c r="AL9" s="281">
        <v>1</v>
      </c>
      <c r="AM9" s="281"/>
      <c r="AN9" s="281"/>
      <c r="AO9" s="281"/>
      <c r="AP9" s="281"/>
      <c r="AQ9" s="635"/>
      <c r="AR9" s="324"/>
      <c r="AS9" s="324"/>
      <c r="AT9" s="324"/>
      <c r="AU9" s="324"/>
      <c r="AV9" s="324"/>
      <c r="AW9" s="324"/>
      <c r="AX9" s="324"/>
      <c r="AY9" s="324"/>
      <c r="AZ9" s="324"/>
      <c r="BA9" s="324"/>
      <c r="BB9" s="324"/>
      <c r="BC9" s="324"/>
      <c r="BD9" s="324"/>
      <c r="BE9" s="324"/>
      <c r="BF9" s="324"/>
      <c r="BG9" s="324"/>
      <c r="BH9" s="324"/>
      <c r="BI9" s="324"/>
      <c r="BJ9" s="324"/>
      <c r="BK9" s="324"/>
      <c r="BL9" s="324"/>
      <c r="BM9" s="324"/>
      <c r="BN9" s="324"/>
      <c r="BO9" s="324"/>
      <c r="BP9" s="324"/>
      <c r="BQ9" s="324"/>
      <c r="BR9" s="324"/>
      <c r="BS9" s="324"/>
      <c r="BT9" s="324"/>
      <c r="BU9" s="324"/>
      <c r="BV9" s="324"/>
      <c r="BW9" s="324"/>
      <c r="BX9" s="324"/>
      <c r="BY9" s="324"/>
      <c r="BZ9" s="324"/>
      <c r="CA9" s="324"/>
      <c r="CB9" s="324"/>
      <c r="CC9" s="324"/>
      <c r="CD9" s="324"/>
      <c r="CE9" s="324"/>
      <c r="CF9" s="324"/>
      <c r="CG9" s="324"/>
      <c r="CH9" s="324"/>
      <c r="CI9" s="324"/>
      <c r="CJ9" s="324"/>
      <c r="CK9" s="324"/>
      <c r="CL9" s="324"/>
      <c r="CM9" s="324"/>
      <c r="CN9" s="324"/>
      <c r="CO9" s="324"/>
      <c r="CP9" s="324"/>
    </row>
    <row r="10" spans="1:127" s="502" customFormat="1" ht="12.75" customHeight="1" x14ac:dyDescent="0.2">
      <c r="A10" s="270">
        <v>9</v>
      </c>
      <c r="B10" s="270" t="s">
        <v>1004</v>
      </c>
      <c r="C10" s="270" t="s">
        <v>6003</v>
      </c>
      <c r="D10" s="271"/>
      <c r="E10" s="271" t="s">
        <v>2997</v>
      </c>
      <c r="F10" s="271"/>
      <c r="G10" s="272" t="s">
        <v>7651</v>
      </c>
      <c r="H10" s="273"/>
      <c r="I10" s="281" t="s">
        <v>424</v>
      </c>
      <c r="J10" s="271"/>
      <c r="K10" s="318" t="s">
        <v>9682</v>
      </c>
      <c r="L10" s="685" t="s">
        <v>4982</v>
      </c>
      <c r="M10" s="275">
        <v>43714</v>
      </c>
      <c r="N10" s="132">
        <v>44911</v>
      </c>
      <c r="O10" s="277" t="s">
        <v>991</v>
      </c>
      <c r="P10" s="299">
        <f>N10</f>
        <v>44911</v>
      </c>
      <c r="Q10" s="264">
        <v>21011</v>
      </c>
      <c r="R10" s="264">
        <v>2019</v>
      </c>
      <c r="S10" s="265">
        <v>44181</v>
      </c>
      <c r="T10" s="281" t="s">
        <v>8196</v>
      </c>
      <c r="U10" s="281" t="s">
        <v>1687</v>
      </c>
      <c r="V10" s="150" t="s">
        <v>1821</v>
      </c>
      <c r="W10" s="150" t="s">
        <v>1821</v>
      </c>
      <c r="X10" s="281" t="s">
        <v>9683</v>
      </c>
      <c r="Y10" s="281" t="s">
        <v>9684</v>
      </c>
      <c r="Z10" s="150" t="s">
        <v>588</v>
      </c>
      <c r="AA10" s="303">
        <v>44911</v>
      </c>
      <c r="AB10" s="283" t="s">
        <v>2167</v>
      </c>
      <c r="AC10" s="281">
        <v>5.47</v>
      </c>
      <c r="AD10" s="284"/>
      <c r="AE10" s="281">
        <v>85</v>
      </c>
      <c r="AF10" s="281"/>
      <c r="AG10" s="281">
        <v>105</v>
      </c>
      <c r="AH10" s="281"/>
      <c r="AI10" s="281">
        <v>24</v>
      </c>
      <c r="AJ10" s="281">
        <v>39</v>
      </c>
      <c r="AK10" s="281">
        <v>54</v>
      </c>
      <c r="AL10" s="281">
        <v>1</v>
      </c>
      <c r="AM10" s="265"/>
      <c r="AN10" s="281"/>
      <c r="AO10" s="281"/>
      <c r="AP10" s="281"/>
      <c r="AQ10" s="635"/>
      <c r="AR10" s="324"/>
      <c r="AS10" s="324"/>
      <c r="AT10" s="324"/>
      <c r="AU10" s="324"/>
      <c r="AV10" s="324"/>
      <c r="AW10" s="324"/>
      <c r="AX10" s="324"/>
      <c r="AY10" s="324"/>
      <c r="AZ10" s="324"/>
      <c r="BA10" s="324"/>
      <c r="BB10" s="324"/>
      <c r="BC10" s="324"/>
      <c r="BD10" s="324"/>
      <c r="BE10" s="324"/>
      <c r="BF10" s="324"/>
      <c r="BG10" s="324"/>
      <c r="BH10" s="324"/>
      <c r="BI10" s="324"/>
      <c r="BJ10" s="324"/>
      <c r="BK10" s="324"/>
      <c r="BL10" s="324"/>
      <c r="BM10" s="324"/>
      <c r="BN10" s="324"/>
      <c r="BO10" s="324"/>
      <c r="BP10" s="324"/>
      <c r="BQ10" s="324"/>
      <c r="BR10" s="324"/>
      <c r="BS10" s="324"/>
      <c r="BT10" s="324"/>
      <c r="BU10" s="324"/>
      <c r="BV10" s="324"/>
      <c r="BW10" s="324"/>
      <c r="BX10" s="324"/>
      <c r="BY10" s="324"/>
      <c r="BZ10" s="324"/>
      <c r="CA10" s="324"/>
      <c r="CB10" s="324"/>
      <c r="CC10" s="324"/>
      <c r="CD10" s="324"/>
      <c r="CE10" s="324"/>
      <c r="CF10" s="324"/>
      <c r="CG10" s="324"/>
      <c r="CH10" s="324"/>
      <c r="CI10" s="324"/>
      <c r="CJ10" s="324"/>
      <c r="CK10" s="324"/>
      <c r="CL10" s="324"/>
      <c r="CM10" s="324"/>
      <c r="CN10" s="324"/>
      <c r="CO10" s="324"/>
      <c r="CP10" s="324"/>
    </row>
    <row r="11" spans="1:127" s="324" customFormat="1" ht="12.75" customHeight="1" x14ac:dyDescent="0.2">
      <c r="A11" s="270">
        <v>10</v>
      </c>
      <c r="B11" s="281" t="s">
        <v>1004</v>
      </c>
      <c r="C11" s="281" t="s">
        <v>8436</v>
      </c>
      <c r="D11" s="281"/>
      <c r="E11" s="281" t="s">
        <v>5440</v>
      </c>
      <c r="F11" s="281"/>
      <c r="G11" s="296" t="s">
        <v>8437</v>
      </c>
      <c r="H11" s="748"/>
      <c r="I11" s="271" t="s">
        <v>6984</v>
      </c>
      <c r="J11" s="281"/>
      <c r="K11" s="281" t="s">
        <v>8198</v>
      </c>
      <c r="L11" s="748" t="s">
        <v>1989</v>
      </c>
      <c r="M11" s="306">
        <v>43941</v>
      </c>
      <c r="N11" s="307">
        <v>44660</v>
      </c>
      <c r="O11" s="277" t="s">
        <v>991</v>
      </c>
      <c r="P11" s="299">
        <f>N11</f>
        <v>44660</v>
      </c>
      <c r="Q11" s="264">
        <v>20340</v>
      </c>
      <c r="R11" s="264">
        <v>2020</v>
      </c>
      <c r="S11" s="265">
        <v>43930</v>
      </c>
      <c r="T11" s="281" t="s">
        <v>8196</v>
      </c>
      <c r="U11" s="281" t="s">
        <v>1786</v>
      </c>
      <c r="V11" s="150" t="s">
        <v>484</v>
      </c>
      <c r="W11" s="150" t="s">
        <v>484</v>
      </c>
      <c r="X11" s="281" t="s">
        <v>4713</v>
      </c>
      <c r="Y11" s="281" t="s">
        <v>2058</v>
      </c>
      <c r="Z11" s="150" t="s">
        <v>146</v>
      </c>
      <c r="AA11" s="303">
        <v>44660</v>
      </c>
      <c r="AB11" s="283" t="s">
        <v>1411</v>
      </c>
      <c r="AC11" s="281">
        <v>4.6500000000000004</v>
      </c>
      <c r="AD11" s="284"/>
      <c r="AE11" s="281">
        <v>80</v>
      </c>
      <c r="AF11" s="281"/>
      <c r="AG11" s="281">
        <v>103</v>
      </c>
      <c r="AH11" s="281"/>
      <c r="AI11" s="281" t="s">
        <v>994</v>
      </c>
      <c r="AJ11" s="281" t="s">
        <v>994</v>
      </c>
      <c r="AK11" s="281" t="s">
        <v>994</v>
      </c>
      <c r="AL11" s="281">
        <v>1</v>
      </c>
      <c r="AM11" s="265"/>
      <c r="AN11" s="281"/>
      <c r="AO11" s="281"/>
      <c r="AP11" s="281"/>
      <c r="AQ11" s="635"/>
      <c r="CQ11" s="512"/>
    </row>
    <row r="12" spans="1:127" s="502" customFormat="1" ht="12.75" customHeight="1" x14ac:dyDescent="0.2">
      <c r="A12" s="270">
        <v>11</v>
      </c>
      <c r="B12" s="270" t="s">
        <v>1004</v>
      </c>
      <c r="C12" s="270" t="s">
        <v>3555</v>
      </c>
      <c r="D12" s="271"/>
      <c r="E12" s="130" t="s">
        <v>4662</v>
      </c>
      <c r="F12" s="271"/>
      <c r="G12" s="272" t="s">
        <v>4663</v>
      </c>
      <c r="H12" s="273"/>
      <c r="I12" s="270" t="s">
        <v>3342</v>
      </c>
      <c r="J12" s="271"/>
      <c r="K12" s="271" t="s">
        <v>1713</v>
      </c>
      <c r="L12" s="273" t="s">
        <v>2190</v>
      </c>
      <c r="M12" s="275">
        <v>42726</v>
      </c>
      <c r="N12" s="276">
        <v>44091</v>
      </c>
      <c r="O12" s="277" t="s">
        <v>991</v>
      </c>
      <c r="P12" s="298">
        <f>N12</f>
        <v>44091</v>
      </c>
      <c r="Q12" s="278">
        <v>18603</v>
      </c>
      <c r="R12" s="278">
        <v>2016</v>
      </c>
      <c r="S12" s="279">
        <v>43360</v>
      </c>
      <c r="T12" s="280" t="s">
        <v>5079</v>
      </c>
      <c r="U12" s="281" t="s">
        <v>1687</v>
      </c>
      <c r="V12" s="282" t="s">
        <v>1313</v>
      </c>
      <c r="W12" s="282" t="s">
        <v>2453</v>
      </c>
      <c r="X12" s="280" t="s">
        <v>3391</v>
      </c>
      <c r="Y12" s="280" t="s">
        <v>3392</v>
      </c>
      <c r="Z12" s="282" t="s">
        <v>3393</v>
      </c>
      <c r="AA12" s="319">
        <f>N12</f>
        <v>44091</v>
      </c>
      <c r="AB12" s="149" t="s">
        <v>2167</v>
      </c>
      <c r="AC12" s="280">
        <v>7.5</v>
      </c>
      <c r="AD12" s="305"/>
      <c r="AE12" s="280">
        <v>120</v>
      </c>
      <c r="AF12" s="280"/>
      <c r="AG12" s="281">
        <v>220</v>
      </c>
      <c r="AH12" s="281"/>
      <c r="AI12" s="281">
        <v>20</v>
      </c>
      <c r="AJ12" s="281">
        <v>42</v>
      </c>
      <c r="AK12" s="281">
        <v>52</v>
      </c>
      <c r="AL12" s="280">
        <v>2</v>
      </c>
      <c r="AM12" s="281"/>
      <c r="AN12" s="281"/>
      <c r="AO12" s="281"/>
      <c r="AP12" s="281"/>
      <c r="AQ12" s="635"/>
      <c r="AR12" s="324"/>
      <c r="AS12" s="324"/>
      <c r="AT12" s="324"/>
      <c r="AU12" s="324"/>
      <c r="AV12" s="324"/>
      <c r="AW12" s="324"/>
      <c r="AX12" s="324"/>
      <c r="AY12" s="324"/>
      <c r="AZ12" s="324"/>
      <c r="BA12" s="324"/>
      <c r="BB12" s="324"/>
      <c r="BC12" s="324"/>
      <c r="BD12" s="324"/>
      <c r="BE12" s="324"/>
      <c r="BF12" s="324"/>
      <c r="BG12" s="324"/>
      <c r="BH12" s="324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  <c r="CF12" s="324"/>
      <c r="CG12" s="324"/>
      <c r="CH12" s="324"/>
      <c r="CI12" s="324"/>
      <c r="CJ12" s="324"/>
      <c r="CK12" s="324"/>
      <c r="CL12" s="324"/>
      <c r="CM12" s="324"/>
      <c r="CN12" s="324"/>
      <c r="CO12" s="324"/>
      <c r="CP12" s="324"/>
    </row>
    <row r="13" spans="1:127" ht="12.75" customHeight="1" x14ac:dyDescent="0.2">
      <c r="A13" s="270">
        <v>12</v>
      </c>
      <c r="B13" s="281" t="s">
        <v>1005</v>
      </c>
      <c r="C13" s="281" t="s">
        <v>683</v>
      </c>
      <c r="D13" s="281" t="s">
        <v>1949</v>
      </c>
      <c r="E13" s="271" t="s">
        <v>1577</v>
      </c>
      <c r="F13" s="281" t="s">
        <v>910</v>
      </c>
      <c r="G13" s="324" t="s">
        <v>7036</v>
      </c>
      <c r="H13" s="676" t="s">
        <v>911</v>
      </c>
      <c r="I13" s="651" t="s">
        <v>2653</v>
      </c>
      <c r="J13" s="281" t="s">
        <v>1916</v>
      </c>
      <c r="K13" s="281" t="s">
        <v>3167</v>
      </c>
      <c r="L13" s="676" t="s">
        <v>3168</v>
      </c>
      <c r="M13" s="306">
        <v>41604</v>
      </c>
      <c r="N13" s="307">
        <v>44282</v>
      </c>
      <c r="O13" s="277" t="s">
        <v>991</v>
      </c>
      <c r="P13" s="298">
        <f t="shared" si="0"/>
        <v>44282</v>
      </c>
      <c r="Q13" s="278">
        <v>19142</v>
      </c>
      <c r="R13" s="278">
        <v>2008</v>
      </c>
      <c r="S13" s="279">
        <v>43551</v>
      </c>
      <c r="T13" s="280" t="s">
        <v>396</v>
      </c>
      <c r="U13" s="281" t="s">
        <v>7037</v>
      </c>
      <c r="V13" s="282" t="s">
        <v>2177</v>
      </c>
      <c r="W13" s="282" t="s">
        <v>7038</v>
      </c>
      <c r="X13" s="280" t="s">
        <v>7040</v>
      </c>
      <c r="Y13" s="280" t="s">
        <v>1570</v>
      </c>
      <c r="Z13" s="282" t="s">
        <v>1943</v>
      </c>
      <c r="AA13" s="319">
        <f t="shared" ref="AA13:AA21" si="1">N13</f>
        <v>44282</v>
      </c>
      <c r="AB13" s="149" t="s">
        <v>7039</v>
      </c>
      <c r="AC13" s="280">
        <v>4.7</v>
      </c>
      <c r="AD13" s="305">
        <v>27</v>
      </c>
      <c r="AE13" s="280">
        <v>80</v>
      </c>
      <c r="AF13" s="280">
        <v>87</v>
      </c>
      <c r="AG13" s="280">
        <v>105</v>
      </c>
      <c r="AH13" s="280">
        <v>136</v>
      </c>
      <c r="AI13" s="280">
        <v>22</v>
      </c>
      <c r="AJ13" s="280">
        <v>37</v>
      </c>
      <c r="AK13" s="280">
        <v>48</v>
      </c>
      <c r="AL13" s="280">
        <v>1</v>
      </c>
      <c r="AM13" s="279">
        <v>41529</v>
      </c>
      <c r="AN13" s="280">
        <v>2004</v>
      </c>
      <c r="AO13" s="280" t="s">
        <v>991</v>
      </c>
      <c r="AP13" s="280"/>
      <c r="AQ13" s="634"/>
      <c r="AR13" s="501"/>
      <c r="AS13" s="501"/>
      <c r="AT13" s="501"/>
      <c r="AU13" s="501"/>
      <c r="AV13" s="501"/>
      <c r="AW13" s="501"/>
      <c r="AX13" s="501"/>
      <c r="AY13" s="501"/>
      <c r="AZ13" s="501"/>
      <c r="BA13" s="501"/>
      <c r="BB13" s="501"/>
      <c r="BC13" s="501"/>
      <c r="BD13" s="501"/>
      <c r="BE13" s="501"/>
      <c r="BF13" s="501"/>
      <c r="BG13" s="501"/>
      <c r="BH13" s="501"/>
      <c r="BI13" s="501"/>
      <c r="BJ13" s="501"/>
      <c r="BK13" s="501"/>
      <c r="BL13" s="501"/>
      <c r="BM13" s="501"/>
      <c r="BN13" s="501"/>
      <c r="BO13" s="501"/>
      <c r="BP13" s="501"/>
      <c r="BQ13" s="501"/>
      <c r="BR13" s="501"/>
      <c r="BS13" s="501"/>
      <c r="BT13" s="501"/>
      <c r="BU13" s="501"/>
      <c r="BV13" s="501"/>
      <c r="BW13" s="501"/>
      <c r="BX13" s="501"/>
      <c r="BY13" s="501"/>
      <c r="BZ13" s="501"/>
      <c r="CA13" s="501"/>
      <c r="CB13" s="501"/>
      <c r="CC13" s="501"/>
      <c r="CD13" s="501"/>
      <c r="CE13" s="501"/>
      <c r="CF13" s="501"/>
      <c r="CG13" s="501"/>
      <c r="CH13" s="501"/>
      <c r="CI13" s="501"/>
      <c r="CJ13" s="501"/>
      <c r="CK13" s="501"/>
      <c r="CL13" s="501"/>
      <c r="CM13" s="501"/>
      <c r="CN13" s="501"/>
      <c r="CO13" s="501"/>
      <c r="CP13" s="501"/>
      <c r="CQ13" s="500"/>
      <c r="CR13" s="500"/>
      <c r="CS13" s="500"/>
      <c r="CT13" s="500"/>
      <c r="CU13" s="500"/>
      <c r="CV13" s="500"/>
      <c r="CW13" s="500"/>
      <c r="CX13" s="500"/>
      <c r="CY13" s="500"/>
      <c r="CZ13" s="500"/>
      <c r="DA13" s="500"/>
      <c r="DB13" s="500"/>
      <c r="DC13" s="500"/>
      <c r="DD13" s="500"/>
      <c r="DE13" s="500"/>
      <c r="DF13" s="500"/>
      <c r="DG13" s="500"/>
      <c r="DH13" s="500"/>
      <c r="DI13" s="500"/>
      <c r="DJ13" s="500"/>
      <c r="DK13" s="500"/>
      <c r="DL13" s="500"/>
      <c r="DM13" s="500"/>
      <c r="DN13" s="500"/>
      <c r="DO13" s="500"/>
      <c r="DP13" s="500"/>
      <c r="DQ13" s="500"/>
      <c r="DR13" s="500"/>
      <c r="DS13" s="500"/>
      <c r="DT13" s="500"/>
      <c r="DU13" s="500"/>
      <c r="DV13" s="500"/>
      <c r="DW13" s="500"/>
    </row>
    <row r="14" spans="1:127" s="502" customFormat="1" ht="12.75" customHeight="1" x14ac:dyDescent="0.2">
      <c r="A14" s="270">
        <v>13</v>
      </c>
      <c r="B14" s="270" t="s">
        <v>1004</v>
      </c>
      <c r="C14" s="270" t="s">
        <v>5859</v>
      </c>
      <c r="D14" s="271"/>
      <c r="E14" s="130" t="s">
        <v>5860</v>
      </c>
      <c r="F14" s="271"/>
      <c r="G14" s="272" t="s">
        <v>5861</v>
      </c>
      <c r="H14" s="273"/>
      <c r="I14" s="271" t="s">
        <v>601</v>
      </c>
      <c r="J14" s="271"/>
      <c r="K14" s="271" t="s">
        <v>1042</v>
      </c>
      <c r="L14" s="273" t="s">
        <v>1043</v>
      </c>
      <c r="M14" s="275">
        <v>43167</v>
      </c>
      <c r="N14" s="276">
        <v>44627</v>
      </c>
      <c r="O14" s="277" t="s">
        <v>991</v>
      </c>
      <c r="P14" s="300">
        <f t="shared" si="0"/>
        <v>44627</v>
      </c>
      <c r="Q14" s="278">
        <v>18232</v>
      </c>
      <c r="R14" s="278">
        <v>2012</v>
      </c>
      <c r="S14" s="279">
        <v>43897</v>
      </c>
      <c r="T14" s="280" t="s">
        <v>2096</v>
      </c>
      <c r="U14" s="281" t="s">
        <v>991</v>
      </c>
      <c r="V14" s="150" t="s">
        <v>2533</v>
      </c>
      <c r="W14" s="150" t="s">
        <v>7374</v>
      </c>
      <c r="X14" s="280" t="s">
        <v>10171</v>
      </c>
      <c r="Y14" s="280" t="s">
        <v>3015</v>
      </c>
      <c r="Z14" s="282" t="s">
        <v>3016</v>
      </c>
      <c r="AA14" s="319">
        <f t="shared" si="1"/>
        <v>44627</v>
      </c>
      <c r="AB14" s="149" t="s">
        <v>485</v>
      </c>
      <c r="AC14" s="280">
        <v>6.2</v>
      </c>
      <c r="AD14" s="305"/>
      <c r="AE14" s="280">
        <v>90</v>
      </c>
      <c r="AF14" s="280"/>
      <c r="AG14" s="280">
        <v>115</v>
      </c>
      <c r="AH14" s="280"/>
      <c r="AI14" s="280">
        <v>21</v>
      </c>
      <c r="AJ14" s="280">
        <v>38</v>
      </c>
      <c r="AK14" s="280">
        <v>47</v>
      </c>
      <c r="AL14" s="280">
        <v>1</v>
      </c>
      <c r="AM14" s="281"/>
      <c r="AN14" s="281"/>
      <c r="AO14" s="281"/>
      <c r="AP14" s="281"/>
      <c r="AQ14" s="635"/>
      <c r="AR14" s="324"/>
      <c r="AS14" s="324"/>
      <c r="AT14" s="324"/>
      <c r="AU14" s="324"/>
      <c r="AV14" s="324"/>
      <c r="AW14" s="324"/>
      <c r="AX14" s="324"/>
      <c r="AY14" s="324"/>
      <c r="AZ14" s="324"/>
      <c r="BA14" s="324"/>
      <c r="BB14" s="324"/>
      <c r="BC14" s="324"/>
      <c r="BD14" s="324"/>
      <c r="BE14" s="324"/>
      <c r="BF14" s="324"/>
      <c r="BG14" s="324"/>
      <c r="BH14" s="324"/>
      <c r="BI14" s="324"/>
      <c r="BJ14" s="324"/>
      <c r="BK14" s="324"/>
      <c r="BL14" s="324"/>
      <c r="BM14" s="324"/>
      <c r="BN14" s="324"/>
      <c r="BO14" s="324"/>
      <c r="BP14" s="324"/>
      <c r="BQ14" s="324"/>
      <c r="BR14" s="324"/>
      <c r="BS14" s="324"/>
      <c r="BT14" s="324"/>
      <c r="BU14" s="324"/>
      <c r="BV14" s="324"/>
      <c r="BW14" s="324"/>
      <c r="BX14" s="324"/>
      <c r="BY14" s="324"/>
      <c r="BZ14" s="324"/>
      <c r="CA14" s="324"/>
      <c r="CB14" s="324"/>
      <c r="CC14" s="324"/>
      <c r="CD14" s="324"/>
      <c r="CE14" s="324"/>
      <c r="CF14" s="324"/>
      <c r="CG14" s="324"/>
      <c r="CH14" s="324"/>
      <c r="CI14" s="324"/>
      <c r="CJ14" s="324"/>
      <c r="CK14" s="324"/>
      <c r="CL14" s="324"/>
      <c r="CM14" s="324"/>
      <c r="CN14" s="324"/>
      <c r="CO14" s="324"/>
      <c r="CP14" s="324"/>
    </row>
    <row r="15" spans="1:127" s="502" customFormat="1" ht="12.75" customHeight="1" x14ac:dyDescent="0.2">
      <c r="A15" s="270">
        <v>14</v>
      </c>
      <c r="B15" s="270" t="s">
        <v>1004</v>
      </c>
      <c r="C15" s="270" t="s">
        <v>3337</v>
      </c>
      <c r="D15" s="271"/>
      <c r="E15" s="130" t="s">
        <v>2604</v>
      </c>
      <c r="F15" s="271"/>
      <c r="G15" s="272" t="s">
        <v>3338</v>
      </c>
      <c r="H15" s="273"/>
      <c r="I15" s="271" t="s">
        <v>4952</v>
      </c>
      <c r="J15" s="271"/>
      <c r="K15" s="271" t="s">
        <v>895</v>
      </c>
      <c r="L15" s="273" t="s">
        <v>4951</v>
      </c>
      <c r="M15" s="275">
        <v>42515</v>
      </c>
      <c r="N15" s="132">
        <v>45024</v>
      </c>
      <c r="O15" s="277" t="s">
        <v>991</v>
      </c>
      <c r="P15" s="299">
        <f>N15</f>
        <v>45024</v>
      </c>
      <c r="Q15" s="264">
        <v>17418</v>
      </c>
      <c r="R15" s="264">
        <v>2016</v>
      </c>
      <c r="S15" s="279">
        <v>44294</v>
      </c>
      <c r="T15" s="281" t="s">
        <v>1436</v>
      </c>
      <c r="U15" s="281" t="s">
        <v>991</v>
      </c>
      <c r="V15" s="150" t="s">
        <v>9987</v>
      </c>
      <c r="W15" s="150" t="s">
        <v>9988</v>
      </c>
      <c r="X15" s="281" t="s">
        <v>4665</v>
      </c>
      <c r="Y15" s="281" t="s">
        <v>1085</v>
      </c>
      <c r="Z15" s="150" t="s">
        <v>1086</v>
      </c>
      <c r="AA15" s="319">
        <f t="shared" si="1"/>
        <v>45024</v>
      </c>
      <c r="AB15" s="283" t="s">
        <v>2167</v>
      </c>
      <c r="AC15" s="281">
        <v>4.8499999999999996</v>
      </c>
      <c r="AD15" s="284"/>
      <c r="AE15" s="281">
        <v>75</v>
      </c>
      <c r="AF15" s="281"/>
      <c r="AG15" s="281">
        <v>95</v>
      </c>
      <c r="AH15" s="281"/>
      <c r="AI15" s="281" t="s">
        <v>994</v>
      </c>
      <c r="AJ15" s="281" t="s">
        <v>994</v>
      </c>
      <c r="AK15" s="281" t="s">
        <v>994</v>
      </c>
      <c r="AL15" s="281">
        <v>1</v>
      </c>
      <c r="AM15" s="281"/>
      <c r="AN15" s="281"/>
      <c r="AO15" s="281"/>
      <c r="AP15" s="281"/>
      <c r="AQ15" s="635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24"/>
      <c r="CP15" s="324"/>
    </row>
    <row r="16" spans="1:127" ht="12.75" customHeight="1" x14ac:dyDescent="0.2">
      <c r="A16" s="270">
        <v>15</v>
      </c>
      <c r="B16" s="281" t="s">
        <v>1004</v>
      </c>
      <c r="C16" s="281" t="s">
        <v>1500</v>
      </c>
      <c r="D16" s="281"/>
      <c r="E16" s="281" t="s">
        <v>3022</v>
      </c>
      <c r="F16" s="281"/>
      <c r="G16" s="296" t="s">
        <v>3023</v>
      </c>
      <c r="H16" s="676"/>
      <c r="I16" s="281" t="s">
        <v>1634</v>
      </c>
      <c r="J16" s="281"/>
      <c r="K16" s="281" t="s">
        <v>4766</v>
      </c>
      <c r="L16" s="676" t="s">
        <v>4767</v>
      </c>
      <c r="M16" s="306">
        <v>42137</v>
      </c>
      <c r="N16" s="307">
        <v>44600</v>
      </c>
      <c r="O16" s="277" t="s">
        <v>991</v>
      </c>
      <c r="P16" s="298">
        <f t="shared" ref="P16:P35" si="2">N16</f>
        <v>44600</v>
      </c>
      <c r="Q16" s="278">
        <v>15456</v>
      </c>
      <c r="R16" s="278">
        <v>2012</v>
      </c>
      <c r="S16" s="279">
        <v>43869</v>
      </c>
      <c r="T16" s="280" t="s">
        <v>1686</v>
      </c>
      <c r="U16" s="281" t="s">
        <v>991</v>
      </c>
      <c r="V16" s="282" t="s">
        <v>747</v>
      </c>
      <c r="W16" s="282" t="s">
        <v>2262</v>
      </c>
      <c r="X16" s="280" t="s">
        <v>3024</v>
      </c>
      <c r="Y16" s="280" t="s">
        <v>3025</v>
      </c>
      <c r="Z16" s="282" t="s">
        <v>3026</v>
      </c>
      <c r="AA16" s="319">
        <f>N16</f>
        <v>44600</v>
      </c>
      <c r="AB16" s="149" t="s">
        <v>2167</v>
      </c>
      <c r="AC16" s="280">
        <v>5.3</v>
      </c>
      <c r="AD16" s="305"/>
      <c r="AE16" s="280">
        <v>85</v>
      </c>
      <c r="AF16" s="280"/>
      <c r="AG16" s="280">
        <v>100</v>
      </c>
      <c r="AH16" s="280"/>
      <c r="AI16" s="280">
        <v>24</v>
      </c>
      <c r="AJ16" s="280">
        <v>38</v>
      </c>
      <c r="AK16" s="280">
        <v>50</v>
      </c>
      <c r="AL16" s="280">
        <v>1</v>
      </c>
      <c r="AM16" s="279"/>
      <c r="AN16" s="280"/>
      <c r="AO16" s="280"/>
      <c r="AP16" s="280"/>
      <c r="AQ16" s="634"/>
      <c r="AR16" s="501"/>
      <c r="AS16" s="501"/>
      <c r="AT16" s="501"/>
      <c r="AU16" s="501"/>
      <c r="AV16" s="501"/>
      <c r="AW16" s="501"/>
      <c r="AX16" s="501"/>
      <c r="AY16" s="501"/>
      <c r="AZ16" s="501"/>
      <c r="BA16" s="501"/>
      <c r="BB16" s="501"/>
      <c r="BC16" s="501"/>
      <c r="BD16" s="501"/>
      <c r="BE16" s="501"/>
      <c r="BF16" s="501"/>
      <c r="BG16" s="501"/>
      <c r="BH16" s="501"/>
      <c r="BI16" s="501"/>
      <c r="BJ16" s="501"/>
      <c r="BK16" s="501"/>
      <c r="BL16" s="501"/>
      <c r="BM16" s="501"/>
      <c r="BN16" s="501"/>
      <c r="BO16" s="501"/>
      <c r="BP16" s="501"/>
      <c r="BQ16" s="501"/>
      <c r="BR16" s="501"/>
      <c r="BS16" s="501"/>
      <c r="BT16" s="501"/>
      <c r="BU16" s="501"/>
      <c r="BV16" s="501"/>
      <c r="BW16" s="501"/>
      <c r="BX16" s="501"/>
      <c r="BY16" s="501"/>
      <c r="BZ16" s="501"/>
      <c r="CA16" s="501"/>
      <c r="CB16" s="501"/>
      <c r="CC16" s="501"/>
      <c r="CD16" s="501"/>
      <c r="CE16" s="501"/>
      <c r="CF16" s="501"/>
      <c r="CG16" s="501"/>
      <c r="CH16" s="501"/>
      <c r="CI16" s="501"/>
      <c r="CJ16" s="501"/>
      <c r="CK16" s="501"/>
      <c r="CL16" s="501"/>
      <c r="CM16" s="501"/>
      <c r="CN16" s="501"/>
      <c r="CO16" s="501"/>
      <c r="CP16" s="501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0"/>
      <c r="DE16" s="500"/>
      <c r="DF16" s="500"/>
      <c r="DG16" s="500"/>
      <c r="DH16" s="500"/>
      <c r="DI16" s="500"/>
      <c r="DJ16" s="500"/>
      <c r="DK16" s="500"/>
      <c r="DL16" s="500"/>
      <c r="DM16" s="500"/>
      <c r="DN16" s="500"/>
      <c r="DO16" s="500"/>
      <c r="DP16" s="500"/>
      <c r="DQ16" s="500"/>
      <c r="DR16" s="500"/>
      <c r="DS16" s="500"/>
      <c r="DT16" s="500"/>
      <c r="DU16" s="500"/>
      <c r="DV16" s="500"/>
      <c r="DW16" s="500"/>
    </row>
    <row r="17" spans="1:127" ht="12.75" customHeight="1" x14ac:dyDescent="0.2">
      <c r="A17" s="270">
        <v>16</v>
      </c>
      <c r="B17" s="270" t="s">
        <v>1004</v>
      </c>
      <c r="C17" s="130" t="s">
        <v>470</v>
      </c>
      <c r="D17" s="271"/>
      <c r="E17" s="130" t="s">
        <v>7166</v>
      </c>
      <c r="F17" s="271"/>
      <c r="G17" s="296" t="s">
        <v>7167</v>
      </c>
      <c r="H17" s="676"/>
      <c r="I17" s="281" t="s">
        <v>1634</v>
      </c>
      <c r="J17" s="281"/>
      <c r="K17" s="281" t="s">
        <v>3877</v>
      </c>
      <c r="L17" s="676" t="s">
        <v>1838</v>
      </c>
      <c r="M17" s="306">
        <v>43573</v>
      </c>
      <c r="N17" s="307">
        <v>45034</v>
      </c>
      <c r="O17" s="507" t="s">
        <v>991</v>
      </c>
      <c r="P17" s="508">
        <f>N17</f>
        <v>45034</v>
      </c>
      <c r="Q17" s="520">
        <v>19205</v>
      </c>
      <c r="R17" s="520">
        <v>2019</v>
      </c>
      <c r="S17" s="265">
        <v>44304</v>
      </c>
      <c r="T17" s="324" t="s">
        <v>1686</v>
      </c>
      <c r="U17" s="324" t="s">
        <v>991</v>
      </c>
      <c r="V17" s="150" t="s">
        <v>1280</v>
      </c>
      <c r="W17" s="150" t="s">
        <v>1280</v>
      </c>
      <c r="X17" s="281" t="s">
        <v>975</v>
      </c>
      <c r="Y17" s="281" t="s">
        <v>1271</v>
      </c>
      <c r="Z17" s="150" t="s">
        <v>650</v>
      </c>
      <c r="AA17" s="303">
        <f>N17</f>
        <v>45034</v>
      </c>
      <c r="AB17" s="283" t="s">
        <v>485</v>
      </c>
      <c r="AC17" s="281">
        <v>5.3</v>
      </c>
      <c r="AD17" s="284"/>
      <c r="AE17" s="281">
        <v>90</v>
      </c>
      <c r="AF17" s="281"/>
      <c r="AG17" s="281">
        <v>115</v>
      </c>
      <c r="AH17" s="281"/>
      <c r="AI17" s="281" t="s">
        <v>994</v>
      </c>
      <c r="AJ17" s="281" t="s">
        <v>994</v>
      </c>
      <c r="AK17" s="324" t="s">
        <v>994</v>
      </c>
      <c r="AL17" s="324">
        <v>1</v>
      </c>
      <c r="AM17" s="279"/>
      <c r="AN17" s="280"/>
      <c r="AO17" s="280"/>
      <c r="AP17" s="280"/>
      <c r="AQ17" s="634"/>
      <c r="AR17" s="501"/>
      <c r="AS17" s="501"/>
      <c r="AT17" s="501"/>
      <c r="AU17" s="501"/>
      <c r="AV17" s="501"/>
      <c r="AW17" s="501"/>
      <c r="AX17" s="501"/>
      <c r="AY17" s="501"/>
      <c r="AZ17" s="501"/>
      <c r="BA17" s="501"/>
      <c r="BB17" s="501"/>
      <c r="BC17" s="501"/>
      <c r="BD17" s="501"/>
      <c r="BE17" s="501"/>
      <c r="BF17" s="501"/>
      <c r="BG17" s="501"/>
      <c r="BH17" s="501"/>
      <c r="BI17" s="501"/>
      <c r="BJ17" s="501"/>
      <c r="BK17" s="501"/>
      <c r="BL17" s="501"/>
      <c r="BM17" s="501"/>
      <c r="BN17" s="501"/>
      <c r="BO17" s="501"/>
      <c r="BP17" s="501"/>
      <c r="BQ17" s="501"/>
      <c r="BR17" s="501"/>
      <c r="BS17" s="501"/>
      <c r="BT17" s="501"/>
      <c r="BU17" s="501"/>
      <c r="BV17" s="501"/>
      <c r="BW17" s="501"/>
      <c r="BX17" s="501"/>
      <c r="BY17" s="501"/>
      <c r="BZ17" s="501"/>
      <c r="CA17" s="501"/>
      <c r="CB17" s="501"/>
      <c r="CC17" s="501"/>
      <c r="CD17" s="501"/>
      <c r="CE17" s="501"/>
      <c r="CF17" s="501"/>
      <c r="CG17" s="501"/>
      <c r="CH17" s="501"/>
      <c r="CI17" s="501"/>
      <c r="CJ17" s="501"/>
      <c r="CK17" s="501"/>
      <c r="CL17" s="501"/>
      <c r="CM17" s="501"/>
      <c r="CN17" s="501"/>
      <c r="CO17" s="501"/>
      <c r="CP17" s="501"/>
      <c r="CQ17" s="500"/>
      <c r="CR17" s="500"/>
      <c r="CS17" s="500"/>
      <c r="CT17" s="500"/>
      <c r="CU17" s="500"/>
      <c r="CV17" s="500"/>
      <c r="CW17" s="500"/>
      <c r="CX17" s="500"/>
      <c r="CY17" s="500"/>
      <c r="CZ17" s="500"/>
      <c r="DA17" s="500"/>
      <c r="DB17" s="500"/>
      <c r="DC17" s="500"/>
      <c r="DD17" s="500"/>
      <c r="DE17" s="500"/>
      <c r="DF17" s="500"/>
      <c r="DG17" s="500"/>
      <c r="DH17" s="500"/>
      <c r="DI17" s="500"/>
      <c r="DJ17" s="500"/>
      <c r="DK17" s="500"/>
      <c r="DL17" s="500"/>
      <c r="DM17" s="500"/>
      <c r="DN17" s="500"/>
      <c r="DO17" s="500"/>
      <c r="DP17" s="500"/>
      <c r="DQ17" s="500"/>
      <c r="DR17" s="500"/>
      <c r="DS17" s="500"/>
      <c r="DT17" s="500"/>
      <c r="DU17" s="500"/>
      <c r="DV17" s="500"/>
      <c r="DW17" s="500"/>
    </row>
    <row r="18" spans="1:127" s="502" customFormat="1" ht="12.75" customHeight="1" x14ac:dyDescent="0.2">
      <c r="A18" s="270">
        <v>17</v>
      </c>
      <c r="B18" s="281" t="s">
        <v>1004</v>
      </c>
      <c r="C18" s="130" t="s">
        <v>6262</v>
      </c>
      <c r="D18" s="281"/>
      <c r="E18" s="281" t="s">
        <v>6263</v>
      </c>
      <c r="F18" s="281"/>
      <c r="G18" s="296" t="s">
        <v>6264</v>
      </c>
      <c r="H18" s="676"/>
      <c r="I18" s="271" t="s">
        <v>1812</v>
      </c>
      <c r="J18" s="281"/>
      <c r="K18" s="281" t="s">
        <v>6265</v>
      </c>
      <c r="L18" s="676" t="s">
        <v>6266</v>
      </c>
      <c r="M18" s="306">
        <v>43276</v>
      </c>
      <c r="N18" s="307">
        <v>44007</v>
      </c>
      <c r="O18" s="277" t="s">
        <v>991</v>
      </c>
      <c r="P18" s="299">
        <f>N18</f>
        <v>44007</v>
      </c>
      <c r="Q18" s="264">
        <v>18494</v>
      </c>
      <c r="R18" s="264">
        <v>2014</v>
      </c>
      <c r="S18" s="265">
        <v>43276</v>
      </c>
      <c r="T18" s="281" t="s">
        <v>5079</v>
      </c>
      <c r="U18" s="281" t="s">
        <v>1786</v>
      </c>
      <c r="V18" s="150" t="s">
        <v>484</v>
      </c>
      <c r="W18" s="150" t="s">
        <v>820</v>
      </c>
      <c r="X18" s="281" t="s">
        <v>6267</v>
      </c>
      <c r="Y18" s="281" t="s">
        <v>6268</v>
      </c>
      <c r="Z18" s="150" t="s">
        <v>6269</v>
      </c>
      <c r="AA18" s="303">
        <f>N18</f>
        <v>44007</v>
      </c>
      <c r="AB18" s="283" t="s">
        <v>2167</v>
      </c>
      <c r="AC18" s="281">
        <v>5.6</v>
      </c>
      <c r="AD18" s="284"/>
      <c r="AE18" s="281">
        <v>85</v>
      </c>
      <c r="AF18" s="281"/>
      <c r="AG18" s="281">
        <v>110</v>
      </c>
      <c r="AH18" s="281"/>
      <c r="AI18" s="281" t="s">
        <v>994</v>
      </c>
      <c r="AJ18" s="281">
        <v>38</v>
      </c>
      <c r="AK18" s="281">
        <v>50</v>
      </c>
      <c r="AL18" s="281">
        <v>1</v>
      </c>
      <c r="AM18" s="281"/>
      <c r="AN18" s="281"/>
      <c r="AO18" s="281"/>
      <c r="AP18" s="281"/>
      <c r="AQ18" s="635"/>
      <c r="AR18" s="324"/>
      <c r="AS18" s="324"/>
      <c r="AT18" s="324"/>
      <c r="AU18" s="324"/>
      <c r="AV18" s="324"/>
      <c r="AW18" s="324"/>
      <c r="AX18" s="324"/>
      <c r="AY18" s="324"/>
      <c r="AZ18" s="324"/>
      <c r="BA18" s="324"/>
      <c r="BB18" s="324"/>
      <c r="BC18" s="324"/>
      <c r="BD18" s="324"/>
      <c r="BE18" s="324"/>
      <c r="BF18" s="324"/>
      <c r="BG18" s="324"/>
      <c r="BH18" s="324"/>
      <c r="BI18" s="324"/>
      <c r="BJ18" s="324"/>
      <c r="BK18" s="324"/>
      <c r="BL18" s="324"/>
      <c r="BM18" s="324"/>
      <c r="BN18" s="324"/>
      <c r="BO18" s="324"/>
      <c r="BP18" s="324"/>
      <c r="BQ18" s="324"/>
      <c r="BR18" s="324"/>
      <c r="BS18" s="324"/>
      <c r="BT18" s="324"/>
      <c r="BU18" s="324"/>
      <c r="BV18" s="324"/>
      <c r="BW18" s="324"/>
      <c r="BX18" s="324"/>
      <c r="BY18" s="324"/>
      <c r="BZ18" s="324"/>
      <c r="CA18" s="324"/>
      <c r="CB18" s="324"/>
      <c r="CC18" s="324"/>
      <c r="CD18" s="324"/>
      <c r="CE18" s="324"/>
      <c r="CF18" s="324"/>
      <c r="CG18" s="324"/>
      <c r="CH18" s="324"/>
      <c r="CI18" s="324"/>
      <c r="CJ18" s="324"/>
      <c r="CK18" s="324"/>
      <c r="CL18" s="324"/>
      <c r="CM18" s="324"/>
      <c r="CN18" s="324"/>
      <c r="CO18" s="324"/>
      <c r="CP18" s="324"/>
    </row>
    <row r="19" spans="1:127" s="502" customFormat="1" ht="12.75" customHeight="1" x14ac:dyDescent="0.2">
      <c r="A19" s="270">
        <v>18</v>
      </c>
      <c r="B19" s="281" t="s">
        <v>1005</v>
      </c>
      <c r="C19" s="281" t="s">
        <v>799</v>
      </c>
      <c r="D19" s="271" t="s">
        <v>5488</v>
      </c>
      <c r="E19" s="281" t="s">
        <v>4238</v>
      </c>
      <c r="F19" s="281" t="s">
        <v>2528</v>
      </c>
      <c r="G19" s="296" t="s">
        <v>4237</v>
      </c>
      <c r="H19" s="273" t="s">
        <v>2529</v>
      </c>
      <c r="I19" s="675" t="s">
        <v>2653</v>
      </c>
      <c r="J19" s="281" t="s">
        <v>1916</v>
      </c>
      <c r="K19" s="281" t="s">
        <v>5486</v>
      </c>
      <c r="L19" s="676" t="s">
        <v>5487</v>
      </c>
      <c r="M19" s="306">
        <v>41296</v>
      </c>
      <c r="N19" s="307">
        <v>43760</v>
      </c>
      <c r="O19" s="277" t="s">
        <v>991</v>
      </c>
      <c r="P19" s="306">
        <f t="shared" si="2"/>
        <v>43760</v>
      </c>
      <c r="Q19" s="264">
        <v>17879</v>
      </c>
      <c r="R19" s="264">
        <v>2012</v>
      </c>
      <c r="S19" s="265">
        <v>43030</v>
      </c>
      <c r="T19" s="281" t="s">
        <v>32</v>
      </c>
      <c r="U19" s="281" t="s">
        <v>5489</v>
      </c>
      <c r="V19" s="150" t="s">
        <v>5490</v>
      </c>
      <c r="W19" s="150" t="s">
        <v>5491</v>
      </c>
      <c r="X19" s="281" t="s">
        <v>5521</v>
      </c>
      <c r="Y19" s="281" t="s">
        <v>415</v>
      </c>
      <c r="Z19" s="150" t="s">
        <v>416</v>
      </c>
      <c r="AA19" s="265">
        <f t="shared" si="1"/>
        <v>43760</v>
      </c>
      <c r="AB19" s="283" t="s">
        <v>2167</v>
      </c>
      <c r="AC19" s="281">
        <v>4.5</v>
      </c>
      <c r="AD19" s="284">
        <v>23</v>
      </c>
      <c r="AE19" s="281">
        <v>80</v>
      </c>
      <c r="AF19" s="281">
        <v>83</v>
      </c>
      <c r="AG19" s="281">
        <v>105</v>
      </c>
      <c r="AH19" s="281">
        <v>139</v>
      </c>
      <c r="AI19" s="281">
        <v>22</v>
      </c>
      <c r="AJ19" s="281">
        <v>37</v>
      </c>
      <c r="AK19" s="281">
        <v>52</v>
      </c>
      <c r="AL19" s="281">
        <v>1</v>
      </c>
      <c r="AM19" s="265">
        <v>41926</v>
      </c>
      <c r="AN19" s="281">
        <v>2000</v>
      </c>
      <c r="AO19" s="281" t="s">
        <v>991</v>
      </c>
      <c r="AP19" s="281"/>
      <c r="AQ19" s="635"/>
      <c r="AR19" s="324"/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  <c r="BR19" s="324"/>
      <c r="BS19" s="324"/>
      <c r="BT19" s="324"/>
      <c r="BU19" s="324"/>
      <c r="BV19" s="324"/>
      <c r="BW19" s="324"/>
      <c r="BX19" s="324"/>
      <c r="BY19" s="324"/>
      <c r="BZ19" s="324"/>
      <c r="CA19" s="324"/>
      <c r="CB19" s="324"/>
      <c r="CC19" s="324"/>
      <c r="CD19" s="324"/>
      <c r="CE19" s="324"/>
      <c r="CF19" s="324"/>
      <c r="CG19" s="324"/>
      <c r="CH19" s="324"/>
      <c r="CI19" s="324"/>
      <c r="CJ19" s="324"/>
      <c r="CK19" s="324"/>
      <c r="CL19" s="324"/>
      <c r="CM19" s="324"/>
      <c r="CN19" s="324"/>
      <c r="CO19" s="324"/>
      <c r="CP19" s="324"/>
    </row>
    <row r="20" spans="1:127" s="502" customFormat="1" ht="12.75" customHeight="1" x14ac:dyDescent="0.2">
      <c r="A20" s="270">
        <v>19</v>
      </c>
      <c r="B20" s="270" t="s">
        <v>1004</v>
      </c>
      <c r="C20" s="271" t="s">
        <v>9803</v>
      </c>
      <c r="D20" s="271"/>
      <c r="E20" s="130" t="s">
        <v>9147</v>
      </c>
      <c r="F20" s="271"/>
      <c r="G20" s="272" t="s">
        <v>9804</v>
      </c>
      <c r="H20" s="273"/>
      <c r="I20" s="271" t="s">
        <v>2653</v>
      </c>
      <c r="J20" s="271"/>
      <c r="K20" s="271" t="s">
        <v>9805</v>
      </c>
      <c r="L20" s="273" t="s">
        <v>2463</v>
      </c>
      <c r="M20" s="275">
        <v>44250</v>
      </c>
      <c r="N20" s="132">
        <v>44973</v>
      </c>
      <c r="O20" s="277" t="s">
        <v>991</v>
      </c>
      <c r="P20" s="299">
        <f t="shared" si="2"/>
        <v>44973</v>
      </c>
      <c r="Q20" s="264">
        <v>21067</v>
      </c>
      <c r="R20" s="264">
        <v>2020</v>
      </c>
      <c r="S20" s="265">
        <v>44243</v>
      </c>
      <c r="T20" s="281" t="s">
        <v>5079</v>
      </c>
      <c r="U20" s="281" t="s">
        <v>1786</v>
      </c>
      <c r="V20" s="150" t="s">
        <v>484</v>
      </c>
      <c r="W20" s="150" t="s">
        <v>484</v>
      </c>
      <c r="X20" s="281" t="s">
        <v>2462</v>
      </c>
      <c r="Y20" s="281" t="s">
        <v>2013</v>
      </c>
      <c r="Z20" s="150" t="s">
        <v>2014</v>
      </c>
      <c r="AA20" s="303">
        <f t="shared" si="1"/>
        <v>44973</v>
      </c>
      <c r="AB20" s="283" t="s">
        <v>2167</v>
      </c>
      <c r="AC20" s="281">
        <v>8.3000000000000007</v>
      </c>
      <c r="AD20" s="284"/>
      <c r="AE20" s="281">
        <v>120</v>
      </c>
      <c r="AF20" s="281"/>
      <c r="AG20" s="281">
        <v>220</v>
      </c>
      <c r="AH20" s="281"/>
      <c r="AI20" s="281">
        <v>23</v>
      </c>
      <c r="AJ20" s="281">
        <v>36</v>
      </c>
      <c r="AK20" s="281">
        <v>50</v>
      </c>
      <c r="AL20" s="281">
        <v>2</v>
      </c>
      <c r="AM20" s="281"/>
      <c r="AN20" s="281"/>
      <c r="AO20" s="281"/>
      <c r="AP20" s="281"/>
      <c r="AQ20" s="635"/>
      <c r="AR20" s="324"/>
      <c r="AS20" s="324"/>
      <c r="AT20" s="324"/>
      <c r="AU20" s="324"/>
      <c r="AV20" s="324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  <c r="BR20" s="324"/>
      <c r="BS20" s="324"/>
      <c r="BT20" s="324"/>
      <c r="BU20" s="324"/>
      <c r="BV20" s="324"/>
      <c r="BW20" s="324"/>
      <c r="BX20" s="324"/>
      <c r="BY20" s="324"/>
      <c r="BZ20" s="324"/>
      <c r="CA20" s="324"/>
      <c r="CB20" s="324"/>
      <c r="CC20" s="324"/>
      <c r="CD20" s="324"/>
      <c r="CE20" s="324"/>
      <c r="CF20" s="324"/>
      <c r="CG20" s="324"/>
      <c r="CH20" s="324"/>
      <c r="CI20" s="324"/>
      <c r="CJ20" s="324"/>
      <c r="CK20" s="324"/>
      <c r="CL20" s="324"/>
      <c r="CM20" s="324"/>
      <c r="CN20" s="324"/>
      <c r="CO20" s="324"/>
      <c r="CP20" s="324"/>
    </row>
    <row r="21" spans="1:127" s="502" customFormat="1" ht="12.75" customHeight="1" x14ac:dyDescent="0.2">
      <c r="A21" s="270">
        <v>20</v>
      </c>
      <c r="B21" s="270" t="s">
        <v>1005</v>
      </c>
      <c r="C21" s="271" t="s">
        <v>9816</v>
      </c>
      <c r="D21" s="271" t="s">
        <v>9819</v>
      </c>
      <c r="E21" s="271" t="s">
        <v>9148</v>
      </c>
      <c r="F21" s="271"/>
      <c r="G21" s="272" t="s">
        <v>9817</v>
      </c>
      <c r="H21" s="273"/>
      <c r="I21" s="271" t="s">
        <v>2653</v>
      </c>
      <c r="J21" s="271"/>
      <c r="K21" s="271" t="s">
        <v>9813</v>
      </c>
      <c r="L21" s="273" t="s">
        <v>9814</v>
      </c>
      <c r="M21" s="275">
        <v>44160</v>
      </c>
      <c r="N21" s="132">
        <v>44885</v>
      </c>
      <c r="O21" s="277" t="s">
        <v>991</v>
      </c>
      <c r="P21" s="299">
        <f t="shared" si="2"/>
        <v>44885</v>
      </c>
      <c r="Q21" s="264">
        <v>21072</v>
      </c>
      <c r="R21" s="264">
        <v>2020</v>
      </c>
      <c r="S21" s="265">
        <v>44155</v>
      </c>
      <c r="T21" s="281" t="s">
        <v>1785</v>
      </c>
      <c r="U21" s="281" t="s">
        <v>1786</v>
      </c>
      <c r="V21" s="150" t="s">
        <v>484</v>
      </c>
      <c r="W21" s="150" t="s">
        <v>1189</v>
      </c>
      <c r="X21" s="281" t="s">
        <v>282</v>
      </c>
      <c r="Y21" s="281" t="s">
        <v>1232</v>
      </c>
      <c r="Z21" s="150" t="s">
        <v>955</v>
      </c>
      <c r="AA21" s="303">
        <f t="shared" si="1"/>
        <v>44885</v>
      </c>
      <c r="AB21" s="283" t="s">
        <v>485</v>
      </c>
      <c r="AC21" s="281">
        <v>4.8</v>
      </c>
      <c r="AD21" s="284"/>
      <c r="AE21" s="281">
        <v>95</v>
      </c>
      <c r="AF21" s="281">
        <v>95</v>
      </c>
      <c r="AG21" s="281">
        <v>115</v>
      </c>
      <c r="AH21" s="281">
        <v>115</v>
      </c>
      <c r="AI21" s="281" t="s">
        <v>994</v>
      </c>
      <c r="AJ21" s="281" t="s">
        <v>994</v>
      </c>
      <c r="AK21" s="281" t="s">
        <v>994</v>
      </c>
      <c r="AL21" s="281">
        <v>1</v>
      </c>
      <c r="AM21" s="281"/>
      <c r="AN21" s="281"/>
      <c r="AO21" s="281"/>
      <c r="AP21" s="281" t="s">
        <v>9818</v>
      </c>
      <c r="AQ21" s="635"/>
      <c r="AR21" s="324"/>
      <c r="AS21" s="324"/>
      <c r="AT21" s="324"/>
      <c r="AU21" s="324"/>
      <c r="AV21" s="324"/>
      <c r="AW21" s="324"/>
      <c r="AX21" s="324"/>
      <c r="AY21" s="324"/>
      <c r="AZ21" s="324"/>
      <c r="BA21" s="324"/>
      <c r="BB21" s="324"/>
      <c r="BC21" s="324"/>
      <c r="BD21" s="324"/>
      <c r="BE21" s="324"/>
      <c r="BF21" s="324"/>
      <c r="BG21" s="324"/>
      <c r="BH21" s="324"/>
      <c r="BI21" s="324"/>
      <c r="BJ21" s="324"/>
      <c r="BK21" s="324"/>
      <c r="BL21" s="324"/>
      <c r="BM21" s="324"/>
      <c r="BN21" s="324"/>
      <c r="BO21" s="324"/>
      <c r="BP21" s="324"/>
      <c r="BQ21" s="324"/>
      <c r="BR21" s="324"/>
      <c r="BS21" s="324"/>
      <c r="BT21" s="324"/>
      <c r="BU21" s="324"/>
      <c r="BV21" s="324"/>
      <c r="BW21" s="324"/>
      <c r="BX21" s="324"/>
      <c r="BY21" s="324"/>
      <c r="BZ21" s="324"/>
      <c r="CA21" s="324"/>
      <c r="CB21" s="324"/>
      <c r="CC21" s="324"/>
      <c r="CD21" s="324"/>
      <c r="CE21" s="324"/>
      <c r="CF21" s="324"/>
      <c r="CG21" s="324"/>
      <c r="CH21" s="324"/>
      <c r="CI21" s="324"/>
      <c r="CJ21" s="324"/>
      <c r="CK21" s="324"/>
      <c r="CL21" s="324"/>
      <c r="CM21" s="324"/>
      <c r="CN21" s="324"/>
      <c r="CO21" s="324"/>
      <c r="CP21" s="324"/>
    </row>
    <row r="22" spans="1:127" s="502" customFormat="1" ht="12.75" customHeight="1" x14ac:dyDescent="0.2">
      <c r="A22" s="270">
        <v>21</v>
      </c>
      <c r="B22" s="270" t="s">
        <v>1004</v>
      </c>
      <c r="C22" s="270" t="s">
        <v>5311</v>
      </c>
      <c r="D22" s="271"/>
      <c r="E22" s="271" t="s">
        <v>5693</v>
      </c>
      <c r="F22" s="271"/>
      <c r="G22" s="272" t="s">
        <v>5694</v>
      </c>
      <c r="H22" s="273"/>
      <c r="I22" s="271" t="s">
        <v>424</v>
      </c>
      <c r="J22" s="271"/>
      <c r="K22" s="271" t="s">
        <v>3332</v>
      </c>
      <c r="L22" s="273" t="s">
        <v>760</v>
      </c>
      <c r="M22" s="275">
        <v>43139</v>
      </c>
      <c r="N22" s="276">
        <v>44599</v>
      </c>
      <c r="O22" s="277" t="s">
        <v>991</v>
      </c>
      <c r="P22" s="298">
        <f>N22</f>
        <v>44599</v>
      </c>
      <c r="Q22" s="278">
        <v>20213</v>
      </c>
      <c r="R22" s="278">
        <v>2018</v>
      </c>
      <c r="S22" s="279">
        <v>43868</v>
      </c>
      <c r="T22" s="280" t="s">
        <v>239</v>
      </c>
      <c r="U22" s="281" t="s">
        <v>991</v>
      </c>
      <c r="V22" s="150" t="s">
        <v>3472</v>
      </c>
      <c r="W22" s="150" t="s">
        <v>3472</v>
      </c>
      <c r="X22" s="280" t="s">
        <v>5977</v>
      </c>
      <c r="Y22" s="280" t="s">
        <v>1697</v>
      </c>
      <c r="Z22" s="282" t="s">
        <v>2225</v>
      </c>
      <c r="AA22" s="319">
        <f t="shared" ref="AA22" si="3">N22</f>
        <v>44599</v>
      </c>
      <c r="AB22" s="149" t="s">
        <v>1411</v>
      </c>
      <c r="AC22" s="280">
        <v>5.5</v>
      </c>
      <c r="AD22" s="305"/>
      <c r="AE22" s="280">
        <v>110</v>
      </c>
      <c r="AF22" s="280"/>
      <c r="AG22" s="280">
        <v>130</v>
      </c>
      <c r="AH22" s="280"/>
      <c r="AI22" s="280">
        <v>24</v>
      </c>
      <c r="AJ22" s="280">
        <v>39</v>
      </c>
      <c r="AK22" s="280">
        <v>58</v>
      </c>
      <c r="AL22" s="280">
        <v>1</v>
      </c>
      <c r="AM22" s="506"/>
      <c r="AN22" s="324"/>
      <c r="AO22" s="324"/>
      <c r="AP22" s="281"/>
      <c r="AQ22" s="635"/>
      <c r="AR22" s="324"/>
      <c r="AS22" s="324"/>
      <c r="AT22" s="324"/>
      <c r="AU22" s="324"/>
      <c r="AV22" s="324"/>
      <c r="AW22" s="324"/>
      <c r="AX22" s="324"/>
      <c r="AY22" s="324"/>
      <c r="AZ22" s="324"/>
      <c r="BA22" s="324"/>
      <c r="BB22" s="324"/>
      <c r="BC22" s="324"/>
      <c r="BD22" s="324"/>
      <c r="BE22" s="324"/>
      <c r="BF22" s="324"/>
      <c r="BG22" s="324"/>
      <c r="BH22" s="324"/>
      <c r="BI22" s="324"/>
      <c r="BJ22" s="324"/>
      <c r="BK22" s="324"/>
      <c r="BL22" s="324"/>
      <c r="BM22" s="324"/>
      <c r="BN22" s="324"/>
      <c r="BO22" s="324"/>
      <c r="BP22" s="324"/>
      <c r="BQ22" s="324"/>
      <c r="BR22" s="324"/>
      <c r="BS22" s="324"/>
      <c r="BT22" s="324"/>
      <c r="BU22" s="324"/>
      <c r="BV22" s="324"/>
      <c r="BW22" s="324"/>
      <c r="BX22" s="324"/>
      <c r="BY22" s="324"/>
      <c r="BZ22" s="324"/>
      <c r="CA22" s="324"/>
      <c r="CB22" s="324"/>
      <c r="CC22" s="324"/>
      <c r="CD22" s="324"/>
      <c r="CE22" s="324"/>
      <c r="CF22" s="324"/>
      <c r="CG22" s="324"/>
      <c r="CH22" s="324"/>
      <c r="CI22" s="324"/>
      <c r="CJ22" s="324"/>
      <c r="CK22" s="324"/>
      <c r="CL22" s="324"/>
      <c r="CM22" s="324"/>
      <c r="CN22" s="324"/>
      <c r="CO22" s="324"/>
      <c r="CP22" s="324"/>
    </row>
    <row r="23" spans="1:127" ht="12.75" customHeight="1" x14ac:dyDescent="0.2">
      <c r="A23" s="270">
        <v>22</v>
      </c>
      <c r="B23" s="270" t="s">
        <v>1005</v>
      </c>
      <c r="C23" s="271" t="s">
        <v>2113</v>
      </c>
      <c r="D23" s="281" t="s">
        <v>523</v>
      </c>
      <c r="E23" s="281" t="s">
        <v>2784</v>
      </c>
      <c r="F23" s="281" t="s">
        <v>2672</v>
      </c>
      <c r="G23" s="296" t="s">
        <v>1741</v>
      </c>
      <c r="H23" s="676" t="s">
        <v>2673</v>
      </c>
      <c r="I23" s="281" t="s">
        <v>1634</v>
      </c>
      <c r="J23" s="281" t="s">
        <v>2251</v>
      </c>
      <c r="K23" s="281" t="s">
        <v>2674</v>
      </c>
      <c r="L23" s="676" t="s">
        <v>2675</v>
      </c>
      <c r="M23" s="306">
        <v>39903</v>
      </c>
      <c r="N23" s="307">
        <v>44603</v>
      </c>
      <c r="O23" s="507" t="s">
        <v>991</v>
      </c>
      <c r="P23" s="508">
        <f t="shared" si="2"/>
        <v>44603</v>
      </c>
      <c r="Q23" s="264">
        <v>20108</v>
      </c>
      <c r="R23" s="264">
        <v>2009</v>
      </c>
      <c r="S23" s="279">
        <v>43872</v>
      </c>
      <c r="T23" s="281" t="s">
        <v>32</v>
      </c>
      <c r="U23" s="281" t="s">
        <v>7111</v>
      </c>
      <c r="V23" s="150" t="s">
        <v>8061</v>
      </c>
      <c r="W23" s="150" t="s">
        <v>8062</v>
      </c>
      <c r="X23" s="281" t="s">
        <v>2676</v>
      </c>
      <c r="Y23" s="281" t="s">
        <v>8063</v>
      </c>
      <c r="Z23" s="150" t="s">
        <v>2677</v>
      </c>
      <c r="AA23" s="303">
        <f t="shared" ref="AA23:AA35" si="4">N23</f>
        <v>44603</v>
      </c>
      <c r="AB23" s="283" t="s">
        <v>2167</v>
      </c>
      <c r="AC23" s="281">
        <v>6.2</v>
      </c>
      <c r="AD23" s="284">
        <v>24.8</v>
      </c>
      <c r="AE23" s="281">
        <v>90</v>
      </c>
      <c r="AF23" s="281">
        <v>114</v>
      </c>
      <c r="AG23" s="281">
        <v>110</v>
      </c>
      <c r="AH23" s="281">
        <v>143</v>
      </c>
      <c r="AI23" s="281">
        <v>22</v>
      </c>
      <c r="AJ23" s="281">
        <v>36</v>
      </c>
      <c r="AK23" s="281">
        <v>48</v>
      </c>
      <c r="AL23" s="281">
        <v>1</v>
      </c>
      <c r="AM23" s="506">
        <v>42018</v>
      </c>
      <c r="AN23" s="324">
        <v>2014</v>
      </c>
      <c r="AO23" s="324" t="s">
        <v>991</v>
      </c>
      <c r="AP23" s="280" t="s">
        <v>9398</v>
      </c>
      <c r="AQ23" s="635"/>
      <c r="AR23" s="130"/>
      <c r="AS23" s="271"/>
      <c r="AT23" s="272"/>
      <c r="AU23" s="273"/>
      <c r="AV23" s="271"/>
      <c r="AW23" s="281"/>
      <c r="AX23" s="271"/>
      <c r="AY23" s="274"/>
      <c r="AZ23" s="275"/>
      <c r="BA23" s="137"/>
      <c r="BB23" s="277"/>
      <c r="BC23" s="279"/>
      <c r="BD23" s="278"/>
      <c r="BE23" s="278"/>
      <c r="BF23" s="279"/>
      <c r="BG23" s="280"/>
      <c r="BH23" s="281"/>
      <c r="BI23" s="282"/>
      <c r="BJ23" s="282"/>
      <c r="BK23" s="280"/>
      <c r="BL23" s="280"/>
      <c r="BM23" s="282"/>
      <c r="BN23" s="314"/>
      <c r="BO23" s="280"/>
      <c r="BP23" s="280"/>
      <c r="BQ23" s="305"/>
      <c r="BR23" s="280"/>
      <c r="BS23" s="280"/>
      <c r="BT23" s="280"/>
      <c r="BU23" s="280"/>
      <c r="BV23" s="280"/>
      <c r="BW23" s="280"/>
      <c r="BX23" s="280"/>
      <c r="BY23" s="280"/>
      <c r="BZ23" s="279"/>
      <c r="CA23" s="280"/>
      <c r="CB23" s="280"/>
      <c r="CC23" s="501"/>
      <c r="CD23" s="501"/>
      <c r="CE23" s="501"/>
      <c r="CF23" s="501"/>
      <c r="CG23" s="501"/>
      <c r="CH23" s="501"/>
      <c r="CI23" s="501"/>
      <c r="CJ23" s="501"/>
      <c r="CK23" s="501"/>
      <c r="CL23" s="501"/>
      <c r="CM23" s="501"/>
      <c r="CN23" s="501"/>
      <c r="CO23" s="501"/>
      <c r="CP23" s="501"/>
      <c r="CQ23" s="500"/>
      <c r="CR23" s="500"/>
      <c r="CS23" s="500"/>
      <c r="CT23" s="500"/>
      <c r="CU23" s="500"/>
      <c r="CV23" s="500"/>
      <c r="CW23" s="500"/>
      <c r="CX23" s="500"/>
      <c r="CY23" s="500"/>
      <c r="CZ23" s="500"/>
      <c r="DA23" s="500"/>
      <c r="DB23" s="500"/>
      <c r="DC23" s="500"/>
      <c r="DD23" s="500"/>
      <c r="DE23" s="500"/>
      <c r="DF23" s="500"/>
      <c r="DG23" s="500"/>
      <c r="DH23" s="500"/>
      <c r="DI23" s="500"/>
      <c r="DJ23" s="500"/>
      <c r="DK23" s="500"/>
      <c r="DL23" s="500"/>
      <c r="DM23" s="500"/>
      <c r="DN23" s="500"/>
      <c r="DO23" s="500"/>
      <c r="DP23" s="500"/>
      <c r="DQ23" s="500"/>
      <c r="DR23" s="500"/>
      <c r="DS23" s="500"/>
      <c r="DT23" s="500"/>
      <c r="DU23" s="500"/>
      <c r="DV23" s="500"/>
      <c r="DW23" s="500"/>
    </row>
    <row r="24" spans="1:127" ht="12.75" customHeight="1" x14ac:dyDescent="0.2">
      <c r="A24" s="270">
        <v>23</v>
      </c>
      <c r="B24" s="270" t="s">
        <v>1004</v>
      </c>
      <c r="C24" s="271" t="s">
        <v>571</v>
      </c>
      <c r="D24" s="271"/>
      <c r="E24" s="271" t="s">
        <v>9149</v>
      </c>
      <c r="F24" s="271"/>
      <c r="G24" s="272" t="s">
        <v>1613</v>
      </c>
      <c r="H24" s="273"/>
      <c r="I24" s="271" t="s">
        <v>1634</v>
      </c>
      <c r="J24" s="271"/>
      <c r="K24" s="271" t="s">
        <v>4099</v>
      </c>
      <c r="L24" s="273" t="s">
        <v>4100</v>
      </c>
      <c r="M24" s="275">
        <v>39903</v>
      </c>
      <c r="N24" s="276">
        <v>44650</v>
      </c>
      <c r="O24" s="277" t="s">
        <v>991</v>
      </c>
      <c r="P24" s="298">
        <f t="shared" si="2"/>
        <v>44650</v>
      </c>
      <c r="Q24" s="278">
        <v>16730</v>
      </c>
      <c r="R24" s="278">
        <v>2009</v>
      </c>
      <c r="S24" s="279">
        <v>43920</v>
      </c>
      <c r="T24" s="280" t="s">
        <v>32</v>
      </c>
      <c r="U24" s="281" t="s">
        <v>991</v>
      </c>
      <c r="V24" s="282" t="s">
        <v>3554</v>
      </c>
      <c r="W24" s="150" t="s">
        <v>8657</v>
      </c>
      <c r="X24" s="280" t="s">
        <v>408</v>
      </c>
      <c r="Y24" s="280" t="s">
        <v>4101</v>
      </c>
      <c r="Z24" s="282" t="s">
        <v>409</v>
      </c>
      <c r="AA24" s="319">
        <f t="shared" si="4"/>
        <v>44650</v>
      </c>
      <c r="AB24" s="149" t="s">
        <v>2167</v>
      </c>
      <c r="AC24" s="280">
        <v>5.4</v>
      </c>
      <c r="AD24" s="305"/>
      <c r="AE24" s="280">
        <v>75</v>
      </c>
      <c r="AF24" s="280"/>
      <c r="AG24" s="280">
        <v>95</v>
      </c>
      <c r="AH24" s="280"/>
      <c r="AI24" s="280">
        <v>22</v>
      </c>
      <c r="AJ24" s="280">
        <v>36</v>
      </c>
      <c r="AK24" s="280">
        <v>48</v>
      </c>
      <c r="AL24" s="280">
        <v>1</v>
      </c>
      <c r="AM24" s="280"/>
      <c r="AN24" s="280"/>
      <c r="AO24" s="280"/>
      <c r="AP24" s="280"/>
      <c r="AQ24" s="634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  <c r="BG24" s="501"/>
      <c r="BH24" s="501"/>
      <c r="BI24" s="501"/>
      <c r="BJ24" s="501"/>
      <c r="BK24" s="501"/>
      <c r="BL24" s="501"/>
      <c r="BM24" s="501"/>
      <c r="BN24" s="501"/>
      <c r="BO24" s="501"/>
      <c r="BP24" s="501"/>
      <c r="BQ24" s="501"/>
      <c r="BR24" s="501"/>
      <c r="BS24" s="501"/>
      <c r="BT24" s="501"/>
      <c r="BU24" s="501"/>
      <c r="BV24" s="501"/>
      <c r="BW24" s="501"/>
      <c r="BX24" s="501"/>
      <c r="BY24" s="501"/>
      <c r="BZ24" s="501"/>
      <c r="CA24" s="501"/>
      <c r="CB24" s="501"/>
      <c r="CC24" s="501"/>
      <c r="CD24" s="501"/>
      <c r="CE24" s="501"/>
      <c r="CF24" s="501"/>
      <c r="CG24" s="501"/>
      <c r="CH24" s="501"/>
      <c r="CI24" s="501"/>
      <c r="CJ24" s="501"/>
      <c r="CK24" s="501"/>
      <c r="CL24" s="501"/>
      <c r="CM24" s="501"/>
      <c r="CN24" s="501"/>
      <c r="CO24" s="501"/>
      <c r="CP24" s="501"/>
      <c r="CQ24" s="500"/>
      <c r="CR24" s="500"/>
      <c r="CS24" s="500"/>
      <c r="CT24" s="500"/>
      <c r="CU24" s="500"/>
      <c r="CV24" s="500"/>
      <c r="CW24" s="500"/>
      <c r="CX24" s="500"/>
      <c r="CY24" s="500"/>
      <c r="CZ24" s="500"/>
      <c r="DA24" s="500"/>
      <c r="DB24" s="500"/>
      <c r="DC24" s="500"/>
      <c r="DD24" s="500"/>
      <c r="DE24" s="500"/>
      <c r="DF24" s="500"/>
      <c r="DG24" s="500"/>
      <c r="DH24" s="500"/>
      <c r="DI24" s="500"/>
      <c r="DJ24" s="500"/>
      <c r="DK24" s="500"/>
      <c r="DL24" s="500"/>
      <c r="DM24" s="500"/>
      <c r="DN24" s="500"/>
      <c r="DO24" s="500"/>
      <c r="DP24" s="500"/>
      <c r="DQ24" s="500"/>
      <c r="DR24" s="500"/>
      <c r="DS24" s="500"/>
      <c r="DT24" s="500"/>
      <c r="DU24" s="500"/>
      <c r="DV24" s="500"/>
      <c r="DW24" s="500"/>
    </row>
    <row r="25" spans="1:127" s="502" customFormat="1" ht="12.75" customHeight="1" x14ac:dyDescent="0.2">
      <c r="A25" s="270">
        <v>24</v>
      </c>
      <c r="B25" s="270" t="s">
        <v>1004</v>
      </c>
      <c r="C25" s="271" t="s">
        <v>660</v>
      </c>
      <c r="D25" s="271"/>
      <c r="E25" s="271" t="s">
        <v>1987</v>
      </c>
      <c r="F25" s="271"/>
      <c r="G25" s="272" t="s">
        <v>661</v>
      </c>
      <c r="H25" s="273"/>
      <c r="I25" s="271" t="s">
        <v>614</v>
      </c>
      <c r="J25" s="271"/>
      <c r="K25" s="271" t="s">
        <v>4748</v>
      </c>
      <c r="L25" s="273" t="s">
        <v>2143</v>
      </c>
      <c r="M25" s="275">
        <v>41685</v>
      </c>
      <c r="N25" s="132">
        <v>43878</v>
      </c>
      <c r="O25" s="277" t="s">
        <v>991</v>
      </c>
      <c r="P25" s="299">
        <f t="shared" si="2"/>
        <v>43878</v>
      </c>
      <c r="Q25" s="264">
        <v>14083</v>
      </c>
      <c r="R25" s="264">
        <v>2013</v>
      </c>
      <c r="S25" s="279">
        <v>43148</v>
      </c>
      <c r="T25" s="281" t="s">
        <v>706</v>
      </c>
      <c r="U25" s="281" t="s">
        <v>991</v>
      </c>
      <c r="V25" s="150" t="s">
        <v>1521</v>
      </c>
      <c r="W25" s="150" t="s">
        <v>615</v>
      </c>
      <c r="X25" s="281" t="s">
        <v>638</v>
      </c>
      <c r="Y25" s="281" t="s">
        <v>639</v>
      </c>
      <c r="Z25" s="150" t="s">
        <v>2146</v>
      </c>
      <c r="AA25" s="303">
        <f t="shared" si="4"/>
        <v>43878</v>
      </c>
      <c r="AB25" s="283" t="s">
        <v>2167</v>
      </c>
      <c r="AC25" s="281">
        <v>5.9</v>
      </c>
      <c r="AD25" s="284"/>
      <c r="AE25" s="281">
        <v>90</v>
      </c>
      <c r="AF25" s="281"/>
      <c r="AG25" s="281">
        <v>110</v>
      </c>
      <c r="AH25" s="281"/>
      <c r="AI25" s="281">
        <v>24</v>
      </c>
      <c r="AJ25" s="281">
        <v>39</v>
      </c>
      <c r="AK25" s="281">
        <v>53</v>
      </c>
      <c r="AL25" s="281">
        <v>1</v>
      </c>
      <c r="AM25" s="281"/>
      <c r="AN25" s="281"/>
      <c r="AO25" s="281"/>
      <c r="AP25" s="281"/>
      <c r="AQ25" s="635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324"/>
      <c r="CL25" s="324"/>
      <c r="CM25" s="324"/>
      <c r="CN25" s="324"/>
      <c r="CO25" s="324"/>
      <c r="CP25" s="324"/>
    </row>
    <row r="26" spans="1:127" ht="12.75" customHeight="1" x14ac:dyDescent="0.2">
      <c r="A26" s="270">
        <v>25</v>
      </c>
      <c r="B26" s="270" t="s">
        <v>1004</v>
      </c>
      <c r="C26" s="271" t="s">
        <v>506</v>
      </c>
      <c r="D26" s="271"/>
      <c r="E26" s="271" t="s">
        <v>9150</v>
      </c>
      <c r="F26" s="271"/>
      <c r="G26" s="272" t="s">
        <v>1619</v>
      </c>
      <c r="H26" s="273"/>
      <c r="I26" s="271" t="s">
        <v>1634</v>
      </c>
      <c r="J26" s="271"/>
      <c r="K26" s="271" t="s">
        <v>1191</v>
      </c>
      <c r="L26" s="273" t="s">
        <v>1623</v>
      </c>
      <c r="M26" s="275">
        <v>39983</v>
      </c>
      <c r="N26" s="132">
        <v>44585</v>
      </c>
      <c r="O26" s="277" t="s">
        <v>991</v>
      </c>
      <c r="P26" s="298">
        <f>N26</f>
        <v>44585</v>
      </c>
      <c r="Q26" s="278">
        <v>20091</v>
      </c>
      <c r="R26" s="278">
        <v>2007</v>
      </c>
      <c r="S26" s="279">
        <v>43854</v>
      </c>
      <c r="T26" s="280" t="s">
        <v>2031</v>
      </c>
      <c r="U26" s="281" t="s">
        <v>991</v>
      </c>
      <c r="V26" s="282" t="s">
        <v>2085</v>
      </c>
      <c r="W26" s="282" t="s">
        <v>8022</v>
      </c>
      <c r="X26" s="280" t="s">
        <v>1620</v>
      </c>
      <c r="Y26" s="280" t="s">
        <v>1621</v>
      </c>
      <c r="Z26" s="282" t="s">
        <v>1622</v>
      </c>
      <c r="AA26" s="319">
        <f t="shared" si="4"/>
        <v>44585</v>
      </c>
      <c r="AB26" s="149" t="s">
        <v>1411</v>
      </c>
      <c r="AC26" s="280">
        <v>6.1</v>
      </c>
      <c r="AD26" s="305"/>
      <c r="AE26" s="280">
        <v>95</v>
      </c>
      <c r="AF26" s="280"/>
      <c r="AG26" s="280">
        <v>115</v>
      </c>
      <c r="AH26" s="280"/>
      <c r="AI26" s="280">
        <v>23</v>
      </c>
      <c r="AJ26" s="280">
        <v>38</v>
      </c>
      <c r="AK26" s="280">
        <v>55</v>
      </c>
      <c r="AL26" s="280">
        <v>1</v>
      </c>
      <c r="AM26" s="280"/>
      <c r="AN26" s="280"/>
      <c r="AO26" s="280"/>
      <c r="AP26" s="280"/>
      <c r="AQ26" s="634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  <c r="BG26" s="501"/>
      <c r="BH26" s="501"/>
      <c r="BI26" s="501"/>
      <c r="BJ26" s="501"/>
      <c r="BK26" s="501"/>
      <c r="BL26" s="501"/>
      <c r="BM26" s="501"/>
      <c r="BN26" s="501"/>
      <c r="BO26" s="501"/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/>
      <c r="CO26" s="501"/>
      <c r="CP26" s="501"/>
      <c r="CQ26" s="500"/>
      <c r="CR26" s="500"/>
      <c r="CS26" s="500"/>
      <c r="CT26" s="500"/>
      <c r="CU26" s="500"/>
      <c r="CV26" s="500"/>
      <c r="CW26" s="500"/>
      <c r="CX26" s="500"/>
      <c r="CY26" s="500"/>
      <c r="CZ26" s="500"/>
      <c r="DA26" s="500"/>
      <c r="DB26" s="500"/>
      <c r="DC26" s="500"/>
      <c r="DD26" s="500"/>
      <c r="DE26" s="500"/>
      <c r="DF26" s="500"/>
      <c r="DG26" s="500"/>
      <c r="DH26" s="500"/>
      <c r="DI26" s="500"/>
      <c r="DJ26" s="500"/>
      <c r="DK26" s="500"/>
      <c r="DL26" s="500"/>
      <c r="DM26" s="500"/>
      <c r="DN26" s="500"/>
      <c r="DO26" s="500"/>
      <c r="DP26" s="500"/>
      <c r="DQ26" s="500"/>
      <c r="DR26" s="500"/>
      <c r="DS26" s="500"/>
      <c r="DT26" s="500"/>
      <c r="DU26" s="500"/>
      <c r="DV26" s="500"/>
      <c r="DW26" s="500"/>
    </row>
    <row r="27" spans="1:127" s="502" customFormat="1" ht="12.75" customHeight="1" x14ac:dyDescent="0.2">
      <c r="A27" s="270">
        <v>26</v>
      </c>
      <c r="B27" s="270" t="s">
        <v>1004</v>
      </c>
      <c r="C27" s="302" t="s">
        <v>7663</v>
      </c>
      <c r="D27" s="271"/>
      <c r="E27" s="271" t="s">
        <v>2931</v>
      </c>
      <c r="F27" s="271"/>
      <c r="G27" s="272" t="s">
        <v>7664</v>
      </c>
      <c r="H27" s="273"/>
      <c r="I27" s="271" t="s">
        <v>3342</v>
      </c>
      <c r="J27" s="271"/>
      <c r="K27" s="271" t="s">
        <v>7665</v>
      </c>
      <c r="L27" s="273" t="s">
        <v>3250</v>
      </c>
      <c r="M27" s="275">
        <v>43728</v>
      </c>
      <c r="N27" s="132">
        <v>44448</v>
      </c>
      <c r="O27" s="277" t="s">
        <v>991</v>
      </c>
      <c r="P27" s="299">
        <f>N27</f>
        <v>44448</v>
      </c>
      <c r="Q27" s="264">
        <v>19486</v>
      </c>
      <c r="R27" s="264">
        <v>2019</v>
      </c>
      <c r="S27" s="265">
        <v>43717</v>
      </c>
      <c r="T27" s="281" t="s">
        <v>32</v>
      </c>
      <c r="U27" s="281" t="s">
        <v>1786</v>
      </c>
      <c r="V27" s="150" t="s">
        <v>484</v>
      </c>
      <c r="W27" s="150" t="s">
        <v>1313</v>
      </c>
      <c r="X27" s="281" t="s">
        <v>4230</v>
      </c>
      <c r="Y27" s="281" t="s">
        <v>664</v>
      </c>
      <c r="Z27" s="150" t="s">
        <v>665</v>
      </c>
      <c r="AA27" s="303">
        <v>44448</v>
      </c>
      <c r="AB27" s="283" t="s">
        <v>2167</v>
      </c>
      <c r="AC27" s="281">
        <v>3.9</v>
      </c>
      <c r="AD27" s="284"/>
      <c r="AE27" s="281">
        <v>60</v>
      </c>
      <c r="AF27" s="281"/>
      <c r="AG27" s="281">
        <v>80</v>
      </c>
      <c r="AH27" s="281"/>
      <c r="AI27" s="281" t="s">
        <v>994</v>
      </c>
      <c r="AJ27" s="281">
        <v>39</v>
      </c>
      <c r="AK27" s="281">
        <v>55</v>
      </c>
      <c r="AL27" s="281">
        <v>1</v>
      </c>
      <c r="AM27" s="281"/>
      <c r="AN27" s="281"/>
      <c r="AO27" s="281"/>
      <c r="AP27" s="281"/>
      <c r="AQ27" s="635"/>
      <c r="AR27" s="324"/>
      <c r="AS27" s="324"/>
      <c r="AT27" s="324"/>
      <c r="AU27" s="324"/>
      <c r="AV27" s="324"/>
      <c r="AW27" s="324"/>
      <c r="AX27" s="324"/>
      <c r="AY27" s="324"/>
      <c r="AZ27" s="324"/>
      <c r="BA27" s="324"/>
      <c r="BB27" s="324"/>
      <c r="BC27" s="324"/>
      <c r="BD27" s="324"/>
      <c r="BE27" s="324"/>
      <c r="BF27" s="324"/>
      <c r="BG27" s="324"/>
      <c r="BH27" s="324"/>
      <c r="BI27" s="324"/>
      <c r="BJ27" s="324"/>
      <c r="BK27" s="324"/>
      <c r="BL27" s="324"/>
      <c r="BM27" s="324"/>
      <c r="BN27" s="324"/>
      <c r="BO27" s="324"/>
      <c r="BP27" s="324"/>
      <c r="BQ27" s="324"/>
      <c r="BR27" s="324"/>
      <c r="BS27" s="324"/>
      <c r="BT27" s="324"/>
      <c r="BU27" s="324"/>
      <c r="BV27" s="324"/>
      <c r="BW27" s="324"/>
      <c r="BX27" s="324"/>
      <c r="BY27" s="324"/>
      <c r="BZ27" s="324"/>
      <c r="CA27" s="324"/>
      <c r="CB27" s="324"/>
      <c r="CC27" s="324"/>
      <c r="CD27" s="324"/>
      <c r="CE27" s="324"/>
      <c r="CF27" s="324"/>
      <c r="CG27" s="324"/>
      <c r="CH27" s="324"/>
      <c r="CI27" s="324"/>
      <c r="CJ27" s="324"/>
      <c r="CK27" s="324"/>
      <c r="CL27" s="324"/>
      <c r="CM27" s="324"/>
      <c r="CN27" s="324"/>
      <c r="CO27" s="324"/>
      <c r="CP27" s="324"/>
    </row>
    <row r="28" spans="1:127" ht="12.75" customHeight="1" x14ac:dyDescent="0.2">
      <c r="A28" s="270">
        <v>27</v>
      </c>
      <c r="B28" s="270" t="s">
        <v>1004</v>
      </c>
      <c r="C28" s="271" t="s">
        <v>1461</v>
      </c>
      <c r="D28" s="271"/>
      <c r="E28" s="130" t="s">
        <v>9151</v>
      </c>
      <c r="F28" s="271"/>
      <c r="G28" s="272" t="s">
        <v>930</v>
      </c>
      <c r="H28" s="273"/>
      <c r="I28" s="271" t="s">
        <v>2996</v>
      </c>
      <c r="J28" s="271"/>
      <c r="K28" s="271" t="s">
        <v>385</v>
      </c>
      <c r="L28" s="273" t="s">
        <v>386</v>
      </c>
      <c r="M28" s="275">
        <v>39903</v>
      </c>
      <c r="N28" s="276">
        <v>44593</v>
      </c>
      <c r="O28" s="277" t="s">
        <v>991</v>
      </c>
      <c r="P28" s="298">
        <f t="shared" si="2"/>
        <v>44593</v>
      </c>
      <c r="Q28" s="278">
        <v>18241</v>
      </c>
      <c r="R28" s="278">
        <v>2009</v>
      </c>
      <c r="S28" s="279">
        <v>43862</v>
      </c>
      <c r="T28" s="280" t="s">
        <v>39</v>
      </c>
      <c r="U28" s="281" t="s">
        <v>991</v>
      </c>
      <c r="V28" s="150" t="s">
        <v>484</v>
      </c>
      <c r="W28" s="150" t="s">
        <v>1719</v>
      </c>
      <c r="X28" s="280" t="s">
        <v>1652</v>
      </c>
      <c r="Y28" s="280"/>
      <c r="Z28" s="282" t="s">
        <v>1174</v>
      </c>
      <c r="AA28" s="319">
        <f t="shared" si="4"/>
        <v>44593</v>
      </c>
      <c r="AB28" s="149" t="s">
        <v>993</v>
      </c>
      <c r="AC28" s="280">
        <v>5.4</v>
      </c>
      <c r="AD28" s="305"/>
      <c r="AE28" s="280">
        <v>80</v>
      </c>
      <c r="AF28" s="280"/>
      <c r="AG28" s="280">
        <v>100</v>
      </c>
      <c r="AH28" s="280"/>
      <c r="AI28" s="280">
        <v>24</v>
      </c>
      <c r="AJ28" s="280">
        <v>38</v>
      </c>
      <c r="AK28" s="280">
        <v>55</v>
      </c>
      <c r="AL28" s="280">
        <v>1</v>
      </c>
      <c r="AM28" s="280"/>
      <c r="AN28" s="280"/>
      <c r="AO28" s="280"/>
      <c r="AP28" s="280"/>
      <c r="AQ28" s="634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  <c r="BG28" s="501"/>
      <c r="BH28" s="501"/>
      <c r="BI28" s="501"/>
      <c r="BJ28" s="501"/>
      <c r="BK28" s="501"/>
      <c r="BL28" s="501"/>
      <c r="BM28" s="501"/>
      <c r="BN28" s="501"/>
      <c r="BO28" s="501"/>
      <c r="BP28" s="501"/>
      <c r="BQ28" s="501"/>
      <c r="BR28" s="501"/>
      <c r="BS28" s="501"/>
      <c r="BT28" s="501"/>
      <c r="BU28" s="501"/>
      <c r="BV28" s="501"/>
      <c r="BW28" s="501"/>
      <c r="BX28" s="501"/>
      <c r="BY28" s="501"/>
      <c r="BZ28" s="501"/>
      <c r="CA28" s="501"/>
      <c r="CB28" s="501"/>
      <c r="CC28" s="501"/>
      <c r="CD28" s="501"/>
      <c r="CE28" s="501"/>
      <c r="CF28" s="501"/>
      <c r="CG28" s="501"/>
      <c r="CH28" s="501"/>
      <c r="CI28" s="501"/>
      <c r="CJ28" s="501"/>
      <c r="CK28" s="501"/>
      <c r="CL28" s="501"/>
      <c r="CM28" s="501"/>
      <c r="CN28" s="501"/>
      <c r="CO28" s="501"/>
      <c r="CP28" s="501"/>
      <c r="CQ28" s="500"/>
      <c r="CR28" s="500"/>
      <c r="CS28" s="500"/>
      <c r="CT28" s="500"/>
      <c r="CU28" s="500"/>
      <c r="CV28" s="500"/>
      <c r="CW28" s="500"/>
      <c r="CX28" s="500"/>
      <c r="CY28" s="500"/>
      <c r="CZ28" s="500"/>
      <c r="DA28" s="500"/>
      <c r="DB28" s="500"/>
      <c r="DC28" s="500"/>
      <c r="DD28" s="500"/>
      <c r="DE28" s="500"/>
      <c r="DF28" s="500"/>
      <c r="DG28" s="500"/>
      <c r="DH28" s="500"/>
      <c r="DI28" s="500"/>
      <c r="DJ28" s="500"/>
      <c r="DK28" s="500"/>
      <c r="DL28" s="500"/>
      <c r="DM28" s="500"/>
      <c r="DN28" s="500"/>
      <c r="DO28" s="500"/>
      <c r="DP28" s="500"/>
      <c r="DQ28" s="500"/>
      <c r="DR28" s="500"/>
      <c r="DS28" s="500"/>
      <c r="DT28" s="500"/>
      <c r="DU28" s="500"/>
      <c r="DV28" s="500"/>
      <c r="DW28" s="500"/>
    </row>
    <row r="29" spans="1:127" s="324" customFormat="1" ht="12.75" customHeight="1" x14ac:dyDescent="0.2">
      <c r="A29" s="270">
        <v>28</v>
      </c>
      <c r="B29" s="324" t="s">
        <v>1004</v>
      </c>
      <c r="C29" s="324" t="s">
        <v>1600</v>
      </c>
      <c r="E29" s="324" t="s">
        <v>2772</v>
      </c>
      <c r="G29" s="509" t="s">
        <v>1070</v>
      </c>
      <c r="I29" s="271" t="s">
        <v>2653</v>
      </c>
      <c r="K29" s="324" t="s">
        <v>2773</v>
      </c>
      <c r="L29" s="510">
        <v>30790</v>
      </c>
      <c r="M29" s="510">
        <v>42049</v>
      </c>
      <c r="N29" s="511">
        <v>43814</v>
      </c>
      <c r="O29" s="277" t="s">
        <v>991</v>
      </c>
      <c r="P29" s="299">
        <f t="shared" si="2"/>
        <v>43814</v>
      </c>
      <c r="Q29" s="264">
        <v>15158</v>
      </c>
      <c r="R29" s="264">
        <v>2012</v>
      </c>
      <c r="S29" s="279">
        <v>43084</v>
      </c>
      <c r="T29" s="281" t="s">
        <v>1785</v>
      </c>
      <c r="U29" s="281" t="s">
        <v>991</v>
      </c>
      <c r="V29" s="150" t="s">
        <v>479</v>
      </c>
      <c r="W29" s="286" t="s">
        <v>5605</v>
      </c>
      <c r="X29" s="281" t="s">
        <v>2221</v>
      </c>
      <c r="Y29" s="281" t="s">
        <v>1621</v>
      </c>
      <c r="Z29" s="150" t="s">
        <v>1622</v>
      </c>
      <c r="AA29" s="303">
        <f t="shared" si="4"/>
        <v>43814</v>
      </c>
      <c r="AB29" s="283" t="s">
        <v>2167</v>
      </c>
      <c r="AC29" s="281">
        <v>5.2</v>
      </c>
      <c r="AD29" s="284"/>
      <c r="AE29" s="281">
        <v>65</v>
      </c>
      <c r="AF29" s="281"/>
      <c r="AG29" s="281">
        <v>85</v>
      </c>
      <c r="AH29" s="281"/>
      <c r="AI29" s="281">
        <v>22</v>
      </c>
      <c r="AJ29" s="281">
        <v>38</v>
      </c>
      <c r="AK29" s="281">
        <v>54</v>
      </c>
      <c r="AL29" s="281">
        <v>1</v>
      </c>
      <c r="AM29" s="281"/>
      <c r="AN29" s="281"/>
      <c r="AO29" s="281"/>
      <c r="AP29" s="281"/>
      <c r="AQ29" s="635"/>
      <c r="CQ29" s="512"/>
    </row>
    <row r="30" spans="1:127" ht="12.75" customHeight="1" x14ac:dyDescent="0.2">
      <c r="A30" s="270">
        <v>29</v>
      </c>
      <c r="B30" s="270" t="s">
        <v>1005</v>
      </c>
      <c r="C30" s="270" t="s">
        <v>2972</v>
      </c>
      <c r="D30" s="271" t="s">
        <v>8460</v>
      </c>
      <c r="E30" s="271" t="s">
        <v>434</v>
      </c>
      <c r="F30" s="271" t="s">
        <v>435</v>
      </c>
      <c r="G30" s="272" t="s">
        <v>436</v>
      </c>
      <c r="H30" s="273" t="s">
        <v>3340</v>
      </c>
      <c r="I30" s="271" t="s">
        <v>26</v>
      </c>
      <c r="J30" s="271" t="s">
        <v>437</v>
      </c>
      <c r="K30" s="130" t="s">
        <v>438</v>
      </c>
      <c r="L30" s="273" t="s">
        <v>439</v>
      </c>
      <c r="M30" s="275">
        <v>41493</v>
      </c>
      <c r="N30" s="276">
        <v>44658</v>
      </c>
      <c r="O30" s="277" t="s">
        <v>991</v>
      </c>
      <c r="P30" s="298">
        <f t="shared" si="2"/>
        <v>44658</v>
      </c>
      <c r="Q30" s="278">
        <v>20355</v>
      </c>
      <c r="R30" s="278">
        <v>2012</v>
      </c>
      <c r="S30" s="279">
        <v>43928</v>
      </c>
      <c r="T30" s="280" t="s">
        <v>691</v>
      </c>
      <c r="U30" s="281" t="s">
        <v>259</v>
      </c>
      <c r="V30" s="282" t="s">
        <v>8467</v>
      </c>
      <c r="W30" s="282" t="s">
        <v>8468</v>
      </c>
      <c r="X30" s="280" t="s">
        <v>8469</v>
      </c>
      <c r="Y30" s="280" t="s">
        <v>1879</v>
      </c>
      <c r="Z30" s="282" t="s">
        <v>1880</v>
      </c>
      <c r="AA30" s="319">
        <f t="shared" si="4"/>
        <v>44658</v>
      </c>
      <c r="AB30" s="149" t="s">
        <v>301</v>
      </c>
      <c r="AC30" s="280">
        <v>7.6</v>
      </c>
      <c r="AD30" s="305">
        <v>62</v>
      </c>
      <c r="AE30" s="280">
        <v>110</v>
      </c>
      <c r="AF30" s="280">
        <v>172</v>
      </c>
      <c r="AG30" s="280">
        <v>140</v>
      </c>
      <c r="AH30" s="280">
        <v>198</v>
      </c>
      <c r="AI30" s="280">
        <v>21</v>
      </c>
      <c r="AJ30" s="280">
        <v>37</v>
      </c>
      <c r="AK30" s="280">
        <v>50</v>
      </c>
      <c r="AL30" s="280">
        <v>1</v>
      </c>
      <c r="AM30" s="279">
        <v>41493</v>
      </c>
      <c r="AN30" s="280">
        <v>2013</v>
      </c>
      <c r="AO30" s="280" t="s">
        <v>1483</v>
      </c>
      <c r="AP30" s="280"/>
      <c r="AQ30" s="634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  <c r="BG30" s="501"/>
      <c r="BH30" s="501"/>
      <c r="BI30" s="501"/>
      <c r="BJ30" s="501"/>
      <c r="BK30" s="501"/>
      <c r="BL30" s="501"/>
      <c r="BM30" s="501"/>
      <c r="BN30" s="501"/>
      <c r="BO30" s="501"/>
      <c r="BP30" s="501"/>
      <c r="BQ30" s="501"/>
      <c r="BR30" s="501"/>
      <c r="BS30" s="501"/>
      <c r="BT30" s="501"/>
      <c r="BU30" s="501"/>
      <c r="BV30" s="501"/>
      <c r="BW30" s="501"/>
      <c r="BX30" s="501"/>
      <c r="BY30" s="501"/>
      <c r="BZ30" s="501"/>
      <c r="CA30" s="501"/>
      <c r="CB30" s="501"/>
      <c r="CC30" s="501"/>
      <c r="CD30" s="501"/>
      <c r="CE30" s="501"/>
      <c r="CF30" s="501"/>
      <c r="CG30" s="501"/>
      <c r="CH30" s="501"/>
      <c r="CI30" s="501"/>
      <c r="CJ30" s="501"/>
      <c r="CK30" s="501"/>
      <c r="CL30" s="501"/>
      <c r="CM30" s="501"/>
      <c r="CN30" s="501"/>
      <c r="CO30" s="501"/>
      <c r="CP30" s="501"/>
      <c r="CQ30" s="500"/>
      <c r="CR30" s="500"/>
      <c r="CS30" s="500"/>
      <c r="CT30" s="500"/>
      <c r="CU30" s="500"/>
      <c r="CV30" s="500"/>
      <c r="CW30" s="500"/>
      <c r="CX30" s="500"/>
      <c r="CY30" s="500"/>
      <c r="CZ30" s="500"/>
      <c r="DA30" s="500"/>
      <c r="DB30" s="500"/>
      <c r="DC30" s="500"/>
      <c r="DD30" s="500"/>
      <c r="DE30" s="500"/>
      <c r="DF30" s="500"/>
      <c r="DG30" s="500"/>
      <c r="DH30" s="500"/>
      <c r="DI30" s="500"/>
      <c r="DJ30" s="500"/>
      <c r="DK30" s="500"/>
      <c r="DL30" s="500"/>
      <c r="DM30" s="500"/>
      <c r="DN30" s="500"/>
      <c r="DO30" s="500"/>
      <c r="DP30" s="500"/>
      <c r="DQ30" s="500"/>
      <c r="DR30" s="500"/>
      <c r="DS30" s="500"/>
      <c r="DT30" s="500"/>
      <c r="DU30" s="500"/>
      <c r="DV30" s="500"/>
      <c r="DW30" s="500"/>
    </row>
    <row r="31" spans="1:127" s="502" customFormat="1" ht="12.75" customHeight="1" x14ac:dyDescent="0.2">
      <c r="A31" s="270">
        <v>30</v>
      </c>
      <c r="B31" s="281" t="s">
        <v>1005</v>
      </c>
      <c r="C31" s="281" t="s">
        <v>3182</v>
      </c>
      <c r="D31" s="281" t="s">
        <v>2330</v>
      </c>
      <c r="E31" s="281" t="s">
        <v>8364</v>
      </c>
      <c r="F31" s="281" t="s">
        <v>6553</v>
      </c>
      <c r="G31" s="296" t="s">
        <v>8769</v>
      </c>
      <c r="H31" s="767" t="s">
        <v>6551</v>
      </c>
      <c r="I31" s="270" t="s">
        <v>2653</v>
      </c>
      <c r="J31" s="270" t="s">
        <v>1616</v>
      </c>
      <c r="K31" s="281" t="s">
        <v>8770</v>
      </c>
      <c r="L31" s="767" t="s">
        <v>8771</v>
      </c>
      <c r="M31" s="306">
        <v>44004</v>
      </c>
      <c r="N31" s="307">
        <v>44729</v>
      </c>
      <c r="O31" s="277" t="s">
        <v>991</v>
      </c>
      <c r="P31" s="299">
        <f t="shared" si="2"/>
        <v>44729</v>
      </c>
      <c r="Q31" s="264">
        <v>20491</v>
      </c>
      <c r="R31" s="264">
        <v>2015</v>
      </c>
      <c r="S31" s="265">
        <v>43999</v>
      </c>
      <c r="T31" s="281" t="s">
        <v>32</v>
      </c>
      <c r="U31" s="281" t="s">
        <v>7111</v>
      </c>
      <c r="V31" s="150" t="s">
        <v>8772</v>
      </c>
      <c r="W31" s="150" t="s">
        <v>8773</v>
      </c>
      <c r="X31" s="281" t="s">
        <v>8774</v>
      </c>
      <c r="Y31" s="281" t="s">
        <v>8119</v>
      </c>
      <c r="Z31" s="150" t="s">
        <v>8120</v>
      </c>
      <c r="AA31" s="303">
        <v>44729</v>
      </c>
      <c r="AB31" s="283" t="s">
        <v>2167</v>
      </c>
      <c r="AC31" s="281">
        <v>4.5</v>
      </c>
      <c r="AD31" s="284">
        <v>24.5</v>
      </c>
      <c r="AE31" s="281">
        <v>90</v>
      </c>
      <c r="AF31" s="281">
        <v>90</v>
      </c>
      <c r="AG31" s="281">
        <v>115</v>
      </c>
      <c r="AH31" s="281">
        <v>115</v>
      </c>
      <c r="AI31" s="281" t="s">
        <v>994</v>
      </c>
      <c r="AJ31" s="281" t="s">
        <v>994</v>
      </c>
      <c r="AK31" s="281" t="s">
        <v>994</v>
      </c>
      <c r="AL31" s="281">
        <v>1</v>
      </c>
      <c r="AM31" s="265">
        <v>41845</v>
      </c>
      <c r="AN31" s="281">
        <v>2014</v>
      </c>
      <c r="AO31" s="281" t="s">
        <v>991</v>
      </c>
      <c r="AP31" s="281"/>
      <c r="AQ31" s="638"/>
      <c r="AR31" s="271"/>
      <c r="AS31" s="271"/>
      <c r="AT31" s="271"/>
      <c r="AU31" s="271"/>
      <c r="AV31" s="273"/>
      <c r="AW31" s="273"/>
      <c r="AX31" s="271"/>
      <c r="AY31" s="271"/>
      <c r="AZ31" s="271"/>
      <c r="BA31" s="274"/>
      <c r="BB31" s="275"/>
      <c r="BC31" s="132"/>
      <c r="BD31" s="277"/>
      <c r="BE31" s="265"/>
      <c r="BF31" s="264"/>
      <c r="BG31" s="264"/>
      <c r="BH31" s="265"/>
      <c r="BI31" s="281"/>
      <c r="BJ31" s="281"/>
      <c r="BK31" s="150"/>
      <c r="BL31" s="150"/>
      <c r="BM31" s="281"/>
      <c r="BN31" s="281"/>
      <c r="BO31" s="150"/>
      <c r="BP31" s="265"/>
      <c r="BQ31" s="281"/>
      <c r="BR31" s="281"/>
      <c r="BS31" s="284"/>
      <c r="BT31" s="281"/>
      <c r="BU31" s="281"/>
      <c r="BV31" s="281"/>
      <c r="BW31" s="281"/>
      <c r="BX31" s="281"/>
      <c r="BY31" s="281"/>
      <c r="BZ31" s="281"/>
      <c r="CA31" s="281"/>
      <c r="CB31" s="265"/>
      <c r="CC31" s="281"/>
      <c r="CD31" s="281"/>
      <c r="CE31" s="324"/>
      <c r="CF31" s="324"/>
      <c r="CG31" s="324"/>
      <c r="CH31" s="324"/>
      <c r="CI31" s="324"/>
      <c r="CJ31" s="324"/>
      <c r="CK31" s="324"/>
      <c r="CL31" s="324"/>
      <c r="CM31" s="324"/>
      <c r="CN31" s="324"/>
      <c r="CO31" s="324"/>
      <c r="CP31" s="324"/>
    </row>
    <row r="32" spans="1:127" s="502" customFormat="1" ht="12.75" customHeight="1" x14ac:dyDescent="0.2">
      <c r="A32" s="270">
        <v>31</v>
      </c>
      <c r="B32" s="270" t="s">
        <v>1005</v>
      </c>
      <c r="C32" s="271" t="s">
        <v>5221</v>
      </c>
      <c r="D32" s="271" t="s">
        <v>3438</v>
      </c>
      <c r="E32" s="271" t="s">
        <v>5222</v>
      </c>
      <c r="F32" s="271" t="s">
        <v>5322</v>
      </c>
      <c r="G32" s="272" t="s">
        <v>5223</v>
      </c>
      <c r="H32" s="273" t="s">
        <v>5323</v>
      </c>
      <c r="I32" s="271" t="s">
        <v>614</v>
      </c>
      <c r="J32" s="271" t="s">
        <v>3440</v>
      </c>
      <c r="K32" s="130" t="s">
        <v>5226</v>
      </c>
      <c r="L32" s="273" t="s">
        <v>5224</v>
      </c>
      <c r="M32" s="275">
        <v>42930</v>
      </c>
      <c r="N32" s="132">
        <v>44445</v>
      </c>
      <c r="O32" s="277" t="s">
        <v>991</v>
      </c>
      <c r="P32" s="299">
        <f t="shared" si="2"/>
        <v>44445</v>
      </c>
      <c r="Q32" s="264">
        <v>17691</v>
      </c>
      <c r="R32" s="264">
        <v>2017</v>
      </c>
      <c r="S32" s="279">
        <v>43714</v>
      </c>
      <c r="T32" s="281" t="s">
        <v>5218</v>
      </c>
      <c r="U32" s="281" t="s">
        <v>259</v>
      </c>
      <c r="V32" s="150" t="s">
        <v>7652</v>
      </c>
      <c r="W32" s="150" t="s">
        <v>7652</v>
      </c>
      <c r="X32" s="281" t="s">
        <v>5225</v>
      </c>
      <c r="Y32" s="281"/>
      <c r="Z32" s="150" t="s">
        <v>1440</v>
      </c>
      <c r="AA32" s="303">
        <f t="shared" si="4"/>
        <v>44445</v>
      </c>
      <c r="AB32" s="283" t="s">
        <v>994</v>
      </c>
      <c r="AC32" s="281">
        <v>5.4</v>
      </c>
      <c r="AD32" s="284">
        <v>31</v>
      </c>
      <c r="AE32" s="281">
        <v>70</v>
      </c>
      <c r="AF32" s="281">
        <v>70</v>
      </c>
      <c r="AG32" s="281">
        <v>120</v>
      </c>
      <c r="AH32" s="281">
        <v>156</v>
      </c>
      <c r="AI32" s="281" t="s">
        <v>994</v>
      </c>
      <c r="AJ32" s="281" t="s">
        <v>994</v>
      </c>
      <c r="AK32" s="281" t="s">
        <v>994</v>
      </c>
      <c r="AL32" s="281">
        <v>1</v>
      </c>
      <c r="AM32" s="265">
        <v>42986</v>
      </c>
      <c r="AN32" s="281">
        <v>2017</v>
      </c>
      <c r="AO32" s="281" t="s">
        <v>991</v>
      </c>
      <c r="AP32" s="281"/>
      <c r="AQ32" s="635"/>
      <c r="AR32" s="324"/>
      <c r="AS32" s="324"/>
      <c r="AT32" s="324"/>
      <c r="AU32" s="324"/>
      <c r="AV32" s="324"/>
      <c r="AW32" s="324"/>
      <c r="AX32" s="324"/>
      <c r="AY32" s="324"/>
      <c r="AZ32" s="324"/>
      <c r="BA32" s="324"/>
      <c r="BB32" s="324"/>
      <c r="BC32" s="324"/>
      <c r="BD32" s="324"/>
      <c r="BE32" s="324"/>
      <c r="BF32" s="324"/>
      <c r="BG32" s="324"/>
      <c r="BH32" s="324"/>
      <c r="BI32" s="324"/>
      <c r="BJ32" s="324"/>
      <c r="BK32" s="324"/>
      <c r="BL32" s="324"/>
      <c r="BM32" s="324"/>
      <c r="BN32" s="324"/>
      <c r="BO32" s="324"/>
      <c r="BP32" s="324"/>
      <c r="BQ32" s="324"/>
      <c r="BR32" s="324"/>
      <c r="BS32" s="324"/>
      <c r="BT32" s="324"/>
      <c r="BU32" s="324"/>
      <c r="BV32" s="324"/>
      <c r="BW32" s="324"/>
      <c r="BX32" s="324"/>
      <c r="BY32" s="324"/>
      <c r="BZ32" s="324"/>
      <c r="CA32" s="324"/>
      <c r="CB32" s="324"/>
      <c r="CC32" s="324"/>
      <c r="CD32" s="324"/>
      <c r="CE32" s="324"/>
      <c r="CF32" s="324"/>
      <c r="CG32" s="324"/>
      <c r="CH32" s="324"/>
      <c r="CI32" s="324"/>
      <c r="CJ32" s="324"/>
      <c r="CK32" s="324"/>
      <c r="CL32" s="324"/>
      <c r="CM32" s="324"/>
      <c r="CN32" s="324"/>
      <c r="CO32" s="324"/>
      <c r="CP32" s="324"/>
    </row>
    <row r="33" spans="1:127" s="502" customFormat="1" ht="12.75" customHeight="1" x14ac:dyDescent="0.2">
      <c r="A33" s="270">
        <v>32</v>
      </c>
      <c r="B33" s="270" t="s">
        <v>1004</v>
      </c>
      <c r="C33" s="270" t="s">
        <v>4916</v>
      </c>
      <c r="D33" s="271"/>
      <c r="E33" s="130" t="s">
        <v>5107</v>
      </c>
      <c r="F33" s="271"/>
      <c r="G33" s="272" t="s">
        <v>10771</v>
      </c>
      <c r="H33" s="273"/>
      <c r="I33" s="271" t="s">
        <v>2653</v>
      </c>
      <c r="J33" s="271"/>
      <c r="K33" s="271" t="s">
        <v>8457</v>
      </c>
      <c r="L33" s="273" t="s">
        <v>8458</v>
      </c>
      <c r="M33" s="275">
        <v>44424</v>
      </c>
      <c r="N33" s="132">
        <v>45122</v>
      </c>
      <c r="O33" s="277" t="s">
        <v>991</v>
      </c>
      <c r="P33" s="301">
        <f>N33</f>
        <v>45122</v>
      </c>
      <c r="Q33" s="264">
        <v>21465</v>
      </c>
      <c r="R33" s="264">
        <v>2021</v>
      </c>
      <c r="S33" s="265">
        <v>44392</v>
      </c>
      <c r="T33" s="281" t="s">
        <v>1785</v>
      </c>
      <c r="U33" s="281" t="s">
        <v>1786</v>
      </c>
      <c r="V33" s="150" t="s">
        <v>484</v>
      </c>
      <c r="W33" s="150" t="s">
        <v>1189</v>
      </c>
      <c r="X33" s="281" t="s">
        <v>10772</v>
      </c>
      <c r="Y33" s="281" t="s">
        <v>1271</v>
      </c>
      <c r="Z33" s="150" t="s">
        <v>650</v>
      </c>
      <c r="AA33" s="303">
        <f>N33</f>
        <v>45122</v>
      </c>
      <c r="AB33" s="283" t="s">
        <v>2167</v>
      </c>
      <c r="AC33" s="281">
        <v>5.0999999999999996</v>
      </c>
      <c r="AD33" s="284"/>
      <c r="AE33" s="281">
        <v>95</v>
      </c>
      <c r="AF33" s="281"/>
      <c r="AG33" s="281">
        <v>120</v>
      </c>
      <c r="AH33" s="281"/>
      <c r="AI33" s="281" t="s">
        <v>994</v>
      </c>
      <c r="AJ33" s="281" t="s">
        <v>994</v>
      </c>
      <c r="AK33" s="281" t="s">
        <v>994</v>
      </c>
      <c r="AL33" s="281">
        <v>1</v>
      </c>
      <c r="AM33" s="281"/>
      <c r="AN33" s="281"/>
      <c r="AO33" s="281"/>
      <c r="AP33" s="281"/>
      <c r="AQ33" s="635"/>
      <c r="AR33" s="324"/>
      <c r="AS33" s="324"/>
      <c r="AT33" s="324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F33" s="324"/>
      <c r="BG33" s="324"/>
      <c r="BH33" s="324"/>
      <c r="BI33" s="324"/>
      <c r="BJ33" s="324"/>
      <c r="BK33" s="324"/>
      <c r="BL33" s="324"/>
      <c r="BM33" s="324"/>
      <c r="BN33" s="324"/>
      <c r="BO33" s="324"/>
      <c r="BP33" s="324"/>
      <c r="BQ33" s="324"/>
      <c r="BR33" s="324"/>
      <c r="BS33" s="324"/>
      <c r="BT33" s="324"/>
      <c r="BU33" s="324"/>
      <c r="BV33" s="324"/>
      <c r="BW33" s="324"/>
      <c r="BX33" s="324"/>
      <c r="BY33" s="324"/>
      <c r="BZ33" s="324"/>
      <c r="CA33" s="324"/>
      <c r="CB33" s="324"/>
      <c r="CC33" s="324"/>
      <c r="CD33" s="324"/>
      <c r="CE33" s="324"/>
      <c r="CF33" s="324"/>
      <c r="CG33" s="324"/>
      <c r="CH33" s="324"/>
      <c r="CI33" s="324"/>
      <c r="CJ33" s="324"/>
      <c r="CK33" s="324"/>
      <c r="CL33" s="324"/>
      <c r="CM33" s="324"/>
      <c r="CN33" s="324"/>
      <c r="CO33" s="324"/>
      <c r="CP33" s="324"/>
    </row>
    <row r="34" spans="1:127" s="502" customFormat="1" ht="12.75" customHeight="1" x14ac:dyDescent="0.2">
      <c r="A34" s="270">
        <v>33</v>
      </c>
      <c r="B34" s="270" t="s">
        <v>1004</v>
      </c>
      <c r="C34" s="271" t="s">
        <v>3731</v>
      </c>
      <c r="D34" s="271"/>
      <c r="E34" s="130" t="s">
        <v>6374</v>
      </c>
      <c r="F34" s="271"/>
      <c r="G34" s="272" t="s">
        <v>6373</v>
      </c>
      <c r="H34" s="273"/>
      <c r="I34" s="271" t="s">
        <v>2653</v>
      </c>
      <c r="J34" s="271"/>
      <c r="K34" s="281" t="s">
        <v>3213</v>
      </c>
      <c r="L34" s="676" t="s">
        <v>3214</v>
      </c>
      <c r="M34" s="306">
        <v>43301</v>
      </c>
      <c r="N34" s="325">
        <v>44032</v>
      </c>
      <c r="O34" s="507" t="s">
        <v>991</v>
      </c>
      <c r="P34" s="513">
        <f t="shared" si="2"/>
        <v>44032</v>
      </c>
      <c r="Q34" s="514">
        <v>18547</v>
      </c>
      <c r="R34" s="514">
        <v>2018</v>
      </c>
      <c r="S34" s="279">
        <v>43301</v>
      </c>
      <c r="T34" s="501" t="s">
        <v>1785</v>
      </c>
      <c r="U34" s="324" t="s">
        <v>1786</v>
      </c>
      <c r="V34" s="282" t="s">
        <v>484</v>
      </c>
      <c r="W34" s="282" t="s">
        <v>484</v>
      </c>
      <c r="X34" s="280" t="s">
        <v>3215</v>
      </c>
      <c r="Y34" s="280" t="s">
        <v>2204</v>
      </c>
      <c r="Z34" s="282" t="s">
        <v>1929</v>
      </c>
      <c r="AA34" s="319">
        <f t="shared" ref="AA34" si="5">N34</f>
        <v>44032</v>
      </c>
      <c r="AB34" s="149" t="s">
        <v>1411</v>
      </c>
      <c r="AC34" s="280">
        <v>4.7</v>
      </c>
      <c r="AD34" s="305"/>
      <c r="AE34" s="280">
        <v>95</v>
      </c>
      <c r="AF34" s="280"/>
      <c r="AG34" s="280">
        <v>120</v>
      </c>
      <c r="AH34" s="280"/>
      <c r="AI34" s="280">
        <v>23</v>
      </c>
      <c r="AJ34" s="280">
        <v>40</v>
      </c>
      <c r="AK34" s="501">
        <v>57</v>
      </c>
      <c r="AL34" s="501">
        <v>1</v>
      </c>
      <c r="AM34" s="281"/>
      <c r="AN34" s="281"/>
      <c r="AO34" s="281"/>
      <c r="AP34" s="281"/>
      <c r="AQ34" s="635"/>
      <c r="AR34" s="324"/>
      <c r="AS34" s="324"/>
      <c r="AT34" s="324"/>
      <c r="AU34" s="324"/>
      <c r="AV34" s="324"/>
      <c r="AW34" s="324"/>
      <c r="AX34" s="324"/>
      <c r="AY34" s="324"/>
      <c r="AZ34" s="324"/>
      <c r="BA34" s="324"/>
      <c r="BB34" s="324"/>
      <c r="BC34" s="324"/>
      <c r="BD34" s="324"/>
      <c r="BE34" s="324"/>
      <c r="BF34" s="324"/>
      <c r="BG34" s="324"/>
      <c r="BH34" s="324"/>
      <c r="BI34" s="324"/>
      <c r="BJ34" s="324"/>
      <c r="BK34" s="324"/>
      <c r="BL34" s="324"/>
      <c r="BM34" s="324"/>
      <c r="BN34" s="324"/>
      <c r="BO34" s="324"/>
      <c r="BP34" s="324"/>
      <c r="BQ34" s="324"/>
      <c r="BR34" s="324"/>
      <c r="BS34" s="324"/>
      <c r="BT34" s="324"/>
      <c r="BU34" s="324"/>
      <c r="BV34" s="324"/>
      <c r="BW34" s="324"/>
      <c r="BX34" s="324"/>
      <c r="BY34" s="324"/>
      <c r="BZ34" s="324"/>
      <c r="CA34" s="324"/>
      <c r="CB34" s="324"/>
      <c r="CC34" s="324"/>
      <c r="CD34" s="324"/>
      <c r="CE34" s="324"/>
      <c r="CF34" s="324"/>
      <c r="CG34" s="324"/>
      <c r="CH34" s="324"/>
      <c r="CI34" s="324"/>
      <c r="CJ34" s="324"/>
      <c r="CK34" s="324"/>
      <c r="CL34" s="324"/>
      <c r="CM34" s="324"/>
      <c r="CN34" s="324"/>
      <c r="CO34" s="324"/>
      <c r="CP34" s="324"/>
    </row>
    <row r="35" spans="1:127" s="502" customFormat="1" ht="12.75" customHeight="1" x14ac:dyDescent="0.2">
      <c r="A35" s="270">
        <v>34</v>
      </c>
      <c r="B35" s="270" t="s">
        <v>1005</v>
      </c>
      <c r="C35" s="270" t="s">
        <v>8545</v>
      </c>
      <c r="D35" s="271" t="s">
        <v>1548</v>
      </c>
      <c r="E35" s="271" t="s">
        <v>5146</v>
      </c>
      <c r="F35" s="271" t="s">
        <v>3020</v>
      </c>
      <c r="G35" s="272" t="s">
        <v>8544</v>
      </c>
      <c r="H35" s="676" t="s">
        <v>3021</v>
      </c>
      <c r="I35" s="271" t="s">
        <v>26</v>
      </c>
      <c r="J35" s="270" t="s">
        <v>1616</v>
      </c>
      <c r="K35" s="271" t="s">
        <v>5147</v>
      </c>
      <c r="L35" s="273" t="s">
        <v>5148</v>
      </c>
      <c r="M35" s="275">
        <v>43965</v>
      </c>
      <c r="N35" s="132">
        <v>44685</v>
      </c>
      <c r="O35" s="277" t="s">
        <v>991</v>
      </c>
      <c r="P35" s="299">
        <f t="shared" si="2"/>
        <v>44685</v>
      </c>
      <c r="Q35" s="264">
        <v>20400</v>
      </c>
      <c r="R35" s="264">
        <v>2020</v>
      </c>
      <c r="S35" s="279">
        <v>43955</v>
      </c>
      <c r="T35" s="281" t="s">
        <v>5218</v>
      </c>
      <c r="U35" s="281" t="s">
        <v>5503</v>
      </c>
      <c r="V35" s="150" t="s">
        <v>8631</v>
      </c>
      <c r="W35" s="150" t="s">
        <v>8632</v>
      </c>
      <c r="X35" s="281" t="s">
        <v>5149</v>
      </c>
      <c r="Y35" s="281" t="s">
        <v>5150</v>
      </c>
      <c r="Z35" s="150" t="s">
        <v>3120</v>
      </c>
      <c r="AA35" s="303">
        <f t="shared" si="4"/>
        <v>44685</v>
      </c>
      <c r="AB35" s="283" t="s">
        <v>42</v>
      </c>
      <c r="AC35" s="281">
        <v>3.2</v>
      </c>
      <c r="AD35" s="284">
        <v>18.5</v>
      </c>
      <c r="AE35" s="281">
        <v>85</v>
      </c>
      <c r="AF35" s="281">
        <v>85</v>
      </c>
      <c r="AG35" s="281">
        <v>105</v>
      </c>
      <c r="AH35" s="281">
        <v>125</v>
      </c>
      <c r="AI35" s="281">
        <v>22</v>
      </c>
      <c r="AJ35" s="281">
        <v>35</v>
      </c>
      <c r="AK35" s="281">
        <v>45</v>
      </c>
      <c r="AL35" s="281">
        <v>1</v>
      </c>
      <c r="AM35" s="279">
        <v>42144</v>
      </c>
      <c r="AN35" s="280">
        <v>2015</v>
      </c>
      <c r="AO35" s="280" t="s">
        <v>991</v>
      </c>
      <c r="AP35" s="280" t="s">
        <v>8633</v>
      </c>
      <c r="AQ35" s="635"/>
      <c r="AR35" s="324"/>
      <c r="AS35" s="324"/>
      <c r="AT35" s="324"/>
      <c r="AU35" s="324"/>
      <c r="AV35" s="324"/>
      <c r="AW35" s="324"/>
      <c r="AX35" s="324"/>
      <c r="AY35" s="324"/>
      <c r="AZ35" s="324"/>
      <c r="BA35" s="324"/>
      <c r="BB35" s="324"/>
      <c r="BC35" s="324"/>
      <c r="BD35" s="324"/>
      <c r="BE35" s="324"/>
      <c r="BF35" s="324"/>
      <c r="BG35" s="324"/>
      <c r="BH35" s="324"/>
      <c r="BI35" s="324"/>
      <c r="BJ35" s="324"/>
      <c r="BK35" s="324"/>
      <c r="BL35" s="324"/>
      <c r="BM35" s="324"/>
      <c r="BN35" s="324"/>
      <c r="BO35" s="324"/>
      <c r="BP35" s="324"/>
      <c r="BQ35" s="324"/>
      <c r="BR35" s="324"/>
      <c r="BS35" s="324"/>
      <c r="BT35" s="324"/>
      <c r="BU35" s="324"/>
      <c r="BV35" s="324"/>
      <c r="BW35" s="324"/>
      <c r="BX35" s="324"/>
      <c r="BY35" s="324"/>
      <c r="BZ35" s="324"/>
      <c r="CA35" s="324"/>
      <c r="CB35" s="324"/>
      <c r="CC35" s="324"/>
      <c r="CD35" s="324"/>
      <c r="CE35" s="324"/>
      <c r="CF35" s="324"/>
      <c r="CG35" s="324"/>
      <c r="CH35" s="324"/>
      <c r="CI35" s="324"/>
      <c r="CJ35" s="324"/>
      <c r="CK35" s="324"/>
      <c r="CL35" s="324"/>
      <c r="CM35" s="324"/>
      <c r="CN35" s="324"/>
      <c r="CO35" s="324"/>
      <c r="CP35" s="324"/>
    </row>
    <row r="36" spans="1:127" s="502" customFormat="1" ht="12.75" customHeight="1" x14ac:dyDescent="0.2">
      <c r="A36" s="270">
        <v>35</v>
      </c>
      <c r="B36" s="270" t="s">
        <v>1004</v>
      </c>
      <c r="C36" s="270" t="s">
        <v>5112</v>
      </c>
      <c r="D36" s="271"/>
      <c r="E36" s="130" t="s">
        <v>5113</v>
      </c>
      <c r="F36" s="271"/>
      <c r="G36" s="272" t="s">
        <v>5114</v>
      </c>
      <c r="H36" s="273"/>
      <c r="I36" s="271" t="s">
        <v>1527</v>
      </c>
      <c r="J36" s="271"/>
      <c r="K36" s="271" t="s">
        <v>1208</v>
      </c>
      <c r="L36" s="273" t="s">
        <v>1209</v>
      </c>
      <c r="M36" s="275">
        <v>42895</v>
      </c>
      <c r="N36" s="132">
        <v>45009</v>
      </c>
      <c r="O36" s="277" t="s">
        <v>991</v>
      </c>
      <c r="P36" s="301">
        <f>N36</f>
        <v>45009</v>
      </c>
      <c r="Q36" s="264">
        <v>19131</v>
      </c>
      <c r="R36" s="264">
        <v>2015</v>
      </c>
      <c r="S36" s="265" t="s">
        <v>9985</v>
      </c>
      <c r="T36" s="281" t="s">
        <v>39</v>
      </c>
      <c r="U36" s="281" t="s">
        <v>991</v>
      </c>
      <c r="V36" s="150" t="s">
        <v>130</v>
      </c>
      <c r="W36" s="150" t="s">
        <v>479</v>
      </c>
      <c r="X36" s="281" t="s">
        <v>1210</v>
      </c>
      <c r="Y36" s="281" t="s">
        <v>1755</v>
      </c>
      <c r="Z36" s="150" t="s">
        <v>1957</v>
      </c>
      <c r="AA36" s="303">
        <f>N36</f>
        <v>45009</v>
      </c>
      <c r="AB36" s="283" t="s">
        <v>2167</v>
      </c>
      <c r="AC36" s="281">
        <v>4.7</v>
      </c>
      <c r="AD36" s="284"/>
      <c r="AE36" s="281">
        <v>60</v>
      </c>
      <c r="AF36" s="281"/>
      <c r="AG36" s="281">
        <v>80</v>
      </c>
      <c r="AH36" s="281"/>
      <c r="AI36" s="281">
        <v>23</v>
      </c>
      <c r="AJ36" s="281">
        <v>38</v>
      </c>
      <c r="AK36" s="281">
        <v>51</v>
      </c>
      <c r="AL36" s="281">
        <v>1</v>
      </c>
      <c r="AM36" s="265"/>
      <c r="AN36" s="281"/>
      <c r="AO36" s="281"/>
      <c r="AP36" s="281"/>
      <c r="AQ36" s="639"/>
      <c r="AR36" s="515"/>
      <c r="AS36" s="515"/>
      <c r="AT36" s="515"/>
      <c r="AU36" s="515"/>
      <c r="AV36" s="515"/>
      <c r="AW36" s="515"/>
      <c r="AX36" s="515"/>
      <c r="AY36" s="515"/>
      <c r="AZ36" s="515"/>
      <c r="BA36" s="515"/>
      <c r="BB36" s="515"/>
      <c r="BC36" s="515"/>
      <c r="BD36" s="515"/>
      <c r="BE36" s="515"/>
      <c r="BF36" s="515"/>
      <c r="BG36" s="515"/>
      <c r="BH36" s="515"/>
      <c r="BI36" s="515"/>
      <c r="BJ36" s="515"/>
      <c r="BK36" s="515"/>
      <c r="BL36" s="515"/>
      <c r="BM36" s="515"/>
      <c r="BN36" s="515"/>
      <c r="BO36" s="515"/>
      <c r="BP36" s="515"/>
      <c r="BQ36" s="515"/>
      <c r="BR36" s="515"/>
      <c r="BS36" s="515"/>
      <c r="BT36" s="515"/>
      <c r="BU36" s="515"/>
      <c r="BV36" s="515"/>
      <c r="BW36" s="515"/>
      <c r="BX36" s="515"/>
      <c r="BY36" s="515"/>
      <c r="BZ36" s="515"/>
      <c r="CA36" s="515"/>
      <c r="CB36" s="515"/>
      <c r="CC36" s="515"/>
      <c r="CD36" s="515"/>
      <c r="CE36" s="515"/>
      <c r="CF36" s="515"/>
      <c r="CG36" s="515"/>
      <c r="CH36" s="515"/>
      <c r="CI36" s="515"/>
      <c r="CJ36" s="515"/>
      <c r="CK36" s="515"/>
      <c r="CL36" s="515"/>
      <c r="CM36" s="515"/>
      <c r="CN36" s="515"/>
      <c r="CO36" s="515"/>
      <c r="CP36" s="515"/>
    </row>
    <row r="37" spans="1:127" s="324" customFormat="1" ht="12.75" customHeight="1" x14ac:dyDescent="0.2">
      <c r="A37" s="270">
        <v>36</v>
      </c>
      <c r="B37" s="324" t="s">
        <v>1004</v>
      </c>
      <c r="C37" s="324" t="s">
        <v>4919</v>
      </c>
      <c r="E37" s="324" t="s">
        <v>6733</v>
      </c>
      <c r="G37" s="324" t="s">
        <v>6734</v>
      </c>
      <c r="I37" s="324" t="s">
        <v>1527</v>
      </c>
      <c r="K37" s="271" t="s">
        <v>5108</v>
      </c>
      <c r="L37" s="580" t="s">
        <v>6744</v>
      </c>
      <c r="M37" s="510">
        <v>43472</v>
      </c>
      <c r="N37" s="510">
        <v>44203</v>
      </c>
      <c r="O37" s="324" t="s">
        <v>991</v>
      </c>
      <c r="P37" s="510">
        <f>N37</f>
        <v>44203</v>
      </c>
      <c r="Q37" s="324">
        <v>19004</v>
      </c>
      <c r="R37" s="324">
        <v>2017</v>
      </c>
      <c r="S37" s="506">
        <v>43472</v>
      </c>
      <c r="T37" s="281" t="s">
        <v>5079</v>
      </c>
      <c r="U37" s="324" t="s">
        <v>1786</v>
      </c>
      <c r="V37" s="324">
        <v>0</v>
      </c>
      <c r="W37" s="324">
        <v>0</v>
      </c>
      <c r="X37" s="281" t="s">
        <v>5110</v>
      </c>
      <c r="Y37" s="281" t="s">
        <v>5111</v>
      </c>
      <c r="Z37" s="150" t="s">
        <v>3677</v>
      </c>
      <c r="AA37" s="506">
        <v>44203</v>
      </c>
      <c r="AB37" s="283" t="s">
        <v>2167</v>
      </c>
      <c r="AC37" s="581">
        <v>4.95</v>
      </c>
      <c r="AE37" s="324">
        <v>105</v>
      </c>
      <c r="AG37" s="324">
        <v>120</v>
      </c>
      <c r="AI37" s="324" t="s">
        <v>994</v>
      </c>
      <c r="AJ37" s="324" t="s">
        <v>994</v>
      </c>
      <c r="AK37" s="324" t="s">
        <v>994</v>
      </c>
      <c r="AL37" s="324">
        <v>1</v>
      </c>
      <c r="AP37" s="281"/>
      <c r="AQ37" s="635"/>
      <c r="AR37" s="281"/>
      <c r="AS37" s="676"/>
      <c r="AT37" s="676"/>
      <c r="AU37" s="281"/>
      <c r="AV37" s="281"/>
      <c r="AW37" s="318"/>
      <c r="AX37" s="150"/>
      <c r="AY37" s="306"/>
      <c r="AZ37" s="307"/>
      <c r="BA37" s="507"/>
      <c r="BB37" s="506"/>
      <c r="BC37" s="264"/>
      <c r="BD37" s="264"/>
      <c r="BE37" s="506"/>
      <c r="BF37" s="281"/>
      <c r="BG37" s="281"/>
      <c r="BH37" s="150"/>
      <c r="BI37" s="150"/>
      <c r="BJ37" s="281"/>
      <c r="BK37" s="281"/>
      <c r="BL37" s="150"/>
      <c r="BM37" s="265"/>
      <c r="BN37" s="281"/>
      <c r="BO37" s="281"/>
      <c r="BP37" s="284"/>
      <c r="BQ37" s="281"/>
      <c r="BR37" s="281"/>
      <c r="BS37" s="281"/>
      <c r="BT37" s="281"/>
      <c r="BU37" s="281"/>
      <c r="BV37" s="281"/>
      <c r="BW37" s="281"/>
      <c r="BX37" s="281"/>
      <c r="BY37" s="506"/>
    </row>
    <row r="38" spans="1:127" s="502" customFormat="1" ht="12.75" customHeight="1" x14ac:dyDescent="0.2">
      <c r="A38" s="270">
        <v>37</v>
      </c>
      <c r="B38" s="281" t="s">
        <v>1004</v>
      </c>
      <c r="C38" s="270" t="s">
        <v>5351</v>
      </c>
      <c r="D38" s="281"/>
      <c r="E38" s="281" t="s">
        <v>5709</v>
      </c>
      <c r="F38" s="281"/>
      <c r="G38" s="296" t="s">
        <v>5710</v>
      </c>
      <c r="H38" s="676"/>
      <c r="I38" s="281" t="s">
        <v>424</v>
      </c>
      <c r="J38" s="281"/>
      <c r="K38" s="281" t="s">
        <v>2149</v>
      </c>
      <c r="L38" s="676" t="s">
        <v>2150</v>
      </c>
      <c r="M38" s="275">
        <v>43144</v>
      </c>
      <c r="N38" s="276">
        <v>44597</v>
      </c>
      <c r="O38" s="277" t="s">
        <v>991</v>
      </c>
      <c r="P38" s="298">
        <f t="shared" ref="P38" si="6">N38</f>
        <v>44597</v>
      </c>
      <c r="Q38" s="278">
        <v>18052</v>
      </c>
      <c r="R38" s="278">
        <v>2017</v>
      </c>
      <c r="S38" s="279">
        <v>43866</v>
      </c>
      <c r="T38" s="280" t="s">
        <v>239</v>
      </c>
      <c r="U38" s="281" t="s">
        <v>991</v>
      </c>
      <c r="V38" s="282" t="s">
        <v>8070</v>
      </c>
      <c r="W38" s="282" t="s">
        <v>8070</v>
      </c>
      <c r="X38" s="280" t="s">
        <v>2151</v>
      </c>
      <c r="Y38" s="282"/>
      <c r="Z38" s="282" t="s">
        <v>1173</v>
      </c>
      <c r="AA38" s="319">
        <f>N38</f>
        <v>44597</v>
      </c>
      <c r="AB38" s="149" t="s">
        <v>1411</v>
      </c>
      <c r="AC38" s="280">
        <v>5.3</v>
      </c>
      <c r="AD38" s="305"/>
      <c r="AE38" s="280">
        <v>75</v>
      </c>
      <c r="AF38" s="280"/>
      <c r="AG38" s="280">
        <v>95</v>
      </c>
      <c r="AH38" s="280"/>
      <c r="AI38" s="280">
        <v>24</v>
      </c>
      <c r="AJ38" s="280">
        <v>38</v>
      </c>
      <c r="AK38" s="280">
        <v>58</v>
      </c>
      <c r="AL38" s="280">
        <v>1</v>
      </c>
      <c r="AM38" s="279"/>
      <c r="AN38" s="280"/>
      <c r="AO38" s="280"/>
      <c r="AP38" s="281"/>
      <c r="AQ38" s="640"/>
      <c r="AR38" s="516"/>
      <c r="AS38" s="516"/>
      <c r="AT38" s="516"/>
      <c r="AU38" s="516"/>
      <c r="AV38" s="516"/>
      <c r="AW38" s="516"/>
      <c r="AX38" s="516"/>
      <c r="AY38" s="516"/>
      <c r="AZ38" s="516"/>
      <c r="BA38" s="516"/>
      <c r="BB38" s="516"/>
      <c r="BC38" s="516"/>
      <c r="BD38" s="516"/>
      <c r="BE38" s="516"/>
      <c r="BF38" s="516"/>
      <c r="BG38" s="516"/>
      <c r="BH38" s="516"/>
      <c r="BI38" s="516"/>
      <c r="BJ38" s="516"/>
      <c r="BK38" s="516"/>
      <c r="BL38" s="516"/>
      <c r="BM38" s="516"/>
      <c r="BN38" s="516"/>
      <c r="BO38" s="516"/>
      <c r="BP38" s="516"/>
      <c r="BQ38" s="516"/>
      <c r="BR38" s="516"/>
      <c r="BS38" s="516"/>
      <c r="BT38" s="516"/>
      <c r="BU38" s="516"/>
      <c r="BV38" s="516"/>
      <c r="BW38" s="516"/>
      <c r="BX38" s="516"/>
      <c r="BY38" s="516"/>
      <c r="BZ38" s="516"/>
      <c r="CA38" s="516"/>
      <c r="CB38" s="516"/>
      <c r="CC38" s="516"/>
      <c r="CD38" s="516"/>
      <c r="CE38" s="516"/>
      <c r="CF38" s="516"/>
      <c r="CG38" s="516"/>
      <c r="CH38" s="516"/>
      <c r="CI38" s="516"/>
      <c r="CJ38" s="516"/>
      <c r="CK38" s="516"/>
      <c r="CL38" s="516"/>
      <c r="CM38" s="516"/>
      <c r="CN38" s="516"/>
      <c r="CO38" s="516"/>
      <c r="CP38" s="516"/>
    </row>
    <row r="39" spans="1:127" s="502" customFormat="1" ht="12.75" customHeight="1" x14ac:dyDescent="0.2">
      <c r="A39" s="270">
        <v>38</v>
      </c>
      <c r="B39" s="270" t="s">
        <v>1004</v>
      </c>
      <c r="C39" s="270" t="s">
        <v>4026</v>
      </c>
      <c r="D39" s="271"/>
      <c r="E39" s="271" t="s">
        <v>4882</v>
      </c>
      <c r="F39" s="271"/>
      <c r="G39" s="272" t="s">
        <v>7088</v>
      </c>
      <c r="H39" s="273"/>
      <c r="I39" s="271" t="s">
        <v>614</v>
      </c>
      <c r="J39" s="271"/>
      <c r="K39" s="281" t="s">
        <v>4250</v>
      </c>
      <c r="L39" s="676" t="s">
        <v>4251</v>
      </c>
      <c r="M39" s="306">
        <v>43563</v>
      </c>
      <c r="N39" s="325">
        <v>45007</v>
      </c>
      <c r="O39" s="277" t="s">
        <v>991</v>
      </c>
      <c r="P39" s="298">
        <f t="shared" ref="P39:P45" si="7">N39</f>
        <v>45007</v>
      </c>
      <c r="Q39" s="278">
        <v>19164</v>
      </c>
      <c r="R39" s="278">
        <v>2019</v>
      </c>
      <c r="S39" s="279">
        <v>44277</v>
      </c>
      <c r="T39" s="280" t="s">
        <v>8196</v>
      </c>
      <c r="U39" s="281" t="s">
        <v>991</v>
      </c>
      <c r="V39" s="282" t="s">
        <v>1805</v>
      </c>
      <c r="W39" s="282" t="s">
        <v>1805</v>
      </c>
      <c r="X39" s="280" t="s">
        <v>2575</v>
      </c>
      <c r="Y39" s="280" t="s">
        <v>1384</v>
      </c>
      <c r="Z39" s="282" t="s">
        <v>2577</v>
      </c>
      <c r="AA39" s="319">
        <f>N39</f>
        <v>45007</v>
      </c>
      <c r="AB39" s="149" t="s">
        <v>2167</v>
      </c>
      <c r="AC39" s="280">
        <v>5.4</v>
      </c>
      <c r="AD39" s="305"/>
      <c r="AE39" s="280">
        <v>80</v>
      </c>
      <c r="AF39" s="280"/>
      <c r="AG39" s="280">
        <v>100</v>
      </c>
      <c r="AH39" s="280"/>
      <c r="AI39" s="280">
        <v>24</v>
      </c>
      <c r="AJ39" s="280">
        <v>39</v>
      </c>
      <c r="AK39" s="280">
        <v>54</v>
      </c>
      <c r="AL39" s="280">
        <v>1</v>
      </c>
      <c r="AM39" s="265"/>
      <c r="AN39" s="281"/>
      <c r="AO39" s="281"/>
      <c r="AP39" s="281"/>
      <c r="AQ39" s="635"/>
      <c r="AR39" s="324"/>
      <c r="AS39" s="324"/>
      <c r="AT39" s="324"/>
      <c r="AU39" s="324"/>
      <c r="AV39" s="324"/>
      <c r="AW39" s="324"/>
      <c r="AX39" s="324"/>
      <c r="AY39" s="324"/>
      <c r="AZ39" s="324"/>
      <c r="BA39" s="324"/>
      <c r="BB39" s="324"/>
      <c r="BC39" s="324"/>
      <c r="BD39" s="324"/>
      <c r="BE39" s="324"/>
      <c r="BF39" s="324"/>
      <c r="BG39" s="324"/>
      <c r="BH39" s="324"/>
      <c r="BI39" s="324"/>
      <c r="BJ39" s="324"/>
      <c r="BK39" s="324"/>
      <c r="BL39" s="324"/>
      <c r="BM39" s="324"/>
      <c r="BN39" s="324"/>
      <c r="BO39" s="324"/>
      <c r="BP39" s="324"/>
      <c r="BQ39" s="324"/>
      <c r="BR39" s="324"/>
      <c r="BS39" s="324"/>
      <c r="BT39" s="324"/>
      <c r="BU39" s="324"/>
      <c r="BV39" s="324"/>
      <c r="BW39" s="324"/>
      <c r="BX39" s="324"/>
      <c r="BY39" s="324"/>
      <c r="BZ39" s="324"/>
      <c r="CA39" s="324"/>
      <c r="CB39" s="324"/>
      <c r="CC39" s="324"/>
      <c r="CD39" s="324"/>
      <c r="CE39" s="324"/>
      <c r="CF39" s="324"/>
      <c r="CG39" s="324"/>
      <c r="CH39" s="324"/>
      <c r="CI39" s="324"/>
      <c r="CJ39" s="324"/>
      <c r="CK39" s="324"/>
      <c r="CL39" s="324"/>
      <c r="CM39" s="324"/>
      <c r="CN39" s="324"/>
      <c r="CO39" s="324"/>
      <c r="CP39" s="324"/>
    </row>
    <row r="40" spans="1:127" s="324" customFormat="1" ht="12.75" customHeight="1" x14ac:dyDescent="0.2">
      <c r="A40" s="270">
        <v>39</v>
      </c>
      <c r="B40" s="281" t="s">
        <v>1004</v>
      </c>
      <c r="C40" s="324" t="s">
        <v>5750</v>
      </c>
      <c r="D40" s="281"/>
      <c r="E40" s="281" t="s">
        <v>5751</v>
      </c>
      <c r="F40" s="281"/>
      <c r="G40" s="296" t="s">
        <v>5752</v>
      </c>
      <c r="H40" s="676"/>
      <c r="I40" s="271" t="s">
        <v>614</v>
      </c>
      <c r="J40" s="281"/>
      <c r="K40" s="281" t="s">
        <v>1106</v>
      </c>
      <c r="L40" s="676" t="s">
        <v>1107</v>
      </c>
      <c r="M40" s="275">
        <v>43150</v>
      </c>
      <c r="N40" s="132">
        <v>43880</v>
      </c>
      <c r="O40" s="277" t="s">
        <v>991</v>
      </c>
      <c r="P40" s="299">
        <f t="shared" si="7"/>
        <v>43880</v>
      </c>
      <c r="Q40" s="264">
        <v>18118</v>
      </c>
      <c r="R40" s="264">
        <v>2008</v>
      </c>
      <c r="S40" s="279">
        <v>43150</v>
      </c>
      <c r="T40" s="281" t="s">
        <v>2096</v>
      </c>
      <c r="U40" s="281" t="s">
        <v>1786</v>
      </c>
      <c r="V40" s="282" t="s">
        <v>484</v>
      </c>
      <c r="W40" s="282" t="s">
        <v>3377</v>
      </c>
      <c r="X40" s="280" t="s">
        <v>4843</v>
      </c>
      <c r="Y40" s="280" t="s">
        <v>5277</v>
      </c>
      <c r="Z40" s="282" t="s">
        <v>1960</v>
      </c>
      <c r="AA40" s="303">
        <f>N40</f>
        <v>43880</v>
      </c>
      <c r="AB40" s="283" t="s">
        <v>5753</v>
      </c>
      <c r="AC40" s="281">
        <v>6.5</v>
      </c>
      <c r="AD40" s="284"/>
      <c r="AE40" s="281">
        <v>85</v>
      </c>
      <c r="AF40" s="281"/>
      <c r="AG40" s="281">
        <v>110</v>
      </c>
      <c r="AH40" s="281"/>
      <c r="AI40" s="281">
        <v>23</v>
      </c>
      <c r="AJ40" s="281">
        <v>36</v>
      </c>
      <c r="AK40" s="281">
        <v>44</v>
      </c>
      <c r="AL40" s="281">
        <v>1</v>
      </c>
      <c r="AM40" s="280"/>
      <c r="AN40" s="281"/>
      <c r="AO40" s="281"/>
      <c r="AP40" s="281"/>
      <c r="AQ40" s="635"/>
      <c r="CQ40" s="512"/>
    </row>
    <row r="41" spans="1:127" s="502" customFormat="1" ht="12.75" customHeight="1" x14ac:dyDescent="0.2">
      <c r="A41" s="270">
        <v>40</v>
      </c>
      <c r="B41" s="270" t="s">
        <v>1004</v>
      </c>
      <c r="C41" s="270" t="s">
        <v>8592</v>
      </c>
      <c r="D41" s="271"/>
      <c r="E41" s="130" t="s">
        <v>4318</v>
      </c>
      <c r="F41" s="271"/>
      <c r="G41" s="272" t="s">
        <v>8590</v>
      </c>
      <c r="H41" s="273"/>
      <c r="I41" s="271" t="s">
        <v>1206</v>
      </c>
      <c r="J41" s="131"/>
      <c r="K41" s="271" t="s">
        <v>4949</v>
      </c>
      <c r="L41" s="273" t="s">
        <v>8591</v>
      </c>
      <c r="M41" s="275">
        <v>43972</v>
      </c>
      <c r="N41" s="132">
        <v>44621</v>
      </c>
      <c r="O41" s="277" t="s">
        <v>991</v>
      </c>
      <c r="P41" s="299">
        <f t="shared" si="7"/>
        <v>44621</v>
      </c>
      <c r="Q41" s="264">
        <v>20416</v>
      </c>
      <c r="R41" s="264">
        <v>2012</v>
      </c>
      <c r="S41" s="265">
        <v>43891</v>
      </c>
      <c r="T41" s="281" t="s">
        <v>39</v>
      </c>
      <c r="U41" s="281" t="s">
        <v>1786</v>
      </c>
      <c r="V41" s="150" t="s">
        <v>484</v>
      </c>
      <c r="W41" s="150" t="s">
        <v>22</v>
      </c>
      <c r="X41" s="281" t="s">
        <v>8593</v>
      </c>
      <c r="Y41" s="281" t="s">
        <v>1570</v>
      </c>
      <c r="Z41" s="150" t="s">
        <v>1943</v>
      </c>
      <c r="AA41" s="303">
        <v>44621</v>
      </c>
      <c r="AB41" s="283" t="s">
        <v>2167</v>
      </c>
      <c r="AC41" s="281">
        <v>6.6</v>
      </c>
      <c r="AD41" s="284"/>
      <c r="AE41" s="281">
        <v>90</v>
      </c>
      <c r="AF41" s="281"/>
      <c r="AG41" s="281">
        <v>110</v>
      </c>
      <c r="AH41" s="281"/>
      <c r="AI41" s="281">
        <v>23</v>
      </c>
      <c r="AJ41" s="281">
        <v>37</v>
      </c>
      <c r="AK41" s="281">
        <v>51</v>
      </c>
      <c r="AL41" s="281">
        <v>1</v>
      </c>
      <c r="AM41" s="281"/>
      <c r="AN41" s="281"/>
      <c r="AO41" s="281"/>
      <c r="AP41" s="281"/>
      <c r="AQ41" s="635"/>
      <c r="AR41" s="324"/>
      <c r="AS41" s="324"/>
      <c r="AT41" s="324"/>
      <c r="AU41" s="324"/>
      <c r="AV41" s="324"/>
      <c r="AW41" s="324"/>
      <c r="AX41" s="324"/>
      <c r="AY41" s="324"/>
      <c r="AZ41" s="324"/>
      <c r="BA41" s="324"/>
      <c r="BB41" s="324"/>
      <c r="BC41" s="324"/>
      <c r="BD41" s="324"/>
      <c r="BE41" s="324"/>
      <c r="BF41" s="324"/>
      <c r="BG41" s="324"/>
      <c r="BH41" s="324"/>
      <c r="BI41" s="324"/>
      <c r="BJ41" s="324"/>
      <c r="BK41" s="324"/>
      <c r="BL41" s="324"/>
      <c r="BM41" s="324"/>
      <c r="BN41" s="324"/>
      <c r="BO41" s="324"/>
      <c r="BP41" s="324"/>
      <c r="BQ41" s="324"/>
      <c r="BR41" s="324"/>
      <c r="BS41" s="324"/>
      <c r="BT41" s="324"/>
      <c r="BU41" s="324"/>
      <c r="BV41" s="324"/>
      <c r="BW41" s="324"/>
      <c r="BX41" s="324"/>
      <c r="BY41" s="324"/>
      <c r="BZ41" s="324"/>
      <c r="CA41" s="324"/>
      <c r="CB41" s="324"/>
      <c r="CC41" s="324"/>
      <c r="CD41" s="324"/>
      <c r="CE41" s="324"/>
      <c r="CF41" s="324"/>
      <c r="CG41" s="324"/>
      <c r="CH41" s="324"/>
      <c r="CI41" s="324"/>
      <c r="CJ41" s="324"/>
      <c r="CK41" s="324"/>
      <c r="CL41" s="324"/>
      <c r="CM41" s="324"/>
      <c r="CN41" s="324"/>
      <c r="CO41" s="324"/>
      <c r="CP41" s="324"/>
    </row>
    <row r="42" spans="1:127" s="502" customFormat="1" ht="12.75" customHeight="1" x14ac:dyDescent="0.2">
      <c r="A42" s="270">
        <v>41</v>
      </c>
      <c r="B42" s="270" t="s">
        <v>1004</v>
      </c>
      <c r="C42" s="271" t="s">
        <v>470</v>
      </c>
      <c r="D42" s="271"/>
      <c r="E42" s="130" t="s">
        <v>8020</v>
      </c>
      <c r="F42" s="271"/>
      <c r="G42" s="272" t="s">
        <v>8380</v>
      </c>
      <c r="H42" s="273"/>
      <c r="I42" s="271" t="s">
        <v>1634</v>
      </c>
      <c r="J42" s="271"/>
      <c r="K42" s="271" t="s">
        <v>3877</v>
      </c>
      <c r="L42" s="273" t="s">
        <v>1838</v>
      </c>
      <c r="M42" s="275">
        <v>43922</v>
      </c>
      <c r="N42" s="132">
        <v>44652</v>
      </c>
      <c r="O42" s="277" t="s">
        <v>991</v>
      </c>
      <c r="P42" s="299">
        <f t="shared" si="7"/>
        <v>44652</v>
      </c>
      <c r="Q42" s="264">
        <v>20300</v>
      </c>
      <c r="R42" s="264">
        <v>2020</v>
      </c>
      <c r="S42" s="265">
        <v>43922</v>
      </c>
      <c r="T42" s="281" t="s">
        <v>1686</v>
      </c>
      <c r="U42" s="281" t="s">
        <v>1786</v>
      </c>
      <c r="V42" s="150" t="s">
        <v>484</v>
      </c>
      <c r="W42" s="150" t="s">
        <v>484</v>
      </c>
      <c r="X42" s="281" t="s">
        <v>975</v>
      </c>
      <c r="Y42" s="281" t="s">
        <v>1271</v>
      </c>
      <c r="Z42" s="150" t="s">
        <v>650</v>
      </c>
      <c r="AA42" s="303">
        <v>44652</v>
      </c>
      <c r="AB42" s="283" t="s">
        <v>485</v>
      </c>
      <c r="AC42" s="281">
        <v>5.3</v>
      </c>
      <c r="AD42" s="284"/>
      <c r="AE42" s="281">
        <v>90</v>
      </c>
      <c r="AF42" s="281"/>
      <c r="AG42" s="281">
        <v>115</v>
      </c>
      <c r="AH42" s="281">
        <v>153</v>
      </c>
      <c r="AI42" s="281" t="s">
        <v>994</v>
      </c>
      <c r="AJ42" s="281" t="s">
        <v>994</v>
      </c>
      <c r="AK42" s="281" t="s">
        <v>994</v>
      </c>
      <c r="AL42" s="281">
        <v>1</v>
      </c>
      <c r="AM42" s="281"/>
      <c r="AN42" s="281"/>
      <c r="AO42" s="281"/>
      <c r="AP42" s="281"/>
      <c r="AQ42" s="635"/>
      <c r="AR42" s="324"/>
      <c r="AS42" s="324"/>
      <c r="AT42" s="324"/>
      <c r="AU42" s="324"/>
      <c r="AV42" s="324"/>
      <c r="AW42" s="324"/>
      <c r="AX42" s="324"/>
      <c r="AY42" s="324"/>
      <c r="AZ42" s="324"/>
      <c r="BA42" s="324"/>
      <c r="BB42" s="324"/>
      <c r="BC42" s="324"/>
      <c r="BD42" s="324"/>
      <c r="BE42" s="324"/>
      <c r="BF42" s="324"/>
      <c r="BG42" s="324"/>
      <c r="BH42" s="324"/>
      <c r="BI42" s="324"/>
      <c r="BJ42" s="324"/>
      <c r="BK42" s="324"/>
      <c r="BL42" s="324"/>
      <c r="BM42" s="324"/>
      <c r="BN42" s="324"/>
      <c r="BO42" s="324"/>
      <c r="BP42" s="324"/>
      <c r="BQ42" s="324"/>
      <c r="BR42" s="324"/>
      <c r="BS42" s="324"/>
      <c r="BT42" s="324"/>
      <c r="BU42" s="324"/>
      <c r="BV42" s="324"/>
      <c r="BW42" s="324"/>
      <c r="BX42" s="324"/>
      <c r="BY42" s="324"/>
      <c r="BZ42" s="324"/>
      <c r="CA42" s="324"/>
      <c r="CB42" s="324"/>
      <c r="CC42" s="324"/>
      <c r="CD42" s="324"/>
      <c r="CE42" s="324"/>
      <c r="CF42" s="324"/>
      <c r="CG42" s="324"/>
      <c r="CH42" s="324"/>
      <c r="CI42" s="324"/>
      <c r="CJ42" s="324"/>
      <c r="CK42" s="324"/>
      <c r="CL42" s="324"/>
      <c r="CM42" s="324"/>
      <c r="CN42" s="324"/>
      <c r="CO42" s="324"/>
      <c r="CP42" s="324"/>
    </row>
    <row r="43" spans="1:127" s="502" customFormat="1" ht="12.75" customHeight="1" x14ac:dyDescent="0.2">
      <c r="A43" s="270">
        <v>42</v>
      </c>
      <c r="B43" s="270" t="s">
        <v>1004</v>
      </c>
      <c r="C43" s="302" t="s">
        <v>3344</v>
      </c>
      <c r="D43" s="271"/>
      <c r="E43" s="271" t="s">
        <v>4881</v>
      </c>
      <c r="F43" s="271"/>
      <c r="G43" s="272" t="s">
        <v>8272</v>
      </c>
      <c r="H43" s="273"/>
      <c r="I43" s="271" t="s">
        <v>2996</v>
      </c>
      <c r="J43" s="271"/>
      <c r="K43" s="281" t="s">
        <v>8273</v>
      </c>
      <c r="L43" s="718" t="s">
        <v>8274</v>
      </c>
      <c r="M43" s="306">
        <v>43896</v>
      </c>
      <c r="N43" s="307">
        <v>44606</v>
      </c>
      <c r="O43" s="277" t="s">
        <v>991</v>
      </c>
      <c r="P43" s="299">
        <f t="shared" si="7"/>
        <v>44606</v>
      </c>
      <c r="Q43" s="264">
        <v>20245</v>
      </c>
      <c r="R43" s="264">
        <v>2007</v>
      </c>
      <c r="S43" s="265">
        <v>43875</v>
      </c>
      <c r="T43" s="281" t="s">
        <v>5079</v>
      </c>
      <c r="U43" s="281" t="s">
        <v>1786</v>
      </c>
      <c r="V43" s="150" t="s">
        <v>484</v>
      </c>
      <c r="W43" s="150" t="s">
        <v>1280</v>
      </c>
      <c r="X43" s="281" t="s">
        <v>8275</v>
      </c>
      <c r="Y43" s="281" t="s">
        <v>1697</v>
      </c>
      <c r="Z43" s="150" t="s">
        <v>420</v>
      </c>
      <c r="AA43" s="303">
        <v>44606</v>
      </c>
      <c r="AB43" s="283" t="s">
        <v>2901</v>
      </c>
      <c r="AC43" s="281">
        <v>4.2</v>
      </c>
      <c r="AD43" s="284"/>
      <c r="AE43" s="281">
        <v>56</v>
      </c>
      <c r="AF43" s="281"/>
      <c r="AG43" s="281">
        <v>74</v>
      </c>
      <c r="AH43" s="281"/>
      <c r="AI43" s="281">
        <v>22</v>
      </c>
      <c r="AJ43" s="281">
        <v>36</v>
      </c>
      <c r="AK43" s="281">
        <v>45</v>
      </c>
      <c r="AL43" s="281">
        <v>1</v>
      </c>
      <c r="AM43" s="265"/>
      <c r="AN43" s="281"/>
      <c r="AO43" s="281"/>
      <c r="AP43" s="281"/>
      <c r="AQ43" s="635"/>
      <c r="AR43" s="324"/>
      <c r="AS43" s="324"/>
      <c r="AT43" s="324"/>
      <c r="AU43" s="324"/>
      <c r="AV43" s="324"/>
      <c r="AW43" s="324"/>
      <c r="AX43" s="324"/>
      <c r="AY43" s="324"/>
      <c r="AZ43" s="324"/>
      <c r="BA43" s="324"/>
      <c r="BB43" s="324"/>
      <c r="BC43" s="324"/>
      <c r="BD43" s="324"/>
      <c r="BE43" s="324"/>
      <c r="BF43" s="324"/>
      <c r="BG43" s="324"/>
      <c r="BH43" s="324"/>
      <c r="BI43" s="324"/>
      <c r="BJ43" s="324"/>
      <c r="BK43" s="324"/>
      <c r="BL43" s="324"/>
      <c r="BM43" s="324"/>
      <c r="BN43" s="324"/>
      <c r="BO43" s="324"/>
      <c r="BP43" s="324"/>
      <c r="BQ43" s="324"/>
      <c r="BR43" s="324"/>
      <c r="BS43" s="324"/>
      <c r="BT43" s="324"/>
      <c r="BU43" s="324"/>
      <c r="BV43" s="324"/>
      <c r="BW43" s="324"/>
      <c r="BX43" s="324"/>
      <c r="BY43" s="324"/>
      <c r="BZ43" s="324"/>
      <c r="CA43" s="324"/>
      <c r="CB43" s="324"/>
      <c r="CC43" s="324"/>
      <c r="CD43" s="324"/>
      <c r="CE43" s="324"/>
      <c r="CF43" s="324"/>
      <c r="CG43" s="324"/>
      <c r="CH43" s="324"/>
      <c r="CI43" s="324"/>
      <c r="CJ43" s="324"/>
      <c r="CK43" s="324"/>
      <c r="CL43" s="324"/>
      <c r="CM43" s="324"/>
      <c r="CN43" s="324"/>
      <c r="CO43" s="324"/>
      <c r="CP43" s="324"/>
    </row>
    <row r="44" spans="1:127" s="502" customFormat="1" ht="12.75" customHeight="1" x14ac:dyDescent="0.2">
      <c r="A44" s="270">
        <v>43</v>
      </c>
      <c r="B44" s="270" t="s">
        <v>1004</v>
      </c>
      <c r="C44" s="271" t="s">
        <v>9070</v>
      </c>
      <c r="D44" s="271"/>
      <c r="E44" s="130" t="s">
        <v>9152</v>
      </c>
      <c r="F44" s="271"/>
      <c r="G44" s="272" t="s">
        <v>9820</v>
      </c>
      <c r="H44" s="273"/>
      <c r="I44" s="271" t="s">
        <v>424</v>
      </c>
      <c r="J44" s="271"/>
      <c r="K44" s="271" t="s">
        <v>7171</v>
      </c>
      <c r="L44" s="273" t="s">
        <v>1849</v>
      </c>
      <c r="M44" s="275">
        <v>44252</v>
      </c>
      <c r="N44" s="132">
        <v>44975</v>
      </c>
      <c r="O44" s="277" t="s">
        <v>991</v>
      </c>
      <c r="P44" s="299">
        <f t="shared" si="7"/>
        <v>44975</v>
      </c>
      <c r="Q44" s="264">
        <v>21074</v>
      </c>
      <c r="R44" s="264">
        <v>2021</v>
      </c>
      <c r="S44" s="265">
        <v>44245</v>
      </c>
      <c r="T44" s="281" t="s">
        <v>239</v>
      </c>
      <c r="U44" s="281" t="s">
        <v>1786</v>
      </c>
      <c r="V44" s="150" t="s">
        <v>484</v>
      </c>
      <c r="W44" s="150" t="s">
        <v>484</v>
      </c>
      <c r="X44" s="281" t="s">
        <v>7175</v>
      </c>
      <c r="Y44" s="281" t="s">
        <v>138</v>
      </c>
      <c r="Z44" s="150" t="s">
        <v>252</v>
      </c>
      <c r="AA44" s="303">
        <f>N44</f>
        <v>44975</v>
      </c>
      <c r="AB44" s="283" t="s">
        <v>1411</v>
      </c>
      <c r="AC44" s="281">
        <v>5.26</v>
      </c>
      <c r="AD44" s="284"/>
      <c r="AE44" s="281">
        <v>85</v>
      </c>
      <c r="AF44" s="281"/>
      <c r="AG44" s="281">
        <v>105</v>
      </c>
      <c r="AH44" s="281"/>
      <c r="AI44" s="281">
        <v>24</v>
      </c>
      <c r="AJ44" s="281">
        <v>39</v>
      </c>
      <c r="AK44" s="281">
        <v>56</v>
      </c>
      <c r="AL44" s="281">
        <v>1</v>
      </c>
      <c r="AM44" s="281"/>
      <c r="AN44" s="281"/>
      <c r="AO44" s="281"/>
      <c r="AP44" s="281"/>
      <c r="AQ44" s="635"/>
      <c r="AR44" s="324"/>
      <c r="AS44" s="324"/>
      <c r="AT44" s="324"/>
      <c r="AU44" s="324"/>
      <c r="AV44" s="324"/>
      <c r="AW44" s="324"/>
      <c r="AX44" s="324"/>
      <c r="AY44" s="324"/>
      <c r="AZ44" s="324"/>
      <c r="BA44" s="324"/>
      <c r="BB44" s="324"/>
      <c r="BC44" s="324"/>
      <c r="BD44" s="324"/>
      <c r="BE44" s="324"/>
      <c r="BF44" s="324"/>
      <c r="BG44" s="324"/>
      <c r="BH44" s="324"/>
      <c r="BI44" s="324"/>
      <c r="BJ44" s="324"/>
      <c r="BK44" s="324"/>
      <c r="BL44" s="324"/>
      <c r="BM44" s="324"/>
      <c r="BN44" s="324"/>
      <c r="BO44" s="324"/>
      <c r="BP44" s="324"/>
      <c r="BQ44" s="324"/>
      <c r="BR44" s="324"/>
      <c r="BS44" s="324"/>
      <c r="BT44" s="324"/>
      <c r="BU44" s="324"/>
      <c r="BV44" s="324"/>
      <c r="BW44" s="324"/>
      <c r="BX44" s="324"/>
      <c r="BY44" s="324"/>
      <c r="BZ44" s="324"/>
      <c r="CA44" s="324"/>
      <c r="CB44" s="324"/>
      <c r="CC44" s="324"/>
      <c r="CD44" s="324"/>
      <c r="CE44" s="324"/>
      <c r="CF44" s="324"/>
      <c r="CG44" s="324"/>
      <c r="CH44" s="324"/>
      <c r="CI44" s="324"/>
      <c r="CJ44" s="324"/>
      <c r="CK44" s="324"/>
      <c r="CL44" s="324"/>
      <c r="CM44" s="324"/>
      <c r="CN44" s="324"/>
      <c r="CO44" s="324"/>
      <c r="CP44" s="324"/>
    </row>
    <row r="45" spans="1:127" s="502" customFormat="1" ht="12.75" customHeight="1" x14ac:dyDescent="0.2">
      <c r="A45" s="270">
        <v>44</v>
      </c>
      <c r="B45" s="270" t="s">
        <v>1004</v>
      </c>
      <c r="C45" s="270" t="s">
        <v>7492</v>
      </c>
      <c r="D45" s="270"/>
      <c r="E45" s="271" t="s">
        <v>5352</v>
      </c>
      <c r="F45" s="271"/>
      <c r="G45" s="272" t="s">
        <v>8606</v>
      </c>
      <c r="H45" s="273"/>
      <c r="I45" s="270" t="s">
        <v>614</v>
      </c>
      <c r="J45" s="270"/>
      <c r="K45" s="281" t="s">
        <v>8609</v>
      </c>
      <c r="L45" s="756" t="s">
        <v>3932</v>
      </c>
      <c r="M45" s="306">
        <v>43972</v>
      </c>
      <c r="N45" s="307">
        <v>44696</v>
      </c>
      <c r="O45" s="507" t="s">
        <v>991</v>
      </c>
      <c r="P45" s="299">
        <f t="shared" si="7"/>
        <v>44696</v>
      </c>
      <c r="Q45" s="264">
        <v>20419</v>
      </c>
      <c r="R45" s="264">
        <v>2020</v>
      </c>
      <c r="S45" s="265">
        <v>43966</v>
      </c>
      <c r="T45" s="281" t="s">
        <v>239</v>
      </c>
      <c r="U45" s="281" t="s">
        <v>1786</v>
      </c>
      <c r="V45" s="150" t="s">
        <v>484</v>
      </c>
      <c r="W45" s="150" t="s">
        <v>484</v>
      </c>
      <c r="X45" s="281" t="s">
        <v>1289</v>
      </c>
      <c r="Y45" s="281" t="s">
        <v>8607</v>
      </c>
      <c r="Z45" s="150" t="s">
        <v>1047</v>
      </c>
      <c r="AA45" s="303">
        <v>44696</v>
      </c>
      <c r="AB45" s="283" t="s">
        <v>485</v>
      </c>
      <c r="AC45" s="281">
        <v>4.5</v>
      </c>
      <c r="AD45" s="284"/>
      <c r="AE45" s="281">
        <v>80</v>
      </c>
      <c r="AF45" s="281"/>
      <c r="AG45" s="281">
        <v>100</v>
      </c>
      <c r="AH45" s="281"/>
      <c r="AI45" s="281">
        <v>24</v>
      </c>
      <c r="AJ45" s="281">
        <v>38</v>
      </c>
      <c r="AK45" s="281">
        <v>48</v>
      </c>
      <c r="AL45" s="281">
        <v>1</v>
      </c>
      <c r="AM45" s="265"/>
      <c r="AN45" s="281"/>
      <c r="AO45" s="281"/>
      <c r="AP45" s="281"/>
      <c r="AQ45" s="635"/>
      <c r="AR45" s="324"/>
      <c r="AS45" s="324"/>
      <c r="AT45" s="324"/>
      <c r="AU45" s="324"/>
      <c r="AV45" s="324"/>
      <c r="AW45" s="324"/>
      <c r="AX45" s="324"/>
      <c r="AY45" s="324"/>
      <c r="AZ45" s="324"/>
      <c r="BA45" s="324"/>
      <c r="BB45" s="324"/>
      <c r="BC45" s="324"/>
      <c r="BD45" s="324"/>
      <c r="BE45" s="324"/>
      <c r="BF45" s="324"/>
      <c r="BG45" s="324"/>
      <c r="BH45" s="324"/>
      <c r="BI45" s="324"/>
      <c r="BJ45" s="324"/>
      <c r="BK45" s="324"/>
      <c r="BL45" s="324"/>
      <c r="BM45" s="324"/>
      <c r="BN45" s="324"/>
      <c r="BO45" s="324"/>
      <c r="BP45" s="324"/>
      <c r="BQ45" s="324"/>
      <c r="BR45" s="324"/>
      <c r="BS45" s="324"/>
      <c r="BT45" s="324"/>
      <c r="BU45" s="324"/>
      <c r="BV45" s="324"/>
      <c r="BW45" s="324"/>
      <c r="BX45" s="324"/>
      <c r="BY45" s="324"/>
      <c r="BZ45" s="324"/>
      <c r="CA45" s="324"/>
      <c r="CB45" s="324"/>
      <c r="CC45" s="324"/>
      <c r="CD45" s="324"/>
      <c r="CE45" s="324"/>
      <c r="CF45" s="324"/>
      <c r="CG45" s="324"/>
      <c r="CH45" s="324"/>
      <c r="CI45" s="324"/>
      <c r="CJ45" s="324"/>
      <c r="CK45" s="324"/>
      <c r="CL45" s="324"/>
      <c r="CM45" s="324"/>
      <c r="CN45" s="324"/>
      <c r="CO45" s="324"/>
      <c r="CP45" s="324"/>
    </row>
    <row r="46" spans="1:127" ht="12.75" customHeight="1" x14ac:dyDescent="0.2">
      <c r="A46" s="270">
        <v>45</v>
      </c>
      <c r="B46" s="270" t="s">
        <v>1005</v>
      </c>
      <c r="C46" s="271" t="s">
        <v>869</v>
      </c>
      <c r="D46" s="271"/>
      <c r="E46" s="271" t="s">
        <v>9153</v>
      </c>
      <c r="F46" s="271" t="s">
        <v>4693</v>
      </c>
      <c r="G46" s="272" t="s">
        <v>1221</v>
      </c>
      <c r="H46" s="273"/>
      <c r="I46" s="271" t="s">
        <v>1634</v>
      </c>
      <c r="J46" s="281"/>
      <c r="K46" s="318" t="s">
        <v>3165</v>
      </c>
      <c r="L46" s="676" t="s">
        <v>1222</v>
      </c>
      <c r="M46" s="306">
        <v>40127</v>
      </c>
      <c r="N46" s="276">
        <v>45126</v>
      </c>
      <c r="O46" s="277" t="s">
        <v>991</v>
      </c>
      <c r="P46" s="298">
        <f t="shared" ref="P46:P50" si="8">N46</f>
        <v>45126</v>
      </c>
      <c r="Q46" s="278">
        <v>19490</v>
      </c>
      <c r="R46" s="278">
        <v>2008</v>
      </c>
      <c r="S46" s="279">
        <v>43727</v>
      </c>
      <c r="T46" s="280" t="s">
        <v>9779</v>
      </c>
      <c r="U46" s="281" t="s">
        <v>991</v>
      </c>
      <c r="V46" s="282" t="s">
        <v>10634</v>
      </c>
      <c r="W46" s="282" t="s">
        <v>10635</v>
      </c>
      <c r="X46" s="280" t="s">
        <v>1223</v>
      </c>
      <c r="Y46" s="280" t="s">
        <v>10636</v>
      </c>
      <c r="Z46" s="282" t="s">
        <v>223</v>
      </c>
      <c r="AA46" s="319">
        <f t="shared" ref="AA46" si="9">N46</f>
        <v>45126</v>
      </c>
      <c r="AB46" s="149" t="s">
        <v>2167</v>
      </c>
      <c r="AC46" s="280">
        <v>8.5</v>
      </c>
      <c r="AD46" s="305"/>
      <c r="AE46" s="280">
        <v>115</v>
      </c>
      <c r="AF46" s="280">
        <f>AE46*1.3</f>
        <v>149.5</v>
      </c>
      <c r="AG46" s="280">
        <v>180</v>
      </c>
      <c r="AH46" s="280">
        <f>AG46*1.3</f>
        <v>234</v>
      </c>
      <c r="AI46" s="280">
        <v>24</v>
      </c>
      <c r="AJ46" s="280">
        <v>38</v>
      </c>
      <c r="AK46" s="280">
        <v>45</v>
      </c>
      <c r="AL46" s="280">
        <v>2</v>
      </c>
      <c r="AM46" s="280"/>
      <c r="AN46" s="280"/>
      <c r="AO46" s="280"/>
      <c r="AP46" s="280"/>
      <c r="AQ46" s="634"/>
      <c r="AR46" s="501"/>
      <c r="AS46" s="501"/>
      <c r="AT46" s="501"/>
      <c r="AU46" s="501"/>
      <c r="AV46" s="501"/>
      <c r="AW46" s="501"/>
      <c r="AX46" s="501"/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0"/>
      <c r="CR46" s="500"/>
      <c r="CS46" s="500"/>
      <c r="CT46" s="500"/>
      <c r="CU46" s="500"/>
      <c r="CV46" s="500"/>
      <c r="CW46" s="500"/>
      <c r="CX46" s="500"/>
      <c r="CY46" s="500"/>
      <c r="CZ46" s="500"/>
      <c r="DA46" s="500"/>
      <c r="DB46" s="500"/>
      <c r="DC46" s="500"/>
      <c r="DD46" s="500"/>
      <c r="DE46" s="500"/>
      <c r="DF46" s="500"/>
      <c r="DG46" s="500"/>
      <c r="DH46" s="500"/>
      <c r="DI46" s="500"/>
      <c r="DJ46" s="500"/>
      <c r="DK46" s="500"/>
      <c r="DL46" s="500"/>
      <c r="DM46" s="500"/>
      <c r="DN46" s="500"/>
      <c r="DO46" s="500"/>
      <c r="DP46" s="500"/>
      <c r="DQ46" s="500"/>
      <c r="DR46" s="500"/>
      <c r="DS46" s="500"/>
      <c r="DT46" s="500"/>
      <c r="DU46" s="500"/>
      <c r="DV46" s="500"/>
      <c r="DW46" s="500"/>
    </row>
    <row r="47" spans="1:127" s="502" customFormat="1" ht="12.75" customHeight="1" x14ac:dyDescent="0.2">
      <c r="A47" s="270">
        <v>46</v>
      </c>
      <c r="B47" s="270" t="s">
        <v>1004</v>
      </c>
      <c r="C47" s="270" t="s">
        <v>8605</v>
      </c>
      <c r="D47" s="271"/>
      <c r="E47" s="271" t="s">
        <v>260</v>
      </c>
      <c r="F47" s="271"/>
      <c r="G47" s="272" t="s">
        <v>8602</v>
      </c>
      <c r="H47" s="273"/>
      <c r="I47" s="271" t="s">
        <v>3342</v>
      </c>
      <c r="J47" s="271"/>
      <c r="K47" s="271" t="s">
        <v>8603</v>
      </c>
      <c r="L47" s="273" t="s">
        <v>3205</v>
      </c>
      <c r="M47" s="275">
        <v>43972</v>
      </c>
      <c r="N47" s="132">
        <v>44689</v>
      </c>
      <c r="O47" s="277" t="s">
        <v>991</v>
      </c>
      <c r="P47" s="299">
        <f>N47</f>
        <v>44689</v>
      </c>
      <c r="Q47" s="264">
        <v>20418</v>
      </c>
      <c r="R47" s="264">
        <v>2018</v>
      </c>
      <c r="S47" s="265">
        <v>43959</v>
      </c>
      <c r="T47" s="281" t="s">
        <v>239</v>
      </c>
      <c r="U47" s="281" t="s">
        <v>1786</v>
      </c>
      <c r="V47" s="150" t="s">
        <v>484</v>
      </c>
      <c r="W47" s="150" t="s">
        <v>1312</v>
      </c>
      <c r="X47" s="281" t="s">
        <v>8604</v>
      </c>
      <c r="Y47" s="281" t="s">
        <v>3206</v>
      </c>
      <c r="Z47" s="150" t="s">
        <v>3207</v>
      </c>
      <c r="AA47" s="303">
        <v>44689</v>
      </c>
      <c r="AB47" s="283" t="s">
        <v>2167</v>
      </c>
      <c r="AC47" s="281">
        <v>4.0999999999999996</v>
      </c>
      <c r="AD47" s="284"/>
      <c r="AE47" s="281">
        <v>60</v>
      </c>
      <c r="AF47" s="281"/>
      <c r="AG47" s="281">
        <v>80</v>
      </c>
      <c r="AH47" s="281"/>
      <c r="AI47" s="281" t="s">
        <v>994</v>
      </c>
      <c r="AJ47" s="281">
        <v>39</v>
      </c>
      <c r="AK47" s="281">
        <v>58</v>
      </c>
      <c r="AL47" s="281">
        <v>1</v>
      </c>
      <c r="AM47" s="281"/>
      <c r="AN47" s="281"/>
      <c r="AO47" s="281"/>
      <c r="AP47" s="281"/>
      <c r="AQ47" s="635"/>
      <c r="AR47" s="324"/>
      <c r="AS47" s="324"/>
      <c r="AT47" s="324"/>
      <c r="AU47" s="324"/>
      <c r="AV47" s="324"/>
      <c r="AW47" s="324"/>
      <c r="AX47" s="324"/>
      <c r="AY47" s="324"/>
      <c r="AZ47" s="324"/>
      <c r="BA47" s="324"/>
      <c r="BB47" s="324"/>
      <c r="BC47" s="324"/>
      <c r="BD47" s="324"/>
      <c r="BE47" s="324"/>
      <c r="BF47" s="324"/>
      <c r="BG47" s="324"/>
      <c r="BH47" s="324"/>
      <c r="BI47" s="324"/>
      <c r="BJ47" s="324"/>
      <c r="BK47" s="324"/>
      <c r="BL47" s="324"/>
      <c r="BM47" s="324"/>
      <c r="BN47" s="324"/>
      <c r="BO47" s="324"/>
      <c r="BP47" s="324"/>
      <c r="BQ47" s="324"/>
      <c r="BR47" s="324"/>
      <c r="BS47" s="324"/>
      <c r="BT47" s="324"/>
      <c r="BU47" s="324"/>
      <c r="BV47" s="324"/>
      <c r="BW47" s="324"/>
      <c r="BX47" s="324"/>
      <c r="BY47" s="324"/>
      <c r="BZ47" s="324"/>
      <c r="CA47" s="324"/>
      <c r="CB47" s="324"/>
      <c r="CC47" s="324"/>
      <c r="CD47" s="324"/>
      <c r="CE47" s="324"/>
      <c r="CF47" s="324"/>
      <c r="CG47" s="324"/>
      <c r="CH47" s="324"/>
      <c r="CI47" s="324"/>
      <c r="CJ47" s="324"/>
      <c r="CK47" s="324"/>
      <c r="CL47" s="324"/>
      <c r="CM47" s="324"/>
      <c r="CN47" s="324"/>
      <c r="CO47" s="324"/>
      <c r="CP47" s="324"/>
    </row>
    <row r="48" spans="1:127" s="501" customFormat="1" ht="12.75" customHeight="1" x14ac:dyDescent="0.2">
      <c r="A48" s="270">
        <v>47</v>
      </c>
      <c r="B48" s="281" t="s">
        <v>1004</v>
      </c>
      <c r="C48" s="281" t="s">
        <v>998</v>
      </c>
      <c r="D48" s="281"/>
      <c r="E48" s="281" t="s">
        <v>2009</v>
      </c>
      <c r="F48" s="281"/>
      <c r="G48" s="296" t="s">
        <v>2010</v>
      </c>
      <c r="H48" s="676"/>
      <c r="I48" s="130" t="s">
        <v>2653</v>
      </c>
      <c r="J48" s="281"/>
      <c r="K48" s="281" t="s">
        <v>1533</v>
      </c>
      <c r="L48" s="676" t="s">
        <v>4711</v>
      </c>
      <c r="M48" s="306">
        <v>41583</v>
      </c>
      <c r="N48" s="325">
        <v>44542</v>
      </c>
      <c r="O48" s="277" t="s">
        <v>991</v>
      </c>
      <c r="P48" s="298">
        <f t="shared" si="8"/>
        <v>44542</v>
      </c>
      <c r="Q48" s="278">
        <v>17049</v>
      </c>
      <c r="R48" s="278">
        <v>2013</v>
      </c>
      <c r="S48" s="279">
        <v>43811</v>
      </c>
      <c r="T48" s="280" t="s">
        <v>1785</v>
      </c>
      <c r="U48" s="281" t="s">
        <v>991</v>
      </c>
      <c r="V48" s="282" t="s">
        <v>1313</v>
      </c>
      <c r="W48" s="282" t="s">
        <v>2368</v>
      </c>
      <c r="X48" s="280" t="s">
        <v>1534</v>
      </c>
      <c r="Y48" s="280" t="s">
        <v>1347</v>
      </c>
      <c r="Z48" s="282" t="s">
        <v>1348</v>
      </c>
      <c r="AA48" s="319">
        <v>44542</v>
      </c>
      <c r="AB48" s="149" t="s">
        <v>2167</v>
      </c>
      <c r="AC48" s="280">
        <v>5.6</v>
      </c>
      <c r="AD48" s="305"/>
      <c r="AE48" s="280">
        <v>80</v>
      </c>
      <c r="AF48" s="280"/>
      <c r="AG48" s="280">
        <v>105</v>
      </c>
      <c r="AH48" s="280"/>
      <c r="AI48" s="280">
        <v>22</v>
      </c>
      <c r="AJ48" s="280">
        <v>38</v>
      </c>
      <c r="AK48" s="280">
        <v>52</v>
      </c>
      <c r="AL48" s="280">
        <v>1</v>
      </c>
      <c r="AM48" s="280"/>
      <c r="AN48" s="280"/>
      <c r="AO48" s="280"/>
      <c r="AP48" s="280"/>
      <c r="AQ48" s="634"/>
      <c r="CQ48" s="505"/>
    </row>
    <row r="49" spans="1:127" s="502" customFormat="1" ht="12.75" customHeight="1" x14ac:dyDescent="0.2">
      <c r="A49" s="270">
        <v>48</v>
      </c>
      <c r="B49" s="281" t="s">
        <v>1004</v>
      </c>
      <c r="C49" s="281" t="s">
        <v>8438</v>
      </c>
      <c r="D49" s="281"/>
      <c r="E49" s="281" t="s">
        <v>94</v>
      </c>
      <c r="F49" s="281"/>
      <c r="G49" s="296" t="s">
        <v>8439</v>
      </c>
      <c r="H49" s="748"/>
      <c r="I49" s="281" t="s">
        <v>6984</v>
      </c>
      <c r="J49" s="281"/>
      <c r="K49" s="281" t="s">
        <v>940</v>
      </c>
      <c r="L49" s="748" t="s">
        <v>1825</v>
      </c>
      <c r="M49" s="306">
        <v>43941</v>
      </c>
      <c r="N49" s="307">
        <v>44660</v>
      </c>
      <c r="O49" s="507" t="s">
        <v>991</v>
      </c>
      <c r="P49" s="299">
        <f>N49</f>
        <v>44660</v>
      </c>
      <c r="Q49" s="264">
        <v>20341</v>
      </c>
      <c r="R49" s="264">
        <v>2020</v>
      </c>
      <c r="S49" s="265">
        <v>43930</v>
      </c>
      <c r="T49" s="281" t="s">
        <v>8196</v>
      </c>
      <c r="U49" s="281" t="s">
        <v>1786</v>
      </c>
      <c r="V49" s="150" t="s">
        <v>484</v>
      </c>
      <c r="W49" s="150" t="s">
        <v>484</v>
      </c>
      <c r="X49" s="281" t="s">
        <v>941</v>
      </c>
      <c r="Y49" s="281" t="s">
        <v>8440</v>
      </c>
      <c r="Z49" s="150" t="s">
        <v>368</v>
      </c>
      <c r="AA49" s="303">
        <v>44660</v>
      </c>
      <c r="AB49" s="283" t="s">
        <v>1411</v>
      </c>
      <c r="AC49" s="281">
        <v>5.0999999999999996</v>
      </c>
      <c r="AD49" s="284"/>
      <c r="AE49" s="281">
        <v>107</v>
      </c>
      <c r="AF49" s="281"/>
      <c r="AG49" s="281">
        <v>128</v>
      </c>
      <c r="AH49" s="281"/>
      <c r="AI49" s="281" t="s">
        <v>994</v>
      </c>
      <c r="AJ49" s="281" t="s">
        <v>994</v>
      </c>
      <c r="AK49" s="281" t="s">
        <v>994</v>
      </c>
      <c r="AL49" s="281">
        <v>1</v>
      </c>
      <c r="AM49" s="281"/>
      <c r="AN49" s="281"/>
      <c r="AO49" s="281"/>
      <c r="AP49" s="281"/>
      <c r="AQ49" s="647"/>
      <c r="AR49" s="281"/>
      <c r="AS49" s="281"/>
      <c r="AT49" s="150"/>
      <c r="AU49" s="150"/>
      <c r="AV49" s="281"/>
      <c r="AW49" s="281"/>
      <c r="AX49" s="150"/>
      <c r="AY49" s="265"/>
      <c r="AZ49" s="281"/>
      <c r="BA49" s="281"/>
      <c r="BB49" s="284"/>
      <c r="BC49" s="281"/>
      <c r="BD49" s="281"/>
      <c r="BE49" s="281"/>
      <c r="BF49" s="281"/>
      <c r="BG49" s="281"/>
      <c r="BH49" s="281"/>
      <c r="BI49" s="281"/>
      <c r="BJ49" s="281"/>
      <c r="BK49" s="324"/>
      <c r="BL49" s="324"/>
      <c r="BM49" s="324"/>
      <c r="BN49" s="324"/>
      <c r="BO49" s="324"/>
      <c r="BP49" s="324"/>
      <c r="BQ49" s="324"/>
      <c r="BR49" s="324"/>
      <c r="BS49" s="324"/>
      <c r="BT49" s="324"/>
      <c r="BU49" s="324"/>
      <c r="BV49" s="324"/>
      <c r="BW49" s="324"/>
      <c r="BX49" s="324"/>
      <c r="BY49" s="324"/>
      <c r="BZ49" s="324"/>
      <c r="CA49" s="324"/>
      <c r="CB49" s="324"/>
      <c r="CC49" s="324"/>
      <c r="CD49" s="324"/>
      <c r="CE49" s="324"/>
      <c r="CF49" s="324"/>
      <c r="CG49" s="324"/>
      <c r="CH49" s="324"/>
      <c r="CI49" s="324"/>
      <c r="CJ49" s="324"/>
      <c r="CK49" s="324"/>
      <c r="CL49" s="324"/>
      <c r="CM49" s="324"/>
      <c r="CN49" s="324"/>
      <c r="CO49" s="324"/>
      <c r="CP49" s="324"/>
    </row>
    <row r="50" spans="1:127" s="502" customFormat="1" ht="12.75" customHeight="1" x14ac:dyDescent="0.2">
      <c r="A50" s="270">
        <v>49</v>
      </c>
      <c r="B50" s="270" t="s">
        <v>1004</v>
      </c>
      <c r="C50" s="271" t="s">
        <v>795</v>
      </c>
      <c r="D50" s="271"/>
      <c r="E50" s="271" t="s">
        <v>9154</v>
      </c>
      <c r="F50" s="271"/>
      <c r="G50" s="272" t="s">
        <v>796</v>
      </c>
      <c r="H50" s="273"/>
      <c r="I50" s="271" t="s">
        <v>136</v>
      </c>
      <c r="J50" s="271"/>
      <c r="K50" s="271" t="s">
        <v>3343</v>
      </c>
      <c r="L50" s="273" t="s">
        <v>797</v>
      </c>
      <c r="M50" s="275">
        <v>41443</v>
      </c>
      <c r="N50" s="132">
        <v>44791</v>
      </c>
      <c r="O50" s="277" t="s">
        <v>991</v>
      </c>
      <c r="P50" s="299">
        <f t="shared" si="8"/>
        <v>44791</v>
      </c>
      <c r="Q50" s="264">
        <v>20604</v>
      </c>
      <c r="R50" s="264">
        <v>2012</v>
      </c>
      <c r="S50" s="279">
        <v>44061</v>
      </c>
      <c r="T50" s="281" t="s">
        <v>32</v>
      </c>
      <c r="U50" s="281" t="s">
        <v>991</v>
      </c>
      <c r="V50" s="150" t="s">
        <v>556</v>
      </c>
      <c r="W50" s="150" t="s">
        <v>9085</v>
      </c>
      <c r="X50" s="281" t="s">
        <v>798</v>
      </c>
      <c r="Y50" s="281" t="s">
        <v>2289</v>
      </c>
      <c r="Z50" s="150" t="s">
        <v>3176</v>
      </c>
      <c r="AA50" s="303">
        <f>N50</f>
        <v>44791</v>
      </c>
      <c r="AB50" s="283" t="s">
        <v>1583</v>
      </c>
      <c r="AC50" s="281">
        <v>6.3</v>
      </c>
      <c r="AD50" s="284"/>
      <c r="AE50" s="281">
        <v>95</v>
      </c>
      <c r="AF50" s="281"/>
      <c r="AG50" s="281">
        <v>115</v>
      </c>
      <c r="AH50" s="281"/>
      <c r="AI50" s="281" t="s">
        <v>994</v>
      </c>
      <c r="AJ50" s="281" t="s">
        <v>994</v>
      </c>
      <c r="AK50" s="281" t="s">
        <v>994</v>
      </c>
      <c r="AL50" s="281">
        <v>1</v>
      </c>
      <c r="AM50" s="281"/>
      <c r="AN50" s="281"/>
      <c r="AO50" s="281"/>
      <c r="AP50" s="534"/>
      <c r="AQ50" s="635"/>
      <c r="AR50" s="324"/>
      <c r="AS50" s="324"/>
      <c r="AT50" s="324"/>
      <c r="AU50" s="324"/>
      <c r="AV50" s="324"/>
      <c r="AW50" s="324"/>
      <c r="AX50" s="324"/>
      <c r="AY50" s="324"/>
      <c r="AZ50" s="324"/>
      <c r="BA50" s="324"/>
      <c r="BB50" s="324"/>
      <c r="BC50" s="324"/>
      <c r="BD50" s="324"/>
      <c r="BE50" s="324"/>
      <c r="BF50" s="324"/>
      <c r="BG50" s="324"/>
      <c r="BH50" s="324"/>
      <c r="BI50" s="324"/>
      <c r="BJ50" s="324"/>
      <c r="BK50" s="324"/>
      <c r="BL50" s="324"/>
      <c r="BM50" s="324"/>
      <c r="BN50" s="324"/>
      <c r="BO50" s="324"/>
      <c r="BP50" s="324"/>
      <c r="BQ50" s="324"/>
      <c r="BR50" s="324"/>
      <c r="BS50" s="324"/>
      <c r="BT50" s="324"/>
      <c r="BU50" s="324"/>
      <c r="BV50" s="324"/>
      <c r="BW50" s="324"/>
      <c r="BX50" s="324"/>
      <c r="BY50" s="324"/>
      <c r="BZ50" s="324"/>
      <c r="CA50" s="324"/>
      <c r="CB50" s="324"/>
      <c r="CC50" s="324"/>
      <c r="CD50" s="324"/>
      <c r="CE50" s="324"/>
      <c r="CF50" s="324"/>
      <c r="CG50" s="324"/>
      <c r="CH50" s="324"/>
      <c r="CI50" s="324"/>
      <c r="CJ50" s="324"/>
      <c r="CK50" s="324"/>
      <c r="CL50" s="324"/>
      <c r="CM50" s="324"/>
      <c r="CN50" s="324"/>
      <c r="CO50" s="324"/>
      <c r="CP50" s="324"/>
    </row>
    <row r="51" spans="1:127" s="502" customFormat="1" ht="12.75" customHeight="1" x14ac:dyDescent="0.2">
      <c r="A51" s="270">
        <v>50</v>
      </c>
      <c r="B51" s="270" t="s">
        <v>1004</v>
      </c>
      <c r="C51" s="270" t="s">
        <v>7659</v>
      </c>
      <c r="D51" s="271"/>
      <c r="E51" s="271" t="s">
        <v>7660</v>
      </c>
      <c r="F51" s="271"/>
      <c r="G51" s="272" t="s">
        <v>7661</v>
      </c>
      <c r="H51" s="273"/>
      <c r="I51" s="271" t="s">
        <v>1527</v>
      </c>
      <c r="J51" s="271"/>
      <c r="K51" s="271" t="s">
        <v>5045</v>
      </c>
      <c r="L51" s="273" t="s">
        <v>5046</v>
      </c>
      <c r="M51" s="275">
        <v>43725</v>
      </c>
      <c r="N51" s="132">
        <v>44456</v>
      </c>
      <c r="O51" s="277" t="s">
        <v>991</v>
      </c>
      <c r="P51" s="299">
        <f>N51</f>
        <v>44456</v>
      </c>
      <c r="Q51" s="264">
        <v>19484</v>
      </c>
      <c r="R51" s="264">
        <v>2018</v>
      </c>
      <c r="S51" s="265">
        <v>43725</v>
      </c>
      <c r="T51" s="281" t="s">
        <v>1785</v>
      </c>
      <c r="U51" s="281" t="s">
        <v>1786</v>
      </c>
      <c r="V51" s="150" t="s">
        <v>484</v>
      </c>
      <c r="W51" s="150" t="s">
        <v>1189</v>
      </c>
      <c r="X51" s="281" t="s">
        <v>7697</v>
      </c>
      <c r="Y51" s="281" t="s">
        <v>1697</v>
      </c>
      <c r="Z51" s="150" t="s">
        <v>192</v>
      </c>
      <c r="AA51" s="303">
        <v>43725</v>
      </c>
      <c r="AB51" s="283" t="s">
        <v>2167</v>
      </c>
      <c r="AC51" s="281">
        <v>3.25</v>
      </c>
      <c r="AD51" s="284"/>
      <c r="AE51" s="281">
        <v>105</v>
      </c>
      <c r="AF51" s="281"/>
      <c r="AG51" s="281">
        <v>120</v>
      </c>
      <c r="AH51" s="281"/>
      <c r="AI51" s="281" t="s">
        <v>994</v>
      </c>
      <c r="AJ51" s="281" t="s">
        <v>994</v>
      </c>
      <c r="AK51" s="281" t="s">
        <v>994</v>
      </c>
      <c r="AL51" s="281">
        <v>1</v>
      </c>
      <c r="AM51" s="281"/>
      <c r="AN51" s="281"/>
      <c r="AO51" s="281"/>
      <c r="AP51" s="281"/>
      <c r="AQ51" s="635"/>
      <c r="AR51" s="324"/>
      <c r="AS51" s="324"/>
      <c r="AT51" s="324"/>
      <c r="AU51" s="324"/>
      <c r="AV51" s="324"/>
      <c r="AW51" s="324"/>
      <c r="AX51" s="324"/>
      <c r="AY51" s="324"/>
      <c r="AZ51" s="324"/>
      <c r="BA51" s="324"/>
      <c r="BB51" s="324"/>
      <c r="BC51" s="324"/>
      <c r="BD51" s="324"/>
      <c r="BE51" s="324"/>
      <c r="BF51" s="324"/>
      <c r="BG51" s="324"/>
      <c r="BH51" s="324"/>
      <c r="BI51" s="324"/>
      <c r="BJ51" s="324"/>
      <c r="BK51" s="324"/>
      <c r="BL51" s="324"/>
      <c r="BM51" s="324"/>
      <c r="BN51" s="324"/>
      <c r="BO51" s="324"/>
      <c r="BP51" s="324"/>
      <c r="BQ51" s="324"/>
      <c r="BR51" s="324"/>
      <c r="BS51" s="324"/>
      <c r="BT51" s="324"/>
      <c r="BU51" s="324"/>
      <c r="BV51" s="324"/>
      <c r="BW51" s="324"/>
      <c r="BX51" s="324"/>
      <c r="BY51" s="324"/>
      <c r="BZ51" s="324"/>
      <c r="CA51" s="324"/>
      <c r="CB51" s="324"/>
      <c r="CC51" s="324"/>
      <c r="CD51" s="324"/>
      <c r="CE51" s="324"/>
      <c r="CF51" s="324"/>
      <c r="CG51" s="324"/>
      <c r="CH51" s="324"/>
      <c r="CI51" s="324"/>
      <c r="CJ51" s="324"/>
      <c r="CK51" s="324"/>
      <c r="CL51" s="324"/>
      <c r="CM51" s="324"/>
      <c r="CN51" s="324"/>
      <c r="CO51" s="324"/>
      <c r="CP51" s="324"/>
    </row>
    <row r="52" spans="1:127" s="502" customFormat="1" ht="12.75" customHeight="1" x14ac:dyDescent="0.2">
      <c r="A52" s="270">
        <v>51</v>
      </c>
      <c r="B52" s="270" t="s">
        <v>1005</v>
      </c>
      <c r="C52" s="324" t="s">
        <v>6241</v>
      </c>
      <c r="D52" s="324" t="s">
        <v>6624</v>
      </c>
      <c r="E52" s="324" t="s">
        <v>6411</v>
      </c>
      <c r="F52" s="324" t="s">
        <v>6625</v>
      </c>
      <c r="G52" s="509" t="s">
        <v>6412</v>
      </c>
      <c r="H52" s="324">
        <v>180059</v>
      </c>
      <c r="I52" s="324" t="s">
        <v>6243</v>
      </c>
      <c r="J52" s="324" t="s">
        <v>1800</v>
      </c>
      <c r="K52" s="324" t="s">
        <v>6413</v>
      </c>
      <c r="L52" s="580" t="s">
        <v>6414</v>
      </c>
      <c r="M52" s="510">
        <v>43315</v>
      </c>
      <c r="N52" s="511">
        <v>44046</v>
      </c>
      <c r="O52" s="277" t="s">
        <v>991</v>
      </c>
      <c r="P52" s="299">
        <f t="shared" ref="P52:P58" si="10">N52</f>
        <v>44046</v>
      </c>
      <c r="Q52" s="264">
        <v>18641</v>
      </c>
      <c r="R52" s="264">
        <v>2018</v>
      </c>
      <c r="S52" s="265">
        <v>43315</v>
      </c>
      <c r="T52" s="281" t="s">
        <v>6627</v>
      </c>
      <c r="U52" s="281" t="s">
        <v>258</v>
      </c>
      <c r="V52" s="150" t="s">
        <v>2177</v>
      </c>
      <c r="W52" s="150" t="s">
        <v>6626</v>
      </c>
      <c r="X52" s="281" t="s">
        <v>6415</v>
      </c>
      <c r="Y52" s="281" t="s">
        <v>1212</v>
      </c>
      <c r="Z52" s="150" t="s">
        <v>1213</v>
      </c>
      <c r="AA52" s="303">
        <f t="shared" ref="AA52:AA58" si="11">N52</f>
        <v>44046</v>
      </c>
      <c r="AB52" s="283" t="s">
        <v>2167</v>
      </c>
      <c r="AC52" s="281">
        <v>6</v>
      </c>
      <c r="AD52" s="284">
        <v>33.5</v>
      </c>
      <c r="AE52" s="281">
        <v>95</v>
      </c>
      <c r="AF52" s="281">
        <v>95</v>
      </c>
      <c r="AG52" s="281">
        <v>120</v>
      </c>
      <c r="AH52" s="281">
        <v>156</v>
      </c>
      <c r="AI52" s="281">
        <v>23</v>
      </c>
      <c r="AJ52" s="281">
        <v>37</v>
      </c>
      <c r="AK52" s="281">
        <v>50</v>
      </c>
      <c r="AL52" s="281">
        <v>1</v>
      </c>
      <c r="AM52" s="265">
        <v>43403</v>
      </c>
      <c r="AN52" s="281">
        <v>2018</v>
      </c>
      <c r="AO52" s="281" t="s">
        <v>991</v>
      </c>
      <c r="AP52" s="281" t="s">
        <v>6628</v>
      </c>
      <c r="AQ52" s="635"/>
      <c r="AR52" s="324"/>
      <c r="AS52" s="324"/>
      <c r="AT52" s="324"/>
      <c r="AU52" s="324"/>
      <c r="AV52" s="324"/>
      <c r="AW52" s="324"/>
      <c r="AX52" s="324"/>
      <c r="AY52" s="324"/>
      <c r="AZ52" s="324"/>
      <c r="BA52" s="324"/>
      <c r="BB52" s="324"/>
      <c r="BC52" s="324"/>
      <c r="BD52" s="324"/>
      <c r="BE52" s="324"/>
      <c r="BF52" s="324"/>
      <c r="BG52" s="324"/>
      <c r="BH52" s="324"/>
      <c r="BI52" s="324"/>
      <c r="BJ52" s="324"/>
      <c r="BK52" s="324"/>
      <c r="BL52" s="324"/>
      <c r="BM52" s="324"/>
      <c r="BN52" s="324"/>
      <c r="BO52" s="324"/>
      <c r="BP52" s="324"/>
      <c r="BQ52" s="324"/>
      <c r="BR52" s="324"/>
      <c r="BS52" s="324"/>
      <c r="BT52" s="324"/>
      <c r="BU52" s="324"/>
      <c r="BV52" s="324"/>
      <c r="BW52" s="324"/>
      <c r="BX52" s="324"/>
      <c r="BY52" s="324"/>
      <c r="BZ52" s="324"/>
      <c r="CA52" s="324"/>
      <c r="CB52" s="324"/>
      <c r="CC52" s="324"/>
      <c r="CD52" s="324"/>
      <c r="CE52" s="324"/>
      <c r="CF52" s="324"/>
      <c r="CG52" s="324"/>
      <c r="CH52" s="324"/>
      <c r="CI52" s="324"/>
      <c r="CJ52" s="324"/>
      <c r="CK52" s="324"/>
      <c r="CL52" s="324"/>
      <c r="CM52" s="324"/>
      <c r="CN52" s="324"/>
      <c r="CO52" s="324"/>
      <c r="CP52" s="324"/>
    </row>
    <row r="53" spans="1:127" s="502" customFormat="1" ht="12.75" customHeight="1" x14ac:dyDescent="0.2">
      <c r="A53" s="270">
        <v>52</v>
      </c>
      <c r="B53" s="270" t="s">
        <v>1004</v>
      </c>
      <c r="C53" s="324" t="s">
        <v>641</v>
      </c>
      <c r="D53" s="281"/>
      <c r="E53" s="130" t="s">
        <v>6437</v>
      </c>
      <c r="F53" s="271"/>
      <c r="G53" s="272" t="s">
        <v>6438</v>
      </c>
      <c r="H53" s="273"/>
      <c r="I53" s="271" t="s">
        <v>2653</v>
      </c>
      <c r="J53" s="281"/>
      <c r="K53" s="271" t="s">
        <v>6439</v>
      </c>
      <c r="L53" s="273" t="s">
        <v>6440</v>
      </c>
      <c r="M53" s="275">
        <v>43332</v>
      </c>
      <c r="N53" s="132">
        <v>44063</v>
      </c>
      <c r="O53" s="277" t="s">
        <v>991</v>
      </c>
      <c r="P53" s="299">
        <f t="shared" si="10"/>
        <v>44063</v>
      </c>
      <c r="Q53" s="264">
        <v>18573</v>
      </c>
      <c r="R53" s="264">
        <v>2015</v>
      </c>
      <c r="S53" s="265">
        <v>43332</v>
      </c>
      <c r="T53" s="281" t="s">
        <v>5079</v>
      </c>
      <c r="U53" s="281" t="s">
        <v>1786</v>
      </c>
      <c r="V53" s="150" t="s">
        <v>484</v>
      </c>
      <c r="W53" s="150" t="s">
        <v>543</v>
      </c>
      <c r="X53" s="281" t="s">
        <v>6441</v>
      </c>
      <c r="Y53" s="281" t="s">
        <v>6442</v>
      </c>
      <c r="Z53" s="150" t="s">
        <v>6443</v>
      </c>
      <c r="AA53" s="303">
        <f t="shared" si="11"/>
        <v>44063</v>
      </c>
      <c r="AB53" s="283" t="s">
        <v>2167</v>
      </c>
      <c r="AC53" s="281">
        <v>6</v>
      </c>
      <c r="AD53" s="284"/>
      <c r="AE53" s="281">
        <v>80</v>
      </c>
      <c r="AF53" s="281"/>
      <c r="AG53" s="281">
        <v>105</v>
      </c>
      <c r="AH53" s="281"/>
      <c r="AI53" s="281" t="s">
        <v>994</v>
      </c>
      <c r="AJ53" s="281">
        <v>37</v>
      </c>
      <c r="AK53" s="281">
        <v>57</v>
      </c>
      <c r="AL53" s="281">
        <v>1</v>
      </c>
      <c r="AM53" s="265"/>
      <c r="AN53" s="281"/>
      <c r="AO53" s="281"/>
      <c r="AP53" s="281"/>
      <c r="AQ53" s="635"/>
      <c r="AR53" s="324"/>
      <c r="AS53" s="324"/>
      <c r="AT53" s="324"/>
      <c r="AU53" s="324"/>
      <c r="AV53" s="324"/>
      <c r="AW53" s="324"/>
      <c r="AX53" s="324"/>
      <c r="AY53" s="324"/>
      <c r="AZ53" s="324"/>
      <c r="BA53" s="324"/>
      <c r="BB53" s="324"/>
      <c r="BC53" s="324"/>
      <c r="BD53" s="324"/>
      <c r="BE53" s="324"/>
      <c r="BF53" s="324"/>
      <c r="BG53" s="324"/>
      <c r="BH53" s="324"/>
      <c r="BI53" s="324"/>
      <c r="BJ53" s="324"/>
      <c r="BK53" s="324"/>
      <c r="BL53" s="324"/>
      <c r="BM53" s="324"/>
      <c r="BN53" s="324"/>
      <c r="BO53" s="324"/>
      <c r="BP53" s="324"/>
      <c r="BQ53" s="324"/>
      <c r="BR53" s="324"/>
      <c r="BS53" s="324"/>
      <c r="BT53" s="324"/>
      <c r="BU53" s="324"/>
      <c r="BV53" s="324"/>
      <c r="BW53" s="324"/>
      <c r="BX53" s="324"/>
      <c r="BY53" s="324"/>
      <c r="BZ53" s="324"/>
      <c r="CA53" s="324"/>
      <c r="CB53" s="324"/>
      <c r="CC53" s="324"/>
      <c r="CD53" s="324"/>
      <c r="CE53" s="324"/>
      <c r="CF53" s="324"/>
      <c r="CG53" s="324"/>
      <c r="CH53" s="324"/>
      <c r="CI53" s="324"/>
      <c r="CJ53" s="324"/>
      <c r="CK53" s="324"/>
      <c r="CL53" s="324"/>
      <c r="CM53" s="324"/>
      <c r="CN53" s="324"/>
      <c r="CO53" s="324"/>
      <c r="CP53" s="324"/>
    </row>
    <row r="54" spans="1:127" s="502" customFormat="1" ht="12.75" customHeight="1" x14ac:dyDescent="0.2">
      <c r="A54" s="270">
        <v>53</v>
      </c>
      <c r="B54" s="270" t="s">
        <v>1004</v>
      </c>
      <c r="C54" s="130" t="s">
        <v>3216</v>
      </c>
      <c r="D54" s="271"/>
      <c r="E54" s="271" t="s">
        <v>3345</v>
      </c>
      <c r="F54" s="271"/>
      <c r="G54" s="273" t="s">
        <v>10774</v>
      </c>
      <c r="H54" s="273"/>
      <c r="I54" s="130" t="s">
        <v>2653</v>
      </c>
      <c r="J54" s="271"/>
      <c r="K54" s="271" t="s">
        <v>10775</v>
      </c>
      <c r="L54" s="273" t="s">
        <v>10776</v>
      </c>
      <c r="M54" s="275">
        <v>44425</v>
      </c>
      <c r="N54" s="132">
        <v>45147</v>
      </c>
      <c r="O54" s="277" t="s">
        <v>991</v>
      </c>
      <c r="P54" s="299">
        <f t="shared" si="10"/>
        <v>45147</v>
      </c>
      <c r="Q54" s="264">
        <v>21466</v>
      </c>
      <c r="R54" s="264">
        <v>2021</v>
      </c>
      <c r="S54" s="265">
        <v>44417</v>
      </c>
      <c r="T54" s="281" t="s">
        <v>5079</v>
      </c>
      <c r="U54" s="281" t="s">
        <v>1786</v>
      </c>
      <c r="V54" s="150" t="s">
        <v>484</v>
      </c>
      <c r="W54" s="150" t="s">
        <v>484</v>
      </c>
      <c r="X54" s="281" t="s">
        <v>10777</v>
      </c>
      <c r="Y54" s="281" t="s">
        <v>560</v>
      </c>
      <c r="Z54" s="150" t="s">
        <v>1625</v>
      </c>
      <c r="AA54" s="303">
        <f>N54</f>
        <v>45147</v>
      </c>
      <c r="AB54" s="283" t="s">
        <v>2167</v>
      </c>
      <c r="AC54" s="281">
        <v>4.3</v>
      </c>
      <c r="AD54" s="284"/>
      <c r="AE54" s="281">
        <v>75</v>
      </c>
      <c r="AF54" s="281"/>
      <c r="AG54" s="281">
        <v>100</v>
      </c>
      <c r="AH54" s="281"/>
      <c r="AI54" s="281">
        <v>22</v>
      </c>
      <c r="AJ54" s="281">
        <v>36</v>
      </c>
      <c r="AK54" s="281">
        <v>54</v>
      </c>
      <c r="AL54" s="281">
        <v>1</v>
      </c>
      <c r="AM54" s="265"/>
      <c r="AN54" s="281"/>
      <c r="AO54" s="281"/>
      <c r="AP54" s="281"/>
      <c r="AQ54" s="635"/>
      <c r="AR54" s="324"/>
      <c r="AS54" s="324"/>
      <c r="AT54" s="324"/>
      <c r="AU54" s="324"/>
      <c r="AV54" s="324"/>
      <c r="AW54" s="324"/>
      <c r="AX54" s="324"/>
      <c r="AY54" s="324"/>
      <c r="AZ54" s="324"/>
      <c r="BA54" s="324"/>
      <c r="BB54" s="324"/>
      <c r="BC54" s="324"/>
      <c r="BD54" s="324"/>
      <c r="BE54" s="324"/>
      <c r="BF54" s="324"/>
      <c r="BG54" s="324"/>
      <c r="BH54" s="324"/>
      <c r="BI54" s="324"/>
      <c r="BJ54" s="324"/>
      <c r="BK54" s="324"/>
      <c r="BL54" s="324"/>
      <c r="BM54" s="324"/>
      <c r="BN54" s="324"/>
      <c r="BO54" s="324"/>
      <c r="BP54" s="324"/>
      <c r="BQ54" s="324"/>
      <c r="BR54" s="324"/>
      <c r="BS54" s="324"/>
      <c r="BT54" s="324"/>
      <c r="BU54" s="324"/>
      <c r="BV54" s="324"/>
      <c r="BW54" s="324"/>
      <c r="BX54" s="324"/>
      <c r="BY54" s="324"/>
      <c r="BZ54" s="324"/>
      <c r="CA54" s="324"/>
      <c r="CB54" s="324"/>
      <c r="CC54" s="324"/>
      <c r="CD54" s="324"/>
      <c r="CE54" s="324"/>
      <c r="CF54" s="324"/>
      <c r="CG54" s="324"/>
      <c r="CH54" s="324"/>
      <c r="CI54" s="324"/>
      <c r="CJ54" s="324"/>
      <c r="CK54" s="324"/>
      <c r="CL54" s="324"/>
      <c r="CM54" s="324"/>
      <c r="CN54" s="324"/>
      <c r="CO54" s="324"/>
      <c r="CP54" s="324"/>
    </row>
    <row r="55" spans="1:127" ht="12.75" customHeight="1" x14ac:dyDescent="0.2">
      <c r="A55" s="270">
        <v>54</v>
      </c>
      <c r="B55" s="270" t="s">
        <v>1004</v>
      </c>
      <c r="C55" s="270" t="s">
        <v>4696</v>
      </c>
      <c r="D55" s="271"/>
      <c r="E55" s="130" t="s">
        <v>4697</v>
      </c>
      <c r="F55" s="271"/>
      <c r="G55" s="272" t="s">
        <v>4698</v>
      </c>
      <c r="H55" s="273"/>
      <c r="I55" s="271" t="s">
        <v>1527</v>
      </c>
      <c r="J55" s="271"/>
      <c r="K55" s="281" t="s">
        <v>3565</v>
      </c>
      <c r="L55" s="676" t="s">
        <v>3566</v>
      </c>
      <c r="M55" s="306">
        <v>42752</v>
      </c>
      <c r="N55" s="325">
        <v>44699</v>
      </c>
      <c r="O55" s="507" t="s">
        <v>991</v>
      </c>
      <c r="P55" s="513">
        <f t="shared" si="10"/>
        <v>44699</v>
      </c>
      <c r="Q55" s="514">
        <v>17021</v>
      </c>
      <c r="R55" s="514">
        <v>2016</v>
      </c>
      <c r="S55" s="279">
        <v>43969</v>
      </c>
      <c r="T55" s="501" t="s">
        <v>5762</v>
      </c>
      <c r="U55" s="324" t="s">
        <v>991</v>
      </c>
      <c r="V55" s="282" t="s">
        <v>2453</v>
      </c>
      <c r="W55" s="282" t="s">
        <v>5376</v>
      </c>
      <c r="X55" s="280" t="s">
        <v>3567</v>
      </c>
      <c r="Y55" s="280" t="s">
        <v>3568</v>
      </c>
      <c r="Z55" s="282" t="s">
        <v>3569</v>
      </c>
      <c r="AA55" s="319">
        <f t="shared" si="11"/>
        <v>44699</v>
      </c>
      <c r="AB55" s="149" t="s">
        <v>2167</v>
      </c>
      <c r="AC55" s="280">
        <v>5.15</v>
      </c>
      <c r="AD55" s="305"/>
      <c r="AE55" s="280">
        <v>95</v>
      </c>
      <c r="AF55" s="280"/>
      <c r="AG55" s="280">
        <v>125</v>
      </c>
      <c r="AH55" s="280"/>
      <c r="AI55" s="280" t="s">
        <v>994</v>
      </c>
      <c r="AJ55" s="280" t="s">
        <v>994</v>
      </c>
      <c r="AK55" s="501" t="s">
        <v>994</v>
      </c>
      <c r="AL55" s="501">
        <v>1</v>
      </c>
      <c r="AM55" s="280"/>
      <c r="AN55" s="280"/>
      <c r="AO55" s="280"/>
      <c r="AP55" s="280"/>
      <c r="AQ55" s="634"/>
      <c r="AR55" s="501"/>
      <c r="AS55" s="501"/>
      <c r="AT55" s="501"/>
      <c r="AU55" s="501"/>
      <c r="AV55" s="501"/>
      <c r="AW55" s="501"/>
      <c r="AX55" s="501"/>
      <c r="AY55" s="501"/>
      <c r="AZ55" s="501"/>
      <c r="BA55" s="501"/>
      <c r="BB55" s="501"/>
      <c r="BC55" s="501"/>
      <c r="BD55" s="501"/>
      <c r="BE55" s="501"/>
      <c r="BF55" s="501"/>
      <c r="BG55" s="501"/>
      <c r="BH55" s="501"/>
      <c r="BI55" s="501"/>
      <c r="BJ55" s="501"/>
      <c r="BK55" s="501"/>
      <c r="BL55" s="501"/>
      <c r="BM55" s="501"/>
      <c r="BN55" s="501"/>
      <c r="BO55" s="501"/>
      <c r="BP55" s="501"/>
      <c r="BQ55" s="501"/>
      <c r="BR55" s="501"/>
      <c r="BS55" s="501"/>
      <c r="BT55" s="501"/>
      <c r="BU55" s="501"/>
      <c r="BV55" s="501"/>
      <c r="BW55" s="501"/>
      <c r="BX55" s="501"/>
      <c r="BY55" s="501"/>
      <c r="BZ55" s="501"/>
      <c r="CA55" s="501"/>
      <c r="CB55" s="501"/>
      <c r="CC55" s="501"/>
      <c r="CD55" s="501"/>
      <c r="CE55" s="501"/>
      <c r="CF55" s="501"/>
      <c r="CG55" s="501"/>
      <c r="CH55" s="501"/>
      <c r="CI55" s="501"/>
      <c r="CJ55" s="501"/>
      <c r="CK55" s="501"/>
      <c r="CL55" s="501"/>
      <c r="CM55" s="501"/>
      <c r="CN55" s="501"/>
      <c r="CO55" s="501"/>
      <c r="CP55" s="501"/>
      <c r="CQ55" s="500"/>
      <c r="CR55" s="500"/>
      <c r="CS55" s="500"/>
      <c r="CT55" s="500"/>
      <c r="CU55" s="500"/>
      <c r="CV55" s="500"/>
      <c r="CW55" s="500"/>
      <c r="CX55" s="500"/>
      <c r="CY55" s="500"/>
      <c r="CZ55" s="500"/>
      <c r="DA55" s="500"/>
      <c r="DB55" s="500"/>
      <c r="DC55" s="500"/>
      <c r="DD55" s="500"/>
      <c r="DE55" s="500"/>
      <c r="DF55" s="500"/>
      <c r="DG55" s="500"/>
      <c r="DH55" s="500"/>
      <c r="DI55" s="500"/>
      <c r="DJ55" s="500"/>
      <c r="DK55" s="500"/>
      <c r="DL55" s="500"/>
      <c r="DM55" s="500"/>
      <c r="DN55" s="500"/>
      <c r="DO55" s="500"/>
      <c r="DP55" s="500"/>
      <c r="DQ55" s="500"/>
      <c r="DR55" s="500"/>
      <c r="DS55" s="500"/>
      <c r="DT55" s="500"/>
      <c r="DU55" s="500"/>
      <c r="DV55" s="500"/>
      <c r="DW55" s="500"/>
    </row>
    <row r="56" spans="1:127" s="502" customFormat="1" ht="12.75" customHeight="1" x14ac:dyDescent="0.2">
      <c r="A56" s="270">
        <v>55</v>
      </c>
      <c r="B56" s="281" t="s">
        <v>1004</v>
      </c>
      <c r="C56" s="281" t="s">
        <v>3</v>
      </c>
      <c r="D56" s="281"/>
      <c r="E56" s="281" t="s">
        <v>3346</v>
      </c>
      <c r="F56" s="281"/>
      <c r="G56" s="296" t="s">
        <v>9609</v>
      </c>
      <c r="H56" s="882"/>
      <c r="I56" s="271" t="s">
        <v>2653</v>
      </c>
      <c r="J56" s="281"/>
      <c r="K56" s="281" t="s">
        <v>9610</v>
      </c>
      <c r="L56" s="882" t="s">
        <v>8987</v>
      </c>
      <c r="M56" s="306">
        <v>44167</v>
      </c>
      <c r="N56" s="307">
        <v>44888</v>
      </c>
      <c r="O56" s="277" t="s">
        <v>991</v>
      </c>
      <c r="P56" s="299">
        <f>N56</f>
        <v>44888</v>
      </c>
      <c r="Q56" s="264">
        <v>20754</v>
      </c>
      <c r="R56" s="264">
        <v>2006</v>
      </c>
      <c r="S56" s="265">
        <v>44158</v>
      </c>
      <c r="T56" s="281" t="s">
        <v>2096</v>
      </c>
      <c r="U56" s="281" t="s">
        <v>1786</v>
      </c>
      <c r="V56" s="150" t="s">
        <v>484</v>
      </c>
      <c r="W56" s="150" t="s">
        <v>543</v>
      </c>
      <c r="X56" s="281" t="s">
        <v>8988</v>
      </c>
      <c r="Y56" s="281" t="s">
        <v>8989</v>
      </c>
      <c r="Z56" s="150" t="s">
        <v>8990</v>
      </c>
      <c r="AA56" s="303">
        <v>44888</v>
      </c>
      <c r="AB56" s="283" t="s">
        <v>7039</v>
      </c>
      <c r="AC56" s="281">
        <v>6</v>
      </c>
      <c r="AD56" s="284"/>
      <c r="AE56" s="281">
        <v>85</v>
      </c>
      <c r="AF56" s="281"/>
      <c r="AG56" s="281">
        <v>110</v>
      </c>
      <c r="AH56" s="281"/>
      <c r="AI56" s="281">
        <v>24</v>
      </c>
      <c r="AJ56" s="281">
        <v>38</v>
      </c>
      <c r="AK56" s="281">
        <v>55</v>
      </c>
      <c r="AL56" s="281">
        <v>1</v>
      </c>
      <c r="AM56" s="281"/>
      <c r="AN56" s="281"/>
      <c r="AO56" s="281"/>
      <c r="AP56" s="281"/>
      <c r="AQ56" s="635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4"/>
      <c r="BO56" s="324"/>
      <c r="BP56" s="324"/>
      <c r="BQ56" s="324"/>
      <c r="BR56" s="324"/>
      <c r="BS56" s="324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24"/>
      <c r="CP56" s="324"/>
    </row>
    <row r="57" spans="1:127" s="502" customFormat="1" ht="12.75" customHeight="1" x14ac:dyDescent="0.2">
      <c r="A57" s="270">
        <v>56</v>
      </c>
      <c r="B57" s="270" t="s">
        <v>1004</v>
      </c>
      <c r="C57" s="324" t="s">
        <v>1398</v>
      </c>
      <c r="D57" s="281"/>
      <c r="E57" s="281" t="s">
        <v>1340</v>
      </c>
      <c r="F57" s="281"/>
      <c r="G57" s="296" t="s">
        <v>8381</v>
      </c>
      <c r="H57" s="742"/>
      <c r="I57" s="271" t="s">
        <v>1634</v>
      </c>
      <c r="J57" s="281"/>
      <c r="K57" s="281" t="s">
        <v>3877</v>
      </c>
      <c r="L57" s="742" t="s">
        <v>1838</v>
      </c>
      <c r="M57" s="306">
        <v>43922</v>
      </c>
      <c r="N57" s="511">
        <v>44652</v>
      </c>
      <c r="O57" s="277" t="s">
        <v>991</v>
      </c>
      <c r="P57" s="299">
        <f>N57</f>
        <v>44652</v>
      </c>
      <c r="Q57" s="264">
        <v>20301</v>
      </c>
      <c r="R57" s="264">
        <v>2020</v>
      </c>
      <c r="S57" s="265">
        <v>43922</v>
      </c>
      <c r="T57" s="281" t="s">
        <v>1686</v>
      </c>
      <c r="U57" s="281" t="s">
        <v>1786</v>
      </c>
      <c r="V57" s="150" t="s">
        <v>484</v>
      </c>
      <c r="W57" s="150" t="s">
        <v>484</v>
      </c>
      <c r="X57" s="281" t="s">
        <v>975</v>
      </c>
      <c r="Y57" s="281" t="s">
        <v>1271</v>
      </c>
      <c r="Z57" s="150" t="s">
        <v>650</v>
      </c>
      <c r="AA57" s="303">
        <v>44652</v>
      </c>
      <c r="AB57" s="283" t="s">
        <v>485</v>
      </c>
      <c r="AC57" s="281">
        <v>4.5</v>
      </c>
      <c r="AD57" s="284"/>
      <c r="AE57" s="281">
        <v>63</v>
      </c>
      <c r="AF57" s="281"/>
      <c r="AG57" s="281">
        <v>80</v>
      </c>
      <c r="AH57" s="281">
        <v>106</v>
      </c>
      <c r="AI57" s="281" t="s">
        <v>994</v>
      </c>
      <c r="AJ57" s="281" t="s">
        <v>994</v>
      </c>
      <c r="AK57" s="281" t="s">
        <v>994</v>
      </c>
      <c r="AL57" s="281">
        <v>1</v>
      </c>
      <c r="AM57" s="281"/>
      <c r="AN57" s="281"/>
      <c r="AO57" s="281"/>
      <c r="AP57" s="281"/>
      <c r="AQ57" s="635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C57" s="324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</row>
    <row r="58" spans="1:127" s="502" customFormat="1" ht="12.75" customHeight="1" x14ac:dyDescent="0.2">
      <c r="A58" s="270">
        <v>57</v>
      </c>
      <c r="B58" s="324" t="s">
        <v>1004</v>
      </c>
      <c r="C58" s="324" t="s">
        <v>4877</v>
      </c>
      <c r="D58" s="324"/>
      <c r="E58" s="324" t="s">
        <v>2502</v>
      </c>
      <c r="F58" s="324"/>
      <c r="G58" s="509" t="s">
        <v>4878</v>
      </c>
      <c r="H58" s="521"/>
      <c r="I58" s="281" t="s">
        <v>3217</v>
      </c>
      <c r="J58" s="281"/>
      <c r="K58" s="324" t="s">
        <v>7874</v>
      </c>
      <c r="L58" s="676" t="s">
        <v>7875</v>
      </c>
      <c r="M58" s="510">
        <v>42809</v>
      </c>
      <c r="N58" s="511">
        <v>45011</v>
      </c>
      <c r="O58" s="324" t="s">
        <v>991</v>
      </c>
      <c r="P58" s="508">
        <f t="shared" si="10"/>
        <v>45011</v>
      </c>
      <c r="Q58" s="324">
        <v>20728</v>
      </c>
      <c r="R58" s="324">
        <v>2017</v>
      </c>
      <c r="S58" s="279">
        <v>44277</v>
      </c>
      <c r="T58" s="324" t="s">
        <v>898</v>
      </c>
      <c r="U58" s="324" t="s">
        <v>991</v>
      </c>
      <c r="V58" s="530">
        <v>50</v>
      </c>
      <c r="W58" s="530">
        <v>118</v>
      </c>
      <c r="X58" s="324" t="s">
        <v>9544</v>
      </c>
      <c r="Y58" s="280" t="s">
        <v>7003</v>
      </c>
      <c r="Z58" s="324" t="s">
        <v>2130</v>
      </c>
      <c r="AA58" s="319">
        <f t="shared" si="11"/>
        <v>45011</v>
      </c>
      <c r="AB58" s="528" t="s">
        <v>2167</v>
      </c>
      <c r="AC58" s="324">
        <v>4.5999999999999996</v>
      </c>
      <c r="AD58" s="324"/>
      <c r="AE58" s="324">
        <v>90</v>
      </c>
      <c r="AF58" s="324"/>
      <c r="AG58" s="324">
        <v>112</v>
      </c>
      <c r="AH58" s="324"/>
      <c r="AI58" s="324">
        <v>23</v>
      </c>
      <c r="AJ58" s="324">
        <v>38</v>
      </c>
      <c r="AK58" s="324">
        <v>52</v>
      </c>
      <c r="AL58" s="324">
        <v>1</v>
      </c>
      <c r="AM58" s="265"/>
      <c r="AN58" s="281"/>
      <c r="AO58" s="281"/>
      <c r="AP58" s="281"/>
      <c r="AQ58" s="635"/>
      <c r="AR58" s="324"/>
      <c r="AS58" s="324"/>
      <c r="AT58" s="324"/>
      <c r="AU58" s="324"/>
      <c r="AV58" s="324"/>
      <c r="AW58" s="324"/>
      <c r="AX58" s="324"/>
      <c r="AY58" s="324"/>
      <c r="AZ58" s="324"/>
      <c r="BA58" s="324"/>
      <c r="BB58" s="324"/>
      <c r="BC58" s="324"/>
      <c r="BD58" s="324"/>
      <c r="BE58" s="324"/>
      <c r="BF58" s="324"/>
      <c r="BG58" s="324"/>
      <c r="BH58" s="324"/>
      <c r="BI58" s="324"/>
      <c r="BJ58" s="324"/>
      <c r="BK58" s="324"/>
      <c r="BL58" s="324"/>
      <c r="BM58" s="324"/>
      <c r="BN58" s="324"/>
      <c r="BO58" s="324"/>
      <c r="BP58" s="324"/>
      <c r="BQ58" s="324"/>
      <c r="BR58" s="324"/>
      <c r="BS58" s="324"/>
      <c r="BT58" s="324"/>
      <c r="BU58" s="324"/>
      <c r="BV58" s="324"/>
      <c r="BW58" s="324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324"/>
      <c r="CL58" s="324"/>
      <c r="CM58" s="324"/>
      <c r="CN58" s="324"/>
      <c r="CO58" s="324"/>
      <c r="CP58" s="324"/>
    </row>
    <row r="59" spans="1:127" s="502" customFormat="1" ht="12.75" customHeight="1" x14ac:dyDescent="0.2">
      <c r="A59" s="270">
        <v>58</v>
      </c>
      <c r="B59" s="270" t="s">
        <v>1004</v>
      </c>
      <c r="C59" s="270" t="s">
        <v>3637</v>
      </c>
      <c r="D59" s="271"/>
      <c r="E59" s="271" t="s">
        <v>1064</v>
      </c>
      <c r="F59" s="271"/>
      <c r="G59" s="272" t="s">
        <v>8608</v>
      </c>
      <c r="H59" s="273"/>
      <c r="I59" s="271" t="s">
        <v>614</v>
      </c>
      <c r="J59" s="271"/>
      <c r="K59" s="271" t="s">
        <v>8711</v>
      </c>
      <c r="L59" s="273" t="s">
        <v>8712</v>
      </c>
      <c r="M59" s="275">
        <v>43972</v>
      </c>
      <c r="N59" s="132">
        <v>44696</v>
      </c>
      <c r="O59" s="277" t="s">
        <v>991</v>
      </c>
      <c r="P59" s="299">
        <f>N59</f>
        <v>44696</v>
      </c>
      <c r="Q59" s="264">
        <v>20472</v>
      </c>
      <c r="R59" s="264">
        <v>2017</v>
      </c>
      <c r="S59" s="265">
        <v>43966</v>
      </c>
      <c r="T59" s="281" t="s">
        <v>239</v>
      </c>
      <c r="U59" s="281" t="s">
        <v>990</v>
      </c>
      <c r="V59" s="150" t="s">
        <v>484</v>
      </c>
      <c r="W59" s="150" t="s">
        <v>1488</v>
      </c>
      <c r="X59" s="281" t="s">
        <v>8713</v>
      </c>
      <c r="Y59" s="281" t="s">
        <v>8714</v>
      </c>
      <c r="Z59" s="150" t="s">
        <v>5192</v>
      </c>
      <c r="AA59" s="303">
        <v>44696</v>
      </c>
      <c r="AB59" s="283" t="s">
        <v>2167</v>
      </c>
      <c r="AC59" s="281">
        <v>5.7</v>
      </c>
      <c r="AD59" s="284"/>
      <c r="AE59" s="281">
        <v>80</v>
      </c>
      <c r="AF59" s="281"/>
      <c r="AG59" s="281">
        <v>100</v>
      </c>
      <c r="AH59" s="281"/>
      <c r="AI59" s="281">
        <v>24</v>
      </c>
      <c r="AJ59" s="281">
        <v>38</v>
      </c>
      <c r="AK59" s="281">
        <v>51</v>
      </c>
      <c r="AL59" s="281">
        <v>1</v>
      </c>
      <c r="AM59" s="281"/>
      <c r="AN59" s="281"/>
      <c r="AO59" s="281"/>
      <c r="AP59" s="281"/>
      <c r="AQ59" s="635"/>
      <c r="AR59" s="324"/>
      <c r="AS59" s="324"/>
      <c r="AT59" s="324"/>
      <c r="AU59" s="324"/>
      <c r="AV59" s="324"/>
      <c r="AW59" s="324"/>
      <c r="AX59" s="324"/>
      <c r="AY59" s="324"/>
      <c r="AZ59" s="324"/>
      <c r="BA59" s="324"/>
      <c r="BB59" s="324"/>
      <c r="BC59" s="324"/>
      <c r="BD59" s="324"/>
      <c r="BE59" s="324"/>
      <c r="BF59" s="324"/>
      <c r="BG59" s="324"/>
      <c r="BH59" s="324"/>
      <c r="BI59" s="324"/>
      <c r="BJ59" s="324"/>
      <c r="BK59" s="324"/>
      <c r="BL59" s="324"/>
      <c r="BM59" s="324"/>
      <c r="BN59" s="324"/>
      <c r="BO59" s="324"/>
      <c r="BP59" s="324"/>
      <c r="BQ59" s="324"/>
      <c r="BR59" s="324"/>
      <c r="BS59" s="324"/>
      <c r="BT59" s="324"/>
      <c r="BU59" s="324"/>
      <c r="BV59" s="324"/>
      <c r="BW59" s="324"/>
      <c r="BX59" s="324"/>
      <c r="BY59" s="324"/>
      <c r="BZ59" s="324"/>
      <c r="CA59" s="324"/>
      <c r="CB59" s="324"/>
      <c r="CC59" s="324"/>
      <c r="CD59" s="324"/>
      <c r="CE59" s="324"/>
      <c r="CF59" s="324"/>
      <c r="CG59" s="324"/>
      <c r="CH59" s="324"/>
      <c r="CI59" s="324"/>
      <c r="CJ59" s="324"/>
      <c r="CK59" s="324"/>
      <c r="CL59" s="324"/>
      <c r="CM59" s="324"/>
      <c r="CN59" s="324"/>
      <c r="CO59" s="324"/>
      <c r="CP59" s="324"/>
    </row>
    <row r="60" spans="1:127" s="502" customFormat="1" ht="12.75" customHeight="1" x14ac:dyDescent="0.2">
      <c r="A60" s="270">
        <v>59</v>
      </c>
      <c r="B60" s="281" t="s">
        <v>1005</v>
      </c>
      <c r="C60" s="281" t="s">
        <v>3613</v>
      </c>
      <c r="D60" s="281"/>
      <c r="E60" s="281" t="s">
        <v>7226</v>
      </c>
      <c r="F60" s="281" t="s">
        <v>6562</v>
      </c>
      <c r="G60" s="296" t="s">
        <v>7227</v>
      </c>
      <c r="H60" s="676"/>
      <c r="I60" s="281" t="s">
        <v>1515</v>
      </c>
      <c r="J60" s="281"/>
      <c r="K60" s="281" t="s">
        <v>7228</v>
      </c>
      <c r="L60" s="676" t="s">
        <v>6559</v>
      </c>
      <c r="M60" s="306">
        <v>43593</v>
      </c>
      <c r="N60" s="307">
        <v>45047</v>
      </c>
      <c r="O60" s="507" t="s">
        <v>991</v>
      </c>
      <c r="P60" s="508">
        <f t="shared" ref="P60:P65" si="12">N60</f>
        <v>45047</v>
      </c>
      <c r="Q60" s="520">
        <v>19237</v>
      </c>
      <c r="R60" s="520">
        <v>2019</v>
      </c>
      <c r="S60" s="506">
        <v>44317</v>
      </c>
      <c r="T60" s="324" t="s">
        <v>691</v>
      </c>
      <c r="U60" s="324" t="s">
        <v>991</v>
      </c>
      <c r="V60" s="150" t="s">
        <v>30</v>
      </c>
      <c r="W60" s="150" t="s">
        <v>30</v>
      </c>
      <c r="X60" s="281" t="s">
        <v>6560</v>
      </c>
      <c r="Y60" s="281" t="s">
        <v>2058</v>
      </c>
      <c r="Z60" s="150" t="s">
        <v>1254</v>
      </c>
      <c r="AA60" s="303">
        <f t="shared" ref="AA60:AA65" si="13">N60</f>
        <v>45047</v>
      </c>
      <c r="AB60" s="283" t="s">
        <v>42</v>
      </c>
      <c r="AC60" s="281">
        <v>5.19</v>
      </c>
      <c r="AD60" s="284">
        <v>18.5</v>
      </c>
      <c r="AE60" s="281">
        <v>120</v>
      </c>
      <c r="AF60" s="281">
        <v>120</v>
      </c>
      <c r="AG60" s="281">
        <v>160</v>
      </c>
      <c r="AH60" s="281">
        <v>160</v>
      </c>
      <c r="AI60" s="281">
        <v>30</v>
      </c>
      <c r="AJ60" s="281">
        <v>60</v>
      </c>
      <c r="AK60" s="324">
        <v>75</v>
      </c>
      <c r="AL60" s="324">
        <v>1</v>
      </c>
      <c r="AM60" s="324"/>
      <c r="AN60" s="324"/>
      <c r="AO60" s="324"/>
      <c r="AP60" s="281"/>
      <c r="AQ60" s="635"/>
      <c r="AR60" s="324"/>
      <c r="AS60" s="324"/>
      <c r="AT60" s="324"/>
      <c r="AU60" s="324"/>
      <c r="AV60" s="324"/>
      <c r="AW60" s="324"/>
      <c r="AX60" s="324"/>
      <c r="AY60" s="324"/>
      <c r="AZ60" s="324"/>
      <c r="BA60" s="324"/>
      <c r="BB60" s="324"/>
      <c r="BC60" s="324"/>
      <c r="BD60" s="324"/>
      <c r="BE60" s="324"/>
      <c r="BF60" s="324"/>
      <c r="BG60" s="324"/>
      <c r="BH60" s="324"/>
      <c r="BI60" s="324"/>
      <c r="BJ60" s="324"/>
      <c r="BK60" s="324"/>
      <c r="BL60" s="324"/>
      <c r="BM60" s="324"/>
      <c r="BN60" s="324"/>
      <c r="BO60" s="324"/>
      <c r="BP60" s="324"/>
      <c r="BQ60" s="324"/>
      <c r="BR60" s="324"/>
      <c r="BS60" s="324"/>
      <c r="BT60" s="324"/>
      <c r="BU60" s="324"/>
      <c r="BV60" s="324"/>
      <c r="BW60" s="324"/>
      <c r="BX60" s="324"/>
      <c r="BY60" s="324"/>
      <c r="BZ60" s="324"/>
      <c r="CA60" s="324"/>
      <c r="CB60" s="324"/>
      <c r="CC60" s="324"/>
      <c r="CD60" s="324"/>
      <c r="CE60" s="324"/>
      <c r="CF60" s="324"/>
      <c r="CG60" s="324"/>
      <c r="CH60" s="324"/>
      <c r="CI60" s="324"/>
      <c r="CJ60" s="324"/>
      <c r="CK60" s="324"/>
      <c r="CL60" s="324"/>
      <c r="CM60" s="324"/>
      <c r="CN60" s="324"/>
      <c r="CO60" s="324"/>
      <c r="CP60" s="324"/>
    </row>
    <row r="61" spans="1:127" ht="12.75" customHeight="1" x14ac:dyDescent="0.2">
      <c r="A61" s="270">
        <v>60</v>
      </c>
      <c r="B61" s="281" t="s">
        <v>1004</v>
      </c>
      <c r="C61" s="281" t="s">
        <v>970</v>
      </c>
      <c r="D61" s="281"/>
      <c r="E61" s="281" t="s">
        <v>832</v>
      </c>
      <c r="F61" s="281"/>
      <c r="G61" s="296" t="s">
        <v>833</v>
      </c>
      <c r="H61" s="676"/>
      <c r="I61" s="271" t="s">
        <v>2653</v>
      </c>
      <c r="J61" s="281"/>
      <c r="K61" s="281" t="s">
        <v>834</v>
      </c>
      <c r="L61" s="676" t="s">
        <v>835</v>
      </c>
      <c r="M61" s="306">
        <v>41235</v>
      </c>
      <c r="N61" s="325">
        <v>43864</v>
      </c>
      <c r="O61" s="277" t="s">
        <v>991</v>
      </c>
      <c r="P61" s="298">
        <f t="shared" si="12"/>
        <v>43864</v>
      </c>
      <c r="Q61" s="278">
        <v>18243</v>
      </c>
      <c r="R61" s="278">
        <v>2012</v>
      </c>
      <c r="S61" s="279">
        <v>43134</v>
      </c>
      <c r="T61" s="280" t="s">
        <v>39</v>
      </c>
      <c r="U61" s="281" t="s">
        <v>991</v>
      </c>
      <c r="V61" s="282" t="s">
        <v>615</v>
      </c>
      <c r="W61" s="286" t="s">
        <v>5880</v>
      </c>
      <c r="X61" s="280" t="s">
        <v>836</v>
      </c>
      <c r="Y61" s="280" t="s">
        <v>1570</v>
      </c>
      <c r="Z61" s="282" t="s">
        <v>1943</v>
      </c>
      <c r="AA61" s="319">
        <f t="shared" si="13"/>
        <v>43864</v>
      </c>
      <c r="AB61" s="149" t="s">
        <v>1996</v>
      </c>
      <c r="AC61" s="280">
        <v>6.1</v>
      </c>
      <c r="AD61" s="305"/>
      <c r="AE61" s="280">
        <v>85</v>
      </c>
      <c r="AF61" s="280"/>
      <c r="AG61" s="280">
        <v>105</v>
      </c>
      <c r="AH61" s="280"/>
      <c r="AI61" s="280">
        <v>23</v>
      </c>
      <c r="AJ61" s="280">
        <v>39</v>
      </c>
      <c r="AK61" s="280">
        <v>57</v>
      </c>
      <c r="AL61" s="280">
        <v>1</v>
      </c>
      <c r="AM61" s="280"/>
      <c r="AN61" s="280"/>
      <c r="AO61" s="280"/>
      <c r="AP61" s="280"/>
      <c r="AQ61" s="634"/>
      <c r="AR61" s="501"/>
      <c r="AS61" s="501"/>
      <c r="AT61" s="501"/>
      <c r="AU61" s="501"/>
      <c r="AV61" s="501"/>
      <c r="AW61" s="501"/>
      <c r="AX61" s="501"/>
      <c r="AY61" s="501"/>
      <c r="AZ61" s="501"/>
      <c r="BA61" s="501"/>
      <c r="BB61" s="501"/>
      <c r="BC61" s="501"/>
      <c r="BD61" s="501"/>
      <c r="BE61" s="501"/>
      <c r="BF61" s="501"/>
      <c r="BG61" s="501"/>
      <c r="BH61" s="501"/>
      <c r="BI61" s="501"/>
      <c r="BJ61" s="501"/>
      <c r="BK61" s="501"/>
      <c r="BL61" s="501"/>
      <c r="BM61" s="501"/>
      <c r="BN61" s="501"/>
      <c r="BO61" s="501"/>
      <c r="BP61" s="501"/>
      <c r="BQ61" s="501"/>
      <c r="BR61" s="501"/>
      <c r="BS61" s="501"/>
      <c r="BT61" s="501"/>
      <c r="BU61" s="501"/>
      <c r="BV61" s="501"/>
      <c r="BW61" s="501"/>
      <c r="BX61" s="501"/>
      <c r="BY61" s="501"/>
      <c r="BZ61" s="501"/>
      <c r="CA61" s="501"/>
      <c r="CB61" s="501"/>
      <c r="CC61" s="501"/>
      <c r="CD61" s="501"/>
      <c r="CE61" s="501"/>
      <c r="CF61" s="501"/>
      <c r="CG61" s="501"/>
      <c r="CH61" s="501"/>
      <c r="CI61" s="501"/>
      <c r="CJ61" s="501"/>
      <c r="CK61" s="501"/>
      <c r="CL61" s="501"/>
      <c r="CM61" s="501"/>
      <c r="CN61" s="501"/>
      <c r="CO61" s="501"/>
      <c r="CP61" s="501"/>
      <c r="CQ61" s="500"/>
      <c r="CR61" s="500"/>
      <c r="CS61" s="500"/>
      <c r="CT61" s="500"/>
      <c r="CU61" s="500"/>
      <c r="CV61" s="500"/>
      <c r="CW61" s="500"/>
      <c r="CX61" s="500"/>
      <c r="CY61" s="500"/>
      <c r="CZ61" s="500"/>
      <c r="DA61" s="500"/>
      <c r="DB61" s="500"/>
      <c r="DC61" s="500"/>
      <c r="DD61" s="500"/>
      <c r="DE61" s="500"/>
      <c r="DF61" s="500"/>
      <c r="DG61" s="500"/>
      <c r="DH61" s="500"/>
      <c r="DI61" s="500"/>
      <c r="DJ61" s="500"/>
      <c r="DK61" s="500"/>
      <c r="DL61" s="500"/>
      <c r="DM61" s="500"/>
      <c r="DN61" s="500"/>
      <c r="DO61" s="500"/>
      <c r="DP61" s="500"/>
      <c r="DQ61" s="500"/>
      <c r="DR61" s="500"/>
      <c r="DS61" s="500"/>
      <c r="DT61" s="500"/>
      <c r="DU61" s="500"/>
      <c r="DV61" s="500"/>
      <c r="DW61" s="500"/>
    </row>
    <row r="62" spans="1:127" s="502" customFormat="1" ht="12.75" customHeight="1" x14ac:dyDescent="0.2">
      <c r="A62" s="270">
        <v>61</v>
      </c>
      <c r="B62" s="281" t="s">
        <v>1004</v>
      </c>
      <c r="C62" s="281" t="s">
        <v>10588</v>
      </c>
      <c r="D62" s="281"/>
      <c r="E62" s="281" t="s">
        <v>2259</v>
      </c>
      <c r="F62" s="281"/>
      <c r="G62" s="296" t="s">
        <v>10589</v>
      </c>
      <c r="H62" s="922"/>
      <c r="I62" s="281" t="s">
        <v>601</v>
      </c>
      <c r="J62" s="281"/>
      <c r="K62" s="281" t="s">
        <v>10590</v>
      </c>
      <c r="L62" s="922" t="s">
        <v>10591</v>
      </c>
      <c r="M62" s="306">
        <v>44396</v>
      </c>
      <c r="N62" s="307">
        <v>45124</v>
      </c>
      <c r="O62" s="277" t="s">
        <v>991</v>
      </c>
      <c r="P62" s="299">
        <f>N62</f>
        <v>45124</v>
      </c>
      <c r="Q62" s="264">
        <v>21405</v>
      </c>
      <c r="R62" s="264">
        <v>2021</v>
      </c>
      <c r="S62" s="265">
        <v>45124</v>
      </c>
      <c r="T62" s="281" t="s">
        <v>1686</v>
      </c>
      <c r="U62" s="281" t="s">
        <v>1786</v>
      </c>
      <c r="V62" s="150" t="s">
        <v>484</v>
      </c>
      <c r="W62" s="150" t="s">
        <v>484</v>
      </c>
      <c r="X62" s="281" t="s">
        <v>10593</v>
      </c>
      <c r="Y62" s="281" t="s">
        <v>10592</v>
      </c>
      <c r="Z62" s="150" t="s">
        <v>10594</v>
      </c>
      <c r="AA62" s="303">
        <f t="shared" si="13"/>
        <v>45124</v>
      </c>
      <c r="AB62" s="283" t="s">
        <v>3319</v>
      </c>
      <c r="AC62" s="281">
        <v>5.2</v>
      </c>
      <c r="AD62" s="284"/>
      <c r="AE62" s="281">
        <v>70</v>
      </c>
      <c r="AF62" s="281"/>
      <c r="AG62" s="281">
        <v>95</v>
      </c>
      <c r="AH62" s="281"/>
      <c r="AI62" s="281" t="s">
        <v>994</v>
      </c>
      <c r="AJ62" s="281">
        <v>38</v>
      </c>
      <c r="AK62" s="281">
        <v>47</v>
      </c>
      <c r="AL62" s="281">
        <v>1</v>
      </c>
      <c r="AM62" s="281"/>
      <c r="AN62" s="281"/>
      <c r="AO62" s="281"/>
      <c r="AP62" s="281"/>
      <c r="AQ62" s="635"/>
      <c r="AR62" s="324"/>
      <c r="AS62" s="324"/>
      <c r="AT62" s="324"/>
      <c r="AU62" s="324"/>
      <c r="AV62" s="324"/>
      <c r="AW62" s="324"/>
      <c r="AX62" s="324"/>
      <c r="AY62" s="324"/>
      <c r="AZ62" s="324"/>
      <c r="BA62" s="324"/>
      <c r="BB62" s="324"/>
      <c r="BC62" s="324"/>
      <c r="BD62" s="324"/>
      <c r="BE62" s="324"/>
      <c r="BF62" s="324"/>
      <c r="BG62" s="324"/>
      <c r="BH62" s="324"/>
      <c r="BI62" s="324"/>
      <c r="BJ62" s="324"/>
      <c r="BK62" s="324"/>
      <c r="BL62" s="324"/>
      <c r="BM62" s="324"/>
      <c r="BN62" s="324"/>
      <c r="BO62" s="324"/>
      <c r="BP62" s="324"/>
      <c r="BQ62" s="324"/>
      <c r="BR62" s="324"/>
      <c r="BS62" s="324"/>
      <c r="BT62" s="324"/>
      <c r="BU62" s="324"/>
      <c r="BV62" s="324"/>
      <c r="BW62" s="324"/>
      <c r="BX62" s="324"/>
      <c r="BY62" s="324"/>
      <c r="BZ62" s="324"/>
      <c r="CA62" s="324"/>
      <c r="CB62" s="324"/>
      <c r="CC62" s="324"/>
      <c r="CD62" s="324"/>
      <c r="CE62" s="324"/>
      <c r="CF62" s="324"/>
      <c r="CG62" s="324"/>
      <c r="CH62" s="324"/>
      <c r="CI62" s="324"/>
      <c r="CJ62" s="324"/>
      <c r="CK62" s="324"/>
      <c r="CL62" s="324"/>
      <c r="CM62" s="324"/>
      <c r="CN62" s="324"/>
      <c r="CO62" s="324"/>
      <c r="CP62" s="324"/>
    </row>
    <row r="63" spans="1:127" s="502" customFormat="1" ht="12.75" customHeight="1" x14ac:dyDescent="0.2">
      <c r="A63" s="270">
        <v>62</v>
      </c>
      <c r="B63" s="270" t="s">
        <v>1005</v>
      </c>
      <c r="C63" s="270" t="s">
        <v>2614</v>
      </c>
      <c r="D63" s="271" t="s">
        <v>801</v>
      </c>
      <c r="E63" s="271" t="s">
        <v>2615</v>
      </c>
      <c r="F63" s="271" t="s">
        <v>2616</v>
      </c>
      <c r="G63" s="272" t="s">
        <v>2617</v>
      </c>
      <c r="H63" s="273" t="s">
        <v>3347</v>
      </c>
      <c r="I63" s="271" t="s">
        <v>2618</v>
      </c>
      <c r="J63" s="271" t="s">
        <v>1916</v>
      </c>
      <c r="K63" s="271" t="s">
        <v>594</v>
      </c>
      <c r="L63" s="273" t="s">
        <v>1633</v>
      </c>
      <c r="M63" s="275">
        <v>41965</v>
      </c>
      <c r="N63" s="132">
        <v>44282</v>
      </c>
      <c r="O63" s="277" t="s">
        <v>991</v>
      </c>
      <c r="P63" s="299">
        <f t="shared" si="12"/>
        <v>44282</v>
      </c>
      <c r="Q63" s="264">
        <v>14802</v>
      </c>
      <c r="R63" s="264">
        <v>2012</v>
      </c>
      <c r="S63" s="279">
        <v>43551</v>
      </c>
      <c r="T63" s="281" t="s">
        <v>396</v>
      </c>
      <c r="U63" s="281" t="s">
        <v>259</v>
      </c>
      <c r="V63" s="150" t="s">
        <v>7029</v>
      </c>
      <c r="W63" s="150" t="s">
        <v>7030</v>
      </c>
      <c r="X63" s="281" t="s">
        <v>632</v>
      </c>
      <c r="Y63" s="281" t="s">
        <v>1570</v>
      </c>
      <c r="Z63" s="150" t="s">
        <v>1943</v>
      </c>
      <c r="AA63" s="303">
        <f t="shared" si="13"/>
        <v>44282</v>
      </c>
      <c r="AB63" s="283" t="s">
        <v>2167</v>
      </c>
      <c r="AC63" s="281" t="s">
        <v>994</v>
      </c>
      <c r="AD63" s="284">
        <v>36</v>
      </c>
      <c r="AE63" s="281">
        <v>90</v>
      </c>
      <c r="AF63" s="281">
        <v>118</v>
      </c>
      <c r="AG63" s="281">
        <v>220</v>
      </c>
      <c r="AH63" s="281">
        <v>220</v>
      </c>
      <c r="AI63" s="281">
        <v>19</v>
      </c>
      <c r="AJ63" s="281">
        <v>42</v>
      </c>
      <c r="AK63" s="281">
        <v>65</v>
      </c>
      <c r="AL63" s="281">
        <v>2</v>
      </c>
      <c r="AM63" s="265">
        <v>42476</v>
      </c>
      <c r="AN63" s="281">
        <v>2016</v>
      </c>
      <c r="AO63" s="281" t="s">
        <v>991</v>
      </c>
      <c r="AP63" s="281" t="s">
        <v>7031</v>
      </c>
      <c r="AQ63" s="635"/>
      <c r="AR63" s="324"/>
      <c r="AS63" s="324"/>
      <c r="AT63" s="324"/>
      <c r="AU63" s="324"/>
      <c r="AV63" s="324"/>
      <c r="AW63" s="324"/>
      <c r="AX63" s="324"/>
      <c r="AY63" s="324"/>
      <c r="AZ63" s="324"/>
      <c r="BA63" s="324"/>
      <c r="BB63" s="324"/>
      <c r="BC63" s="324"/>
      <c r="BD63" s="324"/>
      <c r="BE63" s="324"/>
      <c r="BF63" s="324"/>
      <c r="BG63" s="324"/>
      <c r="BH63" s="324"/>
      <c r="BI63" s="324"/>
      <c r="BJ63" s="324"/>
      <c r="BK63" s="324"/>
      <c r="BL63" s="324"/>
      <c r="BM63" s="324"/>
      <c r="BN63" s="324"/>
      <c r="BO63" s="324"/>
      <c r="BP63" s="324"/>
      <c r="BQ63" s="324"/>
      <c r="BR63" s="324"/>
      <c r="BS63" s="324"/>
      <c r="BT63" s="324"/>
      <c r="BU63" s="324"/>
      <c r="BV63" s="324"/>
      <c r="BW63" s="324"/>
      <c r="BX63" s="324"/>
      <c r="BY63" s="324"/>
      <c r="BZ63" s="324"/>
      <c r="CA63" s="324"/>
      <c r="CB63" s="324"/>
      <c r="CC63" s="324"/>
      <c r="CD63" s="324"/>
      <c r="CE63" s="324"/>
      <c r="CF63" s="324"/>
      <c r="CG63" s="324"/>
      <c r="CH63" s="324"/>
      <c r="CI63" s="324"/>
      <c r="CJ63" s="324"/>
      <c r="CK63" s="324"/>
      <c r="CL63" s="324"/>
      <c r="CM63" s="324"/>
      <c r="CN63" s="324"/>
      <c r="CO63" s="324"/>
      <c r="CP63" s="324"/>
    </row>
    <row r="64" spans="1:127" ht="12.75" customHeight="1" x14ac:dyDescent="0.2">
      <c r="A64" s="270">
        <v>63</v>
      </c>
      <c r="B64" s="270" t="s">
        <v>1004</v>
      </c>
      <c r="C64" s="271" t="s">
        <v>1588</v>
      </c>
      <c r="D64" s="271"/>
      <c r="E64" s="271" t="s">
        <v>9155</v>
      </c>
      <c r="F64" s="271"/>
      <c r="G64" s="272" t="s">
        <v>1473</v>
      </c>
      <c r="H64" s="273"/>
      <c r="I64" s="271" t="s">
        <v>2653</v>
      </c>
      <c r="J64" s="271"/>
      <c r="K64" s="271" t="s">
        <v>1936</v>
      </c>
      <c r="L64" s="273" t="s">
        <v>1937</v>
      </c>
      <c r="M64" s="275">
        <v>40746</v>
      </c>
      <c r="N64" s="276">
        <v>44597</v>
      </c>
      <c r="O64" s="277" t="s">
        <v>991</v>
      </c>
      <c r="P64" s="298">
        <f t="shared" si="12"/>
        <v>44597</v>
      </c>
      <c r="Q64" s="278">
        <v>17700</v>
      </c>
      <c r="R64" s="278">
        <v>2011</v>
      </c>
      <c r="S64" s="279">
        <v>43866</v>
      </c>
      <c r="T64" s="280" t="s">
        <v>1785</v>
      </c>
      <c r="U64" s="281" t="s">
        <v>991</v>
      </c>
      <c r="V64" s="282" t="s">
        <v>543</v>
      </c>
      <c r="W64" s="282" t="s">
        <v>5881</v>
      </c>
      <c r="X64" s="280" t="s">
        <v>2597</v>
      </c>
      <c r="Y64" s="280" t="s">
        <v>1232</v>
      </c>
      <c r="Z64" s="282" t="s">
        <v>955</v>
      </c>
      <c r="AA64" s="319">
        <f t="shared" si="13"/>
        <v>44597</v>
      </c>
      <c r="AB64" s="283" t="s">
        <v>994</v>
      </c>
      <c r="AC64" s="280">
        <v>8.1999999999999993</v>
      </c>
      <c r="AD64" s="305"/>
      <c r="AE64" s="280">
        <v>120</v>
      </c>
      <c r="AF64" s="280"/>
      <c r="AG64" s="280">
        <v>220</v>
      </c>
      <c r="AH64" s="280"/>
      <c r="AI64" s="280">
        <v>23</v>
      </c>
      <c r="AJ64" s="280">
        <v>36</v>
      </c>
      <c r="AK64" s="280">
        <v>50</v>
      </c>
      <c r="AL64" s="280">
        <v>2</v>
      </c>
      <c r="AM64" s="280"/>
      <c r="AN64" s="280"/>
      <c r="AO64" s="280"/>
      <c r="AP64" s="280"/>
      <c r="AQ64" s="634"/>
      <c r="AR64" s="501"/>
      <c r="AS64" s="501"/>
      <c r="AT64" s="501"/>
      <c r="AU64" s="501"/>
      <c r="AV64" s="501"/>
      <c r="AW64" s="501"/>
      <c r="AX64" s="501"/>
      <c r="AY64" s="501"/>
      <c r="AZ64" s="501"/>
      <c r="BA64" s="501"/>
      <c r="BB64" s="501"/>
      <c r="BC64" s="501"/>
      <c r="BD64" s="501"/>
      <c r="BE64" s="501"/>
      <c r="BF64" s="501"/>
      <c r="BG64" s="501"/>
      <c r="BH64" s="501"/>
      <c r="BI64" s="501"/>
      <c r="BJ64" s="501"/>
      <c r="BK64" s="501"/>
      <c r="BL64" s="501"/>
      <c r="BM64" s="501"/>
      <c r="BN64" s="501"/>
      <c r="BO64" s="501"/>
      <c r="BP64" s="501"/>
      <c r="BQ64" s="501"/>
      <c r="BR64" s="501"/>
      <c r="BS64" s="501"/>
      <c r="BT64" s="501"/>
      <c r="BU64" s="501"/>
      <c r="BV64" s="501"/>
      <c r="BW64" s="501"/>
      <c r="BX64" s="501"/>
      <c r="BY64" s="501"/>
      <c r="BZ64" s="501"/>
      <c r="CA64" s="501"/>
      <c r="CB64" s="501"/>
      <c r="CC64" s="501"/>
      <c r="CD64" s="501"/>
      <c r="CE64" s="501"/>
      <c r="CF64" s="501"/>
      <c r="CG64" s="501"/>
      <c r="CH64" s="501"/>
      <c r="CI64" s="501"/>
      <c r="CJ64" s="501"/>
      <c r="CK64" s="501"/>
      <c r="CL64" s="501"/>
      <c r="CM64" s="501"/>
      <c r="CN64" s="501"/>
      <c r="CO64" s="501"/>
      <c r="CP64" s="501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0"/>
      <c r="DE64" s="500"/>
      <c r="DF64" s="500"/>
      <c r="DG64" s="500"/>
      <c r="DH64" s="500"/>
      <c r="DI64" s="500"/>
      <c r="DJ64" s="500"/>
      <c r="DK64" s="500"/>
      <c r="DL64" s="500"/>
      <c r="DM64" s="500"/>
      <c r="DN64" s="500"/>
      <c r="DO64" s="500"/>
      <c r="DP64" s="500"/>
      <c r="DQ64" s="500"/>
      <c r="DR64" s="500"/>
      <c r="DS64" s="500"/>
      <c r="DT64" s="500"/>
      <c r="DU64" s="500"/>
      <c r="DV64" s="500"/>
      <c r="DW64" s="500"/>
    </row>
    <row r="65" spans="1:127" s="324" customFormat="1" ht="12.75" customHeight="1" x14ac:dyDescent="0.2">
      <c r="A65" s="270">
        <v>64</v>
      </c>
      <c r="B65" s="270" t="s">
        <v>1004</v>
      </c>
      <c r="C65" s="271" t="s">
        <v>3813</v>
      </c>
      <c r="D65" s="271"/>
      <c r="E65" s="130" t="s">
        <v>9156</v>
      </c>
      <c r="F65" s="271"/>
      <c r="G65" s="272" t="s">
        <v>10778</v>
      </c>
      <c r="H65" s="273"/>
      <c r="I65" s="271" t="s">
        <v>424</v>
      </c>
      <c r="J65" s="271"/>
      <c r="K65" s="271" t="s">
        <v>10779</v>
      </c>
      <c r="L65" s="273" t="s">
        <v>10780</v>
      </c>
      <c r="M65" s="275">
        <v>44425</v>
      </c>
      <c r="N65" s="132">
        <v>44782</v>
      </c>
      <c r="O65" s="277" t="s">
        <v>991</v>
      </c>
      <c r="P65" s="299">
        <f t="shared" si="12"/>
        <v>44782</v>
      </c>
      <c r="Q65" s="264">
        <v>21467</v>
      </c>
      <c r="R65" s="264">
        <v>2011</v>
      </c>
      <c r="S65" s="265">
        <v>44417</v>
      </c>
      <c r="T65" s="281" t="s">
        <v>5079</v>
      </c>
      <c r="U65" s="281" t="s">
        <v>1786</v>
      </c>
      <c r="V65" s="150" t="s">
        <v>484</v>
      </c>
      <c r="W65" s="150" t="s">
        <v>863</v>
      </c>
      <c r="X65" s="281" t="s">
        <v>10781</v>
      </c>
      <c r="Y65" s="281" t="s">
        <v>10782</v>
      </c>
      <c r="Z65" s="150" t="s">
        <v>3462</v>
      </c>
      <c r="AA65" s="303">
        <f t="shared" si="13"/>
        <v>44782</v>
      </c>
      <c r="AB65" s="283" t="s">
        <v>2167</v>
      </c>
      <c r="AC65" s="281">
        <v>5.6</v>
      </c>
      <c r="AD65" s="284"/>
      <c r="AE65" s="281">
        <v>85</v>
      </c>
      <c r="AF65" s="281"/>
      <c r="AG65" s="281">
        <v>105</v>
      </c>
      <c r="AH65" s="281"/>
      <c r="AI65" s="281">
        <v>25</v>
      </c>
      <c r="AJ65" s="281">
        <v>40</v>
      </c>
      <c r="AK65" s="281">
        <v>53</v>
      </c>
      <c r="AL65" s="281">
        <v>1</v>
      </c>
      <c r="AM65" s="281"/>
      <c r="AN65" s="281"/>
      <c r="AO65" s="281"/>
      <c r="AP65" s="281"/>
      <c r="AQ65" s="635"/>
      <c r="CQ65" s="512"/>
    </row>
    <row r="66" spans="1:127" s="502" customFormat="1" ht="12.75" customHeight="1" x14ac:dyDescent="0.2">
      <c r="A66" s="270">
        <v>65</v>
      </c>
      <c r="B66" s="281" t="s">
        <v>1004</v>
      </c>
      <c r="C66" s="281" t="s">
        <v>7235</v>
      </c>
      <c r="D66" s="281"/>
      <c r="E66" s="281" t="s">
        <v>7236</v>
      </c>
      <c r="F66" s="281"/>
      <c r="G66" s="296" t="s">
        <v>7237</v>
      </c>
      <c r="H66" s="676"/>
      <c r="I66" s="281" t="s">
        <v>1206</v>
      </c>
      <c r="J66" s="281"/>
      <c r="K66" s="281" t="s">
        <v>1881</v>
      </c>
      <c r="L66" s="676" t="s">
        <v>1882</v>
      </c>
      <c r="M66" s="306">
        <v>43591</v>
      </c>
      <c r="N66" s="307">
        <v>44322</v>
      </c>
      <c r="O66" s="507" t="s">
        <v>991</v>
      </c>
      <c r="P66" s="508">
        <f>N66</f>
        <v>44322</v>
      </c>
      <c r="Q66" s="520">
        <v>19240</v>
      </c>
      <c r="R66" s="520">
        <v>2016</v>
      </c>
      <c r="S66" s="506">
        <v>43591</v>
      </c>
      <c r="T66" s="324" t="s">
        <v>239</v>
      </c>
      <c r="U66" s="324" t="s">
        <v>1786</v>
      </c>
      <c r="V66" s="150" t="s">
        <v>484</v>
      </c>
      <c r="W66" s="150" t="s">
        <v>1894</v>
      </c>
      <c r="X66" s="281" t="s">
        <v>1826</v>
      </c>
      <c r="Y66" s="281"/>
      <c r="Z66" s="150" t="s">
        <v>1047</v>
      </c>
      <c r="AA66" s="303">
        <v>44322</v>
      </c>
      <c r="AB66" s="283" t="s">
        <v>485</v>
      </c>
      <c r="AC66" s="281">
        <v>5.7</v>
      </c>
      <c r="AD66" s="284"/>
      <c r="AE66" s="281">
        <v>85</v>
      </c>
      <c r="AF66" s="281"/>
      <c r="AG66" s="281">
        <v>110</v>
      </c>
      <c r="AH66" s="281"/>
      <c r="AI66" s="281">
        <v>22</v>
      </c>
      <c r="AJ66" s="281">
        <v>37</v>
      </c>
      <c r="AK66" s="324">
        <v>50</v>
      </c>
      <c r="AL66" s="324">
        <v>1</v>
      </c>
      <c r="AM66" s="324"/>
      <c r="AN66" s="324"/>
      <c r="AO66" s="324"/>
      <c r="AP66" s="281"/>
      <c r="AQ66" s="635"/>
      <c r="AR66" s="324"/>
      <c r="AS66" s="324"/>
      <c r="AT66" s="324"/>
      <c r="AU66" s="324"/>
      <c r="AV66" s="324"/>
      <c r="AW66" s="324"/>
      <c r="AX66" s="324"/>
      <c r="AY66" s="324"/>
      <c r="AZ66" s="324"/>
      <c r="BA66" s="324"/>
      <c r="BB66" s="324"/>
      <c r="BC66" s="324"/>
      <c r="BD66" s="324"/>
      <c r="BE66" s="324"/>
      <c r="BF66" s="324"/>
      <c r="BG66" s="324"/>
      <c r="BH66" s="324"/>
      <c r="BI66" s="324"/>
      <c r="BJ66" s="324"/>
      <c r="BK66" s="324"/>
      <c r="BL66" s="324"/>
      <c r="BM66" s="324"/>
      <c r="BN66" s="324"/>
      <c r="BO66" s="324"/>
      <c r="BP66" s="324"/>
      <c r="BQ66" s="324"/>
      <c r="BR66" s="324"/>
      <c r="BS66" s="324"/>
      <c r="BT66" s="324"/>
      <c r="BU66" s="324"/>
      <c r="BV66" s="324"/>
      <c r="BW66" s="324"/>
      <c r="BX66" s="324"/>
      <c r="BY66" s="324"/>
      <c r="BZ66" s="324"/>
      <c r="CA66" s="324"/>
      <c r="CB66" s="324"/>
      <c r="CC66" s="324"/>
      <c r="CD66" s="324"/>
      <c r="CE66" s="324"/>
      <c r="CF66" s="324"/>
      <c r="CG66" s="324"/>
      <c r="CH66" s="324"/>
      <c r="CI66" s="324"/>
      <c r="CJ66" s="324"/>
      <c r="CK66" s="324"/>
      <c r="CL66" s="324"/>
      <c r="CM66" s="324"/>
      <c r="CN66" s="324"/>
      <c r="CO66" s="324"/>
      <c r="CP66" s="324"/>
    </row>
    <row r="67" spans="1:127" s="502" customFormat="1" ht="12.75" customHeight="1" x14ac:dyDescent="0.2">
      <c r="A67" s="270">
        <v>66</v>
      </c>
      <c r="B67" s="270" t="s">
        <v>1004</v>
      </c>
      <c r="C67" s="271" t="s">
        <v>9834</v>
      </c>
      <c r="D67" s="271"/>
      <c r="E67" s="130" t="s">
        <v>9157</v>
      </c>
      <c r="F67" s="271"/>
      <c r="G67" s="272" t="s">
        <v>9835</v>
      </c>
      <c r="H67" s="273"/>
      <c r="I67" s="281" t="s">
        <v>424</v>
      </c>
      <c r="J67" s="271"/>
      <c r="K67" s="271" t="s">
        <v>9836</v>
      </c>
      <c r="L67" s="273" t="s">
        <v>9837</v>
      </c>
      <c r="M67" s="275">
        <v>44257</v>
      </c>
      <c r="N67" s="132">
        <v>44980</v>
      </c>
      <c r="O67" s="277" t="s">
        <v>991</v>
      </c>
      <c r="P67" s="299">
        <f>N67</f>
        <v>44980</v>
      </c>
      <c r="Q67" s="264">
        <v>21079</v>
      </c>
      <c r="R67" s="264">
        <v>2021</v>
      </c>
      <c r="S67" s="265">
        <v>44250</v>
      </c>
      <c r="T67" s="281" t="s">
        <v>239</v>
      </c>
      <c r="U67" s="281" t="s">
        <v>1786</v>
      </c>
      <c r="V67" s="150" t="s">
        <v>484</v>
      </c>
      <c r="W67" s="150" t="s">
        <v>484</v>
      </c>
      <c r="X67" s="281" t="s">
        <v>9811</v>
      </c>
      <c r="Y67" s="281" t="s">
        <v>9812</v>
      </c>
      <c r="Z67" s="150" t="s">
        <v>1903</v>
      </c>
      <c r="AA67" s="303">
        <f>N67</f>
        <v>44980</v>
      </c>
      <c r="AB67" s="283" t="s">
        <v>1411</v>
      </c>
      <c r="AC67" s="281">
        <v>4.07</v>
      </c>
      <c r="AD67" s="284"/>
      <c r="AE67" s="281">
        <v>85</v>
      </c>
      <c r="AF67" s="281"/>
      <c r="AG67" s="281">
        <v>105</v>
      </c>
      <c r="AH67" s="281"/>
      <c r="AI67" s="281">
        <v>24</v>
      </c>
      <c r="AJ67" s="281">
        <v>38</v>
      </c>
      <c r="AK67" s="281">
        <v>57</v>
      </c>
      <c r="AL67" s="281">
        <v>1</v>
      </c>
      <c r="AM67" s="265"/>
      <c r="AN67" s="281"/>
      <c r="AO67" s="281"/>
      <c r="AP67" s="281"/>
      <c r="AQ67" s="635"/>
      <c r="AR67" s="324"/>
      <c r="AS67" s="324"/>
      <c r="AT67" s="324"/>
      <c r="AU67" s="324"/>
      <c r="AV67" s="324"/>
      <c r="AW67" s="324"/>
      <c r="AX67" s="324"/>
      <c r="AY67" s="324"/>
      <c r="AZ67" s="324"/>
      <c r="BA67" s="324"/>
      <c r="BB67" s="324"/>
      <c r="BC67" s="324"/>
      <c r="BD67" s="324"/>
      <c r="BE67" s="324"/>
      <c r="BF67" s="324"/>
      <c r="BG67" s="324"/>
      <c r="BH67" s="324"/>
      <c r="BI67" s="324"/>
      <c r="BJ67" s="324"/>
      <c r="BK67" s="324"/>
      <c r="BL67" s="324"/>
      <c r="BM67" s="324"/>
      <c r="BN67" s="324"/>
      <c r="BO67" s="324"/>
      <c r="BP67" s="324"/>
      <c r="BQ67" s="324"/>
      <c r="BR67" s="324"/>
      <c r="BS67" s="324"/>
      <c r="BT67" s="324"/>
      <c r="BU67" s="324"/>
      <c r="BV67" s="324"/>
      <c r="BW67" s="324"/>
      <c r="BX67" s="324"/>
      <c r="BY67" s="324"/>
      <c r="BZ67" s="324"/>
      <c r="CA67" s="324"/>
      <c r="CB67" s="324"/>
      <c r="CC67" s="324"/>
      <c r="CD67" s="324"/>
      <c r="CE67" s="324"/>
      <c r="CF67" s="324"/>
      <c r="CG67" s="324"/>
      <c r="CH67" s="324"/>
      <c r="CI67" s="324"/>
      <c r="CJ67" s="324"/>
      <c r="CK67" s="324"/>
      <c r="CL67" s="324"/>
      <c r="CM67" s="324"/>
      <c r="CN67" s="324"/>
      <c r="CO67" s="324"/>
      <c r="CP67" s="324"/>
    </row>
    <row r="68" spans="1:127" s="501" customFormat="1" ht="12.75" customHeight="1" x14ac:dyDescent="0.2">
      <c r="A68" s="270">
        <v>67</v>
      </c>
      <c r="B68" s="281" t="s">
        <v>1004</v>
      </c>
      <c r="C68" s="281" t="s">
        <v>1494</v>
      </c>
      <c r="D68" s="281"/>
      <c r="E68" s="281" t="s">
        <v>1388</v>
      </c>
      <c r="F68" s="281"/>
      <c r="G68" s="296" t="s">
        <v>1389</v>
      </c>
      <c r="H68" s="676"/>
      <c r="I68" s="271" t="s">
        <v>2653</v>
      </c>
      <c r="J68" s="281"/>
      <c r="K68" s="281" t="s">
        <v>532</v>
      </c>
      <c r="L68" s="676" t="s">
        <v>569</v>
      </c>
      <c r="M68" s="306">
        <v>41583</v>
      </c>
      <c r="N68" s="307">
        <v>44618</v>
      </c>
      <c r="O68" s="277" t="s">
        <v>991</v>
      </c>
      <c r="P68" s="298">
        <f t="shared" ref="P68:P83" si="14">N68</f>
        <v>44618</v>
      </c>
      <c r="Q68" s="278">
        <v>15268</v>
      </c>
      <c r="R68" s="278">
        <v>2012</v>
      </c>
      <c r="S68" s="279">
        <v>43887</v>
      </c>
      <c r="T68" s="280" t="s">
        <v>396</v>
      </c>
      <c r="U68" s="281" t="s">
        <v>991</v>
      </c>
      <c r="V68" s="282" t="s">
        <v>8223</v>
      </c>
      <c r="W68" s="282" t="s">
        <v>8224</v>
      </c>
      <c r="X68" s="280" t="s">
        <v>5019</v>
      </c>
      <c r="Y68" s="280" t="s">
        <v>305</v>
      </c>
      <c r="Z68" s="282" t="s">
        <v>1366</v>
      </c>
      <c r="AA68" s="319">
        <f>N68</f>
        <v>44618</v>
      </c>
      <c r="AB68" s="149" t="s">
        <v>994</v>
      </c>
      <c r="AC68" s="280" t="s">
        <v>994</v>
      </c>
      <c r="AD68" s="305"/>
      <c r="AE68" s="280">
        <v>95</v>
      </c>
      <c r="AF68" s="280">
        <v>100</v>
      </c>
      <c r="AG68" s="280">
        <v>121</v>
      </c>
      <c r="AH68" s="280">
        <v>157</v>
      </c>
      <c r="AI68" s="280">
        <v>23</v>
      </c>
      <c r="AJ68" s="280">
        <v>38</v>
      </c>
      <c r="AK68" s="280">
        <v>59</v>
      </c>
      <c r="AL68" s="280">
        <v>1</v>
      </c>
      <c r="AM68" s="280"/>
      <c r="AN68" s="280"/>
      <c r="AO68" s="280"/>
      <c r="AP68" s="280"/>
      <c r="AQ68" s="634"/>
      <c r="CQ68" s="505"/>
    </row>
    <row r="69" spans="1:127" s="502" customFormat="1" ht="12.75" customHeight="1" x14ac:dyDescent="0.2">
      <c r="A69" s="270">
        <v>68</v>
      </c>
      <c r="B69" s="270" t="s">
        <v>1004</v>
      </c>
      <c r="C69" s="271" t="s">
        <v>4916</v>
      </c>
      <c r="D69" s="271"/>
      <c r="E69" s="130" t="s">
        <v>6601</v>
      </c>
      <c r="F69" s="271"/>
      <c r="G69" s="272" t="s">
        <v>6602</v>
      </c>
      <c r="H69" s="273"/>
      <c r="I69" s="271" t="s">
        <v>2653</v>
      </c>
      <c r="J69" s="271"/>
      <c r="K69" s="271" t="s">
        <v>6603</v>
      </c>
      <c r="L69" s="273" t="s">
        <v>6604</v>
      </c>
      <c r="M69" s="275">
        <v>43393</v>
      </c>
      <c r="N69" s="132">
        <v>44124</v>
      </c>
      <c r="O69" s="277" t="s">
        <v>991</v>
      </c>
      <c r="P69" s="299">
        <f t="shared" si="14"/>
        <v>44124</v>
      </c>
      <c r="Q69" s="264">
        <v>18635</v>
      </c>
      <c r="R69" s="264">
        <v>2018</v>
      </c>
      <c r="S69" s="265">
        <v>43393</v>
      </c>
      <c r="T69" s="281" t="s">
        <v>748</v>
      </c>
      <c r="U69" s="281" t="s">
        <v>1786</v>
      </c>
      <c r="V69" s="150" t="s">
        <v>484</v>
      </c>
      <c r="W69" s="150" t="s">
        <v>484</v>
      </c>
      <c r="X69" s="281" t="s">
        <v>6605</v>
      </c>
      <c r="Y69" s="281" t="s">
        <v>6606</v>
      </c>
      <c r="Z69" s="150" t="s">
        <v>6607</v>
      </c>
      <c r="AA69" s="303">
        <v>44124</v>
      </c>
      <c r="AB69" s="283" t="s">
        <v>2167</v>
      </c>
      <c r="AC69" s="281">
        <v>5.2</v>
      </c>
      <c r="AD69" s="284"/>
      <c r="AE69" s="281">
        <v>95</v>
      </c>
      <c r="AF69" s="281"/>
      <c r="AG69" s="281">
        <v>120</v>
      </c>
      <c r="AH69" s="281"/>
      <c r="AI69" s="281">
        <v>24</v>
      </c>
      <c r="AJ69" s="281">
        <v>39</v>
      </c>
      <c r="AK69" s="281" t="s">
        <v>1491</v>
      </c>
      <c r="AL69" s="281">
        <v>1</v>
      </c>
      <c r="AM69" s="281"/>
      <c r="AN69" s="281"/>
      <c r="AO69" s="281"/>
      <c r="AP69" s="281"/>
      <c r="AQ69" s="635"/>
      <c r="AR69" s="324"/>
      <c r="AS69" s="324"/>
      <c r="AT69" s="324"/>
      <c r="AU69" s="324"/>
      <c r="AV69" s="324"/>
      <c r="AW69" s="324"/>
      <c r="AX69" s="324"/>
      <c r="AY69" s="324"/>
      <c r="AZ69" s="324"/>
      <c r="BA69" s="324"/>
      <c r="BB69" s="324"/>
      <c r="BC69" s="324"/>
      <c r="BD69" s="324"/>
      <c r="BE69" s="324"/>
      <c r="BF69" s="324"/>
      <c r="BG69" s="324"/>
      <c r="BH69" s="324"/>
      <c r="BI69" s="324"/>
      <c r="BJ69" s="324"/>
      <c r="BK69" s="324"/>
      <c r="BL69" s="324"/>
      <c r="BM69" s="324"/>
      <c r="BN69" s="324"/>
      <c r="BO69" s="324"/>
      <c r="BP69" s="324"/>
      <c r="BQ69" s="324"/>
      <c r="BR69" s="324"/>
      <c r="BS69" s="324"/>
      <c r="BT69" s="324"/>
      <c r="BU69" s="324"/>
      <c r="BV69" s="324"/>
      <c r="BW69" s="324"/>
      <c r="BX69" s="324"/>
      <c r="BY69" s="324"/>
      <c r="BZ69" s="324"/>
      <c r="CA69" s="324"/>
      <c r="CB69" s="324"/>
      <c r="CC69" s="324"/>
      <c r="CD69" s="324"/>
      <c r="CE69" s="324"/>
      <c r="CF69" s="324"/>
      <c r="CG69" s="324"/>
      <c r="CH69" s="324"/>
      <c r="CI69" s="324"/>
      <c r="CJ69" s="324"/>
      <c r="CK69" s="324"/>
      <c r="CL69" s="324"/>
      <c r="CM69" s="324"/>
      <c r="CN69" s="324"/>
      <c r="CO69" s="324"/>
      <c r="CP69" s="324"/>
    </row>
    <row r="70" spans="1:127" s="502" customFormat="1" ht="12.75" customHeight="1" x14ac:dyDescent="0.2">
      <c r="A70" s="270">
        <v>69</v>
      </c>
      <c r="B70" s="270" t="s">
        <v>1004</v>
      </c>
      <c r="C70" s="270" t="s">
        <v>799</v>
      </c>
      <c r="D70" s="271"/>
      <c r="E70" s="271" t="s">
        <v>1401</v>
      </c>
      <c r="F70" s="271"/>
      <c r="G70" s="272" t="s">
        <v>1402</v>
      </c>
      <c r="H70" s="273"/>
      <c r="I70" s="271" t="s">
        <v>2653</v>
      </c>
      <c r="J70" s="271"/>
      <c r="K70" s="271" t="s">
        <v>6105</v>
      </c>
      <c r="L70" s="273" t="s">
        <v>6106</v>
      </c>
      <c r="M70" s="275">
        <v>41744</v>
      </c>
      <c r="N70" s="132">
        <v>44616</v>
      </c>
      <c r="O70" s="277" t="s">
        <v>991</v>
      </c>
      <c r="P70" s="299">
        <f t="shared" si="14"/>
        <v>44616</v>
      </c>
      <c r="Q70" s="264">
        <v>18405</v>
      </c>
      <c r="R70" s="264">
        <v>2014</v>
      </c>
      <c r="S70" s="279">
        <v>43885</v>
      </c>
      <c r="T70" s="281" t="s">
        <v>1785</v>
      </c>
      <c r="U70" s="281" t="s">
        <v>991</v>
      </c>
      <c r="V70" s="150" t="s">
        <v>8125</v>
      </c>
      <c r="W70" s="150" t="s">
        <v>8331</v>
      </c>
      <c r="X70" s="281" t="s">
        <v>4202</v>
      </c>
      <c r="Y70" s="281" t="s">
        <v>1697</v>
      </c>
      <c r="Z70" s="150" t="s">
        <v>420</v>
      </c>
      <c r="AA70" s="303">
        <f t="shared" ref="AA70:AA79" si="15">N70</f>
        <v>44616</v>
      </c>
      <c r="AB70" s="283" t="s">
        <v>2167</v>
      </c>
      <c r="AC70" s="281">
        <v>4.5</v>
      </c>
      <c r="AD70" s="284"/>
      <c r="AE70" s="281">
        <v>80</v>
      </c>
      <c r="AF70" s="281"/>
      <c r="AG70" s="281">
        <v>105</v>
      </c>
      <c r="AH70" s="281"/>
      <c r="AI70" s="281">
        <v>22</v>
      </c>
      <c r="AJ70" s="281">
        <v>38</v>
      </c>
      <c r="AK70" s="281">
        <v>52</v>
      </c>
      <c r="AL70" s="281">
        <v>1</v>
      </c>
      <c r="AM70" s="281"/>
      <c r="AN70" s="281"/>
      <c r="AO70" s="281"/>
      <c r="AP70" s="281"/>
      <c r="AQ70" s="635"/>
      <c r="AR70" s="324"/>
      <c r="AS70" s="324"/>
      <c r="AT70" s="324"/>
      <c r="AU70" s="324"/>
      <c r="AV70" s="324"/>
      <c r="AW70" s="324"/>
      <c r="AX70" s="324"/>
      <c r="AY70" s="324"/>
      <c r="AZ70" s="324"/>
      <c r="BA70" s="324"/>
      <c r="BB70" s="324"/>
      <c r="BC70" s="324"/>
      <c r="BD70" s="324"/>
      <c r="BE70" s="324"/>
      <c r="BF70" s="324"/>
      <c r="BG70" s="324"/>
      <c r="BH70" s="324"/>
      <c r="BI70" s="324"/>
      <c r="BJ70" s="324"/>
      <c r="BK70" s="324"/>
      <c r="BL70" s="324"/>
      <c r="BM70" s="324"/>
      <c r="BN70" s="324"/>
      <c r="BO70" s="324"/>
      <c r="BP70" s="324"/>
      <c r="BQ70" s="324"/>
      <c r="BR70" s="324"/>
      <c r="BS70" s="324"/>
      <c r="BT70" s="324"/>
      <c r="BU70" s="324"/>
      <c r="BV70" s="324"/>
      <c r="BW70" s="324"/>
      <c r="BX70" s="324"/>
      <c r="BY70" s="324"/>
      <c r="BZ70" s="324"/>
      <c r="CA70" s="324"/>
      <c r="CB70" s="324"/>
      <c r="CC70" s="324"/>
      <c r="CD70" s="324"/>
      <c r="CE70" s="324"/>
      <c r="CF70" s="324"/>
      <c r="CG70" s="324"/>
      <c r="CH70" s="324"/>
      <c r="CI70" s="324"/>
      <c r="CJ70" s="324"/>
      <c r="CK70" s="324"/>
      <c r="CL70" s="324"/>
      <c r="CM70" s="324"/>
      <c r="CN70" s="324"/>
      <c r="CO70" s="324"/>
      <c r="CP70" s="324"/>
    </row>
    <row r="71" spans="1:127" s="502" customFormat="1" ht="12.75" customHeight="1" x14ac:dyDescent="0.2">
      <c r="A71" s="270">
        <v>70</v>
      </c>
      <c r="B71" s="270" t="s">
        <v>1004</v>
      </c>
      <c r="C71" s="270" t="s">
        <v>3902</v>
      </c>
      <c r="D71" s="271"/>
      <c r="E71" s="130" t="s">
        <v>7531</v>
      </c>
      <c r="F71" s="271"/>
      <c r="G71" s="272" t="s">
        <v>7951</v>
      </c>
      <c r="H71" s="273"/>
      <c r="I71" s="271" t="s">
        <v>2653</v>
      </c>
      <c r="J71" s="271"/>
      <c r="K71" s="271" t="s">
        <v>7952</v>
      </c>
      <c r="L71" s="273" t="s">
        <v>7953</v>
      </c>
      <c r="M71" s="275">
        <v>43846</v>
      </c>
      <c r="N71" s="132">
        <v>44575</v>
      </c>
      <c r="O71" s="277" t="s">
        <v>991</v>
      </c>
      <c r="P71" s="299">
        <f>N71</f>
        <v>44575</v>
      </c>
      <c r="Q71" s="264">
        <v>20022</v>
      </c>
      <c r="R71" s="264">
        <v>2018</v>
      </c>
      <c r="S71" s="265">
        <v>43844</v>
      </c>
      <c r="T71" s="281" t="s">
        <v>1785</v>
      </c>
      <c r="U71" s="281" t="s">
        <v>1786</v>
      </c>
      <c r="V71" s="150" t="s">
        <v>484</v>
      </c>
      <c r="W71" s="150" t="s">
        <v>1313</v>
      </c>
      <c r="X71" s="281" t="s">
        <v>7954</v>
      </c>
      <c r="Y71" s="281" t="s">
        <v>343</v>
      </c>
      <c r="Z71" s="150" t="s">
        <v>1622</v>
      </c>
      <c r="AA71" s="303">
        <v>44575</v>
      </c>
      <c r="AB71" s="283" t="s">
        <v>1411</v>
      </c>
      <c r="AC71" s="281">
        <v>5.7</v>
      </c>
      <c r="AD71" s="284"/>
      <c r="AE71" s="281">
        <v>80</v>
      </c>
      <c r="AF71" s="281"/>
      <c r="AG71" s="281">
        <v>105</v>
      </c>
      <c r="AH71" s="281"/>
      <c r="AI71" s="281">
        <v>23</v>
      </c>
      <c r="AJ71" s="281">
        <v>40</v>
      </c>
      <c r="AK71" s="281">
        <v>57</v>
      </c>
      <c r="AL71" s="281">
        <v>1</v>
      </c>
      <c r="AM71" s="281"/>
      <c r="AN71" s="281"/>
      <c r="AO71" s="281"/>
      <c r="AP71" s="281"/>
      <c r="AQ71" s="635"/>
      <c r="AR71" s="324"/>
      <c r="AS71" s="324"/>
      <c r="AT71" s="324"/>
      <c r="AU71" s="324"/>
      <c r="AV71" s="324"/>
      <c r="AW71" s="324"/>
      <c r="AX71" s="324"/>
      <c r="AY71" s="324"/>
      <c r="AZ71" s="324"/>
      <c r="BA71" s="324"/>
      <c r="BB71" s="324"/>
      <c r="BC71" s="324"/>
      <c r="BD71" s="324"/>
      <c r="BE71" s="324"/>
      <c r="BF71" s="324"/>
      <c r="BG71" s="324"/>
      <c r="BH71" s="324"/>
      <c r="BI71" s="324"/>
      <c r="BJ71" s="324"/>
      <c r="BK71" s="324"/>
      <c r="BL71" s="324"/>
      <c r="BM71" s="324"/>
      <c r="BN71" s="324"/>
      <c r="BO71" s="324"/>
      <c r="BP71" s="324"/>
      <c r="BQ71" s="324"/>
      <c r="BR71" s="324"/>
      <c r="BS71" s="324"/>
      <c r="BT71" s="324"/>
      <c r="BU71" s="324"/>
      <c r="BV71" s="324"/>
      <c r="BW71" s="324"/>
      <c r="BX71" s="324"/>
      <c r="BY71" s="324"/>
      <c r="BZ71" s="324"/>
      <c r="CA71" s="324"/>
      <c r="CB71" s="324"/>
      <c r="CC71" s="324"/>
      <c r="CD71" s="324"/>
      <c r="CE71" s="324"/>
      <c r="CF71" s="324"/>
      <c r="CG71" s="324"/>
      <c r="CH71" s="324"/>
      <c r="CI71" s="324"/>
      <c r="CJ71" s="324"/>
      <c r="CK71" s="324"/>
      <c r="CL71" s="324"/>
      <c r="CM71" s="324"/>
      <c r="CN71" s="324"/>
      <c r="CO71" s="324"/>
      <c r="CP71" s="324"/>
    </row>
    <row r="72" spans="1:127" s="502" customFormat="1" ht="12.75" customHeight="1" x14ac:dyDescent="0.2">
      <c r="A72" s="270">
        <v>71</v>
      </c>
      <c r="B72" s="270" t="s">
        <v>1005</v>
      </c>
      <c r="C72" s="270" t="s">
        <v>8253</v>
      </c>
      <c r="D72" s="271"/>
      <c r="E72" s="130" t="s">
        <v>7532</v>
      </c>
      <c r="F72" s="271"/>
      <c r="G72" s="272" t="s">
        <v>8254</v>
      </c>
      <c r="H72" s="273"/>
      <c r="I72" s="271" t="s">
        <v>1277</v>
      </c>
      <c r="J72" s="271"/>
      <c r="K72" s="271" t="s">
        <v>4752</v>
      </c>
      <c r="L72" s="273" t="s">
        <v>1454</v>
      </c>
      <c r="M72" s="275">
        <v>43895</v>
      </c>
      <c r="N72" s="132">
        <v>44621</v>
      </c>
      <c r="O72" s="277" t="s">
        <v>991</v>
      </c>
      <c r="P72" s="299">
        <f>N72</f>
        <v>44621</v>
      </c>
      <c r="Q72" s="264">
        <v>20240</v>
      </c>
      <c r="R72" s="264">
        <v>2020</v>
      </c>
      <c r="S72" s="265">
        <v>43890</v>
      </c>
      <c r="T72" s="281" t="s">
        <v>5218</v>
      </c>
      <c r="U72" s="281" t="s">
        <v>1786</v>
      </c>
      <c r="V72" s="150" t="s">
        <v>484</v>
      </c>
      <c r="W72" s="150" t="s">
        <v>484</v>
      </c>
      <c r="X72" s="281" t="s">
        <v>410</v>
      </c>
      <c r="Y72" s="281" t="s">
        <v>1955</v>
      </c>
      <c r="Z72" s="150" t="s">
        <v>1956</v>
      </c>
      <c r="AA72" s="303" t="s">
        <v>8255</v>
      </c>
      <c r="AB72" s="283" t="s">
        <v>994</v>
      </c>
      <c r="AC72" s="281">
        <v>7.5</v>
      </c>
      <c r="AD72" s="284"/>
      <c r="AE72" s="281">
        <v>150</v>
      </c>
      <c r="AF72" s="281">
        <v>150</v>
      </c>
      <c r="AG72" s="281">
        <v>195</v>
      </c>
      <c r="AH72" s="281">
        <v>195</v>
      </c>
      <c r="AI72" s="281">
        <v>30</v>
      </c>
      <c r="AJ72" s="281" t="s">
        <v>994</v>
      </c>
      <c r="AK72" s="281" t="s">
        <v>994</v>
      </c>
      <c r="AL72" s="281">
        <v>1</v>
      </c>
      <c r="AM72" s="281"/>
      <c r="AN72" s="281"/>
      <c r="AO72" s="281"/>
      <c r="AP72" s="281"/>
      <c r="AQ72" s="635"/>
      <c r="AR72" s="324"/>
      <c r="AS72" s="324"/>
      <c r="AT72" s="324"/>
      <c r="AU72" s="324"/>
      <c r="AV72" s="324"/>
      <c r="AW72" s="324"/>
      <c r="AX72" s="324"/>
      <c r="AY72" s="324"/>
      <c r="AZ72" s="324"/>
      <c r="BA72" s="324"/>
      <c r="BB72" s="324"/>
      <c r="BC72" s="324"/>
      <c r="BD72" s="324"/>
      <c r="BE72" s="324"/>
      <c r="BF72" s="324"/>
      <c r="BG72" s="324"/>
      <c r="BH72" s="324"/>
      <c r="BI72" s="324"/>
      <c r="BJ72" s="324"/>
      <c r="BK72" s="324"/>
      <c r="BL72" s="324"/>
      <c r="BM72" s="324"/>
      <c r="BN72" s="324"/>
      <c r="BO72" s="324"/>
      <c r="BP72" s="324"/>
      <c r="BQ72" s="324"/>
      <c r="BR72" s="324"/>
      <c r="BS72" s="324"/>
      <c r="BT72" s="324"/>
      <c r="BU72" s="324"/>
      <c r="BV72" s="324"/>
      <c r="BW72" s="324"/>
      <c r="BX72" s="324"/>
      <c r="BY72" s="324"/>
      <c r="BZ72" s="324"/>
      <c r="CA72" s="324"/>
      <c r="CB72" s="324"/>
      <c r="CC72" s="324"/>
      <c r="CD72" s="324"/>
      <c r="CE72" s="324"/>
      <c r="CF72" s="324"/>
      <c r="CG72" s="324"/>
      <c r="CH72" s="324"/>
      <c r="CI72" s="324"/>
      <c r="CJ72" s="324"/>
      <c r="CK72" s="324"/>
      <c r="CL72" s="324"/>
      <c r="CM72" s="324"/>
      <c r="CN72" s="324"/>
      <c r="CO72" s="324"/>
      <c r="CP72" s="324"/>
    </row>
    <row r="73" spans="1:127" s="502" customFormat="1" ht="12.75" customHeight="1" x14ac:dyDescent="0.2">
      <c r="A73" s="270">
        <v>72</v>
      </c>
      <c r="B73" s="270" t="s">
        <v>1004</v>
      </c>
      <c r="C73" s="271" t="s">
        <v>9838</v>
      </c>
      <c r="D73" s="271"/>
      <c r="E73" s="130" t="s">
        <v>9158</v>
      </c>
      <c r="F73" s="271"/>
      <c r="G73" s="272" t="s">
        <v>9839</v>
      </c>
      <c r="H73" s="273"/>
      <c r="I73" s="271" t="s">
        <v>424</v>
      </c>
      <c r="J73" s="271"/>
      <c r="K73" s="271" t="s">
        <v>3213</v>
      </c>
      <c r="L73" s="273" t="s">
        <v>3214</v>
      </c>
      <c r="M73" s="275">
        <v>44257</v>
      </c>
      <c r="N73" s="132">
        <v>44980</v>
      </c>
      <c r="O73" s="277" t="s">
        <v>991</v>
      </c>
      <c r="P73" s="301">
        <f>N73</f>
        <v>44980</v>
      </c>
      <c r="Q73" s="264">
        <v>21080</v>
      </c>
      <c r="R73" s="264">
        <v>2020</v>
      </c>
      <c r="S73" s="265">
        <v>44250</v>
      </c>
      <c r="T73" s="281" t="s">
        <v>239</v>
      </c>
      <c r="U73" s="281" t="s">
        <v>1786</v>
      </c>
      <c r="V73" s="150" t="s">
        <v>484</v>
      </c>
      <c r="W73" s="150" t="s">
        <v>1488</v>
      </c>
      <c r="X73" s="281" t="s">
        <v>3215</v>
      </c>
      <c r="Y73" s="281" t="s">
        <v>2204</v>
      </c>
      <c r="Z73" s="150" t="s">
        <v>1929</v>
      </c>
      <c r="AA73" s="303">
        <f>N73</f>
        <v>44980</v>
      </c>
      <c r="AB73" s="283" t="s">
        <v>1411</v>
      </c>
      <c r="AC73" s="281">
        <v>5.45</v>
      </c>
      <c r="AD73" s="284"/>
      <c r="AE73" s="281">
        <v>95</v>
      </c>
      <c r="AF73" s="281"/>
      <c r="AG73" s="281">
        <v>115</v>
      </c>
      <c r="AH73" s="281"/>
      <c r="AI73" s="281">
        <v>24</v>
      </c>
      <c r="AJ73" s="281">
        <v>38</v>
      </c>
      <c r="AK73" s="281">
        <v>57</v>
      </c>
      <c r="AL73" s="281">
        <v>1</v>
      </c>
      <c r="AM73" s="281"/>
      <c r="AN73" s="281"/>
      <c r="AO73" s="281"/>
      <c r="AP73" s="281"/>
      <c r="AQ73" s="635"/>
      <c r="AR73" s="324"/>
      <c r="AS73" s="324"/>
      <c r="AT73" s="324"/>
      <c r="AU73" s="324"/>
      <c r="AV73" s="324"/>
      <c r="AW73" s="324"/>
      <c r="AX73" s="324"/>
      <c r="AY73" s="324"/>
      <c r="AZ73" s="324"/>
      <c r="BA73" s="324"/>
      <c r="BB73" s="324"/>
      <c r="BC73" s="324"/>
      <c r="BD73" s="324"/>
      <c r="BE73" s="324"/>
      <c r="BF73" s="324"/>
      <c r="BG73" s="324"/>
      <c r="BH73" s="324"/>
      <c r="BI73" s="324"/>
      <c r="BJ73" s="324"/>
      <c r="BK73" s="324"/>
      <c r="BL73" s="324"/>
      <c r="BM73" s="324"/>
      <c r="BN73" s="324"/>
      <c r="BO73" s="324"/>
      <c r="BP73" s="324"/>
      <c r="BQ73" s="324"/>
      <c r="BR73" s="324"/>
      <c r="BS73" s="324"/>
      <c r="BT73" s="324"/>
      <c r="BU73" s="324"/>
      <c r="BV73" s="324"/>
      <c r="BW73" s="324"/>
      <c r="BX73" s="324"/>
      <c r="BY73" s="324"/>
      <c r="BZ73" s="324"/>
      <c r="CA73" s="324"/>
      <c r="CB73" s="324"/>
      <c r="CC73" s="324"/>
      <c r="CD73" s="324"/>
      <c r="CE73" s="324"/>
      <c r="CF73" s="324"/>
      <c r="CG73" s="324"/>
      <c r="CH73" s="324"/>
      <c r="CI73" s="324"/>
      <c r="CJ73" s="324"/>
      <c r="CK73" s="324"/>
      <c r="CL73" s="324"/>
      <c r="CM73" s="324"/>
      <c r="CN73" s="324"/>
      <c r="CO73" s="324"/>
      <c r="CP73" s="324"/>
    </row>
    <row r="74" spans="1:127" s="501" customFormat="1" ht="12.75" customHeight="1" x14ac:dyDescent="0.2">
      <c r="A74" s="270">
        <v>73</v>
      </c>
      <c r="B74" s="281" t="s">
        <v>1005</v>
      </c>
      <c r="C74" s="270" t="s">
        <v>5357</v>
      </c>
      <c r="D74" s="281" t="s">
        <v>5358</v>
      </c>
      <c r="E74" s="281" t="s">
        <v>5364</v>
      </c>
      <c r="F74" s="281" t="s">
        <v>5365</v>
      </c>
      <c r="G74" s="296" t="s">
        <v>5366</v>
      </c>
      <c r="H74" s="676" t="s">
        <v>5367</v>
      </c>
      <c r="I74" s="281" t="s">
        <v>5363</v>
      </c>
      <c r="J74" s="281" t="s">
        <v>1737</v>
      </c>
      <c r="K74" s="281" t="s">
        <v>5368</v>
      </c>
      <c r="L74" s="676" t="s">
        <v>5369</v>
      </c>
      <c r="M74" s="306">
        <v>42989</v>
      </c>
      <c r="N74" s="325">
        <v>43719</v>
      </c>
      <c r="O74" s="507" t="s">
        <v>991</v>
      </c>
      <c r="P74" s="513">
        <f t="shared" si="14"/>
        <v>43719</v>
      </c>
      <c r="Q74" s="514">
        <v>17816</v>
      </c>
      <c r="R74" s="514">
        <v>2017</v>
      </c>
      <c r="S74" s="279">
        <v>42989</v>
      </c>
      <c r="T74" s="501" t="s">
        <v>2878</v>
      </c>
      <c r="U74" s="324" t="s">
        <v>258</v>
      </c>
      <c r="V74" s="282" t="s">
        <v>2177</v>
      </c>
      <c r="W74" s="282" t="s">
        <v>2177</v>
      </c>
      <c r="X74" s="280" t="s">
        <v>5370</v>
      </c>
      <c r="Y74" s="280" t="s">
        <v>1570</v>
      </c>
      <c r="Z74" s="282" t="s">
        <v>1943</v>
      </c>
      <c r="AA74" s="319">
        <f t="shared" si="15"/>
        <v>43719</v>
      </c>
      <c r="AB74" s="149" t="s">
        <v>994</v>
      </c>
      <c r="AC74" s="280">
        <v>6.4</v>
      </c>
      <c r="AD74" s="305">
        <v>60</v>
      </c>
      <c r="AE74" s="280">
        <v>105</v>
      </c>
      <c r="AF74" s="280">
        <v>120</v>
      </c>
      <c r="AG74" s="280">
        <v>180</v>
      </c>
      <c r="AH74" s="280">
        <v>190</v>
      </c>
      <c r="AI74" s="280">
        <v>23</v>
      </c>
      <c r="AJ74" s="280">
        <v>39</v>
      </c>
      <c r="AK74" s="501">
        <v>65</v>
      </c>
      <c r="AL74" s="501">
        <v>1</v>
      </c>
      <c r="AM74" s="517">
        <v>42989</v>
      </c>
      <c r="AN74" s="501">
        <v>2017</v>
      </c>
      <c r="AO74" s="501" t="s">
        <v>990</v>
      </c>
      <c r="AP74" s="280"/>
      <c r="AQ74" s="634"/>
      <c r="CQ74" s="505"/>
    </row>
    <row r="75" spans="1:127" s="502" customFormat="1" ht="12.75" customHeight="1" x14ac:dyDescent="0.2">
      <c r="A75" s="270">
        <v>74</v>
      </c>
      <c r="B75" s="270" t="s">
        <v>1004</v>
      </c>
      <c r="C75" s="270" t="s">
        <v>8676</v>
      </c>
      <c r="D75" s="271"/>
      <c r="E75" s="271" t="s">
        <v>2377</v>
      </c>
      <c r="F75" s="271"/>
      <c r="G75" s="272" t="s">
        <v>8677</v>
      </c>
      <c r="H75" s="273"/>
      <c r="I75" s="271" t="s">
        <v>601</v>
      </c>
      <c r="J75" s="271"/>
      <c r="K75" s="271" t="s">
        <v>8678</v>
      </c>
      <c r="L75" s="273" t="s">
        <v>8679</v>
      </c>
      <c r="M75" s="275">
        <v>43987</v>
      </c>
      <c r="N75" s="132">
        <v>44717</v>
      </c>
      <c r="O75" s="277" t="s">
        <v>991</v>
      </c>
      <c r="P75" s="299">
        <f t="shared" si="14"/>
        <v>44717</v>
      </c>
      <c r="Q75" s="264">
        <v>20463</v>
      </c>
      <c r="R75" s="264">
        <v>2020</v>
      </c>
      <c r="S75" s="265">
        <v>43987</v>
      </c>
      <c r="T75" s="281" t="s">
        <v>1686</v>
      </c>
      <c r="U75" s="281" t="s">
        <v>1786</v>
      </c>
      <c r="V75" s="150" t="s">
        <v>484</v>
      </c>
      <c r="W75" s="150" t="s">
        <v>484</v>
      </c>
      <c r="X75" s="281" t="s">
        <v>8680</v>
      </c>
      <c r="Y75" s="281"/>
      <c r="Z75" s="150" t="s">
        <v>8681</v>
      </c>
      <c r="AA75" s="303">
        <v>44717</v>
      </c>
      <c r="AB75" s="283" t="s">
        <v>485</v>
      </c>
      <c r="AC75" s="281">
        <v>4.8</v>
      </c>
      <c r="AD75" s="284"/>
      <c r="AE75" s="281">
        <v>80</v>
      </c>
      <c r="AF75" s="281"/>
      <c r="AG75" s="281">
        <v>100</v>
      </c>
      <c r="AH75" s="281"/>
      <c r="AI75" s="281" t="s">
        <v>994</v>
      </c>
      <c r="AJ75" s="281">
        <v>38</v>
      </c>
      <c r="AK75" s="281">
        <v>50</v>
      </c>
      <c r="AL75" s="281">
        <v>1</v>
      </c>
      <c r="AM75" s="265"/>
      <c r="AN75" s="281"/>
      <c r="AO75" s="281"/>
      <c r="AP75" s="281"/>
      <c r="AQ75" s="638"/>
      <c r="AR75" s="270"/>
      <c r="AS75" s="271"/>
      <c r="AT75" s="271"/>
      <c r="AU75" s="271"/>
      <c r="AV75" s="272"/>
      <c r="AW75" s="273"/>
      <c r="AX75" s="271"/>
      <c r="AY75" s="271"/>
      <c r="AZ75" s="271"/>
      <c r="BA75" s="274"/>
      <c r="BB75" s="275"/>
      <c r="BC75" s="132"/>
      <c r="BD75" s="277"/>
      <c r="BE75" s="299"/>
      <c r="BF75" s="264"/>
      <c r="BG75" s="264"/>
      <c r="BH75" s="265"/>
      <c r="BI75" s="281"/>
      <c r="BJ75" s="281"/>
      <c r="BK75" s="150"/>
      <c r="BL75" s="150"/>
      <c r="BM75" s="281"/>
      <c r="BN75" s="281"/>
      <c r="BO75" s="150"/>
      <c r="BP75" s="303"/>
      <c r="BQ75" s="281"/>
      <c r="BR75" s="281"/>
      <c r="BS75" s="284"/>
      <c r="BT75" s="281"/>
      <c r="BU75" s="281"/>
      <c r="BV75" s="281"/>
      <c r="BW75" s="281"/>
      <c r="BX75" s="281"/>
      <c r="BY75" s="281"/>
      <c r="BZ75" s="281"/>
      <c r="CA75" s="281"/>
      <c r="CB75" s="265"/>
      <c r="CC75" s="281"/>
      <c r="CD75" s="281"/>
      <c r="CE75" s="324"/>
      <c r="CF75" s="324"/>
      <c r="CG75" s="324"/>
      <c r="CH75" s="324"/>
      <c r="CI75" s="324"/>
      <c r="CJ75" s="324"/>
      <c r="CK75" s="324"/>
      <c r="CL75" s="324"/>
      <c r="CM75" s="324"/>
      <c r="CN75" s="324"/>
      <c r="CO75" s="324"/>
      <c r="CP75" s="324"/>
    </row>
    <row r="76" spans="1:127" s="501" customFormat="1" ht="12.75" customHeight="1" x14ac:dyDescent="0.2">
      <c r="A76" s="270">
        <v>75</v>
      </c>
      <c r="B76" s="281" t="s">
        <v>1004</v>
      </c>
      <c r="C76" s="281" t="s">
        <v>799</v>
      </c>
      <c r="D76" s="281"/>
      <c r="E76" s="281" t="s">
        <v>387</v>
      </c>
      <c r="F76" s="281"/>
      <c r="G76" s="296" t="s">
        <v>388</v>
      </c>
      <c r="H76" s="676"/>
      <c r="I76" s="271" t="s">
        <v>2653</v>
      </c>
      <c r="J76" s="281"/>
      <c r="K76" s="281" t="s">
        <v>4323</v>
      </c>
      <c r="L76" s="676" t="s">
        <v>4324</v>
      </c>
      <c r="M76" s="306">
        <v>41593</v>
      </c>
      <c r="N76" s="307">
        <v>44602</v>
      </c>
      <c r="O76" s="277" t="s">
        <v>991</v>
      </c>
      <c r="P76" s="298">
        <f t="shared" si="14"/>
        <v>44602</v>
      </c>
      <c r="Q76" s="278">
        <v>16944</v>
      </c>
      <c r="R76" s="278">
        <v>2012</v>
      </c>
      <c r="S76" s="279">
        <v>43871</v>
      </c>
      <c r="T76" s="280" t="s">
        <v>1785</v>
      </c>
      <c r="U76" s="281" t="s">
        <v>991</v>
      </c>
      <c r="V76" s="282" t="s">
        <v>6189</v>
      </c>
      <c r="W76" s="282" t="s">
        <v>2368</v>
      </c>
      <c r="X76" s="280" t="s">
        <v>4326</v>
      </c>
      <c r="Y76" s="280" t="s">
        <v>4327</v>
      </c>
      <c r="Z76" s="282" t="s">
        <v>1151</v>
      </c>
      <c r="AA76" s="319">
        <f t="shared" si="15"/>
        <v>44602</v>
      </c>
      <c r="AB76" s="149" t="s">
        <v>2167</v>
      </c>
      <c r="AC76" s="280">
        <v>4.5</v>
      </c>
      <c r="AD76" s="305"/>
      <c r="AE76" s="280">
        <v>80</v>
      </c>
      <c r="AF76" s="280"/>
      <c r="AG76" s="280">
        <v>105</v>
      </c>
      <c r="AH76" s="280"/>
      <c r="AI76" s="280">
        <v>22</v>
      </c>
      <c r="AJ76" s="280">
        <v>38</v>
      </c>
      <c r="AK76" s="280">
        <v>52</v>
      </c>
      <c r="AL76" s="280">
        <v>1</v>
      </c>
      <c r="AM76" s="280"/>
      <c r="AN76" s="280"/>
      <c r="AO76" s="280"/>
      <c r="AP76" s="280"/>
      <c r="AQ76" s="634"/>
      <c r="CQ76" s="505"/>
    </row>
    <row r="77" spans="1:127" ht="12.75" customHeight="1" x14ac:dyDescent="0.2">
      <c r="A77" s="270">
        <v>76</v>
      </c>
      <c r="B77" s="270" t="s">
        <v>1004</v>
      </c>
      <c r="C77" s="271" t="s">
        <v>2311</v>
      </c>
      <c r="D77" s="271"/>
      <c r="E77" s="130" t="s">
        <v>9159</v>
      </c>
      <c r="F77" s="271"/>
      <c r="G77" s="272" t="s">
        <v>1969</v>
      </c>
      <c r="H77" s="273"/>
      <c r="I77" s="271" t="s">
        <v>1206</v>
      </c>
      <c r="J77" s="271"/>
      <c r="K77" s="271" t="s">
        <v>372</v>
      </c>
      <c r="L77" s="273" t="s">
        <v>373</v>
      </c>
      <c r="M77" s="275">
        <v>40023</v>
      </c>
      <c r="N77" s="276">
        <v>44751</v>
      </c>
      <c r="O77" s="277" t="s">
        <v>991</v>
      </c>
      <c r="P77" s="298">
        <f t="shared" si="14"/>
        <v>44751</v>
      </c>
      <c r="Q77" s="278">
        <v>14420</v>
      </c>
      <c r="R77" s="278">
        <v>2009</v>
      </c>
      <c r="S77" s="279">
        <v>44021</v>
      </c>
      <c r="T77" s="280" t="s">
        <v>39</v>
      </c>
      <c r="U77" s="281" t="s">
        <v>991</v>
      </c>
      <c r="V77" s="282" t="s">
        <v>2405</v>
      </c>
      <c r="W77" s="282" t="s">
        <v>2063</v>
      </c>
      <c r="X77" s="280" t="s">
        <v>374</v>
      </c>
      <c r="Y77" s="280" t="s">
        <v>8876</v>
      </c>
      <c r="Z77" s="282" t="s">
        <v>90</v>
      </c>
      <c r="AA77" s="319">
        <f t="shared" si="15"/>
        <v>44751</v>
      </c>
      <c r="AB77" s="149" t="s">
        <v>2167</v>
      </c>
      <c r="AC77" s="280">
        <v>7</v>
      </c>
      <c r="AD77" s="305"/>
      <c r="AE77" s="280">
        <v>90</v>
      </c>
      <c r="AF77" s="280"/>
      <c r="AG77" s="280">
        <v>110</v>
      </c>
      <c r="AH77" s="280"/>
      <c r="AI77" s="280">
        <v>23</v>
      </c>
      <c r="AJ77" s="280">
        <v>37</v>
      </c>
      <c r="AK77" s="280">
        <v>51</v>
      </c>
      <c r="AL77" s="280">
        <v>1</v>
      </c>
      <c r="AM77" s="279"/>
      <c r="AN77" s="280"/>
      <c r="AO77" s="280"/>
      <c r="AP77" s="280"/>
      <c r="AQ77" s="634"/>
      <c r="AR77" s="501"/>
      <c r="AS77" s="501"/>
      <c r="AT77" s="501"/>
      <c r="AU77" s="501"/>
      <c r="AV77" s="501"/>
      <c r="AW77" s="501"/>
      <c r="AX77" s="501"/>
      <c r="AY77" s="501"/>
      <c r="AZ77" s="501"/>
      <c r="BA77" s="501"/>
      <c r="BB77" s="501"/>
      <c r="BC77" s="501"/>
      <c r="BD77" s="501"/>
      <c r="BE77" s="501"/>
      <c r="BF77" s="501"/>
      <c r="BG77" s="501"/>
      <c r="BH77" s="501"/>
      <c r="BI77" s="501"/>
      <c r="BJ77" s="501"/>
      <c r="BK77" s="501"/>
      <c r="BL77" s="501"/>
      <c r="BM77" s="501"/>
      <c r="BN77" s="501"/>
      <c r="BO77" s="501"/>
      <c r="BP77" s="501"/>
      <c r="BQ77" s="501"/>
      <c r="BR77" s="501"/>
      <c r="BS77" s="501"/>
      <c r="BT77" s="501"/>
      <c r="BU77" s="501"/>
      <c r="BV77" s="501"/>
      <c r="BW77" s="501"/>
      <c r="BX77" s="501"/>
      <c r="BY77" s="501"/>
      <c r="BZ77" s="501"/>
      <c r="CA77" s="501"/>
      <c r="CB77" s="501"/>
      <c r="CC77" s="501"/>
      <c r="CD77" s="501"/>
      <c r="CE77" s="501"/>
      <c r="CF77" s="501"/>
      <c r="CG77" s="501"/>
      <c r="CH77" s="501"/>
      <c r="CI77" s="501"/>
      <c r="CJ77" s="501"/>
      <c r="CK77" s="501"/>
      <c r="CL77" s="501"/>
      <c r="CM77" s="501"/>
      <c r="CN77" s="501"/>
      <c r="CO77" s="501"/>
      <c r="CP77" s="501"/>
      <c r="CQ77" s="500"/>
      <c r="CR77" s="500"/>
      <c r="CS77" s="500"/>
      <c r="CT77" s="500"/>
      <c r="CU77" s="500"/>
      <c r="CV77" s="500"/>
      <c r="CW77" s="500"/>
      <c r="CX77" s="500"/>
      <c r="CY77" s="500"/>
      <c r="CZ77" s="500"/>
      <c r="DA77" s="500"/>
      <c r="DB77" s="500"/>
      <c r="DC77" s="500"/>
      <c r="DD77" s="500"/>
      <c r="DE77" s="500"/>
      <c r="DF77" s="500"/>
      <c r="DG77" s="500"/>
      <c r="DH77" s="500"/>
      <c r="DI77" s="500"/>
      <c r="DJ77" s="500"/>
      <c r="DK77" s="500"/>
      <c r="DL77" s="500"/>
      <c r="DM77" s="500"/>
      <c r="DN77" s="500"/>
      <c r="DO77" s="500"/>
      <c r="DP77" s="500"/>
      <c r="DQ77" s="500"/>
      <c r="DR77" s="500"/>
      <c r="DS77" s="500"/>
      <c r="DT77" s="500"/>
      <c r="DU77" s="500"/>
      <c r="DV77" s="500"/>
      <c r="DW77" s="500"/>
    </row>
    <row r="78" spans="1:127" s="502" customFormat="1" ht="12.75" customHeight="1" x14ac:dyDescent="0.2">
      <c r="A78" s="270">
        <v>77</v>
      </c>
      <c r="B78" s="270" t="s">
        <v>1004</v>
      </c>
      <c r="C78" s="270" t="s">
        <v>4242</v>
      </c>
      <c r="D78" s="271"/>
      <c r="E78" s="130" t="s">
        <v>5726</v>
      </c>
      <c r="F78" s="271"/>
      <c r="G78" s="272" t="s">
        <v>5727</v>
      </c>
      <c r="H78" s="273"/>
      <c r="I78" s="271" t="s">
        <v>424</v>
      </c>
      <c r="J78" s="271"/>
      <c r="K78" s="324" t="s">
        <v>6735</v>
      </c>
      <c r="L78" s="676" t="s">
        <v>6736</v>
      </c>
      <c r="M78" s="510">
        <v>43147</v>
      </c>
      <c r="N78" s="511">
        <v>44605</v>
      </c>
      <c r="O78" s="277" t="s">
        <v>991</v>
      </c>
      <c r="P78" s="299">
        <f t="shared" si="14"/>
        <v>44605</v>
      </c>
      <c r="Q78" s="264">
        <v>19005</v>
      </c>
      <c r="R78" s="264">
        <v>2018</v>
      </c>
      <c r="S78" s="279">
        <v>43874</v>
      </c>
      <c r="T78" s="281" t="s">
        <v>239</v>
      </c>
      <c r="U78" s="281" t="s">
        <v>991</v>
      </c>
      <c r="V78" s="150" t="s">
        <v>821</v>
      </c>
      <c r="W78" s="150" t="s">
        <v>821</v>
      </c>
      <c r="X78" s="281" t="s">
        <v>6737</v>
      </c>
      <c r="Y78" s="281" t="s">
        <v>4661</v>
      </c>
      <c r="Z78" s="150" t="s">
        <v>2965</v>
      </c>
      <c r="AA78" s="303">
        <f t="shared" si="15"/>
        <v>44605</v>
      </c>
      <c r="AB78" s="283" t="s">
        <v>1583</v>
      </c>
      <c r="AC78" s="281">
        <v>5.3</v>
      </c>
      <c r="AD78" s="284"/>
      <c r="AE78" s="281">
        <v>95</v>
      </c>
      <c r="AF78" s="281"/>
      <c r="AG78" s="281">
        <v>110</v>
      </c>
      <c r="AH78" s="281"/>
      <c r="AI78" s="281">
        <v>25</v>
      </c>
      <c r="AJ78" s="281">
        <v>39</v>
      </c>
      <c r="AK78" s="281">
        <v>62</v>
      </c>
      <c r="AL78" s="281">
        <v>1</v>
      </c>
      <c r="AM78" s="281"/>
      <c r="AN78" s="281"/>
      <c r="AO78" s="281"/>
      <c r="AP78" s="281"/>
      <c r="AQ78" s="635"/>
      <c r="AR78" s="324"/>
      <c r="AS78" s="324"/>
      <c r="AT78" s="324"/>
      <c r="AU78" s="324"/>
      <c r="AV78" s="324"/>
      <c r="AW78" s="324"/>
      <c r="AX78" s="324"/>
      <c r="AY78" s="324"/>
      <c r="AZ78" s="324"/>
      <c r="BA78" s="324"/>
      <c r="BB78" s="324"/>
      <c r="BC78" s="324"/>
      <c r="BD78" s="324"/>
      <c r="BE78" s="324"/>
      <c r="BF78" s="324"/>
      <c r="BG78" s="324"/>
      <c r="BH78" s="324"/>
      <c r="BI78" s="324"/>
      <c r="BJ78" s="324"/>
      <c r="BK78" s="324"/>
      <c r="BL78" s="324"/>
      <c r="BM78" s="324"/>
      <c r="BN78" s="324"/>
      <c r="BO78" s="324"/>
      <c r="BP78" s="324"/>
      <c r="BQ78" s="324"/>
      <c r="BR78" s="324"/>
      <c r="BS78" s="324"/>
      <c r="BT78" s="324"/>
      <c r="BU78" s="324"/>
      <c r="BV78" s="324"/>
      <c r="BW78" s="324"/>
      <c r="BX78" s="324"/>
      <c r="BY78" s="324"/>
      <c r="BZ78" s="324"/>
      <c r="CA78" s="324"/>
      <c r="CB78" s="324"/>
      <c r="CC78" s="324"/>
      <c r="CD78" s="324"/>
      <c r="CE78" s="324"/>
      <c r="CF78" s="324"/>
      <c r="CG78" s="324"/>
      <c r="CH78" s="324"/>
      <c r="CI78" s="324"/>
      <c r="CJ78" s="324"/>
      <c r="CK78" s="324"/>
      <c r="CL78" s="324"/>
      <c r="CM78" s="324"/>
      <c r="CN78" s="324"/>
      <c r="CO78" s="324"/>
      <c r="CP78" s="324"/>
    </row>
    <row r="79" spans="1:127" ht="12.75" customHeight="1" x14ac:dyDescent="0.2">
      <c r="A79" s="270">
        <v>78</v>
      </c>
      <c r="B79" s="281" t="s">
        <v>1005</v>
      </c>
      <c r="C79" s="270" t="s">
        <v>5357</v>
      </c>
      <c r="D79" s="281" t="s">
        <v>5358</v>
      </c>
      <c r="E79" s="281" t="s">
        <v>5359</v>
      </c>
      <c r="F79" s="281" t="s">
        <v>5360</v>
      </c>
      <c r="G79" s="296" t="s">
        <v>5361</v>
      </c>
      <c r="H79" s="676" t="s">
        <v>5362</v>
      </c>
      <c r="I79" s="281" t="s">
        <v>5363</v>
      </c>
      <c r="J79" s="281" t="s">
        <v>1737</v>
      </c>
      <c r="K79" s="281" t="s">
        <v>1738</v>
      </c>
      <c r="L79" s="676" t="s">
        <v>1739</v>
      </c>
      <c r="M79" s="306">
        <v>42989</v>
      </c>
      <c r="N79" s="325">
        <v>43719</v>
      </c>
      <c r="O79" s="507" t="s">
        <v>991</v>
      </c>
      <c r="P79" s="513">
        <f t="shared" si="14"/>
        <v>43719</v>
      </c>
      <c r="Q79" s="514">
        <v>17815</v>
      </c>
      <c r="R79" s="514">
        <v>2017</v>
      </c>
      <c r="S79" s="279">
        <v>42989</v>
      </c>
      <c r="T79" s="501" t="s">
        <v>2878</v>
      </c>
      <c r="U79" s="324" t="s">
        <v>258</v>
      </c>
      <c r="V79" s="282" t="s">
        <v>2177</v>
      </c>
      <c r="W79" s="282" t="s">
        <v>2177</v>
      </c>
      <c r="X79" s="280" t="s">
        <v>3693</v>
      </c>
      <c r="Y79" s="280" t="s">
        <v>1697</v>
      </c>
      <c r="Z79" s="282" t="s">
        <v>1181</v>
      </c>
      <c r="AA79" s="319">
        <f t="shared" si="15"/>
        <v>43719</v>
      </c>
      <c r="AB79" s="149" t="s">
        <v>994</v>
      </c>
      <c r="AC79" s="280">
        <v>7.7</v>
      </c>
      <c r="AD79" s="305">
        <v>60</v>
      </c>
      <c r="AE79" s="280">
        <v>120</v>
      </c>
      <c r="AF79" s="280">
        <v>120</v>
      </c>
      <c r="AG79" s="280">
        <v>200</v>
      </c>
      <c r="AH79" s="280">
        <v>200</v>
      </c>
      <c r="AI79" s="280">
        <v>23</v>
      </c>
      <c r="AJ79" s="280">
        <v>39</v>
      </c>
      <c r="AK79" s="501">
        <v>65</v>
      </c>
      <c r="AL79" s="501">
        <v>1</v>
      </c>
      <c r="AM79" s="517">
        <v>42989</v>
      </c>
      <c r="AN79" s="501">
        <v>2017</v>
      </c>
      <c r="AO79" s="501" t="s">
        <v>990</v>
      </c>
      <c r="AP79" s="280"/>
      <c r="AQ79" s="636"/>
      <c r="AR79" s="503"/>
      <c r="AS79" s="503"/>
      <c r="AT79" s="503"/>
      <c r="AU79" s="503"/>
      <c r="AV79" s="503"/>
      <c r="AW79" s="503"/>
      <c r="AX79" s="503"/>
      <c r="AY79" s="503"/>
      <c r="AZ79" s="503"/>
      <c r="BA79" s="503"/>
      <c r="BB79" s="503"/>
      <c r="BC79" s="503"/>
      <c r="BD79" s="503"/>
      <c r="BE79" s="503"/>
      <c r="BF79" s="503"/>
      <c r="BG79" s="503"/>
      <c r="BH79" s="503"/>
      <c r="BI79" s="503"/>
      <c r="BJ79" s="503"/>
      <c r="BK79" s="503"/>
      <c r="BL79" s="503"/>
      <c r="BM79" s="503"/>
      <c r="BN79" s="503"/>
      <c r="BO79" s="503"/>
      <c r="BP79" s="503"/>
      <c r="BQ79" s="503"/>
      <c r="BR79" s="503"/>
      <c r="BS79" s="503"/>
      <c r="BT79" s="503"/>
      <c r="BU79" s="503"/>
      <c r="BV79" s="503"/>
      <c r="BW79" s="503"/>
      <c r="BX79" s="503"/>
      <c r="BY79" s="503"/>
      <c r="BZ79" s="503"/>
      <c r="CA79" s="503"/>
      <c r="CB79" s="503"/>
      <c r="CC79" s="503"/>
      <c r="CD79" s="503"/>
      <c r="CE79" s="503"/>
      <c r="CF79" s="503"/>
      <c r="CG79" s="503"/>
      <c r="CH79" s="503"/>
      <c r="CI79" s="503"/>
      <c r="CJ79" s="503"/>
      <c r="CK79" s="503"/>
      <c r="CL79" s="503"/>
      <c r="CM79" s="503"/>
      <c r="CN79" s="503"/>
      <c r="CO79" s="503"/>
      <c r="CP79" s="503"/>
      <c r="CQ79" s="500"/>
      <c r="CR79" s="500"/>
      <c r="CS79" s="500"/>
      <c r="CT79" s="500"/>
      <c r="CU79" s="500"/>
      <c r="CV79" s="500"/>
      <c r="CW79" s="500"/>
      <c r="CX79" s="500"/>
      <c r="CY79" s="500"/>
      <c r="CZ79" s="500"/>
      <c r="DA79" s="500"/>
      <c r="DB79" s="500"/>
      <c r="DC79" s="500"/>
      <c r="DD79" s="500"/>
      <c r="DE79" s="500"/>
      <c r="DF79" s="500"/>
      <c r="DG79" s="500"/>
      <c r="DH79" s="500"/>
      <c r="DI79" s="500"/>
      <c r="DJ79" s="500"/>
      <c r="DK79" s="500"/>
      <c r="DL79" s="500"/>
      <c r="DM79" s="500"/>
      <c r="DN79" s="500"/>
      <c r="DO79" s="500"/>
      <c r="DP79" s="500"/>
      <c r="DQ79" s="500"/>
      <c r="DR79" s="500"/>
      <c r="DS79" s="500"/>
      <c r="DT79" s="500"/>
      <c r="DU79" s="500"/>
      <c r="DV79" s="500"/>
      <c r="DW79" s="500"/>
    </row>
    <row r="80" spans="1:127" s="324" customFormat="1" ht="12.75" customHeight="1" x14ac:dyDescent="0.2">
      <c r="A80" s="270">
        <v>79</v>
      </c>
      <c r="B80" s="270" t="s">
        <v>1005</v>
      </c>
      <c r="C80" s="271" t="s">
        <v>6774</v>
      </c>
      <c r="D80" s="271" t="s">
        <v>8306</v>
      </c>
      <c r="E80" s="130" t="s">
        <v>6758</v>
      </c>
      <c r="F80" s="271" t="s">
        <v>8307</v>
      </c>
      <c r="G80" s="272" t="s">
        <v>6775</v>
      </c>
      <c r="H80" s="273" t="s">
        <v>8308</v>
      </c>
      <c r="I80" s="271" t="s">
        <v>3342</v>
      </c>
      <c r="J80" s="271" t="s">
        <v>8309</v>
      </c>
      <c r="K80" s="271" t="s">
        <v>3549</v>
      </c>
      <c r="L80" s="273" t="s">
        <v>3550</v>
      </c>
      <c r="M80" s="275">
        <v>43500</v>
      </c>
      <c r="N80" s="276">
        <v>44948</v>
      </c>
      <c r="O80" s="277" t="s">
        <v>991</v>
      </c>
      <c r="P80" s="298">
        <f t="shared" si="14"/>
        <v>44948</v>
      </c>
      <c r="Q80" s="278">
        <v>19016</v>
      </c>
      <c r="R80" s="278">
        <v>2019</v>
      </c>
      <c r="S80" s="279">
        <v>44218</v>
      </c>
      <c r="T80" s="280" t="s">
        <v>5218</v>
      </c>
      <c r="U80" s="281" t="s">
        <v>7965</v>
      </c>
      <c r="V80" s="282" t="s">
        <v>9736</v>
      </c>
      <c r="W80" s="282" t="s">
        <v>9737</v>
      </c>
      <c r="X80" s="280" t="s">
        <v>4224</v>
      </c>
      <c r="Y80" s="280" t="s">
        <v>3551</v>
      </c>
      <c r="Z80" s="282" t="s">
        <v>3481</v>
      </c>
      <c r="AA80" s="319">
        <v>44948</v>
      </c>
      <c r="AB80" s="149" t="s">
        <v>42</v>
      </c>
      <c r="AC80" s="280">
        <v>6</v>
      </c>
      <c r="AD80" s="305">
        <v>26</v>
      </c>
      <c r="AE80" s="280">
        <v>105</v>
      </c>
      <c r="AF80" s="280">
        <v>105</v>
      </c>
      <c r="AG80" s="280">
        <v>160</v>
      </c>
      <c r="AH80" s="280">
        <v>160</v>
      </c>
      <c r="AI80" s="280">
        <v>26</v>
      </c>
      <c r="AJ80" s="280">
        <v>55</v>
      </c>
      <c r="AK80" s="280">
        <v>65</v>
      </c>
      <c r="AL80" s="280">
        <v>1</v>
      </c>
      <c r="AM80" s="279">
        <v>43901</v>
      </c>
      <c r="AN80" s="280">
        <v>2017</v>
      </c>
      <c r="AO80" s="280" t="s">
        <v>991</v>
      </c>
      <c r="AP80" s="281" t="s">
        <v>8310</v>
      </c>
      <c r="AQ80" s="635"/>
    </row>
    <row r="81" spans="1:127" s="502" customFormat="1" ht="12.75" customHeight="1" x14ac:dyDescent="0.2">
      <c r="A81" s="270">
        <v>80</v>
      </c>
      <c r="B81" s="270" t="s">
        <v>1004</v>
      </c>
      <c r="C81" s="633" t="s">
        <v>6572</v>
      </c>
      <c r="D81" s="271"/>
      <c r="E81" s="271" t="s">
        <v>6573</v>
      </c>
      <c r="F81" s="271"/>
      <c r="G81" s="272" t="s">
        <v>6574</v>
      </c>
      <c r="H81" s="273"/>
      <c r="I81" s="271" t="s">
        <v>2653</v>
      </c>
      <c r="J81" s="271"/>
      <c r="K81" s="271" t="s">
        <v>6575</v>
      </c>
      <c r="L81" s="273" t="s">
        <v>6576</v>
      </c>
      <c r="M81" s="275">
        <v>43374</v>
      </c>
      <c r="N81" s="132">
        <v>44105</v>
      </c>
      <c r="O81" s="277" t="s">
        <v>991</v>
      </c>
      <c r="P81" s="299">
        <f t="shared" si="14"/>
        <v>44105</v>
      </c>
      <c r="Q81" s="264">
        <v>18619</v>
      </c>
      <c r="R81" s="264">
        <v>2018</v>
      </c>
      <c r="S81" s="265">
        <v>43374</v>
      </c>
      <c r="T81" s="281" t="s">
        <v>5079</v>
      </c>
      <c r="U81" s="281" t="s">
        <v>1786</v>
      </c>
      <c r="V81" s="150" t="s">
        <v>484</v>
      </c>
      <c r="W81" s="150" t="s">
        <v>484</v>
      </c>
      <c r="X81" s="281" t="s">
        <v>6577</v>
      </c>
      <c r="Y81" s="281"/>
      <c r="Z81" s="150" t="s">
        <v>830</v>
      </c>
      <c r="AA81" s="303">
        <v>44105</v>
      </c>
      <c r="AB81" s="283" t="s">
        <v>2167</v>
      </c>
      <c r="AC81" s="281">
        <v>4</v>
      </c>
      <c r="AD81" s="284"/>
      <c r="AE81" s="281">
        <v>50</v>
      </c>
      <c r="AF81" s="281"/>
      <c r="AG81" s="281">
        <v>75</v>
      </c>
      <c r="AH81" s="281"/>
      <c r="AI81" s="281">
        <v>22</v>
      </c>
      <c r="AJ81" s="281">
        <v>36</v>
      </c>
      <c r="AK81" s="281">
        <v>54</v>
      </c>
      <c r="AL81" s="281">
        <v>1</v>
      </c>
      <c r="AM81" s="281"/>
      <c r="AN81" s="281"/>
      <c r="AO81" s="281"/>
      <c r="AP81" s="281"/>
      <c r="AQ81" s="640"/>
      <c r="AR81" s="516"/>
      <c r="AS81" s="516"/>
      <c r="AT81" s="516"/>
      <c r="AU81" s="516"/>
      <c r="AV81" s="516"/>
      <c r="AW81" s="516"/>
      <c r="AX81" s="516"/>
      <c r="AY81" s="516"/>
      <c r="AZ81" s="516"/>
      <c r="BA81" s="516"/>
      <c r="BB81" s="516"/>
      <c r="BC81" s="516"/>
      <c r="BD81" s="516"/>
      <c r="BE81" s="516"/>
      <c r="BF81" s="516"/>
      <c r="BG81" s="516"/>
      <c r="BH81" s="516"/>
      <c r="BI81" s="516"/>
      <c r="BJ81" s="516"/>
      <c r="BK81" s="516"/>
      <c r="BL81" s="516"/>
      <c r="BM81" s="516"/>
      <c r="BN81" s="516"/>
      <c r="BO81" s="516"/>
      <c r="BP81" s="516"/>
      <c r="BQ81" s="516"/>
      <c r="BR81" s="516"/>
      <c r="BS81" s="516"/>
      <c r="BT81" s="516"/>
      <c r="BU81" s="516"/>
      <c r="BV81" s="516"/>
      <c r="BW81" s="516"/>
      <c r="BX81" s="516"/>
      <c r="BY81" s="516"/>
      <c r="BZ81" s="516"/>
      <c r="CA81" s="516"/>
      <c r="CB81" s="516"/>
      <c r="CC81" s="516"/>
      <c r="CD81" s="516"/>
      <c r="CE81" s="516"/>
      <c r="CF81" s="516"/>
      <c r="CG81" s="516"/>
      <c r="CH81" s="516"/>
      <c r="CI81" s="516"/>
      <c r="CJ81" s="516"/>
      <c r="CK81" s="516"/>
      <c r="CL81" s="516"/>
      <c r="CM81" s="516"/>
      <c r="CN81" s="516"/>
      <c r="CO81" s="516"/>
      <c r="CP81" s="516"/>
    </row>
    <row r="82" spans="1:127" ht="12.75" customHeight="1" x14ac:dyDescent="0.2">
      <c r="A82" s="270">
        <v>81</v>
      </c>
      <c r="B82" s="270" t="s">
        <v>1004</v>
      </c>
      <c r="C82" s="271" t="s">
        <v>1249</v>
      </c>
      <c r="D82" s="271"/>
      <c r="E82" s="130" t="s">
        <v>9160</v>
      </c>
      <c r="F82" s="271"/>
      <c r="G82" s="272" t="s">
        <v>2093</v>
      </c>
      <c r="H82" s="273"/>
      <c r="I82" s="271" t="s">
        <v>2653</v>
      </c>
      <c r="J82" s="271"/>
      <c r="K82" s="271" t="s">
        <v>1248</v>
      </c>
      <c r="L82" s="273" t="s">
        <v>888</v>
      </c>
      <c r="M82" s="275">
        <v>39991</v>
      </c>
      <c r="N82" s="276">
        <v>44112</v>
      </c>
      <c r="O82" s="277" t="s">
        <v>991</v>
      </c>
      <c r="P82" s="300">
        <f t="shared" si="14"/>
        <v>44112</v>
      </c>
      <c r="Q82" s="278">
        <v>14283</v>
      </c>
      <c r="R82" s="278">
        <v>2008</v>
      </c>
      <c r="S82" s="279">
        <v>43381</v>
      </c>
      <c r="T82" s="280" t="s">
        <v>1785</v>
      </c>
      <c r="U82" s="281" t="s">
        <v>991</v>
      </c>
      <c r="V82" s="282" t="s">
        <v>6566</v>
      </c>
      <c r="W82" s="282" t="s">
        <v>6567</v>
      </c>
      <c r="X82" s="280" t="s">
        <v>3354</v>
      </c>
      <c r="Y82" s="280" t="s">
        <v>3355</v>
      </c>
      <c r="Z82" s="282" t="s">
        <v>1672</v>
      </c>
      <c r="AA82" s="319">
        <f>N82</f>
        <v>44112</v>
      </c>
      <c r="AB82" s="149" t="s">
        <v>993</v>
      </c>
      <c r="AC82" s="280">
        <v>6.9</v>
      </c>
      <c r="AD82" s="305"/>
      <c r="AE82" s="280">
        <v>80</v>
      </c>
      <c r="AF82" s="280"/>
      <c r="AG82" s="280">
        <v>110</v>
      </c>
      <c r="AH82" s="280"/>
      <c r="AI82" s="280">
        <v>24</v>
      </c>
      <c r="AJ82" s="280">
        <v>40</v>
      </c>
      <c r="AK82" s="280">
        <v>60</v>
      </c>
      <c r="AL82" s="280">
        <v>1</v>
      </c>
      <c r="AM82" s="280"/>
      <c r="AN82" s="280"/>
      <c r="AO82" s="280"/>
      <c r="AP82" s="280"/>
      <c r="AQ82" s="634"/>
      <c r="AR82" s="501"/>
      <c r="AS82" s="501"/>
      <c r="AT82" s="501"/>
      <c r="AU82" s="501"/>
      <c r="AV82" s="501"/>
      <c r="AW82" s="501"/>
      <c r="AX82" s="501"/>
      <c r="AY82" s="501"/>
      <c r="AZ82" s="501"/>
      <c r="BA82" s="501"/>
      <c r="BB82" s="501"/>
      <c r="BC82" s="501"/>
      <c r="BD82" s="501"/>
      <c r="BE82" s="501"/>
      <c r="BF82" s="501"/>
      <c r="BG82" s="501"/>
      <c r="BH82" s="501"/>
      <c r="BI82" s="501"/>
      <c r="BJ82" s="501"/>
      <c r="BK82" s="501"/>
      <c r="BL82" s="501"/>
      <c r="BM82" s="501"/>
      <c r="BN82" s="501"/>
      <c r="BO82" s="501"/>
      <c r="BP82" s="501"/>
      <c r="BQ82" s="501"/>
      <c r="BR82" s="501"/>
      <c r="BS82" s="501"/>
      <c r="BT82" s="501"/>
      <c r="BU82" s="501"/>
      <c r="BV82" s="501"/>
      <c r="BW82" s="501"/>
      <c r="BX82" s="501"/>
      <c r="BY82" s="501"/>
      <c r="BZ82" s="501"/>
      <c r="CA82" s="501"/>
      <c r="CB82" s="501"/>
      <c r="CC82" s="501"/>
      <c r="CD82" s="501"/>
      <c r="CE82" s="501"/>
      <c r="CF82" s="501"/>
      <c r="CG82" s="501"/>
      <c r="CH82" s="501"/>
      <c r="CI82" s="501"/>
      <c r="CJ82" s="501"/>
      <c r="CK82" s="501"/>
      <c r="CL82" s="501"/>
      <c r="CM82" s="501"/>
      <c r="CN82" s="501"/>
      <c r="CO82" s="501"/>
      <c r="CP82" s="501"/>
      <c r="CQ82" s="500"/>
      <c r="CR82" s="500"/>
      <c r="CS82" s="500"/>
      <c r="CT82" s="500"/>
      <c r="CU82" s="500"/>
      <c r="CV82" s="500"/>
      <c r="CW82" s="500"/>
      <c r="CX82" s="500"/>
      <c r="CY82" s="500"/>
      <c r="CZ82" s="500"/>
      <c r="DA82" s="500"/>
      <c r="DB82" s="500"/>
      <c r="DC82" s="500"/>
      <c r="DD82" s="500"/>
      <c r="DE82" s="500"/>
      <c r="DF82" s="500"/>
      <c r="DG82" s="500"/>
      <c r="DH82" s="500"/>
      <c r="DI82" s="500"/>
      <c r="DJ82" s="500"/>
      <c r="DK82" s="500"/>
      <c r="DL82" s="500"/>
      <c r="DM82" s="500"/>
      <c r="DN82" s="500"/>
      <c r="DO82" s="500"/>
      <c r="DP82" s="500"/>
      <c r="DQ82" s="500"/>
      <c r="DR82" s="500"/>
      <c r="DS82" s="500"/>
      <c r="DT82" s="500"/>
      <c r="DU82" s="500"/>
      <c r="DV82" s="500"/>
      <c r="DW82" s="500"/>
    </row>
    <row r="83" spans="1:127" s="502" customFormat="1" ht="12.75" customHeight="1" x14ac:dyDescent="0.2">
      <c r="A83" s="270">
        <v>82</v>
      </c>
      <c r="B83" s="281" t="s">
        <v>1004</v>
      </c>
      <c r="C83" s="270" t="s">
        <v>6120</v>
      </c>
      <c r="D83" s="281"/>
      <c r="E83" s="281" t="s">
        <v>6121</v>
      </c>
      <c r="F83" s="281"/>
      <c r="G83" s="296" t="s">
        <v>6122</v>
      </c>
      <c r="H83" s="676"/>
      <c r="I83" s="281" t="s">
        <v>1634</v>
      </c>
      <c r="J83" s="281"/>
      <c r="K83" s="281" t="s">
        <v>2720</v>
      </c>
      <c r="L83" s="676" t="s">
        <v>2721</v>
      </c>
      <c r="M83" s="306">
        <v>43217</v>
      </c>
      <c r="N83" s="132">
        <v>44614</v>
      </c>
      <c r="O83" s="277" t="s">
        <v>991</v>
      </c>
      <c r="P83" s="299">
        <f t="shared" si="14"/>
        <v>44614</v>
      </c>
      <c r="Q83" s="264">
        <v>18410</v>
      </c>
      <c r="R83" s="264">
        <v>2018</v>
      </c>
      <c r="S83" s="279">
        <v>43883</v>
      </c>
      <c r="T83" s="281" t="s">
        <v>5079</v>
      </c>
      <c r="U83" s="281" t="s">
        <v>991</v>
      </c>
      <c r="V83" s="150" t="s">
        <v>1281</v>
      </c>
      <c r="W83" s="150" t="s">
        <v>1281</v>
      </c>
      <c r="X83" s="281" t="s">
        <v>2722</v>
      </c>
      <c r="Y83" s="281" t="s">
        <v>877</v>
      </c>
      <c r="Z83" s="150" t="s">
        <v>878</v>
      </c>
      <c r="AA83" s="319">
        <f t="shared" ref="AA83" si="16">N83</f>
        <v>44614</v>
      </c>
      <c r="AB83" s="283" t="s">
        <v>2167</v>
      </c>
      <c r="AC83" s="281">
        <v>4.4000000000000004</v>
      </c>
      <c r="AD83" s="284"/>
      <c r="AE83" s="281">
        <v>95</v>
      </c>
      <c r="AF83" s="281"/>
      <c r="AG83" s="281">
        <v>115</v>
      </c>
      <c r="AH83" s="281"/>
      <c r="AI83" s="281" t="s">
        <v>994</v>
      </c>
      <c r="AJ83" s="281">
        <v>39</v>
      </c>
      <c r="AK83" s="281">
        <v>54</v>
      </c>
      <c r="AL83" s="281">
        <v>1</v>
      </c>
      <c r="AM83" s="265"/>
      <c r="AN83" s="281"/>
      <c r="AO83" s="281"/>
      <c r="AP83" s="281"/>
      <c r="AQ83" s="635"/>
      <c r="AR83" s="324"/>
      <c r="AS83" s="324"/>
      <c r="AT83" s="324"/>
      <c r="AU83" s="324"/>
      <c r="AV83" s="324"/>
      <c r="AW83" s="324"/>
      <c r="AX83" s="324"/>
      <c r="AY83" s="324"/>
      <c r="AZ83" s="324"/>
      <c r="BA83" s="324"/>
      <c r="BB83" s="324"/>
      <c r="BC83" s="324"/>
      <c r="BD83" s="324"/>
      <c r="BE83" s="324"/>
      <c r="BF83" s="324"/>
      <c r="BG83" s="324"/>
      <c r="BH83" s="324"/>
      <c r="BI83" s="324"/>
      <c r="BJ83" s="324"/>
      <c r="BK83" s="324"/>
      <c r="BL83" s="324"/>
      <c r="BM83" s="324"/>
      <c r="BN83" s="324"/>
      <c r="BO83" s="324"/>
      <c r="BP83" s="324"/>
      <c r="BQ83" s="324"/>
      <c r="BR83" s="324"/>
      <c r="BS83" s="324"/>
      <c r="BT83" s="324"/>
      <c r="BU83" s="324"/>
      <c r="BV83" s="324"/>
      <c r="BW83" s="324"/>
      <c r="BX83" s="324"/>
      <c r="BY83" s="324"/>
      <c r="BZ83" s="324"/>
      <c r="CA83" s="324"/>
      <c r="CB83" s="324"/>
      <c r="CC83" s="324"/>
      <c r="CD83" s="324"/>
      <c r="CE83" s="324"/>
      <c r="CF83" s="324"/>
      <c r="CG83" s="324"/>
      <c r="CH83" s="324"/>
      <c r="CI83" s="324"/>
      <c r="CJ83" s="324"/>
      <c r="CK83" s="324"/>
      <c r="CL83" s="324"/>
      <c r="CM83" s="324"/>
      <c r="CN83" s="324"/>
      <c r="CO83" s="324"/>
      <c r="CP83" s="324"/>
    </row>
    <row r="84" spans="1:127" s="502" customFormat="1" ht="12.75" customHeight="1" x14ac:dyDescent="0.2">
      <c r="A84" s="270">
        <v>83</v>
      </c>
      <c r="B84" s="281" t="s">
        <v>1004</v>
      </c>
      <c r="C84" s="270" t="s">
        <v>10588</v>
      </c>
      <c r="D84" s="281"/>
      <c r="E84" s="281" t="s">
        <v>5754</v>
      </c>
      <c r="F84" s="281"/>
      <c r="G84" s="296" t="s">
        <v>10595</v>
      </c>
      <c r="H84" s="922"/>
      <c r="I84" s="281" t="s">
        <v>601</v>
      </c>
      <c r="J84" s="281"/>
      <c r="K84" s="271" t="s">
        <v>10596</v>
      </c>
      <c r="L84" s="273" t="s">
        <v>10597</v>
      </c>
      <c r="M84" s="275">
        <v>44396</v>
      </c>
      <c r="N84" s="132">
        <v>45124</v>
      </c>
      <c r="O84" s="277" t="s">
        <v>991</v>
      </c>
      <c r="P84" s="299">
        <f>N84</f>
        <v>45124</v>
      </c>
      <c r="Q84" s="264">
        <v>21406</v>
      </c>
      <c r="R84" s="264">
        <v>2021</v>
      </c>
      <c r="S84" s="265">
        <v>44394</v>
      </c>
      <c r="T84" s="281" t="s">
        <v>1686</v>
      </c>
      <c r="U84" s="281" t="s">
        <v>1786</v>
      </c>
      <c r="V84" s="150" t="s">
        <v>484</v>
      </c>
      <c r="W84" s="150" t="s">
        <v>484</v>
      </c>
      <c r="X84" s="281" t="s">
        <v>10598</v>
      </c>
      <c r="Y84" s="281" t="s">
        <v>2289</v>
      </c>
      <c r="Z84" s="150" t="s">
        <v>6443</v>
      </c>
      <c r="AA84" s="303">
        <f>N84</f>
        <v>45124</v>
      </c>
      <c r="AB84" s="283" t="s">
        <v>3319</v>
      </c>
      <c r="AC84" s="281">
        <v>5.2</v>
      </c>
      <c r="AD84" s="284"/>
      <c r="AE84" s="281">
        <v>70</v>
      </c>
      <c r="AF84" s="281"/>
      <c r="AG84" s="281">
        <v>95</v>
      </c>
      <c r="AH84" s="281"/>
      <c r="AI84" s="281" t="s">
        <v>994</v>
      </c>
      <c r="AJ84" s="281">
        <v>38</v>
      </c>
      <c r="AK84" s="281">
        <v>47</v>
      </c>
      <c r="AL84" s="281">
        <v>1</v>
      </c>
      <c r="AM84" s="281"/>
      <c r="AN84" s="281"/>
      <c r="AO84" s="281"/>
      <c r="AP84" s="281"/>
      <c r="AQ84" s="635"/>
      <c r="AR84" s="324"/>
      <c r="AS84" s="324"/>
      <c r="AT84" s="324"/>
      <c r="AU84" s="324"/>
      <c r="AV84" s="324"/>
      <c r="AW84" s="324"/>
      <c r="AX84" s="324"/>
      <c r="AY84" s="324"/>
      <c r="AZ84" s="324"/>
      <c r="BA84" s="324"/>
      <c r="BB84" s="324"/>
      <c r="BC84" s="324"/>
      <c r="BD84" s="324"/>
      <c r="BE84" s="324"/>
      <c r="BF84" s="324"/>
      <c r="BG84" s="324"/>
      <c r="BH84" s="324"/>
      <c r="BI84" s="324"/>
      <c r="BJ84" s="324"/>
      <c r="BK84" s="324"/>
      <c r="BL84" s="324"/>
      <c r="BM84" s="324"/>
      <c r="BN84" s="324"/>
      <c r="BO84" s="324"/>
      <c r="BP84" s="324"/>
      <c r="BQ84" s="324"/>
      <c r="BR84" s="324"/>
      <c r="BS84" s="324"/>
      <c r="BT84" s="324"/>
      <c r="BU84" s="324"/>
      <c r="BV84" s="324"/>
      <c r="BW84" s="324"/>
      <c r="BX84" s="324"/>
      <c r="BY84" s="324"/>
      <c r="BZ84" s="324"/>
      <c r="CA84" s="324"/>
      <c r="CB84" s="324"/>
      <c r="CC84" s="324"/>
      <c r="CD84" s="324"/>
      <c r="CE84" s="324"/>
      <c r="CF84" s="324"/>
      <c r="CG84" s="324"/>
      <c r="CH84" s="324"/>
      <c r="CI84" s="324"/>
      <c r="CJ84" s="324"/>
      <c r="CK84" s="324"/>
      <c r="CL84" s="324"/>
      <c r="CM84" s="324"/>
      <c r="CN84" s="324"/>
      <c r="CO84" s="324"/>
      <c r="CP84" s="324"/>
    </row>
    <row r="85" spans="1:127" ht="12.75" customHeight="1" x14ac:dyDescent="0.2">
      <c r="A85" s="270">
        <v>84</v>
      </c>
      <c r="B85" s="281" t="s">
        <v>1005</v>
      </c>
      <c r="C85" s="281" t="s">
        <v>2331</v>
      </c>
      <c r="D85" s="281" t="s">
        <v>1392</v>
      </c>
      <c r="E85" s="281" t="s">
        <v>2332</v>
      </c>
      <c r="F85" s="281" t="s">
        <v>4304</v>
      </c>
      <c r="G85" s="296" t="s">
        <v>2333</v>
      </c>
      <c r="H85" s="676" t="s">
        <v>4305</v>
      </c>
      <c r="I85" s="281" t="s">
        <v>1022</v>
      </c>
      <c r="J85" s="271" t="s">
        <v>4762</v>
      </c>
      <c r="K85" s="281" t="s">
        <v>2334</v>
      </c>
      <c r="L85" s="676" t="s">
        <v>2335</v>
      </c>
      <c r="M85" s="306">
        <v>41802</v>
      </c>
      <c r="N85" s="325">
        <v>44607</v>
      </c>
      <c r="O85" s="277" t="s">
        <v>991</v>
      </c>
      <c r="P85" s="298">
        <f t="shared" ref="P85:P93" si="17">N85</f>
        <v>44607</v>
      </c>
      <c r="Q85" s="278">
        <v>18085</v>
      </c>
      <c r="R85" s="278">
        <v>2014</v>
      </c>
      <c r="S85" s="279">
        <v>43876</v>
      </c>
      <c r="T85" s="280" t="s">
        <v>396</v>
      </c>
      <c r="U85" s="281" t="s">
        <v>259</v>
      </c>
      <c r="V85" s="282" t="s">
        <v>8095</v>
      </c>
      <c r="W85" s="282" t="s">
        <v>8096</v>
      </c>
      <c r="X85" s="280" t="s">
        <v>8097</v>
      </c>
      <c r="Y85" s="280" t="s">
        <v>937</v>
      </c>
      <c r="Z85" s="282" t="s">
        <v>938</v>
      </c>
      <c r="AA85" s="319">
        <f>N85</f>
        <v>44607</v>
      </c>
      <c r="AB85" s="149" t="s">
        <v>994</v>
      </c>
      <c r="AC85" s="280">
        <v>6.3</v>
      </c>
      <c r="AD85" s="305" t="s">
        <v>4111</v>
      </c>
      <c r="AE85" s="280">
        <v>105</v>
      </c>
      <c r="AF85" s="280">
        <v>137</v>
      </c>
      <c r="AG85" s="280">
        <v>130</v>
      </c>
      <c r="AH85" s="280">
        <v>200</v>
      </c>
      <c r="AI85" s="280">
        <v>22</v>
      </c>
      <c r="AJ85" s="280">
        <v>39</v>
      </c>
      <c r="AK85" s="280">
        <v>49</v>
      </c>
      <c r="AL85" s="280">
        <v>1</v>
      </c>
      <c r="AM85" s="279">
        <v>42686</v>
      </c>
      <c r="AN85" s="280">
        <v>2016</v>
      </c>
      <c r="AO85" s="280" t="s">
        <v>991</v>
      </c>
      <c r="AP85" s="280" t="s">
        <v>5731</v>
      </c>
      <c r="AQ85" s="635"/>
      <c r="AR85" s="281"/>
      <c r="AS85" s="281"/>
      <c r="AT85" s="281"/>
      <c r="AU85" s="281"/>
      <c r="AV85" s="296"/>
      <c r="AW85" s="676"/>
      <c r="AX85" s="281"/>
      <c r="AY85" s="271"/>
      <c r="AZ85" s="281"/>
      <c r="BA85" s="150"/>
      <c r="BB85" s="306"/>
      <c r="BC85" s="325"/>
      <c r="BD85" s="277"/>
      <c r="BE85" s="298"/>
      <c r="BF85" s="278"/>
      <c r="BG85" s="278"/>
      <c r="BH85" s="279"/>
      <c r="BI85" s="280"/>
      <c r="BJ85" s="281"/>
      <c r="BK85" s="282"/>
      <c r="BL85" s="282"/>
      <c r="BM85" s="280"/>
      <c r="BN85" s="280"/>
      <c r="BO85" s="282"/>
      <c r="BP85" s="319"/>
      <c r="BQ85" s="280"/>
      <c r="BR85" s="280"/>
      <c r="BS85" s="305"/>
      <c r="BT85" s="280"/>
      <c r="BU85" s="280"/>
      <c r="BV85" s="280"/>
      <c r="BW85" s="280"/>
      <c r="BX85" s="280"/>
      <c r="BY85" s="280"/>
      <c r="BZ85" s="280"/>
      <c r="CA85" s="280"/>
      <c r="CB85" s="279"/>
      <c r="CC85" s="280"/>
      <c r="CD85" s="280"/>
      <c r="CE85" s="501"/>
      <c r="CF85" s="501"/>
      <c r="CG85" s="501"/>
      <c r="CH85" s="501"/>
      <c r="CI85" s="501"/>
      <c r="CJ85" s="501"/>
      <c r="CK85" s="501"/>
      <c r="CL85" s="501"/>
      <c r="CM85" s="501"/>
      <c r="CN85" s="501"/>
      <c r="CO85" s="501"/>
      <c r="CP85" s="501"/>
      <c r="CQ85" s="500"/>
      <c r="CR85" s="500"/>
      <c r="CS85" s="500"/>
      <c r="CT85" s="500"/>
      <c r="CU85" s="500"/>
      <c r="CV85" s="500"/>
      <c r="CW85" s="500"/>
      <c r="CX85" s="500"/>
      <c r="CY85" s="500"/>
      <c r="CZ85" s="500"/>
      <c r="DA85" s="500"/>
      <c r="DB85" s="500"/>
      <c r="DC85" s="500"/>
      <c r="DD85" s="500"/>
      <c r="DE85" s="500"/>
      <c r="DF85" s="500"/>
      <c r="DG85" s="500"/>
      <c r="DH85" s="500"/>
      <c r="DI85" s="500"/>
      <c r="DJ85" s="500"/>
      <c r="DK85" s="500"/>
      <c r="DL85" s="500"/>
      <c r="DM85" s="500"/>
      <c r="DN85" s="500"/>
      <c r="DO85" s="500"/>
      <c r="DP85" s="500"/>
      <c r="DQ85" s="500"/>
      <c r="DR85" s="500"/>
      <c r="DS85" s="500"/>
      <c r="DT85" s="500"/>
      <c r="DU85" s="500"/>
      <c r="DV85" s="500"/>
      <c r="DW85" s="500"/>
    </row>
    <row r="86" spans="1:127" s="324" customFormat="1" ht="12.75" customHeight="1" x14ac:dyDescent="0.2">
      <c r="A86" s="270">
        <v>85</v>
      </c>
      <c r="B86" s="281" t="s">
        <v>1004</v>
      </c>
      <c r="C86" s="281" t="s">
        <v>470</v>
      </c>
      <c r="D86" s="281"/>
      <c r="E86" s="281" t="s">
        <v>6006</v>
      </c>
      <c r="F86" s="281"/>
      <c r="G86" s="296" t="s">
        <v>6007</v>
      </c>
      <c r="H86" s="676"/>
      <c r="I86" s="281" t="s">
        <v>1634</v>
      </c>
      <c r="J86" s="281"/>
      <c r="K86" s="281" t="s">
        <v>10413</v>
      </c>
      <c r="L86" s="676" t="s">
        <v>10414</v>
      </c>
      <c r="M86" s="306">
        <v>43208</v>
      </c>
      <c r="N86" s="325">
        <v>45086</v>
      </c>
      <c r="O86" s="507" t="s">
        <v>991</v>
      </c>
      <c r="P86" s="513">
        <f t="shared" si="17"/>
        <v>45086</v>
      </c>
      <c r="Q86" s="514">
        <v>21336</v>
      </c>
      <c r="R86" s="514">
        <v>2018</v>
      </c>
      <c r="S86" s="279">
        <v>44356</v>
      </c>
      <c r="T86" s="501" t="s">
        <v>1785</v>
      </c>
      <c r="U86" s="324" t="s">
        <v>1687</v>
      </c>
      <c r="V86" s="282" t="s">
        <v>484</v>
      </c>
      <c r="W86" s="282" t="s">
        <v>1313</v>
      </c>
      <c r="X86" s="280" t="s">
        <v>10415</v>
      </c>
      <c r="Y86" s="280" t="s">
        <v>1570</v>
      </c>
      <c r="Z86" s="282" t="s">
        <v>1943</v>
      </c>
      <c r="AA86" s="319">
        <f t="shared" ref="AA86" si="18">N86</f>
        <v>45086</v>
      </c>
      <c r="AB86" s="149" t="s">
        <v>485</v>
      </c>
      <c r="AC86" s="280">
        <v>5.3</v>
      </c>
      <c r="AD86" s="305"/>
      <c r="AE86" s="280">
        <v>90</v>
      </c>
      <c r="AF86" s="280"/>
      <c r="AG86" s="280">
        <v>115</v>
      </c>
      <c r="AH86" s="280"/>
      <c r="AI86" s="280" t="s">
        <v>994</v>
      </c>
      <c r="AJ86" s="280" t="s">
        <v>994</v>
      </c>
      <c r="AK86" s="501" t="s">
        <v>994</v>
      </c>
      <c r="AL86" s="501">
        <v>1</v>
      </c>
      <c r="AM86" s="265"/>
      <c r="AN86" s="281"/>
      <c r="AO86" s="281"/>
      <c r="AP86" s="281"/>
      <c r="AQ86" s="635"/>
      <c r="CQ86" s="512"/>
    </row>
    <row r="87" spans="1:127" s="324" customFormat="1" ht="12.75" customHeight="1" x14ac:dyDescent="0.2">
      <c r="A87" s="270">
        <v>86</v>
      </c>
      <c r="B87" s="324" t="s">
        <v>1004</v>
      </c>
      <c r="C87" s="324" t="s">
        <v>7349</v>
      </c>
      <c r="E87" s="324" t="s">
        <v>7124</v>
      </c>
      <c r="G87" s="324" t="s">
        <v>8912</v>
      </c>
      <c r="I87" s="324" t="s">
        <v>3217</v>
      </c>
      <c r="K87" s="324" t="s">
        <v>128</v>
      </c>
      <c r="L87" s="506">
        <v>25653</v>
      </c>
      <c r="M87" s="506">
        <v>44033</v>
      </c>
      <c r="N87" s="510">
        <v>44759</v>
      </c>
      <c r="O87" s="324" t="s">
        <v>991</v>
      </c>
      <c r="P87" s="506">
        <f>N87</f>
        <v>44759</v>
      </c>
      <c r="Q87" s="324">
        <v>20538</v>
      </c>
      <c r="R87" s="324">
        <v>2020</v>
      </c>
      <c r="S87" s="506">
        <v>44029</v>
      </c>
      <c r="T87" s="324" t="s">
        <v>898</v>
      </c>
      <c r="U87" s="324" t="s">
        <v>1786</v>
      </c>
      <c r="V87" s="324">
        <v>0</v>
      </c>
      <c r="W87" s="324">
        <v>0</v>
      </c>
      <c r="X87" s="324" t="s">
        <v>8913</v>
      </c>
      <c r="Y87" s="324" t="s">
        <v>7003</v>
      </c>
      <c r="Z87" s="324" t="s">
        <v>1844</v>
      </c>
      <c r="AA87" s="506">
        <v>44759</v>
      </c>
      <c r="AB87" s="324" t="s">
        <v>1411</v>
      </c>
      <c r="AC87" s="324">
        <v>5.2</v>
      </c>
      <c r="AE87" s="324">
        <v>92</v>
      </c>
      <c r="AG87" s="324">
        <v>112</v>
      </c>
      <c r="AI87" s="324">
        <v>23</v>
      </c>
      <c r="AJ87" s="324">
        <v>39</v>
      </c>
      <c r="AK87" s="324">
        <v>56</v>
      </c>
      <c r="AL87" s="324">
        <v>1</v>
      </c>
      <c r="AM87" s="281"/>
      <c r="AN87" s="281"/>
      <c r="AO87" s="281"/>
      <c r="AP87" s="534"/>
      <c r="AQ87" s="635"/>
      <c r="CQ87" s="512"/>
    </row>
    <row r="88" spans="1:127" s="324" customFormat="1" ht="12.75" customHeight="1" x14ac:dyDescent="0.2">
      <c r="A88" s="270">
        <v>87</v>
      </c>
      <c r="B88" s="281" t="s">
        <v>1004</v>
      </c>
      <c r="C88" s="324" t="s">
        <v>8767</v>
      </c>
      <c r="D88" s="281"/>
      <c r="E88" s="281" t="s">
        <v>2999</v>
      </c>
      <c r="F88" s="281"/>
      <c r="G88" s="296" t="s">
        <v>8768</v>
      </c>
      <c r="H88" s="767"/>
      <c r="I88" s="281" t="s">
        <v>424</v>
      </c>
      <c r="J88" s="271"/>
      <c r="K88" s="281" t="s">
        <v>5353</v>
      </c>
      <c r="L88" s="767" t="s">
        <v>3932</v>
      </c>
      <c r="M88" s="306">
        <v>44004</v>
      </c>
      <c r="N88" s="307">
        <v>44733</v>
      </c>
      <c r="O88" s="507" t="s">
        <v>991</v>
      </c>
      <c r="P88" s="508">
        <f>N88</f>
        <v>44733</v>
      </c>
      <c r="Q88" s="520">
        <v>20490</v>
      </c>
      <c r="R88" s="520">
        <v>2020</v>
      </c>
      <c r="S88" s="265">
        <v>44003</v>
      </c>
      <c r="T88" s="324" t="s">
        <v>239</v>
      </c>
      <c r="U88" s="324" t="s">
        <v>1786</v>
      </c>
      <c r="V88" s="150" t="s">
        <v>484</v>
      </c>
      <c r="W88" s="150" t="s">
        <v>484</v>
      </c>
      <c r="X88" s="281" t="s">
        <v>1289</v>
      </c>
      <c r="Y88" s="281" t="s">
        <v>8607</v>
      </c>
      <c r="Z88" s="150" t="s">
        <v>1047</v>
      </c>
      <c r="AA88" s="303">
        <v>44733</v>
      </c>
      <c r="AB88" s="283" t="s">
        <v>1583</v>
      </c>
      <c r="AC88" s="281">
        <v>3.7</v>
      </c>
      <c r="AD88" s="284"/>
      <c r="AE88" s="281">
        <v>80</v>
      </c>
      <c r="AF88" s="281"/>
      <c r="AG88" s="281">
        <v>95</v>
      </c>
      <c r="AH88" s="281"/>
      <c r="AI88" s="281">
        <v>24</v>
      </c>
      <c r="AJ88" s="281">
        <v>39</v>
      </c>
      <c r="AK88" s="324">
        <v>61</v>
      </c>
      <c r="AL88" s="324">
        <v>1</v>
      </c>
      <c r="AM88" s="506"/>
      <c r="AP88" s="271"/>
      <c r="AQ88" s="635"/>
      <c r="AR88" s="281"/>
      <c r="AS88" s="296"/>
      <c r="AT88" s="767"/>
      <c r="AU88" s="281"/>
      <c r="AV88" s="271"/>
      <c r="AW88" s="281"/>
      <c r="AX88" s="150"/>
      <c r="AY88" s="306"/>
      <c r="AZ88" s="146"/>
      <c r="BA88" s="277"/>
      <c r="BB88" s="265"/>
      <c r="BC88" s="264"/>
      <c r="BD88" s="264"/>
      <c r="BE88" s="265"/>
      <c r="BF88" s="281"/>
      <c r="BG88" s="281"/>
      <c r="BH88" s="150"/>
      <c r="BI88" s="150"/>
      <c r="BJ88" s="281"/>
      <c r="BK88" s="281"/>
      <c r="BL88" s="150"/>
      <c r="BM88" s="265"/>
      <c r="BN88" s="281"/>
      <c r="BO88" s="281"/>
      <c r="BP88" s="284"/>
      <c r="BQ88" s="281"/>
      <c r="BR88" s="281"/>
      <c r="BS88" s="281"/>
      <c r="BT88" s="281"/>
      <c r="BU88" s="281"/>
      <c r="BV88" s="281"/>
      <c r="BW88" s="281"/>
      <c r="BX88" s="281"/>
      <c r="BY88" s="506"/>
      <c r="CQ88" s="512"/>
    </row>
    <row r="89" spans="1:127" s="324" customFormat="1" ht="12.75" customHeight="1" x14ac:dyDescent="0.2">
      <c r="A89" s="270">
        <v>88</v>
      </c>
      <c r="B89" s="281" t="s">
        <v>1005</v>
      </c>
      <c r="C89" s="281" t="s">
        <v>3248</v>
      </c>
      <c r="D89" s="281" t="s">
        <v>1219</v>
      </c>
      <c r="E89" s="281" t="s">
        <v>4013</v>
      </c>
      <c r="F89" s="281" t="s">
        <v>5380</v>
      </c>
      <c r="G89" s="296" t="s">
        <v>4014</v>
      </c>
      <c r="H89" s="676" t="s">
        <v>5381</v>
      </c>
      <c r="I89" s="271" t="s">
        <v>2653</v>
      </c>
      <c r="J89" s="281" t="s">
        <v>1616</v>
      </c>
      <c r="K89" s="281" t="s">
        <v>3185</v>
      </c>
      <c r="L89" s="676" t="s">
        <v>1025</v>
      </c>
      <c r="M89" s="306">
        <v>42545</v>
      </c>
      <c r="N89" s="325">
        <v>44973</v>
      </c>
      <c r="O89" s="507" t="s">
        <v>991</v>
      </c>
      <c r="P89" s="513">
        <f t="shared" si="17"/>
        <v>44973</v>
      </c>
      <c r="Q89" s="514">
        <v>16638</v>
      </c>
      <c r="R89" s="514">
        <v>2016</v>
      </c>
      <c r="S89" s="279">
        <v>44243</v>
      </c>
      <c r="T89" s="501" t="s">
        <v>9897</v>
      </c>
      <c r="U89" s="324" t="s">
        <v>7111</v>
      </c>
      <c r="V89" s="282" t="s">
        <v>9898</v>
      </c>
      <c r="W89" s="282" t="s">
        <v>9899</v>
      </c>
      <c r="X89" s="280" t="s">
        <v>3186</v>
      </c>
      <c r="Y89" s="280" t="s">
        <v>1697</v>
      </c>
      <c r="Z89" s="282" t="s">
        <v>1495</v>
      </c>
      <c r="AA89" s="319">
        <f t="shared" ref="AA89:AA94" si="19">N89</f>
        <v>44973</v>
      </c>
      <c r="AB89" s="149" t="s">
        <v>2167</v>
      </c>
      <c r="AC89" s="280">
        <v>4.0999999999999996</v>
      </c>
      <c r="AD89" s="305">
        <v>18.899999999999999</v>
      </c>
      <c r="AE89" s="280">
        <v>60</v>
      </c>
      <c r="AF89" s="280">
        <v>79</v>
      </c>
      <c r="AG89" s="280">
        <v>85</v>
      </c>
      <c r="AH89" s="280">
        <v>113</v>
      </c>
      <c r="AI89" s="280">
        <v>22</v>
      </c>
      <c r="AJ89" s="280">
        <v>36</v>
      </c>
      <c r="AK89" s="501">
        <v>54</v>
      </c>
      <c r="AL89" s="501">
        <v>1</v>
      </c>
      <c r="AM89" s="265">
        <v>41261</v>
      </c>
      <c r="AN89" s="281">
        <v>2011</v>
      </c>
      <c r="AO89" s="281" t="s">
        <v>991</v>
      </c>
      <c r="AP89" s="281" t="s">
        <v>7765</v>
      </c>
      <c r="AQ89" s="635"/>
      <c r="CQ89" s="512"/>
    </row>
    <row r="90" spans="1:127" s="502" customFormat="1" ht="12.75" customHeight="1" x14ac:dyDescent="0.2">
      <c r="A90" s="270">
        <v>89</v>
      </c>
      <c r="B90" s="270" t="s">
        <v>1004</v>
      </c>
      <c r="C90" s="281" t="s">
        <v>9726</v>
      </c>
      <c r="D90" s="270"/>
      <c r="E90" s="270" t="s">
        <v>297</v>
      </c>
      <c r="F90" s="270"/>
      <c r="G90" s="296" t="s">
        <v>9727</v>
      </c>
      <c r="H90" s="905"/>
      <c r="I90" s="271" t="s">
        <v>9728</v>
      </c>
      <c r="J90" s="270"/>
      <c r="K90" s="270" t="s">
        <v>8190</v>
      </c>
      <c r="L90" s="905" t="s">
        <v>8191</v>
      </c>
      <c r="M90" s="306">
        <v>44218</v>
      </c>
      <c r="N90" s="307">
        <v>44933</v>
      </c>
      <c r="O90" s="308" t="s">
        <v>991</v>
      </c>
      <c r="P90" s="299">
        <f t="shared" si="17"/>
        <v>44933</v>
      </c>
      <c r="Q90" s="264">
        <v>21017</v>
      </c>
      <c r="R90" s="264">
        <v>2019</v>
      </c>
      <c r="S90" s="265">
        <v>44203</v>
      </c>
      <c r="T90" s="281" t="s">
        <v>6763</v>
      </c>
      <c r="U90" s="281" t="s">
        <v>1786</v>
      </c>
      <c r="V90" s="150" t="s">
        <v>484</v>
      </c>
      <c r="W90" s="150" t="s">
        <v>913</v>
      </c>
      <c r="X90" s="281" t="s">
        <v>8957</v>
      </c>
      <c r="Y90" s="281" t="s">
        <v>958</v>
      </c>
      <c r="Z90" s="150" t="s">
        <v>1612</v>
      </c>
      <c r="AA90" s="303">
        <v>44933</v>
      </c>
      <c r="AB90" s="283" t="s">
        <v>485</v>
      </c>
      <c r="AC90" s="281">
        <v>4.5</v>
      </c>
      <c r="AD90" s="284"/>
      <c r="AE90" s="281">
        <v>65</v>
      </c>
      <c r="AF90" s="281"/>
      <c r="AG90" s="281">
        <v>85</v>
      </c>
      <c r="AH90" s="281"/>
      <c r="AI90" s="281" t="s">
        <v>994</v>
      </c>
      <c r="AJ90" s="281">
        <v>38</v>
      </c>
      <c r="AK90" s="281">
        <v>48</v>
      </c>
      <c r="AL90" s="281">
        <v>1</v>
      </c>
      <c r="AM90" s="281"/>
      <c r="AN90" s="281"/>
      <c r="AO90" s="281"/>
      <c r="AP90" s="324"/>
      <c r="AQ90" s="635"/>
      <c r="AR90" s="324"/>
      <c r="AS90" s="324"/>
      <c r="AT90" s="324"/>
      <c r="AU90" s="324"/>
      <c r="AV90" s="324"/>
      <c r="AW90" s="324"/>
      <c r="AX90" s="324"/>
      <c r="AY90" s="324"/>
      <c r="AZ90" s="324"/>
      <c r="BA90" s="324"/>
      <c r="BB90" s="324"/>
      <c r="BC90" s="324"/>
      <c r="BD90" s="324"/>
      <c r="BE90" s="324"/>
      <c r="BF90" s="324"/>
      <c r="BG90" s="324"/>
      <c r="BH90" s="324"/>
      <c r="BI90" s="324"/>
      <c r="BJ90" s="324"/>
      <c r="BK90" s="324"/>
      <c r="BL90" s="324"/>
      <c r="BM90" s="324"/>
      <c r="BN90" s="324"/>
      <c r="BO90" s="324"/>
      <c r="BP90" s="324"/>
      <c r="BQ90" s="324"/>
      <c r="BR90" s="324"/>
      <c r="BS90" s="324"/>
      <c r="BT90" s="324"/>
      <c r="BU90" s="324"/>
      <c r="BV90" s="324"/>
      <c r="BW90" s="324"/>
      <c r="BX90" s="324"/>
      <c r="BY90" s="324"/>
      <c r="BZ90" s="324"/>
      <c r="CA90" s="324"/>
      <c r="CB90" s="324"/>
      <c r="CC90" s="324"/>
      <c r="CD90" s="324"/>
      <c r="CE90" s="324"/>
      <c r="CF90" s="324"/>
      <c r="CG90" s="324"/>
      <c r="CH90" s="324"/>
      <c r="CI90" s="324"/>
      <c r="CJ90" s="324"/>
      <c r="CK90" s="324"/>
      <c r="CL90" s="324"/>
      <c r="CM90" s="324"/>
      <c r="CN90" s="324"/>
      <c r="CO90" s="324"/>
      <c r="CP90" s="324"/>
    </row>
    <row r="91" spans="1:127" s="324" customFormat="1" ht="12.75" customHeight="1" x14ac:dyDescent="0.2">
      <c r="A91" s="270">
        <v>90</v>
      </c>
      <c r="B91" s="281" t="s">
        <v>1005</v>
      </c>
      <c r="C91" s="281" t="s">
        <v>5176</v>
      </c>
      <c r="D91" s="281" t="s">
        <v>2488</v>
      </c>
      <c r="E91" s="281" t="s">
        <v>5177</v>
      </c>
      <c r="F91" s="281" t="s">
        <v>2489</v>
      </c>
      <c r="G91" s="296" t="s">
        <v>5178</v>
      </c>
      <c r="H91" s="676" t="s">
        <v>2490</v>
      </c>
      <c r="I91" s="281" t="s">
        <v>5006</v>
      </c>
      <c r="J91" s="281" t="s">
        <v>2491</v>
      </c>
      <c r="K91" s="281" t="s">
        <v>2492</v>
      </c>
      <c r="L91" s="676" t="s">
        <v>2493</v>
      </c>
      <c r="M91" s="306">
        <v>42916</v>
      </c>
      <c r="N91" s="307">
        <v>44456</v>
      </c>
      <c r="O91" s="277" t="s">
        <v>991</v>
      </c>
      <c r="P91" s="299">
        <f t="shared" si="17"/>
        <v>44456</v>
      </c>
      <c r="Q91" s="264">
        <v>17662</v>
      </c>
      <c r="R91" s="264">
        <v>2017</v>
      </c>
      <c r="S91" s="279">
        <v>43725</v>
      </c>
      <c r="T91" s="281" t="s">
        <v>5218</v>
      </c>
      <c r="U91" s="281" t="s">
        <v>259</v>
      </c>
      <c r="V91" s="150" t="s">
        <v>7683</v>
      </c>
      <c r="W91" s="150" t="s">
        <v>7684</v>
      </c>
      <c r="X91" s="281" t="s">
        <v>2494</v>
      </c>
      <c r="Y91" s="281" t="s">
        <v>1607</v>
      </c>
      <c r="Z91" s="150" t="s">
        <v>914</v>
      </c>
      <c r="AA91" s="303">
        <f t="shared" si="19"/>
        <v>44456</v>
      </c>
      <c r="AB91" s="283" t="s">
        <v>5179</v>
      </c>
      <c r="AC91" s="281">
        <v>5.65</v>
      </c>
      <c r="AD91" s="284">
        <v>25</v>
      </c>
      <c r="AE91" s="281">
        <v>113</v>
      </c>
      <c r="AF91" s="281">
        <v>113</v>
      </c>
      <c r="AG91" s="281">
        <v>160</v>
      </c>
      <c r="AH91" s="281">
        <v>160</v>
      </c>
      <c r="AI91" s="281">
        <v>25</v>
      </c>
      <c r="AJ91" s="281">
        <v>39</v>
      </c>
      <c r="AK91" s="281">
        <v>65</v>
      </c>
      <c r="AL91" s="281">
        <v>1</v>
      </c>
      <c r="AM91" s="265">
        <v>41913</v>
      </c>
      <c r="AN91" s="281">
        <v>2014</v>
      </c>
      <c r="AO91" s="281" t="s">
        <v>991</v>
      </c>
      <c r="AP91" s="281" t="s">
        <v>5183</v>
      </c>
      <c r="AQ91" s="635"/>
      <c r="CQ91" s="512"/>
    </row>
    <row r="92" spans="1:127" ht="12.75" customHeight="1" x14ac:dyDescent="0.2">
      <c r="A92" s="270">
        <v>91</v>
      </c>
      <c r="B92" s="270" t="s">
        <v>1004</v>
      </c>
      <c r="C92" s="270" t="s">
        <v>5038</v>
      </c>
      <c r="D92" s="271"/>
      <c r="E92" s="271" t="s">
        <v>4781</v>
      </c>
      <c r="F92" s="271"/>
      <c r="G92" s="272" t="s">
        <v>4782</v>
      </c>
      <c r="H92" s="273"/>
      <c r="I92" s="271" t="s">
        <v>4329</v>
      </c>
      <c r="J92" s="271"/>
      <c r="K92" s="271" t="s">
        <v>8452</v>
      </c>
      <c r="L92" s="273" t="s">
        <v>4783</v>
      </c>
      <c r="M92" s="275">
        <v>42793</v>
      </c>
      <c r="N92" s="276">
        <v>44602</v>
      </c>
      <c r="O92" s="277" t="s">
        <v>991</v>
      </c>
      <c r="P92" s="298">
        <f t="shared" si="17"/>
        <v>44602</v>
      </c>
      <c r="Q92" s="278">
        <v>20348</v>
      </c>
      <c r="R92" s="278">
        <v>2016</v>
      </c>
      <c r="S92" s="279">
        <v>43871</v>
      </c>
      <c r="T92" s="280" t="s">
        <v>239</v>
      </c>
      <c r="U92" s="281" t="s">
        <v>991</v>
      </c>
      <c r="V92" s="282" t="s">
        <v>7325</v>
      </c>
      <c r="W92" s="282" t="s">
        <v>5456</v>
      </c>
      <c r="X92" s="280" t="s">
        <v>4784</v>
      </c>
      <c r="Y92" s="280" t="s">
        <v>1085</v>
      </c>
      <c r="Z92" s="282" t="s">
        <v>1086</v>
      </c>
      <c r="AA92" s="303">
        <f t="shared" si="19"/>
        <v>44602</v>
      </c>
      <c r="AB92" s="149" t="s">
        <v>2167</v>
      </c>
      <c r="AC92" s="280">
        <v>6.1</v>
      </c>
      <c r="AD92" s="305"/>
      <c r="AE92" s="280">
        <v>95</v>
      </c>
      <c r="AF92" s="280"/>
      <c r="AG92" s="280">
        <v>115</v>
      </c>
      <c r="AH92" s="280"/>
      <c r="AI92" s="280">
        <v>25</v>
      </c>
      <c r="AJ92" s="280">
        <v>30</v>
      </c>
      <c r="AK92" s="280">
        <v>52</v>
      </c>
      <c r="AL92" s="280">
        <v>1</v>
      </c>
      <c r="AM92" s="280"/>
      <c r="AN92" s="280"/>
      <c r="AO92" s="280"/>
      <c r="AP92" s="280"/>
      <c r="AQ92" s="634"/>
      <c r="AR92" s="501"/>
      <c r="AS92" s="501"/>
      <c r="AT92" s="501"/>
      <c r="AU92" s="501"/>
      <c r="AV92" s="501"/>
      <c r="AW92" s="501"/>
      <c r="AX92" s="501"/>
      <c r="AY92" s="501"/>
      <c r="AZ92" s="501"/>
      <c r="BA92" s="501"/>
      <c r="BB92" s="501"/>
      <c r="BC92" s="501"/>
      <c r="BD92" s="501"/>
      <c r="BE92" s="501"/>
      <c r="BF92" s="501"/>
      <c r="BG92" s="501"/>
      <c r="BH92" s="501"/>
      <c r="BI92" s="501"/>
      <c r="BJ92" s="501"/>
      <c r="BK92" s="501"/>
      <c r="BL92" s="501"/>
      <c r="BM92" s="501"/>
      <c r="BN92" s="501"/>
      <c r="BO92" s="501"/>
      <c r="BP92" s="501"/>
      <c r="BQ92" s="501"/>
      <c r="BR92" s="501"/>
      <c r="BS92" s="501"/>
      <c r="BT92" s="501"/>
      <c r="BU92" s="501"/>
      <c r="BV92" s="501"/>
      <c r="BW92" s="501"/>
      <c r="BX92" s="501"/>
      <c r="BY92" s="501"/>
      <c r="BZ92" s="501"/>
      <c r="CA92" s="501"/>
      <c r="CB92" s="501"/>
      <c r="CC92" s="501"/>
      <c r="CD92" s="501"/>
      <c r="CE92" s="501"/>
      <c r="CF92" s="501"/>
      <c r="CG92" s="501"/>
      <c r="CH92" s="501"/>
      <c r="CI92" s="501"/>
      <c r="CJ92" s="501"/>
      <c r="CK92" s="501"/>
      <c r="CL92" s="501"/>
      <c r="CM92" s="501"/>
      <c r="CN92" s="501"/>
      <c r="CO92" s="501"/>
      <c r="CP92" s="501"/>
      <c r="CQ92" s="500"/>
      <c r="CR92" s="500"/>
      <c r="CS92" s="500"/>
      <c r="CT92" s="500"/>
      <c r="CU92" s="500"/>
      <c r="CV92" s="500"/>
      <c r="CW92" s="500"/>
      <c r="CX92" s="500"/>
      <c r="CY92" s="500"/>
      <c r="CZ92" s="500"/>
      <c r="DA92" s="500"/>
      <c r="DB92" s="500"/>
      <c r="DC92" s="500"/>
      <c r="DD92" s="500"/>
      <c r="DE92" s="500"/>
      <c r="DF92" s="500"/>
      <c r="DG92" s="500"/>
      <c r="DH92" s="500"/>
      <c r="DI92" s="500"/>
      <c r="DJ92" s="500"/>
      <c r="DK92" s="500"/>
      <c r="DL92" s="500"/>
      <c r="DM92" s="500"/>
      <c r="DN92" s="500"/>
      <c r="DO92" s="500"/>
      <c r="DP92" s="500"/>
      <c r="DQ92" s="500"/>
      <c r="DR92" s="500"/>
      <c r="DS92" s="500"/>
      <c r="DT92" s="500"/>
      <c r="DU92" s="500"/>
      <c r="DV92" s="500"/>
      <c r="DW92" s="500"/>
    </row>
    <row r="93" spans="1:127" s="324" customFormat="1" ht="12.75" customHeight="1" x14ac:dyDescent="0.2">
      <c r="A93" s="270">
        <v>92</v>
      </c>
      <c r="B93" s="324" t="s">
        <v>1004</v>
      </c>
      <c r="C93" s="324" t="s">
        <v>8862</v>
      </c>
      <c r="E93" s="324" t="s">
        <v>701</v>
      </c>
      <c r="G93" s="521" t="s">
        <v>8946</v>
      </c>
      <c r="I93" s="324" t="s">
        <v>424</v>
      </c>
      <c r="K93" s="324" t="s">
        <v>8947</v>
      </c>
      <c r="L93" s="583" t="s">
        <v>8948</v>
      </c>
      <c r="M93" s="510">
        <v>44035</v>
      </c>
      <c r="N93" s="510">
        <v>44740</v>
      </c>
      <c r="O93" s="324" t="s">
        <v>991</v>
      </c>
      <c r="P93" s="510">
        <f t="shared" si="17"/>
        <v>44740</v>
      </c>
      <c r="Q93" s="324">
        <v>20550</v>
      </c>
      <c r="R93" s="324">
        <v>2020</v>
      </c>
      <c r="S93" s="506">
        <v>44010</v>
      </c>
      <c r="T93" s="324" t="s">
        <v>6763</v>
      </c>
      <c r="U93" s="324" t="s">
        <v>1786</v>
      </c>
      <c r="V93" s="530">
        <v>0</v>
      </c>
      <c r="W93" s="530">
        <v>0</v>
      </c>
      <c r="X93" s="324" t="s">
        <v>8949</v>
      </c>
      <c r="Y93" s="324" t="s">
        <v>8950</v>
      </c>
      <c r="Z93" s="324" t="s">
        <v>8951</v>
      </c>
      <c r="AA93" s="506">
        <f t="shared" si="19"/>
        <v>44740</v>
      </c>
      <c r="AB93" s="521" t="s">
        <v>2167</v>
      </c>
      <c r="AC93" s="324">
        <v>3.26</v>
      </c>
      <c r="AE93" s="324">
        <v>55</v>
      </c>
      <c r="AG93" s="324">
        <v>70</v>
      </c>
      <c r="AI93" s="324" t="s">
        <v>994</v>
      </c>
      <c r="AJ93" s="324" t="s">
        <v>994</v>
      </c>
      <c r="AK93" s="324" t="s">
        <v>994</v>
      </c>
      <c r="AL93" s="324">
        <v>1</v>
      </c>
      <c r="AP93" s="281" t="s">
        <v>8952</v>
      </c>
      <c r="AQ93" s="635"/>
      <c r="CQ93" s="512"/>
    </row>
    <row r="94" spans="1:127" ht="12.75" customHeight="1" x14ac:dyDescent="0.2">
      <c r="A94" s="270">
        <v>93</v>
      </c>
      <c r="B94" s="281" t="s">
        <v>1005</v>
      </c>
      <c r="C94" s="281" t="s">
        <v>486</v>
      </c>
      <c r="D94" s="281" t="s">
        <v>3364</v>
      </c>
      <c r="E94" s="281" t="s">
        <v>607</v>
      </c>
      <c r="F94" s="281" t="s">
        <v>3365</v>
      </c>
      <c r="G94" s="296" t="s">
        <v>3366</v>
      </c>
      <c r="H94" s="676" t="s">
        <v>3367</v>
      </c>
      <c r="I94" s="271" t="s">
        <v>1091</v>
      </c>
      <c r="J94" s="676" t="s">
        <v>920</v>
      </c>
      <c r="K94" s="281" t="s">
        <v>3368</v>
      </c>
      <c r="L94" s="676" t="s">
        <v>3369</v>
      </c>
      <c r="M94" s="306">
        <v>42403</v>
      </c>
      <c r="N94" s="325">
        <v>44829</v>
      </c>
      <c r="O94" s="277" t="s">
        <v>991</v>
      </c>
      <c r="P94" s="298">
        <f>N94</f>
        <v>44829</v>
      </c>
      <c r="Q94" s="278">
        <v>16093</v>
      </c>
      <c r="R94" s="278">
        <v>2005</v>
      </c>
      <c r="S94" s="279">
        <v>44099</v>
      </c>
      <c r="T94" s="280" t="s">
        <v>1436</v>
      </c>
      <c r="U94" s="281" t="s">
        <v>259</v>
      </c>
      <c r="V94" s="282" t="s">
        <v>9448</v>
      </c>
      <c r="W94" s="282" t="s">
        <v>9449</v>
      </c>
      <c r="X94" s="280" t="s">
        <v>3370</v>
      </c>
      <c r="Y94" s="280" t="s">
        <v>3371</v>
      </c>
      <c r="Z94" s="282" t="s">
        <v>3372</v>
      </c>
      <c r="AA94" s="319">
        <f t="shared" si="19"/>
        <v>44829</v>
      </c>
      <c r="AB94" s="149" t="s">
        <v>485</v>
      </c>
      <c r="AC94" s="280">
        <v>5.9</v>
      </c>
      <c r="AD94" s="305">
        <v>36</v>
      </c>
      <c r="AE94" s="280">
        <v>85</v>
      </c>
      <c r="AF94" s="280">
        <v>85</v>
      </c>
      <c r="AG94" s="280">
        <v>110</v>
      </c>
      <c r="AH94" s="280">
        <v>142</v>
      </c>
      <c r="AI94" s="280">
        <v>23</v>
      </c>
      <c r="AJ94" s="280">
        <v>37</v>
      </c>
      <c r="AK94" s="280">
        <v>48</v>
      </c>
      <c r="AL94" s="280">
        <v>1</v>
      </c>
      <c r="AM94" s="279">
        <v>42403</v>
      </c>
      <c r="AN94" s="280">
        <v>2005</v>
      </c>
      <c r="AO94" s="280" t="s">
        <v>991</v>
      </c>
      <c r="AP94" s="280"/>
      <c r="AQ94" s="634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501"/>
      <c r="CK94" s="501"/>
      <c r="CL94" s="501"/>
      <c r="CM94" s="501"/>
      <c r="CN94" s="501"/>
      <c r="CO94" s="501"/>
      <c r="CP94" s="501"/>
      <c r="CQ94" s="500"/>
      <c r="CR94" s="500"/>
      <c r="CS94" s="500"/>
      <c r="CT94" s="500"/>
      <c r="CU94" s="500"/>
      <c r="CV94" s="500"/>
      <c r="CW94" s="500"/>
      <c r="CX94" s="500"/>
      <c r="CY94" s="500"/>
      <c r="CZ94" s="500"/>
      <c r="DA94" s="500"/>
      <c r="DB94" s="500"/>
      <c r="DC94" s="500"/>
      <c r="DD94" s="500"/>
      <c r="DE94" s="500"/>
      <c r="DF94" s="500"/>
      <c r="DG94" s="500"/>
      <c r="DH94" s="500"/>
      <c r="DI94" s="500"/>
      <c r="DJ94" s="500"/>
      <c r="DK94" s="500"/>
      <c r="DL94" s="500"/>
      <c r="DM94" s="500"/>
      <c r="DN94" s="500"/>
      <c r="DO94" s="500"/>
      <c r="DP94" s="500"/>
      <c r="DQ94" s="500"/>
      <c r="DR94" s="500"/>
      <c r="DS94" s="500"/>
      <c r="DT94" s="500"/>
      <c r="DU94" s="500"/>
      <c r="DV94" s="500"/>
      <c r="DW94" s="500"/>
    </row>
    <row r="95" spans="1:127" s="502" customFormat="1" ht="12.75" customHeight="1" x14ac:dyDescent="0.2">
      <c r="A95" s="270">
        <v>94</v>
      </c>
      <c r="B95" s="324" t="s">
        <v>1004</v>
      </c>
      <c r="C95" s="281" t="s">
        <v>469</v>
      </c>
      <c r="D95" s="324"/>
      <c r="E95" s="324" t="s">
        <v>6008</v>
      </c>
      <c r="F95" s="324"/>
      <c r="G95" s="509" t="s">
        <v>6009</v>
      </c>
      <c r="H95" s="521"/>
      <c r="I95" s="281" t="s">
        <v>1634</v>
      </c>
      <c r="J95" s="281"/>
      <c r="K95" s="281" t="s">
        <v>6486</v>
      </c>
      <c r="L95" s="676" t="s">
        <v>6487</v>
      </c>
      <c r="M95" s="306">
        <v>43208</v>
      </c>
      <c r="N95" s="325">
        <v>44882</v>
      </c>
      <c r="O95" s="507" t="s">
        <v>991</v>
      </c>
      <c r="P95" s="513">
        <f t="shared" ref="P95" si="20">N95</f>
        <v>44882</v>
      </c>
      <c r="Q95" s="514">
        <v>20739</v>
      </c>
      <c r="R95" s="514">
        <v>2018</v>
      </c>
      <c r="S95" s="279">
        <v>44152</v>
      </c>
      <c r="T95" s="501" t="s">
        <v>5762</v>
      </c>
      <c r="U95" s="324" t="s">
        <v>1687</v>
      </c>
      <c r="V95" s="282" t="s">
        <v>1280</v>
      </c>
      <c r="W95" s="282" t="s">
        <v>1894</v>
      </c>
      <c r="X95" s="280" t="s">
        <v>6488</v>
      </c>
      <c r="Y95" s="280" t="s">
        <v>6489</v>
      </c>
      <c r="Z95" s="282" t="s">
        <v>2664</v>
      </c>
      <c r="AA95" s="319">
        <v>44882</v>
      </c>
      <c r="AB95" s="149" t="s">
        <v>485</v>
      </c>
      <c r="AC95" s="281">
        <v>4.9000000000000004</v>
      </c>
      <c r="AD95" s="305"/>
      <c r="AE95" s="280">
        <v>75</v>
      </c>
      <c r="AF95" s="280"/>
      <c r="AG95" s="280">
        <v>100</v>
      </c>
      <c r="AH95" s="280"/>
      <c r="AI95" s="280" t="s">
        <v>994</v>
      </c>
      <c r="AJ95" s="280" t="s">
        <v>994</v>
      </c>
      <c r="AK95" s="501" t="s">
        <v>994</v>
      </c>
      <c r="AL95" s="501">
        <v>1</v>
      </c>
      <c r="AM95" s="265"/>
      <c r="AN95" s="281"/>
      <c r="AO95" s="281"/>
      <c r="AP95" s="324"/>
      <c r="AQ95" s="639"/>
      <c r="AR95" s="515"/>
      <c r="AS95" s="515"/>
      <c r="AT95" s="515"/>
      <c r="AU95" s="515"/>
      <c r="AV95" s="515"/>
      <c r="AW95" s="515"/>
      <c r="AX95" s="515"/>
      <c r="AY95" s="515"/>
      <c r="AZ95" s="515"/>
      <c r="BA95" s="515"/>
      <c r="BB95" s="515"/>
      <c r="BC95" s="515"/>
      <c r="BD95" s="515"/>
      <c r="BE95" s="515"/>
      <c r="BF95" s="515"/>
      <c r="BG95" s="515"/>
      <c r="BH95" s="515"/>
      <c r="BI95" s="515"/>
      <c r="BJ95" s="515"/>
      <c r="BK95" s="515"/>
      <c r="BL95" s="515"/>
      <c r="BM95" s="515"/>
      <c r="BN95" s="515"/>
      <c r="BO95" s="515"/>
      <c r="BP95" s="515"/>
      <c r="BQ95" s="515"/>
      <c r="BR95" s="515"/>
      <c r="BS95" s="515"/>
      <c r="BT95" s="515"/>
      <c r="BU95" s="515"/>
      <c r="BV95" s="515"/>
      <c r="BW95" s="515"/>
      <c r="BX95" s="515"/>
      <c r="BY95" s="515"/>
      <c r="BZ95" s="515"/>
      <c r="CA95" s="515"/>
      <c r="CB95" s="515"/>
      <c r="CC95" s="515"/>
      <c r="CD95" s="515"/>
      <c r="CE95" s="515"/>
      <c r="CF95" s="515"/>
      <c r="CG95" s="515"/>
      <c r="CH95" s="515"/>
      <c r="CI95" s="515"/>
      <c r="CJ95" s="515"/>
      <c r="CK95" s="515"/>
      <c r="CL95" s="515"/>
      <c r="CM95" s="515"/>
      <c r="CN95" s="515"/>
      <c r="CO95" s="515"/>
      <c r="CP95" s="515"/>
    </row>
    <row r="96" spans="1:127" s="324" customFormat="1" ht="12.75" customHeight="1" x14ac:dyDescent="0.2">
      <c r="A96" s="270">
        <v>95</v>
      </c>
      <c r="B96" s="324" t="s">
        <v>1004</v>
      </c>
      <c r="C96" s="324" t="s">
        <v>1036</v>
      </c>
      <c r="E96" s="324" t="s">
        <v>6745</v>
      </c>
      <c r="G96" s="324" t="s">
        <v>6746</v>
      </c>
      <c r="I96" s="271" t="s">
        <v>2653</v>
      </c>
      <c r="K96" s="324" t="s">
        <v>6748</v>
      </c>
      <c r="L96" s="580" t="s">
        <v>6756</v>
      </c>
      <c r="M96" s="510">
        <v>43476</v>
      </c>
      <c r="N96" s="510">
        <v>44207</v>
      </c>
      <c r="O96" s="324" t="s">
        <v>991</v>
      </c>
      <c r="P96" s="510">
        <v>44207</v>
      </c>
      <c r="Q96" s="324">
        <v>19007</v>
      </c>
      <c r="R96" s="324">
        <v>2009</v>
      </c>
      <c r="S96" s="506">
        <v>43476</v>
      </c>
      <c r="T96" s="324" t="s">
        <v>706</v>
      </c>
      <c r="U96" s="324" t="s">
        <v>1786</v>
      </c>
      <c r="V96" s="324">
        <v>175</v>
      </c>
      <c r="W96" s="324">
        <v>175</v>
      </c>
      <c r="X96" s="324" t="s">
        <v>6747</v>
      </c>
      <c r="Y96" s="324" t="s">
        <v>1116</v>
      </c>
      <c r="Z96" s="324" t="s">
        <v>2024</v>
      </c>
      <c r="AA96" s="506">
        <v>44207</v>
      </c>
      <c r="AB96" s="324" t="s">
        <v>2167</v>
      </c>
      <c r="AC96" s="324">
        <v>5.0999999999999996</v>
      </c>
      <c r="AE96" s="324">
        <v>95</v>
      </c>
      <c r="AG96" s="324">
        <v>125</v>
      </c>
      <c r="AI96" s="324">
        <v>22</v>
      </c>
      <c r="AJ96" s="324">
        <v>38</v>
      </c>
      <c r="AK96" s="324">
        <v>52</v>
      </c>
      <c r="AL96" s="324">
        <v>1</v>
      </c>
      <c r="AP96" s="281"/>
      <c r="AQ96" s="635"/>
    </row>
    <row r="97" spans="1:127" s="502" customFormat="1" ht="12.75" customHeight="1" x14ac:dyDescent="0.2">
      <c r="A97" s="270">
        <v>96</v>
      </c>
      <c r="B97" s="324" t="s">
        <v>1005</v>
      </c>
      <c r="C97" s="281" t="s">
        <v>2557</v>
      </c>
      <c r="D97" s="281" t="s">
        <v>1219</v>
      </c>
      <c r="E97" s="324" t="s">
        <v>3027</v>
      </c>
      <c r="F97" s="324" t="s">
        <v>3028</v>
      </c>
      <c r="G97" s="509" t="s">
        <v>3029</v>
      </c>
      <c r="H97" s="324">
        <v>801405083</v>
      </c>
      <c r="I97" s="271" t="s">
        <v>1634</v>
      </c>
      <c r="J97" s="324" t="s">
        <v>1616</v>
      </c>
      <c r="K97" s="324" t="s">
        <v>3030</v>
      </c>
      <c r="L97" s="273" t="s">
        <v>3031</v>
      </c>
      <c r="M97" s="510">
        <v>42144</v>
      </c>
      <c r="N97" s="511">
        <v>45061</v>
      </c>
      <c r="O97" s="277" t="s">
        <v>991</v>
      </c>
      <c r="P97" s="299">
        <f>N97</f>
        <v>45061</v>
      </c>
      <c r="Q97" s="264">
        <v>21236</v>
      </c>
      <c r="R97" s="264">
        <v>2015</v>
      </c>
      <c r="S97" s="279">
        <v>43605</v>
      </c>
      <c r="T97" s="281" t="s">
        <v>1686</v>
      </c>
      <c r="U97" s="281" t="s">
        <v>259</v>
      </c>
      <c r="V97" s="150" t="s">
        <v>10174</v>
      </c>
      <c r="W97" s="150" t="s">
        <v>10175</v>
      </c>
      <c r="X97" s="281" t="s">
        <v>3032</v>
      </c>
      <c r="Y97" s="281" t="s">
        <v>8569</v>
      </c>
      <c r="Z97" s="150" t="s">
        <v>3033</v>
      </c>
      <c r="AA97" s="303">
        <f>N97</f>
        <v>45061</v>
      </c>
      <c r="AB97" s="283" t="s">
        <v>2167</v>
      </c>
      <c r="AC97" s="281">
        <v>4.9000000000000004</v>
      </c>
      <c r="AD97" s="284">
        <v>18.5</v>
      </c>
      <c r="AE97" s="281">
        <v>75</v>
      </c>
      <c r="AF97" s="672">
        <v>93.5</v>
      </c>
      <c r="AG97" s="281">
        <v>90</v>
      </c>
      <c r="AH97" s="281">
        <v>120</v>
      </c>
      <c r="AI97" s="281" t="s">
        <v>994</v>
      </c>
      <c r="AJ97" s="281" t="s">
        <v>994</v>
      </c>
      <c r="AK97" s="281" t="s">
        <v>994</v>
      </c>
      <c r="AL97" s="281">
        <v>1</v>
      </c>
      <c r="AM97" s="265">
        <v>42144</v>
      </c>
      <c r="AN97" s="281">
        <v>2014</v>
      </c>
      <c r="AO97" s="281" t="s">
        <v>991</v>
      </c>
      <c r="AP97" s="281"/>
      <c r="AQ97" s="640"/>
      <c r="AR97" s="516"/>
      <c r="AS97" s="516"/>
      <c r="AT97" s="516"/>
      <c r="AU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  <c r="BG97" s="516"/>
      <c r="BH97" s="516"/>
      <c r="BI97" s="516"/>
      <c r="BJ97" s="516"/>
      <c r="BK97" s="516"/>
      <c r="BL97" s="516"/>
      <c r="BM97" s="516"/>
      <c r="BN97" s="516"/>
      <c r="BO97" s="516"/>
      <c r="BP97" s="516"/>
      <c r="BQ97" s="516"/>
      <c r="BR97" s="516"/>
      <c r="BS97" s="516"/>
      <c r="BT97" s="516"/>
      <c r="BU97" s="516"/>
      <c r="BV97" s="516"/>
      <c r="BW97" s="516"/>
      <c r="BX97" s="516"/>
      <c r="BY97" s="516"/>
      <c r="BZ97" s="516"/>
      <c r="CA97" s="516"/>
      <c r="CB97" s="516"/>
      <c r="CC97" s="516"/>
      <c r="CD97" s="516"/>
      <c r="CE97" s="516"/>
      <c r="CF97" s="516"/>
      <c r="CG97" s="516"/>
      <c r="CH97" s="516"/>
      <c r="CI97" s="516"/>
      <c r="CJ97" s="516"/>
      <c r="CK97" s="516"/>
      <c r="CL97" s="516"/>
      <c r="CM97" s="516"/>
      <c r="CN97" s="516"/>
      <c r="CO97" s="516"/>
      <c r="CP97" s="516"/>
    </row>
    <row r="98" spans="1:127" s="324" customFormat="1" ht="12.75" customHeight="1" x14ac:dyDescent="0.2">
      <c r="A98" s="270">
        <v>97</v>
      </c>
      <c r="B98" s="324" t="s">
        <v>1004</v>
      </c>
      <c r="C98" s="281" t="s">
        <v>8765</v>
      </c>
      <c r="D98" s="281"/>
      <c r="E98" s="324" t="s">
        <v>4187</v>
      </c>
      <c r="F98" s="281"/>
      <c r="G98" s="509" t="s">
        <v>8766</v>
      </c>
      <c r="H98" s="767"/>
      <c r="I98" s="271" t="s">
        <v>424</v>
      </c>
      <c r="J98" s="271"/>
      <c r="K98" s="324" t="s">
        <v>1881</v>
      </c>
      <c r="L98" s="273" t="s">
        <v>1882</v>
      </c>
      <c r="M98" s="510">
        <v>44004</v>
      </c>
      <c r="N98" s="511">
        <v>44733</v>
      </c>
      <c r="O98" s="308" t="s">
        <v>991</v>
      </c>
      <c r="P98" s="299">
        <f>N98</f>
        <v>44733</v>
      </c>
      <c r="Q98" s="264">
        <v>20489</v>
      </c>
      <c r="R98" s="264">
        <v>2020</v>
      </c>
      <c r="S98" s="265">
        <v>44003</v>
      </c>
      <c r="T98" s="281" t="s">
        <v>239</v>
      </c>
      <c r="U98" s="281" t="s">
        <v>1786</v>
      </c>
      <c r="V98" s="150" t="s">
        <v>484</v>
      </c>
      <c r="W98" s="150" t="s">
        <v>484</v>
      </c>
      <c r="X98" s="281" t="s">
        <v>1826</v>
      </c>
      <c r="Y98" s="281" t="s">
        <v>8607</v>
      </c>
      <c r="Z98" s="150" t="s">
        <v>1047</v>
      </c>
      <c r="AA98" s="303">
        <v>44733</v>
      </c>
      <c r="AB98" s="283" t="s">
        <v>1583</v>
      </c>
      <c r="AC98" s="281">
        <v>3.93</v>
      </c>
      <c r="AD98" s="284"/>
      <c r="AE98" s="281">
        <v>90</v>
      </c>
      <c r="AF98" s="281"/>
      <c r="AG98" s="281">
        <v>105</v>
      </c>
      <c r="AH98" s="281"/>
      <c r="AI98" s="281">
        <v>24</v>
      </c>
      <c r="AJ98" s="281">
        <v>39</v>
      </c>
      <c r="AK98" s="281">
        <v>61</v>
      </c>
      <c r="AL98" s="281">
        <v>1</v>
      </c>
      <c r="AM98" s="265"/>
      <c r="AN98" s="281"/>
      <c r="AO98" s="281"/>
      <c r="AP98" s="281"/>
      <c r="AQ98" s="635"/>
      <c r="CQ98" s="512"/>
    </row>
    <row r="99" spans="1:127" s="502" customFormat="1" ht="12.75" customHeight="1" x14ac:dyDescent="0.2">
      <c r="A99" s="270">
        <v>98</v>
      </c>
      <c r="B99" s="281" t="s">
        <v>1004</v>
      </c>
      <c r="C99" s="497" t="s">
        <v>6572</v>
      </c>
      <c r="D99" s="281"/>
      <c r="E99" s="281" t="s">
        <v>7125</v>
      </c>
      <c r="F99" s="281"/>
      <c r="G99" s="296" t="s">
        <v>7326</v>
      </c>
      <c r="H99" s="676"/>
      <c r="I99" s="281" t="s">
        <v>2653</v>
      </c>
      <c r="J99" s="281"/>
      <c r="K99" s="281" t="s">
        <v>7887</v>
      </c>
      <c r="L99" s="676" t="s">
        <v>7327</v>
      </c>
      <c r="M99" s="306">
        <v>43627</v>
      </c>
      <c r="N99" s="307">
        <v>45070</v>
      </c>
      <c r="O99" s="507" t="s">
        <v>991</v>
      </c>
      <c r="P99" s="508">
        <f>N99</f>
        <v>45070</v>
      </c>
      <c r="Q99" s="520">
        <v>21276</v>
      </c>
      <c r="R99" s="520">
        <v>2018</v>
      </c>
      <c r="S99" s="506">
        <v>44340</v>
      </c>
      <c r="T99" s="324" t="s">
        <v>5079</v>
      </c>
      <c r="U99" s="324" t="s">
        <v>991</v>
      </c>
      <c r="V99" s="150" t="s">
        <v>1521</v>
      </c>
      <c r="W99" s="150" t="s">
        <v>1521</v>
      </c>
      <c r="X99" s="281" t="s">
        <v>7328</v>
      </c>
      <c r="Y99" s="281" t="s">
        <v>7329</v>
      </c>
      <c r="Z99" s="150" t="s">
        <v>3120</v>
      </c>
      <c r="AA99" s="303">
        <f>N99</f>
        <v>45070</v>
      </c>
      <c r="AB99" s="283" t="s">
        <v>2167</v>
      </c>
      <c r="AC99" s="281">
        <v>4</v>
      </c>
      <c r="AD99" s="284"/>
      <c r="AE99" s="281">
        <v>50</v>
      </c>
      <c r="AF99" s="281"/>
      <c r="AG99" s="281">
        <v>75</v>
      </c>
      <c r="AH99" s="281"/>
      <c r="AI99" s="281">
        <v>22</v>
      </c>
      <c r="AJ99" s="281">
        <v>36</v>
      </c>
      <c r="AK99" s="324">
        <v>54</v>
      </c>
      <c r="AL99" s="324">
        <v>1</v>
      </c>
      <c r="AM99" s="324"/>
      <c r="AN99" s="324"/>
      <c r="AO99" s="324"/>
      <c r="AP99" s="281"/>
      <c r="AQ99" s="635"/>
      <c r="AR99" s="324"/>
      <c r="AS99" s="324"/>
      <c r="AT99" s="324"/>
      <c r="AU99" s="324"/>
      <c r="AV99" s="324"/>
      <c r="AW99" s="324"/>
      <c r="AX99" s="324"/>
      <c r="AY99" s="324"/>
      <c r="AZ99" s="324"/>
      <c r="BA99" s="324"/>
      <c r="BB99" s="324"/>
      <c r="BC99" s="324"/>
      <c r="BD99" s="324"/>
      <c r="BE99" s="324"/>
      <c r="BF99" s="324"/>
      <c r="BG99" s="324"/>
      <c r="BH99" s="324"/>
      <c r="BI99" s="324"/>
      <c r="BJ99" s="324"/>
      <c r="BK99" s="324"/>
      <c r="BL99" s="324"/>
      <c r="BM99" s="324"/>
      <c r="BN99" s="324"/>
      <c r="BO99" s="324"/>
      <c r="BP99" s="324"/>
      <c r="BQ99" s="324"/>
      <c r="BR99" s="324"/>
      <c r="BS99" s="324"/>
      <c r="BT99" s="324"/>
      <c r="BU99" s="324"/>
      <c r="BV99" s="324"/>
      <c r="BW99" s="324"/>
      <c r="BX99" s="324"/>
      <c r="BY99" s="324"/>
      <c r="BZ99" s="324"/>
      <c r="CA99" s="324"/>
      <c r="CB99" s="324"/>
      <c r="CC99" s="324"/>
      <c r="CD99" s="324"/>
      <c r="CE99" s="324"/>
      <c r="CF99" s="324"/>
      <c r="CG99" s="324"/>
      <c r="CH99" s="324"/>
      <c r="CI99" s="324"/>
      <c r="CJ99" s="324"/>
      <c r="CK99" s="324"/>
      <c r="CL99" s="324"/>
      <c r="CM99" s="324"/>
      <c r="CN99" s="324"/>
      <c r="CO99" s="324"/>
      <c r="CP99" s="324"/>
    </row>
    <row r="100" spans="1:127" s="502" customFormat="1" ht="12.75" customHeight="1" x14ac:dyDescent="0.2">
      <c r="A100" s="270">
        <v>99</v>
      </c>
      <c r="B100" s="270" t="s">
        <v>1004</v>
      </c>
      <c r="C100" s="270" t="s">
        <v>2482</v>
      </c>
      <c r="D100" s="270"/>
      <c r="E100" s="271" t="s">
        <v>4188</v>
      </c>
      <c r="F100" s="271"/>
      <c r="G100" s="272" t="s">
        <v>4189</v>
      </c>
      <c r="H100" s="273"/>
      <c r="I100" s="270" t="s">
        <v>2653</v>
      </c>
      <c r="J100" s="270"/>
      <c r="K100" s="271" t="s">
        <v>3257</v>
      </c>
      <c r="L100" s="273" t="s">
        <v>277</v>
      </c>
      <c r="M100" s="306">
        <v>42636</v>
      </c>
      <c r="N100" s="276">
        <v>44471</v>
      </c>
      <c r="O100" s="277" t="s">
        <v>991</v>
      </c>
      <c r="P100" s="298">
        <f t="shared" ref="P100:P110" si="21">N100</f>
        <v>44471</v>
      </c>
      <c r="Q100" s="278">
        <v>17829</v>
      </c>
      <c r="R100" s="278">
        <v>2016</v>
      </c>
      <c r="S100" s="279">
        <v>43740</v>
      </c>
      <c r="T100" s="280" t="s">
        <v>706</v>
      </c>
      <c r="U100" s="281" t="s">
        <v>991</v>
      </c>
      <c r="V100" s="282" t="s">
        <v>7707</v>
      </c>
      <c r="W100" s="282" t="s">
        <v>7708</v>
      </c>
      <c r="X100" s="280" t="s">
        <v>278</v>
      </c>
      <c r="Y100" s="280" t="s">
        <v>1116</v>
      </c>
      <c r="Z100" s="282" t="s">
        <v>314</v>
      </c>
      <c r="AA100" s="303">
        <f t="shared" ref="AA100:AA110" si="22">N100</f>
        <v>44471</v>
      </c>
      <c r="AB100" s="149" t="s">
        <v>132</v>
      </c>
      <c r="AC100" s="280">
        <v>6</v>
      </c>
      <c r="AD100" s="305"/>
      <c r="AE100" s="280">
        <v>95</v>
      </c>
      <c r="AF100" s="280"/>
      <c r="AG100" s="280">
        <v>120</v>
      </c>
      <c r="AH100" s="280"/>
      <c r="AI100" s="280" t="s">
        <v>994</v>
      </c>
      <c r="AJ100" s="280">
        <v>37</v>
      </c>
      <c r="AK100" s="280">
        <v>57</v>
      </c>
      <c r="AL100" s="280">
        <v>1</v>
      </c>
      <c r="AM100" s="281"/>
      <c r="AN100" s="281"/>
      <c r="AO100" s="281"/>
      <c r="AP100" s="281"/>
      <c r="AQ100" s="635"/>
      <c r="AR100" s="324"/>
      <c r="AS100" s="324"/>
      <c r="AT100" s="324"/>
      <c r="AU100" s="324"/>
      <c r="AV100" s="324"/>
      <c r="AW100" s="324"/>
      <c r="AX100" s="324"/>
      <c r="AY100" s="324"/>
      <c r="AZ100" s="324"/>
      <c r="BA100" s="324"/>
      <c r="BB100" s="324"/>
      <c r="BC100" s="324"/>
      <c r="BD100" s="324"/>
      <c r="BE100" s="324"/>
      <c r="BF100" s="324"/>
      <c r="BG100" s="324"/>
      <c r="BH100" s="324"/>
      <c r="BI100" s="324"/>
      <c r="BJ100" s="324"/>
      <c r="BK100" s="324"/>
      <c r="BL100" s="324"/>
      <c r="BM100" s="324"/>
      <c r="BN100" s="324"/>
      <c r="BO100" s="324"/>
      <c r="BP100" s="324"/>
      <c r="BQ100" s="324"/>
      <c r="BR100" s="324"/>
      <c r="BS100" s="324"/>
      <c r="BT100" s="324"/>
      <c r="BU100" s="324"/>
      <c r="BV100" s="324"/>
      <c r="BW100" s="324"/>
      <c r="BX100" s="324"/>
      <c r="BY100" s="324"/>
      <c r="BZ100" s="324"/>
      <c r="CA100" s="324"/>
      <c r="CB100" s="324"/>
      <c r="CC100" s="324"/>
      <c r="CD100" s="324"/>
      <c r="CE100" s="324"/>
      <c r="CF100" s="324"/>
      <c r="CG100" s="324"/>
      <c r="CH100" s="324"/>
      <c r="CI100" s="324"/>
      <c r="CJ100" s="324"/>
      <c r="CK100" s="324"/>
      <c r="CL100" s="324"/>
      <c r="CM100" s="324"/>
      <c r="CN100" s="324"/>
      <c r="CO100" s="324"/>
      <c r="CP100" s="324"/>
    </row>
    <row r="101" spans="1:127" s="502" customFormat="1" ht="12.75" customHeight="1" x14ac:dyDescent="0.2">
      <c r="A101" s="270">
        <v>100</v>
      </c>
      <c r="B101" s="281" t="s">
        <v>1004</v>
      </c>
      <c r="C101" s="281" t="s">
        <v>5789</v>
      </c>
      <c r="D101" s="281"/>
      <c r="E101" s="281" t="s">
        <v>5790</v>
      </c>
      <c r="F101" s="281"/>
      <c r="G101" s="296" t="s">
        <v>7649</v>
      </c>
      <c r="H101" s="676"/>
      <c r="I101" s="281" t="s">
        <v>424</v>
      </c>
      <c r="J101" s="281"/>
      <c r="K101" s="281" t="s">
        <v>5353</v>
      </c>
      <c r="L101" s="676" t="s">
        <v>3932</v>
      </c>
      <c r="M101" s="306">
        <v>43716</v>
      </c>
      <c r="N101" s="325">
        <v>44447</v>
      </c>
      <c r="O101" s="507" t="s">
        <v>991</v>
      </c>
      <c r="P101" s="513">
        <f>N101</f>
        <v>44447</v>
      </c>
      <c r="Q101" s="514">
        <v>19475</v>
      </c>
      <c r="R101" s="514">
        <v>2019</v>
      </c>
      <c r="S101" s="279">
        <v>43716</v>
      </c>
      <c r="T101" s="501" t="s">
        <v>239</v>
      </c>
      <c r="U101" s="324" t="s">
        <v>1786</v>
      </c>
      <c r="V101" s="282" t="s">
        <v>484</v>
      </c>
      <c r="W101" s="282" t="s">
        <v>1281</v>
      </c>
      <c r="X101" s="280" t="s">
        <v>1289</v>
      </c>
      <c r="Y101" s="280"/>
      <c r="Z101" s="282" t="s">
        <v>1047</v>
      </c>
      <c r="AA101" s="319">
        <f>N101</f>
        <v>44447</v>
      </c>
      <c r="AB101" s="149" t="s">
        <v>6909</v>
      </c>
      <c r="AC101" s="280">
        <v>5.92</v>
      </c>
      <c r="AD101" s="305"/>
      <c r="AE101" s="280">
        <v>95</v>
      </c>
      <c r="AF101" s="280"/>
      <c r="AG101" s="280">
        <v>115</v>
      </c>
      <c r="AH101" s="280"/>
      <c r="AI101" s="280">
        <v>26</v>
      </c>
      <c r="AJ101" s="280">
        <v>40</v>
      </c>
      <c r="AK101" s="501">
        <v>64</v>
      </c>
      <c r="AL101" s="501">
        <v>1</v>
      </c>
      <c r="AM101" s="281"/>
      <c r="AN101" s="281"/>
      <c r="AO101" s="281"/>
      <c r="AP101" s="281"/>
      <c r="AQ101" s="635"/>
      <c r="AR101" s="324"/>
      <c r="AS101" s="324"/>
      <c r="AT101" s="324"/>
      <c r="AU101" s="324"/>
      <c r="AV101" s="324"/>
      <c r="AW101" s="324"/>
      <c r="AX101" s="324"/>
      <c r="AY101" s="324"/>
      <c r="AZ101" s="324"/>
      <c r="BA101" s="324"/>
      <c r="BB101" s="324"/>
      <c r="BC101" s="324"/>
      <c r="BD101" s="324"/>
      <c r="BE101" s="324"/>
      <c r="BF101" s="324"/>
      <c r="BG101" s="324"/>
      <c r="BH101" s="324"/>
      <c r="BI101" s="324"/>
      <c r="BJ101" s="324"/>
      <c r="BK101" s="324"/>
      <c r="BL101" s="324"/>
      <c r="BM101" s="324"/>
      <c r="BN101" s="324"/>
      <c r="BO101" s="324"/>
      <c r="BP101" s="324"/>
      <c r="BQ101" s="324"/>
      <c r="BR101" s="324"/>
      <c r="BS101" s="324"/>
      <c r="BT101" s="324"/>
      <c r="BU101" s="324"/>
      <c r="BV101" s="324"/>
      <c r="BW101" s="324"/>
      <c r="BX101" s="324"/>
      <c r="BY101" s="324"/>
      <c r="BZ101" s="324"/>
      <c r="CA101" s="324"/>
      <c r="CB101" s="324"/>
      <c r="CC101" s="324"/>
      <c r="CD101" s="324"/>
      <c r="CE101" s="324"/>
      <c r="CF101" s="324"/>
      <c r="CG101" s="324"/>
      <c r="CH101" s="324"/>
      <c r="CI101" s="324"/>
      <c r="CJ101" s="324"/>
      <c r="CK101" s="324"/>
      <c r="CL101" s="324"/>
      <c r="CM101" s="324"/>
      <c r="CN101" s="324"/>
      <c r="CO101" s="324"/>
      <c r="CP101" s="324"/>
    </row>
    <row r="102" spans="1:127" s="502" customFormat="1" ht="12.75" customHeight="1" x14ac:dyDescent="0.2">
      <c r="A102" s="270">
        <v>101</v>
      </c>
      <c r="B102" s="270" t="s">
        <v>1005</v>
      </c>
      <c r="C102" s="729" t="s">
        <v>6731</v>
      </c>
      <c r="D102" s="271" t="s">
        <v>4079</v>
      </c>
      <c r="E102" s="729" t="s">
        <v>7962</v>
      </c>
      <c r="F102" s="271" t="s">
        <v>5261</v>
      </c>
      <c r="G102" s="272" t="s">
        <v>8269</v>
      </c>
      <c r="H102" s="273" t="s">
        <v>5262</v>
      </c>
      <c r="I102" s="729" t="s">
        <v>1634</v>
      </c>
      <c r="J102" s="271" t="s">
        <v>2330</v>
      </c>
      <c r="K102" s="729" t="s">
        <v>8270</v>
      </c>
      <c r="L102" s="273" t="s">
        <v>8271</v>
      </c>
      <c r="M102" s="275">
        <v>43896</v>
      </c>
      <c r="N102" s="132">
        <v>44621</v>
      </c>
      <c r="O102" s="277" t="s">
        <v>991</v>
      </c>
      <c r="P102" s="299">
        <f>N102</f>
        <v>44621</v>
      </c>
      <c r="Q102" s="264">
        <v>20244</v>
      </c>
      <c r="R102" s="264">
        <v>2020</v>
      </c>
      <c r="S102" s="265">
        <v>43891</v>
      </c>
      <c r="T102" s="281" t="s">
        <v>1686</v>
      </c>
      <c r="U102" s="281" t="s">
        <v>5503</v>
      </c>
      <c r="V102" s="150" t="s">
        <v>10810</v>
      </c>
      <c r="W102" s="150" t="s">
        <v>10811</v>
      </c>
      <c r="X102" s="281" t="s">
        <v>5257</v>
      </c>
      <c r="Y102" s="281" t="s">
        <v>621</v>
      </c>
      <c r="Z102" s="150" t="s">
        <v>777</v>
      </c>
      <c r="AA102" s="303">
        <v>44621</v>
      </c>
      <c r="AB102" s="283" t="s">
        <v>1708</v>
      </c>
      <c r="AC102" s="281">
        <v>4.8</v>
      </c>
      <c r="AD102" s="284">
        <v>18.5</v>
      </c>
      <c r="AE102" s="281">
        <v>75</v>
      </c>
      <c r="AF102" s="281">
        <v>75</v>
      </c>
      <c r="AG102" s="281">
        <v>90</v>
      </c>
      <c r="AH102" s="281">
        <v>120</v>
      </c>
      <c r="AI102" s="281" t="s">
        <v>994</v>
      </c>
      <c r="AJ102" s="281" t="s">
        <v>994</v>
      </c>
      <c r="AK102" s="281" t="s">
        <v>994</v>
      </c>
      <c r="AL102" s="281">
        <v>1</v>
      </c>
      <c r="AM102" s="265">
        <v>42948</v>
      </c>
      <c r="AN102" s="281">
        <v>2011</v>
      </c>
      <c r="AO102" s="281" t="s">
        <v>991</v>
      </c>
      <c r="AP102" s="281" t="s">
        <v>10812</v>
      </c>
      <c r="AQ102" s="635"/>
      <c r="AR102" s="324"/>
      <c r="AS102" s="324"/>
      <c r="AT102" s="324"/>
      <c r="AU102" s="324"/>
      <c r="AV102" s="324"/>
      <c r="AW102" s="324"/>
      <c r="AX102" s="324"/>
      <c r="AY102" s="324"/>
      <c r="AZ102" s="324"/>
      <c r="BA102" s="324"/>
      <c r="BB102" s="324"/>
      <c r="BC102" s="324"/>
      <c r="BD102" s="324"/>
      <c r="BE102" s="324"/>
      <c r="BF102" s="324"/>
      <c r="BG102" s="324"/>
      <c r="BH102" s="324"/>
      <c r="BI102" s="324"/>
      <c r="BJ102" s="324"/>
      <c r="BK102" s="324"/>
      <c r="BL102" s="324"/>
      <c r="BM102" s="324"/>
      <c r="BN102" s="324"/>
      <c r="BO102" s="324"/>
      <c r="BP102" s="324"/>
      <c r="BQ102" s="324"/>
      <c r="BR102" s="324"/>
      <c r="BS102" s="324"/>
      <c r="BT102" s="324"/>
      <c r="BU102" s="324"/>
      <c r="BV102" s="324"/>
      <c r="BW102" s="324"/>
      <c r="BX102" s="324"/>
      <c r="BY102" s="324"/>
      <c r="BZ102" s="324"/>
      <c r="CA102" s="324"/>
      <c r="CB102" s="324"/>
      <c r="CC102" s="324"/>
      <c r="CD102" s="324"/>
      <c r="CE102" s="324"/>
      <c r="CF102" s="324"/>
      <c r="CG102" s="324"/>
      <c r="CH102" s="324"/>
      <c r="CI102" s="324"/>
      <c r="CJ102" s="324"/>
      <c r="CK102" s="324"/>
      <c r="CL102" s="324"/>
      <c r="CM102" s="324"/>
      <c r="CN102" s="324"/>
      <c r="CO102" s="324"/>
      <c r="CP102" s="324"/>
    </row>
    <row r="103" spans="1:127" s="502" customFormat="1" ht="12.75" customHeight="1" x14ac:dyDescent="0.2">
      <c r="A103" s="270">
        <v>102</v>
      </c>
      <c r="B103" s="270" t="s">
        <v>1004</v>
      </c>
      <c r="C103" s="281" t="s">
        <v>2482</v>
      </c>
      <c r="D103" s="271"/>
      <c r="E103" s="271" t="s">
        <v>2467</v>
      </c>
      <c r="F103" s="271"/>
      <c r="G103" s="272" t="s">
        <v>3405</v>
      </c>
      <c r="H103" s="273"/>
      <c r="I103" s="687" t="s">
        <v>2653</v>
      </c>
      <c r="J103" s="506"/>
      <c r="K103" s="271" t="s">
        <v>6477</v>
      </c>
      <c r="L103" s="273" t="s">
        <v>3279</v>
      </c>
      <c r="M103" s="275">
        <v>43787</v>
      </c>
      <c r="N103" s="132">
        <v>44518</v>
      </c>
      <c r="O103" s="277" t="s">
        <v>991</v>
      </c>
      <c r="P103" s="299">
        <f>N103</f>
        <v>44518</v>
      </c>
      <c r="Q103" s="264">
        <v>19584</v>
      </c>
      <c r="R103" s="264">
        <v>2015</v>
      </c>
      <c r="S103" s="265">
        <v>43787</v>
      </c>
      <c r="T103" s="281" t="s">
        <v>1785</v>
      </c>
      <c r="U103" s="281" t="s">
        <v>1786</v>
      </c>
      <c r="V103" s="150" t="s">
        <v>484</v>
      </c>
      <c r="W103" s="150" t="s">
        <v>97</v>
      </c>
      <c r="X103" s="281" t="s">
        <v>7877</v>
      </c>
      <c r="Y103" s="281" t="s">
        <v>4679</v>
      </c>
      <c r="Z103" s="150" t="s">
        <v>5423</v>
      </c>
      <c r="AA103" s="303">
        <v>44518</v>
      </c>
      <c r="AB103" s="283" t="s">
        <v>2167</v>
      </c>
      <c r="AC103" s="281">
        <v>6.5</v>
      </c>
      <c r="AD103" s="284"/>
      <c r="AE103" s="281">
        <v>95</v>
      </c>
      <c r="AF103" s="281"/>
      <c r="AG103" s="281">
        <v>120</v>
      </c>
      <c r="AH103" s="281"/>
      <c r="AI103" s="281" t="s">
        <v>994</v>
      </c>
      <c r="AJ103" s="281">
        <v>37</v>
      </c>
      <c r="AK103" s="281">
        <v>57</v>
      </c>
      <c r="AL103" s="281">
        <v>1</v>
      </c>
      <c r="AM103" s="281"/>
      <c r="AN103" s="281"/>
      <c r="AO103" s="281"/>
      <c r="AP103" s="324"/>
      <c r="AQ103" s="635"/>
      <c r="AR103" s="324"/>
      <c r="AS103" s="324"/>
      <c r="AT103" s="324"/>
      <c r="AU103" s="324"/>
      <c r="AV103" s="324"/>
      <c r="AW103" s="324"/>
      <c r="AX103" s="324"/>
      <c r="AY103" s="324"/>
      <c r="AZ103" s="324"/>
      <c r="BA103" s="324"/>
      <c r="BB103" s="324"/>
      <c r="BC103" s="324"/>
      <c r="BD103" s="324"/>
      <c r="BE103" s="324"/>
      <c r="BF103" s="324"/>
      <c r="BG103" s="324"/>
      <c r="BH103" s="324"/>
      <c r="BI103" s="324"/>
      <c r="BJ103" s="324"/>
      <c r="BK103" s="324"/>
      <c r="BL103" s="324"/>
      <c r="BM103" s="324"/>
      <c r="BN103" s="324"/>
      <c r="BO103" s="324"/>
      <c r="BP103" s="324"/>
      <c r="BQ103" s="324"/>
      <c r="BR103" s="324"/>
      <c r="BS103" s="324"/>
      <c r="BT103" s="324"/>
      <c r="BU103" s="324"/>
      <c r="BV103" s="324"/>
      <c r="BW103" s="324"/>
      <c r="BX103" s="324"/>
      <c r="BY103" s="324"/>
      <c r="BZ103" s="324"/>
      <c r="CA103" s="324"/>
      <c r="CB103" s="324"/>
      <c r="CC103" s="324"/>
      <c r="CD103" s="324"/>
      <c r="CE103" s="324"/>
      <c r="CF103" s="324"/>
      <c r="CG103" s="324"/>
      <c r="CH103" s="324"/>
      <c r="CI103" s="324"/>
      <c r="CJ103" s="324"/>
      <c r="CK103" s="324"/>
      <c r="CL103" s="324"/>
      <c r="CM103" s="324"/>
      <c r="CN103" s="324"/>
      <c r="CO103" s="324"/>
      <c r="CP103" s="324"/>
    </row>
    <row r="104" spans="1:127" s="324" customFormat="1" ht="12.75" customHeight="1" x14ac:dyDescent="0.2">
      <c r="A104" s="270">
        <v>103</v>
      </c>
      <c r="B104" s="320" t="s">
        <v>1004</v>
      </c>
      <c r="C104" s="281" t="s">
        <v>9840</v>
      </c>
      <c r="D104" s="281"/>
      <c r="E104" s="281" t="s">
        <v>2503</v>
      </c>
      <c r="F104" s="281"/>
      <c r="G104" s="296" t="s">
        <v>9841</v>
      </c>
      <c r="H104" s="922"/>
      <c r="I104" s="281" t="s">
        <v>136</v>
      </c>
      <c r="J104" s="281"/>
      <c r="K104" s="281" t="s">
        <v>2104</v>
      </c>
      <c r="L104" s="922" t="s">
        <v>2105</v>
      </c>
      <c r="M104" s="306">
        <v>44257</v>
      </c>
      <c r="N104" s="307">
        <v>44960</v>
      </c>
      <c r="O104" s="277" t="s">
        <v>991</v>
      </c>
      <c r="P104" s="299">
        <f>N104</f>
        <v>44960</v>
      </c>
      <c r="Q104" s="264">
        <v>20081</v>
      </c>
      <c r="R104" s="264">
        <v>2009</v>
      </c>
      <c r="S104" s="265">
        <v>44230</v>
      </c>
      <c r="T104" s="281" t="s">
        <v>239</v>
      </c>
      <c r="U104" s="281" t="s">
        <v>1786</v>
      </c>
      <c r="V104" s="150" t="s">
        <v>484</v>
      </c>
      <c r="W104" s="150" t="s">
        <v>2135</v>
      </c>
      <c r="X104" s="281" t="s">
        <v>6908</v>
      </c>
      <c r="Y104" s="281" t="s">
        <v>9842</v>
      </c>
      <c r="Z104" s="150" t="s">
        <v>2076</v>
      </c>
      <c r="AA104" s="303">
        <f>N104</f>
        <v>44960</v>
      </c>
      <c r="AB104" s="283" t="s">
        <v>4298</v>
      </c>
      <c r="AC104" s="281">
        <v>7.4</v>
      </c>
      <c r="AD104" s="284"/>
      <c r="AE104" s="281">
        <v>115</v>
      </c>
      <c r="AF104" s="281"/>
      <c r="AG104" s="281">
        <v>125</v>
      </c>
      <c r="AH104" s="281"/>
      <c r="AI104" s="281" t="s">
        <v>994</v>
      </c>
      <c r="AJ104" s="281" t="s">
        <v>994</v>
      </c>
      <c r="AK104" s="281" t="s">
        <v>994</v>
      </c>
      <c r="AL104" s="281">
        <v>1</v>
      </c>
      <c r="AM104" s="265"/>
      <c r="AN104" s="281"/>
      <c r="AO104" s="281"/>
      <c r="AP104" s="281"/>
      <c r="AQ104" s="635"/>
      <c r="CQ104" s="512"/>
    </row>
    <row r="105" spans="1:127" s="501" customFormat="1" ht="12.75" customHeight="1" x14ac:dyDescent="0.2">
      <c r="A105" s="270">
        <v>104</v>
      </c>
      <c r="B105" s="281" t="s">
        <v>1004</v>
      </c>
      <c r="C105" s="281" t="s">
        <v>3374</v>
      </c>
      <c r="D105" s="281"/>
      <c r="E105" s="281" t="s">
        <v>2504</v>
      </c>
      <c r="F105" s="281"/>
      <c r="G105" s="296" t="s">
        <v>3375</v>
      </c>
      <c r="H105" s="676"/>
      <c r="I105" s="281" t="s">
        <v>614</v>
      </c>
      <c r="J105" s="281"/>
      <c r="K105" s="281" t="s">
        <v>7687</v>
      </c>
      <c r="L105" s="676" t="s">
        <v>7688</v>
      </c>
      <c r="M105" s="306">
        <v>42306</v>
      </c>
      <c r="N105" s="325">
        <v>44793</v>
      </c>
      <c r="O105" s="277" t="s">
        <v>991</v>
      </c>
      <c r="P105" s="298">
        <f t="shared" si="21"/>
        <v>44793</v>
      </c>
      <c r="Q105" s="278">
        <v>21202</v>
      </c>
      <c r="R105" s="278">
        <v>2015</v>
      </c>
      <c r="S105" s="279">
        <v>44428</v>
      </c>
      <c r="T105" s="281" t="s">
        <v>5079</v>
      </c>
      <c r="U105" s="281" t="s">
        <v>991</v>
      </c>
      <c r="V105" s="150" t="s">
        <v>731</v>
      </c>
      <c r="W105" s="282" t="s">
        <v>10846</v>
      </c>
      <c r="X105" s="280" t="s">
        <v>7689</v>
      </c>
      <c r="Y105" s="280" t="s">
        <v>304</v>
      </c>
      <c r="Z105" s="282" t="s">
        <v>802</v>
      </c>
      <c r="AA105" s="319">
        <f t="shared" si="22"/>
        <v>44793</v>
      </c>
      <c r="AB105" s="149" t="s">
        <v>2167</v>
      </c>
      <c r="AC105" s="280">
        <v>5.6</v>
      </c>
      <c r="AD105" s="305"/>
      <c r="AE105" s="280">
        <v>90</v>
      </c>
      <c r="AF105" s="280"/>
      <c r="AG105" s="280">
        <v>110</v>
      </c>
      <c r="AH105" s="280"/>
      <c r="AI105" s="280">
        <v>24</v>
      </c>
      <c r="AJ105" s="280">
        <v>38</v>
      </c>
      <c r="AK105" s="280">
        <v>55</v>
      </c>
      <c r="AL105" s="280">
        <v>1</v>
      </c>
      <c r="AM105" s="279"/>
      <c r="AN105" s="280"/>
      <c r="AO105" s="280"/>
      <c r="AP105" s="280"/>
      <c r="AQ105" s="634"/>
      <c r="CQ105" s="505"/>
    </row>
    <row r="106" spans="1:127" s="502" customFormat="1" ht="12.75" customHeight="1" x14ac:dyDescent="0.2">
      <c r="A106" s="270">
        <v>105</v>
      </c>
      <c r="B106" s="281" t="s">
        <v>1004</v>
      </c>
      <c r="C106" s="281" t="s">
        <v>1244</v>
      </c>
      <c r="D106" s="281"/>
      <c r="E106" s="281" t="s">
        <v>1245</v>
      </c>
      <c r="F106" s="281"/>
      <c r="G106" s="296" t="s">
        <v>1246</v>
      </c>
      <c r="H106" s="676"/>
      <c r="I106" s="281" t="s">
        <v>601</v>
      </c>
      <c r="J106" s="281"/>
      <c r="K106" s="281" t="s">
        <v>3231</v>
      </c>
      <c r="L106" s="676" t="s">
        <v>6776</v>
      </c>
      <c r="M106" s="306">
        <v>41603</v>
      </c>
      <c r="N106" s="307">
        <v>43878</v>
      </c>
      <c r="O106" s="277" t="s">
        <v>991</v>
      </c>
      <c r="P106" s="299">
        <f t="shared" si="21"/>
        <v>43878</v>
      </c>
      <c r="Q106" s="264">
        <v>19017</v>
      </c>
      <c r="R106" s="264">
        <v>2012</v>
      </c>
      <c r="S106" s="279">
        <v>43148</v>
      </c>
      <c r="T106" s="281" t="s">
        <v>39</v>
      </c>
      <c r="U106" s="281" t="s">
        <v>990</v>
      </c>
      <c r="V106" s="150" t="s">
        <v>484</v>
      </c>
      <c r="W106" s="150" t="s">
        <v>4866</v>
      </c>
      <c r="X106" s="281" t="s">
        <v>3233</v>
      </c>
      <c r="Y106" s="281" t="s">
        <v>3234</v>
      </c>
      <c r="Z106" s="150" t="s">
        <v>3235</v>
      </c>
      <c r="AA106" s="303">
        <f t="shared" si="22"/>
        <v>43878</v>
      </c>
      <c r="AB106" s="283" t="s">
        <v>485</v>
      </c>
      <c r="AC106" s="281">
        <v>5.6</v>
      </c>
      <c r="AD106" s="284"/>
      <c r="AE106" s="281">
        <v>65</v>
      </c>
      <c r="AF106" s="281"/>
      <c r="AG106" s="281">
        <v>85</v>
      </c>
      <c r="AH106" s="281"/>
      <c r="AI106" s="281">
        <v>22</v>
      </c>
      <c r="AJ106" s="281">
        <v>38</v>
      </c>
      <c r="AK106" s="281">
        <v>47</v>
      </c>
      <c r="AL106" s="281">
        <v>1</v>
      </c>
      <c r="AM106" s="281"/>
      <c r="AN106" s="281"/>
      <c r="AO106" s="281"/>
      <c r="AP106" s="281"/>
      <c r="AQ106" s="635"/>
      <c r="AR106" s="324"/>
      <c r="AS106" s="324"/>
      <c r="AT106" s="324"/>
      <c r="AU106" s="324"/>
      <c r="AV106" s="324"/>
      <c r="AW106" s="324"/>
      <c r="AX106" s="324"/>
      <c r="AY106" s="324"/>
      <c r="AZ106" s="324"/>
      <c r="BA106" s="324"/>
      <c r="BB106" s="324"/>
      <c r="BC106" s="324"/>
      <c r="BD106" s="324"/>
      <c r="BE106" s="324"/>
      <c r="BF106" s="324"/>
      <c r="BG106" s="324"/>
      <c r="BH106" s="324"/>
      <c r="BI106" s="324"/>
      <c r="BJ106" s="324"/>
      <c r="BK106" s="324"/>
      <c r="BL106" s="324"/>
      <c r="BM106" s="324"/>
      <c r="BN106" s="324"/>
      <c r="BO106" s="324"/>
      <c r="BP106" s="324"/>
      <c r="BQ106" s="324"/>
      <c r="BR106" s="324"/>
      <c r="BS106" s="324"/>
      <c r="BT106" s="324"/>
      <c r="BU106" s="324"/>
      <c r="BV106" s="324"/>
      <c r="BW106" s="324"/>
      <c r="BX106" s="324"/>
      <c r="BY106" s="324"/>
      <c r="BZ106" s="324"/>
      <c r="CA106" s="324"/>
      <c r="CB106" s="324"/>
      <c r="CC106" s="324"/>
      <c r="CD106" s="324"/>
      <c r="CE106" s="324"/>
      <c r="CF106" s="324"/>
      <c r="CG106" s="324"/>
      <c r="CH106" s="324"/>
      <c r="CI106" s="324"/>
      <c r="CJ106" s="324"/>
      <c r="CK106" s="324"/>
      <c r="CL106" s="324"/>
      <c r="CM106" s="324"/>
      <c r="CN106" s="324"/>
      <c r="CO106" s="324"/>
      <c r="CP106" s="324"/>
    </row>
    <row r="107" spans="1:127" s="502" customFormat="1" ht="12.75" customHeight="1" x14ac:dyDescent="0.2">
      <c r="A107" s="270">
        <v>106</v>
      </c>
      <c r="B107" s="270" t="s">
        <v>1004</v>
      </c>
      <c r="C107" s="281" t="s">
        <v>2403</v>
      </c>
      <c r="D107" s="324"/>
      <c r="E107" s="324" t="s">
        <v>623</v>
      </c>
      <c r="F107" s="324"/>
      <c r="G107" s="509" t="s">
        <v>624</v>
      </c>
      <c r="H107" s="324"/>
      <c r="I107" s="271" t="s">
        <v>1634</v>
      </c>
      <c r="J107" s="324"/>
      <c r="K107" s="324" t="s">
        <v>6589</v>
      </c>
      <c r="L107" s="676" t="s">
        <v>6590</v>
      </c>
      <c r="M107" s="510">
        <v>41489</v>
      </c>
      <c r="N107" s="511">
        <v>44585</v>
      </c>
      <c r="O107" s="277" t="s">
        <v>991</v>
      </c>
      <c r="P107" s="299">
        <f t="shared" si="21"/>
        <v>44585</v>
      </c>
      <c r="Q107" s="264">
        <v>18626</v>
      </c>
      <c r="R107" s="264">
        <v>2013</v>
      </c>
      <c r="S107" s="279">
        <v>43854</v>
      </c>
      <c r="T107" s="281" t="s">
        <v>748</v>
      </c>
      <c r="U107" s="281" t="s">
        <v>991</v>
      </c>
      <c r="V107" s="150" t="s">
        <v>8059</v>
      </c>
      <c r="W107" s="150" t="s">
        <v>8060</v>
      </c>
      <c r="X107" s="281" t="s">
        <v>6591</v>
      </c>
      <c r="Y107" s="281" t="s">
        <v>1142</v>
      </c>
      <c r="Z107" s="150" t="s">
        <v>2021</v>
      </c>
      <c r="AA107" s="303">
        <f t="shared" si="22"/>
        <v>44585</v>
      </c>
      <c r="AB107" s="283" t="s">
        <v>2167</v>
      </c>
      <c r="AC107" s="281">
        <v>4.4000000000000004</v>
      </c>
      <c r="AD107" s="284"/>
      <c r="AE107" s="281">
        <v>62</v>
      </c>
      <c r="AF107" s="281"/>
      <c r="AG107" s="281">
        <v>77</v>
      </c>
      <c r="AH107" s="281"/>
      <c r="AI107" s="281" t="s">
        <v>994</v>
      </c>
      <c r="AJ107" s="281">
        <v>38</v>
      </c>
      <c r="AK107" s="281">
        <v>55</v>
      </c>
      <c r="AL107" s="281">
        <v>1</v>
      </c>
      <c r="AM107" s="281"/>
      <c r="AN107" s="281"/>
      <c r="AO107" s="281"/>
      <c r="AP107" s="324"/>
      <c r="AQ107" s="635"/>
      <c r="AR107" s="324"/>
      <c r="AS107" s="324"/>
      <c r="AT107" s="324"/>
      <c r="AU107" s="324"/>
      <c r="AV107" s="324"/>
      <c r="AW107" s="324"/>
      <c r="AX107" s="324"/>
      <c r="AY107" s="324"/>
      <c r="AZ107" s="324"/>
      <c r="BA107" s="324"/>
      <c r="BB107" s="324"/>
      <c r="BC107" s="324"/>
      <c r="BD107" s="324"/>
      <c r="BE107" s="324"/>
      <c r="BF107" s="324"/>
      <c r="BG107" s="324"/>
      <c r="BH107" s="324"/>
      <c r="BI107" s="324"/>
      <c r="BJ107" s="324"/>
      <c r="BK107" s="324"/>
      <c r="BL107" s="324"/>
      <c r="BM107" s="324"/>
      <c r="BN107" s="324"/>
      <c r="BO107" s="324"/>
      <c r="BP107" s="324"/>
      <c r="BQ107" s="324"/>
      <c r="BR107" s="324"/>
      <c r="BS107" s="324"/>
      <c r="BT107" s="324"/>
      <c r="BU107" s="324"/>
      <c r="BV107" s="324"/>
      <c r="BW107" s="324"/>
      <c r="BX107" s="324"/>
      <c r="BY107" s="324"/>
      <c r="BZ107" s="324"/>
      <c r="CA107" s="324"/>
      <c r="CB107" s="324"/>
      <c r="CC107" s="324"/>
      <c r="CD107" s="324"/>
      <c r="CE107" s="324"/>
      <c r="CF107" s="324"/>
      <c r="CG107" s="324"/>
      <c r="CH107" s="324"/>
      <c r="CI107" s="324"/>
      <c r="CJ107" s="324"/>
      <c r="CK107" s="324"/>
      <c r="CL107" s="324"/>
      <c r="CM107" s="324"/>
      <c r="CN107" s="324"/>
      <c r="CO107" s="324"/>
      <c r="CP107" s="324"/>
    </row>
    <row r="108" spans="1:127" s="502" customFormat="1" ht="12.75" customHeight="1" x14ac:dyDescent="0.2">
      <c r="A108" s="270">
        <v>107</v>
      </c>
      <c r="B108" s="270" t="s">
        <v>1004</v>
      </c>
      <c r="C108" s="270" t="s">
        <v>4916</v>
      </c>
      <c r="D108" s="281"/>
      <c r="E108" s="271" t="s">
        <v>2834</v>
      </c>
      <c r="F108" s="271"/>
      <c r="G108" s="272" t="s">
        <v>8775</v>
      </c>
      <c r="H108" s="273"/>
      <c r="I108" s="281" t="s">
        <v>2653</v>
      </c>
      <c r="J108" s="281"/>
      <c r="K108" s="271" t="s">
        <v>8776</v>
      </c>
      <c r="L108" s="273" t="s">
        <v>8777</v>
      </c>
      <c r="M108" s="275">
        <v>44004</v>
      </c>
      <c r="N108" s="132">
        <v>44720</v>
      </c>
      <c r="O108" s="277" t="s">
        <v>991</v>
      </c>
      <c r="P108" s="299">
        <f t="shared" si="21"/>
        <v>44720</v>
      </c>
      <c r="Q108" s="264">
        <v>20492</v>
      </c>
      <c r="R108" s="264">
        <v>2020</v>
      </c>
      <c r="S108" s="265">
        <v>43990</v>
      </c>
      <c r="T108" s="281" t="s">
        <v>39</v>
      </c>
      <c r="U108" s="281" t="s">
        <v>1786</v>
      </c>
      <c r="V108" s="150" t="s">
        <v>484</v>
      </c>
      <c r="W108" s="150" t="s">
        <v>484</v>
      </c>
      <c r="X108" s="281" t="s">
        <v>8778</v>
      </c>
      <c r="Y108" s="281" t="s">
        <v>8779</v>
      </c>
      <c r="Z108" s="150" t="s">
        <v>8780</v>
      </c>
      <c r="AA108" s="303">
        <f t="shared" si="22"/>
        <v>44720</v>
      </c>
      <c r="AB108" s="283" t="s">
        <v>2167</v>
      </c>
      <c r="AC108" s="281">
        <v>5.0999999999999996</v>
      </c>
      <c r="AD108" s="284"/>
      <c r="AE108" s="281">
        <v>95</v>
      </c>
      <c r="AF108" s="281"/>
      <c r="AG108" s="281">
        <v>120</v>
      </c>
      <c r="AH108" s="281"/>
      <c r="AI108" s="281" t="s">
        <v>994</v>
      </c>
      <c r="AJ108" s="281" t="s">
        <v>994</v>
      </c>
      <c r="AK108" s="281" t="s">
        <v>994</v>
      </c>
      <c r="AL108" s="281">
        <v>1</v>
      </c>
      <c r="AM108" s="265"/>
      <c r="AN108" s="281"/>
      <c r="AO108" s="281"/>
      <c r="AP108" s="281"/>
      <c r="AQ108" s="635"/>
      <c r="AR108" s="324"/>
      <c r="AS108" s="324"/>
      <c r="AT108" s="324"/>
      <c r="AU108" s="324"/>
      <c r="AV108" s="324"/>
      <c r="AW108" s="324"/>
      <c r="AX108" s="324"/>
      <c r="AY108" s="324"/>
      <c r="AZ108" s="324"/>
      <c r="BA108" s="324"/>
      <c r="BB108" s="324"/>
      <c r="BC108" s="324"/>
      <c r="BD108" s="324"/>
      <c r="BE108" s="324"/>
      <c r="BF108" s="324"/>
      <c r="BG108" s="324"/>
      <c r="BH108" s="324"/>
      <c r="BI108" s="324"/>
      <c r="BJ108" s="324"/>
      <c r="BK108" s="324"/>
      <c r="BL108" s="324"/>
      <c r="BM108" s="324"/>
      <c r="BN108" s="324"/>
      <c r="BO108" s="324"/>
      <c r="BP108" s="324"/>
      <c r="BQ108" s="324"/>
      <c r="BR108" s="324"/>
      <c r="BS108" s="324"/>
      <c r="BT108" s="324"/>
      <c r="BU108" s="324"/>
      <c r="BV108" s="324"/>
      <c r="BW108" s="324"/>
      <c r="BX108" s="324"/>
      <c r="BY108" s="324"/>
      <c r="BZ108" s="324"/>
      <c r="CA108" s="324"/>
      <c r="CB108" s="324"/>
      <c r="CC108" s="324"/>
      <c r="CD108" s="324"/>
      <c r="CE108" s="324"/>
      <c r="CF108" s="324"/>
      <c r="CG108" s="324"/>
      <c r="CH108" s="324"/>
      <c r="CI108" s="324"/>
      <c r="CJ108" s="324"/>
      <c r="CK108" s="324"/>
      <c r="CL108" s="324"/>
      <c r="CM108" s="324"/>
      <c r="CN108" s="324"/>
      <c r="CO108" s="324"/>
      <c r="CP108" s="324"/>
    </row>
    <row r="109" spans="1:127" s="324" customFormat="1" ht="12.75" customHeight="1" x14ac:dyDescent="0.2">
      <c r="A109" s="270">
        <v>108</v>
      </c>
      <c r="B109" s="281" t="s">
        <v>1004</v>
      </c>
      <c r="C109" s="281" t="s">
        <v>3637</v>
      </c>
      <c r="D109" s="281"/>
      <c r="E109" s="281" t="s">
        <v>5959</v>
      </c>
      <c r="F109" s="281"/>
      <c r="G109" s="296" t="s">
        <v>5960</v>
      </c>
      <c r="H109" s="676"/>
      <c r="I109" s="271" t="s">
        <v>614</v>
      </c>
      <c r="J109" s="281"/>
      <c r="K109" s="281" t="s">
        <v>5961</v>
      </c>
      <c r="L109" s="676" t="s">
        <v>5962</v>
      </c>
      <c r="M109" s="306">
        <v>43189</v>
      </c>
      <c r="N109" s="307">
        <v>44636</v>
      </c>
      <c r="O109" s="277" t="s">
        <v>991</v>
      </c>
      <c r="P109" s="299">
        <f t="shared" si="21"/>
        <v>44636</v>
      </c>
      <c r="Q109" s="264">
        <v>18297</v>
      </c>
      <c r="R109" s="264">
        <v>2016</v>
      </c>
      <c r="S109" s="265">
        <v>43906</v>
      </c>
      <c r="T109" s="281" t="s">
        <v>706</v>
      </c>
      <c r="U109" s="281" t="s">
        <v>991</v>
      </c>
      <c r="V109" s="150" t="s">
        <v>1044</v>
      </c>
      <c r="W109" s="150" t="s">
        <v>8704</v>
      </c>
      <c r="X109" s="281" t="s">
        <v>5963</v>
      </c>
      <c r="Y109" s="281" t="s">
        <v>5964</v>
      </c>
      <c r="Z109" s="150" t="s">
        <v>5965</v>
      </c>
      <c r="AA109" s="303">
        <f t="shared" si="22"/>
        <v>44636</v>
      </c>
      <c r="AB109" s="283" t="s">
        <v>2167</v>
      </c>
      <c r="AC109" s="281">
        <v>5.7</v>
      </c>
      <c r="AD109" s="284"/>
      <c r="AE109" s="281">
        <v>80</v>
      </c>
      <c r="AF109" s="281"/>
      <c r="AG109" s="281">
        <v>100</v>
      </c>
      <c r="AH109" s="281"/>
      <c r="AI109" s="281">
        <v>22</v>
      </c>
      <c r="AJ109" s="281">
        <v>39</v>
      </c>
      <c r="AK109" s="281">
        <v>49</v>
      </c>
      <c r="AL109" s="281">
        <v>1</v>
      </c>
      <c r="AM109" s="281"/>
      <c r="AN109" s="281"/>
      <c r="AO109" s="281"/>
      <c r="AP109" s="281"/>
      <c r="AQ109" s="635"/>
      <c r="CQ109" s="512"/>
    </row>
    <row r="110" spans="1:127" s="502" customFormat="1" ht="12.75" customHeight="1" x14ac:dyDescent="0.2">
      <c r="A110" s="270">
        <v>109</v>
      </c>
      <c r="B110" s="324" t="s">
        <v>1004</v>
      </c>
      <c r="C110" s="324" t="s">
        <v>1523</v>
      </c>
      <c r="D110" s="324"/>
      <c r="E110" s="324" t="s">
        <v>7126</v>
      </c>
      <c r="F110" s="324"/>
      <c r="G110" s="324" t="s">
        <v>10097</v>
      </c>
      <c r="H110" s="324"/>
      <c r="I110" s="324" t="s">
        <v>2653</v>
      </c>
      <c r="J110" s="324"/>
      <c r="K110" s="324" t="s">
        <v>10098</v>
      </c>
      <c r="L110" s="580" t="s">
        <v>10099</v>
      </c>
      <c r="M110" s="510">
        <v>44320</v>
      </c>
      <c r="N110" s="506">
        <v>44678</v>
      </c>
      <c r="O110" s="324" t="s">
        <v>991</v>
      </c>
      <c r="P110" s="510">
        <f t="shared" si="21"/>
        <v>44678</v>
      </c>
      <c r="Q110" s="324">
        <v>21211</v>
      </c>
      <c r="R110" s="324">
        <v>2012</v>
      </c>
      <c r="S110" s="506">
        <v>44313</v>
      </c>
      <c r="T110" s="324" t="s">
        <v>5079</v>
      </c>
      <c r="U110" s="324" t="s">
        <v>1786</v>
      </c>
      <c r="V110" s="530">
        <v>0</v>
      </c>
      <c r="W110" s="530">
        <v>30</v>
      </c>
      <c r="X110" s="324" t="s">
        <v>10100</v>
      </c>
      <c r="Y110" s="324" t="s">
        <v>6949</v>
      </c>
      <c r="Z110" s="324" t="s">
        <v>10101</v>
      </c>
      <c r="AA110" s="506">
        <f t="shared" si="22"/>
        <v>44678</v>
      </c>
      <c r="AB110" s="324" t="s">
        <v>2167</v>
      </c>
      <c r="AC110" s="324">
        <v>6.1</v>
      </c>
      <c r="AD110" s="324"/>
      <c r="AE110" s="324">
        <v>95</v>
      </c>
      <c r="AF110" s="324"/>
      <c r="AG110" s="324">
        <v>125</v>
      </c>
      <c r="AH110" s="324"/>
      <c r="AI110" s="324">
        <v>22</v>
      </c>
      <c r="AJ110" s="324">
        <v>38</v>
      </c>
      <c r="AK110" s="324">
        <v>54</v>
      </c>
      <c r="AL110" s="324">
        <v>1</v>
      </c>
      <c r="AM110" s="324"/>
      <c r="AN110" s="324"/>
      <c r="AO110" s="324"/>
      <c r="AP110" s="281"/>
      <c r="AQ110" s="635"/>
      <c r="AR110" s="324"/>
      <c r="AS110" s="324"/>
      <c r="AT110" s="324"/>
      <c r="AU110" s="324"/>
      <c r="AV110" s="324"/>
      <c r="AW110" s="324"/>
      <c r="AX110" s="324"/>
      <c r="AY110" s="324"/>
      <c r="AZ110" s="324"/>
      <c r="BA110" s="324"/>
      <c r="BB110" s="324"/>
      <c r="BC110" s="324"/>
      <c r="BD110" s="324"/>
      <c r="BE110" s="324"/>
      <c r="BF110" s="324"/>
      <c r="BG110" s="324"/>
      <c r="BH110" s="324"/>
      <c r="BI110" s="324"/>
      <c r="BJ110" s="324"/>
      <c r="BK110" s="324"/>
      <c r="BL110" s="324"/>
      <c r="BM110" s="324"/>
      <c r="BN110" s="324"/>
      <c r="BO110" s="324"/>
      <c r="BP110" s="324"/>
      <c r="BQ110" s="324"/>
      <c r="BR110" s="324"/>
      <c r="BS110" s="324"/>
      <c r="BT110" s="324"/>
      <c r="BU110" s="324"/>
      <c r="BV110" s="324"/>
      <c r="BW110" s="324"/>
      <c r="BX110" s="324"/>
      <c r="BY110" s="324"/>
      <c r="BZ110" s="324"/>
      <c r="CA110" s="324"/>
      <c r="CB110" s="324"/>
      <c r="CC110" s="324"/>
      <c r="CD110" s="324"/>
      <c r="CE110" s="324"/>
      <c r="CF110" s="324"/>
      <c r="CG110" s="324"/>
      <c r="CH110" s="324"/>
      <c r="CI110" s="324"/>
      <c r="CJ110" s="324"/>
      <c r="CK110" s="324"/>
      <c r="CL110" s="324"/>
      <c r="CM110" s="324"/>
      <c r="CN110" s="324"/>
      <c r="CO110" s="324"/>
      <c r="CP110" s="324"/>
    </row>
    <row r="111" spans="1:127" ht="12.75" customHeight="1" x14ac:dyDescent="0.2">
      <c r="A111" s="270">
        <v>110</v>
      </c>
      <c r="B111" s="270" t="s">
        <v>1004</v>
      </c>
      <c r="C111" s="270" t="s">
        <v>2884</v>
      </c>
      <c r="D111" s="271"/>
      <c r="E111" s="271" t="s">
        <v>4841</v>
      </c>
      <c r="F111" s="271"/>
      <c r="G111" s="272" t="s">
        <v>4842</v>
      </c>
      <c r="H111" s="273"/>
      <c r="I111" s="271" t="s">
        <v>3217</v>
      </c>
      <c r="J111" s="271"/>
      <c r="K111" s="281" t="s">
        <v>1106</v>
      </c>
      <c r="L111" s="676" t="s">
        <v>1107</v>
      </c>
      <c r="M111" s="275">
        <v>42800</v>
      </c>
      <c r="N111" s="132">
        <v>44049</v>
      </c>
      <c r="O111" s="277" t="s">
        <v>991</v>
      </c>
      <c r="P111" s="299">
        <f t="shared" ref="P111:P116" si="23">N111</f>
        <v>44049</v>
      </c>
      <c r="Q111" s="264">
        <v>17260</v>
      </c>
      <c r="R111" s="264">
        <v>2008</v>
      </c>
      <c r="S111" s="279">
        <v>43318</v>
      </c>
      <c r="T111" s="281" t="s">
        <v>2096</v>
      </c>
      <c r="U111" s="281" t="s">
        <v>991</v>
      </c>
      <c r="V111" s="282" t="s">
        <v>913</v>
      </c>
      <c r="W111" s="282" t="s">
        <v>6410</v>
      </c>
      <c r="X111" s="280" t="s">
        <v>4843</v>
      </c>
      <c r="Y111" s="280" t="s">
        <v>5277</v>
      </c>
      <c r="Z111" s="282" t="s">
        <v>1960</v>
      </c>
      <c r="AA111" s="303">
        <f t="shared" ref="AA111:AA116" si="24">N111</f>
        <v>44049</v>
      </c>
      <c r="AB111" s="283" t="s">
        <v>1395</v>
      </c>
      <c r="AC111" s="281">
        <v>9</v>
      </c>
      <c r="AD111" s="284"/>
      <c r="AE111" s="281">
        <v>145</v>
      </c>
      <c r="AF111" s="281"/>
      <c r="AG111" s="281">
        <v>220</v>
      </c>
      <c r="AH111" s="281"/>
      <c r="AI111" s="281">
        <v>23</v>
      </c>
      <c r="AJ111" s="281">
        <v>38</v>
      </c>
      <c r="AK111" s="281">
        <v>44</v>
      </c>
      <c r="AL111" s="281">
        <v>2</v>
      </c>
      <c r="AM111" s="280"/>
      <c r="AN111" s="280"/>
      <c r="AO111" s="280"/>
      <c r="AP111" s="280"/>
      <c r="AQ111" s="634"/>
      <c r="AR111" s="501"/>
      <c r="AS111" s="501"/>
      <c r="AT111" s="501"/>
      <c r="AU111" s="501"/>
      <c r="AV111" s="501"/>
      <c r="AW111" s="501"/>
      <c r="AX111" s="501"/>
      <c r="AY111" s="501"/>
      <c r="AZ111" s="501"/>
      <c r="BA111" s="501"/>
      <c r="BB111" s="501"/>
      <c r="BC111" s="501"/>
      <c r="BD111" s="501"/>
      <c r="BE111" s="501"/>
      <c r="BF111" s="501"/>
      <c r="BG111" s="501"/>
      <c r="BH111" s="501"/>
      <c r="BI111" s="501"/>
      <c r="BJ111" s="501"/>
      <c r="BK111" s="501"/>
      <c r="BL111" s="501"/>
      <c r="BM111" s="501"/>
      <c r="BN111" s="501"/>
      <c r="BO111" s="501"/>
      <c r="BP111" s="501"/>
      <c r="BQ111" s="501"/>
      <c r="BR111" s="501"/>
      <c r="BS111" s="501"/>
      <c r="BT111" s="501"/>
      <c r="BU111" s="501"/>
      <c r="BV111" s="501"/>
      <c r="BW111" s="501"/>
      <c r="BX111" s="501"/>
      <c r="BY111" s="501"/>
      <c r="BZ111" s="501"/>
      <c r="CA111" s="501"/>
      <c r="CB111" s="501"/>
      <c r="CC111" s="501"/>
      <c r="CD111" s="501"/>
      <c r="CE111" s="501"/>
      <c r="CF111" s="501"/>
      <c r="CG111" s="501"/>
      <c r="CH111" s="501"/>
      <c r="CI111" s="501"/>
      <c r="CJ111" s="501"/>
      <c r="CK111" s="501"/>
      <c r="CL111" s="501"/>
      <c r="CM111" s="501"/>
      <c r="CN111" s="501"/>
      <c r="CO111" s="501"/>
      <c r="CP111" s="501"/>
      <c r="CQ111" s="500"/>
      <c r="CR111" s="500"/>
      <c r="CS111" s="500"/>
      <c r="CT111" s="500"/>
      <c r="CU111" s="500"/>
      <c r="CV111" s="500"/>
      <c r="CW111" s="500"/>
      <c r="CX111" s="500"/>
      <c r="CY111" s="500"/>
      <c r="CZ111" s="500"/>
      <c r="DA111" s="500"/>
      <c r="DB111" s="500"/>
      <c r="DC111" s="500"/>
      <c r="DD111" s="500"/>
      <c r="DE111" s="500"/>
      <c r="DF111" s="500"/>
      <c r="DG111" s="500"/>
      <c r="DH111" s="500"/>
      <c r="DI111" s="500"/>
      <c r="DJ111" s="500"/>
      <c r="DK111" s="500"/>
      <c r="DL111" s="500"/>
      <c r="DM111" s="500"/>
      <c r="DN111" s="500"/>
      <c r="DO111" s="500"/>
      <c r="DP111" s="500"/>
      <c r="DQ111" s="500"/>
      <c r="DR111" s="500"/>
      <c r="DS111" s="500"/>
      <c r="DT111" s="500"/>
      <c r="DU111" s="500"/>
      <c r="DV111" s="500"/>
      <c r="DW111" s="500"/>
    </row>
    <row r="112" spans="1:127" s="324" customFormat="1" ht="12.75" customHeight="1" x14ac:dyDescent="0.2">
      <c r="A112" s="270">
        <v>111</v>
      </c>
      <c r="B112" s="281" t="s">
        <v>1004</v>
      </c>
      <c r="C112" s="281" t="s">
        <v>7590</v>
      </c>
      <c r="D112" s="281"/>
      <c r="E112" s="281" t="s">
        <v>2706</v>
      </c>
      <c r="F112" s="281"/>
      <c r="G112" s="296" t="s">
        <v>7743</v>
      </c>
      <c r="H112" s="688"/>
      <c r="I112" s="281" t="s">
        <v>6947</v>
      </c>
      <c r="J112" s="281"/>
      <c r="K112" s="281" t="s">
        <v>7744</v>
      </c>
      <c r="L112" s="688" t="s">
        <v>7745</v>
      </c>
      <c r="M112" s="306">
        <v>43754</v>
      </c>
      <c r="N112" s="307">
        <v>44485</v>
      </c>
      <c r="O112" s="277" t="s">
        <v>991</v>
      </c>
      <c r="P112" s="299">
        <f>N112</f>
        <v>44485</v>
      </c>
      <c r="Q112" s="264">
        <v>19528</v>
      </c>
      <c r="R112" s="264">
        <v>2019</v>
      </c>
      <c r="S112" s="265">
        <v>43754</v>
      </c>
      <c r="T112" s="281" t="s">
        <v>1785</v>
      </c>
      <c r="U112" s="281" t="s">
        <v>1786</v>
      </c>
      <c r="V112" s="150" t="s">
        <v>484</v>
      </c>
      <c r="W112" s="150" t="s">
        <v>1189</v>
      </c>
      <c r="X112" s="281" t="s">
        <v>7746</v>
      </c>
      <c r="Y112" s="281" t="s">
        <v>7747</v>
      </c>
      <c r="Z112" s="150" t="s">
        <v>7748</v>
      </c>
      <c r="AA112" s="303">
        <v>44485</v>
      </c>
      <c r="AB112" s="283" t="s">
        <v>485</v>
      </c>
      <c r="AC112" s="281">
        <v>4.2</v>
      </c>
      <c r="AD112" s="284"/>
      <c r="AE112" s="281">
        <v>75</v>
      </c>
      <c r="AF112" s="281"/>
      <c r="AG112" s="281">
        <v>100</v>
      </c>
      <c r="AH112" s="281"/>
      <c r="AI112" s="281" t="s">
        <v>994</v>
      </c>
      <c r="AJ112" s="281" t="s">
        <v>994</v>
      </c>
      <c r="AK112" s="281" t="s">
        <v>994</v>
      </c>
      <c r="AL112" s="281">
        <v>1</v>
      </c>
      <c r="AM112" s="281"/>
      <c r="AN112" s="281"/>
      <c r="AO112" s="281"/>
      <c r="AP112" s="281"/>
      <c r="AQ112" s="635"/>
      <c r="CQ112" s="512"/>
    </row>
    <row r="113" spans="1:127" s="502" customFormat="1" ht="12.75" customHeight="1" x14ac:dyDescent="0.2">
      <c r="A113" s="270">
        <v>112</v>
      </c>
      <c r="B113" s="270" t="s">
        <v>1004</v>
      </c>
      <c r="C113" s="130" t="s">
        <v>1830</v>
      </c>
      <c r="D113" s="271"/>
      <c r="E113" s="271" t="s">
        <v>3000</v>
      </c>
      <c r="F113" s="271"/>
      <c r="G113" s="272" t="s">
        <v>4718</v>
      </c>
      <c r="H113" s="273"/>
      <c r="I113" s="271" t="s">
        <v>424</v>
      </c>
      <c r="J113" s="271"/>
      <c r="K113" s="271" t="s">
        <v>4719</v>
      </c>
      <c r="L113" s="273" t="s">
        <v>2655</v>
      </c>
      <c r="M113" s="275">
        <v>42317</v>
      </c>
      <c r="N113" s="276">
        <v>44505</v>
      </c>
      <c r="O113" s="277" t="s">
        <v>991</v>
      </c>
      <c r="P113" s="298">
        <f t="shared" si="23"/>
        <v>44505</v>
      </c>
      <c r="Q113" s="278">
        <v>17080</v>
      </c>
      <c r="R113" s="278">
        <v>2015</v>
      </c>
      <c r="S113" s="279">
        <v>43774</v>
      </c>
      <c r="T113" s="280" t="s">
        <v>239</v>
      </c>
      <c r="U113" s="281" t="s">
        <v>991</v>
      </c>
      <c r="V113" s="282" t="s">
        <v>2827</v>
      </c>
      <c r="W113" s="150" t="s">
        <v>7844</v>
      </c>
      <c r="X113" s="280" t="s">
        <v>2656</v>
      </c>
      <c r="Y113" s="280" t="s">
        <v>1470</v>
      </c>
      <c r="Z113" s="282" t="s">
        <v>1471</v>
      </c>
      <c r="AA113" s="319">
        <f t="shared" si="24"/>
        <v>44505</v>
      </c>
      <c r="AB113" s="149" t="s">
        <v>1411</v>
      </c>
      <c r="AC113" s="280">
        <v>4.5</v>
      </c>
      <c r="AD113" s="305"/>
      <c r="AE113" s="280">
        <v>85</v>
      </c>
      <c r="AF113" s="280"/>
      <c r="AG113" s="280">
        <v>105</v>
      </c>
      <c r="AH113" s="280"/>
      <c r="AI113" s="280">
        <v>24</v>
      </c>
      <c r="AJ113" s="280">
        <v>39</v>
      </c>
      <c r="AK113" s="280">
        <v>53</v>
      </c>
      <c r="AL113" s="280">
        <v>1</v>
      </c>
      <c r="AM113" s="265"/>
      <c r="AN113" s="281"/>
      <c r="AO113" s="281"/>
      <c r="AP113" s="281"/>
      <c r="AQ113" s="635"/>
      <c r="AR113" s="324"/>
      <c r="AS113" s="324"/>
      <c r="AT113" s="324"/>
      <c r="AU113" s="324"/>
      <c r="AV113" s="324"/>
      <c r="AW113" s="324"/>
      <c r="AX113" s="324"/>
      <c r="AY113" s="324"/>
      <c r="AZ113" s="324"/>
      <c r="BA113" s="324"/>
      <c r="BB113" s="324"/>
      <c r="BC113" s="324"/>
      <c r="BD113" s="324"/>
      <c r="BE113" s="324"/>
      <c r="BF113" s="324"/>
      <c r="BG113" s="324"/>
      <c r="BH113" s="324"/>
      <c r="BI113" s="324"/>
      <c r="BJ113" s="324"/>
      <c r="BK113" s="324"/>
      <c r="BL113" s="324"/>
      <c r="BM113" s="324"/>
      <c r="BN113" s="324"/>
      <c r="BO113" s="324"/>
      <c r="BP113" s="324"/>
      <c r="BQ113" s="324"/>
      <c r="BR113" s="324"/>
      <c r="BS113" s="324"/>
      <c r="BT113" s="324"/>
      <c r="BU113" s="324"/>
      <c r="BV113" s="324"/>
      <c r="BW113" s="324"/>
      <c r="BX113" s="324"/>
      <c r="BY113" s="324"/>
      <c r="BZ113" s="324"/>
      <c r="CA113" s="324"/>
      <c r="CB113" s="324"/>
      <c r="CC113" s="324"/>
      <c r="CD113" s="324"/>
      <c r="CE113" s="324"/>
      <c r="CF113" s="324"/>
      <c r="CG113" s="324"/>
      <c r="CH113" s="324"/>
      <c r="CI113" s="324"/>
      <c r="CJ113" s="324"/>
      <c r="CK113" s="324"/>
      <c r="CL113" s="324"/>
      <c r="CM113" s="324"/>
      <c r="CN113" s="324"/>
      <c r="CO113" s="324"/>
      <c r="CP113" s="324"/>
    </row>
    <row r="114" spans="1:127" s="502" customFormat="1" ht="12.75" customHeight="1" x14ac:dyDescent="0.2">
      <c r="A114" s="270">
        <v>113</v>
      </c>
      <c r="B114" s="270" t="s">
        <v>1005</v>
      </c>
      <c r="C114" s="270" t="s">
        <v>6359</v>
      </c>
      <c r="D114" s="271" t="s">
        <v>5869</v>
      </c>
      <c r="E114" s="130" t="s">
        <v>6360</v>
      </c>
      <c r="F114" s="271" t="s">
        <v>6534</v>
      </c>
      <c r="G114" s="272" t="s">
        <v>6361</v>
      </c>
      <c r="H114" s="273" t="s">
        <v>6532</v>
      </c>
      <c r="I114" s="271" t="s">
        <v>1997</v>
      </c>
      <c r="J114" s="271" t="s">
        <v>5951</v>
      </c>
      <c r="K114" s="281" t="s">
        <v>6356</v>
      </c>
      <c r="L114" s="676" t="s">
        <v>180</v>
      </c>
      <c r="M114" s="306">
        <v>43306</v>
      </c>
      <c r="N114" s="307">
        <v>44764</v>
      </c>
      <c r="O114" s="277" t="s">
        <v>991</v>
      </c>
      <c r="P114" s="306">
        <f t="shared" si="23"/>
        <v>44764</v>
      </c>
      <c r="Q114" s="264">
        <v>20562</v>
      </c>
      <c r="R114" s="264">
        <v>2017</v>
      </c>
      <c r="S114" s="265">
        <v>44034</v>
      </c>
      <c r="T114" s="281" t="s">
        <v>39</v>
      </c>
      <c r="U114" s="281" t="s">
        <v>7111</v>
      </c>
      <c r="V114" s="150" t="s">
        <v>9401</v>
      </c>
      <c r="W114" s="150" t="s">
        <v>9402</v>
      </c>
      <c r="X114" s="281" t="s">
        <v>8974</v>
      </c>
      <c r="Y114" s="281" t="s">
        <v>5885</v>
      </c>
      <c r="Z114" s="150" t="s">
        <v>5886</v>
      </c>
      <c r="AA114" s="265">
        <f t="shared" si="24"/>
        <v>44764</v>
      </c>
      <c r="AB114" s="281" t="s">
        <v>42</v>
      </c>
      <c r="AC114" s="281">
        <v>6.3</v>
      </c>
      <c r="AD114" s="284">
        <v>25</v>
      </c>
      <c r="AE114" s="281">
        <v>124</v>
      </c>
      <c r="AF114" s="281">
        <v>124</v>
      </c>
      <c r="AG114" s="281">
        <v>155</v>
      </c>
      <c r="AH114" s="281">
        <v>155</v>
      </c>
      <c r="AI114" s="281">
        <v>24</v>
      </c>
      <c r="AJ114" s="281">
        <v>37</v>
      </c>
      <c r="AK114" s="281">
        <v>57</v>
      </c>
      <c r="AL114" s="281">
        <v>1</v>
      </c>
      <c r="AM114" s="265">
        <v>43367</v>
      </c>
      <c r="AN114" s="281">
        <v>2016</v>
      </c>
      <c r="AO114" s="281" t="s">
        <v>991</v>
      </c>
      <c r="AP114" s="281" t="s">
        <v>9403</v>
      </c>
      <c r="AQ114" s="635"/>
      <c r="AR114" s="324"/>
      <c r="AS114" s="324"/>
      <c r="AT114" s="324"/>
      <c r="AU114" s="324"/>
      <c r="AV114" s="324"/>
      <c r="AW114" s="324"/>
      <c r="AX114" s="324"/>
      <c r="AY114" s="324"/>
      <c r="AZ114" s="324"/>
      <c r="BA114" s="324"/>
      <c r="BB114" s="324"/>
      <c r="BC114" s="324"/>
      <c r="BD114" s="324"/>
      <c r="BE114" s="324"/>
      <c r="BF114" s="324"/>
      <c r="BG114" s="324"/>
      <c r="BH114" s="324"/>
      <c r="BI114" s="324"/>
      <c r="BJ114" s="324"/>
      <c r="BK114" s="324"/>
      <c r="BL114" s="324"/>
      <c r="BM114" s="324"/>
      <c r="BN114" s="324"/>
      <c r="BO114" s="324"/>
      <c r="BP114" s="324"/>
      <c r="BQ114" s="324"/>
      <c r="BR114" s="324"/>
      <c r="BS114" s="324"/>
      <c r="BT114" s="324"/>
      <c r="BU114" s="324"/>
      <c r="BV114" s="324"/>
      <c r="BW114" s="324"/>
      <c r="BX114" s="324"/>
      <c r="BY114" s="324"/>
      <c r="BZ114" s="324"/>
      <c r="CA114" s="324"/>
      <c r="CB114" s="324"/>
      <c r="CC114" s="324"/>
      <c r="CD114" s="324"/>
      <c r="CE114" s="324"/>
      <c r="CF114" s="324"/>
      <c r="CG114" s="324"/>
      <c r="CH114" s="324"/>
      <c r="CI114" s="324"/>
      <c r="CJ114" s="324"/>
      <c r="CK114" s="324"/>
      <c r="CL114" s="324"/>
      <c r="CM114" s="324"/>
      <c r="CN114" s="324"/>
      <c r="CO114" s="324"/>
      <c r="CP114" s="324"/>
    </row>
    <row r="115" spans="1:127" ht="12.75" customHeight="1" x14ac:dyDescent="0.2">
      <c r="A115" s="270">
        <v>114</v>
      </c>
      <c r="B115" s="270" t="s">
        <v>1004</v>
      </c>
      <c r="C115" s="271" t="s">
        <v>1716</v>
      </c>
      <c r="D115" s="271"/>
      <c r="E115" s="271" t="s">
        <v>1100</v>
      </c>
      <c r="F115" s="271"/>
      <c r="G115" s="272" t="s">
        <v>177</v>
      </c>
      <c r="H115" s="273"/>
      <c r="I115" s="271" t="s">
        <v>2653</v>
      </c>
      <c r="J115" s="271"/>
      <c r="K115" s="271" t="s">
        <v>1191</v>
      </c>
      <c r="L115" s="273" t="s">
        <v>1623</v>
      </c>
      <c r="M115" s="275">
        <v>40237</v>
      </c>
      <c r="N115" s="307">
        <v>44585</v>
      </c>
      <c r="O115" s="277" t="s">
        <v>991</v>
      </c>
      <c r="P115" s="298">
        <f t="shared" si="23"/>
        <v>44585</v>
      </c>
      <c r="Q115" s="278">
        <v>17039</v>
      </c>
      <c r="R115" s="278">
        <v>2010</v>
      </c>
      <c r="S115" s="279">
        <v>43854</v>
      </c>
      <c r="T115" s="280" t="s">
        <v>2031</v>
      </c>
      <c r="U115" s="281" t="s">
        <v>991</v>
      </c>
      <c r="V115" s="282" t="s">
        <v>2085</v>
      </c>
      <c r="W115" s="282" t="s">
        <v>1805</v>
      </c>
      <c r="X115" s="280" t="s">
        <v>1620</v>
      </c>
      <c r="Y115" s="280" t="s">
        <v>1621</v>
      </c>
      <c r="Z115" s="282" t="s">
        <v>1622</v>
      </c>
      <c r="AA115" s="319">
        <f t="shared" si="24"/>
        <v>44585</v>
      </c>
      <c r="AB115" s="149" t="s">
        <v>2167</v>
      </c>
      <c r="AC115" s="280">
        <v>5.4</v>
      </c>
      <c r="AD115" s="305"/>
      <c r="AE115" s="280">
        <v>70</v>
      </c>
      <c r="AF115" s="280"/>
      <c r="AG115" s="280">
        <v>95</v>
      </c>
      <c r="AH115" s="280"/>
      <c r="AI115" s="280">
        <v>23</v>
      </c>
      <c r="AJ115" s="280">
        <v>39</v>
      </c>
      <c r="AK115" s="280">
        <v>56</v>
      </c>
      <c r="AL115" s="280">
        <v>1</v>
      </c>
      <c r="AM115" s="280"/>
      <c r="AN115" s="280"/>
      <c r="AO115" s="280"/>
      <c r="AP115" s="281"/>
      <c r="AQ115" s="634"/>
      <c r="AR115" s="501"/>
      <c r="AS115" s="501"/>
      <c r="AT115" s="501"/>
      <c r="AU115" s="501"/>
      <c r="AV115" s="501"/>
      <c r="AW115" s="501"/>
      <c r="AX115" s="501"/>
      <c r="AY115" s="501"/>
      <c r="AZ115" s="501"/>
      <c r="BA115" s="501"/>
      <c r="BB115" s="501"/>
      <c r="BC115" s="501"/>
      <c r="BD115" s="501"/>
      <c r="BE115" s="501"/>
      <c r="BF115" s="501"/>
      <c r="BG115" s="501"/>
      <c r="BH115" s="501"/>
      <c r="BI115" s="501"/>
      <c r="BJ115" s="501"/>
      <c r="BK115" s="501"/>
      <c r="BL115" s="501"/>
      <c r="BM115" s="501"/>
      <c r="BN115" s="501"/>
      <c r="BO115" s="501"/>
      <c r="BP115" s="501"/>
      <c r="BQ115" s="501"/>
      <c r="BR115" s="501"/>
      <c r="BS115" s="501"/>
      <c r="BT115" s="501"/>
      <c r="BU115" s="501"/>
      <c r="BV115" s="501"/>
      <c r="BW115" s="501"/>
      <c r="BX115" s="501"/>
      <c r="BY115" s="501"/>
      <c r="BZ115" s="501"/>
      <c r="CA115" s="501"/>
      <c r="CB115" s="501"/>
      <c r="CC115" s="501"/>
      <c r="CD115" s="501"/>
      <c r="CE115" s="501"/>
      <c r="CF115" s="501"/>
      <c r="CG115" s="501"/>
      <c r="CH115" s="501"/>
      <c r="CI115" s="501"/>
      <c r="CJ115" s="501"/>
      <c r="CK115" s="501"/>
      <c r="CL115" s="501"/>
      <c r="CM115" s="501"/>
      <c r="CN115" s="501"/>
      <c r="CO115" s="501"/>
      <c r="CP115" s="501"/>
      <c r="CQ115" s="500"/>
      <c r="CR115" s="500"/>
      <c r="CS115" s="500"/>
      <c r="CT115" s="500"/>
      <c r="CU115" s="500"/>
      <c r="CV115" s="500"/>
      <c r="CW115" s="500"/>
      <c r="CX115" s="500"/>
      <c r="CY115" s="500"/>
      <c r="CZ115" s="500"/>
      <c r="DA115" s="500"/>
      <c r="DB115" s="500"/>
      <c r="DC115" s="500"/>
      <c r="DD115" s="500"/>
      <c r="DE115" s="500"/>
      <c r="DF115" s="500"/>
      <c r="DG115" s="500"/>
      <c r="DH115" s="500"/>
      <c r="DI115" s="500"/>
      <c r="DJ115" s="500"/>
      <c r="DK115" s="500"/>
      <c r="DL115" s="500"/>
      <c r="DM115" s="500"/>
      <c r="DN115" s="500"/>
      <c r="DO115" s="500"/>
      <c r="DP115" s="500"/>
      <c r="DQ115" s="500"/>
      <c r="DR115" s="500"/>
      <c r="DS115" s="500"/>
      <c r="DT115" s="500"/>
      <c r="DU115" s="500"/>
      <c r="DV115" s="500"/>
      <c r="DW115" s="500"/>
    </row>
    <row r="116" spans="1:127" ht="12.75" customHeight="1" x14ac:dyDescent="0.2">
      <c r="A116" s="270">
        <v>115</v>
      </c>
      <c r="B116" s="270" t="s">
        <v>1004</v>
      </c>
      <c r="C116" s="271" t="s">
        <v>800</v>
      </c>
      <c r="D116" s="271"/>
      <c r="E116" s="130" t="s">
        <v>9161</v>
      </c>
      <c r="F116" s="271"/>
      <c r="G116" s="272" t="s">
        <v>591</v>
      </c>
      <c r="H116" s="273"/>
      <c r="I116" s="271" t="s">
        <v>1634</v>
      </c>
      <c r="J116" s="271"/>
      <c r="K116" s="130" t="s">
        <v>570</v>
      </c>
      <c r="L116" s="273" t="s">
        <v>592</v>
      </c>
      <c r="M116" s="275">
        <v>40237</v>
      </c>
      <c r="N116" s="276">
        <v>43879</v>
      </c>
      <c r="O116" s="277" t="s">
        <v>991</v>
      </c>
      <c r="P116" s="298">
        <f t="shared" si="23"/>
        <v>43879</v>
      </c>
      <c r="Q116" s="278">
        <v>14725</v>
      </c>
      <c r="R116" s="278">
        <v>2009</v>
      </c>
      <c r="S116" s="279">
        <v>43149</v>
      </c>
      <c r="T116" s="280" t="s">
        <v>1785</v>
      </c>
      <c r="U116" s="281" t="s">
        <v>991</v>
      </c>
      <c r="V116" s="150" t="s">
        <v>1280</v>
      </c>
      <c r="W116" s="150" t="s">
        <v>5748</v>
      </c>
      <c r="X116" s="280" t="s">
        <v>593</v>
      </c>
      <c r="Y116" s="280" t="s">
        <v>1621</v>
      </c>
      <c r="Z116" s="282" t="s">
        <v>1622</v>
      </c>
      <c r="AA116" s="319">
        <f t="shared" si="24"/>
        <v>43879</v>
      </c>
      <c r="AB116" s="149" t="s">
        <v>1996</v>
      </c>
      <c r="AC116" s="280">
        <v>6.1</v>
      </c>
      <c r="AD116" s="305"/>
      <c r="AE116" s="280">
        <v>100</v>
      </c>
      <c r="AF116" s="280"/>
      <c r="AG116" s="280">
        <v>130</v>
      </c>
      <c r="AH116" s="280"/>
      <c r="AI116" s="280">
        <v>23</v>
      </c>
      <c r="AJ116" s="280">
        <v>38</v>
      </c>
      <c r="AK116" s="280">
        <v>55</v>
      </c>
      <c r="AL116" s="280">
        <v>1</v>
      </c>
      <c r="AM116" s="280"/>
      <c r="AN116" s="280"/>
      <c r="AO116" s="280"/>
      <c r="AP116" s="280"/>
      <c r="AQ116" s="634"/>
      <c r="AR116" s="501"/>
      <c r="AS116" s="501"/>
      <c r="AT116" s="501"/>
      <c r="AU116" s="501"/>
      <c r="AV116" s="501"/>
      <c r="AW116" s="501"/>
      <c r="AX116" s="501"/>
      <c r="AY116" s="501"/>
      <c r="AZ116" s="501"/>
      <c r="BA116" s="501"/>
      <c r="BB116" s="501"/>
      <c r="BC116" s="501"/>
      <c r="BD116" s="501"/>
      <c r="BE116" s="501"/>
      <c r="BF116" s="501"/>
      <c r="BG116" s="501"/>
      <c r="BH116" s="501"/>
      <c r="BI116" s="501"/>
      <c r="BJ116" s="501"/>
      <c r="BK116" s="501"/>
      <c r="BL116" s="501"/>
      <c r="BM116" s="501"/>
      <c r="BN116" s="501"/>
      <c r="BO116" s="501"/>
      <c r="BP116" s="501"/>
      <c r="BQ116" s="501"/>
      <c r="BR116" s="501"/>
      <c r="BS116" s="501"/>
      <c r="BT116" s="501"/>
      <c r="BU116" s="501"/>
      <c r="BV116" s="501"/>
      <c r="BW116" s="501"/>
      <c r="BX116" s="501"/>
      <c r="BY116" s="501"/>
      <c r="BZ116" s="501"/>
      <c r="CA116" s="501"/>
      <c r="CB116" s="501"/>
      <c r="CC116" s="501"/>
      <c r="CD116" s="501"/>
      <c r="CE116" s="501"/>
      <c r="CF116" s="501"/>
      <c r="CG116" s="501"/>
      <c r="CH116" s="501"/>
      <c r="CI116" s="501"/>
      <c r="CJ116" s="501"/>
      <c r="CK116" s="501"/>
      <c r="CL116" s="501"/>
      <c r="CM116" s="501"/>
      <c r="CN116" s="501"/>
      <c r="CO116" s="501"/>
      <c r="CP116" s="501"/>
      <c r="CQ116" s="500"/>
      <c r="CR116" s="500"/>
      <c r="CS116" s="500"/>
      <c r="CT116" s="500"/>
      <c r="CU116" s="500"/>
      <c r="CV116" s="500"/>
      <c r="CW116" s="500"/>
      <c r="CX116" s="500"/>
      <c r="CY116" s="500"/>
      <c r="CZ116" s="500"/>
      <c r="DA116" s="500"/>
      <c r="DB116" s="500"/>
      <c r="DC116" s="500"/>
      <c r="DD116" s="500"/>
      <c r="DE116" s="500"/>
      <c r="DF116" s="500"/>
      <c r="DG116" s="500"/>
      <c r="DH116" s="500"/>
      <c r="DI116" s="500"/>
      <c r="DJ116" s="500"/>
      <c r="DK116" s="500"/>
      <c r="DL116" s="500"/>
      <c r="DM116" s="500"/>
      <c r="DN116" s="500"/>
      <c r="DO116" s="500"/>
      <c r="DP116" s="500"/>
      <c r="DQ116" s="500"/>
      <c r="DR116" s="500"/>
      <c r="DS116" s="500"/>
      <c r="DT116" s="500"/>
      <c r="DU116" s="500"/>
      <c r="DV116" s="500"/>
      <c r="DW116" s="500"/>
    </row>
    <row r="117" spans="1:127" s="502" customFormat="1" ht="12.75" customHeight="1" x14ac:dyDescent="0.2">
      <c r="A117" s="270">
        <v>116</v>
      </c>
      <c r="B117" s="270" t="s">
        <v>1004</v>
      </c>
      <c r="C117" s="281" t="s">
        <v>7172</v>
      </c>
      <c r="D117" s="271"/>
      <c r="E117" s="271" t="s">
        <v>7173</v>
      </c>
      <c r="F117" s="271"/>
      <c r="G117" s="272" t="s">
        <v>7174</v>
      </c>
      <c r="H117" s="273"/>
      <c r="I117" s="271" t="s">
        <v>1634</v>
      </c>
      <c r="J117" s="271"/>
      <c r="K117" s="324" t="s">
        <v>7171</v>
      </c>
      <c r="L117" s="676" t="s">
        <v>1849</v>
      </c>
      <c r="M117" s="510">
        <v>43565</v>
      </c>
      <c r="N117" s="510">
        <v>45023</v>
      </c>
      <c r="O117" s="277" t="s">
        <v>991</v>
      </c>
      <c r="P117" s="299">
        <f t="shared" ref="P117:P123" si="25">N117</f>
        <v>45023</v>
      </c>
      <c r="Q117" s="264">
        <v>19211</v>
      </c>
      <c r="R117" s="264">
        <v>2018</v>
      </c>
      <c r="S117" s="265">
        <v>44293</v>
      </c>
      <c r="T117" s="281" t="s">
        <v>32</v>
      </c>
      <c r="U117" s="281" t="s">
        <v>991</v>
      </c>
      <c r="V117" s="150" t="s">
        <v>8064</v>
      </c>
      <c r="W117" s="150" t="s">
        <v>8064</v>
      </c>
      <c r="X117" s="281" t="s">
        <v>7175</v>
      </c>
      <c r="Y117" s="281" t="s">
        <v>138</v>
      </c>
      <c r="Z117" s="150" t="s">
        <v>252</v>
      </c>
      <c r="AA117" s="303">
        <f>N117</f>
        <v>45023</v>
      </c>
      <c r="AB117" s="283" t="s">
        <v>2167</v>
      </c>
      <c r="AC117" s="281">
        <v>6.9</v>
      </c>
      <c r="AD117" s="284"/>
      <c r="AE117" s="281">
        <v>120</v>
      </c>
      <c r="AF117" s="281"/>
      <c r="AG117" s="281">
        <v>225</v>
      </c>
      <c r="AH117" s="281"/>
      <c r="AI117" s="281" t="s">
        <v>994</v>
      </c>
      <c r="AJ117" s="281" t="s">
        <v>994</v>
      </c>
      <c r="AK117" s="281" t="s">
        <v>994</v>
      </c>
      <c r="AL117" s="281">
        <v>2</v>
      </c>
      <c r="AM117" s="265"/>
      <c r="AN117" s="281"/>
      <c r="AO117" s="281"/>
      <c r="AP117" s="281"/>
      <c r="AQ117" s="635"/>
      <c r="AR117" s="324"/>
      <c r="AS117" s="324"/>
      <c r="AT117" s="324"/>
      <c r="AU117" s="324"/>
      <c r="AV117" s="324"/>
      <c r="AW117" s="324"/>
      <c r="AX117" s="324"/>
      <c r="AY117" s="324"/>
      <c r="AZ117" s="324"/>
      <c r="BA117" s="324"/>
      <c r="BB117" s="324"/>
      <c r="BC117" s="324"/>
      <c r="BD117" s="324"/>
      <c r="BE117" s="324"/>
      <c r="BF117" s="324"/>
      <c r="BG117" s="324"/>
      <c r="BH117" s="324"/>
      <c r="BI117" s="324"/>
      <c r="BJ117" s="324"/>
      <c r="BK117" s="324"/>
      <c r="BL117" s="324"/>
      <c r="BM117" s="324"/>
      <c r="BN117" s="324"/>
      <c r="BO117" s="324"/>
      <c r="BP117" s="324"/>
      <c r="BQ117" s="324"/>
      <c r="BR117" s="324"/>
      <c r="BS117" s="324"/>
      <c r="BT117" s="324"/>
      <c r="BU117" s="324"/>
      <c r="BV117" s="324"/>
      <c r="BW117" s="324"/>
      <c r="BX117" s="324"/>
      <c r="BY117" s="324"/>
      <c r="BZ117" s="324"/>
      <c r="CA117" s="324"/>
      <c r="CB117" s="324"/>
      <c r="CC117" s="324"/>
      <c r="CD117" s="324"/>
      <c r="CE117" s="324"/>
      <c r="CF117" s="324"/>
      <c r="CG117" s="324"/>
      <c r="CH117" s="324"/>
      <c r="CI117" s="324"/>
      <c r="CJ117" s="324"/>
      <c r="CK117" s="324"/>
      <c r="CL117" s="324"/>
      <c r="CM117" s="324"/>
      <c r="CN117" s="324"/>
      <c r="CO117" s="324"/>
      <c r="CP117" s="324"/>
    </row>
    <row r="118" spans="1:127" s="502" customFormat="1" ht="12.75" customHeight="1" x14ac:dyDescent="0.2">
      <c r="A118" s="270">
        <v>117</v>
      </c>
      <c r="B118" s="281" t="s">
        <v>1004</v>
      </c>
      <c r="C118" s="324" t="s">
        <v>6241</v>
      </c>
      <c r="D118" s="281"/>
      <c r="E118" s="281" t="s">
        <v>772</v>
      </c>
      <c r="F118" s="281"/>
      <c r="G118" s="296" t="s">
        <v>7388</v>
      </c>
      <c r="H118" s="676"/>
      <c r="I118" s="281" t="s">
        <v>2522</v>
      </c>
      <c r="J118" s="281"/>
      <c r="K118" s="281" t="s">
        <v>3836</v>
      </c>
      <c r="L118" s="676" t="s">
        <v>3837</v>
      </c>
      <c r="M118" s="306">
        <v>43634</v>
      </c>
      <c r="N118" s="307">
        <v>45081</v>
      </c>
      <c r="O118" s="507" t="s">
        <v>991</v>
      </c>
      <c r="P118" s="508">
        <f t="shared" si="25"/>
        <v>45081</v>
      </c>
      <c r="Q118" s="520">
        <v>20646</v>
      </c>
      <c r="R118" s="520">
        <v>2018</v>
      </c>
      <c r="S118" s="506">
        <v>44351</v>
      </c>
      <c r="T118" s="324" t="s">
        <v>39</v>
      </c>
      <c r="U118" s="324" t="s">
        <v>991</v>
      </c>
      <c r="V118" s="150" t="s">
        <v>611</v>
      </c>
      <c r="W118" s="150" t="s">
        <v>611</v>
      </c>
      <c r="X118" s="281" t="s">
        <v>3838</v>
      </c>
      <c r="Y118" s="281" t="s">
        <v>3839</v>
      </c>
      <c r="Z118" s="150" t="s">
        <v>3840</v>
      </c>
      <c r="AA118" s="303">
        <f>N118</f>
        <v>45081</v>
      </c>
      <c r="AB118" s="283" t="s">
        <v>2167</v>
      </c>
      <c r="AC118" s="281">
        <v>6</v>
      </c>
      <c r="AD118" s="284"/>
      <c r="AE118" s="281">
        <v>95</v>
      </c>
      <c r="AF118" s="281"/>
      <c r="AG118" s="281">
        <v>120</v>
      </c>
      <c r="AH118" s="281"/>
      <c r="AI118" s="281">
        <v>23</v>
      </c>
      <c r="AJ118" s="281">
        <v>37</v>
      </c>
      <c r="AK118" s="324">
        <v>50</v>
      </c>
      <c r="AL118" s="324">
        <v>1</v>
      </c>
      <c r="AM118" s="324"/>
      <c r="AN118" s="324"/>
      <c r="AO118" s="324"/>
      <c r="AP118" s="281"/>
      <c r="AQ118" s="635"/>
      <c r="AR118" s="324"/>
      <c r="AS118" s="324"/>
      <c r="AT118" s="324"/>
      <c r="AU118" s="324"/>
      <c r="AV118" s="324"/>
      <c r="AW118" s="324"/>
      <c r="AX118" s="324"/>
      <c r="AY118" s="324"/>
      <c r="AZ118" s="324"/>
      <c r="BA118" s="324"/>
      <c r="BB118" s="324"/>
      <c r="BC118" s="324"/>
      <c r="BD118" s="324"/>
      <c r="BE118" s="324"/>
      <c r="BF118" s="324"/>
      <c r="BG118" s="324"/>
      <c r="BH118" s="324"/>
      <c r="BI118" s="324"/>
      <c r="BJ118" s="324"/>
      <c r="BK118" s="324"/>
      <c r="BL118" s="324"/>
      <c r="BM118" s="324"/>
      <c r="BN118" s="324"/>
      <c r="BO118" s="324"/>
      <c r="BP118" s="324"/>
      <c r="BQ118" s="324"/>
      <c r="BR118" s="324"/>
      <c r="BS118" s="324"/>
      <c r="BT118" s="324"/>
      <c r="BU118" s="324"/>
      <c r="BV118" s="324"/>
      <c r="BW118" s="324"/>
      <c r="BX118" s="324"/>
      <c r="BY118" s="324"/>
      <c r="BZ118" s="324"/>
      <c r="CA118" s="324"/>
      <c r="CB118" s="324"/>
      <c r="CC118" s="324"/>
      <c r="CD118" s="324"/>
      <c r="CE118" s="324"/>
      <c r="CF118" s="324"/>
      <c r="CG118" s="324"/>
      <c r="CH118" s="324"/>
      <c r="CI118" s="324"/>
      <c r="CJ118" s="324"/>
      <c r="CK118" s="324"/>
      <c r="CL118" s="324"/>
      <c r="CM118" s="324"/>
      <c r="CN118" s="324"/>
      <c r="CO118" s="324"/>
      <c r="CP118" s="324"/>
    </row>
    <row r="119" spans="1:127" s="502" customFormat="1" ht="12.75" customHeight="1" x14ac:dyDescent="0.2">
      <c r="A119" s="270">
        <v>118</v>
      </c>
      <c r="B119" s="324" t="s">
        <v>1005</v>
      </c>
      <c r="C119" s="324" t="s">
        <v>3216</v>
      </c>
      <c r="D119" s="324" t="s">
        <v>7883</v>
      </c>
      <c r="E119" s="324" t="s">
        <v>589</v>
      </c>
      <c r="F119" s="324" t="s">
        <v>7884</v>
      </c>
      <c r="G119" s="324" t="s">
        <v>7392</v>
      </c>
      <c r="H119" s="324">
        <v>207115</v>
      </c>
      <c r="I119" s="324" t="s">
        <v>2653</v>
      </c>
      <c r="J119" s="324" t="s">
        <v>1800</v>
      </c>
      <c r="K119" s="324" t="s">
        <v>7393</v>
      </c>
      <c r="L119" s="583" t="s">
        <v>92</v>
      </c>
      <c r="M119" s="506">
        <v>43642</v>
      </c>
      <c r="N119" s="506">
        <v>44508</v>
      </c>
      <c r="O119" s="324" t="s">
        <v>991</v>
      </c>
      <c r="P119" s="506">
        <f t="shared" si="25"/>
        <v>44508</v>
      </c>
      <c r="Q119" s="324">
        <v>19587</v>
      </c>
      <c r="R119" s="324">
        <v>2015</v>
      </c>
      <c r="S119" s="506">
        <v>43777</v>
      </c>
      <c r="T119" s="324" t="s">
        <v>396</v>
      </c>
      <c r="U119" s="324" t="s">
        <v>7885</v>
      </c>
      <c r="V119" s="324" t="s">
        <v>7886</v>
      </c>
      <c r="W119" s="324" t="s">
        <v>7855</v>
      </c>
      <c r="X119" s="324" t="s">
        <v>7394</v>
      </c>
      <c r="Y119" s="324" t="s">
        <v>10</v>
      </c>
      <c r="Z119" s="324" t="s">
        <v>11</v>
      </c>
      <c r="AA119" s="506">
        <v>44508</v>
      </c>
      <c r="AB119" s="324" t="s">
        <v>2167</v>
      </c>
      <c r="AC119" s="324">
        <v>4.3</v>
      </c>
      <c r="AD119" s="324">
        <v>30</v>
      </c>
      <c r="AE119" s="324">
        <v>75</v>
      </c>
      <c r="AF119" s="324">
        <v>90</v>
      </c>
      <c r="AG119" s="324">
        <v>100</v>
      </c>
      <c r="AH119" s="324">
        <v>130</v>
      </c>
      <c r="AI119" s="324">
        <v>22</v>
      </c>
      <c r="AJ119" s="324">
        <v>36</v>
      </c>
      <c r="AK119" s="324">
        <v>54</v>
      </c>
      <c r="AL119" s="324">
        <v>1</v>
      </c>
      <c r="AM119" s="506">
        <v>43797</v>
      </c>
      <c r="AN119" s="324">
        <v>2015</v>
      </c>
      <c r="AO119" s="324" t="s">
        <v>991</v>
      </c>
      <c r="AP119" s="324"/>
      <c r="AQ119" s="635"/>
      <c r="AR119" s="324"/>
      <c r="AS119" s="324"/>
      <c r="AT119" s="324"/>
      <c r="AU119" s="324"/>
      <c r="AV119" s="324"/>
      <c r="AW119" s="324"/>
      <c r="AX119" s="324"/>
      <c r="AY119" s="324"/>
      <c r="AZ119" s="324"/>
      <c r="BA119" s="324"/>
      <c r="BB119" s="324"/>
      <c r="BC119" s="324"/>
      <c r="BD119" s="324"/>
      <c r="BE119" s="324"/>
      <c r="BF119" s="324"/>
      <c r="BG119" s="324"/>
      <c r="BH119" s="324"/>
      <c r="BI119" s="324"/>
      <c r="BJ119" s="324"/>
      <c r="BK119" s="324"/>
      <c r="BL119" s="324"/>
      <c r="BM119" s="324"/>
      <c r="BN119" s="324"/>
      <c r="BO119" s="324"/>
      <c r="BP119" s="324"/>
      <c r="BQ119" s="324"/>
      <c r="BR119" s="324"/>
      <c r="BS119" s="324"/>
      <c r="BT119" s="324"/>
      <c r="BU119" s="324"/>
      <c r="BV119" s="324"/>
      <c r="BW119" s="324"/>
      <c r="BX119" s="324"/>
      <c r="BY119" s="324"/>
      <c r="BZ119" s="324"/>
      <c r="CA119" s="324"/>
      <c r="CB119" s="324"/>
      <c r="CC119" s="324"/>
      <c r="CD119" s="324"/>
      <c r="CE119" s="324"/>
      <c r="CF119" s="324"/>
      <c r="CG119" s="324"/>
      <c r="CH119" s="324"/>
      <c r="CI119" s="324"/>
      <c r="CJ119" s="324"/>
      <c r="CK119" s="324"/>
      <c r="CL119" s="324"/>
      <c r="CM119" s="324"/>
      <c r="CN119" s="324"/>
      <c r="CO119" s="324"/>
      <c r="CP119" s="324"/>
    </row>
    <row r="120" spans="1:127" s="502" customFormat="1" ht="12.75" customHeight="1" x14ac:dyDescent="0.2">
      <c r="A120" s="270">
        <v>119</v>
      </c>
      <c r="B120" s="281" t="s">
        <v>1004</v>
      </c>
      <c r="C120" s="281" t="s">
        <v>8781</v>
      </c>
      <c r="D120" s="281"/>
      <c r="E120" s="281" t="s">
        <v>4657</v>
      </c>
      <c r="F120" s="281"/>
      <c r="G120" s="296" t="s">
        <v>8782</v>
      </c>
      <c r="H120" s="768"/>
      <c r="I120" s="281" t="s">
        <v>424</v>
      </c>
      <c r="J120" s="281"/>
      <c r="K120" s="281" t="s">
        <v>8783</v>
      </c>
      <c r="L120" s="768" t="s">
        <v>8784</v>
      </c>
      <c r="M120" s="306">
        <v>44005</v>
      </c>
      <c r="N120" s="307">
        <v>44733</v>
      </c>
      <c r="O120" s="507" t="s">
        <v>991</v>
      </c>
      <c r="P120" s="508">
        <f>N120</f>
        <v>44733</v>
      </c>
      <c r="Q120" s="520">
        <v>20493</v>
      </c>
      <c r="R120" s="520">
        <v>2014</v>
      </c>
      <c r="S120" s="265">
        <v>44003</v>
      </c>
      <c r="T120" s="324" t="s">
        <v>239</v>
      </c>
      <c r="U120" s="324" t="s">
        <v>1786</v>
      </c>
      <c r="V120" s="150" t="s">
        <v>484</v>
      </c>
      <c r="W120" s="150" t="s">
        <v>97</v>
      </c>
      <c r="X120" s="281" t="s">
        <v>8785</v>
      </c>
      <c r="Y120" s="281" t="s">
        <v>8786</v>
      </c>
      <c r="Z120" s="150" t="s">
        <v>8787</v>
      </c>
      <c r="AA120" s="303">
        <v>44733</v>
      </c>
      <c r="AB120" s="283" t="s">
        <v>2167</v>
      </c>
      <c r="AC120" s="281">
        <v>3.8</v>
      </c>
      <c r="AD120" s="284"/>
      <c r="AE120" s="281">
        <v>85</v>
      </c>
      <c r="AF120" s="281"/>
      <c r="AG120" s="281">
        <v>105</v>
      </c>
      <c r="AH120" s="281"/>
      <c r="AI120" s="281">
        <v>24</v>
      </c>
      <c r="AJ120" s="281">
        <v>39</v>
      </c>
      <c r="AK120" s="324">
        <v>53</v>
      </c>
      <c r="AL120" s="324">
        <v>1</v>
      </c>
      <c r="AM120" s="265"/>
      <c r="AN120" s="281"/>
      <c r="AO120" s="281"/>
      <c r="AP120" s="534"/>
      <c r="AQ120" s="635"/>
      <c r="AR120" s="324"/>
      <c r="AS120" s="324"/>
      <c r="AT120" s="324"/>
      <c r="AU120" s="324"/>
      <c r="AV120" s="324"/>
      <c r="AW120" s="324"/>
      <c r="AX120" s="324"/>
      <c r="AY120" s="324"/>
      <c r="AZ120" s="324"/>
      <c r="BA120" s="324"/>
      <c r="BB120" s="324"/>
      <c r="BC120" s="324"/>
      <c r="BD120" s="324"/>
      <c r="BE120" s="324"/>
      <c r="BF120" s="324"/>
      <c r="BG120" s="324"/>
      <c r="BH120" s="324"/>
      <c r="BI120" s="324"/>
      <c r="BJ120" s="324"/>
      <c r="BK120" s="324"/>
      <c r="BL120" s="324"/>
      <c r="BM120" s="324"/>
      <c r="BN120" s="324"/>
      <c r="BO120" s="324"/>
      <c r="BP120" s="324"/>
      <c r="BQ120" s="324"/>
      <c r="BR120" s="324"/>
      <c r="BS120" s="324"/>
      <c r="BT120" s="324"/>
      <c r="BU120" s="324"/>
      <c r="BV120" s="324"/>
      <c r="BW120" s="324"/>
      <c r="BX120" s="324"/>
      <c r="BY120" s="324"/>
      <c r="BZ120" s="324"/>
      <c r="CA120" s="324"/>
      <c r="CB120" s="324"/>
      <c r="CC120" s="324"/>
      <c r="CD120" s="324"/>
      <c r="CE120" s="324"/>
      <c r="CF120" s="324"/>
      <c r="CG120" s="324"/>
      <c r="CH120" s="324"/>
      <c r="CI120" s="324"/>
      <c r="CJ120" s="324"/>
      <c r="CK120" s="324"/>
      <c r="CL120" s="324"/>
      <c r="CM120" s="324"/>
      <c r="CN120" s="324"/>
      <c r="CO120" s="324"/>
      <c r="CP120" s="324"/>
    </row>
    <row r="121" spans="1:127" s="502" customFormat="1" ht="12.75" customHeight="1" x14ac:dyDescent="0.2">
      <c r="A121" s="270">
        <v>120</v>
      </c>
      <c r="B121" s="270" t="s">
        <v>1004</v>
      </c>
      <c r="C121" s="324" t="s">
        <v>6641</v>
      </c>
      <c r="D121" s="271"/>
      <c r="E121" s="271" t="s">
        <v>6642</v>
      </c>
      <c r="F121" s="271"/>
      <c r="G121" s="272" t="s">
        <v>6643</v>
      </c>
      <c r="H121" s="273"/>
      <c r="I121" s="271" t="s">
        <v>2653</v>
      </c>
      <c r="J121" s="271"/>
      <c r="K121" s="281" t="s">
        <v>6644</v>
      </c>
      <c r="L121" s="676" t="s">
        <v>6645</v>
      </c>
      <c r="M121" s="306">
        <v>43399</v>
      </c>
      <c r="N121" s="307">
        <v>43764</v>
      </c>
      <c r="O121" s="507" t="s">
        <v>991</v>
      </c>
      <c r="P121" s="508">
        <f t="shared" si="25"/>
        <v>43764</v>
      </c>
      <c r="Q121" s="520">
        <v>18644</v>
      </c>
      <c r="R121" s="520">
        <v>2017</v>
      </c>
      <c r="S121" s="265">
        <v>43399</v>
      </c>
      <c r="T121" s="324" t="s">
        <v>5079</v>
      </c>
      <c r="U121" s="324" t="s">
        <v>1786</v>
      </c>
      <c r="V121" s="150" t="s">
        <v>484</v>
      </c>
      <c r="W121" s="150" t="s">
        <v>559</v>
      </c>
      <c r="X121" s="281" t="s">
        <v>6646</v>
      </c>
      <c r="Y121" s="281" t="s">
        <v>6647</v>
      </c>
      <c r="Z121" s="150" t="s">
        <v>6648</v>
      </c>
      <c r="AA121" s="303">
        <v>43764</v>
      </c>
      <c r="AB121" s="283" t="s">
        <v>2167</v>
      </c>
      <c r="AC121" s="281">
        <v>5.5</v>
      </c>
      <c r="AD121" s="284"/>
      <c r="AE121" s="281">
        <v>110</v>
      </c>
      <c r="AF121" s="281"/>
      <c r="AG121" s="281">
        <v>135</v>
      </c>
      <c r="AH121" s="281"/>
      <c r="AI121" s="281">
        <v>24</v>
      </c>
      <c r="AJ121" s="281">
        <v>39</v>
      </c>
      <c r="AK121" s="324">
        <v>55</v>
      </c>
      <c r="AL121" s="324">
        <v>1</v>
      </c>
      <c r="AM121" s="506"/>
      <c r="AN121" s="324"/>
      <c r="AO121" s="324"/>
      <c r="AP121" s="534"/>
      <c r="AQ121" s="635"/>
      <c r="AR121" s="324"/>
      <c r="AS121" s="324"/>
      <c r="AT121" s="324"/>
      <c r="AU121" s="324"/>
      <c r="AV121" s="324"/>
      <c r="AW121" s="324"/>
      <c r="AX121" s="324"/>
      <c r="AY121" s="324"/>
      <c r="AZ121" s="324"/>
      <c r="BA121" s="324"/>
      <c r="BB121" s="324"/>
      <c r="BC121" s="324"/>
      <c r="BD121" s="324"/>
      <c r="BE121" s="324"/>
      <c r="BF121" s="324"/>
      <c r="BG121" s="324"/>
      <c r="BH121" s="324"/>
      <c r="BI121" s="324"/>
      <c r="BJ121" s="324"/>
      <c r="BK121" s="324"/>
      <c r="BL121" s="324"/>
      <c r="BM121" s="324"/>
      <c r="BN121" s="324"/>
      <c r="BO121" s="324"/>
      <c r="BP121" s="324"/>
      <c r="BQ121" s="324"/>
      <c r="BR121" s="324"/>
      <c r="BS121" s="324"/>
      <c r="BT121" s="324"/>
      <c r="BU121" s="324"/>
      <c r="BV121" s="324"/>
      <c r="BW121" s="324"/>
      <c r="BX121" s="324"/>
      <c r="BY121" s="324"/>
      <c r="BZ121" s="324"/>
      <c r="CA121" s="324"/>
      <c r="CB121" s="324"/>
      <c r="CC121" s="324"/>
      <c r="CD121" s="324"/>
      <c r="CE121" s="324"/>
      <c r="CF121" s="324"/>
      <c r="CG121" s="324"/>
      <c r="CH121" s="324"/>
      <c r="CI121" s="324"/>
      <c r="CJ121" s="324"/>
      <c r="CK121" s="324"/>
      <c r="CL121" s="324"/>
      <c r="CM121" s="324"/>
      <c r="CN121" s="324"/>
      <c r="CO121" s="324"/>
      <c r="CP121" s="324"/>
    </row>
    <row r="122" spans="1:127" s="502" customFormat="1" ht="12.75" customHeight="1" x14ac:dyDescent="0.2">
      <c r="A122" s="270">
        <v>121</v>
      </c>
      <c r="B122" s="270" t="s">
        <v>1005</v>
      </c>
      <c r="C122" s="270" t="s">
        <v>2568</v>
      </c>
      <c r="D122" s="281" t="s">
        <v>6610</v>
      </c>
      <c r="E122" s="271" t="s">
        <v>2835</v>
      </c>
      <c r="F122" s="271" t="s">
        <v>8113</v>
      </c>
      <c r="G122" s="272" t="s">
        <v>2837</v>
      </c>
      <c r="H122" s="273" t="s">
        <v>8114</v>
      </c>
      <c r="I122" s="281" t="s">
        <v>5006</v>
      </c>
      <c r="J122" s="281" t="s">
        <v>2330</v>
      </c>
      <c r="K122" s="271" t="s">
        <v>8115</v>
      </c>
      <c r="L122" s="273" t="s">
        <v>8116</v>
      </c>
      <c r="M122" s="275">
        <v>42080</v>
      </c>
      <c r="N122" s="132">
        <v>44603</v>
      </c>
      <c r="O122" s="277" t="s">
        <v>991</v>
      </c>
      <c r="P122" s="299">
        <f t="shared" si="25"/>
        <v>44603</v>
      </c>
      <c r="Q122" s="264">
        <v>20136</v>
      </c>
      <c r="R122" s="264">
        <v>2014</v>
      </c>
      <c r="S122" s="279">
        <v>43872</v>
      </c>
      <c r="T122" s="281" t="s">
        <v>32</v>
      </c>
      <c r="U122" s="281" t="s">
        <v>5713</v>
      </c>
      <c r="V122" s="150" t="s">
        <v>6054</v>
      </c>
      <c r="W122" s="150" t="s">
        <v>8117</v>
      </c>
      <c r="X122" s="281" t="s">
        <v>8118</v>
      </c>
      <c r="Y122" s="281" t="s">
        <v>8119</v>
      </c>
      <c r="Z122" s="150" t="s">
        <v>8120</v>
      </c>
      <c r="AA122" s="303">
        <v>44603</v>
      </c>
      <c r="AB122" s="283" t="s">
        <v>2167</v>
      </c>
      <c r="AC122" s="281">
        <v>5.2</v>
      </c>
      <c r="AD122" s="284">
        <v>25</v>
      </c>
      <c r="AE122" s="281">
        <v>75</v>
      </c>
      <c r="AF122" s="281">
        <v>85</v>
      </c>
      <c r="AG122" s="281">
        <v>95</v>
      </c>
      <c r="AH122" s="281">
        <v>127</v>
      </c>
      <c r="AI122" s="281">
        <v>23</v>
      </c>
      <c r="AJ122" s="281">
        <v>38</v>
      </c>
      <c r="AK122" s="281">
        <v>50</v>
      </c>
      <c r="AL122" s="281">
        <v>1</v>
      </c>
      <c r="AM122" s="265">
        <v>43881</v>
      </c>
      <c r="AN122" s="281">
        <v>2019</v>
      </c>
      <c r="AO122" s="281" t="s">
        <v>991</v>
      </c>
      <c r="AP122" s="281"/>
      <c r="AQ122" s="635"/>
      <c r="AR122" s="324"/>
      <c r="AS122" s="324"/>
      <c r="AT122" s="324"/>
      <c r="AU122" s="324"/>
      <c r="AV122" s="324"/>
      <c r="AW122" s="324"/>
      <c r="AX122" s="324"/>
      <c r="AY122" s="324"/>
      <c r="AZ122" s="324"/>
      <c r="BA122" s="324"/>
      <c r="BB122" s="324"/>
      <c r="BC122" s="324"/>
      <c r="BD122" s="324"/>
      <c r="BE122" s="324"/>
      <c r="BF122" s="324"/>
      <c r="BG122" s="324"/>
      <c r="BH122" s="324"/>
      <c r="BI122" s="324"/>
      <c r="BJ122" s="324"/>
      <c r="BK122" s="324"/>
      <c r="BL122" s="324"/>
      <c r="BM122" s="324"/>
      <c r="BN122" s="324"/>
      <c r="BO122" s="324"/>
      <c r="BP122" s="324"/>
      <c r="BQ122" s="324"/>
      <c r="BR122" s="324"/>
      <c r="BS122" s="324"/>
      <c r="BT122" s="324"/>
      <c r="BU122" s="324"/>
      <c r="BV122" s="324"/>
      <c r="BW122" s="324"/>
      <c r="BX122" s="324"/>
      <c r="BY122" s="324"/>
      <c r="BZ122" s="324"/>
      <c r="CA122" s="324"/>
      <c r="CB122" s="324"/>
      <c r="CC122" s="324"/>
      <c r="CD122" s="324"/>
      <c r="CE122" s="324"/>
      <c r="CF122" s="324"/>
      <c r="CG122" s="324"/>
      <c r="CH122" s="324"/>
      <c r="CI122" s="324"/>
      <c r="CJ122" s="324"/>
      <c r="CK122" s="324"/>
      <c r="CL122" s="324"/>
      <c r="CM122" s="324"/>
      <c r="CN122" s="324"/>
      <c r="CO122" s="324"/>
      <c r="CP122" s="324"/>
    </row>
    <row r="123" spans="1:127" ht="12.75" customHeight="1" x14ac:dyDescent="0.2">
      <c r="A123" s="270">
        <v>122</v>
      </c>
      <c r="B123" s="270" t="s">
        <v>1005</v>
      </c>
      <c r="C123" s="271" t="s">
        <v>1036</v>
      </c>
      <c r="D123" s="271"/>
      <c r="E123" s="271" t="s">
        <v>890</v>
      </c>
      <c r="F123" s="271" t="s">
        <v>3378</v>
      </c>
      <c r="G123" s="143" t="s">
        <v>889</v>
      </c>
      <c r="H123" s="273"/>
      <c r="I123" s="130" t="s">
        <v>3262</v>
      </c>
      <c r="J123" s="271"/>
      <c r="K123" s="271" t="s">
        <v>3240</v>
      </c>
      <c r="L123" s="273" t="s">
        <v>2019</v>
      </c>
      <c r="M123" s="275">
        <v>41246</v>
      </c>
      <c r="N123" s="276">
        <v>44560</v>
      </c>
      <c r="O123" s="277" t="s">
        <v>991</v>
      </c>
      <c r="P123" s="301">
        <f t="shared" si="25"/>
        <v>44560</v>
      </c>
      <c r="Q123" s="278">
        <v>15603</v>
      </c>
      <c r="R123" s="278">
        <v>2012</v>
      </c>
      <c r="S123" s="279">
        <v>43829</v>
      </c>
      <c r="T123" s="280" t="s">
        <v>1785</v>
      </c>
      <c r="U123" s="281" t="s">
        <v>991</v>
      </c>
      <c r="V123" s="282" t="s">
        <v>1280</v>
      </c>
      <c r="W123" s="282" t="s">
        <v>3470</v>
      </c>
      <c r="X123" s="280" t="s">
        <v>1911</v>
      </c>
      <c r="Y123" s="280" t="s">
        <v>4679</v>
      </c>
      <c r="Z123" s="282" t="s">
        <v>1912</v>
      </c>
      <c r="AA123" s="319">
        <v>44560</v>
      </c>
      <c r="AB123" s="149" t="s">
        <v>132</v>
      </c>
      <c r="AC123" s="280">
        <v>4.5</v>
      </c>
      <c r="AD123" s="305" t="s">
        <v>3263</v>
      </c>
      <c r="AE123" s="280">
        <v>95</v>
      </c>
      <c r="AF123" s="280">
        <v>95</v>
      </c>
      <c r="AG123" s="280">
        <v>125</v>
      </c>
      <c r="AH123" s="280">
        <v>162.5</v>
      </c>
      <c r="AI123" s="280">
        <v>22</v>
      </c>
      <c r="AJ123" s="280">
        <v>38</v>
      </c>
      <c r="AK123" s="280">
        <v>50</v>
      </c>
      <c r="AL123" s="280">
        <v>1</v>
      </c>
      <c r="AM123" s="279"/>
      <c r="AN123" s="280"/>
      <c r="AO123" s="280"/>
      <c r="AP123" s="280"/>
      <c r="AQ123" s="634"/>
      <c r="AR123" s="501"/>
      <c r="AS123" s="501"/>
      <c r="AT123" s="501"/>
      <c r="AU123" s="501"/>
      <c r="AV123" s="501"/>
      <c r="AW123" s="501"/>
      <c r="AX123" s="501"/>
      <c r="AY123" s="501"/>
      <c r="AZ123" s="501"/>
      <c r="BA123" s="501"/>
      <c r="BB123" s="501"/>
      <c r="BC123" s="501"/>
      <c r="BD123" s="501"/>
      <c r="BE123" s="501"/>
      <c r="BF123" s="501"/>
      <c r="BG123" s="501"/>
      <c r="BH123" s="501"/>
      <c r="BI123" s="501"/>
      <c r="BJ123" s="501"/>
      <c r="BK123" s="501"/>
      <c r="BL123" s="501"/>
      <c r="BM123" s="501"/>
      <c r="BN123" s="501"/>
      <c r="BO123" s="501"/>
      <c r="BP123" s="501"/>
      <c r="BQ123" s="501"/>
      <c r="BR123" s="501"/>
      <c r="BS123" s="501"/>
      <c r="BT123" s="501"/>
      <c r="BU123" s="501"/>
      <c r="BV123" s="501"/>
      <c r="BW123" s="501"/>
      <c r="BX123" s="501"/>
      <c r="BY123" s="501"/>
      <c r="BZ123" s="501"/>
      <c r="CA123" s="501"/>
      <c r="CB123" s="501"/>
      <c r="CC123" s="501"/>
      <c r="CD123" s="501"/>
      <c r="CE123" s="501"/>
      <c r="CF123" s="501"/>
      <c r="CG123" s="501"/>
      <c r="CH123" s="501"/>
      <c r="CI123" s="501"/>
      <c r="CJ123" s="501"/>
      <c r="CK123" s="501"/>
      <c r="CL123" s="501"/>
      <c r="CM123" s="501"/>
      <c r="CN123" s="501"/>
      <c r="CO123" s="501"/>
      <c r="CP123" s="501"/>
      <c r="CQ123" s="500"/>
      <c r="CR123" s="500"/>
      <c r="CS123" s="500"/>
      <c r="CT123" s="500"/>
      <c r="CU123" s="500"/>
      <c r="CV123" s="500"/>
      <c r="CW123" s="500"/>
      <c r="CX123" s="500"/>
      <c r="CY123" s="500"/>
      <c r="CZ123" s="500"/>
      <c r="DA123" s="500"/>
      <c r="DB123" s="500"/>
      <c r="DC123" s="500"/>
      <c r="DD123" s="500"/>
      <c r="DE123" s="500"/>
      <c r="DF123" s="500"/>
      <c r="DG123" s="500"/>
      <c r="DH123" s="500"/>
      <c r="DI123" s="500"/>
      <c r="DJ123" s="500"/>
      <c r="DK123" s="500"/>
      <c r="DL123" s="500"/>
      <c r="DM123" s="500"/>
      <c r="DN123" s="500"/>
      <c r="DO123" s="500"/>
      <c r="DP123" s="500"/>
      <c r="DQ123" s="500"/>
      <c r="DR123" s="500"/>
      <c r="DS123" s="500"/>
      <c r="DT123" s="500"/>
      <c r="DU123" s="500"/>
      <c r="DV123" s="500"/>
      <c r="DW123" s="500"/>
    </row>
    <row r="124" spans="1:127" ht="12.75" customHeight="1" x14ac:dyDescent="0.2">
      <c r="A124" s="270">
        <v>123</v>
      </c>
      <c r="B124" s="270" t="s">
        <v>1005</v>
      </c>
      <c r="C124" s="271" t="s">
        <v>799</v>
      </c>
      <c r="D124" s="271" t="s">
        <v>5972</v>
      </c>
      <c r="E124" s="130" t="s">
        <v>9162</v>
      </c>
      <c r="F124" s="271" t="s">
        <v>2249</v>
      </c>
      <c r="G124" s="272" t="s">
        <v>5975</v>
      </c>
      <c r="H124" s="273" t="s">
        <v>2250</v>
      </c>
      <c r="I124" s="271" t="s">
        <v>2653</v>
      </c>
      <c r="J124" s="273" t="s">
        <v>2251</v>
      </c>
      <c r="K124" s="271" t="s">
        <v>5970</v>
      </c>
      <c r="L124" s="273" t="s">
        <v>5971</v>
      </c>
      <c r="M124" s="275">
        <v>40099</v>
      </c>
      <c r="N124" s="276">
        <v>44603</v>
      </c>
      <c r="O124" s="277" t="s">
        <v>991</v>
      </c>
      <c r="P124" s="298">
        <f t="shared" ref="P124" si="26">N124</f>
        <v>44603</v>
      </c>
      <c r="Q124" s="278">
        <v>18315</v>
      </c>
      <c r="R124" s="278">
        <v>2009</v>
      </c>
      <c r="S124" s="279">
        <v>43872</v>
      </c>
      <c r="T124" s="280" t="s">
        <v>7078</v>
      </c>
      <c r="U124" s="281" t="s">
        <v>259</v>
      </c>
      <c r="V124" s="282" t="s">
        <v>8018</v>
      </c>
      <c r="W124" s="150" t="s">
        <v>8019</v>
      </c>
      <c r="X124" s="280" t="s">
        <v>5974</v>
      </c>
      <c r="Y124" s="280"/>
      <c r="Z124" s="282" t="s">
        <v>5973</v>
      </c>
      <c r="AA124" s="319">
        <f t="shared" ref="AA124" si="27">N124</f>
        <v>44603</v>
      </c>
      <c r="AB124" s="280" t="s">
        <v>2167</v>
      </c>
      <c r="AC124" s="280">
        <v>5.3</v>
      </c>
      <c r="AD124" s="305">
        <v>28.9</v>
      </c>
      <c r="AE124" s="280">
        <v>80</v>
      </c>
      <c r="AF124" s="280">
        <v>89</v>
      </c>
      <c r="AG124" s="280">
        <v>105</v>
      </c>
      <c r="AH124" s="280">
        <v>139</v>
      </c>
      <c r="AI124" s="280">
        <v>22</v>
      </c>
      <c r="AJ124" s="280">
        <v>38</v>
      </c>
      <c r="AK124" s="280">
        <v>50</v>
      </c>
      <c r="AL124" s="280">
        <v>1</v>
      </c>
      <c r="AM124" s="517">
        <v>41777</v>
      </c>
      <c r="AN124" s="501">
        <v>2008</v>
      </c>
      <c r="AO124" s="501" t="s">
        <v>991</v>
      </c>
      <c r="AP124" s="280" t="s">
        <v>7379</v>
      </c>
      <c r="AQ124" s="634"/>
      <c r="AR124" s="501"/>
      <c r="AS124" s="501"/>
      <c r="AT124" s="501"/>
      <c r="AU124" s="501"/>
      <c r="AV124" s="501"/>
      <c r="AW124" s="501"/>
      <c r="AX124" s="501"/>
      <c r="AY124" s="501"/>
      <c r="AZ124" s="501"/>
      <c r="BA124" s="501"/>
      <c r="BB124" s="501"/>
      <c r="BC124" s="501"/>
      <c r="BD124" s="501"/>
      <c r="BE124" s="501"/>
      <c r="BF124" s="501"/>
      <c r="BG124" s="501"/>
      <c r="BH124" s="501"/>
      <c r="BI124" s="501"/>
      <c r="BJ124" s="501"/>
      <c r="BK124" s="501"/>
      <c r="BL124" s="501"/>
      <c r="BM124" s="501"/>
      <c r="BN124" s="501"/>
      <c r="BO124" s="501"/>
      <c r="BP124" s="501"/>
      <c r="BQ124" s="501"/>
      <c r="BR124" s="501"/>
      <c r="BS124" s="501"/>
      <c r="BT124" s="501"/>
      <c r="BU124" s="501"/>
      <c r="BV124" s="501"/>
      <c r="BW124" s="501"/>
      <c r="BX124" s="501"/>
      <c r="BY124" s="501"/>
      <c r="BZ124" s="501"/>
      <c r="CA124" s="501"/>
      <c r="CB124" s="501"/>
      <c r="CC124" s="501"/>
      <c r="CD124" s="501"/>
      <c r="CE124" s="501"/>
      <c r="CF124" s="501"/>
      <c r="CG124" s="501"/>
      <c r="CH124" s="501"/>
      <c r="CI124" s="501"/>
      <c r="CJ124" s="501"/>
      <c r="CK124" s="501"/>
      <c r="CL124" s="501"/>
      <c r="CM124" s="501"/>
      <c r="CN124" s="501"/>
      <c r="CO124" s="501"/>
      <c r="CP124" s="501"/>
      <c r="CQ124" s="500"/>
      <c r="CR124" s="500"/>
      <c r="CS124" s="500"/>
      <c r="CT124" s="500"/>
      <c r="CU124" s="500"/>
      <c r="CV124" s="500"/>
      <c r="CW124" s="500"/>
      <c r="CX124" s="500"/>
      <c r="CY124" s="500"/>
      <c r="CZ124" s="500"/>
      <c r="DA124" s="500"/>
      <c r="DB124" s="500"/>
      <c r="DC124" s="500"/>
      <c r="DD124" s="500"/>
      <c r="DE124" s="500"/>
      <c r="DF124" s="500"/>
      <c r="DG124" s="500"/>
      <c r="DH124" s="500"/>
      <c r="DI124" s="500"/>
      <c r="DJ124" s="500"/>
      <c r="DK124" s="500"/>
      <c r="DL124" s="500"/>
      <c r="DM124" s="500"/>
      <c r="DN124" s="500"/>
      <c r="DO124" s="500"/>
      <c r="DP124" s="500"/>
      <c r="DQ124" s="500"/>
      <c r="DR124" s="500"/>
      <c r="DS124" s="500"/>
      <c r="DT124" s="500"/>
      <c r="DU124" s="500"/>
      <c r="DV124" s="500"/>
      <c r="DW124" s="500"/>
    </row>
    <row r="125" spans="1:127" s="502" customFormat="1" ht="12.75" customHeight="1" x14ac:dyDescent="0.2">
      <c r="A125" s="270">
        <v>124</v>
      </c>
      <c r="B125" s="281" t="s">
        <v>1004</v>
      </c>
      <c r="C125" s="281" t="s">
        <v>9843</v>
      </c>
      <c r="D125" s="281"/>
      <c r="E125" s="281" t="s">
        <v>4948</v>
      </c>
      <c r="F125" s="281"/>
      <c r="G125" s="296" t="s">
        <v>9844</v>
      </c>
      <c r="H125" s="922"/>
      <c r="I125" s="281" t="s">
        <v>136</v>
      </c>
      <c r="J125" s="281"/>
      <c r="K125" s="281" t="s">
        <v>2104</v>
      </c>
      <c r="L125" s="922" t="s">
        <v>2105</v>
      </c>
      <c r="M125" s="306">
        <v>44257</v>
      </c>
      <c r="N125" s="307">
        <v>44960</v>
      </c>
      <c r="O125" s="277" t="s">
        <v>991</v>
      </c>
      <c r="P125" s="299">
        <f>N125</f>
        <v>44960</v>
      </c>
      <c r="Q125" s="264">
        <v>21082</v>
      </c>
      <c r="R125" s="264">
        <v>2009</v>
      </c>
      <c r="S125" s="265">
        <v>44230</v>
      </c>
      <c r="T125" s="281" t="s">
        <v>239</v>
      </c>
      <c r="U125" s="281" t="s">
        <v>1786</v>
      </c>
      <c r="V125" s="150" t="s">
        <v>484</v>
      </c>
      <c r="W125" s="150" t="s">
        <v>1281</v>
      </c>
      <c r="X125" s="281" t="s">
        <v>6908</v>
      </c>
      <c r="Y125" s="281" t="s">
        <v>9842</v>
      </c>
      <c r="Z125" s="150" t="s">
        <v>2076</v>
      </c>
      <c r="AA125" s="303">
        <f>N125</f>
        <v>44960</v>
      </c>
      <c r="AB125" s="283" t="s">
        <v>1411</v>
      </c>
      <c r="AC125" s="281">
        <v>5.3</v>
      </c>
      <c r="AD125" s="284"/>
      <c r="AE125" s="281">
        <v>105</v>
      </c>
      <c r="AF125" s="281"/>
      <c r="AG125" s="281">
        <v>125</v>
      </c>
      <c r="AH125" s="281"/>
      <c r="AI125" s="281">
        <v>24</v>
      </c>
      <c r="AJ125" s="281">
        <v>38</v>
      </c>
      <c r="AK125" s="281">
        <v>57</v>
      </c>
      <c r="AL125" s="281">
        <v>1</v>
      </c>
      <c r="AM125" s="281"/>
      <c r="AN125" s="281"/>
      <c r="AO125" s="281"/>
      <c r="AP125" s="281"/>
      <c r="AQ125" s="635"/>
      <c r="AR125" s="324"/>
      <c r="AS125" s="324"/>
      <c r="AT125" s="324"/>
      <c r="AU125" s="324"/>
      <c r="AV125" s="324"/>
      <c r="AW125" s="324"/>
      <c r="AX125" s="324"/>
      <c r="AY125" s="324"/>
      <c r="AZ125" s="324"/>
      <c r="BA125" s="324"/>
      <c r="BB125" s="324"/>
      <c r="BC125" s="324"/>
      <c r="BD125" s="324"/>
      <c r="BE125" s="324"/>
      <c r="BF125" s="324"/>
      <c r="BG125" s="324"/>
      <c r="BH125" s="324"/>
      <c r="BI125" s="324"/>
      <c r="BJ125" s="324"/>
      <c r="BK125" s="324"/>
      <c r="BL125" s="324"/>
      <c r="BM125" s="324"/>
      <c r="BN125" s="324"/>
      <c r="BO125" s="324"/>
      <c r="BP125" s="324"/>
      <c r="BQ125" s="324"/>
      <c r="BR125" s="324"/>
      <c r="BS125" s="324"/>
      <c r="BT125" s="324"/>
      <c r="BU125" s="324"/>
      <c r="BV125" s="324"/>
      <c r="BW125" s="324"/>
      <c r="BX125" s="324"/>
      <c r="BY125" s="324"/>
      <c r="BZ125" s="324"/>
      <c r="CA125" s="324"/>
      <c r="CB125" s="324"/>
      <c r="CC125" s="324"/>
      <c r="CD125" s="324"/>
      <c r="CE125" s="324"/>
      <c r="CF125" s="324"/>
      <c r="CG125" s="324"/>
      <c r="CH125" s="324"/>
      <c r="CI125" s="324"/>
      <c r="CJ125" s="324"/>
      <c r="CK125" s="324"/>
      <c r="CL125" s="324"/>
      <c r="CM125" s="324"/>
      <c r="CN125" s="324"/>
      <c r="CO125" s="324"/>
      <c r="CP125" s="324"/>
    </row>
    <row r="126" spans="1:127" s="502" customFormat="1" ht="12.75" customHeight="1" x14ac:dyDescent="0.2">
      <c r="A126" s="270">
        <v>125</v>
      </c>
      <c r="B126" s="270" t="s">
        <v>1004</v>
      </c>
      <c r="C126" s="270" t="s">
        <v>4688</v>
      </c>
      <c r="D126" s="271"/>
      <c r="E126" s="271" t="s">
        <v>4689</v>
      </c>
      <c r="F126" s="271"/>
      <c r="G126" s="272" t="s">
        <v>4690</v>
      </c>
      <c r="H126" s="273"/>
      <c r="I126" s="271" t="s">
        <v>424</v>
      </c>
      <c r="J126" s="271"/>
      <c r="K126" s="271" t="s">
        <v>10445</v>
      </c>
      <c r="L126" s="273" t="s">
        <v>8825</v>
      </c>
      <c r="M126" s="275">
        <v>42744</v>
      </c>
      <c r="N126" s="132">
        <v>44733</v>
      </c>
      <c r="O126" s="277" t="s">
        <v>991</v>
      </c>
      <c r="P126" s="299">
        <f t="shared" ref="P126:P135" si="28">N126</f>
        <v>44733</v>
      </c>
      <c r="Q126" s="264">
        <v>21343</v>
      </c>
      <c r="R126" s="264">
        <v>2012</v>
      </c>
      <c r="S126" s="279">
        <v>44368</v>
      </c>
      <c r="T126" s="281" t="s">
        <v>5079</v>
      </c>
      <c r="U126" s="281" t="s">
        <v>991</v>
      </c>
      <c r="V126" s="150" t="s">
        <v>1313</v>
      </c>
      <c r="W126" s="150" t="s">
        <v>10443</v>
      </c>
      <c r="X126" s="281" t="s">
        <v>10444</v>
      </c>
      <c r="Y126" s="281" t="s">
        <v>8826</v>
      </c>
      <c r="Z126" s="150" t="s">
        <v>8827</v>
      </c>
      <c r="AA126" s="303">
        <f>N126</f>
        <v>44733</v>
      </c>
      <c r="AB126" s="283" t="s">
        <v>2167</v>
      </c>
      <c r="AC126" s="281">
        <v>3.9</v>
      </c>
      <c r="AD126" s="284"/>
      <c r="AE126" s="281">
        <v>75</v>
      </c>
      <c r="AF126" s="281"/>
      <c r="AG126" s="281">
        <v>95</v>
      </c>
      <c r="AH126" s="281"/>
      <c r="AI126" s="281">
        <v>23</v>
      </c>
      <c r="AJ126" s="281">
        <v>38</v>
      </c>
      <c r="AK126" s="281">
        <v>49</v>
      </c>
      <c r="AL126" s="280">
        <v>1</v>
      </c>
      <c r="AM126" s="281"/>
      <c r="AN126" s="281"/>
      <c r="AO126" s="281"/>
      <c r="AP126" s="281"/>
      <c r="AQ126" s="635"/>
      <c r="AR126" s="324"/>
      <c r="AS126" s="324"/>
      <c r="AT126" s="324"/>
      <c r="AU126" s="324"/>
      <c r="AV126" s="324"/>
      <c r="AW126" s="324"/>
      <c r="AX126" s="324"/>
      <c r="AY126" s="324"/>
      <c r="AZ126" s="324"/>
      <c r="BA126" s="324"/>
      <c r="BB126" s="324"/>
      <c r="BC126" s="324"/>
      <c r="BD126" s="324"/>
      <c r="BE126" s="324"/>
      <c r="BF126" s="324"/>
      <c r="BG126" s="324"/>
      <c r="BH126" s="324"/>
      <c r="BI126" s="324"/>
      <c r="BJ126" s="324"/>
      <c r="BK126" s="324"/>
      <c r="BL126" s="324"/>
      <c r="BM126" s="324"/>
      <c r="BN126" s="324"/>
      <c r="BO126" s="324"/>
      <c r="BP126" s="324"/>
      <c r="BQ126" s="324"/>
      <c r="BR126" s="324"/>
      <c r="BS126" s="324"/>
      <c r="BT126" s="324"/>
      <c r="BU126" s="324"/>
      <c r="BV126" s="324"/>
      <c r="BW126" s="324"/>
      <c r="BX126" s="324"/>
      <c r="BY126" s="324"/>
      <c r="BZ126" s="324"/>
      <c r="CA126" s="324"/>
      <c r="CB126" s="324"/>
      <c r="CC126" s="324"/>
      <c r="CD126" s="324"/>
      <c r="CE126" s="324"/>
      <c r="CF126" s="324"/>
      <c r="CG126" s="324"/>
      <c r="CH126" s="324"/>
      <c r="CI126" s="324"/>
      <c r="CJ126" s="324"/>
      <c r="CK126" s="324"/>
      <c r="CL126" s="324"/>
      <c r="CM126" s="324"/>
      <c r="CN126" s="324"/>
      <c r="CO126" s="324"/>
      <c r="CP126" s="324"/>
    </row>
    <row r="127" spans="1:127" s="502" customFormat="1" ht="12.75" customHeight="1" x14ac:dyDescent="0.2">
      <c r="A127" s="270">
        <v>126</v>
      </c>
      <c r="B127" s="270" t="s">
        <v>1004</v>
      </c>
      <c r="C127" s="281" t="s">
        <v>265</v>
      </c>
      <c r="D127" s="271" t="s">
        <v>9115</v>
      </c>
      <c r="E127" s="271" t="s">
        <v>266</v>
      </c>
      <c r="F127" s="271"/>
      <c r="G127" s="272" t="s">
        <v>267</v>
      </c>
      <c r="H127" s="273"/>
      <c r="I127" s="271" t="s">
        <v>614</v>
      </c>
      <c r="J127" s="271"/>
      <c r="K127" s="271" t="s">
        <v>8411</v>
      </c>
      <c r="L127" s="273" t="s">
        <v>268</v>
      </c>
      <c r="M127" s="275">
        <v>41502</v>
      </c>
      <c r="N127" s="132">
        <v>44650</v>
      </c>
      <c r="O127" s="277" t="s">
        <v>991</v>
      </c>
      <c r="P127" s="299">
        <f>N127</f>
        <v>44650</v>
      </c>
      <c r="Q127" s="264">
        <v>15572</v>
      </c>
      <c r="R127" s="264">
        <v>2009</v>
      </c>
      <c r="S127" s="279">
        <v>43920</v>
      </c>
      <c r="T127" s="281" t="s">
        <v>32</v>
      </c>
      <c r="U127" s="281" t="s">
        <v>991</v>
      </c>
      <c r="V127" s="150" t="s">
        <v>8412</v>
      </c>
      <c r="W127" s="150" t="s">
        <v>8413</v>
      </c>
      <c r="X127" s="281" t="s">
        <v>269</v>
      </c>
      <c r="Y127" s="281" t="s">
        <v>196</v>
      </c>
      <c r="Z127" s="150" t="s">
        <v>2217</v>
      </c>
      <c r="AA127" s="303">
        <f>N127</f>
        <v>44650</v>
      </c>
      <c r="AB127" s="283" t="s">
        <v>1996</v>
      </c>
      <c r="AC127" s="281">
        <v>6</v>
      </c>
      <c r="AD127" s="284"/>
      <c r="AE127" s="281">
        <v>90</v>
      </c>
      <c r="AF127" s="281"/>
      <c r="AG127" s="281">
        <v>115</v>
      </c>
      <c r="AH127" s="281"/>
      <c r="AI127" s="281">
        <v>25</v>
      </c>
      <c r="AJ127" s="281">
        <v>40</v>
      </c>
      <c r="AK127" s="281">
        <v>54</v>
      </c>
      <c r="AL127" s="281">
        <v>1</v>
      </c>
      <c r="AM127" s="281"/>
      <c r="AN127" s="281"/>
      <c r="AO127" s="281"/>
      <c r="AP127" s="324"/>
      <c r="AQ127" s="635"/>
      <c r="AR127" s="324"/>
      <c r="AS127" s="324"/>
      <c r="AT127" s="324"/>
      <c r="AU127" s="324"/>
      <c r="AV127" s="324"/>
      <c r="AW127" s="324"/>
      <c r="AX127" s="324"/>
      <c r="AY127" s="324"/>
      <c r="AZ127" s="324"/>
      <c r="BA127" s="324"/>
      <c r="BB127" s="324"/>
      <c r="BC127" s="324"/>
      <c r="BD127" s="324"/>
      <c r="BE127" s="324"/>
      <c r="BF127" s="324"/>
      <c r="BG127" s="324"/>
      <c r="BH127" s="324"/>
      <c r="BI127" s="324"/>
      <c r="BJ127" s="324"/>
      <c r="BK127" s="324"/>
      <c r="BL127" s="324"/>
      <c r="BM127" s="324"/>
      <c r="BN127" s="324"/>
      <c r="BO127" s="324"/>
      <c r="BP127" s="324"/>
      <c r="BQ127" s="324"/>
      <c r="BR127" s="324"/>
      <c r="BS127" s="324"/>
      <c r="BT127" s="324"/>
      <c r="BU127" s="324"/>
      <c r="BV127" s="324"/>
      <c r="BW127" s="324"/>
      <c r="BX127" s="324"/>
      <c r="BY127" s="324"/>
      <c r="BZ127" s="324"/>
      <c r="CA127" s="324"/>
      <c r="CB127" s="324"/>
      <c r="CC127" s="324"/>
      <c r="CD127" s="324"/>
      <c r="CE127" s="324"/>
      <c r="CF127" s="324"/>
      <c r="CG127" s="324"/>
      <c r="CH127" s="324"/>
      <c r="CI127" s="324"/>
      <c r="CJ127" s="324"/>
      <c r="CK127" s="324"/>
      <c r="CL127" s="324"/>
      <c r="CM127" s="324"/>
      <c r="CN127" s="324"/>
      <c r="CO127" s="324"/>
      <c r="CP127" s="324"/>
    </row>
    <row r="128" spans="1:127" s="324" customFormat="1" ht="12.75" customHeight="1" x14ac:dyDescent="0.2">
      <c r="A128" s="270">
        <v>127</v>
      </c>
      <c r="B128" s="324" t="s">
        <v>1004</v>
      </c>
      <c r="C128" s="270" t="s">
        <v>10783</v>
      </c>
      <c r="D128" s="271"/>
      <c r="E128" s="324" t="s">
        <v>5105</v>
      </c>
      <c r="F128" s="270"/>
      <c r="G128" s="950" t="s">
        <v>10786</v>
      </c>
      <c r="H128" s="521"/>
      <c r="I128" s="271" t="s">
        <v>3217</v>
      </c>
      <c r="K128" s="324" t="s">
        <v>10784</v>
      </c>
      <c r="L128" s="273" t="s">
        <v>7216</v>
      </c>
      <c r="M128" s="510">
        <v>44425</v>
      </c>
      <c r="N128" s="511">
        <v>44777</v>
      </c>
      <c r="O128" s="308" t="s">
        <v>991</v>
      </c>
      <c r="P128" s="299">
        <f>N128</f>
        <v>44777</v>
      </c>
      <c r="Q128" s="264">
        <v>21468</v>
      </c>
      <c r="R128" s="264">
        <v>2008</v>
      </c>
      <c r="S128" s="265">
        <v>44412</v>
      </c>
      <c r="T128" s="281" t="s">
        <v>5079</v>
      </c>
      <c r="U128" s="281" t="s">
        <v>1786</v>
      </c>
      <c r="V128" s="150" t="s">
        <v>484</v>
      </c>
      <c r="W128" s="150" t="s">
        <v>1390</v>
      </c>
      <c r="X128" s="281" t="s">
        <v>10785</v>
      </c>
      <c r="Y128" s="281" t="s">
        <v>6952</v>
      </c>
      <c r="Z128" s="150" t="s">
        <v>2312</v>
      </c>
      <c r="AA128" s="303">
        <f>N128</f>
        <v>44777</v>
      </c>
      <c r="AB128" s="283" t="s">
        <v>5915</v>
      </c>
      <c r="AC128" s="281">
        <v>6</v>
      </c>
      <c r="AD128" s="284"/>
      <c r="AE128" s="281">
        <v>73</v>
      </c>
      <c r="AF128" s="281"/>
      <c r="AG128" s="281">
        <v>93</v>
      </c>
      <c r="AH128" s="281"/>
      <c r="AI128" s="281">
        <v>24</v>
      </c>
      <c r="AJ128" s="281">
        <v>37</v>
      </c>
      <c r="AK128" s="281">
        <v>52</v>
      </c>
      <c r="AL128" s="281">
        <v>1</v>
      </c>
      <c r="AM128" s="281"/>
      <c r="AN128" s="281"/>
      <c r="AO128" s="281"/>
      <c r="AP128" s="281"/>
      <c r="AQ128" s="635"/>
      <c r="CQ128" s="512"/>
    </row>
    <row r="129" spans="1:127" s="502" customFormat="1" ht="12.75" customHeight="1" x14ac:dyDescent="0.2">
      <c r="A129" s="270">
        <v>128</v>
      </c>
      <c r="B129" s="270" t="s">
        <v>1004</v>
      </c>
      <c r="C129" s="270" t="s">
        <v>4889</v>
      </c>
      <c r="D129" s="271"/>
      <c r="E129" s="130" t="s">
        <v>4950</v>
      </c>
      <c r="F129" s="271"/>
      <c r="G129" s="272" t="s">
        <v>4947</v>
      </c>
      <c r="H129" s="273"/>
      <c r="I129" s="271" t="s">
        <v>2653</v>
      </c>
      <c r="J129" s="271"/>
      <c r="K129" s="271" t="s">
        <v>7687</v>
      </c>
      <c r="L129" s="273" t="s">
        <v>7688</v>
      </c>
      <c r="M129" s="275">
        <v>42832</v>
      </c>
      <c r="N129" s="132">
        <v>44994</v>
      </c>
      <c r="O129" s="277" t="s">
        <v>991</v>
      </c>
      <c r="P129" s="299">
        <f t="shared" si="28"/>
        <v>44994</v>
      </c>
      <c r="Q129" s="264">
        <v>19496</v>
      </c>
      <c r="R129" s="264">
        <v>2017</v>
      </c>
      <c r="S129" s="279">
        <v>44264</v>
      </c>
      <c r="T129" s="281" t="s">
        <v>5079</v>
      </c>
      <c r="U129" s="281" t="s">
        <v>991</v>
      </c>
      <c r="V129" s="150" t="s">
        <v>2085</v>
      </c>
      <c r="W129" s="150" t="s">
        <v>176</v>
      </c>
      <c r="X129" s="281" t="s">
        <v>7689</v>
      </c>
      <c r="Y129" s="281" t="s">
        <v>304</v>
      </c>
      <c r="Z129" s="150" t="s">
        <v>802</v>
      </c>
      <c r="AA129" s="303">
        <f>N129</f>
        <v>44994</v>
      </c>
      <c r="AB129" s="283" t="s">
        <v>485</v>
      </c>
      <c r="AC129" s="281" t="s">
        <v>994</v>
      </c>
      <c r="AD129" s="284"/>
      <c r="AE129" s="281">
        <v>75</v>
      </c>
      <c r="AF129" s="281"/>
      <c r="AG129" s="281">
        <v>100</v>
      </c>
      <c r="AH129" s="281"/>
      <c r="AI129" s="281">
        <v>23</v>
      </c>
      <c r="AJ129" s="281">
        <v>37</v>
      </c>
      <c r="AK129" s="281">
        <v>54</v>
      </c>
      <c r="AL129" s="281">
        <v>1</v>
      </c>
      <c r="AM129" s="281"/>
      <c r="AN129" s="281"/>
      <c r="AO129" s="281"/>
      <c r="AP129" s="281"/>
      <c r="AQ129" s="635"/>
      <c r="AR129" s="324"/>
      <c r="AS129" s="324"/>
      <c r="AT129" s="324"/>
      <c r="AU129" s="324"/>
      <c r="AV129" s="324"/>
      <c r="AW129" s="324"/>
      <c r="AX129" s="324"/>
      <c r="AY129" s="324"/>
      <c r="AZ129" s="324"/>
      <c r="BA129" s="324"/>
      <c r="BB129" s="324"/>
      <c r="BC129" s="324"/>
      <c r="BD129" s="324"/>
      <c r="BE129" s="324"/>
      <c r="BF129" s="324"/>
      <c r="BG129" s="324"/>
      <c r="BH129" s="324"/>
      <c r="BI129" s="324"/>
      <c r="BJ129" s="324"/>
      <c r="BK129" s="324"/>
      <c r="BL129" s="324"/>
      <c r="BM129" s="324"/>
      <c r="BN129" s="324"/>
      <c r="BO129" s="324"/>
      <c r="BP129" s="324"/>
      <c r="BQ129" s="324"/>
      <c r="BR129" s="324"/>
      <c r="BS129" s="324"/>
      <c r="BT129" s="324"/>
      <c r="BU129" s="324"/>
      <c r="BV129" s="324"/>
      <c r="BW129" s="324"/>
      <c r="BX129" s="324"/>
      <c r="BY129" s="324"/>
      <c r="BZ129" s="324"/>
      <c r="CA129" s="324"/>
      <c r="CB129" s="324"/>
      <c r="CC129" s="324"/>
      <c r="CD129" s="324"/>
      <c r="CE129" s="324"/>
      <c r="CF129" s="324"/>
      <c r="CG129" s="324"/>
      <c r="CH129" s="324"/>
      <c r="CI129" s="324"/>
      <c r="CJ129" s="324"/>
      <c r="CK129" s="324"/>
      <c r="CL129" s="324"/>
      <c r="CM129" s="324"/>
      <c r="CN129" s="324"/>
      <c r="CO129" s="324"/>
      <c r="CP129" s="324"/>
    </row>
    <row r="130" spans="1:127" s="502" customFormat="1" ht="12.75" customHeight="1" x14ac:dyDescent="0.2">
      <c r="A130" s="270">
        <v>129</v>
      </c>
      <c r="B130" s="281" t="s">
        <v>1004</v>
      </c>
      <c r="C130" s="281" t="s">
        <v>7254</v>
      </c>
      <c r="D130" s="281"/>
      <c r="E130" s="281" t="s">
        <v>7255</v>
      </c>
      <c r="F130" s="281"/>
      <c r="G130" s="296" t="s">
        <v>7256</v>
      </c>
      <c r="H130" s="676"/>
      <c r="I130" s="281" t="s">
        <v>1307</v>
      </c>
      <c r="J130" s="281"/>
      <c r="K130" s="281" t="s">
        <v>2397</v>
      </c>
      <c r="L130" s="676" t="s">
        <v>2402</v>
      </c>
      <c r="M130" s="306">
        <v>43609</v>
      </c>
      <c r="N130" s="307">
        <v>44339</v>
      </c>
      <c r="O130" s="507" t="s">
        <v>991</v>
      </c>
      <c r="P130" s="508">
        <f t="shared" si="28"/>
        <v>44339</v>
      </c>
      <c r="Q130" s="520">
        <v>19254</v>
      </c>
      <c r="R130" s="520">
        <v>2019</v>
      </c>
      <c r="S130" s="506">
        <v>43608</v>
      </c>
      <c r="T130" s="324" t="s">
        <v>32</v>
      </c>
      <c r="U130" s="324" t="s">
        <v>1786</v>
      </c>
      <c r="V130" s="150" t="s">
        <v>484</v>
      </c>
      <c r="W130" s="150" t="s">
        <v>484</v>
      </c>
      <c r="X130" s="281" t="s">
        <v>2398</v>
      </c>
      <c r="Y130" s="281" t="s">
        <v>728</v>
      </c>
      <c r="Z130" s="150" t="s">
        <v>729</v>
      </c>
      <c r="AA130" s="303">
        <v>44339</v>
      </c>
      <c r="AB130" s="283" t="s">
        <v>1583</v>
      </c>
      <c r="AC130" s="281">
        <v>3.9</v>
      </c>
      <c r="AD130" s="284"/>
      <c r="AE130" s="281">
        <v>70</v>
      </c>
      <c r="AF130" s="281"/>
      <c r="AG130" s="281">
        <v>88</v>
      </c>
      <c r="AH130" s="281"/>
      <c r="AI130" s="281" t="s">
        <v>994</v>
      </c>
      <c r="AJ130" s="281" t="s">
        <v>994</v>
      </c>
      <c r="AK130" s="324" t="s">
        <v>994</v>
      </c>
      <c r="AL130" s="324">
        <v>1</v>
      </c>
      <c r="AM130" s="324"/>
      <c r="AN130" s="324"/>
      <c r="AO130" s="324"/>
      <c r="AP130" s="281"/>
      <c r="AQ130" s="635"/>
      <c r="AR130" s="324"/>
      <c r="AS130" s="324"/>
      <c r="AT130" s="324"/>
      <c r="AU130" s="324"/>
      <c r="AV130" s="324"/>
      <c r="AW130" s="324"/>
      <c r="AX130" s="324"/>
      <c r="AY130" s="324"/>
      <c r="AZ130" s="324"/>
      <c r="BA130" s="324"/>
      <c r="BB130" s="324"/>
      <c r="BC130" s="324"/>
      <c r="BD130" s="324"/>
      <c r="BE130" s="324"/>
      <c r="BF130" s="324"/>
      <c r="BG130" s="324"/>
      <c r="BH130" s="324"/>
      <c r="BI130" s="324"/>
      <c r="BJ130" s="324"/>
      <c r="BK130" s="324"/>
      <c r="BL130" s="324"/>
      <c r="BM130" s="324"/>
      <c r="BN130" s="324"/>
      <c r="BO130" s="324"/>
      <c r="BP130" s="324"/>
      <c r="BQ130" s="324"/>
      <c r="BR130" s="324"/>
      <c r="BS130" s="324"/>
      <c r="BT130" s="324"/>
      <c r="BU130" s="324"/>
      <c r="BV130" s="324"/>
      <c r="BW130" s="324"/>
      <c r="BX130" s="324"/>
      <c r="BY130" s="324"/>
      <c r="BZ130" s="324"/>
      <c r="CA130" s="324"/>
      <c r="CB130" s="324"/>
      <c r="CC130" s="324"/>
      <c r="CD130" s="324"/>
      <c r="CE130" s="324"/>
      <c r="CF130" s="324"/>
      <c r="CG130" s="324"/>
      <c r="CH130" s="324"/>
      <c r="CI130" s="324"/>
      <c r="CJ130" s="324"/>
      <c r="CK130" s="324"/>
      <c r="CL130" s="324"/>
      <c r="CM130" s="324"/>
      <c r="CN130" s="324"/>
      <c r="CO130" s="324"/>
      <c r="CP130" s="324"/>
    </row>
    <row r="131" spans="1:127" s="324" customFormat="1" ht="12.75" customHeight="1" x14ac:dyDescent="0.2">
      <c r="A131" s="270">
        <v>130</v>
      </c>
      <c r="B131" s="281" t="s">
        <v>1004</v>
      </c>
      <c r="C131" s="281" t="s">
        <v>3216</v>
      </c>
      <c r="D131" s="281"/>
      <c r="E131" s="281" t="s">
        <v>6678</v>
      </c>
      <c r="F131" s="281"/>
      <c r="G131" s="281" t="s">
        <v>9646</v>
      </c>
      <c r="H131" s="281"/>
      <c r="I131" s="281" t="s">
        <v>2653</v>
      </c>
      <c r="J131" s="281"/>
      <c r="K131" s="281" t="s">
        <v>9647</v>
      </c>
      <c r="L131" s="894" t="s">
        <v>6823</v>
      </c>
      <c r="M131" s="306">
        <v>44182</v>
      </c>
      <c r="N131" s="306">
        <v>44906</v>
      </c>
      <c r="O131" s="281" t="s">
        <v>991</v>
      </c>
      <c r="P131" s="306">
        <f>N131</f>
        <v>44906</v>
      </c>
      <c r="Q131" s="281">
        <v>20765</v>
      </c>
      <c r="R131" s="281">
        <v>2020</v>
      </c>
      <c r="S131" s="265">
        <v>44176</v>
      </c>
      <c r="T131" s="281" t="s">
        <v>1785</v>
      </c>
      <c r="U131" s="281" t="s">
        <v>1786</v>
      </c>
      <c r="V131" s="674">
        <v>0</v>
      </c>
      <c r="W131" s="674">
        <v>0.15</v>
      </c>
      <c r="X131" s="281" t="s">
        <v>9648</v>
      </c>
      <c r="Y131" s="281" t="s">
        <v>1384</v>
      </c>
      <c r="Z131" s="281" t="s">
        <v>1385</v>
      </c>
      <c r="AA131" s="265">
        <v>44906</v>
      </c>
      <c r="AB131" s="281" t="s">
        <v>2167</v>
      </c>
      <c r="AC131" s="281">
        <v>5.8</v>
      </c>
      <c r="AD131" s="281"/>
      <c r="AE131" s="281">
        <v>75</v>
      </c>
      <c r="AF131" s="281"/>
      <c r="AG131" s="281">
        <v>100</v>
      </c>
      <c r="AH131" s="281"/>
      <c r="AI131" s="281">
        <v>22</v>
      </c>
      <c r="AJ131" s="281">
        <v>36</v>
      </c>
      <c r="AK131" s="281">
        <v>54</v>
      </c>
      <c r="AL131" s="281">
        <v>1</v>
      </c>
      <c r="AM131" s="281"/>
      <c r="AN131" s="281"/>
      <c r="AO131" s="281"/>
      <c r="AP131" s="281"/>
      <c r="AQ131" s="635"/>
      <c r="CQ131" s="512"/>
    </row>
    <row r="132" spans="1:127" s="502" customFormat="1" ht="12.75" customHeight="1" x14ac:dyDescent="0.2">
      <c r="A132" s="270">
        <v>131</v>
      </c>
      <c r="B132" s="270" t="s">
        <v>1004</v>
      </c>
      <c r="C132" s="271" t="s">
        <v>6364</v>
      </c>
      <c r="D132" s="131"/>
      <c r="E132" s="271" t="s">
        <v>8073</v>
      </c>
      <c r="F132" s="271"/>
      <c r="G132" s="272" t="s">
        <v>8540</v>
      </c>
      <c r="H132" s="273"/>
      <c r="I132" s="271" t="s">
        <v>2653</v>
      </c>
      <c r="J132" s="271"/>
      <c r="K132" s="271" t="s">
        <v>8503</v>
      </c>
      <c r="L132" s="273" t="s">
        <v>8504</v>
      </c>
      <c r="M132" s="275">
        <v>43964</v>
      </c>
      <c r="N132" s="132">
        <v>44693</v>
      </c>
      <c r="O132" s="277" t="s">
        <v>991</v>
      </c>
      <c r="P132" s="299">
        <f>N132</f>
        <v>44693</v>
      </c>
      <c r="Q132" s="264">
        <v>20392</v>
      </c>
      <c r="R132" s="264">
        <v>2020</v>
      </c>
      <c r="S132" s="265">
        <v>43963</v>
      </c>
      <c r="T132" s="281" t="s">
        <v>1785</v>
      </c>
      <c r="U132" s="281" t="s">
        <v>1786</v>
      </c>
      <c r="V132" s="150" t="s">
        <v>484</v>
      </c>
      <c r="W132" s="150" t="s">
        <v>1189</v>
      </c>
      <c r="X132" s="281" t="s">
        <v>8505</v>
      </c>
      <c r="Y132" s="281" t="s">
        <v>1697</v>
      </c>
      <c r="Z132" s="150" t="s">
        <v>420</v>
      </c>
      <c r="AA132" s="303">
        <v>44693</v>
      </c>
      <c r="AB132" s="283" t="s">
        <v>1411</v>
      </c>
      <c r="AC132" s="281">
        <v>5.7</v>
      </c>
      <c r="AD132" s="284"/>
      <c r="AE132" s="281">
        <v>95</v>
      </c>
      <c r="AF132" s="281"/>
      <c r="AG132" s="281">
        <v>118</v>
      </c>
      <c r="AH132" s="281"/>
      <c r="AI132" s="281">
        <v>25</v>
      </c>
      <c r="AJ132" s="281">
        <v>40</v>
      </c>
      <c r="AK132" s="281">
        <v>60</v>
      </c>
      <c r="AL132" s="281">
        <v>1</v>
      </c>
      <c r="AM132" s="281"/>
      <c r="AN132" s="281"/>
      <c r="AO132" s="281"/>
      <c r="AP132" s="281"/>
      <c r="AQ132" s="635"/>
      <c r="AR132" s="324"/>
      <c r="AS132" s="324"/>
      <c r="AT132" s="324"/>
      <c r="AU132" s="324"/>
      <c r="AV132" s="324"/>
      <c r="AW132" s="324"/>
      <c r="AX132" s="324"/>
      <c r="AY132" s="324"/>
      <c r="AZ132" s="324"/>
      <c r="BA132" s="324"/>
      <c r="BB132" s="324"/>
      <c r="BC132" s="324"/>
      <c r="BD132" s="324"/>
      <c r="BE132" s="324"/>
      <c r="BF132" s="324"/>
      <c r="BG132" s="324"/>
      <c r="BH132" s="324"/>
      <c r="BI132" s="324"/>
      <c r="BJ132" s="324"/>
      <c r="BK132" s="324"/>
      <c r="BL132" s="324"/>
      <c r="BM132" s="324"/>
      <c r="BN132" s="324"/>
      <c r="BO132" s="324"/>
      <c r="BP132" s="324"/>
      <c r="BQ132" s="324"/>
      <c r="BR132" s="324"/>
      <c r="BS132" s="324"/>
      <c r="BT132" s="324"/>
      <c r="BU132" s="324"/>
      <c r="BV132" s="324"/>
      <c r="BW132" s="324"/>
      <c r="BX132" s="324"/>
      <c r="BY132" s="324"/>
      <c r="BZ132" s="324"/>
      <c r="CA132" s="324"/>
      <c r="CB132" s="324"/>
      <c r="CC132" s="324"/>
      <c r="CD132" s="324"/>
      <c r="CE132" s="324"/>
      <c r="CF132" s="324"/>
      <c r="CG132" s="324"/>
      <c r="CH132" s="324"/>
      <c r="CI132" s="324"/>
      <c r="CJ132" s="324"/>
      <c r="CK132" s="324"/>
      <c r="CL132" s="324"/>
      <c r="CM132" s="324"/>
      <c r="CN132" s="324"/>
      <c r="CO132" s="324"/>
      <c r="CP132" s="324"/>
    </row>
    <row r="133" spans="1:127" s="502" customFormat="1" ht="12.75" customHeight="1" x14ac:dyDescent="0.2">
      <c r="A133" s="270">
        <v>132</v>
      </c>
      <c r="B133" s="270" t="s">
        <v>1004</v>
      </c>
      <c r="C133" s="270" t="s">
        <v>6256</v>
      </c>
      <c r="D133" s="271"/>
      <c r="E133" s="271" t="s">
        <v>6257</v>
      </c>
      <c r="F133" s="271"/>
      <c r="G133" s="272" t="s">
        <v>6258</v>
      </c>
      <c r="H133" s="273"/>
      <c r="I133" s="271" t="s">
        <v>614</v>
      </c>
      <c r="J133" s="281"/>
      <c r="K133" s="271" t="s">
        <v>6259</v>
      </c>
      <c r="L133" s="273" t="s">
        <v>6260</v>
      </c>
      <c r="M133" s="275">
        <v>43272</v>
      </c>
      <c r="N133" s="132">
        <v>44003</v>
      </c>
      <c r="O133" s="277" t="s">
        <v>991</v>
      </c>
      <c r="P133" s="299">
        <f t="shared" si="28"/>
        <v>44003</v>
      </c>
      <c r="Q133" s="264">
        <v>18492</v>
      </c>
      <c r="R133" s="264">
        <v>2016</v>
      </c>
      <c r="S133" s="265">
        <v>43272</v>
      </c>
      <c r="T133" s="281" t="s">
        <v>239</v>
      </c>
      <c r="U133" s="281" t="s">
        <v>1786</v>
      </c>
      <c r="V133" s="150" t="s">
        <v>484</v>
      </c>
      <c r="W133" s="150" t="s">
        <v>1894</v>
      </c>
      <c r="X133" s="281" t="s">
        <v>6261</v>
      </c>
      <c r="Y133" s="281" t="s">
        <v>1955</v>
      </c>
      <c r="Z133" s="150" t="s">
        <v>1956</v>
      </c>
      <c r="AA133" s="303">
        <f>N133</f>
        <v>44003</v>
      </c>
      <c r="AB133" s="283" t="s">
        <v>2167</v>
      </c>
      <c r="AC133" s="281">
        <v>6.5</v>
      </c>
      <c r="AD133" s="284"/>
      <c r="AE133" s="281">
        <v>100</v>
      </c>
      <c r="AF133" s="281"/>
      <c r="AG133" s="281">
        <v>130</v>
      </c>
      <c r="AH133" s="281"/>
      <c r="AI133" s="281">
        <v>24</v>
      </c>
      <c r="AJ133" s="281">
        <v>39</v>
      </c>
      <c r="AK133" s="281">
        <v>49</v>
      </c>
      <c r="AL133" s="281">
        <v>1</v>
      </c>
      <c r="AM133" s="265"/>
      <c r="AN133" s="281"/>
      <c r="AO133" s="281"/>
      <c r="AP133" s="281"/>
      <c r="AQ133" s="635"/>
      <c r="AR133" s="324"/>
      <c r="AS133" s="324"/>
      <c r="AT133" s="324"/>
      <c r="AU133" s="324"/>
      <c r="AV133" s="324"/>
      <c r="AW133" s="324"/>
      <c r="AX133" s="324"/>
      <c r="AY133" s="324"/>
      <c r="AZ133" s="324"/>
      <c r="BA133" s="324"/>
      <c r="BB133" s="324"/>
      <c r="BC133" s="324"/>
      <c r="BD133" s="324"/>
      <c r="BE133" s="324"/>
      <c r="BF133" s="324"/>
      <c r="BG133" s="324"/>
      <c r="BH133" s="324"/>
      <c r="BI133" s="324"/>
      <c r="BJ133" s="324"/>
      <c r="BK133" s="324"/>
      <c r="BL133" s="324"/>
      <c r="BM133" s="324"/>
      <c r="BN133" s="324"/>
      <c r="BO133" s="324"/>
      <c r="BP133" s="324"/>
      <c r="BQ133" s="324"/>
      <c r="BR133" s="324"/>
      <c r="BS133" s="324"/>
      <c r="BT133" s="324"/>
      <c r="BU133" s="324"/>
      <c r="BV133" s="324"/>
      <c r="BW133" s="324"/>
      <c r="BX133" s="324"/>
      <c r="BY133" s="324"/>
      <c r="BZ133" s="324"/>
      <c r="CA133" s="324"/>
      <c r="CB133" s="324"/>
      <c r="CC133" s="324"/>
      <c r="CD133" s="324"/>
      <c r="CE133" s="324"/>
      <c r="CF133" s="324"/>
      <c r="CG133" s="324"/>
      <c r="CH133" s="324"/>
      <c r="CI133" s="324"/>
      <c r="CJ133" s="324"/>
      <c r="CK133" s="324"/>
      <c r="CL133" s="324"/>
      <c r="CM133" s="324"/>
      <c r="CN133" s="324"/>
      <c r="CO133" s="324"/>
      <c r="CP133" s="324"/>
    </row>
    <row r="134" spans="1:127" s="502" customFormat="1" ht="12.75" customHeight="1" x14ac:dyDescent="0.2">
      <c r="A134" s="270">
        <v>133</v>
      </c>
      <c r="B134" s="270" t="s">
        <v>1004</v>
      </c>
      <c r="C134" s="281" t="s">
        <v>4221</v>
      </c>
      <c r="D134" s="271"/>
      <c r="E134" s="130" t="s">
        <v>4222</v>
      </c>
      <c r="F134" s="271"/>
      <c r="G134" s="272" t="s">
        <v>4223</v>
      </c>
      <c r="H134" s="273"/>
      <c r="I134" s="271" t="s">
        <v>136</v>
      </c>
      <c r="J134" s="271"/>
      <c r="K134" s="281" t="s">
        <v>3012</v>
      </c>
      <c r="L134" s="676" t="s">
        <v>3013</v>
      </c>
      <c r="M134" s="306">
        <v>42656</v>
      </c>
      <c r="N134" s="325">
        <v>44636</v>
      </c>
      <c r="O134" s="277" t="s">
        <v>991</v>
      </c>
      <c r="P134" s="298">
        <f t="shared" si="28"/>
        <v>44636</v>
      </c>
      <c r="Q134" s="278">
        <v>20695</v>
      </c>
      <c r="R134" s="278">
        <v>2016</v>
      </c>
      <c r="S134" s="279">
        <v>43906</v>
      </c>
      <c r="T134" s="280" t="s">
        <v>8196</v>
      </c>
      <c r="U134" s="281" t="s">
        <v>990</v>
      </c>
      <c r="V134" s="282" t="s">
        <v>4043</v>
      </c>
      <c r="W134" s="282" t="s">
        <v>324</v>
      </c>
      <c r="X134" s="280" t="s">
        <v>7222</v>
      </c>
      <c r="Y134" s="280" t="s">
        <v>3015</v>
      </c>
      <c r="Z134" s="282" t="s">
        <v>3016</v>
      </c>
      <c r="AA134" s="319">
        <f>N134</f>
        <v>44636</v>
      </c>
      <c r="AB134" s="149" t="s">
        <v>1583</v>
      </c>
      <c r="AC134" s="280">
        <v>5.6</v>
      </c>
      <c r="AD134" s="305"/>
      <c r="AE134" s="280">
        <v>105</v>
      </c>
      <c r="AF134" s="280"/>
      <c r="AG134" s="280">
        <v>125</v>
      </c>
      <c r="AH134" s="280"/>
      <c r="AI134" s="280">
        <v>26</v>
      </c>
      <c r="AJ134" s="280">
        <v>41</v>
      </c>
      <c r="AK134" s="280">
        <v>62</v>
      </c>
      <c r="AL134" s="280">
        <v>1</v>
      </c>
      <c r="AM134" s="281"/>
      <c r="AN134" s="281"/>
      <c r="AO134" s="281"/>
      <c r="AP134" s="281"/>
      <c r="AQ134" s="635"/>
      <c r="AR134" s="324"/>
      <c r="AS134" s="324"/>
      <c r="AT134" s="324"/>
      <c r="AU134" s="324"/>
      <c r="AV134" s="324"/>
      <c r="AW134" s="324"/>
      <c r="AX134" s="324"/>
      <c r="AY134" s="324"/>
      <c r="AZ134" s="324"/>
      <c r="BA134" s="324"/>
      <c r="BB134" s="324"/>
      <c r="BC134" s="324"/>
      <c r="BD134" s="324"/>
      <c r="BE134" s="324"/>
      <c r="BF134" s="324"/>
      <c r="BG134" s="324"/>
      <c r="BH134" s="324"/>
      <c r="BI134" s="324"/>
      <c r="BJ134" s="324"/>
      <c r="BK134" s="324"/>
      <c r="BL134" s="324"/>
      <c r="BM134" s="324"/>
      <c r="BN134" s="324"/>
      <c r="BO134" s="324"/>
      <c r="BP134" s="324"/>
      <c r="BQ134" s="324"/>
      <c r="BR134" s="324"/>
      <c r="BS134" s="324"/>
      <c r="BT134" s="324"/>
      <c r="BU134" s="324"/>
      <c r="BV134" s="324"/>
      <c r="BW134" s="324"/>
      <c r="BX134" s="324"/>
      <c r="BY134" s="324"/>
      <c r="BZ134" s="324"/>
      <c r="CA134" s="324"/>
      <c r="CB134" s="324"/>
      <c r="CC134" s="324"/>
      <c r="CD134" s="324"/>
      <c r="CE134" s="324"/>
      <c r="CF134" s="324"/>
      <c r="CG134" s="324"/>
      <c r="CH134" s="324"/>
      <c r="CI134" s="324"/>
      <c r="CJ134" s="324"/>
      <c r="CK134" s="324"/>
      <c r="CL134" s="324"/>
      <c r="CM134" s="324"/>
      <c r="CN134" s="324"/>
      <c r="CO134" s="324"/>
      <c r="CP134" s="324"/>
    </row>
    <row r="135" spans="1:127" s="502" customFormat="1" ht="12.75" customHeight="1" x14ac:dyDescent="0.2">
      <c r="A135" s="270">
        <v>134</v>
      </c>
      <c r="B135" s="281" t="s">
        <v>1004</v>
      </c>
      <c r="C135" s="281" t="s">
        <v>2442</v>
      </c>
      <c r="D135" s="281"/>
      <c r="E135" s="281" t="s">
        <v>4716</v>
      </c>
      <c r="F135" s="281"/>
      <c r="G135" s="296" t="s">
        <v>4717</v>
      </c>
      <c r="H135" s="676"/>
      <c r="I135" s="130" t="s">
        <v>3262</v>
      </c>
      <c r="J135" s="281"/>
      <c r="K135" s="281" t="s">
        <v>8447</v>
      </c>
      <c r="L135" s="676" t="s">
        <v>2463</v>
      </c>
      <c r="M135" s="306">
        <v>42765</v>
      </c>
      <c r="N135" s="325">
        <v>44667</v>
      </c>
      <c r="O135" s="277" t="s">
        <v>991</v>
      </c>
      <c r="P135" s="298">
        <f t="shared" si="28"/>
        <v>44667</v>
      </c>
      <c r="Q135" s="278">
        <v>17079</v>
      </c>
      <c r="R135" s="278">
        <v>2017</v>
      </c>
      <c r="S135" s="279">
        <v>43937</v>
      </c>
      <c r="T135" s="281" t="s">
        <v>5079</v>
      </c>
      <c r="U135" s="280" t="s">
        <v>991</v>
      </c>
      <c r="V135" s="282" t="s">
        <v>2668</v>
      </c>
      <c r="W135" s="282" t="s">
        <v>8448</v>
      </c>
      <c r="X135" s="280" t="s">
        <v>2462</v>
      </c>
      <c r="Y135" s="280" t="s">
        <v>2013</v>
      </c>
      <c r="Z135" s="282" t="s">
        <v>2014</v>
      </c>
      <c r="AA135" s="319">
        <f>N135</f>
        <v>44667</v>
      </c>
      <c r="AB135" s="149" t="s">
        <v>2167</v>
      </c>
      <c r="AC135" s="280">
        <v>6</v>
      </c>
      <c r="AD135" s="305"/>
      <c r="AE135" s="280">
        <v>80</v>
      </c>
      <c r="AF135" s="280"/>
      <c r="AG135" s="280">
        <v>105</v>
      </c>
      <c r="AH135" s="280"/>
      <c r="AI135" s="280">
        <v>22</v>
      </c>
      <c r="AJ135" s="280">
        <v>37</v>
      </c>
      <c r="AK135" s="280">
        <v>57</v>
      </c>
      <c r="AL135" s="280">
        <v>1</v>
      </c>
      <c r="AM135" s="281"/>
      <c r="AN135" s="281"/>
      <c r="AO135" s="281"/>
      <c r="AP135" s="281"/>
      <c r="AQ135" s="635"/>
      <c r="AR135" s="324"/>
      <c r="AS135" s="324"/>
      <c r="AT135" s="324"/>
      <c r="AU135" s="324"/>
      <c r="AV135" s="324"/>
      <c r="AW135" s="324"/>
      <c r="AX135" s="324"/>
      <c r="AY135" s="324"/>
      <c r="AZ135" s="324"/>
      <c r="BA135" s="324"/>
      <c r="BB135" s="324"/>
      <c r="BC135" s="324"/>
      <c r="BD135" s="324"/>
      <c r="BE135" s="324"/>
      <c r="BF135" s="324"/>
      <c r="BG135" s="324"/>
      <c r="BH135" s="324"/>
      <c r="BI135" s="324"/>
      <c r="BJ135" s="324"/>
      <c r="BK135" s="324"/>
      <c r="BL135" s="324"/>
      <c r="BM135" s="324"/>
      <c r="BN135" s="324"/>
      <c r="BO135" s="324"/>
      <c r="BP135" s="324"/>
      <c r="BQ135" s="324"/>
      <c r="BR135" s="324"/>
      <c r="BS135" s="324"/>
      <c r="BT135" s="324"/>
      <c r="BU135" s="324"/>
      <c r="BV135" s="324"/>
      <c r="BW135" s="324"/>
      <c r="BX135" s="324"/>
      <c r="BY135" s="324"/>
      <c r="BZ135" s="324"/>
      <c r="CA135" s="324"/>
      <c r="CB135" s="324"/>
      <c r="CC135" s="324"/>
      <c r="CD135" s="324"/>
      <c r="CE135" s="324"/>
      <c r="CF135" s="324"/>
      <c r="CG135" s="324"/>
      <c r="CH135" s="324"/>
      <c r="CI135" s="324"/>
      <c r="CJ135" s="324"/>
      <c r="CK135" s="324"/>
      <c r="CL135" s="324"/>
      <c r="CM135" s="324"/>
      <c r="CN135" s="324"/>
      <c r="CO135" s="324"/>
      <c r="CP135" s="324"/>
    </row>
    <row r="136" spans="1:127" s="324" customFormat="1" ht="12.75" customHeight="1" x14ac:dyDescent="0.2">
      <c r="A136" s="270">
        <v>135</v>
      </c>
      <c r="B136" s="281" t="s">
        <v>1004</v>
      </c>
      <c r="C136" s="281" t="s">
        <v>3509</v>
      </c>
      <c r="D136" s="281"/>
      <c r="E136" s="281" t="s">
        <v>1247</v>
      </c>
      <c r="F136" s="281"/>
      <c r="G136" s="296" t="s">
        <v>8821</v>
      </c>
      <c r="H136" s="772"/>
      <c r="I136" s="281" t="s">
        <v>1527</v>
      </c>
      <c r="J136" s="281"/>
      <c r="K136" s="281" t="s">
        <v>8822</v>
      </c>
      <c r="L136" s="772" t="s">
        <v>8823</v>
      </c>
      <c r="M136" s="306">
        <v>44014</v>
      </c>
      <c r="N136" s="307">
        <v>44600</v>
      </c>
      <c r="O136" s="277" t="s">
        <v>991</v>
      </c>
      <c r="P136" s="299">
        <f>N136</f>
        <v>44600</v>
      </c>
      <c r="Q136" s="264">
        <v>20505</v>
      </c>
      <c r="R136" s="264">
        <v>2019</v>
      </c>
      <c r="S136" s="265">
        <v>43869</v>
      </c>
      <c r="T136" s="281" t="s">
        <v>2031</v>
      </c>
      <c r="U136" s="281" t="s">
        <v>1786</v>
      </c>
      <c r="V136" s="150" t="s">
        <v>484</v>
      </c>
      <c r="W136" s="150" t="s">
        <v>484</v>
      </c>
      <c r="X136" s="281" t="s">
        <v>8824</v>
      </c>
      <c r="Y136" s="281" t="s">
        <v>447</v>
      </c>
      <c r="Z136" s="150" t="s">
        <v>462</v>
      </c>
      <c r="AA136" s="303">
        <v>44600</v>
      </c>
      <c r="AB136" s="283" t="s">
        <v>485</v>
      </c>
      <c r="AC136" s="281">
        <v>5.25</v>
      </c>
      <c r="AD136" s="284"/>
      <c r="AE136" s="281">
        <v>85</v>
      </c>
      <c r="AF136" s="281"/>
      <c r="AG136" s="281">
        <v>125</v>
      </c>
      <c r="AH136" s="281">
        <v>125</v>
      </c>
      <c r="AI136" s="281" t="s">
        <v>994</v>
      </c>
      <c r="AJ136" s="281">
        <v>38</v>
      </c>
      <c r="AK136" s="281">
        <v>48</v>
      </c>
      <c r="AL136" s="281">
        <v>1</v>
      </c>
      <c r="AM136" s="281"/>
      <c r="AN136" s="281"/>
      <c r="AO136" s="281"/>
      <c r="AP136" s="281"/>
      <c r="AQ136" s="635"/>
      <c r="CQ136" s="512"/>
    </row>
    <row r="137" spans="1:127" s="502" customFormat="1" ht="12.75" customHeight="1" x14ac:dyDescent="0.2">
      <c r="A137" s="270">
        <v>136</v>
      </c>
      <c r="B137" s="270" t="s">
        <v>1004</v>
      </c>
      <c r="C137" s="270" t="s">
        <v>5945</v>
      </c>
      <c r="D137" s="271"/>
      <c r="E137" s="271" t="s">
        <v>5946</v>
      </c>
      <c r="F137" s="271" t="s">
        <v>4330</v>
      </c>
      <c r="G137" s="272" t="s">
        <v>5947</v>
      </c>
      <c r="H137" s="273"/>
      <c r="I137" s="271" t="s">
        <v>1515</v>
      </c>
      <c r="J137" s="271"/>
      <c r="K137" s="271" t="s">
        <v>6108</v>
      </c>
      <c r="L137" s="273" t="s">
        <v>1986</v>
      </c>
      <c r="M137" s="275">
        <v>43191</v>
      </c>
      <c r="N137" s="276">
        <v>44827</v>
      </c>
      <c r="O137" s="277" t="s">
        <v>991</v>
      </c>
      <c r="P137" s="298">
        <f t="shared" ref="P137:P141" si="29">N137</f>
        <v>44827</v>
      </c>
      <c r="Q137" s="278">
        <v>20269</v>
      </c>
      <c r="R137" s="278">
        <v>2018</v>
      </c>
      <c r="S137" s="279">
        <v>44097</v>
      </c>
      <c r="T137" s="280" t="s">
        <v>39</v>
      </c>
      <c r="U137" s="281" t="s">
        <v>1687</v>
      </c>
      <c r="V137" s="282" t="s">
        <v>1516</v>
      </c>
      <c r="W137" s="282" t="s">
        <v>9417</v>
      </c>
      <c r="X137" s="280" t="s">
        <v>1449</v>
      </c>
      <c r="Y137" s="280" t="s">
        <v>560</v>
      </c>
      <c r="Z137" s="282" t="s">
        <v>1450</v>
      </c>
      <c r="AA137" s="319">
        <f t="shared" ref="AA137:AA147" si="30">N137</f>
        <v>44827</v>
      </c>
      <c r="AB137" s="149" t="s">
        <v>994</v>
      </c>
      <c r="AC137" s="280">
        <v>6.4</v>
      </c>
      <c r="AD137" s="305">
        <v>28</v>
      </c>
      <c r="AE137" s="280">
        <v>105</v>
      </c>
      <c r="AF137" s="280">
        <v>105</v>
      </c>
      <c r="AG137" s="280">
        <v>145</v>
      </c>
      <c r="AH137" s="280">
        <v>145</v>
      </c>
      <c r="AI137" s="280">
        <v>26</v>
      </c>
      <c r="AJ137" s="280">
        <v>38</v>
      </c>
      <c r="AK137" s="280">
        <v>64</v>
      </c>
      <c r="AL137" s="280">
        <v>1</v>
      </c>
      <c r="AM137" s="279"/>
      <c r="AN137" s="280"/>
      <c r="AO137" s="280"/>
      <c r="AP137" s="281"/>
      <c r="AQ137" s="635"/>
      <c r="AR137" s="324"/>
      <c r="AS137" s="324"/>
      <c r="AT137" s="324"/>
      <c r="AU137" s="324"/>
      <c r="AV137" s="324"/>
      <c r="AW137" s="324"/>
      <c r="AX137" s="324"/>
      <c r="AY137" s="324"/>
      <c r="AZ137" s="324"/>
      <c r="BA137" s="324"/>
      <c r="BB137" s="324"/>
      <c r="BC137" s="324"/>
      <c r="BD137" s="324"/>
      <c r="BE137" s="324"/>
      <c r="BF137" s="324"/>
      <c r="BG137" s="324"/>
      <c r="BH137" s="324"/>
      <c r="BI137" s="324"/>
      <c r="BJ137" s="324"/>
      <c r="BK137" s="324"/>
      <c r="BL137" s="324"/>
      <c r="BM137" s="324"/>
      <c r="BN137" s="324"/>
      <c r="BO137" s="324"/>
      <c r="BP137" s="324"/>
      <c r="BQ137" s="324"/>
      <c r="BR137" s="324"/>
      <c r="BS137" s="324"/>
      <c r="BT137" s="324"/>
      <c r="BU137" s="324"/>
      <c r="BV137" s="324"/>
      <c r="BW137" s="324"/>
      <c r="BX137" s="324"/>
      <c r="BY137" s="324"/>
      <c r="BZ137" s="324"/>
      <c r="CA137" s="324"/>
      <c r="CB137" s="324"/>
      <c r="CC137" s="324"/>
      <c r="CD137" s="324"/>
      <c r="CE137" s="324"/>
      <c r="CF137" s="324"/>
      <c r="CG137" s="324"/>
      <c r="CH137" s="324"/>
      <c r="CI137" s="324"/>
      <c r="CJ137" s="324"/>
      <c r="CK137" s="324"/>
      <c r="CL137" s="324"/>
      <c r="CM137" s="324"/>
      <c r="CN137" s="324"/>
      <c r="CO137" s="324"/>
      <c r="CP137" s="324"/>
    </row>
    <row r="138" spans="1:127" s="502" customFormat="1" ht="12.75" customHeight="1" x14ac:dyDescent="0.2">
      <c r="A138" s="270">
        <v>137</v>
      </c>
      <c r="B138" s="270" t="s">
        <v>1004</v>
      </c>
      <c r="C138" s="281" t="s">
        <v>6003</v>
      </c>
      <c r="D138" s="271"/>
      <c r="E138" s="130" t="s">
        <v>6004</v>
      </c>
      <c r="F138" s="271"/>
      <c r="G138" s="272" t="s">
        <v>6005</v>
      </c>
      <c r="H138" s="273"/>
      <c r="I138" s="130" t="s">
        <v>424</v>
      </c>
      <c r="J138" s="271"/>
      <c r="K138" s="271" t="s">
        <v>4123</v>
      </c>
      <c r="L138" s="273" t="s">
        <v>422</v>
      </c>
      <c r="M138" s="275">
        <v>43200</v>
      </c>
      <c r="N138" s="276">
        <v>44634</v>
      </c>
      <c r="O138" s="277" t="s">
        <v>991</v>
      </c>
      <c r="P138" s="300">
        <f t="shared" si="29"/>
        <v>44634</v>
      </c>
      <c r="Q138" s="278">
        <v>18345</v>
      </c>
      <c r="R138" s="278">
        <v>2018</v>
      </c>
      <c r="S138" s="279">
        <v>43904</v>
      </c>
      <c r="T138" s="280" t="s">
        <v>239</v>
      </c>
      <c r="U138" s="281" t="s">
        <v>1786</v>
      </c>
      <c r="V138" s="282" t="s">
        <v>3377</v>
      </c>
      <c r="W138" s="282" t="s">
        <v>3377</v>
      </c>
      <c r="X138" s="280" t="s">
        <v>4124</v>
      </c>
      <c r="Y138" s="280"/>
      <c r="Z138" s="282" t="s">
        <v>1983</v>
      </c>
      <c r="AA138" s="319">
        <f t="shared" si="30"/>
        <v>44634</v>
      </c>
      <c r="AB138" s="149" t="s">
        <v>2167</v>
      </c>
      <c r="AC138" s="280">
        <v>5.5</v>
      </c>
      <c r="AD138" s="305"/>
      <c r="AE138" s="280">
        <v>85</v>
      </c>
      <c r="AF138" s="280"/>
      <c r="AG138" s="280">
        <v>105</v>
      </c>
      <c r="AH138" s="280"/>
      <c r="AI138" s="280">
        <v>24</v>
      </c>
      <c r="AJ138" s="280">
        <v>40</v>
      </c>
      <c r="AK138" s="280">
        <v>54</v>
      </c>
      <c r="AL138" s="280">
        <v>1</v>
      </c>
      <c r="AM138" s="281"/>
      <c r="AN138" s="281"/>
      <c r="AO138" s="281"/>
      <c r="AP138" s="281"/>
      <c r="AQ138" s="635"/>
      <c r="AR138" s="324"/>
      <c r="AS138" s="324"/>
      <c r="AT138" s="324"/>
      <c r="AU138" s="324"/>
      <c r="AV138" s="324"/>
      <c r="AW138" s="324"/>
      <c r="AX138" s="324"/>
      <c r="AY138" s="324"/>
      <c r="AZ138" s="324"/>
      <c r="BA138" s="324"/>
      <c r="BB138" s="324"/>
      <c r="BC138" s="324"/>
      <c r="BD138" s="324"/>
      <c r="BE138" s="324"/>
      <c r="BF138" s="324"/>
      <c r="BG138" s="324"/>
      <c r="BH138" s="324"/>
      <c r="BI138" s="324"/>
      <c r="BJ138" s="324"/>
      <c r="BK138" s="324"/>
      <c r="BL138" s="324"/>
      <c r="BM138" s="324"/>
      <c r="BN138" s="324"/>
      <c r="BO138" s="324"/>
      <c r="BP138" s="324"/>
      <c r="BQ138" s="324"/>
      <c r="BR138" s="324"/>
      <c r="BS138" s="324"/>
      <c r="BT138" s="324"/>
      <c r="BU138" s="324"/>
      <c r="BV138" s="324"/>
      <c r="BW138" s="324"/>
      <c r="BX138" s="324"/>
      <c r="BY138" s="324"/>
      <c r="BZ138" s="324"/>
      <c r="CA138" s="324"/>
      <c r="CB138" s="324"/>
      <c r="CC138" s="324"/>
      <c r="CD138" s="324"/>
      <c r="CE138" s="324"/>
      <c r="CF138" s="324"/>
      <c r="CG138" s="324"/>
      <c r="CH138" s="324"/>
      <c r="CI138" s="324"/>
      <c r="CJ138" s="324"/>
      <c r="CK138" s="324"/>
      <c r="CL138" s="324"/>
      <c r="CM138" s="324"/>
      <c r="CN138" s="324"/>
      <c r="CO138" s="324"/>
      <c r="CP138" s="324"/>
    </row>
    <row r="139" spans="1:127" s="502" customFormat="1" ht="12.75" customHeight="1" x14ac:dyDescent="0.2">
      <c r="A139" s="270">
        <v>138</v>
      </c>
      <c r="B139" s="270" t="s">
        <v>1004</v>
      </c>
      <c r="C139" s="281" t="s">
        <v>6147</v>
      </c>
      <c r="D139" s="270"/>
      <c r="E139" s="270" t="s">
        <v>6148</v>
      </c>
      <c r="F139" s="270"/>
      <c r="G139" s="296" t="s">
        <v>6149</v>
      </c>
      <c r="H139" s="676"/>
      <c r="I139" s="270" t="s">
        <v>1634</v>
      </c>
      <c r="J139" s="270"/>
      <c r="K139" s="270" t="s">
        <v>6151</v>
      </c>
      <c r="L139" s="676" t="s">
        <v>6150</v>
      </c>
      <c r="M139" s="306">
        <v>43242</v>
      </c>
      <c r="N139" s="307">
        <v>43973</v>
      </c>
      <c r="O139" s="308" t="s">
        <v>991</v>
      </c>
      <c r="P139" s="299">
        <f>N139</f>
        <v>43973</v>
      </c>
      <c r="Q139" s="264">
        <v>18433</v>
      </c>
      <c r="R139" s="264">
        <v>2013</v>
      </c>
      <c r="S139" s="265">
        <v>43242</v>
      </c>
      <c r="T139" s="281" t="s">
        <v>39</v>
      </c>
      <c r="U139" s="281" t="s">
        <v>1786</v>
      </c>
      <c r="V139" s="150" t="s">
        <v>484</v>
      </c>
      <c r="W139" s="150" t="s">
        <v>1532</v>
      </c>
      <c r="X139" s="281" t="s">
        <v>3838</v>
      </c>
      <c r="Y139" s="281" t="s">
        <v>3839</v>
      </c>
      <c r="Z139" s="150" t="s">
        <v>3840</v>
      </c>
      <c r="AA139" s="303">
        <f>N139</f>
        <v>43973</v>
      </c>
      <c r="AB139" s="283" t="s">
        <v>2167</v>
      </c>
      <c r="AC139" s="281">
        <v>5.6</v>
      </c>
      <c r="AD139" s="284"/>
      <c r="AE139" s="281">
        <v>95</v>
      </c>
      <c r="AF139" s="281"/>
      <c r="AG139" s="281">
        <v>115</v>
      </c>
      <c r="AH139" s="281"/>
      <c r="AI139" s="281">
        <v>23</v>
      </c>
      <c r="AJ139" s="281">
        <v>38</v>
      </c>
      <c r="AK139" s="281">
        <v>51</v>
      </c>
      <c r="AL139" s="281">
        <v>1</v>
      </c>
      <c r="AM139" s="281"/>
      <c r="AN139" s="281"/>
      <c r="AO139" s="281"/>
      <c r="AP139" s="324"/>
      <c r="AQ139" s="635"/>
      <c r="AR139" s="324"/>
      <c r="AS139" s="324"/>
      <c r="AT139" s="324"/>
      <c r="AU139" s="324"/>
      <c r="AV139" s="324"/>
      <c r="AW139" s="324"/>
      <c r="AX139" s="324"/>
      <c r="AY139" s="324"/>
      <c r="AZ139" s="324"/>
      <c r="BA139" s="324"/>
      <c r="BB139" s="324"/>
      <c r="BC139" s="324"/>
      <c r="BD139" s="324"/>
      <c r="BE139" s="324"/>
      <c r="BF139" s="324"/>
      <c r="BG139" s="324"/>
      <c r="BH139" s="324"/>
      <c r="BI139" s="324"/>
      <c r="BJ139" s="324"/>
      <c r="BK139" s="324"/>
      <c r="BL139" s="324"/>
      <c r="BM139" s="324"/>
      <c r="BN139" s="324"/>
      <c r="BO139" s="324"/>
      <c r="BP139" s="324"/>
      <c r="BQ139" s="324"/>
      <c r="BR139" s="324"/>
      <c r="BS139" s="324"/>
      <c r="BT139" s="324"/>
      <c r="BU139" s="324"/>
      <c r="BV139" s="324"/>
      <c r="BW139" s="324"/>
      <c r="BX139" s="324"/>
      <c r="BY139" s="324"/>
      <c r="BZ139" s="324"/>
      <c r="CA139" s="324"/>
      <c r="CB139" s="324"/>
      <c r="CC139" s="324"/>
      <c r="CD139" s="324"/>
      <c r="CE139" s="324"/>
      <c r="CF139" s="324"/>
      <c r="CG139" s="324"/>
      <c r="CH139" s="324"/>
      <c r="CI139" s="324"/>
      <c r="CJ139" s="324"/>
      <c r="CK139" s="324"/>
      <c r="CL139" s="324"/>
      <c r="CM139" s="324"/>
      <c r="CN139" s="324"/>
      <c r="CO139" s="324"/>
      <c r="CP139" s="324"/>
    </row>
    <row r="140" spans="1:127" s="502" customFormat="1" ht="12.75" customHeight="1" x14ac:dyDescent="0.2">
      <c r="A140" s="270">
        <v>139</v>
      </c>
      <c r="B140" s="270" t="s">
        <v>1004</v>
      </c>
      <c r="C140" s="270" t="s">
        <v>6018</v>
      </c>
      <c r="D140" s="271"/>
      <c r="E140" s="130" t="s">
        <v>6019</v>
      </c>
      <c r="F140" s="271"/>
      <c r="G140" s="272" t="s">
        <v>6020</v>
      </c>
      <c r="H140" s="273"/>
      <c r="I140" s="271" t="s">
        <v>2973</v>
      </c>
      <c r="J140" s="271"/>
      <c r="K140" s="318" t="s">
        <v>3165</v>
      </c>
      <c r="L140" s="676" t="s">
        <v>1222</v>
      </c>
      <c r="M140" s="306">
        <v>43208</v>
      </c>
      <c r="N140" s="276">
        <v>43939</v>
      </c>
      <c r="O140" s="277" t="s">
        <v>991</v>
      </c>
      <c r="P140" s="298">
        <f t="shared" ref="P140" si="31">N140</f>
        <v>43939</v>
      </c>
      <c r="Q140" s="278">
        <v>18355</v>
      </c>
      <c r="R140" s="278">
        <v>2018</v>
      </c>
      <c r="S140" s="279">
        <v>43208</v>
      </c>
      <c r="T140" s="280" t="s">
        <v>1227</v>
      </c>
      <c r="U140" s="281" t="s">
        <v>1786</v>
      </c>
      <c r="V140" s="282" t="s">
        <v>484</v>
      </c>
      <c r="W140" s="282" t="s">
        <v>484</v>
      </c>
      <c r="X140" s="280" t="s">
        <v>1223</v>
      </c>
      <c r="Y140" s="280"/>
      <c r="Z140" s="282" t="s">
        <v>223</v>
      </c>
      <c r="AA140" s="319">
        <f t="shared" ref="AA140" si="32">N140</f>
        <v>43939</v>
      </c>
      <c r="AB140" s="149" t="s">
        <v>994</v>
      </c>
      <c r="AC140" s="280">
        <v>5.9</v>
      </c>
      <c r="AD140" s="305"/>
      <c r="AE140" s="280">
        <v>65</v>
      </c>
      <c r="AF140" s="280"/>
      <c r="AG140" s="280">
        <v>110</v>
      </c>
      <c r="AH140" s="280"/>
      <c r="AI140" s="280" t="s">
        <v>994</v>
      </c>
      <c r="AJ140" s="280">
        <v>41</v>
      </c>
      <c r="AK140" s="280">
        <v>55</v>
      </c>
      <c r="AL140" s="280">
        <v>1</v>
      </c>
      <c r="AM140" s="281"/>
      <c r="AN140" s="281"/>
      <c r="AO140" s="281"/>
      <c r="AP140" s="281"/>
      <c r="AQ140" s="635"/>
      <c r="AR140" s="324"/>
      <c r="AS140" s="324"/>
      <c r="AT140" s="324"/>
      <c r="AU140" s="324"/>
      <c r="AV140" s="324"/>
      <c r="AW140" s="324"/>
      <c r="AX140" s="324"/>
      <c r="AY140" s="324"/>
      <c r="AZ140" s="324"/>
      <c r="BA140" s="324"/>
      <c r="BB140" s="324"/>
      <c r="BC140" s="324"/>
      <c r="BD140" s="324"/>
      <c r="BE140" s="324"/>
      <c r="BF140" s="324"/>
      <c r="BG140" s="324"/>
      <c r="BH140" s="324"/>
      <c r="BI140" s="324"/>
      <c r="BJ140" s="324"/>
      <c r="BK140" s="324"/>
      <c r="BL140" s="324"/>
      <c r="BM140" s="324"/>
      <c r="BN140" s="324"/>
      <c r="BO140" s="324"/>
      <c r="BP140" s="324"/>
      <c r="BQ140" s="324"/>
      <c r="BR140" s="324"/>
      <c r="BS140" s="324"/>
      <c r="BT140" s="324"/>
      <c r="BU140" s="324"/>
      <c r="BV140" s="324"/>
      <c r="BW140" s="324"/>
      <c r="BX140" s="324"/>
      <c r="BY140" s="324"/>
      <c r="BZ140" s="324"/>
      <c r="CA140" s="324"/>
      <c r="CB140" s="324"/>
      <c r="CC140" s="324"/>
      <c r="CD140" s="324"/>
      <c r="CE140" s="324"/>
      <c r="CF140" s="324"/>
      <c r="CG140" s="324"/>
      <c r="CH140" s="324"/>
      <c r="CI140" s="324"/>
      <c r="CJ140" s="324"/>
      <c r="CK140" s="324"/>
      <c r="CL140" s="324"/>
      <c r="CM140" s="324"/>
      <c r="CN140" s="324"/>
      <c r="CO140" s="324"/>
      <c r="CP140" s="324"/>
    </row>
    <row r="141" spans="1:127" s="501" customFormat="1" ht="12.75" customHeight="1" x14ac:dyDescent="0.2">
      <c r="A141" s="270">
        <v>140</v>
      </c>
      <c r="B141" s="281" t="s">
        <v>1004</v>
      </c>
      <c r="C141" s="281" t="s">
        <v>326</v>
      </c>
      <c r="D141" s="281"/>
      <c r="E141" s="281" t="s">
        <v>327</v>
      </c>
      <c r="F141" s="281"/>
      <c r="G141" s="296" t="s">
        <v>328</v>
      </c>
      <c r="H141" s="676"/>
      <c r="I141" s="271" t="s">
        <v>3336</v>
      </c>
      <c r="J141" s="281"/>
      <c r="K141" s="281" t="s">
        <v>329</v>
      </c>
      <c r="L141" s="676" t="s">
        <v>330</v>
      </c>
      <c r="M141" s="306">
        <v>41603</v>
      </c>
      <c r="N141" s="325">
        <v>44589</v>
      </c>
      <c r="O141" s="277" t="s">
        <v>991</v>
      </c>
      <c r="P141" s="298">
        <f t="shared" si="29"/>
        <v>44589</v>
      </c>
      <c r="Q141" s="278">
        <v>16659</v>
      </c>
      <c r="R141" s="278">
        <v>2012</v>
      </c>
      <c r="S141" s="279">
        <v>43858</v>
      </c>
      <c r="T141" s="280" t="s">
        <v>32</v>
      </c>
      <c r="U141" s="281" t="s">
        <v>991</v>
      </c>
      <c r="V141" s="282" t="s">
        <v>5649</v>
      </c>
      <c r="W141" s="282" t="s">
        <v>7988</v>
      </c>
      <c r="X141" s="280" t="s">
        <v>4042</v>
      </c>
      <c r="Y141" s="280" t="s">
        <v>1384</v>
      </c>
      <c r="Z141" s="282" t="s">
        <v>1385</v>
      </c>
      <c r="AA141" s="319">
        <f t="shared" si="30"/>
        <v>44589</v>
      </c>
      <c r="AB141" s="149" t="s">
        <v>2167</v>
      </c>
      <c r="AC141" s="280">
        <v>6.6</v>
      </c>
      <c r="AD141" s="305"/>
      <c r="AE141" s="280">
        <v>90</v>
      </c>
      <c r="AF141" s="280"/>
      <c r="AG141" s="280">
        <v>110</v>
      </c>
      <c r="AH141" s="280"/>
      <c r="AI141" s="280">
        <v>23</v>
      </c>
      <c r="AJ141" s="280">
        <v>37</v>
      </c>
      <c r="AK141" s="280">
        <v>53</v>
      </c>
      <c r="AL141" s="280">
        <v>1</v>
      </c>
      <c r="AM141" s="280"/>
      <c r="AN141" s="280"/>
      <c r="AO141" s="280"/>
      <c r="AP141" s="280"/>
      <c r="AQ141" s="634"/>
      <c r="CQ141" s="505"/>
    </row>
    <row r="142" spans="1:127" ht="12.75" customHeight="1" x14ac:dyDescent="0.2">
      <c r="A142" s="270">
        <v>141</v>
      </c>
      <c r="B142" s="270" t="s">
        <v>1004</v>
      </c>
      <c r="C142" s="675" t="s">
        <v>1158</v>
      </c>
      <c r="D142" s="675"/>
      <c r="E142" s="652" t="s">
        <v>9163</v>
      </c>
      <c r="F142" s="675"/>
      <c r="G142" s="272" t="s">
        <v>1501</v>
      </c>
      <c r="H142" s="273"/>
      <c r="I142" s="271" t="s">
        <v>3217</v>
      </c>
      <c r="J142" s="675"/>
      <c r="K142" s="675" t="s">
        <v>3241</v>
      </c>
      <c r="L142" s="273" t="s">
        <v>1740</v>
      </c>
      <c r="M142" s="275">
        <v>37052</v>
      </c>
      <c r="N142" s="276">
        <v>45095</v>
      </c>
      <c r="O142" s="277" t="s">
        <v>991</v>
      </c>
      <c r="P142" s="301">
        <f t="shared" ref="P142:P147" si="33">N142</f>
        <v>45095</v>
      </c>
      <c r="Q142" s="278">
        <v>19326</v>
      </c>
      <c r="R142" s="278">
        <v>1999</v>
      </c>
      <c r="S142" s="279">
        <v>44365</v>
      </c>
      <c r="T142" s="280" t="s">
        <v>1785</v>
      </c>
      <c r="U142" s="281" t="s">
        <v>991</v>
      </c>
      <c r="V142" s="282" t="s">
        <v>484</v>
      </c>
      <c r="W142" s="282" t="s">
        <v>2546</v>
      </c>
      <c r="X142" s="280" t="s">
        <v>524</v>
      </c>
      <c r="Y142" s="280" t="s">
        <v>1697</v>
      </c>
      <c r="Z142" s="282" t="s">
        <v>2099</v>
      </c>
      <c r="AA142" s="554">
        <f t="shared" si="30"/>
        <v>45095</v>
      </c>
      <c r="AB142" s="149" t="s">
        <v>525</v>
      </c>
      <c r="AC142" s="280">
        <v>8.6999999999999993</v>
      </c>
      <c r="AD142" s="305"/>
      <c r="AE142" s="280">
        <v>135</v>
      </c>
      <c r="AF142" s="280"/>
      <c r="AG142" s="280">
        <v>210</v>
      </c>
      <c r="AH142" s="280"/>
      <c r="AI142" s="280">
        <v>24</v>
      </c>
      <c r="AJ142" s="280">
        <v>36</v>
      </c>
      <c r="AK142" s="280">
        <v>46</v>
      </c>
      <c r="AL142" s="280">
        <v>2</v>
      </c>
      <c r="AM142" s="280"/>
      <c r="AN142" s="280"/>
      <c r="AO142" s="280"/>
      <c r="AP142" s="280"/>
      <c r="AQ142" s="634"/>
      <c r="AR142" s="501"/>
      <c r="AS142" s="501"/>
      <c r="AT142" s="501"/>
      <c r="AU142" s="501"/>
      <c r="AV142" s="501"/>
      <c r="AW142" s="501"/>
      <c r="AX142" s="501"/>
      <c r="AY142" s="501"/>
      <c r="AZ142" s="501"/>
      <c r="BA142" s="501"/>
      <c r="BB142" s="501"/>
      <c r="BC142" s="501"/>
      <c r="BD142" s="501"/>
      <c r="BE142" s="501"/>
      <c r="BF142" s="501"/>
      <c r="BG142" s="501"/>
      <c r="BH142" s="501"/>
      <c r="BI142" s="501"/>
      <c r="BJ142" s="501"/>
      <c r="BK142" s="501"/>
      <c r="BL142" s="501"/>
      <c r="BM142" s="501"/>
      <c r="BN142" s="501"/>
      <c r="BO142" s="501"/>
      <c r="BP142" s="501"/>
      <c r="BQ142" s="501"/>
      <c r="BR142" s="501"/>
      <c r="BS142" s="501"/>
      <c r="BT142" s="501"/>
      <c r="BU142" s="501"/>
      <c r="BV142" s="501"/>
      <c r="BW142" s="501"/>
      <c r="BX142" s="501"/>
      <c r="BY142" s="501"/>
      <c r="BZ142" s="501"/>
      <c r="CA142" s="501"/>
      <c r="CB142" s="501"/>
      <c r="CC142" s="501"/>
      <c r="CD142" s="501"/>
      <c r="CE142" s="501"/>
      <c r="CF142" s="501"/>
      <c r="CG142" s="501"/>
      <c r="CH142" s="501"/>
      <c r="CI142" s="501"/>
      <c r="CJ142" s="501"/>
      <c r="CK142" s="501"/>
      <c r="CL142" s="501"/>
      <c r="CM142" s="501"/>
      <c r="CN142" s="501"/>
      <c r="CO142" s="501"/>
      <c r="CP142" s="501"/>
      <c r="CQ142" s="500"/>
      <c r="CR142" s="500"/>
      <c r="CS142" s="500"/>
      <c r="CT142" s="500"/>
      <c r="CU142" s="500"/>
      <c r="CV142" s="500"/>
      <c r="CW142" s="500"/>
      <c r="CX142" s="500"/>
      <c r="CY142" s="500"/>
      <c r="CZ142" s="500"/>
      <c r="DA142" s="500"/>
      <c r="DB142" s="500"/>
      <c r="DC142" s="500"/>
      <c r="DD142" s="500"/>
      <c r="DE142" s="500"/>
      <c r="DF142" s="500"/>
      <c r="DG142" s="500"/>
      <c r="DH142" s="500"/>
      <c r="DI142" s="500"/>
      <c r="DJ142" s="500"/>
      <c r="DK142" s="500"/>
      <c r="DL142" s="500"/>
      <c r="DM142" s="500"/>
      <c r="DN142" s="500"/>
      <c r="DO142" s="500"/>
      <c r="DP142" s="500"/>
      <c r="DQ142" s="500"/>
      <c r="DR142" s="500"/>
      <c r="DS142" s="500"/>
      <c r="DT142" s="500"/>
      <c r="DU142" s="500"/>
      <c r="DV142" s="500"/>
      <c r="DW142" s="500"/>
    </row>
    <row r="143" spans="1:127" s="502" customFormat="1" ht="12.75" customHeight="1" x14ac:dyDescent="0.2">
      <c r="A143" s="270">
        <v>142</v>
      </c>
      <c r="B143" s="281" t="s">
        <v>1005</v>
      </c>
      <c r="C143" s="281" t="s">
        <v>10787</v>
      </c>
      <c r="D143" s="281"/>
      <c r="E143" s="281" t="s">
        <v>5136</v>
      </c>
      <c r="F143" s="281" t="s">
        <v>8307</v>
      </c>
      <c r="G143" s="296" t="s">
        <v>10788</v>
      </c>
      <c r="H143" s="922"/>
      <c r="I143" s="271" t="s">
        <v>26</v>
      </c>
      <c r="J143" s="281"/>
      <c r="K143" s="281" t="s">
        <v>3549</v>
      </c>
      <c r="L143" s="922" t="s">
        <v>3550</v>
      </c>
      <c r="M143" s="306">
        <v>44425</v>
      </c>
      <c r="N143" s="307">
        <v>45147</v>
      </c>
      <c r="O143" s="277" t="s">
        <v>991</v>
      </c>
      <c r="P143" s="299">
        <f t="shared" si="33"/>
        <v>45147</v>
      </c>
      <c r="Q143" s="264">
        <v>21469</v>
      </c>
      <c r="R143" s="264">
        <v>2021</v>
      </c>
      <c r="S143" s="265">
        <v>44417</v>
      </c>
      <c r="T143" s="281" t="s">
        <v>5218</v>
      </c>
      <c r="U143" s="281" t="s">
        <v>1786</v>
      </c>
      <c r="V143" s="150" t="s">
        <v>484</v>
      </c>
      <c r="W143" s="150" t="s">
        <v>484</v>
      </c>
      <c r="X143" s="281" t="s">
        <v>4224</v>
      </c>
      <c r="Y143" s="281" t="s">
        <v>3551</v>
      </c>
      <c r="Z143" s="150" t="s">
        <v>3481</v>
      </c>
      <c r="AA143" s="303">
        <f t="shared" si="30"/>
        <v>45147</v>
      </c>
      <c r="AB143" s="283" t="s">
        <v>42</v>
      </c>
      <c r="AC143" s="281">
        <v>5.85</v>
      </c>
      <c r="AD143" s="284"/>
      <c r="AE143" s="281">
        <v>85</v>
      </c>
      <c r="AF143" s="281">
        <v>100</v>
      </c>
      <c r="AG143" s="281">
        <v>120</v>
      </c>
      <c r="AH143" s="281">
        <v>145</v>
      </c>
      <c r="AI143" s="281">
        <v>21</v>
      </c>
      <c r="AJ143" s="281" t="s">
        <v>9285</v>
      </c>
      <c r="AK143" s="281">
        <v>62</v>
      </c>
      <c r="AL143" s="281">
        <v>1</v>
      </c>
      <c r="AM143" s="281"/>
      <c r="AN143" s="281"/>
      <c r="AO143" s="281"/>
      <c r="AP143" s="281"/>
      <c r="AQ143" s="635"/>
      <c r="AR143" s="324"/>
      <c r="AS143" s="324"/>
      <c r="AT143" s="324"/>
      <c r="AU143" s="324"/>
      <c r="AV143" s="324"/>
      <c r="AW143" s="324"/>
      <c r="AX143" s="324"/>
      <c r="AY143" s="324"/>
      <c r="AZ143" s="324"/>
      <c r="BA143" s="324"/>
      <c r="BB143" s="324"/>
      <c r="BC143" s="324"/>
      <c r="BD143" s="324"/>
      <c r="BE143" s="324"/>
      <c r="BF143" s="324"/>
      <c r="BG143" s="324"/>
      <c r="BH143" s="324"/>
      <c r="BI143" s="324"/>
      <c r="BJ143" s="324"/>
      <c r="BK143" s="324"/>
      <c r="BL143" s="324"/>
      <c r="BM143" s="324"/>
      <c r="BN143" s="324"/>
      <c r="BO143" s="324"/>
      <c r="BP143" s="324"/>
      <c r="BQ143" s="324"/>
      <c r="BR143" s="324"/>
      <c r="BS143" s="324"/>
      <c r="BT143" s="324"/>
      <c r="BU143" s="324"/>
      <c r="BV143" s="324"/>
      <c r="BW143" s="324"/>
      <c r="BX143" s="324"/>
      <c r="BY143" s="324"/>
      <c r="BZ143" s="324"/>
      <c r="CA143" s="324"/>
      <c r="CB143" s="324"/>
      <c r="CC143" s="324"/>
      <c r="CD143" s="324"/>
      <c r="CE143" s="324"/>
      <c r="CF143" s="324"/>
      <c r="CG143" s="324"/>
      <c r="CH143" s="324"/>
      <c r="CI143" s="324"/>
      <c r="CJ143" s="324"/>
      <c r="CK143" s="324"/>
      <c r="CL143" s="324"/>
      <c r="CM143" s="324"/>
      <c r="CN143" s="324"/>
      <c r="CO143" s="324"/>
      <c r="CP143" s="324"/>
    </row>
    <row r="144" spans="1:127" ht="12.75" customHeight="1" x14ac:dyDescent="0.2">
      <c r="A144" s="270">
        <v>143</v>
      </c>
      <c r="B144" s="270" t="s">
        <v>1005</v>
      </c>
      <c r="C144" s="271" t="s">
        <v>1295</v>
      </c>
      <c r="D144" s="271" t="s">
        <v>2078</v>
      </c>
      <c r="E144" s="130" t="s">
        <v>2080</v>
      </c>
      <c r="F144" s="271" t="s">
        <v>2081</v>
      </c>
      <c r="G144" s="272" t="s">
        <v>2079</v>
      </c>
      <c r="H144" s="273" t="s">
        <v>2081</v>
      </c>
      <c r="I144" s="271" t="s">
        <v>2653</v>
      </c>
      <c r="J144" s="271" t="s">
        <v>1984</v>
      </c>
      <c r="K144" s="271" t="s">
        <v>2082</v>
      </c>
      <c r="L144" s="273" t="s">
        <v>2083</v>
      </c>
      <c r="M144" s="275">
        <v>40285</v>
      </c>
      <c r="N144" s="276">
        <v>45064</v>
      </c>
      <c r="O144" s="277" t="s">
        <v>991</v>
      </c>
      <c r="P144" s="298">
        <f t="shared" si="33"/>
        <v>45064</v>
      </c>
      <c r="Q144" s="278">
        <v>14562</v>
      </c>
      <c r="R144" s="278">
        <v>2010</v>
      </c>
      <c r="S144" s="279">
        <v>44334</v>
      </c>
      <c r="T144" s="280" t="s">
        <v>396</v>
      </c>
      <c r="U144" s="281" t="s">
        <v>259</v>
      </c>
      <c r="V144" s="282" t="s">
        <v>10202</v>
      </c>
      <c r="W144" s="282" t="s">
        <v>10203</v>
      </c>
      <c r="X144" s="280" t="s">
        <v>10204</v>
      </c>
      <c r="Y144" s="280" t="s">
        <v>1697</v>
      </c>
      <c r="Z144" s="282" t="s">
        <v>1484</v>
      </c>
      <c r="AA144" s="319">
        <f t="shared" si="30"/>
        <v>45064</v>
      </c>
      <c r="AB144" s="149" t="s">
        <v>132</v>
      </c>
      <c r="AC144" s="280">
        <v>8.1999999999999993</v>
      </c>
      <c r="AD144" s="305">
        <v>114</v>
      </c>
      <c r="AE144" s="280">
        <v>120</v>
      </c>
      <c r="AF144" s="280">
        <v>234</v>
      </c>
      <c r="AG144" s="280">
        <v>220</v>
      </c>
      <c r="AH144" s="280">
        <v>300</v>
      </c>
      <c r="AI144" s="280">
        <v>23</v>
      </c>
      <c r="AJ144" s="280">
        <v>36</v>
      </c>
      <c r="AK144" s="280">
        <v>50</v>
      </c>
      <c r="AL144" s="280">
        <v>2</v>
      </c>
      <c r="AM144" s="279">
        <v>41491</v>
      </c>
      <c r="AN144" s="280">
        <v>2010</v>
      </c>
      <c r="AO144" s="280" t="s">
        <v>1483</v>
      </c>
      <c r="AP144" s="280"/>
      <c r="AQ144" s="634"/>
      <c r="AR144" s="501"/>
      <c r="AS144" s="501"/>
      <c r="AT144" s="501"/>
      <c r="AU144" s="501"/>
      <c r="AV144" s="501"/>
      <c r="AW144" s="501"/>
      <c r="AX144" s="501"/>
      <c r="AY144" s="501"/>
      <c r="AZ144" s="501"/>
      <c r="BA144" s="501"/>
      <c r="BB144" s="501"/>
      <c r="BC144" s="501"/>
      <c r="BD144" s="501"/>
      <c r="BE144" s="501"/>
      <c r="BF144" s="501"/>
      <c r="BG144" s="501"/>
      <c r="BH144" s="501"/>
      <c r="BI144" s="501"/>
      <c r="BJ144" s="501"/>
      <c r="BK144" s="501"/>
      <c r="BL144" s="501"/>
      <c r="BM144" s="501"/>
      <c r="BN144" s="501"/>
      <c r="BO144" s="501"/>
      <c r="BP144" s="501"/>
      <c r="BQ144" s="501"/>
      <c r="BR144" s="501"/>
      <c r="BS144" s="501"/>
      <c r="BT144" s="501"/>
      <c r="BU144" s="501"/>
      <c r="BV144" s="501"/>
      <c r="BW144" s="501"/>
      <c r="BX144" s="501"/>
      <c r="BY144" s="501"/>
      <c r="BZ144" s="501"/>
      <c r="CA144" s="501"/>
      <c r="CB144" s="501"/>
      <c r="CC144" s="501"/>
      <c r="CD144" s="501"/>
      <c r="CE144" s="501"/>
      <c r="CF144" s="501"/>
      <c r="CG144" s="501"/>
      <c r="CH144" s="501"/>
      <c r="CI144" s="501"/>
      <c r="CJ144" s="501"/>
      <c r="CK144" s="501"/>
      <c r="CL144" s="501"/>
      <c r="CM144" s="501"/>
      <c r="CN144" s="501"/>
      <c r="CO144" s="501"/>
      <c r="CP144" s="501"/>
      <c r="CQ144" s="500"/>
      <c r="CR144" s="500"/>
      <c r="CS144" s="500"/>
      <c r="CT144" s="500"/>
      <c r="CU144" s="500"/>
      <c r="CV144" s="500"/>
      <c r="CW144" s="500"/>
      <c r="CX144" s="500"/>
      <c r="CY144" s="500"/>
      <c r="CZ144" s="500"/>
      <c r="DA144" s="500"/>
      <c r="DB144" s="500"/>
      <c r="DC144" s="500"/>
      <c r="DD144" s="500"/>
      <c r="DE144" s="500"/>
      <c r="DF144" s="500"/>
      <c r="DG144" s="500"/>
      <c r="DH144" s="500"/>
      <c r="DI144" s="500"/>
      <c r="DJ144" s="500"/>
      <c r="DK144" s="500"/>
      <c r="DL144" s="500"/>
      <c r="DM144" s="500"/>
      <c r="DN144" s="500"/>
      <c r="DO144" s="500"/>
      <c r="DP144" s="500"/>
      <c r="DQ144" s="500"/>
      <c r="DR144" s="500"/>
      <c r="DS144" s="500"/>
      <c r="DT144" s="500"/>
      <c r="DU144" s="500"/>
      <c r="DV144" s="500"/>
      <c r="DW144" s="500"/>
    </row>
    <row r="145" spans="1:127" ht="12.75" customHeight="1" x14ac:dyDescent="0.2">
      <c r="A145" s="270">
        <v>144</v>
      </c>
      <c r="B145" s="270" t="s">
        <v>1005</v>
      </c>
      <c r="C145" s="270" t="s">
        <v>735</v>
      </c>
      <c r="D145" s="271" t="s">
        <v>1267</v>
      </c>
      <c r="E145" s="271" t="s">
        <v>736</v>
      </c>
      <c r="F145" s="271" t="s">
        <v>919</v>
      </c>
      <c r="G145" s="272" t="s">
        <v>737</v>
      </c>
      <c r="H145" s="273" t="s">
        <v>919</v>
      </c>
      <c r="I145" s="271" t="s">
        <v>2653</v>
      </c>
      <c r="J145" s="271" t="s">
        <v>920</v>
      </c>
      <c r="K145" s="271" t="s">
        <v>709</v>
      </c>
      <c r="L145" s="273" t="s">
        <v>921</v>
      </c>
      <c r="M145" s="275">
        <v>41768</v>
      </c>
      <c r="N145" s="276">
        <v>44607</v>
      </c>
      <c r="O145" s="277" t="s">
        <v>991</v>
      </c>
      <c r="P145" s="298">
        <f t="shared" si="33"/>
        <v>44607</v>
      </c>
      <c r="Q145" s="278">
        <v>18086</v>
      </c>
      <c r="R145" s="278">
        <v>2014</v>
      </c>
      <c r="S145" s="279">
        <v>43876</v>
      </c>
      <c r="T145" s="280" t="s">
        <v>396</v>
      </c>
      <c r="U145" s="281" t="s">
        <v>259</v>
      </c>
      <c r="V145" s="282" t="s">
        <v>8102</v>
      </c>
      <c r="W145" s="282" t="s">
        <v>8103</v>
      </c>
      <c r="X145" s="280" t="s">
        <v>738</v>
      </c>
      <c r="Y145" s="280" t="s">
        <v>322</v>
      </c>
      <c r="Z145" s="282" t="s">
        <v>323</v>
      </c>
      <c r="AA145" s="319">
        <f t="shared" si="30"/>
        <v>44607</v>
      </c>
      <c r="AB145" s="149" t="s">
        <v>994</v>
      </c>
      <c r="AC145" s="280">
        <v>5.5</v>
      </c>
      <c r="AD145" s="305">
        <v>27</v>
      </c>
      <c r="AE145" s="280">
        <v>80</v>
      </c>
      <c r="AF145" s="280">
        <v>107</v>
      </c>
      <c r="AG145" s="280">
        <v>105</v>
      </c>
      <c r="AH145" s="280">
        <v>137</v>
      </c>
      <c r="AI145" s="280">
        <v>23</v>
      </c>
      <c r="AJ145" s="280">
        <v>39</v>
      </c>
      <c r="AK145" s="280">
        <v>52</v>
      </c>
      <c r="AL145" s="280">
        <v>1</v>
      </c>
      <c r="AM145" s="279">
        <v>40605</v>
      </c>
      <c r="AN145" s="280">
        <v>2011</v>
      </c>
      <c r="AO145" s="280" t="s">
        <v>991</v>
      </c>
      <c r="AP145" s="280"/>
      <c r="AQ145" s="634"/>
      <c r="AR145" s="501"/>
      <c r="AS145" s="501"/>
      <c r="AT145" s="501"/>
      <c r="AU145" s="501"/>
      <c r="AV145" s="501"/>
      <c r="AW145" s="501"/>
      <c r="AX145" s="501"/>
      <c r="AY145" s="501"/>
      <c r="AZ145" s="501"/>
      <c r="BA145" s="501"/>
      <c r="BB145" s="501"/>
      <c r="BC145" s="501"/>
      <c r="BD145" s="501"/>
      <c r="BE145" s="501"/>
      <c r="BF145" s="501"/>
      <c r="BG145" s="501"/>
      <c r="BH145" s="501"/>
      <c r="BI145" s="501"/>
      <c r="BJ145" s="501"/>
      <c r="BK145" s="501"/>
      <c r="BL145" s="501"/>
      <c r="BM145" s="501"/>
      <c r="BN145" s="501"/>
      <c r="BO145" s="501"/>
      <c r="BP145" s="501"/>
      <c r="BQ145" s="501"/>
      <c r="BR145" s="501"/>
      <c r="BS145" s="501"/>
      <c r="BT145" s="501"/>
      <c r="BU145" s="501"/>
      <c r="BV145" s="501"/>
      <c r="BW145" s="501"/>
      <c r="BX145" s="501"/>
      <c r="BY145" s="501"/>
      <c r="BZ145" s="501"/>
      <c r="CA145" s="501"/>
      <c r="CB145" s="501"/>
      <c r="CC145" s="501"/>
      <c r="CD145" s="501"/>
      <c r="CE145" s="501"/>
      <c r="CF145" s="501"/>
      <c r="CG145" s="501"/>
      <c r="CH145" s="501"/>
      <c r="CI145" s="501"/>
      <c r="CJ145" s="501"/>
      <c r="CK145" s="501"/>
      <c r="CL145" s="501"/>
      <c r="CM145" s="501"/>
      <c r="CN145" s="501"/>
      <c r="CO145" s="501"/>
      <c r="CP145" s="501"/>
      <c r="CQ145" s="500"/>
      <c r="CR145" s="500"/>
      <c r="CS145" s="500"/>
      <c r="CT145" s="500"/>
      <c r="CU145" s="500"/>
      <c r="CV145" s="500"/>
      <c r="CW145" s="500"/>
      <c r="CX145" s="500"/>
      <c r="CY145" s="500"/>
      <c r="CZ145" s="500"/>
      <c r="DA145" s="500"/>
      <c r="DB145" s="500"/>
      <c r="DC145" s="500"/>
      <c r="DD145" s="500"/>
      <c r="DE145" s="500"/>
      <c r="DF145" s="500"/>
      <c r="DG145" s="500"/>
      <c r="DH145" s="500"/>
      <c r="DI145" s="500"/>
      <c r="DJ145" s="500"/>
      <c r="DK145" s="500"/>
      <c r="DL145" s="500"/>
      <c r="DM145" s="500"/>
      <c r="DN145" s="500"/>
      <c r="DO145" s="500"/>
      <c r="DP145" s="500"/>
      <c r="DQ145" s="500"/>
      <c r="DR145" s="500"/>
      <c r="DS145" s="500"/>
      <c r="DT145" s="500"/>
      <c r="DU145" s="500"/>
      <c r="DV145" s="500"/>
      <c r="DW145" s="500"/>
    </row>
    <row r="146" spans="1:127" ht="12.75" customHeight="1" x14ac:dyDescent="0.2">
      <c r="A146" s="270">
        <v>145</v>
      </c>
      <c r="B146" s="281" t="s">
        <v>1004</v>
      </c>
      <c r="C146" s="281" t="s">
        <v>2896</v>
      </c>
      <c r="D146" s="281"/>
      <c r="E146" s="281" t="s">
        <v>4681</v>
      </c>
      <c r="F146" s="281"/>
      <c r="G146" s="296" t="s">
        <v>4682</v>
      </c>
      <c r="H146" s="676"/>
      <c r="I146" s="281" t="s">
        <v>424</v>
      </c>
      <c r="J146" s="281"/>
      <c r="K146" s="271" t="s">
        <v>4683</v>
      </c>
      <c r="L146" s="273" t="s">
        <v>551</v>
      </c>
      <c r="M146" s="306">
        <v>42745</v>
      </c>
      <c r="N146" s="276">
        <v>44636</v>
      </c>
      <c r="O146" s="277" t="s">
        <v>991</v>
      </c>
      <c r="P146" s="298">
        <f t="shared" si="33"/>
        <v>44636</v>
      </c>
      <c r="Q146" s="278">
        <v>17009</v>
      </c>
      <c r="R146" s="278">
        <v>2014</v>
      </c>
      <c r="S146" s="279">
        <v>43906</v>
      </c>
      <c r="T146" s="280" t="s">
        <v>239</v>
      </c>
      <c r="U146" s="281" t="s">
        <v>991</v>
      </c>
      <c r="V146" s="282" t="s">
        <v>8349</v>
      </c>
      <c r="W146" s="282" t="s">
        <v>8350</v>
      </c>
      <c r="X146" s="280" t="s">
        <v>552</v>
      </c>
      <c r="Y146" s="280" t="s">
        <v>1439</v>
      </c>
      <c r="Z146" s="282" t="s">
        <v>1440</v>
      </c>
      <c r="AA146" s="319">
        <f t="shared" si="30"/>
        <v>44636</v>
      </c>
      <c r="AB146" s="149" t="s">
        <v>1411</v>
      </c>
      <c r="AC146" s="280">
        <v>4.8</v>
      </c>
      <c r="AD146" s="305"/>
      <c r="AE146" s="280">
        <v>95</v>
      </c>
      <c r="AF146" s="280"/>
      <c r="AG146" s="280">
        <v>115</v>
      </c>
      <c r="AH146" s="280"/>
      <c r="AI146" s="280">
        <v>24</v>
      </c>
      <c r="AJ146" s="280">
        <v>39</v>
      </c>
      <c r="AK146" s="280">
        <v>44</v>
      </c>
      <c r="AL146" s="280">
        <v>1</v>
      </c>
      <c r="AM146" s="280"/>
      <c r="AN146" s="280"/>
      <c r="AO146" s="280"/>
      <c r="AP146" s="280"/>
      <c r="AQ146" s="634"/>
      <c r="AR146" s="501"/>
      <c r="AS146" s="501"/>
      <c r="AT146" s="501"/>
      <c r="AU146" s="501"/>
      <c r="AV146" s="501"/>
      <c r="AW146" s="501"/>
      <c r="AX146" s="501"/>
      <c r="AY146" s="501"/>
      <c r="AZ146" s="501"/>
      <c r="BA146" s="501"/>
      <c r="BB146" s="501"/>
      <c r="BC146" s="501"/>
      <c r="BD146" s="501"/>
      <c r="BE146" s="501"/>
      <c r="BF146" s="501"/>
      <c r="BG146" s="501"/>
      <c r="BH146" s="501"/>
      <c r="BI146" s="501"/>
      <c r="BJ146" s="501"/>
      <c r="BK146" s="501"/>
      <c r="BL146" s="501"/>
      <c r="BM146" s="501"/>
      <c r="BN146" s="501"/>
      <c r="BO146" s="501"/>
      <c r="BP146" s="501"/>
      <c r="BQ146" s="501"/>
      <c r="BR146" s="501"/>
      <c r="BS146" s="501"/>
      <c r="BT146" s="501"/>
      <c r="BU146" s="501"/>
      <c r="BV146" s="501"/>
      <c r="BW146" s="501"/>
      <c r="BX146" s="501"/>
      <c r="BY146" s="501"/>
      <c r="BZ146" s="501"/>
      <c r="CA146" s="501"/>
      <c r="CB146" s="501"/>
      <c r="CC146" s="501"/>
      <c r="CD146" s="501"/>
      <c r="CE146" s="501"/>
      <c r="CF146" s="501"/>
      <c r="CG146" s="501"/>
      <c r="CH146" s="501"/>
      <c r="CI146" s="501"/>
      <c r="CJ146" s="501"/>
      <c r="CK146" s="501"/>
      <c r="CL146" s="501"/>
      <c r="CM146" s="501"/>
      <c r="CN146" s="501"/>
      <c r="CO146" s="501"/>
      <c r="CP146" s="501"/>
      <c r="CQ146" s="500"/>
      <c r="CR146" s="500"/>
      <c r="CS146" s="500"/>
      <c r="CT146" s="500"/>
      <c r="CU146" s="500"/>
      <c r="CV146" s="500"/>
      <c r="CW146" s="500"/>
      <c r="CX146" s="500"/>
      <c r="CY146" s="500"/>
      <c r="CZ146" s="500"/>
      <c r="DA146" s="500"/>
      <c r="DB146" s="500"/>
      <c r="DC146" s="500"/>
      <c r="DD146" s="500"/>
      <c r="DE146" s="500"/>
      <c r="DF146" s="500"/>
      <c r="DG146" s="500"/>
      <c r="DH146" s="500"/>
      <c r="DI146" s="500"/>
      <c r="DJ146" s="500"/>
      <c r="DK146" s="500"/>
      <c r="DL146" s="500"/>
      <c r="DM146" s="500"/>
      <c r="DN146" s="500"/>
      <c r="DO146" s="500"/>
      <c r="DP146" s="500"/>
      <c r="DQ146" s="500"/>
      <c r="DR146" s="500"/>
      <c r="DS146" s="500"/>
      <c r="DT146" s="500"/>
      <c r="DU146" s="500"/>
      <c r="DV146" s="500"/>
      <c r="DW146" s="500"/>
    </row>
    <row r="147" spans="1:127" s="502" customFormat="1" ht="12.75" customHeight="1" x14ac:dyDescent="0.2">
      <c r="A147" s="270">
        <v>146</v>
      </c>
      <c r="B147" s="270" t="s">
        <v>1004</v>
      </c>
      <c r="C147" s="281" t="s">
        <v>7690</v>
      </c>
      <c r="D147" s="271"/>
      <c r="E147" s="271" t="s">
        <v>616</v>
      </c>
      <c r="F147" s="271"/>
      <c r="G147" s="272" t="s">
        <v>7691</v>
      </c>
      <c r="H147" s="273"/>
      <c r="I147" s="271" t="s">
        <v>424</v>
      </c>
      <c r="J147" s="271"/>
      <c r="K147" s="271" t="s">
        <v>10880</v>
      </c>
      <c r="L147" s="273" t="s">
        <v>10881</v>
      </c>
      <c r="M147" s="275">
        <v>43731</v>
      </c>
      <c r="N147" s="132">
        <v>45154</v>
      </c>
      <c r="O147" s="277" t="s">
        <v>991</v>
      </c>
      <c r="P147" s="299">
        <f t="shared" si="33"/>
        <v>45154</v>
      </c>
      <c r="Q147" s="264">
        <v>21502</v>
      </c>
      <c r="R147" s="264">
        <v>2019</v>
      </c>
      <c r="S147" s="265">
        <v>44424</v>
      </c>
      <c r="T147" s="281" t="s">
        <v>239</v>
      </c>
      <c r="U147" s="281" t="s">
        <v>1687</v>
      </c>
      <c r="V147" s="150" t="s">
        <v>30</v>
      </c>
      <c r="W147" s="150" t="s">
        <v>6778</v>
      </c>
      <c r="X147" s="281" t="s">
        <v>10882</v>
      </c>
      <c r="Y147" s="281" t="s">
        <v>1710</v>
      </c>
      <c r="Z147" s="150" t="s">
        <v>317</v>
      </c>
      <c r="AA147" s="303">
        <f t="shared" si="30"/>
        <v>45154</v>
      </c>
      <c r="AB147" s="283" t="s">
        <v>485</v>
      </c>
      <c r="AC147" s="281">
        <v>5.45</v>
      </c>
      <c r="AD147" s="284"/>
      <c r="AE147" s="281">
        <v>95</v>
      </c>
      <c r="AF147" s="281"/>
      <c r="AG147" s="281">
        <v>115</v>
      </c>
      <c r="AH147" s="281"/>
      <c r="AI147" s="281">
        <v>22</v>
      </c>
      <c r="AJ147" s="281">
        <v>36</v>
      </c>
      <c r="AK147" s="281">
        <v>47</v>
      </c>
      <c r="AL147" s="281">
        <v>1</v>
      </c>
      <c r="AM147" s="281"/>
      <c r="AN147" s="281"/>
      <c r="AO147" s="281"/>
      <c r="AP147" s="281"/>
      <c r="AQ147" s="635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</row>
    <row r="148" spans="1:127" ht="12.75" customHeight="1" x14ac:dyDescent="0.2">
      <c r="A148" s="270">
        <v>147</v>
      </c>
      <c r="B148" s="270" t="s">
        <v>1004</v>
      </c>
      <c r="C148" s="271" t="s">
        <v>526</v>
      </c>
      <c r="D148" s="271"/>
      <c r="E148" s="130" t="s">
        <v>1780</v>
      </c>
      <c r="F148" s="271"/>
      <c r="G148" s="272" t="s">
        <v>527</v>
      </c>
      <c r="H148" s="273"/>
      <c r="I148" s="271" t="s">
        <v>3217</v>
      </c>
      <c r="J148" s="271"/>
      <c r="K148" s="271" t="s">
        <v>3241</v>
      </c>
      <c r="L148" s="273" t="s">
        <v>1740</v>
      </c>
      <c r="M148" s="275">
        <v>40285</v>
      </c>
      <c r="N148" s="276">
        <v>44365</v>
      </c>
      <c r="O148" s="277" t="s">
        <v>991</v>
      </c>
      <c r="P148" s="300">
        <f t="shared" ref="P148:P153" si="34">N148</f>
        <v>44365</v>
      </c>
      <c r="Q148" s="278">
        <v>15505</v>
      </c>
      <c r="R148" s="278">
        <v>2008</v>
      </c>
      <c r="S148" s="279">
        <v>43634</v>
      </c>
      <c r="T148" s="280" t="s">
        <v>1785</v>
      </c>
      <c r="U148" s="281" t="s">
        <v>991</v>
      </c>
      <c r="V148" s="282" t="s">
        <v>484</v>
      </c>
      <c r="W148" s="282" t="s">
        <v>1367</v>
      </c>
      <c r="X148" s="280" t="s">
        <v>524</v>
      </c>
      <c r="Y148" s="280" t="s">
        <v>1697</v>
      </c>
      <c r="Z148" s="282" t="s">
        <v>2099</v>
      </c>
      <c r="AA148" s="554">
        <f t="shared" ref="AA148:AA152" si="35">N148</f>
        <v>44365</v>
      </c>
      <c r="AB148" s="149" t="s">
        <v>1996</v>
      </c>
      <c r="AC148" s="280">
        <v>6.7</v>
      </c>
      <c r="AD148" s="305"/>
      <c r="AE148" s="280">
        <v>90</v>
      </c>
      <c r="AF148" s="280"/>
      <c r="AG148" s="280">
        <v>110</v>
      </c>
      <c r="AH148" s="280"/>
      <c r="AI148" s="280">
        <v>23</v>
      </c>
      <c r="AJ148" s="280">
        <v>38</v>
      </c>
      <c r="AK148" s="280">
        <v>55</v>
      </c>
      <c r="AL148" s="280">
        <v>1</v>
      </c>
      <c r="AM148" s="280"/>
      <c r="AN148" s="280"/>
      <c r="AO148" s="280"/>
      <c r="AP148" s="280"/>
      <c r="AQ148" s="634"/>
      <c r="AR148" s="501"/>
      <c r="AS148" s="501"/>
      <c r="AT148" s="501"/>
      <c r="AU148" s="501"/>
      <c r="AV148" s="501"/>
      <c r="AW148" s="501"/>
      <c r="AX148" s="501"/>
      <c r="AY148" s="501"/>
      <c r="AZ148" s="501"/>
      <c r="BA148" s="501"/>
      <c r="BB148" s="501"/>
      <c r="BC148" s="501"/>
      <c r="BD148" s="501"/>
      <c r="BE148" s="501"/>
      <c r="BF148" s="501"/>
      <c r="BG148" s="501"/>
      <c r="BH148" s="501"/>
      <c r="BI148" s="501"/>
      <c r="BJ148" s="501"/>
      <c r="BK148" s="501"/>
      <c r="BL148" s="501"/>
      <c r="BM148" s="501"/>
      <c r="BN148" s="501"/>
      <c r="BO148" s="501"/>
      <c r="BP148" s="501"/>
      <c r="BQ148" s="501"/>
      <c r="BR148" s="501"/>
      <c r="BS148" s="501"/>
      <c r="BT148" s="501"/>
      <c r="BU148" s="501"/>
      <c r="BV148" s="501"/>
      <c r="BW148" s="501"/>
      <c r="BX148" s="501"/>
      <c r="BY148" s="501"/>
      <c r="BZ148" s="501"/>
      <c r="CA148" s="501"/>
      <c r="CB148" s="501"/>
      <c r="CC148" s="501"/>
      <c r="CD148" s="501"/>
      <c r="CE148" s="501"/>
      <c r="CF148" s="501"/>
      <c r="CG148" s="501"/>
      <c r="CH148" s="501"/>
      <c r="CI148" s="501"/>
      <c r="CJ148" s="501"/>
      <c r="CK148" s="501"/>
      <c r="CL148" s="501"/>
      <c r="CM148" s="501"/>
      <c r="CN148" s="501"/>
      <c r="CO148" s="501"/>
      <c r="CP148" s="501"/>
      <c r="CQ148" s="500"/>
      <c r="CR148" s="500"/>
      <c r="CS148" s="500"/>
      <c r="CT148" s="500"/>
      <c r="CU148" s="500"/>
      <c r="CV148" s="500"/>
      <c r="CW148" s="500"/>
      <c r="CX148" s="500"/>
      <c r="CY148" s="500"/>
      <c r="CZ148" s="500"/>
      <c r="DA148" s="500"/>
      <c r="DB148" s="500"/>
      <c r="DC148" s="500"/>
      <c r="DD148" s="500"/>
      <c r="DE148" s="500"/>
      <c r="DF148" s="500"/>
      <c r="DG148" s="500"/>
      <c r="DH148" s="500"/>
      <c r="DI148" s="500"/>
      <c r="DJ148" s="500"/>
      <c r="DK148" s="500"/>
      <c r="DL148" s="500"/>
      <c r="DM148" s="500"/>
      <c r="DN148" s="500"/>
      <c r="DO148" s="500"/>
      <c r="DP148" s="500"/>
      <c r="DQ148" s="500"/>
      <c r="DR148" s="500"/>
      <c r="DS148" s="500"/>
      <c r="DT148" s="500"/>
      <c r="DU148" s="500"/>
      <c r="DV148" s="500"/>
      <c r="DW148" s="500"/>
    </row>
    <row r="149" spans="1:127" s="324" customFormat="1" ht="12.75" customHeight="1" x14ac:dyDescent="0.2">
      <c r="A149" s="270">
        <v>148</v>
      </c>
      <c r="B149" s="281" t="s">
        <v>1004</v>
      </c>
      <c r="C149" s="270" t="s">
        <v>2896</v>
      </c>
      <c r="D149" s="281"/>
      <c r="E149" s="281" t="s">
        <v>4967</v>
      </c>
      <c r="F149" s="281"/>
      <c r="G149" s="296" t="s">
        <v>9808</v>
      </c>
      <c r="H149" s="920"/>
      <c r="I149" s="271" t="s">
        <v>424</v>
      </c>
      <c r="J149" s="281"/>
      <c r="K149" s="281" t="s">
        <v>9809</v>
      </c>
      <c r="L149" s="920" t="s">
        <v>9810</v>
      </c>
      <c r="M149" s="306">
        <v>44251</v>
      </c>
      <c r="N149" s="307">
        <v>44939</v>
      </c>
      <c r="O149" s="308" t="s">
        <v>991</v>
      </c>
      <c r="P149" s="299">
        <f t="shared" si="34"/>
        <v>44939</v>
      </c>
      <c r="Q149" s="264">
        <v>21068</v>
      </c>
      <c r="R149" s="264">
        <v>2017</v>
      </c>
      <c r="S149" s="265">
        <v>44251</v>
      </c>
      <c r="T149" s="281" t="s">
        <v>239</v>
      </c>
      <c r="U149" s="281" t="s">
        <v>1786</v>
      </c>
      <c r="V149" s="150" t="s">
        <v>484</v>
      </c>
      <c r="W149" s="150" t="s">
        <v>6938</v>
      </c>
      <c r="X149" s="281" t="s">
        <v>9811</v>
      </c>
      <c r="Y149" s="281" t="s">
        <v>9812</v>
      </c>
      <c r="Z149" s="150" t="s">
        <v>1903</v>
      </c>
      <c r="AA149" s="303">
        <f t="shared" si="35"/>
        <v>44939</v>
      </c>
      <c r="AB149" s="283" t="s">
        <v>1411</v>
      </c>
      <c r="AC149" s="281">
        <v>4.8</v>
      </c>
      <c r="AD149" s="284"/>
      <c r="AE149" s="281">
        <v>95</v>
      </c>
      <c r="AF149" s="281"/>
      <c r="AG149" s="281">
        <v>115</v>
      </c>
      <c r="AH149" s="281"/>
      <c r="AI149" s="281">
        <v>24</v>
      </c>
      <c r="AJ149" s="281">
        <v>39</v>
      </c>
      <c r="AK149" s="281">
        <v>56</v>
      </c>
      <c r="AL149" s="281">
        <v>1</v>
      </c>
      <c r="AM149" s="281"/>
      <c r="AN149" s="281"/>
      <c r="AO149" s="281"/>
      <c r="AP149" s="281"/>
      <c r="AQ149" s="635"/>
      <c r="CQ149" s="512"/>
    </row>
    <row r="150" spans="1:127" s="502" customFormat="1" ht="12.75" customHeight="1" x14ac:dyDescent="0.2">
      <c r="A150" s="270">
        <v>149</v>
      </c>
      <c r="B150" s="270" t="s">
        <v>1004</v>
      </c>
      <c r="C150" s="270" t="s">
        <v>6945</v>
      </c>
      <c r="D150" s="271"/>
      <c r="E150" s="271" t="s">
        <v>101</v>
      </c>
      <c r="F150" s="271"/>
      <c r="G150" s="272" t="s">
        <v>7958</v>
      </c>
      <c r="H150" s="688"/>
      <c r="I150" s="271" t="s">
        <v>2653</v>
      </c>
      <c r="J150" s="271"/>
      <c r="K150" s="130" t="s">
        <v>584</v>
      </c>
      <c r="L150" s="273" t="s">
        <v>585</v>
      </c>
      <c r="M150" s="275">
        <v>43853</v>
      </c>
      <c r="N150" s="132">
        <v>44571</v>
      </c>
      <c r="O150" s="277" t="s">
        <v>991</v>
      </c>
      <c r="P150" s="299">
        <f t="shared" si="34"/>
        <v>44571</v>
      </c>
      <c r="Q150" s="264">
        <v>20025</v>
      </c>
      <c r="R150" s="264">
        <v>2020</v>
      </c>
      <c r="S150" s="265">
        <v>43840</v>
      </c>
      <c r="T150" s="281" t="s">
        <v>1785</v>
      </c>
      <c r="U150" s="281" t="s">
        <v>1786</v>
      </c>
      <c r="V150" s="150" t="s">
        <v>484</v>
      </c>
      <c r="W150" s="150" t="s">
        <v>1189</v>
      </c>
      <c r="X150" s="281" t="s">
        <v>586</v>
      </c>
      <c r="Y150" s="281"/>
      <c r="Z150" s="150" t="s">
        <v>7959</v>
      </c>
      <c r="AA150" s="303">
        <f t="shared" si="35"/>
        <v>44571</v>
      </c>
      <c r="AB150" s="283" t="s">
        <v>1411</v>
      </c>
      <c r="AC150" s="281">
        <v>5.5</v>
      </c>
      <c r="AD150" s="284"/>
      <c r="AE150" s="281">
        <v>80</v>
      </c>
      <c r="AF150" s="281"/>
      <c r="AG150" s="281">
        <v>105</v>
      </c>
      <c r="AH150" s="281"/>
      <c r="AI150" s="281">
        <v>25</v>
      </c>
      <c r="AJ150" s="281">
        <v>40</v>
      </c>
      <c r="AK150" s="281">
        <v>60</v>
      </c>
      <c r="AL150" s="281">
        <v>1</v>
      </c>
      <c r="AM150" s="281"/>
      <c r="AN150" s="281"/>
      <c r="AO150" s="281"/>
      <c r="AP150" s="281"/>
      <c r="AQ150" s="635"/>
      <c r="AR150" s="324"/>
      <c r="AS150" s="324"/>
      <c r="AT150" s="324"/>
      <c r="AU150" s="324"/>
      <c r="AV150" s="324"/>
      <c r="AW150" s="324"/>
      <c r="AX150" s="324"/>
      <c r="AY150" s="324"/>
      <c r="AZ150" s="324"/>
      <c r="BA150" s="324"/>
      <c r="BB150" s="324"/>
      <c r="BC150" s="324"/>
      <c r="BD150" s="324"/>
      <c r="BE150" s="324"/>
      <c r="BF150" s="324"/>
      <c r="BG150" s="324"/>
      <c r="BH150" s="324"/>
      <c r="BI150" s="324"/>
      <c r="BJ150" s="324"/>
      <c r="BK150" s="324"/>
      <c r="BL150" s="324"/>
      <c r="BM150" s="324"/>
      <c r="BN150" s="324"/>
      <c r="BO150" s="324"/>
      <c r="BP150" s="324"/>
      <c r="BQ150" s="324"/>
      <c r="BR150" s="324"/>
      <c r="BS150" s="324"/>
      <c r="BT150" s="324"/>
      <c r="BU150" s="324"/>
      <c r="BV150" s="324"/>
      <c r="BW150" s="324"/>
      <c r="BX150" s="324"/>
      <c r="BY150" s="324"/>
      <c r="BZ150" s="324"/>
      <c r="CA150" s="324"/>
      <c r="CB150" s="324"/>
      <c r="CC150" s="324"/>
      <c r="CD150" s="324"/>
      <c r="CE150" s="324"/>
      <c r="CF150" s="324"/>
      <c r="CG150" s="324"/>
      <c r="CH150" s="324"/>
      <c r="CI150" s="324"/>
      <c r="CJ150" s="324"/>
      <c r="CK150" s="324"/>
      <c r="CL150" s="324"/>
      <c r="CM150" s="324"/>
      <c r="CN150" s="324"/>
      <c r="CO150" s="324"/>
      <c r="CP150" s="324"/>
    </row>
    <row r="151" spans="1:127" s="502" customFormat="1" ht="12.75" customHeight="1" x14ac:dyDescent="0.2">
      <c r="A151" s="270">
        <v>150</v>
      </c>
      <c r="B151" s="281" t="s">
        <v>1004</v>
      </c>
      <c r="C151" s="281" t="s">
        <v>4919</v>
      </c>
      <c r="D151" s="281"/>
      <c r="E151" s="281" t="s">
        <v>4198</v>
      </c>
      <c r="F151" s="281"/>
      <c r="G151" s="296" t="s">
        <v>8832</v>
      </c>
      <c r="H151" s="773"/>
      <c r="I151" s="281" t="s">
        <v>1527</v>
      </c>
      <c r="J151" s="281"/>
      <c r="K151" s="281" t="s">
        <v>8833</v>
      </c>
      <c r="L151" s="773" t="s">
        <v>8834</v>
      </c>
      <c r="M151" s="306">
        <v>44015</v>
      </c>
      <c r="N151" s="307">
        <v>44745</v>
      </c>
      <c r="O151" s="507" t="s">
        <v>991</v>
      </c>
      <c r="P151" s="299">
        <f>N151</f>
        <v>44745</v>
      </c>
      <c r="Q151" s="264">
        <v>20512</v>
      </c>
      <c r="R151" s="264">
        <v>2016</v>
      </c>
      <c r="S151" s="265">
        <v>44015</v>
      </c>
      <c r="T151" s="281" t="s">
        <v>5762</v>
      </c>
      <c r="U151" s="281" t="s">
        <v>1786</v>
      </c>
      <c r="V151" s="150" t="s">
        <v>484</v>
      </c>
      <c r="W151" s="150" t="s">
        <v>2262</v>
      </c>
      <c r="X151" s="281" t="s">
        <v>8835</v>
      </c>
      <c r="Y151" s="281" t="s">
        <v>1697</v>
      </c>
      <c r="Z151" s="150" t="s">
        <v>1129</v>
      </c>
      <c r="AA151" s="303">
        <v>44745</v>
      </c>
      <c r="AB151" s="283" t="s">
        <v>2167</v>
      </c>
      <c r="AC151" s="281">
        <v>4.95</v>
      </c>
      <c r="AD151" s="284"/>
      <c r="AE151" s="281">
        <v>80</v>
      </c>
      <c r="AF151" s="281"/>
      <c r="AG151" s="281">
        <v>120</v>
      </c>
      <c r="AH151" s="281"/>
      <c r="AI151" s="281" t="s">
        <v>994</v>
      </c>
      <c r="AJ151" s="281" t="s">
        <v>994</v>
      </c>
      <c r="AK151" s="281" t="s">
        <v>994</v>
      </c>
      <c r="AL151" s="281">
        <v>1</v>
      </c>
      <c r="AM151" s="281"/>
      <c r="AN151" s="281"/>
      <c r="AO151" s="281"/>
      <c r="AP151" s="281"/>
      <c r="AQ151" s="635"/>
      <c r="AR151" s="324"/>
      <c r="AS151" s="324"/>
      <c r="AT151" s="324"/>
      <c r="AU151" s="324"/>
      <c r="AV151" s="324"/>
      <c r="AW151" s="324"/>
      <c r="AX151" s="324"/>
      <c r="AY151" s="324"/>
      <c r="AZ151" s="324"/>
      <c r="BA151" s="324"/>
      <c r="BB151" s="324"/>
      <c r="BC151" s="324"/>
      <c r="BD151" s="324"/>
      <c r="BE151" s="324"/>
      <c r="BF151" s="324"/>
      <c r="BG151" s="324"/>
      <c r="BH151" s="324"/>
      <c r="BI151" s="324"/>
      <c r="BJ151" s="324"/>
      <c r="BK151" s="324"/>
      <c r="BL151" s="324"/>
      <c r="BM151" s="324"/>
      <c r="BN151" s="324"/>
      <c r="BO151" s="324"/>
      <c r="BP151" s="324"/>
      <c r="BQ151" s="324"/>
      <c r="BR151" s="324"/>
      <c r="BS151" s="324"/>
      <c r="BT151" s="324"/>
      <c r="BU151" s="324"/>
      <c r="BV151" s="324"/>
      <c r="BW151" s="324"/>
      <c r="BX151" s="324"/>
      <c r="BY151" s="324"/>
      <c r="BZ151" s="324"/>
      <c r="CA151" s="324"/>
      <c r="CB151" s="324"/>
      <c r="CC151" s="324"/>
      <c r="CD151" s="324"/>
      <c r="CE151" s="324"/>
      <c r="CF151" s="324"/>
      <c r="CG151" s="324"/>
      <c r="CH151" s="324"/>
      <c r="CI151" s="324"/>
      <c r="CJ151" s="324"/>
      <c r="CK151" s="324"/>
      <c r="CL151" s="324"/>
      <c r="CM151" s="324"/>
      <c r="CN151" s="324"/>
      <c r="CO151" s="324"/>
      <c r="CP151" s="324"/>
    </row>
    <row r="152" spans="1:127" ht="12.75" customHeight="1" x14ac:dyDescent="0.2">
      <c r="A152" s="270">
        <v>151</v>
      </c>
      <c r="B152" s="270" t="s">
        <v>1004</v>
      </c>
      <c r="C152" s="271" t="s">
        <v>5825</v>
      </c>
      <c r="D152" s="271"/>
      <c r="E152" s="130" t="s">
        <v>751</v>
      </c>
      <c r="F152" s="271"/>
      <c r="G152" s="272" t="s">
        <v>750</v>
      </c>
      <c r="H152" s="273"/>
      <c r="I152" s="271" t="s">
        <v>2653</v>
      </c>
      <c r="J152" s="271"/>
      <c r="K152" s="271" t="s">
        <v>752</v>
      </c>
      <c r="L152" s="273" t="s">
        <v>753</v>
      </c>
      <c r="M152" s="275">
        <v>40285</v>
      </c>
      <c r="N152" s="276">
        <v>44607</v>
      </c>
      <c r="O152" s="277" t="s">
        <v>991</v>
      </c>
      <c r="P152" s="300">
        <f>N152</f>
        <v>44607</v>
      </c>
      <c r="Q152" s="278">
        <v>20219</v>
      </c>
      <c r="R152" s="278">
        <v>2010</v>
      </c>
      <c r="S152" s="279">
        <v>44242</v>
      </c>
      <c r="T152" s="280" t="s">
        <v>1975</v>
      </c>
      <c r="U152" s="281" t="s">
        <v>991</v>
      </c>
      <c r="V152" s="282" t="s">
        <v>913</v>
      </c>
      <c r="W152" s="282" t="s">
        <v>8641</v>
      </c>
      <c r="X152" s="280" t="s">
        <v>754</v>
      </c>
      <c r="Y152" s="280" t="s">
        <v>1232</v>
      </c>
      <c r="Z152" s="282" t="s">
        <v>955</v>
      </c>
      <c r="AA152" s="319">
        <f t="shared" si="35"/>
        <v>44607</v>
      </c>
      <c r="AB152" s="149" t="s">
        <v>1583</v>
      </c>
      <c r="AC152" s="280">
        <v>7.6</v>
      </c>
      <c r="AD152" s="305"/>
      <c r="AE152" s="280">
        <v>97</v>
      </c>
      <c r="AF152" s="280"/>
      <c r="AG152" s="280">
        <v>108</v>
      </c>
      <c r="AH152" s="280"/>
      <c r="AI152" s="280" t="s">
        <v>994</v>
      </c>
      <c r="AJ152" s="280" t="s">
        <v>994</v>
      </c>
      <c r="AK152" s="280" t="s">
        <v>994</v>
      </c>
      <c r="AL152" s="280">
        <v>1</v>
      </c>
      <c r="AM152" s="280"/>
      <c r="AN152" s="280"/>
      <c r="AO152" s="280"/>
      <c r="AP152" s="280"/>
      <c r="AQ152" s="634"/>
      <c r="AR152" s="501"/>
      <c r="AS152" s="501"/>
      <c r="AT152" s="501"/>
      <c r="AU152" s="501"/>
      <c r="AV152" s="501"/>
      <c r="AW152" s="501"/>
      <c r="AX152" s="501"/>
      <c r="AY152" s="501"/>
      <c r="AZ152" s="501"/>
      <c r="BA152" s="501"/>
      <c r="BB152" s="501"/>
      <c r="BC152" s="501"/>
      <c r="BD152" s="501"/>
      <c r="BE152" s="501"/>
      <c r="BF152" s="501"/>
      <c r="BG152" s="501"/>
      <c r="BH152" s="501"/>
      <c r="BI152" s="501"/>
      <c r="BJ152" s="501"/>
      <c r="BK152" s="501"/>
      <c r="BL152" s="501"/>
      <c r="BM152" s="501"/>
      <c r="BN152" s="501"/>
      <c r="BO152" s="501"/>
      <c r="BP152" s="501"/>
      <c r="BQ152" s="501"/>
      <c r="BR152" s="501"/>
      <c r="BS152" s="501"/>
      <c r="BT152" s="501"/>
      <c r="BU152" s="501"/>
      <c r="BV152" s="501"/>
      <c r="BW152" s="501"/>
      <c r="BX152" s="501"/>
      <c r="BY152" s="501"/>
      <c r="BZ152" s="501"/>
      <c r="CA152" s="501"/>
      <c r="CB152" s="501"/>
      <c r="CC152" s="501"/>
      <c r="CD152" s="501"/>
      <c r="CE152" s="501"/>
      <c r="CF152" s="501"/>
      <c r="CG152" s="501"/>
      <c r="CH152" s="501"/>
      <c r="CI152" s="501"/>
      <c r="CJ152" s="501"/>
      <c r="CK152" s="501"/>
      <c r="CL152" s="501"/>
      <c r="CM152" s="501"/>
      <c r="CN152" s="501"/>
      <c r="CO152" s="501"/>
      <c r="CP152" s="501"/>
      <c r="CQ152" s="500"/>
      <c r="CR152" s="500"/>
      <c r="CS152" s="500"/>
      <c r="CT152" s="500"/>
      <c r="CU152" s="500"/>
      <c r="CV152" s="500"/>
      <c r="CW152" s="500"/>
      <c r="CX152" s="500"/>
      <c r="CY152" s="500"/>
      <c r="CZ152" s="500"/>
      <c r="DA152" s="500"/>
      <c r="DB152" s="500"/>
      <c r="DC152" s="500"/>
      <c r="DD152" s="500"/>
      <c r="DE152" s="500"/>
      <c r="DF152" s="500"/>
      <c r="DG152" s="500"/>
      <c r="DH152" s="500"/>
      <c r="DI152" s="500"/>
      <c r="DJ152" s="500"/>
      <c r="DK152" s="500"/>
      <c r="DL152" s="500"/>
      <c r="DM152" s="500"/>
      <c r="DN152" s="500"/>
      <c r="DO152" s="500"/>
      <c r="DP152" s="500"/>
      <c r="DQ152" s="500"/>
      <c r="DR152" s="500"/>
      <c r="DS152" s="500"/>
      <c r="DT152" s="500"/>
      <c r="DU152" s="500"/>
      <c r="DV152" s="500"/>
      <c r="DW152" s="500"/>
    </row>
    <row r="153" spans="1:127" s="502" customFormat="1" ht="12.75" customHeight="1" x14ac:dyDescent="0.2">
      <c r="A153" s="270">
        <v>152</v>
      </c>
      <c r="B153" s="270" t="s">
        <v>1004</v>
      </c>
      <c r="C153" s="281" t="s">
        <v>4301</v>
      </c>
      <c r="D153" s="281"/>
      <c r="E153" s="281" t="s">
        <v>5682</v>
      </c>
      <c r="F153" s="281"/>
      <c r="G153" s="296" t="s">
        <v>5683</v>
      </c>
      <c r="H153" s="676"/>
      <c r="I153" s="281" t="s">
        <v>3342</v>
      </c>
      <c r="J153" s="281"/>
      <c r="K153" s="281" t="s">
        <v>5684</v>
      </c>
      <c r="L153" s="676" t="s">
        <v>5685</v>
      </c>
      <c r="M153" s="306">
        <v>43135</v>
      </c>
      <c r="N153" s="325">
        <v>44581</v>
      </c>
      <c r="O153" s="507" t="s">
        <v>991</v>
      </c>
      <c r="P153" s="513">
        <f t="shared" si="34"/>
        <v>44581</v>
      </c>
      <c r="Q153" s="514">
        <v>18024</v>
      </c>
      <c r="R153" s="514">
        <v>2017</v>
      </c>
      <c r="S153" s="279">
        <v>43850</v>
      </c>
      <c r="T153" s="501" t="s">
        <v>5218</v>
      </c>
      <c r="U153" s="324" t="s">
        <v>991</v>
      </c>
      <c r="V153" s="282" t="s">
        <v>8125</v>
      </c>
      <c r="W153" s="282" t="s">
        <v>8125</v>
      </c>
      <c r="X153" s="280" t="s">
        <v>5686</v>
      </c>
      <c r="Y153" s="280" t="s">
        <v>8126</v>
      </c>
      <c r="Z153" s="282" t="s">
        <v>5687</v>
      </c>
      <c r="AA153" s="319">
        <v>44581</v>
      </c>
      <c r="AB153" s="149" t="s">
        <v>2167</v>
      </c>
      <c r="AC153" s="280">
        <v>5.4</v>
      </c>
      <c r="AD153" s="305"/>
      <c r="AE153" s="280">
        <v>80</v>
      </c>
      <c r="AF153" s="280"/>
      <c r="AG153" s="280">
        <v>125</v>
      </c>
      <c r="AH153" s="280"/>
      <c r="AI153" s="280">
        <v>24</v>
      </c>
      <c r="AJ153" s="280">
        <v>38</v>
      </c>
      <c r="AK153" s="501">
        <v>50</v>
      </c>
      <c r="AL153" s="501">
        <v>1</v>
      </c>
      <c r="AM153" s="265"/>
      <c r="AN153" s="281"/>
      <c r="AO153" s="281"/>
      <c r="AP153" s="281"/>
      <c r="AQ153" s="635"/>
      <c r="AR153" s="324"/>
      <c r="AS153" s="324"/>
      <c r="AT153" s="324"/>
      <c r="AU153" s="324"/>
      <c r="AV153" s="324"/>
      <c r="AW153" s="324"/>
      <c r="AX153" s="324"/>
      <c r="AY153" s="324"/>
      <c r="AZ153" s="324"/>
      <c r="BA153" s="324"/>
      <c r="BB153" s="324"/>
      <c r="BC153" s="324"/>
      <c r="BD153" s="324"/>
      <c r="BE153" s="324"/>
      <c r="BF153" s="324"/>
      <c r="BG153" s="324"/>
      <c r="BH153" s="324"/>
      <c r="BI153" s="324"/>
      <c r="BJ153" s="324"/>
      <c r="BK153" s="324"/>
      <c r="BL153" s="324"/>
      <c r="BM153" s="324"/>
      <c r="BN153" s="324"/>
      <c r="BO153" s="324"/>
      <c r="BP153" s="324"/>
      <c r="BQ153" s="324"/>
      <c r="BR153" s="324"/>
      <c r="BS153" s="324"/>
      <c r="BT153" s="324"/>
      <c r="BU153" s="324"/>
      <c r="BV153" s="324"/>
      <c r="BW153" s="324"/>
      <c r="BX153" s="324"/>
      <c r="BY153" s="324"/>
      <c r="BZ153" s="324"/>
      <c r="CA153" s="324"/>
      <c r="CB153" s="324"/>
      <c r="CC153" s="324"/>
      <c r="CD153" s="324"/>
      <c r="CE153" s="324"/>
      <c r="CF153" s="324"/>
      <c r="CG153" s="324"/>
      <c r="CH153" s="324"/>
      <c r="CI153" s="324"/>
      <c r="CJ153" s="324"/>
      <c r="CK153" s="324"/>
      <c r="CL153" s="324"/>
      <c r="CM153" s="324"/>
      <c r="CN153" s="324"/>
      <c r="CO153" s="324"/>
      <c r="CP153" s="324"/>
    </row>
    <row r="154" spans="1:127" s="502" customFormat="1" ht="12.75" customHeight="1" x14ac:dyDescent="0.2">
      <c r="A154" s="270">
        <v>153</v>
      </c>
      <c r="B154" s="270" t="s">
        <v>1004</v>
      </c>
      <c r="C154" s="281" t="s">
        <v>10161</v>
      </c>
      <c r="D154" s="271"/>
      <c r="E154" s="130" t="s">
        <v>6012</v>
      </c>
      <c r="F154" s="271"/>
      <c r="G154" s="272" t="s">
        <v>10680</v>
      </c>
      <c r="H154" s="273"/>
      <c r="I154" s="271" t="s">
        <v>10163</v>
      </c>
      <c r="J154" s="271"/>
      <c r="K154" s="281" t="s">
        <v>10681</v>
      </c>
      <c r="L154" s="922" t="s">
        <v>10682</v>
      </c>
      <c r="M154" s="306">
        <v>44411</v>
      </c>
      <c r="N154" s="307">
        <v>45139</v>
      </c>
      <c r="O154" s="507" t="s">
        <v>991</v>
      </c>
      <c r="P154" s="508">
        <f t="shared" ref="P154:P159" si="36">N154</f>
        <v>45139</v>
      </c>
      <c r="Q154" s="520">
        <v>21437</v>
      </c>
      <c r="R154" s="520">
        <v>2021</v>
      </c>
      <c r="S154" s="265">
        <v>44409</v>
      </c>
      <c r="T154" s="324" t="s">
        <v>1785</v>
      </c>
      <c r="U154" s="324" t="s">
        <v>1786</v>
      </c>
      <c r="V154" s="150" t="s">
        <v>484</v>
      </c>
      <c r="W154" s="150" t="s">
        <v>1189</v>
      </c>
      <c r="X154" s="281" t="s">
        <v>10683</v>
      </c>
      <c r="Y154" s="281" t="s">
        <v>451</v>
      </c>
      <c r="Z154" s="150" t="s">
        <v>671</v>
      </c>
      <c r="AA154" s="303">
        <f>N154</f>
        <v>45139</v>
      </c>
      <c r="AB154" s="283" t="s">
        <v>485</v>
      </c>
      <c r="AC154" s="281">
        <v>4.9000000000000004</v>
      </c>
      <c r="AD154" s="284"/>
      <c r="AE154" s="281">
        <v>93</v>
      </c>
      <c r="AF154" s="281"/>
      <c r="AG154" s="281">
        <v>116</v>
      </c>
      <c r="AH154" s="281"/>
      <c r="AI154" s="281" t="s">
        <v>994</v>
      </c>
      <c r="AJ154" s="281" t="s">
        <v>994</v>
      </c>
      <c r="AK154" s="324" t="s">
        <v>994</v>
      </c>
      <c r="AL154" s="324">
        <v>1</v>
      </c>
      <c r="AM154" s="281"/>
      <c r="AN154" s="281"/>
      <c r="AO154" s="281"/>
      <c r="AP154" s="281"/>
      <c r="AQ154" s="639"/>
      <c r="AR154" s="515"/>
      <c r="AS154" s="515"/>
      <c r="AT154" s="515"/>
      <c r="AU154" s="515"/>
      <c r="AV154" s="515"/>
      <c r="AW154" s="515"/>
      <c r="AX154" s="515"/>
      <c r="AY154" s="515"/>
      <c r="AZ154" s="515"/>
      <c r="BA154" s="515"/>
      <c r="BB154" s="515"/>
      <c r="BC154" s="515"/>
      <c r="BD154" s="515"/>
      <c r="BE154" s="515"/>
      <c r="BF154" s="515"/>
      <c r="BG154" s="515"/>
      <c r="BH154" s="515"/>
      <c r="BI154" s="515"/>
      <c r="BJ154" s="515"/>
      <c r="BK154" s="515"/>
      <c r="BL154" s="515"/>
      <c r="BM154" s="515"/>
      <c r="BN154" s="515"/>
      <c r="BO154" s="515"/>
      <c r="BP154" s="515"/>
      <c r="BQ154" s="515"/>
      <c r="BR154" s="515"/>
      <c r="BS154" s="515"/>
      <c r="BT154" s="515"/>
      <c r="BU154" s="515"/>
      <c r="BV154" s="515"/>
      <c r="BW154" s="515"/>
      <c r="BX154" s="515"/>
      <c r="BY154" s="515"/>
      <c r="BZ154" s="515"/>
      <c r="CA154" s="515"/>
      <c r="CB154" s="515"/>
      <c r="CC154" s="515"/>
      <c r="CD154" s="515"/>
      <c r="CE154" s="515"/>
      <c r="CF154" s="515"/>
      <c r="CG154" s="515"/>
      <c r="CH154" s="515"/>
      <c r="CI154" s="515"/>
      <c r="CJ154" s="515"/>
      <c r="CK154" s="515"/>
      <c r="CL154" s="515"/>
      <c r="CM154" s="515"/>
      <c r="CN154" s="515"/>
      <c r="CO154" s="515"/>
      <c r="CP154" s="515"/>
    </row>
    <row r="155" spans="1:127" s="324" customFormat="1" ht="12.75" customHeight="1" x14ac:dyDescent="0.2">
      <c r="A155" s="270">
        <v>154</v>
      </c>
      <c r="B155" s="324" t="s">
        <v>1004</v>
      </c>
      <c r="C155" s="324" t="s">
        <v>8144</v>
      </c>
      <c r="E155" s="324" t="s">
        <v>6738</v>
      </c>
      <c r="G155" s="324" t="s">
        <v>8145</v>
      </c>
      <c r="I155" s="324" t="s">
        <v>1168</v>
      </c>
      <c r="K155" s="324" t="s">
        <v>8146</v>
      </c>
      <c r="L155" s="580" t="s">
        <v>21</v>
      </c>
      <c r="M155" s="510">
        <v>43882</v>
      </c>
      <c r="N155" s="510">
        <v>44598</v>
      </c>
      <c r="O155" s="324" t="s">
        <v>991</v>
      </c>
      <c r="P155" s="510">
        <f t="shared" si="36"/>
        <v>44598</v>
      </c>
      <c r="Q155" s="324">
        <v>20159</v>
      </c>
      <c r="R155" s="324">
        <v>2018</v>
      </c>
      <c r="S155" s="506">
        <v>43867</v>
      </c>
      <c r="T155" s="324" t="s">
        <v>39</v>
      </c>
      <c r="U155" s="324" t="s">
        <v>1786</v>
      </c>
      <c r="V155" s="324">
        <v>0</v>
      </c>
      <c r="W155" s="324">
        <v>10</v>
      </c>
      <c r="X155" s="324" t="s">
        <v>8147</v>
      </c>
      <c r="Y155" s="324" t="s">
        <v>1697</v>
      </c>
      <c r="Z155" s="324" t="s">
        <v>1181</v>
      </c>
      <c r="AA155" s="506">
        <v>44598</v>
      </c>
      <c r="AB155" s="324" t="s">
        <v>485</v>
      </c>
      <c r="AC155" s="324">
        <v>4.8</v>
      </c>
      <c r="AE155" s="324">
        <v>72</v>
      </c>
      <c r="AG155" s="324">
        <v>92</v>
      </c>
      <c r="AI155" s="324">
        <v>24</v>
      </c>
      <c r="AJ155" s="324">
        <v>37</v>
      </c>
      <c r="AK155" s="324">
        <v>48</v>
      </c>
      <c r="AL155" s="324">
        <v>1</v>
      </c>
      <c r="AP155" s="281"/>
      <c r="AQ155" s="635"/>
    </row>
    <row r="156" spans="1:127" s="502" customFormat="1" ht="12.75" customHeight="1" x14ac:dyDescent="0.2">
      <c r="A156" s="270">
        <v>155</v>
      </c>
      <c r="B156" s="270" t="s">
        <v>1004</v>
      </c>
      <c r="C156" s="281" t="s">
        <v>5794</v>
      </c>
      <c r="D156" s="271"/>
      <c r="E156" s="271" t="s">
        <v>5795</v>
      </c>
      <c r="F156" s="271"/>
      <c r="G156" s="272" t="s">
        <v>5796</v>
      </c>
      <c r="H156" s="273"/>
      <c r="I156" s="271" t="s">
        <v>157</v>
      </c>
      <c r="J156" s="271"/>
      <c r="K156" s="271" t="s">
        <v>1191</v>
      </c>
      <c r="L156" s="273" t="s">
        <v>1623</v>
      </c>
      <c r="M156" s="275">
        <v>43160</v>
      </c>
      <c r="N156" s="307">
        <v>44585</v>
      </c>
      <c r="O156" s="277" t="s">
        <v>991</v>
      </c>
      <c r="P156" s="298">
        <f t="shared" si="36"/>
        <v>44585</v>
      </c>
      <c r="Q156" s="278">
        <v>18154</v>
      </c>
      <c r="R156" s="278">
        <v>2018</v>
      </c>
      <c r="S156" s="279">
        <v>43854</v>
      </c>
      <c r="T156" s="280" t="s">
        <v>2031</v>
      </c>
      <c r="U156" s="281" t="s">
        <v>991</v>
      </c>
      <c r="V156" s="282" t="s">
        <v>4</v>
      </c>
      <c r="W156" s="282" t="s">
        <v>4</v>
      </c>
      <c r="X156" s="280" t="s">
        <v>1620</v>
      </c>
      <c r="Y156" s="280" t="s">
        <v>1621</v>
      </c>
      <c r="Z156" s="282" t="s">
        <v>1622</v>
      </c>
      <c r="AA156" s="319">
        <f t="shared" ref="AA156:AA162" si="37">N156</f>
        <v>44585</v>
      </c>
      <c r="AB156" s="149" t="s">
        <v>2167</v>
      </c>
      <c r="AC156" s="280">
        <v>3.6</v>
      </c>
      <c r="AD156" s="305"/>
      <c r="AE156" s="280">
        <v>85</v>
      </c>
      <c r="AF156" s="280"/>
      <c r="AG156" s="280">
        <v>120</v>
      </c>
      <c r="AH156" s="280"/>
      <c r="AI156" s="280" t="s">
        <v>994</v>
      </c>
      <c r="AJ156" s="280" t="s">
        <v>994</v>
      </c>
      <c r="AK156" s="280" t="s">
        <v>994</v>
      </c>
      <c r="AL156" s="280">
        <v>1</v>
      </c>
      <c r="AM156" s="281"/>
      <c r="AN156" s="281"/>
      <c r="AO156" s="281"/>
      <c r="AP156" s="281"/>
      <c r="AQ156" s="640"/>
      <c r="AR156" s="516"/>
      <c r="AS156" s="516"/>
      <c r="AT156" s="516"/>
      <c r="AU156" s="516"/>
      <c r="AV156" s="516"/>
      <c r="AW156" s="516"/>
      <c r="AX156" s="516"/>
      <c r="AY156" s="516"/>
      <c r="AZ156" s="516"/>
      <c r="BA156" s="516"/>
      <c r="BB156" s="516"/>
      <c r="BC156" s="516"/>
      <c r="BD156" s="516"/>
      <c r="BE156" s="516"/>
      <c r="BF156" s="516"/>
      <c r="BG156" s="516"/>
      <c r="BH156" s="516"/>
      <c r="BI156" s="516"/>
      <c r="BJ156" s="516"/>
      <c r="BK156" s="516"/>
      <c r="BL156" s="516"/>
      <c r="BM156" s="516"/>
      <c r="BN156" s="516"/>
      <c r="BO156" s="516"/>
      <c r="BP156" s="516"/>
      <c r="BQ156" s="516"/>
      <c r="BR156" s="516"/>
      <c r="BS156" s="516"/>
      <c r="BT156" s="516"/>
      <c r="BU156" s="516"/>
      <c r="BV156" s="516"/>
      <c r="BW156" s="516"/>
      <c r="BX156" s="516"/>
      <c r="BY156" s="516"/>
      <c r="BZ156" s="516"/>
      <c r="CA156" s="516"/>
      <c r="CB156" s="516"/>
      <c r="CC156" s="516"/>
      <c r="CD156" s="516"/>
      <c r="CE156" s="516"/>
      <c r="CF156" s="516"/>
      <c r="CG156" s="516"/>
      <c r="CH156" s="516"/>
      <c r="CI156" s="516"/>
      <c r="CJ156" s="516"/>
      <c r="CK156" s="516"/>
      <c r="CL156" s="516"/>
      <c r="CM156" s="516"/>
      <c r="CN156" s="516"/>
      <c r="CO156" s="516"/>
      <c r="CP156" s="516"/>
    </row>
    <row r="157" spans="1:127" s="502" customFormat="1" ht="12.75" customHeight="1" x14ac:dyDescent="0.2">
      <c r="A157" s="270">
        <v>156</v>
      </c>
      <c r="B157" s="270" t="s">
        <v>1004</v>
      </c>
      <c r="C157" s="270" t="s">
        <v>8836</v>
      </c>
      <c r="D157" s="271"/>
      <c r="E157" s="271" t="s">
        <v>4880</v>
      </c>
      <c r="F157" s="271"/>
      <c r="G157" s="272" t="s">
        <v>8837</v>
      </c>
      <c r="H157" s="273"/>
      <c r="I157" s="271" t="s">
        <v>1634</v>
      </c>
      <c r="J157" s="271"/>
      <c r="K157" s="271" t="s">
        <v>8860</v>
      </c>
      <c r="L157" s="273" t="s">
        <v>8838</v>
      </c>
      <c r="M157" s="275">
        <v>44015</v>
      </c>
      <c r="N157" s="132">
        <v>44745</v>
      </c>
      <c r="O157" s="277" t="s">
        <v>991</v>
      </c>
      <c r="P157" s="299">
        <f t="shared" si="36"/>
        <v>44745</v>
      </c>
      <c r="Q157" s="264">
        <v>20513</v>
      </c>
      <c r="R157" s="264">
        <v>2016</v>
      </c>
      <c r="S157" s="265">
        <v>44015</v>
      </c>
      <c r="T157" s="281" t="s">
        <v>5762</v>
      </c>
      <c r="U157" s="281" t="s">
        <v>1786</v>
      </c>
      <c r="V157" s="150" t="s">
        <v>484</v>
      </c>
      <c r="W157" s="150" t="s">
        <v>1821</v>
      </c>
      <c r="X157" s="281" t="s">
        <v>8839</v>
      </c>
      <c r="Y157" s="281" t="s">
        <v>8840</v>
      </c>
      <c r="Z157" s="150" t="s">
        <v>8841</v>
      </c>
      <c r="AA157" s="303">
        <v>44745</v>
      </c>
      <c r="AB157" s="283" t="s">
        <v>485</v>
      </c>
      <c r="AC157" s="281">
        <v>4.5</v>
      </c>
      <c r="AD157" s="284"/>
      <c r="AE157" s="281">
        <v>90</v>
      </c>
      <c r="AF157" s="281"/>
      <c r="AG157" s="281">
        <v>120</v>
      </c>
      <c r="AH157" s="281"/>
      <c r="AI157" s="281" t="s">
        <v>994</v>
      </c>
      <c r="AJ157" s="281" t="s">
        <v>994</v>
      </c>
      <c r="AK157" s="281" t="s">
        <v>994</v>
      </c>
      <c r="AL157" s="281">
        <v>1</v>
      </c>
      <c r="AM157" s="281"/>
      <c r="AN157" s="281"/>
      <c r="AO157" s="281"/>
      <c r="AP157" s="281"/>
      <c r="AQ157" s="635"/>
      <c r="AR157" s="324"/>
      <c r="AS157" s="324"/>
      <c r="AT157" s="324"/>
      <c r="AU157" s="324"/>
      <c r="AV157" s="324"/>
      <c r="AW157" s="324"/>
      <c r="AX157" s="324"/>
      <c r="AY157" s="324"/>
      <c r="AZ157" s="324"/>
      <c r="BA157" s="324"/>
      <c r="BB157" s="324"/>
      <c r="BC157" s="324"/>
      <c r="BD157" s="324"/>
      <c r="BE157" s="324"/>
      <c r="BF157" s="324"/>
      <c r="BG157" s="324"/>
      <c r="BH157" s="324"/>
      <c r="BI157" s="324"/>
      <c r="BJ157" s="324"/>
      <c r="BK157" s="324"/>
      <c r="BL157" s="324"/>
      <c r="BM157" s="324"/>
      <c r="BN157" s="324"/>
      <c r="BO157" s="324"/>
      <c r="BP157" s="324"/>
      <c r="BQ157" s="324"/>
      <c r="BR157" s="324"/>
      <c r="BS157" s="324"/>
      <c r="BT157" s="324"/>
      <c r="BU157" s="324"/>
      <c r="BV157" s="324"/>
      <c r="BW157" s="324"/>
      <c r="BX157" s="324"/>
      <c r="BY157" s="324"/>
      <c r="BZ157" s="324"/>
      <c r="CA157" s="324"/>
      <c r="CB157" s="324"/>
      <c r="CC157" s="324"/>
      <c r="CD157" s="324"/>
      <c r="CE157" s="324"/>
      <c r="CF157" s="324"/>
      <c r="CG157" s="324"/>
      <c r="CH157" s="324"/>
      <c r="CI157" s="324"/>
      <c r="CJ157" s="324"/>
      <c r="CK157" s="324"/>
      <c r="CL157" s="324"/>
      <c r="CM157" s="324"/>
      <c r="CN157" s="324"/>
      <c r="CO157" s="324"/>
      <c r="CP157" s="324"/>
    </row>
    <row r="158" spans="1:127" ht="12.75" customHeight="1" x14ac:dyDescent="0.2">
      <c r="A158" s="270">
        <v>157</v>
      </c>
      <c r="B158" s="281" t="s">
        <v>1004</v>
      </c>
      <c r="C158" s="270" t="s">
        <v>5130</v>
      </c>
      <c r="D158" s="281"/>
      <c r="E158" s="281" t="s">
        <v>5131</v>
      </c>
      <c r="F158" s="281"/>
      <c r="G158" s="296" t="s">
        <v>7219</v>
      </c>
      <c r="H158" s="676"/>
      <c r="I158" s="271" t="s">
        <v>2653</v>
      </c>
      <c r="J158" s="281"/>
      <c r="K158" s="281" t="s">
        <v>5132</v>
      </c>
      <c r="L158" s="676" t="s">
        <v>5133</v>
      </c>
      <c r="M158" s="306">
        <v>42902</v>
      </c>
      <c r="N158" s="325">
        <v>44686</v>
      </c>
      <c r="O158" s="277" t="s">
        <v>991</v>
      </c>
      <c r="P158" s="298">
        <f t="shared" si="36"/>
        <v>44686</v>
      </c>
      <c r="Q158" s="278">
        <v>19228</v>
      </c>
      <c r="R158" s="278">
        <v>2005</v>
      </c>
      <c r="S158" s="279">
        <v>44321</v>
      </c>
      <c r="T158" s="281" t="s">
        <v>5079</v>
      </c>
      <c r="U158" s="281" t="s">
        <v>991</v>
      </c>
      <c r="V158" s="150" t="s">
        <v>10143</v>
      </c>
      <c r="W158" s="150" t="s">
        <v>10144</v>
      </c>
      <c r="X158" s="280" t="s">
        <v>5134</v>
      </c>
      <c r="Y158" s="280"/>
      <c r="Z158" s="282" t="s">
        <v>5135</v>
      </c>
      <c r="AA158" s="319">
        <f t="shared" si="37"/>
        <v>44686</v>
      </c>
      <c r="AB158" s="149" t="s">
        <v>485</v>
      </c>
      <c r="AC158" s="280">
        <v>5.5</v>
      </c>
      <c r="AD158" s="305"/>
      <c r="AE158" s="280">
        <v>80</v>
      </c>
      <c r="AF158" s="280"/>
      <c r="AG158" s="280">
        <v>105</v>
      </c>
      <c r="AH158" s="280"/>
      <c r="AI158" s="280">
        <v>22</v>
      </c>
      <c r="AJ158" s="280">
        <v>36</v>
      </c>
      <c r="AK158" s="280">
        <v>48</v>
      </c>
      <c r="AL158" s="280">
        <v>1</v>
      </c>
      <c r="AM158" s="280"/>
      <c r="AN158" s="280"/>
      <c r="AO158" s="280"/>
      <c r="AP158" s="280"/>
      <c r="AQ158" s="634"/>
      <c r="AR158" s="501"/>
      <c r="AS158" s="501"/>
      <c r="AT158" s="501"/>
      <c r="AU158" s="501"/>
      <c r="AV158" s="501"/>
      <c r="AW158" s="501"/>
      <c r="AX158" s="501"/>
      <c r="AY158" s="501"/>
      <c r="AZ158" s="501"/>
      <c r="BA158" s="501"/>
      <c r="BB158" s="501"/>
      <c r="BC158" s="501"/>
      <c r="BD158" s="501"/>
      <c r="BE158" s="501"/>
      <c r="BF158" s="501"/>
      <c r="BG158" s="501"/>
      <c r="BH158" s="501"/>
      <c r="BI158" s="501"/>
      <c r="BJ158" s="501"/>
      <c r="BK158" s="501"/>
      <c r="BL158" s="501"/>
      <c r="BM158" s="501"/>
      <c r="BN158" s="501"/>
      <c r="BO158" s="501"/>
      <c r="BP158" s="501"/>
      <c r="BQ158" s="501"/>
      <c r="BR158" s="501"/>
      <c r="BS158" s="501"/>
      <c r="BT158" s="501"/>
      <c r="BU158" s="501"/>
      <c r="BV158" s="501"/>
      <c r="BW158" s="501"/>
      <c r="BX158" s="501"/>
      <c r="BY158" s="501"/>
      <c r="BZ158" s="501"/>
      <c r="CA158" s="501"/>
      <c r="CB158" s="501"/>
      <c r="CC158" s="501"/>
      <c r="CD158" s="501"/>
      <c r="CE158" s="501"/>
      <c r="CF158" s="501"/>
      <c r="CG158" s="501"/>
      <c r="CH158" s="501"/>
      <c r="CI158" s="501"/>
      <c r="CJ158" s="501"/>
      <c r="CK158" s="501"/>
      <c r="CL158" s="501"/>
      <c r="CM158" s="501"/>
      <c r="CN158" s="501"/>
      <c r="CO158" s="501"/>
      <c r="CP158" s="501"/>
      <c r="CQ158" s="500"/>
      <c r="CR158" s="500"/>
      <c r="CS158" s="500"/>
      <c r="CT158" s="500"/>
      <c r="CU158" s="500"/>
      <c r="CV158" s="500"/>
      <c r="CW158" s="500"/>
      <c r="CX158" s="500"/>
      <c r="CY158" s="500"/>
      <c r="CZ158" s="500"/>
      <c r="DA158" s="500"/>
      <c r="DB158" s="500"/>
      <c r="DC158" s="500"/>
      <c r="DD158" s="500"/>
      <c r="DE158" s="500"/>
      <c r="DF158" s="500"/>
      <c r="DG158" s="500"/>
      <c r="DH158" s="500"/>
      <c r="DI158" s="500"/>
      <c r="DJ158" s="500"/>
      <c r="DK158" s="500"/>
      <c r="DL158" s="500"/>
      <c r="DM158" s="500"/>
      <c r="DN158" s="500"/>
      <c r="DO158" s="500"/>
      <c r="DP158" s="500"/>
      <c r="DQ158" s="500"/>
      <c r="DR158" s="500"/>
      <c r="DS158" s="500"/>
      <c r="DT158" s="500"/>
      <c r="DU158" s="500"/>
      <c r="DV158" s="500"/>
      <c r="DW158" s="500"/>
    </row>
    <row r="159" spans="1:127" s="502" customFormat="1" ht="12.75" customHeight="1" x14ac:dyDescent="0.2">
      <c r="A159" s="270">
        <v>158</v>
      </c>
      <c r="B159" s="281" t="s">
        <v>1004</v>
      </c>
      <c r="C159" s="497" t="s">
        <v>9310</v>
      </c>
      <c r="D159" s="281"/>
      <c r="E159" s="281" t="s">
        <v>6285</v>
      </c>
      <c r="F159" s="281"/>
      <c r="G159" s="296" t="s">
        <v>9311</v>
      </c>
      <c r="H159" s="807"/>
      <c r="I159" s="281" t="s">
        <v>284</v>
      </c>
      <c r="J159" s="281"/>
      <c r="K159" s="271" t="s">
        <v>9312</v>
      </c>
      <c r="L159" s="273" t="s">
        <v>5661</v>
      </c>
      <c r="M159" s="275">
        <v>44081</v>
      </c>
      <c r="N159" s="132">
        <v>44811</v>
      </c>
      <c r="O159" s="277" t="s">
        <v>991</v>
      </c>
      <c r="P159" s="299">
        <f t="shared" si="36"/>
        <v>44811</v>
      </c>
      <c r="Q159" s="264">
        <v>20641</v>
      </c>
      <c r="R159" s="264">
        <v>2009</v>
      </c>
      <c r="S159" s="265">
        <v>44081</v>
      </c>
      <c r="T159" s="281" t="s">
        <v>1785</v>
      </c>
      <c r="U159" s="281" t="s">
        <v>1786</v>
      </c>
      <c r="V159" s="150" t="s">
        <v>484</v>
      </c>
      <c r="W159" s="150" t="s">
        <v>1280</v>
      </c>
      <c r="X159" s="281" t="s">
        <v>9313</v>
      </c>
      <c r="Y159" s="281" t="s">
        <v>6489</v>
      </c>
      <c r="Z159" s="150" t="s">
        <v>6301</v>
      </c>
      <c r="AA159" s="303">
        <v>44811</v>
      </c>
      <c r="AB159" s="283" t="s">
        <v>2215</v>
      </c>
      <c r="AC159" s="281">
        <v>6.1</v>
      </c>
      <c r="AD159" s="284"/>
      <c r="AE159" s="281">
        <v>90</v>
      </c>
      <c r="AF159" s="281"/>
      <c r="AG159" s="281">
        <v>110</v>
      </c>
      <c r="AH159" s="281"/>
      <c r="AI159" s="281">
        <v>22</v>
      </c>
      <c r="AJ159" s="281">
        <v>37</v>
      </c>
      <c r="AK159" s="281">
        <v>50</v>
      </c>
      <c r="AL159" s="281">
        <v>1</v>
      </c>
      <c r="AM159" s="281"/>
      <c r="AN159" s="281"/>
      <c r="AO159" s="281"/>
      <c r="AP159" s="281"/>
      <c r="AQ159" s="635"/>
      <c r="AR159" s="324"/>
      <c r="AS159" s="324"/>
      <c r="AT159" s="324"/>
      <c r="AU159" s="324"/>
      <c r="AV159" s="324"/>
      <c r="AW159" s="324"/>
      <c r="AX159" s="324"/>
      <c r="AY159" s="324"/>
      <c r="AZ159" s="324"/>
      <c r="BA159" s="324"/>
      <c r="BB159" s="324"/>
      <c r="BC159" s="324"/>
      <c r="BD159" s="324"/>
      <c r="BE159" s="324"/>
      <c r="BF159" s="324"/>
      <c r="BG159" s="324"/>
      <c r="BH159" s="324"/>
      <c r="BI159" s="324"/>
      <c r="BJ159" s="324"/>
      <c r="BK159" s="324"/>
      <c r="BL159" s="324"/>
      <c r="BM159" s="324"/>
      <c r="BN159" s="324"/>
      <c r="BO159" s="324"/>
      <c r="BP159" s="324"/>
      <c r="BQ159" s="324"/>
      <c r="BR159" s="324"/>
      <c r="BS159" s="324"/>
      <c r="BT159" s="324"/>
      <c r="BU159" s="324"/>
      <c r="BV159" s="324"/>
      <c r="BW159" s="324"/>
      <c r="BX159" s="324"/>
      <c r="BY159" s="324"/>
      <c r="BZ159" s="324"/>
      <c r="CA159" s="324"/>
      <c r="CB159" s="324"/>
      <c r="CC159" s="324"/>
      <c r="CD159" s="324"/>
      <c r="CE159" s="324"/>
      <c r="CF159" s="324"/>
      <c r="CG159" s="324"/>
      <c r="CH159" s="324"/>
      <c r="CI159" s="324"/>
      <c r="CJ159" s="324"/>
      <c r="CK159" s="324"/>
      <c r="CL159" s="324"/>
      <c r="CM159" s="324"/>
      <c r="CN159" s="324"/>
      <c r="CO159" s="324"/>
      <c r="CP159" s="324"/>
    </row>
    <row r="160" spans="1:127" ht="12.75" customHeight="1" x14ac:dyDescent="0.2">
      <c r="A160" s="270">
        <v>159</v>
      </c>
      <c r="B160" s="281" t="s">
        <v>1005</v>
      </c>
      <c r="C160" s="281" t="s">
        <v>1146</v>
      </c>
      <c r="D160" s="281" t="s">
        <v>1392</v>
      </c>
      <c r="E160" s="281" t="s">
        <v>1147</v>
      </c>
      <c r="F160" s="281" t="s">
        <v>3379</v>
      </c>
      <c r="G160" s="296" t="s">
        <v>1148</v>
      </c>
      <c r="H160" s="676" t="s">
        <v>3380</v>
      </c>
      <c r="I160" s="271" t="s">
        <v>1634</v>
      </c>
      <c r="J160" s="281" t="s">
        <v>1030</v>
      </c>
      <c r="K160" s="281" t="s">
        <v>4041</v>
      </c>
      <c r="L160" s="676" t="s">
        <v>1201</v>
      </c>
      <c r="M160" s="306">
        <v>41255</v>
      </c>
      <c r="N160" s="325">
        <v>44619</v>
      </c>
      <c r="O160" s="277" t="s">
        <v>991</v>
      </c>
      <c r="P160" s="298">
        <f t="shared" ref="P160:P165" si="38">N160</f>
        <v>44619</v>
      </c>
      <c r="Q160" s="278">
        <v>18413</v>
      </c>
      <c r="R160" s="278">
        <v>2007</v>
      </c>
      <c r="S160" s="279">
        <v>43888</v>
      </c>
      <c r="T160" s="280" t="s">
        <v>396</v>
      </c>
      <c r="U160" s="281" t="s">
        <v>259</v>
      </c>
      <c r="V160" s="282" t="s">
        <v>10196</v>
      </c>
      <c r="W160" s="282" t="s">
        <v>10197</v>
      </c>
      <c r="X160" s="280" t="s">
        <v>1970</v>
      </c>
      <c r="Y160" s="280" t="s">
        <v>1212</v>
      </c>
      <c r="Z160" s="282" t="s">
        <v>1762</v>
      </c>
      <c r="AA160" s="319">
        <f t="shared" si="37"/>
        <v>44619</v>
      </c>
      <c r="AB160" s="149" t="s">
        <v>1996</v>
      </c>
      <c r="AC160" s="280">
        <v>5.4</v>
      </c>
      <c r="AD160" s="305" t="s">
        <v>3381</v>
      </c>
      <c r="AE160" s="280">
        <v>85</v>
      </c>
      <c r="AF160" s="280"/>
      <c r="AG160" s="280">
        <v>105</v>
      </c>
      <c r="AH160" s="280"/>
      <c r="AI160" s="280">
        <v>24</v>
      </c>
      <c r="AJ160" s="280">
        <v>38</v>
      </c>
      <c r="AK160" s="280">
        <v>57</v>
      </c>
      <c r="AL160" s="280">
        <v>1</v>
      </c>
      <c r="AM160" s="279">
        <v>42398</v>
      </c>
      <c r="AN160" s="280">
        <v>2016</v>
      </c>
      <c r="AO160" s="280" t="s">
        <v>991</v>
      </c>
      <c r="AP160" s="280" t="s">
        <v>10198</v>
      </c>
      <c r="AQ160" s="634"/>
      <c r="AR160" s="501"/>
      <c r="AS160" s="501"/>
      <c r="AT160" s="501"/>
      <c r="AU160" s="501"/>
      <c r="AV160" s="501"/>
      <c r="AW160" s="501"/>
      <c r="AX160" s="501"/>
      <c r="AY160" s="501"/>
      <c r="AZ160" s="501"/>
      <c r="BA160" s="501"/>
      <c r="BB160" s="501"/>
      <c r="BC160" s="501"/>
      <c r="BD160" s="501"/>
      <c r="BE160" s="501"/>
      <c r="BF160" s="501"/>
      <c r="BG160" s="501"/>
      <c r="BH160" s="501"/>
      <c r="BI160" s="501"/>
      <c r="BJ160" s="501"/>
      <c r="BK160" s="501"/>
      <c r="BL160" s="501"/>
      <c r="BM160" s="501"/>
      <c r="BN160" s="501"/>
      <c r="BO160" s="501"/>
      <c r="BP160" s="501"/>
      <c r="BQ160" s="501"/>
      <c r="BR160" s="501"/>
      <c r="BS160" s="501"/>
      <c r="BT160" s="501"/>
      <c r="BU160" s="501"/>
      <c r="BV160" s="501"/>
      <c r="BW160" s="501"/>
      <c r="BX160" s="501"/>
      <c r="BY160" s="501"/>
      <c r="BZ160" s="501"/>
      <c r="CA160" s="501"/>
      <c r="CB160" s="501"/>
      <c r="CC160" s="501"/>
      <c r="CD160" s="501"/>
      <c r="CE160" s="501"/>
      <c r="CF160" s="501"/>
      <c r="CG160" s="501"/>
      <c r="CH160" s="501"/>
      <c r="CI160" s="501"/>
      <c r="CJ160" s="501"/>
      <c r="CK160" s="501"/>
      <c r="CL160" s="501"/>
      <c r="CM160" s="501"/>
      <c r="CN160" s="501"/>
      <c r="CO160" s="501"/>
      <c r="CP160" s="501"/>
      <c r="CQ160" s="500"/>
      <c r="CR160" s="500"/>
      <c r="CS160" s="500"/>
      <c r="CT160" s="500"/>
      <c r="CU160" s="500"/>
      <c r="CV160" s="500"/>
      <c r="CW160" s="500"/>
      <c r="CX160" s="500"/>
      <c r="CY160" s="500"/>
      <c r="CZ160" s="500"/>
      <c r="DA160" s="500"/>
      <c r="DB160" s="500"/>
      <c r="DC160" s="500"/>
      <c r="DD160" s="500"/>
      <c r="DE160" s="500"/>
      <c r="DF160" s="500"/>
      <c r="DG160" s="500"/>
      <c r="DH160" s="500"/>
      <c r="DI160" s="500"/>
      <c r="DJ160" s="500"/>
      <c r="DK160" s="500"/>
      <c r="DL160" s="500"/>
      <c r="DM160" s="500"/>
      <c r="DN160" s="500"/>
      <c r="DO160" s="500"/>
      <c r="DP160" s="500"/>
      <c r="DQ160" s="500"/>
      <c r="DR160" s="500"/>
      <c r="DS160" s="500"/>
      <c r="DT160" s="500"/>
      <c r="DU160" s="500"/>
      <c r="DV160" s="500"/>
      <c r="DW160" s="500"/>
    </row>
    <row r="161" spans="1:127" s="502" customFormat="1" ht="12.75" customHeight="1" x14ac:dyDescent="0.2">
      <c r="A161" s="270">
        <v>160</v>
      </c>
      <c r="B161" s="270" t="s">
        <v>1004</v>
      </c>
      <c r="C161" s="270" t="s">
        <v>7408</v>
      </c>
      <c r="D161" s="271"/>
      <c r="E161" s="130" t="s">
        <v>8365</v>
      </c>
      <c r="F161" s="271"/>
      <c r="G161" s="272" t="s">
        <v>8953</v>
      </c>
      <c r="H161" s="273"/>
      <c r="I161" s="271" t="s">
        <v>424</v>
      </c>
      <c r="J161" s="271"/>
      <c r="K161" s="271" t="s">
        <v>8947</v>
      </c>
      <c r="L161" s="273" t="s">
        <v>8948</v>
      </c>
      <c r="M161" s="275">
        <v>44035</v>
      </c>
      <c r="N161" s="132">
        <v>44740</v>
      </c>
      <c r="O161" s="277" t="s">
        <v>991</v>
      </c>
      <c r="P161" s="299">
        <f t="shared" si="38"/>
        <v>44740</v>
      </c>
      <c r="Q161" s="264">
        <v>20551</v>
      </c>
      <c r="R161" s="264">
        <v>2020</v>
      </c>
      <c r="S161" s="265">
        <v>44010</v>
      </c>
      <c r="T161" s="281" t="s">
        <v>6763</v>
      </c>
      <c r="U161" s="281" t="s">
        <v>1786</v>
      </c>
      <c r="V161" s="150" t="s">
        <v>484</v>
      </c>
      <c r="W161" s="150" t="s">
        <v>484</v>
      </c>
      <c r="X161" s="281" t="s">
        <v>8949</v>
      </c>
      <c r="Y161" s="281" t="s">
        <v>8954</v>
      </c>
      <c r="Z161" s="150" t="s">
        <v>8951</v>
      </c>
      <c r="AA161" s="303">
        <f t="shared" si="37"/>
        <v>44740</v>
      </c>
      <c r="AB161" s="283" t="s">
        <v>485</v>
      </c>
      <c r="AC161" s="281">
        <v>2.19</v>
      </c>
      <c r="AD161" s="284"/>
      <c r="AE161" s="281">
        <v>55</v>
      </c>
      <c r="AF161" s="281"/>
      <c r="AG161" s="281">
        <v>95</v>
      </c>
      <c r="AH161" s="281"/>
      <c r="AI161" s="281" t="s">
        <v>994</v>
      </c>
      <c r="AJ161" s="281" t="s">
        <v>994</v>
      </c>
      <c r="AK161" s="281" t="s">
        <v>994</v>
      </c>
      <c r="AL161" s="281">
        <v>1</v>
      </c>
      <c r="AM161" s="281"/>
      <c r="AN161" s="281"/>
      <c r="AO161" s="281"/>
      <c r="AP161" s="281" t="s">
        <v>8952</v>
      </c>
      <c r="AQ161" s="635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324"/>
      <c r="BB161" s="324"/>
      <c r="BC161" s="324"/>
      <c r="BD161" s="324"/>
      <c r="BE161" s="324"/>
      <c r="BF161" s="324"/>
      <c r="BG161" s="324"/>
      <c r="BH161" s="324"/>
      <c r="BI161" s="324"/>
      <c r="BJ161" s="324"/>
      <c r="BK161" s="324"/>
      <c r="BL161" s="324"/>
      <c r="BM161" s="324"/>
      <c r="BN161" s="324"/>
      <c r="BO161" s="324"/>
      <c r="BP161" s="324"/>
      <c r="BQ161" s="324"/>
      <c r="BR161" s="324"/>
      <c r="BS161" s="324"/>
      <c r="BT161" s="324"/>
      <c r="BU161" s="324"/>
      <c r="BV161" s="324"/>
      <c r="BW161" s="324"/>
      <c r="BX161" s="324"/>
      <c r="BY161" s="324"/>
      <c r="BZ161" s="324"/>
      <c r="CA161" s="324"/>
      <c r="CB161" s="324"/>
      <c r="CC161" s="324"/>
      <c r="CD161" s="324"/>
      <c r="CE161" s="324"/>
      <c r="CF161" s="324"/>
      <c r="CG161" s="324"/>
      <c r="CH161" s="324"/>
      <c r="CI161" s="324"/>
      <c r="CJ161" s="324"/>
      <c r="CK161" s="324"/>
      <c r="CL161" s="324"/>
      <c r="CM161" s="324"/>
      <c r="CN161" s="324"/>
      <c r="CO161" s="324"/>
      <c r="CP161" s="324"/>
    </row>
    <row r="162" spans="1:127" s="502" customFormat="1" ht="12.75" customHeight="1" x14ac:dyDescent="0.2">
      <c r="A162" s="270">
        <v>161</v>
      </c>
      <c r="B162" s="281" t="s">
        <v>1004</v>
      </c>
      <c r="C162" s="281" t="s">
        <v>4985</v>
      </c>
      <c r="D162" s="281"/>
      <c r="E162" s="281" t="s">
        <v>4962</v>
      </c>
      <c r="F162" s="281"/>
      <c r="G162" s="296" t="s">
        <v>10789</v>
      </c>
      <c r="H162" s="922"/>
      <c r="I162" s="281" t="s">
        <v>3217</v>
      </c>
      <c r="J162" s="281"/>
      <c r="K162" s="281" t="s">
        <v>1680</v>
      </c>
      <c r="L162" s="922" t="s">
        <v>1681</v>
      </c>
      <c r="M162" s="306">
        <v>42840</v>
      </c>
      <c r="N162" s="307">
        <v>45155</v>
      </c>
      <c r="O162" s="308" t="s">
        <v>991</v>
      </c>
      <c r="P162" s="298">
        <f t="shared" si="38"/>
        <v>45155</v>
      </c>
      <c r="Q162" s="278">
        <v>21470</v>
      </c>
      <c r="R162" s="278">
        <v>2017</v>
      </c>
      <c r="S162" s="279">
        <v>44425</v>
      </c>
      <c r="T162" s="280" t="s">
        <v>2031</v>
      </c>
      <c r="U162" s="281" t="s">
        <v>1687</v>
      </c>
      <c r="V162" s="282" t="s">
        <v>1313</v>
      </c>
      <c r="W162" s="282" t="s">
        <v>1281</v>
      </c>
      <c r="X162" s="280" t="s">
        <v>2831</v>
      </c>
      <c r="Y162" s="280" t="s">
        <v>1102</v>
      </c>
      <c r="Z162" s="282" t="s">
        <v>1818</v>
      </c>
      <c r="AA162" s="319">
        <f t="shared" si="37"/>
        <v>45155</v>
      </c>
      <c r="AB162" s="149" t="s">
        <v>2167</v>
      </c>
      <c r="AC162" s="280">
        <v>5.7</v>
      </c>
      <c r="AD162" s="305"/>
      <c r="AE162" s="280">
        <v>90</v>
      </c>
      <c r="AF162" s="280"/>
      <c r="AG162" s="280">
        <v>110</v>
      </c>
      <c r="AH162" s="280"/>
      <c r="AI162" s="280">
        <v>24</v>
      </c>
      <c r="AJ162" s="280">
        <v>39</v>
      </c>
      <c r="AK162" s="280">
        <v>60</v>
      </c>
      <c r="AL162" s="280">
        <v>1</v>
      </c>
      <c r="AM162" s="501"/>
      <c r="AN162" s="501"/>
      <c r="AO162" s="501"/>
      <c r="AP162" s="281"/>
      <c r="AQ162" s="639"/>
      <c r="AR162" s="515"/>
      <c r="AS162" s="515"/>
      <c r="AT162" s="515"/>
      <c r="AU162" s="515"/>
      <c r="AV162" s="515"/>
      <c r="AW162" s="515"/>
      <c r="AX162" s="515"/>
      <c r="AY162" s="515"/>
      <c r="AZ162" s="515"/>
      <c r="BA162" s="515"/>
      <c r="BB162" s="515"/>
      <c r="BC162" s="515"/>
      <c r="BD162" s="515"/>
      <c r="BE162" s="515"/>
      <c r="BF162" s="515"/>
      <c r="BG162" s="515"/>
      <c r="BH162" s="515"/>
      <c r="BI162" s="515"/>
      <c r="BJ162" s="515"/>
      <c r="BK162" s="515"/>
      <c r="BL162" s="515"/>
      <c r="BM162" s="515"/>
      <c r="BN162" s="515"/>
      <c r="BO162" s="515"/>
      <c r="BP162" s="515"/>
      <c r="BQ162" s="515"/>
      <c r="BR162" s="515"/>
      <c r="BS162" s="515"/>
      <c r="BT162" s="515"/>
      <c r="BU162" s="515"/>
      <c r="BV162" s="515"/>
      <c r="BW162" s="515"/>
      <c r="BX162" s="515"/>
      <c r="BY162" s="515"/>
      <c r="BZ162" s="515"/>
      <c r="CA162" s="515"/>
      <c r="CB162" s="515"/>
      <c r="CC162" s="515"/>
      <c r="CD162" s="515"/>
      <c r="CE162" s="515"/>
      <c r="CF162" s="515"/>
      <c r="CG162" s="515"/>
      <c r="CH162" s="515"/>
      <c r="CI162" s="515"/>
      <c r="CJ162" s="515"/>
      <c r="CK162" s="515"/>
      <c r="CL162" s="515"/>
      <c r="CM162" s="515"/>
      <c r="CN162" s="515"/>
      <c r="CO162" s="515"/>
      <c r="CP162" s="515"/>
    </row>
    <row r="163" spans="1:127" s="324" customFormat="1" ht="12.75" customHeight="1" x14ac:dyDescent="0.2">
      <c r="A163" s="270">
        <v>162</v>
      </c>
      <c r="B163" s="324" t="s">
        <v>1004</v>
      </c>
      <c r="C163" s="324" t="s">
        <v>4889</v>
      </c>
      <c r="E163" s="324" t="s">
        <v>6739</v>
      </c>
      <c r="G163" s="324" t="s">
        <v>6951</v>
      </c>
      <c r="I163" s="324" t="s">
        <v>2653</v>
      </c>
      <c r="K163" s="324" t="s">
        <v>7511</v>
      </c>
      <c r="L163" s="580" t="s">
        <v>7512</v>
      </c>
      <c r="M163" s="510">
        <v>43539</v>
      </c>
      <c r="N163" s="510">
        <v>44270</v>
      </c>
      <c r="O163" s="324" t="s">
        <v>991</v>
      </c>
      <c r="P163" s="510">
        <f t="shared" si="38"/>
        <v>44270</v>
      </c>
      <c r="Q163" s="324">
        <v>19414</v>
      </c>
      <c r="R163" s="324">
        <v>2019</v>
      </c>
      <c r="S163" s="506">
        <v>43539</v>
      </c>
      <c r="T163" s="324" t="s">
        <v>5079</v>
      </c>
      <c r="U163" s="324" t="s">
        <v>990</v>
      </c>
      <c r="V163" s="324">
        <v>0</v>
      </c>
      <c r="W163" s="324">
        <v>0</v>
      </c>
      <c r="X163" s="324" t="s">
        <v>7513</v>
      </c>
      <c r="Y163" s="324" t="s">
        <v>560</v>
      </c>
      <c r="Z163" s="324" t="s">
        <v>1625</v>
      </c>
      <c r="AA163" s="506">
        <v>44270</v>
      </c>
      <c r="AB163" s="324" t="s">
        <v>485</v>
      </c>
      <c r="AC163" s="324">
        <v>4.8</v>
      </c>
      <c r="AE163" s="324">
        <v>75</v>
      </c>
      <c r="AG163" s="324">
        <v>100</v>
      </c>
      <c r="AI163" s="324">
        <v>23</v>
      </c>
      <c r="AJ163" s="324">
        <v>37</v>
      </c>
      <c r="AK163" s="324">
        <v>54</v>
      </c>
      <c r="AL163" s="324">
        <v>1</v>
      </c>
      <c r="AP163" s="281"/>
      <c r="AQ163" s="635"/>
    </row>
    <row r="164" spans="1:127" ht="12.75" customHeight="1" x14ac:dyDescent="0.2">
      <c r="A164" s="270">
        <v>163</v>
      </c>
      <c r="B164" s="270" t="s">
        <v>1004</v>
      </c>
      <c r="C164" s="270" t="s">
        <v>1830</v>
      </c>
      <c r="D164" s="271"/>
      <c r="E164" s="271" t="s">
        <v>6115</v>
      </c>
      <c r="F164" s="271"/>
      <c r="G164" s="272" t="s">
        <v>6116</v>
      </c>
      <c r="H164" s="273"/>
      <c r="I164" s="271" t="s">
        <v>424</v>
      </c>
      <c r="J164" s="271"/>
      <c r="K164" s="271" t="s">
        <v>6117</v>
      </c>
      <c r="L164" s="273" t="s">
        <v>6118</v>
      </c>
      <c r="M164" s="275">
        <v>42052</v>
      </c>
      <c r="N164" s="276">
        <v>43953</v>
      </c>
      <c r="O164" s="277" t="s">
        <v>991</v>
      </c>
      <c r="P164" s="298">
        <f t="shared" si="38"/>
        <v>43953</v>
      </c>
      <c r="Q164" s="278">
        <v>18409</v>
      </c>
      <c r="R164" s="278">
        <v>2014</v>
      </c>
      <c r="S164" s="279">
        <v>43222</v>
      </c>
      <c r="T164" s="280" t="s">
        <v>39</v>
      </c>
      <c r="U164" s="281" t="s">
        <v>991</v>
      </c>
      <c r="V164" s="282" t="s">
        <v>543</v>
      </c>
      <c r="W164" s="282" t="s">
        <v>130</v>
      </c>
      <c r="X164" s="280" t="s">
        <v>6119</v>
      </c>
      <c r="Y164" s="280" t="s">
        <v>1697</v>
      </c>
      <c r="Z164" s="282" t="s">
        <v>1162</v>
      </c>
      <c r="AA164" s="319">
        <f>N164</f>
        <v>43953</v>
      </c>
      <c r="AB164" s="149" t="s">
        <v>1411</v>
      </c>
      <c r="AC164" s="280">
        <v>4.5</v>
      </c>
      <c r="AD164" s="305"/>
      <c r="AE164" s="280">
        <v>85</v>
      </c>
      <c r="AF164" s="280"/>
      <c r="AG164" s="280">
        <v>105</v>
      </c>
      <c r="AH164" s="280"/>
      <c r="AI164" s="280">
        <v>24</v>
      </c>
      <c r="AJ164" s="280">
        <v>39</v>
      </c>
      <c r="AK164" s="280">
        <v>53</v>
      </c>
      <c r="AL164" s="280">
        <v>1</v>
      </c>
      <c r="AM164" s="280"/>
      <c r="AN164" s="280"/>
      <c r="AO164" s="280"/>
      <c r="AP164" s="280"/>
      <c r="AQ164" s="637"/>
      <c r="AR164" s="504"/>
      <c r="AS164" s="504"/>
      <c r="AT164" s="504"/>
      <c r="AU164" s="504"/>
      <c r="AV164" s="504"/>
      <c r="AW164" s="504"/>
      <c r="AX164" s="504"/>
      <c r="AY164" s="504"/>
      <c r="AZ164" s="504"/>
      <c r="BA164" s="504"/>
      <c r="BB164" s="504"/>
      <c r="BC164" s="504"/>
      <c r="BD164" s="504"/>
      <c r="BE164" s="504"/>
      <c r="BF164" s="504"/>
      <c r="BG164" s="504"/>
      <c r="BH164" s="504"/>
      <c r="BI164" s="504"/>
      <c r="BJ164" s="504"/>
      <c r="BK164" s="504"/>
      <c r="BL164" s="504"/>
      <c r="BM164" s="504"/>
      <c r="BN164" s="504"/>
      <c r="BO164" s="504"/>
      <c r="BP164" s="504"/>
      <c r="BQ164" s="504"/>
      <c r="BR164" s="504"/>
      <c r="BS164" s="504"/>
      <c r="BT164" s="504"/>
      <c r="BU164" s="504"/>
      <c r="BV164" s="504"/>
      <c r="BW164" s="504"/>
      <c r="BX164" s="504"/>
      <c r="BY164" s="504"/>
      <c r="BZ164" s="504"/>
      <c r="CA164" s="504"/>
      <c r="CB164" s="504"/>
      <c r="CC164" s="504"/>
      <c r="CD164" s="504"/>
      <c r="CE164" s="504"/>
      <c r="CF164" s="504"/>
      <c r="CG164" s="504"/>
      <c r="CH164" s="504"/>
      <c r="CI164" s="504"/>
      <c r="CJ164" s="504"/>
      <c r="CK164" s="504"/>
      <c r="CL164" s="504"/>
      <c r="CM164" s="504"/>
      <c r="CN164" s="504"/>
      <c r="CO164" s="504"/>
      <c r="CP164" s="504"/>
      <c r="CQ164" s="500"/>
      <c r="CR164" s="500"/>
      <c r="CS164" s="500"/>
      <c r="CT164" s="500"/>
      <c r="CU164" s="500"/>
      <c r="CV164" s="500"/>
      <c r="CW164" s="500"/>
      <c r="CX164" s="500"/>
      <c r="CY164" s="500"/>
      <c r="CZ164" s="500"/>
      <c r="DA164" s="500"/>
      <c r="DB164" s="500"/>
      <c r="DC164" s="500"/>
      <c r="DD164" s="500"/>
      <c r="DE164" s="500"/>
      <c r="DF164" s="500"/>
      <c r="DG164" s="500"/>
      <c r="DH164" s="500"/>
      <c r="DI164" s="500"/>
      <c r="DJ164" s="500"/>
      <c r="DK164" s="500"/>
      <c r="DL164" s="500"/>
      <c r="DM164" s="500"/>
      <c r="DN164" s="500"/>
      <c r="DO164" s="500"/>
      <c r="DP164" s="500"/>
      <c r="DQ164" s="500"/>
      <c r="DR164" s="500"/>
      <c r="DS164" s="500"/>
      <c r="DT164" s="500"/>
      <c r="DU164" s="500"/>
      <c r="DV164" s="500"/>
      <c r="DW164" s="500"/>
    </row>
    <row r="165" spans="1:127" s="502" customFormat="1" ht="12.75" customHeight="1" x14ac:dyDescent="0.2">
      <c r="A165" s="270">
        <v>164</v>
      </c>
      <c r="B165" s="270" t="s">
        <v>1004</v>
      </c>
      <c r="C165" s="281" t="s">
        <v>648</v>
      </c>
      <c r="D165" s="271"/>
      <c r="E165" s="271" t="s">
        <v>6723</v>
      </c>
      <c r="F165" s="271"/>
      <c r="G165" s="272" t="s">
        <v>6724</v>
      </c>
      <c r="H165" s="676"/>
      <c r="I165" s="271" t="s">
        <v>424</v>
      </c>
      <c r="J165" s="271"/>
      <c r="K165" s="271" t="s">
        <v>3376</v>
      </c>
      <c r="L165" s="273" t="s">
        <v>3183</v>
      </c>
      <c r="M165" s="275">
        <v>43439</v>
      </c>
      <c r="N165" s="132">
        <v>44170</v>
      </c>
      <c r="O165" s="277" t="s">
        <v>991</v>
      </c>
      <c r="P165" s="299">
        <f t="shared" si="38"/>
        <v>44170</v>
      </c>
      <c r="Q165" s="264">
        <v>18673</v>
      </c>
      <c r="R165" s="264">
        <v>2015</v>
      </c>
      <c r="S165" s="265">
        <v>43439</v>
      </c>
      <c r="T165" s="281" t="s">
        <v>239</v>
      </c>
      <c r="U165" s="281" t="s">
        <v>1786</v>
      </c>
      <c r="V165" s="150" t="s">
        <v>484</v>
      </c>
      <c r="W165" s="150" t="s">
        <v>1488</v>
      </c>
      <c r="X165" s="281" t="s">
        <v>3184</v>
      </c>
      <c r="Y165" s="281" t="s">
        <v>305</v>
      </c>
      <c r="Z165" s="150" t="s">
        <v>1366</v>
      </c>
      <c r="AA165" s="303">
        <v>44170</v>
      </c>
      <c r="AB165" s="283" t="s">
        <v>2167</v>
      </c>
      <c r="AC165" s="281">
        <v>2.9</v>
      </c>
      <c r="AD165" s="284"/>
      <c r="AE165" s="281">
        <v>65</v>
      </c>
      <c r="AF165" s="281"/>
      <c r="AG165" s="281">
        <v>110</v>
      </c>
      <c r="AH165" s="281"/>
      <c r="AI165" s="281">
        <v>25</v>
      </c>
      <c r="AJ165" s="281">
        <v>42</v>
      </c>
      <c r="AK165" s="281">
        <v>46</v>
      </c>
      <c r="AL165" s="281">
        <v>1</v>
      </c>
      <c r="AM165" s="281"/>
      <c r="AN165" s="281"/>
      <c r="AO165" s="281"/>
      <c r="AP165" s="281"/>
      <c r="AQ165" s="635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324"/>
      <c r="BB165" s="324"/>
      <c r="BC165" s="324"/>
      <c r="BD165" s="324"/>
      <c r="BE165" s="324"/>
      <c r="BF165" s="324"/>
      <c r="BG165" s="324"/>
      <c r="BH165" s="324"/>
      <c r="BI165" s="324"/>
      <c r="BJ165" s="324"/>
      <c r="BK165" s="324"/>
      <c r="BL165" s="324"/>
      <c r="BM165" s="324"/>
      <c r="BN165" s="324"/>
      <c r="BO165" s="324"/>
      <c r="BP165" s="324"/>
      <c r="BQ165" s="324"/>
      <c r="BR165" s="324"/>
      <c r="BS165" s="324"/>
      <c r="BT165" s="324"/>
      <c r="BU165" s="324"/>
      <c r="BV165" s="324"/>
      <c r="BW165" s="324"/>
      <c r="BX165" s="324"/>
      <c r="BY165" s="324"/>
      <c r="BZ165" s="324"/>
      <c r="CA165" s="324"/>
      <c r="CB165" s="324"/>
      <c r="CC165" s="324"/>
      <c r="CD165" s="324"/>
      <c r="CE165" s="324"/>
      <c r="CF165" s="324"/>
      <c r="CG165" s="324"/>
      <c r="CH165" s="324"/>
      <c r="CI165" s="324"/>
      <c r="CJ165" s="324"/>
      <c r="CK165" s="324"/>
      <c r="CL165" s="324"/>
      <c r="CM165" s="324"/>
      <c r="CN165" s="324"/>
      <c r="CO165" s="324"/>
      <c r="CP165" s="324"/>
    </row>
    <row r="166" spans="1:127" s="502" customFormat="1" ht="12.75" customHeight="1" x14ac:dyDescent="0.2">
      <c r="A166" s="270">
        <v>165</v>
      </c>
      <c r="B166" s="270" t="s">
        <v>1004</v>
      </c>
      <c r="C166" s="281" t="s">
        <v>6159</v>
      </c>
      <c r="D166" s="271"/>
      <c r="E166" s="130" t="s">
        <v>6160</v>
      </c>
      <c r="F166" s="271"/>
      <c r="G166" s="273" t="s">
        <v>6161</v>
      </c>
      <c r="H166" s="273"/>
      <c r="I166" s="271" t="s">
        <v>6162</v>
      </c>
      <c r="J166" s="271"/>
      <c r="K166" s="281" t="s">
        <v>2516</v>
      </c>
      <c r="L166" s="676" t="s">
        <v>2517</v>
      </c>
      <c r="M166" s="306">
        <v>43236</v>
      </c>
      <c r="N166" s="325">
        <v>44686</v>
      </c>
      <c r="O166" s="507" t="s">
        <v>991</v>
      </c>
      <c r="P166" s="513">
        <f t="shared" ref="P166" si="39">N166</f>
        <v>44686</v>
      </c>
      <c r="Q166" s="514">
        <v>18437</v>
      </c>
      <c r="R166" s="514">
        <v>2018</v>
      </c>
      <c r="S166" s="279">
        <v>43956</v>
      </c>
      <c r="T166" s="501" t="s">
        <v>239</v>
      </c>
      <c r="U166" s="324" t="s">
        <v>991</v>
      </c>
      <c r="V166" s="282" t="s">
        <v>1516</v>
      </c>
      <c r="W166" s="282" t="s">
        <v>1516</v>
      </c>
      <c r="X166" s="280" t="s">
        <v>2518</v>
      </c>
      <c r="Y166" s="280" t="s">
        <v>1657</v>
      </c>
      <c r="Z166" s="282" t="s">
        <v>1683</v>
      </c>
      <c r="AA166" s="319">
        <f t="shared" ref="AA166" si="40">N166</f>
        <v>44686</v>
      </c>
      <c r="AB166" s="149" t="s">
        <v>485</v>
      </c>
      <c r="AC166" s="280">
        <v>5</v>
      </c>
      <c r="AD166" s="305"/>
      <c r="AE166" s="280">
        <v>105</v>
      </c>
      <c r="AF166" s="280"/>
      <c r="AG166" s="280">
        <v>130</v>
      </c>
      <c r="AH166" s="280"/>
      <c r="AI166" s="280">
        <v>23</v>
      </c>
      <c r="AJ166" s="280">
        <v>39</v>
      </c>
      <c r="AK166" s="501">
        <v>52</v>
      </c>
      <c r="AL166" s="501">
        <v>1</v>
      </c>
      <c r="AM166" s="281"/>
      <c r="AN166" s="281"/>
      <c r="AO166" s="281"/>
      <c r="AP166" s="281"/>
      <c r="AQ166" s="635"/>
      <c r="AR166" s="324"/>
      <c r="AS166" s="324"/>
      <c r="AT166" s="324"/>
      <c r="AU166" s="324"/>
      <c r="AV166" s="324"/>
      <c r="AW166" s="324"/>
      <c r="AX166" s="324"/>
      <c r="AY166" s="324"/>
      <c r="AZ166" s="324"/>
      <c r="BA166" s="324"/>
      <c r="BB166" s="324"/>
      <c r="BC166" s="324"/>
      <c r="BD166" s="324"/>
      <c r="BE166" s="324"/>
      <c r="BF166" s="324"/>
      <c r="BG166" s="324"/>
      <c r="BH166" s="324"/>
      <c r="BI166" s="324"/>
      <c r="BJ166" s="324"/>
      <c r="BK166" s="324"/>
      <c r="BL166" s="324"/>
      <c r="BM166" s="324"/>
      <c r="BN166" s="324"/>
      <c r="BO166" s="324"/>
      <c r="BP166" s="324"/>
      <c r="BQ166" s="324"/>
      <c r="BR166" s="324"/>
      <c r="BS166" s="324"/>
      <c r="BT166" s="324"/>
      <c r="BU166" s="324"/>
      <c r="BV166" s="324"/>
      <c r="BW166" s="324"/>
      <c r="BX166" s="324"/>
      <c r="BY166" s="324"/>
      <c r="BZ166" s="324"/>
      <c r="CA166" s="324"/>
      <c r="CB166" s="324"/>
      <c r="CC166" s="324"/>
      <c r="CD166" s="324"/>
      <c r="CE166" s="324"/>
      <c r="CF166" s="324"/>
      <c r="CG166" s="324"/>
      <c r="CH166" s="324"/>
      <c r="CI166" s="324"/>
      <c r="CJ166" s="324"/>
      <c r="CK166" s="324"/>
      <c r="CL166" s="324"/>
      <c r="CM166" s="324"/>
      <c r="CN166" s="324"/>
      <c r="CO166" s="324"/>
      <c r="CP166" s="324"/>
    </row>
    <row r="167" spans="1:127" s="502" customFormat="1" ht="12.75" customHeight="1" x14ac:dyDescent="0.2">
      <c r="A167" s="270">
        <v>166</v>
      </c>
      <c r="B167" s="270" t="s">
        <v>1004</v>
      </c>
      <c r="C167" s="497" t="s">
        <v>2229</v>
      </c>
      <c r="D167" s="324"/>
      <c r="E167" s="271" t="s">
        <v>625</v>
      </c>
      <c r="F167" s="271"/>
      <c r="G167" s="272" t="s">
        <v>7941</v>
      </c>
      <c r="H167" s="273"/>
      <c r="I167" s="271" t="s">
        <v>2653</v>
      </c>
      <c r="J167" s="271"/>
      <c r="K167" s="281" t="s">
        <v>7942</v>
      </c>
      <c r="L167" s="688" t="s">
        <v>6588</v>
      </c>
      <c r="M167" s="306">
        <v>43845</v>
      </c>
      <c r="N167" s="307">
        <v>44570</v>
      </c>
      <c r="O167" s="277" t="s">
        <v>991</v>
      </c>
      <c r="P167" s="299">
        <f>N167</f>
        <v>44570</v>
      </c>
      <c r="Q167" s="264">
        <v>20016</v>
      </c>
      <c r="R167" s="264">
        <v>2014</v>
      </c>
      <c r="S167" s="265">
        <v>43839</v>
      </c>
      <c r="T167" s="281" t="s">
        <v>1785</v>
      </c>
      <c r="U167" s="281" t="s">
        <v>1786</v>
      </c>
      <c r="V167" s="150" t="s">
        <v>484</v>
      </c>
      <c r="W167" s="150" t="s">
        <v>1532</v>
      </c>
      <c r="X167" s="281" t="s">
        <v>7943</v>
      </c>
      <c r="Y167" s="281" t="s">
        <v>7944</v>
      </c>
      <c r="Z167" s="150" t="s">
        <v>7945</v>
      </c>
      <c r="AA167" s="303">
        <v>44570</v>
      </c>
      <c r="AB167" s="283" t="s">
        <v>2167</v>
      </c>
      <c r="AC167" s="281">
        <v>5</v>
      </c>
      <c r="AD167" s="284"/>
      <c r="AE167" s="281">
        <v>65</v>
      </c>
      <c r="AF167" s="281"/>
      <c r="AG167" s="281">
        <v>80</v>
      </c>
      <c r="AH167" s="281"/>
      <c r="AI167" s="281">
        <v>22</v>
      </c>
      <c r="AJ167" s="281">
        <v>38</v>
      </c>
      <c r="AK167" s="281">
        <v>52</v>
      </c>
      <c r="AL167" s="281">
        <v>1</v>
      </c>
      <c r="AM167" s="265"/>
      <c r="AN167" s="281"/>
      <c r="AO167" s="281"/>
      <c r="AP167" s="324"/>
      <c r="AQ167" s="635"/>
      <c r="AR167" s="324"/>
      <c r="AS167" s="324"/>
      <c r="AT167" s="324"/>
      <c r="AU167" s="324"/>
      <c r="AV167" s="324"/>
      <c r="AW167" s="324"/>
      <c r="AX167" s="324"/>
      <c r="AY167" s="324"/>
      <c r="AZ167" s="324"/>
      <c r="BA167" s="324"/>
      <c r="BB167" s="324"/>
      <c r="BC167" s="324"/>
      <c r="BD167" s="324"/>
      <c r="BE167" s="324"/>
      <c r="BF167" s="324"/>
      <c r="BG167" s="324"/>
      <c r="BH167" s="324"/>
      <c r="BI167" s="324"/>
      <c r="BJ167" s="324"/>
      <c r="BK167" s="324"/>
      <c r="BL167" s="324"/>
      <c r="BM167" s="324"/>
      <c r="BN167" s="324"/>
      <c r="BO167" s="324"/>
      <c r="BP167" s="324"/>
      <c r="BQ167" s="324"/>
      <c r="BR167" s="324"/>
      <c r="BS167" s="324"/>
      <c r="BT167" s="324"/>
      <c r="BU167" s="324"/>
      <c r="BV167" s="324"/>
      <c r="BW167" s="324"/>
      <c r="BX167" s="324"/>
      <c r="BY167" s="324"/>
      <c r="BZ167" s="324"/>
      <c r="CA167" s="324"/>
      <c r="CB167" s="324"/>
      <c r="CC167" s="324"/>
      <c r="CD167" s="324"/>
      <c r="CE167" s="324"/>
      <c r="CF167" s="324"/>
      <c r="CG167" s="324"/>
      <c r="CH167" s="324"/>
      <c r="CI167" s="324"/>
      <c r="CJ167" s="324"/>
      <c r="CK167" s="324"/>
      <c r="CL167" s="324"/>
      <c r="CM167" s="324"/>
      <c r="CN167" s="324"/>
      <c r="CO167" s="324"/>
      <c r="CP167" s="324"/>
    </row>
    <row r="168" spans="1:127" s="502" customFormat="1" ht="12.75" customHeight="1" x14ac:dyDescent="0.2">
      <c r="A168" s="270">
        <v>167</v>
      </c>
      <c r="B168" s="270" t="s">
        <v>1004</v>
      </c>
      <c r="C168" s="270" t="s">
        <v>6965</v>
      </c>
      <c r="D168" s="271"/>
      <c r="E168" s="271" t="s">
        <v>6740</v>
      </c>
      <c r="F168" s="271"/>
      <c r="G168" s="272" t="s">
        <v>6966</v>
      </c>
      <c r="H168" s="273"/>
      <c r="I168" s="271" t="s">
        <v>1634</v>
      </c>
      <c r="J168" s="271"/>
      <c r="K168" s="271" t="s">
        <v>6967</v>
      </c>
      <c r="L168" s="273" t="s">
        <v>6968</v>
      </c>
      <c r="M168" s="275">
        <v>43544</v>
      </c>
      <c r="N168" s="132">
        <v>44986</v>
      </c>
      <c r="O168" s="277" t="s">
        <v>991</v>
      </c>
      <c r="P168" s="299">
        <f>N168</f>
        <v>44986</v>
      </c>
      <c r="Q168" s="264">
        <v>19117</v>
      </c>
      <c r="R168" s="264">
        <v>2018</v>
      </c>
      <c r="S168" s="265">
        <v>44256</v>
      </c>
      <c r="T168" s="281" t="s">
        <v>5079</v>
      </c>
      <c r="U168" s="281" t="s">
        <v>991</v>
      </c>
      <c r="V168" s="150" t="s">
        <v>22</v>
      </c>
      <c r="W168" s="150" t="s">
        <v>3532</v>
      </c>
      <c r="X168" s="281" t="s">
        <v>6969</v>
      </c>
      <c r="Y168" s="281" t="s">
        <v>6970</v>
      </c>
      <c r="Z168" s="150" t="s">
        <v>6971</v>
      </c>
      <c r="AA168" s="303">
        <f>N168</f>
        <v>44986</v>
      </c>
      <c r="AB168" s="283" t="s">
        <v>2167</v>
      </c>
      <c r="AC168" s="281">
        <v>5.5</v>
      </c>
      <c r="AD168" s="284"/>
      <c r="AE168" s="281">
        <v>95</v>
      </c>
      <c r="AF168" s="281"/>
      <c r="AG168" s="281">
        <v>115</v>
      </c>
      <c r="AH168" s="281"/>
      <c r="AI168" s="281" t="s">
        <v>994</v>
      </c>
      <c r="AJ168" s="281" t="s">
        <v>994</v>
      </c>
      <c r="AK168" s="281" t="s">
        <v>994</v>
      </c>
      <c r="AL168" s="281">
        <v>1</v>
      </c>
      <c r="AM168" s="281"/>
      <c r="AN168" s="281"/>
      <c r="AO168" s="281"/>
      <c r="AP168" s="281"/>
      <c r="AQ168" s="635"/>
      <c r="AR168" s="324"/>
      <c r="AS168" s="324"/>
      <c r="AT168" s="324"/>
      <c r="AU168" s="324"/>
      <c r="AV168" s="324"/>
      <c r="AW168" s="324"/>
      <c r="AX168" s="324"/>
      <c r="AY168" s="324"/>
      <c r="AZ168" s="324"/>
      <c r="BA168" s="324"/>
      <c r="BB168" s="324"/>
      <c r="BC168" s="324"/>
      <c r="BD168" s="324"/>
      <c r="BE168" s="324"/>
      <c r="BF168" s="324"/>
      <c r="BG168" s="324"/>
      <c r="BH168" s="324"/>
      <c r="BI168" s="324"/>
      <c r="BJ168" s="324"/>
      <c r="BK168" s="324"/>
      <c r="BL168" s="324"/>
      <c r="BM168" s="324"/>
      <c r="BN168" s="324"/>
      <c r="BO168" s="324"/>
      <c r="BP168" s="324"/>
      <c r="BQ168" s="324"/>
      <c r="BR168" s="324"/>
      <c r="BS168" s="324"/>
      <c r="BT168" s="324"/>
      <c r="BU168" s="324"/>
      <c r="BV168" s="324"/>
      <c r="BW168" s="324"/>
      <c r="BX168" s="324"/>
      <c r="BY168" s="324"/>
      <c r="BZ168" s="324"/>
      <c r="CA168" s="324"/>
      <c r="CB168" s="324"/>
      <c r="CC168" s="324"/>
      <c r="CD168" s="324"/>
      <c r="CE168" s="324"/>
      <c r="CF168" s="324"/>
      <c r="CG168" s="324"/>
      <c r="CH168" s="324"/>
      <c r="CI168" s="324"/>
      <c r="CJ168" s="324"/>
      <c r="CK168" s="324"/>
      <c r="CL168" s="324"/>
      <c r="CM168" s="324"/>
      <c r="CN168" s="324"/>
      <c r="CO168" s="324"/>
      <c r="CP168" s="324"/>
    </row>
    <row r="169" spans="1:127" s="502" customFormat="1" ht="12.75" customHeight="1" x14ac:dyDescent="0.2">
      <c r="A169" s="270">
        <v>168</v>
      </c>
      <c r="B169" s="270" t="s">
        <v>1004</v>
      </c>
      <c r="C169" s="270" t="s">
        <v>884</v>
      </c>
      <c r="D169" s="271"/>
      <c r="E169" s="271" t="s">
        <v>5051</v>
      </c>
      <c r="F169" s="271"/>
      <c r="G169" s="272" t="s">
        <v>10790</v>
      </c>
      <c r="H169" s="273"/>
      <c r="I169" s="271" t="s">
        <v>424</v>
      </c>
      <c r="J169" s="271"/>
      <c r="K169" s="271" t="s">
        <v>10791</v>
      </c>
      <c r="L169" s="273" t="s">
        <v>10792</v>
      </c>
      <c r="M169" s="275">
        <v>44425</v>
      </c>
      <c r="N169" s="132">
        <v>45150</v>
      </c>
      <c r="O169" s="277" t="s">
        <v>991</v>
      </c>
      <c r="P169" s="299">
        <f>N169</f>
        <v>45150</v>
      </c>
      <c r="Q169" s="264">
        <v>21471</v>
      </c>
      <c r="R169" s="264">
        <v>2017</v>
      </c>
      <c r="S169" s="265">
        <v>44420</v>
      </c>
      <c r="T169" s="281" t="s">
        <v>32</v>
      </c>
      <c r="U169" s="281" t="s">
        <v>1786</v>
      </c>
      <c r="V169" s="150" t="s">
        <v>484</v>
      </c>
      <c r="W169" s="150" t="s">
        <v>4325</v>
      </c>
      <c r="X169" s="281" t="s">
        <v>10793</v>
      </c>
      <c r="Y169" s="281" t="s">
        <v>1697</v>
      </c>
      <c r="Z169" s="150" t="s">
        <v>420</v>
      </c>
      <c r="AA169" s="303">
        <f>N169</f>
        <v>45150</v>
      </c>
      <c r="AB169" s="283" t="s">
        <v>2167</v>
      </c>
      <c r="AC169" s="281">
        <v>5.7</v>
      </c>
      <c r="AD169" s="284"/>
      <c r="AE169" s="281">
        <v>85</v>
      </c>
      <c r="AF169" s="281"/>
      <c r="AG169" s="281">
        <v>105</v>
      </c>
      <c r="AH169" s="281"/>
      <c r="AI169" s="281" t="s">
        <v>994</v>
      </c>
      <c r="AJ169" s="281" t="s">
        <v>994</v>
      </c>
      <c r="AK169" s="281" t="s">
        <v>994</v>
      </c>
      <c r="AL169" s="281">
        <v>1</v>
      </c>
      <c r="AM169" s="281"/>
      <c r="AN169" s="281"/>
      <c r="AO169" s="281"/>
      <c r="AP169" s="281"/>
      <c r="AQ169" s="635"/>
      <c r="AR169" s="324"/>
      <c r="AS169" s="324"/>
      <c r="AT169" s="324"/>
      <c r="AU169" s="324"/>
      <c r="AV169" s="324"/>
      <c r="AW169" s="324"/>
      <c r="AX169" s="324"/>
      <c r="AY169" s="324"/>
      <c r="AZ169" s="324"/>
      <c r="BA169" s="324"/>
      <c r="BB169" s="324"/>
      <c r="BC169" s="324"/>
      <c r="BD169" s="324"/>
      <c r="BE169" s="324"/>
      <c r="BF169" s="324"/>
      <c r="BG169" s="324"/>
      <c r="BH169" s="324"/>
      <c r="BI169" s="324"/>
      <c r="BJ169" s="324"/>
      <c r="BK169" s="324"/>
      <c r="BL169" s="324"/>
      <c r="BM169" s="324"/>
      <c r="BN169" s="324"/>
      <c r="BO169" s="324"/>
      <c r="BP169" s="324"/>
      <c r="BQ169" s="324"/>
      <c r="BR169" s="324"/>
      <c r="BS169" s="324"/>
      <c r="BT169" s="324"/>
      <c r="BU169" s="324"/>
      <c r="BV169" s="324"/>
      <c r="BW169" s="324"/>
      <c r="BX169" s="324"/>
      <c r="BY169" s="324"/>
      <c r="BZ169" s="324"/>
      <c r="CA169" s="324"/>
      <c r="CB169" s="324"/>
      <c r="CC169" s="324"/>
      <c r="CD169" s="324"/>
      <c r="CE169" s="324"/>
      <c r="CF169" s="324"/>
      <c r="CG169" s="324"/>
      <c r="CH169" s="324"/>
      <c r="CI169" s="324"/>
      <c r="CJ169" s="324"/>
      <c r="CK169" s="324"/>
      <c r="CL169" s="324"/>
      <c r="CM169" s="324"/>
      <c r="CN169" s="324"/>
      <c r="CO169" s="324"/>
      <c r="CP169" s="324"/>
    </row>
    <row r="170" spans="1:127" s="502" customFormat="1" ht="12.75" customHeight="1" x14ac:dyDescent="0.2">
      <c r="A170" s="270">
        <v>169</v>
      </c>
      <c r="B170" s="281" t="s">
        <v>1005</v>
      </c>
      <c r="C170" s="271" t="s">
        <v>7782</v>
      </c>
      <c r="D170" s="281" t="s">
        <v>7783</v>
      </c>
      <c r="E170" s="318" t="s">
        <v>713</v>
      </c>
      <c r="F170" s="281" t="s">
        <v>7784</v>
      </c>
      <c r="G170" s="296" t="s">
        <v>7785</v>
      </c>
      <c r="H170" s="701" t="s">
        <v>7786</v>
      </c>
      <c r="I170" s="271" t="s">
        <v>3217</v>
      </c>
      <c r="J170" s="281" t="s">
        <v>7787</v>
      </c>
      <c r="K170" s="281" t="s">
        <v>7788</v>
      </c>
      <c r="L170" s="701" t="s">
        <v>7789</v>
      </c>
      <c r="M170" s="306">
        <v>43762</v>
      </c>
      <c r="N170" s="307">
        <v>44493</v>
      </c>
      <c r="O170" s="277" t="s">
        <v>991</v>
      </c>
      <c r="P170" s="299">
        <f t="shared" ref="P170:P178" si="41">N170</f>
        <v>44493</v>
      </c>
      <c r="Q170" s="264">
        <v>19545</v>
      </c>
      <c r="R170" s="264">
        <v>2014</v>
      </c>
      <c r="S170" s="265">
        <v>43762</v>
      </c>
      <c r="T170" s="281" t="s">
        <v>396</v>
      </c>
      <c r="U170" s="281" t="s">
        <v>258</v>
      </c>
      <c r="V170" s="150" t="s">
        <v>2177</v>
      </c>
      <c r="W170" s="150" t="s">
        <v>7790</v>
      </c>
      <c r="X170" s="281" t="s">
        <v>7791</v>
      </c>
      <c r="Y170" s="281" t="s">
        <v>2861</v>
      </c>
      <c r="Z170" s="150" t="s">
        <v>2862</v>
      </c>
      <c r="AA170" s="303">
        <v>44493</v>
      </c>
      <c r="AB170" s="283" t="s">
        <v>2167</v>
      </c>
      <c r="AC170" s="281">
        <v>5</v>
      </c>
      <c r="AD170" s="284">
        <v>22</v>
      </c>
      <c r="AE170" s="281">
        <v>67</v>
      </c>
      <c r="AF170" s="281">
        <v>82</v>
      </c>
      <c r="AG170" s="281">
        <v>85</v>
      </c>
      <c r="AH170" s="702">
        <v>110.5</v>
      </c>
      <c r="AI170" s="281">
        <v>24</v>
      </c>
      <c r="AJ170" s="281">
        <v>37</v>
      </c>
      <c r="AK170" s="281">
        <v>49</v>
      </c>
      <c r="AL170" s="281">
        <v>1</v>
      </c>
      <c r="AM170" s="265">
        <v>43762</v>
      </c>
      <c r="AN170" s="281">
        <v>2013</v>
      </c>
      <c r="AO170" s="281" t="s">
        <v>991</v>
      </c>
      <c r="AP170" s="281"/>
      <c r="AQ170" s="635"/>
      <c r="AR170" s="324"/>
      <c r="AS170" s="324"/>
      <c r="AT170" s="324"/>
      <c r="AU170" s="324"/>
      <c r="AV170" s="324"/>
      <c r="AW170" s="324"/>
      <c r="AX170" s="324"/>
      <c r="AY170" s="324"/>
      <c r="AZ170" s="324"/>
      <c r="BA170" s="324"/>
      <c r="BB170" s="324"/>
      <c r="BC170" s="324"/>
      <c r="BD170" s="324"/>
      <c r="BE170" s="324"/>
      <c r="BF170" s="324"/>
      <c r="BG170" s="324"/>
      <c r="BH170" s="324"/>
      <c r="BI170" s="324"/>
      <c r="BJ170" s="324"/>
      <c r="BK170" s="324"/>
      <c r="BL170" s="324"/>
      <c r="BM170" s="324"/>
      <c r="BN170" s="324"/>
      <c r="BO170" s="324"/>
      <c r="BP170" s="324"/>
      <c r="BQ170" s="324"/>
      <c r="BR170" s="324"/>
      <c r="BS170" s="324"/>
      <c r="BT170" s="324"/>
      <c r="BU170" s="324"/>
      <c r="BV170" s="324"/>
      <c r="BW170" s="324"/>
      <c r="BX170" s="324"/>
      <c r="BY170" s="324"/>
      <c r="BZ170" s="324"/>
      <c r="CA170" s="324"/>
      <c r="CB170" s="324"/>
      <c r="CC170" s="324"/>
      <c r="CD170" s="324"/>
      <c r="CE170" s="324"/>
      <c r="CF170" s="324"/>
      <c r="CG170" s="324"/>
      <c r="CH170" s="324"/>
      <c r="CI170" s="324"/>
      <c r="CJ170" s="324"/>
      <c r="CK170" s="324"/>
      <c r="CL170" s="324"/>
      <c r="CM170" s="324"/>
      <c r="CN170" s="324"/>
      <c r="CO170" s="324"/>
      <c r="CP170" s="324"/>
    </row>
    <row r="171" spans="1:127" s="501" customFormat="1" ht="12.75" customHeight="1" x14ac:dyDescent="0.2">
      <c r="A171" s="270">
        <v>170</v>
      </c>
      <c r="B171" s="281" t="s">
        <v>1005</v>
      </c>
      <c r="C171" s="281" t="s">
        <v>3385</v>
      </c>
      <c r="D171" s="271" t="s">
        <v>985</v>
      </c>
      <c r="E171" s="281" t="s">
        <v>1513</v>
      </c>
      <c r="F171" s="281" t="s">
        <v>1097</v>
      </c>
      <c r="G171" s="296" t="s">
        <v>3386</v>
      </c>
      <c r="H171" s="922" t="s">
        <v>2110</v>
      </c>
      <c r="I171" s="271" t="s">
        <v>3217</v>
      </c>
      <c r="J171" s="281" t="s">
        <v>1916</v>
      </c>
      <c r="K171" s="281" t="s">
        <v>3500</v>
      </c>
      <c r="L171" s="676" t="s">
        <v>3501</v>
      </c>
      <c r="M171" s="306">
        <v>42430</v>
      </c>
      <c r="N171" s="307">
        <v>44727</v>
      </c>
      <c r="O171" s="277" t="s">
        <v>991</v>
      </c>
      <c r="P171" s="298">
        <f t="shared" si="41"/>
        <v>44727</v>
      </c>
      <c r="Q171" s="278">
        <v>21322</v>
      </c>
      <c r="R171" s="278">
        <v>2015</v>
      </c>
      <c r="S171" s="279">
        <v>43997</v>
      </c>
      <c r="T171" s="280" t="s">
        <v>6627</v>
      </c>
      <c r="U171" s="281" t="s">
        <v>8240</v>
      </c>
      <c r="V171" s="282" t="s">
        <v>7901</v>
      </c>
      <c r="W171" s="282" t="s">
        <v>10370</v>
      </c>
      <c r="X171" s="281" t="s">
        <v>5030</v>
      </c>
      <c r="Y171" s="281" t="s">
        <v>1791</v>
      </c>
      <c r="Z171" s="150" t="s">
        <v>10369</v>
      </c>
      <c r="AA171" s="319">
        <f t="shared" ref="AA171:AA178" si="42">N171</f>
        <v>44727</v>
      </c>
      <c r="AB171" s="149" t="s">
        <v>3387</v>
      </c>
      <c r="AC171" s="280">
        <v>5.7</v>
      </c>
      <c r="AD171" s="305">
        <v>28</v>
      </c>
      <c r="AE171" s="280">
        <v>75</v>
      </c>
      <c r="AF171" s="280">
        <v>92</v>
      </c>
      <c r="AG171" s="280">
        <v>95</v>
      </c>
      <c r="AH171" s="280">
        <v>135</v>
      </c>
      <c r="AI171" s="280">
        <v>23</v>
      </c>
      <c r="AJ171" s="280">
        <v>42</v>
      </c>
      <c r="AK171" s="280">
        <v>57</v>
      </c>
      <c r="AL171" s="280">
        <v>1</v>
      </c>
      <c r="AM171" s="279">
        <v>40669</v>
      </c>
      <c r="AN171" s="280">
        <v>2007</v>
      </c>
      <c r="AO171" s="280" t="s">
        <v>991</v>
      </c>
      <c r="AP171" s="281" t="s">
        <v>10371</v>
      </c>
      <c r="AQ171" s="634"/>
      <c r="CQ171" s="505"/>
    </row>
    <row r="172" spans="1:127" s="324" customFormat="1" ht="12.75" customHeight="1" x14ac:dyDescent="0.2">
      <c r="A172" s="270">
        <v>171</v>
      </c>
      <c r="B172" s="281" t="s">
        <v>1004</v>
      </c>
      <c r="C172" s="281" t="s">
        <v>6839</v>
      </c>
      <c r="D172" s="281"/>
      <c r="E172" s="281" t="s">
        <v>1514</v>
      </c>
      <c r="F172" s="281"/>
      <c r="G172" s="296" t="s">
        <v>7828</v>
      </c>
      <c r="H172" s="704"/>
      <c r="I172" s="271" t="s">
        <v>2996</v>
      </c>
      <c r="J172" s="271"/>
      <c r="K172" s="281" t="s">
        <v>7829</v>
      </c>
      <c r="L172" s="704" t="s">
        <v>7830</v>
      </c>
      <c r="M172" s="306">
        <v>43776</v>
      </c>
      <c r="N172" s="307">
        <v>44500</v>
      </c>
      <c r="O172" s="308" t="s">
        <v>991</v>
      </c>
      <c r="P172" s="299">
        <f>N172</f>
        <v>44500</v>
      </c>
      <c r="Q172" s="264">
        <v>19565</v>
      </c>
      <c r="R172" s="264">
        <v>2018</v>
      </c>
      <c r="S172" s="265">
        <v>43769</v>
      </c>
      <c r="T172" s="281" t="s">
        <v>32</v>
      </c>
      <c r="U172" s="281" t="s">
        <v>1786</v>
      </c>
      <c r="V172" s="150" t="s">
        <v>484</v>
      </c>
      <c r="W172" s="150" t="s">
        <v>1488</v>
      </c>
      <c r="X172" s="281" t="s">
        <v>7831</v>
      </c>
      <c r="Y172" s="281" t="s">
        <v>1384</v>
      </c>
      <c r="Z172" s="150" t="s">
        <v>2015</v>
      </c>
      <c r="AA172" s="303">
        <v>44500</v>
      </c>
      <c r="AB172" s="283" t="s">
        <v>485</v>
      </c>
      <c r="AC172" s="281">
        <v>3.05</v>
      </c>
      <c r="AD172" s="284"/>
      <c r="AE172" s="281">
        <v>85</v>
      </c>
      <c r="AF172" s="281"/>
      <c r="AG172" s="281">
        <v>108</v>
      </c>
      <c r="AH172" s="281"/>
      <c r="AI172" s="281" t="s">
        <v>994</v>
      </c>
      <c r="AJ172" s="281" t="s">
        <v>994</v>
      </c>
      <c r="AK172" s="281" t="s">
        <v>994</v>
      </c>
      <c r="AL172" s="281">
        <v>1</v>
      </c>
      <c r="AM172" s="265"/>
      <c r="AN172" s="281"/>
      <c r="AO172" s="281"/>
      <c r="AP172" s="281"/>
      <c r="AQ172" s="635"/>
      <c r="CQ172" s="512"/>
    </row>
    <row r="173" spans="1:127" s="502" customFormat="1" ht="12.75" customHeight="1" x14ac:dyDescent="0.2">
      <c r="A173" s="270">
        <v>172</v>
      </c>
      <c r="B173" s="270" t="s">
        <v>1004</v>
      </c>
      <c r="C173" s="270" t="s">
        <v>6046</v>
      </c>
      <c r="D173" s="271"/>
      <c r="E173" s="271" t="s">
        <v>6047</v>
      </c>
      <c r="F173" s="271"/>
      <c r="G173" s="272" t="s">
        <v>6048</v>
      </c>
      <c r="H173" s="273"/>
      <c r="I173" s="271" t="s">
        <v>1527</v>
      </c>
      <c r="J173" s="271"/>
      <c r="K173" s="271" t="s">
        <v>5372</v>
      </c>
      <c r="L173" s="273" t="s">
        <v>5373</v>
      </c>
      <c r="M173" s="275">
        <v>43214</v>
      </c>
      <c r="N173" s="132">
        <v>44642</v>
      </c>
      <c r="O173" s="277" t="s">
        <v>991</v>
      </c>
      <c r="P173" s="299">
        <f t="shared" si="41"/>
        <v>44642</v>
      </c>
      <c r="Q173" s="264">
        <v>19300</v>
      </c>
      <c r="R173" s="264">
        <v>2016</v>
      </c>
      <c r="S173" s="265">
        <v>44277</v>
      </c>
      <c r="T173" s="281" t="s">
        <v>5079</v>
      </c>
      <c r="U173" s="281" t="s">
        <v>991</v>
      </c>
      <c r="V173" s="150" t="s">
        <v>1542</v>
      </c>
      <c r="W173" s="150" t="s">
        <v>9931</v>
      </c>
      <c r="X173" s="281" t="s">
        <v>5374</v>
      </c>
      <c r="Y173" s="281" t="s">
        <v>8403</v>
      </c>
      <c r="Z173" s="150" t="s">
        <v>5375</v>
      </c>
      <c r="AA173" s="303">
        <f t="shared" si="42"/>
        <v>44642</v>
      </c>
      <c r="AB173" s="283" t="s">
        <v>2167</v>
      </c>
      <c r="AC173" s="281">
        <v>4.8499999999999996</v>
      </c>
      <c r="AD173" s="284"/>
      <c r="AE173" s="281">
        <v>75</v>
      </c>
      <c r="AF173" s="281"/>
      <c r="AG173" s="281">
        <v>110</v>
      </c>
      <c r="AH173" s="281"/>
      <c r="AI173" s="281" t="s">
        <v>994</v>
      </c>
      <c r="AJ173" s="281">
        <v>39</v>
      </c>
      <c r="AK173" s="281">
        <v>53</v>
      </c>
      <c r="AL173" s="281">
        <v>1</v>
      </c>
      <c r="AM173" s="265"/>
      <c r="AN173" s="281"/>
      <c r="AO173" s="281"/>
      <c r="AP173" s="281"/>
      <c r="AQ173" s="635"/>
      <c r="AR173" s="324"/>
      <c r="AS173" s="324"/>
      <c r="AT173" s="324"/>
      <c r="AU173" s="324"/>
      <c r="AV173" s="324"/>
      <c r="AW173" s="324"/>
      <c r="AX173" s="324"/>
      <c r="AY173" s="324"/>
      <c r="AZ173" s="324"/>
      <c r="BA173" s="324"/>
      <c r="BB173" s="324"/>
      <c r="BC173" s="324"/>
      <c r="BD173" s="324"/>
      <c r="BE173" s="324"/>
      <c r="BF173" s="324"/>
      <c r="BG173" s="324"/>
      <c r="BH173" s="324"/>
      <c r="BI173" s="324"/>
      <c r="BJ173" s="324"/>
      <c r="BK173" s="324"/>
      <c r="BL173" s="324"/>
      <c r="BM173" s="324"/>
      <c r="BN173" s="324"/>
      <c r="BO173" s="324"/>
      <c r="BP173" s="324"/>
      <c r="BQ173" s="324"/>
      <c r="BR173" s="324"/>
      <c r="BS173" s="324"/>
      <c r="BT173" s="324"/>
      <c r="BU173" s="324"/>
      <c r="BV173" s="324"/>
      <c r="BW173" s="324"/>
      <c r="BX173" s="324"/>
      <c r="BY173" s="324"/>
      <c r="BZ173" s="324"/>
      <c r="CA173" s="324"/>
      <c r="CB173" s="324"/>
      <c r="CC173" s="324"/>
      <c r="CD173" s="324"/>
      <c r="CE173" s="324"/>
      <c r="CF173" s="324"/>
      <c r="CG173" s="324"/>
      <c r="CH173" s="324"/>
      <c r="CI173" s="324"/>
      <c r="CJ173" s="324"/>
      <c r="CK173" s="324"/>
      <c r="CL173" s="324"/>
      <c r="CM173" s="324"/>
      <c r="CN173" s="324"/>
      <c r="CO173" s="324"/>
      <c r="CP173" s="324"/>
    </row>
    <row r="174" spans="1:127" s="324" customFormat="1" ht="12.75" customHeight="1" x14ac:dyDescent="0.2">
      <c r="A174" s="270">
        <v>173</v>
      </c>
      <c r="B174" s="281" t="s">
        <v>1004</v>
      </c>
      <c r="C174" s="270" t="s">
        <v>7010</v>
      </c>
      <c r="D174" s="281"/>
      <c r="E174" s="281" t="s">
        <v>2627</v>
      </c>
      <c r="F174" s="281"/>
      <c r="G174" s="296" t="s">
        <v>7832</v>
      </c>
      <c r="H174" s="704"/>
      <c r="I174" s="271" t="s">
        <v>2996</v>
      </c>
      <c r="J174" s="281"/>
      <c r="K174" s="281" t="s">
        <v>7829</v>
      </c>
      <c r="L174" s="704" t="s">
        <v>7833</v>
      </c>
      <c r="M174" s="306">
        <v>43776</v>
      </c>
      <c r="N174" s="307">
        <v>44500</v>
      </c>
      <c r="O174" s="507" t="s">
        <v>991</v>
      </c>
      <c r="P174" s="508">
        <f>N174</f>
        <v>44500</v>
      </c>
      <c r="Q174" s="520">
        <v>19566</v>
      </c>
      <c r="R174" s="520">
        <v>2018</v>
      </c>
      <c r="S174" s="265">
        <v>43769</v>
      </c>
      <c r="T174" s="324" t="s">
        <v>32</v>
      </c>
      <c r="U174" s="324" t="s">
        <v>1786</v>
      </c>
      <c r="V174" s="150" t="s">
        <v>484</v>
      </c>
      <c r="W174" s="150" t="s">
        <v>4</v>
      </c>
      <c r="X174" s="281" t="s">
        <v>7831</v>
      </c>
      <c r="Y174" s="281" t="s">
        <v>1384</v>
      </c>
      <c r="Z174" s="150" t="s">
        <v>2015</v>
      </c>
      <c r="AA174" s="303">
        <v>44500</v>
      </c>
      <c r="AB174" s="283" t="s">
        <v>2167</v>
      </c>
      <c r="AC174" s="281">
        <v>4.5</v>
      </c>
      <c r="AD174" s="284"/>
      <c r="AE174" s="281">
        <v>85</v>
      </c>
      <c r="AF174" s="281"/>
      <c r="AG174" s="281">
        <v>108</v>
      </c>
      <c r="AH174" s="264"/>
      <c r="AI174" s="281" t="s">
        <v>994</v>
      </c>
      <c r="AJ174" s="281" t="s">
        <v>994</v>
      </c>
      <c r="AK174" s="281" t="s">
        <v>994</v>
      </c>
      <c r="AL174" s="281">
        <v>1</v>
      </c>
      <c r="AM174" s="265"/>
      <c r="AN174" s="281"/>
      <c r="AO174" s="281"/>
      <c r="AP174" s="281"/>
      <c r="AQ174" s="635"/>
      <c r="CQ174" s="512"/>
    </row>
    <row r="175" spans="1:127" ht="12.75" customHeight="1" x14ac:dyDescent="0.2">
      <c r="A175" s="270">
        <v>174</v>
      </c>
      <c r="B175" s="270" t="s">
        <v>1005</v>
      </c>
      <c r="C175" s="271" t="s">
        <v>19</v>
      </c>
      <c r="D175" s="281" t="s">
        <v>1219</v>
      </c>
      <c r="E175" s="271" t="s">
        <v>1963</v>
      </c>
      <c r="F175" s="271" t="s">
        <v>2688</v>
      </c>
      <c r="G175" s="272" t="s">
        <v>6169</v>
      </c>
      <c r="H175" s="273" t="s">
        <v>2689</v>
      </c>
      <c r="I175" s="271" t="s">
        <v>1634</v>
      </c>
      <c r="J175" s="281" t="s">
        <v>1616</v>
      </c>
      <c r="K175" s="271" t="s">
        <v>1964</v>
      </c>
      <c r="L175" s="273" t="s">
        <v>312</v>
      </c>
      <c r="M175" s="275">
        <v>40333</v>
      </c>
      <c r="N175" s="276">
        <v>44758</v>
      </c>
      <c r="O175" s="277" t="s">
        <v>991</v>
      </c>
      <c r="P175" s="298">
        <f t="shared" si="41"/>
        <v>44758</v>
      </c>
      <c r="Q175" s="278">
        <v>20569</v>
      </c>
      <c r="R175" s="278">
        <v>2010</v>
      </c>
      <c r="S175" s="279">
        <v>44028</v>
      </c>
      <c r="T175" s="280" t="s">
        <v>1686</v>
      </c>
      <c r="U175" s="281" t="s">
        <v>259</v>
      </c>
      <c r="V175" s="282" t="s">
        <v>8980</v>
      </c>
      <c r="W175" s="282" t="s">
        <v>8981</v>
      </c>
      <c r="X175" s="280" t="s">
        <v>1447</v>
      </c>
      <c r="Y175" s="280" t="s">
        <v>8982</v>
      </c>
      <c r="Z175" s="282" t="s">
        <v>1448</v>
      </c>
      <c r="AA175" s="319">
        <f t="shared" si="42"/>
        <v>44758</v>
      </c>
      <c r="AB175" s="149" t="s">
        <v>2215</v>
      </c>
      <c r="AC175" s="280">
        <v>5.4</v>
      </c>
      <c r="AD175" s="305">
        <v>19.5</v>
      </c>
      <c r="AE175" s="280">
        <v>75</v>
      </c>
      <c r="AF175" s="280">
        <v>95</v>
      </c>
      <c r="AG175" s="280">
        <v>95</v>
      </c>
      <c r="AH175" s="280">
        <v>123.5</v>
      </c>
      <c r="AI175" s="280">
        <v>22</v>
      </c>
      <c r="AJ175" s="280">
        <v>36</v>
      </c>
      <c r="AK175" s="280">
        <v>48</v>
      </c>
      <c r="AL175" s="280">
        <v>1</v>
      </c>
      <c r="AM175" s="279">
        <v>42027</v>
      </c>
      <c r="AN175" s="280">
        <v>2012</v>
      </c>
      <c r="AO175" s="280" t="s">
        <v>991</v>
      </c>
      <c r="AP175" s="280"/>
      <c r="AQ175" s="634"/>
      <c r="AR175" s="501"/>
      <c r="AS175" s="501"/>
      <c r="AT175" s="501"/>
      <c r="AU175" s="501"/>
      <c r="AV175" s="501"/>
      <c r="AW175" s="501"/>
      <c r="AX175" s="501"/>
      <c r="AY175" s="501"/>
      <c r="AZ175" s="501"/>
      <c r="BA175" s="501"/>
      <c r="BB175" s="501"/>
      <c r="BC175" s="501"/>
      <c r="BD175" s="501"/>
      <c r="BE175" s="501"/>
      <c r="BF175" s="501"/>
      <c r="BG175" s="501"/>
      <c r="BH175" s="501"/>
      <c r="BI175" s="501"/>
      <c r="BJ175" s="501"/>
      <c r="BK175" s="501"/>
      <c r="BL175" s="501"/>
      <c r="BM175" s="501"/>
      <c r="BN175" s="501"/>
      <c r="BO175" s="501"/>
      <c r="BP175" s="501"/>
      <c r="BQ175" s="501"/>
      <c r="BR175" s="501"/>
      <c r="BS175" s="501"/>
      <c r="BT175" s="501"/>
      <c r="BU175" s="501"/>
      <c r="BV175" s="501"/>
      <c r="BW175" s="501"/>
      <c r="BX175" s="501"/>
      <c r="BY175" s="501"/>
      <c r="BZ175" s="501"/>
      <c r="CA175" s="501"/>
      <c r="CB175" s="501"/>
      <c r="CC175" s="501"/>
      <c r="CD175" s="501"/>
      <c r="CE175" s="501"/>
      <c r="CF175" s="501"/>
      <c r="CG175" s="501"/>
      <c r="CH175" s="501"/>
      <c r="CI175" s="501"/>
      <c r="CJ175" s="501"/>
      <c r="CK175" s="501"/>
      <c r="CL175" s="501"/>
      <c r="CM175" s="501"/>
      <c r="CN175" s="501"/>
      <c r="CO175" s="501"/>
      <c r="CP175" s="501"/>
      <c r="CQ175" s="500"/>
      <c r="CR175" s="500"/>
      <c r="CS175" s="500"/>
      <c r="CT175" s="500"/>
      <c r="CU175" s="500"/>
      <c r="CV175" s="500"/>
      <c r="CW175" s="500"/>
      <c r="CX175" s="500"/>
      <c r="CY175" s="500"/>
      <c r="CZ175" s="500"/>
      <c r="DA175" s="500"/>
      <c r="DB175" s="500"/>
      <c r="DC175" s="500"/>
      <c r="DD175" s="500"/>
      <c r="DE175" s="500"/>
      <c r="DF175" s="500"/>
      <c r="DG175" s="500"/>
      <c r="DH175" s="500"/>
      <c r="DI175" s="500"/>
      <c r="DJ175" s="500"/>
      <c r="DK175" s="500"/>
      <c r="DL175" s="500"/>
      <c r="DM175" s="500"/>
      <c r="DN175" s="500"/>
      <c r="DO175" s="500"/>
      <c r="DP175" s="500"/>
      <c r="DQ175" s="500"/>
      <c r="DR175" s="500"/>
      <c r="DS175" s="500"/>
      <c r="DT175" s="500"/>
      <c r="DU175" s="500"/>
      <c r="DV175" s="500"/>
      <c r="DW175" s="500"/>
    </row>
    <row r="176" spans="1:127" s="324" customFormat="1" ht="12.75" customHeight="1" x14ac:dyDescent="0.2">
      <c r="A176" s="270">
        <v>175</v>
      </c>
      <c r="B176" s="281" t="s">
        <v>1004</v>
      </c>
      <c r="C176" s="324" t="s">
        <v>9431</v>
      </c>
      <c r="D176" s="281" t="s">
        <v>573</v>
      </c>
      <c r="E176" s="281" t="s">
        <v>1503</v>
      </c>
      <c r="F176" s="281" t="s">
        <v>575</v>
      </c>
      <c r="G176" s="296" t="s">
        <v>9432</v>
      </c>
      <c r="H176" s="749" t="s">
        <v>575</v>
      </c>
      <c r="I176" s="271" t="s">
        <v>3217</v>
      </c>
      <c r="J176" s="281" t="s">
        <v>9433</v>
      </c>
      <c r="K176" s="281" t="s">
        <v>1456</v>
      </c>
      <c r="L176" s="749" t="s">
        <v>1457</v>
      </c>
      <c r="M176" s="306">
        <v>44105</v>
      </c>
      <c r="N176" s="307">
        <v>44829</v>
      </c>
      <c r="O176" s="277" t="s">
        <v>991</v>
      </c>
      <c r="P176" s="299">
        <f t="shared" si="41"/>
        <v>44829</v>
      </c>
      <c r="Q176" s="264">
        <v>20686</v>
      </c>
      <c r="R176" s="264">
        <v>2014</v>
      </c>
      <c r="S176" s="265">
        <v>44099</v>
      </c>
      <c r="T176" s="281" t="s">
        <v>32</v>
      </c>
      <c r="U176" s="281" t="s">
        <v>5503</v>
      </c>
      <c r="V176" s="150" t="s">
        <v>9434</v>
      </c>
      <c r="W176" s="150" t="s">
        <v>9435</v>
      </c>
      <c r="X176" s="281" t="s">
        <v>1458</v>
      </c>
      <c r="Y176" s="281" t="s">
        <v>1459</v>
      </c>
      <c r="Z176" s="150" t="s">
        <v>1460</v>
      </c>
      <c r="AA176" s="303">
        <v>44829</v>
      </c>
      <c r="AB176" s="283" t="s">
        <v>994</v>
      </c>
      <c r="AC176" s="281">
        <v>5.9</v>
      </c>
      <c r="AD176" s="284" t="s">
        <v>2097</v>
      </c>
      <c r="AE176" s="281">
        <v>105</v>
      </c>
      <c r="AF176" s="281">
        <v>105</v>
      </c>
      <c r="AG176" s="281">
        <v>145</v>
      </c>
      <c r="AH176" s="281">
        <v>145</v>
      </c>
      <c r="AI176" s="281" t="s">
        <v>9436</v>
      </c>
      <c r="AJ176" s="281" t="s">
        <v>9437</v>
      </c>
      <c r="AK176" s="281" t="s">
        <v>9438</v>
      </c>
      <c r="AL176" s="281">
        <v>1</v>
      </c>
      <c r="AM176" s="265">
        <v>41394</v>
      </c>
      <c r="AN176" s="281">
        <v>2009</v>
      </c>
      <c r="AO176" s="281" t="s">
        <v>991</v>
      </c>
      <c r="AP176" s="281" t="s">
        <v>7770</v>
      </c>
      <c r="AQ176" s="635"/>
      <c r="CQ176" s="512"/>
    </row>
    <row r="177" spans="1:127" s="502" customFormat="1" ht="12.75" customHeight="1" x14ac:dyDescent="0.2">
      <c r="A177" s="270">
        <v>176</v>
      </c>
      <c r="B177" s="270" t="s">
        <v>1004</v>
      </c>
      <c r="C177" s="270" t="s">
        <v>7826</v>
      </c>
      <c r="D177" s="281"/>
      <c r="E177" s="271" t="s">
        <v>2208</v>
      </c>
      <c r="F177" s="271"/>
      <c r="G177" s="272" t="s">
        <v>7827</v>
      </c>
      <c r="H177" s="273"/>
      <c r="I177" s="271" t="s">
        <v>2996</v>
      </c>
      <c r="J177" s="281"/>
      <c r="K177" s="271" t="s">
        <v>4922</v>
      </c>
      <c r="L177" s="273" t="s">
        <v>4923</v>
      </c>
      <c r="M177" s="275">
        <v>43776</v>
      </c>
      <c r="N177" s="132">
        <v>44500</v>
      </c>
      <c r="O177" s="277" t="s">
        <v>991</v>
      </c>
      <c r="P177" s="299">
        <f>N177</f>
        <v>44500</v>
      </c>
      <c r="Q177" s="264">
        <v>19564</v>
      </c>
      <c r="R177" s="264">
        <v>2017</v>
      </c>
      <c r="S177" s="265">
        <v>43769</v>
      </c>
      <c r="T177" s="281" t="s">
        <v>32</v>
      </c>
      <c r="U177" s="281" t="s">
        <v>1786</v>
      </c>
      <c r="V177" s="150" t="s">
        <v>484</v>
      </c>
      <c r="W177" s="150" t="s">
        <v>1280</v>
      </c>
      <c r="X177" s="281" t="s">
        <v>1292</v>
      </c>
      <c r="Y177" s="281" t="s">
        <v>1384</v>
      </c>
      <c r="Z177" s="150" t="s">
        <v>2015</v>
      </c>
      <c r="AA177" s="303">
        <v>43769</v>
      </c>
      <c r="AB177" s="283" t="s">
        <v>2167</v>
      </c>
      <c r="AC177" s="702">
        <v>3.3</v>
      </c>
      <c r="AD177" s="284"/>
      <c r="AE177" s="281">
        <v>73</v>
      </c>
      <c r="AF177" s="281"/>
      <c r="AG177" s="281">
        <v>95</v>
      </c>
      <c r="AH177" s="281"/>
      <c r="AI177" s="281">
        <v>23</v>
      </c>
      <c r="AJ177" s="281" t="s">
        <v>994</v>
      </c>
      <c r="AK177" s="281">
        <v>49</v>
      </c>
      <c r="AL177" s="281">
        <v>1</v>
      </c>
      <c r="AM177" s="265"/>
      <c r="AN177" s="281"/>
      <c r="AO177" s="281"/>
      <c r="AP177" s="281"/>
      <c r="AQ177" s="635"/>
      <c r="AR177" s="324"/>
      <c r="AS177" s="324"/>
      <c r="AT177" s="324"/>
      <c r="AU177" s="324"/>
      <c r="AV177" s="324"/>
      <c r="AW177" s="324"/>
      <c r="AX177" s="324"/>
      <c r="AY177" s="324"/>
      <c r="AZ177" s="324"/>
      <c r="BA177" s="324"/>
      <c r="BB177" s="324"/>
      <c r="BC177" s="324"/>
      <c r="BD177" s="324"/>
      <c r="BE177" s="324"/>
      <c r="BF177" s="324"/>
      <c r="BG177" s="324"/>
      <c r="BH177" s="324"/>
      <c r="BI177" s="324"/>
      <c r="BJ177" s="324"/>
      <c r="BK177" s="324"/>
      <c r="BL177" s="324"/>
      <c r="BM177" s="324"/>
      <c r="BN177" s="324"/>
      <c r="BO177" s="324"/>
      <c r="BP177" s="324"/>
      <c r="BQ177" s="324"/>
      <c r="BR177" s="324"/>
      <c r="BS177" s="324"/>
      <c r="BT177" s="324"/>
      <c r="BU177" s="324"/>
      <c r="BV177" s="324"/>
      <c r="BW177" s="324"/>
      <c r="BX177" s="324"/>
      <c r="BY177" s="324"/>
      <c r="BZ177" s="324"/>
      <c r="CA177" s="324"/>
      <c r="CB177" s="324"/>
      <c r="CC177" s="324"/>
      <c r="CD177" s="324"/>
      <c r="CE177" s="324"/>
      <c r="CF177" s="324"/>
      <c r="CG177" s="324"/>
      <c r="CH177" s="324"/>
      <c r="CI177" s="324"/>
      <c r="CJ177" s="324"/>
      <c r="CK177" s="324"/>
      <c r="CL177" s="324"/>
      <c r="CM177" s="324"/>
      <c r="CN177" s="324"/>
      <c r="CO177" s="324"/>
      <c r="CP177" s="324"/>
    </row>
    <row r="178" spans="1:127" s="502" customFormat="1" ht="12.75" customHeight="1" x14ac:dyDescent="0.2">
      <c r="A178" s="270">
        <v>177</v>
      </c>
      <c r="B178" s="270" t="s">
        <v>1004</v>
      </c>
      <c r="C178" s="270" t="s">
        <v>4780</v>
      </c>
      <c r="D178" s="271"/>
      <c r="E178" s="130" t="s">
        <v>5651</v>
      </c>
      <c r="F178" s="271"/>
      <c r="G178" s="272" t="s">
        <v>5652</v>
      </c>
      <c r="H178" s="273"/>
      <c r="I178" s="271" t="s">
        <v>4329</v>
      </c>
      <c r="J178" s="271"/>
      <c r="K178" s="271" t="s">
        <v>5653</v>
      </c>
      <c r="L178" s="273" t="s">
        <v>5654</v>
      </c>
      <c r="M178" s="275">
        <v>43106</v>
      </c>
      <c r="N178" s="132">
        <v>43836</v>
      </c>
      <c r="O178" s="277" t="s">
        <v>991</v>
      </c>
      <c r="P178" s="299">
        <f t="shared" si="41"/>
        <v>43836</v>
      </c>
      <c r="Q178" s="264">
        <v>18008</v>
      </c>
      <c r="R178" s="264">
        <v>2015</v>
      </c>
      <c r="S178" s="265">
        <v>43106</v>
      </c>
      <c r="T178" s="281" t="s">
        <v>748</v>
      </c>
      <c r="U178" s="281" t="s">
        <v>1786</v>
      </c>
      <c r="V178" s="150" t="s">
        <v>484</v>
      </c>
      <c r="W178" s="150" t="s">
        <v>484</v>
      </c>
      <c r="X178" s="281" t="s">
        <v>5655</v>
      </c>
      <c r="Y178" s="281" t="s">
        <v>1116</v>
      </c>
      <c r="Z178" s="150" t="s">
        <v>1117</v>
      </c>
      <c r="AA178" s="303">
        <f t="shared" si="42"/>
        <v>43836</v>
      </c>
      <c r="AB178" s="283" t="s">
        <v>2167</v>
      </c>
      <c r="AC178" s="281">
        <v>5.6</v>
      </c>
      <c r="AD178" s="284"/>
      <c r="AE178" s="281">
        <v>80</v>
      </c>
      <c r="AF178" s="281"/>
      <c r="AG178" s="281">
        <v>100</v>
      </c>
      <c r="AH178" s="281"/>
      <c r="AI178" s="281">
        <v>24</v>
      </c>
      <c r="AJ178" s="281">
        <v>39</v>
      </c>
      <c r="AK178" s="281">
        <v>53</v>
      </c>
      <c r="AL178" s="281">
        <v>1</v>
      </c>
      <c r="AM178" s="281"/>
      <c r="AN178" s="281"/>
      <c r="AO178" s="281"/>
      <c r="AP178" s="281"/>
      <c r="AQ178" s="635"/>
      <c r="AR178" s="324"/>
      <c r="AS178" s="324"/>
      <c r="AT178" s="324"/>
      <c r="AU178" s="324"/>
      <c r="AV178" s="324"/>
      <c r="AW178" s="324"/>
      <c r="AX178" s="324"/>
      <c r="AY178" s="324"/>
      <c r="AZ178" s="324"/>
      <c r="BA178" s="324"/>
      <c r="BB178" s="324"/>
      <c r="BC178" s="324"/>
      <c r="BD178" s="324"/>
      <c r="BE178" s="324"/>
      <c r="BF178" s="324"/>
      <c r="BG178" s="324"/>
      <c r="BH178" s="324"/>
      <c r="BI178" s="324"/>
      <c r="BJ178" s="324"/>
      <c r="BK178" s="324"/>
      <c r="BL178" s="324"/>
      <c r="BM178" s="324"/>
      <c r="BN178" s="324"/>
      <c r="BO178" s="324"/>
      <c r="BP178" s="324"/>
      <c r="BQ178" s="324"/>
      <c r="BR178" s="324"/>
      <c r="BS178" s="324"/>
      <c r="BT178" s="324"/>
      <c r="BU178" s="324"/>
      <c r="BV178" s="324"/>
      <c r="BW178" s="324"/>
      <c r="BX178" s="324"/>
      <c r="BY178" s="324"/>
      <c r="BZ178" s="324"/>
      <c r="CA178" s="324"/>
      <c r="CB178" s="324"/>
      <c r="CC178" s="324"/>
      <c r="CD178" s="324"/>
      <c r="CE178" s="324"/>
      <c r="CF178" s="324"/>
      <c r="CG178" s="324"/>
      <c r="CH178" s="324"/>
      <c r="CI178" s="324"/>
      <c r="CJ178" s="324"/>
      <c r="CK178" s="324"/>
      <c r="CL178" s="324"/>
      <c r="CM178" s="324"/>
      <c r="CN178" s="324"/>
      <c r="CO178" s="324"/>
      <c r="CP178" s="324"/>
    </row>
    <row r="179" spans="1:127" s="502" customFormat="1" ht="12.75" customHeight="1" x14ac:dyDescent="0.2">
      <c r="A179" s="270">
        <v>178</v>
      </c>
      <c r="B179" s="270" t="s">
        <v>1004</v>
      </c>
      <c r="C179" s="271" t="s">
        <v>102</v>
      </c>
      <c r="D179" s="271"/>
      <c r="E179" s="271" t="s">
        <v>9164</v>
      </c>
      <c r="F179" s="271"/>
      <c r="G179" s="272" t="s">
        <v>5647</v>
      </c>
      <c r="H179" s="273"/>
      <c r="I179" s="271" t="s">
        <v>2996</v>
      </c>
      <c r="J179" s="271"/>
      <c r="K179" s="271" t="s">
        <v>3203</v>
      </c>
      <c r="L179" s="273" t="s">
        <v>315</v>
      </c>
      <c r="M179" s="275">
        <v>39881</v>
      </c>
      <c r="N179" s="132">
        <v>43836</v>
      </c>
      <c r="O179" s="277" t="s">
        <v>991</v>
      </c>
      <c r="P179" s="299">
        <f t="shared" ref="P179" si="43">N179</f>
        <v>43836</v>
      </c>
      <c r="Q179" s="264">
        <v>18007</v>
      </c>
      <c r="R179" s="264">
        <v>2009</v>
      </c>
      <c r="S179" s="265">
        <v>43106</v>
      </c>
      <c r="T179" s="281" t="s">
        <v>748</v>
      </c>
      <c r="U179" s="281" t="s">
        <v>991</v>
      </c>
      <c r="V179" s="150" t="s">
        <v>5649</v>
      </c>
      <c r="W179" s="150" t="s">
        <v>5650</v>
      </c>
      <c r="X179" s="281" t="s">
        <v>5648</v>
      </c>
      <c r="Y179" s="281" t="s">
        <v>1116</v>
      </c>
      <c r="Z179" s="150" t="s">
        <v>314</v>
      </c>
      <c r="AA179" s="303">
        <f t="shared" ref="AA179" si="44">N179</f>
        <v>43836</v>
      </c>
      <c r="AB179" s="281" t="s">
        <v>1996</v>
      </c>
      <c r="AC179" s="281">
        <v>5.2</v>
      </c>
      <c r="AD179" s="284"/>
      <c r="AE179" s="281">
        <v>74</v>
      </c>
      <c r="AF179" s="281"/>
      <c r="AG179" s="281">
        <v>96</v>
      </c>
      <c r="AH179" s="281"/>
      <c r="AI179" s="281">
        <v>24</v>
      </c>
      <c r="AJ179" s="281">
        <v>38</v>
      </c>
      <c r="AK179" s="281">
        <v>52</v>
      </c>
      <c r="AL179" s="281">
        <v>1</v>
      </c>
      <c r="AM179" s="281"/>
      <c r="AN179" s="281"/>
      <c r="AO179" s="281"/>
      <c r="AP179" s="281"/>
      <c r="AQ179" s="635"/>
      <c r="AR179" s="324"/>
      <c r="AS179" s="324"/>
      <c r="AT179" s="324"/>
      <c r="AU179" s="324"/>
      <c r="AV179" s="324"/>
      <c r="AW179" s="324"/>
      <c r="AX179" s="324"/>
      <c r="AY179" s="324"/>
      <c r="AZ179" s="324"/>
      <c r="BA179" s="324"/>
      <c r="BB179" s="324"/>
      <c r="BC179" s="324"/>
      <c r="BD179" s="324"/>
      <c r="BE179" s="324"/>
      <c r="BF179" s="324"/>
      <c r="BG179" s="324"/>
      <c r="BH179" s="324"/>
      <c r="BI179" s="324"/>
      <c r="BJ179" s="324"/>
      <c r="BK179" s="324"/>
      <c r="BL179" s="324"/>
      <c r="BM179" s="324"/>
      <c r="BN179" s="324"/>
      <c r="BO179" s="324"/>
      <c r="BP179" s="324"/>
      <c r="BQ179" s="324"/>
      <c r="BR179" s="324"/>
      <c r="BS179" s="324"/>
      <c r="BT179" s="324"/>
      <c r="BU179" s="324"/>
      <c r="BV179" s="324"/>
      <c r="BW179" s="324"/>
      <c r="BX179" s="324"/>
      <c r="BY179" s="324"/>
      <c r="BZ179" s="324"/>
      <c r="CA179" s="324"/>
      <c r="CB179" s="324"/>
      <c r="CC179" s="324"/>
      <c r="CD179" s="324"/>
      <c r="CE179" s="324"/>
      <c r="CF179" s="324"/>
      <c r="CG179" s="324"/>
      <c r="CH179" s="324"/>
      <c r="CI179" s="324"/>
      <c r="CJ179" s="324"/>
      <c r="CK179" s="324"/>
      <c r="CL179" s="324"/>
      <c r="CM179" s="324"/>
      <c r="CN179" s="324"/>
      <c r="CO179" s="324"/>
      <c r="CP179" s="324"/>
    </row>
    <row r="180" spans="1:127" s="502" customFormat="1" ht="12.75" customHeight="1" x14ac:dyDescent="0.2">
      <c r="A180" s="270">
        <v>179</v>
      </c>
      <c r="B180" s="270" t="s">
        <v>1004</v>
      </c>
      <c r="C180" s="271" t="s">
        <v>3388</v>
      </c>
      <c r="D180" s="271"/>
      <c r="E180" s="271" t="s">
        <v>3389</v>
      </c>
      <c r="F180" s="271"/>
      <c r="G180" s="272" t="s">
        <v>3390</v>
      </c>
      <c r="H180" s="273"/>
      <c r="I180" s="271" t="s">
        <v>2653</v>
      </c>
      <c r="J180" s="271"/>
      <c r="K180" s="271" t="s">
        <v>1713</v>
      </c>
      <c r="L180" s="273" t="s">
        <v>2190</v>
      </c>
      <c r="M180" s="275">
        <v>42529</v>
      </c>
      <c r="N180" s="276">
        <v>44013</v>
      </c>
      <c r="O180" s="277" t="s">
        <v>991</v>
      </c>
      <c r="P180" s="298">
        <f t="shared" ref="P180:P184" si="45">N180</f>
        <v>44013</v>
      </c>
      <c r="Q180" s="278">
        <v>19358</v>
      </c>
      <c r="R180" s="278">
        <v>2016</v>
      </c>
      <c r="S180" s="279">
        <v>43647</v>
      </c>
      <c r="T180" s="281" t="s">
        <v>5079</v>
      </c>
      <c r="U180" s="281" t="s">
        <v>991</v>
      </c>
      <c r="V180" s="282" t="s">
        <v>2725</v>
      </c>
      <c r="W180" s="282" t="s">
        <v>2154</v>
      </c>
      <c r="X180" s="280" t="s">
        <v>3391</v>
      </c>
      <c r="Y180" s="280" t="s">
        <v>3392</v>
      </c>
      <c r="Z180" s="282" t="s">
        <v>3393</v>
      </c>
      <c r="AA180" s="319">
        <f t="shared" ref="AA180:AA187" si="46">N180</f>
        <v>44013</v>
      </c>
      <c r="AB180" s="149" t="s">
        <v>1411</v>
      </c>
      <c r="AC180" s="280">
        <v>4.5</v>
      </c>
      <c r="AD180" s="305"/>
      <c r="AE180" s="280">
        <v>65</v>
      </c>
      <c r="AF180" s="280"/>
      <c r="AG180" s="280">
        <v>90</v>
      </c>
      <c r="AH180" s="280"/>
      <c r="AI180" s="280">
        <v>23</v>
      </c>
      <c r="AJ180" s="280">
        <v>40</v>
      </c>
      <c r="AK180" s="280">
        <v>57</v>
      </c>
      <c r="AL180" s="280">
        <v>1</v>
      </c>
      <c r="AM180" s="265"/>
      <c r="AN180" s="281"/>
      <c r="AO180" s="281"/>
      <c r="AP180" s="281"/>
      <c r="AQ180" s="635"/>
      <c r="AR180" s="324"/>
      <c r="AS180" s="324"/>
      <c r="AT180" s="324"/>
      <c r="AU180" s="324"/>
      <c r="AV180" s="324"/>
      <c r="AW180" s="324"/>
      <c r="AX180" s="324"/>
      <c r="AY180" s="324"/>
      <c r="AZ180" s="324"/>
      <c r="BA180" s="324"/>
      <c r="BB180" s="324"/>
      <c r="BC180" s="324"/>
      <c r="BD180" s="324"/>
      <c r="BE180" s="324"/>
      <c r="BF180" s="324"/>
      <c r="BG180" s="324"/>
      <c r="BH180" s="324"/>
      <c r="BI180" s="324"/>
      <c r="BJ180" s="324"/>
      <c r="BK180" s="324"/>
      <c r="BL180" s="324"/>
      <c r="BM180" s="324"/>
      <c r="BN180" s="324"/>
      <c r="BO180" s="324"/>
      <c r="BP180" s="324"/>
      <c r="BQ180" s="324"/>
      <c r="BR180" s="324"/>
      <c r="BS180" s="324"/>
      <c r="BT180" s="324"/>
      <c r="BU180" s="324"/>
      <c r="BV180" s="324"/>
      <c r="BW180" s="324"/>
      <c r="BX180" s="324"/>
      <c r="BY180" s="324"/>
      <c r="BZ180" s="324"/>
      <c r="CA180" s="324"/>
      <c r="CB180" s="324"/>
      <c r="CC180" s="324"/>
      <c r="CD180" s="324"/>
      <c r="CE180" s="324"/>
      <c r="CF180" s="324"/>
      <c r="CG180" s="324"/>
      <c r="CH180" s="324"/>
      <c r="CI180" s="324"/>
      <c r="CJ180" s="324"/>
      <c r="CK180" s="324"/>
      <c r="CL180" s="324"/>
      <c r="CM180" s="324"/>
      <c r="CN180" s="324"/>
      <c r="CO180" s="324"/>
      <c r="CP180" s="324"/>
    </row>
    <row r="181" spans="1:127" s="324" customFormat="1" ht="12.75" customHeight="1" x14ac:dyDescent="0.2">
      <c r="A181" s="270">
        <v>180</v>
      </c>
      <c r="B181" s="281" t="s">
        <v>1004</v>
      </c>
      <c r="C181" s="281" t="s">
        <v>8873</v>
      </c>
      <c r="D181" s="281"/>
      <c r="E181" s="281" t="s">
        <v>8366</v>
      </c>
      <c r="F181" s="281"/>
      <c r="G181" s="296" t="s">
        <v>8874</v>
      </c>
      <c r="H181" s="774"/>
      <c r="I181" s="281" t="s">
        <v>1527</v>
      </c>
      <c r="J181" s="281"/>
      <c r="K181" s="281" t="s">
        <v>8875</v>
      </c>
      <c r="L181" s="774" t="s">
        <v>4826</v>
      </c>
      <c r="M181" s="306">
        <v>44026</v>
      </c>
      <c r="N181" s="307">
        <v>44752</v>
      </c>
      <c r="O181" s="507" t="s">
        <v>991</v>
      </c>
      <c r="P181" s="508">
        <f>N181</f>
        <v>44752</v>
      </c>
      <c r="Q181" s="520">
        <v>20524</v>
      </c>
      <c r="R181" s="520">
        <v>2017</v>
      </c>
      <c r="S181" s="265">
        <v>44022</v>
      </c>
      <c r="T181" s="324" t="s">
        <v>39</v>
      </c>
      <c r="U181" s="324" t="s">
        <v>1786</v>
      </c>
      <c r="V181" s="150" t="s">
        <v>484</v>
      </c>
      <c r="W181" s="150" t="s">
        <v>479</v>
      </c>
      <c r="X181" s="281" t="s">
        <v>8210</v>
      </c>
      <c r="Y181" s="281" t="s">
        <v>1697</v>
      </c>
      <c r="Z181" s="150" t="s">
        <v>2178</v>
      </c>
      <c r="AA181" s="303">
        <v>44022</v>
      </c>
      <c r="AB181" s="283" t="s">
        <v>1411</v>
      </c>
      <c r="AC181" s="281">
        <v>4.8499999999999996</v>
      </c>
      <c r="AD181" s="284"/>
      <c r="AE181" s="281">
        <v>80</v>
      </c>
      <c r="AF181" s="281"/>
      <c r="AG181" s="281">
        <v>100</v>
      </c>
      <c r="AH181" s="281"/>
      <c r="AI181" s="281" t="s">
        <v>994</v>
      </c>
      <c r="AJ181" s="281" t="s">
        <v>994</v>
      </c>
      <c r="AK181" s="324" t="s">
        <v>994</v>
      </c>
      <c r="AL181" s="324">
        <v>1</v>
      </c>
      <c r="AM181" s="506"/>
      <c r="AP181" s="281"/>
      <c r="AQ181" s="635"/>
      <c r="CQ181" s="512"/>
    </row>
    <row r="182" spans="1:127" s="324" customFormat="1" ht="12.75" customHeight="1" x14ac:dyDescent="0.2">
      <c r="A182" s="270">
        <v>181</v>
      </c>
      <c r="B182" s="281" t="s">
        <v>1005</v>
      </c>
      <c r="C182" s="281" t="s">
        <v>7834</v>
      </c>
      <c r="D182" s="281" t="s">
        <v>7181</v>
      </c>
      <c r="E182" s="281" t="s">
        <v>41</v>
      </c>
      <c r="F182" s="281" t="s">
        <v>7835</v>
      </c>
      <c r="G182" s="296" t="s">
        <v>7843</v>
      </c>
      <c r="H182" s="705" t="s">
        <v>7836</v>
      </c>
      <c r="I182" s="281" t="s">
        <v>1515</v>
      </c>
      <c r="J182" s="281" t="s">
        <v>7837</v>
      </c>
      <c r="K182" s="281" t="s">
        <v>7838</v>
      </c>
      <c r="L182" s="705" t="s">
        <v>7839</v>
      </c>
      <c r="M182" s="306">
        <v>43770</v>
      </c>
      <c r="N182" s="307">
        <v>44501</v>
      </c>
      <c r="O182" s="507" t="s">
        <v>991</v>
      </c>
      <c r="P182" s="508">
        <f>N182</f>
        <v>44501</v>
      </c>
      <c r="Q182" s="520">
        <v>19567</v>
      </c>
      <c r="R182" s="520">
        <v>2015</v>
      </c>
      <c r="S182" s="265">
        <v>43770</v>
      </c>
      <c r="T182" s="324" t="s">
        <v>396</v>
      </c>
      <c r="U182" s="324" t="s">
        <v>258</v>
      </c>
      <c r="V182" s="150" t="s">
        <v>2177</v>
      </c>
      <c r="W182" s="150" t="s">
        <v>7840</v>
      </c>
      <c r="X182" s="281" t="s">
        <v>7841</v>
      </c>
      <c r="Y182" s="281"/>
      <c r="Z182" s="150" t="s">
        <v>7842</v>
      </c>
      <c r="AA182" s="303">
        <v>44501</v>
      </c>
      <c r="AB182" s="283" t="s">
        <v>994</v>
      </c>
      <c r="AC182" s="281">
        <v>5.8</v>
      </c>
      <c r="AD182" s="284">
        <v>28</v>
      </c>
      <c r="AE182" s="281">
        <v>75</v>
      </c>
      <c r="AF182" s="281">
        <v>75</v>
      </c>
      <c r="AG182" s="281">
        <v>145</v>
      </c>
      <c r="AH182" s="281">
        <v>145</v>
      </c>
      <c r="AI182" s="281">
        <v>25</v>
      </c>
      <c r="AJ182" s="281">
        <v>39</v>
      </c>
      <c r="AK182" s="324">
        <v>65</v>
      </c>
      <c r="AL182" s="324">
        <v>1</v>
      </c>
      <c r="AM182" s="506">
        <v>43770</v>
      </c>
      <c r="AN182" s="324">
        <v>2017</v>
      </c>
      <c r="AO182" s="324" t="s">
        <v>991</v>
      </c>
      <c r="AP182" s="281"/>
      <c r="AQ182" s="635"/>
      <c r="CQ182" s="512"/>
    </row>
    <row r="183" spans="1:127" ht="12.75" customHeight="1" x14ac:dyDescent="0.2">
      <c r="A183" s="270">
        <v>182</v>
      </c>
      <c r="B183" s="270" t="s">
        <v>1004</v>
      </c>
      <c r="C183" s="271" t="s">
        <v>799</v>
      </c>
      <c r="D183" s="271"/>
      <c r="E183" s="130" t="s">
        <v>9165</v>
      </c>
      <c r="F183" s="271"/>
      <c r="G183" s="272" t="s">
        <v>195</v>
      </c>
      <c r="H183" s="273"/>
      <c r="I183" s="271" t="s">
        <v>2653</v>
      </c>
      <c r="J183" s="271"/>
      <c r="K183" s="271" t="s">
        <v>4070</v>
      </c>
      <c r="L183" s="273" t="s">
        <v>4071</v>
      </c>
      <c r="M183" s="275">
        <v>40672</v>
      </c>
      <c r="N183" s="276">
        <v>43946</v>
      </c>
      <c r="O183" s="277" t="s">
        <v>991</v>
      </c>
      <c r="P183" s="298">
        <f t="shared" si="45"/>
        <v>43946</v>
      </c>
      <c r="Q183" s="278">
        <v>18367</v>
      </c>
      <c r="R183" s="278">
        <v>2010</v>
      </c>
      <c r="S183" s="279">
        <v>43215</v>
      </c>
      <c r="T183" s="280" t="s">
        <v>2031</v>
      </c>
      <c r="U183" s="281" t="s">
        <v>991</v>
      </c>
      <c r="V183" s="282" t="s">
        <v>1521</v>
      </c>
      <c r="W183" s="282" t="s">
        <v>4647</v>
      </c>
      <c r="X183" s="280" t="s">
        <v>6043</v>
      </c>
      <c r="Y183" s="280" t="s">
        <v>1525</v>
      </c>
      <c r="Z183" s="282" t="s">
        <v>1526</v>
      </c>
      <c r="AA183" s="319">
        <f t="shared" si="46"/>
        <v>43946</v>
      </c>
      <c r="AB183" s="149" t="s">
        <v>132</v>
      </c>
      <c r="AC183" s="280">
        <v>5.3</v>
      </c>
      <c r="AD183" s="305"/>
      <c r="AE183" s="280">
        <v>80</v>
      </c>
      <c r="AF183" s="280"/>
      <c r="AG183" s="280">
        <v>105</v>
      </c>
      <c r="AH183" s="280"/>
      <c r="AI183" s="280">
        <v>22</v>
      </c>
      <c r="AJ183" s="280">
        <v>37</v>
      </c>
      <c r="AK183" s="280">
        <v>50</v>
      </c>
      <c r="AL183" s="280">
        <v>1</v>
      </c>
      <c r="AM183" s="280"/>
      <c r="AN183" s="280"/>
      <c r="AO183" s="280"/>
      <c r="AP183" s="280"/>
      <c r="AQ183" s="634"/>
      <c r="AR183" s="501"/>
      <c r="AS183" s="501"/>
      <c r="AT183" s="501"/>
      <c r="AU183" s="501"/>
      <c r="AV183" s="501"/>
      <c r="AW183" s="501"/>
      <c r="AX183" s="501"/>
      <c r="AY183" s="501"/>
      <c r="AZ183" s="501"/>
      <c r="BA183" s="501"/>
      <c r="BB183" s="501"/>
      <c r="BC183" s="501"/>
      <c r="BD183" s="501"/>
      <c r="BE183" s="501"/>
      <c r="BF183" s="501"/>
      <c r="BG183" s="501"/>
      <c r="BH183" s="501"/>
      <c r="BI183" s="501"/>
      <c r="BJ183" s="501"/>
      <c r="BK183" s="501"/>
      <c r="BL183" s="501"/>
      <c r="BM183" s="501"/>
      <c r="BN183" s="501"/>
      <c r="BO183" s="501"/>
      <c r="BP183" s="501"/>
      <c r="BQ183" s="501"/>
      <c r="BR183" s="501"/>
      <c r="BS183" s="501"/>
      <c r="BT183" s="501"/>
      <c r="BU183" s="501"/>
      <c r="BV183" s="501"/>
      <c r="BW183" s="501"/>
      <c r="BX183" s="501"/>
      <c r="BY183" s="501"/>
      <c r="BZ183" s="501"/>
      <c r="CA183" s="501"/>
      <c r="CB183" s="501"/>
      <c r="CC183" s="501"/>
      <c r="CD183" s="501"/>
      <c r="CE183" s="501"/>
      <c r="CF183" s="501"/>
      <c r="CG183" s="501"/>
      <c r="CH183" s="501"/>
      <c r="CI183" s="501"/>
      <c r="CJ183" s="501"/>
      <c r="CK183" s="501"/>
      <c r="CL183" s="501"/>
      <c r="CM183" s="501"/>
      <c r="CN183" s="501"/>
      <c r="CO183" s="501"/>
      <c r="CP183" s="501"/>
      <c r="CQ183" s="500"/>
      <c r="CR183" s="500"/>
      <c r="CS183" s="500"/>
      <c r="CT183" s="500"/>
      <c r="CU183" s="500"/>
      <c r="CV183" s="500"/>
      <c r="CW183" s="500"/>
      <c r="CX183" s="500"/>
      <c r="CY183" s="500"/>
      <c r="CZ183" s="500"/>
      <c r="DA183" s="500"/>
      <c r="DB183" s="500"/>
      <c r="DC183" s="500"/>
      <c r="DD183" s="500"/>
      <c r="DE183" s="500"/>
      <c r="DF183" s="500"/>
      <c r="DG183" s="500"/>
      <c r="DH183" s="500"/>
      <c r="DI183" s="500"/>
      <c r="DJ183" s="500"/>
      <c r="DK183" s="500"/>
      <c r="DL183" s="500"/>
      <c r="DM183" s="500"/>
      <c r="DN183" s="500"/>
      <c r="DO183" s="500"/>
      <c r="DP183" s="500"/>
      <c r="DQ183" s="500"/>
      <c r="DR183" s="500"/>
      <c r="DS183" s="500"/>
      <c r="DT183" s="500"/>
      <c r="DU183" s="500"/>
      <c r="DV183" s="500"/>
      <c r="DW183" s="500"/>
    </row>
    <row r="184" spans="1:127" s="502" customFormat="1" ht="12.75" customHeight="1" x14ac:dyDescent="0.2">
      <c r="A184" s="270">
        <v>183</v>
      </c>
      <c r="B184" s="270" t="s">
        <v>1005</v>
      </c>
      <c r="C184" s="270" t="s">
        <v>1303</v>
      </c>
      <c r="D184" s="324"/>
      <c r="E184" s="130" t="s">
        <v>968</v>
      </c>
      <c r="F184" s="324" t="s">
        <v>6713</v>
      </c>
      <c r="G184" s="509" t="s">
        <v>969</v>
      </c>
      <c r="H184" s="324"/>
      <c r="I184" s="271" t="s">
        <v>3217</v>
      </c>
      <c r="J184" s="324"/>
      <c r="K184" s="324" t="s">
        <v>1819</v>
      </c>
      <c r="L184" s="273" t="s">
        <v>1804</v>
      </c>
      <c r="M184" s="510">
        <v>41551</v>
      </c>
      <c r="N184" s="511">
        <v>44956</v>
      </c>
      <c r="O184" s="277" t="s">
        <v>991</v>
      </c>
      <c r="P184" s="299">
        <f t="shared" si="45"/>
        <v>44956</v>
      </c>
      <c r="Q184" s="264">
        <v>18671</v>
      </c>
      <c r="R184" s="264">
        <v>2012</v>
      </c>
      <c r="S184" s="279">
        <v>44226</v>
      </c>
      <c r="T184" s="281" t="s">
        <v>7908</v>
      </c>
      <c r="U184" s="281" t="s">
        <v>991</v>
      </c>
      <c r="V184" s="150" t="s">
        <v>9832</v>
      </c>
      <c r="W184" s="150" t="s">
        <v>9833</v>
      </c>
      <c r="X184" s="281" t="s">
        <v>6715</v>
      </c>
      <c r="Y184" s="281"/>
      <c r="Z184" s="150" t="s">
        <v>1820</v>
      </c>
      <c r="AA184" s="303">
        <f t="shared" si="46"/>
        <v>44956</v>
      </c>
      <c r="AB184" s="283" t="s">
        <v>2167</v>
      </c>
      <c r="AC184" s="281">
        <v>9</v>
      </c>
      <c r="AD184" s="284">
        <v>65</v>
      </c>
      <c r="AE184" s="281">
        <v>145</v>
      </c>
      <c r="AF184" s="281">
        <v>210</v>
      </c>
      <c r="AG184" s="281">
        <v>220</v>
      </c>
      <c r="AH184" s="281">
        <v>286</v>
      </c>
      <c r="AI184" s="281">
        <v>23</v>
      </c>
      <c r="AJ184" s="281">
        <v>37</v>
      </c>
      <c r="AK184" s="281">
        <v>44</v>
      </c>
      <c r="AL184" s="281">
        <v>2</v>
      </c>
      <c r="AM184" s="265"/>
      <c r="AN184" s="281"/>
      <c r="AO184" s="281"/>
      <c r="AP184" s="281"/>
      <c r="AQ184" s="635"/>
      <c r="AR184" s="324"/>
      <c r="AS184" s="324"/>
      <c r="AT184" s="324"/>
      <c r="AU184" s="324"/>
      <c r="AV184" s="324"/>
      <c r="AW184" s="324"/>
      <c r="AX184" s="324"/>
      <c r="AY184" s="324"/>
      <c r="AZ184" s="324"/>
      <c r="BA184" s="324"/>
      <c r="BB184" s="324"/>
      <c r="BC184" s="324"/>
      <c r="BD184" s="324"/>
      <c r="BE184" s="324"/>
      <c r="BF184" s="324"/>
      <c r="BG184" s="324"/>
      <c r="BH184" s="324"/>
      <c r="BI184" s="324"/>
      <c r="BJ184" s="324"/>
      <c r="BK184" s="324"/>
      <c r="BL184" s="324"/>
      <c r="BM184" s="324"/>
      <c r="BN184" s="324"/>
      <c r="BO184" s="324"/>
      <c r="BP184" s="324"/>
      <c r="BQ184" s="324"/>
      <c r="BR184" s="324"/>
      <c r="BS184" s="324"/>
      <c r="BT184" s="324"/>
      <c r="BU184" s="324"/>
      <c r="BV184" s="324"/>
      <c r="BW184" s="324"/>
      <c r="BX184" s="324"/>
      <c r="BY184" s="324"/>
      <c r="BZ184" s="324"/>
      <c r="CA184" s="324"/>
      <c r="CB184" s="324"/>
      <c r="CC184" s="324"/>
      <c r="CD184" s="324"/>
      <c r="CE184" s="324"/>
      <c r="CF184" s="324"/>
      <c r="CG184" s="324"/>
      <c r="CH184" s="324"/>
      <c r="CI184" s="324"/>
      <c r="CJ184" s="324"/>
      <c r="CK184" s="324"/>
      <c r="CL184" s="324"/>
      <c r="CM184" s="324"/>
      <c r="CN184" s="324"/>
      <c r="CO184" s="324"/>
      <c r="CP184" s="324"/>
    </row>
    <row r="185" spans="1:127" s="502" customFormat="1" ht="12.75" customHeight="1" x14ac:dyDescent="0.2">
      <c r="A185" s="270">
        <v>184</v>
      </c>
      <c r="B185" s="281" t="s">
        <v>1004</v>
      </c>
      <c r="C185" s="281" t="s">
        <v>10687</v>
      </c>
      <c r="D185" s="281"/>
      <c r="E185" s="281" t="s">
        <v>5129</v>
      </c>
      <c r="F185" s="281"/>
      <c r="G185" s="296" t="s">
        <v>10807</v>
      </c>
      <c r="H185" s="922"/>
      <c r="I185" s="271" t="s">
        <v>424</v>
      </c>
      <c r="J185" s="281"/>
      <c r="K185" s="281" t="s">
        <v>1680</v>
      </c>
      <c r="L185" s="922" t="s">
        <v>1681</v>
      </c>
      <c r="M185" s="306">
        <v>44426</v>
      </c>
      <c r="N185" s="307">
        <v>44997</v>
      </c>
      <c r="O185" s="277" t="s">
        <v>991</v>
      </c>
      <c r="P185" s="299">
        <f>N185</f>
        <v>44997</v>
      </c>
      <c r="Q185" s="264">
        <v>21476</v>
      </c>
      <c r="R185" s="264">
        <v>2021</v>
      </c>
      <c r="S185" s="265">
        <v>44267</v>
      </c>
      <c r="T185" s="281" t="s">
        <v>239</v>
      </c>
      <c r="U185" s="281" t="s">
        <v>1786</v>
      </c>
      <c r="V185" s="150" t="s">
        <v>484</v>
      </c>
      <c r="W185" s="150" t="s">
        <v>484</v>
      </c>
      <c r="X185" s="281" t="s">
        <v>2831</v>
      </c>
      <c r="Y185" s="281" t="s">
        <v>1102</v>
      </c>
      <c r="Z185" s="150" t="s">
        <v>1818</v>
      </c>
      <c r="AA185" s="303">
        <f>N185</f>
        <v>44997</v>
      </c>
      <c r="AB185" s="283" t="s">
        <v>1411</v>
      </c>
      <c r="AC185" s="281">
        <v>5.8</v>
      </c>
      <c r="AD185" s="284"/>
      <c r="AE185" s="281">
        <v>110</v>
      </c>
      <c r="AF185" s="281"/>
      <c r="AG185" s="281">
        <v>130</v>
      </c>
      <c r="AH185" s="281"/>
      <c r="AI185" s="281">
        <v>24</v>
      </c>
      <c r="AJ185" s="281">
        <v>39</v>
      </c>
      <c r="AK185" s="281">
        <v>56</v>
      </c>
      <c r="AL185" s="281">
        <v>1</v>
      </c>
      <c r="AM185" s="265"/>
      <c r="AN185" s="281"/>
      <c r="AO185" s="281"/>
      <c r="AP185" s="281"/>
      <c r="AQ185" s="635"/>
      <c r="AR185" s="324"/>
      <c r="AS185" s="324"/>
      <c r="AT185" s="324"/>
      <c r="AU185" s="324"/>
      <c r="AV185" s="324"/>
      <c r="AW185" s="324"/>
      <c r="AX185" s="324"/>
      <c r="AY185" s="324"/>
      <c r="AZ185" s="324"/>
      <c r="BA185" s="324"/>
      <c r="BB185" s="324"/>
      <c r="BC185" s="324"/>
      <c r="BD185" s="324"/>
      <c r="BE185" s="324"/>
      <c r="BF185" s="324"/>
      <c r="BG185" s="324"/>
      <c r="BH185" s="324"/>
      <c r="BI185" s="324"/>
      <c r="BJ185" s="324"/>
      <c r="BK185" s="324"/>
      <c r="BL185" s="324"/>
      <c r="BM185" s="324"/>
      <c r="BN185" s="324"/>
      <c r="BO185" s="324"/>
      <c r="BP185" s="324"/>
      <c r="BQ185" s="324"/>
      <c r="BR185" s="324"/>
      <c r="BS185" s="324"/>
      <c r="BT185" s="324"/>
      <c r="BU185" s="324"/>
      <c r="BV185" s="324"/>
      <c r="BW185" s="324"/>
      <c r="BX185" s="324"/>
      <c r="BY185" s="324"/>
      <c r="BZ185" s="324"/>
      <c r="CA185" s="324"/>
      <c r="CB185" s="324"/>
      <c r="CC185" s="324"/>
      <c r="CD185" s="324"/>
      <c r="CE185" s="324"/>
      <c r="CF185" s="324"/>
      <c r="CG185" s="324"/>
      <c r="CH185" s="324"/>
      <c r="CI185" s="324"/>
      <c r="CJ185" s="324"/>
      <c r="CK185" s="324"/>
      <c r="CL185" s="324"/>
      <c r="CM185" s="324"/>
      <c r="CN185" s="324"/>
      <c r="CO185" s="324"/>
      <c r="CP185" s="324"/>
    </row>
    <row r="186" spans="1:127" s="502" customFormat="1" ht="12.75" customHeight="1" x14ac:dyDescent="0.2">
      <c r="A186" s="270">
        <v>185</v>
      </c>
      <c r="B186" s="281" t="s">
        <v>1005</v>
      </c>
      <c r="C186" s="281" t="s">
        <v>5715</v>
      </c>
      <c r="D186" s="281"/>
      <c r="E186" s="281" t="s">
        <v>5716</v>
      </c>
      <c r="F186" s="281" t="s">
        <v>5717</v>
      </c>
      <c r="G186" s="296" t="s">
        <v>5718</v>
      </c>
      <c r="H186" s="676"/>
      <c r="I186" s="271" t="s">
        <v>424</v>
      </c>
      <c r="J186" s="281"/>
      <c r="K186" s="271" t="s">
        <v>1378</v>
      </c>
      <c r="L186" s="273" t="s">
        <v>1379</v>
      </c>
      <c r="M186" s="275">
        <v>43148</v>
      </c>
      <c r="N186" s="132">
        <v>43878</v>
      </c>
      <c r="O186" s="277" t="s">
        <v>991</v>
      </c>
      <c r="P186" s="299">
        <f t="shared" ref="P186" si="47">N186</f>
        <v>43878</v>
      </c>
      <c r="Q186" s="264">
        <v>18064</v>
      </c>
      <c r="R186" s="264">
        <v>2017</v>
      </c>
      <c r="S186" s="279">
        <v>43148</v>
      </c>
      <c r="T186" s="281" t="s">
        <v>748</v>
      </c>
      <c r="U186" s="281" t="s">
        <v>1786</v>
      </c>
      <c r="V186" s="150" t="s">
        <v>484</v>
      </c>
      <c r="W186" s="150" t="s">
        <v>484</v>
      </c>
      <c r="X186" s="281" t="s">
        <v>1380</v>
      </c>
      <c r="Y186" s="281"/>
      <c r="Z186" s="150" t="s">
        <v>1381</v>
      </c>
      <c r="AA186" s="303">
        <f t="shared" si="46"/>
        <v>43878</v>
      </c>
      <c r="AB186" s="283" t="s">
        <v>2167</v>
      </c>
      <c r="AC186" s="281">
        <v>5.4</v>
      </c>
      <c r="AD186" s="284"/>
      <c r="AE186" s="281">
        <v>65</v>
      </c>
      <c r="AF186" s="281">
        <v>65</v>
      </c>
      <c r="AG186" s="281">
        <v>85</v>
      </c>
      <c r="AH186" s="281">
        <v>120</v>
      </c>
      <c r="AI186" s="281" t="s">
        <v>994</v>
      </c>
      <c r="AJ186" s="281" t="s">
        <v>994</v>
      </c>
      <c r="AK186" s="281" t="s">
        <v>994</v>
      </c>
      <c r="AL186" s="281">
        <v>1</v>
      </c>
      <c r="AM186" s="281"/>
      <c r="AN186" s="281"/>
      <c r="AO186" s="281"/>
      <c r="AP186" s="281" t="s">
        <v>5719</v>
      </c>
      <c r="AQ186" s="635"/>
      <c r="AR186" s="324"/>
      <c r="AS186" s="324"/>
      <c r="AT186" s="324"/>
      <c r="AU186" s="324"/>
      <c r="AV186" s="324"/>
      <c r="AW186" s="324"/>
      <c r="AX186" s="324"/>
      <c r="AY186" s="324"/>
      <c r="AZ186" s="324"/>
      <c r="BA186" s="324"/>
      <c r="BB186" s="324"/>
      <c r="BC186" s="324"/>
      <c r="BD186" s="324"/>
      <c r="BE186" s="324"/>
      <c r="BF186" s="324"/>
      <c r="BG186" s="324"/>
      <c r="BH186" s="324"/>
      <c r="BI186" s="324"/>
      <c r="BJ186" s="324"/>
      <c r="BK186" s="324"/>
      <c r="BL186" s="324"/>
      <c r="BM186" s="324"/>
      <c r="BN186" s="324"/>
      <c r="BO186" s="324"/>
      <c r="BP186" s="324"/>
      <c r="BQ186" s="324"/>
      <c r="BR186" s="324"/>
      <c r="BS186" s="324"/>
      <c r="BT186" s="324"/>
      <c r="BU186" s="324"/>
      <c r="BV186" s="324"/>
      <c r="BW186" s="324"/>
      <c r="BX186" s="324"/>
      <c r="BY186" s="324"/>
      <c r="BZ186" s="324"/>
      <c r="CA186" s="324"/>
      <c r="CB186" s="324"/>
      <c r="CC186" s="324"/>
      <c r="CD186" s="324"/>
      <c r="CE186" s="324"/>
      <c r="CF186" s="324"/>
      <c r="CG186" s="324"/>
      <c r="CH186" s="324"/>
      <c r="CI186" s="324"/>
      <c r="CJ186" s="324"/>
      <c r="CK186" s="324"/>
      <c r="CL186" s="324"/>
      <c r="CM186" s="324"/>
      <c r="CN186" s="324"/>
      <c r="CO186" s="324"/>
      <c r="CP186" s="324"/>
    </row>
    <row r="187" spans="1:127" s="324" customFormat="1" ht="12.75" customHeight="1" x14ac:dyDescent="0.2">
      <c r="A187" s="270">
        <v>186</v>
      </c>
      <c r="B187" s="270" t="s">
        <v>1004</v>
      </c>
      <c r="C187" s="302" t="s">
        <v>2932</v>
      </c>
      <c r="E187" s="324" t="s">
        <v>2936</v>
      </c>
      <c r="G187" s="509" t="s">
        <v>2937</v>
      </c>
      <c r="H187" s="521"/>
      <c r="I187" s="271" t="s">
        <v>2653</v>
      </c>
      <c r="J187" s="281"/>
      <c r="K187" s="324" t="s">
        <v>2938</v>
      </c>
      <c r="L187" s="676" t="s">
        <v>2939</v>
      </c>
      <c r="M187" s="510">
        <v>42114</v>
      </c>
      <c r="N187" s="511">
        <v>44756</v>
      </c>
      <c r="O187" s="277" t="s">
        <v>991</v>
      </c>
      <c r="P187" s="299">
        <f t="shared" ref="P187:P195" si="48">N187</f>
        <v>44756</v>
      </c>
      <c r="Q187" s="264">
        <v>20535</v>
      </c>
      <c r="R187" s="264">
        <v>2015</v>
      </c>
      <c r="S187" s="279">
        <v>44026</v>
      </c>
      <c r="T187" s="281" t="s">
        <v>5079</v>
      </c>
      <c r="U187" s="281" t="s">
        <v>991</v>
      </c>
      <c r="V187" s="150" t="s">
        <v>1488</v>
      </c>
      <c r="W187" s="150" t="s">
        <v>8898</v>
      </c>
      <c r="X187" s="281" t="s">
        <v>2940</v>
      </c>
      <c r="Y187" s="281" t="s">
        <v>8899</v>
      </c>
      <c r="Z187" s="150" t="s">
        <v>2941</v>
      </c>
      <c r="AA187" s="303">
        <f t="shared" si="46"/>
        <v>44756</v>
      </c>
      <c r="AB187" s="283" t="s">
        <v>2167</v>
      </c>
      <c r="AC187" s="281">
        <v>5</v>
      </c>
      <c r="AD187" s="284"/>
      <c r="AE187" s="281">
        <v>95</v>
      </c>
      <c r="AF187" s="281"/>
      <c r="AG187" s="281">
        <v>125</v>
      </c>
      <c r="AH187" s="281"/>
      <c r="AI187" s="281">
        <v>22</v>
      </c>
      <c r="AJ187" s="281">
        <v>38</v>
      </c>
      <c r="AK187" s="281">
        <v>52</v>
      </c>
      <c r="AL187" s="281">
        <v>1</v>
      </c>
      <c r="AM187" s="265"/>
      <c r="AN187" s="281"/>
      <c r="AO187" s="281"/>
      <c r="AP187" s="281"/>
      <c r="AQ187" s="635"/>
      <c r="CQ187" s="512"/>
    </row>
    <row r="188" spans="1:127" s="502" customFormat="1" ht="12.75" customHeight="1" x14ac:dyDescent="0.2">
      <c r="A188" s="270">
        <v>187</v>
      </c>
      <c r="B188" s="281" t="s">
        <v>1004</v>
      </c>
      <c r="C188" s="281" t="s">
        <v>9749</v>
      </c>
      <c r="D188" s="281"/>
      <c r="E188" s="281" t="s">
        <v>1992</v>
      </c>
      <c r="F188" s="281"/>
      <c r="G188" s="296" t="s">
        <v>9750</v>
      </c>
      <c r="H188" s="916"/>
      <c r="I188" s="271" t="s">
        <v>614</v>
      </c>
      <c r="J188" s="281"/>
      <c r="K188" s="271" t="s">
        <v>7515</v>
      </c>
      <c r="L188" s="273" t="s">
        <v>7516</v>
      </c>
      <c r="M188" s="275">
        <v>44237</v>
      </c>
      <c r="N188" s="132">
        <v>44958</v>
      </c>
      <c r="O188" s="277" t="s">
        <v>991</v>
      </c>
      <c r="P188" s="301">
        <f>N188</f>
        <v>44958</v>
      </c>
      <c r="Q188" s="264">
        <v>21036</v>
      </c>
      <c r="R188" s="264">
        <v>2021</v>
      </c>
      <c r="S188" s="265">
        <v>44228</v>
      </c>
      <c r="T188" s="281" t="s">
        <v>239</v>
      </c>
      <c r="U188" s="281" t="s">
        <v>1786</v>
      </c>
      <c r="V188" s="150" t="s">
        <v>484</v>
      </c>
      <c r="W188" s="150" t="s">
        <v>484</v>
      </c>
      <c r="X188" s="281" t="s">
        <v>7517</v>
      </c>
      <c r="Y188" s="281" t="s">
        <v>8304</v>
      </c>
      <c r="Z188" s="150" t="s">
        <v>1047</v>
      </c>
      <c r="AA188" s="303">
        <f>N188</f>
        <v>44958</v>
      </c>
      <c r="AB188" s="283" t="s">
        <v>2167</v>
      </c>
      <c r="AC188" s="281">
        <v>4.45</v>
      </c>
      <c r="AD188" s="284"/>
      <c r="AE188" s="281">
        <v>70</v>
      </c>
      <c r="AF188" s="281"/>
      <c r="AG188" s="281">
        <v>90</v>
      </c>
      <c r="AH188" s="281"/>
      <c r="AI188" s="281">
        <v>24</v>
      </c>
      <c r="AJ188" s="281">
        <v>39</v>
      </c>
      <c r="AK188" s="281">
        <v>54</v>
      </c>
      <c r="AL188" s="281">
        <v>1</v>
      </c>
      <c r="AM188" s="281"/>
      <c r="AN188" s="281"/>
      <c r="AO188" s="281"/>
      <c r="AP188" s="281"/>
      <c r="AQ188" s="635"/>
      <c r="AR188" s="324"/>
      <c r="AS188" s="324"/>
      <c r="AT188" s="324"/>
      <c r="AU188" s="324"/>
      <c r="AV188" s="324"/>
      <c r="AW188" s="324"/>
      <c r="AX188" s="324"/>
      <c r="AY188" s="324"/>
      <c r="AZ188" s="324"/>
      <c r="BA188" s="324"/>
      <c r="BB188" s="324"/>
      <c r="BC188" s="324"/>
      <c r="BD188" s="324"/>
      <c r="BE188" s="324"/>
      <c r="BF188" s="324"/>
      <c r="BG188" s="324"/>
      <c r="BH188" s="324"/>
      <c r="BI188" s="324"/>
      <c r="BJ188" s="324"/>
      <c r="BK188" s="324"/>
      <c r="BL188" s="324"/>
      <c r="BM188" s="324"/>
      <c r="BN188" s="324"/>
      <c r="BO188" s="324"/>
      <c r="BP188" s="324"/>
      <c r="BQ188" s="324"/>
      <c r="BR188" s="324"/>
      <c r="BS188" s="324"/>
      <c r="BT188" s="324"/>
      <c r="BU188" s="324"/>
      <c r="BV188" s="324"/>
      <c r="BW188" s="324"/>
      <c r="BX188" s="324"/>
      <c r="BY188" s="324"/>
      <c r="BZ188" s="324"/>
      <c r="CA188" s="324"/>
      <c r="CB188" s="324"/>
      <c r="CC188" s="324"/>
      <c r="CD188" s="324"/>
      <c r="CE188" s="324"/>
      <c r="CF188" s="324"/>
      <c r="CG188" s="324"/>
      <c r="CH188" s="324"/>
      <c r="CI188" s="324"/>
      <c r="CJ188" s="324"/>
      <c r="CK188" s="324"/>
      <c r="CL188" s="324"/>
      <c r="CM188" s="324"/>
      <c r="CN188" s="324"/>
      <c r="CO188" s="324"/>
      <c r="CP188" s="324"/>
    </row>
    <row r="189" spans="1:127" s="324" customFormat="1" ht="12.75" customHeight="1" x14ac:dyDescent="0.2">
      <c r="A189" s="270">
        <v>188</v>
      </c>
      <c r="B189" s="324" t="s">
        <v>1004</v>
      </c>
      <c r="C189" s="270" t="s">
        <v>2113</v>
      </c>
      <c r="E189" s="324" t="s">
        <v>853</v>
      </c>
      <c r="G189" s="509" t="s">
        <v>3394</v>
      </c>
      <c r="H189" s="521"/>
      <c r="I189" s="271" t="s">
        <v>1634</v>
      </c>
      <c r="J189" s="271"/>
      <c r="K189" s="324" t="s">
        <v>2967</v>
      </c>
      <c r="L189" s="273" t="s">
        <v>342</v>
      </c>
      <c r="M189" s="510">
        <v>42319</v>
      </c>
      <c r="N189" s="511">
        <v>44474</v>
      </c>
      <c r="O189" s="308" t="s">
        <v>991</v>
      </c>
      <c r="P189" s="299">
        <f t="shared" si="48"/>
        <v>44474</v>
      </c>
      <c r="Q189" s="264">
        <v>20689</v>
      </c>
      <c r="R189" s="264">
        <v>2006</v>
      </c>
      <c r="S189" s="279">
        <v>44109</v>
      </c>
      <c r="T189" s="281" t="s">
        <v>2031</v>
      </c>
      <c r="U189" s="281" t="s">
        <v>991</v>
      </c>
      <c r="V189" s="150" t="s">
        <v>484</v>
      </c>
      <c r="W189" s="150" t="s">
        <v>7711</v>
      </c>
      <c r="X189" s="281" t="s">
        <v>344</v>
      </c>
      <c r="Y189" s="281" t="s">
        <v>343</v>
      </c>
      <c r="Z189" s="150" t="s">
        <v>1622</v>
      </c>
      <c r="AA189" s="303">
        <f>N189</f>
        <v>44474</v>
      </c>
      <c r="AB189" s="283" t="s">
        <v>2167</v>
      </c>
      <c r="AC189" s="281">
        <v>5.8</v>
      </c>
      <c r="AD189" s="284"/>
      <c r="AE189" s="281">
        <v>90</v>
      </c>
      <c r="AF189" s="281"/>
      <c r="AG189" s="281">
        <v>110</v>
      </c>
      <c r="AH189" s="281"/>
      <c r="AI189" s="281">
        <v>22</v>
      </c>
      <c r="AJ189" s="281">
        <v>36</v>
      </c>
      <c r="AK189" s="281">
        <v>48</v>
      </c>
      <c r="AL189" s="281">
        <v>1</v>
      </c>
      <c r="AM189" s="265"/>
      <c r="AN189" s="281"/>
      <c r="AO189" s="281"/>
      <c r="AP189" s="281"/>
      <c r="AQ189" s="635"/>
      <c r="CQ189" s="512"/>
    </row>
    <row r="190" spans="1:127" s="502" customFormat="1" ht="12.75" customHeight="1" x14ac:dyDescent="0.2">
      <c r="A190" s="270">
        <v>189</v>
      </c>
      <c r="B190" s="270" t="s">
        <v>1004</v>
      </c>
      <c r="C190" s="653" t="s">
        <v>5789</v>
      </c>
      <c r="D190" s="271"/>
      <c r="E190" s="130" t="s">
        <v>6286</v>
      </c>
      <c r="F190" s="271"/>
      <c r="G190" s="272" t="s">
        <v>6287</v>
      </c>
      <c r="H190" s="273"/>
      <c r="I190" s="271" t="s">
        <v>424</v>
      </c>
      <c r="J190" s="271"/>
      <c r="K190" s="271" t="s">
        <v>1015</v>
      </c>
      <c r="L190" s="273" t="s">
        <v>6288</v>
      </c>
      <c r="M190" s="275">
        <v>43283</v>
      </c>
      <c r="N190" s="132">
        <v>45138</v>
      </c>
      <c r="O190" s="277" t="s">
        <v>991</v>
      </c>
      <c r="P190" s="299">
        <f t="shared" si="48"/>
        <v>45138</v>
      </c>
      <c r="Q190" s="264">
        <v>18504</v>
      </c>
      <c r="R190" s="264">
        <v>2018</v>
      </c>
      <c r="S190" s="265">
        <v>44408</v>
      </c>
      <c r="T190" s="281" t="s">
        <v>239</v>
      </c>
      <c r="U190" s="281" t="s">
        <v>991</v>
      </c>
      <c r="V190" s="150" t="s">
        <v>1312</v>
      </c>
      <c r="W190" s="150" t="s">
        <v>4836</v>
      </c>
      <c r="X190" s="281" t="s">
        <v>1141</v>
      </c>
      <c r="Y190" s="281" t="s">
        <v>1142</v>
      </c>
      <c r="Z190" s="150" t="s">
        <v>2021</v>
      </c>
      <c r="AA190" s="303">
        <f>P190</f>
        <v>45138</v>
      </c>
      <c r="AB190" s="283" t="s">
        <v>4298</v>
      </c>
      <c r="AC190" s="281">
        <v>5.9</v>
      </c>
      <c r="AD190" s="284"/>
      <c r="AE190" s="281">
        <v>95</v>
      </c>
      <c r="AF190" s="281"/>
      <c r="AG190" s="281">
        <v>115</v>
      </c>
      <c r="AH190" s="281"/>
      <c r="AI190" s="281">
        <v>22</v>
      </c>
      <c r="AJ190" s="281">
        <v>39</v>
      </c>
      <c r="AK190" s="281">
        <v>64</v>
      </c>
      <c r="AL190" s="281">
        <v>1</v>
      </c>
      <c r="AM190" s="281"/>
      <c r="AN190" s="281"/>
      <c r="AO190" s="281"/>
      <c r="AP190" s="281"/>
      <c r="AQ190" s="635"/>
      <c r="AR190" s="324"/>
      <c r="AS190" s="324"/>
      <c r="AT190" s="324"/>
      <c r="AU190" s="324"/>
      <c r="AV190" s="324"/>
      <c r="AW190" s="324"/>
      <c r="AX190" s="324"/>
      <c r="AY190" s="324"/>
      <c r="AZ190" s="324"/>
      <c r="BA190" s="324"/>
      <c r="BB190" s="324"/>
      <c r="BC190" s="324"/>
      <c r="BD190" s="324"/>
      <c r="BE190" s="324"/>
      <c r="BF190" s="324"/>
      <c r="BG190" s="324"/>
      <c r="BH190" s="324"/>
      <c r="BI190" s="324"/>
      <c r="BJ190" s="324"/>
      <c r="BK190" s="324"/>
      <c r="BL190" s="324"/>
      <c r="BM190" s="324"/>
      <c r="BN190" s="324"/>
      <c r="BO190" s="324"/>
      <c r="BP190" s="324"/>
      <c r="BQ190" s="324"/>
      <c r="BR190" s="324"/>
      <c r="BS190" s="324"/>
      <c r="BT190" s="324"/>
      <c r="BU190" s="324"/>
      <c r="BV190" s="324"/>
      <c r="BW190" s="324"/>
      <c r="BX190" s="324"/>
      <c r="BY190" s="324"/>
      <c r="BZ190" s="324"/>
      <c r="CA190" s="324"/>
      <c r="CB190" s="324"/>
      <c r="CC190" s="324"/>
      <c r="CD190" s="324"/>
      <c r="CE190" s="324"/>
      <c r="CF190" s="324"/>
      <c r="CG190" s="324"/>
      <c r="CH190" s="324"/>
      <c r="CI190" s="324"/>
      <c r="CJ190" s="324"/>
      <c r="CK190" s="324"/>
      <c r="CL190" s="324"/>
      <c r="CM190" s="324"/>
      <c r="CN190" s="324"/>
      <c r="CO190" s="324"/>
      <c r="CP190" s="324"/>
    </row>
    <row r="191" spans="1:127" ht="12.75" customHeight="1" x14ac:dyDescent="0.2">
      <c r="A191" s="270">
        <v>190</v>
      </c>
      <c r="B191" s="270" t="s">
        <v>1004</v>
      </c>
      <c r="C191" s="271" t="s">
        <v>1650</v>
      </c>
      <c r="D191" s="271"/>
      <c r="E191" s="271" t="s">
        <v>9166</v>
      </c>
      <c r="F191" s="271"/>
      <c r="G191" s="272" t="s">
        <v>1904</v>
      </c>
      <c r="H191" s="273"/>
      <c r="I191" s="271" t="s">
        <v>2996</v>
      </c>
      <c r="J191" s="271"/>
      <c r="K191" s="271" t="s">
        <v>5199</v>
      </c>
      <c r="L191" s="273" t="s">
        <v>1962</v>
      </c>
      <c r="M191" s="275">
        <v>40395</v>
      </c>
      <c r="N191" s="276">
        <v>44424</v>
      </c>
      <c r="O191" s="277" t="s">
        <v>991</v>
      </c>
      <c r="P191" s="298">
        <f t="shared" si="48"/>
        <v>44424</v>
      </c>
      <c r="Q191" s="278">
        <v>19443</v>
      </c>
      <c r="R191" s="278">
        <v>2010</v>
      </c>
      <c r="S191" s="279">
        <v>43693</v>
      </c>
      <c r="T191" s="280" t="s">
        <v>2878</v>
      </c>
      <c r="U191" s="281" t="s">
        <v>991</v>
      </c>
      <c r="V191" s="282" t="s">
        <v>1521</v>
      </c>
      <c r="W191" s="282" t="s">
        <v>479</v>
      </c>
      <c r="X191" s="280" t="s">
        <v>2381</v>
      </c>
      <c r="Y191" s="280" t="s">
        <v>1697</v>
      </c>
      <c r="Z191" s="282" t="s">
        <v>110</v>
      </c>
      <c r="AA191" s="319">
        <f>N191</f>
        <v>44424</v>
      </c>
      <c r="AB191" s="149" t="s">
        <v>132</v>
      </c>
      <c r="AC191" s="280">
        <v>5.2</v>
      </c>
      <c r="AD191" s="305"/>
      <c r="AE191" s="280">
        <v>105</v>
      </c>
      <c r="AF191" s="280"/>
      <c r="AG191" s="280">
        <v>130</v>
      </c>
      <c r="AH191" s="280"/>
      <c r="AI191" s="280">
        <v>23</v>
      </c>
      <c r="AJ191" s="280">
        <v>37</v>
      </c>
      <c r="AK191" s="280">
        <v>49</v>
      </c>
      <c r="AL191" s="280">
        <v>1</v>
      </c>
      <c r="AM191" s="280"/>
      <c r="AN191" s="280"/>
      <c r="AO191" s="280"/>
      <c r="AP191" s="280"/>
      <c r="AQ191" s="634"/>
      <c r="AR191" s="501"/>
      <c r="AS191" s="501"/>
      <c r="AT191" s="501"/>
      <c r="AU191" s="501"/>
      <c r="AV191" s="501"/>
      <c r="AW191" s="501"/>
      <c r="AX191" s="501"/>
      <c r="AY191" s="501"/>
      <c r="AZ191" s="501"/>
      <c r="BA191" s="501"/>
      <c r="BB191" s="501"/>
      <c r="BC191" s="501"/>
      <c r="BD191" s="501"/>
      <c r="BE191" s="501"/>
      <c r="BF191" s="501"/>
      <c r="BG191" s="501"/>
      <c r="BH191" s="501"/>
      <c r="BI191" s="501"/>
      <c r="BJ191" s="501"/>
      <c r="BK191" s="501"/>
      <c r="BL191" s="501"/>
      <c r="BM191" s="501"/>
      <c r="BN191" s="501"/>
      <c r="BO191" s="501"/>
      <c r="BP191" s="501"/>
      <c r="BQ191" s="501"/>
      <c r="BR191" s="501"/>
      <c r="BS191" s="501"/>
      <c r="BT191" s="501"/>
      <c r="BU191" s="501"/>
      <c r="BV191" s="501"/>
      <c r="BW191" s="501"/>
      <c r="BX191" s="501"/>
      <c r="BY191" s="501"/>
      <c r="BZ191" s="501"/>
      <c r="CA191" s="501"/>
      <c r="CB191" s="501"/>
      <c r="CC191" s="501"/>
      <c r="CD191" s="501"/>
      <c r="CE191" s="501"/>
      <c r="CF191" s="501"/>
      <c r="CG191" s="501"/>
      <c r="CH191" s="501"/>
      <c r="CI191" s="501"/>
      <c r="CJ191" s="501"/>
      <c r="CK191" s="501"/>
      <c r="CL191" s="501"/>
      <c r="CM191" s="501"/>
      <c r="CN191" s="501"/>
      <c r="CO191" s="501"/>
      <c r="CP191" s="501"/>
      <c r="CQ191" s="500"/>
      <c r="CR191" s="500"/>
      <c r="CS191" s="500"/>
      <c r="CT191" s="500"/>
      <c r="CU191" s="500"/>
      <c r="CV191" s="500"/>
      <c r="CW191" s="500"/>
      <c r="CX191" s="500"/>
      <c r="CY191" s="500"/>
      <c r="CZ191" s="500"/>
      <c r="DA191" s="500"/>
      <c r="DB191" s="500"/>
      <c r="DC191" s="500"/>
      <c r="DD191" s="500"/>
      <c r="DE191" s="500"/>
      <c r="DF191" s="500"/>
      <c r="DG191" s="500"/>
      <c r="DH191" s="500"/>
      <c r="DI191" s="500"/>
      <c r="DJ191" s="500"/>
      <c r="DK191" s="500"/>
      <c r="DL191" s="500"/>
      <c r="DM191" s="500"/>
      <c r="DN191" s="500"/>
      <c r="DO191" s="500"/>
      <c r="DP191" s="500"/>
      <c r="DQ191" s="500"/>
      <c r="DR191" s="500"/>
      <c r="DS191" s="500"/>
      <c r="DT191" s="500"/>
      <c r="DU191" s="500"/>
      <c r="DV191" s="500"/>
      <c r="DW191" s="500"/>
    </row>
    <row r="192" spans="1:127" s="502" customFormat="1" ht="12.75" customHeight="1" x14ac:dyDescent="0.2">
      <c r="A192" s="270">
        <v>191</v>
      </c>
      <c r="B192" s="270" t="s">
        <v>1004</v>
      </c>
      <c r="C192" s="270" t="s">
        <v>2821</v>
      </c>
      <c r="D192" s="271"/>
      <c r="E192" s="271" t="s">
        <v>2822</v>
      </c>
      <c r="F192" s="271"/>
      <c r="G192" s="272" t="s">
        <v>1758</v>
      </c>
      <c r="H192" s="273"/>
      <c r="I192" s="271" t="s">
        <v>2653</v>
      </c>
      <c r="J192" s="271"/>
      <c r="K192" s="271" t="s">
        <v>8279</v>
      </c>
      <c r="L192" s="273" t="s">
        <v>4740</v>
      </c>
      <c r="M192" s="275">
        <v>42049</v>
      </c>
      <c r="N192" s="132">
        <v>44614</v>
      </c>
      <c r="O192" s="277" t="s">
        <v>991</v>
      </c>
      <c r="P192" s="299">
        <f t="shared" si="48"/>
        <v>44614</v>
      </c>
      <c r="Q192" s="264">
        <v>20249</v>
      </c>
      <c r="R192" s="264">
        <v>2010</v>
      </c>
      <c r="S192" s="279">
        <v>43883</v>
      </c>
      <c r="T192" s="281" t="s">
        <v>39</v>
      </c>
      <c r="U192" s="281" t="s">
        <v>991</v>
      </c>
      <c r="V192" s="150" t="s">
        <v>2085</v>
      </c>
      <c r="W192" s="150" t="s">
        <v>8278</v>
      </c>
      <c r="X192" s="280" t="s">
        <v>2713</v>
      </c>
      <c r="Y192" s="280" t="s">
        <v>1697</v>
      </c>
      <c r="Z192" s="282" t="s">
        <v>2714</v>
      </c>
      <c r="AA192" s="303">
        <f>N192</f>
        <v>44614</v>
      </c>
      <c r="AB192" s="283" t="s">
        <v>1411</v>
      </c>
      <c r="AC192" s="281">
        <v>8</v>
      </c>
      <c r="AD192" s="284"/>
      <c r="AE192" s="281">
        <v>145</v>
      </c>
      <c r="AF192" s="281"/>
      <c r="AG192" s="281">
        <v>220</v>
      </c>
      <c r="AH192" s="281"/>
      <c r="AI192" s="281">
        <v>23</v>
      </c>
      <c r="AJ192" s="281">
        <v>39</v>
      </c>
      <c r="AK192" s="281">
        <v>57</v>
      </c>
      <c r="AL192" s="281">
        <v>2</v>
      </c>
      <c r="AM192" s="281"/>
      <c r="AN192" s="281"/>
      <c r="AO192" s="281"/>
      <c r="AP192" s="281"/>
      <c r="AQ192" s="635"/>
      <c r="AR192" s="324"/>
      <c r="AS192" s="324"/>
      <c r="AT192" s="324"/>
      <c r="AU192" s="324"/>
      <c r="AV192" s="324"/>
      <c r="AW192" s="324"/>
      <c r="AX192" s="324"/>
      <c r="AY192" s="324"/>
      <c r="AZ192" s="324"/>
      <c r="BA192" s="324"/>
      <c r="BB192" s="324"/>
      <c r="BC192" s="324"/>
      <c r="BD192" s="324"/>
      <c r="BE192" s="324"/>
      <c r="BF192" s="324"/>
      <c r="BG192" s="324"/>
      <c r="BH192" s="324"/>
      <c r="BI192" s="324"/>
      <c r="BJ192" s="324"/>
      <c r="BK192" s="324"/>
      <c r="BL192" s="324"/>
      <c r="BM192" s="324"/>
      <c r="BN192" s="324"/>
      <c r="BO192" s="324"/>
      <c r="BP192" s="324"/>
      <c r="BQ192" s="324"/>
      <c r="BR192" s="324"/>
      <c r="BS192" s="324"/>
      <c r="BT192" s="324"/>
      <c r="BU192" s="324"/>
      <c r="BV192" s="324"/>
      <c r="BW192" s="324"/>
      <c r="BX192" s="324"/>
      <c r="BY192" s="324"/>
      <c r="BZ192" s="324"/>
      <c r="CA192" s="324"/>
      <c r="CB192" s="324"/>
      <c r="CC192" s="324"/>
      <c r="CD192" s="324"/>
      <c r="CE192" s="324"/>
      <c r="CF192" s="324"/>
      <c r="CG192" s="324"/>
      <c r="CH192" s="324"/>
      <c r="CI192" s="324"/>
      <c r="CJ192" s="324"/>
      <c r="CK192" s="324"/>
      <c r="CL192" s="324"/>
      <c r="CM192" s="324"/>
      <c r="CN192" s="324"/>
      <c r="CO192" s="324"/>
      <c r="CP192" s="324"/>
    </row>
    <row r="193" spans="1:127" s="502" customFormat="1" ht="12.75" customHeight="1" x14ac:dyDescent="0.2">
      <c r="A193" s="270">
        <v>192</v>
      </c>
      <c r="B193" s="270" t="s">
        <v>1004</v>
      </c>
      <c r="C193" s="270" t="s">
        <v>9049</v>
      </c>
      <c r="D193" s="270"/>
      <c r="E193" s="302" t="s">
        <v>2723</v>
      </c>
      <c r="F193" s="270"/>
      <c r="G193" s="296" t="s">
        <v>10293</v>
      </c>
      <c r="H193" s="922"/>
      <c r="I193" s="270" t="s">
        <v>3217</v>
      </c>
      <c r="J193" s="270"/>
      <c r="K193" s="270" t="s">
        <v>10084</v>
      </c>
      <c r="L193" s="922" t="s">
        <v>9363</v>
      </c>
      <c r="M193" s="306">
        <v>44351</v>
      </c>
      <c r="N193" s="307">
        <v>45067</v>
      </c>
      <c r="O193" s="308" t="s">
        <v>991</v>
      </c>
      <c r="P193" s="299">
        <f>N193</f>
        <v>45067</v>
      </c>
      <c r="Q193" s="264">
        <v>21292</v>
      </c>
      <c r="R193" s="264">
        <v>2021</v>
      </c>
      <c r="S193" s="265">
        <v>44337</v>
      </c>
      <c r="T193" s="281" t="s">
        <v>898</v>
      </c>
      <c r="U193" s="281" t="s">
        <v>1786</v>
      </c>
      <c r="V193" s="150" t="s">
        <v>484</v>
      </c>
      <c r="W193" s="150" t="s">
        <v>484</v>
      </c>
      <c r="X193" s="281" t="s">
        <v>9364</v>
      </c>
      <c r="Y193" s="281" t="s">
        <v>9365</v>
      </c>
      <c r="Z193" s="150" t="s">
        <v>9366</v>
      </c>
      <c r="AA193" s="303">
        <f>N193</f>
        <v>45067</v>
      </c>
      <c r="AB193" s="283" t="s">
        <v>2167</v>
      </c>
      <c r="AC193" s="281">
        <v>5.6</v>
      </c>
      <c r="AD193" s="284"/>
      <c r="AE193" s="281">
        <v>115</v>
      </c>
      <c r="AF193" s="281"/>
      <c r="AG193" s="281">
        <v>145</v>
      </c>
      <c r="AH193" s="281"/>
      <c r="AI193" s="281" t="s">
        <v>9581</v>
      </c>
      <c r="AJ193" s="281" t="s">
        <v>9582</v>
      </c>
      <c r="AK193" s="281" t="s">
        <v>10294</v>
      </c>
      <c r="AL193" s="281">
        <v>1</v>
      </c>
      <c r="AM193" s="281"/>
      <c r="AN193" s="281"/>
      <c r="AO193" s="281"/>
      <c r="AP193" s="281"/>
      <c r="AQ193" s="635"/>
      <c r="AR193" s="324"/>
      <c r="AS193" s="324"/>
      <c r="AT193" s="324"/>
      <c r="AU193" s="324"/>
      <c r="AV193" s="324"/>
      <c r="AW193" s="324"/>
      <c r="AX193" s="324"/>
      <c r="AY193" s="324"/>
      <c r="AZ193" s="324"/>
      <c r="BA193" s="324"/>
      <c r="BB193" s="324"/>
      <c r="BC193" s="324"/>
      <c r="BD193" s="324"/>
      <c r="BE193" s="324"/>
      <c r="BF193" s="324"/>
      <c r="BG193" s="324"/>
      <c r="BH193" s="324"/>
      <c r="BI193" s="324"/>
      <c r="BJ193" s="324"/>
      <c r="BK193" s="324"/>
      <c r="BL193" s="324"/>
      <c r="BM193" s="324"/>
      <c r="BN193" s="324"/>
      <c r="BO193" s="324"/>
      <c r="BP193" s="324"/>
      <c r="BQ193" s="324"/>
      <c r="BR193" s="324"/>
      <c r="BS193" s="324"/>
      <c r="BT193" s="324"/>
      <c r="BU193" s="324"/>
      <c r="BV193" s="324"/>
      <c r="BW193" s="324"/>
      <c r="BX193" s="324"/>
      <c r="BY193" s="324"/>
      <c r="BZ193" s="324"/>
      <c r="CA193" s="324"/>
      <c r="CB193" s="324"/>
      <c r="CC193" s="324"/>
      <c r="CD193" s="324"/>
      <c r="CE193" s="324"/>
      <c r="CF193" s="324"/>
      <c r="CG193" s="324"/>
      <c r="CH193" s="324"/>
      <c r="CI193" s="324"/>
      <c r="CJ193" s="324"/>
      <c r="CK193" s="324"/>
      <c r="CL193" s="324"/>
      <c r="CM193" s="324"/>
      <c r="CN193" s="324"/>
      <c r="CO193" s="324"/>
      <c r="CP193" s="324"/>
    </row>
    <row r="194" spans="1:127" s="502" customFormat="1" ht="12.75" customHeight="1" x14ac:dyDescent="0.2">
      <c r="A194" s="270">
        <v>193</v>
      </c>
      <c r="B194" s="270" t="s">
        <v>1004</v>
      </c>
      <c r="C194" s="281" t="s">
        <v>5800</v>
      </c>
      <c r="D194" s="271"/>
      <c r="E194" s="271" t="s">
        <v>5801</v>
      </c>
      <c r="F194" s="271"/>
      <c r="G194" s="272" t="s">
        <v>5802</v>
      </c>
      <c r="H194" s="273"/>
      <c r="I194" s="271" t="s">
        <v>157</v>
      </c>
      <c r="J194" s="271"/>
      <c r="K194" s="271" t="s">
        <v>3545</v>
      </c>
      <c r="L194" s="676" t="s">
        <v>5799</v>
      </c>
      <c r="M194" s="306">
        <v>43160</v>
      </c>
      <c r="N194" s="307">
        <v>44585</v>
      </c>
      <c r="O194" s="277" t="s">
        <v>991</v>
      </c>
      <c r="P194" s="299">
        <f t="shared" si="48"/>
        <v>44585</v>
      </c>
      <c r="Q194" s="264">
        <v>18156</v>
      </c>
      <c r="R194" s="264">
        <v>2018</v>
      </c>
      <c r="S194" s="265">
        <v>43854</v>
      </c>
      <c r="T194" s="281" t="s">
        <v>2031</v>
      </c>
      <c r="U194" s="281" t="s">
        <v>991</v>
      </c>
      <c r="V194" s="150" t="s">
        <v>2085</v>
      </c>
      <c r="W194" s="150" t="s">
        <v>2085</v>
      </c>
      <c r="X194" s="281" t="s">
        <v>1620</v>
      </c>
      <c r="Y194" s="281" t="s">
        <v>1621</v>
      </c>
      <c r="Z194" s="150" t="s">
        <v>1622</v>
      </c>
      <c r="AA194" s="303">
        <f>N194</f>
        <v>44585</v>
      </c>
      <c r="AB194" s="283" t="s">
        <v>2167</v>
      </c>
      <c r="AC194" s="281">
        <v>5.0999999999999996</v>
      </c>
      <c r="AD194" s="284"/>
      <c r="AE194" s="281">
        <v>85</v>
      </c>
      <c r="AF194" s="281"/>
      <c r="AG194" s="281">
        <v>110</v>
      </c>
      <c r="AH194" s="281"/>
      <c r="AI194" s="281" t="s">
        <v>994</v>
      </c>
      <c r="AJ194" s="281" t="s">
        <v>994</v>
      </c>
      <c r="AK194" s="281" t="s">
        <v>994</v>
      </c>
      <c r="AL194" s="281">
        <v>1</v>
      </c>
      <c r="AM194" s="281"/>
      <c r="AN194" s="281"/>
      <c r="AO194" s="281"/>
      <c r="AP194" s="281"/>
      <c r="AQ194" s="635"/>
      <c r="AR194" s="324"/>
      <c r="AS194" s="324"/>
      <c r="AT194" s="324"/>
      <c r="AU194" s="324"/>
      <c r="AV194" s="324"/>
      <c r="AW194" s="324"/>
      <c r="AX194" s="324"/>
      <c r="AY194" s="324"/>
      <c r="AZ194" s="324"/>
      <c r="BA194" s="324"/>
      <c r="BB194" s="324"/>
      <c r="BC194" s="324"/>
      <c r="BD194" s="324"/>
      <c r="BE194" s="324"/>
      <c r="BF194" s="324"/>
      <c r="BG194" s="324"/>
      <c r="BH194" s="324"/>
      <c r="BI194" s="324"/>
      <c r="BJ194" s="324"/>
      <c r="BK194" s="324"/>
      <c r="BL194" s="324"/>
      <c r="BM194" s="324"/>
      <c r="BN194" s="324"/>
      <c r="BO194" s="324"/>
      <c r="BP194" s="324"/>
      <c r="BQ194" s="324"/>
      <c r="BR194" s="324"/>
      <c r="BS194" s="324"/>
      <c r="BT194" s="324"/>
      <c r="BU194" s="324"/>
      <c r="BV194" s="324"/>
      <c r="BW194" s="324"/>
      <c r="BX194" s="324"/>
      <c r="BY194" s="324"/>
      <c r="BZ194" s="324"/>
      <c r="CA194" s="324"/>
      <c r="CB194" s="324"/>
      <c r="CC194" s="324"/>
      <c r="CD194" s="324"/>
      <c r="CE194" s="324"/>
      <c r="CF194" s="324"/>
      <c r="CG194" s="324"/>
      <c r="CH194" s="324"/>
      <c r="CI194" s="324"/>
      <c r="CJ194" s="324"/>
      <c r="CK194" s="324"/>
      <c r="CL194" s="324"/>
      <c r="CM194" s="324"/>
      <c r="CN194" s="324"/>
      <c r="CO194" s="324"/>
      <c r="CP194" s="324"/>
    </row>
    <row r="195" spans="1:127" s="502" customFormat="1" ht="12.75" customHeight="1" x14ac:dyDescent="0.2">
      <c r="A195" s="270">
        <v>194</v>
      </c>
      <c r="B195" s="270" t="s">
        <v>1004</v>
      </c>
      <c r="C195" s="324" t="s">
        <v>2237</v>
      </c>
      <c r="D195" s="324"/>
      <c r="E195" s="324" t="s">
        <v>572</v>
      </c>
      <c r="F195" s="324"/>
      <c r="G195" s="509" t="s">
        <v>2726</v>
      </c>
      <c r="H195" s="324"/>
      <c r="I195" s="271" t="s">
        <v>2653</v>
      </c>
      <c r="J195" s="324"/>
      <c r="K195" s="324" t="s">
        <v>2284</v>
      </c>
      <c r="L195" s="273" t="s">
        <v>395</v>
      </c>
      <c r="M195" s="510">
        <v>42053</v>
      </c>
      <c r="N195" s="511">
        <v>44611</v>
      </c>
      <c r="O195" s="277" t="s">
        <v>991</v>
      </c>
      <c r="P195" s="299">
        <f t="shared" si="48"/>
        <v>44611</v>
      </c>
      <c r="Q195" s="264">
        <v>18207</v>
      </c>
      <c r="R195" s="264">
        <v>2010</v>
      </c>
      <c r="S195" s="279">
        <v>43880</v>
      </c>
      <c r="T195" s="281" t="s">
        <v>396</v>
      </c>
      <c r="U195" s="281" t="s">
        <v>991</v>
      </c>
      <c r="V195" s="150" t="s">
        <v>1280</v>
      </c>
      <c r="W195" s="150" t="s">
        <v>3415</v>
      </c>
      <c r="X195" s="281" t="s">
        <v>8305</v>
      </c>
      <c r="Y195" s="281" t="s">
        <v>7209</v>
      </c>
      <c r="Z195" s="150" t="s">
        <v>7210</v>
      </c>
      <c r="AA195" s="303">
        <f>N195</f>
        <v>44611</v>
      </c>
      <c r="AB195" s="283" t="s">
        <v>1411</v>
      </c>
      <c r="AC195" s="281">
        <v>7</v>
      </c>
      <c r="AD195" s="284">
        <v>31</v>
      </c>
      <c r="AE195" s="281">
        <v>95</v>
      </c>
      <c r="AF195" s="281">
        <v>126</v>
      </c>
      <c r="AG195" s="281">
        <v>125</v>
      </c>
      <c r="AH195" s="281">
        <v>162</v>
      </c>
      <c r="AI195" s="281">
        <v>23</v>
      </c>
      <c r="AJ195" s="281">
        <v>39</v>
      </c>
      <c r="AK195" s="281">
        <v>57</v>
      </c>
      <c r="AL195" s="281">
        <v>1</v>
      </c>
      <c r="AM195" s="281"/>
      <c r="AN195" s="281"/>
      <c r="AO195" s="281"/>
      <c r="AP195" s="281"/>
      <c r="AQ195" s="635"/>
      <c r="AR195" s="324"/>
      <c r="AS195" s="324"/>
      <c r="AT195" s="324"/>
      <c r="AU195" s="324"/>
      <c r="AV195" s="324"/>
      <c r="AW195" s="324"/>
      <c r="AX195" s="324"/>
      <c r="AY195" s="324"/>
      <c r="AZ195" s="324"/>
      <c r="BA195" s="324"/>
      <c r="BB195" s="324"/>
      <c r="BC195" s="324"/>
      <c r="BD195" s="324"/>
      <c r="BE195" s="324"/>
      <c r="BF195" s="324"/>
      <c r="BG195" s="324"/>
      <c r="BH195" s="324"/>
      <c r="BI195" s="324"/>
      <c r="BJ195" s="324"/>
      <c r="BK195" s="324"/>
      <c r="BL195" s="324"/>
      <c r="BM195" s="324"/>
      <c r="BN195" s="324"/>
      <c r="BO195" s="324"/>
      <c r="BP195" s="324"/>
      <c r="BQ195" s="324"/>
      <c r="BR195" s="324"/>
      <c r="BS195" s="324"/>
      <c r="BT195" s="324"/>
      <c r="BU195" s="324"/>
      <c r="BV195" s="324"/>
      <c r="BW195" s="324"/>
      <c r="BX195" s="324"/>
      <c r="BY195" s="324"/>
      <c r="BZ195" s="324"/>
      <c r="CA195" s="324"/>
      <c r="CB195" s="324"/>
      <c r="CC195" s="324"/>
      <c r="CD195" s="324"/>
      <c r="CE195" s="324"/>
      <c r="CF195" s="324"/>
      <c r="CG195" s="324"/>
      <c r="CH195" s="324"/>
      <c r="CI195" s="324"/>
      <c r="CJ195" s="324"/>
      <c r="CK195" s="324"/>
      <c r="CL195" s="324"/>
      <c r="CM195" s="324"/>
      <c r="CN195" s="324"/>
      <c r="CO195" s="324"/>
      <c r="CP195" s="324"/>
    </row>
    <row r="196" spans="1:127" s="502" customFormat="1" ht="12.75" customHeight="1" x14ac:dyDescent="0.2">
      <c r="A196" s="270">
        <v>195</v>
      </c>
      <c r="B196" s="324" t="s">
        <v>1004</v>
      </c>
      <c r="C196" s="324" t="s">
        <v>6784</v>
      </c>
      <c r="D196" s="324"/>
      <c r="E196" s="324" t="s">
        <v>6761</v>
      </c>
      <c r="F196" s="324"/>
      <c r="G196" s="324" t="s">
        <v>6795</v>
      </c>
      <c r="H196" s="324"/>
      <c r="I196" s="324" t="s">
        <v>1168</v>
      </c>
      <c r="J196" s="324"/>
      <c r="K196" s="324" t="s">
        <v>2397</v>
      </c>
      <c r="L196" s="583" t="s">
        <v>2402</v>
      </c>
      <c r="M196" s="506">
        <v>43511</v>
      </c>
      <c r="N196" s="506">
        <v>44242</v>
      </c>
      <c r="O196" s="324" t="s">
        <v>991</v>
      </c>
      <c r="P196" s="506">
        <v>44242</v>
      </c>
      <c r="Q196" s="324">
        <v>19028</v>
      </c>
      <c r="R196" s="324">
        <v>2017</v>
      </c>
      <c r="S196" s="506">
        <v>43511</v>
      </c>
      <c r="T196" s="324" t="s">
        <v>32</v>
      </c>
      <c r="U196" s="324" t="s">
        <v>1786</v>
      </c>
      <c r="V196" s="324">
        <v>0</v>
      </c>
      <c r="W196" s="324">
        <v>200</v>
      </c>
      <c r="X196" s="324" t="s">
        <v>2398</v>
      </c>
      <c r="Y196" s="324" t="s">
        <v>728</v>
      </c>
      <c r="Z196" s="324" t="s">
        <v>729</v>
      </c>
      <c r="AA196" s="506">
        <v>44242</v>
      </c>
      <c r="AB196" s="324" t="s">
        <v>1583</v>
      </c>
      <c r="AC196" s="324">
        <v>3.16</v>
      </c>
      <c r="AD196" s="324"/>
      <c r="AE196" s="324">
        <v>80</v>
      </c>
      <c r="AF196" s="324"/>
      <c r="AG196" s="324">
        <v>95</v>
      </c>
      <c r="AH196" s="324"/>
      <c r="AI196" s="324" t="s">
        <v>994</v>
      </c>
      <c r="AJ196" s="324" t="s">
        <v>994</v>
      </c>
      <c r="AK196" s="324" t="s">
        <v>994</v>
      </c>
      <c r="AL196" s="324">
        <v>1</v>
      </c>
      <c r="AM196" s="324"/>
      <c r="AN196" s="324"/>
      <c r="AO196" s="324"/>
      <c r="AP196" s="281"/>
      <c r="AQ196" s="635"/>
      <c r="AR196" s="324"/>
      <c r="AS196" s="324"/>
      <c r="AT196" s="324"/>
      <c r="AU196" s="324"/>
      <c r="AV196" s="324"/>
      <c r="AW196" s="324"/>
      <c r="AX196" s="324"/>
      <c r="AY196" s="324"/>
      <c r="AZ196" s="324"/>
      <c r="BA196" s="324"/>
      <c r="BB196" s="324"/>
      <c r="BC196" s="324"/>
      <c r="BD196" s="324"/>
      <c r="BE196" s="324"/>
      <c r="BF196" s="324"/>
      <c r="BG196" s="324"/>
      <c r="BH196" s="324"/>
      <c r="BI196" s="324"/>
      <c r="BJ196" s="324"/>
      <c r="BK196" s="324"/>
      <c r="BL196" s="324"/>
      <c r="BM196" s="324"/>
      <c r="BN196" s="324"/>
      <c r="BO196" s="324"/>
      <c r="BP196" s="324"/>
      <c r="BQ196" s="324"/>
      <c r="BR196" s="324"/>
      <c r="BS196" s="324"/>
      <c r="BT196" s="324"/>
      <c r="BU196" s="324"/>
      <c r="BV196" s="324"/>
      <c r="BW196" s="324"/>
      <c r="BX196" s="324"/>
      <c r="BY196" s="324"/>
      <c r="BZ196" s="324"/>
      <c r="CA196" s="324"/>
      <c r="CB196" s="324"/>
      <c r="CC196" s="324"/>
      <c r="CD196" s="324"/>
      <c r="CE196" s="324"/>
      <c r="CF196" s="324"/>
      <c r="CG196" s="324"/>
      <c r="CH196" s="324"/>
      <c r="CI196" s="324"/>
      <c r="CJ196" s="324"/>
      <c r="CK196" s="324"/>
      <c r="CL196" s="324"/>
      <c r="CM196" s="324"/>
      <c r="CN196" s="324"/>
      <c r="CO196" s="324"/>
      <c r="CP196" s="324"/>
    </row>
    <row r="197" spans="1:127" s="502" customFormat="1" ht="12.75" customHeight="1" x14ac:dyDescent="0.2">
      <c r="A197" s="270">
        <v>196</v>
      </c>
      <c r="B197" s="324" t="s">
        <v>1004</v>
      </c>
      <c r="C197" s="324" t="s">
        <v>1830</v>
      </c>
      <c r="D197" s="324"/>
      <c r="E197" s="324" t="s">
        <v>574</v>
      </c>
      <c r="F197" s="324"/>
      <c r="G197" s="324" t="s">
        <v>7257</v>
      </c>
      <c r="H197" s="324"/>
      <c r="I197" s="324" t="s">
        <v>424</v>
      </c>
      <c r="J197" s="324"/>
      <c r="K197" s="324" t="s">
        <v>9860</v>
      </c>
      <c r="L197" s="583" t="s">
        <v>2305</v>
      </c>
      <c r="M197" s="506">
        <v>43607</v>
      </c>
      <c r="N197" s="506">
        <v>44948</v>
      </c>
      <c r="O197" s="324" t="s">
        <v>991</v>
      </c>
      <c r="P197" s="506">
        <f>N197</f>
        <v>44948</v>
      </c>
      <c r="Q197" s="324">
        <v>21092</v>
      </c>
      <c r="R197" s="324">
        <v>2014</v>
      </c>
      <c r="S197" s="506">
        <v>44948</v>
      </c>
      <c r="T197" s="324" t="s">
        <v>39</v>
      </c>
      <c r="U197" s="324" t="s">
        <v>1687</v>
      </c>
      <c r="V197" s="324">
        <v>10</v>
      </c>
      <c r="W197" s="324">
        <v>95</v>
      </c>
      <c r="X197" s="324" t="s">
        <v>2306</v>
      </c>
      <c r="Y197" s="324" t="s">
        <v>560</v>
      </c>
      <c r="Z197" s="324" t="s">
        <v>1625</v>
      </c>
      <c r="AA197" s="506">
        <v>44948</v>
      </c>
      <c r="AB197" s="324" t="s">
        <v>1411</v>
      </c>
      <c r="AC197" s="324">
        <v>4.5</v>
      </c>
      <c r="AD197" s="324"/>
      <c r="AE197" s="324">
        <v>85</v>
      </c>
      <c r="AF197" s="324"/>
      <c r="AG197" s="324">
        <v>105</v>
      </c>
      <c r="AH197" s="324"/>
      <c r="AI197" s="324">
        <v>24</v>
      </c>
      <c r="AJ197" s="324">
        <v>39</v>
      </c>
      <c r="AK197" s="324">
        <v>55</v>
      </c>
      <c r="AL197" s="324">
        <v>1</v>
      </c>
      <c r="AM197" s="324"/>
      <c r="AN197" s="324"/>
      <c r="AO197" s="324"/>
      <c r="AP197" s="324"/>
      <c r="AQ197" s="635"/>
      <c r="AR197" s="324"/>
      <c r="AS197" s="324"/>
      <c r="AT197" s="324"/>
      <c r="AU197" s="324"/>
      <c r="AV197" s="324"/>
      <c r="AW197" s="324"/>
      <c r="AX197" s="324"/>
      <c r="AY197" s="324"/>
      <c r="AZ197" s="324"/>
      <c r="BA197" s="324"/>
      <c r="BB197" s="324"/>
      <c r="BC197" s="324"/>
      <c r="BD197" s="324"/>
      <c r="BE197" s="324"/>
      <c r="BF197" s="324"/>
      <c r="BG197" s="324"/>
      <c r="BH197" s="324"/>
      <c r="BI197" s="324"/>
      <c r="BJ197" s="324"/>
      <c r="BK197" s="324"/>
      <c r="BL197" s="324"/>
      <c r="BM197" s="324"/>
      <c r="BN197" s="324"/>
      <c r="BO197" s="324"/>
      <c r="BP197" s="324"/>
      <c r="BQ197" s="324"/>
      <c r="BR197" s="324"/>
      <c r="BS197" s="324"/>
      <c r="BT197" s="324"/>
      <c r="BU197" s="324"/>
      <c r="BV197" s="324"/>
      <c r="BW197" s="324"/>
      <c r="BX197" s="324"/>
      <c r="BY197" s="324"/>
      <c r="BZ197" s="324"/>
      <c r="CA197" s="324"/>
      <c r="CB197" s="324"/>
      <c r="CC197" s="324"/>
      <c r="CD197" s="324"/>
      <c r="CE197" s="324"/>
      <c r="CF197" s="324"/>
      <c r="CG197" s="324"/>
      <c r="CH197" s="324"/>
      <c r="CI197" s="324"/>
      <c r="CJ197" s="324"/>
      <c r="CK197" s="324"/>
      <c r="CL197" s="324"/>
      <c r="CM197" s="324"/>
      <c r="CN197" s="324"/>
      <c r="CO197" s="324"/>
      <c r="CP197" s="324"/>
    </row>
    <row r="198" spans="1:127" s="502" customFormat="1" ht="12.75" customHeight="1" x14ac:dyDescent="0.2">
      <c r="A198" s="270">
        <v>197</v>
      </c>
      <c r="B198" s="270" t="s">
        <v>1004</v>
      </c>
      <c r="C198" s="271" t="s">
        <v>432</v>
      </c>
      <c r="D198" s="271"/>
      <c r="E198" s="130" t="s">
        <v>8367</v>
      </c>
      <c r="F198" s="271"/>
      <c r="G198" s="272" t="s">
        <v>8868</v>
      </c>
      <c r="H198" s="273"/>
      <c r="I198" s="271" t="s">
        <v>2653</v>
      </c>
      <c r="J198" s="271"/>
      <c r="K198" s="324" t="s">
        <v>8869</v>
      </c>
      <c r="L198" s="580" t="s">
        <v>6233</v>
      </c>
      <c r="M198" s="510">
        <v>44025</v>
      </c>
      <c r="N198" s="511">
        <v>44757</v>
      </c>
      <c r="O198" s="277" t="s">
        <v>991</v>
      </c>
      <c r="P198" s="299">
        <f>N198</f>
        <v>44757</v>
      </c>
      <c r="Q198" s="264">
        <v>20522</v>
      </c>
      <c r="R198" s="264">
        <v>2008</v>
      </c>
      <c r="S198" s="265">
        <v>44021</v>
      </c>
      <c r="T198" s="281" t="s">
        <v>5079</v>
      </c>
      <c r="U198" s="281" t="s">
        <v>991</v>
      </c>
      <c r="V198" s="150" t="s">
        <v>1542</v>
      </c>
      <c r="W198" s="150" t="s">
        <v>9849</v>
      </c>
      <c r="X198" s="281" t="s">
        <v>8870</v>
      </c>
      <c r="Y198" s="281" t="s">
        <v>1851</v>
      </c>
      <c r="Z198" s="150" t="s">
        <v>1852</v>
      </c>
      <c r="AA198" s="303">
        <v>44386</v>
      </c>
      <c r="AB198" s="283" t="s">
        <v>2167</v>
      </c>
      <c r="AC198" s="281">
        <v>4.7</v>
      </c>
      <c r="AD198" s="284"/>
      <c r="AE198" s="281">
        <v>80</v>
      </c>
      <c r="AF198" s="281"/>
      <c r="AG198" s="281">
        <v>105</v>
      </c>
      <c r="AH198" s="281"/>
      <c r="AI198" s="281">
        <v>22</v>
      </c>
      <c r="AJ198" s="281">
        <v>37</v>
      </c>
      <c r="AK198" s="281">
        <v>48</v>
      </c>
      <c r="AL198" s="281">
        <v>1</v>
      </c>
      <c r="AM198" s="281"/>
      <c r="AN198" s="281"/>
      <c r="AO198" s="281"/>
      <c r="AP198" s="281"/>
      <c r="AQ198" s="635"/>
      <c r="AR198" s="324"/>
      <c r="AS198" s="324"/>
      <c r="AT198" s="324"/>
      <c r="AU198" s="324"/>
      <c r="AV198" s="324"/>
      <c r="AW198" s="324"/>
      <c r="AX198" s="324"/>
      <c r="AY198" s="324"/>
      <c r="AZ198" s="324"/>
      <c r="BA198" s="324"/>
      <c r="BB198" s="324"/>
      <c r="BC198" s="324"/>
      <c r="BD198" s="324"/>
      <c r="BE198" s="324"/>
      <c r="BF198" s="324"/>
      <c r="BG198" s="324"/>
      <c r="BH198" s="324"/>
      <c r="BI198" s="324"/>
      <c r="BJ198" s="324"/>
      <c r="BK198" s="324"/>
      <c r="BL198" s="324"/>
      <c r="BM198" s="324"/>
      <c r="BN198" s="324"/>
      <c r="BO198" s="324"/>
      <c r="BP198" s="324"/>
      <c r="BQ198" s="324"/>
      <c r="BR198" s="324"/>
      <c r="BS198" s="324"/>
      <c r="BT198" s="324"/>
      <c r="BU198" s="324"/>
      <c r="BV198" s="324"/>
      <c r="BW198" s="324"/>
      <c r="BX198" s="324"/>
      <c r="BY198" s="324"/>
      <c r="BZ198" s="324"/>
      <c r="CA198" s="324"/>
      <c r="CB198" s="324"/>
      <c r="CC198" s="324"/>
      <c r="CD198" s="324"/>
      <c r="CE198" s="324"/>
      <c r="CF198" s="324"/>
      <c r="CG198" s="324"/>
      <c r="CH198" s="324"/>
      <c r="CI198" s="324"/>
      <c r="CJ198" s="324"/>
      <c r="CK198" s="324"/>
      <c r="CL198" s="324"/>
      <c r="CM198" s="324"/>
      <c r="CN198" s="324"/>
      <c r="CO198" s="324"/>
      <c r="CP198" s="324"/>
    </row>
    <row r="199" spans="1:127" s="502" customFormat="1" ht="12.75" customHeight="1" x14ac:dyDescent="0.2">
      <c r="A199" s="270">
        <v>198</v>
      </c>
      <c r="B199" s="281" t="s">
        <v>1004</v>
      </c>
      <c r="C199" s="281" t="s">
        <v>2442</v>
      </c>
      <c r="D199" s="281"/>
      <c r="E199" s="281" t="s">
        <v>3395</v>
      </c>
      <c r="F199" s="281"/>
      <c r="G199" s="296" t="s">
        <v>3396</v>
      </c>
      <c r="H199" s="676"/>
      <c r="I199" s="130" t="s">
        <v>3262</v>
      </c>
      <c r="J199" s="281"/>
      <c r="K199" s="281" t="s">
        <v>3397</v>
      </c>
      <c r="L199" s="676" t="s">
        <v>3398</v>
      </c>
      <c r="M199" s="306">
        <v>42538</v>
      </c>
      <c r="N199" s="325">
        <v>43821</v>
      </c>
      <c r="O199" s="277" t="s">
        <v>991</v>
      </c>
      <c r="P199" s="298">
        <f t="shared" ref="P199:P218" si="49">N199</f>
        <v>43821</v>
      </c>
      <c r="Q199" s="278">
        <v>16623</v>
      </c>
      <c r="R199" s="278">
        <v>2014</v>
      </c>
      <c r="S199" s="279">
        <v>43091</v>
      </c>
      <c r="T199" s="280" t="s">
        <v>5079</v>
      </c>
      <c r="U199" s="280" t="s">
        <v>991</v>
      </c>
      <c r="V199" s="282" t="s">
        <v>5616</v>
      </c>
      <c r="W199" s="282" t="s">
        <v>5617</v>
      </c>
      <c r="X199" s="280" t="s">
        <v>3399</v>
      </c>
      <c r="Y199" s="280" t="s">
        <v>3400</v>
      </c>
      <c r="Z199" s="282" t="s">
        <v>588</v>
      </c>
      <c r="AA199" s="319">
        <f t="shared" ref="AA199:AA205" si="50">N199</f>
        <v>43821</v>
      </c>
      <c r="AB199" s="149" t="s">
        <v>2167</v>
      </c>
      <c r="AC199" s="280">
        <v>4.5</v>
      </c>
      <c r="AD199" s="305"/>
      <c r="AE199" s="280">
        <v>80</v>
      </c>
      <c r="AF199" s="280"/>
      <c r="AG199" s="280">
        <v>105</v>
      </c>
      <c r="AH199" s="280"/>
      <c r="AI199" s="280">
        <v>22</v>
      </c>
      <c r="AJ199" s="280">
        <v>37</v>
      </c>
      <c r="AK199" s="280">
        <v>54</v>
      </c>
      <c r="AL199" s="280">
        <v>1</v>
      </c>
      <c r="AM199" s="281"/>
      <c r="AN199" s="281"/>
      <c r="AO199" s="281"/>
      <c r="AP199" s="281"/>
      <c r="AQ199" s="635"/>
      <c r="AR199" s="324"/>
      <c r="AS199" s="324"/>
      <c r="AT199" s="324"/>
      <c r="AU199" s="324"/>
      <c r="AV199" s="324"/>
      <c r="AW199" s="324"/>
      <c r="AX199" s="324"/>
      <c r="AY199" s="324"/>
      <c r="AZ199" s="324"/>
      <c r="BA199" s="324"/>
      <c r="BB199" s="324"/>
      <c r="BC199" s="324"/>
      <c r="BD199" s="324"/>
      <c r="BE199" s="324"/>
      <c r="BF199" s="324"/>
      <c r="BG199" s="324"/>
      <c r="BH199" s="324"/>
      <c r="BI199" s="324"/>
      <c r="BJ199" s="324"/>
      <c r="BK199" s="324"/>
      <c r="BL199" s="324"/>
      <c r="BM199" s="324"/>
      <c r="BN199" s="324"/>
      <c r="BO199" s="324"/>
      <c r="BP199" s="324"/>
      <c r="BQ199" s="324"/>
      <c r="BR199" s="324"/>
      <c r="BS199" s="324"/>
      <c r="BT199" s="324"/>
      <c r="BU199" s="324"/>
      <c r="BV199" s="324"/>
      <c r="BW199" s="324"/>
      <c r="BX199" s="324"/>
      <c r="BY199" s="324"/>
      <c r="BZ199" s="324"/>
      <c r="CA199" s="324"/>
      <c r="CB199" s="324"/>
      <c r="CC199" s="324"/>
      <c r="CD199" s="324"/>
      <c r="CE199" s="324"/>
      <c r="CF199" s="324"/>
      <c r="CG199" s="324"/>
      <c r="CH199" s="324"/>
      <c r="CI199" s="324"/>
      <c r="CJ199" s="324"/>
      <c r="CK199" s="324"/>
      <c r="CL199" s="324"/>
      <c r="CM199" s="324"/>
      <c r="CN199" s="324"/>
      <c r="CO199" s="324"/>
      <c r="CP199" s="324"/>
    </row>
    <row r="200" spans="1:127" s="502" customFormat="1" ht="12.75" customHeight="1" x14ac:dyDescent="0.2">
      <c r="A200" s="270">
        <v>199</v>
      </c>
      <c r="B200" s="270" t="s">
        <v>1004</v>
      </c>
      <c r="C200" s="270" t="s">
        <v>1462</v>
      </c>
      <c r="D200" s="271"/>
      <c r="E200" s="271" t="s">
        <v>1463</v>
      </c>
      <c r="F200" s="271"/>
      <c r="G200" s="272" t="s">
        <v>1464</v>
      </c>
      <c r="H200" s="273"/>
      <c r="I200" s="271" t="s">
        <v>1307</v>
      </c>
      <c r="J200" s="271"/>
      <c r="K200" s="271" t="s">
        <v>9986</v>
      </c>
      <c r="L200" s="273" t="s">
        <v>1574</v>
      </c>
      <c r="M200" s="275">
        <v>41718</v>
      </c>
      <c r="N200" s="132">
        <v>44986</v>
      </c>
      <c r="O200" s="277" t="s">
        <v>991</v>
      </c>
      <c r="P200" s="299">
        <f t="shared" si="49"/>
        <v>44986</v>
      </c>
      <c r="Q200" s="264">
        <v>21163</v>
      </c>
      <c r="R200" s="264">
        <v>2014</v>
      </c>
      <c r="S200" s="279">
        <v>44256</v>
      </c>
      <c r="T200" s="281" t="s">
        <v>39</v>
      </c>
      <c r="U200" s="281" t="s">
        <v>991</v>
      </c>
      <c r="V200" s="150" t="s">
        <v>1542</v>
      </c>
      <c r="W200" s="150" t="s">
        <v>3506</v>
      </c>
      <c r="X200" s="281" t="s">
        <v>6876</v>
      </c>
      <c r="Y200" s="281" t="s">
        <v>560</v>
      </c>
      <c r="Z200" s="150" t="s">
        <v>1625</v>
      </c>
      <c r="AA200" s="303">
        <f t="shared" si="50"/>
        <v>44986</v>
      </c>
      <c r="AB200" s="283" t="s">
        <v>2167</v>
      </c>
      <c r="AC200" s="281">
        <v>5.9</v>
      </c>
      <c r="AD200" s="284"/>
      <c r="AE200" s="281">
        <v>95</v>
      </c>
      <c r="AF200" s="281"/>
      <c r="AG200" s="281">
        <v>115</v>
      </c>
      <c r="AH200" s="281"/>
      <c r="AI200" s="281">
        <v>24</v>
      </c>
      <c r="AJ200" s="281">
        <v>40</v>
      </c>
      <c r="AK200" s="281">
        <v>57</v>
      </c>
      <c r="AL200" s="281">
        <v>1</v>
      </c>
      <c r="AM200" s="281"/>
      <c r="AN200" s="281"/>
      <c r="AO200" s="281"/>
      <c r="AP200" s="281"/>
      <c r="AQ200" s="635"/>
      <c r="AR200" s="324"/>
      <c r="AS200" s="324"/>
      <c r="AT200" s="324"/>
      <c r="AU200" s="324"/>
      <c r="AV200" s="324"/>
      <c r="AW200" s="324"/>
      <c r="AX200" s="324"/>
      <c r="AY200" s="324"/>
      <c r="AZ200" s="324"/>
      <c r="BA200" s="324"/>
      <c r="BB200" s="324"/>
      <c r="BC200" s="324"/>
      <c r="BD200" s="324"/>
      <c r="BE200" s="324"/>
      <c r="BF200" s="324"/>
      <c r="BG200" s="324"/>
      <c r="BH200" s="324"/>
      <c r="BI200" s="324"/>
      <c r="BJ200" s="324"/>
      <c r="BK200" s="324"/>
      <c r="BL200" s="324"/>
      <c r="BM200" s="324"/>
      <c r="BN200" s="324"/>
      <c r="BO200" s="324"/>
      <c r="BP200" s="324"/>
      <c r="BQ200" s="324"/>
      <c r="BR200" s="324"/>
      <c r="BS200" s="324"/>
      <c r="BT200" s="324"/>
      <c r="BU200" s="324"/>
      <c r="BV200" s="324"/>
      <c r="BW200" s="324"/>
      <c r="BX200" s="324"/>
      <c r="BY200" s="324"/>
      <c r="BZ200" s="324"/>
      <c r="CA200" s="324"/>
      <c r="CB200" s="324"/>
      <c r="CC200" s="324"/>
      <c r="CD200" s="324"/>
      <c r="CE200" s="324"/>
      <c r="CF200" s="324"/>
      <c r="CG200" s="324"/>
      <c r="CH200" s="324"/>
      <c r="CI200" s="324"/>
      <c r="CJ200" s="324"/>
      <c r="CK200" s="324"/>
      <c r="CL200" s="324"/>
      <c r="CM200" s="324"/>
      <c r="CN200" s="324"/>
      <c r="CO200" s="324"/>
      <c r="CP200" s="324"/>
    </row>
    <row r="201" spans="1:127" s="324" customFormat="1" ht="12.75" customHeight="1" x14ac:dyDescent="0.2">
      <c r="A201" s="270">
        <v>200</v>
      </c>
      <c r="B201" s="281" t="s">
        <v>1004</v>
      </c>
      <c r="C201" s="270" t="s">
        <v>5091</v>
      </c>
      <c r="D201" s="281"/>
      <c r="E201" s="281" t="s">
        <v>6138</v>
      </c>
      <c r="F201" s="281"/>
      <c r="G201" s="296" t="s">
        <v>6139</v>
      </c>
      <c r="H201" s="676"/>
      <c r="I201" s="271" t="s">
        <v>424</v>
      </c>
      <c r="J201" s="281"/>
      <c r="K201" s="318" t="s">
        <v>3352</v>
      </c>
      <c r="L201" s="676" t="s">
        <v>123</v>
      </c>
      <c r="M201" s="306">
        <v>43237</v>
      </c>
      <c r="N201" s="325">
        <v>44691</v>
      </c>
      <c r="O201" s="507" t="s">
        <v>991</v>
      </c>
      <c r="P201" s="513">
        <f t="shared" si="49"/>
        <v>44691</v>
      </c>
      <c r="Q201" s="264">
        <v>18430</v>
      </c>
      <c r="R201" s="264">
        <v>2018</v>
      </c>
      <c r="S201" s="279">
        <v>43961</v>
      </c>
      <c r="T201" s="281" t="s">
        <v>748</v>
      </c>
      <c r="U201" s="281" t="s">
        <v>991</v>
      </c>
      <c r="V201" s="282" t="s">
        <v>3506</v>
      </c>
      <c r="W201" s="282" t="s">
        <v>3506</v>
      </c>
      <c r="X201" s="280" t="s">
        <v>6901</v>
      </c>
      <c r="Y201" s="280" t="s">
        <v>1116</v>
      </c>
      <c r="Z201" s="282" t="s">
        <v>2024</v>
      </c>
      <c r="AA201" s="319">
        <f t="shared" si="50"/>
        <v>44691</v>
      </c>
      <c r="AB201" s="149" t="s">
        <v>1411</v>
      </c>
      <c r="AC201" s="280">
        <v>5.44</v>
      </c>
      <c r="AD201" s="305"/>
      <c r="AE201" s="280">
        <v>85</v>
      </c>
      <c r="AF201" s="280"/>
      <c r="AG201" s="280">
        <v>105</v>
      </c>
      <c r="AH201" s="280"/>
      <c r="AI201" s="280" t="s">
        <v>994</v>
      </c>
      <c r="AJ201" s="280" t="s">
        <v>994</v>
      </c>
      <c r="AK201" s="501" t="s">
        <v>994</v>
      </c>
      <c r="AL201" s="281">
        <v>1</v>
      </c>
      <c r="AM201" s="281"/>
      <c r="AN201" s="281"/>
      <c r="AO201" s="281"/>
      <c r="AP201" s="281"/>
      <c r="AQ201" s="635"/>
      <c r="CQ201" s="512"/>
    </row>
    <row r="202" spans="1:127" s="502" customFormat="1" ht="12.75" customHeight="1" x14ac:dyDescent="0.2">
      <c r="A202" s="270">
        <v>201</v>
      </c>
      <c r="B202" s="270" t="s">
        <v>1004</v>
      </c>
      <c r="C202" s="271" t="s">
        <v>8871</v>
      </c>
      <c r="D202" s="271"/>
      <c r="E202" s="271" t="s">
        <v>8368</v>
      </c>
      <c r="F202" s="271"/>
      <c r="G202" s="272" t="s">
        <v>8872</v>
      </c>
      <c r="H202" s="273"/>
      <c r="I202" s="271" t="s">
        <v>2653</v>
      </c>
      <c r="J202" s="271"/>
      <c r="K202" s="271" t="s">
        <v>9813</v>
      </c>
      <c r="L202" s="273" t="s">
        <v>9814</v>
      </c>
      <c r="M202" s="275">
        <v>44025</v>
      </c>
      <c r="N202" s="132">
        <v>44824</v>
      </c>
      <c r="O202" s="277" t="s">
        <v>991</v>
      </c>
      <c r="P202" s="299">
        <f>N202</f>
        <v>44824</v>
      </c>
      <c r="Q202" s="264">
        <v>21071</v>
      </c>
      <c r="R202" s="264">
        <v>2018</v>
      </c>
      <c r="S202" s="265">
        <v>44094</v>
      </c>
      <c r="T202" s="281" t="s">
        <v>1785</v>
      </c>
      <c r="U202" s="281" t="s">
        <v>991</v>
      </c>
      <c r="V202" s="150" t="s">
        <v>1280</v>
      </c>
      <c r="W202" s="150" t="s">
        <v>479</v>
      </c>
      <c r="X202" s="281" t="s">
        <v>282</v>
      </c>
      <c r="Y202" s="281" t="s">
        <v>1232</v>
      </c>
      <c r="Z202" s="150" t="s">
        <v>955</v>
      </c>
      <c r="AA202" s="303">
        <f>N202</f>
        <v>44824</v>
      </c>
      <c r="AB202" s="283" t="s">
        <v>1411</v>
      </c>
      <c r="AC202" s="281">
        <v>5.5</v>
      </c>
      <c r="AD202" s="284"/>
      <c r="AE202" s="281">
        <v>80</v>
      </c>
      <c r="AF202" s="281"/>
      <c r="AG202" s="281">
        <v>105</v>
      </c>
      <c r="AH202" s="281"/>
      <c r="AI202" s="281">
        <v>25</v>
      </c>
      <c r="AJ202" s="281">
        <v>40</v>
      </c>
      <c r="AK202" s="281">
        <v>60</v>
      </c>
      <c r="AL202" s="281">
        <v>1</v>
      </c>
      <c r="AM202" s="281"/>
      <c r="AN202" s="281"/>
      <c r="AO202" s="281"/>
      <c r="AP202" s="281" t="s">
        <v>9815</v>
      </c>
      <c r="AQ202" s="635"/>
      <c r="AR202" s="324"/>
      <c r="AS202" s="324"/>
      <c r="AT202" s="324"/>
      <c r="AU202" s="324"/>
      <c r="AV202" s="324"/>
      <c r="AW202" s="324"/>
      <c r="AX202" s="324"/>
      <c r="AY202" s="324"/>
      <c r="AZ202" s="324"/>
      <c r="BA202" s="324"/>
      <c r="BB202" s="324"/>
      <c r="BC202" s="324"/>
      <c r="BD202" s="324"/>
      <c r="BE202" s="324"/>
      <c r="BF202" s="324"/>
      <c r="BG202" s="324"/>
      <c r="BH202" s="324"/>
      <c r="BI202" s="324"/>
      <c r="BJ202" s="324"/>
      <c r="BK202" s="324"/>
      <c r="BL202" s="324"/>
      <c r="BM202" s="324"/>
      <c r="BN202" s="324"/>
      <c r="BO202" s="324"/>
      <c r="BP202" s="324"/>
      <c r="BQ202" s="324"/>
      <c r="BR202" s="324"/>
      <c r="BS202" s="324"/>
      <c r="BT202" s="324"/>
      <c r="BU202" s="324"/>
      <c r="BV202" s="324"/>
      <c r="BW202" s="324"/>
      <c r="BX202" s="324"/>
      <c r="BY202" s="324"/>
      <c r="BZ202" s="324"/>
      <c r="CA202" s="324"/>
      <c r="CB202" s="324"/>
      <c r="CC202" s="324"/>
      <c r="CD202" s="324"/>
      <c r="CE202" s="324"/>
      <c r="CF202" s="324"/>
      <c r="CG202" s="324"/>
      <c r="CH202" s="324"/>
      <c r="CI202" s="324"/>
      <c r="CJ202" s="324"/>
      <c r="CK202" s="324"/>
      <c r="CL202" s="324"/>
      <c r="CM202" s="324"/>
      <c r="CN202" s="324"/>
      <c r="CO202" s="324"/>
      <c r="CP202" s="324"/>
    </row>
    <row r="203" spans="1:127" s="502" customFormat="1" ht="12.75" customHeight="1" x14ac:dyDescent="0.2">
      <c r="A203" s="270">
        <v>202</v>
      </c>
      <c r="B203" s="281" t="s">
        <v>1004</v>
      </c>
      <c r="C203" s="281" t="s">
        <v>3216</v>
      </c>
      <c r="D203" s="281"/>
      <c r="E203" s="281" t="s">
        <v>610</v>
      </c>
      <c r="F203" s="281"/>
      <c r="G203" s="296" t="s">
        <v>8879</v>
      </c>
      <c r="H203" s="774"/>
      <c r="I203" s="271" t="s">
        <v>2653</v>
      </c>
      <c r="J203" s="281"/>
      <c r="K203" s="281" t="s">
        <v>8880</v>
      </c>
      <c r="L203" s="774" t="s">
        <v>8881</v>
      </c>
      <c r="M203" s="306">
        <v>44026</v>
      </c>
      <c r="N203" s="307">
        <v>44748</v>
      </c>
      <c r="O203" s="277" t="s">
        <v>991</v>
      </c>
      <c r="P203" s="299">
        <f>N203</f>
        <v>44748</v>
      </c>
      <c r="Q203" s="264">
        <v>20528</v>
      </c>
      <c r="R203" s="264">
        <v>2020</v>
      </c>
      <c r="S203" s="265">
        <v>44018</v>
      </c>
      <c r="T203" s="281" t="s">
        <v>5079</v>
      </c>
      <c r="U203" s="281" t="s">
        <v>1786</v>
      </c>
      <c r="V203" s="150" t="s">
        <v>484</v>
      </c>
      <c r="W203" s="150" t="s">
        <v>484</v>
      </c>
      <c r="X203" s="281" t="s">
        <v>8882</v>
      </c>
      <c r="Y203" s="281" t="s">
        <v>8883</v>
      </c>
      <c r="Z203" s="150" t="s">
        <v>8884</v>
      </c>
      <c r="AA203" s="303">
        <v>44748</v>
      </c>
      <c r="AB203" s="283" t="s">
        <v>2167</v>
      </c>
      <c r="AC203" s="281">
        <v>4.3</v>
      </c>
      <c r="AD203" s="284"/>
      <c r="AE203" s="281">
        <v>75</v>
      </c>
      <c r="AF203" s="281"/>
      <c r="AG203" s="281">
        <v>100</v>
      </c>
      <c r="AH203" s="281"/>
      <c r="AI203" s="281">
        <v>22</v>
      </c>
      <c r="AJ203" s="281">
        <v>36</v>
      </c>
      <c r="AK203" s="281">
        <v>54</v>
      </c>
      <c r="AL203" s="281">
        <v>1</v>
      </c>
      <c r="AM203" s="281"/>
      <c r="AN203" s="281"/>
      <c r="AO203" s="281"/>
      <c r="AP203" s="281"/>
      <c r="AQ203" s="635"/>
      <c r="AR203" s="324"/>
      <c r="AS203" s="324"/>
      <c r="AT203" s="324"/>
      <c r="AU203" s="324"/>
      <c r="AV203" s="324"/>
      <c r="AW203" s="324"/>
      <c r="AX203" s="324"/>
      <c r="AY203" s="324"/>
      <c r="AZ203" s="324"/>
      <c r="BA203" s="324"/>
      <c r="BB203" s="324"/>
      <c r="BC203" s="324"/>
      <c r="BD203" s="324"/>
      <c r="BE203" s="324"/>
      <c r="BF203" s="324"/>
      <c r="BG203" s="324"/>
      <c r="BH203" s="324"/>
      <c r="BI203" s="324"/>
      <c r="BJ203" s="324"/>
      <c r="BK203" s="324"/>
      <c r="BL203" s="324"/>
      <c r="BM203" s="324"/>
      <c r="BN203" s="324"/>
      <c r="BO203" s="324"/>
      <c r="BP203" s="324"/>
      <c r="BQ203" s="324"/>
      <c r="BR203" s="324"/>
      <c r="BS203" s="324"/>
      <c r="BT203" s="324"/>
      <c r="BU203" s="324"/>
      <c r="BV203" s="324"/>
      <c r="BW203" s="324"/>
      <c r="BX203" s="324"/>
      <c r="BY203" s="324"/>
      <c r="BZ203" s="324"/>
      <c r="CA203" s="324"/>
      <c r="CB203" s="324"/>
      <c r="CC203" s="324"/>
      <c r="CD203" s="324"/>
      <c r="CE203" s="324"/>
      <c r="CF203" s="324"/>
      <c r="CG203" s="324"/>
      <c r="CH203" s="324"/>
      <c r="CI203" s="324"/>
      <c r="CJ203" s="324"/>
      <c r="CK203" s="324"/>
      <c r="CL203" s="324"/>
      <c r="CM203" s="324"/>
      <c r="CN203" s="324"/>
      <c r="CO203" s="324"/>
      <c r="CP203" s="324"/>
    </row>
    <row r="204" spans="1:127" ht="12.75" customHeight="1" x14ac:dyDescent="0.2">
      <c r="A204" s="270">
        <v>203</v>
      </c>
      <c r="B204" s="270" t="s">
        <v>1004</v>
      </c>
      <c r="C204" s="271" t="s">
        <v>996</v>
      </c>
      <c r="D204" s="271"/>
      <c r="E204" s="271" t="s">
        <v>9167</v>
      </c>
      <c r="F204" s="271"/>
      <c r="G204" s="272" t="s">
        <v>98</v>
      </c>
      <c r="H204" s="273"/>
      <c r="I204" s="271" t="s">
        <v>3217</v>
      </c>
      <c r="J204" s="271"/>
      <c r="K204" s="271" t="s">
        <v>4167</v>
      </c>
      <c r="L204" s="273" t="s">
        <v>997</v>
      </c>
      <c r="M204" s="275">
        <v>37413</v>
      </c>
      <c r="N204" s="276">
        <v>45089</v>
      </c>
      <c r="O204" s="277" t="s">
        <v>991</v>
      </c>
      <c r="P204" s="298">
        <f t="shared" si="49"/>
        <v>45089</v>
      </c>
      <c r="Q204" s="278">
        <v>21329</v>
      </c>
      <c r="R204" s="278">
        <v>2002</v>
      </c>
      <c r="S204" s="279">
        <v>44359</v>
      </c>
      <c r="T204" s="280" t="s">
        <v>6763</v>
      </c>
      <c r="U204" s="281" t="s">
        <v>991</v>
      </c>
      <c r="V204" s="282" t="s">
        <v>484</v>
      </c>
      <c r="W204" s="282" t="s">
        <v>7301</v>
      </c>
      <c r="X204" s="280" t="s">
        <v>915</v>
      </c>
      <c r="Y204" s="280" t="s">
        <v>1697</v>
      </c>
      <c r="Z204" s="282" t="s">
        <v>916</v>
      </c>
      <c r="AA204" s="319">
        <f t="shared" si="50"/>
        <v>45089</v>
      </c>
      <c r="AB204" s="149" t="s">
        <v>2167</v>
      </c>
      <c r="AC204" s="280">
        <v>6</v>
      </c>
      <c r="AD204" s="305"/>
      <c r="AE204" s="280">
        <v>85</v>
      </c>
      <c r="AF204" s="280"/>
      <c r="AG204" s="280">
        <v>105</v>
      </c>
      <c r="AH204" s="280"/>
      <c r="AI204" s="280">
        <v>23</v>
      </c>
      <c r="AJ204" s="280">
        <v>37</v>
      </c>
      <c r="AK204" s="280">
        <v>47</v>
      </c>
      <c r="AL204" s="280">
        <v>1</v>
      </c>
      <c r="AM204" s="280"/>
      <c r="AN204" s="280"/>
      <c r="AO204" s="280"/>
      <c r="AP204" s="280"/>
      <c r="AQ204" s="634"/>
      <c r="AR204" s="501"/>
      <c r="AS204" s="501"/>
      <c r="AT204" s="501"/>
      <c r="AU204" s="501"/>
      <c r="AV204" s="501"/>
      <c r="AW204" s="501"/>
      <c r="AX204" s="501"/>
      <c r="AY204" s="501"/>
      <c r="AZ204" s="501"/>
      <c r="BA204" s="501"/>
      <c r="BB204" s="501"/>
      <c r="BC204" s="501"/>
      <c r="BD204" s="501"/>
      <c r="BE204" s="501"/>
      <c r="BF204" s="501"/>
      <c r="BG204" s="501"/>
      <c r="BH204" s="501"/>
      <c r="BI204" s="501"/>
      <c r="BJ204" s="501"/>
      <c r="BK204" s="501"/>
      <c r="BL204" s="501"/>
      <c r="BM204" s="501"/>
      <c r="BN204" s="501"/>
      <c r="BO204" s="501"/>
      <c r="BP204" s="501"/>
      <c r="BQ204" s="501"/>
      <c r="BR204" s="501"/>
      <c r="BS204" s="501"/>
      <c r="BT204" s="501"/>
      <c r="BU204" s="501"/>
      <c r="BV204" s="501"/>
      <c r="BW204" s="501"/>
      <c r="BX204" s="501"/>
      <c r="BY204" s="501"/>
      <c r="BZ204" s="501"/>
      <c r="CA204" s="501"/>
      <c r="CB204" s="501"/>
      <c r="CC204" s="501"/>
      <c r="CD204" s="501"/>
      <c r="CE204" s="501"/>
      <c r="CF204" s="501"/>
      <c r="CG204" s="501"/>
      <c r="CH204" s="501"/>
      <c r="CI204" s="501"/>
      <c r="CJ204" s="501"/>
      <c r="CK204" s="501"/>
      <c r="CL204" s="501"/>
      <c r="CM204" s="501"/>
      <c r="CN204" s="501"/>
      <c r="CO204" s="501"/>
      <c r="CP204" s="501"/>
      <c r="CQ204" s="500"/>
      <c r="CR204" s="500"/>
      <c r="CS204" s="500"/>
      <c r="CT204" s="500"/>
      <c r="CU204" s="500"/>
      <c r="CV204" s="500"/>
      <c r="CW204" s="500"/>
      <c r="CX204" s="500"/>
      <c r="CY204" s="500"/>
      <c r="CZ204" s="500"/>
      <c r="DA204" s="500"/>
      <c r="DB204" s="500"/>
      <c r="DC204" s="500"/>
      <c r="DD204" s="500"/>
      <c r="DE204" s="500"/>
      <c r="DF204" s="500"/>
      <c r="DG204" s="500"/>
      <c r="DH204" s="500"/>
      <c r="DI204" s="500"/>
      <c r="DJ204" s="500"/>
      <c r="DK204" s="500"/>
      <c r="DL204" s="500"/>
      <c r="DM204" s="500"/>
      <c r="DN204" s="500"/>
      <c r="DO204" s="500"/>
      <c r="DP204" s="500"/>
      <c r="DQ204" s="500"/>
      <c r="DR204" s="500"/>
      <c r="DS204" s="500"/>
      <c r="DT204" s="500"/>
      <c r="DU204" s="500"/>
      <c r="DV204" s="500"/>
      <c r="DW204" s="500"/>
    </row>
    <row r="205" spans="1:127" ht="12.75" customHeight="1" x14ac:dyDescent="0.2">
      <c r="A205" s="270">
        <v>204</v>
      </c>
      <c r="B205" s="281" t="s">
        <v>1005</v>
      </c>
      <c r="C205" s="281" t="s">
        <v>799</v>
      </c>
      <c r="D205" s="281"/>
      <c r="E205" s="281" t="s">
        <v>6355</v>
      </c>
      <c r="F205" s="281" t="s">
        <v>6534</v>
      </c>
      <c r="G205" s="296" t="s">
        <v>6354</v>
      </c>
      <c r="H205" s="676"/>
      <c r="I205" s="675" t="s">
        <v>2653</v>
      </c>
      <c r="J205" s="281"/>
      <c r="K205" s="281" t="s">
        <v>6356</v>
      </c>
      <c r="L205" s="676" t="s">
        <v>180</v>
      </c>
      <c r="M205" s="306">
        <v>41296</v>
      </c>
      <c r="N205" s="307">
        <v>44764</v>
      </c>
      <c r="O205" s="277" t="s">
        <v>991</v>
      </c>
      <c r="P205" s="306">
        <f t="shared" si="49"/>
        <v>44764</v>
      </c>
      <c r="Q205" s="264">
        <v>20563</v>
      </c>
      <c r="R205" s="264">
        <v>2012</v>
      </c>
      <c r="S205" s="265">
        <v>44034</v>
      </c>
      <c r="T205" s="281" t="s">
        <v>39</v>
      </c>
      <c r="U205" s="281" t="s">
        <v>991</v>
      </c>
      <c r="V205" s="150" t="s">
        <v>484</v>
      </c>
      <c r="W205" s="150" t="s">
        <v>479</v>
      </c>
      <c r="X205" s="281" t="s">
        <v>8974</v>
      </c>
      <c r="Y205" s="281" t="s">
        <v>5885</v>
      </c>
      <c r="Z205" s="150" t="s">
        <v>5886</v>
      </c>
      <c r="AA205" s="265">
        <f t="shared" si="50"/>
        <v>44764</v>
      </c>
      <c r="AB205" s="281" t="s">
        <v>2167</v>
      </c>
      <c r="AC205" s="281">
        <v>5.3</v>
      </c>
      <c r="AD205" s="284">
        <v>25</v>
      </c>
      <c r="AE205" s="281">
        <v>80</v>
      </c>
      <c r="AF205" s="281">
        <v>85</v>
      </c>
      <c r="AG205" s="281">
        <v>105</v>
      </c>
      <c r="AH205" s="281">
        <v>136</v>
      </c>
      <c r="AI205" s="281">
        <v>22</v>
      </c>
      <c r="AJ205" s="281">
        <v>37</v>
      </c>
      <c r="AK205" s="281">
        <v>50</v>
      </c>
      <c r="AL205" s="281">
        <v>1</v>
      </c>
      <c r="AM205" s="280"/>
      <c r="AN205" s="280"/>
      <c r="AO205" s="280"/>
      <c r="AP205" s="280" t="s">
        <v>6533</v>
      </c>
      <c r="AQ205" s="634"/>
      <c r="AR205" s="501"/>
      <c r="AS205" s="501"/>
      <c r="AT205" s="501"/>
      <c r="AU205" s="501"/>
      <c r="AV205" s="501"/>
      <c r="AW205" s="501"/>
      <c r="AX205" s="501"/>
      <c r="AY205" s="501"/>
      <c r="AZ205" s="501"/>
      <c r="BA205" s="501"/>
      <c r="BB205" s="501"/>
      <c r="BC205" s="501"/>
      <c r="BD205" s="501"/>
      <c r="BE205" s="501"/>
      <c r="BF205" s="501"/>
      <c r="BG205" s="501"/>
      <c r="BH205" s="501"/>
      <c r="BI205" s="501"/>
      <c r="BJ205" s="501"/>
      <c r="BK205" s="501"/>
      <c r="BL205" s="501"/>
      <c r="BM205" s="501"/>
      <c r="BN205" s="501"/>
      <c r="BO205" s="501"/>
      <c r="BP205" s="501"/>
      <c r="BQ205" s="501"/>
      <c r="BR205" s="501"/>
      <c r="BS205" s="501"/>
      <c r="BT205" s="501"/>
      <c r="BU205" s="501"/>
      <c r="BV205" s="501"/>
      <c r="BW205" s="501"/>
      <c r="BX205" s="501"/>
      <c r="BY205" s="501"/>
      <c r="BZ205" s="501"/>
      <c r="CA205" s="501"/>
      <c r="CB205" s="501"/>
      <c r="CC205" s="501"/>
      <c r="CD205" s="501"/>
      <c r="CE205" s="501"/>
      <c r="CF205" s="501"/>
      <c r="CG205" s="501"/>
      <c r="CH205" s="501"/>
      <c r="CI205" s="501"/>
      <c r="CJ205" s="501"/>
      <c r="CK205" s="501"/>
      <c r="CL205" s="501"/>
      <c r="CM205" s="501"/>
      <c r="CN205" s="501"/>
      <c r="CO205" s="501"/>
      <c r="CP205" s="501"/>
      <c r="CQ205" s="500"/>
      <c r="CR205" s="500"/>
      <c r="CS205" s="500"/>
      <c r="CT205" s="500"/>
      <c r="CU205" s="500"/>
      <c r="CV205" s="500"/>
      <c r="CW205" s="500"/>
      <c r="CX205" s="500"/>
      <c r="CY205" s="500"/>
      <c r="CZ205" s="500"/>
      <c r="DA205" s="500"/>
      <c r="DB205" s="500"/>
      <c r="DC205" s="500"/>
      <c r="DD205" s="500"/>
      <c r="DE205" s="500"/>
      <c r="DF205" s="500"/>
      <c r="DG205" s="500"/>
      <c r="DH205" s="500"/>
      <c r="DI205" s="500"/>
      <c r="DJ205" s="500"/>
      <c r="DK205" s="500"/>
      <c r="DL205" s="500"/>
      <c r="DM205" s="500"/>
      <c r="DN205" s="500"/>
      <c r="DO205" s="500"/>
      <c r="DP205" s="500"/>
      <c r="DQ205" s="500"/>
      <c r="DR205" s="500"/>
      <c r="DS205" s="500"/>
      <c r="DT205" s="500"/>
      <c r="DU205" s="500"/>
      <c r="DV205" s="500"/>
      <c r="DW205" s="500"/>
    </row>
    <row r="206" spans="1:127" ht="12.75" customHeight="1" x14ac:dyDescent="0.2">
      <c r="A206" s="270">
        <v>205</v>
      </c>
      <c r="B206" s="270" t="s">
        <v>1004</v>
      </c>
      <c r="C206" s="271" t="s">
        <v>1036</v>
      </c>
      <c r="D206" s="271"/>
      <c r="E206" s="130" t="s">
        <v>9168</v>
      </c>
      <c r="F206" s="271"/>
      <c r="G206" s="272" t="s">
        <v>959</v>
      </c>
      <c r="H206" s="273"/>
      <c r="I206" s="271" t="s">
        <v>2653</v>
      </c>
      <c r="J206" s="271"/>
      <c r="K206" s="271" t="s">
        <v>960</v>
      </c>
      <c r="L206" s="273" t="s">
        <v>961</v>
      </c>
      <c r="M206" s="275">
        <v>40409</v>
      </c>
      <c r="N206" s="276">
        <v>44540</v>
      </c>
      <c r="O206" s="277" t="s">
        <v>991</v>
      </c>
      <c r="P206" s="300">
        <f t="shared" si="49"/>
        <v>44540</v>
      </c>
      <c r="Q206" s="278">
        <v>14665</v>
      </c>
      <c r="R206" s="278">
        <v>2009</v>
      </c>
      <c r="S206" s="279">
        <v>43809</v>
      </c>
      <c r="T206" s="280" t="s">
        <v>1785</v>
      </c>
      <c r="U206" s="281" t="s">
        <v>991</v>
      </c>
      <c r="V206" s="282" t="s">
        <v>1280</v>
      </c>
      <c r="W206" s="150" t="s">
        <v>97</v>
      </c>
      <c r="X206" s="280" t="s">
        <v>2484</v>
      </c>
      <c r="Y206" s="280" t="s">
        <v>1232</v>
      </c>
      <c r="Z206" s="282" t="s">
        <v>1018</v>
      </c>
      <c r="AA206" s="319">
        <v>44540</v>
      </c>
      <c r="AB206" s="149" t="s">
        <v>2167</v>
      </c>
      <c r="AC206" s="280">
        <v>5.8</v>
      </c>
      <c r="AD206" s="305"/>
      <c r="AE206" s="280">
        <v>95</v>
      </c>
      <c r="AF206" s="280"/>
      <c r="AG206" s="280">
        <v>125</v>
      </c>
      <c r="AH206" s="280"/>
      <c r="AI206" s="280">
        <v>22</v>
      </c>
      <c r="AJ206" s="280">
        <v>37</v>
      </c>
      <c r="AK206" s="280">
        <v>50</v>
      </c>
      <c r="AL206" s="280">
        <v>1</v>
      </c>
      <c r="AM206" s="280"/>
      <c r="AN206" s="280"/>
      <c r="AO206" s="280"/>
      <c r="AP206" s="280"/>
      <c r="AQ206" s="634"/>
      <c r="AR206" s="501"/>
      <c r="AS206" s="501"/>
      <c r="AT206" s="501"/>
      <c r="AU206" s="501"/>
      <c r="AV206" s="501"/>
      <c r="AW206" s="501"/>
      <c r="AX206" s="501"/>
      <c r="AY206" s="501"/>
      <c r="AZ206" s="501"/>
      <c r="BA206" s="501"/>
      <c r="BB206" s="501"/>
      <c r="BC206" s="501"/>
      <c r="BD206" s="501"/>
      <c r="BE206" s="501"/>
      <c r="BF206" s="501"/>
      <c r="BG206" s="501"/>
      <c r="BH206" s="501"/>
      <c r="BI206" s="501"/>
      <c r="BJ206" s="501"/>
      <c r="BK206" s="501"/>
      <c r="BL206" s="501"/>
      <c r="BM206" s="501"/>
      <c r="BN206" s="501"/>
      <c r="BO206" s="501"/>
      <c r="BP206" s="501"/>
      <c r="BQ206" s="501"/>
      <c r="BR206" s="501"/>
      <c r="BS206" s="501"/>
      <c r="BT206" s="501"/>
      <c r="BU206" s="501"/>
      <c r="BV206" s="501"/>
      <c r="BW206" s="501"/>
      <c r="BX206" s="501"/>
      <c r="BY206" s="501"/>
      <c r="BZ206" s="501"/>
      <c r="CA206" s="501"/>
      <c r="CB206" s="501"/>
      <c r="CC206" s="501"/>
      <c r="CD206" s="501"/>
      <c r="CE206" s="501"/>
      <c r="CF206" s="501"/>
      <c r="CG206" s="501"/>
      <c r="CH206" s="501"/>
      <c r="CI206" s="501"/>
      <c r="CJ206" s="501"/>
      <c r="CK206" s="501"/>
      <c r="CL206" s="501"/>
      <c r="CM206" s="501"/>
      <c r="CN206" s="501"/>
      <c r="CO206" s="501"/>
      <c r="CP206" s="501"/>
      <c r="CQ206" s="500"/>
      <c r="CR206" s="500"/>
      <c r="CS206" s="500"/>
      <c r="CT206" s="500"/>
      <c r="CU206" s="500"/>
      <c r="CV206" s="500"/>
      <c r="CW206" s="500"/>
      <c r="CX206" s="500"/>
      <c r="CY206" s="500"/>
      <c r="CZ206" s="500"/>
      <c r="DA206" s="500"/>
      <c r="DB206" s="500"/>
      <c r="DC206" s="500"/>
      <c r="DD206" s="500"/>
      <c r="DE206" s="500"/>
      <c r="DF206" s="500"/>
      <c r="DG206" s="500"/>
      <c r="DH206" s="500"/>
      <c r="DI206" s="500"/>
      <c r="DJ206" s="500"/>
      <c r="DK206" s="500"/>
      <c r="DL206" s="500"/>
      <c r="DM206" s="500"/>
      <c r="DN206" s="500"/>
      <c r="DO206" s="500"/>
      <c r="DP206" s="500"/>
      <c r="DQ206" s="500"/>
      <c r="DR206" s="500"/>
      <c r="DS206" s="500"/>
      <c r="DT206" s="500"/>
      <c r="DU206" s="500"/>
      <c r="DV206" s="500"/>
      <c r="DW206" s="500"/>
    </row>
    <row r="207" spans="1:127" s="502" customFormat="1" ht="12.75" customHeight="1" x14ac:dyDescent="0.2">
      <c r="A207" s="270">
        <v>206</v>
      </c>
      <c r="B207" s="270" t="s">
        <v>1004</v>
      </c>
      <c r="C207" s="270" t="s">
        <v>5324</v>
      </c>
      <c r="D207" s="271"/>
      <c r="E207" s="271" t="s">
        <v>6140</v>
      </c>
      <c r="F207" s="271"/>
      <c r="G207" s="272" t="s">
        <v>6141</v>
      </c>
      <c r="H207" s="273"/>
      <c r="I207" s="271" t="s">
        <v>424</v>
      </c>
      <c r="J207" s="271"/>
      <c r="K207" s="281" t="s">
        <v>7955</v>
      </c>
      <c r="L207" s="676" t="s">
        <v>672</v>
      </c>
      <c r="M207" s="306">
        <v>43237</v>
      </c>
      <c r="N207" s="325">
        <v>44690</v>
      </c>
      <c r="O207" s="277" t="s">
        <v>991</v>
      </c>
      <c r="P207" s="298">
        <f t="shared" si="49"/>
        <v>44690</v>
      </c>
      <c r="Q207" s="278">
        <v>18431</v>
      </c>
      <c r="R207" s="278">
        <v>2018</v>
      </c>
      <c r="S207" s="279">
        <v>43960</v>
      </c>
      <c r="T207" s="280" t="s">
        <v>748</v>
      </c>
      <c r="U207" s="281" t="s">
        <v>991</v>
      </c>
      <c r="V207" s="282" t="s">
        <v>8501</v>
      </c>
      <c r="W207" s="282" t="s">
        <v>8501</v>
      </c>
      <c r="X207" s="280" t="s">
        <v>1057</v>
      </c>
      <c r="Y207" s="280" t="s">
        <v>1116</v>
      </c>
      <c r="Z207" s="282" t="s">
        <v>314</v>
      </c>
      <c r="AA207" s="303">
        <f t="shared" ref="AA207" si="51">N207</f>
        <v>44690</v>
      </c>
      <c r="AB207" s="149" t="s">
        <v>1411</v>
      </c>
      <c r="AC207" s="280">
        <v>5.75</v>
      </c>
      <c r="AD207" s="305"/>
      <c r="AE207" s="280">
        <v>95</v>
      </c>
      <c r="AF207" s="280"/>
      <c r="AG207" s="280">
        <v>115</v>
      </c>
      <c r="AH207" s="280"/>
      <c r="AI207" s="280" t="s">
        <v>994</v>
      </c>
      <c r="AJ207" s="280" t="s">
        <v>994</v>
      </c>
      <c r="AK207" s="280" t="s">
        <v>994</v>
      </c>
      <c r="AL207" s="280">
        <v>1</v>
      </c>
      <c r="AM207" s="281"/>
      <c r="AN207" s="281"/>
      <c r="AO207" s="281"/>
      <c r="AP207" s="281"/>
      <c r="AQ207" s="635"/>
      <c r="AR207" s="324"/>
      <c r="AS207" s="324"/>
      <c r="AT207" s="324"/>
      <c r="AU207" s="324"/>
      <c r="AV207" s="324"/>
      <c r="AW207" s="324"/>
      <c r="AX207" s="324"/>
      <c r="AY207" s="324"/>
      <c r="AZ207" s="324"/>
      <c r="BA207" s="324"/>
      <c r="BB207" s="324"/>
      <c r="BC207" s="324"/>
      <c r="BD207" s="324"/>
      <c r="BE207" s="324"/>
      <c r="BF207" s="324"/>
      <c r="BG207" s="324"/>
      <c r="BH207" s="324"/>
      <c r="BI207" s="324"/>
      <c r="BJ207" s="324"/>
      <c r="BK207" s="324"/>
      <c r="BL207" s="324"/>
      <c r="BM207" s="324"/>
      <c r="BN207" s="324"/>
      <c r="BO207" s="324"/>
      <c r="BP207" s="324"/>
      <c r="BQ207" s="324"/>
      <c r="BR207" s="324"/>
      <c r="BS207" s="324"/>
      <c r="BT207" s="324"/>
      <c r="BU207" s="324"/>
      <c r="BV207" s="324"/>
      <c r="BW207" s="324"/>
      <c r="BX207" s="324"/>
      <c r="BY207" s="324"/>
      <c r="BZ207" s="324"/>
      <c r="CA207" s="324"/>
      <c r="CB207" s="324"/>
      <c r="CC207" s="324"/>
      <c r="CD207" s="324"/>
      <c r="CE207" s="324"/>
      <c r="CF207" s="324"/>
      <c r="CG207" s="324"/>
      <c r="CH207" s="324"/>
      <c r="CI207" s="324"/>
      <c r="CJ207" s="324"/>
      <c r="CK207" s="324"/>
      <c r="CL207" s="324"/>
      <c r="CM207" s="324"/>
      <c r="CN207" s="324"/>
      <c r="CO207" s="324"/>
      <c r="CP207" s="324"/>
    </row>
    <row r="208" spans="1:127" s="502" customFormat="1" ht="12.75" customHeight="1" x14ac:dyDescent="0.2">
      <c r="A208" s="270">
        <v>207</v>
      </c>
      <c r="B208" s="270" t="s">
        <v>1004</v>
      </c>
      <c r="C208" s="270" t="s">
        <v>7405</v>
      </c>
      <c r="D208" s="271"/>
      <c r="E208" s="271" t="s">
        <v>5230</v>
      </c>
      <c r="F208" s="271"/>
      <c r="G208" s="272" t="s">
        <v>9845</v>
      </c>
      <c r="H208" s="273"/>
      <c r="I208" s="271" t="s">
        <v>1527</v>
      </c>
      <c r="J208" s="271"/>
      <c r="K208" s="271" t="s">
        <v>9846</v>
      </c>
      <c r="L208" s="273" t="s">
        <v>92</v>
      </c>
      <c r="M208" s="275">
        <v>44257</v>
      </c>
      <c r="N208" s="132">
        <v>44974</v>
      </c>
      <c r="O208" s="277" t="s">
        <v>991</v>
      </c>
      <c r="P208" s="299">
        <f>N208</f>
        <v>44974</v>
      </c>
      <c r="Q208" s="264">
        <v>21083</v>
      </c>
      <c r="R208" s="264">
        <v>2019</v>
      </c>
      <c r="S208" s="265">
        <v>44244</v>
      </c>
      <c r="T208" s="281" t="s">
        <v>5762</v>
      </c>
      <c r="U208" s="281" t="s">
        <v>1786</v>
      </c>
      <c r="V208" s="150" t="s">
        <v>484</v>
      </c>
      <c r="W208" s="150" t="s">
        <v>130</v>
      </c>
      <c r="X208" s="281" t="s">
        <v>7394</v>
      </c>
      <c r="Y208" s="281" t="s">
        <v>10</v>
      </c>
      <c r="Z208" s="150" t="s">
        <v>11</v>
      </c>
      <c r="AA208" s="303">
        <f>N208</f>
        <v>44974</v>
      </c>
      <c r="AB208" s="283" t="s">
        <v>2167</v>
      </c>
      <c r="AC208" s="281">
        <v>4.95</v>
      </c>
      <c r="AD208" s="284"/>
      <c r="AE208" s="281">
        <v>92</v>
      </c>
      <c r="AF208" s="281"/>
      <c r="AG208" s="281">
        <v>114</v>
      </c>
      <c r="AH208" s="281"/>
      <c r="AI208" s="281" t="s">
        <v>994</v>
      </c>
      <c r="AJ208" s="281" t="s">
        <v>994</v>
      </c>
      <c r="AK208" s="281" t="s">
        <v>994</v>
      </c>
      <c r="AL208" s="281">
        <v>1</v>
      </c>
      <c r="AM208" s="265"/>
      <c r="AN208" s="281"/>
      <c r="AO208" s="281"/>
      <c r="AP208" s="281"/>
      <c r="AQ208" s="635"/>
      <c r="AR208" s="324"/>
      <c r="AS208" s="324"/>
      <c r="AT208" s="324"/>
      <c r="AU208" s="324"/>
      <c r="AV208" s="324"/>
      <c r="AW208" s="324"/>
      <c r="AX208" s="324"/>
      <c r="AY208" s="324"/>
      <c r="AZ208" s="324"/>
      <c r="BA208" s="324"/>
      <c r="BB208" s="324"/>
      <c r="BC208" s="324"/>
      <c r="BD208" s="324"/>
      <c r="BE208" s="324"/>
      <c r="BF208" s="324"/>
      <c r="BG208" s="324"/>
      <c r="BH208" s="324"/>
      <c r="BI208" s="324"/>
      <c r="BJ208" s="324"/>
      <c r="BK208" s="324"/>
      <c r="BL208" s="324"/>
      <c r="BM208" s="324"/>
      <c r="BN208" s="324"/>
      <c r="BO208" s="324"/>
      <c r="BP208" s="324"/>
      <c r="BQ208" s="324"/>
      <c r="BR208" s="324"/>
      <c r="BS208" s="324"/>
      <c r="BT208" s="324"/>
      <c r="BU208" s="324"/>
      <c r="BV208" s="324"/>
      <c r="BW208" s="324"/>
      <c r="BX208" s="324"/>
      <c r="BY208" s="324"/>
      <c r="BZ208" s="324"/>
      <c r="CA208" s="324"/>
      <c r="CB208" s="324"/>
      <c r="CC208" s="324"/>
      <c r="CD208" s="324"/>
      <c r="CE208" s="324"/>
      <c r="CF208" s="324"/>
      <c r="CG208" s="324"/>
      <c r="CH208" s="324"/>
      <c r="CI208" s="324"/>
      <c r="CJ208" s="324"/>
      <c r="CK208" s="324"/>
      <c r="CL208" s="324"/>
      <c r="CM208" s="324"/>
      <c r="CN208" s="324"/>
      <c r="CO208" s="324"/>
      <c r="CP208" s="324"/>
    </row>
    <row r="209" spans="1:127" s="502" customFormat="1" ht="12.75" customHeight="1" x14ac:dyDescent="0.2">
      <c r="A209" s="270">
        <v>208</v>
      </c>
      <c r="B209" s="270" t="s">
        <v>1004</v>
      </c>
      <c r="C209" s="281" t="s">
        <v>5806</v>
      </c>
      <c r="D209" s="271"/>
      <c r="E209" s="130" t="s">
        <v>5807</v>
      </c>
      <c r="F209" s="271"/>
      <c r="G209" s="272" t="s">
        <v>5808</v>
      </c>
      <c r="H209" s="273"/>
      <c r="I209" s="271" t="s">
        <v>157</v>
      </c>
      <c r="J209" s="271"/>
      <c r="K209" s="281" t="s">
        <v>3545</v>
      </c>
      <c r="L209" s="676" t="s">
        <v>5799</v>
      </c>
      <c r="M209" s="306">
        <v>43160</v>
      </c>
      <c r="N209" s="307">
        <v>44585</v>
      </c>
      <c r="O209" s="277" t="s">
        <v>991</v>
      </c>
      <c r="P209" s="299">
        <f t="shared" si="49"/>
        <v>44585</v>
      </c>
      <c r="Q209" s="264">
        <v>18158</v>
      </c>
      <c r="R209" s="264">
        <v>2018</v>
      </c>
      <c r="S209" s="265">
        <v>43854</v>
      </c>
      <c r="T209" s="281" t="s">
        <v>2031</v>
      </c>
      <c r="U209" s="281" t="s">
        <v>991</v>
      </c>
      <c r="V209" s="150" t="s">
        <v>2453</v>
      </c>
      <c r="W209" s="150" t="s">
        <v>2453</v>
      </c>
      <c r="X209" s="281" t="s">
        <v>1620</v>
      </c>
      <c r="Y209" s="281" t="s">
        <v>1621</v>
      </c>
      <c r="Z209" s="150" t="s">
        <v>1622</v>
      </c>
      <c r="AA209" s="303">
        <f>N209</f>
        <v>44585</v>
      </c>
      <c r="AB209" s="283" t="s">
        <v>1411</v>
      </c>
      <c r="AC209" s="281">
        <v>4.5</v>
      </c>
      <c r="AD209" s="284"/>
      <c r="AE209" s="281">
        <v>92</v>
      </c>
      <c r="AF209" s="281"/>
      <c r="AG209" s="281">
        <v>115</v>
      </c>
      <c r="AH209" s="281"/>
      <c r="AI209" s="281" t="s">
        <v>994</v>
      </c>
      <c r="AJ209" s="281" t="s">
        <v>994</v>
      </c>
      <c r="AK209" s="281" t="s">
        <v>994</v>
      </c>
      <c r="AL209" s="281">
        <v>1</v>
      </c>
      <c r="AM209" s="265"/>
      <c r="AN209" s="281"/>
      <c r="AO209" s="281"/>
      <c r="AP209" s="281"/>
      <c r="AQ209" s="635"/>
      <c r="AR209" s="324"/>
      <c r="AS209" s="324"/>
      <c r="AT209" s="324"/>
      <c r="AU209" s="324"/>
      <c r="AV209" s="324"/>
      <c r="AW209" s="324"/>
      <c r="AX209" s="324"/>
      <c r="AY209" s="324"/>
      <c r="AZ209" s="324"/>
      <c r="BA209" s="324"/>
      <c r="BB209" s="324"/>
      <c r="BC209" s="324"/>
      <c r="BD209" s="324"/>
      <c r="BE209" s="324"/>
      <c r="BF209" s="324"/>
      <c r="BG209" s="324"/>
      <c r="BH209" s="324"/>
      <c r="BI209" s="324"/>
      <c r="BJ209" s="324"/>
      <c r="BK209" s="324"/>
      <c r="BL209" s="324"/>
      <c r="BM209" s="324"/>
      <c r="BN209" s="324"/>
      <c r="BO209" s="324"/>
      <c r="BP209" s="324"/>
      <c r="BQ209" s="324"/>
      <c r="BR209" s="324"/>
      <c r="BS209" s="324"/>
      <c r="BT209" s="324"/>
      <c r="BU209" s="324"/>
      <c r="BV209" s="324"/>
      <c r="BW209" s="324"/>
      <c r="BX209" s="324"/>
      <c r="BY209" s="324"/>
      <c r="BZ209" s="324"/>
      <c r="CA209" s="324"/>
      <c r="CB209" s="324"/>
      <c r="CC209" s="324"/>
      <c r="CD209" s="324"/>
      <c r="CE209" s="324"/>
      <c r="CF209" s="324"/>
      <c r="CG209" s="324"/>
      <c r="CH209" s="324"/>
      <c r="CI209" s="324"/>
      <c r="CJ209" s="324"/>
      <c r="CK209" s="324"/>
      <c r="CL209" s="324"/>
      <c r="CM209" s="324"/>
      <c r="CN209" s="324"/>
      <c r="CO209" s="324"/>
      <c r="CP209" s="324"/>
    </row>
    <row r="210" spans="1:127" s="502" customFormat="1" ht="12.75" customHeight="1" x14ac:dyDescent="0.2">
      <c r="A210" s="270">
        <v>209</v>
      </c>
      <c r="B210" s="270" t="s">
        <v>1004</v>
      </c>
      <c r="C210" s="270" t="s">
        <v>1723</v>
      </c>
      <c r="D210" s="271"/>
      <c r="E210" s="271" t="s">
        <v>2753</v>
      </c>
      <c r="F210" s="271"/>
      <c r="G210" s="272" t="s">
        <v>2754</v>
      </c>
      <c r="H210" s="273"/>
      <c r="I210" s="271" t="s">
        <v>1634</v>
      </c>
      <c r="J210" s="271"/>
      <c r="K210" s="130" t="s">
        <v>2755</v>
      </c>
      <c r="L210" s="273" t="s">
        <v>2756</v>
      </c>
      <c r="M210" s="275">
        <v>42049</v>
      </c>
      <c r="N210" s="132">
        <v>44607</v>
      </c>
      <c r="O210" s="277" t="s">
        <v>991</v>
      </c>
      <c r="P210" s="299">
        <f t="shared" si="49"/>
        <v>44607</v>
      </c>
      <c r="Q210" s="264">
        <v>20205</v>
      </c>
      <c r="R210" s="264">
        <v>2007</v>
      </c>
      <c r="S210" s="279">
        <v>43876</v>
      </c>
      <c r="T210" s="281" t="s">
        <v>39</v>
      </c>
      <c r="U210" s="281" t="s">
        <v>991</v>
      </c>
      <c r="V210" s="150" t="s">
        <v>8207</v>
      </c>
      <c r="W210" s="150" t="s">
        <v>2261</v>
      </c>
      <c r="X210" s="281" t="s">
        <v>143</v>
      </c>
      <c r="Y210" s="281" t="s">
        <v>1697</v>
      </c>
      <c r="Z210" s="150" t="s">
        <v>860</v>
      </c>
      <c r="AA210" s="303">
        <f>N210</f>
        <v>44607</v>
      </c>
      <c r="AB210" s="283" t="s">
        <v>296</v>
      </c>
      <c r="AC210" s="281">
        <v>5</v>
      </c>
      <c r="AD210" s="284"/>
      <c r="AE210" s="281">
        <v>70</v>
      </c>
      <c r="AF210" s="281"/>
      <c r="AG210" s="281">
        <v>90</v>
      </c>
      <c r="AH210" s="281"/>
      <c r="AI210" s="281">
        <v>23</v>
      </c>
      <c r="AJ210" s="281">
        <v>37</v>
      </c>
      <c r="AK210" s="281">
        <v>50</v>
      </c>
      <c r="AL210" s="281">
        <v>1</v>
      </c>
      <c r="AM210" s="281"/>
      <c r="AN210" s="281"/>
      <c r="AO210" s="281"/>
      <c r="AP210" s="281"/>
      <c r="AQ210" s="635"/>
      <c r="AR210" s="324"/>
      <c r="AS210" s="324"/>
      <c r="AT210" s="324"/>
      <c r="AU210" s="324"/>
      <c r="AV210" s="324"/>
      <c r="AW210" s="324"/>
      <c r="AX210" s="324"/>
      <c r="AY210" s="324"/>
      <c r="AZ210" s="324"/>
      <c r="BA210" s="324"/>
      <c r="BB210" s="324"/>
      <c r="BC210" s="324"/>
      <c r="BD210" s="324"/>
      <c r="BE210" s="324"/>
      <c r="BF210" s="324"/>
      <c r="BG210" s="324"/>
      <c r="BH210" s="324"/>
      <c r="BI210" s="324"/>
      <c r="BJ210" s="324"/>
      <c r="BK210" s="324"/>
      <c r="BL210" s="324"/>
      <c r="BM210" s="324"/>
      <c r="BN210" s="324"/>
      <c r="BO210" s="324"/>
      <c r="BP210" s="324"/>
      <c r="BQ210" s="324"/>
      <c r="BR210" s="324"/>
      <c r="BS210" s="324"/>
      <c r="BT210" s="324"/>
      <c r="BU210" s="324"/>
      <c r="BV210" s="324"/>
      <c r="BW210" s="324"/>
      <c r="BX210" s="324"/>
      <c r="BY210" s="324"/>
      <c r="BZ210" s="324"/>
      <c r="CA210" s="324"/>
      <c r="CB210" s="324"/>
      <c r="CC210" s="324"/>
      <c r="CD210" s="324"/>
      <c r="CE210" s="324"/>
      <c r="CF210" s="324"/>
      <c r="CG210" s="324"/>
      <c r="CH210" s="324"/>
      <c r="CI210" s="324"/>
      <c r="CJ210" s="324"/>
      <c r="CK210" s="324"/>
      <c r="CL210" s="324"/>
      <c r="CM210" s="324"/>
      <c r="CN210" s="324"/>
      <c r="CO210" s="324"/>
      <c r="CP210" s="324"/>
    </row>
    <row r="211" spans="1:127" ht="12.75" customHeight="1" x14ac:dyDescent="0.2">
      <c r="A211" s="270">
        <v>210</v>
      </c>
      <c r="B211" s="281" t="s">
        <v>1004</v>
      </c>
      <c r="C211" s="281" t="s">
        <v>46</v>
      </c>
      <c r="D211" s="281"/>
      <c r="E211" s="281" t="s">
        <v>47</v>
      </c>
      <c r="F211" s="281"/>
      <c r="G211" s="296" t="s">
        <v>48</v>
      </c>
      <c r="H211" s="676"/>
      <c r="I211" s="271" t="s">
        <v>3217</v>
      </c>
      <c r="J211" s="281"/>
      <c r="K211" s="281" t="s">
        <v>4744</v>
      </c>
      <c r="L211" s="676" t="s">
        <v>4745</v>
      </c>
      <c r="M211" s="306">
        <v>41677</v>
      </c>
      <c r="N211" s="325">
        <v>44753</v>
      </c>
      <c r="O211" s="277" t="s">
        <v>991</v>
      </c>
      <c r="P211" s="298">
        <f t="shared" si="49"/>
        <v>44753</v>
      </c>
      <c r="Q211" s="278">
        <v>20540</v>
      </c>
      <c r="R211" s="278">
        <v>2013</v>
      </c>
      <c r="S211" s="279">
        <v>44023</v>
      </c>
      <c r="T211" s="280" t="s">
        <v>32</v>
      </c>
      <c r="U211" s="281" t="s">
        <v>991</v>
      </c>
      <c r="V211" s="150" t="s">
        <v>1280</v>
      </c>
      <c r="W211" s="150" t="s">
        <v>5696</v>
      </c>
      <c r="X211" s="280" t="s">
        <v>4746</v>
      </c>
      <c r="Y211" s="280" t="s">
        <v>681</v>
      </c>
      <c r="Z211" s="282" t="s">
        <v>682</v>
      </c>
      <c r="AA211" s="319">
        <f t="shared" ref="AA211:AA218" si="52">N211</f>
        <v>44753</v>
      </c>
      <c r="AB211" s="149" t="s">
        <v>2167</v>
      </c>
      <c r="AC211" s="280">
        <v>8.5500000000000007</v>
      </c>
      <c r="AD211" s="305"/>
      <c r="AE211" s="280">
        <v>130</v>
      </c>
      <c r="AF211" s="280"/>
      <c r="AG211" s="280">
        <v>190</v>
      </c>
      <c r="AH211" s="280"/>
      <c r="AI211" s="280">
        <v>23</v>
      </c>
      <c r="AJ211" s="280">
        <v>37</v>
      </c>
      <c r="AK211" s="280">
        <v>47</v>
      </c>
      <c r="AL211" s="280">
        <v>2</v>
      </c>
      <c r="AM211" s="280"/>
      <c r="AN211" s="280"/>
      <c r="AO211" s="280"/>
      <c r="AP211" s="280"/>
      <c r="AQ211" s="634"/>
      <c r="AR211" s="501"/>
      <c r="AS211" s="501"/>
      <c r="AT211" s="501"/>
      <c r="AU211" s="501"/>
      <c r="AV211" s="501"/>
      <c r="AW211" s="501"/>
      <c r="AX211" s="501"/>
      <c r="AY211" s="501"/>
      <c r="AZ211" s="501"/>
      <c r="BA211" s="501"/>
      <c r="BB211" s="501"/>
      <c r="BC211" s="501"/>
      <c r="BD211" s="501"/>
      <c r="BE211" s="501"/>
      <c r="BF211" s="501"/>
      <c r="BG211" s="501"/>
      <c r="BH211" s="501"/>
      <c r="BI211" s="501"/>
      <c r="BJ211" s="501"/>
      <c r="BK211" s="501"/>
      <c r="BL211" s="501"/>
      <c r="BM211" s="501"/>
      <c r="BN211" s="501"/>
      <c r="BO211" s="501"/>
      <c r="BP211" s="501"/>
      <c r="BQ211" s="501"/>
      <c r="BR211" s="501"/>
      <c r="BS211" s="501"/>
      <c r="BT211" s="501"/>
      <c r="BU211" s="501"/>
      <c r="BV211" s="501"/>
      <c r="BW211" s="501"/>
      <c r="BX211" s="501"/>
      <c r="BY211" s="501"/>
      <c r="BZ211" s="501"/>
      <c r="CA211" s="501"/>
      <c r="CB211" s="501"/>
      <c r="CC211" s="501"/>
      <c r="CD211" s="501"/>
      <c r="CE211" s="501"/>
      <c r="CF211" s="501"/>
      <c r="CG211" s="501"/>
      <c r="CH211" s="501"/>
      <c r="CI211" s="501"/>
      <c r="CJ211" s="501"/>
      <c r="CK211" s="501"/>
      <c r="CL211" s="501"/>
      <c r="CM211" s="501"/>
      <c r="CN211" s="501"/>
      <c r="CO211" s="501"/>
      <c r="CP211" s="501"/>
      <c r="CQ211" s="500"/>
      <c r="CR211" s="500"/>
      <c r="CS211" s="500"/>
      <c r="CT211" s="500"/>
      <c r="CU211" s="500"/>
      <c r="CV211" s="500"/>
      <c r="CW211" s="500"/>
      <c r="CX211" s="500"/>
      <c r="CY211" s="500"/>
      <c r="CZ211" s="500"/>
      <c r="DA211" s="500"/>
      <c r="DB211" s="500"/>
      <c r="DC211" s="500"/>
      <c r="DD211" s="500"/>
      <c r="DE211" s="500"/>
      <c r="DF211" s="500"/>
      <c r="DG211" s="500"/>
      <c r="DH211" s="500"/>
      <c r="DI211" s="500"/>
      <c r="DJ211" s="500"/>
      <c r="DK211" s="500"/>
      <c r="DL211" s="500"/>
      <c r="DM211" s="500"/>
      <c r="DN211" s="500"/>
      <c r="DO211" s="500"/>
      <c r="DP211" s="500"/>
      <c r="DQ211" s="500"/>
      <c r="DR211" s="500"/>
      <c r="DS211" s="500"/>
      <c r="DT211" s="500"/>
      <c r="DU211" s="500"/>
      <c r="DV211" s="500"/>
      <c r="DW211" s="500"/>
    </row>
    <row r="212" spans="1:127" ht="12.75" customHeight="1" x14ac:dyDescent="0.2">
      <c r="A212" s="270">
        <v>211</v>
      </c>
      <c r="B212" s="281" t="s">
        <v>1005</v>
      </c>
      <c r="C212" s="281" t="s">
        <v>2588</v>
      </c>
      <c r="D212" s="281" t="s">
        <v>2634</v>
      </c>
      <c r="E212" s="281" t="s">
        <v>2635</v>
      </c>
      <c r="F212" s="281" t="s">
        <v>2636</v>
      </c>
      <c r="G212" s="296" t="s">
        <v>2637</v>
      </c>
      <c r="H212" s="676" t="s">
        <v>2636</v>
      </c>
      <c r="I212" s="271" t="s">
        <v>26</v>
      </c>
      <c r="J212" s="281" t="s">
        <v>2062</v>
      </c>
      <c r="K212" s="281" t="s">
        <v>2638</v>
      </c>
      <c r="L212" s="676" t="s">
        <v>2639</v>
      </c>
      <c r="M212" s="306">
        <v>41980</v>
      </c>
      <c r="N212" s="325">
        <v>44753</v>
      </c>
      <c r="O212" s="277" t="s">
        <v>991</v>
      </c>
      <c r="P212" s="298">
        <f t="shared" si="49"/>
        <v>44753</v>
      </c>
      <c r="Q212" s="278">
        <v>14815</v>
      </c>
      <c r="R212" s="278">
        <v>2014</v>
      </c>
      <c r="S212" s="279">
        <v>44023</v>
      </c>
      <c r="T212" s="280" t="s">
        <v>5218</v>
      </c>
      <c r="U212" s="281" t="s">
        <v>259</v>
      </c>
      <c r="V212" s="282" t="s">
        <v>8885</v>
      </c>
      <c r="W212" s="282" t="s">
        <v>8886</v>
      </c>
      <c r="X212" s="280" t="s">
        <v>2640</v>
      </c>
      <c r="Y212" s="280" t="s">
        <v>1116</v>
      </c>
      <c r="Z212" s="282" t="s">
        <v>2024</v>
      </c>
      <c r="AA212" s="319">
        <f t="shared" si="52"/>
        <v>44753</v>
      </c>
      <c r="AB212" s="149" t="s">
        <v>42</v>
      </c>
      <c r="AC212" s="280">
        <v>6.5</v>
      </c>
      <c r="AD212" s="305">
        <v>26</v>
      </c>
      <c r="AE212" s="280">
        <v>85</v>
      </c>
      <c r="AF212" s="280">
        <v>111</v>
      </c>
      <c r="AG212" s="280">
        <v>165</v>
      </c>
      <c r="AH212" s="280">
        <v>165</v>
      </c>
      <c r="AI212" s="280">
        <v>21</v>
      </c>
      <c r="AJ212" s="280">
        <v>50</v>
      </c>
      <c r="AK212" s="280" t="s">
        <v>2641</v>
      </c>
      <c r="AL212" s="280">
        <v>1</v>
      </c>
      <c r="AM212" s="279">
        <v>41980</v>
      </c>
      <c r="AN212" s="280">
        <v>2014</v>
      </c>
      <c r="AO212" s="280" t="s">
        <v>991</v>
      </c>
      <c r="AP212" s="280"/>
      <c r="AQ212" s="634"/>
      <c r="AR212" s="501"/>
      <c r="AS212" s="501"/>
      <c r="AT212" s="501"/>
      <c r="AU212" s="501"/>
      <c r="AV212" s="501"/>
      <c r="AW212" s="501"/>
      <c r="AX212" s="501"/>
      <c r="AY212" s="501"/>
      <c r="AZ212" s="501"/>
      <c r="BA212" s="501"/>
      <c r="BB212" s="501"/>
      <c r="BC212" s="501"/>
      <c r="BD212" s="501"/>
      <c r="BE212" s="501"/>
      <c r="BF212" s="501"/>
      <c r="BG212" s="501"/>
      <c r="BH212" s="501"/>
      <c r="BI212" s="501"/>
      <c r="BJ212" s="501"/>
      <c r="BK212" s="501"/>
      <c r="BL212" s="501"/>
      <c r="BM212" s="501"/>
      <c r="BN212" s="501"/>
      <c r="BO212" s="501"/>
      <c r="BP212" s="501"/>
      <c r="BQ212" s="501"/>
      <c r="BR212" s="501"/>
      <c r="BS212" s="501"/>
      <c r="BT212" s="501"/>
      <c r="BU212" s="501"/>
      <c r="BV212" s="501"/>
      <c r="BW212" s="501"/>
      <c r="BX212" s="501"/>
      <c r="BY212" s="501"/>
      <c r="BZ212" s="501"/>
      <c r="CA212" s="501"/>
      <c r="CB212" s="501"/>
      <c r="CC212" s="501"/>
      <c r="CD212" s="501"/>
      <c r="CE212" s="501"/>
      <c r="CF212" s="501"/>
      <c r="CG212" s="501"/>
      <c r="CH212" s="501"/>
      <c r="CI212" s="501"/>
      <c r="CJ212" s="501"/>
      <c r="CK212" s="501"/>
      <c r="CL212" s="501"/>
      <c r="CM212" s="501"/>
      <c r="CN212" s="501"/>
      <c r="CO212" s="501"/>
      <c r="CP212" s="501"/>
      <c r="CQ212" s="500"/>
      <c r="CR212" s="500"/>
      <c r="CS212" s="500"/>
      <c r="CT212" s="500"/>
      <c r="CU212" s="500"/>
      <c r="CV212" s="500"/>
      <c r="CW212" s="500"/>
      <c r="CX212" s="500"/>
      <c r="CY212" s="500"/>
      <c r="CZ212" s="500"/>
      <c r="DA212" s="500"/>
      <c r="DB212" s="500"/>
      <c r="DC212" s="500"/>
      <c r="DD212" s="500"/>
      <c r="DE212" s="500"/>
      <c r="DF212" s="500"/>
      <c r="DG212" s="500"/>
      <c r="DH212" s="500"/>
      <c r="DI212" s="500"/>
      <c r="DJ212" s="500"/>
      <c r="DK212" s="500"/>
      <c r="DL212" s="500"/>
      <c r="DM212" s="500"/>
      <c r="DN212" s="500"/>
      <c r="DO212" s="500"/>
      <c r="DP212" s="500"/>
      <c r="DQ212" s="500"/>
      <c r="DR212" s="500"/>
      <c r="DS212" s="500"/>
      <c r="DT212" s="500"/>
      <c r="DU212" s="500"/>
      <c r="DV212" s="500"/>
      <c r="DW212" s="500"/>
    </row>
    <row r="213" spans="1:127" s="502" customFormat="1" ht="12.75" customHeight="1" x14ac:dyDescent="0.2">
      <c r="A213" s="270">
        <v>212</v>
      </c>
      <c r="B213" s="281" t="s">
        <v>1004</v>
      </c>
      <c r="C213" s="281" t="s">
        <v>4985</v>
      </c>
      <c r="D213" s="281" t="s">
        <v>9561</v>
      </c>
      <c r="E213" s="281" t="s">
        <v>4755</v>
      </c>
      <c r="F213" s="281" t="s">
        <v>9562</v>
      </c>
      <c r="G213" s="296" t="s">
        <v>9314</v>
      </c>
      <c r="H213" s="807" t="s">
        <v>9563</v>
      </c>
      <c r="I213" s="271" t="s">
        <v>3217</v>
      </c>
      <c r="J213" s="281" t="s">
        <v>2984</v>
      </c>
      <c r="K213" s="281" t="s">
        <v>7869</v>
      </c>
      <c r="L213" s="807" t="s">
        <v>7870</v>
      </c>
      <c r="M213" s="306">
        <v>44081</v>
      </c>
      <c r="N213" s="307">
        <v>44805</v>
      </c>
      <c r="O213" s="507" t="s">
        <v>991</v>
      </c>
      <c r="P213" s="508">
        <f>N213</f>
        <v>44805</v>
      </c>
      <c r="Q213" s="520">
        <v>20642</v>
      </c>
      <c r="R213" s="520">
        <v>2018</v>
      </c>
      <c r="S213" s="265">
        <v>44075</v>
      </c>
      <c r="T213" s="324" t="s">
        <v>898</v>
      </c>
      <c r="U213" s="324" t="s">
        <v>5629</v>
      </c>
      <c r="V213" s="150" t="s">
        <v>2177</v>
      </c>
      <c r="W213" s="150" t="s">
        <v>5454</v>
      </c>
      <c r="X213" s="281" t="s">
        <v>7871</v>
      </c>
      <c r="Y213" s="281" t="s">
        <v>9315</v>
      </c>
      <c r="Z213" s="150" t="s">
        <v>2158</v>
      </c>
      <c r="AA213" s="303">
        <v>44805</v>
      </c>
      <c r="AB213" s="283" t="s">
        <v>42</v>
      </c>
      <c r="AC213" s="281">
        <v>5.7</v>
      </c>
      <c r="AD213" s="284">
        <v>21.5</v>
      </c>
      <c r="AE213" s="281">
        <v>90</v>
      </c>
      <c r="AF213" s="281">
        <v>113</v>
      </c>
      <c r="AG213" s="281">
        <v>110</v>
      </c>
      <c r="AH213" s="281">
        <v>160</v>
      </c>
      <c r="AI213" s="281">
        <v>24</v>
      </c>
      <c r="AJ213" s="281">
        <v>38</v>
      </c>
      <c r="AK213" s="324">
        <v>60</v>
      </c>
      <c r="AL213" s="324">
        <v>1</v>
      </c>
      <c r="AM213" s="265">
        <v>44145</v>
      </c>
      <c r="AN213" s="281">
        <v>2020</v>
      </c>
      <c r="AO213" s="281" t="s">
        <v>991</v>
      </c>
      <c r="AP213" s="281" t="s">
        <v>9564</v>
      </c>
      <c r="AQ213" s="635"/>
      <c r="AR213" s="324"/>
      <c r="AS213" s="324"/>
      <c r="AT213" s="324"/>
      <c r="AU213" s="324"/>
      <c r="AV213" s="324"/>
      <c r="AW213" s="324"/>
      <c r="AX213" s="324"/>
      <c r="AY213" s="324"/>
      <c r="AZ213" s="324"/>
      <c r="BA213" s="324"/>
      <c r="BB213" s="324"/>
      <c r="BC213" s="324"/>
      <c r="BD213" s="324"/>
      <c r="BE213" s="324"/>
      <c r="BF213" s="324"/>
      <c r="BG213" s="324"/>
      <c r="BH213" s="324"/>
      <c r="BI213" s="324"/>
      <c r="BJ213" s="324"/>
      <c r="BK213" s="324"/>
      <c r="BL213" s="324"/>
      <c r="BM213" s="324"/>
      <c r="BN213" s="324"/>
      <c r="BO213" s="324"/>
      <c r="BP213" s="324"/>
      <c r="BQ213" s="324"/>
      <c r="BR213" s="324"/>
      <c r="BS213" s="324"/>
      <c r="BT213" s="324"/>
      <c r="BU213" s="324"/>
      <c r="BV213" s="324"/>
      <c r="BW213" s="324"/>
      <c r="BX213" s="324"/>
      <c r="BY213" s="324"/>
      <c r="BZ213" s="324"/>
      <c r="CA213" s="324"/>
      <c r="CB213" s="324"/>
      <c r="CC213" s="324"/>
      <c r="CD213" s="324"/>
      <c r="CE213" s="324"/>
      <c r="CF213" s="324"/>
      <c r="CG213" s="324"/>
      <c r="CH213" s="324"/>
      <c r="CI213" s="324"/>
      <c r="CJ213" s="324"/>
      <c r="CK213" s="324"/>
      <c r="CL213" s="324"/>
      <c r="CM213" s="324"/>
      <c r="CN213" s="324"/>
      <c r="CO213" s="324"/>
      <c r="CP213" s="324"/>
    </row>
    <row r="214" spans="1:127" s="502" customFormat="1" ht="12.75" customHeight="1" x14ac:dyDescent="0.2">
      <c r="A214" s="270">
        <v>213</v>
      </c>
      <c r="B214" s="281" t="s">
        <v>1004</v>
      </c>
      <c r="C214" s="281" t="s">
        <v>6046</v>
      </c>
      <c r="D214" s="281"/>
      <c r="E214" s="281" t="s">
        <v>7330</v>
      </c>
      <c r="F214" s="281"/>
      <c r="G214" s="296" t="s">
        <v>7331</v>
      </c>
      <c r="H214" s="676"/>
      <c r="I214" s="281" t="s">
        <v>1527</v>
      </c>
      <c r="J214" s="281"/>
      <c r="K214" s="271" t="s">
        <v>7332</v>
      </c>
      <c r="L214" s="273" t="s">
        <v>7333</v>
      </c>
      <c r="M214" s="275">
        <v>43635</v>
      </c>
      <c r="N214" s="132">
        <v>45079</v>
      </c>
      <c r="O214" s="277" t="s">
        <v>991</v>
      </c>
      <c r="P214" s="301">
        <f>N214</f>
        <v>45079</v>
      </c>
      <c r="Q214" s="264">
        <v>19319</v>
      </c>
      <c r="R214" s="264">
        <v>2016</v>
      </c>
      <c r="S214" s="265">
        <v>44349</v>
      </c>
      <c r="T214" s="281" t="s">
        <v>6763</v>
      </c>
      <c r="U214" s="281" t="s">
        <v>991</v>
      </c>
      <c r="V214" s="150" t="s">
        <v>1313</v>
      </c>
      <c r="W214" s="150" t="s">
        <v>2368</v>
      </c>
      <c r="X214" s="281" t="s">
        <v>7334</v>
      </c>
      <c r="Y214" s="281" t="s">
        <v>2964</v>
      </c>
      <c r="Z214" s="150" t="s">
        <v>2965</v>
      </c>
      <c r="AA214" s="303">
        <f>N214</f>
        <v>45079</v>
      </c>
      <c r="AB214" s="283" t="s">
        <v>2167</v>
      </c>
      <c r="AC214" s="281">
        <v>4.8499999999999996</v>
      </c>
      <c r="AD214" s="284"/>
      <c r="AE214" s="281">
        <v>75</v>
      </c>
      <c r="AF214" s="281"/>
      <c r="AG214" s="281">
        <v>100</v>
      </c>
      <c r="AH214" s="281"/>
      <c r="AI214" s="281" t="s">
        <v>994</v>
      </c>
      <c r="AJ214" s="281">
        <v>38.5</v>
      </c>
      <c r="AK214" s="281">
        <v>53</v>
      </c>
      <c r="AL214" s="281">
        <v>1</v>
      </c>
      <c r="AM214" s="265"/>
      <c r="AN214" s="281"/>
      <c r="AO214" s="281"/>
      <c r="AP214" s="281"/>
      <c r="AQ214" s="635"/>
      <c r="AR214" s="324"/>
      <c r="AS214" s="324"/>
      <c r="AT214" s="324"/>
      <c r="AU214" s="324"/>
      <c r="AV214" s="324"/>
      <c r="AW214" s="324"/>
      <c r="AX214" s="324"/>
      <c r="AY214" s="324"/>
      <c r="AZ214" s="324"/>
      <c r="BA214" s="324"/>
      <c r="BB214" s="324"/>
      <c r="BC214" s="324"/>
      <c r="BD214" s="324"/>
      <c r="BE214" s="324"/>
      <c r="BF214" s="324"/>
      <c r="BG214" s="324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24"/>
      <c r="BR214" s="324"/>
      <c r="BS214" s="324"/>
      <c r="BT214" s="324"/>
      <c r="BU214" s="324"/>
      <c r="BV214" s="324"/>
      <c r="BW214" s="324"/>
      <c r="BX214" s="324"/>
      <c r="BY214" s="324"/>
      <c r="BZ214" s="324"/>
      <c r="CA214" s="324"/>
      <c r="CB214" s="324"/>
      <c r="CC214" s="324"/>
      <c r="CD214" s="324"/>
      <c r="CE214" s="324"/>
      <c r="CF214" s="324"/>
      <c r="CG214" s="324"/>
      <c r="CH214" s="324"/>
      <c r="CI214" s="324"/>
      <c r="CJ214" s="324"/>
      <c r="CK214" s="324"/>
      <c r="CL214" s="324"/>
      <c r="CM214" s="324"/>
      <c r="CN214" s="324"/>
      <c r="CO214" s="324"/>
      <c r="CP214" s="324"/>
    </row>
    <row r="215" spans="1:127" s="502" customFormat="1" ht="12.75" customHeight="1" x14ac:dyDescent="0.2">
      <c r="A215" s="270">
        <v>214</v>
      </c>
      <c r="B215" s="270" t="s">
        <v>1004</v>
      </c>
      <c r="C215" s="271" t="s">
        <v>5091</v>
      </c>
      <c r="D215" s="271"/>
      <c r="E215" s="130" t="s">
        <v>1377</v>
      </c>
      <c r="F215" s="271"/>
      <c r="G215" s="272" t="s">
        <v>7852</v>
      </c>
      <c r="H215" s="273"/>
      <c r="I215" s="271" t="s">
        <v>424</v>
      </c>
      <c r="J215" s="271"/>
      <c r="K215" s="281" t="s">
        <v>7853</v>
      </c>
      <c r="L215" s="706" t="s">
        <v>7092</v>
      </c>
      <c r="M215" s="306">
        <v>43780</v>
      </c>
      <c r="N215" s="307">
        <v>44511</v>
      </c>
      <c r="O215" s="277" t="s">
        <v>991</v>
      </c>
      <c r="P215" s="299">
        <f>N215</f>
        <v>44511</v>
      </c>
      <c r="Q215" s="264">
        <v>19575</v>
      </c>
      <c r="R215" s="264">
        <v>2017</v>
      </c>
      <c r="S215" s="265">
        <v>43780</v>
      </c>
      <c r="T215" s="281" t="s">
        <v>239</v>
      </c>
      <c r="U215" s="281" t="s">
        <v>1786</v>
      </c>
      <c r="V215" s="150" t="s">
        <v>484</v>
      </c>
      <c r="W215" s="150" t="s">
        <v>543</v>
      </c>
      <c r="X215" s="281" t="s">
        <v>7093</v>
      </c>
      <c r="Y215" s="281" t="s">
        <v>1439</v>
      </c>
      <c r="Z215" s="150" t="s">
        <v>1440</v>
      </c>
      <c r="AA215" s="303">
        <v>44511</v>
      </c>
      <c r="AB215" s="283" t="s">
        <v>1411</v>
      </c>
      <c r="AC215" s="281">
        <v>5.44</v>
      </c>
      <c r="AD215" s="284"/>
      <c r="AE215" s="281">
        <v>85</v>
      </c>
      <c r="AF215" s="281"/>
      <c r="AG215" s="281">
        <v>105</v>
      </c>
      <c r="AH215" s="281"/>
      <c r="AI215" s="281">
        <v>24</v>
      </c>
      <c r="AJ215" s="281">
        <v>39</v>
      </c>
      <c r="AK215" s="281">
        <v>58</v>
      </c>
      <c r="AL215" s="281">
        <v>1</v>
      </c>
      <c r="AM215" s="265"/>
      <c r="AN215" s="281"/>
      <c r="AO215" s="281"/>
      <c r="AP215" s="281"/>
      <c r="AQ215" s="635"/>
      <c r="AR215" s="324"/>
      <c r="AS215" s="324"/>
      <c r="AT215" s="324"/>
      <c r="AU215" s="324"/>
      <c r="AV215" s="324"/>
      <c r="AW215" s="324"/>
      <c r="AX215" s="324"/>
      <c r="AY215" s="324"/>
      <c r="AZ215" s="324"/>
      <c r="BA215" s="324"/>
      <c r="BB215" s="324"/>
      <c r="BC215" s="324"/>
      <c r="BD215" s="324"/>
      <c r="BE215" s="324"/>
      <c r="BF215" s="324"/>
      <c r="BG215" s="324"/>
      <c r="BH215" s="324"/>
      <c r="BI215" s="324"/>
      <c r="BJ215" s="324"/>
      <c r="BK215" s="324"/>
      <c r="BL215" s="324"/>
      <c r="BM215" s="324"/>
      <c r="BN215" s="324"/>
      <c r="BO215" s="324"/>
      <c r="BP215" s="324"/>
      <c r="BQ215" s="324"/>
      <c r="BR215" s="324"/>
      <c r="BS215" s="324"/>
      <c r="BT215" s="324"/>
      <c r="BU215" s="324"/>
      <c r="BV215" s="324"/>
      <c r="BW215" s="324"/>
      <c r="BX215" s="324"/>
      <c r="BY215" s="324"/>
      <c r="BZ215" s="324"/>
      <c r="CA215" s="324"/>
      <c r="CB215" s="324"/>
      <c r="CC215" s="324"/>
      <c r="CD215" s="324"/>
      <c r="CE215" s="324"/>
      <c r="CF215" s="324"/>
      <c r="CG215" s="324"/>
      <c r="CH215" s="324"/>
      <c r="CI215" s="324"/>
      <c r="CJ215" s="324"/>
      <c r="CK215" s="324"/>
      <c r="CL215" s="324"/>
      <c r="CM215" s="324"/>
      <c r="CN215" s="324"/>
      <c r="CO215" s="324"/>
      <c r="CP215" s="324"/>
    </row>
    <row r="216" spans="1:127" ht="12.75" customHeight="1" x14ac:dyDescent="0.2">
      <c r="A216" s="270">
        <v>215</v>
      </c>
      <c r="B216" s="281" t="s">
        <v>1004</v>
      </c>
      <c r="C216" s="281" t="s">
        <v>2523</v>
      </c>
      <c r="D216" s="281"/>
      <c r="E216" s="281" t="s">
        <v>2521</v>
      </c>
      <c r="F216" s="281"/>
      <c r="G216" s="296" t="s">
        <v>8531</v>
      </c>
      <c r="H216" s="753"/>
      <c r="I216" s="281" t="s">
        <v>2522</v>
      </c>
      <c r="J216" s="281"/>
      <c r="K216" s="281" t="s">
        <v>8530</v>
      </c>
      <c r="L216" s="753" t="s">
        <v>180</v>
      </c>
      <c r="M216" s="306">
        <v>41924</v>
      </c>
      <c r="N216" s="325">
        <v>44681</v>
      </c>
      <c r="O216" s="277" t="s">
        <v>991</v>
      </c>
      <c r="P216" s="298">
        <f t="shared" ref="P216:P217" si="53">N216</f>
        <v>44681</v>
      </c>
      <c r="Q216" s="278">
        <v>20389</v>
      </c>
      <c r="R216" s="278">
        <v>2014</v>
      </c>
      <c r="S216" s="279">
        <v>43951</v>
      </c>
      <c r="T216" s="280" t="s">
        <v>39</v>
      </c>
      <c r="U216" s="281" t="s">
        <v>991</v>
      </c>
      <c r="V216" s="282" t="s">
        <v>1313</v>
      </c>
      <c r="W216" s="282" t="s">
        <v>2808</v>
      </c>
      <c r="X216" s="280" t="s">
        <v>8529</v>
      </c>
      <c r="Y216" s="280" t="s">
        <v>5885</v>
      </c>
      <c r="Z216" s="282" t="s">
        <v>5886</v>
      </c>
      <c r="AA216" s="319">
        <f t="shared" ref="AA216" si="54">N216</f>
        <v>44681</v>
      </c>
      <c r="AB216" s="149" t="s">
        <v>2167</v>
      </c>
      <c r="AC216" s="280">
        <v>5.8</v>
      </c>
      <c r="AD216" s="305"/>
      <c r="AE216" s="280">
        <v>80</v>
      </c>
      <c r="AF216" s="280"/>
      <c r="AG216" s="280">
        <v>100</v>
      </c>
      <c r="AH216" s="280"/>
      <c r="AI216" s="280">
        <v>24</v>
      </c>
      <c r="AJ216" s="280">
        <v>41</v>
      </c>
      <c r="AK216" s="280">
        <v>51</v>
      </c>
      <c r="AL216" s="280">
        <v>1</v>
      </c>
      <c r="AM216" s="280"/>
      <c r="AN216" s="280"/>
      <c r="AO216" s="280"/>
      <c r="AP216" s="280"/>
      <c r="AQ216" s="634"/>
      <c r="AR216" s="501"/>
      <c r="AS216" s="501"/>
      <c r="AT216" s="501"/>
      <c r="AU216" s="501"/>
      <c r="AV216" s="501"/>
      <c r="AW216" s="501"/>
      <c r="AX216" s="501"/>
      <c r="AY216" s="501"/>
      <c r="AZ216" s="501"/>
      <c r="BA216" s="501"/>
      <c r="BB216" s="501"/>
      <c r="BC216" s="501"/>
      <c r="BD216" s="501"/>
      <c r="BE216" s="501"/>
      <c r="BF216" s="501"/>
      <c r="BG216" s="501"/>
      <c r="BH216" s="501"/>
      <c r="BI216" s="501"/>
      <c r="BJ216" s="501"/>
      <c r="BK216" s="501"/>
      <c r="BL216" s="501"/>
      <c r="BM216" s="501"/>
      <c r="BN216" s="501"/>
      <c r="BO216" s="501"/>
      <c r="BP216" s="501"/>
      <c r="BQ216" s="501"/>
      <c r="BR216" s="501"/>
      <c r="BS216" s="501"/>
      <c r="BT216" s="501"/>
      <c r="BU216" s="501"/>
      <c r="BV216" s="501"/>
      <c r="BW216" s="501"/>
      <c r="BX216" s="501"/>
      <c r="BY216" s="501"/>
      <c r="BZ216" s="501"/>
      <c r="CA216" s="501"/>
      <c r="CB216" s="501"/>
      <c r="CC216" s="501"/>
      <c r="CD216" s="501"/>
      <c r="CE216" s="501"/>
      <c r="CF216" s="501"/>
      <c r="CG216" s="501"/>
      <c r="CH216" s="501"/>
      <c r="CI216" s="501"/>
      <c r="CJ216" s="501"/>
      <c r="CK216" s="501"/>
      <c r="CL216" s="501"/>
      <c r="CM216" s="501"/>
      <c r="CN216" s="501"/>
      <c r="CO216" s="501"/>
      <c r="CP216" s="501"/>
      <c r="CQ216" s="500"/>
      <c r="CR216" s="500"/>
      <c r="CS216" s="500"/>
      <c r="CT216" s="500"/>
      <c r="CU216" s="500"/>
      <c r="CV216" s="500"/>
      <c r="CW216" s="500"/>
      <c r="CX216" s="500"/>
      <c r="CY216" s="500"/>
      <c r="CZ216" s="500"/>
      <c r="DA216" s="500"/>
      <c r="DB216" s="500"/>
      <c r="DC216" s="500"/>
      <c r="DD216" s="500"/>
      <c r="DE216" s="500"/>
      <c r="DF216" s="500"/>
      <c r="DG216" s="500"/>
      <c r="DH216" s="500"/>
      <c r="DI216" s="500"/>
      <c r="DJ216" s="500"/>
      <c r="DK216" s="500"/>
      <c r="DL216" s="500"/>
      <c r="DM216" s="500"/>
      <c r="DN216" s="500"/>
      <c r="DO216" s="500"/>
      <c r="DP216" s="500"/>
      <c r="DQ216" s="500"/>
      <c r="DR216" s="500"/>
      <c r="DS216" s="500"/>
      <c r="DT216" s="500"/>
      <c r="DU216" s="500"/>
      <c r="DV216" s="500"/>
      <c r="DW216" s="500"/>
    </row>
    <row r="217" spans="1:127" s="502" customFormat="1" ht="12.75" customHeight="1" x14ac:dyDescent="0.2">
      <c r="A217" s="270">
        <v>216</v>
      </c>
      <c r="B217" s="281" t="s">
        <v>1004</v>
      </c>
      <c r="C217" s="281" t="s">
        <v>8636</v>
      </c>
      <c r="D217" s="281"/>
      <c r="E217" s="281" t="s">
        <v>2524</v>
      </c>
      <c r="F217" s="281"/>
      <c r="G217" s="296" t="s">
        <v>8637</v>
      </c>
      <c r="H217" s="759"/>
      <c r="I217" s="281" t="s">
        <v>614</v>
      </c>
      <c r="J217" s="281"/>
      <c r="K217" s="281" t="s">
        <v>3203</v>
      </c>
      <c r="L217" s="759" t="s">
        <v>315</v>
      </c>
      <c r="M217" s="306">
        <v>43980</v>
      </c>
      <c r="N217" s="307">
        <v>44705</v>
      </c>
      <c r="O217" s="277" t="s">
        <v>991</v>
      </c>
      <c r="P217" s="299">
        <f t="shared" si="53"/>
        <v>44705</v>
      </c>
      <c r="Q217" s="264">
        <v>20439</v>
      </c>
      <c r="R217" s="264">
        <v>2020</v>
      </c>
      <c r="S217" s="265">
        <v>43975</v>
      </c>
      <c r="T217" s="281" t="s">
        <v>239</v>
      </c>
      <c r="U217" s="281" t="s">
        <v>1786</v>
      </c>
      <c r="V217" s="150" t="s">
        <v>484</v>
      </c>
      <c r="W217" s="150" t="s">
        <v>484</v>
      </c>
      <c r="X217" s="281" t="s">
        <v>3204</v>
      </c>
      <c r="Y217" s="281" t="s">
        <v>1116</v>
      </c>
      <c r="Z217" s="150" t="s">
        <v>314</v>
      </c>
      <c r="AA217" s="303">
        <v>44705</v>
      </c>
      <c r="AB217" s="283" t="s">
        <v>2167</v>
      </c>
      <c r="AC217" s="281">
        <v>4.8</v>
      </c>
      <c r="AD217" s="284"/>
      <c r="AE217" s="281">
        <v>70</v>
      </c>
      <c r="AF217" s="281"/>
      <c r="AG217" s="281">
        <v>90</v>
      </c>
      <c r="AH217" s="281"/>
      <c r="AI217" s="281">
        <v>24</v>
      </c>
      <c r="AJ217" s="281">
        <v>39</v>
      </c>
      <c r="AK217" s="281">
        <v>54</v>
      </c>
      <c r="AL217" s="281">
        <v>1</v>
      </c>
      <c r="AM217" s="281"/>
      <c r="AN217" s="281"/>
      <c r="AO217" s="281"/>
      <c r="AP217" s="281"/>
      <c r="AQ217" s="635"/>
      <c r="AR217" s="324"/>
      <c r="AS217" s="324"/>
      <c r="AT217" s="324"/>
      <c r="AU217" s="324"/>
      <c r="AV217" s="324"/>
      <c r="AW217" s="324"/>
      <c r="AX217" s="324"/>
      <c r="AY217" s="324"/>
      <c r="AZ217" s="324"/>
      <c r="BA217" s="324"/>
      <c r="BB217" s="324"/>
      <c r="BC217" s="324"/>
      <c r="BD217" s="324"/>
      <c r="BE217" s="324"/>
      <c r="BF217" s="324"/>
      <c r="BG217" s="324"/>
      <c r="BH217" s="324"/>
      <c r="BI217" s="324"/>
      <c r="BJ217" s="324"/>
      <c r="BK217" s="324"/>
      <c r="BL217" s="324"/>
      <c r="BM217" s="324"/>
      <c r="BN217" s="324"/>
      <c r="BO217" s="324"/>
      <c r="BP217" s="324"/>
      <c r="BQ217" s="324"/>
      <c r="BR217" s="324"/>
      <c r="BS217" s="324"/>
      <c r="BT217" s="324"/>
      <c r="BU217" s="324"/>
      <c r="BV217" s="324"/>
      <c r="BW217" s="324"/>
      <c r="BX217" s="324"/>
      <c r="BY217" s="324"/>
      <c r="BZ217" s="324"/>
      <c r="CA217" s="324"/>
      <c r="CB217" s="324"/>
      <c r="CC217" s="324"/>
      <c r="CD217" s="324"/>
      <c r="CE217" s="324"/>
      <c r="CF217" s="324"/>
      <c r="CG217" s="324"/>
      <c r="CH217" s="324"/>
      <c r="CI217" s="324"/>
      <c r="CJ217" s="324"/>
      <c r="CK217" s="324"/>
      <c r="CL217" s="324"/>
      <c r="CM217" s="324"/>
      <c r="CN217" s="324"/>
      <c r="CO217" s="324"/>
      <c r="CP217" s="324"/>
    </row>
    <row r="218" spans="1:127" s="324" customFormat="1" ht="12.75" customHeight="1" x14ac:dyDescent="0.2">
      <c r="A218" s="270">
        <v>217</v>
      </c>
      <c r="B218" s="270" t="s">
        <v>1004</v>
      </c>
      <c r="C218" s="281" t="s">
        <v>2323</v>
      </c>
      <c r="D218" s="271"/>
      <c r="E218" s="271" t="s">
        <v>392</v>
      </c>
      <c r="F218" s="271"/>
      <c r="G218" s="272" t="s">
        <v>7258</v>
      </c>
      <c r="H218" s="273"/>
      <c r="I218" s="271" t="s">
        <v>424</v>
      </c>
      <c r="J218" s="271"/>
      <c r="K218" s="271" t="s">
        <v>5848</v>
      </c>
      <c r="L218" s="274" t="s">
        <v>4800</v>
      </c>
      <c r="M218" s="275">
        <v>42611</v>
      </c>
      <c r="N218" s="132">
        <v>44888</v>
      </c>
      <c r="O218" s="277" t="s">
        <v>991</v>
      </c>
      <c r="P218" s="299">
        <f t="shared" si="49"/>
        <v>44888</v>
      </c>
      <c r="Q218" s="264">
        <v>19256</v>
      </c>
      <c r="R218" s="264">
        <v>2016</v>
      </c>
      <c r="S218" s="265">
        <v>43607</v>
      </c>
      <c r="T218" s="281" t="s">
        <v>32</v>
      </c>
      <c r="U218" s="281" t="s">
        <v>1687</v>
      </c>
      <c r="V218" s="150" t="s">
        <v>2207</v>
      </c>
      <c r="W218" s="150" t="s">
        <v>2207</v>
      </c>
      <c r="X218" s="281" t="s">
        <v>4801</v>
      </c>
      <c r="Y218" s="281" t="s">
        <v>1384</v>
      </c>
      <c r="Z218" s="150" t="s">
        <v>1385</v>
      </c>
      <c r="AA218" s="303">
        <f t="shared" si="52"/>
        <v>44888</v>
      </c>
      <c r="AB218" s="283" t="s">
        <v>2167</v>
      </c>
      <c r="AC218" s="281">
        <v>5.5</v>
      </c>
      <c r="AD218" s="284"/>
      <c r="AE218" s="281">
        <v>75</v>
      </c>
      <c r="AF218" s="281"/>
      <c r="AG218" s="281">
        <v>95</v>
      </c>
      <c r="AH218" s="281"/>
      <c r="AI218" s="281">
        <v>24</v>
      </c>
      <c r="AJ218" s="281">
        <v>39</v>
      </c>
      <c r="AK218" s="281">
        <v>52</v>
      </c>
      <c r="AL218" s="281">
        <v>1</v>
      </c>
      <c r="AQ218" s="635"/>
      <c r="AR218" s="281"/>
      <c r="AS218" s="281"/>
      <c r="AT218" s="281"/>
      <c r="CQ218" s="512"/>
    </row>
    <row r="219" spans="1:127" s="502" customFormat="1" ht="12.75" customHeight="1" x14ac:dyDescent="0.2">
      <c r="A219" s="270">
        <v>218</v>
      </c>
      <c r="B219" s="270" t="s">
        <v>1004</v>
      </c>
      <c r="C219" s="324" t="s">
        <v>6649</v>
      </c>
      <c r="D219" s="271"/>
      <c r="E219" s="271" t="s">
        <v>6650</v>
      </c>
      <c r="F219" s="271"/>
      <c r="G219" s="272" t="s">
        <v>6651</v>
      </c>
      <c r="H219" s="273"/>
      <c r="I219" s="271" t="s">
        <v>424</v>
      </c>
      <c r="J219" s="271"/>
      <c r="K219" s="271" t="s">
        <v>6652</v>
      </c>
      <c r="L219" s="273" t="s">
        <v>5231</v>
      </c>
      <c r="M219" s="275">
        <v>43399</v>
      </c>
      <c r="N219" s="132">
        <v>43764</v>
      </c>
      <c r="O219" s="277" t="s">
        <v>991</v>
      </c>
      <c r="P219" s="299">
        <f t="shared" ref="P219:P229" si="55">N219</f>
        <v>43764</v>
      </c>
      <c r="Q219" s="264">
        <v>18645</v>
      </c>
      <c r="R219" s="264">
        <v>2012</v>
      </c>
      <c r="S219" s="265">
        <v>43399</v>
      </c>
      <c r="T219" s="281" t="s">
        <v>5079</v>
      </c>
      <c r="U219" s="281" t="s">
        <v>1786</v>
      </c>
      <c r="V219" s="150" t="s">
        <v>484</v>
      </c>
      <c r="W219" s="150" t="s">
        <v>4850</v>
      </c>
      <c r="X219" s="281" t="s">
        <v>5232</v>
      </c>
      <c r="Y219" s="281" t="s">
        <v>1212</v>
      </c>
      <c r="Z219" s="150" t="s">
        <v>1213</v>
      </c>
      <c r="AA219" s="303">
        <v>43764</v>
      </c>
      <c r="AB219" s="283" t="s">
        <v>2167</v>
      </c>
      <c r="AC219" s="281">
        <v>4.4000000000000004</v>
      </c>
      <c r="AD219" s="284"/>
      <c r="AE219" s="281">
        <v>95</v>
      </c>
      <c r="AF219" s="281"/>
      <c r="AG219" s="281">
        <v>115</v>
      </c>
      <c r="AH219" s="281"/>
      <c r="AI219" s="281">
        <v>23</v>
      </c>
      <c r="AJ219" s="281">
        <v>38</v>
      </c>
      <c r="AK219" s="281">
        <v>49</v>
      </c>
      <c r="AL219" s="281">
        <v>1</v>
      </c>
      <c r="AM219" s="281"/>
      <c r="AN219" s="281"/>
      <c r="AO219" s="281"/>
      <c r="AP219" s="281"/>
      <c r="AQ219" s="635"/>
      <c r="AR219" s="324"/>
      <c r="AS219" s="324"/>
      <c r="AT219" s="324"/>
      <c r="AU219" s="324"/>
      <c r="AV219" s="324"/>
      <c r="AW219" s="324"/>
      <c r="AX219" s="324"/>
      <c r="AY219" s="324"/>
      <c r="AZ219" s="324"/>
      <c r="BA219" s="324"/>
      <c r="BB219" s="324"/>
      <c r="BC219" s="324"/>
      <c r="BD219" s="324"/>
      <c r="BE219" s="324"/>
      <c r="BF219" s="324"/>
      <c r="BG219" s="324"/>
      <c r="BH219" s="324"/>
      <c r="BI219" s="324"/>
      <c r="BJ219" s="324"/>
      <c r="BK219" s="324"/>
      <c r="BL219" s="324"/>
      <c r="BM219" s="324"/>
      <c r="BN219" s="324"/>
      <c r="BO219" s="324"/>
      <c r="BP219" s="324"/>
      <c r="BQ219" s="324"/>
      <c r="BR219" s="324"/>
      <c r="BS219" s="324"/>
      <c r="BT219" s="324"/>
      <c r="BU219" s="324"/>
      <c r="BV219" s="324"/>
      <c r="BW219" s="324"/>
      <c r="BX219" s="324"/>
      <c r="BY219" s="324"/>
      <c r="BZ219" s="324"/>
      <c r="CA219" s="324"/>
      <c r="CB219" s="324"/>
      <c r="CC219" s="324"/>
      <c r="CD219" s="324"/>
      <c r="CE219" s="324"/>
      <c r="CF219" s="324"/>
      <c r="CG219" s="324"/>
      <c r="CH219" s="324"/>
      <c r="CI219" s="324"/>
      <c r="CJ219" s="324"/>
      <c r="CK219" s="324"/>
      <c r="CL219" s="324"/>
      <c r="CM219" s="324"/>
      <c r="CN219" s="324"/>
      <c r="CO219" s="324"/>
      <c r="CP219" s="324"/>
    </row>
    <row r="220" spans="1:127" s="502" customFormat="1" ht="12.75" customHeight="1" x14ac:dyDescent="0.2">
      <c r="A220" s="270">
        <v>219</v>
      </c>
      <c r="B220" s="270" t="s">
        <v>1004</v>
      </c>
      <c r="C220" s="270" t="s">
        <v>622</v>
      </c>
      <c r="D220" s="271"/>
      <c r="E220" s="271" t="s">
        <v>1465</v>
      </c>
      <c r="F220" s="271"/>
      <c r="G220" s="272" t="s">
        <v>1466</v>
      </c>
      <c r="H220" s="273"/>
      <c r="I220" s="271" t="s">
        <v>2653</v>
      </c>
      <c r="J220" s="271"/>
      <c r="K220" s="271" t="s">
        <v>1467</v>
      </c>
      <c r="L220" s="273" t="s">
        <v>1075</v>
      </c>
      <c r="M220" s="275">
        <v>41708</v>
      </c>
      <c r="N220" s="132">
        <v>44569</v>
      </c>
      <c r="O220" s="277" t="s">
        <v>991</v>
      </c>
      <c r="P220" s="299">
        <f t="shared" si="55"/>
        <v>44569</v>
      </c>
      <c r="Q220" s="264">
        <v>18245</v>
      </c>
      <c r="R220" s="264">
        <v>2014</v>
      </c>
      <c r="S220" s="279">
        <v>43838</v>
      </c>
      <c r="T220" s="281" t="s">
        <v>39</v>
      </c>
      <c r="U220" s="281" t="s">
        <v>991</v>
      </c>
      <c r="V220" s="150" t="s">
        <v>3532</v>
      </c>
      <c r="W220" s="150" t="s">
        <v>7934</v>
      </c>
      <c r="X220" s="281" t="s">
        <v>1076</v>
      </c>
      <c r="Y220" s="281"/>
      <c r="Z220" s="150" t="s">
        <v>1796</v>
      </c>
      <c r="AA220" s="303">
        <v>44569</v>
      </c>
      <c r="AB220" s="283" t="s">
        <v>1411</v>
      </c>
      <c r="AC220" s="281">
        <v>6.1</v>
      </c>
      <c r="AD220" s="284"/>
      <c r="AE220" s="281">
        <v>95</v>
      </c>
      <c r="AF220" s="281"/>
      <c r="AG220" s="281">
        <v>115</v>
      </c>
      <c r="AH220" s="281"/>
      <c r="AI220" s="281">
        <v>23</v>
      </c>
      <c r="AJ220" s="281">
        <v>39</v>
      </c>
      <c r="AK220" s="281">
        <v>57</v>
      </c>
      <c r="AL220" s="281">
        <v>1</v>
      </c>
      <c r="AM220" s="281"/>
      <c r="AN220" s="281"/>
      <c r="AO220" s="281"/>
      <c r="AP220" s="281"/>
      <c r="AQ220" s="635"/>
      <c r="AR220" s="324"/>
      <c r="AS220" s="324"/>
      <c r="AT220" s="324"/>
      <c r="AU220" s="324"/>
      <c r="AV220" s="324"/>
      <c r="AW220" s="324"/>
      <c r="AX220" s="324"/>
      <c r="AY220" s="324"/>
      <c r="AZ220" s="324"/>
      <c r="BA220" s="324"/>
      <c r="BB220" s="324"/>
      <c r="BC220" s="324"/>
      <c r="BD220" s="324"/>
      <c r="BE220" s="324"/>
      <c r="BF220" s="324"/>
      <c r="BG220" s="324"/>
      <c r="BH220" s="324"/>
      <c r="BI220" s="324"/>
      <c r="BJ220" s="324"/>
      <c r="BK220" s="324"/>
      <c r="BL220" s="324"/>
      <c r="BM220" s="324"/>
      <c r="BN220" s="324"/>
      <c r="BO220" s="324"/>
      <c r="BP220" s="324"/>
      <c r="BQ220" s="324"/>
      <c r="BR220" s="324"/>
      <c r="BS220" s="324"/>
      <c r="BT220" s="324"/>
      <c r="BU220" s="324"/>
      <c r="BV220" s="324"/>
      <c r="BW220" s="324"/>
      <c r="BX220" s="324"/>
      <c r="BY220" s="324"/>
      <c r="BZ220" s="324"/>
      <c r="CA220" s="324"/>
      <c r="CB220" s="324"/>
      <c r="CC220" s="324"/>
      <c r="CD220" s="324"/>
      <c r="CE220" s="324"/>
      <c r="CF220" s="324"/>
      <c r="CG220" s="324"/>
      <c r="CH220" s="324"/>
      <c r="CI220" s="324"/>
      <c r="CJ220" s="324"/>
      <c r="CK220" s="324"/>
      <c r="CL220" s="324"/>
      <c r="CM220" s="324"/>
      <c r="CN220" s="324"/>
      <c r="CO220" s="324"/>
      <c r="CP220" s="324"/>
    </row>
    <row r="221" spans="1:127" s="502" customFormat="1" ht="12.75" customHeight="1" x14ac:dyDescent="0.2">
      <c r="A221" s="270">
        <v>220</v>
      </c>
      <c r="B221" s="270" t="s">
        <v>1004</v>
      </c>
      <c r="C221" s="281" t="s">
        <v>6844</v>
      </c>
      <c r="D221" s="271"/>
      <c r="E221" s="271" t="s">
        <v>1535</v>
      </c>
      <c r="F221" s="271"/>
      <c r="G221" s="272" t="s">
        <v>7888</v>
      </c>
      <c r="H221" s="273"/>
      <c r="I221" s="271" t="s">
        <v>112</v>
      </c>
      <c r="J221" s="271"/>
      <c r="K221" s="281" t="s">
        <v>8818</v>
      </c>
      <c r="L221" s="709" t="s">
        <v>9488</v>
      </c>
      <c r="M221" s="306">
        <v>43801</v>
      </c>
      <c r="N221" s="307">
        <v>44528</v>
      </c>
      <c r="O221" s="277" t="s">
        <v>991</v>
      </c>
      <c r="P221" s="299">
        <f>N221</f>
        <v>44528</v>
      </c>
      <c r="Q221" s="264">
        <v>19587</v>
      </c>
      <c r="R221" s="264">
        <v>2019</v>
      </c>
      <c r="S221" s="265">
        <v>43797</v>
      </c>
      <c r="T221" s="281" t="s">
        <v>32</v>
      </c>
      <c r="U221" s="281" t="s">
        <v>990</v>
      </c>
      <c r="V221" s="150" t="s">
        <v>484</v>
      </c>
      <c r="W221" s="150" t="s">
        <v>2085</v>
      </c>
      <c r="X221" s="281" t="s">
        <v>8820</v>
      </c>
      <c r="Y221" s="281" t="s">
        <v>1879</v>
      </c>
      <c r="Z221" s="150" t="s">
        <v>1880</v>
      </c>
      <c r="AA221" s="303">
        <v>44528</v>
      </c>
      <c r="AB221" s="283" t="s">
        <v>2167</v>
      </c>
      <c r="AC221" s="281">
        <v>4.5</v>
      </c>
      <c r="AD221" s="284"/>
      <c r="AE221" s="281">
        <v>85</v>
      </c>
      <c r="AF221" s="281"/>
      <c r="AG221" s="281">
        <v>108</v>
      </c>
      <c r="AH221" s="281"/>
      <c r="AI221" s="281" t="s">
        <v>994</v>
      </c>
      <c r="AJ221" s="281" t="s">
        <v>994</v>
      </c>
      <c r="AK221" s="281" t="s">
        <v>994</v>
      </c>
      <c r="AL221" s="281">
        <v>1</v>
      </c>
      <c r="AM221" s="265"/>
      <c r="AN221" s="281"/>
      <c r="AO221" s="281"/>
      <c r="AP221" s="324"/>
      <c r="AQ221" s="635"/>
      <c r="AR221" s="271"/>
      <c r="AS221" s="271"/>
      <c r="AT221" s="271"/>
      <c r="AU221" s="272"/>
      <c r="AV221" s="273"/>
      <c r="AW221" s="271"/>
      <c r="AX221" s="271"/>
      <c r="AY221" s="281"/>
      <c r="AZ221" s="150"/>
      <c r="BA221" s="306"/>
      <c r="BB221" s="307"/>
      <c r="BC221" s="277"/>
      <c r="BD221" s="299"/>
      <c r="BE221" s="264"/>
      <c r="BF221" s="264"/>
      <c r="BG221" s="265"/>
      <c r="BH221" s="281"/>
      <c r="BI221" s="281"/>
      <c r="BJ221" s="150"/>
      <c r="BK221" s="150"/>
      <c r="BL221" s="281"/>
      <c r="BM221" s="281"/>
      <c r="BN221" s="150"/>
      <c r="BO221" s="303"/>
      <c r="BP221" s="281"/>
      <c r="BQ221" s="281"/>
      <c r="BR221" s="284"/>
      <c r="BS221" s="281"/>
      <c r="BT221" s="281"/>
      <c r="BU221" s="281"/>
      <c r="BV221" s="281"/>
      <c r="BW221" s="281"/>
      <c r="BX221" s="281"/>
      <c r="BY221" s="281"/>
      <c r="BZ221" s="281"/>
      <c r="CA221" s="265"/>
      <c r="CB221" s="281"/>
      <c r="CC221" s="281"/>
      <c r="CD221" s="324"/>
      <c r="CE221" s="324"/>
      <c r="CF221" s="324"/>
      <c r="CG221" s="324"/>
      <c r="CH221" s="324"/>
      <c r="CI221" s="324"/>
      <c r="CJ221" s="324"/>
      <c r="CK221" s="324"/>
      <c r="CL221" s="324"/>
      <c r="CM221" s="324"/>
      <c r="CN221" s="324"/>
      <c r="CO221" s="324"/>
      <c r="CP221" s="324"/>
    </row>
    <row r="222" spans="1:127" s="502" customFormat="1" ht="12.75" customHeight="1" x14ac:dyDescent="0.2">
      <c r="A222" s="270">
        <v>221</v>
      </c>
      <c r="B222" s="281" t="s">
        <v>1004</v>
      </c>
      <c r="C222" s="281" t="s">
        <v>7607</v>
      </c>
      <c r="D222" s="281"/>
      <c r="E222" s="281" t="s">
        <v>7608</v>
      </c>
      <c r="F222" s="281"/>
      <c r="G222" s="296" t="s">
        <v>7609</v>
      </c>
      <c r="H222" s="682"/>
      <c r="I222" s="271" t="s">
        <v>112</v>
      </c>
      <c r="J222" s="281"/>
      <c r="K222" s="281" t="s">
        <v>532</v>
      </c>
      <c r="L222" s="682" t="s">
        <v>569</v>
      </c>
      <c r="M222" s="306">
        <v>43698</v>
      </c>
      <c r="N222" s="307">
        <v>44429</v>
      </c>
      <c r="O222" s="277" t="s">
        <v>991</v>
      </c>
      <c r="P222" s="299">
        <f>N222</f>
        <v>44429</v>
      </c>
      <c r="Q222" s="264">
        <v>19459</v>
      </c>
      <c r="R222" s="264">
        <v>2016</v>
      </c>
      <c r="S222" s="265">
        <v>43698</v>
      </c>
      <c r="T222" s="281" t="s">
        <v>396</v>
      </c>
      <c r="U222" s="281" t="s">
        <v>1786</v>
      </c>
      <c r="V222" s="150" t="s">
        <v>484</v>
      </c>
      <c r="W222" s="150" t="s">
        <v>559</v>
      </c>
      <c r="X222" s="281" t="s">
        <v>5019</v>
      </c>
      <c r="Y222" s="281" t="s">
        <v>305</v>
      </c>
      <c r="Z222" s="150" t="s">
        <v>7610</v>
      </c>
      <c r="AA222" s="303">
        <v>44429</v>
      </c>
      <c r="AB222" s="283" t="s">
        <v>1583</v>
      </c>
      <c r="AC222" s="281">
        <v>4.75</v>
      </c>
      <c r="AD222" s="284"/>
      <c r="AE222" s="281">
        <v>100</v>
      </c>
      <c r="AF222" s="281"/>
      <c r="AG222" s="281">
        <v>120</v>
      </c>
      <c r="AH222" s="281"/>
      <c r="AI222" s="281" t="s">
        <v>994</v>
      </c>
      <c r="AJ222" s="281" t="s">
        <v>994</v>
      </c>
      <c r="AK222" s="281" t="s">
        <v>994</v>
      </c>
      <c r="AL222" s="281">
        <v>1</v>
      </c>
      <c r="AM222" s="265"/>
      <c r="AN222" s="281"/>
      <c r="AO222" s="281"/>
      <c r="AP222" s="281"/>
      <c r="AQ222" s="635"/>
      <c r="AR222" s="324"/>
      <c r="AS222" s="324"/>
      <c r="AT222" s="324"/>
      <c r="AU222" s="324"/>
      <c r="AV222" s="324"/>
      <c r="AW222" s="324"/>
      <c r="AX222" s="324"/>
      <c r="AY222" s="324"/>
      <c r="AZ222" s="324"/>
      <c r="BA222" s="324"/>
      <c r="BB222" s="324"/>
      <c r="BC222" s="324"/>
      <c r="BD222" s="324"/>
      <c r="BE222" s="324"/>
      <c r="BF222" s="324"/>
      <c r="BG222" s="324"/>
      <c r="BH222" s="324"/>
      <c r="BI222" s="324"/>
      <c r="BJ222" s="324"/>
      <c r="BK222" s="324"/>
      <c r="BL222" s="324"/>
      <c r="BM222" s="324"/>
      <c r="BN222" s="324"/>
      <c r="BO222" s="324"/>
      <c r="BP222" s="324"/>
      <c r="BQ222" s="324"/>
      <c r="BR222" s="324"/>
      <c r="BS222" s="324"/>
      <c r="BT222" s="324"/>
      <c r="BU222" s="324"/>
      <c r="BV222" s="324"/>
      <c r="BW222" s="324"/>
      <c r="BX222" s="324"/>
      <c r="BY222" s="324"/>
      <c r="BZ222" s="324"/>
      <c r="CA222" s="324"/>
      <c r="CB222" s="324"/>
      <c r="CC222" s="324"/>
      <c r="CD222" s="324"/>
      <c r="CE222" s="324"/>
      <c r="CF222" s="324"/>
      <c r="CG222" s="324"/>
      <c r="CH222" s="324"/>
      <c r="CI222" s="324"/>
      <c r="CJ222" s="324"/>
      <c r="CK222" s="324"/>
      <c r="CL222" s="324"/>
      <c r="CM222" s="324"/>
      <c r="CN222" s="324"/>
      <c r="CO222" s="324"/>
      <c r="CP222" s="324"/>
    </row>
    <row r="223" spans="1:127" ht="12.75" customHeight="1" x14ac:dyDescent="0.2">
      <c r="A223" s="270">
        <v>222</v>
      </c>
      <c r="B223" s="270" t="s">
        <v>1004</v>
      </c>
      <c r="C223" s="281" t="s">
        <v>778</v>
      </c>
      <c r="D223" s="324"/>
      <c r="E223" s="271" t="s">
        <v>4640</v>
      </c>
      <c r="F223" s="271"/>
      <c r="G223" s="272" t="s">
        <v>4641</v>
      </c>
      <c r="H223" s="521"/>
      <c r="I223" s="281" t="s">
        <v>1022</v>
      </c>
      <c r="J223" s="281"/>
      <c r="K223" s="271" t="s">
        <v>597</v>
      </c>
      <c r="L223" s="273" t="s">
        <v>817</v>
      </c>
      <c r="M223" s="275">
        <v>42713</v>
      </c>
      <c r="N223" s="325">
        <v>44578</v>
      </c>
      <c r="O223" s="277" t="s">
        <v>991</v>
      </c>
      <c r="P223" s="298">
        <f t="shared" si="55"/>
        <v>44578</v>
      </c>
      <c r="Q223" s="278">
        <v>16962</v>
      </c>
      <c r="R223" s="278">
        <v>2003</v>
      </c>
      <c r="S223" s="279">
        <v>43847</v>
      </c>
      <c r="T223" s="280" t="s">
        <v>691</v>
      </c>
      <c r="U223" s="281" t="s">
        <v>4750</v>
      </c>
      <c r="V223" s="282" t="s">
        <v>9543</v>
      </c>
      <c r="W223" s="282" t="s">
        <v>1894</v>
      </c>
      <c r="X223" s="280" t="s">
        <v>1253</v>
      </c>
      <c r="Y223" s="280"/>
      <c r="Z223" s="282" t="s">
        <v>1254</v>
      </c>
      <c r="AA223" s="319">
        <f t="shared" ref="AA223:AA226" si="56">N223</f>
        <v>44578</v>
      </c>
      <c r="AB223" s="149" t="s">
        <v>2167</v>
      </c>
      <c r="AC223" s="280">
        <v>5.4</v>
      </c>
      <c r="AD223" s="305"/>
      <c r="AE223" s="280">
        <v>70</v>
      </c>
      <c r="AF223" s="280">
        <v>87</v>
      </c>
      <c r="AG223" s="280">
        <v>95</v>
      </c>
      <c r="AH223" s="280">
        <v>123</v>
      </c>
      <c r="AI223" s="280">
        <v>23</v>
      </c>
      <c r="AJ223" s="280">
        <v>38</v>
      </c>
      <c r="AK223" s="280">
        <v>48</v>
      </c>
      <c r="AL223" s="280">
        <v>1</v>
      </c>
      <c r="AM223" s="265"/>
      <c r="AN223" s="281"/>
      <c r="AO223" s="281"/>
      <c r="AP223" s="280"/>
      <c r="AQ223" s="634"/>
      <c r="AR223" s="501"/>
      <c r="AS223" s="501"/>
      <c r="AT223" s="501"/>
      <c r="AU223" s="501"/>
      <c r="AV223" s="501"/>
      <c r="AW223" s="501"/>
      <c r="AX223" s="501"/>
      <c r="AY223" s="501"/>
      <c r="AZ223" s="501"/>
      <c r="BA223" s="501"/>
      <c r="BB223" s="501"/>
      <c r="BC223" s="501"/>
      <c r="BD223" s="501"/>
      <c r="BE223" s="501"/>
      <c r="BF223" s="501"/>
      <c r="BG223" s="501"/>
      <c r="BH223" s="501"/>
      <c r="BI223" s="501"/>
      <c r="BJ223" s="501"/>
      <c r="BK223" s="501"/>
      <c r="BL223" s="501"/>
      <c r="BM223" s="501"/>
      <c r="BN223" s="501"/>
      <c r="BO223" s="501"/>
      <c r="BP223" s="501"/>
      <c r="BQ223" s="501"/>
      <c r="BR223" s="501"/>
      <c r="BS223" s="501"/>
      <c r="BT223" s="501"/>
      <c r="BU223" s="501"/>
      <c r="BV223" s="501"/>
      <c r="BW223" s="501"/>
      <c r="BX223" s="501"/>
      <c r="BY223" s="501"/>
      <c r="BZ223" s="501"/>
      <c r="CA223" s="501"/>
      <c r="CB223" s="501"/>
      <c r="CC223" s="501"/>
      <c r="CD223" s="501"/>
      <c r="CE223" s="501"/>
      <c r="CF223" s="501"/>
      <c r="CG223" s="501"/>
      <c r="CH223" s="501"/>
      <c r="CI223" s="501"/>
      <c r="CJ223" s="501"/>
      <c r="CK223" s="501"/>
      <c r="CL223" s="501"/>
      <c r="CM223" s="501"/>
      <c r="CN223" s="501"/>
      <c r="CO223" s="501"/>
      <c r="CP223" s="501"/>
      <c r="CQ223" s="500"/>
      <c r="CR223" s="500"/>
      <c r="CS223" s="500"/>
      <c r="CT223" s="500"/>
      <c r="CU223" s="500"/>
      <c r="CV223" s="500"/>
      <c r="CW223" s="500"/>
      <c r="CX223" s="500"/>
      <c r="CY223" s="500"/>
      <c r="CZ223" s="500"/>
      <c r="DA223" s="500"/>
      <c r="DB223" s="500"/>
      <c r="DC223" s="500"/>
      <c r="DD223" s="500"/>
      <c r="DE223" s="500"/>
      <c r="DF223" s="500"/>
      <c r="DG223" s="500"/>
      <c r="DH223" s="500"/>
      <c r="DI223" s="500"/>
      <c r="DJ223" s="500"/>
      <c r="DK223" s="500"/>
      <c r="DL223" s="500"/>
      <c r="DM223" s="500"/>
      <c r="DN223" s="500"/>
      <c r="DO223" s="500"/>
      <c r="DP223" s="500"/>
      <c r="DQ223" s="500"/>
      <c r="DR223" s="500"/>
      <c r="DS223" s="500"/>
      <c r="DT223" s="500"/>
      <c r="DU223" s="500"/>
      <c r="DV223" s="500"/>
      <c r="DW223" s="500"/>
    </row>
    <row r="224" spans="1:127" s="502" customFormat="1" ht="12.75" customHeight="1" x14ac:dyDescent="0.2">
      <c r="A224" s="270">
        <v>223</v>
      </c>
      <c r="B224" s="270" t="s">
        <v>1004</v>
      </c>
      <c r="C224" s="271" t="s">
        <v>7917</v>
      </c>
      <c r="D224" s="271"/>
      <c r="E224" s="302" t="s">
        <v>7533</v>
      </c>
      <c r="F224" s="271"/>
      <c r="G224" s="272" t="s">
        <v>7918</v>
      </c>
      <c r="H224" s="273"/>
      <c r="I224" s="271" t="s">
        <v>1307</v>
      </c>
      <c r="J224" s="271"/>
      <c r="K224" s="271" t="s">
        <v>1881</v>
      </c>
      <c r="L224" s="273" t="s">
        <v>1882</v>
      </c>
      <c r="M224" s="275">
        <v>43818</v>
      </c>
      <c r="N224" s="132">
        <v>44545</v>
      </c>
      <c r="O224" s="277" t="s">
        <v>991</v>
      </c>
      <c r="P224" s="301">
        <f t="shared" si="55"/>
        <v>44545</v>
      </c>
      <c r="Q224" s="264">
        <v>19600</v>
      </c>
      <c r="R224" s="264">
        <v>2019</v>
      </c>
      <c r="S224" s="265">
        <v>43814</v>
      </c>
      <c r="T224" s="281" t="s">
        <v>239</v>
      </c>
      <c r="U224" s="281" t="s">
        <v>1786</v>
      </c>
      <c r="V224" s="150" t="s">
        <v>484</v>
      </c>
      <c r="W224" s="150" t="s">
        <v>484</v>
      </c>
      <c r="X224" s="281" t="s">
        <v>1826</v>
      </c>
      <c r="Y224" s="281"/>
      <c r="Z224" s="150" t="s">
        <v>1047</v>
      </c>
      <c r="AA224" s="303">
        <v>44545</v>
      </c>
      <c r="AB224" s="283" t="s">
        <v>1583</v>
      </c>
      <c r="AC224" s="281">
        <v>5.95</v>
      </c>
      <c r="AD224" s="284"/>
      <c r="AE224" s="281">
        <v>95</v>
      </c>
      <c r="AF224" s="281"/>
      <c r="AG224" s="281">
        <v>112</v>
      </c>
      <c r="AH224" s="281"/>
      <c r="AI224" s="281">
        <v>26</v>
      </c>
      <c r="AJ224" s="281">
        <v>40</v>
      </c>
      <c r="AK224" s="281">
        <v>63</v>
      </c>
      <c r="AL224" s="281">
        <v>1</v>
      </c>
      <c r="AM224" s="265"/>
      <c r="AN224" s="281"/>
      <c r="AO224" s="281"/>
      <c r="AP224" s="281"/>
      <c r="AQ224" s="635"/>
      <c r="AR224" s="324"/>
      <c r="AS224" s="324"/>
      <c r="AT224" s="324"/>
      <c r="AU224" s="324"/>
      <c r="AV224" s="324"/>
      <c r="AW224" s="324"/>
      <c r="AX224" s="324"/>
      <c r="AY224" s="324"/>
      <c r="AZ224" s="324"/>
      <c r="BA224" s="324"/>
      <c r="BB224" s="324"/>
      <c r="BC224" s="324"/>
      <c r="BD224" s="324"/>
      <c r="BE224" s="324"/>
      <c r="BF224" s="324"/>
      <c r="BG224" s="324"/>
      <c r="BH224" s="324"/>
      <c r="BI224" s="324"/>
      <c r="BJ224" s="324"/>
      <c r="BK224" s="324"/>
      <c r="BL224" s="324"/>
      <c r="BM224" s="324"/>
      <c r="BN224" s="324"/>
      <c r="BO224" s="324"/>
      <c r="BP224" s="324"/>
      <c r="BQ224" s="324"/>
      <c r="BR224" s="324"/>
      <c r="BS224" s="324"/>
      <c r="BT224" s="324"/>
      <c r="BU224" s="324"/>
      <c r="BV224" s="324"/>
      <c r="BW224" s="324"/>
      <c r="BX224" s="324"/>
      <c r="BY224" s="324"/>
      <c r="BZ224" s="324"/>
      <c r="CA224" s="324"/>
      <c r="CB224" s="324"/>
      <c r="CC224" s="324"/>
      <c r="CD224" s="324"/>
      <c r="CE224" s="324"/>
      <c r="CF224" s="324"/>
      <c r="CG224" s="324"/>
      <c r="CH224" s="324"/>
      <c r="CI224" s="324"/>
      <c r="CJ224" s="324"/>
      <c r="CK224" s="324"/>
      <c r="CL224" s="324"/>
      <c r="CM224" s="324"/>
      <c r="CN224" s="324"/>
      <c r="CO224" s="324"/>
      <c r="CP224" s="324"/>
    </row>
    <row r="225" spans="1:127" s="502" customFormat="1" ht="12.75" customHeight="1" x14ac:dyDescent="0.2">
      <c r="A225" s="270">
        <v>224</v>
      </c>
      <c r="B225" s="281" t="s">
        <v>1004</v>
      </c>
      <c r="C225" s="281" t="s">
        <v>5091</v>
      </c>
      <c r="D225" s="281"/>
      <c r="E225" s="281" t="s">
        <v>5791</v>
      </c>
      <c r="F225" s="281"/>
      <c r="G225" s="296" t="s">
        <v>5792</v>
      </c>
      <c r="H225" s="676"/>
      <c r="I225" s="281" t="s">
        <v>424</v>
      </c>
      <c r="J225" s="281"/>
      <c r="K225" s="281" t="s">
        <v>2712</v>
      </c>
      <c r="L225" s="676" t="s">
        <v>4740</v>
      </c>
      <c r="M225" s="306">
        <v>43154</v>
      </c>
      <c r="N225" s="325">
        <v>44611</v>
      </c>
      <c r="O225" s="507" t="s">
        <v>991</v>
      </c>
      <c r="P225" s="513">
        <f t="shared" si="55"/>
        <v>44611</v>
      </c>
      <c r="Q225" s="514">
        <v>18152</v>
      </c>
      <c r="R225" s="514">
        <v>2017</v>
      </c>
      <c r="S225" s="279">
        <v>43880</v>
      </c>
      <c r="T225" s="501" t="s">
        <v>239</v>
      </c>
      <c r="U225" s="324" t="s">
        <v>991</v>
      </c>
      <c r="V225" s="282" t="s">
        <v>8213</v>
      </c>
      <c r="W225" s="282" t="s">
        <v>8214</v>
      </c>
      <c r="X225" s="280" t="s">
        <v>2713</v>
      </c>
      <c r="Y225" s="280" t="s">
        <v>1697</v>
      </c>
      <c r="Z225" s="282" t="s">
        <v>2714</v>
      </c>
      <c r="AA225" s="319">
        <f t="shared" si="56"/>
        <v>44611</v>
      </c>
      <c r="AB225" s="149" t="s">
        <v>1411</v>
      </c>
      <c r="AC225" s="280">
        <v>5.5</v>
      </c>
      <c r="AD225" s="305"/>
      <c r="AE225" s="280">
        <v>85</v>
      </c>
      <c r="AF225" s="280"/>
      <c r="AG225" s="280">
        <v>105</v>
      </c>
      <c r="AH225" s="280"/>
      <c r="AI225" s="280">
        <v>24</v>
      </c>
      <c r="AJ225" s="280">
        <v>38</v>
      </c>
      <c r="AK225" s="501">
        <v>58</v>
      </c>
      <c r="AL225" s="501">
        <v>1</v>
      </c>
      <c r="AM225" s="281"/>
      <c r="AN225" s="281"/>
      <c r="AO225" s="281"/>
      <c r="AP225" s="281"/>
      <c r="AQ225" s="635"/>
      <c r="AR225" s="324"/>
      <c r="AS225" s="324"/>
      <c r="AT225" s="324"/>
      <c r="AU225" s="324"/>
      <c r="AV225" s="324"/>
      <c r="AW225" s="324"/>
      <c r="AX225" s="324"/>
      <c r="AY225" s="324"/>
      <c r="AZ225" s="324"/>
      <c r="BA225" s="324"/>
      <c r="BB225" s="324"/>
      <c r="BC225" s="324"/>
      <c r="BD225" s="324"/>
      <c r="BE225" s="324"/>
      <c r="BF225" s="324"/>
      <c r="BG225" s="324"/>
      <c r="BH225" s="324"/>
      <c r="BI225" s="324"/>
      <c r="BJ225" s="324"/>
      <c r="BK225" s="324"/>
      <c r="BL225" s="324"/>
      <c r="BM225" s="324"/>
      <c r="BN225" s="324"/>
      <c r="BO225" s="324"/>
      <c r="BP225" s="324"/>
      <c r="BQ225" s="324"/>
      <c r="BR225" s="324"/>
      <c r="BS225" s="324"/>
      <c r="BT225" s="324"/>
      <c r="BU225" s="324"/>
      <c r="BV225" s="324"/>
      <c r="BW225" s="324"/>
      <c r="BX225" s="324"/>
      <c r="BY225" s="324"/>
      <c r="BZ225" s="324"/>
      <c r="CA225" s="324"/>
      <c r="CB225" s="324"/>
      <c r="CC225" s="324"/>
      <c r="CD225" s="324"/>
      <c r="CE225" s="324"/>
      <c r="CF225" s="324"/>
      <c r="CG225" s="324"/>
      <c r="CH225" s="324"/>
      <c r="CI225" s="324"/>
      <c r="CJ225" s="324"/>
      <c r="CK225" s="324"/>
      <c r="CL225" s="324"/>
      <c r="CM225" s="324"/>
      <c r="CN225" s="324"/>
      <c r="CO225" s="324"/>
      <c r="CP225" s="324"/>
    </row>
    <row r="226" spans="1:127" s="502" customFormat="1" ht="12.75" customHeight="1" x14ac:dyDescent="0.2">
      <c r="A226" s="270">
        <v>225</v>
      </c>
      <c r="B226" s="270" t="s">
        <v>1004</v>
      </c>
      <c r="C226" s="281" t="s">
        <v>4190</v>
      </c>
      <c r="D226" s="271"/>
      <c r="E226" s="271" t="s">
        <v>4191</v>
      </c>
      <c r="F226" s="271"/>
      <c r="G226" s="272" t="s">
        <v>4192</v>
      </c>
      <c r="H226" s="273"/>
      <c r="I226" s="271" t="s">
        <v>1527</v>
      </c>
      <c r="J226" s="271"/>
      <c r="K226" s="271" t="s">
        <v>8141</v>
      </c>
      <c r="L226" s="273" t="s">
        <v>1897</v>
      </c>
      <c r="M226" s="275">
        <v>42639</v>
      </c>
      <c r="N226" s="276">
        <v>44593</v>
      </c>
      <c r="O226" s="277" t="s">
        <v>991</v>
      </c>
      <c r="P226" s="298">
        <f t="shared" si="55"/>
        <v>44593</v>
      </c>
      <c r="Q226" s="278">
        <v>20156</v>
      </c>
      <c r="R226" s="278">
        <v>2012</v>
      </c>
      <c r="S226" s="279">
        <v>43862</v>
      </c>
      <c r="T226" s="280" t="s">
        <v>39</v>
      </c>
      <c r="U226" s="281" t="s">
        <v>991</v>
      </c>
      <c r="V226" s="282" t="s">
        <v>913</v>
      </c>
      <c r="W226" s="282" t="s">
        <v>1719</v>
      </c>
      <c r="X226" s="280" t="s">
        <v>8142</v>
      </c>
      <c r="Y226" s="280" t="s">
        <v>8143</v>
      </c>
      <c r="Z226" s="282" t="s">
        <v>694</v>
      </c>
      <c r="AA226" s="319">
        <f t="shared" si="56"/>
        <v>44593</v>
      </c>
      <c r="AB226" s="149" t="s">
        <v>2167</v>
      </c>
      <c r="AC226" s="280">
        <v>8.1</v>
      </c>
      <c r="AD226" s="305"/>
      <c r="AE226" s="280">
        <v>120</v>
      </c>
      <c r="AF226" s="280"/>
      <c r="AG226" s="280">
        <v>225</v>
      </c>
      <c r="AH226" s="280"/>
      <c r="AI226" s="280">
        <v>24</v>
      </c>
      <c r="AJ226" s="280" t="s">
        <v>994</v>
      </c>
      <c r="AK226" s="280">
        <v>47</v>
      </c>
      <c r="AL226" s="280">
        <v>2</v>
      </c>
      <c r="AM226" s="281"/>
      <c r="AN226" s="281"/>
      <c r="AO226" s="281"/>
      <c r="AP226" s="281"/>
      <c r="AQ226" s="635"/>
      <c r="AR226" s="324"/>
      <c r="AS226" s="324"/>
      <c r="AT226" s="324"/>
      <c r="AU226" s="324"/>
      <c r="AV226" s="324"/>
      <c r="AW226" s="324"/>
      <c r="AX226" s="324"/>
      <c r="AY226" s="324"/>
      <c r="AZ226" s="324"/>
      <c r="BA226" s="324"/>
      <c r="BB226" s="324"/>
      <c r="BC226" s="324"/>
      <c r="BD226" s="324"/>
      <c r="BE226" s="324"/>
      <c r="BF226" s="324"/>
      <c r="BG226" s="324"/>
      <c r="BH226" s="324"/>
      <c r="BI226" s="324"/>
      <c r="BJ226" s="324"/>
      <c r="BK226" s="324"/>
      <c r="BL226" s="324"/>
      <c r="BM226" s="324"/>
      <c r="BN226" s="324"/>
      <c r="BO226" s="324"/>
      <c r="BP226" s="324"/>
      <c r="BQ226" s="324"/>
      <c r="BR226" s="324"/>
      <c r="BS226" s="324"/>
      <c r="BT226" s="324"/>
      <c r="BU226" s="324"/>
      <c r="BV226" s="324"/>
      <c r="BW226" s="324"/>
      <c r="BX226" s="324"/>
      <c r="BY226" s="324"/>
      <c r="BZ226" s="324"/>
      <c r="CA226" s="324"/>
      <c r="CB226" s="324"/>
      <c r="CC226" s="324"/>
      <c r="CD226" s="324"/>
      <c r="CE226" s="324"/>
      <c r="CF226" s="324"/>
      <c r="CG226" s="324"/>
      <c r="CH226" s="324"/>
      <c r="CI226" s="324"/>
      <c r="CJ226" s="324"/>
      <c r="CK226" s="324"/>
      <c r="CL226" s="324"/>
      <c r="CM226" s="324"/>
      <c r="CN226" s="324"/>
      <c r="CO226" s="324"/>
      <c r="CP226" s="324"/>
    </row>
    <row r="227" spans="1:127" s="502" customFormat="1" ht="12.75" customHeight="1" x14ac:dyDescent="0.2">
      <c r="A227" s="270">
        <v>226</v>
      </c>
      <c r="B227" s="270" t="s">
        <v>1004</v>
      </c>
      <c r="C227" s="270" t="s">
        <v>7503</v>
      </c>
      <c r="D227" s="271"/>
      <c r="E227" s="271" t="s">
        <v>5121</v>
      </c>
      <c r="F227" s="271"/>
      <c r="G227" s="272" t="s">
        <v>8027</v>
      </c>
      <c r="H227" s="273"/>
      <c r="I227" s="271" t="s">
        <v>1527</v>
      </c>
      <c r="J227" s="271"/>
      <c r="K227" s="271" t="s">
        <v>8028</v>
      </c>
      <c r="L227" s="273" t="s">
        <v>8029</v>
      </c>
      <c r="M227" s="306">
        <v>43873</v>
      </c>
      <c r="N227" s="307">
        <v>44600</v>
      </c>
      <c r="O227" s="277" t="s">
        <v>991</v>
      </c>
      <c r="P227" s="299">
        <f>N227</f>
        <v>44600</v>
      </c>
      <c r="Q227" s="264">
        <v>20098</v>
      </c>
      <c r="R227" s="264">
        <v>2019</v>
      </c>
      <c r="S227" s="265">
        <v>43869</v>
      </c>
      <c r="T227" s="281" t="s">
        <v>2031</v>
      </c>
      <c r="U227" s="281" t="s">
        <v>1786</v>
      </c>
      <c r="V227" s="150" t="s">
        <v>484</v>
      </c>
      <c r="W227" s="150" t="s">
        <v>484</v>
      </c>
      <c r="X227" s="281" t="s">
        <v>8030</v>
      </c>
      <c r="Y227" s="281" t="s">
        <v>4679</v>
      </c>
      <c r="Z227" s="150" t="s">
        <v>5423</v>
      </c>
      <c r="AA227" s="303">
        <v>44600</v>
      </c>
      <c r="AB227" s="283" t="s">
        <v>485</v>
      </c>
      <c r="AC227" s="281">
        <v>4.55</v>
      </c>
      <c r="AD227" s="284"/>
      <c r="AE227" s="281">
        <v>60</v>
      </c>
      <c r="AF227" s="281"/>
      <c r="AG227" s="281">
        <v>95</v>
      </c>
      <c r="AH227" s="281"/>
      <c r="AI227" s="281" t="s">
        <v>994</v>
      </c>
      <c r="AJ227" s="281">
        <v>38</v>
      </c>
      <c r="AK227" s="281">
        <v>48</v>
      </c>
      <c r="AL227" s="281">
        <v>1</v>
      </c>
      <c r="AM227" s="281"/>
      <c r="AN227" s="281"/>
      <c r="AO227" s="281"/>
      <c r="AP227" s="281"/>
      <c r="AQ227" s="635"/>
      <c r="AR227" s="324"/>
      <c r="AS227" s="324"/>
      <c r="AT227" s="324"/>
      <c r="AU227" s="324"/>
      <c r="AV227" s="324"/>
      <c r="AW227" s="324"/>
      <c r="AX227" s="324"/>
      <c r="AY227" s="324"/>
      <c r="AZ227" s="324"/>
      <c r="BA227" s="324"/>
      <c r="BB227" s="324"/>
      <c r="BC227" s="324"/>
      <c r="BD227" s="324"/>
      <c r="BE227" s="324"/>
      <c r="BF227" s="324"/>
      <c r="BG227" s="324"/>
      <c r="BH227" s="324"/>
      <c r="BI227" s="324"/>
      <c r="BJ227" s="324"/>
      <c r="BK227" s="324"/>
      <c r="BL227" s="324"/>
      <c r="BM227" s="324"/>
      <c r="BN227" s="324"/>
      <c r="BO227" s="324"/>
      <c r="BP227" s="324"/>
      <c r="BQ227" s="324"/>
      <c r="BR227" s="324"/>
      <c r="BS227" s="324"/>
      <c r="BT227" s="324"/>
      <c r="BU227" s="324"/>
      <c r="BV227" s="324"/>
      <c r="BW227" s="324"/>
      <c r="BX227" s="324"/>
      <c r="BY227" s="324"/>
      <c r="BZ227" s="324"/>
      <c r="CA227" s="324"/>
      <c r="CB227" s="324"/>
      <c r="CC227" s="324"/>
      <c r="CD227" s="324"/>
      <c r="CE227" s="324"/>
      <c r="CF227" s="324"/>
      <c r="CG227" s="324"/>
      <c r="CH227" s="324"/>
      <c r="CI227" s="324"/>
      <c r="CJ227" s="324"/>
      <c r="CK227" s="324"/>
      <c r="CL227" s="324"/>
      <c r="CM227" s="324"/>
      <c r="CN227" s="324"/>
      <c r="CO227" s="324"/>
      <c r="CP227" s="324"/>
    </row>
    <row r="228" spans="1:127" s="502" customFormat="1" ht="12.75" customHeight="1" x14ac:dyDescent="0.2">
      <c r="A228" s="270">
        <v>227</v>
      </c>
      <c r="B228" s="281" t="s">
        <v>1005</v>
      </c>
      <c r="C228" s="281" t="s">
        <v>6241</v>
      </c>
      <c r="D228" s="281" t="s">
        <v>7856</v>
      </c>
      <c r="E228" s="281" t="s">
        <v>3403</v>
      </c>
      <c r="F228" s="281" t="s">
        <v>7854</v>
      </c>
      <c r="G228" s="296" t="s">
        <v>7857</v>
      </c>
      <c r="H228" s="706" t="s">
        <v>7858</v>
      </c>
      <c r="I228" s="271" t="s">
        <v>2522</v>
      </c>
      <c r="J228" s="281" t="s">
        <v>1800</v>
      </c>
      <c r="K228" s="281" t="s">
        <v>7687</v>
      </c>
      <c r="L228" s="706" t="s">
        <v>7688</v>
      </c>
      <c r="M228" s="306">
        <v>43777</v>
      </c>
      <c r="N228" s="307">
        <v>44508</v>
      </c>
      <c r="O228" s="277" t="s">
        <v>991</v>
      </c>
      <c r="P228" s="299">
        <f>N228</f>
        <v>44508</v>
      </c>
      <c r="Q228" s="264">
        <v>19577</v>
      </c>
      <c r="R228" s="264">
        <v>2019</v>
      </c>
      <c r="S228" s="265">
        <v>43777</v>
      </c>
      <c r="T228" s="281" t="s">
        <v>396</v>
      </c>
      <c r="U228" s="281" t="s">
        <v>258</v>
      </c>
      <c r="V228" s="150" t="s">
        <v>2177</v>
      </c>
      <c r="W228" s="150" t="s">
        <v>7859</v>
      </c>
      <c r="X228" s="281" t="s">
        <v>7689</v>
      </c>
      <c r="Y228" s="281" t="s">
        <v>304</v>
      </c>
      <c r="Z228" s="150" t="s">
        <v>802</v>
      </c>
      <c r="AA228" s="303">
        <v>44508</v>
      </c>
      <c r="AB228" s="283" t="s">
        <v>2167</v>
      </c>
      <c r="AC228" s="281">
        <v>6.3</v>
      </c>
      <c r="AD228" s="284">
        <v>30</v>
      </c>
      <c r="AE228" s="281">
        <v>95</v>
      </c>
      <c r="AF228" s="281">
        <v>95</v>
      </c>
      <c r="AG228" s="281">
        <v>120</v>
      </c>
      <c r="AH228" s="281">
        <v>156</v>
      </c>
      <c r="AI228" s="281">
        <v>22</v>
      </c>
      <c r="AJ228" s="281">
        <v>36</v>
      </c>
      <c r="AK228" s="281">
        <v>54</v>
      </c>
      <c r="AL228" s="281">
        <v>1</v>
      </c>
      <c r="AM228" s="265">
        <v>43777</v>
      </c>
      <c r="AN228" s="281">
        <v>2019</v>
      </c>
      <c r="AO228" s="281" t="s">
        <v>991</v>
      </c>
      <c r="AP228" s="281"/>
      <c r="AQ228" s="635"/>
      <c r="AR228" s="324"/>
      <c r="AS228" s="324"/>
      <c r="AT228" s="324"/>
      <c r="AU228" s="324"/>
      <c r="AV228" s="324"/>
      <c r="AW228" s="324"/>
      <c r="AX228" s="324"/>
      <c r="AY228" s="324"/>
      <c r="AZ228" s="324"/>
      <c r="BA228" s="324"/>
      <c r="BB228" s="324"/>
      <c r="BC228" s="324"/>
      <c r="BD228" s="324"/>
      <c r="BE228" s="324"/>
      <c r="BF228" s="324"/>
      <c r="BG228" s="324"/>
      <c r="BH228" s="324"/>
      <c r="BI228" s="324"/>
      <c r="BJ228" s="324"/>
      <c r="BK228" s="324"/>
      <c r="BL228" s="324"/>
      <c r="BM228" s="324"/>
      <c r="BN228" s="324"/>
      <c r="BO228" s="324"/>
      <c r="BP228" s="324"/>
      <c r="BQ228" s="324"/>
      <c r="BR228" s="324"/>
      <c r="BS228" s="324"/>
      <c r="BT228" s="324"/>
      <c r="BU228" s="324"/>
      <c r="BV228" s="324"/>
      <c r="BW228" s="324"/>
      <c r="BX228" s="324"/>
      <c r="BY228" s="324"/>
      <c r="BZ228" s="324"/>
      <c r="CA228" s="324"/>
      <c r="CB228" s="324"/>
      <c r="CC228" s="324"/>
      <c r="CD228" s="324"/>
      <c r="CE228" s="324"/>
      <c r="CF228" s="324"/>
      <c r="CG228" s="324"/>
      <c r="CH228" s="324"/>
      <c r="CI228" s="324"/>
      <c r="CJ228" s="324"/>
      <c r="CK228" s="324"/>
      <c r="CL228" s="324"/>
      <c r="CM228" s="324"/>
      <c r="CN228" s="324"/>
      <c r="CO228" s="324"/>
      <c r="CP228" s="324"/>
    </row>
    <row r="229" spans="1:127" s="502" customFormat="1" ht="12.75" customHeight="1" x14ac:dyDescent="0.2">
      <c r="A229" s="270">
        <v>228</v>
      </c>
      <c r="B229" s="270" t="s">
        <v>1004</v>
      </c>
      <c r="C229" s="324" t="s">
        <v>1054</v>
      </c>
      <c r="D229" s="271"/>
      <c r="E229" s="271" t="s">
        <v>6661</v>
      </c>
      <c r="F229" s="271"/>
      <c r="G229" s="272" t="s">
        <v>6662</v>
      </c>
      <c r="H229" s="273"/>
      <c r="I229" s="271" t="s">
        <v>614</v>
      </c>
      <c r="J229" s="271"/>
      <c r="K229" s="271" t="s">
        <v>8141</v>
      </c>
      <c r="L229" s="273" t="s">
        <v>1897</v>
      </c>
      <c r="M229" s="275">
        <v>43412</v>
      </c>
      <c r="N229" s="132">
        <v>44593</v>
      </c>
      <c r="O229" s="277" t="s">
        <v>991</v>
      </c>
      <c r="P229" s="299">
        <f t="shared" si="55"/>
        <v>44593</v>
      </c>
      <c r="Q229" s="264">
        <v>20155</v>
      </c>
      <c r="R229" s="264">
        <v>2010</v>
      </c>
      <c r="S229" s="265">
        <v>43862</v>
      </c>
      <c r="T229" s="281" t="s">
        <v>39</v>
      </c>
      <c r="U229" s="281" t="s">
        <v>991</v>
      </c>
      <c r="V229" s="150" t="s">
        <v>484</v>
      </c>
      <c r="W229" s="150" t="s">
        <v>1805</v>
      </c>
      <c r="X229" s="281" t="s">
        <v>8142</v>
      </c>
      <c r="Y229" s="281" t="s">
        <v>8143</v>
      </c>
      <c r="Z229" s="150" t="s">
        <v>694</v>
      </c>
      <c r="AA229" s="303">
        <f t="shared" ref="AA229:AA237" si="57">N229</f>
        <v>44593</v>
      </c>
      <c r="AB229" s="283" t="s">
        <v>2167</v>
      </c>
      <c r="AC229" s="281">
        <v>5.7</v>
      </c>
      <c r="AD229" s="284"/>
      <c r="AE229" s="281">
        <v>80</v>
      </c>
      <c r="AF229" s="281"/>
      <c r="AG229" s="281">
        <v>100</v>
      </c>
      <c r="AH229" s="281"/>
      <c r="AI229" s="281">
        <v>23</v>
      </c>
      <c r="AJ229" s="281">
        <v>38</v>
      </c>
      <c r="AK229" s="281">
        <v>55</v>
      </c>
      <c r="AL229" s="281">
        <v>1</v>
      </c>
      <c r="AM229" s="281"/>
      <c r="AN229" s="281"/>
      <c r="AO229" s="281"/>
      <c r="AP229" s="281"/>
      <c r="AQ229" s="635"/>
      <c r="AR229" s="324"/>
      <c r="AS229" s="324"/>
      <c r="AT229" s="324"/>
      <c r="AU229" s="324"/>
      <c r="AV229" s="324"/>
      <c r="AW229" s="324"/>
      <c r="AX229" s="324"/>
      <c r="AY229" s="324"/>
      <c r="AZ229" s="324"/>
      <c r="BA229" s="324"/>
      <c r="BB229" s="324"/>
      <c r="BC229" s="324"/>
      <c r="BD229" s="324"/>
      <c r="BE229" s="324"/>
      <c r="BF229" s="324"/>
      <c r="BG229" s="324"/>
      <c r="BH229" s="324"/>
      <c r="BI229" s="324"/>
      <c r="BJ229" s="324"/>
      <c r="BK229" s="324"/>
      <c r="BL229" s="324"/>
      <c r="BM229" s="324"/>
      <c r="BN229" s="324"/>
      <c r="BO229" s="324"/>
      <c r="BP229" s="324"/>
      <c r="BQ229" s="324"/>
      <c r="BR229" s="324"/>
      <c r="BS229" s="324"/>
      <c r="BT229" s="324"/>
      <c r="BU229" s="324"/>
      <c r="BV229" s="324"/>
      <c r="BW229" s="324"/>
      <c r="BX229" s="324"/>
      <c r="BY229" s="324"/>
      <c r="BZ229" s="324"/>
      <c r="CA229" s="324"/>
      <c r="CB229" s="324"/>
      <c r="CC229" s="324"/>
      <c r="CD229" s="324"/>
      <c r="CE229" s="324"/>
      <c r="CF229" s="324"/>
      <c r="CG229" s="324"/>
      <c r="CH229" s="324"/>
      <c r="CI229" s="324"/>
      <c r="CJ229" s="324"/>
      <c r="CK229" s="324"/>
      <c r="CL229" s="324"/>
      <c r="CM229" s="324"/>
      <c r="CN229" s="324"/>
      <c r="CO229" s="324"/>
      <c r="CP229" s="324"/>
    </row>
    <row r="230" spans="1:127" s="502" customFormat="1" ht="12.75" customHeight="1" x14ac:dyDescent="0.2">
      <c r="A230" s="270">
        <v>229</v>
      </c>
      <c r="B230" s="281" t="s">
        <v>1004</v>
      </c>
      <c r="C230" s="281" t="s">
        <v>3509</v>
      </c>
      <c r="D230" s="281"/>
      <c r="E230" s="281" t="s">
        <v>2565</v>
      </c>
      <c r="F230" s="281"/>
      <c r="G230" s="296" t="s">
        <v>7259</v>
      </c>
      <c r="H230" s="676"/>
      <c r="I230" s="281" t="s">
        <v>1527</v>
      </c>
      <c r="J230" s="281"/>
      <c r="K230" s="281" t="s">
        <v>8024</v>
      </c>
      <c r="L230" s="676" t="s">
        <v>8025</v>
      </c>
      <c r="M230" s="306">
        <v>43613</v>
      </c>
      <c r="N230" s="307">
        <v>45065</v>
      </c>
      <c r="O230" s="507" t="s">
        <v>991</v>
      </c>
      <c r="P230" s="508">
        <f t="shared" ref="P230:P237" si="58">N230</f>
        <v>45065</v>
      </c>
      <c r="Q230" s="520">
        <v>20097</v>
      </c>
      <c r="R230" s="520">
        <v>2019</v>
      </c>
      <c r="S230" s="506">
        <v>44335</v>
      </c>
      <c r="T230" s="324" t="s">
        <v>5762</v>
      </c>
      <c r="U230" s="324" t="s">
        <v>991</v>
      </c>
      <c r="V230" s="150" t="s">
        <v>22</v>
      </c>
      <c r="W230" s="150" t="s">
        <v>22</v>
      </c>
      <c r="X230" s="281" t="s">
        <v>8026</v>
      </c>
      <c r="Y230" s="281" t="s">
        <v>1755</v>
      </c>
      <c r="Z230" s="150" t="s">
        <v>1957</v>
      </c>
      <c r="AA230" s="303">
        <f t="shared" si="57"/>
        <v>45065</v>
      </c>
      <c r="AB230" s="283" t="s">
        <v>485</v>
      </c>
      <c r="AC230" s="281">
        <v>5.25</v>
      </c>
      <c r="AD230" s="284"/>
      <c r="AE230" s="281">
        <v>85</v>
      </c>
      <c r="AF230" s="281"/>
      <c r="AG230" s="281">
        <v>110</v>
      </c>
      <c r="AH230" s="281"/>
      <c r="AI230" s="281" t="s">
        <v>994</v>
      </c>
      <c r="AJ230" s="281">
        <v>38</v>
      </c>
      <c r="AK230" s="324">
        <v>48</v>
      </c>
      <c r="AL230" s="324">
        <v>1</v>
      </c>
      <c r="AM230" s="324"/>
      <c r="AN230" s="324"/>
      <c r="AO230" s="324"/>
      <c r="AP230" s="281"/>
      <c r="AQ230" s="635"/>
      <c r="AR230" s="324"/>
      <c r="AS230" s="324"/>
      <c r="AT230" s="324"/>
      <c r="AU230" s="324"/>
      <c r="AV230" s="324"/>
      <c r="AW230" s="324"/>
      <c r="AX230" s="324"/>
      <c r="AY230" s="324"/>
      <c r="AZ230" s="324"/>
      <c r="BA230" s="324"/>
      <c r="BB230" s="324"/>
      <c r="BC230" s="324"/>
      <c r="BD230" s="324"/>
      <c r="BE230" s="324"/>
      <c r="BF230" s="324"/>
      <c r="BG230" s="324"/>
      <c r="BH230" s="324"/>
      <c r="BI230" s="324"/>
      <c r="BJ230" s="324"/>
      <c r="BK230" s="324"/>
      <c r="BL230" s="324"/>
      <c r="BM230" s="324"/>
      <c r="BN230" s="324"/>
      <c r="BO230" s="324"/>
      <c r="BP230" s="324"/>
      <c r="BQ230" s="324"/>
      <c r="BR230" s="324"/>
      <c r="BS230" s="324"/>
      <c r="BT230" s="324"/>
      <c r="BU230" s="324"/>
      <c r="BV230" s="324"/>
      <c r="BW230" s="324"/>
      <c r="BX230" s="324"/>
      <c r="BY230" s="324"/>
      <c r="BZ230" s="324"/>
      <c r="CA230" s="324"/>
      <c r="CB230" s="324"/>
      <c r="CC230" s="324"/>
      <c r="CD230" s="324"/>
      <c r="CE230" s="324"/>
      <c r="CF230" s="324"/>
      <c r="CG230" s="324"/>
      <c r="CH230" s="324"/>
      <c r="CI230" s="324"/>
      <c r="CJ230" s="324"/>
      <c r="CK230" s="324"/>
      <c r="CL230" s="324"/>
      <c r="CM230" s="324"/>
      <c r="CN230" s="324"/>
      <c r="CO230" s="324"/>
      <c r="CP230" s="324"/>
    </row>
    <row r="231" spans="1:127" s="324" customFormat="1" ht="12.75" customHeight="1" x14ac:dyDescent="0.2">
      <c r="A231" s="270">
        <v>230</v>
      </c>
      <c r="B231" s="324" t="s">
        <v>1005</v>
      </c>
      <c r="C231" s="281" t="s">
        <v>799</v>
      </c>
      <c r="D231" s="270" t="s">
        <v>3139</v>
      </c>
      <c r="E231" s="324" t="s">
        <v>5241</v>
      </c>
      <c r="F231" s="324" t="s">
        <v>7491</v>
      </c>
      <c r="G231" s="509" t="s">
        <v>10830</v>
      </c>
      <c r="H231" s="324" t="s">
        <v>7491</v>
      </c>
      <c r="I231" s="281" t="s">
        <v>2653</v>
      </c>
      <c r="J231" s="270" t="s">
        <v>2062</v>
      </c>
      <c r="K231" s="324" t="s">
        <v>10831</v>
      </c>
      <c r="L231" s="273" t="s">
        <v>10832</v>
      </c>
      <c r="M231" s="510">
        <v>44431</v>
      </c>
      <c r="N231" s="511">
        <v>44789</v>
      </c>
      <c r="O231" s="277" t="s">
        <v>991</v>
      </c>
      <c r="P231" s="299">
        <f>N231</f>
        <v>44789</v>
      </c>
      <c r="Q231" s="264">
        <v>21486</v>
      </c>
      <c r="R231" s="264">
        <v>2013</v>
      </c>
      <c r="S231" s="265">
        <v>44424</v>
      </c>
      <c r="T231" s="281" t="s">
        <v>9067</v>
      </c>
      <c r="U231" s="281" t="s">
        <v>10087</v>
      </c>
      <c r="V231" s="150" t="s">
        <v>10850</v>
      </c>
      <c r="W231" s="150" t="s">
        <v>10849</v>
      </c>
      <c r="X231" s="281" t="s">
        <v>10833</v>
      </c>
      <c r="Y231" s="281" t="s">
        <v>10834</v>
      </c>
      <c r="Z231" s="150" t="s">
        <v>10835</v>
      </c>
      <c r="AA231" s="303">
        <f>N231</f>
        <v>44789</v>
      </c>
      <c r="AB231" s="283" t="s">
        <v>2167</v>
      </c>
      <c r="AC231" s="281">
        <v>5.3</v>
      </c>
      <c r="AD231" s="284">
        <v>28</v>
      </c>
      <c r="AE231" s="281">
        <v>80</v>
      </c>
      <c r="AF231" s="281">
        <v>80</v>
      </c>
      <c r="AG231" s="281">
        <v>105</v>
      </c>
      <c r="AH231" s="281">
        <v>105</v>
      </c>
      <c r="AI231" s="281">
        <v>22</v>
      </c>
      <c r="AJ231" s="281">
        <v>37</v>
      </c>
      <c r="AK231" s="281">
        <v>50</v>
      </c>
      <c r="AL231" s="281">
        <v>1</v>
      </c>
      <c r="AM231" s="279">
        <v>43663</v>
      </c>
      <c r="AN231" s="280">
        <v>2017</v>
      </c>
      <c r="AO231" s="280" t="s">
        <v>991</v>
      </c>
      <c r="AP231" s="280" t="s">
        <v>10757</v>
      </c>
      <c r="AQ231" s="635"/>
      <c r="CQ231" s="512"/>
    </row>
    <row r="232" spans="1:127" ht="12.75" customHeight="1" x14ac:dyDescent="0.2">
      <c r="A232" s="270">
        <v>231</v>
      </c>
      <c r="B232" s="270" t="s">
        <v>1004</v>
      </c>
      <c r="C232" s="271" t="s">
        <v>799</v>
      </c>
      <c r="D232" s="271"/>
      <c r="E232" s="271" t="s">
        <v>9169</v>
      </c>
      <c r="F232" s="271"/>
      <c r="G232" s="272" t="s">
        <v>674</v>
      </c>
      <c r="H232" s="273"/>
      <c r="I232" s="271" t="s">
        <v>2653</v>
      </c>
      <c r="J232" s="271"/>
      <c r="K232" s="271" t="s">
        <v>1</v>
      </c>
      <c r="L232" s="273" t="s">
        <v>2</v>
      </c>
      <c r="M232" s="275">
        <v>40456</v>
      </c>
      <c r="N232" s="276">
        <v>44260</v>
      </c>
      <c r="O232" s="277" t="s">
        <v>991</v>
      </c>
      <c r="P232" s="298">
        <f t="shared" si="58"/>
        <v>44260</v>
      </c>
      <c r="Q232" s="278">
        <v>18385</v>
      </c>
      <c r="R232" s="278">
        <v>2010</v>
      </c>
      <c r="S232" s="279">
        <v>43895</v>
      </c>
      <c r="T232" s="280" t="s">
        <v>5079</v>
      </c>
      <c r="U232" s="281" t="s">
        <v>991</v>
      </c>
      <c r="V232" s="282" t="s">
        <v>913</v>
      </c>
      <c r="W232" s="282" t="s">
        <v>5780</v>
      </c>
      <c r="X232" s="280" t="s">
        <v>2828</v>
      </c>
      <c r="Y232" s="280" t="s">
        <v>2829</v>
      </c>
      <c r="Z232" s="282" t="s">
        <v>2830</v>
      </c>
      <c r="AA232" s="319">
        <f t="shared" si="57"/>
        <v>44260</v>
      </c>
      <c r="AB232" s="149" t="s">
        <v>2167</v>
      </c>
      <c r="AC232" s="280">
        <v>5.3</v>
      </c>
      <c r="AD232" s="305"/>
      <c r="AE232" s="280">
        <v>80</v>
      </c>
      <c r="AF232" s="280"/>
      <c r="AG232" s="280">
        <v>105</v>
      </c>
      <c r="AH232" s="280"/>
      <c r="AI232" s="280">
        <v>22</v>
      </c>
      <c r="AJ232" s="280">
        <v>37</v>
      </c>
      <c r="AK232" s="280">
        <v>50</v>
      </c>
      <c r="AL232" s="280">
        <v>1</v>
      </c>
      <c r="AM232" s="280"/>
      <c r="AN232" s="280"/>
      <c r="AO232" s="280"/>
      <c r="AP232" s="280"/>
      <c r="AQ232" s="634"/>
      <c r="AR232" s="501"/>
      <c r="AS232" s="501"/>
      <c r="AT232" s="501"/>
      <c r="AU232" s="501"/>
      <c r="AV232" s="501"/>
      <c r="AW232" s="501"/>
      <c r="AX232" s="501"/>
      <c r="AY232" s="501"/>
      <c r="AZ232" s="501"/>
      <c r="BA232" s="501"/>
      <c r="BB232" s="501"/>
      <c r="BC232" s="501"/>
      <c r="BD232" s="501"/>
      <c r="BE232" s="501"/>
      <c r="BF232" s="501"/>
      <c r="BG232" s="501"/>
      <c r="BH232" s="501"/>
      <c r="BI232" s="501"/>
      <c r="BJ232" s="501"/>
      <c r="BK232" s="501"/>
      <c r="BL232" s="501"/>
      <c r="BM232" s="501"/>
      <c r="BN232" s="501"/>
      <c r="BO232" s="501"/>
      <c r="BP232" s="501"/>
      <c r="BQ232" s="501"/>
      <c r="BR232" s="501"/>
      <c r="BS232" s="501"/>
      <c r="BT232" s="501"/>
      <c r="BU232" s="501"/>
      <c r="BV232" s="501"/>
      <c r="BW232" s="501"/>
      <c r="BX232" s="501"/>
      <c r="BY232" s="501"/>
      <c r="BZ232" s="501"/>
      <c r="CA232" s="501"/>
      <c r="CB232" s="501"/>
      <c r="CC232" s="501"/>
      <c r="CD232" s="501"/>
      <c r="CE232" s="501"/>
      <c r="CF232" s="501"/>
      <c r="CG232" s="501"/>
      <c r="CH232" s="501"/>
      <c r="CI232" s="501"/>
      <c r="CJ232" s="501"/>
      <c r="CK232" s="501"/>
      <c r="CL232" s="501"/>
      <c r="CM232" s="501"/>
      <c r="CN232" s="501"/>
      <c r="CO232" s="501"/>
      <c r="CP232" s="501"/>
      <c r="CQ232" s="500"/>
      <c r="CR232" s="500"/>
      <c r="CS232" s="500"/>
      <c r="CT232" s="500"/>
      <c r="CU232" s="500"/>
      <c r="CV232" s="500"/>
      <c r="CW232" s="500"/>
      <c r="CX232" s="500"/>
      <c r="CY232" s="500"/>
      <c r="CZ232" s="500"/>
      <c r="DA232" s="500"/>
      <c r="DB232" s="500"/>
      <c r="DC232" s="500"/>
      <c r="DD232" s="500"/>
      <c r="DE232" s="500"/>
      <c r="DF232" s="500"/>
      <c r="DG232" s="500"/>
      <c r="DH232" s="500"/>
      <c r="DI232" s="500"/>
      <c r="DJ232" s="500"/>
      <c r="DK232" s="500"/>
      <c r="DL232" s="500"/>
      <c r="DM232" s="500"/>
      <c r="DN232" s="500"/>
      <c r="DO232" s="500"/>
      <c r="DP232" s="500"/>
      <c r="DQ232" s="500"/>
      <c r="DR232" s="500"/>
      <c r="DS232" s="500"/>
      <c r="DT232" s="500"/>
      <c r="DU232" s="500"/>
      <c r="DV232" s="500"/>
      <c r="DW232" s="500"/>
    </row>
    <row r="233" spans="1:127" ht="12.75" customHeight="1" x14ac:dyDescent="0.2">
      <c r="A233" s="270">
        <v>232</v>
      </c>
      <c r="B233" s="281" t="s">
        <v>1004</v>
      </c>
      <c r="C233" s="281" t="s">
        <v>2839</v>
      </c>
      <c r="D233" s="281"/>
      <c r="E233" s="281" t="s">
        <v>2840</v>
      </c>
      <c r="F233" s="281"/>
      <c r="G233" s="296" t="s">
        <v>2841</v>
      </c>
      <c r="H233" s="676"/>
      <c r="I233" s="281" t="s">
        <v>614</v>
      </c>
      <c r="J233" s="281"/>
      <c r="K233" s="281" t="s">
        <v>91</v>
      </c>
      <c r="L233" s="676" t="s">
        <v>881</v>
      </c>
      <c r="M233" s="306">
        <v>42087</v>
      </c>
      <c r="N233" s="325">
        <v>44509</v>
      </c>
      <c r="O233" s="277" t="s">
        <v>991</v>
      </c>
      <c r="P233" s="298">
        <f t="shared" si="58"/>
        <v>44509</v>
      </c>
      <c r="Q233" s="278">
        <v>15227</v>
      </c>
      <c r="R233" s="278">
        <v>2015</v>
      </c>
      <c r="S233" s="279">
        <v>43778</v>
      </c>
      <c r="T233" s="280" t="s">
        <v>5218</v>
      </c>
      <c r="U233" s="281" t="s">
        <v>991</v>
      </c>
      <c r="V233" s="282" t="s">
        <v>484</v>
      </c>
      <c r="W233" s="282" t="s">
        <v>5209</v>
      </c>
      <c r="X233" s="280" t="s">
        <v>7847</v>
      </c>
      <c r="Y233" s="280" t="s">
        <v>882</v>
      </c>
      <c r="Z233" s="282" t="s">
        <v>883</v>
      </c>
      <c r="AA233" s="319">
        <f t="shared" si="57"/>
        <v>44509</v>
      </c>
      <c r="AB233" s="149" t="s">
        <v>2167</v>
      </c>
      <c r="AC233" s="280">
        <v>5.9</v>
      </c>
      <c r="AD233" s="305"/>
      <c r="AE233" s="280">
        <v>100</v>
      </c>
      <c r="AF233" s="280"/>
      <c r="AG233" s="280">
        <v>130</v>
      </c>
      <c r="AH233" s="280"/>
      <c r="AI233" s="280">
        <v>24</v>
      </c>
      <c r="AJ233" s="280">
        <v>39</v>
      </c>
      <c r="AK233" s="280">
        <v>55</v>
      </c>
      <c r="AL233" s="280">
        <v>1</v>
      </c>
      <c r="AM233" s="280"/>
      <c r="AN233" s="280"/>
      <c r="AO233" s="280"/>
      <c r="AP233" s="280"/>
      <c r="AQ233" s="634"/>
      <c r="AR233" s="501"/>
      <c r="AS233" s="501"/>
      <c r="AT233" s="501"/>
      <c r="AU233" s="501"/>
      <c r="AV233" s="501"/>
      <c r="AW233" s="501"/>
      <c r="AX233" s="501"/>
      <c r="AY233" s="501"/>
      <c r="AZ233" s="501"/>
      <c r="BA233" s="501"/>
      <c r="BB233" s="501"/>
      <c r="BC233" s="501"/>
      <c r="BD233" s="501"/>
      <c r="BE233" s="501"/>
      <c r="BF233" s="501"/>
      <c r="BG233" s="501"/>
      <c r="BH233" s="501"/>
      <c r="BI233" s="501"/>
      <c r="BJ233" s="501"/>
      <c r="BK233" s="501"/>
      <c r="BL233" s="501"/>
      <c r="BM233" s="501"/>
      <c r="BN233" s="501"/>
      <c r="BO233" s="501"/>
      <c r="BP233" s="501"/>
      <c r="BQ233" s="501"/>
      <c r="BR233" s="501"/>
      <c r="BS233" s="501"/>
      <c r="BT233" s="501"/>
      <c r="BU233" s="501"/>
      <c r="BV233" s="501"/>
      <c r="BW233" s="501"/>
      <c r="BX233" s="501"/>
      <c r="BY233" s="501"/>
      <c r="BZ233" s="501"/>
      <c r="CA233" s="501"/>
      <c r="CB233" s="501"/>
      <c r="CC233" s="501"/>
      <c r="CD233" s="501"/>
      <c r="CE233" s="501"/>
      <c r="CF233" s="501"/>
      <c r="CG233" s="501"/>
      <c r="CH233" s="501"/>
      <c r="CI233" s="501"/>
      <c r="CJ233" s="501"/>
      <c r="CK233" s="501"/>
      <c r="CL233" s="501"/>
      <c r="CM233" s="501"/>
      <c r="CN233" s="501"/>
      <c r="CO233" s="501"/>
      <c r="CP233" s="501"/>
      <c r="CQ233" s="500"/>
      <c r="CR233" s="500"/>
      <c r="CS233" s="500"/>
      <c r="CT233" s="500"/>
      <c r="CU233" s="500"/>
      <c r="CV233" s="500"/>
      <c r="CW233" s="500"/>
      <c r="CX233" s="500"/>
      <c r="CY233" s="500"/>
      <c r="CZ233" s="500"/>
      <c r="DA233" s="500"/>
      <c r="DB233" s="500"/>
      <c r="DC233" s="500"/>
      <c r="DD233" s="500"/>
      <c r="DE233" s="500"/>
      <c r="DF233" s="500"/>
      <c r="DG233" s="500"/>
      <c r="DH233" s="500"/>
      <c r="DI233" s="500"/>
      <c r="DJ233" s="500"/>
      <c r="DK233" s="500"/>
      <c r="DL233" s="500"/>
      <c r="DM233" s="500"/>
      <c r="DN233" s="500"/>
      <c r="DO233" s="500"/>
      <c r="DP233" s="500"/>
      <c r="DQ233" s="500"/>
      <c r="DR233" s="500"/>
      <c r="DS233" s="500"/>
      <c r="DT233" s="500"/>
      <c r="DU233" s="500"/>
      <c r="DV233" s="500"/>
      <c r="DW233" s="500"/>
    </row>
    <row r="234" spans="1:127" s="502" customFormat="1" ht="12.75" customHeight="1" x14ac:dyDescent="0.2">
      <c r="A234" s="270">
        <v>233</v>
      </c>
      <c r="B234" s="270" t="s">
        <v>1004</v>
      </c>
      <c r="C234" s="271" t="s">
        <v>9220</v>
      </c>
      <c r="D234" s="271"/>
      <c r="E234" s="271" t="s">
        <v>7534</v>
      </c>
      <c r="F234" s="271"/>
      <c r="G234" s="272" t="s">
        <v>10330</v>
      </c>
      <c r="H234" s="273"/>
      <c r="I234" s="271" t="s">
        <v>601</v>
      </c>
      <c r="J234" s="271"/>
      <c r="K234" s="271" t="s">
        <v>10331</v>
      </c>
      <c r="L234" s="273" t="s">
        <v>10332</v>
      </c>
      <c r="M234" s="275">
        <v>44356</v>
      </c>
      <c r="N234" s="132">
        <v>45085</v>
      </c>
      <c r="O234" s="277" t="s">
        <v>991</v>
      </c>
      <c r="P234" s="299">
        <f>N234</f>
        <v>45085</v>
      </c>
      <c r="Q234" s="264">
        <v>21307</v>
      </c>
      <c r="R234" s="264">
        <v>2021</v>
      </c>
      <c r="S234" s="265">
        <v>44355</v>
      </c>
      <c r="T234" s="281" t="s">
        <v>1686</v>
      </c>
      <c r="U234" s="281" t="s">
        <v>1786</v>
      </c>
      <c r="V234" s="150" t="s">
        <v>484</v>
      </c>
      <c r="W234" s="150" t="s">
        <v>484</v>
      </c>
      <c r="X234" s="281" t="s">
        <v>10333</v>
      </c>
      <c r="Y234" s="281" t="s">
        <v>2473</v>
      </c>
      <c r="Z234" s="150" t="s">
        <v>2474</v>
      </c>
      <c r="AA234" s="303">
        <f t="shared" si="57"/>
        <v>45085</v>
      </c>
      <c r="AB234" s="283" t="s">
        <v>7154</v>
      </c>
      <c r="AC234" s="281">
        <v>5.6</v>
      </c>
      <c r="AD234" s="284"/>
      <c r="AE234" s="281">
        <v>85</v>
      </c>
      <c r="AF234" s="281"/>
      <c r="AG234" s="281">
        <v>110</v>
      </c>
      <c r="AH234" s="281"/>
      <c r="AI234" s="281" t="s">
        <v>994</v>
      </c>
      <c r="AJ234" s="281">
        <v>38</v>
      </c>
      <c r="AK234" s="281">
        <v>47</v>
      </c>
      <c r="AL234" s="281">
        <v>1</v>
      </c>
      <c r="AM234" s="281"/>
      <c r="AN234" s="281"/>
      <c r="AO234" s="281"/>
      <c r="AP234" s="281"/>
      <c r="AQ234" s="635"/>
      <c r="AR234" s="324"/>
      <c r="AS234" s="324"/>
      <c r="AT234" s="324"/>
      <c r="AU234" s="324"/>
      <c r="AV234" s="324"/>
      <c r="AW234" s="324"/>
      <c r="AX234" s="324"/>
      <c r="AY234" s="324"/>
      <c r="AZ234" s="324"/>
      <c r="BA234" s="324"/>
      <c r="BB234" s="324"/>
      <c r="BC234" s="324"/>
      <c r="BD234" s="324"/>
      <c r="BE234" s="324"/>
      <c r="BF234" s="324"/>
      <c r="BG234" s="324"/>
      <c r="BH234" s="324"/>
      <c r="BI234" s="324"/>
      <c r="BJ234" s="324"/>
      <c r="BK234" s="324"/>
      <c r="BL234" s="324"/>
      <c r="BM234" s="324"/>
      <c r="BN234" s="324"/>
      <c r="BO234" s="324"/>
      <c r="BP234" s="324"/>
      <c r="BQ234" s="324"/>
      <c r="BR234" s="324"/>
      <c r="BS234" s="324"/>
      <c r="BT234" s="324"/>
      <c r="BU234" s="324"/>
      <c r="BV234" s="324"/>
      <c r="BW234" s="324"/>
      <c r="BX234" s="324"/>
      <c r="BY234" s="324"/>
      <c r="BZ234" s="324"/>
      <c r="CA234" s="324"/>
      <c r="CB234" s="324"/>
      <c r="CC234" s="324"/>
      <c r="CD234" s="324"/>
      <c r="CE234" s="324"/>
      <c r="CF234" s="324"/>
      <c r="CG234" s="324"/>
      <c r="CH234" s="324"/>
      <c r="CI234" s="324"/>
      <c r="CJ234" s="324"/>
      <c r="CK234" s="324"/>
      <c r="CL234" s="324"/>
      <c r="CM234" s="324"/>
      <c r="CN234" s="324"/>
      <c r="CO234" s="324"/>
      <c r="CP234" s="324"/>
    </row>
    <row r="235" spans="1:127" ht="12.75" customHeight="1" x14ac:dyDescent="0.2">
      <c r="A235" s="270">
        <v>234</v>
      </c>
      <c r="B235" s="270" t="s">
        <v>1004</v>
      </c>
      <c r="C235" s="130" t="s">
        <v>884</v>
      </c>
      <c r="D235" s="271"/>
      <c r="E235" s="271" t="s">
        <v>2654</v>
      </c>
      <c r="F235" s="271"/>
      <c r="G235" s="272" t="s">
        <v>2666</v>
      </c>
      <c r="H235" s="273"/>
      <c r="I235" s="271" t="s">
        <v>424</v>
      </c>
      <c r="J235" s="271"/>
      <c r="K235" s="271" t="s">
        <v>4805</v>
      </c>
      <c r="L235" s="273" t="s">
        <v>4806</v>
      </c>
      <c r="M235" s="275">
        <v>41992</v>
      </c>
      <c r="N235" s="276">
        <v>44236</v>
      </c>
      <c r="O235" s="277" t="s">
        <v>991</v>
      </c>
      <c r="P235" s="298">
        <f t="shared" si="58"/>
        <v>44236</v>
      </c>
      <c r="Q235" s="278">
        <v>17220</v>
      </c>
      <c r="R235" s="278">
        <v>2014</v>
      </c>
      <c r="S235" s="279">
        <v>43505</v>
      </c>
      <c r="T235" s="281" t="s">
        <v>6794</v>
      </c>
      <c r="U235" s="281" t="s">
        <v>991</v>
      </c>
      <c r="V235" s="282" t="s">
        <v>4779</v>
      </c>
      <c r="W235" s="282" t="s">
        <v>5402</v>
      </c>
      <c r="X235" s="280" t="s">
        <v>4807</v>
      </c>
      <c r="Y235" s="280" t="s">
        <v>1697</v>
      </c>
      <c r="Z235" s="282" t="s">
        <v>2225</v>
      </c>
      <c r="AA235" s="319">
        <f t="shared" si="57"/>
        <v>44236</v>
      </c>
      <c r="AB235" s="149" t="s">
        <v>2167</v>
      </c>
      <c r="AC235" s="280">
        <v>5.7</v>
      </c>
      <c r="AD235" s="305"/>
      <c r="AE235" s="280">
        <v>85</v>
      </c>
      <c r="AF235" s="280"/>
      <c r="AG235" s="280">
        <v>105</v>
      </c>
      <c r="AH235" s="280"/>
      <c r="AI235" s="280">
        <v>24</v>
      </c>
      <c r="AJ235" s="280">
        <v>39</v>
      </c>
      <c r="AK235" s="280">
        <v>52</v>
      </c>
      <c r="AL235" s="280">
        <v>1</v>
      </c>
      <c r="AM235" s="279"/>
      <c r="AN235" s="280"/>
      <c r="AO235" s="280"/>
      <c r="AP235" s="280"/>
      <c r="AQ235" s="634"/>
      <c r="AR235" s="501"/>
      <c r="AS235" s="501"/>
      <c r="AT235" s="501"/>
      <c r="AU235" s="501"/>
      <c r="AV235" s="501"/>
      <c r="AW235" s="501"/>
      <c r="AX235" s="501"/>
      <c r="AY235" s="501"/>
      <c r="AZ235" s="501"/>
      <c r="BA235" s="501"/>
      <c r="BB235" s="501"/>
      <c r="BC235" s="501"/>
      <c r="BD235" s="501"/>
      <c r="BE235" s="501"/>
      <c r="BF235" s="501"/>
      <c r="BG235" s="501"/>
      <c r="BH235" s="501"/>
      <c r="BI235" s="501"/>
      <c r="BJ235" s="501"/>
      <c r="BK235" s="501"/>
      <c r="BL235" s="501"/>
      <c r="BM235" s="501"/>
      <c r="BN235" s="501"/>
      <c r="BO235" s="501"/>
      <c r="BP235" s="501"/>
      <c r="BQ235" s="501"/>
      <c r="BR235" s="501"/>
      <c r="BS235" s="501"/>
      <c r="BT235" s="501"/>
      <c r="BU235" s="501"/>
      <c r="BV235" s="501"/>
      <c r="BW235" s="501"/>
      <c r="BX235" s="501"/>
      <c r="BY235" s="501"/>
      <c r="BZ235" s="501"/>
      <c r="CA235" s="501"/>
      <c r="CB235" s="501"/>
      <c r="CC235" s="501"/>
      <c r="CD235" s="501"/>
      <c r="CE235" s="501"/>
      <c r="CF235" s="501"/>
      <c r="CG235" s="501"/>
      <c r="CH235" s="501"/>
      <c r="CI235" s="501"/>
      <c r="CJ235" s="501"/>
      <c r="CK235" s="501"/>
      <c r="CL235" s="501"/>
      <c r="CM235" s="501"/>
      <c r="CN235" s="501"/>
      <c r="CO235" s="501"/>
      <c r="CP235" s="501"/>
      <c r="CQ235" s="500"/>
      <c r="CR235" s="500"/>
      <c r="CS235" s="500"/>
      <c r="CT235" s="500"/>
      <c r="CU235" s="500"/>
      <c r="CV235" s="500"/>
      <c r="CW235" s="500"/>
      <c r="CX235" s="500"/>
      <c r="CY235" s="500"/>
      <c r="CZ235" s="500"/>
      <c r="DA235" s="500"/>
      <c r="DB235" s="500"/>
      <c r="DC235" s="500"/>
      <c r="DD235" s="500"/>
      <c r="DE235" s="500"/>
      <c r="DF235" s="500"/>
      <c r="DG235" s="500"/>
      <c r="DH235" s="500"/>
      <c r="DI235" s="500"/>
      <c r="DJ235" s="500"/>
      <c r="DK235" s="500"/>
      <c r="DL235" s="500"/>
      <c r="DM235" s="500"/>
      <c r="DN235" s="500"/>
      <c r="DO235" s="500"/>
      <c r="DP235" s="500"/>
      <c r="DQ235" s="500"/>
      <c r="DR235" s="500"/>
      <c r="DS235" s="500"/>
      <c r="DT235" s="500"/>
      <c r="DU235" s="500"/>
      <c r="DV235" s="500"/>
      <c r="DW235" s="500"/>
    </row>
    <row r="236" spans="1:127" s="502" customFormat="1" ht="12.75" customHeight="1" x14ac:dyDescent="0.2">
      <c r="A236" s="270">
        <v>235</v>
      </c>
      <c r="B236" s="281" t="s">
        <v>1004</v>
      </c>
      <c r="C236" s="281" t="s">
        <v>3495</v>
      </c>
      <c r="D236" s="281"/>
      <c r="E236" s="281" t="s">
        <v>1832</v>
      </c>
      <c r="F236" s="281"/>
      <c r="G236" s="296" t="s">
        <v>7261</v>
      </c>
      <c r="H236" s="676"/>
      <c r="I236" s="281" t="s">
        <v>1527</v>
      </c>
      <c r="J236" s="281"/>
      <c r="K236" s="281" t="s">
        <v>7969</v>
      </c>
      <c r="L236" s="676" t="s">
        <v>7970</v>
      </c>
      <c r="M236" s="306">
        <v>43613</v>
      </c>
      <c r="N236" s="307">
        <v>45005</v>
      </c>
      <c r="O236" s="507" t="s">
        <v>991</v>
      </c>
      <c r="P236" s="508">
        <f t="shared" si="58"/>
        <v>45005</v>
      </c>
      <c r="Q236" s="520">
        <v>20038</v>
      </c>
      <c r="R236" s="520">
        <v>2019</v>
      </c>
      <c r="S236" s="506">
        <v>44275</v>
      </c>
      <c r="T236" s="324" t="s">
        <v>5762</v>
      </c>
      <c r="U236" s="324" t="s">
        <v>991</v>
      </c>
      <c r="V236" s="150" t="s">
        <v>2262</v>
      </c>
      <c r="W236" s="150" t="s">
        <v>2262</v>
      </c>
      <c r="X236" s="281" t="s">
        <v>7971</v>
      </c>
      <c r="Y236" s="281" t="s">
        <v>3860</v>
      </c>
      <c r="Z236" s="150" t="s">
        <v>3861</v>
      </c>
      <c r="AA236" s="303">
        <f t="shared" si="57"/>
        <v>45005</v>
      </c>
      <c r="AB236" s="283" t="s">
        <v>485</v>
      </c>
      <c r="AC236" s="281">
        <v>4.75</v>
      </c>
      <c r="AD236" s="284"/>
      <c r="AE236" s="281">
        <v>70</v>
      </c>
      <c r="AF236" s="281"/>
      <c r="AG236" s="281">
        <v>95</v>
      </c>
      <c r="AH236" s="281"/>
      <c r="AI236" s="281" t="s">
        <v>994</v>
      </c>
      <c r="AJ236" s="281">
        <v>38</v>
      </c>
      <c r="AK236" s="324">
        <v>48</v>
      </c>
      <c r="AL236" s="324">
        <v>1</v>
      </c>
      <c r="AM236" s="324"/>
      <c r="AN236" s="324"/>
      <c r="AO236" s="324"/>
      <c r="AP236" s="281"/>
      <c r="AQ236" s="635"/>
      <c r="AR236" s="324"/>
      <c r="AS236" s="324"/>
      <c r="AT236" s="324"/>
      <c r="AU236" s="324"/>
      <c r="AV236" s="324"/>
      <c r="AW236" s="324"/>
      <c r="AX236" s="324"/>
      <c r="AY236" s="324"/>
      <c r="AZ236" s="324"/>
      <c r="BA236" s="324"/>
      <c r="BB236" s="324"/>
      <c r="BC236" s="324"/>
      <c r="BD236" s="324"/>
      <c r="BE236" s="324"/>
      <c r="BF236" s="324"/>
      <c r="BG236" s="324"/>
      <c r="BH236" s="324"/>
      <c r="BI236" s="324"/>
      <c r="BJ236" s="324"/>
      <c r="BK236" s="324"/>
      <c r="BL236" s="324"/>
      <c r="BM236" s="324"/>
      <c r="BN236" s="324"/>
      <c r="BO236" s="324"/>
      <c r="BP236" s="324"/>
      <c r="BQ236" s="324"/>
      <c r="BR236" s="324"/>
      <c r="BS236" s="324"/>
      <c r="BT236" s="324"/>
      <c r="BU236" s="324"/>
      <c r="BV236" s="324"/>
      <c r="BW236" s="324"/>
      <c r="BX236" s="324"/>
      <c r="BY236" s="324"/>
      <c r="BZ236" s="324"/>
      <c r="CA236" s="324"/>
      <c r="CB236" s="324"/>
      <c r="CC236" s="324"/>
      <c r="CD236" s="324"/>
      <c r="CE236" s="324"/>
      <c r="CF236" s="324"/>
      <c r="CG236" s="324"/>
      <c r="CH236" s="324"/>
      <c r="CI236" s="324"/>
      <c r="CJ236" s="324"/>
      <c r="CK236" s="324"/>
      <c r="CL236" s="324"/>
      <c r="CM236" s="324"/>
      <c r="CN236" s="324"/>
      <c r="CO236" s="324"/>
      <c r="CP236" s="324"/>
    </row>
    <row r="237" spans="1:127" s="502" customFormat="1" ht="12.75" customHeight="1" x14ac:dyDescent="0.2">
      <c r="A237" s="270">
        <v>236</v>
      </c>
      <c r="B237" s="324" t="s">
        <v>1004</v>
      </c>
      <c r="C237" s="324" t="s">
        <v>3208</v>
      </c>
      <c r="D237" s="324"/>
      <c r="E237" s="324" t="s">
        <v>6163</v>
      </c>
      <c r="F237" s="324"/>
      <c r="G237" s="509">
        <v>600034</v>
      </c>
      <c r="H237" s="324"/>
      <c r="I237" s="324" t="s">
        <v>614</v>
      </c>
      <c r="J237" s="324"/>
      <c r="K237" s="324" t="s">
        <v>9565</v>
      </c>
      <c r="L237" s="676" t="s">
        <v>9566</v>
      </c>
      <c r="M237" s="510">
        <v>43236</v>
      </c>
      <c r="N237" s="510">
        <v>44679</v>
      </c>
      <c r="O237" s="277" t="s">
        <v>991</v>
      </c>
      <c r="P237" s="299">
        <f t="shared" si="58"/>
        <v>44679</v>
      </c>
      <c r="Q237" s="264">
        <v>20733</v>
      </c>
      <c r="R237" s="264">
        <v>2018</v>
      </c>
      <c r="S237" s="265">
        <v>43949</v>
      </c>
      <c r="T237" s="281" t="s">
        <v>239</v>
      </c>
      <c r="U237" s="281" t="s">
        <v>990</v>
      </c>
      <c r="V237" s="150" t="s">
        <v>3412</v>
      </c>
      <c r="W237" s="150" t="s">
        <v>3412</v>
      </c>
      <c r="X237" s="281" t="s">
        <v>9567</v>
      </c>
      <c r="Y237" s="281" t="s">
        <v>2964</v>
      </c>
      <c r="Z237" s="150" t="s">
        <v>2965</v>
      </c>
      <c r="AA237" s="303">
        <f t="shared" si="57"/>
        <v>44679</v>
      </c>
      <c r="AB237" s="283" t="s">
        <v>2167</v>
      </c>
      <c r="AC237" s="281">
        <v>5</v>
      </c>
      <c r="AD237" s="284"/>
      <c r="AE237" s="281">
        <v>70</v>
      </c>
      <c r="AF237" s="281"/>
      <c r="AG237" s="281">
        <v>90</v>
      </c>
      <c r="AH237" s="281"/>
      <c r="AI237" s="281">
        <v>24</v>
      </c>
      <c r="AJ237" s="281">
        <v>40</v>
      </c>
      <c r="AK237" s="281">
        <v>54</v>
      </c>
      <c r="AL237" s="281">
        <v>1</v>
      </c>
      <c r="AM237" s="281"/>
      <c r="AN237" s="281"/>
      <c r="AO237" s="281"/>
      <c r="AP237" s="281"/>
      <c r="AQ237" s="635"/>
      <c r="AR237" s="324"/>
      <c r="AS237" s="324"/>
      <c r="AT237" s="324"/>
      <c r="AU237" s="324"/>
      <c r="AV237" s="324"/>
      <c r="AW237" s="324"/>
      <c r="AX237" s="324"/>
      <c r="AY237" s="324"/>
      <c r="AZ237" s="324"/>
      <c r="BA237" s="324"/>
      <c r="BB237" s="324"/>
      <c r="BC237" s="324"/>
      <c r="BD237" s="324"/>
      <c r="BE237" s="324"/>
      <c r="BF237" s="324"/>
      <c r="BG237" s="324"/>
      <c r="BH237" s="324"/>
      <c r="BI237" s="324"/>
      <c r="BJ237" s="324"/>
      <c r="BK237" s="324"/>
      <c r="BL237" s="324"/>
      <c r="BM237" s="324"/>
      <c r="BN237" s="324"/>
      <c r="BO237" s="324"/>
      <c r="BP237" s="324"/>
      <c r="BQ237" s="324"/>
      <c r="BR237" s="324"/>
      <c r="BS237" s="324"/>
      <c r="BT237" s="324"/>
      <c r="BU237" s="324"/>
      <c r="BV237" s="324"/>
      <c r="BW237" s="324"/>
      <c r="BX237" s="324"/>
      <c r="BY237" s="324"/>
      <c r="BZ237" s="324"/>
      <c r="CA237" s="324"/>
      <c r="CB237" s="324"/>
      <c r="CC237" s="324"/>
      <c r="CD237" s="324"/>
      <c r="CE237" s="324"/>
      <c r="CF237" s="324"/>
      <c r="CG237" s="324"/>
      <c r="CH237" s="324"/>
      <c r="CI237" s="324"/>
      <c r="CJ237" s="324"/>
      <c r="CK237" s="324"/>
      <c r="CL237" s="324"/>
      <c r="CM237" s="324"/>
      <c r="CN237" s="324"/>
      <c r="CO237" s="324"/>
      <c r="CP237" s="324"/>
    </row>
    <row r="238" spans="1:127" s="502" customFormat="1" ht="12.75" customHeight="1" x14ac:dyDescent="0.2">
      <c r="A238" s="270">
        <v>237</v>
      </c>
      <c r="B238" s="270" t="s">
        <v>1004</v>
      </c>
      <c r="C238" s="324" t="s">
        <v>3182</v>
      </c>
      <c r="D238" s="271"/>
      <c r="E238" s="271" t="s">
        <v>6687</v>
      </c>
      <c r="F238" s="271"/>
      <c r="G238" s="272" t="s">
        <v>6688</v>
      </c>
      <c r="H238" s="273"/>
      <c r="I238" s="271" t="s">
        <v>2653</v>
      </c>
      <c r="J238" s="271"/>
      <c r="K238" s="271" t="s">
        <v>4016</v>
      </c>
      <c r="L238" s="273" t="s">
        <v>4017</v>
      </c>
      <c r="M238" s="275">
        <v>43423</v>
      </c>
      <c r="N238" s="132">
        <v>44898</v>
      </c>
      <c r="O238" s="277" t="s">
        <v>991</v>
      </c>
      <c r="P238" s="299">
        <f t="shared" ref="P238:P243" si="59">N238</f>
        <v>44898</v>
      </c>
      <c r="Q238" s="264">
        <v>18660</v>
      </c>
      <c r="R238" s="264">
        <v>2017</v>
      </c>
      <c r="S238" s="265">
        <v>44168</v>
      </c>
      <c r="T238" s="281" t="s">
        <v>5079</v>
      </c>
      <c r="U238" s="281" t="s">
        <v>991</v>
      </c>
      <c r="V238" s="150" t="s">
        <v>1589</v>
      </c>
      <c r="W238" s="150" t="s">
        <v>1589</v>
      </c>
      <c r="X238" s="281" t="s">
        <v>4018</v>
      </c>
      <c r="Y238" s="281" t="s">
        <v>4019</v>
      </c>
      <c r="Z238" s="150" t="s">
        <v>4020</v>
      </c>
      <c r="AA238" s="303">
        <v>44898</v>
      </c>
      <c r="AB238" s="283" t="s">
        <v>2167</v>
      </c>
      <c r="AC238" s="281">
        <v>4.5</v>
      </c>
      <c r="AD238" s="284"/>
      <c r="AE238" s="281">
        <v>90</v>
      </c>
      <c r="AF238" s="281"/>
      <c r="AG238" s="281">
        <v>115</v>
      </c>
      <c r="AH238" s="281"/>
      <c r="AI238" s="281">
        <v>22</v>
      </c>
      <c r="AJ238" s="281">
        <v>36</v>
      </c>
      <c r="AK238" s="281">
        <v>54</v>
      </c>
      <c r="AL238" s="281">
        <v>1</v>
      </c>
      <c r="AM238" s="281"/>
      <c r="AN238" s="281"/>
      <c r="AO238" s="281"/>
      <c r="AP238" s="281"/>
      <c r="AQ238" s="635"/>
      <c r="AR238" s="324"/>
      <c r="AS238" s="324"/>
      <c r="AT238" s="324"/>
      <c r="AU238" s="324"/>
      <c r="AV238" s="324"/>
      <c r="AW238" s="324"/>
      <c r="AX238" s="324"/>
      <c r="AY238" s="324"/>
      <c r="AZ238" s="324"/>
      <c r="BA238" s="324"/>
      <c r="BB238" s="324"/>
      <c r="BC238" s="324"/>
      <c r="BD238" s="324"/>
      <c r="BE238" s="324"/>
      <c r="BF238" s="324"/>
      <c r="BG238" s="324"/>
      <c r="BH238" s="324"/>
      <c r="BI238" s="324"/>
      <c r="BJ238" s="324"/>
      <c r="BK238" s="324"/>
      <c r="BL238" s="324"/>
      <c r="BM238" s="324"/>
      <c r="BN238" s="324"/>
      <c r="BO238" s="324"/>
      <c r="BP238" s="324"/>
      <c r="BQ238" s="324"/>
      <c r="BR238" s="324"/>
      <c r="BS238" s="324"/>
      <c r="BT238" s="324"/>
      <c r="BU238" s="324"/>
      <c r="BV238" s="324"/>
      <c r="BW238" s="324"/>
      <c r="BX238" s="324"/>
      <c r="BY238" s="324"/>
      <c r="BZ238" s="324"/>
      <c r="CA238" s="324"/>
      <c r="CB238" s="324"/>
      <c r="CC238" s="324"/>
      <c r="CD238" s="324"/>
      <c r="CE238" s="324"/>
      <c r="CF238" s="324"/>
      <c r="CG238" s="324"/>
      <c r="CH238" s="324"/>
      <c r="CI238" s="324"/>
      <c r="CJ238" s="324"/>
      <c r="CK238" s="324"/>
      <c r="CL238" s="324"/>
      <c r="CM238" s="324"/>
      <c r="CN238" s="324"/>
      <c r="CO238" s="324"/>
      <c r="CP238" s="324"/>
    </row>
    <row r="239" spans="1:127" ht="12.75" customHeight="1" x14ac:dyDescent="0.2">
      <c r="A239" s="270">
        <v>238</v>
      </c>
      <c r="B239" s="281" t="s">
        <v>1004</v>
      </c>
      <c r="C239" s="281" t="s">
        <v>2880</v>
      </c>
      <c r="D239" s="281"/>
      <c r="E239" s="281" t="s">
        <v>2881</v>
      </c>
      <c r="F239" s="281"/>
      <c r="G239" s="296" t="s">
        <v>2882</v>
      </c>
      <c r="H239" s="676"/>
      <c r="I239" s="281" t="s">
        <v>424</v>
      </c>
      <c r="J239" s="281"/>
      <c r="K239" s="271" t="s">
        <v>7322</v>
      </c>
      <c r="L239" s="273" t="s">
        <v>7319</v>
      </c>
      <c r="M239" s="275">
        <v>42109</v>
      </c>
      <c r="N239" s="276">
        <v>45080</v>
      </c>
      <c r="O239" s="277" t="s">
        <v>991</v>
      </c>
      <c r="P239" s="300">
        <f t="shared" si="59"/>
        <v>45080</v>
      </c>
      <c r="Q239" s="278">
        <v>19301</v>
      </c>
      <c r="R239" s="278">
        <v>2015</v>
      </c>
      <c r="S239" s="279">
        <v>44350</v>
      </c>
      <c r="T239" s="280" t="s">
        <v>239</v>
      </c>
      <c r="U239" s="281" t="s">
        <v>991</v>
      </c>
      <c r="V239" s="282" t="s">
        <v>240</v>
      </c>
      <c r="W239" s="282" t="s">
        <v>1313</v>
      </c>
      <c r="X239" s="280" t="s">
        <v>9430</v>
      </c>
      <c r="Y239" s="280" t="s">
        <v>7320</v>
      </c>
      <c r="Z239" s="282" t="s">
        <v>7321</v>
      </c>
      <c r="AA239" s="319">
        <f>N239</f>
        <v>45080</v>
      </c>
      <c r="AB239" s="149" t="s">
        <v>485</v>
      </c>
      <c r="AC239" s="280">
        <v>5</v>
      </c>
      <c r="AD239" s="305"/>
      <c r="AE239" s="280">
        <v>80</v>
      </c>
      <c r="AF239" s="280"/>
      <c r="AG239" s="280">
        <v>100</v>
      </c>
      <c r="AH239" s="280"/>
      <c r="AI239" s="280">
        <v>22</v>
      </c>
      <c r="AJ239" s="280">
        <v>38</v>
      </c>
      <c r="AK239" s="280">
        <v>49</v>
      </c>
      <c r="AL239" s="280">
        <v>1</v>
      </c>
      <c r="AM239" s="280"/>
      <c r="AN239" s="280"/>
      <c r="AO239" s="280"/>
      <c r="AP239" s="280"/>
      <c r="AQ239" s="634"/>
      <c r="AR239" s="501"/>
      <c r="AS239" s="501"/>
      <c r="AT239" s="501"/>
      <c r="AU239" s="501"/>
      <c r="AV239" s="501"/>
      <c r="AW239" s="501"/>
      <c r="AX239" s="501"/>
      <c r="AY239" s="501"/>
      <c r="AZ239" s="501"/>
      <c r="BA239" s="501"/>
      <c r="BB239" s="501"/>
      <c r="BC239" s="501"/>
      <c r="BD239" s="501"/>
      <c r="BE239" s="501"/>
      <c r="BF239" s="501"/>
      <c r="BG239" s="501"/>
      <c r="BH239" s="501"/>
      <c r="BI239" s="501"/>
      <c r="BJ239" s="501"/>
      <c r="BK239" s="501"/>
      <c r="BL239" s="501"/>
      <c r="BM239" s="501"/>
      <c r="BN239" s="501"/>
      <c r="BO239" s="501"/>
      <c r="BP239" s="501"/>
      <c r="BQ239" s="501"/>
      <c r="BR239" s="501"/>
      <c r="BS239" s="501"/>
      <c r="BT239" s="501"/>
      <c r="BU239" s="501"/>
      <c r="BV239" s="501"/>
      <c r="BW239" s="501"/>
      <c r="BX239" s="501"/>
      <c r="BY239" s="501"/>
      <c r="BZ239" s="501"/>
      <c r="CA239" s="501"/>
      <c r="CB239" s="501"/>
      <c r="CC239" s="501"/>
      <c r="CD239" s="501"/>
      <c r="CE239" s="501"/>
      <c r="CF239" s="501"/>
      <c r="CG239" s="501"/>
      <c r="CH239" s="501"/>
      <c r="CI239" s="501"/>
      <c r="CJ239" s="501"/>
      <c r="CK239" s="501"/>
      <c r="CL239" s="501"/>
      <c r="CM239" s="501"/>
      <c r="CN239" s="501"/>
      <c r="CO239" s="501"/>
      <c r="CP239" s="501"/>
      <c r="CQ239" s="500"/>
      <c r="CR239" s="500"/>
      <c r="CS239" s="500"/>
      <c r="CT239" s="500"/>
      <c r="CU239" s="500"/>
      <c r="CV239" s="500"/>
      <c r="CW239" s="500"/>
      <c r="CX239" s="500"/>
      <c r="CY239" s="500"/>
      <c r="CZ239" s="500"/>
      <c r="DA239" s="500"/>
      <c r="DB239" s="500"/>
      <c r="DC239" s="500"/>
      <c r="DD239" s="500"/>
      <c r="DE239" s="500"/>
      <c r="DF239" s="500"/>
      <c r="DG239" s="500"/>
      <c r="DH239" s="500"/>
      <c r="DI239" s="500"/>
      <c r="DJ239" s="500"/>
      <c r="DK239" s="500"/>
      <c r="DL239" s="500"/>
      <c r="DM239" s="500"/>
      <c r="DN239" s="500"/>
      <c r="DO239" s="500"/>
      <c r="DP239" s="500"/>
      <c r="DQ239" s="500"/>
      <c r="DR239" s="500"/>
      <c r="DS239" s="500"/>
      <c r="DT239" s="500"/>
      <c r="DU239" s="500"/>
      <c r="DV239" s="500"/>
      <c r="DW239" s="500"/>
    </row>
    <row r="240" spans="1:127" ht="12.75" customHeight="1" x14ac:dyDescent="0.2">
      <c r="A240" s="270">
        <v>239</v>
      </c>
      <c r="B240" s="270" t="s">
        <v>1004</v>
      </c>
      <c r="C240" s="271" t="s">
        <v>2113</v>
      </c>
      <c r="D240" s="271"/>
      <c r="E240" s="130" t="s">
        <v>9170</v>
      </c>
      <c r="F240" s="271"/>
      <c r="G240" s="272" t="s">
        <v>137</v>
      </c>
      <c r="H240" s="273"/>
      <c r="I240" s="271" t="s">
        <v>1634</v>
      </c>
      <c r="J240" s="271"/>
      <c r="K240" s="271" t="s">
        <v>3245</v>
      </c>
      <c r="L240" s="273" t="s">
        <v>1489</v>
      </c>
      <c r="M240" s="275">
        <v>40539</v>
      </c>
      <c r="N240" s="276">
        <v>44703</v>
      </c>
      <c r="O240" s="277" t="s">
        <v>991</v>
      </c>
      <c r="P240" s="300">
        <f t="shared" si="59"/>
        <v>44703</v>
      </c>
      <c r="Q240" s="278">
        <v>14105</v>
      </c>
      <c r="R240" s="278">
        <v>2010</v>
      </c>
      <c r="S240" s="279">
        <v>43973</v>
      </c>
      <c r="T240" s="280" t="s">
        <v>1686</v>
      </c>
      <c r="U240" s="281" t="s">
        <v>1786</v>
      </c>
      <c r="V240" s="282" t="s">
        <v>8643</v>
      </c>
      <c r="W240" s="282" t="s">
        <v>8644</v>
      </c>
      <c r="X240" s="280" t="s">
        <v>4773</v>
      </c>
      <c r="Y240" s="280" t="s">
        <v>1232</v>
      </c>
      <c r="Z240" s="282" t="s">
        <v>955</v>
      </c>
      <c r="AA240" s="319">
        <f>N240</f>
        <v>44703</v>
      </c>
      <c r="AB240" s="149" t="s">
        <v>485</v>
      </c>
      <c r="AC240" s="280">
        <v>5.8</v>
      </c>
      <c r="AD240" s="305"/>
      <c r="AE240" s="280">
        <v>90</v>
      </c>
      <c r="AF240" s="280"/>
      <c r="AG240" s="280">
        <v>110</v>
      </c>
      <c r="AH240" s="280"/>
      <c r="AI240" s="280">
        <v>22</v>
      </c>
      <c r="AJ240" s="280">
        <v>36</v>
      </c>
      <c r="AK240" s="280">
        <v>48</v>
      </c>
      <c r="AL240" s="280">
        <v>1</v>
      </c>
      <c r="AM240" s="280"/>
      <c r="AN240" s="280"/>
      <c r="AO240" s="280"/>
      <c r="AP240" s="280"/>
      <c r="AQ240" s="634"/>
      <c r="AR240" s="501"/>
      <c r="AS240" s="501"/>
      <c r="AT240" s="501"/>
      <c r="AU240" s="501"/>
      <c r="AV240" s="501"/>
      <c r="AW240" s="501"/>
      <c r="AX240" s="501"/>
      <c r="AY240" s="501"/>
      <c r="AZ240" s="501"/>
      <c r="BA240" s="501"/>
      <c r="BB240" s="501"/>
      <c r="BC240" s="501"/>
      <c r="BD240" s="501"/>
      <c r="BE240" s="501"/>
      <c r="BF240" s="501"/>
      <c r="BG240" s="501"/>
      <c r="BH240" s="501"/>
      <c r="BI240" s="501"/>
      <c r="BJ240" s="501"/>
      <c r="BK240" s="501"/>
      <c r="BL240" s="501"/>
      <c r="BM240" s="501"/>
      <c r="BN240" s="501"/>
      <c r="BO240" s="501"/>
      <c r="BP240" s="501"/>
      <c r="BQ240" s="501"/>
      <c r="BR240" s="501"/>
      <c r="BS240" s="501"/>
      <c r="BT240" s="501"/>
      <c r="BU240" s="501"/>
      <c r="BV240" s="501"/>
      <c r="BW240" s="501"/>
      <c r="BX240" s="501"/>
      <c r="BY240" s="501"/>
      <c r="BZ240" s="501"/>
      <c r="CA240" s="501"/>
      <c r="CB240" s="501"/>
      <c r="CC240" s="501"/>
      <c r="CD240" s="501"/>
      <c r="CE240" s="501"/>
      <c r="CF240" s="501"/>
      <c r="CG240" s="501"/>
      <c r="CH240" s="501"/>
      <c r="CI240" s="501"/>
      <c r="CJ240" s="501"/>
      <c r="CK240" s="501"/>
      <c r="CL240" s="501"/>
      <c r="CM240" s="501"/>
      <c r="CN240" s="501"/>
      <c r="CO240" s="501"/>
      <c r="CP240" s="501"/>
      <c r="CQ240" s="500"/>
      <c r="CR240" s="500"/>
      <c r="CS240" s="500"/>
      <c r="CT240" s="500"/>
      <c r="CU240" s="500"/>
      <c r="CV240" s="500"/>
      <c r="CW240" s="500"/>
      <c r="CX240" s="500"/>
      <c r="CY240" s="500"/>
      <c r="CZ240" s="500"/>
      <c r="DA240" s="500"/>
      <c r="DB240" s="500"/>
      <c r="DC240" s="500"/>
      <c r="DD240" s="500"/>
      <c r="DE240" s="500"/>
      <c r="DF240" s="500"/>
      <c r="DG240" s="500"/>
      <c r="DH240" s="500"/>
      <c r="DI240" s="500"/>
      <c r="DJ240" s="500"/>
      <c r="DK240" s="500"/>
      <c r="DL240" s="500"/>
      <c r="DM240" s="500"/>
      <c r="DN240" s="500"/>
      <c r="DO240" s="500"/>
      <c r="DP240" s="500"/>
      <c r="DQ240" s="500"/>
      <c r="DR240" s="500"/>
      <c r="DS240" s="500"/>
      <c r="DT240" s="500"/>
      <c r="DU240" s="500"/>
      <c r="DV240" s="500"/>
      <c r="DW240" s="500"/>
    </row>
    <row r="241" spans="1:127" ht="12.75" customHeight="1" x14ac:dyDescent="0.2">
      <c r="A241" s="270">
        <v>240</v>
      </c>
      <c r="B241" s="270" t="s">
        <v>1004</v>
      </c>
      <c r="C241" s="271" t="s">
        <v>139</v>
      </c>
      <c r="D241" s="271"/>
      <c r="E241" s="130" t="s">
        <v>9171</v>
      </c>
      <c r="F241" s="271"/>
      <c r="G241" s="272" t="s">
        <v>1940</v>
      </c>
      <c r="H241" s="273"/>
      <c r="I241" s="271" t="s">
        <v>1634</v>
      </c>
      <c r="J241" s="271"/>
      <c r="K241" s="271" t="s">
        <v>6764</v>
      </c>
      <c r="L241" s="273" t="s">
        <v>4788</v>
      </c>
      <c r="M241" s="275">
        <v>40799</v>
      </c>
      <c r="N241" s="276">
        <v>44955</v>
      </c>
      <c r="O241" s="277" t="s">
        <v>991</v>
      </c>
      <c r="P241" s="298">
        <f t="shared" si="59"/>
        <v>44955</v>
      </c>
      <c r="Q241" s="278">
        <v>19019</v>
      </c>
      <c r="R241" s="278">
        <v>2011</v>
      </c>
      <c r="S241" s="279">
        <v>44225</v>
      </c>
      <c r="T241" s="280" t="s">
        <v>6763</v>
      </c>
      <c r="U241" s="281" t="s">
        <v>991</v>
      </c>
      <c r="V241" s="282" t="s">
        <v>913</v>
      </c>
      <c r="W241" s="282" t="s">
        <v>1587</v>
      </c>
      <c r="X241" s="280" t="s">
        <v>4789</v>
      </c>
      <c r="Y241" s="280" t="s">
        <v>958</v>
      </c>
      <c r="Z241" s="282" t="s">
        <v>1612</v>
      </c>
      <c r="AA241" s="319">
        <f>N241</f>
        <v>44955</v>
      </c>
      <c r="AB241" s="149" t="s">
        <v>485</v>
      </c>
      <c r="AC241" s="280">
        <v>6.4</v>
      </c>
      <c r="AD241" s="305"/>
      <c r="AE241" s="280">
        <v>90</v>
      </c>
      <c r="AF241" s="280"/>
      <c r="AG241" s="280">
        <v>110</v>
      </c>
      <c r="AH241" s="280"/>
      <c r="AI241" s="280">
        <v>22</v>
      </c>
      <c r="AJ241" s="280">
        <v>36</v>
      </c>
      <c r="AK241" s="280">
        <v>48</v>
      </c>
      <c r="AL241" s="280">
        <v>1</v>
      </c>
      <c r="AM241" s="280"/>
      <c r="AN241" s="280"/>
      <c r="AO241" s="280"/>
      <c r="AP241" s="280"/>
      <c r="AQ241" s="636"/>
      <c r="AR241" s="503"/>
      <c r="AS241" s="503"/>
      <c r="AT241" s="503"/>
      <c r="AU241" s="503"/>
      <c r="AV241" s="503"/>
      <c r="AW241" s="503"/>
      <c r="AX241" s="503"/>
      <c r="AY241" s="503"/>
      <c r="AZ241" s="503"/>
      <c r="BA241" s="503"/>
      <c r="BB241" s="503"/>
      <c r="BC241" s="503"/>
      <c r="BD241" s="503"/>
      <c r="BE241" s="503"/>
      <c r="BF241" s="503"/>
      <c r="BG241" s="503"/>
      <c r="BH241" s="503"/>
      <c r="BI241" s="503"/>
      <c r="BJ241" s="503"/>
      <c r="BK241" s="503"/>
      <c r="BL241" s="503"/>
      <c r="BM241" s="503"/>
      <c r="BN241" s="503"/>
      <c r="BO241" s="503"/>
      <c r="BP241" s="503"/>
      <c r="BQ241" s="503"/>
      <c r="BR241" s="503"/>
      <c r="BS241" s="503"/>
      <c r="BT241" s="503"/>
      <c r="BU241" s="503"/>
      <c r="BV241" s="503"/>
      <c r="BW241" s="503"/>
      <c r="BX241" s="503"/>
      <c r="BY241" s="503"/>
      <c r="BZ241" s="503"/>
      <c r="CA241" s="503"/>
      <c r="CB241" s="503"/>
      <c r="CC241" s="503"/>
      <c r="CD241" s="503"/>
      <c r="CE241" s="503"/>
      <c r="CF241" s="503"/>
      <c r="CG241" s="503"/>
      <c r="CH241" s="503"/>
      <c r="CI241" s="503"/>
      <c r="CJ241" s="503"/>
      <c r="CK241" s="503"/>
      <c r="CL241" s="503"/>
      <c r="CM241" s="503"/>
      <c r="CN241" s="503"/>
      <c r="CO241" s="503"/>
      <c r="CP241" s="503"/>
      <c r="CQ241" s="500"/>
      <c r="CR241" s="500"/>
      <c r="CS241" s="500"/>
      <c r="CT241" s="500"/>
      <c r="CU241" s="500"/>
      <c r="CV241" s="500"/>
      <c r="CW241" s="500"/>
      <c r="CX241" s="500"/>
      <c r="CY241" s="500"/>
      <c r="CZ241" s="500"/>
      <c r="DA241" s="500"/>
      <c r="DB241" s="500"/>
      <c r="DC241" s="500"/>
      <c r="DD241" s="500"/>
      <c r="DE241" s="500"/>
      <c r="DF241" s="500"/>
      <c r="DG241" s="500"/>
      <c r="DH241" s="500"/>
      <c r="DI241" s="500"/>
      <c r="DJ241" s="500"/>
      <c r="DK241" s="500"/>
      <c r="DL241" s="500"/>
      <c r="DM241" s="500"/>
      <c r="DN241" s="500"/>
      <c r="DO241" s="500"/>
      <c r="DP241" s="500"/>
      <c r="DQ241" s="500"/>
      <c r="DR241" s="500"/>
      <c r="DS241" s="500"/>
      <c r="DT241" s="500"/>
      <c r="DU241" s="500"/>
      <c r="DV241" s="500"/>
      <c r="DW241" s="500"/>
    </row>
    <row r="242" spans="1:127" s="324" customFormat="1" ht="12.75" customHeight="1" x14ac:dyDescent="0.2">
      <c r="A242" s="270">
        <v>241</v>
      </c>
      <c r="B242" s="281" t="s">
        <v>1004</v>
      </c>
      <c r="C242" s="281" t="s">
        <v>7148</v>
      </c>
      <c r="D242" s="281"/>
      <c r="E242" s="281" t="s">
        <v>6741</v>
      </c>
      <c r="F242" s="281"/>
      <c r="G242" s="296" t="s">
        <v>10334</v>
      </c>
      <c r="H242" s="922"/>
      <c r="I242" s="281" t="s">
        <v>601</v>
      </c>
      <c r="J242" s="281"/>
      <c r="K242" s="281" t="s">
        <v>10335</v>
      </c>
      <c r="L242" s="922" t="s">
        <v>10336</v>
      </c>
      <c r="M242" s="306">
        <v>44356</v>
      </c>
      <c r="N242" s="307">
        <v>45085</v>
      </c>
      <c r="O242" s="507" t="s">
        <v>991</v>
      </c>
      <c r="P242" s="508">
        <f t="shared" si="59"/>
        <v>45085</v>
      </c>
      <c r="Q242" s="520">
        <v>21308</v>
      </c>
      <c r="R242" s="520">
        <v>2021</v>
      </c>
      <c r="S242" s="506">
        <v>44355</v>
      </c>
      <c r="T242" s="324" t="s">
        <v>1686</v>
      </c>
      <c r="U242" s="324" t="s">
        <v>1786</v>
      </c>
      <c r="V242" s="150" t="s">
        <v>484</v>
      </c>
      <c r="W242" s="150" t="s">
        <v>484</v>
      </c>
      <c r="X242" s="281" t="s">
        <v>10337</v>
      </c>
      <c r="Y242" s="281" t="s">
        <v>1232</v>
      </c>
      <c r="Z242" s="150" t="s">
        <v>982</v>
      </c>
      <c r="AA242" s="303">
        <f>N242</f>
        <v>45085</v>
      </c>
      <c r="AB242" s="283" t="s">
        <v>7154</v>
      </c>
      <c r="AC242" s="281">
        <v>5.2</v>
      </c>
      <c r="AD242" s="284"/>
      <c r="AE242" s="281">
        <v>70</v>
      </c>
      <c r="AF242" s="281"/>
      <c r="AG242" s="281">
        <v>95</v>
      </c>
      <c r="AH242" s="281"/>
      <c r="AI242" s="281" t="s">
        <v>994</v>
      </c>
      <c r="AJ242" s="281">
        <v>38</v>
      </c>
      <c r="AK242" s="324">
        <v>47</v>
      </c>
      <c r="AL242" s="324">
        <v>1</v>
      </c>
      <c r="AP242" s="281"/>
      <c r="AQ242" s="635"/>
    </row>
    <row r="243" spans="1:127" s="502" customFormat="1" ht="12.75" customHeight="1" x14ac:dyDescent="0.2">
      <c r="A243" s="270">
        <v>242</v>
      </c>
      <c r="B243" s="270" t="s">
        <v>1004</v>
      </c>
      <c r="C243" s="270" t="s">
        <v>6471</v>
      </c>
      <c r="D243" s="271"/>
      <c r="E243" s="271" t="s">
        <v>6472</v>
      </c>
      <c r="F243" s="271"/>
      <c r="G243" s="272" t="s">
        <v>6473</v>
      </c>
      <c r="H243" s="273"/>
      <c r="I243" s="271" t="s">
        <v>424</v>
      </c>
      <c r="J243" s="271"/>
      <c r="K243" s="271" t="s">
        <v>6049</v>
      </c>
      <c r="L243" s="273" t="s">
        <v>6050</v>
      </c>
      <c r="M243" s="275">
        <v>43357</v>
      </c>
      <c r="N243" s="132">
        <v>44549</v>
      </c>
      <c r="O243" s="277" t="s">
        <v>991</v>
      </c>
      <c r="P243" s="299">
        <f t="shared" si="59"/>
        <v>44549</v>
      </c>
      <c r="Q243" s="264">
        <v>18589</v>
      </c>
      <c r="R243" s="264">
        <v>2018</v>
      </c>
      <c r="S243" s="265">
        <v>43818</v>
      </c>
      <c r="T243" s="281" t="s">
        <v>239</v>
      </c>
      <c r="U243" s="281" t="s">
        <v>991</v>
      </c>
      <c r="V243" s="150" t="s">
        <v>6410</v>
      </c>
      <c r="W243" s="150" t="s">
        <v>4708</v>
      </c>
      <c r="X243" s="281" t="s">
        <v>6051</v>
      </c>
      <c r="Y243" s="281" t="s">
        <v>4056</v>
      </c>
      <c r="Z243" s="150" t="s">
        <v>6474</v>
      </c>
      <c r="AA243" s="303">
        <v>44549</v>
      </c>
      <c r="AB243" s="283" t="s">
        <v>2167</v>
      </c>
      <c r="AC243" s="281">
        <v>5.19</v>
      </c>
      <c r="AD243" s="284"/>
      <c r="AE243" s="281">
        <v>80</v>
      </c>
      <c r="AF243" s="281"/>
      <c r="AG243" s="281">
        <v>95</v>
      </c>
      <c r="AH243" s="281"/>
      <c r="AI243" s="281">
        <v>24</v>
      </c>
      <c r="AJ243" s="281">
        <v>39</v>
      </c>
      <c r="AK243" s="281">
        <v>52</v>
      </c>
      <c r="AL243" s="281">
        <v>1</v>
      </c>
      <c r="AM243" s="281"/>
      <c r="AN243" s="281"/>
      <c r="AO243" s="281"/>
      <c r="AP243" s="281"/>
      <c r="AQ243" s="640"/>
      <c r="AR243" s="516"/>
      <c r="AS243" s="516"/>
      <c r="AT243" s="516"/>
      <c r="AU243" s="516"/>
      <c r="AV243" s="516"/>
      <c r="AW243" s="516"/>
      <c r="AX243" s="516"/>
      <c r="AY243" s="516"/>
      <c r="AZ243" s="516"/>
      <c r="BA243" s="516"/>
      <c r="BB243" s="516"/>
      <c r="BC243" s="516"/>
      <c r="BD243" s="516"/>
      <c r="BE243" s="516"/>
      <c r="BF243" s="516"/>
      <c r="BG243" s="516"/>
      <c r="BH243" s="516"/>
      <c r="BI243" s="516"/>
      <c r="BJ243" s="516"/>
      <c r="BK243" s="516"/>
      <c r="BL243" s="516"/>
      <c r="BM243" s="516"/>
      <c r="BN243" s="516"/>
      <c r="BO243" s="516"/>
      <c r="BP243" s="516"/>
      <c r="BQ243" s="516"/>
      <c r="BR243" s="516"/>
      <c r="BS243" s="516"/>
      <c r="BT243" s="516"/>
      <c r="BU243" s="516"/>
      <c r="BV243" s="516"/>
      <c r="BW243" s="516"/>
      <c r="BX243" s="516"/>
      <c r="BY243" s="516"/>
      <c r="BZ243" s="516"/>
      <c r="CA243" s="516"/>
      <c r="CB243" s="516"/>
      <c r="CC243" s="516"/>
      <c r="CD243" s="516"/>
      <c r="CE243" s="516"/>
      <c r="CF243" s="516"/>
      <c r="CG243" s="516"/>
      <c r="CH243" s="516"/>
      <c r="CI243" s="516"/>
      <c r="CJ243" s="516"/>
      <c r="CK243" s="516"/>
      <c r="CL243" s="516"/>
      <c r="CM243" s="516"/>
      <c r="CN243" s="516"/>
      <c r="CO243" s="516"/>
      <c r="CP243" s="516"/>
    </row>
    <row r="244" spans="1:127" s="502" customFormat="1" ht="12.75" customHeight="1" x14ac:dyDescent="0.2">
      <c r="A244" s="270">
        <v>243</v>
      </c>
      <c r="B244" s="270" t="s">
        <v>1005</v>
      </c>
      <c r="C244" s="270" t="s">
        <v>6153</v>
      </c>
      <c r="D244" s="271" t="s">
        <v>9343</v>
      </c>
      <c r="E244" s="271" t="s">
        <v>6505</v>
      </c>
      <c r="F244" s="271" t="s">
        <v>9344</v>
      </c>
      <c r="G244" s="272" t="s">
        <v>9345</v>
      </c>
      <c r="H244" s="273" t="s">
        <v>9344</v>
      </c>
      <c r="I244" s="271" t="s">
        <v>1515</v>
      </c>
      <c r="J244" s="271" t="s">
        <v>2330</v>
      </c>
      <c r="K244" s="271" t="s">
        <v>9346</v>
      </c>
      <c r="L244" s="273" t="s">
        <v>9347</v>
      </c>
      <c r="M244" s="275">
        <v>44082</v>
      </c>
      <c r="N244" s="132">
        <v>44809</v>
      </c>
      <c r="O244" s="277" t="s">
        <v>991</v>
      </c>
      <c r="P244" s="299">
        <f>N244</f>
        <v>44809</v>
      </c>
      <c r="Q244" s="264">
        <v>20654</v>
      </c>
      <c r="R244" s="264">
        <v>2019</v>
      </c>
      <c r="S244" s="265">
        <v>44079</v>
      </c>
      <c r="T244" s="281" t="s">
        <v>691</v>
      </c>
      <c r="U244" s="281" t="s">
        <v>258</v>
      </c>
      <c r="V244" s="150" t="s">
        <v>2177</v>
      </c>
      <c r="W244" s="150" t="s">
        <v>2177</v>
      </c>
      <c r="X244" s="281" t="s">
        <v>9348</v>
      </c>
      <c r="Y244" s="281" t="s">
        <v>4056</v>
      </c>
      <c r="Z244" s="150" t="s">
        <v>146</v>
      </c>
      <c r="AA244" s="303">
        <v>44809</v>
      </c>
      <c r="AB244" s="283" t="s">
        <v>42</v>
      </c>
      <c r="AC244" s="281">
        <v>4.9000000000000004</v>
      </c>
      <c r="AD244" s="284">
        <v>25</v>
      </c>
      <c r="AE244" s="281">
        <v>110</v>
      </c>
      <c r="AF244" s="281">
        <v>110</v>
      </c>
      <c r="AG244" s="281">
        <v>150</v>
      </c>
      <c r="AH244" s="281">
        <v>150</v>
      </c>
      <c r="AI244" s="281">
        <v>30</v>
      </c>
      <c r="AJ244" s="281" t="s">
        <v>6158</v>
      </c>
      <c r="AK244" s="281">
        <v>75</v>
      </c>
      <c r="AL244" s="281">
        <v>1</v>
      </c>
      <c r="AM244" s="265">
        <v>44082</v>
      </c>
      <c r="AN244" s="281">
        <v>2020</v>
      </c>
      <c r="AO244" s="281" t="s">
        <v>991</v>
      </c>
      <c r="AP244" s="281"/>
      <c r="AQ244" s="635"/>
      <c r="AR244" s="324"/>
      <c r="AS244" s="324"/>
      <c r="AT244" s="324"/>
      <c r="AU244" s="324"/>
      <c r="AV244" s="324"/>
      <c r="AW244" s="324"/>
      <c r="AX244" s="324"/>
      <c r="AY244" s="324"/>
      <c r="AZ244" s="324"/>
      <c r="BA244" s="324"/>
      <c r="BB244" s="324"/>
      <c r="BC244" s="324"/>
      <c r="BD244" s="324"/>
      <c r="BE244" s="324"/>
      <c r="BF244" s="324"/>
      <c r="BG244" s="324"/>
      <c r="BH244" s="324"/>
      <c r="BI244" s="324"/>
      <c r="BJ244" s="324"/>
      <c r="BK244" s="324"/>
      <c r="BL244" s="324"/>
      <c r="BM244" s="324"/>
      <c r="BN244" s="324"/>
      <c r="BO244" s="324"/>
      <c r="BP244" s="324"/>
      <c r="BQ244" s="324"/>
      <c r="BR244" s="324"/>
      <c r="BS244" s="324"/>
      <c r="BT244" s="324"/>
      <c r="BU244" s="324"/>
      <c r="BV244" s="324"/>
      <c r="BW244" s="324"/>
      <c r="BX244" s="324"/>
      <c r="BY244" s="324"/>
      <c r="BZ244" s="324"/>
      <c r="CA244" s="324"/>
      <c r="CB244" s="324"/>
      <c r="CC244" s="324"/>
      <c r="CD244" s="324"/>
      <c r="CE244" s="324"/>
      <c r="CF244" s="324"/>
      <c r="CG244" s="324"/>
      <c r="CH244" s="324"/>
      <c r="CI244" s="324"/>
      <c r="CJ244" s="324"/>
      <c r="CK244" s="324"/>
      <c r="CL244" s="324"/>
      <c r="CM244" s="324"/>
      <c r="CN244" s="324"/>
      <c r="CO244" s="324"/>
      <c r="CP244" s="324"/>
    </row>
    <row r="245" spans="1:127" ht="12.75" customHeight="1" x14ac:dyDescent="0.2">
      <c r="A245" s="270">
        <v>244</v>
      </c>
      <c r="B245" s="270" t="s">
        <v>1004</v>
      </c>
      <c r="C245" s="270" t="s">
        <v>2621</v>
      </c>
      <c r="D245" s="271"/>
      <c r="E245" s="130" t="s">
        <v>2619</v>
      </c>
      <c r="F245" s="271"/>
      <c r="G245" s="272" t="s">
        <v>2620</v>
      </c>
      <c r="H245" s="273"/>
      <c r="I245" s="271" t="s">
        <v>614</v>
      </c>
      <c r="J245" s="271"/>
      <c r="K245" s="271" t="s">
        <v>421</v>
      </c>
      <c r="L245" s="273" t="s">
        <v>422</v>
      </c>
      <c r="M245" s="275">
        <v>41971</v>
      </c>
      <c r="N245" s="276">
        <v>43840</v>
      </c>
      <c r="O245" s="277" t="s">
        <v>991</v>
      </c>
      <c r="P245" s="298">
        <v>43840</v>
      </c>
      <c r="Q245" s="278">
        <v>19003</v>
      </c>
      <c r="R245" s="278">
        <v>2014</v>
      </c>
      <c r="S245" s="279">
        <f>SUM(N245-365)</f>
        <v>43475</v>
      </c>
      <c r="T245" s="281" t="s">
        <v>5079</v>
      </c>
      <c r="U245" s="281" t="s">
        <v>991</v>
      </c>
      <c r="V245" s="282" t="s">
        <v>5554</v>
      </c>
      <c r="W245" s="282" t="s">
        <v>6732</v>
      </c>
      <c r="X245" s="280" t="s">
        <v>1901</v>
      </c>
      <c r="Y245" s="280" t="s">
        <v>1902</v>
      </c>
      <c r="Z245" s="282" t="s">
        <v>1008</v>
      </c>
      <c r="AA245" s="319">
        <f>N245</f>
        <v>43840</v>
      </c>
      <c r="AB245" s="149" t="s">
        <v>1411</v>
      </c>
      <c r="AC245" s="280">
        <v>5.0999999999999996</v>
      </c>
      <c r="AD245" s="305"/>
      <c r="AE245" s="280">
        <v>80</v>
      </c>
      <c r="AF245" s="280"/>
      <c r="AG245" s="280">
        <v>100</v>
      </c>
      <c r="AH245" s="280"/>
      <c r="AI245" s="280">
        <v>23</v>
      </c>
      <c r="AJ245" s="280">
        <v>40</v>
      </c>
      <c r="AK245" s="280">
        <v>62</v>
      </c>
      <c r="AL245" s="280">
        <v>1</v>
      </c>
      <c r="AM245" s="280"/>
      <c r="AN245" s="280"/>
      <c r="AO245" s="280"/>
      <c r="AP245" s="280"/>
      <c r="AQ245" s="634"/>
      <c r="AR245" s="501"/>
      <c r="AS245" s="501"/>
      <c r="AT245" s="501"/>
      <c r="AU245" s="501"/>
      <c r="AV245" s="501"/>
      <c r="AW245" s="501"/>
      <c r="AX245" s="501"/>
      <c r="AY245" s="501"/>
      <c r="AZ245" s="501"/>
      <c r="BA245" s="501"/>
      <c r="BB245" s="501"/>
      <c r="BC245" s="501"/>
      <c r="BD245" s="501"/>
      <c r="BE245" s="501"/>
      <c r="BF245" s="501"/>
      <c r="BG245" s="501"/>
      <c r="BH245" s="501"/>
      <c r="BI245" s="501"/>
      <c r="BJ245" s="501"/>
      <c r="BK245" s="501"/>
      <c r="BL245" s="501"/>
      <c r="BM245" s="501"/>
      <c r="BN245" s="501"/>
      <c r="BO245" s="501"/>
      <c r="BP245" s="501"/>
      <c r="BQ245" s="501"/>
      <c r="BR245" s="501"/>
      <c r="BS245" s="501"/>
      <c r="BT245" s="501"/>
      <c r="BU245" s="501"/>
      <c r="BV245" s="501"/>
      <c r="BW245" s="501"/>
      <c r="BX245" s="501"/>
      <c r="BY245" s="501"/>
      <c r="BZ245" s="501"/>
      <c r="CA245" s="501"/>
      <c r="CB245" s="501"/>
      <c r="CC245" s="501"/>
      <c r="CD245" s="501"/>
      <c r="CE245" s="501"/>
      <c r="CF245" s="501"/>
      <c r="CG245" s="501"/>
      <c r="CH245" s="501"/>
      <c r="CI245" s="501"/>
      <c r="CJ245" s="501"/>
      <c r="CK245" s="501"/>
      <c r="CL245" s="501"/>
      <c r="CM245" s="501"/>
      <c r="CN245" s="501"/>
      <c r="CO245" s="501"/>
      <c r="CP245" s="501"/>
      <c r="CQ245" s="500"/>
      <c r="CR245" s="500"/>
      <c r="CS245" s="500"/>
      <c r="CT245" s="500"/>
      <c r="CU245" s="500"/>
      <c r="CV245" s="500"/>
      <c r="CW245" s="500"/>
      <c r="CX245" s="500"/>
      <c r="CY245" s="500"/>
      <c r="CZ245" s="500"/>
      <c r="DA245" s="500"/>
      <c r="DB245" s="500"/>
      <c r="DC245" s="500"/>
      <c r="DD245" s="500"/>
      <c r="DE245" s="500"/>
      <c r="DF245" s="500"/>
      <c r="DG245" s="500"/>
      <c r="DH245" s="500"/>
      <c r="DI245" s="500"/>
      <c r="DJ245" s="500"/>
      <c r="DK245" s="500"/>
      <c r="DL245" s="500"/>
      <c r="DM245" s="500"/>
      <c r="DN245" s="500"/>
      <c r="DO245" s="500"/>
      <c r="DP245" s="500"/>
      <c r="DQ245" s="500"/>
      <c r="DR245" s="500"/>
      <c r="DS245" s="500"/>
      <c r="DT245" s="500"/>
      <c r="DU245" s="500"/>
      <c r="DV245" s="500"/>
      <c r="DW245" s="500"/>
    </row>
    <row r="246" spans="1:127" s="502" customFormat="1" ht="12.75" customHeight="1" x14ac:dyDescent="0.2">
      <c r="A246" s="270">
        <v>245</v>
      </c>
      <c r="B246" s="281" t="s">
        <v>1004</v>
      </c>
      <c r="C246" s="281" t="s">
        <v>3182</v>
      </c>
      <c r="D246" s="281"/>
      <c r="E246" s="281" t="s">
        <v>5244</v>
      </c>
      <c r="F246" s="281"/>
      <c r="G246" s="296" t="s">
        <v>9853</v>
      </c>
      <c r="H246" s="922"/>
      <c r="I246" s="752" t="s">
        <v>2653</v>
      </c>
      <c r="J246" s="281"/>
      <c r="K246" s="281" t="s">
        <v>6535</v>
      </c>
      <c r="L246" s="922" t="s">
        <v>6536</v>
      </c>
      <c r="M246" s="306">
        <v>44258</v>
      </c>
      <c r="N246" s="307">
        <v>44979</v>
      </c>
      <c r="O246" s="277" t="s">
        <v>991</v>
      </c>
      <c r="P246" s="306">
        <f>N246</f>
        <v>44979</v>
      </c>
      <c r="Q246" s="264">
        <v>21089</v>
      </c>
      <c r="R246" s="264">
        <v>2021</v>
      </c>
      <c r="S246" s="265">
        <v>44249</v>
      </c>
      <c r="T246" s="281" t="s">
        <v>5079</v>
      </c>
      <c r="U246" s="281" t="s">
        <v>1786</v>
      </c>
      <c r="V246" s="150" t="s">
        <v>484</v>
      </c>
      <c r="W246" s="150" t="s">
        <v>484</v>
      </c>
      <c r="X246" s="281" t="s">
        <v>6538</v>
      </c>
      <c r="Y246" s="281" t="s">
        <v>6539</v>
      </c>
      <c r="Z246" s="150" t="s">
        <v>1385</v>
      </c>
      <c r="AA246" s="265">
        <f>N246</f>
        <v>44979</v>
      </c>
      <c r="AB246" s="283" t="s">
        <v>2167</v>
      </c>
      <c r="AC246" s="281">
        <v>4.5</v>
      </c>
      <c r="AD246" s="284"/>
      <c r="AE246" s="281">
        <v>90</v>
      </c>
      <c r="AF246" s="281"/>
      <c r="AG246" s="281">
        <v>115</v>
      </c>
      <c r="AH246" s="281"/>
      <c r="AI246" s="281">
        <v>22</v>
      </c>
      <c r="AJ246" s="281">
        <v>36</v>
      </c>
      <c r="AK246" s="281">
        <v>54</v>
      </c>
      <c r="AL246" s="281">
        <v>1</v>
      </c>
      <c r="AM246" s="281"/>
      <c r="AN246" s="281"/>
      <c r="AO246" s="281"/>
      <c r="AP246" s="281"/>
      <c r="AQ246" s="635"/>
      <c r="AR246" s="324"/>
      <c r="AS246" s="324"/>
      <c r="AT246" s="324"/>
      <c r="AU246" s="324"/>
      <c r="AV246" s="324"/>
      <c r="AW246" s="324"/>
      <c r="AX246" s="324"/>
      <c r="AY246" s="324"/>
      <c r="AZ246" s="324"/>
      <c r="BA246" s="324"/>
      <c r="BB246" s="324"/>
      <c r="BC246" s="324"/>
      <c r="BD246" s="324"/>
      <c r="BE246" s="324"/>
      <c r="BF246" s="324"/>
      <c r="BG246" s="324"/>
      <c r="BH246" s="324"/>
      <c r="BI246" s="324"/>
      <c r="BJ246" s="324"/>
      <c r="BK246" s="324"/>
      <c r="BL246" s="324"/>
      <c r="BM246" s="324"/>
      <c r="BN246" s="324"/>
      <c r="BO246" s="324"/>
      <c r="BP246" s="324"/>
      <c r="BQ246" s="324"/>
      <c r="BR246" s="324"/>
      <c r="BS246" s="324"/>
      <c r="BT246" s="324"/>
      <c r="BU246" s="324"/>
      <c r="BV246" s="324"/>
      <c r="BW246" s="324"/>
      <c r="BX246" s="324"/>
      <c r="BY246" s="324"/>
      <c r="BZ246" s="324"/>
      <c r="CA246" s="324"/>
      <c r="CB246" s="324"/>
      <c r="CC246" s="324"/>
      <c r="CD246" s="324"/>
      <c r="CE246" s="324"/>
      <c r="CF246" s="324"/>
      <c r="CG246" s="324"/>
      <c r="CH246" s="324"/>
      <c r="CI246" s="324"/>
      <c r="CJ246" s="324"/>
      <c r="CK246" s="324"/>
      <c r="CL246" s="324"/>
      <c r="CM246" s="324"/>
      <c r="CN246" s="324"/>
      <c r="CO246" s="324"/>
      <c r="CP246" s="324"/>
    </row>
    <row r="247" spans="1:127" s="502" customFormat="1" ht="12.75" customHeight="1" x14ac:dyDescent="0.2">
      <c r="A247" s="270">
        <v>246</v>
      </c>
      <c r="B247" s="324" t="s">
        <v>1004</v>
      </c>
      <c r="C247" s="324" t="s">
        <v>6785</v>
      </c>
      <c r="D247" s="324"/>
      <c r="E247" s="324" t="s">
        <v>6760</v>
      </c>
      <c r="F247" s="324"/>
      <c r="G247" s="324" t="s">
        <v>6786</v>
      </c>
      <c r="H247" s="324"/>
      <c r="I247" s="324" t="s">
        <v>1168</v>
      </c>
      <c r="J247" s="324"/>
      <c r="K247" s="324" t="s">
        <v>2397</v>
      </c>
      <c r="L247" s="583" t="s">
        <v>2402</v>
      </c>
      <c r="M247" s="506">
        <v>43511</v>
      </c>
      <c r="N247" s="510">
        <v>44242</v>
      </c>
      <c r="O247" s="324" t="s">
        <v>991</v>
      </c>
      <c r="P247" s="506">
        <v>43511</v>
      </c>
      <c r="Q247" s="324">
        <v>19029</v>
      </c>
      <c r="R247" s="324">
        <v>2018</v>
      </c>
      <c r="S247" s="506">
        <v>44242</v>
      </c>
      <c r="T247" s="324" t="s">
        <v>32</v>
      </c>
      <c r="U247" s="324" t="s">
        <v>1786</v>
      </c>
      <c r="V247" s="324">
        <v>0</v>
      </c>
      <c r="W247" s="324">
        <v>18</v>
      </c>
      <c r="X247" s="324" t="s">
        <v>2398</v>
      </c>
      <c r="Y247" s="324" t="s">
        <v>728</v>
      </c>
      <c r="Z247" s="324" t="s">
        <v>729</v>
      </c>
      <c r="AA247" s="506">
        <v>44242</v>
      </c>
      <c r="AB247" s="324" t="s">
        <v>994</v>
      </c>
      <c r="AC247" s="324">
        <v>4.9000000000000004</v>
      </c>
      <c r="AD247" s="324"/>
      <c r="AE247" s="324">
        <v>75</v>
      </c>
      <c r="AF247" s="324"/>
      <c r="AG247" s="324">
        <v>95</v>
      </c>
      <c r="AH247" s="324"/>
      <c r="AI247" s="324" t="s">
        <v>994</v>
      </c>
      <c r="AJ247" s="324" t="s">
        <v>994</v>
      </c>
      <c r="AK247" s="324" t="s">
        <v>994</v>
      </c>
      <c r="AL247" s="324">
        <v>1</v>
      </c>
      <c r="AM247" s="324"/>
      <c r="AN247" s="324"/>
      <c r="AO247" s="324"/>
      <c r="AP247" s="281"/>
      <c r="AQ247" s="635"/>
      <c r="AR247" s="324"/>
      <c r="AS247" s="324"/>
      <c r="AT247" s="324"/>
      <c r="AU247" s="324"/>
      <c r="AV247" s="324"/>
      <c r="AW247" s="324"/>
      <c r="AX247" s="324"/>
      <c r="AY247" s="324"/>
      <c r="AZ247" s="324"/>
      <c r="BA247" s="324"/>
      <c r="BB247" s="324"/>
      <c r="BC247" s="324"/>
      <c r="BD247" s="324"/>
      <c r="BE247" s="324"/>
      <c r="BF247" s="324"/>
      <c r="BG247" s="324"/>
      <c r="BH247" s="324"/>
      <c r="BI247" s="324"/>
      <c r="BJ247" s="324"/>
      <c r="BK247" s="324"/>
      <c r="BL247" s="324"/>
      <c r="BM247" s="324"/>
      <c r="BN247" s="324"/>
      <c r="BO247" s="324"/>
      <c r="BP247" s="324"/>
      <c r="BQ247" s="324"/>
      <c r="BR247" s="324"/>
      <c r="BS247" s="324"/>
      <c r="BT247" s="324"/>
      <c r="BU247" s="324"/>
      <c r="BV247" s="324"/>
      <c r="BW247" s="324"/>
      <c r="BX247" s="324"/>
      <c r="BY247" s="324"/>
      <c r="BZ247" s="324"/>
      <c r="CA247" s="324"/>
      <c r="CB247" s="324"/>
      <c r="CC247" s="324"/>
      <c r="CD247" s="324"/>
      <c r="CE247" s="324"/>
      <c r="CF247" s="324"/>
      <c r="CG247" s="324"/>
      <c r="CH247" s="324"/>
      <c r="CI247" s="324"/>
      <c r="CJ247" s="324"/>
      <c r="CK247" s="324"/>
      <c r="CL247" s="324"/>
      <c r="CM247" s="324"/>
      <c r="CN247" s="324"/>
      <c r="CO247" s="324"/>
      <c r="CP247" s="324"/>
    </row>
    <row r="248" spans="1:127" ht="12.75" customHeight="1" x14ac:dyDescent="0.2">
      <c r="A248" s="270">
        <v>247</v>
      </c>
      <c r="B248" s="270" t="s">
        <v>1004</v>
      </c>
      <c r="C248" s="271" t="s">
        <v>1523</v>
      </c>
      <c r="D248" s="271"/>
      <c r="E248" s="130" t="s">
        <v>9172</v>
      </c>
      <c r="F248" s="271"/>
      <c r="G248" s="272" t="s">
        <v>806</v>
      </c>
      <c r="H248" s="273"/>
      <c r="I248" s="271" t="s">
        <v>2653</v>
      </c>
      <c r="J248" s="271"/>
      <c r="K248" s="271" t="s">
        <v>9677</v>
      </c>
      <c r="L248" s="273" t="s">
        <v>9678</v>
      </c>
      <c r="M248" s="275">
        <v>40810</v>
      </c>
      <c r="N248" s="276">
        <v>44917</v>
      </c>
      <c r="O248" s="277" t="s">
        <v>991</v>
      </c>
      <c r="P248" s="298">
        <f t="shared" ref="P248:P274" si="60">N248</f>
        <v>44917</v>
      </c>
      <c r="Q248" s="278">
        <v>21010</v>
      </c>
      <c r="R248" s="278">
        <v>2011</v>
      </c>
      <c r="S248" s="279">
        <v>44187</v>
      </c>
      <c r="T248" s="280" t="s">
        <v>39</v>
      </c>
      <c r="U248" s="281" t="s">
        <v>1687</v>
      </c>
      <c r="V248" s="282" t="s">
        <v>484</v>
      </c>
      <c r="W248" s="282" t="s">
        <v>5568</v>
      </c>
      <c r="X248" s="280" t="s">
        <v>9679</v>
      </c>
      <c r="Y248" s="280" t="s">
        <v>9680</v>
      </c>
      <c r="Z248" s="282" t="s">
        <v>9681</v>
      </c>
      <c r="AA248" s="319">
        <v>44917</v>
      </c>
      <c r="AB248" s="149" t="s">
        <v>2167</v>
      </c>
      <c r="AC248" s="280">
        <v>6</v>
      </c>
      <c r="AD248" s="305"/>
      <c r="AE248" s="280">
        <v>95</v>
      </c>
      <c r="AF248" s="280"/>
      <c r="AG248" s="280">
        <v>125</v>
      </c>
      <c r="AH248" s="280"/>
      <c r="AI248" s="280">
        <v>21</v>
      </c>
      <c r="AJ248" s="280">
        <v>38</v>
      </c>
      <c r="AK248" s="280">
        <v>52</v>
      </c>
      <c r="AL248" s="280">
        <v>1</v>
      </c>
      <c r="AM248" s="280"/>
      <c r="AN248" s="280"/>
      <c r="AO248" s="280"/>
      <c r="AP248" s="280"/>
      <c r="AQ248" s="634"/>
      <c r="AR248" s="501"/>
      <c r="AS248" s="501"/>
      <c r="AT248" s="501"/>
      <c r="AU248" s="501"/>
      <c r="AV248" s="501"/>
      <c r="AW248" s="501"/>
      <c r="AX248" s="501"/>
      <c r="AY248" s="501"/>
      <c r="AZ248" s="501"/>
      <c r="BA248" s="501"/>
      <c r="BB248" s="501"/>
      <c r="BC248" s="501"/>
      <c r="BD248" s="501"/>
      <c r="BE248" s="501"/>
      <c r="BF248" s="501"/>
      <c r="BG248" s="501"/>
      <c r="BH248" s="501"/>
      <c r="BI248" s="501"/>
      <c r="BJ248" s="501"/>
      <c r="BK248" s="501"/>
      <c r="BL248" s="501"/>
      <c r="BM248" s="501"/>
      <c r="BN248" s="501"/>
      <c r="BO248" s="501"/>
      <c r="BP248" s="501"/>
      <c r="BQ248" s="501"/>
      <c r="BR248" s="501"/>
      <c r="BS248" s="501"/>
      <c r="BT248" s="501"/>
      <c r="BU248" s="501"/>
      <c r="BV248" s="501"/>
      <c r="BW248" s="501"/>
      <c r="BX248" s="501"/>
      <c r="BY248" s="501"/>
      <c r="BZ248" s="501"/>
      <c r="CA248" s="501"/>
      <c r="CB248" s="501"/>
      <c r="CC248" s="501"/>
      <c r="CD248" s="501"/>
      <c r="CE248" s="501"/>
      <c r="CF248" s="501"/>
      <c r="CG248" s="501"/>
      <c r="CH248" s="501"/>
      <c r="CI248" s="501"/>
      <c r="CJ248" s="501"/>
      <c r="CK248" s="501"/>
      <c r="CL248" s="501"/>
      <c r="CM248" s="501"/>
      <c r="CN248" s="501"/>
      <c r="CO248" s="501"/>
      <c r="CP248" s="501"/>
      <c r="CQ248" s="500"/>
      <c r="CR248" s="500"/>
      <c r="CS248" s="500"/>
      <c r="CT248" s="500"/>
      <c r="CU248" s="500"/>
      <c r="CV248" s="500"/>
      <c r="CW248" s="500"/>
      <c r="CX248" s="500"/>
      <c r="CY248" s="500"/>
      <c r="CZ248" s="500"/>
      <c r="DA248" s="500"/>
      <c r="DB248" s="500"/>
      <c r="DC248" s="500"/>
      <c r="DD248" s="500"/>
      <c r="DE248" s="500"/>
      <c r="DF248" s="500"/>
      <c r="DG248" s="500"/>
      <c r="DH248" s="500"/>
      <c r="DI248" s="500"/>
      <c r="DJ248" s="500"/>
      <c r="DK248" s="500"/>
      <c r="DL248" s="500"/>
      <c r="DM248" s="500"/>
      <c r="DN248" s="500"/>
      <c r="DO248" s="500"/>
      <c r="DP248" s="500"/>
      <c r="DQ248" s="500"/>
      <c r="DR248" s="500"/>
      <c r="DS248" s="500"/>
      <c r="DT248" s="500"/>
      <c r="DU248" s="500"/>
      <c r="DV248" s="500"/>
      <c r="DW248" s="500"/>
    </row>
    <row r="249" spans="1:127" s="502" customFormat="1" ht="12.75" customHeight="1" x14ac:dyDescent="0.2">
      <c r="A249" s="270">
        <v>248</v>
      </c>
      <c r="B249" s="281" t="s">
        <v>1004</v>
      </c>
      <c r="C249" s="281" t="s">
        <v>5324</v>
      </c>
      <c r="D249" s="281"/>
      <c r="E249" s="281" t="s">
        <v>5496</v>
      </c>
      <c r="F249" s="281"/>
      <c r="G249" s="296" t="s">
        <v>5497</v>
      </c>
      <c r="H249" s="676"/>
      <c r="I249" s="281" t="s">
        <v>424</v>
      </c>
      <c r="J249" s="281"/>
      <c r="K249" s="281" t="s">
        <v>3157</v>
      </c>
      <c r="L249" s="676" t="s">
        <v>3158</v>
      </c>
      <c r="M249" s="306">
        <v>43032</v>
      </c>
      <c r="N249" s="325">
        <v>44626</v>
      </c>
      <c r="O249" s="507" t="s">
        <v>991</v>
      </c>
      <c r="P249" s="513">
        <f t="shared" si="60"/>
        <v>44626</v>
      </c>
      <c r="Q249" s="514">
        <v>17883</v>
      </c>
      <c r="R249" s="514">
        <v>2017</v>
      </c>
      <c r="S249" s="279">
        <v>43896</v>
      </c>
      <c r="T249" s="280" t="s">
        <v>239</v>
      </c>
      <c r="U249" s="281" t="s">
        <v>991</v>
      </c>
      <c r="V249" s="282" t="s">
        <v>2262</v>
      </c>
      <c r="W249" s="282" t="s">
        <v>2262</v>
      </c>
      <c r="X249" s="280" t="s">
        <v>3159</v>
      </c>
      <c r="Y249" s="280" t="s">
        <v>1475</v>
      </c>
      <c r="Z249" s="282" t="s">
        <v>1950</v>
      </c>
      <c r="AA249" s="319">
        <f t="shared" ref="AA249:AA263" si="61">N249</f>
        <v>44626</v>
      </c>
      <c r="AB249" s="149" t="s">
        <v>1411</v>
      </c>
      <c r="AC249" s="280">
        <v>5.8</v>
      </c>
      <c r="AD249" s="305"/>
      <c r="AE249" s="280">
        <v>95</v>
      </c>
      <c r="AF249" s="280"/>
      <c r="AG249" s="280">
        <v>115</v>
      </c>
      <c r="AH249" s="280"/>
      <c r="AI249" s="280">
        <v>24</v>
      </c>
      <c r="AJ249" s="280">
        <v>39</v>
      </c>
      <c r="AK249" s="501">
        <v>58</v>
      </c>
      <c r="AL249" s="501">
        <v>1</v>
      </c>
      <c r="AM249" s="265"/>
      <c r="AN249" s="281"/>
      <c r="AO249" s="281"/>
      <c r="AP249" s="324"/>
      <c r="AQ249" s="635"/>
      <c r="AR249" s="324"/>
      <c r="AS249" s="324"/>
      <c r="AT249" s="324"/>
      <c r="AU249" s="324"/>
      <c r="AV249" s="324"/>
      <c r="AW249" s="324"/>
      <c r="AX249" s="324"/>
      <c r="AY249" s="324"/>
      <c r="AZ249" s="324"/>
      <c r="BA249" s="324"/>
      <c r="BB249" s="324"/>
      <c r="BC249" s="324"/>
      <c r="BD249" s="324"/>
      <c r="BE249" s="324"/>
      <c r="BF249" s="324"/>
      <c r="BG249" s="324"/>
      <c r="BH249" s="324"/>
      <c r="BI249" s="324"/>
      <c r="BJ249" s="324"/>
      <c r="BK249" s="324"/>
      <c r="BL249" s="324"/>
      <c r="BM249" s="324"/>
      <c r="BN249" s="324"/>
      <c r="BO249" s="324"/>
      <c r="BP249" s="324"/>
      <c r="BQ249" s="324"/>
      <c r="BR249" s="324"/>
      <c r="BS249" s="324"/>
      <c r="BT249" s="324"/>
      <c r="BU249" s="324"/>
      <c r="BV249" s="324"/>
      <c r="BW249" s="324"/>
      <c r="BX249" s="324"/>
      <c r="BY249" s="324"/>
      <c r="BZ249" s="324"/>
      <c r="CA249" s="324"/>
      <c r="CB249" s="324"/>
      <c r="CC249" s="324"/>
      <c r="CD249" s="324"/>
      <c r="CE249" s="324"/>
      <c r="CF249" s="324"/>
      <c r="CG249" s="324"/>
      <c r="CH249" s="324"/>
      <c r="CI249" s="324"/>
      <c r="CJ249" s="324"/>
      <c r="CK249" s="324"/>
      <c r="CL249" s="324"/>
      <c r="CM249" s="324"/>
      <c r="CN249" s="324"/>
      <c r="CO249" s="324"/>
      <c r="CP249" s="324"/>
    </row>
    <row r="250" spans="1:127" s="502" customFormat="1" ht="12.75" customHeight="1" x14ac:dyDescent="0.2">
      <c r="A250" s="270">
        <v>249</v>
      </c>
      <c r="B250" s="281" t="s">
        <v>1004</v>
      </c>
      <c r="C250" s="281" t="s">
        <v>6210</v>
      </c>
      <c r="D250" s="281"/>
      <c r="E250" s="281" t="s">
        <v>2897</v>
      </c>
      <c r="F250" s="281"/>
      <c r="G250" s="296" t="s">
        <v>10312</v>
      </c>
      <c r="H250" s="922"/>
      <c r="I250" s="281" t="s">
        <v>424</v>
      </c>
      <c r="J250" s="281"/>
      <c r="K250" s="271" t="s">
        <v>6967</v>
      </c>
      <c r="L250" s="273" t="s">
        <v>10313</v>
      </c>
      <c r="M250" s="306">
        <v>44354</v>
      </c>
      <c r="N250" s="132">
        <v>45079</v>
      </c>
      <c r="O250" s="277" t="s">
        <v>991</v>
      </c>
      <c r="P250" s="299">
        <f>N250</f>
        <v>45079</v>
      </c>
      <c r="Q250" s="264">
        <v>21300</v>
      </c>
      <c r="R250" s="264">
        <v>2021</v>
      </c>
      <c r="S250" s="265">
        <v>44349</v>
      </c>
      <c r="T250" s="281" t="s">
        <v>5079</v>
      </c>
      <c r="U250" s="281" t="s">
        <v>1786</v>
      </c>
      <c r="V250" s="150" t="s">
        <v>484</v>
      </c>
      <c r="W250" s="150" t="s">
        <v>484</v>
      </c>
      <c r="X250" s="281" t="s">
        <v>6969</v>
      </c>
      <c r="Y250" s="281" t="s">
        <v>6970</v>
      </c>
      <c r="Z250" s="150" t="s">
        <v>6971</v>
      </c>
      <c r="AA250" s="303">
        <f>N250</f>
        <v>45079</v>
      </c>
      <c r="AB250" s="283" t="s">
        <v>2167</v>
      </c>
      <c r="AC250" s="281">
        <v>5.71</v>
      </c>
      <c r="AD250" s="284"/>
      <c r="AE250" s="281">
        <v>100</v>
      </c>
      <c r="AF250" s="281"/>
      <c r="AG250" s="281">
        <v>114</v>
      </c>
      <c r="AH250" s="281"/>
      <c r="AI250" s="281" t="s">
        <v>994</v>
      </c>
      <c r="AJ250" s="281" t="s">
        <v>994</v>
      </c>
      <c r="AK250" s="281" t="s">
        <v>994</v>
      </c>
      <c r="AL250" s="281">
        <v>1</v>
      </c>
      <c r="AM250" s="281"/>
      <c r="AN250" s="281"/>
      <c r="AO250" s="281"/>
      <c r="AP250" s="281"/>
      <c r="AQ250" s="635"/>
      <c r="AR250" s="324"/>
      <c r="AS250" s="324"/>
      <c r="AT250" s="324"/>
      <c r="AU250" s="324"/>
      <c r="AV250" s="324"/>
      <c r="AW250" s="324"/>
      <c r="AX250" s="324"/>
      <c r="AY250" s="324"/>
      <c r="AZ250" s="324"/>
      <c r="BA250" s="324"/>
      <c r="BB250" s="324"/>
      <c r="BC250" s="324"/>
      <c r="BD250" s="324"/>
      <c r="BE250" s="324"/>
      <c r="BF250" s="324"/>
      <c r="BG250" s="324"/>
      <c r="BH250" s="324"/>
      <c r="BI250" s="324"/>
      <c r="BJ250" s="324"/>
      <c r="BK250" s="324"/>
      <c r="BL250" s="324"/>
      <c r="BM250" s="324"/>
      <c r="BN250" s="324"/>
      <c r="BO250" s="324"/>
      <c r="BP250" s="324"/>
      <c r="BQ250" s="324"/>
      <c r="BR250" s="324"/>
      <c r="BS250" s="324"/>
      <c r="BT250" s="324"/>
      <c r="BU250" s="324"/>
      <c r="BV250" s="324"/>
      <c r="BW250" s="324"/>
      <c r="BX250" s="324"/>
      <c r="BY250" s="324"/>
      <c r="BZ250" s="324"/>
      <c r="CA250" s="324"/>
      <c r="CB250" s="324"/>
      <c r="CC250" s="324"/>
      <c r="CD250" s="324"/>
      <c r="CE250" s="324"/>
      <c r="CF250" s="324"/>
      <c r="CG250" s="324"/>
      <c r="CH250" s="324"/>
      <c r="CI250" s="324"/>
      <c r="CJ250" s="324"/>
      <c r="CK250" s="324"/>
      <c r="CL250" s="324"/>
      <c r="CM250" s="324"/>
      <c r="CN250" s="324"/>
      <c r="CO250" s="324"/>
      <c r="CP250" s="324"/>
    </row>
    <row r="251" spans="1:127" ht="12.75" customHeight="1" x14ac:dyDescent="0.2">
      <c r="A251" s="270">
        <v>250</v>
      </c>
      <c r="B251" s="281" t="s">
        <v>1005</v>
      </c>
      <c r="C251" s="281" t="s">
        <v>2229</v>
      </c>
      <c r="D251" s="271" t="s">
        <v>1219</v>
      </c>
      <c r="E251" s="281" t="s">
        <v>2454</v>
      </c>
      <c r="F251" s="281" t="s">
        <v>689</v>
      </c>
      <c r="G251" s="296" t="s">
        <v>2455</v>
      </c>
      <c r="H251" s="273" t="s">
        <v>690</v>
      </c>
      <c r="I251" s="130" t="s">
        <v>3262</v>
      </c>
      <c r="J251" s="281" t="s">
        <v>1616</v>
      </c>
      <c r="K251" s="281" t="s">
        <v>3246</v>
      </c>
      <c r="L251" s="676" t="s">
        <v>2456</v>
      </c>
      <c r="M251" s="306">
        <v>41884</v>
      </c>
      <c r="N251" s="325">
        <v>44811</v>
      </c>
      <c r="O251" s="277" t="s">
        <v>991</v>
      </c>
      <c r="P251" s="298">
        <f t="shared" si="60"/>
        <v>44811</v>
      </c>
      <c r="Q251" s="278">
        <v>19505</v>
      </c>
      <c r="R251" s="278">
        <v>2014</v>
      </c>
      <c r="S251" s="279">
        <v>44081</v>
      </c>
      <c r="T251" s="280" t="s">
        <v>5492</v>
      </c>
      <c r="U251" s="281" t="s">
        <v>4844</v>
      </c>
      <c r="V251" s="282" t="s">
        <v>2351</v>
      </c>
      <c r="W251" s="282" t="s">
        <v>9367</v>
      </c>
      <c r="X251" s="280" t="s">
        <v>2457</v>
      </c>
      <c r="Y251" s="280" t="s">
        <v>2458</v>
      </c>
      <c r="Z251" s="282" t="s">
        <v>2459</v>
      </c>
      <c r="AA251" s="319">
        <f t="shared" si="61"/>
        <v>44811</v>
      </c>
      <c r="AB251" s="149" t="s">
        <v>2167</v>
      </c>
      <c r="AC251" s="280">
        <v>4.4000000000000004</v>
      </c>
      <c r="AD251" s="305">
        <v>18.899999999999999</v>
      </c>
      <c r="AE251" s="280">
        <v>65</v>
      </c>
      <c r="AF251" s="280">
        <v>84</v>
      </c>
      <c r="AG251" s="280">
        <v>85</v>
      </c>
      <c r="AH251" s="280">
        <v>110</v>
      </c>
      <c r="AI251" s="280">
        <v>22</v>
      </c>
      <c r="AJ251" s="280">
        <v>38</v>
      </c>
      <c r="AK251" s="280">
        <v>52</v>
      </c>
      <c r="AL251" s="280">
        <v>1</v>
      </c>
      <c r="AM251" s="279">
        <v>41330</v>
      </c>
      <c r="AN251" s="280">
        <v>2011</v>
      </c>
      <c r="AO251" s="280" t="s">
        <v>991</v>
      </c>
      <c r="AP251" s="280" t="s">
        <v>8515</v>
      </c>
      <c r="AQ251" s="634"/>
      <c r="AR251" s="501"/>
      <c r="AS251" s="501"/>
      <c r="AT251" s="501"/>
      <c r="AU251" s="501"/>
      <c r="AV251" s="501"/>
      <c r="AW251" s="501"/>
      <c r="AX251" s="501"/>
      <c r="AY251" s="501"/>
      <c r="AZ251" s="501"/>
      <c r="BA251" s="501"/>
      <c r="BB251" s="501"/>
      <c r="BC251" s="501"/>
      <c r="BD251" s="501"/>
      <c r="BE251" s="501"/>
      <c r="BF251" s="501"/>
      <c r="BG251" s="501"/>
      <c r="BH251" s="501"/>
      <c r="BI251" s="501"/>
      <c r="BJ251" s="501"/>
      <c r="BK251" s="501"/>
      <c r="BL251" s="501"/>
      <c r="BM251" s="501"/>
      <c r="BN251" s="501"/>
      <c r="BO251" s="501"/>
      <c r="BP251" s="501"/>
      <c r="BQ251" s="501"/>
      <c r="BR251" s="501"/>
      <c r="BS251" s="501"/>
      <c r="BT251" s="501"/>
      <c r="BU251" s="501"/>
      <c r="BV251" s="501"/>
      <c r="BW251" s="501"/>
      <c r="BX251" s="501"/>
      <c r="BY251" s="501"/>
      <c r="BZ251" s="501"/>
      <c r="CA251" s="501"/>
      <c r="CB251" s="501"/>
      <c r="CC251" s="501"/>
      <c r="CD251" s="501"/>
      <c r="CE251" s="501"/>
      <c r="CF251" s="501"/>
      <c r="CG251" s="501"/>
      <c r="CH251" s="501"/>
      <c r="CI251" s="501"/>
      <c r="CJ251" s="501"/>
      <c r="CK251" s="501"/>
      <c r="CL251" s="501"/>
      <c r="CM251" s="501"/>
      <c r="CN251" s="501"/>
      <c r="CO251" s="501"/>
      <c r="CP251" s="501"/>
      <c r="CQ251" s="500"/>
      <c r="CR251" s="500"/>
      <c r="CS251" s="500"/>
      <c r="CT251" s="500"/>
      <c r="CU251" s="500"/>
      <c r="CV251" s="500"/>
      <c r="CW251" s="500"/>
      <c r="CX251" s="500"/>
      <c r="CY251" s="500"/>
      <c r="CZ251" s="500"/>
      <c r="DA251" s="500"/>
      <c r="DB251" s="500"/>
      <c r="DC251" s="500"/>
      <c r="DD251" s="500"/>
      <c r="DE251" s="500"/>
      <c r="DF251" s="500"/>
      <c r="DG251" s="500"/>
      <c r="DH251" s="500"/>
      <c r="DI251" s="500"/>
      <c r="DJ251" s="500"/>
      <c r="DK251" s="500"/>
      <c r="DL251" s="500"/>
      <c r="DM251" s="500"/>
      <c r="DN251" s="500"/>
      <c r="DO251" s="500"/>
      <c r="DP251" s="500"/>
      <c r="DQ251" s="500"/>
      <c r="DR251" s="500"/>
      <c r="DS251" s="500"/>
      <c r="DT251" s="500"/>
      <c r="DU251" s="500"/>
      <c r="DV251" s="500"/>
      <c r="DW251" s="500"/>
    </row>
    <row r="252" spans="1:127" s="502" customFormat="1" ht="12.75" customHeight="1" x14ac:dyDescent="0.2">
      <c r="A252" s="270">
        <v>251</v>
      </c>
      <c r="B252" s="270" t="s">
        <v>1004</v>
      </c>
      <c r="C252" s="281" t="s">
        <v>2896</v>
      </c>
      <c r="D252" s="271"/>
      <c r="E252" s="130" t="s">
        <v>5543</v>
      </c>
      <c r="F252" s="271"/>
      <c r="G252" s="272" t="s">
        <v>5544</v>
      </c>
      <c r="H252" s="273"/>
      <c r="I252" s="271" t="s">
        <v>424</v>
      </c>
      <c r="J252" s="271"/>
      <c r="K252" s="324" t="s">
        <v>2584</v>
      </c>
      <c r="L252" s="273" t="s">
        <v>2586</v>
      </c>
      <c r="M252" s="510">
        <v>43055</v>
      </c>
      <c r="N252" s="510">
        <v>45119</v>
      </c>
      <c r="O252" s="277" t="s">
        <v>991</v>
      </c>
      <c r="P252" s="299">
        <f t="shared" si="60"/>
        <v>45119</v>
      </c>
      <c r="Q252" s="264">
        <v>17926</v>
      </c>
      <c r="R252" s="264">
        <v>2016</v>
      </c>
      <c r="S252" s="279">
        <v>44389</v>
      </c>
      <c r="T252" s="281" t="s">
        <v>239</v>
      </c>
      <c r="U252" s="281" t="s">
        <v>991</v>
      </c>
      <c r="V252" s="150" t="s">
        <v>1281</v>
      </c>
      <c r="W252" s="150" t="s">
        <v>1390</v>
      </c>
      <c r="X252" s="281" t="s">
        <v>5551</v>
      </c>
      <c r="Y252" s="281" t="s">
        <v>2580</v>
      </c>
      <c r="Z252" s="150" t="s">
        <v>271</v>
      </c>
      <c r="AA252" s="303">
        <f t="shared" si="61"/>
        <v>45119</v>
      </c>
      <c r="AB252" s="283" t="s">
        <v>1411</v>
      </c>
      <c r="AC252" s="281">
        <v>4.8</v>
      </c>
      <c r="AD252" s="284"/>
      <c r="AE252" s="281">
        <v>95</v>
      </c>
      <c r="AF252" s="281"/>
      <c r="AG252" s="281">
        <v>115</v>
      </c>
      <c r="AH252" s="281"/>
      <c r="AI252" s="281">
        <v>24</v>
      </c>
      <c r="AJ252" s="281">
        <v>39</v>
      </c>
      <c r="AK252" s="281">
        <v>56</v>
      </c>
      <c r="AL252" s="281">
        <v>1</v>
      </c>
      <c r="AM252" s="265"/>
      <c r="AN252" s="281"/>
      <c r="AO252" s="281"/>
      <c r="AP252" s="281"/>
      <c r="AQ252" s="635"/>
      <c r="AR252" s="324"/>
      <c r="AS252" s="324"/>
      <c r="AT252" s="324"/>
      <c r="AU252" s="324"/>
      <c r="AV252" s="324"/>
      <c r="AW252" s="324"/>
      <c r="AX252" s="324"/>
      <c r="AY252" s="324"/>
      <c r="AZ252" s="324"/>
      <c r="BA252" s="324"/>
      <c r="BB252" s="324"/>
      <c r="BC252" s="324"/>
      <c r="BD252" s="324"/>
      <c r="BE252" s="324"/>
      <c r="BF252" s="324"/>
      <c r="BG252" s="324"/>
      <c r="BH252" s="324"/>
      <c r="BI252" s="324"/>
      <c r="BJ252" s="324"/>
      <c r="BK252" s="324"/>
      <c r="BL252" s="324"/>
      <c r="BM252" s="324"/>
      <c r="BN252" s="324"/>
      <c r="BO252" s="324"/>
      <c r="BP252" s="324"/>
      <c r="BQ252" s="324"/>
      <c r="BR252" s="324"/>
      <c r="BS252" s="324"/>
      <c r="BT252" s="324"/>
      <c r="BU252" s="324"/>
      <c r="BV252" s="324"/>
      <c r="BW252" s="324"/>
      <c r="BX252" s="324"/>
      <c r="BY252" s="324"/>
      <c r="BZ252" s="324"/>
      <c r="CA252" s="324"/>
      <c r="CB252" s="324"/>
      <c r="CC252" s="324"/>
      <c r="CD252" s="324"/>
      <c r="CE252" s="324"/>
      <c r="CF252" s="324"/>
      <c r="CG252" s="324"/>
      <c r="CH252" s="324"/>
      <c r="CI252" s="324"/>
      <c r="CJ252" s="324"/>
      <c r="CK252" s="324"/>
      <c r="CL252" s="324"/>
      <c r="CM252" s="324"/>
      <c r="CN252" s="324"/>
      <c r="CO252" s="324"/>
      <c r="CP252" s="324"/>
    </row>
    <row r="253" spans="1:127" s="502" customFormat="1" ht="12.75" customHeight="1" x14ac:dyDescent="0.2">
      <c r="A253" s="270">
        <v>252</v>
      </c>
      <c r="B253" s="270" t="s">
        <v>1004</v>
      </c>
      <c r="C253" s="270" t="s">
        <v>10264</v>
      </c>
      <c r="D253" s="271" t="s">
        <v>9854</v>
      </c>
      <c r="E253" s="271" t="s">
        <v>4282</v>
      </c>
      <c r="F253" s="271" t="s">
        <v>10265</v>
      </c>
      <c r="G253" s="272" t="s">
        <v>10266</v>
      </c>
      <c r="H253" s="273" t="s">
        <v>10267</v>
      </c>
      <c r="I253" s="271" t="s">
        <v>5060</v>
      </c>
      <c r="J253" s="271" t="s">
        <v>5060</v>
      </c>
      <c r="K253" s="281" t="s">
        <v>5628</v>
      </c>
      <c r="L253" s="922" t="s">
        <v>5189</v>
      </c>
      <c r="M253" s="306">
        <v>44343</v>
      </c>
      <c r="N253" s="307">
        <v>45069</v>
      </c>
      <c r="O253" s="277" t="s">
        <v>991</v>
      </c>
      <c r="P253" s="299">
        <f>N253</f>
        <v>45069</v>
      </c>
      <c r="Q253" s="264">
        <v>21271</v>
      </c>
      <c r="R253" s="264">
        <v>2012</v>
      </c>
      <c r="S253" s="265">
        <v>44339</v>
      </c>
      <c r="T253" s="281" t="s">
        <v>5218</v>
      </c>
      <c r="U253" s="281" t="s">
        <v>5629</v>
      </c>
      <c r="V253" s="150" t="s">
        <v>2177</v>
      </c>
      <c r="W253" s="150" t="s">
        <v>10268</v>
      </c>
      <c r="X253" s="281" t="s">
        <v>5190</v>
      </c>
      <c r="Y253" s="281" t="s">
        <v>1116</v>
      </c>
      <c r="Z253" s="150" t="s">
        <v>2024</v>
      </c>
      <c r="AA253" s="303">
        <f>N253</f>
        <v>45069</v>
      </c>
      <c r="AB253" s="283" t="s">
        <v>2167</v>
      </c>
      <c r="AC253" s="281" t="s">
        <v>994</v>
      </c>
      <c r="AD253" s="284">
        <v>89</v>
      </c>
      <c r="AE253" s="281">
        <v>120</v>
      </c>
      <c r="AF253" s="281">
        <v>120</v>
      </c>
      <c r="AG253" s="281">
        <v>250</v>
      </c>
      <c r="AH253" s="281">
        <v>250</v>
      </c>
      <c r="AI253" s="281" t="s">
        <v>994</v>
      </c>
      <c r="AJ253" s="281">
        <v>50</v>
      </c>
      <c r="AK253" s="281">
        <v>60</v>
      </c>
      <c r="AL253" s="281">
        <v>1</v>
      </c>
      <c r="AM253" s="265">
        <v>44343</v>
      </c>
      <c r="AN253" s="281">
        <v>2012</v>
      </c>
      <c r="AO253" s="281" t="s">
        <v>991</v>
      </c>
      <c r="AP253" s="281"/>
      <c r="AQ253" s="635"/>
      <c r="AR253" s="324"/>
      <c r="AS253" s="324"/>
      <c r="AT253" s="324"/>
      <c r="AU253" s="324"/>
      <c r="AV253" s="324"/>
      <c r="AW253" s="324"/>
      <c r="AX253" s="324"/>
      <c r="AY253" s="324"/>
      <c r="AZ253" s="324"/>
      <c r="BA253" s="324"/>
      <c r="BB253" s="324"/>
      <c r="BC253" s="324"/>
      <c r="BD253" s="324"/>
      <c r="BE253" s="324"/>
      <c r="BF253" s="324"/>
      <c r="BG253" s="324"/>
      <c r="BH253" s="324"/>
      <c r="BI253" s="324"/>
      <c r="BJ253" s="324"/>
      <c r="BK253" s="324"/>
      <c r="BL253" s="324"/>
      <c r="BM253" s="324"/>
      <c r="BN253" s="324"/>
      <c r="BO253" s="324"/>
      <c r="BP253" s="324"/>
      <c r="BQ253" s="324"/>
      <c r="BR253" s="324"/>
      <c r="BS253" s="324"/>
      <c r="BT253" s="324"/>
      <c r="BU253" s="324"/>
      <c r="BV253" s="324"/>
      <c r="BW253" s="324"/>
      <c r="BX253" s="324"/>
      <c r="BY253" s="324"/>
      <c r="BZ253" s="324"/>
      <c r="CA253" s="324"/>
      <c r="CB253" s="324"/>
      <c r="CC253" s="324"/>
      <c r="CD253" s="324"/>
      <c r="CE253" s="324"/>
      <c r="CF253" s="324"/>
      <c r="CG253" s="324"/>
      <c r="CH253" s="324"/>
      <c r="CI253" s="324"/>
      <c r="CJ253" s="324"/>
      <c r="CK253" s="324"/>
      <c r="CL253" s="324"/>
      <c r="CM253" s="324"/>
      <c r="CN253" s="324"/>
      <c r="CO253" s="324"/>
      <c r="CP253" s="324"/>
    </row>
    <row r="254" spans="1:127" s="502" customFormat="1" ht="12.75" customHeight="1" x14ac:dyDescent="0.2">
      <c r="A254" s="270">
        <v>253</v>
      </c>
      <c r="B254" s="270" t="s">
        <v>1004</v>
      </c>
      <c r="C254" s="281" t="s">
        <v>8955</v>
      </c>
      <c r="D254" s="271"/>
      <c r="E254" s="130" t="s">
        <v>5611</v>
      </c>
      <c r="F254" s="271"/>
      <c r="G254" s="272" t="s">
        <v>8956</v>
      </c>
      <c r="H254" s="273"/>
      <c r="I254" s="271" t="s">
        <v>424</v>
      </c>
      <c r="J254" s="271"/>
      <c r="K254" s="271" t="s">
        <v>8190</v>
      </c>
      <c r="L254" s="273" t="s">
        <v>8191</v>
      </c>
      <c r="M254" s="275">
        <v>44035</v>
      </c>
      <c r="N254" s="132">
        <v>44740</v>
      </c>
      <c r="O254" s="277" t="s">
        <v>991</v>
      </c>
      <c r="P254" s="299">
        <f>N254</f>
        <v>44740</v>
      </c>
      <c r="Q254" s="264">
        <v>20552</v>
      </c>
      <c r="R254" s="264">
        <v>2020</v>
      </c>
      <c r="S254" s="265">
        <v>44010</v>
      </c>
      <c r="T254" s="281" t="s">
        <v>6763</v>
      </c>
      <c r="U254" s="281" t="s">
        <v>1786</v>
      </c>
      <c r="V254" s="150" t="s">
        <v>484</v>
      </c>
      <c r="W254" s="150" t="s">
        <v>484</v>
      </c>
      <c r="X254" s="281" t="s">
        <v>8957</v>
      </c>
      <c r="Y254" s="281" t="s">
        <v>958</v>
      </c>
      <c r="Z254" s="150" t="s">
        <v>1612</v>
      </c>
      <c r="AA254" s="303">
        <v>44740</v>
      </c>
      <c r="AB254" s="283" t="s">
        <v>2167</v>
      </c>
      <c r="AC254" s="281">
        <v>3.67</v>
      </c>
      <c r="AD254" s="284"/>
      <c r="AE254" s="281">
        <v>75</v>
      </c>
      <c r="AF254" s="281"/>
      <c r="AG254" s="281">
        <v>95</v>
      </c>
      <c r="AH254" s="281"/>
      <c r="AI254" s="281" t="s">
        <v>994</v>
      </c>
      <c r="AJ254" s="281" t="s">
        <v>994</v>
      </c>
      <c r="AK254" s="281" t="s">
        <v>994</v>
      </c>
      <c r="AL254" s="281">
        <v>1</v>
      </c>
      <c r="AM254" s="281"/>
      <c r="AN254" s="281"/>
      <c r="AO254" s="281"/>
      <c r="AP254" s="281"/>
      <c r="AQ254" s="635"/>
      <c r="AR254" s="324"/>
      <c r="AS254" s="324"/>
      <c r="AT254" s="324"/>
      <c r="AU254" s="324"/>
      <c r="AV254" s="324"/>
      <c r="AW254" s="324"/>
      <c r="AX254" s="324"/>
      <c r="AY254" s="324"/>
      <c r="AZ254" s="324"/>
      <c r="BA254" s="324"/>
      <c r="BB254" s="324"/>
      <c r="BC254" s="324"/>
      <c r="BD254" s="324"/>
      <c r="BE254" s="324"/>
      <c r="BF254" s="324"/>
      <c r="BG254" s="324"/>
      <c r="BH254" s="324"/>
      <c r="BI254" s="324"/>
      <c r="BJ254" s="324"/>
      <c r="BK254" s="324"/>
      <c r="BL254" s="324"/>
      <c r="BM254" s="324"/>
      <c r="BN254" s="324"/>
      <c r="BO254" s="324"/>
      <c r="BP254" s="324"/>
      <c r="BQ254" s="324"/>
      <c r="BR254" s="324"/>
      <c r="BS254" s="324"/>
      <c r="BT254" s="324"/>
      <c r="BU254" s="324"/>
      <c r="BV254" s="324"/>
      <c r="BW254" s="324"/>
      <c r="BX254" s="324"/>
      <c r="BY254" s="324"/>
      <c r="BZ254" s="324"/>
      <c r="CA254" s="324"/>
      <c r="CB254" s="324"/>
      <c r="CC254" s="324"/>
      <c r="CD254" s="324"/>
      <c r="CE254" s="324"/>
      <c r="CF254" s="324"/>
      <c r="CG254" s="324"/>
      <c r="CH254" s="324"/>
      <c r="CI254" s="324"/>
      <c r="CJ254" s="324"/>
      <c r="CK254" s="324"/>
      <c r="CL254" s="324"/>
      <c r="CM254" s="324"/>
      <c r="CN254" s="324"/>
      <c r="CO254" s="324"/>
      <c r="CP254" s="324"/>
    </row>
    <row r="255" spans="1:127" ht="12.75" customHeight="1" x14ac:dyDescent="0.2">
      <c r="A255" s="270">
        <v>254</v>
      </c>
      <c r="B255" s="270" t="s">
        <v>1004</v>
      </c>
      <c r="C255" s="271" t="s">
        <v>381</v>
      </c>
      <c r="D255" s="271"/>
      <c r="E255" s="130" t="s">
        <v>1264</v>
      </c>
      <c r="F255" s="271"/>
      <c r="G255" s="272" t="s">
        <v>934</v>
      </c>
      <c r="H255" s="273"/>
      <c r="I255" s="271" t="s">
        <v>2653</v>
      </c>
      <c r="J255" s="271"/>
      <c r="K255" s="271" t="s">
        <v>935</v>
      </c>
      <c r="L255" s="273" t="s">
        <v>936</v>
      </c>
      <c r="M255" s="275">
        <v>40631</v>
      </c>
      <c r="N255" s="276">
        <v>43771</v>
      </c>
      <c r="O255" s="277" t="s">
        <v>991</v>
      </c>
      <c r="P255" s="298">
        <f t="shared" si="60"/>
        <v>43771</v>
      </c>
      <c r="Q255" s="278">
        <v>17640</v>
      </c>
      <c r="R255" s="278">
        <v>2010</v>
      </c>
      <c r="S255" s="279">
        <v>43406</v>
      </c>
      <c r="T255" s="280" t="s">
        <v>5079</v>
      </c>
      <c r="U255" s="281" t="s">
        <v>991</v>
      </c>
      <c r="V255" s="282" t="s">
        <v>1894</v>
      </c>
      <c r="W255" s="282" t="s">
        <v>6653</v>
      </c>
      <c r="X255" s="280" t="s">
        <v>5154</v>
      </c>
      <c r="Y255" s="280" t="s">
        <v>937</v>
      </c>
      <c r="Z255" s="282" t="s">
        <v>938</v>
      </c>
      <c r="AA255" s="319">
        <f t="shared" si="61"/>
        <v>43771</v>
      </c>
      <c r="AB255" s="149" t="s">
        <v>1996</v>
      </c>
      <c r="AC255" s="280">
        <v>5.9</v>
      </c>
      <c r="AD255" s="305"/>
      <c r="AE255" s="280">
        <v>85</v>
      </c>
      <c r="AF255" s="280"/>
      <c r="AG255" s="280">
        <v>105</v>
      </c>
      <c r="AH255" s="280"/>
      <c r="AI255" s="280">
        <v>23</v>
      </c>
      <c r="AJ255" s="280">
        <v>39</v>
      </c>
      <c r="AK255" s="280">
        <v>56</v>
      </c>
      <c r="AL255" s="280">
        <v>1</v>
      </c>
      <c r="AM255" s="280"/>
      <c r="AN255" s="280"/>
      <c r="AO255" s="280"/>
      <c r="AP255" s="280"/>
      <c r="AQ255" s="634"/>
      <c r="AR255" s="501"/>
      <c r="AS255" s="501"/>
      <c r="AT255" s="501"/>
      <c r="AU255" s="501"/>
      <c r="AV255" s="501"/>
      <c r="AW255" s="501"/>
      <c r="AX255" s="501"/>
      <c r="AY255" s="501"/>
      <c r="AZ255" s="501"/>
      <c r="BA255" s="501"/>
      <c r="BB255" s="501"/>
      <c r="BC255" s="501"/>
      <c r="BD255" s="501"/>
      <c r="BE255" s="501"/>
      <c r="BF255" s="501"/>
      <c r="BG255" s="501"/>
      <c r="BH255" s="501"/>
      <c r="BI255" s="501"/>
      <c r="BJ255" s="501"/>
      <c r="BK255" s="501"/>
      <c r="BL255" s="501"/>
      <c r="BM255" s="501"/>
      <c r="BN255" s="501"/>
      <c r="BO255" s="501"/>
      <c r="BP255" s="501"/>
      <c r="BQ255" s="501"/>
      <c r="BR255" s="501"/>
      <c r="BS255" s="501"/>
      <c r="BT255" s="501"/>
      <c r="BU255" s="501"/>
      <c r="BV255" s="501"/>
      <c r="BW255" s="501"/>
      <c r="BX255" s="501"/>
      <c r="BY255" s="501"/>
      <c r="BZ255" s="501"/>
      <c r="CA255" s="501"/>
      <c r="CB255" s="501"/>
      <c r="CC255" s="501"/>
      <c r="CD255" s="501"/>
      <c r="CE255" s="501"/>
      <c r="CF255" s="501"/>
      <c r="CG255" s="501"/>
      <c r="CH255" s="501"/>
      <c r="CI255" s="501"/>
      <c r="CJ255" s="501"/>
      <c r="CK255" s="501"/>
      <c r="CL255" s="501"/>
      <c r="CM255" s="501"/>
      <c r="CN255" s="501"/>
      <c r="CO255" s="501"/>
      <c r="CP255" s="501"/>
      <c r="CQ255" s="500"/>
      <c r="CR255" s="500"/>
      <c r="CS255" s="500"/>
      <c r="CT255" s="500"/>
      <c r="CU255" s="500"/>
      <c r="CV255" s="500"/>
      <c r="CW255" s="500"/>
      <c r="CX255" s="500"/>
      <c r="CY255" s="500"/>
      <c r="CZ255" s="500"/>
      <c r="DA255" s="500"/>
      <c r="DB255" s="500"/>
      <c r="DC255" s="500"/>
      <c r="DD255" s="500"/>
      <c r="DE255" s="500"/>
      <c r="DF255" s="500"/>
      <c r="DG255" s="500"/>
      <c r="DH255" s="500"/>
      <c r="DI255" s="500"/>
      <c r="DJ255" s="500"/>
      <c r="DK255" s="500"/>
      <c r="DL255" s="500"/>
      <c r="DM255" s="500"/>
      <c r="DN255" s="500"/>
      <c r="DO255" s="500"/>
      <c r="DP255" s="500"/>
      <c r="DQ255" s="500"/>
      <c r="DR255" s="500"/>
      <c r="DS255" s="500"/>
      <c r="DT255" s="500"/>
      <c r="DU255" s="500"/>
      <c r="DV255" s="500"/>
      <c r="DW255" s="500"/>
    </row>
    <row r="256" spans="1:127" s="502" customFormat="1" ht="12.75" customHeight="1" x14ac:dyDescent="0.2">
      <c r="A256" s="270">
        <v>255</v>
      </c>
      <c r="B256" s="270" t="s">
        <v>1004</v>
      </c>
      <c r="C256" s="270" t="s">
        <v>8634</v>
      </c>
      <c r="D256" s="271"/>
      <c r="E256" s="271" t="s">
        <v>774</v>
      </c>
      <c r="F256" s="271"/>
      <c r="G256" s="272" t="s">
        <v>8635</v>
      </c>
      <c r="H256" s="273"/>
      <c r="I256" s="271" t="s">
        <v>601</v>
      </c>
      <c r="J256" s="271"/>
      <c r="K256" s="271" t="s">
        <v>6547</v>
      </c>
      <c r="L256" s="273" t="s">
        <v>6548</v>
      </c>
      <c r="M256" s="275">
        <v>43980</v>
      </c>
      <c r="N256" s="132">
        <v>44702</v>
      </c>
      <c r="O256" s="277" t="s">
        <v>991</v>
      </c>
      <c r="P256" s="299">
        <f>N256</f>
        <v>44702</v>
      </c>
      <c r="Q256" s="264">
        <v>20438</v>
      </c>
      <c r="R256" s="264">
        <v>2020</v>
      </c>
      <c r="S256" s="279">
        <v>43972</v>
      </c>
      <c r="T256" s="281" t="s">
        <v>239</v>
      </c>
      <c r="U256" s="281" t="s">
        <v>1786</v>
      </c>
      <c r="V256" s="150" t="s">
        <v>484</v>
      </c>
      <c r="W256" s="150" t="s">
        <v>1488</v>
      </c>
      <c r="X256" s="281" t="s">
        <v>6549</v>
      </c>
      <c r="Y256" s="281" t="s">
        <v>1525</v>
      </c>
      <c r="Z256" s="150" t="s">
        <v>1526</v>
      </c>
      <c r="AA256" s="303">
        <v>43972</v>
      </c>
      <c r="AB256" s="283" t="s">
        <v>2167</v>
      </c>
      <c r="AC256" s="281">
        <v>5</v>
      </c>
      <c r="AD256" s="284"/>
      <c r="AE256" s="281">
        <v>85</v>
      </c>
      <c r="AF256" s="281"/>
      <c r="AG256" s="281">
        <v>109</v>
      </c>
      <c r="AH256" s="281"/>
      <c r="AI256" s="281">
        <v>24</v>
      </c>
      <c r="AJ256" s="281">
        <v>38</v>
      </c>
      <c r="AK256" s="281">
        <v>55</v>
      </c>
      <c r="AL256" s="281">
        <v>1</v>
      </c>
      <c r="AM256" s="281"/>
      <c r="AN256" s="281"/>
      <c r="AO256" s="281"/>
      <c r="AP256" s="281"/>
      <c r="AQ256" s="635"/>
      <c r="AR256" s="324"/>
      <c r="AS256" s="324"/>
      <c r="AT256" s="324"/>
      <c r="AU256" s="324"/>
      <c r="AV256" s="324"/>
      <c r="AW256" s="324"/>
      <c r="AX256" s="324"/>
      <c r="AY256" s="324"/>
      <c r="AZ256" s="324"/>
      <c r="BA256" s="324"/>
      <c r="BB256" s="324"/>
      <c r="BC256" s="324"/>
      <c r="BD256" s="324"/>
      <c r="BE256" s="324"/>
      <c r="BF256" s="324"/>
      <c r="BG256" s="324"/>
      <c r="BH256" s="324"/>
      <c r="BI256" s="324"/>
      <c r="BJ256" s="324"/>
      <c r="BK256" s="324"/>
      <c r="BL256" s="324"/>
      <c r="BM256" s="324"/>
      <c r="BN256" s="324"/>
      <c r="BO256" s="324"/>
      <c r="BP256" s="324"/>
      <c r="BQ256" s="324"/>
      <c r="BR256" s="324"/>
      <c r="BS256" s="324"/>
      <c r="BT256" s="324"/>
      <c r="BU256" s="324"/>
      <c r="BV256" s="324"/>
      <c r="BW256" s="324"/>
      <c r="BX256" s="324"/>
      <c r="BY256" s="324"/>
      <c r="BZ256" s="324"/>
      <c r="CA256" s="324"/>
      <c r="CB256" s="324"/>
      <c r="CC256" s="324"/>
      <c r="CD256" s="324"/>
      <c r="CE256" s="324"/>
      <c r="CF256" s="324"/>
      <c r="CG256" s="324"/>
      <c r="CH256" s="324"/>
      <c r="CI256" s="324"/>
      <c r="CJ256" s="324"/>
      <c r="CK256" s="324"/>
      <c r="CL256" s="324"/>
      <c r="CM256" s="324"/>
      <c r="CN256" s="324"/>
      <c r="CO256" s="324"/>
      <c r="CP256" s="324"/>
    </row>
    <row r="257" spans="1:127" s="502" customFormat="1" ht="12.75" customHeight="1" x14ac:dyDescent="0.2">
      <c r="A257" s="270">
        <v>256</v>
      </c>
      <c r="B257" s="270" t="s">
        <v>1004</v>
      </c>
      <c r="C257" s="130" t="s">
        <v>2292</v>
      </c>
      <c r="D257" s="271"/>
      <c r="E257" s="271" t="s">
        <v>103</v>
      </c>
      <c r="F257" s="271"/>
      <c r="G257" s="272" t="s">
        <v>104</v>
      </c>
      <c r="H257" s="273"/>
      <c r="I257" s="271" t="s">
        <v>1634</v>
      </c>
      <c r="J257" s="271"/>
      <c r="K257" s="271" t="s">
        <v>4210</v>
      </c>
      <c r="L257" s="273" t="s">
        <v>105</v>
      </c>
      <c r="M257" s="275">
        <v>41701</v>
      </c>
      <c r="N257" s="132">
        <v>43728</v>
      </c>
      <c r="O257" s="277" t="s">
        <v>991</v>
      </c>
      <c r="P257" s="299">
        <f t="shared" si="60"/>
        <v>43728</v>
      </c>
      <c r="Q257" s="264">
        <v>14178</v>
      </c>
      <c r="R257" s="264">
        <v>2013</v>
      </c>
      <c r="S257" s="279">
        <v>42998</v>
      </c>
      <c r="T257" s="281" t="s">
        <v>1686</v>
      </c>
      <c r="U257" s="281" t="s">
        <v>991</v>
      </c>
      <c r="V257" s="150" t="s">
        <v>5391</v>
      </c>
      <c r="W257" s="150" t="s">
        <v>5392</v>
      </c>
      <c r="X257" s="281" t="s">
        <v>106</v>
      </c>
      <c r="Y257" s="281" t="s">
        <v>1352</v>
      </c>
      <c r="Z257" s="150" t="s">
        <v>1353</v>
      </c>
      <c r="AA257" s="303">
        <f t="shared" si="61"/>
        <v>43728</v>
      </c>
      <c r="AB257" s="283" t="s">
        <v>485</v>
      </c>
      <c r="AC257" s="281">
        <v>4.8</v>
      </c>
      <c r="AD257" s="284"/>
      <c r="AE257" s="281">
        <v>63</v>
      </c>
      <c r="AF257" s="281"/>
      <c r="AG257" s="281">
        <v>80</v>
      </c>
      <c r="AH257" s="281"/>
      <c r="AI257" s="281" t="s">
        <v>994</v>
      </c>
      <c r="AJ257" s="281">
        <v>36</v>
      </c>
      <c r="AK257" s="281">
        <v>48</v>
      </c>
      <c r="AL257" s="281">
        <v>1</v>
      </c>
      <c r="AM257" s="281"/>
      <c r="AN257" s="281"/>
      <c r="AO257" s="281"/>
      <c r="AP257" s="281"/>
      <c r="AQ257" s="635"/>
      <c r="AR257" s="324"/>
      <c r="AS257" s="324"/>
      <c r="AT257" s="324"/>
      <c r="AU257" s="324"/>
      <c r="AV257" s="324"/>
      <c r="AW257" s="324"/>
      <c r="AX257" s="324"/>
      <c r="AY257" s="324"/>
      <c r="AZ257" s="324"/>
      <c r="BA257" s="324"/>
      <c r="BB257" s="324"/>
      <c r="BC257" s="324"/>
      <c r="BD257" s="324"/>
      <c r="BE257" s="324"/>
      <c r="BF257" s="324"/>
      <c r="BG257" s="324"/>
      <c r="BH257" s="324"/>
      <c r="BI257" s="324"/>
      <c r="BJ257" s="324"/>
      <c r="BK257" s="324"/>
      <c r="BL257" s="324"/>
      <c r="BM257" s="324"/>
      <c r="BN257" s="324"/>
      <c r="BO257" s="324"/>
      <c r="BP257" s="324"/>
      <c r="BQ257" s="324"/>
      <c r="BR257" s="324"/>
      <c r="BS257" s="324"/>
      <c r="BT257" s="324"/>
      <c r="BU257" s="324"/>
      <c r="BV257" s="324"/>
      <c r="BW257" s="324"/>
      <c r="BX257" s="324"/>
      <c r="BY257" s="324"/>
      <c r="BZ257" s="324"/>
      <c r="CA257" s="324"/>
      <c r="CB257" s="324"/>
      <c r="CC257" s="324"/>
      <c r="CD257" s="324"/>
      <c r="CE257" s="324"/>
      <c r="CF257" s="324"/>
      <c r="CG257" s="324"/>
      <c r="CH257" s="324"/>
      <c r="CI257" s="324"/>
      <c r="CJ257" s="324"/>
      <c r="CK257" s="324"/>
      <c r="CL257" s="324"/>
      <c r="CM257" s="324"/>
      <c r="CN257" s="324"/>
      <c r="CO257" s="324"/>
      <c r="CP257" s="324"/>
    </row>
    <row r="258" spans="1:127" ht="12.75" customHeight="1" x14ac:dyDescent="0.2">
      <c r="A258" s="270">
        <v>257</v>
      </c>
      <c r="B258" s="270" t="s">
        <v>1004</v>
      </c>
      <c r="C258" s="130" t="s">
        <v>1441</v>
      </c>
      <c r="D258" s="271"/>
      <c r="E258" s="130" t="s">
        <v>9173</v>
      </c>
      <c r="F258" s="271"/>
      <c r="G258" s="272" t="s">
        <v>18</v>
      </c>
      <c r="H258" s="273"/>
      <c r="I258" s="271" t="s">
        <v>1634</v>
      </c>
      <c r="J258" s="271"/>
      <c r="K258" s="271" t="s">
        <v>6764</v>
      </c>
      <c r="L258" s="273" t="s">
        <v>4788</v>
      </c>
      <c r="M258" s="275">
        <v>40632</v>
      </c>
      <c r="N258" s="276">
        <v>44955</v>
      </c>
      <c r="O258" s="277" t="s">
        <v>991</v>
      </c>
      <c r="P258" s="298">
        <f t="shared" si="60"/>
        <v>44955</v>
      </c>
      <c r="Q258" s="278">
        <v>19021</v>
      </c>
      <c r="R258" s="278">
        <v>2011</v>
      </c>
      <c r="S258" s="279">
        <v>44225</v>
      </c>
      <c r="T258" s="280" t="s">
        <v>6763</v>
      </c>
      <c r="U258" s="281" t="s">
        <v>991</v>
      </c>
      <c r="V258" s="282" t="s">
        <v>1823</v>
      </c>
      <c r="W258" s="282" t="s">
        <v>2152</v>
      </c>
      <c r="X258" s="280" t="s">
        <v>4789</v>
      </c>
      <c r="Y258" s="280" t="s">
        <v>958</v>
      </c>
      <c r="Z258" s="282" t="s">
        <v>1612</v>
      </c>
      <c r="AA258" s="319">
        <f t="shared" si="61"/>
        <v>44955</v>
      </c>
      <c r="AB258" s="149" t="s">
        <v>485</v>
      </c>
      <c r="AC258" s="280">
        <v>5.8</v>
      </c>
      <c r="AD258" s="305"/>
      <c r="AE258" s="280">
        <v>75</v>
      </c>
      <c r="AF258" s="280"/>
      <c r="AG258" s="280">
        <v>95</v>
      </c>
      <c r="AH258" s="280"/>
      <c r="AI258" s="280">
        <v>22</v>
      </c>
      <c r="AJ258" s="280">
        <v>36</v>
      </c>
      <c r="AK258" s="280">
        <v>48</v>
      </c>
      <c r="AL258" s="280">
        <v>1</v>
      </c>
      <c r="AM258" s="280"/>
      <c r="AN258" s="280"/>
      <c r="AO258" s="280"/>
      <c r="AP258" s="280"/>
      <c r="AQ258" s="634"/>
      <c r="AR258" s="501"/>
      <c r="AS258" s="501"/>
      <c r="AT258" s="501"/>
      <c r="AU258" s="501"/>
      <c r="AV258" s="501"/>
      <c r="AW258" s="501"/>
      <c r="AX258" s="501"/>
      <c r="AY258" s="501"/>
      <c r="AZ258" s="501"/>
      <c r="BA258" s="501"/>
      <c r="BB258" s="501"/>
      <c r="BC258" s="501"/>
      <c r="BD258" s="501"/>
      <c r="BE258" s="501"/>
      <c r="BF258" s="501"/>
      <c r="BG258" s="501"/>
      <c r="BH258" s="501"/>
      <c r="BI258" s="501"/>
      <c r="BJ258" s="501"/>
      <c r="BK258" s="501"/>
      <c r="BL258" s="501"/>
      <c r="BM258" s="501"/>
      <c r="BN258" s="501"/>
      <c r="BO258" s="501"/>
      <c r="BP258" s="501"/>
      <c r="BQ258" s="501"/>
      <c r="BR258" s="501"/>
      <c r="BS258" s="501"/>
      <c r="BT258" s="501"/>
      <c r="BU258" s="501"/>
      <c r="BV258" s="501"/>
      <c r="BW258" s="501"/>
      <c r="BX258" s="501"/>
      <c r="BY258" s="501"/>
      <c r="BZ258" s="501"/>
      <c r="CA258" s="501"/>
      <c r="CB258" s="501"/>
      <c r="CC258" s="501"/>
      <c r="CD258" s="501"/>
      <c r="CE258" s="501"/>
      <c r="CF258" s="501"/>
      <c r="CG258" s="501"/>
      <c r="CH258" s="501"/>
      <c r="CI258" s="501"/>
      <c r="CJ258" s="501"/>
      <c r="CK258" s="501"/>
      <c r="CL258" s="501"/>
      <c r="CM258" s="501"/>
      <c r="CN258" s="501"/>
      <c r="CO258" s="501"/>
      <c r="CP258" s="501"/>
      <c r="CQ258" s="500"/>
      <c r="CR258" s="500"/>
      <c r="CS258" s="500"/>
      <c r="CT258" s="500"/>
      <c r="CU258" s="500"/>
      <c r="CV258" s="500"/>
      <c r="CW258" s="500"/>
      <c r="CX258" s="500"/>
      <c r="CY258" s="500"/>
      <c r="CZ258" s="500"/>
      <c r="DA258" s="500"/>
      <c r="DB258" s="500"/>
      <c r="DC258" s="500"/>
      <c r="DD258" s="500"/>
      <c r="DE258" s="500"/>
      <c r="DF258" s="500"/>
      <c r="DG258" s="500"/>
      <c r="DH258" s="500"/>
      <c r="DI258" s="500"/>
      <c r="DJ258" s="500"/>
      <c r="DK258" s="500"/>
      <c r="DL258" s="500"/>
      <c r="DM258" s="500"/>
      <c r="DN258" s="500"/>
      <c r="DO258" s="500"/>
      <c r="DP258" s="500"/>
      <c r="DQ258" s="500"/>
      <c r="DR258" s="500"/>
      <c r="DS258" s="500"/>
      <c r="DT258" s="500"/>
      <c r="DU258" s="500"/>
      <c r="DV258" s="500"/>
      <c r="DW258" s="500"/>
    </row>
    <row r="259" spans="1:127" s="502" customFormat="1" ht="12.75" customHeight="1" x14ac:dyDescent="0.2">
      <c r="A259" s="270">
        <v>258</v>
      </c>
      <c r="B259" s="270" t="s">
        <v>1004</v>
      </c>
      <c r="C259" s="302" t="s">
        <v>2932</v>
      </c>
      <c r="D259" s="271"/>
      <c r="E259" s="271" t="s">
        <v>2933</v>
      </c>
      <c r="F259" s="271"/>
      <c r="G259" s="272" t="s">
        <v>2934</v>
      </c>
      <c r="H259" s="273"/>
      <c r="I259" s="271" t="s">
        <v>2653</v>
      </c>
      <c r="J259" s="271"/>
      <c r="K259" s="271" t="s">
        <v>2935</v>
      </c>
      <c r="L259" s="273" t="s">
        <v>231</v>
      </c>
      <c r="M259" s="275">
        <v>42122</v>
      </c>
      <c r="N259" s="276">
        <v>44628</v>
      </c>
      <c r="O259" s="277" t="s">
        <v>991</v>
      </c>
      <c r="P259" s="298">
        <f t="shared" si="60"/>
        <v>44628</v>
      </c>
      <c r="Q259" s="278">
        <v>19147</v>
      </c>
      <c r="R259" s="278">
        <v>2015</v>
      </c>
      <c r="S259" s="279">
        <v>44263</v>
      </c>
      <c r="T259" s="280" t="s">
        <v>5079</v>
      </c>
      <c r="U259" s="281" t="s">
        <v>991</v>
      </c>
      <c r="V259" s="282" t="s">
        <v>9893</v>
      </c>
      <c r="W259" s="282" t="s">
        <v>9894</v>
      </c>
      <c r="X259" s="280" t="s">
        <v>88</v>
      </c>
      <c r="Y259" s="280" t="s">
        <v>1697</v>
      </c>
      <c r="Z259" s="282" t="s">
        <v>89</v>
      </c>
      <c r="AA259" s="303">
        <f>N259</f>
        <v>44628</v>
      </c>
      <c r="AB259" s="283" t="s">
        <v>2167</v>
      </c>
      <c r="AC259" s="281">
        <v>5</v>
      </c>
      <c r="AD259" s="284"/>
      <c r="AE259" s="281">
        <v>95</v>
      </c>
      <c r="AF259" s="281"/>
      <c r="AG259" s="281">
        <v>125</v>
      </c>
      <c r="AH259" s="281"/>
      <c r="AI259" s="281">
        <v>22</v>
      </c>
      <c r="AJ259" s="281">
        <v>38</v>
      </c>
      <c r="AK259" s="281">
        <v>52</v>
      </c>
      <c r="AL259" s="281">
        <v>1</v>
      </c>
      <c r="AM259" s="265"/>
      <c r="AN259" s="281"/>
      <c r="AO259" s="281"/>
      <c r="AP259" s="281"/>
      <c r="AQ259" s="635"/>
      <c r="AR259" s="324"/>
      <c r="AS259" s="271"/>
      <c r="AT259" s="271"/>
      <c r="AU259" s="271"/>
      <c r="AV259" s="272"/>
      <c r="AW259" s="273"/>
      <c r="AX259" s="271"/>
      <c r="AY259" s="271"/>
      <c r="AZ259" s="271"/>
      <c r="BA259" s="274"/>
      <c r="BB259" s="275"/>
      <c r="BC259" s="132"/>
      <c r="BD259" s="277"/>
      <c r="BE259" s="298"/>
      <c r="BF259" s="278"/>
      <c r="BG259" s="278"/>
      <c r="BH259" s="279"/>
      <c r="BI259" s="280"/>
      <c r="BJ259" s="281"/>
      <c r="BK259" s="282"/>
      <c r="BL259" s="282"/>
      <c r="BM259" s="280"/>
      <c r="BN259" s="280"/>
      <c r="BO259" s="282"/>
      <c r="BP259" s="319"/>
      <c r="BQ259" s="281"/>
      <c r="BR259" s="281"/>
      <c r="BS259" s="284"/>
      <c r="BT259" s="281"/>
      <c r="BU259" s="281"/>
      <c r="BV259" s="281"/>
      <c r="BW259" s="281"/>
      <c r="BX259" s="281"/>
      <c r="BY259" s="281"/>
      <c r="BZ259" s="281"/>
      <c r="CA259" s="281"/>
      <c r="CB259" s="265"/>
      <c r="CC259" s="281"/>
      <c r="CD259" s="281"/>
      <c r="CE259" s="280"/>
      <c r="CF259" s="501"/>
      <c r="CG259" s="501"/>
      <c r="CH259" s="324"/>
      <c r="CI259" s="324"/>
      <c r="CJ259" s="324"/>
      <c r="CK259" s="324"/>
      <c r="CL259" s="324"/>
      <c r="CM259" s="324"/>
      <c r="CN259" s="324"/>
      <c r="CO259" s="324"/>
      <c r="CP259" s="324"/>
    </row>
    <row r="260" spans="1:127" s="502" customFormat="1" ht="12.75" customHeight="1" x14ac:dyDescent="0.2">
      <c r="A260" s="270">
        <v>259</v>
      </c>
      <c r="B260" s="270" t="s">
        <v>1004</v>
      </c>
      <c r="C260" s="271" t="s">
        <v>1036</v>
      </c>
      <c r="D260" s="271"/>
      <c r="E260" s="130" t="s">
        <v>9174</v>
      </c>
      <c r="F260" s="271"/>
      <c r="G260" s="272" t="s">
        <v>5245</v>
      </c>
      <c r="H260" s="273"/>
      <c r="I260" s="271" t="s">
        <v>2653</v>
      </c>
      <c r="J260" s="271"/>
      <c r="K260" s="271" t="s">
        <v>10314</v>
      </c>
      <c r="L260" s="273" t="s">
        <v>10315</v>
      </c>
      <c r="M260" s="275">
        <v>42943</v>
      </c>
      <c r="N260" s="276">
        <v>44709</v>
      </c>
      <c r="O260" s="277" t="s">
        <v>991</v>
      </c>
      <c r="P260" s="298">
        <f t="shared" si="60"/>
        <v>44709</v>
      </c>
      <c r="Q260" s="278">
        <v>21301</v>
      </c>
      <c r="R260" s="278">
        <v>2012</v>
      </c>
      <c r="S260" s="279">
        <v>44344</v>
      </c>
      <c r="T260" s="281" t="s">
        <v>5079</v>
      </c>
      <c r="U260" s="281" t="s">
        <v>1687</v>
      </c>
      <c r="V260" s="282" t="s">
        <v>5573</v>
      </c>
      <c r="W260" s="282" t="s">
        <v>9732</v>
      </c>
      <c r="X260" s="280" t="s">
        <v>10316</v>
      </c>
      <c r="Y260" s="280" t="s">
        <v>10317</v>
      </c>
      <c r="Z260" s="282" t="s">
        <v>10318</v>
      </c>
      <c r="AA260" s="319">
        <f t="shared" si="61"/>
        <v>44709</v>
      </c>
      <c r="AB260" s="149" t="s">
        <v>2167</v>
      </c>
      <c r="AC260" s="280">
        <v>5.8</v>
      </c>
      <c r="AD260" s="305"/>
      <c r="AE260" s="280">
        <v>95</v>
      </c>
      <c r="AF260" s="280"/>
      <c r="AG260" s="280">
        <v>125</v>
      </c>
      <c r="AH260" s="280"/>
      <c r="AI260" s="280">
        <v>22</v>
      </c>
      <c r="AJ260" s="280">
        <v>37</v>
      </c>
      <c r="AK260" s="280">
        <v>50</v>
      </c>
      <c r="AL260" s="280">
        <v>1</v>
      </c>
      <c r="AM260" s="265"/>
      <c r="AN260" s="281"/>
      <c r="AO260" s="281"/>
      <c r="AP260" s="281"/>
      <c r="AQ260" s="635"/>
      <c r="AR260" s="324"/>
      <c r="AS260" s="324"/>
      <c r="AT260" s="324"/>
      <c r="AU260" s="324"/>
      <c r="AV260" s="324"/>
      <c r="AW260" s="324"/>
      <c r="AX260" s="324"/>
      <c r="AY260" s="324"/>
      <c r="AZ260" s="324"/>
      <c r="BA260" s="324"/>
      <c r="BB260" s="324"/>
      <c r="BC260" s="324"/>
      <c r="BD260" s="324"/>
      <c r="BE260" s="324"/>
      <c r="BF260" s="324"/>
      <c r="BG260" s="324"/>
      <c r="BH260" s="324"/>
      <c r="BI260" s="324"/>
      <c r="BJ260" s="324"/>
      <c r="BK260" s="324"/>
      <c r="BL260" s="324"/>
      <c r="BM260" s="324"/>
      <c r="BN260" s="324"/>
      <c r="BO260" s="324"/>
      <c r="BP260" s="324"/>
      <c r="BQ260" s="324"/>
      <c r="BR260" s="324"/>
      <c r="BS260" s="324"/>
      <c r="BT260" s="324"/>
      <c r="BU260" s="324"/>
      <c r="BV260" s="324"/>
      <c r="BW260" s="324"/>
      <c r="BX260" s="324"/>
      <c r="BY260" s="324"/>
      <c r="BZ260" s="324"/>
      <c r="CA260" s="324"/>
      <c r="CB260" s="324"/>
      <c r="CC260" s="324"/>
      <c r="CD260" s="324"/>
      <c r="CE260" s="324"/>
      <c r="CF260" s="324"/>
      <c r="CG260" s="324"/>
      <c r="CH260" s="324"/>
      <c r="CI260" s="324"/>
      <c r="CJ260" s="324"/>
      <c r="CK260" s="324"/>
      <c r="CL260" s="324"/>
      <c r="CM260" s="324"/>
      <c r="CN260" s="324"/>
      <c r="CO260" s="324"/>
      <c r="CP260" s="324"/>
    </row>
    <row r="261" spans="1:127" s="502" customFormat="1" ht="12.75" customHeight="1" x14ac:dyDescent="0.2">
      <c r="A261" s="270">
        <v>260</v>
      </c>
      <c r="B261" s="281" t="s">
        <v>1004</v>
      </c>
      <c r="C261" s="281" t="s">
        <v>799</v>
      </c>
      <c r="D261" s="281"/>
      <c r="E261" s="281" t="s">
        <v>5280</v>
      </c>
      <c r="F261" s="281"/>
      <c r="G261" s="296" t="s">
        <v>5281</v>
      </c>
      <c r="H261" s="676"/>
      <c r="I261" s="675" t="s">
        <v>2653</v>
      </c>
      <c r="J261" s="281"/>
      <c r="K261" s="281" t="s">
        <v>6587</v>
      </c>
      <c r="L261" s="676" t="s">
        <v>6588</v>
      </c>
      <c r="M261" s="306">
        <v>42961</v>
      </c>
      <c r="N261" s="307">
        <v>44475</v>
      </c>
      <c r="O261" s="277" t="s">
        <v>991</v>
      </c>
      <c r="P261" s="306">
        <f t="shared" si="60"/>
        <v>44475</v>
      </c>
      <c r="Q261" s="264">
        <v>18624</v>
      </c>
      <c r="R261" s="264">
        <v>2010</v>
      </c>
      <c r="S261" s="265">
        <v>44110</v>
      </c>
      <c r="T261" s="281" t="s">
        <v>5079</v>
      </c>
      <c r="U261" s="281" t="s">
        <v>991</v>
      </c>
      <c r="V261" s="150" t="s">
        <v>1280</v>
      </c>
      <c r="W261" s="150" t="s">
        <v>9440</v>
      </c>
      <c r="X261" s="281" t="s">
        <v>6621</v>
      </c>
      <c r="Y261" s="281" t="s">
        <v>6622</v>
      </c>
      <c r="Z261" s="150" t="s">
        <v>1900</v>
      </c>
      <c r="AA261" s="265">
        <f t="shared" si="61"/>
        <v>44475</v>
      </c>
      <c r="AB261" s="283" t="s">
        <v>2167</v>
      </c>
      <c r="AC261" s="281">
        <v>5.3</v>
      </c>
      <c r="AD261" s="284"/>
      <c r="AE261" s="281">
        <v>80</v>
      </c>
      <c r="AF261" s="281"/>
      <c r="AG261" s="281">
        <v>105</v>
      </c>
      <c r="AH261" s="281"/>
      <c r="AI261" s="281">
        <v>22</v>
      </c>
      <c r="AJ261" s="281">
        <v>37</v>
      </c>
      <c r="AK261" s="281">
        <v>52</v>
      </c>
      <c r="AL261" s="281">
        <v>1</v>
      </c>
      <c r="AM261" s="281"/>
      <c r="AN261" s="281"/>
      <c r="AO261" s="281"/>
      <c r="AP261" s="281"/>
      <c r="AQ261" s="635"/>
      <c r="AR261" s="324"/>
      <c r="AS261" s="324"/>
      <c r="AT261" s="324"/>
      <c r="AU261" s="324"/>
      <c r="AV261" s="324"/>
      <c r="AW261" s="324"/>
      <c r="AX261" s="324"/>
      <c r="AY261" s="324"/>
      <c r="AZ261" s="324"/>
      <c r="BA261" s="324"/>
      <c r="BB261" s="324"/>
      <c r="BC261" s="324"/>
      <c r="BD261" s="324"/>
      <c r="BE261" s="324"/>
      <c r="BF261" s="324"/>
      <c r="BG261" s="324"/>
      <c r="BH261" s="324"/>
      <c r="BI261" s="324"/>
      <c r="BJ261" s="324"/>
      <c r="BK261" s="324"/>
      <c r="BL261" s="324"/>
      <c r="BM261" s="324"/>
      <c r="BN261" s="324"/>
      <c r="BO261" s="324"/>
      <c r="BP261" s="324"/>
      <c r="BQ261" s="324"/>
      <c r="BR261" s="324"/>
      <c r="BS261" s="324"/>
      <c r="BT261" s="324"/>
      <c r="BU261" s="324"/>
      <c r="BV261" s="324"/>
      <c r="BW261" s="324"/>
      <c r="BX261" s="324"/>
      <c r="BY261" s="324"/>
      <c r="BZ261" s="324"/>
      <c r="CA261" s="324"/>
      <c r="CB261" s="324"/>
      <c r="CC261" s="324"/>
      <c r="CD261" s="324"/>
      <c r="CE261" s="324"/>
      <c r="CF261" s="324"/>
      <c r="CG261" s="324"/>
      <c r="CH261" s="324"/>
      <c r="CI261" s="324"/>
      <c r="CJ261" s="324"/>
      <c r="CK261" s="324"/>
      <c r="CL261" s="324"/>
      <c r="CM261" s="324"/>
      <c r="CN261" s="324"/>
      <c r="CO261" s="324"/>
      <c r="CP261" s="324"/>
    </row>
    <row r="262" spans="1:127" s="502" customFormat="1" ht="12.75" customHeight="1" x14ac:dyDescent="0.2">
      <c r="A262" s="270">
        <v>261</v>
      </c>
      <c r="B262" s="270" t="s">
        <v>1004</v>
      </c>
      <c r="C262" s="270" t="s">
        <v>3356</v>
      </c>
      <c r="D262" s="271"/>
      <c r="E262" s="271" t="s">
        <v>5285</v>
      </c>
      <c r="F262" s="271"/>
      <c r="G262" s="272" t="s">
        <v>5286</v>
      </c>
      <c r="H262" s="273"/>
      <c r="I262" s="271" t="s">
        <v>3342</v>
      </c>
      <c r="J262" s="271"/>
      <c r="K262" s="271" t="s">
        <v>5282</v>
      </c>
      <c r="L262" s="273" t="s">
        <v>5283</v>
      </c>
      <c r="M262" s="275">
        <v>42958</v>
      </c>
      <c r="N262" s="132">
        <v>45116</v>
      </c>
      <c r="O262" s="277" t="s">
        <v>991</v>
      </c>
      <c r="P262" s="299">
        <f t="shared" si="60"/>
        <v>45116</v>
      </c>
      <c r="Q262" s="264">
        <v>17748</v>
      </c>
      <c r="R262" s="264">
        <v>2017</v>
      </c>
      <c r="S262" s="265">
        <v>44386</v>
      </c>
      <c r="T262" s="281" t="s">
        <v>5079</v>
      </c>
      <c r="U262" s="281" t="s">
        <v>991</v>
      </c>
      <c r="V262" s="150" t="s">
        <v>1312</v>
      </c>
      <c r="W262" s="150" t="s">
        <v>2843</v>
      </c>
      <c r="X262" s="281" t="s">
        <v>5284</v>
      </c>
      <c r="Y262" s="281" t="s">
        <v>1498</v>
      </c>
      <c r="Z262" s="150" t="s">
        <v>1499</v>
      </c>
      <c r="AA262" s="303">
        <f t="shared" si="61"/>
        <v>45116</v>
      </c>
      <c r="AB262" s="283" t="s">
        <v>2167</v>
      </c>
      <c r="AC262" s="281">
        <v>5.6</v>
      </c>
      <c r="AD262" s="284"/>
      <c r="AE262" s="281">
        <v>85</v>
      </c>
      <c r="AF262" s="281"/>
      <c r="AG262" s="281">
        <v>105</v>
      </c>
      <c r="AH262" s="281"/>
      <c r="AI262" s="281">
        <v>25</v>
      </c>
      <c r="AJ262" s="281">
        <v>39</v>
      </c>
      <c r="AK262" s="281">
        <v>55</v>
      </c>
      <c r="AL262" s="281">
        <v>1</v>
      </c>
      <c r="AM262" s="281"/>
      <c r="AN262" s="281"/>
      <c r="AO262" s="281"/>
      <c r="AP262" s="281"/>
      <c r="AQ262" s="635"/>
      <c r="AR262" s="324"/>
      <c r="AS262" s="324"/>
      <c r="AT262" s="324"/>
      <c r="AU262" s="324"/>
      <c r="AV262" s="324"/>
      <c r="AW262" s="324"/>
      <c r="AX262" s="324"/>
      <c r="AY262" s="324"/>
      <c r="AZ262" s="324"/>
      <c r="BA262" s="324"/>
      <c r="BB262" s="324"/>
      <c r="BC262" s="324"/>
      <c r="BD262" s="324"/>
      <c r="BE262" s="324"/>
      <c r="BF262" s="324"/>
      <c r="BG262" s="324"/>
      <c r="BH262" s="324"/>
      <c r="BI262" s="324"/>
      <c r="BJ262" s="324"/>
      <c r="BK262" s="324"/>
      <c r="BL262" s="324"/>
      <c r="BM262" s="324"/>
      <c r="BN262" s="324"/>
      <c r="BO262" s="324"/>
      <c r="BP262" s="324"/>
      <c r="BQ262" s="324"/>
      <c r="BR262" s="324"/>
      <c r="BS262" s="324"/>
      <c r="BT262" s="324"/>
      <c r="BU262" s="324"/>
      <c r="BV262" s="324"/>
      <c r="BW262" s="324"/>
      <c r="BX262" s="324"/>
      <c r="BY262" s="324"/>
      <c r="BZ262" s="324"/>
      <c r="CA262" s="324"/>
      <c r="CB262" s="324"/>
      <c r="CC262" s="324"/>
      <c r="CD262" s="324"/>
      <c r="CE262" s="324"/>
      <c r="CF262" s="324"/>
      <c r="CG262" s="324"/>
      <c r="CH262" s="324"/>
      <c r="CI262" s="324"/>
      <c r="CJ262" s="324"/>
      <c r="CK262" s="324"/>
      <c r="CL262" s="324"/>
      <c r="CM262" s="324"/>
      <c r="CN262" s="324"/>
      <c r="CO262" s="324"/>
      <c r="CP262" s="324"/>
    </row>
    <row r="263" spans="1:127" s="502" customFormat="1" ht="12.75" customHeight="1" x14ac:dyDescent="0.2">
      <c r="A263" s="270">
        <v>262</v>
      </c>
      <c r="B263" s="270" t="s">
        <v>1004</v>
      </c>
      <c r="C263" s="271" t="s">
        <v>10599</v>
      </c>
      <c r="D263" s="271"/>
      <c r="E263" s="130" t="s">
        <v>6593</v>
      </c>
      <c r="F263" s="271"/>
      <c r="G263" s="272" t="s">
        <v>10600</v>
      </c>
      <c r="H263" s="273"/>
      <c r="I263" s="271" t="s">
        <v>1527</v>
      </c>
      <c r="J263" s="271"/>
      <c r="K263" s="271" t="s">
        <v>10601</v>
      </c>
      <c r="L263" s="273" t="s">
        <v>10602</v>
      </c>
      <c r="M263" s="275">
        <v>44397</v>
      </c>
      <c r="N263" s="132">
        <v>45127</v>
      </c>
      <c r="O263" s="277" t="s">
        <v>991</v>
      </c>
      <c r="P263" s="299">
        <f t="shared" si="60"/>
        <v>45127</v>
      </c>
      <c r="Q263" s="264">
        <v>21407</v>
      </c>
      <c r="R263" s="264">
        <v>2021</v>
      </c>
      <c r="S263" s="265">
        <v>44397</v>
      </c>
      <c r="T263" s="281" t="s">
        <v>5762</v>
      </c>
      <c r="U263" s="281" t="s">
        <v>1786</v>
      </c>
      <c r="V263" s="150" t="s">
        <v>484</v>
      </c>
      <c r="W263" s="150" t="s">
        <v>1488</v>
      </c>
      <c r="X263" s="281" t="s">
        <v>10603</v>
      </c>
      <c r="Y263" s="281" t="s">
        <v>2473</v>
      </c>
      <c r="Z263" s="150" t="s">
        <v>2474</v>
      </c>
      <c r="AA263" s="303">
        <f t="shared" si="61"/>
        <v>45127</v>
      </c>
      <c r="AB263" s="283" t="s">
        <v>485</v>
      </c>
      <c r="AC263" s="281">
        <v>4.75</v>
      </c>
      <c r="AD263" s="284"/>
      <c r="AE263" s="281">
        <v>70</v>
      </c>
      <c r="AF263" s="281"/>
      <c r="AG263" s="281">
        <v>110</v>
      </c>
      <c r="AH263" s="281"/>
      <c r="AI263" s="281" t="s">
        <v>994</v>
      </c>
      <c r="AJ263" s="281" t="s">
        <v>994</v>
      </c>
      <c r="AK263" s="281" t="s">
        <v>994</v>
      </c>
      <c r="AL263" s="281">
        <v>1</v>
      </c>
      <c r="AM263" s="281"/>
      <c r="AN263" s="281"/>
      <c r="AO263" s="281"/>
      <c r="AP263" s="281"/>
      <c r="AQ263" s="635"/>
      <c r="AR263" s="324"/>
      <c r="AS263" s="324"/>
      <c r="AT263" s="324"/>
      <c r="AU263" s="324"/>
      <c r="AV263" s="324"/>
      <c r="AW263" s="324"/>
      <c r="AX263" s="324"/>
      <c r="AY263" s="324"/>
      <c r="AZ263" s="324"/>
      <c r="BA263" s="324"/>
      <c r="BB263" s="324"/>
      <c r="BC263" s="324"/>
      <c r="BD263" s="324"/>
      <c r="BE263" s="324"/>
      <c r="BF263" s="324"/>
      <c r="BG263" s="324"/>
      <c r="BH263" s="324"/>
      <c r="BI263" s="324"/>
      <c r="BJ263" s="324"/>
      <c r="BK263" s="324"/>
      <c r="BL263" s="324"/>
      <c r="BM263" s="324"/>
      <c r="BN263" s="324"/>
      <c r="BO263" s="324"/>
      <c r="BP263" s="324"/>
      <c r="BQ263" s="324"/>
      <c r="BR263" s="324"/>
      <c r="BS263" s="324"/>
      <c r="BT263" s="324"/>
      <c r="BU263" s="324"/>
      <c r="BV263" s="324"/>
      <c r="BW263" s="324"/>
      <c r="BX263" s="324"/>
      <c r="BY263" s="324"/>
      <c r="BZ263" s="324"/>
      <c r="CA263" s="324"/>
      <c r="CB263" s="324"/>
      <c r="CC263" s="324"/>
      <c r="CD263" s="324"/>
      <c r="CE263" s="324"/>
      <c r="CF263" s="324"/>
      <c r="CG263" s="324"/>
      <c r="CH263" s="324"/>
      <c r="CI263" s="324"/>
      <c r="CJ263" s="324"/>
      <c r="CK263" s="324"/>
      <c r="CL263" s="324"/>
      <c r="CM263" s="324"/>
      <c r="CN263" s="324"/>
      <c r="CO263" s="324"/>
      <c r="CP263" s="324"/>
    </row>
    <row r="264" spans="1:127" s="502" customFormat="1" ht="12.75" customHeight="1" x14ac:dyDescent="0.2">
      <c r="A264" s="270">
        <v>263</v>
      </c>
      <c r="B264" s="270" t="s">
        <v>1004</v>
      </c>
      <c r="C264" s="271" t="s">
        <v>8918</v>
      </c>
      <c r="D264" s="271"/>
      <c r="E264" s="130" t="s">
        <v>8369</v>
      </c>
      <c r="F264" s="271"/>
      <c r="G264" s="272" t="s">
        <v>8919</v>
      </c>
      <c r="H264" s="273"/>
      <c r="I264" s="271" t="s">
        <v>2996</v>
      </c>
      <c r="J264" s="271"/>
      <c r="K264" s="271" t="s">
        <v>7829</v>
      </c>
      <c r="L264" s="273" t="s">
        <v>7833</v>
      </c>
      <c r="M264" s="275">
        <v>44033</v>
      </c>
      <c r="N264" s="132">
        <v>44753</v>
      </c>
      <c r="O264" s="277" t="s">
        <v>991</v>
      </c>
      <c r="P264" s="299">
        <f>N264</f>
        <v>44753</v>
      </c>
      <c r="Q264" s="264">
        <v>20544</v>
      </c>
      <c r="R264" s="264">
        <v>2020</v>
      </c>
      <c r="S264" s="265">
        <v>44023</v>
      </c>
      <c r="T264" s="281" t="s">
        <v>32</v>
      </c>
      <c r="U264" s="281" t="s">
        <v>1786</v>
      </c>
      <c r="V264" s="150" t="s">
        <v>484</v>
      </c>
      <c r="W264" s="150" t="s">
        <v>2085</v>
      </c>
      <c r="X264" s="281" t="s">
        <v>7831</v>
      </c>
      <c r="Y264" s="281" t="s">
        <v>1384</v>
      </c>
      <c r="Z264" s="150" t="s">
        <v>2015</v>
      </c>
      <c r="AA264" s="303">
        <v>44753</v>
      </c>
      <c r="AB264" s="283" t="s">
        <v>2167</v>
      </c>
      <c r="AC264" s="281">
        <v>7.55</v>
      </c>
      <c r="AD264" s="284"/>
      <c r="AE264" s="281">
        <v>120</v>
      </c>
      <c r="AF264" s="281"/>
      <c r="AG264" s="281">
        <v>220</v>
      </c>
      <c r="AH264" s="281"/>
      <c r="AI264" s="281">
        <v>24</v>
      </c>
      <c r="AJ264" s="281">
        <v>39</v>
      </c>
      <c r="AK264" s="281">
        <v>48</v>
      </c>
      <c r="AL264" s="281">
        <v>2</v>
      </c>
      <c r="AM264" s="281"/>
      <c r="AN264" s="281"/>
      <c r="AO264" s="281"/>
      <c r="AP264" s="281"/>
      <c r="AQ264" s="635"/>
      <c r="AR264" s="324"/>
      <c r="AS264" s="324"/>
      <c r="AT264" s="324"/>
      <c r="AU264" s="324"/>
      <c r="AV264" s="324"/>
      <c r="AW264" s="324"/>
      <c r="AX264" s="324"/>
      <c r="AY264" s="324"/>
      <c r="AZ264" s="324"/>
      <c r="BA264" s="324"/>
      <c r="BB264" s="324"/>
      <c r="BC264" s="324"/>
      <c r="BD264" s="324"/>
      <c r="BE264" s="324"/>
      <c r="BF264" s="324"/>
      <c r="BG264" s="324"/>
      <c r="BH264" s="324"/>
      <c r="BI264" s="324"/>
      <c r="BJ264" s="324"/>
      <c r="BK264" s="324"/>
      <c r="BL264" s="324"/>
      <c r="BM264" s="324"/>
      <c r="BN264" s="324"/>
      <c r="BO264" s="324"/>
      <c r="BP264" s="324"/>
      <c r="BQ264" s="324"/>
      <c r="BR264" s="324"/>
      <c r="BS264" s="324"/>
      <c r="BT264" s="324"/>
      <c r="BU264" s="324"/>
      <c r="BV264" s="324"/>
      <c r="BW264" s="324"/>
      <c r="BX264" s="324"/>
      <c r="BY264" s="324"/>
      <c r="BZ264" s="324"/>
      <c r="CA264" s="324"/>
      <c r="CB264" s="324"/>
      <c r="CC264" s="324"/>
      <c r="CD264" s="324"/>
      <c r="CE264" s="324"/>
      <c r="CF264" s="324"/>
      <c r="CG264" s="324"/>
      <c r="CH264" s="324"/>
      <c r="CI264" s="324"/>
      <c r="CJ264" s="324"/>
      <c r="CK264" s="324"/>
      <c r="CL264" s="324"/>
      <c r="CM264" s="324"/>
      <c r="CN264" s="324"/>
      <c r="CO264" s="324"/>
      <c r="CP264" s="324"/>
    </row>
    <row r="265" spans="1:127" ht="12.75" customHeight="1" x14ac:dyDescent="0.2">
      <c r="A265" s="270">
        <v>264</v>
      </c>
      <c r="B265" s="270" t="s">
        <v>1004</v>
      </c>
      <c r="C265" s="271" t="s">
        <v>1069</v>
      </c>
      <c r="D265" s="271"/>
      <c r="E265" s="130" t="s">
        <v>9175</v>
      </c>
      <c r="F265" s="271"/>
      <c r="G265" s="272" t="s">
        <v>2017</v>
      </c>
      <c r="H265" s="273"/>
      <c r="I265" s="271" t="s">
        <v>1634</v>
      </c>
      <c r="J265" s="271"/>
      <c r="K265" s="271" t="s">
        <v>2018</v>
      </c>
      <c r="L265" s="273" t="s">
        <v>2007</v>
      </c>
      <c r="M265" s="275">
        <v>40632</v>
      </c>
      <c r="N265" s="276">
        <v>44256</v>
      </c>
      <c r="O265" s="277" t="s">
        <v>991</v>
      </c>
      <c r="P265" s="298">
        <f t="shared" si="60"/>
        <v>44256</v>
      </c>
      <c r="Q265" s="278">
        <v>19082</v>
      </c>
      <c r="R265" s="278">
        <v>2010</v>
      </c>
      <c r="S265" s="279">
        <f t="shared" ref="S265" si="62">SUM(N265-365)</f>
        <v>43891</v>
      </c>
      <c r="T265" s="280" t="s">
        <v>39</v>
      </c>
      <c r="U265" s="281" t="s">
        <v>991</v>
      </c>
      <c r="V265" s="282" t="s">
        <v>1894</v>
      </c>
      <c r="W265" s="282" t="s">
        <v>6896</v>
      </c>
      <c r="X265" s="280" t="s">
        <v>2008</v>
      </c>
      <c r="Y265" s="280" t="s">
        <v>1993</v>
      </c>
      <c r="Z265" s="282" t="s">
        <v>1994</v>
      </c>
      <c r="AA265" s="319">
        <v>44256</v>
      </c>
      <c r="AB265" s="149" t="s">
        <v>1996</v>
      </c>
      <c r="AC265" s="280">
        <v>5.6</v>
      </c>
      <c r="AD265" s="305"/>
      <c r="AE265" s="280">
        <v>90</v>
      </c>
      <c r="AF265" s="280"/>
      <c r="AG265" s="280">
        <v>115</v>
      </c>
      <c r="AH265" s="280"/>
      <c r="AI265" s="280">
        <v>24</v>
      </c>
      <c r="AJ265" s="280">
        <v>38</v>
      </c>
      <c r="AK265" s="280">
        <v>55</v>
      </c>
      <c r="AL265" s="280">
        <v>1</v>
      </c>
      <c r="AM265" s="280"/>
      <c r="AN265" s="280"/>
      <c r="AO265" s="280"/>
      <c r="AP265" s="280"/>
      <c r="AQ265" s="634"/>
      <c r="AR265" s="501"/>
      <c r="AS265" s="501"/>
      <c r="AT265" s="501"/>
      <c r="AU265" s="501"/>
      <c r="AV265" s="501"/>
      <c r="AW265" s="501"/>
      <c r="AX265" s="501"/>
      <c r="AY265" s="501"/>
      <c r="AZ265" s="501"/>
      <c r="BA265" s="501"/>
      <c r="BB265" s="501"/>
      <c r="BC265" s="501"/>
      <c r="BD265" s="501"/>
      <c r="BE265" s="501"/>
      <c r="BF265" s="501"/>
      <c r="BG265" s="501"/>
      <c r="BH265" s="501"/>
      <c r="BI265" s="501"/>
      <c r="BJ265" s="501"/>
      <c r="BK265" s="501"/>
      <c r="BL265" s="501"/>
      <c r="BM265" s="501"/>
      <c r="BN265" s="501"/>
      <c r="BO265" s="501"/>
      <c r="BP265" s="501"/>
      <c r="BQ265" s="501"/>
      <c r="BR265" s="501"/>
      <c r="BS265" s="501"/>
      <c r="BT265" s="501"/>
      <c r="BU265" s="501"/>
      <c r="BV265" s="501"/>
      <c r="BW265" s="501"/>
      <c r="BX265" s="501"/>
      <c r="BY265" s="501"/>
      <c r="BZ265" s="501"/>
      <c r="CA265" s="501"/>
      <c r="CB265" s="501"/>
      <c r="CC265" s="501"/>
      <c r="CD265" s="501"/>
      <c r="CE265" s="501"/>
      <c r="CF265" s="501"/>
      <c r="CG265" s="501"/>
      <c r="CH265" s="501"/>
      <c r="CI265" s="501"/>
      <c r="CJ265" s="501"/>
      <c r="CK265" s="501"/>
      <c r="CL265" s="501"/>
      <c r="CM265" s="501"/>
      <c r="CN265" s="501"/>
      <c r="CO265" s="501"/>
      <c r="CP265" s="501"/>
      <c r="CQ265" s="500"/>
      <c r="CR265" s="500"/>
      <c r="CS265" s="500"/>
      <c r="CT265" s="500"/>
      <c r="CU265" s="500"/>
      <c r="CV265" s="500"/>
      <c r="CW265" s="500"/>
      <c r="CX265" s="500"/>
      <c r="CY265" s="500"/>
      <c r="CZ265" s="500"/>
      <c r="DA265" s="500"/>
      <c r="DB265" s="500"/>
      <c r="DC265" s="500"/>
      <c r="DD265" s="500"/>
      <c r="DE265" s="500"/>
      <c r="DF265" s="500"/>
      <c r="DG265" s="500"/>
      <c r="DH265" s="500"/>
      <c r="DI265" s="500"/>
      <c r="DJ265" s="500"/>
      <c r="DK265" s="500"/>
      <c r="DL265" s="500"/>
      <c r="DM265" s="500"/>
      <c r="DN265" s="500"/>
      <c r="DO265" s="500"/>
      <c r="DP265" s="500"/>
      <c r="DQ265" s="500"/>
      <c r="DR265" s="500"/>
      <c r="DS265" s="500"/>
      <c r="DT265" s="500"/>
      <c r="DU265" s="500"/>
      <c r="DV265" s="500"/>
      <c r="DW265" s="500"/>
    </row>
    <row r="266" spans="1:127" ht="12.75" customHeight="1" x14ac:dyDescent="0.2">
      <c r="A266" s="270">
        <v>265</v>
      </c>
      <c r="B266" s="270" t="s">
        <v>1004</v>
      </c>
      <c r="C266" s="271" t="s">
        <v>1747</v>
      </c>
      <c r="D266" s="271"/>
      <c r="E266" s="130" t="s">
        <v>9176</v>
      </c>
      <c r="F266" s="271"/>
      <c r="G266" s="272" t="s">
        <v>1748</v>
      </c>
      <c r="H266" s="273"/>
      <c r="I266" s="271" t="s">
        <v>136</v>
      </c>
      <c r="J266" s="271"/>
      <c r="K266" s="271" t="s">
        <v>3247</v>
      </c>
      <c r="L266" s="273" t="s">
        <v>1749</v>
      </c>
      <c r="M266" s="275">
        <v>40752</v>
      </c>
      <c r="N266" s="276">
        <v>44386</v>
      </c>
      <c r="O266" s="277" t="s">
        <v>991</v>
      </c>
      <c r="P266" s="298">
        <f t="shared" si="60"/>
        <v>44386</v>
      </c>
      <c r="Q266" s="278">
        <v>19360</v>
      </c>
      <c r="R266" s="278">
        <v>2011</v>
      </c>
      <c r="S266" s="279">
        <v>43655</v>
      </c>
      <c r="T266" s="280" t="s">
        <v>39</v>
      </c>
      <c r="U266" s="281" t="s">
        <v>991</v>
      </c>
      <c r="V266" s="282" t="s">
        <v>7414</v>
      </c>
      <c r="W266" s="282" t="s">
        <v>758</v>
      </c>
      <c r="X266" s="280" t="s">
        <v>7428</v>
      </c>
      <c r="Y266" s="280" t="s">
        <v>1697</v>
      </c>
      <c r="Z266" s="282" t="s">
        <v>420</v>
      </c>
      <c r="AA266" s="319">
        <f t="shared" ref="AA266:AA288" si="63">N266</f>
        <v>44386</v>
      </c>
      <c r="AB266" s="149" t="s">
        <v>1411</v>
      </c>
      <c r="AC266" s="280">
        <v>5.8</v>
      </c>
      <c r="AD266" s="305"/>
      <c r="AE266" s="280">
        <v>90</v>
      </c>
      <c r="AF266" s="280"/>
      <c r="AG266" s="280">
        <v>110</v>
      </c>
      <c r="AH266" s="280"/>
      <c r="AI266" s="280">
        <v>23</v>
      </c>
      <c r="AJ266" s="280">
        <v>39</v>
      </c>
      <c r="AK266" s="280">
        <v>52</v>
      </c>
      <c r="AL266" s="280">
        <v>1</v>
      </c>
      <c r="AM266" s="280"/>
      <c r="AN266" s="280"/>
      <c r="AO266" s="280"/>
      <c r="AP266" s="280"/>
      <c r="AQ266" s="634"/>
      <c r="AR266" s="501"/>
      <c r="AS266" s="501"/>
      <c r="AT266" s="501"/>
      <c r="AU266" s="501"/>
      <c r="AV266" s="501"/>
      <c r="AW266" s="501"/>
      <c r="AX266" s="501"/>
      <c r="AY266" s="501"/>
      <c r="AZ266" s="501"/>
      <c r="BA266" s="501"/>
      <c r="BB266" s="501"/>
      <c r="BC266" s="501"/>
      <c r="BD266" s="501"/>
      <c r="BE266" s="501"/>
      <c r="BF266" s="501"/>
      <c r="BG266" s="501"/>
      <c r="BH266" s="501"/>
      <c r="BI266" s="501"/>
      <c r="BJ266" s="501"/>
      <c r="BK266" s="501"/>
      <c r="BL266" s="501"/>
      <c r="BM266" s="501"/>
      <c r="BN266" s="501"/>
      <c r="BO266" s="501"/>
      <c r="BP266" s="501"/>
      <c r="BQ266" s="501"/>
      <c r="BR266" s="501"/>
      <c r="BS266" s="501"/>
      <c r="BT266" s="501"/>
      <c r="BU266" s="501"/>
      <c r="BV266" s="501"/>
      <c r="BW266" s="501"/>
      <c r="BX266" s="501"/>
      <c r="BY266" s="501"/>
      <c r="BZ266" s="501"/>
      <c r="CA266" s="501"/>
      <c r="CB266" s="501"/>
      <c r="CC266" s="501"/>
      <c r="CD266" s="501"/>
      <c r="CE266" s="501"/>
      <c r="CF266" s="501"/>
      <c r="CG266" s="501"/>
      <c r="CH266" s="501"/>
      <c r="CI266" s="501"/>
      <c r="CJ266" s="501"/>
      <c r="CK266" s="501"/>
      <c r="CL266" s="501"/>
      <c r="CM266" s="501"/>
      <c r="CN266" s="501"/>
      <c r="CO266" s="501"/>
      <c r="CP266" s="501"/>
      <c r="CQ266" s="500"/>
      <c r="CR266" s="500"/>
      <c r="CS266" s="500"/>
      <c r="CT266" s="500"/>
      <c r="CU266" s="500"/>
      <c r="CV266" s="500"/>
      <c r="CW266" s="500"/>
      <c r="CX266" s="500"/>
      <c r="CY266" s="500"/>
      <c r="CZ266" s="500"/>
      <c r="DA266" s="500"/>
      <c r="DB266" s="500"/>
      <c r="DC266" s="500"/>
      <c r="DD266" s="500"/>
      <c r="DE266" s="500"/>
      <c r="DF266" s="500"/>
      <c r="DG266" s="500"/>
      <c r="DH266" s="500"/>
      <c r="DI266" s="500"/>
      <c r="DJ266" s="500"/>
      <c r="DK266" s="500"/>
      <c r="DL266" s="500"/>
      <c r="DM266" s="500"/>
      <c r="DN266" s="500"/>
      <c r="DO266" s="500"/>
      <c r="DP266" s="500"/>
      <c r="DQ266" s="500"/>
      <c r="DR266" s="500"/>
      <c r="DS266" s="500"/>
      <c r="DT266" s="500"/>
      <c r="DU266" s="500"/>
      <c r="DV266" s="500"/>
      <c r="DW266" s="500"/>
    </row>
    <row r="267" spans="1:127" ht="12.75" customHeight="1" x14ac:dyDescent="0.2">
      <c r="A267" s="270">
        <v>266</v>
      </c>
      <c r="B267" s="270" t="s">
        <v>1005</v>
      </c>
      <c r="C267" s="130" t="s">
        <v>712</v>
      </c>
      <c r="D267" s="271" t="s">
        <v>2134</v>
      </c>
      <c r="E267" s="130" t="s">
        <v>9177</v>
      </c>
      <c r="F267" s="271" t="s">
        <v>6623</v>
      </c>
      <c r="G267" s="272" t="s">
        <v>3312</v>
      </c>
      <c r="H267" s="273" t="s">
        <v>2135</v>
      </c>
      <c r="I267" s="271" t="s">
        <v>1634</v>
      </c>
      <c r="J267" s="271" t="s">
        <v>1635</v>
      </c>
      <c r="K267" s="271" t="s">
        <v>184</v>
      </c>
      <c r="L267" s="273" t="s">
        <v>1751</v>
      </c>
      <c r="M267" s="275">
        <v>40752</v>
      </c>
      <c r="N267" s="276">
        <v>45116</v>
      </c>
      <c r="O267" s="277" t="s">
        <v>991</v>
      </c>
      <c r="P267" s="298">
        <f t="shared" si="60"/>
        <v>45116</v>
      </c>
      <c r="Q267" s="278">
        <v>21370</v>
      </c>
      <c r="R267" s="278">
        <v>2011</v>
      </c>
      <c r="S267" s="279">
        <v>44386</v>
      </c>
      <c r="T267" s="280" t="s">
        <v>10401</v>
      </c>
      <c r="U267" s="281" t="s">
        <v>259</v>
      </c>
      <c r="V267" s="282" t="s">
        <v>10624</v>
      </c>
      <c r="W267" s="282" t="s">
        <v>10625</v>
      </c>
      <c r="X267" s="280" t="s">
        <v>10626</v>
      </c>
      <c r="Y267" s="280" t="s">
        <v>560</v>
      </c>
      <c r="Z267" s="282" t="s">
        <v>1625</v>
      </c>
      <c r="AA267" s="319">
        <f t="shared" si="63"/>
        <v>45116</v>
      </c>
      <c r="AB267" s="149" t="s">
        <v>2167</v>
      </c>
      <c r="AC267" s="280">
        <v>5.7</v>
      </c>
      <c r="AD267" s="305">
        <v>32</v>
      </c>
      <c r="AE267" s="280">
        <v>95</v>
      </c>
      <c r="AF267" s="280">
        <v>127</v>
      </c>
      <c r="AG267" s="280">
        <v>115</v>
      </c>
      <c r="AH267" s="280">
        <v>149.5</v>
      </c>
      <c r="AI267" s="280">
        <v>24</v>
      </c>
      <c r="AJ267" s="280">
        <v>37</v>
      </c>
      <c r="AK267" s="280">
        <v>50</v>
      </c>
      <c r="AL267" s="280">
        <v>1</v>
      </c>
      <c r="AM267" s="279">
        <v>40827</v>
      </c>
      <c r="AN267" s="280">
        <v>2011</v>
      </c>
      <c r="AO267" s="280" t="s">
        <v>991</v>
      </c>
      <c r="AP267" s="280" t="s">
        <v>10627</v>
      </c>
      <c r="AQ267" s="634"/>
      <c r="AR267" s="501"/>
      <c r="AS267" s="501"/>
      <c r="AT267" s="501"/>
      <c r="AU267" s="501"/>
      <c r="AV267" s="501"/>
      <c r="AW267" s="501"/>
      <c r="AX267" s="501"/>
      <c r="AY267" s="501"/>
      <c r="AZ267" s="501"/>
      <c r="BA267" s="501"/>
      <c r="BB267" s="501"/>
      <c r="BC267" s="501"/>
      <c r="BD267" s="501"/>
      <c r="BE267" s="501"/>
      <c r="BF267" s="501"/>
      <c r="BG267" s="501"/>
      <c r="BH267" s="501"/>
      <c r="BI267" s="501"/>
      <c r="BJ267" s="501"/>
      <c r="BK267" s="501"/>
      <c r="BL267" s="501"/>
      <c r="BM267" s="501"/>
      <c r="BN267" s="501"/>
      <c r="BO267" s="501"/>
      <c r="BP267" s="501"/>
      <c r="BQ267" s="501"/>
      <c r="BR267" s="501"/>
      <c r="BS267" s="501"/>
      <c r="BT267" s="501"/>
      <c r="BU267" s="501"/>
      <c r="BV267" s="501"/>
      <c r="BW267" s="501"/>
      <c r="BX267" s="501"/>
      <c r="BY267" s="501"/>
      <c r="BZ267" s="501"/>
      <c r="CA267" s="501"/>
      <c r="CB267" s="501"/>
      <c r="CC267" s="501"/>
      <c r="CD267" s="501"/>
      <c r="CE267" s="501"/>
      <c r="CF267" s="501"/>
      <c r="CG267" s="501"/>
      <c r="CH267" s="501"/>
      <c r="CI267" s="501"/>
      <c r="CJ267" s="501"/>
      <c r="CK267" s="501"/>
      <c r="CL267" s="501"/>
      <c r="CM267" s="501"/>
      <c r="CN267" s="501"/>
      <c r="CO267" s="501"/>
      <c r="CP267" s="501"/>
      <c r="CQ267" s="500"/>
      <c r="CR267" s="500"/>
      <c r="CS267" s="500"/>
      <c r="CT267" s="500"/>
      <c r="CU267" s="500"/>
      <c r="CV267" s="500"/>
      <c r="CW267" s="500"/>
      <c r="CX267" s="500"/>
      <c r="CY267" s="500"/>
      <c r="CZ267" s="500"/>
      <c r="DA267" s="500"/>
      <c r="DB267" s="500"/>
      <c r="DC267" s="500"/>
      <c r="DD267" s="500"/>
      <c r="DE267" s="500"/>
      <c r="DF267" s="500"/>
      <c r="DG267" s="500"/>
      <c r="DH267" s="500"/>
      <c r="DI267" s="500"/>
      <c r="DJ267" s="500"/>
      <c r="DK267" s="500"/>
      <c r="DL267" s="500"/>
      <c r="DM267" s="500"/>
      <c r="DN267" s="500"/>
      <c r="DO267" s="500"/>
      <c r="DP267" s="500"/>
      <c r="DQ267" s="500"/>
      <c r="DR267" s="500"/>
      <c r="DS267" s="500"/>
      <c r="DT267" s="500"/>
      <c r="DU267" s="500"/>
      <c r="DV267" s="500"/>
      <c r="DW267" s="500"/>
    </row>
    <row r="268" spans="1:127" s="502" customFormat="1" ht="12.75" customHeight="1" x14ac:dyDescent="0.2">
      <c r="A268" s="270">
        <v>267</v>
      </c>
      <c r="B268" s="270" t="s">
        <v>1004</v>
      </c>
      <c r="C268" s="270" t="s">
        <v>8892</v>
      </c>
      <c r="D268" s="271"/>
      <c r="E268" s="271" t="s">
        <v>4791</v>
      </c>
      <c r="F268" s="271"/>
      <c r="G268" s="272" t="s">
        <v>8894</v>
      </c>
      <c r="H268" s="273"/>
      <c r="I268" s="271" t="s">
        <v>136</v>
      </c>
      <c r="J268" s="271"/>
      <c r="K268" s="271" t="s">
        <v>8893</v>
      </c>
      <c r="L268" s="273" t="s">
        <v>2903</v>
      </c>
      <c r="M268" s="275">
        <v>44029</v>
      </c>
      <c r="N268" s="132">
        <v>44749</v>
      </c>
      <c r="O268" s="277" t="s">
        <v>991</v>
      </c>
      <c r="P268" s="299">
        <f t="shared" si="60"/>
        <v>44749</v>
      </c>
      <c r="Q268" s="264">
        <v>20532</v>
      </c>
      <c r="R268" s="264">
        <v>2020</v>
      </c>
      <c r="S268" s="265">
        <v>44019</v>
      </c>
      <c r="T268" s="281" t="s">
        <v>239</v>
      </c>
      <c r="U268" s="281" t="s">
        <v>1786</v>
      </c>
      <c r="V268" s="150" t="s">
        <v>484</v>
      </c>
      <c r="W268" s="150" t="s">
        <v>484</v>
      </c>
      <c r="X268" s="281" t="s">
        <v>2904</v>
      </c>
      <c r="Y268" s="281" t="s">
        <v>2905</v>
      </c>
      <c r="Z268" s="150" t="s">
        <v>2906</v>
      </c>
      <c r="AA268" s="303">
        <v>44749</v>
      </c>
      <c r="AB268" s="283" t="s">
        <v>2167</v>
      </c>
      <c r="AC268" s="281">
        <v>5.5</v>
      </c>
      <c r="AD268" s="284"/>
      <c r="AE268" s="281">
        <v>110</v>
      </c>
      <c r="AF268" s="281"/>
      <c r="AG268" s="281">
        <v>135</v>
      </c>
      <c r="AH268" s="281"/>
      <c r="AI268" s="281">
        <v>24</v>
      </c>
      <c r="AJ268" s="281">
        <v>39</v>
      </c>
      <c r="AK268" s="281">
        <v>54</v>
      </c>
      <c r="AL268" s="281">
        <v>1</v>
      </c>
      <c r="AM268" s="281"/>
      <c r="AN268" s="281"/>
      <c r="AO268" s="281"/>
      <c r="AP268" s="281"/>
      <c r="AQ268" s="635"/>
      <c r="AR268" s="324"/>
      <c r="AS268" s="324"/>
      <c r="AT268" s="324"/>
      <c r="AU268" s="324"/>
      <c r="AV268" s="324"/>
      <c r="AW268" s="324"/>
      <c r="AX268" s="324"/>
      <c r="AY268" s="324"/>
      <c r="AZ268" s="324"/>
      <c r="BA268" s="324"/>
      <c r="BB268" s="324"/>
      <c r="BC268" s="324"/>
      <c r="BD268" s="324"/>
      <c r="BE268" s="324"/>
      <c r="BF268" s="324"/>
      <c r="BG268" s="324"/>
      <c r="BH268" s="324"/>
      <c r="BI268" s="324"/>
      <c r="BJ268" s="324"/>
      <c r="BK268" s="324"/>
      <c r="BL268" s="324"/>
      <c r="BM268" s="324"/>
      <c r="BN268" s="324"/>
      <c r="BO268" s="324"/>
      <c r="BP268" s="324"/>
      <c r="BQ268" s="324"/>
      <c r="BR268" s="324"/>
      <c r="BS268" s="324"/>
      <c r="BT268" s="324"/>
      <c r="BU268" s="324"/>
      <c r="BV268" s="324"/>
      <c r="BW268" s="324"/>
      <c r="BX268" s="324"/>
      <c r="BY268" s="324"/>
      <c r="BZ268" s="324"/>
      <c r="CA268" s="324"/>
      <c r="CB268" s="324"/>
      <c r="CC268" s="324"/>
      <c r="CD268" s="324"/>
      <c r="CE268" s="324"/>
      <c r="CF268" s="324"/>
      <c r="CG268" s="324"/>
      <c r="CH268" s="324"/>
      <c r="CI268" s="324"/>
      <c r="CJ268" s="324"/>
      <c r="CK268" s="324"/>
      <c r="CL268" s="324"/>
      <c r="CM268" s="324"/>
      <c r="CN268" s="324"/>
      <c r="CO268" s="324"/>
      <c r="CP268" s="324"/>
    </row>
    <row r="269" spans="1:127" s="502" customFormat="1" ht="12.75" customHeight="1" x14ac:dyDescent="0.2">
      <c r="A269" s="270">
        <v>268</v>
      </c>
      <c r="B269" s="270" t="s">
        <v>1004</v>
      </c>
      <c r="C269" s="270" t="s">
        <v>8958</v>
      </c>
      <c r="D269" s="270"/>
      <c r="E269" s="270" t="s">
        <v>766</v>
      </c>
      <c r="F269" s="270"/>
      <c r="G269" s="296" t="s">
        <v>10325</v>
      </c>
      <c r="H269" s="922"/>
      <c r="I269" s="270" t="s">
        <v>424</v>
      </c>
      <c r="J269" s="270"/>
      <c r="K269" s="270" t="s">
        <v>10326</v>
      </c>
      <c r="L269" s="922" t="s">
        <v>10327</v>
      </c>
      <c r="M269" s="306">
        <v>44355</v>
      </c>
      <c r="N269" s="307">
        <v>45084</v>
      </c>
      <c r="O269" s="308" t="s">
        <v>991</v>
      </c>
      <c r="P269" s="299">
        <f>N269</f>
        <v>45084</v>
      </c>
      <c r="Q269" s="264">
        <v>21303</v>
      </c>
      <c r="R269" s="264">
        <v>2021</v>
      </c>
      <c r="S269" s="265">
        <v>44354</v>
      </c>
      <c r="T269" s="281" t="s">
        <v>2096</v>
      </c>
      <c r="U269" s="281" t="s">
        <v>1786</v>
      </c>
      <c r="V269" s="150" t="s">
        <v>484</v>
      </c>
      <c r="W269" s="150" t="s">
        <v>484</v>
      </c>
      <c r="X269" s="281" t="s">
        <v>10328</v>
      </c>
      <c r="Y269" s="281" t="s">
        <v>1710</v>
      </c>
      <c r="Z269" s="150" t="s">
        <v>317</v>
      </c>
      <c r="AA269" s="303">
        <f>N269</f>
        <v>45084</v>
      </c>
      <c r="AB269" s="283" t="s">
        <v>2167</v>
      </c>
      <c r="AC269" s="281">
        <v>5.7</v>
      </c>
      <c r="AD269" s="284"/>
      <c r="AE269" s="281">
        <v>110</v>
      </c>
      <c r="AF269" s="281"/>
      <c r="AG269" s="281">
        <v>130</v>
      </c>
      <c r="AH269" s="281"/>
      <c r="AI269" s="281" t="s">
        <v>994</v>
      </c>
      <c r="AJ269" s="281" t="s">
        <v>994</v>
      </c>
      <c r="AK269" s="281" t="s">
        <v>994</v>
      </c>
      <c r="AL269" s="281">
        <v>1</v>
      </c>
      <c r="AM269" s="281"/>
      <c r="AN269" s="281"/>
      <c r="AO269" s="281"/>
      <c r="AP269" s="281"/>
      <c r="AQ269" s="635"/>
      <c r="AR269" s="324"/>
      <c r="AS269" s="324"/>
      <c r="AT269" s="324"/>
      <c r="AU269" s="324"/>
      <c r="AV269" s="324"/>
      <c r="AW269" s="324"/>
      <c r="AX269" s="324"/>
      <c r="AY269" s="324"/>
      <c r="AZ269" s="324"/>
      <c r="BA269" s="324"/>
      <c r="BB269" s="324"/>
      <c r="BC269" s="324"/>
      <c r="BD269" s="324"/>
      <c r="BE269" s="324"/>
      <c r="BF269" s="324"/>
      <c r="BG269" s="324"/>
      <c r="BH269" s="324"/>
      <c r="BI269" s="324"/>
      <c r="BJ269" s="324"/>
      <c r="BK269" s="324"/>
      <c r="BL269" s="324"/>
      <c r="BM269" s="324"/>
      <c r="BN269" s="324"/>
      <c r="BO269" s="324"/>
      <c r="BP269" s="324"/>
      <c r="BQ269" s="324"/>
      <c r="BR269" s="324"/>
      <c r="BS269" s="324"/>
      <c r="BT269" s="324"/>
      <c r="BU269" s="324"/>
      <c r="BV269" s="324"/>
      <c r="BW269" s="324"/>
      <c r="BX269" s="324"/>
      <c r="BY269" s="324"/>
      <c r="BZ269" s="324"/>
      <c r="CA269" s="324"/>
      <c r="CB269" s="324"/>
      <c r="CC269" s="324"/>
      <c r="CD269" s="324"/>
      <c r="CE269" s="324"/>
      <c r="CF269" s="324"/>
      <c r="CG269" s="324"/>
      <c r="CH269" s="324"/>
      <c r="CI269" s="324"/>
      <c r="CJ269" s="324"/>
      <c r="CK269" s="324"/>
      <c r="CL269" s="324"/>
      <c r="CM269" s="324"/>
      <c r="CN269" s="324"/>
      <c r="CO269" s="324"/>
      <c r="CP269" s="324"/>
    </row>
    <row r="270" spans="1:127" s="502" customFormat="1" ht="12.75" customHeight="1" x14ac:dyDescent="0.2">
      <c r="A270" s="270">
        <v>269</v>
      </c>
      <c r="B270" s="270" t="s">
        <v>1004</v>
      </c>
      <c r="C270" s="281" t="s">
        <v>8914</v>
      </c>
      <c r="D270" s="271"/>
      <c r="E270" s="130" t="s">
        <v>3404</v>
      </c>
      <c r="F270" s="271"/>
      <c r="G270" s="272" t="s">
        <v>8915</v>
      </c>
      <c r="H270" s="273"/>
      <c r="I270" s="271" t="s">
        <v>2973</v>
      </c>
      <c r="J270" s="271"/>
      <c r="K270" s="271" t="s">
        <v>4922</v>
      </c>
      <c r="L270" s="273" t="s">
        <v>4923</v>
      </c>
      <c r="M270" s="275">
        <v>44033</v>
      </c>
      <c r="N270" s="132">
        <v>44753</v>
      </c>
      <c r="O270" s="277" t="s">
        <v>991</v>
      </c>
      <c r="P270" s="299">
        <f t="shared" si="60"/>
        <v>44753</v>
      </c>
      <c r="Q270" s="264">
        <v>20539</v>
      </c>
      <c r="R270" s="264">
        <v>2020</v>
      </c>
      <c r="S270" s="265">
        <v>44023</v>
      </c>
      <c r="T270" s="281" t="s">
        <v>32</v>
      </c>
      <c r="U270" s="281" t="s">
        <v>1786</v>
      </c>
      <c r="V270" s="150" t="s">
        <v>484</v>
      </c>
      <c r="W270" s="150" t="s">
        <v>913</v>
      </c>
      <c r="X270" s="281" t="s">
        <v>1292</v>
      </c>
      <c r="Y270" s="281" t="s">
        <v>1384</v>
      </c>
      <c r="Z270" s="150" t="s">
        <v>2015</v>
      </c>
      <c r="AA270" s="303">
        <v>44753</v>
      </c>
      <c r="AB270" s="283" t="s">
        <v>2167</v>
      </c>
      <c r="AC270" s="281">
        <v>5.56</v>
      </c>
      <c r="AD270" s="284"/>
      <c r="AE270" s="281">
        <v>90</v>
      </c>
      <c r="AF270" s="281"/>
      <c r="AG270" s="281">
        <v>105</v>
      </c>
      <c r="AH270" s="281"/>
      <c r="AI270" s="281" t="s">
        <v>994</v>
      </c>
      <c r="AJ270" s="281">
        <v>38</v>
      </c>
      <c r="AK270" s="281">
        <v>51</v>
      </c>
      <c r="AL270" s="281">
        <v>1</v>
      </c>
      <c r="AM270" s="281"/>
      <c r="AN270" s="281"/>
      <c r="AO270" s="281"/>
      <c r="AP270" s="281"/>
      <c r="AQ270" s="635"/>
      <c r="AR270" s="324"/>
      <c r="AS270" s="324"/>
      <c r="AT270" s="324"/>
      <c r="AU270" s="324"/>
      <c r="AV270" s="324"/>
      <c r="AW270" s="324"/>
      <c r="AX270" s="324"/>
      <c r="AY270" s="324"/>
      <c r="AZ270" s="324"/>
      <c r="BA270" s="324"/>
      <c r="BB270" s="324"/>
      <c r="BC270" s="324"/>
      <c r="BD270" s="324"/>
      <c r="BE270" s="324"/>
      <c r="BF270" s="324"/>
      <c r="BG270" s="324"/>
      <c r="BH270" s="324"/>
      <c r="BI270" s="324"/>
      <c r="BJ270" s="324"/>
      <c r="BK270" s="324"/>
      <c r="BL270" s="324"/>
      <c r="BM270" s="324"/>
      <c r="BN270" s="324"/>
      <c r="BO270" s="324"/>
      <c r="BP270" s="324"/>
      <c r="BQ270" s="324"/>
      <c r="BR270" s="324"/>
      <c r="BS270" s="324"/>
      <c r="BT270" s="324"/>
      <c r="BU270" s="324"/>
      <c r="BV270" s="324"/>
      <c r="BW270" s="324"/>
      <c r="BX270" s="324"/>
      <c r="BY270" s="324"/>
      <c r="BZ270" s="324"/>
      <c r="CA270" s="324"/>
      <c r="CB270" s="324"/>
      <c r="CC270" s="324"/>
      <c r="CD270" s="324"/>
      <c r="CE270" s="324"/>
      <c r="CF270" s="324"/>
      <c r="CG270" s="324"/>
      <c r="CH270" s="324"/>
      <c r="CI270" s="324"/>
      <c r="CJ270" s="324"/>
      <c r="CK270" s="324"/>
      <c r="CL270" s="324"/>
      <c r="CM270" s="324"/>
      <c r="CN270" s="324"/>
      <c r="CO270" s="324"/>
      <c r="CP270" s="324"/>
    </row>
    <row r="271" spans="1:127" s="502" customFormat="1" ht="12.75" customHeight="1" x14ac:dyDescent="0.2">
      <c r="A271" s="270">
        <v>270</v>
      </c>
      <c r="B271" s="281" t="s">
        <v>1004</v>
      </c>
      <c r="C271" s="281" t="s">
        <v>3226</v>
      </c>
      <c r="D271" s="281"/>
      <c r="E271" s="281" t="s">
        <v>4793</v>
      </c>
      <c r="F271" s="281"/>
      <c r="G271" s="296" t="s">
        <v>4794</v>
      </c>
      <c r="H271" s="676"/>
      <c r="I271" s="281" t="s">
        <v>2653</v>
      </c>
      <c r="J271" s="281"/>
      <c r="K271" s="281" t="s">
        <v>4795</v>
      </c>
      <c r="L271" s="676" t="s">
        <v>4796</v>
      </c>
      <c r="M271" s="306">
        <v>42796</v>
      </c>
      <c r="N271" s="325">
        <v>44243</v>
      </c>
      <c r="O271" s="277" t="s">
        <v>991</v>
      </c>
      <c r="P271" s="298">
        <f t="shared" si="60"/>
        <v>44243</v>
      </c>
      <c r="Q271" s="278">
        <v>17213</v>
      </c>
      <c r="R271" s="278">
        <v>2015</v>
      </c>
      <c r="S271" s="279">
        <v>43877</v>
      </c>
      <c r="T271" s="280" t="s">
        <v>5079</v>
      </c>
      <c r="U271" s="281" t="s">
        <v>991</v>
      </c>
      <c r="V271" s="282" t="s">
        <v>8186</v>
      </c>
      <c r="W271" s="282" t="s">
        <v>8187</v>
      </c>
      <c r="X271" s="280" t="s">
        <v>4808</v>
      </c>
      <c r="Y271" s="280" t="s">
        <v>1697</v>
      </c>
      <c r="Z271" s="282" t="s">
        <v>420</v>
      </c>
      <c r="AA271" s="319">
        <f t="shared" si="63"/>
        <v>44243</v>
      </c>
      <c r="AB271" s="283" t="s">
        <v>1583</v>
      </c>
      <c r="AC271" s="280">
        <v>4.9000000000000004</v>
      </c>
      <c r="AD271" s="305"/>
      <c r="AE271" s="280">
        <v>80</v>
      </c>
      <c r="AF271" s="280"/>
      <c r="AG271" s="280">
        <v>105</v>
      </c>
      <c r="AH271" s="280"/>
      <c r="AI271" s="280">
        <v>25</v>
      </c>
      <c r="AJ271" s="280">
        <v>40</v>
      </c>
      <c r="AK271" s="280">
        <v>60</v>
      </c>
      <c r="AL271" s="280">
        <v>1</v>
      </c>
      <c r="AM271" s="265"/>
      <c r="AN271" s="281"/>
      <c r="AO271" s="281"/>
      <c r="AP271" s="281"/>
      <c r="AQ271" s="635"/>
      <c r="AR271" s="324"/>
      <c r="AS271" s="324"/>
      <c r="AT271" s="324"/>
      <c r="AU271" s="324"/>
      <c r="AV271" s="324"/>
      <c r="AW271" s="324"/>
      <c r="AX271" s="324"/>
      <c r="AY271" s="324"/>
      <c r="AZ271" s="324"/>
      <c r="BA271" s="324"/>
      <c r="BB271" s="324"/>
      <c r="BC271" s="324"/>
      <c r="BD271" s="324"/>
      <c r="BE271" s="324"/>
      <c r="BF271" s="324"/>
      <c r="BG271" s="324"/>
      <c r="BH271" s="324"/>
      <c r="BI271" s="324"/>
      <c r="BJ271" s="324"/>
      <c r="BK271" s="324"/>
      <c r="BL271" s="324"/>
      <c r="BM271" s="324"/>
      <c r="BN271" s="324"/>
      <c r="BO271" s="324"/>
      <c r="BP271" s="324"/>
      <c r="BQ271" s="324"/>
      <c r="BR271" s="324"/>
      <c r="BS271" s="324"/>
      <c r="BT271" s="324"/>
      <c r="BU271" s="324"/>
      <c r="BV271" s="324"/>
      <c r="BW271" s="324"/>
      <c r="BX271" s="324"/>
      <c r="BY271" s="324"/>
      <c r="BZ271" s="324"/>
      <c r="CA271" s="324"/>
      <c r="CB271" s="324"/>
      <c r="CC271" s="324"/>
      <c r="CD271" s="324"/>
      <c r="CE271" s="324"/>
      <c r="CF271" s="324"/>
      <c r="CG271" s="324"/>
      <c r="CH271" s="324"/>
      <c r="CI271" s="324"/>
      <c r="CJ271" s="324"/>
      <c r="CK271" s="324"/>
      <c r="CL271" s="324"/>
      <c r="CM271" s="324"/>
      <c r="CN271" s="324"/>
      <c r="CO271" s="324"/>
      <c r="CP271" s="324"/>
    </row>
    <row r="272" spans="1:127" ht="12.75" customHeight="1" x14ac:dyDescent="0.2">
      <c r="A272" s="270">
        <v>271</v>
      </c>
      <c r="B272" s="270" t="s">
        <v>1004</v>
      </c>
      <c r="C272" s="270" t="s">
        <v>1054</v>
      </c>
      <c r="D272" s="271"/>
      <c r="E272" s="130" t="s">
        <v>2631</v>
      </c>
      <c r="F272" s="271"/>
      <c r="G272" s="272" t="s">
        <v>2632</v>
      </c>
      <c r="H272" s="273"/>
      <c r="I272" s="271" t="s">
        <v>614</v>
      </c>
      <c r="J272" s="271"/>
      <c r="K272" s="271" t="s">
        <v>2642</v>
      </c>
      <c r="L272" s="273" t="s">
        <v>2633</v>
      </c>
      <c r="M272" s="275">
        <v>41982</v>
      </c>
      <c r="N272" s="276">
        <v>44161</v>
      </c>
      <c r="O272" s="277" t="s">
        <v>991</v>
      </c>
      <c r="P272" s="300">
        <f t="shared" si="60"/>
        <v>44161</v>
      </c>
      <c r="Q272" s="278">
        <v>18666</v>
      </c>
      <c r="R272" s="278">
        <v>2012</v>
      </c>
      <c r="S272" s="279">
        <v>43430</v>
      </c>
      <c r="T272" s="280" t="s">
        <v>239</v>
      </c>
      <c r="U272" s="281" t="s">
        <v>991</v>
      </c>
      <c r="V272" s="282" t="s">
        <v>913</v>
      </c>
      <c r="W272" s="282" t="s">
        <v>4647</v>
      </c>
      <c r="X272" s="280" t="s">
        <v>6708</v>
      </c>
      <c r="Y272" s="280" t="s">
        <v>1710</v>
      </c>
      <c r="Z272" s="282" t="s">
        <v>317</v>
      </c>
      <c r="AA272" s="319">
        <v>44161</v>
      </c>
      <c r="AB272" s="149" t="s">
        <v>2167</v>
      </c>
      <c r="AC272" s="280">
        <v>6.1</v>
      </c>
      <c r="AD272" s="305"/>
      <c r="AE272" s="280">
        <v>80</v>
      </c>
      <c r="AF272" s="280"/>
      <c r="AG272" s="280">
        <v>100</v>
      </c>
      <c r="AH272" s="280"/>
      <c r="AI272" s="280">
        <v>23</v>
      </c>
      <c r="AJ272" s="280">
        <v>38</v>
      </c>
      <c r="AK272" s="280">
        <v>55</v>
      </c>
      <c r="AL272" s="280">
        <v>1</v>
      </c>
      <c r="AM272" s="280"/>
      <c r="AN272" s="280"/>
      <c r="AO272" s="280"/>
      <c r="AP272" s="280"/>
      <c r="AQ272" s="634"/>
      <c r="AR272" s="501"/>
      <c r="AS272" s="501"/>
      <c r="AT272" s="501"/>
      <c r="AU272" s="501"/>
      <c r="AV272" s="501"/>
      <c r="AW272" s="501"/>
      <c r="AX272" s="501"/>
      <c r="AY272" s="501"/>
      <c r="AZ272" s="501"/>
      <c r="BA272" s="501"/>
      <c r="BB272" s="501"/>
      <c r="BC272" s="501"/>
      <c r="BD272" s="501"/>
      <c r="BE272" s="501"/>
      <c r="BF272" s="501"/>
      <c r="BG272" s="501"/>
      <c r="BH272" s="501"/>
      <c r="BI272" s="501"/>
      <c r="BJ272" s="501"/>
      <c r="BK272" s="501"/>
      <c r="BL272" s="501"/>
      <c r="BM272" s="501"/>
      <c r="BN272" s="501"/>
      <c r="BO272" s="501"/>
      <c r="BP272" s="501"/>
      <c r="BQ272" s="501"/>
      <c r="BR272" s="501"/>
      <c r="BS272" s="501"/>
      <c r="BT272" s="501"/>
      <c r="BU272" s="501"/>
      <c r="BV272" s="501"/>
      <c r="BW272" s="501"/>
      <c r="BX272" s="501"/>
      <c r="BY272" s="501"/>
      <c r="BZ272" s="501"/>
      <c r="CA272" s="501"/>
      <c r="CB272" s="501"/>
      <c r="CC272" s="501"/>
      <c r="CD272" s="501"/>
      <c r="CE272" s="501"/>
      <c r="CF272" s="501"/>
      <c r="CG272" s="501"/>
      <c r="CH272" s="501"/>
      <c r="CI272" s="501"/>
      <c r="CJ272" s="501"/>
      <c r="CK272" s="501"/>
      <c r="CL272" s="501"/>
      <c r="CM272" s="501"/>
      <c r="CN272" s="501"/>
      <c r="CO272" s="501"/>
      <c r="CP272" s="501"/>
      <c r="CQ272" s="500"/>
      <c r="CR272" s="500"/>
      <c r="CS272" s="500"/>
      <c r="CT272" s="500"/>
      <c r="CU272" s="500"/>
      <c r="CV272" s="500"/>
      <c r="CW272" s="500"/>
      <c r="CX272" s="500"/>
      <c r="CY272" s="500"/>
      <c r="CZ272" s="500"/>
      <c r="DA272" s="500"/>
      <c r="DB272" s="500"/>
      <c r="DC272" s="500"/>
      <c r="DD272" s="500"/>
      <c r="DE272" s="500"/>
      <c r="DF272" s="500"/>
      <c r="DG272" s="500"/>
      <c r="DH272" s="500"/>
      <c r="DI272" s="500"/>
      <c r="DJ272" s="500"/>
      <c r="DK272" s="500"/>
      <c r="DL272" s="500"/>
      <c r="DM272" s="500"/>
      <c r="DN272" s="500"/>
      <c r="DO272" s="500"/>
      <c r="DP272" s="500"/>
      <c r="DQ272" s="500"/>
      <c r="DR272" s="500"/>
      <c r="DS272" s="500"/>
      <c r="DT272" s="500"/>
      <c r="DU272" s="500"/>
      <c r="DV272" s="500"/>
      <c r="DW272" s="500"/>
    </row>
    <row r="273" spans="1:127" s="324" customFormat="1" ht="12.75" customHeight="1" x14ac:dyDescent="0.2">
      <c r="A273" s="270">
        <v>272</v>
      </c>
      <c r="B273" s="324" t="s">
        <v>1004</v>
      </c>
      <c r="C273" s="324" t="s">
        <v>1978</v>
      </c>
      <c r="E273" s="324" t="s">
        <v>2581</v>
      </c>
      <c r="G273" s="509">
        <v>201421</v>
      </c>
      <c r="I273" s="324" t="s">
        <v>614</v>
      </c>
      <c r="K273" s="324" t="s">
        <v>331</v>
      </c>
      <c r="L273" s="273" t="s">
        <v>3457</v>
      </c>
      <c r="M273" s="510">
        <v>41950</v>
      </c>
      <c r="N273" s="510">
        <v>44609</v>
      </c>
      <c r="O273" s="277" t="s">
        <v>991</v>
      </c>
      <c r="P273" s="299">
        <f t="shared" si="60"/>
        <v>44609</v>
      </c>
      <c r="Q273" s="264">
        <v>20507</v>
      </c>
      <c r="R273" s="264">
        <v>2011</v>
      </c>
      <c r="S273" s="279">
        <v>43878</v>
      </c>
      <c r="T273" s="281" t="s">
        <v>32</v>
      </c>
      <c r="U273" s="281" t="s">
        <v>990</v>
      </c>
      <c r="V273" s="150" t="s">
        <v>1894</v>
      </c>
      <c r="W273" s="150" t="s">
        <v>6091</v>
      </c>
      <c r="X273" s="281" t="s">
        <v>1512</v>
      </c>
      <c r="Y273" s="281" t="s">
        <v>1570</v>
      </c>
      <c r="Z273" s="150" t="s">
        <v>1943</v>
      </c>
      <c r="AA273" s="303">
        <f t="shared" si="63"/>
        <v>44609</v>
      </c>
      <c r="AB273" s="283" t="s">
        <v>2167</v>
      </c>
      <c r="AC273" s="281">
        <v>6.1</v>
      </c>
      <c r="AD273" s="284"/>
      <c r="AE273" s="281">
        <v>90</v>
      </c>
      <c r="AF273" s="281"/>
      <c r="AG273" s="281">
        <v>110</v>
      </c>
      <c r="AH273" s="281"/>
      <c r="AI273" s="281">
        <v>23</v>
      </c>
      <c r="AJ273" s="281">
        <v>38</v>
      </c>
      <c r="AK273" s="281">
        <v>48</v>
      </c>
      <c r="AL273" s="281">
        <v>1</v>
      </c>
      <c r="AM273" s="281"/>
      <c r="AN273" s="281"/>
      <c r="AO273" s="281"/>
      <c r="AP273" s="281"/>
      <c r="AQ273" s="635"/>
      <c r="CQ273" s="512"/>
    </row>
    <row r="274" spans="1:127" s="501" customFormat="1" ht="12.75" customHeight="1" x14ac:dyDescent="0.2">
      <c r="A274" s="270">
        <v>273</v>
      </c>
      <c r="B274" s="281" t="s">
        <v>1004</v>
      </c>
      <c r="C274" s="281" t="s">
        <v>2444</v>
      </c>
      <c r="D274" s="281"/>
      <c r="E274" s="281" t="s">
        <v>2507</v>
      </c>
      <c r="F274" s="281"/>
      <c r="G274" s="296" t="s">
        <v>2508</v>
      </c>
      <c r="H274" s="676"/>
      <c r="I274" s="281" t="s">
        <v>424</v>
      </c>
      <c r="J274" s="281"/>
      <c r="K274" s="281" t="s">
        <v>2902</v>
      </c>
      <c r="L274" s="676" t="s">
        <v>152</v>
      </c>
      <c r="M274" s="306">
        <v>41920</v>
      </c>
      <c r="N274" s="325">
        <v>44387</v>
      </c>
      <c r="O274" s="507" t="s">
        <v>991</v>
      </c>
      <c r="P274" s="513">
        <f t="shared" si="60"/>
        <v>44387</v>
      </c>
      <c r="Q274" s="514">
        <v>20525</v>
      </c>
      <c r="R274" s="514">
        <v>2014</v>
      </c>
      <c r="S274" s="279">
        <v>44022</v>
      </c>
      <c r="T274" s="501" t="s">
        <v>2096</v>
      </c>
      <c r="U274" s="324" t="s">
        <v>991</v>
      </c>
      <c r="V274" s="282" t="s">
        <v>484</v>
      </c>
      <c r="W274" s="282" t="s">
        <v>7425</v>
      </c>
      <c r="X274" s="280" t="s">
        <v>153</v>
      </c>
      <c r="Y274" s="280" t="s">
        <v>1572</v>
      </c>
      <c r="Z274" s="282" t="s">
        <v>1573</v>
      </c>
      <c r="AA274" s="319">
        <f t="shared" si="63"/>
        <v>44387</v>
      </c>
      <c r="AB274" s="149" t="s">
        <v>1411</v>
      </c>
      <c r="AC274" s="280">
        <v>6</v>
      </c>
      <c r="AD274" s="305"/>
      <c r="AE274" s="280">
        <v>110</v>
      </c>
      <c r="AF274" s="280"/>
      <c r="AG274" s="280">
        <v>130</v>
      </c>
      <c r="AH274" s="280"/>
      <c r="AI274" s="280">
        <v>24</v>
      </c>
      <c r="AJ274" s="280">
        <v>39</v>
      </c>
      <c r="AK274" s="501">
        <v>54</v>
      </c>
      <c r="AL274" s="501">
        <v>1</v>
      </c>
      <c r="AM274" s="280"/>
      <c r="AN274" s="280"/>
      <c r="AO274" s="280"/>
      <c r="AP274" s="280"/>
      <c r="AQ274" s="634"/>
      <c r="CQ274" s="505"/>
    </row>
    <row r="275" spans="1:127" s="502" customFormat="1" ht="12.75" customHeight="1" x14ac:dyDescent="0.2">
      <c r="A275" s="270">
        <v>274</v>
      </c>
      <c r="B275" s="324" t="s">
        <v>1004</v>
      </c>
      <c r="C275" s="324" t="s">
        <v>8920</v>
      </c>
      <c r="D275" s="324"/>
      <c r="E275" s="324" t="s">
        <v>2579</v>
      </c>
      <c r="F275" s="324"/>
      <c r="G275" s="509" t="s">
        <v>8921</v>
      </c>
      <c r="H275" s="324"/>
      <c r="I275" s="324" t="s">
        <v>2653</v>
      </c>
      <c r="J275" s="324"/>
      <c r="K275" s="324" t="s">
        <v>6875</v>
      </c>
      <c r="L275" s="776" t="s">
        <v>3406</v>
      </c>
      <c r="M275" s="510">
        <v>44033</v>
      </c>
      <c r="N275" s="510">
        <v>44600</v>
      </c>
      <c r="O275" s="277" t="s">
        <v>991</v>
      </c>
      <c r="P275" s="299">
        <f>N275</f>
        <v>44600</v>
      </c>
      <c r="Q275" s="264">
        <v>20543</v>
      </c>
      <c r="R275" s="264">
        <v>2020</v>
      </c>
      <c r="S275" s="265">
        <v>44033</v>
      </c>
      <c r="T275" s="281" t="s">
        <v>1785</v>
      </c>
      <c r="U275" s="281" t="s">
        <v>1786</v>
      </c>
      <c r="V275" s="150" t="s">
        <v>484</v>
      </c>
      <c r="W275" s="150" t="s">
        <v>1313</v>
      </c>
      <c r="X275" s="281" t="s">
        <v>2224</v>
      </c>
      <c r="Y275" s="281" t="s">
        <v>1697</v>
      </c>
      <c r="Z275" s="150" t="s">
        <v>2225</v>
      </c>
      <c r="AA275" s="303">
        <v>44763</v>
      </c>
      <c r="AB275" s="283" t="s">
        <v>1411</v>
      </c>
      <c r="AC275" s="281">
        <v>5.7</v>
      </c>
      <c r="AD275" s="284"/>
      <c r="AE275" s="281">
        <v>95</v>
      </c>
      <c r="AF275" s="281"/>
      <c r="AG275" s="281">
        <v>118</v>
      </c>
      <c r="AH275" s="281"/>
      <c r="AI275" s="281">
        <v>25</v>
      </c>
      <c r="AJ275" s="281">
        <v>40</v>
      </c>
      <c r="AK275" s="281">
        <v>60</v>
      </c>
      <c r="AL275" s="281">
        <v>1</v>
      </c>
      <c r="AM275" s="281"/>
      <c r="AN275" s="281"/>
      <c r="AO275" s="281"/>
      <c r="AP275" s="281"/>
      <c r="AQ275" s="635"/>
      <c r="AR275" s="324"/>
      <c r="AS275" s="324"/>
      <c r="AT275" s="324"/>
      <c r="AU275" s="324"/>
      <c r="AV275" s="324"/>
      <c r="AW275" s="324"/>
      <c r="AX275" s="324"/>
      <c r="AY275" s="324"/>
      <c r="AZ275" s="324"/>
      <c r="BA275" s="324"/>
      <c r="BB275" s="324"/>
      <c r="BC275" s="324"/>
      <c r="BD275" s="324"/>
      <c r="BE275" s="324"/>
      <c r="BF275" s="324"/>
      <c r="BG275" s="324"/>
      <c r="BH275" s="324"/>
      <c r="BI275" s="324"/>
      <c r="BJ275" s="324"/>
      <c r="BK275" s="324"/>
      <c r="BL275" s="324"/>
      <c r="BM275" s="324"/>
      <c r="BN275" s="324"/>
      <c r="BO275" s="324"/>
      <c r="BP275" s="324"/>
      <c r="BQ275" s="324"/>
      <c r="BR275" s="324"/>
      <c r="BS275" s="324"/>
      <c r="BT275" s="324"/>
      <c r="BU275" s="324"/>
      <c r="BV275" s="324"/>
      <c r="BW275" s="324"/>
      <c r="BX275" s="324"/>
      <c r="BY275" s="324"/>
      <c r="BZ275" s="324"/>
      <c r="CA275" s="324"/>
      <c r="CB275" s="324"/>
      <c r="CC275" s="324"/>
      <c r="CD275" s="324"/>
      <c r="CE275" s="324"/>
      <c r="CF275" s="324"/>
      <c r="CG275" s="324"/>
      <c r="CH275" s="324"/>
      <c r="CI275" s="324"/>
      <c r="CJ275" s="324"/>
      <c r="CK275" s="324"/>
      <c r="CL275" s="324"/>
      <c r="CM275" s="324"/>
      <c r="CN275" s="324"/>
      <c r="CO275" s="324"/>
      <c r="CP275" s="324"/>
    </row>
    <row r="276" spans="1:127" s="502" customFormat="1" ht="12.75" customHeight="1" x14ac:dyDescent="0.2">
      <c r="A276" s="270">
        <v>275</v>
      </c>
      <c r="B276" s="270" t="s">
        <v>1004</v>
      </c>
      <c r="C276" s="271" t="s">
        <v>3509</v>
      </c>
      <c r="D276" s="271"/>
      <c r="E276" s="130" t="s">
        <v>8031</v>
      </c>
      <c r="F276" s="271"/>
      <c r="G276" s="272" t="s">
        <v>8032</v>
      </c>
      <c r="H276" s="273"/>
      <c r="I276" s="271" t="s">
        <v>1527</v>
      </c>
      <c r="J276" s="271"/>
      <c r="K276" s="271" t="s">
        <v>8033</v>
      </c>
      <c r="L276" s="273" t="s">
        <v>8034</v>
      </c>
      <c r="M276" s="306">
        <v>43873</v>
      </c>
      <c r="N276" s="132">
        <v>44600</v>
      </c>
      <c r="O276" s="277" t="s">
        <v>991</v>
      </c>
      <c r="P276" s="299">
        <f>N276</f>
        <v>44600</v>
      </c>
      <c r="Q276" s="264">
        <v>20099</v>
      </c>
      <c r="R276" s="264">
        <v>2019</v>
      </c>
      <c r="S276" s="265">
        <v>43869</v>
      </c>
      <c r="T276" s="281" t="s">
        <v>2031</v>
      </c>
      <c r="U276" s="281" t="s">
        <v>1786</v>
      </c>
      <c r="V276" s="150" t="s">
        <v>484</v>
      </c>
      <c r="W276" s="150" t="s">
        <v>484</v>
      </c>
      <c r="X276" s="281" t="s">
        <v>8035</v>
      </c>
      <c r="Y276" s="281" t="s">
        <v>3206</v>
      </c>
      <c r="Z276" s="150" t="s">
        <v>3207</v>
      </c>
      <c r="AA276" s="303">
        <v>44600</v>
      </c>
      <c r="AB276" s="283" t="s">
        <v>485</v>
      </c>
      <c r="AC276" s="281">
        <v>5.25</v>
      </c>
      <c r="AD276" s="284"/>
      <c r="AE276" s="281">
        <v>85</v>
      </c>
      <c r="AF276" s="281"/>
      <c r="AG276" s="281">
        <v>125</v>
      </c>
      <c r="AH276" s="281"/>
      <c r="AI276" s="281" t="s">
        <v>994</v>
      </c>
      <c r="AJ276" s="281">
        <v>38</v>
      </c>
      <c r="AK276" s="281">
        <v>48</v>
      </c>
      <c r="AL276" s="281">
        <v>1</v>
      </c>
      <c r="AM276" s="281"/>
      <c r="AN276" s="281"/>
      <c r="AO276" s="281"/>
      <c r="AP276" s="281"/>
      <c r="AQ276" s="635"/>
      <c r="AR276" s="324"/>
      <c r="AS276" s="324"/>
      <c r="AT276" s="324"/>
      <c r="AU276" s="324"/>
      <c r="AV276" s="324"/>
      <c r="AW276" s="324"/>
      <c r="AX276" s="324"/>
      <c r="AY276" s="324"/>
      <c r="AZ276" s="324"/>
      <c r="BA276" s="324"/>
      <c r="BB276" s="324"/>
      <c r="BC276" s="324"/>
      <c r="BD276" s="324"/>
      <c r="BE276" s="324"/>
      <c r="BF276" s="324"/>
      <c r="BG276" s="324"/>
      <c r="BH276" s="324"/>
      <c r="BI276" s="324"/>
      <c r="BJ276" s="324"/>
      <c r="BK276" s="324"/>
      <c r="BL276" s="324"/>
      <c r="BM276" s="324"/>
      <c r="BN276" s="324"/>
      <c r="BO276" s="324"/>
      <c r="BP276" s="324"/>
      <c r="BQ276" s="324"/>
      <c r="BR276" s="324"/>
      <c r="BS276" s="324"/>
      <c r="BT276" s="324"/>
      <c r="BU276" s="324"/>
      <c r="BV276" s="324"/>
      <c r="BW276" s="324"/>
      <c r="BX276" s="324"/>
      <c r="BY276" s="324"/>
      <c r="BZ276" s="324"/>
      <c r="CA276" s="324"/>
      <c r="CB276" s="324"/>
      <c r="CC276" s="324"/>
      <c r="CD276" s="324"/>
      <c r="CE276" s="324"/>
      <c r="CF276" s="324"/>
      <c r="CG276" s="324"/>
      <c r="CH276" s="324"/>
      <c r="CI276" s="324"/>
      <c r="CJ276" s="324"/>
      <c r="CK276" s="324"/>
      <c r="CL276" s="324"/>
      <c r="CM276" s="324"/>
      <c r="CN276" s="324"/>
      <c r="CO276" s="324"/>
      <c r="CP276" s="324"/>
    </row>
    <row r="277" spans="1:127" s="324" customFormat="1" ht="12.75" customHeight="1" x14ac:dyDescent="0.2">
      <c r="A277" s="270">
        <v>276</v>
      </c>
      <c r="B277" s="281" t="s">
        <v>1004</v>
      </c>
      <c r="C277" s="281" t="s">
        <v>10687</v>
      </c>
      <c r="D277" s="281"/>
      <c r="E277" s="281" t="s">
        <v>2376</v>
      </c>
      <c r="F277" s="281"/>
      <c r="G277" s="296" t="s">
        <v>10688</v>
      </c>
      <c r="H277" s="922"/>
      <c r="I277" s="281" t="s">
        <v>424</v>
      </c>
      <c r="J277" s="281"/>
      <c r="K277" s="281" t="s">
        <v>3332</v>
      </c>
      <c r="L277" s="922" t="s">
        <v>760</v>
      </c>
      <c r="M277" s="306">
        <v>44411</v>
      </c>
      <c r="N277" s="307">
        <v>45138</v>
      </c>
      <c r="O277" s="277" t="s">
        <v>991</v>
      </c>
      <c r="P277" s="299">
        <f>N277</f>
        <v>45138</v>
      </c>
      <c r="Q277" s="264">
        <v>21442</v>
      </c>
      <c r="R277" s="264">
        <v>2020</v>
      </c>
      <c r="S277" s="265">
        <v>44408</v>
      </c>
      <c r="T277" s="281" t="s">
        <v>239</v>
      </c>
      <c r="U277" s="281" t="s">
        <v>1786</v>
      </c>
      <c r="V277" s="150" t="s">
        <v>484</v>
      </c>
      <c r="W277" s="150" t="s">
        <v>479</v>
      </c>
      <c r="X277" s="281" t="s">
        <v>5977</v>
      </c>
      <c r="Y277" s="281" t="s">
        <v>1697</v>
      </c>
      <c r="Z277" s="150" t="s">
        <v>2225</v>
      </c>
      <c r="AA277" s="303">
        <f>N277</f>
        <v>45138</v>
      </c>
      <c r="AB277" s="283" t="s">
        <v>1411</v>
      </c>
      <c r="AC277" s="281">
        <v>5.8</v>
      </c>
      <c r="AD277" s="284"/>
      <c r="AE277" s="281">
        <v>110</v>
      </c>
      <c r="AF277" s="281"/>
      <c r="AG277" s="281">
        <v>130</v>
      </c>
      <c r="AH277" s="281"/>
      <c r="AI277" s="281">
        <v>24</v>
      </c>
      <c r="AJ277" s="281">
        <v>38</v>
      </c>
      <c r="AK277" s="281">
        <v>57</v>
      </c>
      <c r="AL277" s="281">
        <v>1</v>
      </c>
      <c r="AM277" s="281"/>
      <c r="AN277" s="281"/>
      <c r="AO277" s="281"/>
      <c r="AP277" s="281"/>
      <c r="AQ277" s="635"/>
      <c r="CQ277" s="512"/>
    </row>
    <row r="278" spans="1:127" ht="12.75" customHeight="1" x14ac:dyDescent="0.2">
      <c r="A278" s="270">
        <v>277</v>
      </c>
      <c r="B278" s="270" t="s">
        <v>1004</v>
      </c>
      <c r="C278" s="271" t="s">
        <v>302</v>
      </c>
      <c r="D278" s="271"/>
      <c r="E278" s="130" t="s">
        <v>3407</v>
      </c>
      <c r="F278" s="271"/>
      <c r="G278" s="272" t="s">
        <v>3408</v>
      </c>
      <c r="H278" s="273"/>
      <c r="I278" s="271" t="s">
        <v>614</v>
      </c>
      <c r="J278" s="271"/>
      <c r="K278" s="324" t="s">
        <v>2574</v>
      </c>
      <c r="L278" s="273" t="s">
        <v>3409</v>
      </c>
      <c r="M278" s="510">
        <v>42814</v>
      </c>
      <c r="N278" s="510">
        <v>44643</v>
      </c>
      <c r="O278" s="277" t="s">
        <v>991</v>
      </c>
      <c r="P278" s="299">
        <f>N278</f>
        <v>44643</v>
      </c>
      <c r="Q278" s="264">
        <v>18223</v>
      </c>
      <c r="R278" s="264">
        <v>2013</v>
      </c>
      <c r="S278" s="279">
        <v>43913</v>
      </c>
      <c r="T278" s="281" t="s">
        <v>239</v>
      </c>
      <c r="U278" s="281" t="s">
        <v>991</v>
      </c>
      <c r="V278" s="150" t="s">
        <v>8281</v>
      </c>
      <c r="W278" s="150" t="s">
        <v>8421</v>
      </c>
      <c r="X278" s="281" t="s">
        <v>2575</v>
      </c>
      <c r="Y278" s="281" t="s">
        <v>2576</v>
      </c>
      <c r="Z278" s="150" t="s">
        <v>2577</v>
      </c>
      <c r="AA278" s="303">
        <f t="shared" si="63"/>
        <v>44643</v>
      </c>
      <c r="AB278" s="283" t="s">
        <v>2167</v>
      </c>
      <c r="AC278" s="281">
        <v>5.5</v>
      </c>
      <c r="AD278" s="284"/>
      <c r="AE278" s="281">
        <v>80</v>
      </c>
      <c r="AF278" s="281"/>
      <c r="AG278" s="281">
        <v>100</v>
      </c>
      <c r="AH278" s="281"/>
      <c r="AI278" s="281">
        <v>24</v>
      </c>
      <c r="AJ278" s="281">
        <v>39</v>
      </c>
      <c r="AK278" s="281">
        <v>54</v>
      </c>
      <c r="AL278" s="281">
        <v>1</v>
      </c>
      <c r="AM278" s="280"/>
      <c r="AN278" s="280"/>
      <c r="AO278" s="280"/>
      <c r="AP278" s="280"/>
      <c r="AQ278" s="634"/>
      <c r="AR278" s="501"/>
      <c r="AS278" s="501"/>
      <c r="AT278" s="501"/>
      <c r="AU278" s="501"/>
      <c r="AV278" s="501"/>
      <c r="AW278" s="501"/>
      <c r="AX278" s="501"/>
      <c r="AY278" s="501"/>
      <c r="AZ278" s="501"/>
      <c r="BA278" s="501"/>
      <c r="BB278" s="501"/>
      <c r="BC278" s="501"/>
      <c r="BD278" s="501"/>
      <c r="BE278" s="501"/>
      <c r="BF278" s="501"/>
      <c r="BG278" s="501"/>
      <c r="BH278" s="501"/>
      <c r="BI278" s="501"/>
      <c r="BJ278" s="501"/>
      <c r="BK278" s="501"/>
      <c r="BL278" s="501"/>
      <c r="BM278" s="501"/>
      <c r="BN278" s="501"/>
      <c r="BO278" s="501"/>
      <c r="BP278" s="501"/>
      <c r="BQ278" s="501"/>
      <c r="BR278" s="501"/>
      <c r="BS278" s="501"/>
      <c r="BT278" s="501"/>
      <c r="BU278" s="501"/>
      <c r="BV278" s="501"/>
      <c r="BW278" s="501"/>
      <c r="BX278" s="501"/>
      <c r="BY278" s="501"/>
      <c r="BZ278" s="501"/>
      <c r="CA278" s="501"/>
      <c r="CB278" s="501"/>
      <c r="CC278" s="501"/>
      <c r="CD278" s="501"/>
      <c r="CE278" s="501"/>
      <c r="CF278" s="501"/>
      <c r="CG278" s="501"/>
      <c r="CH278" s="501"/>
      <c r="CI278" s="501"/>
      <c r="CJ278" s="501"/>
      <c r="CK278" s="501"/>
      <c r="CL278" s="501"/>
      <c r="CM278" s="501"/>
      <c r="CN278" s="501"/>
      <c r="CO278" s="501"/>
      <c r="CP278" s="501"/>
      <c r="CQ278" s="500"/>
      <c r="CR278" s="500"/>
      <c r="CS278" s="500"/>
      <c r="CT278" s="500"/>
      <c r="CU278" s="500"/>
      <c r="CV278" s="500"/>
      <c r="CW278" s="500"/>
      <c r="CX278" s="500"/>
      <c r="CY278" s="500"/>
      <c r="CZ278" s="500"/>
      <c r="DA278" s="500"/>
      <c r="DB278" s="500"/>
      <c r="DC278" s="500"/>
      <c r="DD278" s="500"/>
      <c r="DE278" s="500"/>
      <c r="DF278" s="500"/>
      <c r="DG278" s="500"/>
      <c r="DH278" s="500"/>
      <c r="DI278" s="500"/>
      <c r="DJ278" s="500"/>
      <c r="DK278" s="500"/>
      <c r="DL278" s="500"/>
      <c r="DM278" s="500"/>
      <c r="DN278" s="500"/>
      <c r="DO278" s="500"/>
      <c r="DP278" s="500"/>
      <c r="DQ278" s="500"/>
      <c r="DR278" s="500"/>
      <c r="DS278" s="500"/>
      <c r="DT278" s="500"/>
      <c r="DU278" s="500"/>
      <c r="DV278" s="500"/>
      <c r="DW278" s="500"/>
    </row>
    <row r="279" spans="1:127" ht="12.75" customHeight="1" x14ac:dyDescent="0.2">
      <c r="A279" s="270">
        <v>278</v>
      </c>
      <c r="B279" s="270" t="s">
        <v>1004</v>
      </c>
      <c r="C279" s="271" t="s">
        <v>19</v>
      </c>
      <c r="D279" s="271"/>
      <c r="E279" s="130" t="s">
        <v>9178</v>
      </c>
      <c r="F279" s="271"/>
      <c r="G279" s="272" t="s">
        <v>1216</v>
      </c>
      <c r="H279" s="273"/>
      <c r="I279" s="271" t="s">
        <v>1634</v>
      </c>
      <c r="J279" s="271"/>
      <c r="K279" s="271" t="s">
        <v>8051</v>
      </c>
      <c r="L279" s="273" t="s">
        <v>4324</v>
      </c>
      <c r="M279" s="275">
        <v>40539</v>
      </c>
      <c r="N279" s="276">
        <v>44237</v>
      </c>
      <c r="O279" s="277" t="s">
        <v>991</v>
      </c>
      <c r="P279" s="298">
        <f t="shared" ref="P279:P289" si="64">N279</f>
        <v>44237</v>
      </c>
      <c r="Q279" s="278">
        <v>20103</v>
      </c>
      <c r="R279" s="278">
        <v>2010</v>
      </c>
      <c r="S279" s="279">
        <v>43871</v>
      </c>
      <c r="T279" s="280" t="s">
        <v>5079</v>
      </c>
      <c r="U279" s="281" t="s">
        <v>991</v>
      </c>
      <c r="V279" s="150" t="s">
        <v>8052</v>
      </c>
      <c r="W279" s="150" t="s">
        <v>8053</v>
      </c>
      <c r="X279" s="280" t="s">
        <v>8054</v>
      </c>
      <c r="Y279" s="280" t="s">
        <v>305</v>
      </c>
      <c r="Z279" s="282" t="s">
        <v>1366</v>
      </c>
      <c r="AA279" s="319">
        <v>44237</v>
      </c>
      <c r="AB279" s="149" t="s">
        <v>2167</v>
      </c>
      <c r="AC279" s="280">
        <v>5.0999999999999996</v>
      </c>
      <c r="AD279" s="305"/>
      <c r="AE279" s="280">
        <v>75</v>
      </c>
      <c r="AF279" s="280"/>
      <c r="AG279" s="280">
        <v>95</v>
      </c>
      <c r="AH279" s="280"/>
      <c r="AI279" s="280">
        <v>22</v>
      </c>
      <c r="AJ279" s="280">
        <v>36</v>
      </c>
      <c r="AK279" s="280">
        <v>47</v>
      </c>
      <c r="AL279" s="280">
        <v>1</v>
      </c>
      <c r="AM279" s="280"/>
      <c r="AN279" s="280"/>
      <c r="AO279" s="280"/>
      <c r="AP279" s="280"/>
      <c r="AQ279" s="634"/>
      <c r="AR279" s="501"/>
      <c r="AS279" s="501"/>
      <c r="AT279" s="501"/>
      <c r="AU279" s="501"/>
      <c r="AV279" s="501"/>
      <c r="AW279" s="501"/>
      <c r="AX279" s="501"/>
      <c r="AY279" s="501"/>
      <c r="AZ279" s="501"/>
      <c r="BA279" s="501"/>
      <c r="BB279" s="501"/>
      <c r="BC279" s="501"/>
      <c r="BD279" s="501"/>
      <c r="BE279" s="501"/>
      <c r="BF279" s="501"/>
      <c r="BG279" s="501"/>
      <c r="BH279" s="501"/>
      <c r="BI279" s="501"/>
      <c r="BJ279" s="501"/>
      <c r="BK279" s="501"/>
      <c r="BL279" s="501"/>
      <c r="BM279" s="501"/>
      <c r="BN279" s="501"/>
      <c r="BO279" s="501"/>
      <c r="BP279" s="501"/>
      <c r="BQ279" s="501"/>
      <c r="BR279" s="501"/>
      <c r="BS279" s="501"/>
      <c r="BT279" s="501"/>
      <c r="BU279" s="501"/>
      <c r="BV279" s="501"/>
      <c r="BW279" s="501"/>
      <c r="BX279" s="501"/>
      <c r="BY279" s="501"/>
      <c r="BZ279" s="501"/>
      <c r="CA279" s="501"/>
      <c r="CB279" s="501"/>
      <c r="CC279" s="501"/>
      <c r="CD279" s="501"/>
      <c r="CE279" s="501"/>
      <c r="CF279" s="501"/>
      <c r="CG279" s="501"/>
      <c r="CH279" s="501"/>
      <c r="CI279" s="501"/>
      <c r="CJ279" s="501"/>
      <c r="CK279" s="501"/>
      <c r="CL279" s="501"/>
      <c r="CM279" s="501"/>
      <c r="CN279" s="501"/>
      <c r="CO279" s="501"/>
      <c r="CP279" s="501"/>
      <c r="CQ279" s="500"/>
      <c r="CR279" s="500"/>
      <c r="CS279" s="500"/>
      <c r="CT279" s="500"/>
      <c r="CU279" s="500"/>
      <c r="CV279" s="500"/>
      <c r="CW279" s="500"/>
      <c r="CX279" s="500"/>
      <c r="CY279" s="500"/>
      <c r="CZ279" s="500"/>
      <c r="DA279" s="500"/>
      <c r="DB279" s="500"/>
      <c r="DC279" s="500"/>
      <c r="DD279" s="500"/>
      <c r="DE279" s="500"/>
      <c r="DF279" s="500"/>
      <c r="DG279" s="500"/>
      <c r="DH279" s="500"/>
      <c r="DI279" s="500"/>
      <c r="DJ279" s="500"/>
      <c r="DK279" s="500"/>
      <c r="DL279" s="500"/>
      <c r="DM279" s="500"/>
      <c r="DN279" s="500"/>
      <c r="DO279" s="500"/>
      <c r="DP279" s="500"/>
      <c r="DQ279" s="500"/>
      <c r="DR279" s="500"/>
      <c r="DS279" s="500"/>
      <c r="DT279" s="500"/>
      <c r="DU279" s="500"/>
      <c r="DV279" s="500"/>
      <c r="DW279" s="500"/>
    </row>
    <row r="280" spans="1:127" s="502" customFormat="1" ht="12.75" customHeight="1" x14ac:dyDescent="0.2">
      <c r="A280" s="270">
        <v>279</v>
      </c>
      <c r="B280" s="270" t="s">
        <v>1004</v>
      </c>
      <c r="C280" s="270" t="s">
        <v>6313</v>
      </c>
      <c r="D280" s="271"/>
      <c r="E280" s="130" t="s">
        <v>6314</v>
      </c>
      <c r="F280" s="271"/>
      <c r="G280" s="272" t="s">
        <v>6315</v>
      </c>
      <c r="H280" s="273"/>
      <c r="I280" s="271" t="s">
        <v>614</v>
      </c>
      <c r="J280" s="271"/>
      <c r="K280" s="271" t="s">
        <v>6316</v>
      </c>
      <c r="L280" s="273" t="s">
        <v>5187</v>
      </c>
      <c r="M280" s="275">
        <v>43292</v>
      </c>
      <c r="N280" s="276">
        <v>44649</v>
      </c>
      <c r="O280" s="277" t="s">
        <v>991</v>
      </c>
      <c r="P280" s="298">
        <f>N280</f>
        <v>44649</v>
      </c>
      <c r="Q280" s="278">
        <v>18517</v>
      </c>
      <c r="R280" s="278">
        <v>2013</v>
      </c>
      <c r="S280" s="279">
        <v>44284</v>
      </c>
      <c r="T280" s="281" t="s">
        <v>5079</v>
      </c>
      <c r="U280" s="281" t="s">
        <v>991</v>
      </c>
      <c r="V280" s="150" t="s">
        <v>9989</v>
      </c>
      <c r="W280" s="282" t="s">
        <v>9990</v>
      </c>
      <c r="X280" s="280" t="s">
        <v>8710</v>
      </c>
      <c r="Y280" s="280" t="s">
        <v>1212</v>
      </c>
      <c r="Z280" s="282" t="s">
        <v>1213</v>
      </c>
      <c r="AA280" s="319">
        <f t="shared" si="63"/>
        <v>44649</v>
      </c>
      <c r="AB280" s="149" t="s">
        <v>2167</v>
      </c>
      <c r="AC280" s="280">
        <v>6.2</v>
      </c>
      <c r="AD280" s="305"/>
      <c r="AE280" s="280">
        <v>100</v>
      </c>
      <c r="AF280" s="280"/>
      <c r="AG280" s="280">
        <v>130</v>
      </c>
      <c r="AH280" s="280"/>
      <c r="AI280" s="280">
        <v>24</v>
      </c>
      <c r="AJ280" s="280">
        <v>39</v>
      </c>
      <c r="AK280" s="280">
        <v>54</v>
      </c>
      <c r="AL280" s="280">
        <v>1</v>
      </c>
      <c r="AM280" s="265"/>
      <c r="AN280" s="281"/>
      <c r="AO280" s="281"/>
      <c r="AP280" s="281"/>
      <c r="AQ280" s="635"/>
      <c r="AR280" s="324"/>
      <c r="AS280" s="324"/>
      <c r="AT280" s="324"/>
      <c r="AU280" s="324"/>
      <c r="AV280" s="324"/>
      <c r="AW280" s="324"/>
      <c r="AX280" s="324"/>
      <c r="AY280" s="324"/>
      <c r="AZ280" s="324"/>
      <c r="BA280" s="324"/>
      <c r="BB280" s="324"/>
      <c r="BC280" s="324"/>
      <c r="BD280" s="324"/>
      <c r="BE280" s="324"/>
      <c r="BF280" s="324"/>
      <c r="BG280" s="324"/>
      <c r="BH280" s="324"/>
      <c r="BI280" s="324"/>
      <c r="BJ280" s="324"/>
      <c r="BK280" s="324"/>
      <c r="BL280" s="324"/>
      <c r="BM280" s="324"/>
      <c r="BN280" s="324"/>
      <c r="BO280" s="324"/>
      <c r="BP280" s="324"/>
      <c r="BQ280" s="324"/>
      <c r="BR280" s="324"/>
      <c r="BS280" s="324"/>
      <c r="BT280" s="324"/>
      <c r="BU280" s="324"/>
      <c r="BV280" s="324"/>
      <c r="BW280" s="324"/>
      <c r="BX280" s="324"/>
      <c r="BY280" s="324"/>
      <c r="BZ280" s="324"/>
      <c r="CA280" s="324"/>
      <c r="CB280" s="324"/>
      <c r="CC280" s="324"/>
      <c r="CD280" s="324"/>
      <c r="CE280" s="324"/>
      <c r="CF280" s="324"/>
      <c r="CG280" s="324"/>
      <c r="CH280" s="324"/>
      <c r="CI280" s="324"/>
      <c r="CJ280" s="324"/>
      <c r="CK280" s="324"/>
      <c r="CL280" s="324"/>
      <c r="CM280" s="324"/>
      <c r="CN280" s="324"/>
      <c r="CO280" s="324"/>
      <c r="CP280" s="324"/>
    </row>
    <row r="281" spans="1:127" s="502" customFormat="1" ht="12.75" customHeight="1" x14ac:dyDescent="0.2">
      <c r="A281" s="270">
        <v>280</v>
      </c>
      <c r="B281" s="270" t="s">
        <v>1004</v>
      </c>
      <c r="C281" s="281" t="s">
        <v>2509</v>
      </c>
      <c r="D281" s="271"/>
      <c r="E281" s="271" t="s">
        <v>2510</v>
      </c>
      <c r="F281" s="271" t="s">
        <v>149</v>
      </c>
      <c r="G281" s="272" t="s">
        <v>2511</v>
      </c>
      <c r="H281" s="273"/>
      <c r="I281" s="271" t="s">
        <v>3410</v>
      </c>
      <c r="J281" s="271"/>
      <c r="K281" s="324" t="s">
        <v>3256</v>
      </c>
      <c r="L281" s="273" t="s">
        <v>152</v>
      </c>
      <c r="M281" s="275">
        <v>41895</v>
      </c>
      <c r="N281" s="276">
        <v>44521</v>
      </c>
      <c r="O281" s="277" t="s">
        <v>991</v>
      </c>
      <c r="P281" s="298">
        <f t="shared" si="64"/>
        <v>44521</v>
      </c>
      <c r="Q281" s="278">
        <v>19588</v>
      </c>
      <c r="R281" s="278">
        <v>2007</v>
      </c>
      <c r="S281" s="279">
        <v>43790</v>
      </c>
      <c r="T281" s="280" t="s">
        <v>2096</v>
      </c>
      <c r="U281" s="281" t="s">
        <v>991</v>
      </c>
      <c r="V281" s="282" t="s">
        <v>484</v>
      </c>
      <c r="W281" s="282" t="s">
        <v>3433</v>
      </c>
      <c r="X281" s="280" t="s">
        <v>153</v>
      </c>
      <c r="Y281" s="280" t="s">
        <v>1572</v>
      </c>
      <c r="Z281" s="282" t="s">
        <v>1573</v>
      </c>
      <c r="AA281" s="319">
        <v>44521</v>
      </c>
      <c r="AB281" s="149" t="s">
        <v>296</v>
      </c>
      <c r="AC281" s="280">
        <v>10</v>
      </c>
      <c r="AD281" s="305">
        <v>35</v>
      </c>
      <c r="AE281" s="280">
        <v>140</v>
      </c>
      <c r="AF281" s="280">
        <v>140</v>
      </c>
      <c r="AG281" s="280">
        <v>225</v>
      </c>
      <c r="AH281" s="280">
        <v>225</v>
      </c>
      <c r="AI281" s="280">
        <v>25</v>
      </c>
      <c r="AJ281" s="280">
        <v>42</v>
      </c>
      <c r="AK281" s="280">
        <v>50</v>
      </c>
      <c r="AL281" s="280">
        <v>2</v>
      </c>
      <c r="AM281" s="281"/>
      <c r="AN281" s="281"/>
      <c r="AO281" s="281"/>
      <c r="AP281" s="281"/>
      <c r="AQ281" s="635"/>
      <c r="AR281" s="324"/>
      <c r="AS281" s="324"/>
      <c r="AT281" s="324"/>
      <c r="AU281" s="324"/>
      <c r="AV281" s="324"/>
      <c r="AW281" s="324"/>
      <c r="AX281" s="324"/>
      <c r="AY281" s="324"/>
      <c r="AZ281" s="324"/>
      <c r="BA281" s="324"/>
      <c r="BB281" s="324"/>
      <c r="BC281" s="324"/>
      <c r="BD281" s="324"/>
      <c r="BE281" s="324"/>
      <c r="BF281" s="324"/>
      <c r="BG281" s="324"/>
      <c r="BH281" s="324"/>
      <c r="BI281" s="324"/>
      <c r="BJ281" s="324"/>
      <c r="BK281" s="324"/>
      <c r="BL281" s="324"/>
      <c r="BM281" s="324"/>
      <c r="BN281" s="324"/>
      <c r="BO281" s="324"/>
      <c r="BP281" s="324"/>
      <c r="BQ281" s="324"/>
      <c r="BR281" s="324"/>
      <c r="BS281" s="324"/>
      <c r="BT281" s="324"/>
      <c r="BU281" s="324"/>
      <c r="BV281" s="324"/>
      <c r="BW281" s="324"/>
      <c r="BX281" s="324"/>
      <c r="BY281" s="324"/>
      <c r="BZ281" s="324"/>
      <c r="CA281" s="324"/>
      <c r="CB281" s="324"/>
      <c r="CC281" s="324"/>
      <c r="CD281" s="324"/>
      <c r="CE281" s="324"/>
      <c r="CF281" s="324"/>
      <c r="CG281" s="324"/>
      <c r="CH281" s="324"/>
      <c r="CI281" s="324"/>
      <c r="CJ281" s="324"/>
      <c r="CK281" s="324"/>
      <c r="CL281" s="324"/>
      <c r="CM281" s="324"/>
      <c r="CN281" s="324"/>
      <c r="CO281" s="324"/>
      <c r="CP281" s="324"/>
    </row>
    <row r="282" spans="1:127" s="502" customFormat="1" ht="12.75" customHeight="1" x14ac:dyDescent="0.2">
      <c r="A282" s="270">
        <v>281</v>
      </c>
      <c r="B282" s="270" t="s">
        <v>1005</v>
      </c>
      <c r="C282" s="270" t="s">
        <v>8922</v>
      </c>
      <c r="D282" s="271" t="s">
        <v>852</v>
      </c>
      <c r="E282" s="130" t="s">
        <v>4709</v>
      </c>
      <c r="F282" s="271" t="s">
        <v>8923</v>
      </c>
      <c r="G282" s="272" t="s">
        <v>8924</v>
      </c>
      <c r="H282" s="273" t="s">
        <v>8926</v>
      </c>
      <c r="I282" s="271" t="s">
        <v>2996</v>
      </c>
      <c r="J282" s="270" t="s">
        <v>1916</v>
      </c>
      <c r="K282" s="271" t="s">
        <v>7829</v>
      </c>
      <c r="L282" s="273" t="s">
        <v>7833</v>
      </c>
      <c r="M282" s="275">
        <v>44033</v>
      </c>
      <c r="N282" s="132">
        <v>44758</v>
      </c>
      <c r="O282" s="277" t="s">
        <v>991</v>
      </c>
      <c r="P282" s="299">
        <f>N282</f>
        <v>44758</v>
      </c>
      <c r="Q282" s="264">
        <v>20545</v>
      </c>
      <c r="R282" s="264">
        <v>2004</v>
      </c>
      <c r="S282" s="265">
        <v>44028</v>
      </c>
      <c r="T282" s="281" t="s">
        <v>32</v>
      </c>
      <c r="U282" s="281" t="s">
        <v>5629</v>
      </c>
      <c r="V282" s="150" t="s">
        <v>2177</v>
      </c>
      <c r="W282" s="150" t="s">
        <v>8925</v>
      </c>
      <c r="X282" s="281" t="s">
        <v>7831</v>
      </c>
      <c r="Y282" s="281" t="s">
        <v>1384</v>
      </c>
      <c r="Z282" s="150" t="s">
        <v>2015</v>
      </c>
      <c r="AA282" s="303">
        <v>44758</v>
      </c>
      <c r="AB282" s="283" t="s">
        <v>485</v>
      </c>
      <c r="AC282" s="281">
        <v>5.7</v>
      </c>
      <c r="AD282" s="284">
        <v>23</v>
      </c>
      <c r="AE282" s="281">
        <v>100</v>
      </c>
      <c r="AF282" s="281">
        <v>100</v>
      </c>
      <c r="AG282" s="281">
        <v>130</v>
      </c>
      <c r="AH282" s="281">
        <v>130</v>
      </c>
      <c r="AI282" s="281">
        <v>22</v>
      </c>
      <c r="AJ282" s="281">
        <v>36</v>
      </c>
      <c r="AK282" s="281">
        <v>48</v>
      </c>
      <c r="AL282" s="281">
        <v>1</v>
      </c>
      <c r="AM282" s="265">
        <v>44033</v>
      </c>
      <c r="AN282" s="281">
        <v>2003</v>
      </c>
      <c r="AO282" s="281" t="s">
        <v>991</v>
      </c>
      <c r="AP282" s="281"/>
      <c r="AQ282" s="635"/>
      <c r="AR282" s="324"/>
      <c r="AS282" s="324"/>
      <c r="AT282" s="324"/>
      <c r="AU282" s="324"/>
      <c r="AV282" s="324"/>
      <c r="AW282" s="324"/>
      <c r="AX282" s="324"/>
      <c r="AY282" s="324"/>
      <c r="AZ282" s="324"/>
      <c r="BA282" s="324"/>
      <c r="BB282" s="324"/>
      <c r="BC282" s="324"/>
      <c r="BD282" s="324"/>
      <c r="BE282" s="324"/>
      <c r="BF282" s="324"/>
      <c r="BG282" s="324"/>
      <c r="BH282" s="324"/>
      <c r="BI282" s="324"/>
      <c r="BJ282" s="324"/>
      <c r="BK282" s="324"/>
      <c r="BL282" s="324"/>
      <c r="BM282" s="324"/>
      <c r="BN282" s="324"/>
      <c r="BO282" s="324"/>
      <c r="BP282" s="324"/>
      <c r="BQ282" s="324"/>
      <c r="BR282" s="324"/>
      <c r="BS282" s="324"/>
      <c r="BT282" s="324"/>
      <c r="BU282" s="324"/>
      <c r="BV282" s="324"/>
      <c r="BW282" s="324"/>
      <c r="BX282" s="324"/>
      <c r="BY282" s="324"/>
      <c r="BZ282" s="324"/>
      <c r="CA282" s="324"/>
      <c r="CB282" s="324"/>
      <c r="CC282" s="324"/>
      <c r="CD282" s="324"/>
      <c r="CE282" s="324"/>
      <c r="CF282" s="324"/>
      <c r="CG282" s="324"/>
      <c r="CH282" s="324"/>
      <c r="CI282" s="324"/>
      <c r="CJ282" s="324"/>
      <c r="CK282" s="324"/>
      <c r="CL282" s="324"/>
      <c r="CM282" s="324"/>
      <c r="CN282" s="324"/>
      <c r="CO282" s="324"/>
      <c r="CP282" s="324"/>
    </row>
    <row r="283" spans="1:127" ht="12.75" customHeight="1" x14ac:dyDescent="0.2">
      <c r="A283" s="270">
        <v>282</v>
      </c>
      <c r="B283" s="281" t="s">
        <v>1004</v>
      </c>
      <c r="C283" s="281" t="s">
        <v>867</v>
      </c>
      <c r="D283" s="281"/>
      <c r="E283" s="281" t="s">
        <v>1134</v>
      </c>
      <c r="F283" s="281"/>
      <c r="G283" s="296" t="s">
        <v>1135</v>
      </c>
      <c r="H283" s="676"/>
      <c r="I283" s="281" t="s">
        <v>424</v>
      </c>
      <c r="J283" s="281"/>
      <c r="K283" s="281" t="s">
        <v>675</v>
      </c>
      <c r="L283" s="676" t="s">
        <v>1136</v>
      </c>
      <c r="M283" s="306">
        <v>41703</v>
      </c>
      <c r="N283" s="325">
        <v>44769</v>
      </c>
      <c r="O283" s="277" t="s">
        <v>991</v>
      </c>
      <c r="P283" s="298">
        <f t="shared" si="64"/>
        <v>44769</v>
      </c>
      <c r="Q283" s="278">
        <v>16313</v>
      </c>
      <c r="R283" s="278">
        <v>2013</v>
      </c>
      <c r="S283" s="279">
        <v>44039</v>
      </c>
      <c r="T283" s="280" t="s">
        <v>2168</v>
      </c>
      <c r="U283" s="281" t="s">
        <v>991</v>
      </c>
      <c r="V283" s="282" t="s">
        <v>9005</v>
      </c>
      <c r="W283" s="282" t="s">
        <v>9006</v>
      </c>
      <c r="X283" s="280" t="s">
        <v>3411</v>
      </c>
      <c r="Y283" s="280" t="s">
        <v>1525</v>
      </c>
      <c r="Z283" s="282" t="s">
        <v>1526</v>
      </c>
      <c r="AA283" s="319">
        <f t="shared" si="63"/>
        <v>44769</v>
      </c>
      <c r="AB283" s="149" t="s">
        <v>1411</v>
      </c>
      <c r="AC283" s="280">
        <v>5.3</v>
      </c>
      <c r="AD283" s="305"/>
      <c r="AE283" s="280">
        <v>85</v>
      </c>
      <c r="AF283" s="280"/>
      <c r="AG283" s="280">
        <v>105</v>
      </c>
      <c r="AH283" s="280"/>
      <c r="AI283" s="280">
        <v>24</v>
      </c>
      <c r="AJ283" s="280">
        <v>39</v>
      </c>
      <c r="AK283" s="280">
        <v>54</v>
      </c>
      <c r="AL283" s="280">
        <v>1</v>
      </c>
      <c r="AM283" s="280"/>
      <c r="AN283" s="280"/>
      <c r="AO283" s="280"/>
      <c r="AP283" s="280"/>
      <c r="AQ283" s="634"/>
      <c r="AR283" s="501"/>
      <c r="AS283" s="501"/>
      <c r="AT283" s="501"/>
      <c r="AU283" s="501"/>
      <c r="AV283" s="501"/>
      <c r="AW283" s="501"/>
      <c r="AX283" s="501"/>
      <c r="AY283" s="501"/>
      <c r="AZ283" s="501"/>
      <c r="BA283" s="501"/>
      <c r="BB283" s="501"/>
      <c r="BC283" s="501"/>
      <c r="BD283" s="501"/>
      <c r="BE283" s="501"/>
      <c r="BF283" s="501"/>
      <c r="BG283" s="501"/>
      <c r="BH283" s="501"/>
      <c r="BI283" s="501"/>
      <c r="BJ283" s="501"/>
      <c r="BK283" s="501"/>
      <c r="BL283" s="501"/>
      <c r="BM283" s="501"/>
      <c r="BN283" s="501"/>
      <c r="BO283" s="501"/>
      <c r="BP283" s="501"/>
      <c r="BQ283" s="501"/>
      <c r="BR283" s="501"/>
      <c r="BS283" s="501"/>
      <c r="BT283" s="501"/>
      <c r="BU283" s="501"/>
      <c r="BV283" s="501"/>
      <c r="BW283" s="501"/>
      <c r="BX283" s="501"/>
      <c r="BY283" s="501"/>
      <c r="BZ283" s="501"/>
      <c r="CA283" s="501"/>
      <c r="CB283" s="501"/>
      <c r="CC283" s="501"/>
      <c r="CD283" s="501"/>
      <c r="CE283" s="501"/>
      <c r="CF283" s="501"/>
      <c r="CG283" s="501"/>
      <c r="CH283" s="501"/>
      <c r="CI283" s="501"/>
      <c r="CJ283" s="501"/>
      <c r="CK283" s="501"/>
      <c r="CL283" s="501"/>
      <c r="CM283" s="501"/>
      <c r="CN283" s="501"/>
      <c r="CO283" s="501"/>
      <c r="CP283" s="501"/>
      <c r="CQ283" s="500"/>
      <c r="CR283" s="500"/>
      <c r="CS283" s="500"/>
      <c r="CT283" s="500"/>
      <c r="CU283" s="500"/>
      <c r="CV283" s="500"/>
      <c r="CW283" s="500"/>
      <c r="CX283" s="500"/>
      <c r="CY283" s="500"/>
      <c r="CZ283" s="500"/>
      <c r="DA283" s="500"/>
      <c r="DB283" s="500"/>
      <c r="DC283" s="500"/>
      <c r="DD283" s="500"/>
      <c r="DE283" s="500"/>
      <c r="DF283" s="500"/>
      <c r="DG283" s="500"/>
      <c r="DH283" s="500"/>
      <c r="DI283" s="500"/>
      <c r="DJ283" s="500"/>
      <c r="DK283" s="500"/>
      <c r="DL283" s="500"/>
      <c r="DM283" s="500"/>
      <c r="DN283" s="500"/>
      <c r="DO283" s="500"/>
      <c r="DP283" s="500"/>
      <c r="DQ283" s="500"/>
      <c r="DR283" s="500"/>
      <c r="DS283" s="500"/>
      <c r="DT283" s="500"/>
      <c r="DU283" s="500"/>
      <c r="DV283" s="500"/>
      <c r="DW283" s="500"/>
    </row>
    <row r="284" spans="1:127" s="502" customFormat="1" ht="12.75" customHeight="1" x14ac:dyDescent="0.2">
      <c r="A284" s="270">
        <v>283</v>
      </c>
      <c r="B284" s="270" t="s">
        <v>1004</v>
      </c>
      <c r="C284" s="271" t="s">
        <v>8622</v>
      </c>
      <c r="D284" s="271"/>
      <c r="E284" s="130" t="s">
        <v>9599</v>
      </c>
      <c r="F284" s="271"/>
      <c r="G284" s="272" t="s">
        <v>9600</v>
      </c>
      <c r="H284" s="273"/>
      <c r="I284" s="271" t="s">
        <v>6947</v>
      </c>
      <c r="J284" s="271"/>
      <c r="K284" s="271" t="s">
        <v>9601</v>
      </c>
      <c r="L284" s="273" t="s">
        <v>9409</v>
      </c>
      <c r="M284" s="275">
        <v>44165</v>
      </c>
      <c r="N284" s="132">
        <v>44885</v>
      </c>
      <c r="O284" s="277" t="s">
        <v>991</v>
      </c>
      <c r="P284" s="299">
        <f t="shared" si="64"/>
        <v>44885</v>
      </c>
      <c r="Q284" s="264">
        <v>20750</v>
      </c>
      <c r="R284" s="264">
        <v>2020</v>
      </c>
      <c r="S284" s="265">
        <v>44155</v>
      </c>
      <c r="T284" s="281" t="s">
        <v>1785</v>
      </c>
      <c r="U284" s="281" t="s">
        <v>1786</v>
      </c>
      <c r="V284" s="150" t="s">
        <v>484</v>
      </c>
      <c r="W284" s="150" t="s">
        <v>1189</v>
      </c>
      <c r="X284" s="281" t="s">
        <v>9602</v>
      </c>
      <c r="Y284" s="281" t="s">
        <v>1339</v>
      </c>
      <c r="Z284" s="150" t="s">
        <v>2076</v>
      </c>
      <c r="AA284" s="303">
        <v>44885</v>
      </c>
      <c r="AB284" s="283" t="s">
        <v>485</v>
      </c>
      <c r="AC284" s="281">
        <v>4.8</v>
      </c>
      <c r="AD284" s="284"/>
      <c r="AE284" s="281">
        <v>95</v>
      </c>
      <c r="AF284" s="281"/>
      <c r="AG284" s="281">
        <v>115</v>
      </c>
      <c r="AH284" s="281"/>
      <c r="AI284" s="281" t="s">
        <v>994</v>
      </c>
      <c r="AJ284" s="281" t="s">
        <v>994</v>
      </c>
      <c r="AK284" s="281" t="s">
        <v>994</v>
      </c>
      <c r="AL284" s="281">
        <v>1</v>
      </c>
      <c r="AM284" s="281"/>
      <c r="AN284" s="281"/>
      <c r="AO284" s="281"/>
      <c r="AP284" s="281"/>
      <c r="AQ284" s="635"/>
      <c r="AR284" s="324"/>
      <c r="AS284" s="324"/>
      <c r="AT284" s="324"/>
      <c r="AU284" s="324"/>
      <c r="AV284" s="324"/>
      <c r="AW284" s="324"/>
      <c r="AX284" s="324"/>
      <c r="AY284" s="324"/>
      <c r="AZ284" s="324"/>
      <c r="BA284" s="324"/>
      <c r="BB284" s="324"/>
      <c r="BC284" s="324"/>
      <c r="BD284" s="324"/>
      <c r="BE284" s="324"/>
      <c r="BF284" s="324"/>
      <c r="BG284" s="324"/>
      <c r="BH284" s="324"/>
      <c r="BI284" s="324"/>
      <c r="BJ284" s="324"/>
      <c r="BK284" s="324"/>
      <c r="BL284" s="324"/>
      <c r="BM284" s="324"/>
      <c r="BN284" s="324"/>
      <c r="BO284" s="324"/>
      <c r="BP284" s="324"/>
      <c r="BQ284" s="324"/>
      <c r="BR284" s="324"/>
      <c r="BS284" s="324"/>
      <c r="BT284" s="324"/>
      <c r="BU284" s="324"/>
      <c r="BV284" s="324"/>
      <c r="BW284" s="324"/>
      <c r="BX284" s="324"/>
      <c r="BY284" s="324"/>
      <c r="BZ284" s="324"/>
      <c r="CA284" s="324"/>
      <c r="CB284" s="324"/>
      <c r="CC284" s="324"/>
      <c r="CD284" s="324"/>
      <c r="CE284" s="324"/>
      <c r="CF284" s="324"/>
      <c r="CG284" s="324"/>
      <c r="CH284" s="324"/>
      <c r="CI284" s="324"/>
      <c r="CJ284" s="324"/>
      <c r="CK284" s="324"/>
      <c r="CL284" s="324"/>
      <c r="CM284" s="324"/>
      <c r="CN284" s="324"/>
      <c r="CO284" s="324"/>
      <c r="CP284" s="324"/>
    </row>
    <row r="285" spans="1:127" s="502" customFormat="1" ht="12" customHeight="1" x14ac:dyDescent="0.2">
      <c r="A285" s="270">
        <v>284</v>
      </c>
      <c r="B285" s="270" t="s">
        <v>1005</v>
      </c>
      <c r="C285" s="271" t="s">
        <v>9855</v>
      </c>
      <c r="D285" s="271" t="s">
        <v>9854</v>
      </c>
      <c r="E285" s="271" t="s">
        <v>9179</v>
      </c>
      <c r="F285" s="271" t="s">
        <v>9856</v>
      </c>
      <c r="G285" s="272" t="s">
        <v>9857</v>
      </c>
      <c r="H285" s="273" t="s">
        <v>9858</v>
      </c>
      <c r="I285" s="271" t="s">
        <v>614</v>
      </c>
      <c r="J285" s="271" t="s">
        <v>5060</v>
      </c>
      <c r="K285" s="271" t="s">
        <v>7232</v>
      </c>
      <c r="L285" s="273" t="s">
        <v>7233</v>
      </c>
      <c r="M285" s="275">
        <v>44259</v>
      </c>
      <c r="N285" s="132">
        <v>44981</v>
      </c>
      <c r="O285" s="277" t="s">
        <v>991</v>
      </c>
      <c r="P285" s="299">
        <f>N285</f>
        <v>44981</v>
      </c>
      <c r="Q285" s="264">
        <v>21090</v>
      </c>
      <c r="R285" s="264">
        <v>2012</v>
      </c>
      <c r="S285" s="265">
        <v>44251</v>
      </c>
      <c r="T285" s="281" t="s">
        <v>691</v>
      </c>
      <c r="U285" s="281" t="s">
        <v>5629</v>
      </c>
      <c r="V285" s="150" t="s">
        <v>2177</v>
      </c>
      <c r="W285" s="150" t="s">
        <v>4694</v>
      </c>
      <c r="X285" s="281" t="s">
        <v>7234</v>
      </c>
      <c r="Y285" s="281"/>
      <c r="Z285" s="150" t="s">
        <v>461</v>
      </c>
      <c r="AA285" s="303">
        <f>N285</f>
        <v>44981</v>
      </c>
      <c r="AB285" s="283" t="s">
        <v>2167</v>
      </c>
      <c r="AC285" s="281">
        <v>6.8</v>
      </c>
      <c r="AD285" s="284">
        <v>92</v>
      </c>
      <c r="AE285" s="281">
        <v>110</v>
      </c>
      <c r="AF285" s="281">
        <v>110</v>
      </c>
      <c r="AG285" s="281">
        <v>180</v>
      </c>
      <c r="AH285" s="281">
        <v>180</v>
      </c>
      <c r="AI285" s="281">
        <v>23</v>
      </c>
      <c r="AJ285" s="281">
        <v>50</v>
      </c>
      <c r="AK285" s="281">
        <v>60</v>
      </c>
      <c r="AL285" s="281">
        <v>1</v>
      </c>
      <c r="AM285" s="265">
        <v>44259</v>
      </c>
      <c r="AN285" s="281">
        <v>2012</v>
      </c>
      <c r="AO285" s="281" t="s">
        <v>991</v>
      </c>
      <c r="AP285" s="281"/>
      <c r="AQ285" s="635"/>
      <c r="AR285" s="324"/>
      <c r="AS285" s="324"/>
      <c r="AT285" s="324"/>
      <c r="AU285" s="324"/>
      <c r="AV285" s="324"/>
      <c r="AW285" s="324"/>
      <c r="AX285" s="324"/>
      <c r="AY285" s="324"/>
      <c r="AZ285" s="324"/>
      <c r="BA285" s="324"/>
      <c r="BB285" s="324"/>
      <c r="BC285" s="324"/>
      <c r="BD285" s="324"/>
      <c r="BE285" s="324"/>
      <c r="BF285" s="324"/>
      <c r="BG285" s="324"/>
      <c r="BH285" s="324"/>
      <c r="BI285" s="324"/>
      <c r="BJ285" s="324"/>
      <c r="BK285" s="324"/>
      <c r="BL285" s="324"/>
      <c r="BM285" s="324"/>
      <c r="BN285" s="324"/>
      <c r="BO285" s="324"/>
      <c r="BP285" s="324"/>
      <c r="BQ285" s="324"/>
      <c r="BR285" s="324"/>
      <c r="BS285" s="324"/>
      <c r="BT285" s="324"/>
      <c r="BU285" s="324"/>
      <c r="BV285" s="324"/>
      <c r="BW285" s="324"/>
      <c r="BX285" s="324"/>
      <c r="BY285" s="324"/>
      <c r="BZ285" s="324"/>
      <c r="CA285" s="324"/>
      <c r="CB285" s="324"/>
      <c r="CC285" s="324"/>
      <c r="CD285" s="324"/>
      <c r="CE285" s="324"/>
      <c r="CF285" s="324"/>
      <c r="CG285" s="324"/>
      <c r="CH285" s="324"/>
      <c r="CI285" s="324"/>
      <c r="CJ285" s="324"/>
      <c r="CK285" s="324"/>
      <c r="CL285" s="324"/>
      <c r="CM285" s="324"/>
      <c r="CN285" s="324"/>
      <c r="CO285" s="324"/>
      <c r="CP285" s="324"/>
    </row>
    <row r="286" spans="1:127" s="502" customFormat="1" ht="12.75" customHeight="1" x14ac:dyDescent="0.2">
      <c r="A286" s="270">
        <v>285</v>
      </c>
      <c r="B286" s="270" t="s">
        <v>1004</v>
      </c>
      <c r="C286" s="271" t="s">
        <v>7919</v>
      </c>
      <c r="D286" s="271"/>
      <c r="E286" s="271" t="s">
        <v>7535</v>
      </c>
      <c r="F286" s="271"/>
      <c r="G286" s="272" t="s">
        <v>7920</v>
      </c>
      <c r="H286" s="273"/>
      <c r="I286" s="271" t="s">
        <v>157</v>
      </c>
      <c r="J286" s="271"/>
      <c r="K286" s="271" t="s">
        <v>2104</v>
      </c>
      <c r="L286" s="273" t="s">
        <v>2105</v>
      </c>
      <c r="M286" s="275">
        <v>43818</v>
      </c>
      <c r="N286" s="132">
        <v>44545</v>
      </c>
      <c r="O286" s="277" t="s">
        <v>991</v>
      </c>
      <c r="P286" s="299">
        <f>N286</f>
        <v>44545</v>
      </c>
      <c r="Q286" s="264">
        <v>19601</v>
      </c>
      <c r="R286" s="264">
        <v>2014</v>
      </c>
      <c r="S286" s="265">
        <v>43814</v>
      </c>
      <c r="T286" s="281" t="s">
        <v>239</v>
      </c>
      <c r="U286" s="281" t="s">
        <v>1786</v>
      </c>
      <c r="V286" s="150" t="s">
        <v>484</v>
      </c>
      <c r="W286" s="150" t="s">
        <v>1281</v>
      </c>
      <c r="X286" s="281" t="s">
        <v>6908</v>
      </c>
      <c r="Y286" s="281" t="s">
        <v>1339</v>
      </c>
      <c r="Z286" s="150" t="s">
        <v>2076</v>
      </c>
      <c r="AA286" s="303">
        <v>44545</v>
      </c>
      <c r="AB286" s="283" t="s">
        <v>2167</v>
      </c>
      <c r="AC286" s="281">
        <v>3.75</v>
      </c>
      <c r="AD286" s="284"/>
      <c r="AE286" s="281">
        <v>65</v>
      </c>
      <c r="AF286" s="281"/>
      <c r="AG286" s="281">
        <v>110</v>
      </c>
      <c r="AH286" s="281"/>
      <c r="AI286" s="281">
        <v>22</v>
      </c>
      <c r="AJ286" s="281">
        <v>47</v>
      </c>
      <c r="AK286" s="281">
        <v>53</v>
      </c>
      <c r="AL286" s="281">
        <v>1</v>
      </c>
      <c r="AM286" s="281"/>
      <c r="AN286" s="281"/>
      <c r="AO286" s="281"/>
      <c r="AP286" s="281"/>
      <c r="AQ286" s="635"/>
      <c r="AR286" s="324"/>
      <c r="AS286" s="324"/>
      <c r="AT286" s="324"/>
      <c r="AU286" s="324"/>
      <c r="AV286" s="324"/>
      <c r="AW286" s="324"/>
      <c r="AX286" s="324"/>
      <c r="AY286" s="324"/>
      <c r="AZ286" s="324"/>
      <c r="BA286" s="324"/>
      <c r="BB286" s="324"/>
      <c r="BC286" s="324"/>
      <c r="BD286" s="324"/>
      <c r="BE286" s="324"/>
      <c r="BF286" s="324"/>
      <c r="BG286" s="324"/>
      <c r="BH286" s="324"/>
      <c r="BI286" s="324"/>
      <c r="BJ286" s="324"/>
      <c r="BK286" s="324"/>
      <c r="BL286" s="324"/>
      <c r="BM286" s="324"/>
      <c r="BN286" s="324"/>
      <c r="BO286" s="324"/>
      <c r="BP286" s="324"/>
      <c r="BQ286" s="324"/>
      <c r="BR286" s="324"/>
      <c r="BS286" s="324"/>
      <c r="BT286" s="324"/>
      <c r="BU286" s="324"/>
      <c r="BV286" s="324"/>
      <c r="BW286" s="324"/>
      <c r="BX286" s="324"/>
      <c r="BY286" s="324"/>
      <c r="BZ286" s="324"/>
      <c r="CA286" s="324"/>
      <c r="CB286" s="324"/>
      <c r="CC286" s="324"/>
      <c r="CD286" s="324"/>
      <c r="CE286" s="324"/>
      <c r="CF286" s="324"/>
      <c r="CG286" s="324"/>
      <c r="CH286" s="324"/>
      <c r="CI286" s="324"/>
      <c r="CJ286" s="324"/>
      <c r="CK286" s="324"/>
      <c r="CL286" s="324"/>
      <c r="CM286" s="324"/>
      <c r="CN286" s="324"/>
      <c r="CO286" s="324"/>
      <c r="CP286" s="324"/>
    </row>
    <row r="287" spans="1:127" s="991" customFormat="1" ht="12.75" customHeight="1" x14ac:dyDescent="0.2">
      <c r="A287" s="555">
        <v>286</v>
      </c>
      <c r="B287" s="555" t="s">
        <v>1004</v>
      </c>
      <c r="C287" s="555" t="s">
        <v>4242</v>
      </c>
      <c r="D287" s="133"/>
      <c r="E287" s="133" t="s">
        <v>5012</v>
      </c>
      <c r="F287" s="133"/>
      <c r="G287" s="980" t="s">
        <v>5011</v>
      </c>
      <c r="H287" s="981"/>
      <c r="I287" s="133" t="s">
        <v>424</v>
      </c>
      <c r="J287" s="133"/>
      <c r="K287" s="133" t="s">
        <v>2770</v>
      </c>
      <c r="L287" s="981" t="s">
        <v>2077</v>
      </c>
      <c r="M287" s="982">
        <v>42861</v>
      </c>
      <c r="N287" s="983">
        <v>43591</v>
      </c>
      <c r="O287" s="984" t="s">
        <v>991</v>
      </c>
      <c r="P287" s="992">
        <f t="shared" si="64"/>
        <v>43591</v>
      </c>
      <c r="Q287" s="650">
        <v>17481</v>
      </c>
      <c r="R287" s="650">
        <v>2017</v>
      </c>
      <c r="S287" s="985">
        <v>42861</v>
      </c>
      <c r="T287" s="311" t="s">
        <v>124</v>
      </c>
      <c r="U287" s="311" t="s">
        <v>1786</v>
      </c>
      <c r="V287" s="286" t="s">
        <v>484</v>
      </c>
      <c r="W287" s="286" t="s">
        <v>966</v>
      </c>
      <c r="X287" s="311" t="s">
        <v>2771</v>
      </c>
      <c r="Y287" s="311"/>
      <c r="Z287" s="286" t="s">
        <v>368</v>
      </c>
      <c r="AA287" s="986">
        <f t="shared" si="63"/>
        <v>43591</v>
      </c>
      <c r="AB287" s="987" t="s">
        <v>1583</v>
      </c>
      <c r="AC287" s="311">
        <v>5.3</v>
      </c>
      <c r="AD287" s="988"/>
      <c r="AE287" s="311">
        <v>95</v>
      </c>
      <c r="AF287" s="311"/>
      <c r="AG287" s="311">
        <v>110</v>
      </c>
      <c r="AH287" s="311"/>
      <c r="AI287" s="311" t="s">
        <v>994</v>
      </c>
      <c r="AJ287" s="311" t="s">
        <v>994</v>
      </c>
      <c r="AK287" s="311">
        <v>62</v>
      </c>
      <c r="AL287" s="311">
        <v>1</v>
      </c>
      <c r="AM287" s="311"/>
      <c r="AN287" s="311"/>
      <c r="AO287" s="311"/>
      <c r="AP287" s="311"/>
      <c r="AQ287" s="989"/>
      <c r="AR287" s="990"/>
      <c r="AS287" s="990"/>
      <c r="AT287" s="990"/>
      <c r="AU287" s="990"/>
      <c r="AV287" s="990"/>
      <c r="AW287" s="990"/>
      <c r="AX287" s="990"/>
      <c r="AY287" s="990"/>
      <c r="AZ287" s="990"/>
      <c r="BA287" s="990"/>
      <c r="BB287" s="990"/>
      <c r="BC287" s="990"/>
      <c r="BD287" s="990"/>
      <c r="BE287" s="990"/>
      <c r="BF287" s="990"/>
      <c r="BG287" s="990"/>
      <c r="BH287" s="990"/>
      <c r="BI287" s="990"/>
      <c r="BJ287" s="990"/>
      <c r="BK287" s="990"/>
      <c r="BL287" s="990"/>
      <c r="BM287" s="990"/>
      <c r="BN287" s="990"/>
      <c r="BO287" s="990"/>
      <c r="BP287" s="990"/>
      <c r="BQ287" s="990"/>
      <c r="BR287" s="990"/>
      <c r="BS287" s="990"/>
      <c r="BT287" s="990"/>
      <c r="BU287" s="990"/>
      <c r="BV287" s="990"/>
      <c r="BW287" s="990"/>
      <c r="BX287" s="990"/>
      <c r="BY287" s="990"/>
      <c r="BZ287" s="990"/>
      <c r="CA287" s="990"/>
      <c r="CB287" s="990"/>
      <c r="CC287" s="990"/>
      <c r="CD287" s="990"/>
      <c r="CE287" s="990"/>
      <c r="CF287" s="990"/>
      <c r="CG287" s="990"/>
      <c r="CH287" s="990"/>
      <c r="CI287" s="990"/>
      <c r="CJ287" s="990"/>
      <c r="CK287" s="990"/>
      <c r="CL287" s="990"/>
      <c r="CM287" s="990"/>
      <c r="CN287" s="990"/>
      <c r="CO287" s="990"/>
      <c r="CP287" s="990"/>
    </row>
    <row r="288" spans="1:127" s="502" customFormat="1" ht="12.75" customHeight="1" x14ac:dyDescent="0.2">
      <c r="A288" s="270">
        <v>287</v>
      </c>
      <c r="B288" s="270" t="s">
        <v>1004</v>
      </c>
      <c r="C288" s="270" t="s">
        <v>470</v>
      </c>
      <c r="D288" s="271"/>
      <c r="E288" s="130" t="s">
        <v>5263</v>
      </c>
      <c r="F288" s="271"/>
      <c r="G288" s="272" t="s">
        <v>5264</v>
      </c>
      <c r="H288" s="273"/>
      <c r="I288" s="281" t="s">
        <v>1634</v>
      </c>
      <c r="J288" s="271"/>
      <c r="K288" s="271" t="s">
        <v>10356</v>
      </c>
      <c r="L288" s="273" t="s">
        <v>10357</v>
      </c>
      <c r="M288" s="275">
        <v>42933</v>
      </c>
      <c r="N288" s="132">
        <v>45085</v>
      </c>
      <c r="O288" s="277" t="s">
        <v>991</v>
      </c>
      <c r="P288" s="299">
        <f t="shared" si="64"/>
        <v>45085</v>
      </c>
      <c r="Q288" s="264">
        <v>21320</v>
      </c>
      <c r="R288" s="264">
        <v>2017</v>
      </c>
      <c r="S288" s="279">
        <v>44355</v>
      </c>
      <c r="T288" s="281" t="s">
        <v>39</v>
      </c>
      <c r="U288" s="281" t="s">
        <v>1687</v>
      </c>
      <c r="V288" s="150" t="s">
        <v>8707</v>
      </c>
      <c r="W288" s="150" t="s">
        <v>2453</v>
      </c>
      <c r="X288" s="281" t="s">
        <v>10358</v>
      </c>
      <c r="Y288" s="281" t="s">
        <v>10359</v>
      </c>
      <c r="Z288" s="150" t="s">
        <v>10360</v>
      </c>
      <c r="AA288" s="303">
        <f t="shared" si="63"/>
        <v>45085</v>
      </c>
      <c r="AB288" s="283" t="s">
        <v>485</v>
      </c>
      <c r="AC288" s="281">
        <v>5.3</v>
      </c>
      <c r="AD288" s="284"/>
      <c r="AE288" s="281">
        <v>90</v>
      </c>
      <c r="AF288" s="281"/>
      <c r="AG288" s="281">
        <v>115</v>
      </c>
      <c r="AH288" s="281"/>
      <c r="AI288" s="281" t="s">
        <v>994</v>
      </c>
      <c r="AJ288" s="281" t="s">
        <v>994</v>
      </c>
      <c r="AK288" s="281" t="s">
        <v>994</v>
      </c>
      <c r="AL288" s="281">
        <v>1</v>
      </c>
      <c r="AM288" s="281"/>
      <c r="AN288" s="281"/>
      <c r="AO288" s="281"/>
      <c r="AP288" s="281"/>
      <c r="AQ288" s="635"/>
      <c r="AR288" s="324"/>
      <c r="AS288" s="324"/>
      <c r="AT288" s="324"/>
      <c r="AU288" s="324"/>
      <c r="AV288" s="324"/>
      <c r="AW288" s="324"/>
      <c r="AX288" s="324"/>
      <c r="AY288" s="324"/>
      <c r="AZ288" s="324"/>
      <c r="BA288" s="324"/>
      <c r="BB288" s="324"/>
      <c r="BC288" s="324"/>
      <c r="BD288" s="324"/>
      <c r="BE288" s="324"/>
      <c r="BF288" s="324"/>
      <c r="BG288" s="324"/>
      <c r="BH288" s="324"/>
      <c r="BI288" s="324"/>
      <c r="BJ288" s="324"/>
      <c r="BK288" s="324"/>
      <c r="BL288" s="324"/>
      <c r="BM288" s="324"/>
      <c r="BN288" s="324"/>
      <c r="BO288" s="324"/>
      <c r="BP288" s="324"/>
      <c r="BQ288" s="324"/>
      <c r="BR288" s="324"/>
      <c r="BS288" s="324"/>
      <c r="BT288" s="324"/>
      <c r="BU288" s="324"/>
      <c r="BV288" s="324"/>
      <c r="BW288" s="324"/>
      <c r="BX288" s="324"/>
      <c r="BY288" s="324"/>
      <c r="BZ288" s="324"/>
      <c r="CA288" s="324"/>
      <c r="CB288" s="324"/>
      <c r="CC288" s="324"/>
      <c r="CD288" s="324"/>
      <c r="CE288" s="324"/>
      <c r="CF288" s="324"/>
      <c r="CG288" s="324"/>
      <c r="CH288" s="324"/>
      <c r="CI288" s="324"/>
      <c r="CJ288" s="324"/>
      <c r="CK288" s="324"/>
      <c r="CL288" s="324"/>
      <c r="CM288" s="324"/>
      <c r="CN288" s="324"/>
      <c r="CO288" s="324"/>
      <c r="CP288" s="324"/>
    </row>
    <row r="289" spans="1:127" s="502" customFormat="1" ht="12.75" customHeight="1" x14ac:dyDescent="0.2">
      <c r="A289" s="270">
        <v>288</v>
      </c>
      <c r="B289" s="270" t="s">
        <v>1005</v>
      </c>
      <c r="C289" s="270" t="s">
        <v>2989</v>
      </c>
      <c r="D289" s="271" t="s">
        <v>2488</v>
      </c>
      <c r="E289" s="271" t="s">
        <v>5449</v>
      </c>
      <c r="F289" s="271" t="s">
        <v>5450</v>
      </c>
      <c r="G289" s="272" t="s">
        <v>5448</v>
      </c>
      <c r="H289" s="273" t="s">
        <v>5451</v>
      </c>
      <c r="I289" s="271" t="s">
        <v>1307</v>
      </c>
      <c r="J289" s="271" t="s">
        <v>2491</v>
      </c>
      <c r="K289" s="271" t="s">
        <v>5452</v>
      </c>
      <c r="L289" s="273" t="s">
        <v>5453</v>
      </c>
      <c r="M289" s="275">
        <v>43020</v>
      </c>
      <c r="N289" s="132">
        <v>43750</v>
      </c>
      <c r="O289" s="277" t="s">
        <v>991</v>
      </c>
      <c r="P289" s="299">
        <f t="shared" si="64"/>
        <v>43750</v>
      </c>
      <c r="Q289" s="264">
        <v>17855</v>
      </c>
      <c r="R289" s="264">
        <v>2016</v>
      </c>
      <c r="S289" s="279">
        <v>43020</v>
      </c>
      <c r="T289" s="281" t="s">
        <v>124</v>
      </c>
      <c r="U289" s="281" t="s">
        <v>258</v>
      </c>
      <c r="V289" s="150" t="s">
        <v>2177</v>
      </c>
      <c r="W289" s="150" t="s">
        <v>5454</v>
      </c>
      <c r="X289" s="281" t="s">
        <v>5455</v>
      </c>
      <c r="Y289" s="281" t="s">
        <v>1608</v>
      </c>
      <c r="Z289" s="150" t="s">
        <v>1609</v>
      </c>
      <c r="AA289" s="303">
        <f t="shared" ref="AA289" si="65">N289</f>
        <v>43750</v>
      </c>
      <c r="AB289" s="283" t="s">
        <v>485</v>
      </c>
      <c r="AC289" s="281">
        <v>5.9</v>
      </c>
      <c r="AD289" s="284">
        <v>22.9</v>
      </c>
      <c r="AE289" s="281">
        <v>85</v>
      </c>
      <c r="AF289" s="281">
        <v>85</v>
      </c>
      <c r="AG289" s="281">
        <v>105</v>
      </c>
      <c r="AH289" s="281">
        <v>140</v>
      </c>
      <c r="AI289" s="281">
        <v>23</v>
      </c>
      <c r="AJ289" s="281">
        <v>36</v>
      </c>
      <c r="AK289" s="281">
        <v>46</v>
      </c>
      <c r="AL289" s="281">
        <v>1</v>
      </c>
      <c r="AM289" s="265">
        <v>43020</v>
      </c>
      <c r="AN289" s="281">
        <v>2017</v>
      </c>
      <c r="AO289" s="281" t="s">
        <v>991</v>
      </c>
      <c r="AP289" s="281"/>
      <c r="AQ289" s="635"/>
      <c r="AR289" s="324"/>
      <c r="AS289" s="324"/>
      <c r="AT289" s="324"/>
      <c r="AU289" s="324"/>
      <c r="AV289" s="324"/>
      <c r="AW289" s="324"/>
      <c r="AX289" s="324"/>
      <c r="AY289" s="324"/>
      <c r="AZ289" s="324"/>
      <c r="BA289" s="324"/>
      <c r="BB289" s="324"/>
      <c r="BC289" s="324"/>
      <c r="BD289" s="324"/>
      <c r="BE289" s="324"/>
      <c r="BF289" s="324"/>
      <c r="BG289" s="324"/>
      <c r="BH289" s="324"/>
      <c r="BI289" s="324"/>
      <c r="BJ289" s="324"/>
      <c r="BK289" s="324"/>
      <c r="BL289" s="324"/>
      <c r="BM289" s="324"/>
      <c r="BN289" s="324"/>
      <c r="BO289" s="324"/>
      <c r="BP289" s="324"/>
      <c r="BQ289" s="324"/>
      <c r="BR289" s="324"/>
      <c r="BS289" s="324"/>
      <c r="BT289" s="324"/>
      <c r="BU289" s="324"/>
      <c r="BV289" s="324"/>
      <c r="BW289" s="324"/>
      <c r="BX289" s="324"/>
      <c r="BY289" s="324"/>
      <c r="BZ289" s="324"/>
      <c r="CA289" s="324"/>
      <c r="CB289" s="324"/>
      <c r="CC289" s="324"/>
      <c r="CD289" s="324"/>
      <c r="CE289" s="324"/>
      <c r="CF289" s="324"/>
      <c r="CG289" s="324"/>
      <c r="CH289" s="324"/>
      <c r="CI289" s="324"/>
      <c r="CJ289" s="324"/>
      <c r="CK289" s="324"/>
      <c r="CL289" s="324"/>
      <c r="CM289" s="324"/>
      <c r="CN289" s="324"/>
      <c r="CO289" s="324"/>
      <c r="CP289" s="324"/>
    </row>
    <row r="290" spans="1:127" s="324" customFormat="1" ht="12.75" customHeight="1" x14ac:dyDescent="0.2">
      <c r="A290" s="270">
        <v>289</v>
      </c>
      <c r="B290" s="324" t="s">
        <v>1004</v>
      </c>
      <c r="C290" s="324" t="s">
        <v>1971</v>
      </c>
      <c r="E290" s="324" t="s">
        <v>2583</v>
      </c>
      <c r="G290" s="509">
        <v>43251</v>
      </c>
      <c r="I290" s="324" t="s">
        <v>614</v>
      </c>
      <c r="K290" s="324" t="s">
        <v>2584</v>
      </c>
      <c r="L290" s="273" t="s">
        <v>2586</v>
      </c>
      <c r="M290" s="510">
        <v>41950</v>
      </c>
      <c r="N290" s="510">
        <v>44498</v>
      </c>
      <c r="O290" s="277" t="s">
        <v>991</v>
      </c>
      <c r="P290" s="299">
        <f>N290</f>
        <v>44498</v>
      </c>
      <c r="Q290" s="264">
        <v>19558</v>
      </c>
      <c r="R290" s="264">
        <v>2011</v>
      </c>
      <c r="S290" s="279">
        <v>43767</v>
      </c>
      <c r="T290" s="281" t="s">
        <v>239</v>
      </c>
      <c r="U290" s="281" t="s">
        <v>991</v>
      </c>
      <c r="V290" s="150" t="s">
        <v>4804</v>
      </c>
      <c r="W290" s="150" t="s">
        <v>3377</v>
      </c>
      <c r="X290" s="281" t="s">
        <v>5551</v>
      </c>
      <c r="Y290" s="281" t="s">
        <v>2580</v>
      </c>
      <c r="Z290" s="150" t="s">
        <v>271</v>
      </c>
      <c r="AA290" s="303">
        <v>44498</v>
      </c>
      <c r="AB290" s="283" t="s">
        <v>2167</v>
      </c>
      <c r="AC290" s="281">
        <v>6</v>
      </c>
      <c r="AD290" s="284"/>
      <c r="AE290" s="281">
        <v>90</v>
      </c>
      <c r="AF290" s="281"/>
      <c r="AG290" s="281">
        <v>110</v>
      </c>
      <c r="AH290" s="281"/>
      <c r="AI290" s="281">
        <v>23</v>
      </c>
      <c r="AJ290" s="281">
        <v>38</v>
      </c>
      <c r="AK290" s="281">
        <v>55</v>
      </c>
      <c r="AL290" s="281">
        <v>1</v>
      </c>
      <c r="AM290" s="281"/>
      <c r="AN290" s="281"/>
      <c r="AO290" s="281"/>
      <c r="AP290" s="281"/>
      <c r="AQ290" s="635"/>
      <c r="CQ290" s="512"/>
    </row>
    <row r="291" spans="1:127" s="324" customFormat="1" ht="12.75" customHeight="1" x14ac:dyDescent="0.2">
      <c r="A291" s="270">
        <v>290</v>
      </c>
      <c r="B291" s="281" t="s">
        <v>1004</v>
      </c>
      <c r="C291" s="281" t="s">
        <v>7262</v>
      </c>
      <c r="D291" s="281"/>
      <c r="E291" s="281" t="s">
        <v>2011</v>
      </c>
      <c r="F291" s="281"/>
      <c r="G291" s="296" t="s">
        <v>7982</v>
      </c>
      <c r="H291" s="676"/>
      <c r="I291" s="281" t="s">
        <v>1997</v>
      </c>
      <c r="J291" s="281"/>
      <c r="K291" s="281" t="s">
        <v>7983</v>
      </c>
      <c r="L291" s="676" t="s">
        <v>7984</v>
      </c>
      <c r="M291" s="306">
        <v>43613</v>
      </c>
      <c r="N291" s="307">
        <v>45065</v>
      </c>
      <c r="O291" s="507" t="s">
        <v>991</v>
      </c>
      <c r="P291" s="508">
        <f>N291</f>
        <v>45065</v>
      </c>
      <c r="Q291" s="520">
        <v>21251</v>
      </c>
      <c r="R291" s="520">
        <v>2017</v>
      </c>
      <c r="S291" s="506">
        <v>44335</v>
      </c>
      <c r="T291" s="324" t="s">
        <v>5762</v>
      </c>
      <c r="U291" s="324" t="s">
        <v>991</v>
      </c>
      <c r="V291" s="150" t="s">
        <v>1280</v>
      </c>
      <c r="W291" s="150" t="s">
        <v>820</v>
      </c>
      <c r="X291" s="281" t="s">
        <v>10207</v>
      </c>
      <c r="Y291" s="281" t="s">
        <v>10208</v>
      </c>
      <c r="Z291" s="150" t="s">
        <v>10209</v>
      </c>
      <c r="AA291" s="303">
        <f>N291</f>
        <v>45065</v>
      </c>
      <c r="AB291" s="283" t="s">
        <v>485</v>
      </c>
      <c r="AC291" s="281">
        <v>3.3</v>
      </c>
      <c r="AD291" s="284"/>
      <c r="AE291" s="281">
        <v>55</v>
      </c>
      <c r="AF291" s="281"/>
      <c r="AG291" s="281">
        <v>75</v>
      </c>
      <c r="AH291" s="281"/>
      <c r="AI291" s="281" t="s">
        <v>994</v>
      </c>
      <c r="AJ291" s="281" t="s">
        <v>994</v>
      </c>
      <c r="AK291" s="324" t="s">
        <v>994</v>
      </c>
      <c r="AL291" s="324">
        <v>1</v>
      </c>
      <c r="AM291" s="281"/>
      <c r="AN291" s="281"/>
      <c r="AO291" s="281"/>
      <c r="AP291" s="281"/>
      <c r="AQ291" s="635"/>
      <c r="CQ291" s="512"/>
    </row>
    <row r="292" spans="1:127" s="501" customFormat="1" ht="12.75" customHeight="1" x14ac:dyDescent="0.2">
      <c r="A292" s="270">
        <v>291</v>
      </c>
      <c r="B292" s="501" t="s">
        <v>1005</v>
      </c>
      <c r="C292" s="501" t="s">
        <v>243</v>
      </c>
      <c r="D292" s="501" t="s">
        <v>3341</v>
      </c>
      <c r="E292" s="501" t="s">
        <v>244</v>
      </c>
      <c r="F292" s="501" t="s">
        <v>3413</v>
      </c>
      <c r="G292" s="524" t="s">
        <v>245</v>
      </c>
      <c r="H292" s="501" t="s">
        <v>3414</v>
      </c>
      <c r="I292" s="501" t="s">
        <v>2913</v>
      </c>
      <c r="J292" s="501" t="s">
        <v>1797</v>
      </c>
      <c r="K292" s="324" t="s">
        <v>2226</v>
      </c>
      <c r="L292" s="273" t="s">
        <v>275</v>
      </c>
      <c r="M292" s="525">
        <v>41508</v>
      </c>
      <c r="N292" s="526">
        <v>43755</v>
      </c>
      <c r="O292" s="501" t="s">
        <v>991</v>
      </c>
      <c r="P292" s="513">
        <f t="shared" ref="P292:P324" si="66">N292</f>
        <v>43755</v>
      </c>
      <c r="Q292" s="501">
        <v>15333</v>
      </c>
      <c r="R292" s="501">
        <v>2012</v>
      </c>
      <c r="S292" s="279">
        <v>43025</v>
      </c>
      <c r="T292" s="501" t="s">
        <v>1567</v>
      </c>
      <c r="U292" s="501" t="s">
        <v>259</v>
      </c>
      <c r="V292" s="501" t="s">
        <v>5518</v>
      </c>
      <c r="W292" s="501" t="s">
        <v>5519</v>
      </c>
      <c r="X292" s="501" t="s">
        <v>2911</v>
      </c>
      <c r="Y292" s="501" t="s">
        <v>1697</v>
      </c>
      <c r="Z292" s="501" t="s">
        <v>360</v>
      </c>
      <c r="AA292" s="529">
        <f t="shared" ref="AA292:AA295" si="67">N292</f>
        <v>43755</v>
      </c>
      <c r="AB292" s="527" t="s">
        <v>2167</v>
      </c>
      <c r="AC292" s="501">
        <v>4.7</v>
      </c>
      <c r="AD292" s="501">
        <v>28</v>
      </c>
      <c r="AE292" s="501">
        <v>60</v>
      </c>
      <c r="AF292" s="501">
        <v>88</v>
      </c>
      <c r="AG292" s="501">
        <v>80</v>
      </c>
      <c r="AH292" s="501">
        <v>104</v>
      </c>
      <c r="AI292" s="501">
        <v>23</v>
      </c>
      <c r="AJ292" s="501">
        <v>39</v>
      </c>
      <c r="AK292" s="501">
        <v>50</v>
      </c>
      <c r="AL292" s="501">
        <v>1</v>
      </c>
      <c r="AM292" s="517">
        <v>42296</v>
      </c>
      <c r="AN292" s="501">
        <v>2009</v>
      </c>
      <c r="AO292" s="501" t="s">
        <v>991</v>
      </c>
      <c r="AP292" s="280" t="s">
        <v>5520</v>
      </c>
      <c r="AQ292" s="634"/>
      <c r="CQ292" s="505"/>
    </row>
    <row r="293" spans="1:127" s="501" customFormat="1" ht="12.75" customHeight="1" x14ac:dyDescent="0.2">
      <c r="A293" s="270">
        <v>292</v>
      </c>
      <c r="B293" s="281" t="s">
        <v>1005</v>
      </c>
      <c r="C293" s="281" t="s">
        <v>564</v>
      </c>
      <c r="D293" s="281" t="s">
        <v>565</v>
      </c>
      <c r="E293" s="281" t="s">
        <v>566</v>
      </c>
      <c r="F293" s="281" t="s">
        <v>567</v>
      </c>
      <c r="G293" s="296" t="s">
        <v>568</v>
      </c>
      <c r="H293" s="676" t="s">
        <v>5439</v>
      </c>
      <c r="I293" s="281" t="s">
        <v>1515</v>
      </c>
      <c r="J293" s="281" t="s">
        <v>2240</v>
      </c>
      <c r="K293" s="281" t="s">
        <v>2674</v>
      </c>
      <c r="L293" s="676" t="s">
        <v>2675</v>
      </c>
      <c r="M293" s="306">
        <v>41725</v>
      </c>
      <c r="N293" s="325">
        <v>44530</v>
      </c>
      <c r="O293" s="277" t="s">
        <v>991</v>
      </c>
      <c r="P293" s="298">
        <f t="shared" si="66"/>
        <v>44530</v>
      </c>
      <c r="Q293" s="278">
        <v>17852</v>
      </c>
      <c r="R293" s="278">
        <v>2009</v>
      </c>
      <c r="S293" s="279">
        <v>43799</v>
      </c>
      <c r="T293" s="280" t="s">
        <v>7908</v>
      </c>
      <c r="U293" s="281" t="s">
        <v>259</v>
      </c>
      <c r="V293" s="282" t="s">
        <v>7909</v>
      </c>
      <c r="W293" s="282" t="s">
        <v>7910</v>
      </c>
      <c r="X293" s="280" t="s">
        <v>2676</v>
      </c>
      <c r="Y293" s="280"/>
      <c r="Z293" s="282" t="s">
        <v>2677</v>
      </c>
      <c r="AA293" s="319">
        <v>44530</v>
      </c>
      <c r="AB293" s="149" t="s">
        <v>1411</v>
      </c>
      <c r="AC293" s="280">
        <v>10.199999999999999</v>
      </c>
      <c r="AD293" s="305">
        <v>71</v>
      </c>
      <c r="AE293" s="280">
        <v>150</v>
      </c>
      <c r="AF293" s="280">
        <v>150</v>
      </c>
      <c r="AG293" s="280">
        <v>270</v>
      </c>
      <c r="AH293" s="280">
        <v>270</v>
      </c>
      <c r="AI293" s="280">
        <v>35</v>
      </c>
      <c r="AJ293" s="280">
        <v>42</v>
      </c>
      <c r="AK293" s="280">
        <v>62</v>
      </c>
      <c r="AL293" s="280">
        <v>2</v>
      </c>
      <c r="AM293" s="279">
        <v>42964</v>
      </c>
      <c r="AN293" s="280">
        <v>2017</v>
      </c>
      <c r="AO293" s="280" t="s">
        <v>990</v>
      </c>
      <c r="AP293" s="280"/>
      <c r="AQ293" s="634"/>
      <c r="CQ293" s="505"/>
    </row>
    <row r="294" spans="1:127" s="502" customFormat="1" ht="12.75" customHeight="1" x14ac:dyDescent="0.2">
      <c r="A294" s="270">
        <v>293</v>
      </c>
      <c r="B294" s="281" t="s">
        <v>1004</v>
      </c>
      <c r="C294" s="281" t="s">
        <v>7263</v>
      </c>
      <c r="D294" s="281"/>
      <c r="E294" s="281" t="s">
        <v>7127</v>
      </c>
      <c r="F294" s="281"/>
      <c r="G294" s="296" t="s">
        <v>7264</v>
      </c>
      <c r="H294" s="676"/>
      <c r="I294" s="281" t="s">
        <v>1527</v>
      </c>
      <c r="J294" s="281"/>
      <c r="K294" s="281" t="s">
        <v>6680</v>
      </c>
      <c r="L294" s="676" t="s">
        <v>7260</v>
      </c>
      <c r="M294" s="306">
        <v>43613</v>
      </c>
      <c r="N294" s="307">
        <v>45065</v>
      </c>
      <c r="O294" s="507" t="s">
        <v>991</v>
      </c>
      <c r="P294" s="508">
        <f>N294</f>
        <v>45065</v>
      </c>
      <c r="Q294" s="520">
        <v>19261</v>
      </c>
      <c r="R294" s="520">
        <v>2019</v>
      </c>
      <c r="S294" s="506">
        <v>44335</v>
      </c>
      <c r="T294" s="324" t="s">
        <v>5762</v>
      </c>
      <c r="U294" s="324" t="s">
        <v>991</v>
      </c>
      <c r="V294" s="150" t="s">
        <v>4</v>
      </c>
      <c r="W294" s="150" t="s">
        <v>4</v>
      </c>
      <c r="X294" s="281" t="s">
        <v>3497</v>
      </c>
      <c r="Y294" s="281" t="s">
        <v>1232</v>
      </c>
      <c r="Z294" s="150" t="s">
        <v>351</v>
      </c>
      <c r="AA294" s="303">
        <f>N294</f>
        <v>45065</v>
      </c>
      <c r="AB294" s="283" t="s">
        <v>2167</v>
      </c>
      <c r="AC294" s="281">
        <v>4.8</v>
      </c>
      <c r="AD294" s="284"/>
      <c r="AE294" s="281">
        <v>100</v>
      </c>
      <c r="AF294" s="281"/>
      <c r="AG294" s="281">
        <v>180</v>
      </c>
      <c r="AH294" s="281"/>
      <c r="AI294" s="281" t="s">
        <v>994</v>
      </c>
      <c r="AJ294" s="281" t="s">
        <v>994</v>
      </c>
      <c r="AK294" s="324" t="s">
        <v>994</v>
      </c>
      <c r="AL294" s="324">
        <v>2</v>
      </c>
      <c r="AM294" s="281"/>
      <c r="AN294" s="281"/>
      <c r="AO294" s="281"/>
      <c r="AP294" s="281"/>
      <c r="AQ294" s="635"/>
      <c r="AR294" s="324"/>
      <c r="AS294" s="324"/>
      <c r="AT294" s="324"/>
      <c r="AU294" s="324"/>
      <c r="AV294" s="324"/>
      <c r="AW294" s="324"/>
      <c r="AX294" s="324"/>
      <c r="AY294" s="324"/>
      <c r="AZ294" s="324"/>
      <c r="BA294" s="324"/>
      <c r="BB294" s="324"/>
      <c r="BC294" s="324"/>
      <c r="BD294" s="324"/>
      <c r="BE294" s="324"/>
      <c r="BF294" s="324"/>
      <c r="BG294" s="324"/>
      <c r="BH294" s="324"/>
      <c r="BI294" s="324"/>
      <c r="BJ294" s="324"/>
      <c r="BK294" s="324"/>
      <c r="BL294" s="324"/>
      <c r="BM294" s="324"/>
      <c r="BN294" s="324"/>
      <c r="BO294" s="324"/>
      <c r="BP294" s="324"/>
      <c r="BQ294" s="324"/>
      <c r="BR294" s="324"/>
      <c r="BS294" s="324"/>
      <c r="BT294" s="324"/>
      <c r="BU294" s="324"/>
      <c r="BV294" s="324"/>
      <c r="BW294" s="324"/>
      <c r="BX294" s="324"/>
      <c r="BY294" s="324"/>
      <c r="BZ294" s="324"/>
      <c r="CA294" s="324"/>
      <c r="CB294" s="324"/>
      <c r="CC294" s="324"/>
      <c r="CD294" s="324"/>
      <c r="CE294" s="324"/>
      <c r="CF294" s="324"/>
      <c r="CG294" s="324"/>
      <c r="CH294" s="324"/>
      <c r="CI294" s="324"/>
      <c r="CJ294" s="324"/>
      <c r="CK294" s="324"/>
      <c r="CL294" s="324"/>
      <c r="CM294" s="324"/>
      <c r="CN294" s="324"/>
      <c r="CO294" s="324"/>
      <c r="CP294" s="324"/>
    </row>
    <row r="295" spans="1:127" s="502" customFormat="1" ht="12.75" customHeight="1" x14ac:dyDescent="0.2">
      <c r="A295" s="270">
        <v>294</v>
      </c>
      <c r="B295" s="270" t="s">
        <v>1004</v>
      </c>
      <c r="C295" s="281" t="s">
        <v>19</v>
      </c>
      <c r="D295" s="271"/>
      <c r="E295" s="130" t="s">
        <v>5087</v>
      </c>
      <c r="F295" s="271"/>
      <c r="G295" s="272" t="s">
        <v>5088</v>
      </c>
      <c r="H295" s="273"/>
      <c r="I295" s="271" t="s">
        <v>1634</v>
      </c>
      <c r="J295" s="271"/>
      <c r="K295" s="281" t="s">
        <v>8802</v>
      </c>
      <c r="L295" s="676" t="s">
        <v>8803</v>
      </c>
      <c r="M295" s="306">
        <v>42893</v>
      </c>
      <c r="N295" s="325">
        <v>44728</v>
      </c>
      <c r="O295" s="507" t="s">
        <v>991</v>
      </c>
      <c r="P295" s="513">
        <f t="shared" si="66"/>
        <v>44728</v>
      </c>
      <c r="Q295" s="514">
        <v>20497</v>
      </c>
      <c r="R295" s="514">
        <v>2007</v>
      </c>
      <c r="S295" s="279">
        <v>43998</v>
      </c>
      <c r="T295" s="501" t="s">
        <v>1686</v>
      </c>
      <c r="U295" s="324" t="s">
        <v>990</v>
      </c>
      <c r="V295" s="282" t="s">
        <v>8804</v>
      </c>
      <c r="W295" s="282" t="s">
        <v>8805</v>
      </c>
      <c r="X295" s="280" t="s">
        <v>8806</v>
      </c>
      <c r="Y295" s="280" t="s">
        <v>1879</v>
      </c>
      <c r="Z295" s="282" t="s">
        <v>1880</v>
      </c>
      <c r="AA295" s="319">
        <f t="shared" si="67"/>
        <v>44728</v>
      </c>
      <c r="AB295" s="149" t="s">
        <v>2901</v>
      </c>
      <c r="AC295" s="280">
        <v>5.4</v>
      </c>
      <c r="AD295" s="305"/>
      <c r="AE295" s="280">
        <v>75</v>
      </c>
      <c r="AF295" s="280"/>
      <c r="AG295" s="280">
        <v>95</v>
      </c>
      <c r="AH295" s="280"/>
      <c r="AI295" s="280" t="s">
        <v>994</v>
      </c>
      <c r="AJ295" s="280" t="s">
        <v>994</v>
      </c>
      <c r="AK295" s="501">
        <v>47</v>
      </c>
      <c r="AL295" s="501">
        <v>1</v>
      </c>
      <c r="AM295" s="281"/>
      <c r="AN295" s="281"/>
      <c r="AO295" s="281"/>
      <c r="AP295" s="281"/>
      <c r="AQ295" s="635"/>
      <c r="AR295" s="324"/>
      <c r="AS295" s="324"/>
      <c r="AT295" s="324"/>
      <c r="AU295" s="324"/>
      <c r="AV295" s="324"/>
      <c r="AW295" s="324"/>
      <c r="AX295" s="324"/>
      <c r="AY295" s="324"/>
      <c r="AZ295" s="324"/>
      <c r="BA295" s="324"/>
      <c r="BB295" s="324"/>
      <c r="BC295" s="324"/>
      <c r="BD295" s="324"/>
      <c r="BE295" s="324"/>
      <c r="BF295" s="324"/>
      <c r="BG295" s="324"/>
      <c r="BH295" s="324"/>
      <c r="BI295" s="324"/>
      <c r="BJ295" s="324"/>
      <c r="BK295" s="324"/>
      <c r="BL295" s="324"/>
      <c r="BM295" s="324"/>
      <c r="BN295" s="324"/>
      <c r="BO295" s="324"/>
      <c r="BP295" s="324"/>
      <c r="BQ295" s="324"/>
      <c r="BR295" s="324"/>
      <c r="BS295" s="324"/>
      <c r="BT295" s="324"/>
      <c r="BU295" s="324"/>
      <c r="BV295" s="324"/>
      <c r="BW295" s="324"/>
      <c r="BX295" s="324"/>
      <c r="BY295" s="324"/>
      <c r="BZ295" s="324"/>
      <c r="CA295" s="324"/>
      <c r="CB295" s="324"/>
      <c r="CC295" s="324"/>
      <c r="CD295" s="324"/>
      <c r="CE295" s="324"/>
      <c r="CF295" s="324"/>
      <c r="CG295" s="324"/>
      <c r="CH295" s="324"/>
      <c r="CI295" s="324"/>
      <c r="CJ295" s="324"/>
      <c r="CK295" s="324"/>
      <c r="CL295" s="324"/>
      <c r="CM295" s="324"/>
      <c r="CN295" s="324"/>
      <c r="CO295" s="324"/>
      <c r="CP295" s="324"/>
    </row>
    <row r="296" spans="1:127" s="502" customFormat="1" ht="12.75" customHeight="1" x14ac:dyDescent="0.2">
      <c r="A296" s="270">
        <v>295</v>
      </c>
      <c r="B296" s="270" t="s">
        <v>1004</v>
      </c>
      <c r="C296" s="271" t="s">
        <v>8939</v>
      </c>
      <c r="D296" s="271"/>
      <c r="E296" s="130" t="s">
        <v>8370</v>
      </c>
      <c r="F296" s="271"/>
      <c r="G296" s="272" t="s">
        <v>8940</v>
      </c>
      <c r="H296" s="777"/>
      <c r="I296" s="271" t="s">
        <v>136</v>
      </c>
      <c r="J296" s="271"/>
      <c r="K296" s="271" t="s">
        <v>8941</v>
      </c>
      <c r="L296" s="273" t="s">
        <v>8942</v>
      </c>
      <c r="M296" s="275">
        <v>44034</v>
      </c>
      <c r="N296" s="132">
        <v>44720</v>
      </c>
      <c r="O296" s="277" t="s">
        <v>991</v>
      </c>
      <c r="P296" s="299">
        <f t="shared" si="66"/>
        <v>44720</v>
      </c>
      <c r="Q296" s="264">
        <v>20549</v>
      </c>
      <c r="R296" s="264">
        <v>2016</v>
      </c>
      <c r="S296" s="265">
        <v>43990</v>
      </c>
      <c r="T296" s="281" t="s">
        <v>239</v>
      </c>
      <c r="U296" s="281" t="s">
        <v>1786</v>
      </c>
      <c r="V296" s="150" t="s">
        <v>484</v>
      </c>
      <c r="W296" s="150" t="s">
        <v>773</v>
      </c>
      <c r="X296" s="281" t="s">
        <v>8943</v>
      </c>
      <c r="Y296" s="281" t="s">
        <v>8944</v>
      </c>
      <c r="Z296" s="150" t="s">
        <v>8945</v>
      </c>
      <c r="AA296" s="303">
        <v>44720</v>
      </c>
      <c r="AB296" s="283" t="s">
        <v>2167</v>
      </c>
      <c r="AC296" s="281">
        <v>4.7</v>
      </c>
      <c r="AD296" s="284"/>
      <c r="AE296" s="281">
        <v>65</v>
      </c>
      <c r="AF296" s="281"/>
      <c r="AG296" s="281">
        <v>85</v>
      </c>
      <c r="AH296" s="281"/>
      <c r="AI296" s="281">
        <v>23</v>
      </c>
      <c r="AJ296" s="281">
        <v>38</v>
      </c>
      <c r="AK296" s="281">
        <v>52</v>
      </c>
      <c r="AL296" s="281">
        <v>1</v>
      </c>
      <c r="AM296" s="265"/>
      <c r="AN296" s="281"/>
      <c r="AO296" s="281"/>
      <c r="AP296" s="262"/>
      <c r="AQ296" s="635"/>
      <c r="AR296" s="324"/>
      <c r="AS296" s="324"/>
      <c r="AT296" s="324"/>
      <c r="AU296" s="324"/>
      <c r="AV296" s="324"/>
      <c r="AW296" s="324"/>
      <c r="AX296" s="324"/>
      <c r="AY296" s="324"/>
      <c r="AZ296" s="324"/>
      <c r="BA296" s="324"/>
      <c r="BB296" s="324"/>
      <c r="BC296" s="324"/>
      <c r="BD296" s="324"/>
      <c r="BE296" s="324"/>
      <c r="BF296" s="324"/>
      <c r="BG296" s="324"/>
      <c r="BH296" s="324"/>
      <c r="BI296" s="324"/>
      <c r="BJ296" s="324"/>
      <c r="BK296" s="324"/>
      <c r="BL296" s="324"/>
      <c r="BM296" s="324"/>
      <c r="BN296" s="324"/>
      <c r="BO296" s="324"/>
      <c r="BP296" s="324"/>
      <c r="BQ296" s="324"/>
      <c r="BR296" s="324"/>
      <c r="BS296" s="324"/>
      <c r="BT296" s="324"/>
      <c r="BU296" s="324"/>
      <c r="BV296" s="324"/>
      <c r="BW296" s="324"/>
      <c r="BX296" s="324"/>
      <c r="BY296" s="324"/>
      <c r="BZ296" s="324"/>
      <c r="CA296" s="324"/>
      <c r="CB296" s="324"/>
      <c r="CC296" s="324"/>
      <c r="CD296" s="324"/>
      <c r="CE296" s="324"/>
      <c r="CF296" s="324"/>
      <c r="CG296" s="324"/>
      <c r="CH296" s="324"/>
      <c r="CI296" s="324"/>
      <c r="CJ296" s="324"/>
      <c r="CK296" s="324"/>
      <c r="CL296" s="324"/>
      <c r="CM296" s="324"/>
      <c r="CN296" s="324"/>
      <c r="CO296" s="324"/>
      <c r="CP296" s="324"/>
    </row>
    <row r="297" spans="1:127" s="502" customFormat="1" ht="12.75" customHeight="1" x14ac:dyDescent="0.2">
      <c r="A297" s="270">
        <v>296</v>
      </c>
      <c r="B297" s="281" t="s">
        <v>1004</v>
      </c>
      <c r="C297" s="281" t="s">
        <v>6877</v>
      </c>
      <c r="D297" s="281"/>
      <c r="E297" s="281" t="s">
        <v>2645</v>
      </c>
      <c r="F297" s="281"/>
      <c r="G297" s="296" t="s">
        <v>7265</v>
      </c>
      <c r="H297" s="676"/>
      <c r="I297" s="281" t="s">
        <v>1527</v>
      </c>
      <c r="J297" s="281"/>
      <c r="K297" s="281" t="s">
        <v>7381</v>
      </c>
      <c r="L297" s="676" t="s">
        <v>5980</v>
      </c>
      <c r="M297" s="306">
        <v>43613</v>
      </c>
      <c r="N297" s="307">
        <v>45063</v>
      </c>
      <c r="O297" s="507" t="s">
        <v>991</v>
      </c>
      <c r="P297" s="508">
        <f>N297</f>
        <v>45063</v>
      </c>
      <c r="Q297" s="520">
        <v>20405</v>
      </c>
      <c r="R297" s="520">
        <v>2018</v>
      </c>
      <c r="S297" s="506">
        <v>44333</v>
      </c>
      <c r="T297" s="324" t="s">
        <v>5762</v>
      </c>
      <c r="U297" s="324" t="s">
        <v>991</v>
      </c>
      <c r="V297" s="150" t="s">
        <v>1805</v>
      </c>
      <c r="W297" s="150" t="s">
        <v>2261</v>
      </c>
      <c r="X297" s="281" t="s">
        <v>5981</v>
      </c>
      <c r="Y297" s="281" t="s">
        <v>560</v>
      </c>
      <c r="Z297" s="150" t="s">
        <v>1625</v>
      </c>
      <c r="AA297" s="303">
        <f>N297</f>
        <v>45063</v>
      </c>
      <c r="AB297" s="283" t="s">
        <v>2167</v>
      </c>
      <c r="AC297" s="281">
        <v>6.95</v>
      </c>
      <c r="AD297" s="284"/>
      <c r="AE297" s="281">
        <v>120</v>
      </c>
      <c r="AF297" s="281"/>
      <c r="AG297" s="281">
        <v>225</v>
      </c>
      <c r="AH297" s="281"/>
      <c r="AI297" s="281" t="s">
        <v>994</v>
      </c>
      <c r="AJ297" s="281" t="s">
        <v>994</v>
      </c>
      <c r="AK297" s="324" t="s">
        <v>994</v>
      </c>
      <c r="AL297" s="324">
        <v>2</v>
      </c>
      <c r="AM297" s="281"/>
      <c r="AN297" s="281"/>
      <c r="AO297" s="281"/>
      <c r="AP297" s="281"/>
      <c r="AQ297" s="635"/>
      <c r="AR297" s="324"/>
      <c r="AS297" s="324"/>
      <c r="AT297" s="324"/>
      <c r="AU297" s="324"/>
      <c r="AV297" s="324"/>
      <c r="AW297" s="324"/>
      <c r="AX297" s="324"/>
      <c r="AY297" s="324"/>
      <c r="AZ297" s="324"/>
      <c r="BA297" s="324"/>
      <c r="BB297" s="324"/>
      <c r="BC297" s="324"/>
      <c r="BD297" s="324"/>
      <c r="BE297" s="324"/>
      <c r="BF297" s="324"/>
      <c r="BG297" s="324"/>
      <c r="BH297" s="324"/>
      <c r="BI297" s="324"/>
      <c r="BJ297" s="324"/>
      <c r="BK297" s="324"/>
      <c r="BL297" s="324"/>
      <c r="BM297" s="324"/>
      <c r="BN297" s="324"/>
      <c r="BO297" s="324"/>
      <c r="BP297" s="324"/>
      <c r="BQ297" s="324"/>
      <c r="BR297" s="324"/>
      <c r="BS297" s="324"/>
      <c r="BT297" s="324"/>
      <c r="BU297" s="324"/>
      <c r="BV297" s="324"/>
      <c r="BW297" s="324"/>
      <c r="BX297" s="324"/>
      <c r="BY297" s="324"/>
      <c r="BZ297" s="324"/>
      <c r="CA297" s="324"/>
      <c r="CB297" s="324"/>
      <c r="CC297" s="324"/>
      <c r="CD297" s="324"/>
      <c r="CE297" s="324"/>
      <c r="CF297" s="324"/>
      <c r="CG297" s="324"/>
      <c r="CH297" s="324"/>
      <c r="CI297" s="324"/>
      <c r="CJ297" s="324"/>
      <c r="CK297" s="324"/>
      <c r="CL297" s="324"/>
      <c r="CM297" s="324"/>
      <c r="CN297" s="324"/>
      <c r="CO297" s="324"/>
      <c r="CP297" s="324"/>
    </row>
    <row r="298" spans="1:127" s="502" customFormat="1" ht="12.75" customHeight="1" x14ac:dyDescent="0.2">
      <c r="A298" s="270">
        <v>297</v>
      </c>
      <c r="B298" s="270" t="s">
        <v>1004</v>
      </c>
      <c r="C298" s="270" t="s">
        <v>4889</v>
      </c>
      <c r="D298" s="271"/>
      <c r="E298" s="271" t="s">
        <v>2385</v>
      </c>
      <c r="F298" s="271"/>
      <c r="G298" s="272" t="s">
        <v>8297</v>
      </c>
      <c r="H298" s="273"/>
      <c r="I298" s="271" t="s">
        <v>2653</v>
      </c>
      <c r="J298" s="271"/>
      <c r="K298" s="270" t="s">
        <v>10166</v>
      </c>
      <c r="L298" s="730" t="s">
        <v>10167</v>
      </c>
      <c r="M298" s="306">
        <v>43900</v>
      </c>
      <c r="N298" s="307">
        <v>44626</v>
      </c>
      <c r="O298" s="308" t="s">
        <v>991</v>
      </c>
      <c r="P298" s="299">
        <f>N298</f>
        <v>44626</v>
      </c>
      <c r="Q298" s="264">
        <v>21235</v>
      </c>
      <c r="R298" s="264">
        <v>2019</v>
      </c>
      <c r="S298" s="265">
        <v>43896</v>
      </c>
      <c r="T298" s="281" t="s">
        <v>5079</v>
      </c>
      <c r="U298" s="281" t="s">
        <v>990</v>
      </c>
      <c r="V298" s="150" t="s">
        <v>484</v>
      </c>
      <c r="W298" s="150" t="s">
        <v>7644</v>
      </c>
      <c r="X298" s="281" t="s">
        <v>10168</v>
      </c>
      <c r="Y298" s="281" t="s">
        <v>10169</v>
      </c>
      <c r="Z298" s="150" t="s">
        <v>10170</v>
      </c>
      <c r="AA298" s="303">
        <v>44626</v>
      </c>
      <c r="AB298" s="283" t="s">
        <v>485</v>
      </c>
      <c r="AC298" s="281">
        <v>4.8</v>
      </c>
      <c r="AD298" s="284"/>
      <c r="AE298" s="281">
        <v>75</v>
      </c>
      <c r="AF298" s="281"/>
      <c r="AG298" s="281">
        <v>100</v>
      </c>
      <c r="AH298" s="281"/>
      <c r="AI298" s="281">
        <v>23</v>
      </c>
      <c r="AJ298" s="281">
        <v>37</v>
      </c>
      <c r="AK298" s="281">
        <v>54</v>
      </c>
      <c r="AL298" s="281">
        <v>1</v>
      </c>
      <c r="AM298" s="281"/>
      <c r="AN298" s="281"/>
      <c r="AO298" s="281"/>
      <c r="AP298" s="281"/>
      <c r="AQ298" s="635"/>
      <c r="AR298" s="324"/>
      <c r="AS298" s="324"/>
      <c r="AT298" s="324"/>
      <c r="AU298" s="324"/>
      <c r="AV298" s="324"/>
      <c r="AW298" s="324"/>
      <c r="AX298" s="324"/>
      <c r="AY298" s="324"/>
      <c r="AZ298" s="324"/>
      <c r="BA298" s="324"/>
      <c r="BB298" s="324"/>
      <c r="BC298" s="324"/>
      <c r="BD298" s="324"/>
      <c r="BE298" s="324"/>
      <c r="BF298" s="324"/>
      <c r="BG298" s="324"/>
      <c r="BH298" s="324"/>
      <c r="BI298" s="324"/>
      <c r="BJ298" s="324"/>
      <c r="BK298" s="324"/>
      <c r="BL298" s="324"/>
      <c r="BM298" s="324"/>
      <c r="BN298" s="324"/>
      <c r="BO298" s="324"/>
      <c r="BP298" s="324"/>
      <c r="BQ298" s="324"/>
      <c r="BR298" s="324"/>
      <c r="BS298" s="324"/>
      <c r="BT298" s="324"/>
      <c r="BU298" s="324"/>
      <c r="BV298" s="324"/>
      <c r="BW298" s="324"/>
      <c r="BX298" s="324"/>
      <c r="BY298" s="324"/>
      <c r="BZ298" s="324"/>
      <c r="CA298" s="324"/>
      <c r="CB298" s="324"/>
      <c r="CC298" s="324"/>
      <c r="CD298" s="324"/>
      <c r="CE298" s="324"/>
      <c r="CF298" s="324"/>
      <c r="CG298" s="324"/>
      <c r="CH298" s="324"/>
      <c r="CI298" s="324"/>
      <c r="CJ298" s="324"/>
      <c r="CK298" s="324"/>
      <c r="CL298" s="324"/>
      <c r="CM298" s="324"/>
      <c r="CN298" s="324"/>
      <c r="CO298" s="324"/>
      <c r="CP298" s="324"/>
    </row>
    <row r="299" spans="1:127" s="502" customFormat="1" ht="12.75" customHeight="1" x14ac:dyDescent="0.2">
      <c r="A299" s="270">
        <v>298</v>
      </c>
      <c r="B299" s="270" t="s">
        <v>1005</v>
      </c>
      <c r="C299" s="271" t="s">
        <v>3613</v>
      </c>
      <c r="D299" s="271" t="s">
        <v>9861</v>
      </c>
      <c r="E299" s="130" t="s">
        <v>9180</v>
      </c>
      <c r="F299" s="271" t="s">
        <v>9862</v>
      </c>
      <c r="G299" s="272" t="s">
        <v>9863</v>
      </c>
      <c r="H299" s="273" t="s">
        <v>9862</v>
      </c>
      <c r="I299" s="271" t="s">
        <v>1515</v>
      </c>
      <c r="J299" s="271" t="s">
        <v>1616</v>
      </c>
      <c r="K299" s="271" t="s">
        <v>9864</v>
      </c>
      <c r="L299" s="273" t="s">
        <v>9865</v>
      </c>
      <c r="M299" s="275">
        <v>44260</v>
      </c>
      <c r="N299" s="132">
        <v>44988</v>
      </c>
      <c r="O299" s="277" t="s">
        <v>991</v>
      </c>
      <c r="P299" s="299">
        <f>N299</f>
        <v>44988</v>
      </c>
      <c r="Q299" s="264">
        <v>21093</v>
      </c>
      <c r="R299" s="264">
        <v>2016</v>
      </c>
      <c r="S299" s="265">
        <v>44258</v>
      </c>
      <c r="T299" s="281" t="s">
        <v>898</v>
      </c>
      <c r="U299" s="281" t="s">
        <v>5629</v>
      </c>
      <c r="V299" s="150" t="s">
        <v>2177</v>
      </c>
      <c r="W299" s="150" t="s">
        <v>9866</v>
      </c>
      <c r="X299" s="281" t="s">
        <v>9867</v>
      </c>
      <c r="Y299" s="281" t="s">
        <v>9868</v>
      </c>
      <c r="Z299" s="150" t="s">
        <v>5432</v>
      </c>
      <c r="AA299" s="303">
        <f>P299</f>
        <v>44988</v>
      </c>
      <c r="AB299" s="283" t="s">
        <v>42</v>
      </c>
      <c r="AC299" s="281">
        <v>5.3</v>
      </c>
      <c r="AD299" s="284">
        <v>22.5</v>
      </c>
      <c r="AE299" s="281">
        <v>120</v>
      </c>
      <c r="AF299" s="281">
        <v>120</v>
      </c>
      <c r="AG299" s="281">
        <v>135</v>
      </c>
      <c r="AH299" s="281">
        <v>160</v>
      </c>
      <c r="AI299" s="281">
        <v>30</v>
      </c>
      <c r="AJ299" s="281" t="s">
        <v>6158</v>
      </c>
      <c r="AK299" s="281">
        <v>75</v>
      </c>
      <c r="AL299" s="281">
        <v>1</v>
      </c>
      <c r="AM299" s="265">
        <v>44260</v>
      </c>
      <c r="AN299" s="281" t="s">
        <v>994</v>
      </c>
      <c r="AO299" s="281" t="s">
        <v>991</v>
      </c>
      <c r="AP299" s="281"/>
      <c r="AQ299" s="635"/>
      <c r="AR299" s="324"/>
      <c r="AS299" s="324"/>
      <c r="AT299" s="324"/>
      <c r="AU299" s="324"/>
      <c r="AV299" s="324"/>
      <c r="AW299" s="324"/>
      <c r="AX299" s="324"/>
      <c r="AY299" s="324"/>
      <c r="AZ299" s="324"/>
      <c r="BA299" s="324"/>
      <c r="BB299" s="324"/>
      <c r="BC299" s="324"/>
      <c r="BD299" s="324"/>
      <c r="BE299" s="324"/>
      <c r="BF299" s="324"/>
      <c r="BG299" s="324"/>
      <c r="BH299" s="324"/>
      <c r="BI299" s="324"/>
      <c r="BJ299" s="324"/>
      <c r="BK299" s="324"/>
      <c r="BL299" s="324"/>
      <c r="BM299" s="324"/>
      <c r="BN299" s="324"/>
      <c r="BO299" s="324"/>
      <c r="BP299" s="324"/>
      <c r="BQ299" s="324"/>
      <c r="BR299" s="324"/>
      <c r="BS299" s="324"/>
      <c r="BT299" s="324"/>
      <c r="BU299" s="324"/>
      <c r="BV299" s="324"/>
      <c r="BW299" s="324"/>
      <c r="BX299" s="324"/>
      <c r="BY299" s="324"/>
      <c r="BZ299" s="324"/>
      <c r="CA299" s="324"/>
      <c r="CB299" s="324"/>
      <c r="CC299" s="324"/>
      <c r="CD299" s="324"/>
      <c r="CE299" s="324"/>
      <c r="CF299" s="324"/>
      <c r="CG299" s="324"/>
      <c r="CH299" s="324"/>
      <c r="CI299" s="324"/>
      <c r="CJ299" s="324"/>
      <c r="CK299" s="324"/>
      <c r="CL299" s="324"/>
      <c r="CM299" s="324"/>
      <c r="CN299" s="324"/>
      <c r="CO299" s="324"/>
      <c r="CP299" s="324"/>
    </row>
    <row r="300" spans="1:127" ht="12.75" customHeight="1" x14ac:dyDescent="0.2">
      <c r="A300" s="270">
        <v>299</v>
      </c>
      <c r="B300" s="270" t="s">
        <v>1005</v>
      </c>
      <c r="C300" s="271" t="s">
        <v>673</v>
      </c>
      <c r="D300" s="271" t="s">
        <v>2220</v>
      </c>
      <c r="E300" s="130" t="s">
        <v>9181</v>
      </c>
      <c r="F300" s="271" t="s">
        <v>2291</v>
      </c>
      <c r="G300" s="272" t="s">
        <v>718</v>
      </c>
      <c r="H300" s="273" t="s">
        <v>1698</v>
      </c>
      <c r="I300" s="271" t="s">
        <v>2653</v>
      </c>
      <c r="J300" s="271" t="s">
        <v>4295</v>
      </c>
      <c r="K300" s="271" t="s">
        <v>4703</v>
      </c>
      <c r="L300" s="273" t="s">
        <v>4704</v>
      </c>
      <c r="M300" s="275">
        <v>40494</v>
      </c>
      <c r="N300" s="276">
        <v>44581</v>
      </c>
      <c r="O300" s="277" t="s">
        <v>991</v>
      </c>
      <c r="P300" s="298">
        <f t="shared" si="66"/>
        <v>44581</v>
      </c>
      <c r="Q300" s="278">
        <v>17030</v>
      </c>
      <c r="R300" s="278">
        <v>2010</v>
      </c>
      <c r="S300" s="279">
        <v>43850</v>
      </c>
      <c r="T300" s="280" t="s">
        <v>691</v>
      </c>
      <c r="U300" s="281" t="s">
        <v>259</v>
      </c>
      <c r="V300" s="282" t="s">
        <v>7967</v>
      </c>
      <c r="W300" s="282" t="s">
        <v>7968</v>
      </c>
      <c r="X300" s="280" t="s">
        <v>4705</v>
      </c>
      <c r="Y300" s="280"/>
      <c r="Z300" s="282" t="s">
        <v>4706</v>
      </c>
      <c r="AA300" s="319">
        <f t="shared" ref="AA300:AA323" si="68">N300</f>
        <v>44581</v>
      </c>
      <c r="AB300" s="149" t="s">
        <v>132</v>
      </c>
      <c r="AC300" s="280">
        <v>5.3</v>
      </c>
      <c r="AD300" s="305">
        <v>27</v>
      </c>
      <c r="AE300" s="280">
        <v>80</v>
      </c>
      <c r="AF300" s="280">
        <v>107</v>
      </c>
      <c r="AG300" s="280">
        <v>105</v>
      </c>
      <c r="AH300" s="280">
        <v>132</v>
      </c>
      <c r="AI300" s="280">
        <v>22</v>
      </c>
      <c r="AJ300" s="280">
        <v>37</v>
      </c>
      <c r="AK300" s="280">
        <v>50</v>
      </c>
      <c r="AL300" s="280">
        <v>1</v>
      </c>
      <c r="AM300" s="279">
        <v>41302</v>
      </c>
      <c r="AN300" s="280">
        <v>2012</v>
      </c>
      <c r="AO300" s="280" t="s">
        <v>991</v>
      </c>
      <c r="AP300" s="280"/>
      <c r="AQ300" s="634"/>
      <c r="AR300" s="501"/>
      <c r="AS300" s="501"/>
      <c r="AT300" s="501"/>
      <c r="AU300" s="501"/>
      <c r="AV300" s="501"/>
      <c r="AW300" s="501"/>
      <c r="AX300" s="501"/>
      <c r="AY300" s="501"/>
      <c r="AZ300" s="501"/>
      <c r="BA300" s="501"/>
      <c r="BB300" s="501"/>
      <c r="BC300" s="501"/>
      <c r="BD300" s="501"/>
      <c r="BE300" s="501"/>
      <c r="BF300" s="501"/>
      <c r="BG300" s="501"/>
      <c r="BH300" s="501"/>
      <c r="BI300" s="501"/>
      <c r="BJ300" s="501"/>
      <c r="BK300" s="501"/>
      <c r="BL300" s="501"/>
      <c r="BM300" s="501"/>
      <c r="BN300" s="501"/>
      <c r="BO300" s="501"/>
      <c r="BP300" s="501"/>
      <c r="BQ300" s="501"/>
      <c r="BR300" s="501"/>
      <c r="BS300" s="501"/>
      <c r="BT300" s="501"/>
      <c r="BU300" s="501"/>
      <c r="BV300" s="501"/>
      <c r="BW300" s="501"/>
      <c r="BX300" s="501"/>
      <c r="BY300" s="501"/>
      <c r="BZ300" s="501"/>
      <c r="CA300" s="501"/>
      <c r="CB300" s="501"/>
      <c r="CC300" s="501"/>
      <c r="CD300" s="501"/>
      <c r="CE300" s="501"/>
      <c r="CF300" s="501"/>
      <c r="CG300" s="501"/>
      <c r="CH300" s="501"/>
      <c r="CI300" s="501"/>
      <c r="CJ300" s="501"/>
      <c r="CK300" s="501"/>
      <c r="CL300" s="501"/>
      <c r="CM300" s="501"/>
      <c r="CN300" s="501"/>
      <c r="CO300" s="501"/>
      <c r="CP300" s="501"/>
      <c r="CQ300" s="500"/>
      <c r="CR300" s="500"/>
      <c r="CS300" s="500"/>
      <c r="CT300" s="500"/>
      <c r="CU300" s="500"/>
      <c r="CV300" s="500"/>
      <c r="CW300" s="500"/>
      <c r="CX300" s="500"/>
      <c r="CY300" s="500"/>
      <c r="CZ300" s="500"/>
      <c r="DA300" s="500"/>
      <c r="DB300" s="500"/>
      <c r="DC300" s="500"/>
      <c r="DD300" s="500"/>
      <c r="DE300" s="500"/>
      <c r="DF300" s="500"/>
      <c r="DG300" s="500"/>
      <c r="DH300" s="500"/>
      <c r="DI300" s="500"/>
      <c r="DJ300" s="500"/>
      <c r="DK300" s="500"/>
      <c r="DL300" s="500"/>
      <c r="DM300" s="500"/>
      <c r="DN300" s="500"/>
      <c r="DO300" s="500"/>
      <c r="DP300" s="500"/>
      <c r="DQ300" s="500"/>
      <c r="DR300" s="500"/>
      <c r="DS300" s="500"/>
      <c r="DT300" s="500"/>
      <c r="DU300" s="500"/>
      <c r="DV300" s="500"/>
      <c r="DW300" s="500"/>
    </row>
    <row r="301" spans="1:127" s="324" customFormat="1" ht="12.75" customHeight="1" x14ac:dyDescent="0.2">
      <c r="A301" s="270">
        <v>300</v>
      </c>
      <c r="B301" s="281" t="s">
        <v>1004</v>
      </c>
      <c r="C301" s="281" t="s">
        <v>1554</v>
      </c>
      <c r="D301" s="281"/>
      <c r="E301" s="281" t="s">
        <v>3106</v>
      </c>
      <c r="F301" s="281"/>
      <c r="G301" s="296" t="s">
        <v>9900</v>
      </c>
      <c r="H301" s="922"/>
      <c r="I301" s="271" t="s">
        <v>1634</v>
      </c>
      <c r="J301" s="281"/>
      <c r="K301" s="281" t="s">
        <v>7363</v>
      </c>
      <c r="L301" s="922" t="s">
        <v>7364</v>
      </c>
      <c r="M301" s="306">
        <v>44270</v>
      </c>
      <c r="N301" s="307">
        <v>44996</v>
      </c>
      <c r="O301" s="277" t="s">
        <v>991</v>
      </c>
      <c r="P301" s="299">
        <f>N301</f>
        <v>44996</v>
      </c>
      <c r="Q301" s="264">
        <v>21108</v>
      </c>
      <c r="R301" s="264">
        <v>2011</v>
      </c>
      <c r="S301" s="265">
        <v>44266</v>
      </c>
      <c r="T301" s="281" t="s">
        <v>39</v>
      </c>
      <c r="U301" s="281" t="s">
        <v>1786</v>
      </c>
      <c r="V301" s="150" t="s">
        <v>484</v>
      </c>
      <c r="W301" s="150" t="s">
        <v>1281</v>
      </c>
      <c r="X301" s="281" t="s">
        <v>9901</v>
      </c>
      <c r="Y301" s="281" t="s">
        <v>1697</v>
      </c>
      <c r="Z301" s="150" t="s">
        <v>4039</v>
      </c>
      <c r="AA301" s="303">
        <f>N301</f>
        <v>44996</v>
      </c>
      <c r="AB301" s="283" t="s">
        <v>1411</v>
      </c>
      <c r="AC301" s="281">
        <v>5.4</v>
      </c>
      <c r="AD301" s="284"/>
      <c r="AE301" s="281">
        <v>85</v>
      </c>
      <c r="AF301" s="281"/>
      <c r="AG301" s="281">
        <v>105</v>
      </c>
      <c r="AH301" s="281"/>
      <c r="AI301" s="281">
        <v>24</v>
      </c>
      <c r="AJ301" s="281">
        <v>39</v>
      </c>
      <c r="AK301" s="281">
        <v>57</v>
      </c>
      <c r="AL301" s="281">
        <v>1</v>
      </c>
      <c r="AM301" s="265"/>
      <c r="AN301" s="281"/>
      <c r="AO301" s="281"/>
      <c r="AP301" s="281"/>
      <c r="AQ301" s="635"/>
      <c r="CQ301" s="512"/>
    </row>
    <row r="302" spans="1:127" s="502" customFormat="1" ht="12.75" customHeight="1" x14ac:dyDescent="0.2">
      <c r="A302" s="270">
        <v>301</v>
      </c>
      <c r="B302" s="270" t="s">
        <v>1004</v>
      </c>
      <c r="C302" s="270" t="s">
        <v>9903</v>
      </c>
      <c r="D302" s="271"/>
      <c r="E302" s="271" t="s">
        <v>2176</v>
      </c>
      <c r="F302" s="271"/>
      <c r="G302" s="272" t="s">
        <v>9902</v>
      </c>
      <c r="H302" s="273"/>
      <c r="I302" s="271" t="s">
        <v>157</v>
      </c>
      <c r="J302" s="271"/>
      <c r="K302" s="271" t="s">
        <v>331</v>
      </c>
      <c r="L302" s="273" t="s">
        <v>3457</v>
      </c>
      <c r="M302" s="275">
        <v>44271</v>
      </c>
      <c r="N302" s="132">
        <v>44996</v>
      </c>
      <c r="O302" s="277" t="s">
        <v>991</v>
      </c>
      <c r="P302" s="299">
        <f>N302</f>
        <v>44996</v>
      </c>
      <c r="Q302" s="264">
        <v>21110</v>
      </c>
      <c r="R302" s="264">
        <v>2016</v>
      </c>
      <c r="S302" s="265">
        <v>44266</v>
      </c>
      <c r="T302" s="281" t="s">
        <v>39</v>
      </c>
      <c r="U302" s="281" t="s">
        <v>1786</v>
      </c>
      <c r="V302" s="150" t="s">
        <v>484</v>
      </c>
      <c r="W302" s="150" t="s">
        <v>1281</v>
      </c>
      <c r="X302" s="281" t="s">
        <v>1512</v>
      </c>
      <c r="Y302" s="281" t="s">
        <v>1570</v>
      </c>
      <c r="Z302" s="150" t="s">
        <v>1943</v>
      </c>
      <c r="AA302" s="303">
        <f>N302</f>
        <v>44996</v>
      </c>
      <c r="AB302" s="283" t="s">
        <v>2167</v>
      </c>
      <c r="AC302" s="281">
        <v>7.9</v>
      </c>
      <c r="AD302" s="284"/>
      <c r="AE302" s="281">
        <v>110</v>
      </c>
      <c r="AF302" s="281"/>
      <c r="AG302" s="281">
        <v>195</v>
      </c>
      <c r="AH302" s="281"/>
      <c r="AI302" s="281" t="s">
        <v>994</v>
      </c>
      <c r="AJ302" s="281">
        <v>40</v>
      </c>
      <c r="AK302" s="281">
        <v>48</v>
      </c>
      <c r="AL302" s="281">
        <v>2</v>
      </c>
      <c r="AM302" s="281"/>
      <c r="AN302" s="281"/>
      <c r="AO302" s="281"/>
      <c r="AP302" s="281"/>
      <c r="AQ302" s="635"/>
      <c r="AR302" s="324"/>
      <c r="AS302" s="324"/>
      <c r="AT302" s="324"/>
      <c r="AU302" s="324"/>
      <c r="AV302" s="324"/>
      <c r="AW302" s="324"/>
      <c r="AX302" s="324"/>
      <c r="AY302" s="324"/>
      <c r="AZ302" s="324"/>
      <c r="BA302" s="324"/>
      <c r="BB302" s="324"/>
      <c r="BC302" s="324"/>
      <c r="BD302" s="324"/>
      <c r="BE302" s="324"/>
      <c r="BF302" s="324"/>
      <c r="BG302" s="324"/>
      <c r="BH302" s="324"/>
      <c r="BI302" s="324"/>
      <c r="BJ302" s="324"/>
      <c r="BK302" s="324"/>
      <c r="BL302" s="324"/>
      <c r="BM302" s="324"/>
      <c r="BN302" s="324"/>
      <c r="BO302" s="324"/>
      <c r="BP302" s="324"/>
      <c r="BQ302" s="324"/>
      <c r="BR302" s="324"/>
      <c r="BS302" s="324"/>
      <c r="BT302" s="324"/>
      <c r="BU302" s="324"/>
      <c r="BV302" s="324"/>
      <c r="BW302" s="324"/>
      <c r="BX302" s="324"/>
      <c r="BY302" s="324"/>
      <c r="BZ302" s="324"/>
      <c r="CA302" s="324"/>
      <c r="CB302" s="324"/>
      <c r="CC302" s="324"/>
      <c r="CD302" s="324"/>
      <c r="CE302" s="324"/>
      <c r="CF302" s="324"/>
      <c r="CG302" s="324"/>
      <c r="CH302" s="324"/>
      <c r="CI302" s="324"/>
      <c r="CJ302" s="324"/>
      <c r="CK302" s="324"/>
      <c r="CL302" s="324"/>
      <c r="CM302" s="324"/>
      <c r="CN302" s="324"/>
      <c r="CO302" s="324"/>
      <c r="CP302" s="324"/>
    </row>
    <row r="303" spans="1:127" ht="12.75" customHeight="1" x14ac:dyDescent="0.2">
      <c r="A303" s="270">
        <v>302</v>
      </c>
      <c r="B303" s="270" t="s">
        <v>1004</v>
      </c>
      <c r="C303" s="271" t="s">
        <v>3</v>
      </c>
      <c r="D303" s="271"/>
      <c r="E303" s="271" t="s">
        <v>9182</v>
      </c>
      <c r="F303" s="271"/>
      <c r="G303" s="272" t="s">
        <v>210</v>
      </c>
      <c r="H303" s="273"/>
      <c r="I303" s="271" t="s">
        <v>2653</v>
      </c>
      <c r="J303" s="271"/>
      <c r="K303" s="271" t="s">
        <v>3258</v>
      </c>
      <c r="L303" s="273" t="s">
        <v>211</v>
      </c>
      <c r="M303" s="275">
        <v>38098</v>
      </c>
      <c r="N303" s="276">
        <v>44677</v>
      </c>
      <c r="O303" s="277" t="s">
        <v>991</v>
      </c>
      <c r="P303" s="298">
        <f t="shared" si="66"/>
        <v>44677</v>
      </c>
      <c r="Q303" s="278">
        <v>20365</v>
      </c>
      <c r="R303" s="278">
        <v>2004</v>
      </c>
      <c r="S303" s="279">
        <v>43947</v>
      </c>
      <c r="T303" s="280" t="s">
        <v>1453</v>
      </c>
      <c r="U303" s="281" t="s">
        <v>991</v>
      </c>
      <c r="V303" s="282" t="s">
        <v>484</v>
      </c>
      <c r="W303" s="282" t="s">
        <v>1805</v>
      </c>
      <c r="X303" s="280" t="s">
        <v>578</v>
      </c>
      <c r="Y303" s="280" t="s">
        <v>173</v>
      </c>
      <c r="Z303" s="282" t="s">
        <v>174</v>
      </c>
      <c r="AA303" s="319">
        <f t="shared" si="68"/>
        <v>44677</v>
      </c>
      <c r="AB303" s="149" t="s">
        <v>2651</v>
      </c>
      <c r="AC303" s="280">
        <v>6</v>
      </c>
      <c r="AD303" s="305"/>
      <c r="AE303" s="280">
        <v>85</v>
      </c>
      <c r="AF303" s="280"/>
      <c r="AG303" s="280">
        <v>110</v>
      </c>
      <c r="AH303" s="280"/>
      <c r="AI303" s="280">
        <v>24</v>
      </c>
      <c r="AJ303" s="280">
        <v>38</v>
      </c>
      <c r="AK303" s="280">
        <v>55</v>
      </c>
      <c r="AL303" s="280">
        <v>1</v>
      </c>
      <c r="AM303" s="280"/>
      <c r="AN303" s="280"/>
      <c r="AO303" s="280"/>
      <c r="AP303" s="280"/>
      <c r="AQ303" s="634"/>
      <c r="AR303" s="501"/>
      <c r="AS303" s="501"/>
      <c r="AT303" s="501"/>
      <c r="AU303" s="501"/>
      <c r="AV303" s="501"/>
      <c r="AW303" s="501"/>
      <c r="AX303" s="501"/>
      <c r="AY303" s="501"/>
      <c r="AZ303" s="501"/>
      <c r="BA303" s="501"/>
      <c r="BB303" s="501"/>
      <c r="BC303" s="501"/>
      <c r="BD303" s="501"/>
      <c r="BE303" s="501"/>
      <c r="BF303" s="501"/>
      <c r="BG303" s="501"/>
      <c r="BH303" s="501"/>
      <c r="BI303" s="501"/>
      <c r="BJ303" s="501"/>
      <c r="BK303" s="501"/>
      <c r="BL303" s="501"/>
      <c r="BM303" s="501"/>
      <c r="BN303" s="501"/>
      <c r="BO303" s="501"/>
      <c r="BP303" s="501"/>
      <c r="BQ303" s="501"/>
      <c r="BR303" s="501"/>
      <c r="BS303" s="501"/>
      <c r="BT303" s="501"/>
      <c r="BU303" s="501"/>
      <c r="BV303" s="501"/>
      <c r="BW303" s="501"/>
      <c r="BX303" s="501"/>
      <c r="BY303" s="501"/>
      <c r="BZ303" s="501"/>
      <c r="CA303" s="501"/>
      <c r="CB303" s="501"/>
      <c r="CC303" s="501"/>
      <c r="CD303" s="501"/>
      <c r="CE303" s="501"/>
      <c r="CF303" s="501"/>
      <c r="CG303" s="501"/>
      <c r="CH303" s="501"/>
      <c r="CI303" s="501"/>
      <c r="CJ303" s="501"/>
      <c r="CK303" s="501"/>
      <c r="CL303" s="501"/>
      <c r="CM303" s="501"/>
      <c r="CN303" s="501"/>
      <c r="CO303" s="501"/>
      <c r="CP303" s="501"/>
      <c r="CQ303" s="500"/>
      <c r="CR303" s="500"/>
      <c r="CS303" s="500"/>
      <c r="CT303" s="500"/>
      <c r="CU303" s="500"/>
      <c r="CV303" s="500"/>
      <c r="CW303" s="500"/>
      <c r="CX303" s="500"/>
      <c r="CY303" s="500"/>
      <c r="CZ303" s="500"/>
      <c r="DA303" s="500"/>
      <c r="DB303" s="500"/>
      <c r="DC303" s="500"/>
      <c r="DD303" s="500"/>
      <c r="DE303" s="500"/>
      <c r="DF303" s="500"/>
      <c r="DG303" s="500"/>
      <c r="DH303" s="500"/>
      <c r="DI303" s="500"/>
      <c r="DJ303" s="500"/>
      <c r="DK303" s="500"/>
      <c r="DL303" s="500"/>
      <c r="DM303" s="500"/>
      <c r="DN303" s="500"/>
      <c r="DO303" s="500"/>
      <c r="DP303" s="500"/>
      <c r="DQ303" s="500"/>
      <c r="DR303" s="500"/>
      <c r="DS303" s="500"/>
      <c r="DT303" s="500"/>
      <c r="DU303" s="500"/>
      <c r="DV303" s="500"/>
      <c r="DW303" s="500"/>
    </row>
    <row r="304" spans="1:127" s="502" customFormat="1" ht="12.75" customHeight="1" x14ac:dyDescent="0.2">
      <c r="A304" s="270">
        <v>303</v>
      </c>
      <c r="B304" s="281" t="s">
        <v>1004</v>
      </c>
      <c r="C304" s="281" t="s">
        <v>6881</v>
      </c>
      <c r="D304" s="281"/>
      <c r="E304" s="281" t="s">
        <v>7128</v>
      </c>
      <c r="F304" s="281"/>
      <c r="G304" s="296" t="s">
        <v>7266</v>
      </c>
      <c r="H304" s="676"/>
      <c r="I304" s="281" t="s">
        <v>1527</v>
      </c>
      <c r="J304" s="281"/>
      <c r="K304" s="281" t="s">
        <v>6680</v>
      </c>
      <c r="L304" s="676" t="s">
        <v>7260</v>
      </c>
      <c r="M304" s="306">
        <v>43613</v>
      </c>
      <c r="N304" s="307">
        <v>45065</v>
      </c>
      <c r="O304" s="507" t="s">
        <v>991</v>
      </c>
      <c r="P304" s="508">
        <f>N304</f>
        <v>45065</v>
      </c>
      <c r="Q304" s="520">
        <v>19263</v>
      </c>
      <c r="R304" s="520">
        <v>2018</v>
      </c>
      <c r="S304" s="506">
        <v>44335</v>
      </c>
      <c r="T304" s="324" t="s">
        <v>5762</v>
      </c>
      <c r="U304" s="324" t="s">
        <v>991</v>
      </c>
      <c r="V304" s="150" t="s">
        <v>820</v>
      </c>
      <c r="W304" s="150" t="s">
        <v>966</v>
      </c>
      <c r="X304" s="281" t="s">
        <v>3497</v>
      </c>
      <c r="Y304" s="281" t="s">
        <v>1232</v>
      </c>
      <c r="Z304" s="150" t="s">
        <v>351</v>
      </c>
      <c r="AA304" s="303">
        <f>N304</f>
        <v>45065</v>
      </c>
      <c r="AB304" s="283" t="s">
        <v>2167</v>
      </c>
      <c r="AC304" s="281">
        <v>6.7</v>
      </c>
      <c r="AD304" s="284"/>
      <c r="AE304" s="281">
        <v>100</v>
      </c>
      <c r="AF304" s="281"/>
      <c r="AG304" s="281">
        <v>180</v>
      </c>
      <c r="AH304" s="281"/>
      <c r="AI304" s="281" t="s">
        <v>994</v>
      </c>
      <c r="AJ304" s="281" t="s">
        <v>994</v>
      </c>
      <c r="AK304" s="324" t="s">
        <v>994</v>
      </c>
      <c r="AL304" s="324">
        <v>2</v>
      </c>
      <c r="AM304" s="281"/>
      <c r="AN304" s="281"/>
      <c r="AO304" s="281"/>
      <c r="AP304" s="281"/>
      <c r="AQ304" s="635"/>
      <c r="AR304" s="324"/>
      <c r="AS304" s="324"/>
      <c r="AT304" s="324"/>
      <c r="AU304" s="324"/>
      <c r="AV304" s="324"/>
      <c r="AW304" s="324"/>
      <c r="AX304" s="324"/>
      <c r="AY304" s="324"/>
      <c r="AZ304" s="324"/>
      <c r="BA304" s="324"/>
      <c r="BB304" s="324"/>
      <c r="BC304" s="324"/>
      <c r="BD304" s="324"/>
      <c r="BE304" s="324"/>
      <c r="BF304" s="324"/>
      <c r="BG304" s="324"/>
      <c r="BH304" s="324"/>
      <c r="BI304" s="324"/>
      <c r="BJ304" s="324"/>
      <c r="BK304" s="324"/>
      <c r="BL304" s="324"/>
      <c r="BM304" s="324"/>
      <c r="BN304" s="324"/>
      <c r="BO304" s="324"/>
      <c r="BP304" s="324"/>
      <c r="BQ304" s="324"/>
      <c r="BR304" s="324"/>
      <c r="BS304" s="324"/>
      <c r="BT304" s="324"/>
      <c r="BU304" s="324"/>
      <c r="BV304" s="324"/>
      <c r="BW304" s="324"/>
      <c r="BX304" s="324"/>
      <c r="BY304" s="324"/>
      <c r="BZ304" s="324"/>
      <c r="CA304" s="324"/>
      <c r="CB304" s="324"/>
      <c r="CC304" s="324"/>
      <c r="CD304" s="324"/>
      <c r="CE304" s="324"/>
      <c r="CF304" s="324"/>
      <c r="CG304" s="324"/>
      <c r="CH304" s="324"/>
      <c r="CI304" s="324"/>
      <c r="CJ304" s="324"/>
      <c r="CK304" s="324"/>
      <c r="CL304" s="324"/>
      <c r="CM304" s="324"/>
      <c r="CN304" s="324"/>
      <c r="CO304" s="324"/>
      <c r="CP304" s="324"/>
    </row>
    <row r="305" spans="1:127" ht="12.75" customHeight="1" x14ac:dyDescent="0.2">
      <c r="A305" s="270">
        <v>304</v>
      </c>
      <c r="B305" s="270" t="s">
        <v>1005</v>
      </c>
      <c r="C305" s="271" t="s">
        <v>799</v>
      </c>
      <c r="D305" s="281" t="s">
        <v>76</v>
      </c>
      <c r="E305" s="271" t="s">
        <v>9183</v>
      </c>
      <c r="F305" s="271" t="s">
        <v>10117</v>
      </c>
      <c r="G305" s="272" t="s">
        <v>73</v>
      </c>
      <c r="H305" s="273" t="s">
        <v>10117</v>
      </c>
      <c r="I305" s="271" t="s">
        <v>2653</v>
      </c>
      <c r="J305" s="271" t="s">
        <v>2062</v>
      </c>
      <c r="K305" s="281" t="s">
        <v>7942</v>
      </c>
      <c r="L305" s="922" t="s">
        <v>6588</v>
      </c>
      <c r="M305" s="275">
        <v>40819</v>
      </c>
      <c r="N305" s="276">
        <v>44924</v>
      </c>
      <c r="O305" s="277" t="s">
        <v>991</v>
      </c>
      <c r="P305" s="300">
        <f t="shared" si="66"/>
        <v>44924</v>
      </c>
      <c r="Q305" s="278">
        <v>21218</v>
      </c>
      <c r="R305" s="278">
        <v>2011</v>
      </c>
      <c r="S305" s="279">
        <v>44194</v>
      </c>
      <c r="T305" s="280" t="s">
        <v>1785</v>
      </c>
      <c r="U305" s="281" t="s">
        <v>10159</v>
      </c>
      <c r="V305" s="282" t="s">
        <v>7242</v>
      </c>
      <c r="W305" s="282" t="s">
        <v>10158</v>
      </c>
      <c r="X305" s="280" t="s">
        <v>7943</v>
      </c>
      <c r="Y305" s="280" t="s">
        <v>7944</v>
      </c>
      <c r="Z305" s="282" t="s">
        <v>7945</v>
      </c>
      <c r="AA305" s="319">
        <f t="shared" si="68"/>
        <v>44924</v>
      </c>
      <c r="AB305" s="149" t="s">
        <v>2167</v>
      </c>
      <c r="AC305" s="280">
        <v>5.3</v>
      </c>
      <c r="AD305" s="305">
        <v>28</v>
      </c>
      <c r="AE305" s="280">
        <v>80</v>
      </c>
      <c r="AF305" s="280">
        <v>80</v>
      </c>
      <c r="AG305" s="280">
        <v>105</v>
      </c>
      <c r="AH305" s="280">
        <v>139</v>
      </c>
      <c r="AI305" s="280">
        <v>22</v>
      </c>
      <c r="AJ305" s="280">
        <v>37</v>
      </c>
      <c r="AK305" s="280">
        <v>50</v>
      </c>
      <c r="AL305" s="280">
        <v>1</v>
      </c>
      <c r="AM305" s="517">
        <v>44327</v>
      </c>
      <c r="AN305" s="501">
        <v>2017</v>
      </c>
      <c r="AO305" s="501" t="s">
        <v>991</v>
      </c>
      <c r="AP305" s="280" t="s">
        <v>10160</v>
      </c>
      <c r="AQ305" s="634"/>
      <c r="AR305" s="501"/>
      <c r="AS305" s="501"/>
      <c r="AT305" s="501"/>
      <c r="AU305" s="501"/>
      <c r="AV305" s="501"/>
      <c r="AW305" s="501"/>
      <c r="AX305" s="501"/>
      <c r="AY305" s="501"/>
      <c r="AZ305" s="501"/>
      <c r="BA305" s="501"/>
      <c r="BB305" s="501"/>
      <c r="BC305" s="501"/>
      <c r="BD305" s="501"/>
      <c r="BE305" s="501"/>
      <c r="BF305" s="501"/>
      <c r="BG305" s="501"/>
      <c r="BH305" s="501"/>
      <c r="BI305" s="501"/>
      <c r="BJ305" s="501"/>
      <c r="BK305" s="501"/>
      <c r="BL305" s="501"/>
      <c r="BM305" s="501"/>
      <c r="BN305" s="501"/>
      <c r="BO305" s="501"/>
      <c r="BP305" s="501"/>
      <c r="BQ305" s="501"/>
      <c r="BR305" s="501"/>
      <c r="BS305" s="501"/>
      <c r="BT305" s="501"/>
      <c r="BU305" s="501"/>
      <c r="BV305" s="501"/>
      <c r="BW305" s="501"/>
      <c r="BX305" s="501"/>
      <c r="BY305" s="501"/>
      <c r="BZ305" s="501"/>
      <c r="CA305" s="501"/>
      <c r="CB305" s="501"/>
      <c r="CC305" s="501"/>
      <c r="CD305" s="501"/>
      <c r="CE305" s="501"/>
      <c r="CF305" s="501"/>
      <c r="CG305" s="501"/>
      <c r="CH305" s="501"/>
      <c r="CI305" s="501"/>
      <c r="CJ305" s="501"/>
      <c r="CK305" s="501"/>
      <c r="CL305" s="501"/>
      <c r="CM305" s="501"/>
      <c r="CN305" s="501"/>
      <c r="CO305" s="501"/>
      <c r="CP305" s="501"/>
      <c r="CQ305" s="500"/>
      <c r="CR305" s="500"/>
      <c r="CS305" s="500"/>
      <c r="CT305" s="500"/>
      <c r="CU305" s="500"/>
      <c r="CV305" s="500"/>
      <c r="CW305" s="500"/>
      <c r="CX305" s="500"/>
      <c r="CY305" s="500"/>
      <c r="CZ305" s="500"/>
      <c r="DA305" s="500"/>
      <c r="DB305" s="500"/>
      <c r="DC305" s="500"/>
      <c r="DD305" s="500"/>
      <c r="DE305" s="500"/>
      <c r="DF305" s="500"/>
      <c r="DG305" s="500"/>
      <c r="DH305" s="500"/>
      <c r="DI305" s="500"/>
      <c r="DJ305" s="500"/>
      <c r="DK305" s="500"/>
      <c r="DL305" s="500"/>
      <c r="DM305" s="500"/>
      <c r="DN305" s="500"/>
      <c r="DO305" s="500"/>
      <c r="DP305" s="500"/>
      <c r="DQ305" s="500"/>
      <c r="DR305" s="500"/>
      <c r="DS305" s="500"/>
      <c r="DT305" s="500"/>
      <c r="DU305" s="500"/>
      <c r="DV305" s="500"/>
      <c r="DW305" s="500"/>
    </row>
    <row r="306" spans="1:127" ht="12.75" customHeight="1" x14ac:dyDescent="0.2">
      <c r="A306" s="270">
        <v>305</v>
      </c>
      <c r="B306" s="281" t="s">
        <v>1004</v>
      </c>
      <c r="C306" s="281" t="s">
        <v>1523</v>
      </c>
      <c r="D306" s="281"/>
      <c r="E306" s="281" t="s">
        <v>854</v>
      </c>
      <c r="F306" s="281"/>
      <c r="G306" s="296" t="s">
        <v>855</v>
      </c>
      <c r="H306" s="676"/>
      <c r="I306" s="271" t="s">
        <v>2653</v>
      </c>
      <c r="J306" s="281"/>
      <c r="K306" s="318" t="s">
        <v>856</v>
      </c>
      <c r="L306" s="676" t="s">
        <v>857</v>
      </c>
      <c r="M306" s="306">
        <v>41603</v>
      </c>
      <c r="N306" s="325">
        <v>44607</v>
      </c>
      <c r="O306" s="277" t="s">
        <v>991</v>
      </c>
      <c r="P306" s="298">
        <f t="shared" si="66"/>
        <v>44607</v>
      </c>
      <c r="Q306" s="278">
        <v>18197</v>
      </c>
      <c r="R306" s="278">
        <v>2013</v>
      </c>
      <c r="S306" s="279">
        <v>44242</v>
      </c>
      <c r="T306" s="280" t="s">
        <v>5079</v>
      </c>
      <c r="U306" s="281" t="s">
        <v>991</v>
      </c>
      <c r="V306" s="282" t="s">
        <v>9799</v>
      </c>
      <c r="W306" s="282" t="s">
        <v>9800</v>
      </c>
      <c r="X306" s="280" t="s">
        <v>858</v>
      </c>
      <c r="Y306" s="280" t="s">
        <v>9801</v>
      </c>
      <c r="Z306" s="282" t="s">
        <v>859</v>
      </c>
      <c r="AA306" s="319">
        <f t="shared" si="68"/>
        <v>44607</v>
      </c>
      <c r="AB306" s="149" t="s">
        <v>2167</v>
      </c>
      <c r="AC306" s="280">
        <v>6.1</v>
      </c>
      <c r="AD306" s="305"/>
      <c r="AE306" s="280">
        <v>95</v>
      </c>
      <c r="AF306" s="280"/>
      <c r="AG306" s="280">
        <v>125</v>
      </c>
      <c r="AH306" s="280"/>
      <c r="AI306" s="280">
        <v>22</v>
      </c>
      <c r="AJ306" s="280">
        <v>38</v>
      </c>
      <c r="AK306" s="280">
        <v>54</v>
      </c>
      <c r="AL306" s="280">
        <v>1</v>
      </c>
      <c r="AM306" s="280"/>
      <c r="AN306" s="280"/>
      <c r="AO306" s="280"/>
      <c r="AP306" s="280"/>
      <c r="AQ306" s="634"/>
      <c r="AR306" s="501"/>
      <c r="AS306" s="501"/>
      <c r="AT306" s="501"/>
      <c r="AU306" s="501"/>
      <c r="AV306" s="501"/>
      <c r="AW306" s="501"/>
      <c r="AX306" s="501"/>
      <c r="AY306" s="501"/>
      <c r="AZ306" s="501"/>
      <c r="BA306" s="501"/>
      <c r="BB306" s="501"/>
      <c r="BC306" s="501"/>
      <c r="BD306" s="501"/>
      <c r="BE306" s="501"/>
      <c r="BF306" s="501"/>
      <c r="BG306" s="501"/>
      <c r="BH306" s="501"/>
      <c r="BI306" s="501"/>
      <c r="BJ306" s="501"/>
      <c r="BK306" s="501"/>
      <c r="BL306" s="501"/>
      <c r="BM306" s="501"/>
      <c r="BN306" s="501"/>
      <c r="BO306" s="501"/>
      <c r="BP306" s="501"/>
      <c r="BQ306" s="501"/>
      <c r="BR306" s="501"/>
      <c r="BS306" s="501"/>
      <c r="BT306" s="501"/>
      <c r="BU306" s="501"/>
      <c r="BV306" s="501"/>
      <c r="BW306" s="501"/>
      <c r="BX306" s="501"/>
      <c r="BY306" s="501"/>
      <c r="BZ306" s="501"/>
      <c r="CA306" s="501"/>
      <c r="CB306" s="501"/>
      <c r="CC306" s="501"/>
      <c r="CD306" s="501"/>
      <c r="CE306" s="501"/>
      <c r="CF306" s="501"/>
      <c r="CG306" s="501"/>
      <c r="CH306" s="501"/>
      <c r="CI306" s="501"/>
      <c r="CJ306" s="501"/>
      <c r="CK306" s="501"/>
      <c r="CL306" s="501"/>
      <c r="CM306" s="501"/>
      <c r="CN306" s="501"/>
      <c r="CO306" s="501"/>
      <c r="CP306" s="501"/>
      <c r="CQ306" s="500"/>
      <c r="CR306" s="500"/>
      <c r="CS306" s="500"/>
      <c r="CT306" s="500"/>
      <c r="CU306" s="500"/>
      <c r="CV306" s="500"/>
      <c r="CW306" s="500"/>
      <c r="CX306" s="500"/>
      <c r="CY306" s="500"/>
      <c r="CZ306" s="500"/>
      <c r="DA306" s="500"/>
      <c r="DB306" s="500"/>
      <c r="DC306" s="500"/>
      <c r="DD306" s="500"/>
      <c r="DE306" s="500"/>
      <c r="DF306" s="500"/>
      <c r="DG306" s="500"/>
      <c r="DH306" s="500"/>
      <c r="DI306" s="500"/>
      <c r="DJ306" s="500"/>
      <c r="DK306" s="500"/>
      <c r="DL306" s="500"/>
      <c r="DM306" s="500"/>
      <c r="DN306" s="500"/>
      <c r="DO306" s="500"/>
      <c r="DP306" s="500"/>
      <c r="DQ306" s="500"/>
      <c r="DR306" s="500"/>
      <c r="DS306" s="500"/>
      <c r="DT306" s="500"/>
      <c r="DU306" s="500"/>
      <c r="DV306" s="500"/>
      <c r="DW306" s="500"/>
    </row>
    <row r="307" spans="1:127" s="502" customFormat="1" ht="12.75" customHeight="1" x14ac:dyDescent="0.2">
      <c r="A307" s="270">
        <v>306</v>
      </c>
      <c r="B307" s="281" t="s">
        <v>1004</v>
      </c>
      <c r="C307" s="281" t="s">
        <v>10836</v>
      </c>
      <c r="D307" s="281"/>
      <c r="E307" s="281" t="s">
        <v>5122</v>
      </c>
      <c r="F307" s="281"/>
      <c r="G307" s="296" t="s">
        <v>10837</v>
      </c>
      <c r="H307" s="922"/>
      <c r="I307" s="271" t="s">
        <v>1527</v>
      </c>
      <c r="J307" s="281"/>
      <c r="K307" s="1048" t="s">
        <v>10840</v>
      </c>
      <c r="L307" s="1049" t="s">
        <v>10838</v>
      </c>
      <c r="M307" s="1050">
        <v>44432</v>
      </c>
      <c r="N307" s="1051">
        <v>45162</v>
      </c>
      <c r="O307" s="1052" t="s">
        <v>991</v>
      </c>
      <c r="P307" s="1053">
        <f>N307</f>
        <v>45162</v>
      </c>
      <c r="Q307" s="1054">
        <v>21487</v>
      </c>
      <c r="R307" s="1054">
        <v>2020</v>
      </c>
      <c r="S307" s="1055">
        <v>44432</v>
      </c>
      <c r="T307" s="1048" t="s">
        <v>32</v>
      </c>
      <c r="U307" s="1048" t="s">
        <v>1786</v>
      </c>
      <c r="V307" s="1056" t="s">
        <v>484</v>
      </c>
      <c r="W307" s="1056" t="s">
        <v>1488</v>
      </c>
      <c r="X307" s="1048" t="s">
        <v>10839</v>
      </c>
      <c r="Y307" s="1048" t="s">
        <v>1232</v>
      </c>
      <c r="Z307" s="1056" t="s">
        <v>351</v>
      </c>
      <c r="AA307" s="1057">
        <f>N307</f>
        <v>45162</v>
      </c>
      <c r="AB307" s="1048" t="s">
        <v>1583</v>
      </c>
      <c r="AC307" s="1048">
        <v>3.6</v>
      </c>
      <c r="AD307" s="1058"/>
      <c r="AE307" s="1048">
        <v>86</v>
      </c>
      <c r="AF307" s="1048"/>
      <c r="AG307" s="1048">
        <v>97</v>
      </c>
      <c r="AH307" s="1048"/>
      <c r="AI307" s="1048" t="s">
        <v>994</v>
      </c>
      <c r="AJ307" s="1048" t="s">
        <v>994</v>
      </c>
      <c r="AK307" s="1048" t="s">
        <v>994</v>
      </c>
      <c r="AL307" s="1048">
        <v>1</v>
      </c>
      <c r="AM307" s="281"/>
      <c r="AN307" s="281"/>
      <c r="AO307" s="281"/>
      <c r="AP307" s="281"/>
      <c r="AQ307" s="635"/>
      <c r="AR307" s="324"/>
      <c r="AS307" s="324"/>
      <c r="AT307" s="324"/>
      <c r="AU307" s="324"/>
      <c r="AV307" s="324"/>
      <c r="AW307" s="324"/>
      <c r="AX307" s="324"/>
      <c r="AY307" s="324"/>
      <c r="AZ307" s="324"/>
      <c r="BA307" s="324"/>
      <c r="BB307" s="324"/>
      <c r="BC307" s="324"/>
      <c r="BD307" s="324"/>
      <c r="BE307" s="324"/>
      <c r="BF307" s="324"/>
      <c r="BG307" s="324"/>
      <c r="BH307" s="324"/>
      <c r="BI307" s="324"/>
      <c r="BJ307" s="324"/>
      <c r="BK307" s="324"/>
      <c r="BL307" s="324"/>
      <c r="BM307" s="324"/>
      <c r="BN307" s="324"/>
      <c r="BO307" s="324"/>
      <c r="BP307" s="324"/>
      <c r="BQ307" s="324"/>
      <c r="BR307" s="324"/>
      <c r="BS307" s="324"/>
      <c r="BT307" s="324"/>
      <c r="BU307" s="324"/>
      <c r="BV307" s="324"/>
      <c r="BW307" s="324"/>
      <c r="BX307" s="324"/>
      <c r="BY307" s="324"/>
      <c r="BZ307" s="324"/>
      <c r="CA307" s="324"/>
      <c r="CB307" s="324"/>
      <c r="CC307" s="324"/>
      <c r="CD307" s="324"/>
      <c r="CE307" s="324"/>
      <c r="CF307" s="324"/>
      <c r="CG307" s="324"/>
      <c r="CH307" s="324"/>
      <c r="CI307" s="324"/>
      <c r="CJ307" s="324"/>
      <c r="CK307" s="324"/>
      <c r="CL307" s="324"/>
      <c r="CM307" s="324"/>
      <c r="CN307" s="324"/>
      <c r="CO307" s="324"/>
      <c r="CP307" s="324"/>
    </row>
    <row r="308" spans="1:127" s="502" customFormat="1" ht="12.75" customHeight="1" x14ac:dyDescent="0.2">
      <c r="A308" s="270">
        <v>307</v>
      </c>
      <c r="B308" s="281" t="s">
        <v>1004</v>
      </c>
      <c r="C308" s="324" t="s">
        <v>6344</v>
      </c>
      <c r="D308" s="281"/>
      <c r="E308" s="281" t="s">
        <v>6682</v>
      </c>
      <c r="F308" s="281"/>
      <c r="G308" s="296" t="s">
        <v>6683</v>
      </c>
      <c r="H308" s="676"/>
      <c r="I308" s="271" t="s">
        <v>1634</v>
      </c>
      <c r="J308" s="281"/>
      <c r="K308" s="281" t="s">
        <v>6684</v>
      </c>
      <c r="L308" s="676" t="s">
        <v>6685</v>
      </c>
      <c r="M308" s="306">
        <v>43423</v>
      </c>
      <c r="N308" s="307">
        <v>44154</v>
      </c>
      <c r="O308" s="277" t="s">
        <v>991</v>
      </c>
      <c r="P308" s="299">
        <f>N308</f>
        <v>44154</v>
      </c>
      <c r="Q308" s="264">
        <v>18659</v>
      </c>
      <c r="R308" s="264">
        <v>2010</v>
      </c>
      <c r="S308" s="265">
        <v>43423</v>
      </c>
      <c r="T308" s="281" t="s">
        <v>5079</v>
      </c>
      <c r="U308" s="281" t="s">
        <v>1786</v>
      </c>
      <c r="V308" s="150" t="s">
        <v>484</v>
      </c>
      <c r="W308" s="150" t="s">
        <v>22</v>
      </c>
      <c r="X308" s="281" t="s">
        <v>6686</v>
      </c>
      <c r="Y308" s="281" t="s">
        <v>1697</v>
      </c>
      <c r="Z308" s="150" t="s">
        <v>931</v>
      </c>
      <c r="AA308" s="303">
        <v>43788</v>
      </c>
      <c r="AB308" s="283" t="s">
        <v>1395</v>
      </c>
      <c r="AC308" s="281">
        <v>5.4</v>
      </c>
      <c r="AD308" s="284"/>
      <c r="AE308" s="281">
        <v>80</v>
      </c>
      <c r="AF308" s="281"/>
      <c r="AG308" s="281">
        <v>100</v>
      </c>
      <c r="AH308" s="281"/>
      <c r="AI308" s="281">
        <v>23</v>
      </c>
      <c r="AJ308" s="281">
        <v>37</v>
      </c>
      <c r="AK308" s="281">
        <v>50</v>
      </c>
      <c r="AL308" s="281">
        <v>1</v>
      </c>
      <c r="AM308" s="281"/>
      <c r="AN308" s="281"/>
      <c r="AO308" s="281"/>
      <c r="AP308" s="281"/>
      <c r="AQ308" s="635"/>
      <c r="AR308" s="324"/>
      <c r="AS308" s="324"/>
      <c r="AT308" s="324"/>
      <c r="AU308" s="324"/>
      <c r="AV308" s="324"/>
      <c r="AW308" s="324"/>
      <c r="AX308" s="324"/>
      <c r="AY308" s="324"/>
      <c r="AZ308" s="324"/>
      <c r="BA308" s="324"/>
      <c r="BB308" s="324"/>
      <c r="BC308" s="324"/>
      <c r="BD308" s="324"/>
      <c r="BE308" s="324"/>
      <c r="BF308" s="324"/>
      <c r="BG308" s="324"/>
      <c r="BH308" s="324"/>
      <c r="BI308" s="324"/>
      <c r="BJ308" s="324"/>
      <c r="BK308" s="324"/>
      <c r="BL308" s="324"/>
      <c r="BM308" s="324"/>
      <c r="BN308" s="324"/>
      <c r="BO308" s="324"/>
      <c r="BP308" s="324"/>
      <c r="BQ308" s="324"/>
      <c r="BR308" s="324"/>
      <c r="BS308" s="324"/>
      <c r="BT308" s="324"/>
      <c r="BU308" s="324"/>
      <c r="BV308" s="324"/>
      <c r="BW308" s="324"/>
      <c r="BX308" s="324"/>
      <c r="BY308" s="324"/>
      <c r="BZ308" s="324"/>
      <c r="CA308" s="324"/>
      <c r="CB308" s="324"/>
      <c r="CC308" s="324"/>
      <c r="CD308" s="324"/>
      <c r="CE308" s="324"/>
      <c r="CF308" s="324"/>
      <c r="CG308" s="324"/>
      <c r="CH308" s="324"/>
      <c r="CI308" s="324"/>
      <c r="CJ308" s="324"/>
      <c r="CK308" s="324"/>
      <c r="CL308" s="324"/>
      <c r="CM308" s="324"/>
      <c r="CN308" s="324"/>
      <c r="CO308" s="324"/>
      <c r="CP308" s="324"/>
    </row>
    <row r="309" spans="1:127" s="502" customFormat="1" ht="12.75" customHeight="1" x14ac:dyDescent="0.2">
      <c r="A309" s="270">
        <v>308</v>
      </c>
      <c r="B309" s="281" t="s">
        <v>1004</v>
      </c>
      <c r="C309" s="324" t="s">
        <v>8958</v>
      </c>
      <c r="D309" s="281"/>
      <c r="E309" s="281" t="s">
        <v>4743</v>
      </c>
      <c r="F309" s="281"/>
      <c r="G309" s="296" t="s">
        <v>8959</v>
      </c>
      <c r="H309" s="778"/>
      <c r="I309" s="271" t="s">
        <v>424</v>
      </c>
      <c r="J309" s="281"/>
      <c r="K309" s="281" t="s">
        <v>8190</v>
      </c>
      <c r="L309" s="778" t="s">
        <v>8191</v>
      </c>
      <c r="M309" s="306">
        <v>44035</v>
      </c>
      <c r="N309" s="307">
        <v>44740</v>
      </c>
      <c r="O309" s="277" t="s">
        <v>991</v>
      </c>
      <c r="P309" s="299">
        <f>N309</f>
        <v>44740</v>
      </c>
      <c r="Q309" s="264">
        <v>20553</v>
      </c>
      <c r="R309" s="264">
        <v>2020</v>
      </c>
      <c r="S309" s="265">
        <v>44010</v>
      </c>
      <c r="T309" s="281" t="s">
        <v>6763</v>
      </c>
      <c r="U309" s="281" t="s">
        <v>1786</v>
      </c>
      <c r="V309" s="150" t="s">
        <v>484</v>
      </c>
      <c r="W309" s="150" t="s">
        <v>484</v>
      </c>
      <c r="X309" s="281" t="s">
        <v>8957</v>
      </c>
      <c r="Y309" s="281" t="s">
        <v>958</v>
      </c>
      <c r="Z309" s="150" t="s">
        <v>1612</v>
      </c>
      <c r="AA309" s="303">
        <v>44740</v>
      </c>
      <c r="AB309" s="283" t="s">
        <v>2167</v>
      </c>
      <c r="AC309" s="281">
        <v>5.68</v>
      </c>
      <c r="AD309" s="284"/>
      <c r="AE309" s="281">
        <v>110</v>
      </c>
      <c r="AF309" s="281"/>
      <c r="AG309" s="281">
        <v>130</v>
      </c>
      <c r="AH309" s="281"/>
      <c r="AI309" s="281" t="s">
        <v>994</v>
      </c>
      <c r="AJ309" s="281" t="s">
        <v>994</v>
      </c>
      <c r="AK309" s="281" t="s">
        <v>994</v>
      </c>
      <c r="AL309" s="281">
        <v>1</v>
      </c>
      <c r="AM309" s="281"/>
      <c r="AN309" s="281"/>
      <c r="AO309" s="281"/>
      <c r="AP309" s="281"/>
      <c r="AQ309" s="635"/>
      <c r="AR309" s="324"/>
      <c r="AS309" s="324"/>
      <c r="AT309" s="324"/>
      <c r="AU309" s="324"/>
      <c r="AV309" s="324"/>
      <c r="AW309" s="324"/>
      <c r="AX309" s="324"/>
      <c r="AY309" s="324"/>
      <c r="AZ309" s="324"/>
      <c r="BA309" s="324"/>
      <c r="BB309" s="324"/>
      <c r="BC309" s="324"/>
      <c r="BD309" s="324"/>
      <c r="BE309" s="324"/>
      <c r="BF309" s="324"/>
      <c r="BG309" s="324"/>
      <c r="BH309" s="324"/>
      <c r="BI309" s="324"/>
      <c r="BJ309" s="324"/>
      <c r="BK309" s="324"/>
      <c r="BL309" s="324"/>
      <c r="BM309" s="324"/>
      <c r="BN309" s="324"/>
      <c r="BO309" s="324"/>
      <c r="BP309" s="324"/>
      <c r="BQ309" s="324"/>
      <c r="BR309" s="324"/>
      <c r="BS309" s="324"/>
      <c r="BT309" s="324"/>
      <c r="BU309" s="324"/>
      <c r="BV309" s="324"/>
      <c r="BW309" s="324"/>
      <c r="BX309" s="324"/>
      <c r="BY309" s="324"/>
      <c r="BZ309" s="324"/>
      <c r="CA309" s="324"/>
      <c r="CB309" s="324"/>
      <c r="CC309" s="324"/>
      <c r="CD309" s="324"/>
      <c r="CE309" s="324"/>
      <c r="CF309" s="324"/>
      <c r="CG309" s="324"/>
      <c r="CH309" s="324"/>
      <c r="CI309" s="324"/>
      <c r="CJ309" s="324"/>
      <c r="CK309" s="324"/>
      <c r="CL309" s="324"/>
      <c r="CM309" s="324"/>
      <c r="CN309" s="324"/>
      <c r="CO309" s="324"/>
      <c r="CP309" s="324"/>
    </row>
    <row r="310" spans="1:127" s="324" customFormat="1" ht="12.75" customHeight="1" x14ac:dyDescent="0.2">
      <c r="A310" s="270">
        <v>309</v>
      </c>
      <c r="B310" s="270" t="s">
        <v>1005</v>
      </c>
      <c r="C310" s="270" t="s">
        <v>8622</v>
      </c>
      <c r="D310" s="271" t="s">
        <v>8658</v>
      </c>
      <c r="E310" s="271" t="s">
        <v>5252</v>
      </c>
      <c r="F310" s="271" t="s">
        <v>8659</v>
      </c>
      <c r="G310" s="272" t="s">
        <v>8877</v>
      </c>
      <c r="H310" s="273" t="s">
        <v>8660</v>
      </c>
      <c r="I310" s="271" t="s">
        <v>2653</v>
      </c>
      <c r="J310" s="271" t="s">
        <v>8661</v>
      </c>
      <c r="K310" s="271" t="s">
        <v>8663</v>
      </c>
      <c r="L310" s="273" t="s">
        <v>5253</v>
      </c>
      <c r="M310" s="275">
        <v>44026</v>
      </c>
      <c r="N310" s="276">
        <v>44751</v>
      </c>
      <c r="O310" s="277" t="s">
        <v>991</v>
      </c>
      <c r="P310" s="298">
        <f t="shared" ref="P310:P315" si="69">N310</f>
        <v>44751</v>
      </c>
      <c r="Q310" s="278">
        <v>20527</v>
      </c>
      <c r="R310" s="278">
        <v>2020</v>
      </c>
      <c r="S310" s="279">
        <v>44021</v>
      </c>
      <c r="T310" s="280" t="s">
        <v>1785</v>
      </c>
      <c r="U310" s="281" t="s">
        <v>5629</v>
      </c>
      <c r="V310" s="282" t="s">
        <v>2177</v>
      </c>
      <c r="W310" s="282" t="s">
        <v>8878</v>
      </c>
      <c r="X310" s="280" t="s">
        <v>5254</v>
      </c>
      <c r="Y310" s="280" t="s">
        <v>8298</v>
      </c>
      <c r="Z310" s="282" t="s">
        <v>5251</v>
      </c>
      <c r="AA310" s="319">
        <f t="shared" ref="AA310:AA315" si="70">N310</f>
        <v>44751</v>
      </c>
      <c r="AB310" s="149" t="s">
        <v>485</v>
      </c>
      <c r="AC310" s="280">
        <v>4.8</v>
      </c>
      <c r="AD310" s="305">
        <v>21.3</v>
      </c>
      <c r="AE310" s="280">
        <v>95</v>
      </c>
      <c r="AF310" s="280">
        <v>95</v>
      </c>
      <c r="AG310" s="280">
        <v>115</v>
      </c>
      <c r="AH310" s="280">
        <v>115</v>
      </c>
      <c r="AI310" s="280" t="s">
        <v>994</v>
      </c>
      <c r="AJ310" s="280" t="s">
        <v>994</v>
      </c>
      <c r="AK310" s="280" t="s">
        <v>994</v>
      </c>
      <c r="AL310" s="280">
        <v>1</v>
      </c>
      <c r="AM310" s="265">
        <v>43984</v>
      </c>
      <c r="AN310" s="281">
        <v>2015</v>
      </c>
      <c r="AO310" s="281" t="s">
        <v>991</v>
      </c>
      <c r="AP310" s="281" t="s">
        <v>8662</v>
      </c>
      <c r="AQ310" s="635"/>
      <c r="CQ310" s="512"/>
    </row>
    <row r="311" spans="1:127" s="502" customFormat="1" ht="12.75" customHeight="1" x14ac:dyDescent="0.2">
      <c r="A311" s="270">
        <v>310</v>
      </c>
      <c r="B311" s="270" t="s">
        <v>1004</v>
      </c>
      <c r="C311" s="270" t="s">
        <v>493</v>
      </c>
      <c r="D311" s="271"/>
      <c r="E311" s="271" t="s">
        <v>5255</v>
      </c>
      <c r="F311" s="271"/>
      <c r="G311" s="272" t="s">
        <v>5256</v>
      </c>
      <c r="H311" s="273"/>
      <c r="I311" s="271" t="s">
        <v>1634</v>
      </c>
      <c r="J311" s="271"/>
      <c r="K311" s="271" t="s">
        <v>8351</v>
      </c>
      <c r="L311" s="273" t="s">
        <v>8352</v>
      </c>
      <c r="M311" s="275">
        <v>42948</v>
      </c>
      <c r="N311" s="276">
        <v>45128</v>
      </c>
      <c r="O311" s="277" t="s">
        <v>991</v>
      </c>
      <c r="P311" s="298">
        <f t="shared" si="69"/>
        <v>45128</v>
      </c>
      <c r="Q311" s="278">
        <v>20285</v>
      </c>
      <c r="R311" s="278">
        <v>2017</v>
      </c>
      <c r="S311" s="279">
        <v>44398</v>
      </c>
      <c r="T311" s="280" t="s">
        <v>239</v>
      </c>
      <c r="U311" s="281" t="s">
        <v>1786</v>
      </c>
      <c r="V311" s="282" t="s">
        <v>1488</v>
      </c>
      <c r="W311" s="282" t="s">
        <v>10650</v>
      </c>
      <c r="X311" s="280" t="s">
        <v>8353</v>
      </c>
      <c r="Y311" s="280" t="s">
        <v>1879</v>
      </c>
      <c r="Z311" s="282" t="s">
        <v>1880</v>
      </c>
      <c r="AA311" s="319">
        <f t="shared" si="70"/>
        <v>45128</v>
      </c>
      <c r="AB311" s="149" t="s">
        <v>2167</v>
      </c>
      <c r="AC311" s="280">
        <v>5.2</v>
      </c>
      <c r="AD311" s="305"/>
      <c r="AE311" s="280">
        <v>85</v>
      </c>
      <c r="AF311" s="280"/>
      <c r="AG311" s="280">
        <v>100</v>
      </c>
      <c r="AH311" s="280"/>
      <c r="AI311" s="280" t="s">
        <v>994</v>
      </c>
      <c r="AJ311" s="280" t="s">
        <v>994</v>
      </c>
      <c r="AK311" s="280" t="s">
        <v>994</v>
      </c>
      <c r="AL311" s="280">
        <v>1</v>
      </c>
      <c r="AM311" s="265"/>
      <c r="AN311" s="281"/>
      <c r="AO311" s="281"/>
      <c r="AP311" s="281"/>
      <c r="AQ311" s="635"/>
      <c r="AR311" s="324"/>
      <c r="AS311" s="324"/>
      <c r="AT311" s="324"/>
      <c r="AU311" s="324"/>
      <c r="AV311" s="324"/>
      <c r="AW311" s="324"/>
      <c r="AX311" s="324"/>
      <c r="AY311" s="324"/>
      <c r="AZ311" s="324"/>
      <c r="BA311" s="324"/>
      <c r="BB311" s="324"/>
      <c r="BC311" s="324"/>
      <c r="BD311" s="324"/>
      <c r="BE311" s="324"/>
      <c r="BF311" s="324"/>
      <c r="BG311" s="324"/>
      <c r="BH311" s="324"/>
      <c r="BI311" s="324"/>
      <c r="BJ311" s="324"/>
      <c r="BK311" s="324"/>
      <c r="BL311" s="324"/>
      <c r="BM311" s="324"/>
      <c r="BN311" s="324"/>
      <c r="BO311" s="324"/>
      <c r="BP311" s="324"/>
      <c r="BQ311" s="324"/>
      <c r="BR311" s="324"/>
      <c r="BS311" s="324"/>
      <c r="BT311" s="324"/>
      <c r="BU311" s="324"/>
      <c r="BV311" s="324"/>
      <c r="BW311" s="324"/>
      <c r="BX311" s="324"/>
      <c r="BY311" s="324"/>
      <c r="BZ311" s="324"/>
      <c r="CA311" s="324"/>
      <c r="CB311" s="324"/>
      <c r="CC311" s="324"/>
      <c r="CD311" s="324"/>
      <c r="CE311" s="324"/>
      <c r="CF311" s="324"/>
      <c r="CG311" s="324"/>
      <c r="CH311" s="324"/>
      <c r="CI311" s="324"/>
      <c r="CJ311" s="324"/>
      <c r="CK311" s="324"/>
      <c r="CL311" s="324"/>
      <c r="CM311" s="324"/>
      <c r="CN311" s="324"/>
      <c r="CO311" s="324"/>
      <c r="CP311" s="324"/>
    </row>
    <row r="312" spans="1:127" ht="12.75" customHeight="1" x14ac:dyDescent="0.2">
      <c r="A312" s="270">
        <v>311</v>
      </c>
      <c r="B312" s="270" t="s">
        <v>1004</v>
      </c>
      <c r="C312" s="271" t="s">
        <v>7486</v>
      </c>
      <c r="D312" s="271"/>
      <c r="E312" s="130" t="s">
        <v>5211</v>
      </c>
      <c r="F312" s="271"/>
      <c r="G312" s="272" t="s">
        <v>5213</v>
      </c>
      <c r="H312" s="273"/>
      <c r="I312" s="271" t="s">
        <v>3217</v>
      </c>
      <c r="J312" s="271"/>
      <c r="K312" s="271" t="s">
        <v>8792</v>
      </c>
      <c r="L312" s="273" t="s">
        <v>8726</v>
      </c>
      <c r="M312" s="275">
        <v>42931</v>
      </c>
      <c r="N312" s="276">
        <v>45131</v>
      </c>
      <c r="O312" s="277" t="s">
        <v>991</v>
      </c>
      <c r="P312" s="298">
        <f t="shared" si="69"/>
        <v>45131</v>
      </c>
      <c r="Q312" s="278">
        <v>20478</v>
      </c>
      <c r="R312" s="278">
        <v>2013</v>
      </c>
      <c r="S312" s="279">
        <v>44401</v>
      </c>
      <c r="T312" s="280" t="s">
        <v>6783</v>
      </c>
      <c r="U312" s="281" t="s">
        <v>991</v>
      </c>
      <c r="V312" s="282" t="s">
        <v>1894</v>
      </c>
      <c r="W312" s="282" t="s">
        <v>782</v>
      </c>
      <c r="X312" s="280" t="s">
        <v>8727</v>
      </c>
      <c r="Y312" s="280" t="s">
        <v>8728</v>
      </c>
      <c r="Z312" s="282" t="s">
        <v>8729</v>
      </c>
      <c r="AA312" s="319">
        <f t="shared" si="70"/>
        <v>45131</v>
      </c>
      <c r="AB312" s="149" t="s">
        <v>2167</v>
      </c>
      <c r="AC312" s="280">
        <v>5.4</v>
      </c>
      <c r="AD312" s="305"/>
      <c r="AE312" s="280">
        <v>75</v>
      </c>
      <c r="AF312" s="280">
        <v>81</v>
      </c>
      <c r="AG312" s="280">
        <v>95</v>
      </c>
      <c r="AH312" s="280">
        <v>130</v>
      </c>
      <c r="AI312" s="280">
        <v>24</v>
      </c>
      <c r="AJ312" s="280">
        <v>37</v>
      </c>
      <c r="AK312" s="280">
        <v>49</v>
      </c>
      <c r="AL312" s="280">
        <v>1</v>
      </c>
      <c r="AM312" s="279"/>
      <c r="AN312" s="280"/>
      <c r="AO312" s="280"/>
      <c r="AP312" s="280"/>
      <c r="AQ312" s="634"/>
      <c r="AR312" s="501"/>
      <c r="AS312" s="501"/>
      <c r="AT312" s="501"/>
      <c r="AU312" s="501"/>
      <c r="AV312" s="501"/>
      <c r="AW312" s="501"/>
      <c r="AX312" s="501"/>
      <c r="AY312" s="501"/>
      <c r="AZ312" s="501"/>
      <c r="BA312" s="501"/>
      <c r="BB312" s="501"/>
      <c r="BC312" s="501"/>
      <c r="BD312" s="501"/>
      <c r="BE312" s="501"/>
      <c r="BF312" s="501"/>
      <c r="BG312" s="501"/>
      <c r="BH312" s="501"/>
      <c r="BI312" s="501"/>
      <c r="BJ312" s="501"/>
      <c r="BK312" s="501"/>
      <c r="BL312" s="501"/>
      <c r="BM312" s="501"/>
      <c r="BN312" s="501"/>
      <c r="BO312" s="501"/>
      <c r="BP312" s="501"/>
      <c r="BQ312" s="501"/>
      <c r="BR312" s="501"/>
      <c r="BS312" s="501"/>
      <c r="BT312" s="501"/>
      <c r="BU312" s="501"/>
      <c r="BV312" s="501"/>
      <c r="BW312" s="501"/>
      <c r="BX312" s="501"/>
      <c r="BY312" s="501"/>
      <c r="BZ312" s="501"/>
      <c r="CA312" s="501"/>
      <c r="CB312" s="501"/>
      <c r="CC312" s="501"/>
      <c r="CD312" s="501"/>
      <c r="CE312" s="501"/>
      <c r="CF312" s="501"/>
      <c r="CG312" s="501"/>
      <c r="CH312" s="501"/>
      <c r="CI312" s="501"/>
      <c r="CJ312" s="501"/>
      <c r="CK312" s="501"/>
      <c r="CL312" s="501"/>
      <c r="CM312" s="501"/>
      <c r="CN312" s="501"/>
      <c r="CO312" s="501"/>
      <c r="CP312" s="501"/>
      <c r="CQ312" s="500"/>
      <c r="CR312" s="500"/>
      <c r="CS312" s="500"/>
      <c r="CT312" s="500"/>
      <c r="CU312" s="500"/>
      <c r="CV312" s="500"/>
      <c r="CW312" s="500"/>
      <c r="CX312" s="500"/>
      <c r="CY312" s="500"/>
      <c r="CZ312" s="500"/>
      <c r="DA312" s="500"/>
      <c r="DB312" s="500"/>
      <c r="DC312" s="500"/>
      <c r="DD312" s="500"/>
      <c r="DE312" s="500"/>
      <c r="DF312" s="500"/>
      <c r="DG312" s="500"/>
      <c r="DH312" s="500"/>
      <c r="DI312" s="500"/>
      <c r="DJ312" s="500"/>
      <c r="DK312" s="500"/>
      <c r="DL312" s="500"/>
      <c r="DM312" s="500"/>
      <c r="DN312" s="500"/>
      <c r="DO312" s="500"/>
      <c r="DP312" s="500"/>
      <c r="DQ312" s="500"/>
      <c r="DR312" s="500"/>
      <c r="DS312" s="500"/>
      <c r="DT312" s="500"/>
      <c r="DU312" s="500"/>
      <c r="DV312" s="500"/>
      <c r="DW312" s="500"/>
    </row>
    <row r="313" spans="1:127" s="324" customFormat="1" ht="12.75" customHeight="1" x14ac:dyDescent="0.2">
      <c r="A313" s="270">
        <v>312</v>
      </c>
      <c r="B313" s="281" t="s">
        <v>1004</v>
      </c>
      <c r="C313" s="281" t="s">
        <v>9904</v>
      </c>
      <c r="D313" s="281"/>
      <c r="E313" s="281" t="s">
        <v>5797</v>
      </c>
      <c r="F313" s="281"/>
      <c r="G313" s="296" t="s">
        <v>5798</v>
      </c>
      <c r="H313" s="676"/>
      <c r="I313" s="281" t="s">
        <v>157</v>
      </c>
      <c r="J313" s="281"/>
      <c r="K313" s="281" t="s">
        <v>7662</v>
      </c>
      <c r="L313" s="676" t="s">
        <v>1073</v>
      </c>
      <c r="M313" s="306">
        <v>43160</v>
      </c>
      <c r="N313" s="307">
        <v>44459</v>
      </c>
      <c r="O313" s="277" t="s">
        <v>991</v>
      </c>
      <c r="P313" s="299">
        <f t="shared" si="69"/>
        <v>44459</v>
      </c>
      <c r="Q313" s="264">
        <v>19485</v>
      </c>
      <c r="R313" s="264">
        <v>2018</v>
      </c>
      <c r="S313" s="265">
        <v>43728</v>
      </c>
      <c r="T313" s="281" t="s">
        <v>32</v>
      </c>
      <c r="U313" s="281" t="s">
        <v>1687</v>
      </c>
      <c r="V313" s="150" t="s">
        <v>1280</v>
      </c>
      <c r="W313" s="150" t="s">
        <v>1280</v>
      </c>
      <c r="X313" s="281" t="s">
        <v>1752</v>
      </c>
      <c r="Y313" s="281" t="s">
        <v>1384</v>
      </c>
      <c r="Z313" s="150" t="s">
        <v>1385</v>
      </c>
      <c r="AA313" s="303">
        <v>44459</v>
      </c>
      <c r="AB313" s="283" t="s">
        <v>2167</v>
      </c>
      <c r="AC313" s="281">
        <v>8.4</v>
      </c>
      <c r="AD313" s="284"/>
      <c r="AE313" s="281">
        <v>140</v>
      </c>
      <c r="AF313" s="281"/>
      <c r="AG313" s="281">
        <v>230</v>
      </c>
      <c r="AH313" s="281"/>
      <c r="AI313" s="281" t="s">
        <v>994</v>
      </c>
      <c r="AJ313" s="281">
        <v>40</v>
      </c>
      <c r="AK313" s="281">
        <v>48</v>
      </c>
      <c r="AL313" s="281">
        <v>2</v>
      </c>
      <c r="AM313" s="265"/>
      <c r="AN313" s="281"/>
      <c r="AO313" s="281"/>
      <c r="AP313" s="281"/>
      <c r="AQ313" s="635"/>
      <c r="CQ313" s="512"/>
    </row>
    <row r="314" spans="1:127" s="502" customFormat="1" ht="12.75" customHeight="1" x14ac:dyDescent="0.2">
      <c r="A314" s="270">
        <v>313</v>
      </c>
      <c r="B314" s="270" t="s">
        <v>1004</v>
      </c>
      <c r="C314" s="281" t="s">
        <v>5803</v>
      </c>
      <c r="D314" s="271"/>
      <c r="E314" s="130" t="s">
        <v>5804</v>
      </c>
      <c r="F314" s="271"/>
      <c r="G314" s="272" t="s">
        <v>5805</v>
      </c>
      <c r="H314" s="273"/>
      <c r="I314" s="281" t="s">
        <v>157</v>
      </c>
      <c r="J314" s="281"/>
      <c r="K314" s="281" t="s">
        <v>10279</v>
      </c>
      <c r="L314" s="676" t="s">
        <v>672</v>
      </c>
      <c r="M314" s="306">
        <v>43160</v>
      </c>
      <c r="N314" s="307">
        <v>45074</v>
      </c>
      <c r="O314" s="277" t="s">
        <v>991</v>
      </c>
      <c r="P314" s="299">
        <f t="shared" si="69"/>
        <v>45074</v>
      </c>
      <c r="Q314" s="264">
        <v>21278</v>
      </c>
      <c r="R314" s="264">
        <v>2018</v>
      </c>
      <c r="S314" s="265">
        <v>44344</v>
      </c>
      <c r="T314" s="281" t="s">
        <v>2031</v>
      </c>
      <c r="U314" s="281" t="s">
        <v>1687</v>
      </c>
      <c r="V314" s="150" t="s">
        <v>1280</v>
      </c>
      <c r="W314" s="150" t="s">
        <v>1894</v>
      </c>
      <c r="X314" s="281" t="s">
        <v>4131</v>
      </c>
      <c r="Y314" s="281" t="s">
        <v>1212</v>
      </c>
      <c r="Z314" s="150" t="s">
        <v>1213</v>
      </c>
      <c r="AA314" s="303">
        <f t="shared" si="70"/>
        <v>45074</v>
      </c>
      <c r="AB314" s="283" t="s">
        <v>2167</v>
      </c>
      <c r="AC314" s="281">
        <v>5.6</v>
      </c>
      <c r="AD314" s="284"/>
      <c r="AE314" s="281">
        <v>90</v>
      </c>
      <c r="AF314" s="281"/>
      <c r="AG314" s="281">
        <v>115</v>
      </c>
      <c r="AH314" s="281"/>
      <c r="AI314" s="281" t="s">
        <v>994</v>
      </c>
      <c r="AJ314" s="281" t="s">
        <v>994</v>
      </c>
      <c r="AK314" s="281" t="s">
        <v>994</v>
      </c>
      <c r="AL314" s="281">
        <v>1</v>
      </c>
      <c r="AM314" s="281"/>
      <c r="AN314" s="281"/>
      <c r="AO314" s="281"/>
      <c r="AP314" s="281"/>
      <c r="AQ314" s="635"/>
      <c r="AR314" s="324"/>
      <c r="AS314" s="324"/>
      <c r="AT314" s="324"/>
      <c r="AU314" s="324"/>
      <c r="AV314" s="324"/>
      <c r="AW314" s="324"/>
      <c r="AX314" s="324"/>
      <c r="AY314" s="324"/>
      <c r="AZ314" s="324"/>
      <c r="BA314" s="324"/>
      <c r="BB314" s="324"/>
      <c r="BC314" s="324"/>
      <c r="BD314" s="324"/>
      <c r="BE314" s="324"/>
      <c r="BF314" s="324"/>
      <c r="BG314" s="324"/>
      <c r="BH314" s="324"/>
      <c r="BI314" s="324"/>
      <c r="BJ314" s="324"/>
      <c r="BK314" s="324"/>
      <c r="BL314" s="324"/>
      <c r="BM314" s="324"/>
      <c r="BN314" s="324"/>
      <c r="BO314" s="324"/>
      <c r="BP314" s="324"/>
      <c r="BQ314" s="324"/>
      <c r="BR314" s="324"/>
      <c r="BS314" s="324"/>
      <c r="BT314" s="324"/>
      <c r="BU314" s="324"/>
      <c r="BV314" s="324"/>
      <c r="BW314" s="324"/>
      <c r="BX314" s="324"/>
      <c r="BY314" s="324"/>
      <c r="BZ314" s="324"/>
      <c r="CA314" s="324"/>
      <c r="CB314" s="324"/>
      <c r="CC314" s="324"/>
      <c r="CD314" s="324"/>
      <c r="CE314" s="324"/>
      <c r="CF314" s="324"/>
      <c r="CG314" s="324"/>
      <c r="CH314" s="324"/>
      <c r="CI314" s="324"/>
      <c r="CJ314" s="324"/>
      <c r="CK314" s="324"/>
      <c r="CL314" s="324"/>
      <c r="CM314" s="324"/>
      <c r="CN314" s="324"/>
      <c r="CO314" s="324"/>
      <c r="CP314" s="324"/>
    </row>
    <row r="315" spans="1:127" ht="12.75" customHeight="1" x14ac:dyDescent="0.2">
      <c r="A315" s="270">
        <v>314</v>
      </c>
      <c r="B315" s="270" t="s">
        <v>1004</v>
      </c>
      <c r="C315" s="281" t="s">
        <v>2113</v>
      </c>
      <c r="D315" s="271"/>
      <c r="E315" s="271" t="s">
        <v>4768</v>
      </c>
      <c r="F315" s="271"/>
      <c r="G315" s="272" t="s">
        <v>4769</v>
      </c>
      <c r="H315" s="273"/>
      <c r="I315" s="281" t="s">
        <v>1634</v>
      </c>
      <c r="J315" s="271"/>
      <c r="K315" s="271" t="s">
        <v>4770</v>
      </c>
      <c r="L315" s="273" t="s">
        <v>4771</v>
      </c>
      <c r="M315" s="275">
        <v>42784</v>
      </c>
      <c r="N315" s="276">
        <v>43951</v>
      </c>
      <c r="O315" s="277" t="s">
        <v>991</v>
      </c>
      <c r="P315" s="298">
        <f t="shared" si="69"/>
        <v>43951</v>
      </c>
      <c r="Q315" s="278">
        <v>17181</v>
      </c>
      <c r="R315" s="278">
        <v>2012</v>
      </c>
      <c r="S315" s="279">
        <v>43220</v>
      </c>
      <c r="T315" s="280" t="s">
        <v>1686</v>
      </c>
      <c r="U315" s="281" t="s">
        <v>991</v>
      </c>
      <c r="V315" s="282" t="s">
        <v>484</v>
      </c>
      <c r="W315" s="282" t="s">
        <v>1488</v>
      </c>
      <c r="X315" s="280" t="s">
        <v>4772</v>
      </c>
      <c r="Y315" s="280" t="s">
        <v>1697</v>
      </c>
      <c r="Z315" s="282" t="s">
        <v>420</v>
      </c>
      <c r="AA315" s="319">
        <f t="shared" si="70"/>
        <v>43951</v>
      </c>
      <c r="AB315" s="149" t="s">
        <v>485</v>
      </c>
      <c r="AC315" s="280">
        <v>5.5</v>
      </c>
      <c r="AD315" s="305"/>
      <c r="AE315" s="280">
        <v>90</v>
      </c>
      <c r="AF315" s="280"/>
      <c r="AG315" s="280">
        <v>110</v>
      </c>
      <c r="AH315" s="280"/>
      <c r="AI315" s="280" t="s">
        <v>994</v>
      </c>
      <c r="AJ315" s="280">
        <v>36</v>
      </c>
      <c r="AK315" s="280">
        <v>48</v>
      </c>
      <c r="AL315" s="280">
        <v>1</v>
      </c>
      <c r="AM315" s="280"/>
      <c r="AN315" s="280"/>
      <c r="AO315" s="280"/>
      <c r="AP315" s="280"/>
      <c r="AQ315" s="634"/>
      <c r="AR315" s="501"/>
      <c r="AS315" s="501"/>
      <c r="AT315" s="501"/>
      <c r="AU315" s="501"/>
      <c r="AV315" s="501"/>
      <c r="AW315" s="501"/>
      <c r="AX315" s="501"/>
      <c r="AY315" s="501"/>
      <c r="AZ315" s="501"/>
      <c r="BA315" s="501"/>
      <c r="BB315" s="501"/>
      <c r="BC315" s="501"/>
      <c r="BD315" s="501"/>
      <c r="BE315" s="501"/>
      <c r="BF315" s="501"/>
      <c r="BG315" s="501"/>
      <c r="BH315" s="501"/>
      <c r="BI315" s="501"/>
      <c r="BJ315" s="501"/>
      <c r="BK315" s="501"/>
      <c r="BL315" s="501"/>
      <c r="BM315" s="501"/>
      <c r="BN315" s="501"/>
      <c r="BO315" s="501"/>
      <c r="BP315" s="501"/>
      <c r="BQ315" s="501"/>
      <c r="BR315" s="501"/>
      <c r="BS315" s="501"/>
      <c r="BT315" s="501"/>
      <c r="BU315" s="501"/>
      <c r="BV315" s="501"/>
      <c r="BW315" s="501"/>
      <c r="BX315" s="501"/>
      <c r="BY315" s="501"/>
      <c r="BZ315" s="501"/>
      <c r="CA315" s="501"/>
      <c r="CB315" s="501"/>
      <c r="CC315" s="501"/>
      <c r="CD315" s="501"/>
      <c r="CE315" s="501"/>
      <c r="CF315" s="501"/>
      <c r="CG315" s="501"/>
      <c r="CH315" s="501"/>
      <c r="CI315" s="501"/>
      <c r="CJ315" s="501"/>
      <c r="CK315" s="501"/>
      <c r="CL315" s="501"/>
      <c r="CM315" s="501"/>
      <c r="CN315" s="501"/>
      <c r="CO315" s="501"/>
      <c r="CP315" s="501"/>
      <c r="CQ315" s="500"/>
      <c r="CR315" s="500"/>
      <c r="CS315" s="500"/>
      <c r="CT315" s="500"/>
      <c r="CU315" s="500"/>
      <c r="CV315" s="500"/>
      <c r="CW315" s="500"/>
      <c r="CX315" s="500"/>
      <c r="CY315" s="500"/>
      <c r="CZ315" s="500"/>
      <c r="DA315" s="500"/>
      <c r="DB315" s="500"/>
      <c r="DC315" s="500"/>
      <c r="DD315" s="500"/>
      <c r="DE315" s="500"/>
      <c r="DF315" s="500"/>
      <c r="DG315" s="500"/>
      <c r="DH315" s="500"/>
      <c r="DI315" s="500"/>
      <c r="DJ315" s="500"/>
      <c r="DK315" s="500"/>
      <c r="DL315" s="500"/>
      <c r="DM315" s="500"/>
      <c r="DN315" s="500"/>
      <c r="DO315" s="500"/>
      <c r="DP315" s="500"/>
      <c r="DQ315" s="500"/>
      <c r="DR315" s="500"/>
      <c r="DS315" s="500"/>
      <c r="DT315" s="500"/>
      <c r="DU315" s="500"/>
      <c r="DV315" s="500"/>
      <c r="DW315" s="500"/>
    </row>
    <row r="316" spans="1:127" ht="12.75" customHeight="1" x14ac:dyDescent="0.2">
      <c r="A316" s="270">
        <v>315</v>
      </c>
      <c r="B316" s="270" t="s">
        <v>1004</v>
      </c>
      <c r="C316" s="271" t="s">
        <v>1523</v>
      </c>
      <c r="D316" s="271"/>
      <c r="E316" s="130" t="s">
        <v>9184</v>
      </c>
      <c r="F316" s="271"/>
      <c r="G316" s="272" t="s">
        <v>127</v>
      </c>
      <c r="H316" s="273"/>
      <c r="I316" s="271" t="s">
        <v>2653</v>
      </c>
      <c r="J316" s="271"/>
      <c r="K316" s="271" t="s">
        <v>10827</v>
      </c>
      <c r="L316" s="273" t="s">
        <v>9404</v>
      </c>
      <c r="M316" s="275">
        <v>40838</v>
      </c>
      <c r="N316" s="276">
        <v>44789</v>
      </c>
      <c r="O316" s="277" t="s">
        <v>991</v>
      </c>
      <c r="P316" s="298">
        <f t="shared" si="66"/>
        <v>44789</v>
      </c>
      <c r="Q316" s="278">
        <v>20673</v>
      </c>
      <c r="R316" s="278">
        <v>2011</v>
      </c>
      <c r="S316" s="279">
        <v>44424</v>
      </c>
      <c r="T316" s="280" t="s">
        <v>5079</v>
      </c>
      <c r="U316" s="281" t="s">
        <v>991</v>
      </c>
      <c r="V316" s="282" t="s">
        <v>1823</v>
      </c>
      <c r="W316" s="282" t="s">
        <v>10826</v>
      </c>
      <c r="X316" s="280" t="s">
        <v>9405</v>
      </c>
      <c r="Y316" s="280"/>
      <c r="Z316" s="282" t="s">
        <v>9372</v>
      </c>
      <c r="AA316" s="319">
        <f t="shared" si="68"/>
        <v>44789</v>
      </c>
      <c r="AB316" s="149" t="s">
        <v>2167</v>
      </c>
      <c r="AC316" s="280">
        <v>6</v>
      </c>
      <c r="AD316" s="305"/>
      <c r="AE316" s="280">
        <v>95</v>
      </c>
      <c r="AF316" s="280"/>
      <c r="AG316" s="280">
        <v>125</v>
      </c>
      <c r="AH316" s="280"/>
      <c r="AI316" s="280">
        <v>22</v>
      </c>
      <c r="AJ316" s="280">
        <v>38</v>
      </c>
      <c r="AK316" s="280">
        <v>52</v>
      </c>
      <c r="AL316" s="280">
        <v>1</v>
      </c>
      <c r="AM316" s="280"/>
      <c r="AN316" s="280"/>
      <c r="AO316" s="280"/>
      <c r="AP316" s="280"/>
      <c r="AQ316" s="634"/>
      <c r="AR316" s="501"/>
      <c r="AS316" s="501"/>
      <c r="AT316" s="501"/>
      <c r="AU316" s="501"/>
      <c r="AV316" s="501"/>
      <c r="AW316" s="501"/>
      <c r="AX316" s="501"/>
      <c r="AY316" s="501"/>
      <c r="AZ316" s="501"/>
      <c r="BA316" s="501"/>
      <c r="BB316" s="501"/>
      <c r="BC316" s="501"/>
      <c r="BD316" s="501"/>
      <c r="BE316" s="501"/>
      <c r="BF316" s="501"/>
      <c r="BG316" s="501"/>
      <c r="BH316" s="501"/>
      <c r="BI316" s="501"/>
      <c r="BJ316" s="501"/>
      <c r="BK316" s="501"/>
      <c r="BL316" s="501"/>
      <c r="BM316" s="501"/>
      <c r="BN316" s="501"/>
      <c r="BO316" s="501"/>
      <c r="BP316" s="501"/>
      <c r="BQ316" s="501"/>
      <c r="BR316" s="501"/>
      <c r="BS316" s="501"/>
      <c r="BT316" s="501"/>
      <c r="BU316" s="501"/>
      <c r="BV316" s="501"/>
      <c r="BW316" s="501"/>
      <c r="BX316" s="501"/>
      <c r="BY316" s="501"/>
      <c r="BZ316" s="501"/>
      <c r="CA316" s="501"/>
      <c r="CB316" s="501"/>
      <c r="CC316" s="501"/>
      <c r="CD316" s="501"/>
      <c r="CE316" s="501"/>
      <c r="CF316" s="501"/>
      <c r="CG316" s="501"/>
      <c r="CH316" s="501"/>
      <c r="CI316" s="501"/>
      <c r="CJ316" s="501"/>
      <c r="CK316" s="501"/>
      <c r="CL316" s="501"/>
      <c r="CM316" s="501"/>
      <c r="CN316" s="501"/>
      <c r="CO316" s="501"/>
      <c r="CP316" s="501"/>
      <c r="CQ316" s="500"/>
      <c r="CR316" s="500"/>
      <c r="CS316" s="500"/>
      <c r="CT316" s="500"/>
      <c r="CU316" s="500"/>
      <c r="CV316" s="500"/>
      <c r="CW316" s="500"/>
      <c r="CX316" s="500"/>
      <c r="CY316" s="500"/>
      <c r="CZ316" s="500"/>
      <c r="DA316" s="500"/>
      <c r="DB316" s="500"/>
      <c r="DC316" s="500"/>
      <c r="DD316" s="500"/>
      <c r="DE316" s="500"/>
      <c r="DF316" s="500"/>
      <c r="DG316" s="500"/>
      <c r="DH316" s="500"/>
      <c r="DI316" s="500"/>
      <c r="DJ316" s="500"/>
      <c r="DK316" s="500"/>
      <c r="DL316" s="500"/>
      <c r="DM316" s="500"/>
      <c r="DN316" s="500"/>
      <c r="DO316" s="500"/>
      <c r="DP316" s="500"/>
      <c r="DQ316" s="500"/>
      <c r="DR316" s="500"/>
      <c r="DS316" s="500"/>
      <c r="DT316" s="500"/>
      <c r="DU316" s="500"/>
      <c r="DV316" s="500"/>
      <c r="DW316" s="500"/>
    </row>
    <row r="317" spans="1:127" s="502" customFormat="1" ht="12.75" customHeight="1" x14ac:dyDescent="0.2">
      <c r="A317" s="270">
        <v>316</v>
      </c>
      <c r="B317" s="270" t="s">
        <v>1004</v>
      </c>
      <c r="C317" s="270" t="s">
        <v>4776</v>
      </c>
      <c r="D317" s="271"/>
      <c r="E317" s="271" t="s">
        <v>4777</v>
      </c>
      <c r="F317" s="271"/>
      <c r="G317" s="272" t="s">
        <v>4778</v>
      </c>
      <c r="H317" s="273"/>
      <c r="I317" s="271" t="s">
        <v>3217</v>
      </c>
      <c r="J317" s="271"/>
      <c r="K317" s="281" t="s">
        <v>1520</v>
      </c>
      <c r="L317" s="676" t="s">
        <v>2310</v>
      </c>
      <c r="M317" s="306">
        <v>42792</v>
      </c>
      <c r="N317" s="276">
        <v>44621</v>
      </c>
      <c r="O317" s="277" t="s">
        <v>991</v>
      </c>
      <c r="P317" s="298">
        <f t="shared" si="66"/>
        <v>44621</v>
      </c>
      <c r="Q317" s="278">
        <v>17197</v>
      </c>
      <c r="R317" s="278">
        <v>2016</v>
      </c>
      <c r="S317" s="279">
        <v>43891</v>
      </c>
      <c r="T317" s="280" t="s">
        <v>691</v>
      </c>
      <c r="U317" s="281" t="s">
        <v>991</v>
      </c>
      <c r="V317" s="282" t="s">
        <v>2533</v>
      </c>
      <c r="W317" s="282" t="s">
        <v>1044</v>
      </c>
      <c r="X317" s="280" t="s">
        <v>2214</v>
      </c>
      <c r="Y317" s="280" t="s">
        <v>1879</v>
      </c>
      <c r="Z317" s="282" t="s">
        <v>1880</v>
      </c>
      <c r="AA317" s="319">
        <f t="shared" si="68"/>
        <v>44621</v>
      </c>
      <c r="AB317" s="149" t="s">
        <v>2167</v>
      </c>
      <c r="AC317" s="280">
        <v>5.85</v>
      </c>
      <c r="AD317" s="305"/>
      <c r="AE317" s="280">
        <v>105</v>
      </c>
      <c r="AF317" s="280"/>
      <c r="AG317" s="280">
        <v>130</v>
      </c>
      <c r="AH317" s="280"/>
      <c r="AI317" s="280">
        <v>23</v>
      </c>
      <c r="AJ317" s="280">
        <v>38</v>
      </c>
      <c r="AK317" s="280">
        <v>52</v>
      </c>
      <c r="AL317" s="280">
        <v>1</v>
      </c>
      <c r="AM317" s="279"/>
      <c r="AN317" s="281"/>
      <c r="AO317" s="281"/>
      <c r="AP317" s="281"/>
      <c r="AQ317" s="635"/>
      <c r="AR317" s="324"/>
      <c r="AS317" s="324"/>
      <c r="AT317" s="324"/>
      <c r="AU317" s="324"/>
      <c r="AV317" s="324"/>
      <c r="AW317" s="324"/>
      <c r="AX317" s="324"/>
      <c r="AY317" s="324"/>
      <c r="AZ317" s="324"/>
      <c r="BA317" s="324"/>
      <c r="BB317" s="324"/>
      <c r="BC317" s="324"/>
      <c r="BD317" s="324"/>
      <c r="BE317" s="324"/>
      <c r="BF317" s="324"/>
      <c r="BG317" s="324"/>
      <c r="BH317" s="324"/>
      <c r="BI317" s="324"/>
      <c r="BJ317" s="324"/>
      <c r="BK317" s="324"/>
      <c r="BL317" s="324"/>
      <c r="BM317" s="324"/>
      <c r="BN317" s="324"/>
      <c r="BO317" s="324"/>
      <c r="BP317" s="324"/>
      <c r="BQ317" s="324"/>
      <c r="BR317" s="324"/>
      <c r="BS317" s="324"/>
      <c r="BT317" s="324"/>
      <c r="BU317" s="324"/>
      <c r="BV317" s="324"/>
      <c r="BW317" s="324"/>
      <c r="BX317" s="324"/>
      <c r="BY317" s="324"/>
      <c r="BZ317" s="324"/>
      <c r="CA317" s="324"/>
      <c r="CB317" s="324"/>
      <c r="CC317" s="324"/>
      <c r="CD317" s="324"/>
      <c r="CE317" s="324"/>
      <c r="CF317" s="324"/>
      <c r="CG317" s="324"/>
      <c r="CH317" s="324"/>
      <c r="CI317" s="324"/>
      <c r="CJ317" s="324"/>
      <c r="CK317" s="324"/>
      <c r="CL317" s="324"/>
      <c r="CM317" s="324"/>
      <c r="CN317" s="324"/>
      <c r="CO317" s="324"/>
      <c r="CP317" s="324"/>
    </row>
    <row r="318" spans="1:127" s="501" customFormat="1" ht="12.75" customHeight="1" x14ac:dyDescent="0.2">
      <c r="A318" s="270">
        <v>317</v>
      </c>
      <c r="B318" s="281" t="s">
        <v>1005</v>
      </c>
      <c r="C318" s="281" t="s">
        <v>246</v>
      </c>
      <c r="D318" s="281" t="s">
        <v>3419</v>
      </c>
      <c r="E318" s="281" t="s">
        <v>247</v>
      </c>
      <c r="F318" s="281" t="s">
        <v>3420</v>
      </c>
      <c r="G318" s="296" t="s">
        <v>248</v>
      </c>
      <c r="H318" s="676" t="s">
        <v>5513</v>
      </c>
      <c r="I318" s="281" t="s">
        <v>2913</v>
      </c>
      <c r="J318" s="281" t="s">
        <v>1797</v>
      </c>
      <c r="K318" s="324" t="s">
        <v>2226</v>
      </c>
      <c r="L318" s="273" t="s">
        <v>275</v>
      </c>
      <c r="M318" s="306">
        <v>41508</v>
      </c>
      <c r="N318" s="325">
        <v>43755</v>
      </c>
      <c r="O318" s="277" t="s">
        <v>991</v>
      </c>
      <c r="P318" s="298">
        <f t="shared" si="66"/>
        <v>43755</v>
      </c>
      <c r="Q318" s="278">
        <v>15335</v>
      </c>
      <c r="R318" s="278">
        <v>2006</v>
      </c>
      <c r="S318" s="279">
        <v>43025</v>
      </c>
      <c r="T318" s="280" t="s">
        <v>1567</v>
      </c>
      <c r="U318" s="281" t="s">
        <v>4844</v>
      </c>
      <c r="V318" s="282" t="s">
        <v>5514</v>
      </c>
      <c r="W318" s="282" t="s">
        <v>5515</v>
      </c>
      <c r="X318" s="501" t="s">
        <v>2911</v>
      </c>
      <c r="Y318" s="501" t="s">
        <v>1697</v>
      </c>
      <c r="Z318" s="501" t="s">
        <v>360</v>
      </c>
      <c r="AA318" s="319">
        <f t="shared" si="68"/>
        <v>43755</v>
      </c>
      <c r="AB318" s="149" t="s">
        <v>1483</v>
      </c>
      <c r="AC318" s="280">
        <v>4.8</v>
      </c>
      <c r="AD318" s="305">
        <v>25</v>
      </c>
      <c r="AE318" s="280">
        <v>82</v>
      </c>
      <c r="AF318" s="280">
        <v>107</v>
      </c>
      <c r="AG318" s="280">
        <v>105</v>
      </c>
      <c r="AH318" s="280" t="s">
        <v>2961</v>
      </c>
      <c r="AI318" s="280">
        <v>22</v>
      </c>
      <c r="AJ318" s="280">
        <v>36</v>
      </c>
      <c r="AK318" s="280">
        <v>45</v>
      </c>
      <c r="AL318" s="280">
        <v>1</v>
      </c>
      <c r="AM318" s="279">
        <v>42296</v>
      </c>
      <c r="AN318" s="280">
        <v>2010</v>
      </c>
      <c r="AO318" s="280" t="s">
        <v>991</v>
      </c>
      <c r="AP318" s="280" t="s">
        <v>5516</v>
      </c>
      <c r="AQ318" s="634"/>
      <c r="CQ318" s="505"/>
    </row>
    <row r="319" spans="1:127" s="324" customFormat="1" ht="12.75" customHeight="1" x14ac:dyDescent="0.2">
      <c r="A319" s="270">
        <v>318</v>
      </c>
      <c r="B319" s="270" t="s">
        <v>1005</v>
      </c>
      <c r="C319" s="281" t="s">
        <v>4036</v>
      </c>
      <c r="D319" s="271"/>
      <c r="E319" s="130" t="s">
        <v>249</v>
      </c>
      <c r="F319" s="271" t="s">
        <v>2958</v>
      </c>
      <c r="G319" s="272" t="s">
        <v>4037</v>
      </c>
      <c r="H319" s="273"/>
      <c r="I319" s="281" t="s">
        <v>2913</v>
      </c>
      <c r="J319" s="281"/>
      <c r="K319" s="324" t="s">
        <v>2226</v>
      </c>
      <c r="L319" s="273" t="s">
        <v>275</v>
      </c>
      <c r="M319" s="306">
        <v>42552</v>
      </c>
      <c r="N319" s="325">
        <v>43755</v>
      </c>
      <c r="O319" s="277" t="s">
        <v>991</v>
      </c>
      <c r="P319" s="299">
        <f t="shared" si="66"/>
        <v>43755</v>
      </c>
      <c r="Q319" s="264">
        <v>16651</v>
      </c>
      <c r="R319" s="264">
        <v>2006</v>
      </c>
      <c r="S319" s="279">
        <v>43025</v>
      </c>
      <c r="T319" s="280" t="s">
        <v>1567</v>
      </c>
      <c r="U319" s="281" t="s">
        <v>991</v>
      </c>
      <c r="V319" s="282" t="s">
        <v>484</v>
      </c>
      <c r="W319" s="282" t="s">
        <v>2261</v>
      </c>
      <c r="X319" s="501" t="s">
        <v>4038</v>
      </c>
      <c r="Y319" s="501" t="s">
        <v>1697</v>
      </c>
      <c r="Z319" s="501" t="s">
        <v>4039</v>
      </c>
      <c r="AA319" s="303">
        <f t="shared" si="68"/>
        <v>43755</v>
      </c>
      <c r="AB319" s="283" t="s">
        <v>2901</v>
      </c>
      <c r="AC319" s="281">
        <v>6.3</v>
      </c>
      <c r="AD319" s="284">
        <v>28</v>
      </c>
      <c r="AE319" s="281">
        <v>100</v>
      </c>
      <c r="AF319" s="281">
        <v>105</v>
      </c>
      <c r="AG319" s="281">
        <v>130</v>
      </c>
      <c r="AH319" s="281">
        <v>140</v>
      </c>
      <c r="AI319" s="281">
        <v>22</v>
      </c>
      <c r="AJ319" s="281">
        <v>36</v>
      </c>
      <c r="AK319" s="281">
        <v>46</v>
      </c>
      <c r="AL319" s="281">
        <v>1</v>
      </c>
      <c r="AM319" s="281"/>
      <c r="AN319" s="281"/>
      <c r="AO319" s="281"/>
      <c r="AP319" s="281"/>
      <c r="AQ319" s="635"/>
      <c r="CQ319" s="512"/>
    </row>
    <row r="320" spans="1:127" s="501" customFormat="1" ht="12.75" customHeight="1" x14ac:dyDescent="0.2">
      <c r="A320" s="270">
        <v>319</v>
      </c>
      <c r="B320" s="281" t="s">
        <v>1004</v>
      </c>
      <c r="C320" s="281" t="s">
        <v>3421</v>
      </c>
      <c r="D320" s="281"/>
      <c r="E320" s="281" t="s">
        <v>179</v>
      </c>
      <c r="F320" s="281"/>
      <c r="G320" s="296" t="s">
        <v>3422</v>
      </c>
      <c r="H320" s="676"/>
      <c r="I320" s="271" t="s">
        <v>2996</v>
      </c>
      <c r="J320" s="281"/>
      <c r="K320" s="271" t="s">
        <v>350</v>
      </c>
      <c r="L320" s="273" t="s">
        <v>1161</v>
      </c>
      <c r="M320" s="275">
        <v>42413</v>
      </c>
      <c r="N320" s="132">
        <v>44948</v>
      </c>
      <c r="O320" s="277" t="s">
        <v>991</v>
      </c>
      <c r="P320" s="299">
        <f t="shared" si="66"/>
        <v>44948</v>
      </c>
      <c r="Q320" s="264">
        <v>21049</v>
      </c>
      <c r="R320" s="264">
        <v>2012</v>
      </c>
      <c r="S320" s="279">
        <v>44218</v>
      </c>
      <c r="T320" s="281" t="s">
        <v>9779</v>
      </c>
      <c r="U320" s="281" t="s">
        <v>991</v>
      </c>
      <c r="V320" s="150" t="s">
        <v>8649</v>
      </c>
      <c r="W320" s="150" t="s">
        <v>9780</v>
      </c>
      <c r="X320" s="281" t="s">
        <v>9781</v>
      </c>
      <c r="Y320" s="281" t="s">
        <v>1697</v>
      </c>
      <c r="Z320" s="150" t="s">
        <v>1162</v>
      </c>
      <c r="AA320" s="303">
        <f t="shared" si="68"/>
        <v>44948</v>
      </c>
      <c r="AB320" s="283" t="s">
        <v>2167</v>
      </c>
      <c r="AC320" s="281">
        <v>8.1999999999999993</v>
      </c>
      <c r="AD320" s="284"/>
      <c r="AE320" s="281">
        <v>120</v>
      </c>
      <c r="AF320" s="281"/>
      <c r="AG320" s="281">
        <v>220</v>
      </c>
      <c r="AH320" s="281"/>
      <c r="AI320" s="281">
        <v>26</v>
      </c>
      <c r="AJ320" s="281">
        <v>39</v>
      </c>
      <c r="AK320" s="281">
        <v>46</v>
      </c>
      <c r="AL320" s="281">
        <v>2</v>
      </c>
      <c r="AM320" s="280"/>
      <c r="AN320" s="280"/>
      <c r="AO320" s="280"/>
      <c r="AP320" s="280"/>
      <c r="AQ320" s="634"/>
      <c r="CQ320" s="505"/>
    </row>
    <row r="321" spans="1:127" s="502" customFormat="1" ht="12.75" customHeight="1" x14ac:dyDescent="0.2">
      <c r="A321" s="270">
        <v>320</v>
      </c>
      <c r="B321" s="270" t="s">
        <v>1004</v>
      </c>
      <c r="C321" s="271" t="s">
        <v>7148</v>
      </c>
      <c r="D321" s="271"/>
      <c r="E321" s="271" t="s">
        <v>8371</v>
      </c>
      <c r="F321" s="271"/>
      <c r="G321" s="272" t="s">
        <v>10226</v>
      </c>
      <c r="H321" s="273"/>
      <c r="I321" s="271" t="s">
        <v>601</v>
      </c>
      <c r="J321" s="271"/>
      <c r="K321" s="271" t="s">
        <v>10177</v>
      </c>
      <c r="L321" s="273" t="s">
        <v>10178</v>
      </c>
      <c r="M321" s="275">
        <v>44334</v>
      </c>
      <c r="N321" s="132">
        <v>45059</v>
      </c>
      <c r="O321" s="277" t="s">
        <v>991</v>
      </c>
      <c r="P321" s="299">
        <f>N321</f>
        <v>45059</v>
      </c>
      <c r="Q321" s="264">
        <v>21237</v>
      </c>
      <c r="R321" s="264">
        <v>2021</v>
      </c>
      <c r="S321" s="265">
        <v>44329</v>
      </c>
      <c r="T321" s="281" t="s">
        <v>1686</v>
      </c>
      <c r="U321" s="281" t="s">
        <v>1786</v>
      </c>
      <c r="V321" s="150" t="s">
        <v>484</v>
      </c>
      <c r="W321" s="150" t="s">
        <v>484</v>
      </c>
      <c r="X321" s="281" t="s">
        <v>10179</v>
      </c>
      <c r="Y321" s="281" t="s">
        <v>1116</v>
      </c>
      <c r="Z321" s="150" t="s">
        <v>314</v>
      </c>
      <c r="AA321" s="303">
        <f>N321</f>
        <v>45059</v>
      </c>
      <c r="AB321" s="283" t="s">
        <v>3319</v>
      </c>
      <c r="AC321" s="281">
        <v>5.2</v>
      </c>
      <c r="AD321" s="284"/>
      <c r="AE321" s="281">
        <v>70</v>
      </c>
      <c r="AF321" s="281"/>
      <c r="AG321" s="281">
        <v>95</v>
      </c>
      <c r="AH321" s="281"/>
      <c r="AI321" s="281" t="s">
        <v>994</v>
      </c>
      <c r="AJ321" s="281">
        <v>38</v>
      </c>
      <c r="AK321" s="281">
        <v>47</v>
      </c>
      <c r="AL321" s="281">
        <v>1</v>
      </c>
      <c r="AM321" s="281"/>
      <c r="AN321" s="281"/>
      <c r="AO321" s="281"/>
      <c r="AP321" s="281"/>
      <c r="AQ321" s="635"/>
      <c r="AR321" s="324"/>
      <c r="AS321" s="324"/>
      <c r="AT321" s="324"/>
      <c r="AU321" s="324"/>
      <c r="AV321" s="324"/>
      <c r="AW321" s="324"/>
      <c r="AX321" s="324"/>
      <c r="AY321" s="324"/>
      <c r="AZ321" s="324"/>
      <c r="BA321" s="324"/>
      <c r="BB321" s="324"/>
      <c r="BC321" s="324"/>
      <c r="BD321" s="324"/>
      <c r="BE321" s="324"/>
      <c r="BF321" s="324"/>
      <c r="BG321" s="324"/>
      <c r="BH321" s="324"/>
      <c r="BI321" s="324"/>
      <c r="BJ321" s="324"/>
      <c r="BK321" s="324"/>
      <c r="BL321" s="324"/>
      <c r="BM321" s="324"/>
      <c r="BN321" s="324"/>
      <c r="BO321" s="324"/>
      <c r="BP321" s="324"/>
      <c r="BQ321" s="324"/>
      <c r="BR321" s="324"/>
      <c r="BS321" s="324"/>
      <c r="BT321" s="324"/>
      <c r="BU321" s="324"/>
      <c r="BV321" s="324"/>
      <c r="BW321" s="324"/>
      <c r="BX321" s="324"/>
      <c r="BY321" s="324"/>
      <c r="BZ321" s="324"/>
      <c r="CA321" s="324"/>
      <c r="CB321" s="324"/>
      <c r="CC321" s="324"/>
      <c r="CD321" s="324"/>
      <c r="CE321" s="324"/>
      <c r="CF321" s="324"/>
      <c r="CG321" s="324"/>
      <c r="CH321" s="324"/>
      <c r="CI321" s="324"/>
      <c r="CJ321" s="324"/>
      <c r="CK321" s="324"/>
      <c r="CL321" s="324"/>
      <c r="CM321" s="324"/>
      <c r="CN321" s="324"/>
      <c r="CO321" s="324"/>
      <c r="CP321" s="324"/>
    </row>
    <row r="322" spans="1:127" s="502" customFormat="1" ht="12.75" customHeight="1" x14ac:dyDescent="0.2">
      <c r="A322" s="270">
        <v>321</v>
      </c>
      <c r="B322" s="270" t="s">
        <v>1004</v>
      </c>
      <c r="C322" s="270" t="s">
        <v>7336</v>
      </c>
      <c r="D322" s="271"/>
      <c r="E322" s="130" t="s">
        <v>4130</v>
      </c>
      <c r="F322" s="271"/>
      <c r="G322" s="272" t="s">
        <v>9590</v>
      </c>
      <c r="H322" s="273"/>
      <c r="I322" s="271" t="s">
        <v>3449</v>
      </c>
      <c r="J322" s="271"/>
      <c r="K322" s="270" t="s">
        <v>2781</v>
      </c>
      <c r="L322" s="880" t="s">
        <v>2783</v>
      </c>
      <c r="M322" s="306">
        <v>44158</v>
      </c>
      <c r="N322" s="307">
        <v>44884</v>
      </c>
      <c r="O322" s="308" t="s">
        <v>991</v>
      </c>
      <c r="P322" s="299">
        <f>N322</f>
        <v>44884</v>
      </c>
      <c r="Q322" s="264">
        <v>20744</v>
      </c>
      <c r="R322" s="264">
        <v>2007</v>
      </c>
      <c r="S322" s="265">
        <v>44154</v>
      </c>
      <c r="T322" s="281" t="s">
        <v>2096</v>
      </c>
      <c r="U322" s="281" t="s">
        <v>1786</v>
      </c>
      <c r="V322" s="150" t="s">
        <v>484</v>
      </c>
      <c r="W322" s="150" t="s">
        <v>1805</v>
      </c>
      <c r="X322" s="281" t="s">
        <v>2782</v>
      </c>
      <c r="Y322" s="281" t="s">
        <v>1657</v>
      </c>
      <c r="Z322" s="150" t="s">
        <v>1683</v>
      </c>
      <c r="AA322" s="303">
        <v>44884</v>
      </c>
      <c r="AB322" s="283" t="s">
        <v>1395</v>
      </c>
      <c r="AC322" s="281">
        <v>6.4</v>
      </c>
      <c r="AD322" s="284"/>
      <c r="AE322" s="281">
        <v>70</v>
      </c>
      <c r="AF322" s="281"/>
      <c r="AG322" s="281">
        <v>90</v>
      </c>
      <c r="AH322" s="281"/>
      <c r="AI322" s="281">
        <v>23</v>
      </c>
      <c r="AJ322" s="281">
        <v>38</v>
      </c>
      <c r="AK322" s="281">
        <v>50</v>
      </c>
      <c r="AL322" s="281">
        <v>1</v>
      </c>
      <c r="AM322" s="281"/>
      <c r="AN322" s="281"/>
      <c r="AO322" s="281"/>
      <c r="AP322" s="281"/>
      <c r="AQ322" s="635"/>
      <c r="AR322" s="324"/>
      <c r="AS322" s="324"/>
      <c r="AT322" s="324"/>
      <c r="AU322" s="324"/>
      <c r="AV322" s="324"/>
      <c r="AW322" s="324"/>
      <c r="AX322" s="324"/>
      <c r="AY322" s="324"/>
      <c r="AZ322" s="324"/>
      <c r="BA322" s="324"/>
      <c r="BB322" s="324"/>
      <c r="BC322" s="324"/>
      <c r="BD322" s="324"/>
      <c r="BE322" s="324"/>
      <c r="BF322" s="324"/>
      <c r="BG322" s="324"/>
      <c r="BH322" s="324"/>
      <c r="BI322" s="324"/>
      <c r="BJ322" s="324"/>
      <c r="BK322" s="324"/>
      <c r="BL322" s="324"/>
      <c r="BM322" s="324"/>
      <c r="BN322" s="324"/>
      <c r="BO322" s="324"/>
      <c r="BP322" s="324"/>
      <c r="BQ322" s="324"/>
      <c r="BR322" s="324"/>
      <c r="BS322" s="324"/>
      <c r="BT322" s="324"/>
      <c r="BU322" s="324"/>
      <c r="BV322" s="324"/>
      <c r="BW322" s="324"/>
      <c r="BX322" s="324"/>
      <c r="BY322" s="324"/>
      <c r="BZ322" s="324"/>
      <c r="CA322" s="324"/>
      <c r="CB322" s="324"/>
      <c r="CC322" s="324"/>
      <c r="CD322" s="324"/>
      <c r="CE322" s="324"/>
      <c r="CF322" s="324"/>
      <c r="CG322" s="324"/>
      <c r="CH322" s="324"/>
      <c r="CI322" s="324"/>
      <c r="CJ322" s="324"/>
      <c r="CK322" s="324"/>
      <c r="CL322" s="324"/>
      <c r="CM322" s="324"/>
      <c r="CN322" s="324"/>
      <c r="CO322" s="324"/>
      <c r="CP322" s="324"/>
    </row>
    <row r="323" spans="1:127" s="501" customFormat="1" ht="12.75" customHeight="1" x14ac:dyDescent="0.2">
      <c r="A323" s="270">
        <v>322</v>
      </c>
      <c r="B323" s="281" t="s">
        <v>1005</v>
      </c>
      <c r="C323" s="501" t="s">
        <v>2912</v>
      </c>
      <c r="D323" s="281" t="s">
        <v>2957</v>
      </c>
      <c r="E323" s="281" t="s">
        <v>273</v>
      </c>
      <c r="F323" s="281" t="s">
        <v>2958</v>
      </c>
      <c r="G323" s="296" t="s">
        <v>274</v>
      </c>
      <c r="H323" s="676" t="s">
        <v>2959</v>
      </c>
      <c r="I323" s="281" t="s">
        <v>2913</v>
      </c>
      <c r="J323" s="281" t="s">
        <v>1797</v>
      </c>
      <c r="K323" s="324" t="s">
        <v>2226</v>
      </c>
      <c r="L323" s="273" t="s">
        <v>275</v>
      </c>
      <c r="M323" s="306">
        <v>41508</v>
      </c>
      <c r="N323" s="325">
        <v>43756</v>
      </c>
      <c r="O323" s="277" t="s">
        <v>991</v>
      </c>
      <c r="P323" s="299">
        <f t="shared" si="66"/>
        <v>43756</v>
      </c>
      <c r="Q323" s="281">
        <v>15334</v>
      </c>
      <c r="R323" s="281">
        <v>2012</v>
      </c>
      <c r="S323" s="279">
        <v>43026</v>
      </c>
      <c r="T323" s="265" t="s">
        <v>1567</v>
      </c>
      <c r="U323" s="279" t="s">
        <v>259</v>
      </c>
      <c r="V323" s="282" t="s">
        <v>5511</v>
      </c>
      <c r="W323" s="282" t="s">
        <v>5512</v>
      </c>
      <c r="X323" s="501" t="s">
        <v>2911</v>
      </c>
      <c r="Y323" s="501" t="s">
        <v>1697</v>
      </c>
      <c r="Z323" s="501" t="s">
        <v>360</v>
      </c>
      <c r="AA323" s="319">
        <f t="shared" si="68"/>
        <v>43756</v>
      </c>
      <c r="AB323" s="149" t="s">
        <v>2167</v>
      </c>
      <c r="AC323" s="280">
        <v>4.9000000000000004</v>
      </c>
      <c r="AD323" s="305">
        <v>28</v>
      </c>
      <c r="AE323" s="280">
        <v>75</v>
      </c>
      <c r="AF323" s="280">
        <v>103</v>
      </c>
      <c r="AG323" s="280">
        <v>95</v>
      </c>
      <c r="AH323" s="280" t="s">
        <v>2960</v>
      </c>
      <c r="AI323" s="280">
        <v>23</v>
      </c>
      <c r="AJ323" s="280">
        <v>39</v>
      </c>
      <c r="AK323" s="280">
        <v>50</v>
      </c>
      <c r="AL323" s="280">
        <v>1</v>
      </c>
      <c r="AM323" s="279">
        <v>42107</v>
      </c>
      <c r="AN323" s="280">
        <v>2012</v>
      </c>
      <c r="AO323" s="280" t="s">
        <v>991</v>
      </c>
      <c r="AP323" s="280"/>
      <c r="AQ323" s="634"/>
      <c r="CQ323" s="505"/>
    </row>
    <row r="324" spans="1:127" s="502" customFormat="1" ht="12.75" customHeight="1" x14ac:dyDescent="0.2">
      <c r="A324" s="270">
        <v>323</v>
      </c>
      <c r="B324" s="270" t="s">
        <v>1004</v>
      </c>
      <c r="C324" s="270" t="s">
        <v>5351</v>
      </c>
      <c r="D324" s="270"/>
      <c r="E324" s="302" t="s">
        <v>5809</v>
      </c>
      <c r="F324" s="270"/>
      <c r="G324" s="296" t="s">
        <v>7915</v>
      </c>
      <c r="H324" s="676"/>
      <c r="I324" s="271" t="s">
        <v>424</v>
      </c>
      <c r="J324" s="270"/>
      <c r="K324" s="324" t="s">
        <v>1930</v>
      </c>
      <c r="L324" s="273" t="s">
        <v>1931</v>
      </c>
      <c r="M324" s="510">
        <v>43152</v>
      </c>
      <c r="N324" s="510">
        <v>44791</v>
      </c>
      <c r="O324" s="277" t="s">
        <v>991</v>
      </c>
      <c r="P324" s="299">
        <f t="shared" si="66"/>
        <v>44791</v>
      </c>
      <c r="Q324" s="264">
        <v>20620</v>
      </c>
      <c r="R324" s="264">
        <v>2017</v>
      </c>
      <c r="S324" s="279">
        <v>44061</v>
      </c>
      <c r="T324" s="281" t="s">
        <v>39</v>
      </c>
      <c r="U324" s="281" t="s">
        <v>1687</v>
      </c>
      <c r="V324" s="150" t="s">
        <v>484</v>
      </c>
      <c r="W324" s="150" t="s">
        <v>821</v>
      </c>
      <c r="X324" s="281" t="s">
        <v>9244</v>
      </c>
      <c r="Y324" s="281" t="s">
        <v>216</v>
      </c>
      <c r="Z324" s="150" t="s">
        <v>217</v>
      </c>
      <c r="AA324" s="303">
        <v>44791</v>
      </c>
      <c r="AB324" s="283" t="s">
        <v>1411</v>
      </c>
      <c r="AC324" s="281">
        <v>5.3</v>
      </c>
      <c r="AD324" s="284"/>
      <c r="AE324" s="281">
        <v>75</v>
      </c>
      <c r="AF324" s="281"/>
      <c r="AG324" s="281">
        <v>95</v>
      </c>
      <c r="AH324" s="281"/>
      <c r="AI324" s="281">
        <v>24</v>
      </c>
      <c r="AJ324" s="281">
        <v>38</v>
      </c>
      <c r="AK324" s="281">
        <v>58</v>
      </c>
      <c r="AL324" s="281">
        <v>1</v>
      </c>
      <c r="AM324" s="281"/>
      <c r="AN324" s="281"/>
      <c r="AO324" s="281"/>
      <c r="AP324" s="281"/>
      <c r="AQ324" s="639"/>
      <c r="AR324" s="515"/>
      <c r="AS324" s="515"/>
      <c r="AT324" s="515"/>
      <c r="AU324" s="515"/>
      <c r="AV324" s="515"/>
      <c r="AW324" s="515"/>
      <c r="AX324" s="515"/>
      <c r="AY324" s="515"/>
      <c r="AZ324" s="515"/>
      <c r="BA324" s="515"/>
      <c r="BB324" s="515"/>
      <c r="BC324" s="515"/>
      <c r="BD324" s="515"/>
      <c r="BE324" s="515"/>
      <c r="BF324" s="515"/>
      <c r="BG324" s="515"/>
      <c r="BH324" s="515"/>
      <c r="BI324" s="515"/>
      <c r="BJ324" s="515"/>
      <c r="BK324" s="515"/>
      <c r="BL324" s="515"/>
      <c r="BM324" s="515"/>
      <c r="BN324" s="515"/>
      <c r="BO324" s="515"/>
      <c r="BP324" s="515"/>
      <c r="BQ324" s="515"/>
      <c r="BR324" s="515"/>
      <c r="BS324" s="515"/>
      <c r="BT324" s="515"/>
      <c r="BU324" s="515"/>
      <c r="BV324" s="515"/>
      <c r="BW324" s="515"/>
      <c r="BX324" s="515"/>
      <c r="BY324" s="515"/>
      <c r="BZ324" s="515"/>
      <c r="CA324" s="515"/>
      <c r="CB324" s="515"/>
      <c r="CC324" s="515"/>
      <c r="CD324" s="515"/>
      <c r="CE324" s="515"/>
      <c r="CF324" s="515"/>
      <c r="CG324" s="515"/>
      <c r="CH324" s="515"/>
      <c r="CI324" s="515"/>
      <c r="CJ324" s="515"/>
      <c r="CK324" s="515"/>
      <c r="CL324" s="515"/>
      <c r="CM324" s="515"/>
      <c r="CN324" s="515"/>
      <c r="CO324" s="515"/>
      <c r="CP324" s="515"/>
    </row>
    <row r="325" spans="1:127" s="324" customFormat="1" ht="12.75" customHeight="1" x14ac:dyDescent="0.2">
      <c r="A325" s="270">
        <v>324</v>
      </c>
      <c r="B325" s="281" t="s">
        <v>1004</v>
      </c>
      <c r="C325" s="281" t="s">
        <v>5610</v>
      </c>
      <c r="D325" s="281"/>
      <c r="E325" s="281" t="s">
        <v>7613</v>
      </c>
      <c r="F325" s="281"/>
      <c r="G325" s="296" t="s">
        <v>7617</v>
      </c>
      <c r="H325" s="683"/>
      <c r="I325" s="281" t="s">
        <v>1634</v>
      </c>
      <c r="J325" s="281"/>
      <c r="K325" s="281" t="s">
        <v>7618</v>
      </c>
      <c r="L325" s="683" t="s">
        <v>7619</v>
      </c>
      <c r="M325" s="306">
        <v>43711</v>
      </c>
      <c r="N325" s="307">
        <v>45086</v>
      </c>
      <c r="O325" s="507" t="s">
        <v>991</v>
      </c>
      <c r="P325" s="508">
        <f>N325</f>
        <v>45086</v>
      </c>
      <c r="Q325" s="520">
        <v>19465</v>
      </c>
      <c r="R325" s="520">
        <v>2019</v>
      </c>
      <c r="S325" s="506">
        <v>44356</v>
      </c>
      <c r="T325" s="324" t="s">
        <v>1785</v>
      </c>
      <c r="U325" s="324" t="s">
        <v>991</v>
      </c>
      <c r="V325" s="150" t="s">
        <v>10373</v>
      </c>
      <c r="W325" s="150" t="s">
        <v>10374</v>
      </c>
      <c r="X325" s="281" t="s">
        <v>7620</v>
      </c>
      <c r="Y325" s="281" t="s">
        <v>7621</v>
      </c>
      <c r="Z325" s="150" t="s">
        <v>1302</v>
      </c>
      <c r="AA325" s="303">
        <f>N325</f>
        <v>45086</v>
      </c>
      <c r="AB325" s="283" t="s">
        <v>485</v>
      </c>
      <c r="AC325" s="281">
        <v>5.0999999999999996</v>
      </c>
      <c r="AD325" s="284"/>
      <c r="AE325" s="281">
        <v>85</v>
      </c>
      <c r="AF325" s="281"/>
      <c r="AG325" s="281">
        <v>105</v>
      </c>
      <c r="AH325" s="281"/>
      <c r="AI325" s="281" t="s">
        <v>994</v>
      </c>
      <c r="AJ325" s="281" t="s">
        <v>994</v>
      </c>
      <c r="AK325" s="324" t="s">
        <v>994</v>
      </c>
      <c r="AL325" s="324">
        <v>1</v>
      </c>
      <c r="AP325" s="281"/>
      <c r="AQ325" s="635"/>
    </row>
    <row r="326" spans="1:127" ht="12.75" customHeight="1" x14ac:dyDescent="0.2">
      <c r="A326" s="270">
        <v>325</v>
      </c>
      <c r="B326" s="270" t="s">
        <v>1005</v>
      </c>
      <c r="C326" s="270" t="s">
        <v>2568</v>
      </c>
      <c r="D326" s="271" t="s">
        <v>695</v>
      </c>
      <c r="E326" s="271" t="s">
        <v>3423</v>
      </c>
      <c r="F326" s="271" t="s">
        <v>2419</v>
      </c>
      <c r="G326" s="272" t="s">
        <v>3424</v>
      </c>
      <c r="H326" s="273" t="s">
        <v>2418</v>
      </c>
      <c r="I326" s="271" t="s">
        <v>3217</v>
      </c>
      <c r="J326" s="271" t="s">
        <v>1315</v>
      </c>
      <c r="K326" s="271" t="s">
        <v>1584</v>
      </c>
      <c r="L326" s="273" t="s">
        <v>3425</v>
      </c>
      <c r="M326" s="275">
        <v>42245</v>
      </c>
      <c r="N326" s="132">
        <v>45153</v>
      </c>
      <c r="O326" s="277" t="s">
        <v>991</v>
      </c>
      <c r="P326" s="299">
        <f>N326</f>
        <v>45153</v>
      </c>
      <c r="Q326" s="264">
        <v>15678</v>
      </c>
      <c r="R326" s="264">
        <v>2014</v>
      </c>
      <c r="S326" s="279">
        <v>44423</v>
      </c>
      <c r="T326" s="281" t="s">
        <v>691</v>
      </c>
      <c r="U326" s="281" t="s">
        <v>259</v>
      </c>
      <c r="V326" s="150" t="s">
        <v>10799</v>
      </c>
      <c r="W326" s="150" t="s">
        <v>10800</v>
      </c>
      <c r="X326" s="281" t="s">
        <v>3426</v>
      </c>
      <c r="Y326" s="281" t="s">
        <v>1585</v>
      </c>
      <c r="Z326" s="150" t="s">
        <v>1586</v>
      </c>
      <c r="AA326" s="303">
        <f>N326</f>
        <v>45153</v>
      </c>
      <c r="AB326" s="283" t="s">
        <v>2167</v>
      </c>
      <c r="AC326" s="281">
        <v>5.4</v>
      </c>
      <c r="AD326" s="284">
        <v>26</v>
      </c>
      <c r="AE326" s="281">
        <v>75</v>
      </c>
      <c r="AF326" s="281">
        <v>101</v>
      </c>
      <c r="AG326" s="281">
        <v>95</v>
      </c>
      <c r="AH326" s="281">
        <v>123.5</v>
      </c>
      <c r="AI326" s="281">
        <v>24</v>
      </c>
      <c r="AJ326" s="281">
        <v>37</v>
      </c>
      <c r="AK326" s="281">
        <v>49</v>
      </c>
      <c r="AL326" s="281">
        <v>1</v>
      </c>
      <c r="AM326" s="265">
        <v>41856</v>
      </c>
      <c r="AN326" s="281">
        <v>2013</v>
      </c>
      <c r="AO326" s="281" t="s">
        <v>1483</v>
      </c>
      <c r="AP326" s="281"/>
      <c r="AQ326" s="643"/>
      <c r="AR326" s="142"/>
      <c r="AS326" s="134"/>
      <c r="AT326" s="134"/>
      <c r="AU326" s="134"/>
      <c r="AV326" s="135"/>
      <c r="AW326" s="136"/>
      <c r="AX326" s="134"/>
      <c r="AY326" s="134"/>
      <c r="AZ326" s="134"/>
      <c r="BA326" s="138"/>
      <c r="BB326" s="139"/>
      <c r="BC326" s="498"/>
      <c r="BD326" s="140"/>
      <c r="BE326" s="317"/>
      <c r="BF326" s="315"/>
      <c r="BG326" s="315"/>
      <c r="BH326" s="317"/>
      <c r="BI326" s="292"/>
      <c r="BJ326" s="263"/>
      <c r="BK326" s="287"/>
      <c r="BL326" s="287"/>
      <c r="BM326" s="292"/>
      <c r="BN326" s="292"/>
      <c r="BO326" s="287"/>
      <c r="BP326" s="499"/>
      <c r="BQ326" s="292"/>
      <c r="BR326" s="292"/>
      <c r="BS326" s="316"/>
      <c r="BT326" s="292"/>
      <c r="BU326" s="292"/>
      <c r="BV326" s="292"/>
      <c r="BW326" s="292"/>
      <c r="BX326" s="292"/>
      <c r="BY326" s="292"/>
      <c r="BZ326" s="292"/>
      <c r="CA326" s="292"/>
      <c r="CB326" s="317"/>
      <c r="CC326" s="292"/>
      <c r="CD326" s="292"/>
      <c r="CE326" s="504"/>
      <c r="CF326" s="504"/>
      <c r="CG326" s="504"/>
      <c r="CH326" s="504"/>
      <c r="CI326" s="504"/>
      <c r="CJ326" s="504"/>
      <c r="CK326" s="504"/>
      <c r="CL326" s="504"/>
      <c r="CM326" s="504"/>
      <c r="CN326" s="504"/>
      <c r="CO326" s="504"/>
      <c r="CP326" s="504"/>
      <c r="CQ326" s="500"/>
      <c r="CR326" s="500"/>
      <c r="CS326" s="500"/>
      <c r="CT326" s="500"/>
      <c r="CU326" s="500"/>
      <c r="CV326" s="500"/>
      <c r="CW326" s="500"/>
      <c r="CX326" s="500"/>
      <c r="CY326" s="500"/>
      <c r="CZ326" s="500"/>
      <c r="DA326" s="500"/>
      <c r="DB326" s="500"/>
      <c r="DC326" s="500"/>
      <c r="DD326" s="500"/>
      <c r="DE326" s="500"/>
      <c r="DF326" s="500"/>
      <c r="DG326" s="500"/>
      <c r="DH326" s="500"/>
      <c r="DI326" s="500"/>
      <c r="DJ326" s="500"/>
      <c r="DK326" s="500"/>
      <c r="DL326" s="500"/>
      <c r="DM326" s="500"/>
      <c r="DN326" s="500"/>
      <c r="DO326" s="500"/>
      <c r="DP326" s="500"/>
      <c r="DQ326" s="500"/>
      <c r="DR326" s="500"/>
      <c r="DS326" s="500"/>
      <c r="DT326" s="500"/>
      <c r="DU326" s="500"/>
      <c r="DV326" s="500"/>
      <c r="DW326" s="500"/>
    </row>
    <row r="327" spans="1:127" s="324" customFormat="1" ht="12.75" customHeight="1" x14ac:dyDescent="0.2">
      <c r="A327" s="270">
        <v>326</v>
      </c>
      <c r="B327" s="270" t="s">
        <v>1004</v>
      </c>
      <c r="C327" s="281" t="s">
        <v>10851</v>
      </c>
      <c r="D327" s="1059"/>
      <c r="E327" s="324" t="s">
        <v>5305</v>
      </c>
      <c r="G327" s="509" t="s">
        <v>10852</v>
      </c>
      <c r="I327" s="324" t="s">
        <v>2653</v>
      </c>
      <c r="K327" s="281" t="s">
        <v>10853</v>
      </c>
      <c r="L327" s="922" t="s">
        <v>10854</v>
      </c>
      <c r="M327" s="306">
        <v>44434</v>
      </c>
      <c r="N327" s="307">
        <v>45158</v>
      </c>
      <c r="O327" s="507" t="s">
        <v>991</v>
      </c>
      <c r="P327" s="508">
        <f>N327</f>
        <v>45158</v>
      </c>
      <c r="Q327" s="520">
        <v>21492</v>
      </c>
      <c r="R327" s="520">
        <v>2021</v>
      </c>
      <c r="S327" s="265">
        <v>44428</v>
      </c>
      <c r="T327" s="281" t="s">
        <v>5079</v>
      </c>
      <c r="U327" s="281" t="s">
        <v>1786</v>
      </c>
      <c r="V327" s="150" t="s">
        <v>484</v>
      </c>
      <c r="W327" s="150" t="s">
        <v>484</v>
      </c>
      <c r="X327" s="281" t="s">
        <v>10855</v>
      </c>
      <c r="Y327" s="281" t="s">
        <v>10856</v>
      </c>
      <c r="Z327" s="150" t="s">
        <v>10857</v>
      </c>
      <c r="AA327" s="303">
        <f>N327</f>
        <v>45158</v>
      </c>
      <c r="AB327" s="283" t="s">
        <v>2167</v>
      </c>
      <c r="AC327" s="281">
        <v>7.5</v>
      </c>
      <c r="AD327" s="284"/>
      <c r="AE327" s="281">
        <v>100</v>
      </c>
      <c r="AF327" s="281"/>
      <c r="AG327" s="281">
        <v>190</v>
      </c>
      <c r="AH327" s="281"/>
      <c r="AI327" s="281">
        <v>23</v>
      </c>
      <c r="AJ327" s="281">
        <v>36</v>
      </c>
      <c r="AK327" s="324">
        <v>50</v>
      </c>
      <c r="AL327" s="324">
        <v>2</v>
      </c>
      <c r="AN327" s="281"/>
      <c r="AO327" s="281"/>
      <c r="AP327" s="281"/>
      <c r="AQ327" s="635"/>
      <c r="CQ327" s="512"/>
    </row>
    <row r="328" spans="1:127" s="502" customFormat="1" ht="12.75" customHeight="1" x14ac:dyDescent="0.2">
      <c r="A328" s="270">
        <v>327</v>
      </c>
      <c r="B328" s="270" t="s">
        <v>1004</v>
      </c>
      <c r="C328" s="270" t="s">
        <v>5125</v>
      </c>
      <c r="D328" s="271"/>
      <c r="E328" s="271" t="s">
        <v>2605</v>
      </c>
      <c r="F328" s="271"/>
      <c r="G328" s="272" t="s">
        <v>9907</v>
      </c>
      <c r="H328" s="273"/>
      <c r="I328" s="271" t="s">
        <v>424</v>
      </c>
      <c r="J328" s="271"/>
      <c r="K328" s="271" t="s">
        <v>9908</v>
      </c>
      <c r="L328" s="273" t="s">
        <v>4800</v>
      </c>
      <c r="M328" s="275">
        <v>44272</v>
      </c>
      <c r="N328" s="132">
        <v>44980</v>
      </c>
      <c r="O328" s="277" t="s">
        <v>991</v>
      </c>
      <c r="P328" s="299">
        <f>N328</f>
        <v>44980</v>
      </c>
      <c r="Q328" s="264">
        <v>21112</v>
      </c>
      <c r="R328" s="264">
        <v>2016</v>
      </c>
      <c r="S328" s="265">
        <v>44250</v>
      </c>
      <c r="T328" s="281" t="s">
        <v>239</v>
      </c>
      <c r="U328" s="281" t="s">
        <v>1786</v>
      </c>
      <c r="V328" s="150" t="s">
        <v>484</v>
      </c>
      <c r="W328" s="150" t="s">
        <v>324</v>
      </c>
      <c r="X328" s="281" t="s">
        <v>9909</v>
      </c>
      <c r="Y328" s="281" t="s">
        <v>1384</v>
      </c>
      <c r="Z328" s="150" t="s">
        <v>2015</v>
      </c>
      <c r="AA328" s="303">
        <f>N328</f>
        <v>44980</v>
      </c>
      <c r="AB328" s="283" t="s">
        <v>2167</v>
      </c>
      <c r="AC328" s="281">
        <v>4.05</v>
      </c>
      <c r="AD328" s="284"/>
      <c r="AE328" s="281">
        <v>65</v>
      </c>
      <c r="AF328" s="281"/>
      <c r="AG328" s="281">
        <v>85</v>
      </c>
      <c r="AH328" s="281"/>
      <c r="AI328" s="281">
        <v>24</v>
      </c>
      <c r="AJ328" s="281">
        <v>38</v>
      </c>
      <c r="AK328" s="281">
        <v>57</v>
      </c>
      <c r="AL328" s="281">
        <v>1</v>
      </c>
      <c r="AM328" s="265"/>
      <c r="AN328" s="281"/>
      <c r="AO328" s="281"/>
      <c r="AP328" s="281"/>
      <c r="AQ328" s="635"/>
      <c r="AR328" s="324"/>
      <c r="AS328" s="324"/>
      <c r="AT328" s="324"/>
      <c r="AU328" s="324"/>
      <c r="AV328" s="324"/>
      <c r="AW328" s="324"/>
      <c r="AX328" s="324"/>
      <c r="AY328" s="324"/>
      <c r="AZ328" s="324"/>
      <c r="BA328" s="324"/>
      <c r="BB328" s="324"/>
      <c r="BC328" s="324"/>
      <c r="BD328" s="324"/>
      <c r="BE328" s="324"/>
      <c r="BF328" s="324"/>
      <c r="BG328" s="324"/>
      <c r="BH328" s="324"/>
      <c r="BI328" s="324"/>
      <c r="BJ328" s="324"/>
      <c r="BK328" s="324"/>
      <c r="BL328" s="324"/>
      <c r="BM328" s="324"/>
      <c r="BN328" s="324"/>
      <c r="BO328" s="324"/>
      <c r="BP328" s="324"/>
      <c r="BQ328" s="324"/>
      <c r="BR328" s="324"/>
      <c r="BS328" s="324"/>
      <c r="BT328" s="324"/>
      <c r="BU328" s="324"/>
      <c r="BV328" s="324"/>
      <c r="BW328" s="324"/>
      <c r="BX328" s="324"/>
      <c r="BY328" s="324"/>
      <c r="BZ328" s="324"/>
      <c r="CA328" s="324"/>
      <c r="CB328" s="324"/>
      <c r="CC328" s="324"/>
      <c r="CD328" s="324"/>
      <c r="CE328" s="324"/>
      <c r="CF328" s="324"/>
      <c r="CG328" s="324"/>
      <c r="CH328" s="324"/>
      <c r="CI328" s="324"/>
      <c r="CJ328" s="324"/>
      <c r="CK328" s="324"/>
      <c r="CL328" s="324"/>
      <c r="CM328" s="324"/>
      <c r="CN328" s="324"/>
      <c r="CO328" s="324"/>
      <c r="CP328" s="324"/>
    </row>
    <row r="329" spans="1:127" s="502" customFormat="1" ht="12.75" customHeight="1" x14ac:dyDescent="0.2">
      <c r="A329" s="270">
        <v>328</v>
      </c>
      <c r="B329" s="281" t="s">
        <v>1004</v>
      </c>
      <c r="C329" s="281" t="s">
        <v>139</v>
      </c>
      <c r="D329" s="281"/>
      <c r="E329" s="281" t="s">
        <v>6185</v>
      </c>
      <c r="F329" s="281"/>
      <c r="G329" s="296" t="s">
        <v>6182</v>
      </c>
      <c r="H329" s="676"/>
      <c r="I329" s="281" t="s">
        <v>1634</v>
      </c>
      <c r="J329" s="281"/>
      <c r="K329" s="281" t="s">
        <v>6183</v>
      </c>
      <c r="L329" s="676" t="s">
        <v>6184</v>
      </c>
      <c r="M329" s="306">
        <v>41346</v>
      </c>
      <c r="N329" s="307">
        <v>43974</v>
      </c>
      <c r="O329" s="277" t="s">
        <v>991</v>
      </c>
      <c r="P329" s="299">
        <f t="shared" ref="P329" si="71">N329</f>
        <v>43974</v>
      </c>
      <c r="Q329" s="264">
        <v>18450</v>
      </c>
      <c r="R329" s="264">
        <v>2013</v>
      </c>
      <c r="S329" s="265">
        <v>43243</v>
      </c>
      <c r="T329" s="281" t="s">
        <v>5763</v>
      </c>
      <c r="U329" s="281" t="s">
        <v>991</v>
      </c>
      <c r="V329" s="150" t="s">
        <v>4833</v>
      </c>
      <c r="W329" s="150" t="s">
        <v>6186</v>
      </c>
      <c r="X329" s="281" t="s">
        <v>6187</v>
      </c>
      <c r="Y329" s="281" t="s">
        <v>6188</v>
      </c>
      <c r="Z329" s="150" t="s">
        <v>2566</v>
      </c>
      <c r="AA329" s="303">
        <f t="shared" ref="AA329" si="72">N329</f>
        <v>43974</v>
      </c>
      <c r="AB329" s="281" t="s">
        <v>485</v>
      </c>
      <c r="AC329" s="281">
        <v>5.5</v>
      </c>
      <c r="AD329" s="284"/>
      <c r="AE329" s="281">
        <v>90</v>
      </c>
      <c r="AF329" s="281"/>
      <c r="AG329" s="281">
        <v>110</v>
      </c>
      <c r="AH329" s="281"/>
      <c r="AI329" s="281">
        <v>22</v>
      </c>
      <c r="AJ329" s="281">
        <v>36</v>
      </c>
      <c r="AK329" s="281">
        <v>48</v>
      </c>
      <c r="AL329" s="281">
        <v>1</v>
      </c>
      <c r="AM329" s="281"/>
      <c r="AN329" s="281"/>
      <c r="AO329" s="281"/>
      <c r="AP329" s="281"/>
      <c r="AQ329" s="635"/>
      <c r="AR329" s="324"/>
      <c r="AS329" s="324"/>
      <c r="AT329" s="324"/>
      <c r="AU329" s="324"/>
      <c r="AV329" s="324"/>
      <c r="AW329" s="324"/>
      <c r="AX329" s="324"/>
      <c r="AY329" s="324"/>
      <c r="AZ329" s="324"/>
      <c r="BA329" s="324"/>
      <c r="BB329" s="324"/>
      <c r="BC329" s="324"/>
      <c r="BD329" s="324"/>
      <c r="BE329" s="324"/>
      <c r="BF329" s="324"/>
      <c r="BG329" s="324"/>
      <c r="BH329" s="324"/>
      <c r="BI329" s="324"/>
      <c r="BJ329" s="324"/>
      <c r="BK329" s="324"/>
      <c r="BL329" s="324"/>
      <c r="BM329" s="324"/>
      <c r="BN329" s="324"/>
      <c r="BO329" s="324"/>
      <c r="BP329" s="324"/>
      <c r="BQ329" s="324"/>
      <c r="BR329" s="324"/>
      <c r="BS329" s="324"/>
      <c r="BT329" s="324"/>
      <c r="BU329" s="324"/>
      <c r="BV329" s="324"/>
      <c r="BW329" s="324"/>
      <c r="BX329" s="324"/>
      <c r="BY329" s="324"/>
      <c r="BZ329" s="324"/>
      <c r="CA329" s="324"/>
      <c r="CB329" s="324"/>
      <c r="CC329" s="324"/>
      <c r="CD329" s="324"/>
      <c r="CE329" s="324"/>
      <c r="CF329" s="324"/>
      <c r="CG329" s="324"/>
      <c r="CH329" s="324"/>
      <c r="CI329" s="324"/>
      <c r="CJ329" s="324"/>
      <c r="CK329" s="324"/>
      <c r="CL329" s="324"/>
      <c r="CM329" s="324"/>
      <c r="CN329" s="324"/>
      <c r="CO329" s="324"/>
      <c r="CP329" s="324"/>
    </row>
    <row r="330" spans="1:127" s="502" customFormat="1" ht="12.75" customHeight="1" x14ac:dyDescent="0.2">
      <c r="A330" s="270">
        <v>329</v>
      </c>
      <c r="B330" s="270" t="s">
        <v>1005</v>
      </c>
      <c r="C330" s="270" t="s">
        <v>5701</v>
      </c>
      <c r="D330" s="271"/>
      <c r="E330" s="271" t="s">
        <v>5702</v>
      </c>
      <c r="F330" s="271"/>
      <c r="G330" s="272" t="s">
        <v>5703</v>
      </c>
      <c r="H330" s="273"/>
      <c r="I330" s="271" t="s">
        <v>26</v>
      </c>
      <c r="J330" s="271"/>
      <c r="K330" s="271" t="s">
        <v>2530</v>
      </c>
      <c r="L330" s="273" t="s">
        <v>2531</v>
      </c>
      <c r="M330" s="275">
        <v>41928</v>
      </c>
      <c r="N330" s="132">
        <v>43855</v>
      </c>
      <c r="O330" s="277" t="s">
        <v>991</v>
      </c>
      <c r="P330" s="299">
        <f t="shared" ref="P330" si="73">N330</f>
        <v>43855</v>
      </c>
      <c r="Q330" s="264">
        <v>14712</v>
      </c>
      <c r="R330" s="264">
        <v>2014</v>
      </c>
      <c r="S330" s="265">
        <v>43125</v>
      </c>
      <c r="T330" s="281" t="s">
        <v>2096</v>
      </c>
      <c r="U330" s="281" t="s">
        <v>991</v>
      </c>
      <c r="V330" s="150" t="s">
        <v>240</v>
      </c>
      <c r="W330" s="150" t="s">
        <v>1894</v>
      </c>
      <c r="X330" s="281" t="s">
        <v>2532</v>
      </c>
      <c r="Y330" s="281" t="s">
        <v>1657</v>
      </c>
      <c r="Z330" s="150" t="s">
        <v>1683</v>
      </c>
      <c r="AA330" s="303">
        <f t="shared" ref="AA330" si="74">N330</f>
        <v>43855</v>
      </c>
      <c r="AB330" s="283" t="s">
        <v>1411</v>
      </c>
      <c r="AC330" s="281">
        <v>6.5</v>
      </c>
      <c r="AD330" s="284">
        <v>27</v>
      </c>
      <c r="AE330" s="281">
        <v>70</v>
      </c>
      <c r="AF330" s="281">
        <v>97</v>
      </c>
      <c r="AG330" s="281">
        <v>100</v>
      </c>
      <c r="AH330" s="281">
        <v>140</v>
      </c>
      <c r="AI330" s="281">
        <v>23</v>
      </c>
      <c r="AJ330" s="281">
        <v>40</v>
      </c>
      <c r="AK330" s="281">
        <v>67</v>
      </c>
      <c r="AL330" s="281">
        <v>1</v>
      </c>
      <c r="AM330" s="265">
        <v>41928</v>
      </c>
      <c r="AN330" s="281">
        <v>2005</v>
      </c>
      <c r="AO330" s="281" t="s">
        <v>991</v>
      </c>
      <c r="AP330" s="281"/>
      <c r="AQ330" s="635"/>
      <c r="AR330" s="324"/>
      <c r="AS330" s="324"/>
      <c r="AT330" s="324"/>
      <c r="AU330" s="324"/>
      <c r="AV330" s="324"/>
      <c r="AW330" s="324"/>
      <c r="AX330" s="324"/>
      <c r="AY330" s="324"/>
      <c r="AZ330" s="324"/>
      <c r="BA330" s="324"/>
      <c r="BB330" s="324"/>
      <c r="BC330" s="324"/>
      <c r="BD330" s="324"/>
      <c r="BE330" s="324"/>
      <c r="BF330" s="324"/>
      <c r="BG330" s="324"/>
      <c r="BH330" s="324"/>
      <c r="BI330" s="324"/>
      <c r="BJ330" s="324"/>
      <c r="BK330" s="324"/>
      <c r="BL330" s="324"/>
      <c r="BM330" s="324"/>
      <c r="BN330" s="324"/>
      <c r="BO330" s="324"/>
      <c r="BP330" s="324"/>
      <c r="BQ330" s="324"/>
      <c r="BR330" s="324"/>
      <c r="BS330" s="324"/>
      <c r="BT330" s="324"/>
      <c r="BU330" s="324"/>
      <c r="BV330" s="324"/>
      <c r="BW330" s="324"/>
      <c r="BX330" s="324"/>
      <c r="BY330" s="324"/>
      <c r="BZ330" s="324"/>
      <c r="CA330" s="324"/>
      <c r="CB330" s="324"/>
      <c r="CC330" s="324"/>
      <c r="CD330" s="324"/>
      <c r="CE330" s="324"/>
      <c r="CF330" s="324"/>
      <c r="CG330" s="324"/>
      <c r="CH330" s="324"/>
      <c r="CI330" s="324"/>
      <c r="CJ330" s="324"/>
      <c r="CK330" s="324"/>
      <c r="CL330" s="324"/>
      <c r="CM330" s="324"/>
      <c r="CN330" s="324"/>
      <c r="CO330" s="324"/>
      <c r="CP330" s="324"/>
    </row>
    <row r="331" spans="1:127" ht="12.75" customHeight="1" x14ac:dyDescent="0.2">
      <c r="A331" s="270">
        <v>330</v>
      </c>
      <c r="B331" s="270" t="s">
        <v>1004</v>
      </c>
      <c r="C331" s="130" t="s">
        <v>1441</v>
      </c>
      <c r="D331" s="271"/>
      <c r="E331" s="130" t="s">
        <v>9185</v>
      </c>
      <c r="F331" s="271"/>
      <c r="G331" s="272" t="s">
        <v>1442</v>
      </c>
      <c r="H331" s="273"/>
      <c r="I331" s="271" t="s">
        <v>1634</v>
      </c>
      <c r="J331" s="271"/>
      <c r="K331" s="271" t="s">
        <v>8525</v>
      </c>
      <c r="L331" s="273" t="s">
        <v>8526</v>
      </c>
      <c r="M331" s="275">
        <v>40707</v>
      </c>
      <c r="N331" s="276">
        <v>44677</v>
      </c>
      <c r="O331" s="277" t="s">
        <v>991</v>
      </c>
      <c r="P331" s="298">
        <f t="shared" ref="P331:P337" si="75">N331</f>
        <v>44677</v>
      </c>
      <c r="Q331" s="278">
        <v>20386</v>
      </c>
      <c r="R331" s="278">
        <v>2011</v>
      </c>
      <c r="S331" s="279">
        <v>43947</v>
      </c>
      <c r="T331" s="280" t="s">
        <v>1686</v>
      </c>
      <c r="U331" s="281" t="s">
        <v>991</v>
      </c>
      <c r="V331" s="282" t="s">
        <v>484</v>
      </c>
      <c r="W331" s="282" t="s">
        <v>5037</v>
      </c>
      <c r="X331" s="280" t="s">
        <v>8527</v>
      </c>
      <c r="Y331" s="280" t="s">
        <v>1232</v>
      </c>
      <c r="Z331" s="282" t="s">
        <v>351</v>
      </c>
      <c r="AA331" s="319">
        <f t="shared" ref="AA331:AA345" si="76">N331</f>
        <v>44677</v>
      </c>
      <c r="AB331" s="149" t="s">
        <v>485</v>
      </c>
      <c r="AC331" s="280">
        <v>5.0999999999999996</v>
      </c>
      <c r="AD331" s="305"/>
      <c r="AE331" s="280">
        <v>75</v>
      </c>
      <c r="AF331" s="280"/>
      <c r="AG331" s="280">
        <v>95</v>
      </c>
      <c r="AH331" s="280"/>
      <c r="AI331" s="280">
        <v>22</v>
      </c>
      <c r="AJ331" s="280">
        <v>36</v>
      </c>
      <c r="AK331" s="280">
        <v>48</v>
      </c>
      <c r="AL331" s="280">
        <v>1</v>
      </c>
      <c r="AM331" s="280"/>
      <c r="AN331" s="280"/>
      <c r="AO331" s="280"/>
      <c r="AP331" s="280"/>
      <c r="AQ331" s="634"/>
      <c r="AR331" s="501"/>
      <c r="AS331" s="501"/>
      <c r="AT331" s="501"/>
      <c r="AU331" s="501"/>
      <c r="AV331" s="501"/>
      <c r="AW331" s="501"/>
      <c r="AX331" s="501"/>
      <c r="AY331" s="501"/>
      <c r="AZ331" s="501"/>
      <c r="BA331" s="501"/>
      <c r="BB331" s="501"/>
      <c r="BC331" s="501"/>
      <c r="BD331" s="501"/>
      <c r="BE331" s="501"/>
      <c r="BF331" s="501"/>
      <c r="BG331" s="501"/>
      <c r="BH331" s="501"/>
      <c r="BI331" s="501"/>
      <c r="BJ331" s="501"/>
      <c r="BK331" s="501"/>
      <c r="BL331" s="501"/>
      <c r="BM331" s="501"/>
      <c r="BN331" s="501"/>
      <c r="BO331" s="501"/>
      <c r="BP331" s="501"/>
      <c r="BQ331" s="501"/>
      <c r="BR331" s="501"/>
      <c r="BS331" s="501"/>
      <c r="BT331" s="501"/>
      <c r="BU331" s="501"/>
      <c r="BV331" s="501"/>
      <c r="BW331" s="501"/>
      <c r="BX331" s="501"/>
      <c r="BY331" s="501"/>
      <c r="BZ331" s="501"/>
      <c r="CA331" s="501"/>
      <c r="CB331" s="501"/>
      <c r="CC331" s="501"/>
      <c r="CD331" s="501"/>
      <c r="CE331" s="501"/>
      <c r="CF331" s="501"/>
      <c r="CG331" s="501"/>
      <c r="CH331" s="501"/>
      <c r="CI331" s="501"/>
      <c r="CJ331" s="501"/>
      <c r="CK331" s="501"/>
      <c r="CL331" s="501"/>
      <c r="CM331" s="501"/>
      <c r="CN331" s="501"/>
      <c r="CO331" s="501"/>
      <c r="CP331" s="501"/>
      <c r="CQ331" s="500"/>
      <c r="CR331" s="500"/>
      <c r="CS331" s="500"/>
      <c r="CT331" s="500"/>
      <c r="CU331" s="500"/>
      <c r="CV331" s="500"/>
      <c r="CW331" s="500"/>
      <c r="CX331" s="500"/>
      <c r="CY331" s="500"/>
      <c r="CZ331" s="500"/>
      <c r="DA331" s="500"/>
      <c r="DB331" s="500"/>
      <c r="DC331" s="500"/>
      <c r="DD331" s="500"/>
      <c r="DE331" s="500"/>
      <c r="DF331" s="500"/>
      <c r="DG331" s="500"/>
      <c r="DH331" s="500"/>
      <c r="DI331" s="500"/>
      <c r="DJ331" s="500"/>
      <c r="DK331" s="500"/>
      <c r="DL331" s="500"/>
      <c r="DM331" s="500"/>
      <c r="DN331" s="500"/>
      <c r="DO331" s="500"/>
      <c r="DP331" s="500"/>
      <c r="DQ331" s="500"/>
      <c r="DR331" s="500"/>
      <c r="DS331" s="500"/>
      <c r="DT331" s="500"/>
      <c r="DU331" s="500"/>
      <c r="DV331" s="500"/>
      <c r="DW331" s="500"/>
    </row>
    <row r="332" spans="1:127" s="502" customFormat="1" ht="12.75" customHeight="1" x14ac:dyDescent="0.2">
      <c r="A332" s="270">
        <v>331</v>
      </c>
      <c r="B332" s="270" t="s">
        <v>1004</v>
      </c>
      <c r="C332" s="270" t="s">
        <v>9838</v>
      </c>
      <c r="D332" s="281"/>
      <c r="E332" s="324" t="s">
        <v>2169</v>
      </c>
      <c r="F332" s="324"/>
      <c r="G332" s="509" t="s">
        <v>9910</v>
      </c>
      <c r="H332" s="521"/>
      <c r="I332" s="324" t="s">
        <v>424</v>
      </c>
      <c r="J332" s="281"/>
      <c r="K332" s="324" t="s">
        <v>3278</v>
      </c>
      <c r="L332" s="273" t="s">
        <v>3279</v>
      </c>
      <c r="M332" s="510">
        <v>44273</v>
      </c>
      <c r="N332" s="511">
        <v>44997</v>
      </c>
      <c r="O332" s="277" t="s">
        <v>991</v>
      </c>
      <c r="P332" s="299">
        <f>N332</f>
        <v>44997</v>
      </c>
      <c r="Q332" s="264">
        <v>21113</v>
      </c>
      <c r="R332" s="264">
        <v>2021</v>
      </c>
      <c r="S332" s="265">
        <v>44267</v>
      </c>
      <c r="T332" s="281" t="s">
        <v>239</v>
      </c>
      <c r="U332" s="281" t="s">
        <v>1786</v>
      </c>
      <c r="V332" s="150" t="s">
        <v>484</v>
      </c>
      <c r="W332" s="150" t="s">
        <v>484</v>
      </c>
      <c r="X332" s="281" t="s">
        <v>3280</v>
      </c>
      <c r="Y332" s="281" t="s">
        <v>1212</v>
      </c>
      <c r="Z332" s="150" t="s">
        <v>1762</v>
      </c>
      <c r="AA332" s="303">
        <f>N332</f>
        <v>44997</v>
      </c>
      <c r="AB332" s="283" t="s">
        <v>1411</v>
      </c>
      <c r="AC332" s="281">
        <v>5.5</v>
      </c>
      <c r="AD332" s="284"/>
      <c r="AE332" s="281">
        <v>95</v>
      </c>
      <c r="AF332" s="281"/>
      <c r="AG332" s="281">
        <v>115</v>
      </c>
      <c r="AH332" s="281"/>
      <c r="AI332" s="281">
        <v>24</v>
      </c>
      <c r="AJ332" s="281">
        <v>39</v>
      </c>
      <c r="AK332" s="281">
        <v>56</v>
      </c>
      <c r="AL332" s="281">
        <v>1</v>
      </c>
      <c r="AM332" s="265"/>
      <c r="AN332" s="281"/>
      <c r="AO332" s="281"/>
      <c r="AP332" s="281"/>
      <c r="AQ332" s="635"/>
      <c r="AR332" s="324"/>
      <c r="AS332" s="324"/>
      <c r="AT332" s="324"/>
      <c r="AU332" s="324"/>
      <c r="AV332" s="324"/>
      <c r="AW332" s="324"/>
      <c r="AX332" s="324"/>
      <c r="AY332" s="324"/>
      <c r="AZ332" s="324"/>
      <c r="BA332" s="324"/>
      <c r="BB332" s="324"/>
      <c r="BC332" s="324"/>
      <c r="BD332" s="324"/>
      <c r="BE332" s="324"/>
      <c r="BF332" s="324"/>
      <c r="BG332" s="324"/>
      <c r="BH332" s="324"/>
      <c r="BI332" s="324"/>
      <c r="BJ332" s="324"/>
      <c r="BK332" s="324"/>
      <c r="BL332" s="324"/>
      <c r="BM332" s="324"/>
      <c r="BN332" s="324"/>
      <c r="BO332" s="324"/>
      <c r="BP332" s="324"/>
      <c r="BQ332" s="324"/>
      <c r="BR332" s="324"/>
      <c r="BS332" s="324"/>
      <c r="BT332" s="324"/>
      <c r="BU332" s="324"/>
      <c r="BV332" s="324"/>
      <c r="BW332" s="324"/>
      <c r="BX332" s="324"/>
      <c r="BY332" s="324"/>
      <c r="BZ332" s="324"/>
      <c r="CA332" s="324"/>
      <c r="CB332" s="324"/>
      <c r="CC332" s="324"/>
      <c r="CD332" s="324"/>
      <c r="CE332" s="324"/>
      <c r="CF332" s="324"/>
      <c r="CG332" s="324"/>
      <c r="CH332" s="324"/>
      <c r="CI332" s="324"/>
      <c r="CJ332" s="324"/>
      <c r="CK332" s="324"/>
      <c r="CL332" s="324"/>
      <c r="CM332" s="324"/>
      <c r="CN332" s="324"/>
      <c r="CO332" s="324"/>
      <c r="CP332" s="324"/>
    </row>
    <row r="333" spans="1:127" ht="12.75" customHeight="1" x14ac:dyDescent="0.2">
      <c r="A333" s="270">
        <v>332</v>
      </c>
      <c r="B333" s="270" t="s">
        <v>1004</v>
      </c>
      <c r="C333" s="271" t="s">
        <v>139</v>
      </c>
      <c r="D333" s="271"/>
      <c r="E333" s="130" t="s">
        <v>9186</v>
      </c>
      <c r="F333" s="271"/>
      <c r="G333" s="272" t="s">
        <v>1217</v>
      </c>
      <c r="H333" s="273"/>
      <c r="I333" s="271" t="s">
        <v>1634</v>
      </c>
      <c r="J333" s="271"/>
      <c r="K333" s="271" t="s">
        <v>6764</v>
      </c>
      <c r="L333" s="273" t="s">
        <v>4788</v>
      </c>
      <c r="M333" s="275">
        <v>40707</v>
      </c>
      <c r="N333" s="276">
        <v>44955</v>
      </c>
      <c r="O333" s="277" t="s">
        <v>991</v>
      </c>
      <c r="P333" s="298">
        <f t="shared" si="75"/>
        <v>44955</v>
      </c>
      <c r="Q333" s="278">
        <v>19020</v>
      </c>
      <c r="R333" s="278">
        <v>2011</v>
      </c>
      <c r="S333" s="279">
        <v>44225</v>
      </c>
      <c r="T333" s="280" t="s">
        <v>6763</v>
      </c>
      <c r="U333" s="281" t="s">
        <v>991</v>
      </c>
      <c r="V333" s="282" t="s">
        <v>913</v>
      </c>
      <c r="W333" s="282" t="s">
        <v>2825</v>
      </c>
      <c r="X333" s="280" t="s">
        <v>4789</v>
      </c>
      <c r="Y333" s="280" t="s">
        <v>958</v>
      </c>
      <c r="Z333" s="282" t="s">
        <v>1612</v>
      </c>
      <c r="AA333" s="319">
        <f t="shared" si="76"/>
        <v>44955</v>
      </c>
      <c r="AB333" s="149" t="s">
        <v>485</v>
      </c>
      <c r="AC333" s="280">
        <v>5.6</v>
      </c>
      <c r="AD333" s="305"/>
      <c r="AE333" s="280">
        <v>90</v>
      </c>
      <c r="AF333" s="280"/>
      <c r="AG333" s="280">
        <v>110</v>
      </c>
      <c r="AH333" s="280"/>
      <c r="AI333" s="280">
        <v>22</v>
      </c>
      <c r="AJ333" s="280">
        <v>36</v>
      </c>
      <c r="AK333" s="280">
        <v>48</v>
      </c>
      <c r="AL333" s="280">
        <v>1</v>
      </c>
      <c r="AM333" s="280"/>
      <c r="AN333" s="280"/>
      <c r="AO333" s="280"/>
      <c r="AP333" s="280"/>
      <c r="AQ333" s="634"/>
      <c r="AR333" s="501"/>
      <c r="AS333" s="501"/>
      <c r="AT333" s="501"/>
      <c r="AU333" s="501"/>
      <c r="AV333" s="501"/>
      <c r="AW333" s="501"/>
      <c r="AX333" s="501"/>
      <c r="AY333" s="501"/>
      <c r="AZ333" s="501"/>
      <c r="BA333" s="501"/>
      <c r="BB333" s="501"/>
      <c r="BC333" s="501"/>
      <c r="BD333" s="501"/>
      <c r="BE333" s="501"/>
      <c r="BF333" s="501"/>
      <c r="BG333" s="501"/>
      <c r="BH333" s="501"/>
      <c r="BI333" s="501"/>
      <c r="BJ333" s="501"/>
      <c r="BK333" s="501"/>
      <c r="BL333" s="501"/>
      <c r="BM333" s="501"/>
      <c r="BN333" s="501"/>
      <c r="BO333" s="501"/>
      <c r="BP333" s="501"/>
      <c r="BQ333" s="501"/>
      <c r="BR333" s="501"/>
      <c r="BS333" s="501"/>
      <c r="BT333" s="501"/>
      <c r="BU333" s="501"/>
      <c r="BV333" s="501"/>
      <c r="BW333" s="501"/>
      <c r="BX333" s="501"/>
      <c r="BY333" s="501"/>
      <c r="BZ333" s="501"/>
      <c r="CA333" s="501"/>
      <c r="CB333" s="501"/>
      <c r="CC333" s="501"/>
      <c r="CD333" s="501"/>
      <c r="CE333" s="501"/>
      <c r="CF333" s="501"/>
      <c r="CG333" s="501"/>
      <c r="CH333" s="501"/>
      <c r="CI333" s="501"/>
      <c r="CJ333" s="501"/>
      <c r="CK333" s="501"/>
      <c r="CL333" s="501"/>
      <c r="CM333" s="501"/>
      <c r="CN333" s="501"/>
      <c r="CO333" s="501"/>
      <c r="CP333" s="501"/>
      <c r="CQ333" s="500"/>
      <c r="CR333" s="500"/>
      <c r="CS333" s="500"/>
      <c r="CT333" s="500"/>
      <c r="CU333" s="500"/>
      <c r="CV333" s="500"/>
      <c r="CW333" s="500"/>
      <c r="CX333" s="500"/>
      <c r="CY333" s="500"/>
      <c r="CZ333" s="500"/>
      <c r="DA333" s="500"/>
      <c r="DB333" s="500"/>
      <c r="DC333" s="500"/>
      <c r="DD333" s="500"/>
      <c r="DE333" s="500"/>
      <c r="DF333" s="500"/>
      <c r="DG333" s="500"/>
      <c r="DH333" s="500"/>
      <c r="DI333" s="500"/>
      <c r="DJ333" s="500"/>
      <c r="DK333" s="500"/>
      <c r="DL333" s="500"/>
      <c r="DM333" s="500"/>
      <c r="DN333" s="500"/>
      <c r="DO333" s="500"/>
      <c r="DP333" s="500"/>
      <c r="DQ333" s="500"/>
      <c r="DR333" s="500"/>
      <c r="DS333" s="500"/>
      <c r="DT333" s="500"/>
      <c r="DU333" s="500"/>
      <c r="DV333" s="500"/>
      <c r="DW333" s="500"/>
    </row>
    <row r="334" spans="1:127" s="502" customFormat="1" ht="12.75" customHeight="1" x14ac:dyDescent="0.2">
      <c r="A334" s="270">
        <v>333</v>
      </c>
      <c r="B334" s="270" t="s">
        <v>1004</v>
      </c>
      <c r="C334" s="271" t="s">
        <v>139</v>
      </c>
      <c r="D334" s="271"/>
      <c r="E334" s="130" t="s">
        <v>9187</v>
      </c>
      <c r="F334" s="271"/>
      <c r="G334" s="272" t="s">
        <v>978</v>
      </c>
      <c r="H334" s="273"/>
      <c r="I334" s="271" t="s">
        <v>1634</v>
      </c>
      <c r="J334" s="271"/>
      <c r="K334" s="271" t="s">
        <v>979</v>
      </c>
      <c r="L334" s="273" t="s">
        <v>980</v>
      </c>
      <c r="M334" s="275">
        <v>40707</v>
      </c>
      <c r="N334" s="132">
        <v>44923</v>
      </c>
      <c r="O334" s="277" t="s">
        <v>991</v>
      </c>
      <c r="P334" s="299">
        <f t="shared" si="75"/>
        <v>44923</v>
      </c>
      <c r="Q334" s="264">
        <v>21012</v>
      </c>
      <c r="R334" s="264">
        <v>2011</v>
      </c>
      <c r="S334" s="265">
        <v>44193</v>
      </c>
      <c r="T334" s="281" t="s">
        <v>239</v>
      </c>
      <c r="U334" s="281" t="s">
        <v>991</v>
      </c>
      <c r="V334" s="150" t="s">
        <v>1313</v>
      </c>
      <c r="W334" s="150" t="s">
        <v>5780</v>
      </c>
      <c r="X334" s="281" t="s">
        <v>981</v>
      </c>
      <c r="Y334" s="281" t="s">
        <v>1384</v>
      </c>
      <c r="Z334" s="150" t="s">
        <v>2015</v>
      </c>
      <c r="AA334" s="303">
        <v>44923</v>
      </c>
      <c r="AB334" s="283" t="s">
        <v>2167</v>
      </c>
      <c r="AC334" s="281">
        <v>6.4</v>
      </c>
      <c r="AD334" s="284"/>
      <c r="AE334" s="281">
        <v>90</v>
      </c>
      <c r="AF334" s="281"/>
      <c r="AG334" s="281">
        <v>110</v>
      </c>
      <c r="AH334" s="281"/>
      <c r="AI334" s="281">
        <v>22</v>
      </c>
      <c r="AJ334" s="281">
        <v>36</v>
      </c>
      <c r="AK334" s="281">
        <v>48</v>
      </c>
      <c r="AL334" s="281">
        <v>1</v>
      </c>
      <c r="AM334" s="281"/>
      <c r="AN334" s="281"/>
      <c r="AO334" s="281"/>
      <c r="AP334" s="281"/>
      <c r="AQ334" s="635"/>
      <c r="AR334" s="324"/>
      <c r="AS334" s="324"/>
      <c r="AT334" s="324"/>
      <c r="AU334" s="324"/>
      <c r="AV334" s="324"/>
      <c r="AW334" s="324"/>
      <c r="AX334" s="324"/>
      <c r="AY334" s="324"/>
      <c r="AZ334" s="324"/>
      <c r="BA334" s="324"/>
      <c r="BB334" s="324"/>
      <c r="BC334" s="324"/>
      <c r="BD334" s="324"/>
      <c r="BE334" s="324"/>
      <c r="BF334" s="324"/>
      <c r="BG334" s="324"/>
      <c r="BH334" s="324"/>
      <c r="BI334" s="324"/>
      <c r="BJ334" s="324"/>
      <c r="BK334" s="324"/>
      <c r="BL334" s="324"/>
      <c r="BM334" s="324"/>
      <c r="BN334" s="324"/>
      <c r="BO334" s="324"/>
      <c r="BP334" s="324"/>
      <c r="BQ334" s="324"/>
      <c r="BR334" s="324"/>
      <c r="BS334" s="324"/>
      <c r="BT334" s="324"/>
      <c r="BU334" s="324"/>
      <c r="BV334" s="324"/>
      <c r="BW334" s="324"/>
      <c r="BX334" s="324"/>
      <c r="BY334" s="324"/>
      <c r="BZ334" s="324"/>
      <c r="CA334" s="324"/>
      <c r="CB334" s="324"/>
      <c r="CC334" s="324"/>
      <c r="CD334" s="324"/>
      <c r="CE334" s="324"/>
      <c r="CF334" s="324"/>
      <c r="CG334" s="324"/>
      <c r="CH334" s="324"/>
      <c r="CI334" s="324"/>
      <c r="CJ334" s="324"/>
      <c r="CK334" s="324"/>
      <c r="CL334" s="324"/>
      <c r="CM334" s="324"/>
      <c r="CN334" s="324"/>
      <c r="CO334" s="324"/>
      <c r="CP334" s="324"/>
    </row>
    <row r="335" spans="1:127" ht="12.75" customHeight="1" x14ac:dyDescent="0.2">
      <c r="A335" s="270">
        <v>334</v>
      </c>
      <c r="B335" s="270" t="s">
        <v>1004</v>
      </c>
      <c r="C335" s="271" t="s">
        <v>3216</v>
      </c>
      <c r="D335" s="271" t="s">
        <v>1219</v>
      </c>
      <c r="E335" s="271" t="s">
        <v>9611</v>
      </c>
      <c r="F335" s="271" t="s">
        <v>10127</v>
      </c>
      <c r="G335" s="272" t="s">
        <v>9612</v>
      </c>
      <c r="H335" s="273" t="s">
        <v>10128</v>
      </c>
      <c r="I335" s="271" t="s">
        <v>2653</v>
      </c>
      <c r="J335" s="271" t="s">
        <v>2984</v>
      </c>
      <c r="K335" s="271" t="s">
        <v>9613</v>
      </c>
      <c r="L335" s="273" t="s">
        <v>9614</v>
      </c>
      <c r="M335" s="275">
        <v>44167</v>
      </c>
      <c r="N335" s="132">
        <v>44895</v>
      </c>
      <c r="O335" s="277" t="s">
        <v>991</v>
      </c>
      <c r="P335" s="301">
        <f t="shared" si="75"/>
        <v>44895</v>
      </c>
      <c r="Q335" s="264">
        <v>20755</v>
      </c>
      <c r="R335" s="264">
        <v>2020</v>
      </c>
      <c r="S335" s="265">
        <v>44165</v>
      </c>
      <c r="T335" s="281" t="s">
        <v>10129</v>
      </c>
      <c r="U335" s="281" t="s">
        <v>5629</v>
      </c>
      <c r="V335" s="150" t="s">
        <v>484</v>
      </c>
      <c r="W335" s="150" t="s">
        <v>10130</v>
      </c>
      <c r="X335" s="281" t="s">
        <v>9615</v>
      </c>
      <c r="Y335" s="281" t="s">
        <v>9616</v>
      </c>
      <c r="Z335" s="150" t="s">
        <v>9617</v>
      </c>
      <c r="AA335" s="303">
        <v>44895</v>
      </c>
      <c r="AB335" s="283" t="s">
        <v>2167</v>
      </c>
      <c r="AC335" s="281">
        <v>4.3</v>
      </c>
      <c r="AD335" s="284">
        <v>18.5</v>
      </c>
      <c r="AE335" s="281">
        <v>75</v>
      </c>
      <c r="AF335" s="281">
        <v>75</v>
      </c>
      <c r="AG335" s="281">
        <v>100</v>
      </c>
      <c r="AH335" s="281">
        <v>100</v>
      </c>
      <c r="AI335" s="281">
        <v>22</v>
      </c>
      <c r="AJ335" s="281">
        <v>36</v>
      </c>
      <c r="AK335" s="281">
        <v>54</v>
      </c>
      <c r="AL335" s="281">
        <v>1</v>
      </c>
      <c r="AM335" s="265">
        <v>44323</v>
      </c>
      <c r="AN335" s="281">
        <v>2013</v>
      </c>
      <c r="AO335" s="281" t="s">
        <v>991</v>
      </c>
      <c r="AP335" s="281"/>
      <c r="AQ335" s="634"/>
      <c r="AR335" s="501"/>
      <c r="AS335" s="501"/>
      <c r="AT335" s="501"/>
      <c r="AU335" s="501"/>
      <c r="AV335" s="501"/>
      <c r="AW335" s="501"/>
      <c r="AX335" s="501"/>
      <c r="AY335" s="501"/>
      <c r="AZ335" s="501"/>
      <c r="BA335" s="501"/>
      <c r="BB335" s="501"/>
      <c r="BC335" s="501"/>
      <c r="BD335" s="501"/>
      <c r="BE335" s="501"/>
      <c r="BF335" s="501"/>
      <c r="BG335" s="501"/>
      <c r="BH335" s="501"/>
      <c r="BI335" s="501"/>
      <c r="BJ335" s="501"/>
      <c r="BK335" s="501"/>
      <c r="BL335" s="501"/>
      <c r="BM335" s="501"/>
      <c r="BN335" s="501"/>
      <c r="BO335" s="501"/>
      <c r="BP335" s="501"/>
      <c r="BQ335" s="501"/>
      <c r="BR335" s="501"/>
      <c r="BS335" s="501"/>
      <c r="BT335" s="501"/>
      <c r="BU335" s="501"/>
      <c r="BV335" s="501"/>
      <c r="BW335" s="501"/>
      <c r="BX335" s="501"/>
      <c r="BY335" s="501"/>
      <c r="BZ335" s="501"/>
      <c r="CA335" s="501"/>
      <c r="CB335" s="501"/>
      <c r="CC335" s="501"/>
      <c r="CD335" s="501"/>
      <c r="CE335" s="501"/>
      <c r="CF335" s="501"/>
      <c r="CG335" s="501"/>
      <c r="CH335" s="501"/>
      <c r="CI335" s="501"/>
      <c r="CJ335" s="501"/>
      <c r="CK335" s="501"/>
      <c r="CL335" s="501"/>
      <c r="CM335" s="501"/>
      <c r="CN335" s="501"/>
      <c r="CO335" s="501"/>
      <c r="CP335" s="501"/>
      <c r="CQ335" s="500"/>
      <c r="CR335" s="500"/>
      <c r="CS335" s="500"/>
      <c r="CT335" s="500"/>
      <c r="CU335" s="500"/>
      <c r="CV335" s="500"/>
      <c r="CW335" s="500"/>
      <c r="CX335" s="500"/>
      <c r="CY335" s="500"/>
      <c r="CZ335" s="500"/>
      <c r="DA335" s="500"/>
      <c r="DB335" s="500"/>
      <c r="DC335" s="500"/>
      <c r="DD335" s="500"/>
      <c r="DE335" s="500"/>
      <c r="DF335" s="500"/>
      <c r="DG335" s="500"/>
      <c r="DH335" s="500"/>
      <c r="DI335" s="500"/>
      <c r="DJ335" s="500"/>
      <c r="DK335" s="500"/>
      <c r="DL335" s="500"/>
      <c r="DM335" s="500"/>
      <c r="DN335" s="500"/>
      <c r="DO335" s="500"/>
      <c r="DP335" s="500"/>
      <c r="DQ335" s="500"/>
      <c r="DR335" s="500"/>
      <c r="DS335" s="500"/>
      <c r="DT335" s="500"/>
      <c r="DU335" s="500"/>
      <c r="DV335" s="500"/>
      <c r="DW335" s="500"/>
    </row>
    <row r="336" spans="1:127" s="502" customFormat="1" ht="12.75" customHeight="1" x14ac:dyDescent="0.2">
      <c r="A336" s="270">
        <v>335</v>
      </c>
      <c r="B336" s="281" t="s">
        <v>1005</v>
      </c>
      <c r="C336" s="281" t="s">
        <v>3216</v>
      </c>
      <c r="D336" s="281" t="s">
        <v>2592</v>
      </c>
      <c r="E336" s="281" t="s">
        <v>4214</v>
      </c>
      <c r="F336" s="281" t="s">
        <v>2596</v>
      </c>
      <c r="G336" s="296" t="s">
        <v>4215</v>
      </c>
      <c r="H336" s="676" t="s">
        <v>2594</v>
      </c>
      <c r="I336" s="271" t="s">
        <v>2653</v>
      </c>
      <c r="J336" s="281" t="s">
        <v>2595</v>
      </c>
      <c r="K336" s="271" t="s">
        <v>3463</v>
      </c>
      <c r="L336" s="273" t="s">
        <v>3464</v>
      </c>
      <c r="M336" s="275">
        <v>42650</v>
      </c>
      <c r="N336" s="132">
        <v>44752</v>
      </c>
      <c r="O336" s="277" t="s">
        <v>991</v>
      </c>
      <c r="P336" s="298">
        <f t="shared" si="75"/>
        <v>44752</v>
      </c>
      <c r="Q336" s="278">
        <v>16867</v>
      </c>
      <c r="R336" s="278">
        <v>2016</v>
      </c>
      <c r="S336" s="279">
        <v>44022</v>
      </c>
      <c r="T336" s="280" t="s">
        <v>549</v>
      </c>
      <c r="U336" s="281" t="s">
        <v>259</v>
      </c>
      <c r="V336" s="282" t="s">
        <v>8932</v>
      </c>
      <c r="W336" s="282" t="s">
        <v>8933</v>
      </c>
      <c r="X336" s="280" t="s">
        <v>3465</v>
      </c>
      <c r="Y336" s="280" t="s">
        <v>8934</v>
      </c>
      <c r="Z336" s="282" t="s">
        <v>3466</v>
      </c>
      <c r="AA336" s="319">
        <f t="shared" si="76"/>
        <v>44752</v>
      </c>
      <c r="AB336" s="149" t="s">
        <v>2167</v>
      </c>
      <c r="AC336" s="280">
        <v>4.3</v>
      </c>
      <c r="AD336" s="305" t="s">
        <v>6136</v>
      </c>
      <c r="AE336" s="280">
        <v>75</v>
      </c>
      <c r="AF336" s="280">
        <v>80</v>
      </c>
      <c r="AG336" s="280">
        <v>100</v>
      </c>
      <c r="AH336" s="280">
        <v>133</v>
      </c>
      <c r="AI336" s="280">
        <v>22</v>
      </c>
      <c r="AJ336" s="280">
        <v>36</v>
      </c>
      <c r="AK336" s="280">
        <v>54</v>
      </c>
      <c r="AL336" s="280">
        <v>1</v>
      </c>
      <c r="AM336" s="279">
        <v>41950</v>
      </c>
      <c r="AN336" s="280">
        <v>2004</v>
      </c>
      <c r="AO336" s="280" t="s">
        <v>991</v>
      </c>
      <c r="AP336" s="281" t="s">
        <v>6137</v>
      </c>
      <c r="AQ336" s="635"/>
      <c r="AR336" s="324"/>
      <c r="AS336" s="281"/>
      <c r="AT336" s="281"/>
      <c r="AU336" s="281"/>
      <c r="AV336" s="296"/>
      <c r="AW336" s="676"/>
      <c r="AX336" s="281"/>
      <c r="AY336" s="281"/>
      <c r="AZ336" s="281"/>
      <c r="BA336" s="150"/>
      <c r="BB336" s="306"/>
      <c r="BC336" s="325"/>
      <c r="BD336" s="277"/>
      <c r="BE336" s="298"/>
      <c r="BF336" s="278"/>
      <c r="BG336" s="278"/>
      <c r="BH336" s="279"/>
      <c r="BI336" s="280"/>
      <c r="BJ336" s="281"/>
      <c r="BK336" s="282"/>
      <c r="BL336" s="282"/>
      <c r="BM336" s="280"/>
      <c r="BN336" s="280"/>
      <c r="BO336" s="282"/>
      <c r="BP336" s="319"/>
      <c r="BQ336" s="280"/>
      <c r="BR336" s="280"/>
      <c r="BS336" s="305"/>
      <c r="BT336" s="280"/>
      <c r="BU336" s="280"/>
      <c r="BV336" s="280"/>
      <c r="BW336" s="280"/>
      <c r="BX336" s="280"/>
      <c r="BY336" s="280"/>
      <c r="BZ336" s="280"/>
      <c r="CA336" s="280"/>
      <c r="CB336" s="279"/>
      <c r="CC336" s="280"/>
      <c r="CD336" s="280"/>
      <c r="CE336" s="324"/>
      <c r="CF336" s="324"/>
      <c r="CG336" s="324"/>
      <c r="CH336" s="324"/>
      <c r="CI336" s="324"/>
      <c r="CJ336" s="324"/>
      <c r="CK336" s="324"/>
      <c r="CL336" s="324"/>
      <c r="CM336" s="324"/>
      <c r="CN336" s="324"/>
      <c r="CO336" s="324"/>
      <c r="CP336" s="324"/>
    </row>
    <row r="337" spans="1:127" s="324" customFormat="1" ht="12.75" customHeight="1" x14ac:dyDescent="0.2">
      <c r="A337" s="270">
        <v>336</v>
      </c>
      <c r="B337" s="281" t="s">
        <v>1004</v>
      </c>
      <c r="C337" s="281" t="s">
        <v>5091</v>
      </c>
      <c r="D337" s="281"/>
      <c r="E337" s="281" t="s">
        <v>5306</v>
      </c>
      <c r="F337" s="281"/>
      <c r="G337" s="296" t="s">
        <v>5307</v>
      </c>
      <c r="H337" s="676"/>
      <c r="I337" s="281" t="s">
        <v>424</v>
      </c>
      <c r="J337" s="281"/>
      <c r="K337" s="281" t="s">
        <v>2153</v>
      </c>
      <c r="L337" s="676" t="s">
        <v>162</v>
      </c>
      <c r="M337" s="306">
        <v>42964</v>
      </c>
      <c r="N337" s="307">
        <v>44608</v>
      </c>
      <c r="O337" s="507" t="s">
        <v>991</v>
      </c>
      <c r="P337" s="299">
        <f t="shared" si="75"/>
        <v>44608</v>
      </c>
      <c r="Q337" s="264">
        <v>20237</v>
      </c>
      <c r="R337" s="264">
        <v>2017</v>
      </c>
      <c r="S337" s="279">
        <v>43877</v>
      </c>
      <c r="T337" s="281" t="s">
        <v>2031</v>
      </c>
      <c r="U337" s="281" t="s">
        <v>1687</v>
      </c>
      <c r="V337" s="150" t="s">
        <v>484</v>
      </c>
      <c r="W337" s="150" t="s">
        <v>484</v>
      </c>
      <c r="X337" s="281" t="s">
        <v>1434</v>
      </c>
      <c r="Y337" s="281" t="s">
        <v>2289</v>
      </c>
      <c r="Z337" s="150" t="s">
        <v>8244</v>
      </c>
      <c r="AA337" s="319">
        <f>N337</f>
        <v>44608</v>
      </c>
      <c r="AB337" s="283" t="s">
        <v>1411</v>
      </c>
      <c r="AC337" s="281">
        <v>5.5</v>
      </c>
      <c r="AD337" s="284"/>
      <c r="AE337" s="281">
        <v>85</v>
      </c>
      <c r="AF337" s="281"/>
      <c r="AG337" s="281">
        <v>105</v>
      </c>
      <c r="AH337" s="281"/>
      <c r="AI337" s="281">
        <v>24</v>
      </c>
      <c r="AJ337" s="281">
        <v>39</v>
      </c>
      <c r="AK337" s="281">
        <v>58</v>
      </c>
      <c r="AL337" s="281">
        <v>1</v>
      </c>
      <c r="AM337" s="280"/>
      <c r="AN337" s="281"/>
      <c r="AO337" s="281"/>
      <c r="AP337" s="281"/>
      <c r="AQ337" s="635"/>
      <c r="CQ337" s="512"/>
    </row>
    <row r="338" spans="1:127" s="324" customFormat="1" ht="12.75" customHeight="1" x14ac:dyDescent="0.2">
      <c r="A338" s="270">
        <v>337</v>
      </c>
      <c r="B338" s="324" t="s">
        <v>1004</v>
      </c>
      <c r="C338" s="270" t="s">
        <v>7974</v>
      </c>
      <c r="E338" s="324" t="s">
        <v>7536</v>
      </c>
      <c r="G338" s="509" t="s">
        <v>7975</v>
      </c>
      <c r="I338" s="271" t="s">
        <v>2653</v>
      </c>
      <c r="K338" s="324" t="s">
        <v>6603</v>
      </c>
      <c r="L338" s="273" t="s">
        <v>6604</v>
      </c>
      <c r="M338" s="510">
        <v>43858</v>
      </c>
      <c r="N338" s="511">
        <v>44585</v>
      </c>
      <c r="O338" s="277" t="s">
        <v>991</v>
      </c>
      <c r="P338" s="299">
        <f>N338</f>
        <v>44585</v>
      </c>
      <c r="Q338" s="264">
        <v>20041</v>
      </c>
      <c r="R338" s="264">
        <v>2019</v>
      </c>
      <c r="S338" s="265">
        <v>43854</v>
      </c>
      <c r="T338" s="281" t="s">
        <v>32</v>
      </c>
      <c r="U338" s="281" t="s">
        <v>1786</v>
      </c>
      <c r="V338" s="150" t="s">
        <v>484</v>
      </c>
      <c r="W338" s="150" t="s">
        <v>2085</v>
      </c>
      <c r="X338" s="281" t="s">
        <v>6605</v>
      </c>
      <c r="Y338" s="281" t="s">
        <v>6606</v>
      </c>
      <c r="Z338" s="150" t="s">
        <v>6607</v>
      </c>
      <c r="AA338" s="303">
        <v>43854</v>
      </c>
      <c r="AB338" s="283" t="s">
        <v>1411</v>
      </c>
      <c r="AC338" s="281">
        <v>4.9000000000000004</v>
      </c>
      <c r="AD338" s="284"/>
      <c r="AE338" s="281">
        <v>95</v>
      </c>
      <c r="AF338" s="281"/>
      <c r="AG338" s="281">
        <v>117</v>
      </c>
      <c r="AH338" s="281"/>
      <c r="AI338" s="281">
        <v>30</v>
      </c>
      <c r="AJ338" s="281">
        <v>39</v>
      </c>
      <c r="AK338" s="281">
        <v>60</v>
      </c>
      <c r="AL338" s="281">
        <v>1</v>
      </c>
      <c r="AM338" s="281"/>
      <c r="AN338" s="281"/>
      <c r="AO338" s="281"/>
      <c r="AP338" s="281"/>
      <c r="AQ338" s="635"/>
      <c r="CQ338" s="512"/>
    </row>
    <row r="339" spans="1:127" s="502" customFormat="1" ht="12.75" customHeight="1" x14ac:dyDescent="0.2">
      <c r="A339" s="270">
        <v>338</v>
      </c>
      <c r="B339" s="270" t="s">
        <v>1004</v>
      </c>
      <c r="C339" s="271" t="s">
        <v>7985</v>
      </c>
      <c r="D339" s="271"/>
      <c r="E339" s="130" t="s">
        <v>7537</v>
      </c>
      <c r="F339" s="271"/>
      <c r="G339" s="272" t="s">
        <v>7986</v>
      </c>
      <c r="H339" s="273"/>
      <c r="I339" s="271" t="s">
        <v>424</v>
      </c>
      <c r="J339" s="281"/>
      <c r="K339" s="324" t="s">
        <v>6735</v>
      </c>
      <c r="L339" s="273" t="s">
        <v>1159</v>
      </c>
      <c r="M339" s="275">
        <v>43860</v>
      </c>
      <c r="N339" s="132">
        <v>44588</v>
      </c>
      <c r="O339" s="277" t="s">
        <v>991</v>
      </c>
      <c r="P339" s="299">
        <f>N339</f>
        <v>44588</v>
      </c>
      <c r="Q339" s="264">
        <v>20044</v>
      </c>
      <c r="R339" s="264">
        <v>2019</v>
      </c>
      <c r="S339" s="265">
        <v>43857</v>
      </c>
      <c r="T339" s="281" t="s">
        <v>6763</v>
      </c>
      <c r="U339" s="281" t="s">
        <v>1786</v>
      </c>
      <c r="V339" s="150" t="s">
        <v>484</v>
      </c>
      <c r="W339" s="150" t="s">
        <v>484</v>
      </c>
      <c r="X339" s="281" t="s">
        <v>7299</v>
      </c>
      <c r="Y339" s="281" t="s">
        <v>2964</v>
      </c>
      <c r="Z339" s="150" t="s">
        <v>2965</v>
      </c>
      <c r="AA339" s="303">
        <v>43857</v>
      </c>
      <c r="AB339" s="283" t="s">
        <v>2167</v>
      </c>
      <c r="AC339" s="281">
        <v>7.69</v>
      </c>
      <c r="AD339" s="284"/>
      <c r="AE339" s="281">
        <v>130</v>
      </c>
      <c r="AF339" s="281"/>
      <c r="AG339" s="281">
        <v>220</v>
      </c>
      <c r="AH339" s="281"/>
      <c r="AI339" s="281">
        <v>21</v>
      </c>
      <c r="AJ339" s="281">
        <v>37</v>
      </c>
      <c r="AK339" s="281">
        <v>55</v>
      </c>
      <c r="AL339" s="281">
        <v>2</v>
      </c>
      <c r="AM339" s="265"/>
      <c r="AN339" s="281"/>
      <c r="AO339" s="281"/>
      <c r="AP339" s="281"/>
      <c r="AQ339" s="635"/>
      <c r="AR339" s="324"/>
      <c r="AS339" s="324"/>
      <c r="AT339" s="324"/>
      <c r="AU339" s="324"/>
      <c r="AV339" s="324"/>
      <c r="AW339" s="324"/>
      <c r="AX339" s="324"/>
      <c r="AY339" s="324"/>
      <c r="AZ339" s="324"/>
      <c r="BA339" s="324"/>
      <c r="BB339" s="324"/>
      <c r="BC339" s="324"/>
      <c r="BD339" s="324"/>
      <c r="BE339" s="324"/>
      <c r="BF339" s="324"/>
      <c r="BG339" s="324"/>
      <c r="BH339" s="324"/>
      <c r="BI339" s="324"/>
      <c r="BJ339" s="324"/>
      <c r="BK339" s="324"/>
      <c r="BL339" s="324"/>
      <c r="BM339" s="324"/>
      <c r="BN339" s="324"/>
      <c r="BO339" s="324"/>
      <c r="BP339" s="324"/>
      <c r="BQ339" s="324"/>
      <c r="BR339" s="324"/>
      <c r="BS339" s="324"/>
      <c r="BT339" s="324"/>
      <c r="BU339" s="324"/>
      <c r="BV339" s="324"/>
      <c r="BW339" s="324"/>
      <c r="BX339" s="324"/>
      <c r="BY339" s="324"/>
      <c r="BZ339" s="324"/>
      <c r="CA339" s="324"/>
      <c r="CB339" s="324"/>
      <c r="CC339" s="324"/>
      <c r="CD339" s="324"/>
      <c r="CE339" s="324"/>
      <c r="CF339" s="324"/>
      <c r="CG339" s="324"/>
      <c r="CH339" s="324"/>
      <c r="CI339" s="324"/>
      <c r="CJ339" s="324"/>
      <c r="CK339" s="324"/>
      <c r="CL339" s="324"/>
      <c r="CM339" s="324"/>
      <c r="CN339" s="324"/>
      <c r="CO339" s="324"/>
      <c r="CP339" s="324"/>
    </row>
    <row r="340" spans="1:127" s="502" customFormat="1" ht="12.75" customHeight="1" x14ac:dyDescent="0.2">
      <c r="A340" s="270">
        <v>339</v>
      </c>
      <c r="B340" s="654" t="s">
        <v>1005</v>
      </c>
      <c r="C340" s="654" t="s">
        <v>10861</v>
      </c>
      <c r="D340" s="655"/>
      <c r="E340" s="655" t="s">
        <v>9188</v>
      </c>
      <c r="F340" s="655" t="s">
        <v>5195</v>
      </c>
      <c r="G340" s="656" t="s">
        <v>10862</v>
      </c>
      <c r="H340" s="657"/>
      <c r="I340" s="655" t="s">
        <v>3217</v>
      </c>
      <c r="J340" s="655"/>
      <c r="K340" s="655" t="s">
        <v>9860</v>
      </c>
      <c r="L340" s="657" t="s">
        <v>2305</v>
      </c>
      <c r="M340" s="658">
        <v>44438</v>
      </c>
      <c r="N340" s="1060">
        <v>45162</v>
      </c>
      <c r="O340" s="660" t="s">
        <v>991</v>
      </c>
      <c r="P340" s="1061">
        <f>N340</f>
        <v>45162</v>
      </c>
      <c r="Q340" s="1062">
        <v>21494</v>
      </c>
      <c r="R340" s="1062">
        <v>2017</v>
      </c>
      <c r="S340" s="1063">
        <v>44432</v>
      </c>
      <c r="T340" s="664" t="s">
        <v>39</v>
      </c>
      <c r="U340" s="664" t="s">
        <v>1786</v>
      </c>
      <c r="V340" s="665" t="s">
        <v>484</v>
      </c>
      <c r="W340" s="665" t="s">
        <v>1313</v>
      </c>
      <c r="X340" s="664" t="s">
        <v>10863</v>
      </c>
      <c r="Y340" s="664" t="s">
        <v>560</v>
      </c>
      <c r="Z340" s="665" t="s">
        <v>1625</v>
      </c>
      <c r="AA340" s="1064">
        <f>N340</f>
        <v>45162</v>
      </c>
      <c r="AB340" s="1065" t="s">
        <v>2167</v>
      </c>
      <c r="AC340" s="664">
        <v>7.5</v>
      </c>
      <c r="AD340" s="1066"/>
      <c r="AE340" s="664">
        <v>130</v>
      </c>
      <c r="AF340" s="664">
        <v>130</v>
      </c>
      <c r="AG340" s="664">
        <v>220</v>
      </c>
      <c r="AH340" s="664">
        <v>220</v>
      </c>
      <c r="AI340" s="664">
        <v>24</v>
      </c>
      <c r="AJ340" s="664">
        <v>37</v>
      </c>
      <c r="AK340" s="664">
        <v>46</v>
      </c>
      <c r="AL340" s="664">
        <v>2</v>
      </c>
      <c r="AM340" s="281"/>
      <c r="AN340" s="281"/>
      <c r="AO340" s="281"/>
      <c r="AP340" s="281"/>
      <c r="AQ340" s="635"/>
      <c r="AR340" s="324"/>
      <c r="AS340" s="324"/>
      <c r="AT340" s="324"/>
      <c r="AU340" s="324"/>
      <c r="AV340" s="324"/>
      <c r="AW340" s="324"/>
      <c r="AX340" s="324"/>
      <c r="AY340" s="324"/>
      <c r="AZ340" s="324"/>
      <c r="BA340" s="324"/>
      <c r="BB340" s="324"/>
      <c r="BC340" s="324"/>
      <c r="BD340" s="324"/>
      <c r="BE340" s="324"/>
      <c r="BF340" s="324"/>
      <c r="BG340" s="324"/>
      <c r="BH340" s="324"/>
      <c r="BI340" s="324"/>
      <c r="BJ340" s="324"/>
      <c r="BK340" s="324"/>
      <c r="BL340" s="324"/>
      <c r="BM340" s="324"/>
      <c r="BN340" s="324"/>
      <c r="BO340" s="324"/>
      <c r="BP340" s="324"/>
      <c r="BQ340" s="324"/>
      <c r="BR340" s="324"/>
      <c r="BS340" s="324"/>
      <c r="BT340" s="324"/>
      <c r="BU340" s="324"/>
      <c r="BV340" s="324"/>
      <c r="BW340" s="324"/>
      <c r="BX340" s="324"/>
      <c r="BY340" s="324"/>
      <c r="BZ340" s="324"/>
      <c r="CA340" s="324"/>
      <c r="CB340" s="324"/>
      <c r="CC340" s="324"/>
      <c r="CD340" s="324"/>
      <c r="CE340" s="324"/>
      <c r="CF340" s="324"/>
      <c r="CG340" s="324"/>
      <c r="CH340" s="324"/>
      <c r="CI340" s="324"/>
      <c r="CJ340" s="324"/>
      <c r="CK340" s="324"/>
      <c r="CL340" s="324"/>
      <c r="CM340" s="324"/>
      <c r="CN340" s="324"/>
      <c r="CO340" s="324"/>
      <c r="CP340" s="324"/>
    </row>
    <row r="341" spans="1:127" s="501" customFormat="1" ht="12.75" customHeight="1" x14ac:dyDescent="0.2">
      <c r="A341" s="270">
        <v>340</v>
      </c>
      <c r="B341" s="281" t="s">
        <v>1004</v>
      </c>
      <c r="C341" s="281" t="s">
        <v>712</v>
      </c>
      <c r="D341" s="281"/>
      <c r="E341" s="281" t="s">
        <v>2195</v>
      </c>
      <c r="F341" s="281"/>
      <c r="G341" s="296" t="s">
        <v>2196</v>
      </c>
      <c r="H341" s="676"/>
      <c r="I341" s="271" t="s">
        <v>1634</v>
      </c>
      <c r="J341" s="281"/>
      <c r="K341" s="281" t="s">
        <v>2197</v>
      </c>
      <c r="L341" s="676" t="s">
        <v>2198</v>
      </c>
      <c r="M341" s="306">
        <v>41685</v>
      </c>
      <c r="N341" s="307">
        <v>44606</v>
      </c>
      <c r="O341" s="308" t="s">
        <v>991</v>
      </c>
      <c r="P341" s="298">
        <f t="shared" ref="P341:P359" si="77">N341</f>
        <v>44606</v>
      </c>
      <c r="Q341" s="278">
        <v>18195</v>
      </c>
      <c r="R341" s="278">
        <v>2010</v>
      </c>
      <c r="S341" s="279">
        <v>43875</v>
      </c>
      <c r="T341" s="280" t="s">
        <v>39</v>
      </c>
      <c r="U341" s="281" t="s">
        <v>991</v>
      </c>
      <c r="V341" s="282" t="s">
        <v>731</v>
      </c>
      <c r="W341" s="282" t="s">
        <v>6743</v>
      </c>
      <c r="X341" s="280" t="s">
        <v>143</v>
      </c>
      <c r="Y341" s="280" t="s">
        <v>1697</v>
      </c>
      <c r="Z341" s="282" t="s">
        <v>860</v>
      </c>
      <c r="AA341" s="319">
        <f t="shared" si="76"/>
        <v>44606</v>
      </c>
      <c r="AB341" s="149" t="s">
        <v>2167</v>
      </c>
      <c r="AC341" s="280">
        <v>5.7</v>
      </c>
      <c r="AD341" s="305"/>
      <c r="AE341" s="280">
        <v>95</v>
      </c>
      <c r="AF341" s="280"/>
      <c r="AG341" s="280">
        <v>115</v>
      </c>
      <c r="AH341" s="280"/>
      <c r="AI341" s="280">
        <v>24</v>
      </c>
      <c r="AJ341" s="280">
        <v>38</v>
      </c>
      <c r="AK341" s="280">
        <v>50</v>
      </c>
      <c r="AL341" s="280">
        <v>1</v>
      </c>
      <c r="AM341" s="280"/>
      <c r="AN341" s="280"/>
      <c r="AO341" s="280"/>
      <c r="AP341" s="280"/>
      <c r="AQ341" s="634"/>
      <c r="CQ341" s="505"/>
    </row>
    <row r="342" spans="1:127" ht="12.75" customHeight="1" x14ac:dyDescent="0.2">
      <c r="A342" s="270">
        <v>341</v>
      </c>
      <c r="B342" s="270" t="s">
        <v>1004</v>
      </c>
      <c r="C342" s="271" t="s">
        <v>765</v>
      </c>
      <c r="D342" s="271"/>
      <c r="E342" s="130" t="s">
        <v>9189</v>
      </c>
      <c r="F342" s="271"/>
      <c r="G342" s="272" t="s">
        <v>844</v>
      </c>
      <c r="H342" s="273"/>
      <c r="I342" s="271" t="s">
        <v>2996</v>
      </c>
      <c r="J342" s="271"/>
      <c r="K342" s="271" t="s">
        <v>3429</v>
      </c>
      <c r="L342" s="273" t="s">
        <v>542</v>
      </c>
      <c r="M342" s="275">
        <v>40714</v>
      </c>
      <c r="N342" s="276">
        <v>44693</v>
      </c>
      <c r="O342" s="277" t="s">
        <v>991</v>
      </c>
      <c r="P342" s="298">
        <f t="shared" si="77"/>
        <v>44693</v>
      </c>
      <c r="Q342" s="278">
        <v>15745</v>
      </c>
      <c r="R342" s="278">
        <v>2010</v>
      </c>
      <c r="S342" s="279">
        <v>43963</v>
      </c>
      <c r="T342" s="280" t="s">
        <v>39</v>
      </c>
      <c r="U342" s="281" t="s">
        <v>991</v>
      </c>
      <c r="V342" s="282" t="s">
        <v>1313</v>
      </c>
      <c r="W342" s="282" t="s">
        <v>7374</v>
      </c>
      <c r="X342" s="280" t="s">
        <v>3430</v>
      </c>
      <c r="Y342" s="280" t="s">
        <v>1697</v>
      </c>
      <c r="Z342" s="282" t="s">
        <v>931</v>
      </c>
      <c r="AA342" s="319">
        <f t="shared" si="76"/>
        <v>44693</v>
      </c>
      <c r="AB342" s="149" t="s">
        <v>2167</v>
      </c>
      <c r="AC342" s="280">
        <v>4.5999999999999996</v>
      </c>
      <c r="AD342" s="305"/>
      <c r="AE342" s="280">
        <v>75</v>
      </c>
      <c r="AF342" s="280"/>
      <c r="AG342" s="280">
        <v>95</v>
      </c>
      <c r="AH342" s="280"/>
      <c r="AI342" s="280">
        <v>23</v>
      </c>
      <c r="AJ342" s="280">
        <v>37</v>
      </c>
      <c r="AK342" s="280">
        <v>49</v>
      </c>
      <c r="AL342" s="280">
        <v>1</v>
      </c>
      <c r="AM342" s="280"/>
      <c r="AN342" s="280"/>
      <c r="AO342" s="280"/>
      <c r="AP342" s="280"/>
      <c r="AQ342" s="634"/>
      <c r="AR342" s="501"/>
      <c r="AS342" s="501"/>
      <c r="AT342" s="501"/>
      <c r="AU342" s="501"/>
      <c r="AV342" s="501"/>
      <c r="AW342" s="501"/>
      <c r="AX342" s="501"/>
      <c r="AY342" s="501"/>
      <c r="AZ342" s="501"/>
      <c r="BA342" s="501"/>
      <c r="BB342" s="501"/>
      <c r="BC342" s="501"/>
      <c r="BD342" s="501"/>
      <c r="BE342" s="501"/>
      <c r="BF342" s="501"/>
      <c r="BG342" s="501"/>
      <c r="BH342" s="501"/>
      <c r="BI342" s="501"/>
      <c r="BJ342" s="501"/>
      <c r="BK342" s="501"/>
      <c r="BL342" s="501"/>
      <c r="BM342" s="501"/>
      <c r="BN342" s="501"/>
      <c r="BO342" s="501"/>
      <c r="BP342" s="501"/>
      <c r="BQ342" s="501"/>
      <c r="BR342" s="501"/>
      <c r="BS342" s="501"/>
      <c r="BT342" s="501"/>
      <c r="BU342" s="501"/>
      <c r="BV342" s="501"/>
      <c r="BW342" s="501"/>
      <c r="BX342" s="501"/>
      <c r="BY342" s="501"/>
      <c r="BZ342" s="501"/>
      <c r="CA342" s="501"/>
      <c r="CB342" s="501"/>
      <c r="CC342" s="501"/>
      <c r="CD342" s="501"/>
      <c r="CE342" s="501"/>
      <c r="CF342" s="501"/>
      <c r="CG342" s="501"/>
      <c r="CH342" s="501"/>
      <c r="CI342" s="501"/>
      <c r="CJ342" s="501"/>
      <c r="CK342" s="501"/>
      <c r="CL342" s="501"/>
      <c r="CM342" s="501"/>
      <c r="CN342" s="501"/>
      <c r="CO342" s="501"/>
      <c r="CP342" s="501"/>
      <c r="CQ342" s="500"/>
      <c r="CR342" s="500"/>
      <c r="CS342" s="500"/>
      <c r="CT342" s="500"/>
      <c r="CU342" s="500"/>
      <c r="CV342" s="500"/>
      <c r="CW342" s="500"/>
      <c r="CX342" s="500"/>
      <c r="CY342" s="500"/>
      <c r="CZ342" s="500"/>
      <c r="DA342" s="500"/>
      <c r="DB342" s="500"/>
      <c r="DC342" s="500"/>
      <c r="DD342" s="500"/>
      <c r="DE342" s="500"/>
      <c r="DF342" s="500"/>
      <c r="DG342" s="500"/>
      <c r="DH342" s="500"/>
      <c r="DI342" s="500"/>
      <c r="DJ342" s="500"/>
      <c r="DK342" s="500"/>
      <c r="DL342" s="500"/>
      <c r="DM342" s="500"/>
      <c r="DN342" s="500"/>
      <c r="DO342" s="500"/>
      <c r="DP342" s="500"/>
      <c r="DQ342" s="500"/>
      <c r="DR342" s="500"/>
      <c r="DS342" s="500"/>
      <c r="DT342" s="500"/>
      <c r="DU342" s="500"/>
      <c r="DV342" s="500"/>
      <c r="DW342" s="500"/>
    </row>
    <row r="343" spans="1:127" s="502" customFormat="1" ht="12.75" customHeight="1" x14ac:dyDescent="0.2">
      <c r="A343" s="270">
        <v>342</v>
      </c>
      <c r="B343" s="281" t="s">
        <v>1004</v>
      </c>
      <c r="C343" s="281" t="s">
        <v>5091</v>
      </c>
      <c r="D343" s="281"/>
      <c r="E343" s="281" t="s">
        <v>6419</v>
      </c>
      <c r="F343" s="281"/>
      <c r="G343" s="296" t="s">
        <v>6420</v>
      </c>
      <c r="H343" s="676"/>
      <c r="I343" s="281" t="s">
        <v>424</v>
      </c>
      <c r="J343" s="281"/>
      <c r="K343" s="281" t="s">
        <v>2628</v>
      </c>
      <c r="L343" s="676" t="s">
        <v>2629</v>
      </c>
      <c r="M343" s="306">
        <v>43333</v>
      </c>
      <c r="N343" s="325">
        <v>44787</v>
      </c>
      <c r="O343" s="507" t="s">
        <v>991</v>
      </c>
      <c r="P343" s="513">
        <f t="shared" si="77"/>
        <v>44787</v>
      </c>
      <c r="Q343" s="514">
        <v>18568</v>
      </c>
      <c r="R343" s="514">
        <v>2018</v>
      </c>
      <c r="S343" s="279">
        <v>44057</v>
      </c>
      <c r="T343" s="501" t="s">
        <v>239</v>
      </c>
      <c r="U343" s="324" t="s">
        <v>991</v>
      </c>
      <c r="V343" s="282" t="s">
        <v>484</v>
      </c>
      <c r="W343" s="282" t="s">
        <v>484</v>
      </c>
      <c r="X343" s="280" t="s">
        <v>5586</v>
      </c>
      <c r="Y343" s="280" t="s">
        <v>138</v>
      </c>
      <c r="Z343" s="282" t="s">
        <v>252</v>
      </c>
      <c r="AA343" s="319">
        <f>N343</f>
        <v>44787</v>
      </c>
      <c r="AB343" s="149" t="s">
        <v>1411</v>
      </c>
      <c r="AC343" s="280">
        <v>5.5</v>
      </c>
      <c r="AD343" s="305"/>
      <c r="AE343" s="280">
        <v>85</v>
      </c>
      <c r="AF343" s="280"/>
      <c r="AG343" s="280">
        <v>105</v>
      </c>
      <c r="AH343" s="280"/>
      <c r="AI343" s="280">
        <v>24</v>
      </c>
      <c r="AJ343" s="280">
        <v>39</v>
      </c>
      <c r="AK343" s="501">
        <v>58</v>
      </c>
      <c r="AL343" s="501">
        <v>1</v>
      </c>
      <c r="AM343" s="281"/>
      <c r="AN343" s="281"/>
      <c r="AO343" s="281"/>
      <c r="AP343" s="281"/>
      <c r="AQ343" s="635"/>
      <c r="AR343" s="324"/>
      <c r="AS343" s="324"/>
      <c r="AT343" s="324"/>
      <c r="AU343" s="324"/>
      <c r="AV343" s="324"/>
      <c r="AW343" s="324"/>
      <c r="AX343" s="324"/>
      <c r="AY343" s="324"/>
      <c r="AZ343" s="324"/>
      <c r="BA343" s="324"/>
      <c r="BB343" s="324"/>
      <c r="BC343" s="324"/>
      <c r="BD343" s="324"/>
      <c r="BE343" s="324"/>
      <c r="BF343" s="324"/>
      <c r="BG343" s="324"/>
      <c r="BH343" s="324"/>
      <c r="BI343" s="324"/>
      <c r="BJ343" s="324"/>
      <c r="BK343" s="324"/>
      <c r="BL343" s="324"/>
      <c r="BM343" s="324"/>
      <c r="BN343" s="324"/>
      <c r="BO343" s="324"/>
      <c r="BP343" s="324"/>
      <c r="BQ343" s="324"/>
      <c r="BR343" s="324"/>
      <c r="BS343" s="324"/>
      <c r="BT343" s="324"/>
      <c r="BU343" s="324"/>
      <c r="BV343" s="324"/>
      <c r="BW343" s="324"/>
      <c r="BX343" s="324"/>
      <c r="BY343" s="324"/>
      <c r="BZ343" s="324"/>
      <c r="CA343" s="324"/>
      <c r="CB343" s="324"/>
      <c r="CC343" s="324"/>
      <c r="CD343" s="324"/>
      <c r="CE343" s="324"/>
      <c r="CF343" s="324"/>
      <c r="CG343" s="324"/>
      <c r="CH343" s="324"/>
      <c r="CI343" s="324"/>
      <c r="CJ343" s="324"/>
      <c r="CK343" s="324"/>
      <c r="CL343" s="324"/>
      <c r="CM343" s="324"/>
      <c r="CN343" s="324"/>
      <c r="CO343" s="324"/>
      <c r="CP343" s="324"/>
    </row>
    <row r="344" spans="1:127" ht="12.75" customHeight="1" x14ac:dyDescent="0.2">
      <c r="A344" s="270">
        <v>343</v>
      </c>
      <c r="B344" s="270" t="s">
        <v>1005</v>
      </c>
      <c r="C344" s="271" t="s">
        <v>116</v>
      </c>
      <c r="D344" s="271" t="s">
        <v>1175</v>
      </c>
      <c r="E344" s="130" t="s">
        <v>9190</v>
      </c>
      <c r="F344" s="271" t="s">
        <v>1806</v>
      </c>
      <c r="G344" s="272" t="s">
        <v>1276</v>
      </c>
      <c r="H344" s="273" t="s">
        <v>1806</v>
      </c>
      <c r="I344" s="271" t="s">
        <v>1277</v>
      </c>
      <c r="J344" s="271" t="s">
        <v>1800</v>
      </c>
      <c r="K344" s="271" t="s">
        <v>1278</v>
      </c>
      <c r="L344" s="273" t="s">
        <v>1279</v>
      </c>
      <c r="M344" s="275">
        <v>40759</v>
      </c>
      <c r="N344" s="276">
        <v>44066</v>
      </c>
      <c r="O344" s="277" t="s">
        <v>991</v>
      </c>
      <c r="P344" s="298">
        <f t="shared" si="77"/>
        <v>44066</v>
      </c>
      <c r="Q344" s="278">
        <v>18575</v>
      </c>
      <c r="R344" s="278">
        <v>2009</v>
      </c>
      <c r="S344" s="279">
        <v>43335</v>
      </c>
      <c r="T344" s="280" t="s">
        <v>396</v>
      </c>
      <c r="U344" s="281" t="s">
        <v>259</v>
      </c>
      <c r="V344" s="282" t="s">
        <v>6448</v>
      </c>
      <c r="W344" s="282" t="s">
        <v>6449</v>
      </c>
      <c r="X344" s="280" t="s">
        <v>80</v>
      </c>
      <c r="Y344" s="280" t="s">
        <v>81</v>
      </c>
      <c r="Z344" s="282" t="s">
        <v>82</v>
      </c>
      <c r="AA344" s="319">
        <f t="shared" si="76"/>
        <v>44066</v>
      </c>
      <c r="AB344" s="149" t="s">
        <v>132</v>
      </c>
      <c r="AC344" s="280">
        <v>5.8</v>
      </c>
      <c r="AD344" s="305" t="s">
        <v>1546</v>
      </c>
      <c r="AE344" s="280">
        <v>90</v>
      </c>
      <c r="AF344" s="280">
        <v>132</v>
      </c>
      <c r="AG344" s="280">
        <v>125</v>
      </c>
      <c r="AH344" s="280">
        <v>162</v>
      </c>
      <c r="AI344" s="280">
        <v>23</v>
      </c>
      <c r="AJ344" s="280">
        <v>48</v>
      </c>
      <c r="AK344" s="280">
        <v>60</v>
      </c>
      <c r="AL344" s="280">
        <v>1</v>
      </c>
      <c r="AM344" s="279">
        <v>40660</v>
      </c>
      <c r="AN344" s="280">
        <v>2009</v>
      </c>
      <c r="AO344" s="280" t="s">
        <v>1687</v>
      </c>
      <c r="AP344" s="280" t="s">
        <v>6450</v>
      </c>
      <c r="AQ344" s="634"/>
      <c r="AR344" s="501"/>
      <c r="AS344" s="501"/>
      <c r="AT344" s="501"/>
      <c r="AU344" s="501"/>
      <c r="AV344" s="501"/>
      <c r="AW344" s="501"/>
      <c r="AX344" s="501"/>
      <c r="AY344" s="501"/>
      <c r="AZ344" s="501"/>
      <c r="BA344" s="501"/>
      <c r="BB344" s="501"/>
      <c r="BC344" s="501"/>
      <c r="BD344" s="501"/>
      <c r="BE344" s="501"/>
      <c r="BF344" s="501"/>
      <c r="BG344" s="501"/>
      <c r="BH344" s="501"/>
      <c r="BI344" s="501"/>
      <c r="BJ344" s="501"/>
      <c r="BK344" s="501"/>
      <c r="BL344" s="501"/>
      <c r="BM344" s="501"/>
      <c r="BN344" s="501"/>
      <c r="BO344" s="501"/>
      <c r="BP344" s="501"/>
      <c r="BQ344" s="501"/>
      <c r="BR344" s="501"/>
      <c r="BS344" s="501"/>
      <c r="BT344" s="501"/>
      <c r="BU344" s="501"/>
      <c r="BV344" s="501"/>
      <c r="BW344" s="501"/>
      <c r="BX344" s="501"/>
      <c r="BY344" s="501"/>
      <c r="BZ344" s="501"/>
      <c r="CA344" s="501"/>
      <c r="CB344" s="501"/>
      <c r="CC344" s="501"/>
      <c r="CD344" s="501"/>
      <c r="CE344" s="501"/>
      <c r="CF344" s="501"/>
      <c r="CG344" s="501"/>
      <c r="CH344" s="501"/>
      <c r="CI344" s="501"/>
      <c r="CJ344" s="501"/>
      <c r="CK344" s="501"/>
      <c r="CL344" s="501"/>
      <c r="CM344" s="501"/>
      <c r="CN344" s="501"/>
      <c r="CO344" s="501"/>
      <c r="CP344" s="501"/>
      <c r="CQ344" s="500"/>
      <c r="CR344" s="500"/>
      <c r="CS344" s="500"/>
      <c r="CT344" s="500"/>
      <c r="CU344" s="500"/>
      <c r="CV344" s="500"/>
      <c r="CW344" s="500"/>
      <c r="CX344" s="500"/>
      <c r="CY344" s="500"/>
      <c r="CZ344" s="500"/>
      <c r="DA344" s="500"/>
      <c r="DB344" s="500"/>
      <c r="DC344" s="500"/>
      <c r="DD344" s="500"/>
      <c r="DE344" s="500"/>
      <c r="DF344" s="500"/>
      <c r="DG344" s="500"/>
      <c r="DH344" s="500"/>
      <c r="DI344" s="500"/>
      <c r="DJ344" s="500"/>
      <c r="DK344" s="500"/>
      <c r="DL344" s="500"/>
      <c r="DM344" s="500"/>
      <c r="DN344" s="500"/>
      <c r="DO344" s="500"/>
      <c r="DP344" s="500"/>
      <c r="DQ344" s="500"/>
      <c r="DR344" s="500"/>
      <c r="DS344" s="500"/>
      <c r="DT344" s="500"/>
      <c r="DU344" s="500"/>
      <c r="DV344" s="500"/>
      <c r="DW344" s="500"/>
    </row>
    <row r="345" spans="1:127" s="324" customFormat="1" ht="12.75" customHeight="1" x14ac:dyDescent="0.2">
      <c r="A345" s="270">
        <v>344</v>
      </c>
      <c r="B345" s="324" t="s">
        <v>1004</v>
      </c>
      <c r="C345" s="324" t="s">
        <v>7238</v>
      </c>
      <c r="E345" s="324" t="s">
        <v>2603</v>
      </c>
      <c r="G345" s="509" t="s">
        <v>7272</v>
      </c>
      <c r="I345" s="324" t="s">
        <v>601</v>
      </c>
      <c r="K345" s="324" t="s">
        <v>6486</v>
      </c>
      <c r="L345" s="273" t="s">
        <v>6487</v>
      </c>
      <c r="M345" s="510">
        <v>43614</v>
      </c>
      <c r="N345" s="510">
        <v>44345</v>
      </c>
      <c r="O345" s="277" t="s">
        <v>991</v>
      </c>
      <c r="P345" s="299">
        <f t="shared" si="77"/>
        <v>44345</v>
      </c>
      <c r="Q345" s="264">
        <v>19270</v>
      </c>
      <c r="R345" s="264">
        <v>2019</v>
      </c>
      <c r="S345" s="265">
        <v>43614</v>
      </c>
      <c r="T345" s="281" t="s">
        <v>1686</v>
      </c>
      <c r="U345" s="281" t="s">
        <v>1786</v>
      </c>
      <c r="V345" s="150" t="s">
        <v>484</v>
      </c>
      <c r="W345" s="150" t="s">
        <v>484</v>
      </c>
      <c r="X345" s="281" t="s">
        <v>6488</v>
      </c>
      <c r="Y345" s="281" t="s">
        <v>6489</v>
      </c>
      <c r="Z345" s="150" t="s">
        <v>6301</v>
      </c>
      <c r="AA345" s="303">
        <f t="shared" si="76"/>
        <v>44345</v>
      </c>
      <c r="AB345" s="283" t="s">
        <v>4172</v>
      </c>
      <c r="AC345" s="281">
        <v>4.4000000000000004</v>
      </c>
      <c r="AD345" s="284"/>
      <c r="AE345" s="281">
        <v>55</v>
      </c>
      <c r="AF345" s="281"/>
      <c r="AG345" s="281">
        <v>75</v>
      </c>
      <c r="AH345" s="281"/>
      <c r="AI345" s="281" t="s">
        <v>994</v>
      </c>
      <c r="AJ345" s="281">
        <v>38</v>
      </c>
      <c r="AK345" s="281">
        <v>50</v>
      </c>
      <c r="AL345" s="281">
        <v>1</v>
      </c>
      <c r="AM345" s="281"/>
      <c r="AN345" s="281"/>
      <c r="AO345" s="281"/>
      <c r="AP345" s="281"/>
      <c r="AQ345" s="635"/>
      <c r="CQ345" s="512"/>
    </row>
    <row r="346" spans="1:127" ht="12.75" customHeight="1" x14ac:dyDescent="0.2">
      <c r="A346" s="270">
        <v>345</v>
      </c>
      <c r="B346" s="270" t="s">
        <v>1004</v>
      </c>
      <c r="C346" s="271" t="s">
        <v>712</v>
      </c>
      <c r="D346" s="271"/>
      <c r="E346" s="130" t="s">
        <v>9191</v>
      </c>
      <c r="F346" s="271"/>
      <c r="G346" s="272" t="s">
        <v>1679</v>
      </c>
      <c r="H346" s="273"/>
      <c r="I346" s="271" t="s">
        <v>1634</v>
      </c>
      <c r="J346" s="271"/>
      <c r="K346" s="133" t="s">
        <v>10089</v>
      </c>
      <c r="L346" s="273" t="s">
        <v>9964</v>
      </c>
      <c r="M346" s="275">
        <v>40714</v>
      </c>
      <c r="N346" s="276">
        <v>45019</v>
      </c>
      <c r="O346" s="277" t="s">
        <v>991</v>
      </c>
      <c r="P346" s="298">
        <f t="shared" si="77"/>
        <v>45019</v>
      </c>
      <c r="Q346" s="278">
        <v>21154</v>
      </c>
      <c r="R346" s="278">
        <v>2011</v>
      </c>
      <c r="S346" s="279">
        <v>44289</v>
      </c>
      <c r="T346" s="280" t="s">
        <v>1785</v>
      </c>
      <c r="U346" s="281" t="s">
        <v>1687</v>
      </c>
      <c r="V346" s="282" t="s">
        <v>484</v>
      </c>
      <c r="W346" s="282" t="s">
        <v>3377</v>
      </c>
      <c r="X346" s="280" t="s">
        <v>9965</v>
      </c>
      <c r="Y346" s="280" t="s">
        <v>9966</v>
      </c>
      <c r="Z346" s="282" t="s">
        <v>9967</v>
      </c>
      <c r="AA346" s="319">
        <f>N346</f>
        <v>45019</v>
      </c>
      <c r="AB346" s="149" t="s">
        <v>132</v>
      </c>
      <c r="AC346" s="280">
        <v>5.7</v>
      </c>
      <c r="AD346" s="305"/>
      <c r="AE346" s="280">
        <v>95</v>
      </c>
      <c r="AF346" s="280">
        <v>95</v>
      </c>
      <c r="AG346" s="280">
        <v>115</v>
      </c>
      <c r="AH346" s="280">
        <v>115</v>
      </c>
      <c r="AI346" s="280">
        <v>24</v>
      </c>
      <c r="AJ346" s="280">
        <v>38</v>
      </c>
      <c r="AK346" s="280">
        <v>50</v>
      </c>
      <c r="AL346" s="280">
        <v>1</v>
      </c>
      <c r="AM346" s="279"/>
      <c r="AN346" s="280"/>
      <c r="AO346" s="280"/>
      <c r="AP346" s="280"/>
      <c r="AQ346" s="634"/>
      <c r="AR346" s="501"/>
      <c r="AS346" s="501"/>
      <c r="AT346" s="501"/>
      <c r="AU346" s="501"/>
      <c r="AV346" s="501"/>
      <c r="AW346" s="501"/>
      <c r="AX346" s="501"/>
      <c r="AY346" s="501"/>
      <c r="AZ346" s="501"/>
      <c r="BA346" s="501"/>
      <c r="BB346" s="501"/>
      <c r="BC346" s="501"/>
      <c r="BD346" s="501"/>
      <c r="BE346" s="501"/>
      <c r="BF346" s="501"/>
      <c r="BG346" s="501"/>
      <c r="BH346" s="501"/>
      <c r="BI346" s="501"/>
      <c r="BJ346" s="501"/>
      <c r="BK346" s="501"/>
      <c r="BL346" s="501"/>
      <c r="BM346" s="501"/>
      <c r="BN346" s="501"/>
      <c r="BO346" s="501"/>
      <c r="BP346" s="501"/>
      <c r="BQ346" s="501"/>
      <c r="BR346" s="501"/>
      <c r="BS346" s="501"/>
      <c r="BT346" s="501"/>
      <c r="BU346" s="501"/>
      <c r="BV346" s="501"/>
      <c r="BW346" s="501"/>
      <c r="BX346" s="501"/>
      <c r="BY346" s="501"/>
      <c r="BZ346" s="501"/>
      <c r="CA346" s="501"/>
      <c r="CB346" s="501"/>
      <c r="CC346" s="501"/>
      <c r="CD346" s="501"/>
      <c r="CE346" s="501"/>
      <c r="CF346" s="501"/>
      <c r="CG346" s="501"/>
      <c r="CH346" s="501"/>
      <c r="CI346" s="501"/>
      <c r="CJ346" s="501"/>
      <c r="CK346" s="501"/>
      <c r="CL346" s="501"/>
      <c r="CM346" s="501"/>
      <c r="CN346" s="501"/>
      <c r="CO346" s="501"/>
      <c r="CP346" s="501"/>
      <c r="CQ346" s="500"/>
      <c r="CR346" s="500"/>
      <c r="CS346" s="500"/>
      <c r="CT346" s="500"/>
      <c r="CU346" s="500"/>
      <c r="CV346" s="500"/>
      <c r="CW346" s="500"/>
      <c r="CX346" s="500"/>
      <c r="CY346" s="500"/>
      <c r="CZ346" s="500"/>
      <c r="DA346" s="500"/>
      <c r="DB346" s="500"/>
      <c r="DC346" s="500"/>
      <c r="DD346" s="500"/>
      <c r="DE346" s="500"/>
      <c r="DF346" s="500"/>
      <c r="DG346" s="500"/>
      <c r="DH346" s="500"/>
      <c r="DI346" s="500"/>
      <c r="DJ346" s="500"/>
      <c r="DK346" s="500"/>
      <c r="DL346" s="500"/>
      <c r="DM346" s="500"/>
      <c r="DN346" s="500"/>
      <c r="DO346" s="500"/>
      <c r="DP346" s="500"/>
      <c r="DQ346" s="500"/>
      <c r="DR346" s="500"/>
      <c r="DS346" s="500"/>
      <c r="DT346" s="500"/>
      <c r="DU346" s="500"/>
      <c r="DV346" s="500"/>
      <c r="DW346" s="500"/>
    </row>
    <row r="347" spans="1:127" s="501" customFormat="1" ht="12.75" customHeight="1" x14ac:dyDescent="0.2">
      <c r="A347" s="270">
        <v>346</v>
      </c>
      <c r="B347" s="281" t="s">
        <v>1005</v>
      </c>
      <c r="C347" s="281" t="s">
        <v>514</v>
      </c>
      <c r="D347" s="281" t="s">
        <v>523</v>
      </c>
      <c r="E347" s="281" t="s">
        <v>520</v>
      </c>
      <c r="F347" s="281" t="s">
        <v>2844</v>
      </c>
      <c r="G347" s="296" t="s">
        <v>521</v>
      </c>
      <c r="H347" s="676" t="s">
        <v>2845</v>
      </c>
      <c r="I347" s="281" t="s">
        <v>1515</v>
      </c>
      <c r="J347" s="281" t="s">
        <v>2240</v>
      </c>
      <c r="K347" s="281" t="s">
        <v>522</v>
      </c>
      <c r="L347" s="676" t="s">
        <v>561</v>
      </c>
      <c r="M347" s="306">
        <v>41725</v>
      </c>
      <c r="N347" s="325">
        <v>44540</v>
      </c>
      <c r="O347" s="277" t="s">
        <v>991</v>
      </c>
      <c r="P347" s="298">
        <f t="shared" si="77"/>
        <v>44540</v>
      </c>
      <c r="Q347" s="278">
        <v>20031</v>
      </c>
      <c r="R347" s="278">
        <v>2009</v>
      </c>
      <c r="S347" s="279">
        <v>43809</v>
      </c>
      <c r="T347" s="280" t="s">
        <v>510</v>
      </c>
      <c r="U347" s="281" t="s">
        <v>259</v>
      </c>
      <c r="V347" s="282" t="s">
        <v>2177</v>
      </c>
      <c r="W347" s="282" t="s">
        <v>4664</v>
      </c>
      <c r="X347" s="280" t="s">
        <v>563</v>
      </c>
      <c r="Y347" s="280" t="s">
        <v>33</v>
      </c>
      <c r="Z347" s="282" t="s">
        <v>34</v>
      </c>
      <c r="AA347" s="319">
        <v>44540</v>
      </c>
      <c r="AB347" s="149" t="s">
        <v>1411</v>
      </c>
      <c r="AC347" s="280">
        <v>7.3</v>
      </c>
      <c r="AD347" s="305">
        <v>24</v>
      </c>
      <c r="AE347" s="280">
        <v>100</v>
      </c>
      <c r="AF347" s="280">
        <v>100</v>
      </c>
      <c r="AG347" s="280">
        <v>150</v>
      </c>
      <c r="AH347" s="280">
        <v>150</v>
      </c>
      <c r="AI347" s="280">
        <v>23</v>
      </c>
      <c r="AJ347" s="280">
        <v>37</v>
      </c>
      <c r="AK347" s="280">
        <v>62</v>
      </c>
      <c r="AL347" s="280">
        <v>1</v>
      </c>
      <c r="AM347" s="279">
        <v>42088</v>
      </c>
      <c r="AN347" s="280">
        <v>2015</v>
      </c>
      <c r="AO347" s="280" t="s">
        <v>991</v>
      </c>
      <c r="AP347" s="280"/>
      <c r="AQ347" s="634"/>
      <c r="CQ347" s="505"/>
    </row>
    <row r="348" spans="1:127" s="501" customFormat="1" ht="12.75" customHeight="1" x14ac:dyDescent="0.2">
      <c r="A348" s="270">
        <v>347</v>
      </c>
      <c r="B348" s="281" t="s">
        <v>224</v>
      </c>
      <c r="C348" s="281"/>
      <c r="D348" s="281" t="s">
        <v>517</v>
      </c>
      <c r="E348" s="281" t="s">
        <v>515</v>
      </c>
      <c r="F348" s="281" t="s">
        <v>518</v>
      </c>
      <c r="G348" s="296"/>
      <c r="H348" s="676" t="s">
        <v>519</v>
      </c>
      <c r="I348" s="281"/>
      <c r="J348" s="281" t="s">
        <v>2240</v>
      </c>
      <c r="K348" s="281" t="s">
        <v>512</v>
      </c>
      <c r="L348" s="676" t="s">
        <v>513</v>
      </c>
      <c r="M348" s="306">
        <v>41725</v>
      </c>
      <c r="N348" s="325">
        <v>43885</v>
      </c>
      <c r="O348" s="277" t="s">
        <v>991</v>
      </c>
      <c r="P348" s="298">
        <f t="shared" si="77"/>
        <v>43885</v>
      </c>
      <c r="Q348" s="278">
        <v>14296</v>
      </c>
      <c r="R348" s="278">
        <v>2009</v>
      </c>
      <c r="S348" s="279">
        <f>SUM(N348-365)</f>
        <v>43520</v>
      </c>
      <c r="T348" s="280" t="s">
        <v>510</v>
      </c>
      <c r="U348" s="281" t="s">
        <v>259</v>
      </c>
      <c r="V348" s="282" t="s">
        <v>2380</v>
      </c>
      <c r="W348" s="282" t="s">
        <v>3272</v>
      </c>
      <c r="X348" s="280" t="s">
        <v>516</v>
      </c>
      <c r="Y348" s="280" t="s">
        <v>33</v>
      </c>
      <c r="Z348" s="282" t="s">
        <v>34</v>
      </c>
      <c r="AA348" s="319">
        <f t="shared" ref="AA348:AA359" si="78">N348</f>
        <v>43885</v>
      </c>
      <c r="AB348" s="149" t="s">
        <v>1411</v>
      </c>
      <c r="AC348" s="280">
        <v>7.3</v>
      </c>
      <c r="AD348" s="305">
        <v>45</v>
      </c>
      <c r="AE348" s="280">
        <v>100</v>
      </c>
      <c r="AF348" s="280"/>
      <c r="AG348" s="280">
        <v>150</v>
      </c>
      <c r="AH348" s="280"/>
      <c r="AI348" s="280">
        <v>23</v>
      </c>
      <c r="AJ348" s="280">
        <v>37</v>
      </c>
      <c r="AK348" s="280">
        <v>62</v>
      </c>
      <c r="AL348" s="280">
        <v>1</v>
      </c>
      <c r="AM348" s="279">
        <v>41725</v>
      </c>
      <c r="AN348" s="280">
        <v>2014</v>
      </c>
      <c r="AO348" s="280" t="s">
        <v>991</v>
      </c>
      <c r="AP348" s="280" t="s">
        <v>5811</v>
      </c>
      <c r="AQ348" s="634"/>
      <c r="CQ348" s="505"/>
    </row>
    <row r="349" spans="1:127" s="502" customFormat="1" ht="12.75" customHeight="1" x14ac:dyDescent="0.2">
      <c r="A349" s="270">
        <v>348</v>
      </c>
      <c r="B349" s="281" t="s">
        <v>1005</v>
      </c>
      <c r="C349" s="281" t="s">
        <v>918</v>
      </c>
      <c r="D349" s="281" t="s">
        <v>2885</v>
      </c>
      <c r="E349" s="281" t="s">
        <v>2886</v>
      </c>
      <c r="F349" s="281" t="s">
        <v>2887</v>
      </c>
      <c r="G349" s="296" t="s">
        <v>2889</v>
      </c>
      <c r="H349" s="296" t="s">
        <v>2888</v>
      </c>
      <c r="I349" s="271" t="s">
        <v>600</v>
      </c>
      <c r="J349" s="281" t="s">
        <v>2890</v>
      </c>
      <c r="K349" s="281" t="s">
        <v>2891</v>
      </c>
      <c r="L349" s="676" t="s">
        <v>2892</v>
      </c>
      <c r="M349" s="306">
        <v>42085</v>
      </c>
      <c r="N349" s="307">
        <v>43884</v>
      </c>
      <c r="O349" s="277" t="s">
        <v>991</v>
      </c>
      <c r="P349" s="299">
        <f t="shared" si="77"/>
        <v>43884</v>
      </c>
      <c r="Q349" s="264">
        <v>15309</v>
      </c>
      <c r="R349" s="264">
        <v>2007</v>
      </c>
      <c r="S349" s="279">
        <f>SUM(N349-365)</f>
        <v>43519</v>
      </c>
      <c r="T349" s="281" t="s">
        <v>5810</v>
      </c>
      <c r="U349" s="281" t="s">
        <v>6812</v>
      </c>
      <c r="V349" s="150" t="s">
        <v>6813</v>
      </c>
      <c r="W349" s="150" t="s">
        <v>6814</v>
      </c>
      <c r="X349" s="281" t="s">
        <v>2893</v>
      </c>
      <c r="Y349" s="281" t="s">
        <v>1345</v>
      </c>
      <c r="Z349" s="150" t="s">
        <v>1346</v>
      </c>
      <c r="AA349" s="303">
        <f t="shared" si="78"/>
        <v>43884</v>
      </c>
      <c r="AB349" s="283" t="s">
        <v>2894</v>
      </c>
      <c r="AC349" s="281">
        <v>5.0999999999999996</v>
      </c>
      <c r="AD349" s="284">
        <v>26.7</v>
      </c>
      <c r="AE349" s="281">
        <v>95</v>
      </c>
      <c r="AF349" s="281">
        <v>121.7</v>
      </c>
      <c r="AG349" s="281">
        <v>125</v>
      </c>
      <c r="AH349" s="281">
        <v>162.5</v>
      </c>
      <c r="AI349" s="281">
        <v>22</v>
      </c>
      <c r="AJ349" s="281">
        <v>37</v>
      </c>
      <c r="AK349" s="281">
        <v>48</v>
      </c>
      <c r="AL349" s="281">
        <v>1</v>
      </c>
      <c r="AM349" s="265">
        <v>42085</v>
      </c>
      <c r="AN349" s="281">
        <v>2003</v>
      </c>
      <c r="AO349" s="281" t="s">
        <v>991</v>
      </c>
      <c r="AP349" s="281" t="s">
        <v>6815</v>
      </c>
      <c r="AQ349" s="635"/>
      <c r="AR349" s="324"/>
      <c r="AS349" s="324"/>
      <c r="AT349" s="324"/>
      <c r="AU349" s="324"/>
      <c r="AV349" s="324"/>
      <c r="AW349" s="324"/>
      <c r="AX349" s="324"/>
      <c r="AY349" s="324"/>
      <c r="AZ349" s="324"/>
      <c r="BA349" s="324"/>
      <c r="BB349" s="324"/>
      <c r="BC349" s="324"/>
      <c r="BD349" s="324"/>
      <c r="BE349" s="324"/>
      <c r="BF349" s="324"/>
      <c r="BG349" s="324"/>
      <c r="BH349" s="324"/>
      <c r="BI349" s="324"/>
      <c r="BJ349" s="324"/>
      <c r="BK349" s="324"/>
      <c r="BL349" s="324"/>
      <c r="BM349" s="324"/>
      <c r="BN349" s="324"/>
      <c r="BO349" s="324"/>
      <c r="BP349" s="324"/>
      <c r="BQ349" s="324"/>
      <c r="BR349" s="324"/>
      <c r="BS349" s="324"/>
      <c r="BT349" s="324"/>
      <c r="BU349" s="324"/>
      <c r="BV349" s="324"/>
      <c r="BW349" s="324"/>
      <c r="BX349" s="324"/>
      <c r="BY349" s="324"/>
      <c r="BZ349" s="324"/>
      <c r="CA349" s="324"/>
      <c r="CB349" s="324"/>
      <c r="CC349" s="324"/>
      <c r="CD349" s="324"/>
      <c r="CE349" s="324"/>
      <c r="CF349" s="324"/>
      <c r="CG349" s="324"/>
      <c r="CH349" s="324"/>
      <c r="CI349" s="324"/>
      <c r="CJ349" s="324"/>
      <c r="CK349" s="324"/>
      <c r="CL349" s="324"/>
      <c r="CM349" s="324"/>
      <c r="CN349" s="324"/>
      <c r="CO349" s="324"/>
      <c r="CP349" s="324"/>
    </row>
    <row r="350" spans="1:127" s="502" customFormat="1" ht="12.75" customHeight="1" x14ac:dyDescent="0.2">
      <c r="A350" s="270">
        <v>349</v>
      </c>
      <c r="B350" s="270" t="s">
        <v>1004</v>
      </c>
      <c r="C350" s="271" t="s">
        <v>5789</v>
      </c>
      <c r="D350" s="271"/>
      <c r="E350" s="130" t="s">
        <v>8372</v>
      </c>
      <c r="F350" s="271"/>
      <c r="G350" s="272" t="s">
        <v>8971</v>
      </c>
      <c r="H350" s="273"/>
      <c r="I350" s="271" t="s">
        <v>424</v>
      </c>
      <c r="J350" s="271"/>
      <c r="K350" s="271" t="s">
        <v>2770</v>
      </c>
      <c r="L350" s="273" t="s">
        <v>2077</v>
      </c>
      <c r="M350" s="275">
        <v>44036</v>
      </c>
      <c r="N350" s="132">
        <v>44766</v>
      </c>
      <c r="O350" s="277" t="s">
        <v>991</v>
      </c>
      <c r="P350" s="299">
        <f t="shared" si="77"/>
        <v>44766</v>
      </c>
      <c r="Q350" s="264">
        <v>20560</v>
      </c>
      <c r="R350" s="264">
        <v>2019</v>
      </c>
      <c r="S350" s="265">
        <v>44036</v>
      </c>
      <c r="T350" s="281" t="s">
        <v>2031</v>
      </c>
      <c r="U350" s="281" t="s">
        <v>1786</v>
      </c>
      <c r="V350" s="150" t="s">
        <v>484</v>
      </c>
      <c r="W350" s="150" t="s">
        <v>484</v>
      </c>
      <c r="X350" s="281" t="s">
        <v>8972</v>
      </c>
      <c r="Y350" s="281" t="s">
        <v>8440</v>
      </c>
      <c r="Z350" s="150" t="s">
        <v>368</v>
      </c>
      <c r="AA350" s="303">
        <f t="shared" si="78"/>
        <v>44766</v>
      </c>
      <c r="AB350" s="283" t="s">
        <v>4298</v>
      </c>
      <c r="AC350" s="281">
        <v>5.92</v>
      </c>
      <c r="AD350" s="284"/>
      <c r="AE350" s="281">
        <v>95</v>
      </c>
      <c r="AF350" s="281"/>
      <c r="AG350" s="281">
        <v>115</v>
      </c>
      <c r="AH350" s="281"/>
      <c r="AI350" s="281">
        <v>30</v>
      </c>
      <c r="AJ350" s="281">
        <v>40</v>
      </c>
      <c r="AK350" s="281">
        <v>60</v>
      </c>
      <c r="AL350" s="281">
        <v>1</v>
      </c>
      <c r="AM350" s="281"/>
      <c r="AN350" s="281"/>
      <c r="AO350" s="281"/>
      <c r="AP350" s="281"/>
      <c r="AQ350" s="635"/>
      <c r="AR350" s="324"/>
      <c r="AS350" s="324"/>
      <c r="AT350" s="324"/>
      <c r="AU350" s="324"/>
      <c r="AV350" s="324"/>
      <c r="AW350" s="324"/>
      <c r="AX350" s="324"/>
      <c r="AY350" s="324"/>
      <c r="AZ350" s="324"/>
      <c r="BA350" s="324"/>
      <c r="BB350" s="324"/>
      <c r="BC350" s="324"/>
      <c r="BD350" s="324"/>
      <c r="BE350" s="324"/>
      <c r="BF350" s="324"/>
      <c r="BG350" s="324"/>
      <c r="BH350" s="324"/>
      <c r="BI350" s="324"/>
      <c r="BJ350" s="324"/>
      <c r="BK350" s="324"/>
      <c r="BL350" s="324"/>
      <c r="BM350" s="324"/>
      <c r="BN350" s="324"/>
      <c r="BO350" s="324"/>
      <c r="BP350" s="324"/>
      <c r="BQ350" s="324"/>
      <c r="BR350" s="324"/>
      <c r="BS350" s="324"/>
      <c r="BT350" s="324"/>
      <c r="BU350" s="324"/>
      <c r="BV350" s="324"/>
      <c r="BW350" s="324"/>
      <c r="BX350" s="324"/>
      <c r="BY350" s="324"/>
      <c r="BZ350" s="324"/>
      <c r="CA350" s="324"/>
      <c r="CB350" s="324"/>
      <c r="CC350" s="324"/>
      <c r="CD350" s="324"/>
      <c r="CE350" s="324"/>
      <c r="CF350" s="324"/>
      <c r="CG350" s="324"/>
      <c r="CH350" s="324"/>
      <c r="CI350" s="324"/>
      <c r="CJ350" s="324"/>
      <c r="CK350" s="324"/>
      <c r="CL350" s="324"/>
      <c r="CM350" s="324"/>
      <c r="CN350" s="324"/>
      <c r="CO350" s="324"/>
      <c r="CP350" s="324"/>
    </row>
    <row r="351" spans="1:127" s="502" customFormat="1" ht="12.75" customHeight="1" x14ac:dyDescent="0.2">
      <c r="A351" s="270">
        <v>350</v>
      </c>
      <c r="B351" s="270" t="s">
        <v>1004</v>
      </c>
      <c r="C351" s="270" t="s">
        <v>2229</v>
      </c>
      <c r="D351" s="271"/>
      <c r="E351" s="271" t="s">
        <v>1262</v>
      </c>
      <c r="F351" s="271"/>
      <c r="G351" s="272" t="s">
        <v>1263</v>
      </c>
      <c r="H351" s="273"/>
      <c r="I351" s="271" t="s">
        <v>2653</v>
      </c>
      <c r="J351" s="271"/>
      <c r="K351" s="271" t="s">
        <v>6296</v>
      </c>
      <c r="L351" s="273" t="s">
        <v>2520</v>
      </c>
      <c r="M351" s="275">
        <v>41772</v>
      </c>
      <c r="N351" s="132">
        <v>44707</v>
      </c>
      <c r="O351" s="277" t="s">
        <v>991</v>
      </c>
      <c r="P351" s="299">
        <f t="shared" si="77"/>
        <v>44707</v>
      </c>
      <c r="Q351" s="264">
        <v>18507</v>
      </c>
      <c r="R351" s="264">
        <v>2013</v>
      </c>
      <c r="S351" s="279">
        <v>43977</v>
      </c>
      <c r="T351" s="281" t="s">
        <v>1785</v>
      </c>
      <c r="U351" s="281" t="s">
        <v>991</v>
      </c>
      <c r="V351" s="150" t="s">
        <v>1313</v>
      </c>
      <c r="W351" s="150" t="s">
        <v>1805</v>
      </c>
      <c r="X351" s="281" t="s">
        <v>6297</v>
      </c>
      <c r="Y351" s="281" t="s">
        <v>6298</v>
      </c>
      <c r="Z351" s="150" t="s">
        <v>1151</v>
      </c>
      <c r="AA351" s="303">
        <f t="shared" si="78"/>
        <v>44707</v>
      </c>
      <c r="AB351" s="283" t="s">
        <v>2167</v>
      </c>
      <c r="AC351" s="281">
        <v>4.5</v>
      </c>
      <c r="AD351" s="284"/>
      <c r="AE351" s="281">
        <v>65</v>
      </c>
      <c r="AF351" s="281"/>
      <c r="AG351" s="281">
        <v>85</v>
      </c>
      <c r="AH351" s="281"/>
      <c r="AI351" s="281">
        <v>22</v>
      </c>
      <c r="AJ351" s="281">
        <v>38</v>
      </c>
      <c r="AK351" s="281">
        <v>52</v>
      </c>
      <c r="AL351" s="281">
        <v>1</v>
      </c>
      <c r="AM351" s="281"/>
      <c r="AN351" s="281"/>
      <c r="AO351" s="281"/>
      <c r="AP351" s="281"/>
      <c r="AQ351" s="635"/>
      <c r="AR351" s="324"/>
      <c r="AS351" s="324"/>
      <c r="AT351" s="324"/>
      <c r="AU351" s="324"/>
      <c r="AV351" s="324"/>
      <c r="AW351" s="324"/>
      <c r="AX351" s="324"/>
      <c r="AY351" s="324"/>
      <c r="AZ351" s="324"/>
      <c r="BA351" s="324"/>
      <c r="BB351" s="324"/>
      <c r="BC351" s="324"/>
      <c r="BD351" s="324"/>
      <c r="BE351" s="324"/>
      <c r="BF351" s="324"/>
      <c r="BG351" s="324"/>
      <c r="BH351" s="324"/>
      <c r="BI351" s="324"/>
      <c r="BJ351" s="324"/>
      <c r="BK351" s="324"/>
      <c r="BL351" s="324"/>
      <c r="BM351" s="324"/>
      <c r="BN351" s="324"/>
      <c r="BO351" s="324"/>
      <c r="BP351" s="324"/>
      <c r="BQ351" s="324"/>
      <c r="BR351" s="324"/>
      <c r="BS351" s="324"/>
      <c r="BT351" s="324"/>
      <c r="BU351" s="324"/>
      <c r="BV351" s="324"/>
      <c r="BW351" s="324"/>
      <c r="BX351" s="324"/>
      <c r="BY351" s="324"/>
      <c r="BZ351" s="324"/>
      <c r="CA351" s="324"/>
      <c r="CB351" s="324"/>
      <c r="CC351" s="324"/>
      <c r="CD351" s="324"/>
      <c r="CE351" s="324"/>
      <c r="CF351" s="324"/>
      <c r="CG351" s="324"/>
      <c r="CH351" s="324"/>
      <c r="CI351" s="324"/>
      <c r="CJ351" s="324"/>
      <c r="CK351" s="324"/>
      <c r="CL351" s="324"/>
      <c r="CM351" s="324"/>
      <c r="CN351" s="324"/>
      <c r="CO351" s="324"/>
      <c r="CP351" s="324"/>
    </row>
    <row r="352" spans="1:127" ht="12.75" customHeight="1" x14ac:dyDescent="0.2">
      <c r="A352" s="270">
        <v>351</v>
      </c>
      <c r="B352" s="270" t="s">
        <v>1004</v>
      </c>
      <c r="C352" s="675" t="s">
        <v>1656</v>
      </c>
      <c r="D352" s="675"/>
      <c r="E352" s="652" t="s">
        <v>9192</v>
      </c>
      <c r="F352" s="675"/>
      <c r="G352" s="272" t="s">
        <v>250</v>
      </c>
      <c r="H352" s="273"/>
      <c r="I352" s="675" t="s">
        <v>2996</v>
      </c>
      <c r="J352" s="675"/>
      <c r="K352" s="675" t="s">
        <v>1857</v>
      </c>
      <c r="L352" s="273" t="s">
        <v>753</v>
      </c>
      <c r="M352" s="275">
        <v>38469</v>
      </c>
      <c r="N352" s="276">
        <v>44607</v>
      </c>
      <c r="O352" s="277" t="s">
        <v>991</v>
      </c>
      <c r="P352" s="300">
        <f t="shared" si="77"/>
        <v>44607</v>
      </c>
      <c r="Q352" s="278">
        <v>20220</v>
      </c>
      <c r="R352" s="278">
        <v>2005</v>
      </c>
      <c r="S352" s="279">
        <v>44242</v>
      </c>
      <c r="T352" s="280" t="s">
        <v>1975</v>
      </c>
      <c r="U352" s="281" t="s">
        <v>991</v>
      </c>
      <c r="V352" s="282" t="s">
        <v>913</v>
      </c>
      <c r="W352" s="282" t="s">
        <v>1354</v>
      </c>
      <c r="X352" s="280" t="s">
        <v>754</v>
      </c>
      <c r="Y352" s="280" t="s">
        <v>1232</v>
      </c>
      <c r="Z352" s="282" t="s">
        <v>955</v>
      </c>
      <c r="AA352" s="319">
        <f t="shared" si="78"/>
        <v>44607</v>
      </c>
      <c r="AB352" s="149" t="s">
        <v>1583</v>
      </c>
      <c r="AC352" s="280">
        <v>5.15</v>
      </c>
      <c r="AD352" s="305"/>
      <c r="AE352" s="280">
        <v>80</v>
      </c>
      <c r="AF352" s="280"/>
      <c r="AG352" s="280">
        <v>100</v>
      </c>
      <c r="AH352" s="280"/>
      <c r="AI352" s="280">
        <v>26</v>
      </c>
      <c r="AJ352" s="280">
        <v>42</v>
      </c>
      <c r="AK352" s="280">
        <v>62</v>
      </c>
      <c r="AL352" s="280">
        <v>1</v>
      </c>
      <c r="AM352" s="280"/>
      <c r="AN352" s="280"/>
      <c r="AO352" s="280"/>
      <c r="AP352" s="280"/>
      <c r="AQ352" s="634"/>
      <c r="AR352" s="501"/>
      <c r="AS352" s="501"/>
      <c r="AT352" s="501"/>
      <c r="AU352" s="501"/>
      <c r="AV352" s="501"/>
      <c r="AW352" s="501"/>
      <c r="AX352" s="501"/>
      <c r="AY352" s="501"/>
      <c r="AZ352" s="501"/>
      <c r="BA352" s="501"/>
      <c r="BB352" s="501"/>
      <c r="BC352" s="501"/>
      <c r="BD352" s="501"/>
      <c r="BE352" s="501"/>
      <c r="BF352" s="501"/>
      <c r="BG352" s="501"/>
      <c r="BH352" s="501"/>
      <c r="BI352" s="501"/>
      <c r="BJ352" s="501"/>
      <c r="BK352" s="501"/>
      <c r="BL352" s="501"/>
      <c r="BM352" s="501"/>
      <c r="BN352" s="501"/>
      <c r="BO352" s="501"/>
      <c r="BP352" s="501"/>
      <c r="BQ352" s="501"/>
      <c r="BR352" s="501"/>
      <c r="BS352" s="501"/>
      <c r="BT352" s="501"/>
      <c r="BU352" s="501"/>
      <c r="BV352" s="501"/>
      <c r="BW352" s="501"/>
      <c r="BX352" s="501"/>
      <c r="BY352" s="501"/>
      <c r="BZ352" s="501"/>
      <c r="CA352" s="501"/>
      <c r="CB352" s="501"/>
      <c r="CC352" s="501"/>
      <c r="CD352" s="501"/>
      <c r="CE352" s="501"/>
      <c r="CF352" s="501"/>
      <c r="CG352" s="501"/>
      <c r="CH352" s="501"/>
      <c r="CI352" s="501"/>
      <c r="CJ352" s="501"/>
      <c r="CK352" s="501"/>
      <c r="CL352" s="501"/>
      <c r="CM352" s="501"/>
      <c r="CN352" s="501"/>
      <c r="CO352" s="501"/>
      <c r="CP352" s="501"/>
      <c r="CQ352" s="500"/>
      <c r="CR352" s="500"/>
      <c r="CS352" s="500"/>
      <c r="CT352" s="500"/>
      <c r="CU352" s="500"/>
      <c r="CV352" s="500"/>
      <c r="CW352" s="500"/>
      <c r="CX352" s="500"/>
      <c r="CY352" s="500"/>
      <c r="CZ352" s="500"/>
      <c r="DA352" s="500"/>
      <c r="DB352" s="500"/>
      <c r="DC352" s="500"/>
      <c r="DD352" s="500"/>
      <c r="DE352" s="500"/>
      <c r="DF352" s="500"/>
      <c r="DG352" s="500"/>
      <c r="DH352" s="500"/>
      <c r="DI352" s="500"/>
      <c r="DJ352" s="500"/>
      <c r="DK352" s="500"/>
      <c r="DL352" s="500"/>
      <c r="DM352" s="500"/>
      <c r="DN352" s="500"/>
      <c r="DO352" s="500"/>
      <c r="DP352" s="500"/>
      <c r="DQ352" s="500"/>
      <c r="DR352" s="500"/>
      <c r="DS352" s="500"/>
      <c r="DT352" s="500"/>
      <c r="DU352" s="500"/>
      <c r="DV352" s="500"/>
      <c r="DW352" s="500"/>
    </row>
    <row r="353" spans="1:127" s="501" customFormat="1" ht="12.75" customHeight="1" x14ac:dyDescent="0.2">
      <c r="A353" s="270">
        <v>352</v>
      </c>
      <c r="B353" s="281" t="s">
        <v>1005</v>
      </c>
      <c r="C353" s="281" t="s">
        <v>1754</v>
      </c>
      <c r="D353" s="281" t="s">
        <v>2759</v>
      </c>
      <c r="E353" s="281" t="s">
        <v>2199</v>
      </c>
      <c r="F353" s="281" t="s">
        <v>2200</v>
      </c>
      <c r="G353" s="296" t="s">
        <v>2200</v>
      </c>
      <c r="H353" s="676" t="s">
        <v>2760</v>
      </c>
      <c r="I353" s="281" t="s">
        <v>1022</v>
      </c>
      <c r="J353" s="281" t="s">
        <v>2761</v>
      </c>
      <c r="K353" s="281" t="s">
        <v>891</v>
      </c>
      <c r="L353" s="676" t="s">
        <v>2201</v>
      </c>
      <c r="M353" s="306">
        <v>41685</v>
      </c>
      <c r="N353" s="325">
        <v>44607</v>
      </c>
      <c r="O353" s="308" t="s">
        <v>991</v>
      </c>
      <c r="P353" s="298">
        <f t="shared" si="77"/>
        <v>44607</v>
      </c>
      <c r="Q353" s="278">
        <v>20130</v>
      </c>
      <c r="R353" s="278">
        <v>2010</v>
      </c>
      <c r="S353" s="279">
        <v>43876</v>
      </c>
      <c r="T353" s="280" t="s">
        <v>396</v>
      </c>
      <c r="U353" s="281" t="s">
        <v>259</v>
      </c>
      <c r="V353" s="282" t="s">
        <v>8098</v>
      </c>
      <c r="W353" s="282" t="s">
        <v>8099</v>
      </c>
      <c r="X353" s="280" t="s">
        <v>2202</v>
      </c>
      <c r="Y353" s="280" t="s">
        <v>8100</v>
      </c>
      <c r="Z353" s="282" t="s">
        <v>2203</v>
      </c>
      <c r="AA353" s="319">
        <f t="shared" si="78"/>
        <v>44607</v>
      </c>
      <c r="AB353" s="149" t="s">
        <v>2167</v>
      </c>
      <c r="AC353" s="280">
        <v>5.9</v>
      </c>
      <c r="AD353" s="305">
        <v>59</v>
      </c>
      <c r="AE353" s="280">
        <v>90</v>
      </c>
      <c r="AF353" s="280">
        <v>149</v>
      </c>
      <c r="AG353" s="280">
        <v>115</v>
      </c>
      <c r="AH353" s="280">
        <v>153</v>
      </c>
      <c r="AI353" s="280">
        <v>22</v>
      </c>
      <c r="AJ353" s="280">
        <v>39</v>
      </c>
      <c r="AK353" s="280">
        <v>49</v>
      </c>
      <c r="AL353" s="280">
        <v>1</v>
      </c>
      <c r="AM353" s="279">
        <v>42056</v>
      </c>
      <c r="AN353" s="280">
        <v>2013</v>
      </c>
      <c r="AO353" s="280" t="s">
        <v>991</v>
      </c>
      <c r="AP353" s="280"/>
      <c r="AQ353" s="634"/>
      <c r="CQ353" s="505"/>
    </row>
    <row r="354" spans="1:127" ht="12.75" customHeight="1" x14ac:dyDescent="0.2">
      <c r="A354" s="270">
        <v>353</v>
      </c>
      <c r="B354" s="270" t="s">
        <v>1004</v>
      </c>
      <c r="C354" s="271" t="s">
        <v>1229</v>
      </c>
      <c r="D354" s="271"/>
      <c r="E354" s="130" t="s">
        <v>9193</v>
      </c>
      <c r="F354" s="271"/>
      <c r="G354" s="272" t="s">
        <v>2252</v>
      </c>
      <c r="H354" s="273"/>
      <c r="I354" s="271" t="s">
        <v>1916</v>
      </c>
      <c r="J354" s="271"/>
      <c r="K354" s="271" t="s">
        <v>8414</v>
      </c>
      <c r="L354" s="273" t="s">
        <v>1837</v>
      </c>
      <c r="M354" s="275">
        <v>40892</v>
      </c>
      <c r="N354" s="276">
        <v>44196</v>
      </c>
      <c r="O354" s="277" t="s">
        <v>991</v>
      </c>
      <c r="P354" s="298">
        <f t="shared" si="77"/>
        <v>44196</v>
      </c>
      <c r="Q354" s="278">
        <v>20320</v>
      </c>
      <c r="R354" s="278">
        <v>2003</v>
      </c>
      <c r="S354" s="279">
        <v>43920</v>
      </c>
      <c r="T354" s="280" t="s">
        <v>32</v>
      </c>
      <c r="U354" s="281" t="s">
        <v>991</v>
      </c>
      <c r="V354" s="282" t="s">
        <v>1823</v>
      </c>
      <c r="W354" s="282" t="s">
        <v>4850</v>
      </c>
      <c r="X354" s="280" t="s">
        <v>1945</v>
      </c>
      <c r="Y354" s="280" t="s">
        <v>4048</v>
      </c>
      <c r="Z354" s="282" t="s">
        <v>1946</v>
      </c>
      <c r="AA354" s="319">
        <v>43920</v>
      </c>
      <c r="AB354" s="149" t="s">
        <v>132</v>
      </c>
      <c r="AC354" s="280">
        <v>6.8</v>
      </c>
      <c r="AD354" s="305"/>
      <c r="AE354" s="280">
        <v>95</v>
      </c>
      <c r="AF354" s="280"/>
      <c r="AG354" s="280">
        <v>121</v>
      </c>
      <c r="AH354" s="280"/>
      <c r="AI354" s="280">
        <v>22</v>
      </c>
      <c r="AJ354" s="280">
        <v>37</v>
      </c>
      <c r="AK354" s="280">
        <v>48</v>
      </c>
      <c r="AL354" s="280">
        <v>1</v>
      </c>
      <c r="AM354" s="280"/>
      <c r="AN354" s="280"/>
      <c r="AO354" s="280"/>
      <c r="AP354" s="280"/>
      <c r="AQ354" s="634"/>
      <c r="AR354" s="501"/>
      <c r="AS354" s="501"/>
      <c r="AT354" s="501"/>
      <c r="AU354" s="501"/>
      <c r="AV354" s="501"/>
      <c r="AW354" s="501"/>
      <c r="AX354" s="501"/>
      <c r="AY354" s="501"/>
      <c r="AZ354" s="501"/>
      <c r="BA354" s="501"/>
      <c r="BB354" s="501"/>
      <c r="BC354" s="501"/>
      <c r="BD354" s="501"/>
      <c r="BE354" s="501"/>
      <c r="BF354" s="501"/>
      <c r="BG354" s="501"/>
      <c r="BH354" s="501"/>
      <c r="BI354" s="501"/>
      <c r="BJ354" s="501"/>
      <c r="BK354" s="501"/>
      <c r="BL354" s="501"/>
      <c r="BM354" s="501"/>
      <c r="BN354" s="501"/>
      <c r="BO354" s="501"/>
      <c r="BP354" s="501"/>
      <c r="BQ354" s="501"/>
      <c r="BR354" s="501"/>
      <c r="BS354" s="501"/>
      <c r="BT354" s="501"/>
      <c r="BU354" s="501"/>
      <c r="BV354" s="501"/>
      <c r="BW354" s="501"/>
      <c r="BX354" s="501"/>
      <c r="BY354" s="501"/>
      <c r="BZ354" s="501"/>
      <c r="CA354" s="501"/>
      <c r="CB354" s="501"/>
      <c r="CC354" s="501"/>
      <c r="CD354" s="501"/>
      <c r="CE354" s="501"/>
      <c r="CF354" s="501"/>
      <c r="CG354" s="501"/>
      <c r="CH354" s="501"/>
      <c r="CI354" s="501"/>
      <c r="CJ354" s="501"/>
      <c r="CK354" s="501"/>
      <c r="CL354" s="501"/>
      <c r="CM354" s="501"/>
      <c r="CN354" s="501"/>
      <c r="CO354" s="501"/>
      <c r="CP354" s="501"/>
      <c r="CQ354" s="500"/>
      <c r="CR354" s="500"/>
      <c r="CS354" s="500"/>
      <c r="CT354" s="500"/>
      <c r="CU354" s="500"/>
      <c r="CV354" s="500"/>
      <c r="CW354" s="500"/>
      <c r="CX354" s="500"/>
      <c r="CY354" s="500"/>
      <c r="CZ354" s="500"/>
      <c r="DA354" s="500"/>
      <c r="DB354" s="500"/>
      <c r="DC354" s="500"/>
      <c r="DD354" s="500"/>
      <c r="DE354" s="500"/>
      <c r="DF354" s="500"/>
      <c r="DG354" s="500"/>
      <c r="DH354" s="500"/>
      <c r="DI354" s="500"/>
      <c r="DJ354" s="500"/>
      <c r="DK354" s="500"/>
      <c r="DL354" s="500"/>
      <c r="DM354" s="500"/>
      <c r="DN354" s="500"/>
      <c r="DO354" s="500"/>
      <c r="DP354" s="500"/>
      <c r="DQ354" s="500"/>
      <c r="DR354" s="500"/>
      <c r="DS354" s="500"/>
      <c r="DT354" s="500"/>
      <c r="DU354" s="500"/>
      <c r="DV354" s="500"/>
      <c r="DW354" s="500"/>
    </row>
    <row r="355" spans="1:127" ht="12.75" customHeight="1" x14ac:dyDescent="0.2">
      <c r="A355" s="270">
        <v>354</v>
      </c>
      <c r="B355" s="270" t="s">
        <v>1005</v>
      </c>
      <c r="C355" s="271" t="s">
        <v>1036</v>
      </c>
      <c r="D355" s="271" t="s">
        <v>1219</v>
      </c>
      <c r="E355" s="130" t="s">
        <v>9194</v>
      </c>
      <c r="F355" s="271" t="s">
        <v>1921</v>
      </c>
      <c r="G355" s="272" t="s">
        <v>2120</v>
      </c>
      <c r="H355" s="273" t="s">
        <v>1922</v>
      </c>
      <c r="I355" s="271" t="s">
        <v>2653</v>
      </c>
      <c r="J355" s="281" t="s">
        <v>14</v>
      </c>
      <c r="K355" s="271" t="s">
        <v>3271</v>
      </c>
      <c r="L355" s="273" t="s">
        <v>2122</v>
      </c>
      <c r="M355" s="275">
        <v>40714</v>
      </c>
      <c r="N355" s="276">
        <v>44720</v>
      </c>
      <c r="O355" s="277" t="s">
        <v>991</v>
      </c>
      <c r="P355" s="298">
        <f>N355</f>
        <v>44720</v>
      </c>
      <c r="Q355" s="278">
        <v>18465</v>
      </c>
      <c r="R355" s="278">
        <v>2011</v>
      </c>
      <c r="S355" s="279">
        <v>44355</v>
      </c>
      <c r="T355" s="280" t="s">
        <v>10566</v>
      </c>
      <c r="U355" s="281" t="s">
        <v>259</v>
      </c>
      <c r="V355" s="150" t="s">
        <v>10567</v>
      </c>
      <c r="W355" s="150" t="s">
        <v>10568</v>
      </c>
      <c r="X355" s="280" t="s">
        <v>2737</v>
      </c>
      <c r="Y355" s="280" t="s">
        <v>1212</v>
      </c>
      <c r="Z355" s="282" t="s">
        <v>1213</v>
      </c>
      <c r="AA355" s="319">
        <f t="shared" si="78"/>
        <v>44720</v>
      </c>
      <c r="AB355" s="149" t="s">
        <v>2167</v>
      </c>
      <c r="AC355" s="280">
        <v>5.8</v>
      </c>
      <c r="AD355" s="305">
        <v>18.5</v>
      </c>
      <c r="AE355" s="280">
        <v>95</v>
      </c>
      <c r="AF355" s="280">
        <v>123</v>
      </c>
      <c r="AG355" s="280">
        <v>125</v>
      </c>
      <c r="AH355" s="280">
        <v>162</v>
      </c>
      <c r="AI355" s="280">
        <v>22</v>
      </c>
      <c r="AJ355" s="280">
        <v>37</v>
      </c>
      <c r="AK355" s="280">
        <v>50</v>
      </c>
      <c r="AL355" s="280">
        <v>1</v>
      </c>
      <c r="AM355" s="279">
        <v>41697</v>
      </c>
      <c r="AN355" s="280">
        <v>2013</v>
      </c>
      <c r="AO355" s="280" t="s">
        <v>991</v>
      </c>
      <c r="AP355" s="280" t="s">
        <v>10569</v>
      </c>
      <c r="AQ355" s="634"/>
      <c r="AR355" s="501"/>
      <c r="AS355" s="501"/>
      <c r="AT355" s="501"/>
      <c r="AU355" s="501"/>
      <c r="AV355" s="501"/>
      <c r="AW355" s="501"/>
      <c r="AX355" s="501"/>
      <c r="AY355" s="501"/>
      <c r="AZ355" s="501"/>
      <c r="BA355" s="501"/>
      <c r="BB355" s="501"/>
      <c r="BC355" s="501"/>
      <c r="BD355" s="501"/>
      <c r="BE355" s="501"/>
      <c r="BF355" s="501"/>
      <c r="BG355" s="501"/>
      <c r="BH355" s="501"/>
      <c r="BI355" s="501"/>
      <c r="BJ355" s="501"/>
      <c r="BK355" s="501"/>
      <c r="BL355" s="501"/>
      <c r="BM355" s="501"/>
      <c r="BN355" s="501"/>
      <c r="BO355" s="501"/>
      <c r="BP355" s="501"/>
      <c r="BQ355" s="501"/>
      <c r="BR355" s="501"/>
      <c r="BS355" s="501"/>
      <c r="BT355" s="501"/>
      <c r="BU355" s="501"/>
      <c r="BV355" s="501"/>
      <c r="BW355" s="501"/>
      <c r="BX355" s="501"/>
      <c r="BY355" s="501"/>
      <c r="BZ355" s="501"/>
      <c r="CA355" s="501"/>
      <c r="CB355" s="501"/>
      <c r="CC355" s="501"/>
      <c r="CD355" s="501"/>
      <c r="CE355" s="501"/>
      <c r="CF355" s="501"/>
      <c r="CG355" s="501"/>
      <c r="CH355" s="501"/>
      <c r="CI355" s="501"/>
      <c r="CJ355" s="501"/>
      <c r="CK355" s="501"/>
      <c r="CL355" s="501"/>
      <c r="CM355" s="501"/>
      <c r="CN355" s="501"/>
      <c r="CO355" s="501"/>
      <c r="CP355" s="501"/>
      <c r="CQ355" s="500"/>
      <c r="CR355" s="500"/>
      <c r="CS355" s="500"/>
      <c r="CT355" s="500"/>
      <c r="CU355" s="500"/>
      <c r="CV355" s="500"/>
      <c r="CW355" s="500"/>
      <c r="CX355" s="500"/>
      <c r="CY355" s="500"/>
      <c r="CZ355" s="500"/>
      <c r="DA355" s="500"/>
      <c r="DB355" s="500"/>
      <c r="DC355" s="500"/>
      <c r="DD355" s="500"/>
      <c r="DE355" s="500"/>
      <c r="DF355" s="500"/>
      <c r="DG355" s="500"/>
      <c r="DH355" s="500"/>
      <c r="DI355" s="500"/>
      <c r="DJ355" s="500"/>
      <c r="DK355" s="500"/>
      <c r="DL355" s="500"/>
      <c r="DM355" s="500"/>
      <c r="DN355" s="500"/>
      <c r="DO355" s="500"/>
      <c r="DP355" s="500"/>
      <c r="DQ355" s="500"/>
      <c r="DR355" s="500"/>
      <c r="DS355" s="500"/>
      <c r="DT355" s="500"/>
      <c r="DU355" s="500"/>
      <c r="DV355" s="500"/>
      <c r="DW355" s="500"/>
    </row>
    <row r="356" spans="1:127" s="324" customFormat="1" ht="12.75" customHeight="1" x14ac:dyDescent="0.2">
      <c r="A356" s="270">
        <v>355</v>
      </c>
      <c r="B356" s="281" t="s">
        <v>1004</v>
      </c>
      <c r="C356" s="281" t="s">
        <v>884</v>
      </c>
      <c r="D356" s="281"/>
      <c r="E356" s="281" t="s">
        <v>5329</v>
      </c>
      <c r="F356" s="281"/>
      <c r="G356" s="296" t="s">
        <v>9521</v>
      </c>
      <c r="H356" s="874"/>
      <c r="I356" s="271" t="s">
        <v>424</v>
      </c>
      <c r="J356" s="281"/>
      <c r="K356" s="281" t="s">
        <v>7020</v>
      </c>
      <c r="L356" s="874" t="s">
        <v>7021</v>
      </c>
      <c r="M356" s="306">
        <v>44124</v>
      </c>
      <c r="N356" s="307">
        <v>44844</v>
      </c>
      <c r="O356" s="277" t="s">
        <v>991</v>
      </c>
      <c r="P356" s="299">
        <f>N356</f>
        <v>44844</v>
      </c>
      <c r="Q356" s="264">
        <v>20716</v>
      </c>
      <c r="R356" s="264">
        <v>2014</v>
      </c>
      <c r="S356" s="265">
        <v>44114</v>
      </c>
      <c r="T356" s="281" t="s">
        <v>6763</v>
      </c>
      <c r="U356" s="281" t="s">
        <v>1786</v>
      </c>
      <c r="V356" s="150" t="s">
        <v>484</v>
      </c>
      <c r="W356" s="150" t="s">
        <v>22</v>
      </c>
      <c r="X356" s="281" t="s">
        <v>7022</v>
      </c>
      <c r="Y356" s="281"/>
      <c r="Z356" s="150" t="s">
        <v>7023</v>
      </c>
      <c r="AA356" s="303">
        <v>44844</v>
      </c>
      <c r="AB356" s="283" t="s">
        <v>2167</v>
      </c>
      <c r="AC356" s="281">
        <v>5.7</v>
      </c>
      <c r="AD356" s="284"/>
      <c r="AE356" s="281">
        <v>85</v>
      </c>
      <c r="AF356" s="281"/>
      <c r="AG356" s="281">
        <v>105</v>
      </c>
      <c r="AH356" s="281"/>
      <c r="AI356" s="281" t="s">
        <v>994</v>
      </c>
      <c r="AJ356" s="281" t="s">
        <v>994</v>
      </c>
      <c r="AK356" s="281" t="s">
        <v>994</v>
      </c>
      <c r="AL356" s="281">
        <v>1</v>
      </c>
      <c r="AM356" s="281"/>
      <c r="AN356" s="281"/>
      <c r="AO356" s="281"/>
      <c r="AP356" s="281"/>
      <c r="AQ356" s="635"/>
      <c r="CQ356" s="512"/>
    </row>
    <row r="357" spans="1:127" s="502" customFormat="1" ht="12.75" customHeight="1" x14ac:dyDescent="0.2">
      <c r="A357" s="270">
        <v>356</v>
      </c>
      <c r="B357" s="270" t="s">
        <v>1004</v>
      </c>
      <c r="C357" s="270" t="s">
        <v>4161</v>
      </c>
      <c r="D357" s="271"/>
      <c r="E357" s="130" t="s">
        <v>4162</v>
      </c>
      <c r="F357" s="271"/>
      <c r="G357" s="272" t="s">
        <v>4163</v>
      </c>
      <c r="H357" s="273"/>
      <c r="I357" s="271" t="s">
        <v>157</v>
      </c>
      <c r="J357" s="271"/>
      <c r="K357" s="271" t="s">
        <v>1191</v>
      </c>
      <c r="L357" s="273" t="s">
        <v>1623</v>
      </c>
      <c r="M357" s="275">
        <v>42613</v>
      </c>
      <c r="N357" s="132">
        <v>44585</v>
      </c>
      <c r="O357" s="277" t="s">
        <v>991</v>
      </c>
      <c r="P357" s="298">
        <f t="shared" si="77"/>
        <v>44585</v>
      </c>
      <c r="Q357" s="278">
        <v>16812</v>
      </c>
      <c r="R357" s="278">
        <v>2016</v>
      </c>
      <c r="S357" s="279">
        <v>43854</v>
      </c>
      <c r="T357" s="280" t="s">
        <v>2031</v>
      </c>
      <c r="U357" s="281" t="s">
        <v>991</v>
      </c>
      <c r="V357" s="282" t="s">
        <v>1823</v>
      </c>
      <c r="W357" s="282" t="s">
        <v>30</v>
      </c>
      <c r="X357" s="280" t="s">
        <v>1620</v>
      </c>
      <c r="Y357" s="280" t="s">
        <v>1621</v>
      </c>
      <c r="Z357" s="282" t="s">
        <v>1622</v>
      </c>
      <c r="AA357" s="319">
        <f t="shared" si="78"/>
        <v>44585</v>
      </c>
      <c r="AB357" s="149" t="s">
        <v>2167</v>
      </c>
      <c r="AC357" s="280">
        <v>5.4</v>
      </c>
      <c r="AD357" s="305"/>
      <c r="AE357" s="280">
        <v>100</v>
      </c>
      <c r="AF357" s="280"/>
      <c r="AG357" s="280">
        <v>130</v>
      </c>
      <c r="AH357" s="280"/>
      <c r="AI357" s="280" t="s">
        <v>994</v>
      </c>
      <c r="AJ357" s="280">
        <v>37</v>
      </c>
      <c r="AK357" s="280">
        <v>53</v>
      </c>
      <c r="AL357" s="280">
        <v>1</v>
      </c>
      <c r="AM357" s="281"/>
      <c r="AN357" s="281"/>
      <c r="AO357" s="281"/>
      <c r="AP357" s="281"/>
      <c r="AQ357" s="635"/>
      <c r="AR357" s="324"/>
      <c r="AS357" s="324"/>
      <c r="AT357" s="324"/>
      <c r="AU357" s="324"/>
      <c r="AV357" s="324"/>
      <c r="AW357" s="324"/>
      <c r="AX357" s="324"/>
      <c r="AY357" s="324"/>
      <c r="AZ357" s="324"/>
      <c r="BA357" s="324"/>
      <c r="BB357" s="324"/>
      <c r="BC357" s="324"/>
      <c r="BD357" s="324"/>
      <c r="BE357" s="324"/>
      <c r="BF357" s="324"/>
      <c r="BG357" s="324"/>
      <c r="BH357" s="324"/>
      <c r="BI357" s="324"/>
      <c r="BJ357" s="324"/>
      <c r="BK357" s="324"/>
      <c r="BL357" s="324"/>
      <c r="BM357" s="324"/>
      <c r="BN357" s="324"/>
      <c r="BO357" s="324"/>
      <c r="BP357" s="324"/>
      <c r="BQ357" s="324"/>
      <c r="BR357" s="324"/>
      <c r="BS357" s="324"/>
      <c r="BT357" s="324"/>
      <c r="BU357" s="324"/>
      <c r="BV357" s="324"/>
      <c r="BW357" s="324"/>
      <c r="BX357" s="324"/>
      <c r="BY357" s="324"/>
      <c r="BZ357" s="324"/>
      <c r="CA357" s="324"/>
      <c r="CB357" s="324"/>
      <c r="CC357" s="324"/>
      <c r="CD357" s="324"/>
      <c r="CE357" s="324"/>
      <c r="CF357" s="324"/>
      <c r="CG357" s="324"/>
      <c r="CH357" s="324"/>
      <c r="CI357" s="324"/>
      <c r="CJ357" s="324"/>
      <c r="CK357" s="324"/>
      <c r="CL357" s="324"/>
      <c r="CM357" s="324"/>
      <c r="CN357" s="324"/>
      <c r="CO357" s="324"/>
      <c r="CP357" s="324"/>
    </row>
    <row r="358" spans="1:127" s="502" customFormat="1" ht="12.75" customHeight="1" x14ac:dyDescent="0.2">
      <c r="A358" s="270">
        <v>357</v>
      </c>
      <c r="B358" s="270" t="s">
        <v>1004</v>
      </c>
      <c r="C358" s="271" t="s">
        <v>8382</v>
      </c>
      <c r="D358" s="271"/>
      <c r="E358" s="130" t="s">
        <v>7129</v>
      </c>
      <c r="F358" s="271"/>
      <c r="G358" s="272" t="s">
        <v>8383</v>
      </c>
      <c r="H358" s="273"/>
      <c r="I358" s="271" t="s">
        <v>614</v>
      </c>
      <c r="J358" s="271"/>
      <c r="K358" s="271" t="s">
        <v>8384</v>
      </c>
      <c r="L358" s="273" t="s">
        <v>8385</v>
      </c>
      <c r="M358" s="275">
        <v>43923</v>
      </c>
      <c r="N358" s="132">
        <v>44641</v>
      </c>
      <c r="O358" s="277" t="s">
        <v>991</v>
      </c>
      <c r="P358" s="299">
        <f>N358</f>
        <v>44641</v>
      </c>
      <c r="Q358" s="264">
        <v>20302</v>
      </c>
      <c r="R358" s="264">
        <v>2017</v>
      </c>
      <c r="S358" s="265">
        <v>43911</v>
      </c>
      <c r="T358" s="281" t="s">
        <v>6763</v>
      </c>
      <c r="U358" s="281" t="s">
        <v>1786</v>
      </c>
      <c r="V358" s="150" t="s">
        <v>484</v>
      </c>
      <c r="W358" s="150" t="s">
        <v>1281</v>
      </c>
      <c r="X358" s="281" t="s">
        <v>8386</v>
      </c>
      <c r="Y358" s="281" t="s">
        <v>2964</v>
      </c>
      <c r="Z358" s="150" t="s">
        <v>2965</v>
      </c>
      <c r="AA358" s="303">
        <v>44641</v>
      </c>
      <c r="AB358" s="283" t="s">
        <v>2167</v>
      </c>
      <c r="AC358" s="281">
        <v>3.95</v>
      </c>
      <c r="AD358" s="284"/>
      <c r="AE358" s="281">
        <v>55</v>
      </c>
      <c r="AF358" s="281"/>
      <c r="AG358" s="281">
        <v>80</v>
      </c>
      <c r="AH358" s="281"/>
      <c r="AI358" s="281" t="s">
        <v>994</v>
      </c>
      <c r="AJ358" s="281" t="s">
        <v>994</v>
      </c>
      <c r="AK358" s="281" t="s">
        <v>994</v>
      </c>
      <c r="AL358" s="281">
        <v>1</v>
      </c>
      <c r="AM358" s="281"/>
      <c r="AN358" s="281"/>
      <c r="AO358" s="281"/>
      <c r="AP358" s="281"/>
      <c r="AQ358" s="635"/>
      <c r="AR358" s="324"/>
      <c r="AS358" s="324"/>
      <c r="AT358" s="324"/>
      <c r="AU358" s="324"/>
      <c r="AV358" s="324"/>
      <c r="AW358" s="324"/>
      <c r="AX358" s="324"/>
      <c r="AY358" s="324"/>
      <c r="AZ358" s="324"/>
      <c r="BA358" s="324"/>
      <c r="BB358" s="324"/>
      <c r="BC358" s="324"/>
      <c r="BD358" s="324"/>
      <c r="BE358" s="324"/>
      <c r="BF358" s="324"/>
      <c r="BG358" s="324"/>
      <c r="BH358" s="324"/>
      <c r="BI358" s="324"/>
      <c r="BJ358" s="324"/>
      <c r="BK358" s="324"/>
      <c r="BL358" s="324"/>
      <c r="BM358" s="324"/>
      <c r="BN358" s="324"/>
      <c r="BO358" s="324"/>
      <c r="BP358" s="324"/>
      <c r="BQ358" s="324"/>
      <c r="BR358" s="324"/>
      <c r="BS358" s="324"/>
      <c r="BT358" s="324"/>
      <c r="BU358" s="324"/>
      <c r="BV358" s="324"/>
      <c r="BW358" s="324"/>
      <c r="BX358" s="324"/>
      <c r="BY358" s="324"/>
      <c r="BZ358" s="324"/>
      <c r="CA358" s="324"/>
      <c r="CB358" s="324"/>
      <c r="CC358" s="324"/>
      <c r="CD358" s="324"/>
      <c r="CE358" s="324"/>
      <c r="CF358" s="324"/>
      <c r="CG358" s="324"/>
      <c r="CH358" s="324"/>
      <c r="CI358" s="324"/>
      <c r="CJ358" s="324"/>
      <c r="CK358" s="324"/>
      <c r="CL358" s="324"/>
      <c r="CM358" s="324"/>
      <c r="CN358" s="324"/>
      <c r="CO358" s="324"/>
      <c r="CP358" s="324"/>
    </row>
    <row r="359" spans="1:127" s="324" customFormat="1" ht="12.75" customHeight="1" x14ac:dyDescent="0.2">
      <c r="A359" s="270">
        <v>358</v>
      </c>
      <c r="B359" s="281" t="s">
        <v>1004</v>
      </c>
      <c r="C359" s="281" t="s">
        <v>302</v>
      </c>
      <c r="D359" s="281"/>
      <c r="E359" s="281" t="s">
        <v>4798</v>
      </c>
      <c r="F359" s="281"/>
      <c r="G359" s="296" t="s">
        <v>4799</v>
      </c>
      <c r="H359" s="676"/>
      <c r="I359" s="281" t="s">
        <v>614</v>
      </c>
      <c r="J359" s="281"/>
      <c r="K359" s="281" t="s">
        <v>5848</v>
      </c>
      <c r="L359" s="676" t="s">
        <v>4800</v>
      </c>
      <c r="M359" s="306">
        <v>42795</v>
      </c>
      <c r="N359" s="325">
        <v>43898</v>
      </c>
      <c r="O359" s="277" t="s">
        <v>991</v>
      </c>
      <c r="P359" s="298">
        <f t="shared" si="77"/>
        <v>43898</v>
      </c>
      <c r="Q359" s="278">
        <v>17215</v>
      </c>
      <c r="R359" s="278">
        <v>2013</v>
      </c>
      <c r="S359" s="279">
        <v>43167</v>
      </c>
      <c r="T359" s="280" t="s">
        <v>32</v>
      </c>
      <c r="U359" s="281" t="s">
        <v>991</v>
      </c>
      <c r="V359" s="282" t="s">
        <v>5849</v>
      </c>
      <c r="W359" s="282" t="s">
        <v>5850</v>
      </c>
      <c r="X359" s="280" t="s">
        <v>4801</v>
      </c>
      <c r="Y359" s="280" t="s">
        <v>4175</v>
      </c>
      <c r="Z359" s="282" t="s">
        <v>1385</v>
      </c>
      <c r="AA359" s="319">
        <f t="shared" si="78"/>
        <v>43898</v>
      </c>
      <c r="AB359" s="283" t="s">
        <v>2167</v>
      </c>
      <c r="AC359" s="281">
        <v>5.5</v>
      </c>
      <c r="AD359" s="284"/>
      <c r="AE359" s="281">
        <v>80</v>
      </c>
      <c r="AF359" s="281"/>
      <c r="AG359" s="281">
        <v>100</v>
      </c>
      <c r="AH359" s="281"/>
      <c r="AI359" s="281">
        <v>24</v>
      </c>
      <c r="AJ359" s="281">
        <v>39</v>
      </c>
      <c r="AK359" s="281">
        <v>54</v>
      </c>
      <c r="AL359" s="281">
        <v>1</v>
      </c>
      <c r="AM359" s="281"/>
      <c r="AN359" s="281"/>
      <c r="AO359" s="281"/>
      <c r="AP359" s="281"/>
      <c r="AQ359" s="635"/>
      <c r="CQ359" s="512"/>
    </row>
    <row r="360" spans="1:127" s="502" customFormat="1" ht="12.75" customHeight="1" x14ac:dyDescent="0.2">
      <c r="A360" s="270">
        <v>359</v>
      </c>
      <c r="B360" s="281" t="s">
        <v>1004</v>
      </c>
      <c r="C360" s="281" t="s">
        <v>7148</v>
      </c>
      <c r="D360" s="281"/>
      <c r="E360" s="281" t="s">
        <v>253</v>
      </c>
      <c r="F360" s="281"/>
      <c r="G360" s="296" t="s">
        <v>7273</v>
      </c>
      <c r="H360" s="676"/>
      <c r="I360" s="281" t="s">
        <v>601</v>
      </c>
      <c r="J360" s="281"/>
      <c r="K360" s="281" t="s">
        <v>7614</v>
      </c>
      <c r="L360" s="676" t="s">
        <v>7615</v>
      </c>
      <c r="M360" s="306">
        <v>43586</v>
      </c>
      <c r="N360" s="325">
        <v>44440</v>
      </c>
      <c r="O360" s="507" t="s">
        <v>991</v>
      </c>
      <c r="P360" s="513">
        <f>N360</f>
        <v>44440</v>
      </c>
      <c r="Q360" s="514">
        <v>19464</v>
      </c>
      <c r="R360" s="514">
        <v>2019</v>
      </c>
      <c r="S360" s="279">
        <v>43709</v>
      </c>
      <c r="T360" s="501" t="s">
        <v>1686</v>
      </c>
      <c r="U360" s="324" t="s">
        <v>990</v>
      </c>
      <c r="V360" s="282" t="s">
        <v>484</v>
      </c>
      <c r="W360" s="282" t="s">
        <v>484</v>
      </c>
      <c r="X360" s="280" t="s">
        <v>7616</v>
      </c>
      <c r="Y360" s="280" t="s">
        <v>4048</v>
      </c>
      <c r="Z360" s="282" t="s">
        <v>1946</v>
      </c>
      <c r="AA360" s="319">
        <v>44440</v>
      </c>
      <c r="AB360" s="149" t="s">
        <v>7154</v>
      </c>
      <c r="AC360" s="280">
        <v>5.2</v>
      </c>
      <c r="AD360" s="305"/>
      <c r="AE360" s="280">
        <v>70</v>
      </c>
      <c r="AF360" s="280"/>
      <c r="AG360" s="280">
        <v>95</v>
      </c>
      <c r="AH360" s="280"/>
      <c r="AI360" s="280" t="s">
        <v>994</v>
      </c>
      <c r="AJ360" s="280">
        <v>38</v>
      </c>
      <c r="AK360" s="501">
        <v>47</v>
      </c>
      <c r="AL360" s="501">
        <v>1</v>
      </c>
      <c r="AM360" s="265"/>
      <c r="AN360" s="281"/>
      <c r="AO360" s="281"/>
      <c r="AP360" s="281"/>
      <c r="AQ360" s="639"/>
      <c r="AR360" s="515"/>
      <c r="AS360" s="515"/>
      <c r="AT360" s="515"/>
      <c r="AU360" s="515"/>
      <c r="AV360" s="515"/>
      <c r="AW360" s="515"/>
      <c r="AX360" s="515"/>
      <c r="AY360" s="515"/>
      <c r="AZ360" s="515"/>
      <c r="BA360" s="515"/>
      <c r="BB360" s="515"/>
      <c r="BC360" s="515"/>
      <c r="BD360" s="515"/>
      <c r="BE360" s="515"/>
      <c r="BF360" s="515"/>
      <c r="BG360" s="515"/>
      <c r="BH360" s="515"/>
      <c r="BI360" s="515"/>
      <c r="BJ360" s="515"/>
      <c r="BK360" s="515"/>
      <c r="BL360" s="515"/>
      <c r="BM360" s="515"/>
      <c r="BN360" s="515"/>
      <c r="BO360" s="515"/>
      <c r="BP360" s="515"/>
      <c r="BQ360" s="515"/>
      <c r="BR360" s="515"/>
      <c r="BS360" s="515"/>
      <c r="BT360" s="515"/>
      <c r="BU360" s="515"/>
      <c r="BV360" s="515"/>
      <c r="BW360" s="515"/>
      <c r="BX360" s="515"/>
      <c r="BY360" s="515"/>
      <c r="BZ360" s="515"/>
      <c r="CA360" s="515"/>
      <c r="CB360" s="515"/>
      <c r="CC360" s="515"/>
      <c r="CD360" s="515"/>
      <c r="CE360" s="515"/>
      <c r="CF360" s="515"/>
      <c r="CG360" s="515"/>
      <c r="CH360" s="515"/>
      <c r="CI360" s="515"/>
      <c r="CJ360" s="515"/>
      <c r="CK360" s="515"/>
      <c r="CL360" s="515"/>
      <c r="CM360" s="515"/>
      <c r="CN360" s="515"/>
      <c r="CO360" s="515"/>
      <c r="CP360" s="515"/>
    </row>
    <row r="361" spans="1:127" s="324" customFormat="1" ht="12.75" customHeight="1" x14ac:dyDescent="0.2">
      <c r="A361" s="270">
        <v>360</v>
      </c>
      <c r="B361" s="281" t="s">
        <v>1004</v>
      </c>
      <c r="C361" s="281" t="s">
        <v>4966</v>
      </c>
      <c r="D361" s="281"/>
      <c r="E361" s="281" t="s">
        <v>6742</v>
      </c>
      <c r="F361" s="281"/>
      <c r="G361" s="296" t="s">
        <v>6954</v>
      </c>
      <c r="H361" s="676"/>
      <c r="I361" s="281" t="s">
        <v>2653</v>
      </c>
      <c r="J361" s="281"/>
      <c r="K361" s="281" t="s">
        <v>3353</v>
      </c>
      <c r="L361" s="676" t="s">
        <v>1351</v>
      </c>
      <c r="M361" s="306">
        <v>43539</v>
      </c>
      <c r="N361" s="307">
        <v>44994</v>
      </c>
      <c r="O361" s="507" t="s">
        <v>991</v>
      </c>
      <c r="P361" s="508">
        <f t="shared" ref="P361:P366" si="79">N361</f>
        <v>44994</v>
      </c>
      <c r="Q361" s="520">
        <v>19110</v>
      </c>
      <c r="R361" s="520">
        <v>2018</v>
      </c>
      <c r="S361" s="506">
        <v>44264</v>
      </c>
      <c r="T361" s="324" t="s">
        <v>5079</v>
      </c>
      <c r="U361" s="324" t="s">
        <v>991</v>
      </c>
      <c r="V361" s="150" t="s">
        <v>9890</v>
      </c>
      <c r="W361" s="150" t="s">
        <v>9890</v>
      </c>
      <c r="X361" s="281" t="s">
        <v>6953</v>
      </c>
      <c r="Y361" s="281" t="s">
        <v>6952</v>
      </c>
      <c r="Z361" s="150" t="s">
        <v>2312</v>
      </c>
      <c r="AA361" s="303">
        <f>N361</f>
        <v>44994</v>
      </c>
      <c r="AB361" s="283" t="s">
        <v>485</v>
      </c>
      <c r="AC361" s="281" t="s">
        <v>994</v>
      </c>
      <c r="AD361" s="284"/>
      <c r="AE361" s="281">
        <v>95</v>
      </c>
      <c r="AF361" s="281"/>
      <c r="AG361" s="281">
        <v>120</v>
      </c>
      <c r="AH361" s="281"/>
      <c r="AI361" s="281">
        <v>23</v>
      </c>
      <c r="AJ361" s="281">
        <v>37</v>
      </c>
      <c r="AK361" s="324">
        <v>54</v>
      </c>
      <c r="AL361" s="324">
        <v>1</v>
      </c>
      <c r="AP361" s="281"/>
      <c r="AQ361" s="635"/>
    </row>
    <row r="362" spans="1:127" s="502" customFormat="1" ht="12.75" customHeight="1" x14ac:dyDescent="0.2">
      <c r="A362" s="270">
        <v>361</v>
      </c>
      <c r="B362" s="270" t="s">
        <v>1005</v>
      </c>
      <c r="C362" s="271" t="s">
        <v>537</v>
      </c>
      <c r="D362" s="271"/>
      <c r="E362" s="271" t="s">
        <v>6525</v>
      </c>
      <c r="F362" s="271" t="s">
        <v>1077</v>
      </c>
      <c r="G362" s="272" t="s">
        <v>6526</v>
      </c>
      <c r="H362" s="273"/>
      <c r="I362" s="271" t="s">
        <v>365</v>
      </c>
      <c r="J362" s="271"/>
      <c r="K362" s="271" t="s">
        <v>1684</v>
      </c>
      <c r="L362" s="273" t="s">
        <v>367</v>
      </c>
      <c r="M362" s="275">
        <v>43369</v>
      </c>
      <c r="N362" s="276">
        <v>44744</v>
      </c>
      <c r="O362" s="277" t="s">
        <v>991</v>
      </c>
      <c r="P362" s="298">
        <f t="shared" si="79"/>
        <v>44744</v>
      </c>
      <c r="Q362" s="278">
        <v>18605</v>
      </c>
      <c r="R362" s="278">
        <v>2018</v>
      </c>
      <c r="S362" s="279">
        <v>44014</v>
      </c>
      <c r="T362" s="280" t="s">
        <v>691</v>
      </c>
      <c r="U362" s="281" t="s">
        <v>991</v>
      </c>
      <c r="V362" s="282" t="s">
        <v>8848</v>
      </c>
      <c r="W362" s="282" t="s">
        <v>8848</v>
      </c>
      <c r="X362" s="280" t="s">
        <v>8849</v>
      </c>
      <c r="Y362" s="280" t="s">
        <v>8440</v>
      </c>
      <c r="Z362" s="282" t="s">
        <v>368</v>
      </c>
      <c r="AA362" s="319">
        <f>N362</f>
        <v>44744</v>
      </c>
      <c r="AB362" s="149" t="s">
        <v>994</v>
      </c>
      <c r="AC362" s="280">
        <v>9</v>
      </c>
      <c r="AD362" s="305">
        <v>112</v>
      </c>
      <c r="AE362" s="280">
        <v>280</v>
      </c>
      <c r="AF362" s="280">
        <v>280</v>
      </c>
      <c r="AG362" s="280">
        <v>350</v>
      </c>
      <c r="AH362" s="280">
        <v>450</v>
      </c>
      <c r="AI362" s="280">
        <v>22</v>
      </c>
      <c r="AJ362" s="280">
        <v>36</v>
      </c>
      <c r="AK362" s="280">
        <v>44</v>
      </c>
      <c r="AL362" s="280">
        <v>2</v>
      </c>
      <c r="AM362" s="279"/>
      <c r="AN362" s="280"/>
      <c r="AO362" s="280"/>
      <c r="AP362" s="280" t="s">
        <v>6527</v>
      </c>
      <c r="AQ362" s="640"/>
      <c r="AR362" s="516"/>
      <c r="AS362" s="516"/>
      <c r="AT362" s="516"/>
      <c r="AU362" s="516"/>
      <c r="AV362" s="516"/>
      <c r="AW362" s="516"/>
      <c r="AX362" s="516"/>
      <c r="AY362" s="516"/>
      <c r="AZ362" s="516"/>
      <c r="BA362" s="516"/>
      <c r="BB362" s="516"/>
      <c r="BC362" s="516"/>
      <c r="BD362" s="516"/>
      <c r="BE362" s="516"/>
      <c r="BF362" s="516"/>
      <c r="BG362" s="516"/>
      <c r="BH362" s="516"/>
      <c r="BI362" s="516"/>
      <c r="BJ362" s="516"/>
      <c r="BK362" s="516"/>
      <c r="BL362" s="516"/>
      <c r="BM362" s="516"/>
      <c r="BN362" s="516"/>
      <c r="BO362" s="516"/>
      <c r="BP362" s="516"/>
      <c r="BQ362" s="516"/>
      <c r="BR362" s="516"/>
      <c r="BS362" s="516"/>
      <c r="BT362" s="516"/>
      <c r="BU362" s="516"/>
      <c r="BV362" s="516"/>
      <c r="BW362" s="516"/>
      <c r="BX362" s="516"/>
      <c r="BY362" s="516"/>
      <c r="BZ362" s="516"/>
      <c r="CA362" s="516"/>
      <c r="CB362" s="516"/>
      <c r="CC362" s="516"/>
      <c r="CD362" s="516"/>
      <c r="CE362" s="516"/>
      <c r="CF362" s="516"/>
      <c r="CG362" s="516"/>
      <c r="CH362" s="516"/>
      <c r="CI362" s="516"/>
      <c r="CJ362" s="516"/>
      <c r="CK362" s="516"/>
      <c r="CL362" s="516"/>
      <c r="CM362" s="516"/>
      <c r="CN362" s="516"/>
      <c r="CO362" s="516"/>
      <c r="CP362" s="516"/>
    </row>
    <row r="363" spans="1:127" s="324" customFormat="1" ht="12.75" customHeight="1" x14ac:dyDescent="0.2">
      <c r="A363" s="270">
        <v>362</v>
      </c>
      <c r="B363" s="270" t="s">
        <v>1005</v>
      </c>
      <c r="C363" s="324" t="s">
        <v>4879</v>
      </c>
      <c r="D363" s="324" t="s">
        <v>4874</v>
      </c>
      <c r="E363" s="324" t="s">
        <v>497</v>
      </c>
      <c r="F363" s="324" t="s">
        <v>4875</v>
      </c>
      <c r="G363" s="509" t="s">
        <v>498</v>
      </c>
      <c r="H363" s="521">
        <v>329</v>
      </c>
      <c r="I363" s="271" t="s">
        <v>3217</v>
      </c>
      <c r="J363" s="324" t="s">
        <v>2330</v>
      </c>
      <c r="K363" s="324" t="s">
        <v>2698</v>
      </c>
      <c r="L363" s="273" t="s">
        <v>2699</v>
      </c>
      <c r="M363" s="510">
        <v>41642</v>
      </c>
      <c r="N363" s="511">
        <v>44540</v>
      </c>
      <c r="O363" s="277" t="s">
        <v>991</v>
      </c>
      <c r="P363" s="299">
        <f t="shared" si="79"/>
        <v>44540</v>
      </c>
      <c r="Q363" s="264">
        <v>17321</v>
      </c>
      <c r="R363" s="264">
        <v>2013</v>
      </c>
      <c r="S363" s="279">
        <v>43809</v>
      </c>
      <c r="T363" s="281" t="s">
        <v>898</v>
      </c>
      <c r="U363" s="281" t="s">
        <v>259</v>
      </c>
      <c r="V363" s="150" t="s">
        <v>7913</v>
      </c>
      <c r="W363" s="150" t="s">
        <v>7914</v>
      </c>
      <c r="X363" s="281" t="s">
        <v>443</v>
      </c>
      <c r="Y363" s="281" t="s">
        <v>1657</v>
      </c>
      <c r="Z363" s="150" t="s">
        <v>1683</v>
      </c>
      <c r="AA363" s="303">
        <v>44540</v>
      </c>
      <c r="AB363" s="283" t="s">
        <v>2167</v>
      </c>
      <c r="AC363" s="281">
        <v>5.6</v>
      </c>
      <c r="AD363" s="284">
        <v>19.3</v>
      </c>
      <c r="AE363" s="281">
        <v>85</v>
      </c>
      <c r="AF363" s="281">
        <v>85</v>
      </c>
      <c r="AG363" s="281">
        <v>110</v>
      </c>
      <c r="AH363" s="281">
        <v>143</v>
      </c>
      <c r="AI363" s="281">
        <v>23</v>
      </c>
      <c r="AJ363" s="281" t="s">
        <v>499</v>
      </c>
      <c r="AK363" s="281">
        <v>50</v>
      </c>
      <c r="AL363" s="281">
        <v>1</v>
      </c>
      <c r="AM363" s="265">
        <v>42815</v>
      </c>
      <c r="AN363" s="281">
        <v>2017</v>
      </c>
      <c r="AO363" s="281" t="s">
        <v>991</v>
      </c>
      <c r="AP363" s="281"/>
      <c r="AQ363" s="635"/>
      <c r="CQ363" s="512"/>
    </row>
    <row r="364" spans="1:127" s="502" customFormat="1" ht="12.75" customHeight="1" x14ac:dyDescent="0.2">
      <c r="A364" s="270">
        <v>363</v>
      </c>
      <c r="B364" s="270" t="s">
        <v>1004</v>
      </c>
      <c r="C364" s="270" t="s">
        <v>1745</v>
      </c>
      <c r="D364" s="271"/>
      <c r="E364" s="130" t="s">
        <v>1746</v>
      </c>
      <c r="F364" s="271"/>
      <c r="G364" s="272" t="s">
        <v>2599</v>
      </c>
      <c r="H364" s="273"/>
      <c r="I364" s="271" t="s">
        <v>2653</v>
      </c>
      <c r="J364" s="271"/>
      <c r="K364" s="281" t="s">
        <v>1936</v>
      </c>
      <c r="L364" s="676" t="s">
        <v>1937</v>
      </c>
      <c r="M364" s="275">
        <v>41701</v>
      </c>
      <c r="N364" s="132">
        <v>44597</v>
      </c>
      <c r="O364" s="277" t="s">
        <v>991</v>
      </c>
      <c r="P364" s="299">
        <f t="shared" si="79"/>
        <v>44597</v>
      </c>
      <c r="Q364" s="264">
        <v>20079</v>
      </c>
      <c r="R364" s="264">
        <v>2014</v>
      </c>
      <c r="S364" s="279">
        <v>43866</v>
      </c>
      <c r="T364" s="281" t="s">
        <v>1785</v>
      </c>
      <c r="U364" s="281" t="s">
        <v>991</v>
      </c>
      <c r="V364" s="150" t="s">
        <v>1313</v>
      </c>
      <c r="W364" s="150" t="s">
        <v>2207</v>
      </c>
      <c r="X364" s="280" t="s">
        <v>2597</v>
      </c>
      <c r="Y364" s="280" t="s">
        <v>1232</v>
      </c>
      <c r="Z364" s="282" t="s">
        <v>955</v>
      </c>
      <c r="AA364" s="303">
        <f>N364</f>
        <v>44597</v>
      </c>
      <c r="AB364" s="283" t="s">
        <v>994</v>
      </c>
      <c r="AC364" s="281">
        <v>7.5</v>
      </c>
      <c r="AD364" s="284"/>
      <c r="AE364" s="281">
        <v>100</v>
      </c>
      <c r="AF364" s="281"/>
      <c r="AG364" s="281">
        <v>170</v>
      </c>
      <c r="AH364" s="281"/>
      <c r="AI364" s="281">
        <v>23</v>
      </c>
      <c r="AJ364" s="281">
        <v>36</v>
      </c>
      <c r="AK364" s="281">
        <v>50</v>
      </c>
      <c r="AL364" s="281">
        <v>2</v>
      </c>
      <c r="AM364" s="281"/>
      <c r="AN364" s="281"/>
      <c r="AO364" s="281"/>
      <c r="AP364" s="281"/>
      <c r="AQ364" s="635"/>
      <c r="AR364" s="324"/>
      <c r="AS364" s="324"/>
      <c r="AT364" s="324"/>
      <c r="AU364" s="324"/>
      <c r="AV364" s="324"/>
      <c r="AW364" s="324"/>
      <c r="AX364" s="324"/>
      <c r="AY364" s="324"/>
      <c r="AZ364" s="324"/>
      <c r="BA364" s="324"/>
      <c r="BB364" s="324"/>
      <c r="BC364" s="324"/>
      <c r="BD364" s="324"/>
      <c r="BE364" s="324"/>
      <c r="BF364" s="324"/>
      <c r="BG364" s="324"/>
      <c r="BH364" s="324"/>
      <c r="BI364" s="324"/>
      <c r="BJ364" s="324"/>
      <c r="BK364" s="324"/>
      <c r="BL364" s="324"/>
      <c r="BM364" s="324"/>
      <c r="BN364" s="324"/>
      <c r="BO364" s="324"/>
      <c r="BP364" s="324"/>
      <c r="BQ364" s="324"/>
      <c r="BR364" s="324"/>
      <c r="BS364" s="324"/>
      <c r="BT364" s="324"/>
      <c r="BU364" s="324"/>
      <c r="BV364" s="324"/>
      <c r="BW364" s="324"/>
      <c r="BX364" s="324"/>
      <c r="BY364" s="324"/>
      <c r="BZ364" s="324"/>
      <c r="CA364" s="324"/>
      <c r="CB364" s="324"/>
      <c r="CC364" s="324"/>
      <c r="CD364" s="324"/>
      <c r="CE364" s="324"/>
      <c r="CF364" s="324"/>
      <c r="CG364" s="324"/>
      <c r="CH364" s="324"/>
      <c r="CI364" s="324"/>
      <c r="CJ364" s="324"/>
      <c r="CK364" s="324"/>
      <c r="CL364" s="324"/>
      <c r="CM364" s="324"/>
      <c r="CN364" s="324"/>
      <c r="CO364" s="324"/>
      <c r="CP364" s="324"/>
    </row>
    <row r="365" spans="1:127" s="502" customFormat="1" ht="12.75" customHeight="1" x14ac:dyDescent="0.2">
      <c r="A365" s="270">
        <v>364</v>
      </c>
      <c r="B365" s="281" t="s">
        <v>1005</v>
      </c>
      <c r="C365" s="281" t="s">
        <v>7307</v>
      </c>
      <c r="D365" s="281" t="s">
        <v>2387</v>
      </c>
      <c r="E365" s="281" t="s">
        <v>3432</v>
      </c>
      <c r="F365" s="281" t="s">
        <v>10005</v>
      </c>
      <c r="G365" s="296" t="s">
        <v>7308</v>
      </c>
      <c r="H365" s="922" t="s">
        <v>4055</v>
      </c>
      <c r="I365" s="281" t="s">
        <v>2996</v>
      </c>
      <c r="J365" s="281" t="s">
        <v>1616</v>
      </c>
      <c r="K365" s="281" t="s">
        <v>5429</v>
      </c>
      <c r="L365" s="676" t="s">
        <v>5430</v>
      </c>
      <c r="M365" s="306">
        <v>43612</v>
      </c>
      <c r="N365" s="307">
        <v>45021</v>
      </c>
      <c r="O365" s="277" t="s">
        <v>991</v>
      </c>
      <c r="P365" s="299">
        <f>N365</f>
        <v>45021</v>
      </c>
      <c r="Q365" s="264">
        <v>21170</v>
      </c>
      <c r="R365" s="264">
        <v>2018</v>
      </c>
      <c r="S365" s="265">
        <v>44291</v>
      </c>
      <c r="T365" s="324" t="s">
        <v>898</v>
      </c>
      <c r="U365" s="324" t="s">
        <v>4844</v>
      </c>
      <c r="V365" s="150" t="s">
        <v>8061</v>
      </c>
      <c r="W365" s="150" t="s">
        <v>10006</v>
      </c>
      <c r="X365" s="281" t="s">
        <v>5431</v>
      </c>
      <c r="Y365" s="281" t="s">
        <v>10004</v>
      </c>
      <c r="Z365" s="150" t="s">
        <v>5432</v>
      </c>
      <c r="AA365" s="303">
        <f>N365</f>
        <v>45021</v>
      </c>
      <c r="AB365" s="283" t="s">
        <v>42</v>
      </c>
      <c r="AC365" s="281">
        <v>4.8499999999999996</v>
      </c>
      <c r="AD365" s="284">
        <v>18.5</v>
      </c>
      <c r="AE365" s="281">
        <v>60</v>
      </c>
      <c r="AF365" s="281">
        <v>60</v>
      </c>
      <c r="AG365" s="281">
        <v>90</v>
      </c>
      <c r="AH365" s="281">
        <v>90</v>
      </c>
      <c r="AI365" s="281" t="s">
        <v>994</v>
      </c>
      <c r="AJ365" s="281" t="s">
        <v>994</v>
      </c>
      <c r="AK365" s="281" t="s">
        <v>994</v>
      </c>
      <c r="AL365" s="281">
        <v>1</v>
      </c>
      <c r="AM365" s="517">
        <v>42563</v>
      </c>
      <c r="AN365" s="501">
        <v>2016</v>
      </c>
      <c r="AO365" s="501" t="s">
        <v>991</v>
      </c>
      <c r="AP365" s="281"/>
      <c r="AQ365" s="635"/>
      <c r="AR365" s="324"/>
      <c r="AS365" s="324"/>
      <c r="AT365" s="324"/>
      <c r="AU365" s="324"/>
      <c r="AV365" s="324"/>
      <c r="AW365" s="324"/>
      <c r="AX365" s="324"/>
      <c r="AY365" s="324"/>
      <c r="AZ365" s="324"/>
      <c r="BA365" s="324"/>
      <c r="BB365" s="324"/>
      <c r="BC365" s="324"/>
      <c r="BD365" s="324"/>
      <c r="BE365" s="324"/>
      <c r="BF365" s="324"/>
      <c r="BG365" s="324"/>
      <c r="BH365" s="324"/>
      <c r="BI365" s="324"/>
      <c r="BJ365" s="324"/>
      <c r="BK365" s="324"/>
      <c r="BL365" s="324"/>
      <c r="BM365" s="324"/>
      <c r="BN365" s="324"/>
      <c r="BO365" s="324"/>
      <c r="BP365" s="324"/>
      <c r="BQ365" s="324"/>
      <c r="BR365" s="324"/>
      <c r="BS365" s="324"/>
      <c r="BT365" s="324"/>
      <c r="BU365" s="324"/>
      <c r="BV365" s="324"/>
      <c r="BW365" s="324"/>
      <c r="BX365" s="324"/>
      <c r="BY365" s="324"/>
      <c r="BZ365" s="324"/>
      <c r="CA365" s="324"/>
      <c r="CB365" s="324"/>
      <c r="CC365" s="324"/>
      <c r="CD365" s="324"/>
      <c r="CE365" s="324"/>
      <c r="CF365" s="324"/>
      <c r="CG365" s="324"/>
      <c r="CH365" s="324"/>
      <c r="CI365" s="324"/>
      <c r="CJ365" s="324"/>
      <c r="CK365" s="324"/>
      <c r="CL365" s="324"/>
      <c r="CM365" s="324"/>
      <c r="CN365" s="324"/>
      <c r="CO365" s="324"/>
      <c r="CP365" s="324"/>
    </row>
    <row r="366" spans="1:127" ht="12.75" customHeight="1" x14ac:dyDescent="0.2">
      <c r="A366" s="270">
        <v>365</v>
      </c>
      <c r="B366" s="270" t="s">
        <v>1004</v>
      </c>
      <c r="C366" s="675" t="s">
        <v>768</v>
      </c>
      <c r="D366" s="675"/>
      <c r="E366" s="652" t="s">
        <v>9195</v>
      </c>
      <c r="F366" s="675"/>
      <c r="G366" s="272" t="s">
        <v>1720</v>
      </c>
      <c r="H366" s="273"/>
      <c r="I366" s="675" t="s">
        <v>2996</v>
      </c>
      <c r="J366" s="675"/>
      <c r="K366" s="675" t="s">
        <v>1721</v>
      </c>
      <c r="L366" s="273" t="s">
        <v>2700</v>
      </c>
      <c r="M366" s="275">
        <v>38492</v>
      </c>
      <c r="N366" s="276">
        <v>44583</v>
      </c>
      <c r="O366" s="277" t="s">
        <v>991</v>
      </c>
      <c r="P366" s="298">
        <f t="shared" si="79"/>
        <v>44583</v>
      </c>
      <c r="Q366" s="278">
        <v>15044</v>
      </c>
      <c r="R366" s="278">
        <v>2005</v>
      </c>
      <c r="S366" s="279">
        <v>43852</v>
      </c>
      <c r="T366" s="280" t="s">
        <v>2878</v>
      </c>
      <c r="U366" s="281" t="s">
        <v>991</v>
      </c>
      <c r="V366" s="282" t="s">
        <v>747</v>
      </c>
      <c r="W366" s="282" t="s">
        <v>2808</v>
      </c>
      <c r="X366" s="280" t="s">
        <v>1517</v>
      </c>
      <c r="Y366" s="280" t="s">
        <v>1697</v>
      </c>
      <c r="Z366" s="282" t="s">
        <v>192</v>
      </c>
      <c r="AA366" s="319">
        <f>N366</f>
        <v>44583</v>
      </c>
      <c r="AB366" s="149" t="s">
        <v>1483</v>
      </c>
      <c r="AC366" s="280">
        <v>4.8</v>
      </c>
      <c r="AD366" s="305"/>
      <c r="AE366" s="280">
        <v>82</v>
      </c>
      <c r="AF366" s="280"/>
      <c r="AG366" s="280">
        <v>105</v>
      </c>
      <c r="AH366" s="280"/>
      <c r="AI366" s="280">
        <v>22</v>
      </c>
      <c r="AJ366" s="280">
        <v>36</v>
      </c>
      <c r="AK366" s="280">
        <v>45</v>
      </c>
      <c r="AL366" s="280">
        <v>1</v>
      </c>
      <c r="AM366" s="280"/>
      <c r="AN366" s="280"/>
      <c r="AO366" s="280"/>
      <c r="AP366" s="280"/>
      <c r="AQ366" s="636"/>
      <c r="AR366" s="503"/>
      <c r="AS366" s="503"/>
      <c r="AT366" s="503"/>
      <c r="AU366" s="503"/>
      <c r="AV366" s="503"/>
      <c r="AW366" s="503"/>
      <c r="AX366" s="503"/>
      <c r="AY366" s="503"/>
      <c r="AZ366" s="503"/>
      <c r="BA366" s="503"/>
      <c r="BB366" s="503"/>
      <c r="BC366" s="503"/>
      <c r="BD366" s="503"/>
      <c r="BE366" s="503"/>
      <c r="BF366" s="503"/>
      <c r="BG366" s="503"/>
      <c r="BH366" s="503"/>
      <c r="BI366" s="503"/>
      <c r="BJ366" s="503"/>
      <c r="BK366" s="503"/>
      <c r="BL366" s="503"/>
      <c r="BM366" s="503"/>
      <c r="BN366" s="503"/>
      <c r="BO366" s="503"/>
      <c r="BP366" s="503"/>
      <c r="BQ366" s="503"/>
      <c r="BR366" s="503"/>
      <c r="BS366" s="503"/>
      <c r="BT366" s="503"/>
      <c r="BU366" s="503"/>
      <c r="BV366" s="503"/>
      <c r="BW366" s="503"/>
      <c r="BX366" s="503"/>
      <c r="BY366" s="503"/>
      <c r="BZ366" s="503"/>
      <c r="CA366" s="503"/>
      <c r="CB366" s="503"/>
      <c r="CC366" s="503"/>
      <c r="CD366" s="503"/>
      <c r="CE366" s="503"/>
      <c r="CF366" s="503"/>
      <c r="CG366" s="503"/>
      <c r="CH366" s="503"/>
      <c r="CI366" s="503"/>
      <c r="CJ366" s="503"/>
      <c r="CK366" s="503"/>
      <c r="CL366" s="503"/>
      <c r="CM366" s="503"/>
      <c r="CN366" s="503"/>
      <c r="CO366" s="503"/>
      <c r="CP366" s="503"/>
      <c r="CQ366" s="500"/>
      <c r="CR366" s="500"/>
      <c r="CS366" s="500"/>
      <c r="CT366" s="500"/>
      <c r="CU366" s="500"/>
      <c r="CV366" s="500"/>
      <c r="CW366" s="500"/>
      <c r="CX366" s="500"/>
      <c r="CY366" s="500"/>
      <c r="CZ366" s="500"/>
      <c r="DA366" s="500"/>
      <c r="DB366" s="500"/>
      <c r="DC366" s="500"/>
      <c r="DD366" s="500"/>
      <c r="DE366" s="500"/>
      <c r="DF366" s="500"/>
      <c r="DG366" s="500"/>
      <c r="DH366" s="500"/>
      <c r="DI366" s="500"/>
      <c r="DJ366" s="500"/>
      <c r="DK366" s="500"/>
      <c r="DL366" s="500"/>
      <c r="DM366" s="500"/>
      <c r="DN366" s="500"/>
      <c r="DO366" s="500"/>
      <c r="DP366" s="500"/>
      <c r="DQ366" s="500"/>
      <c r="DR366" s="500"/>
      <c r="DS366" s="500"/>
      <c r="DT366" s="500"/>
      <c r="DU366" s="500"/>
      <c r="DV366" s="500"/>
      <c r="DW366" s="500"/>
    </row>
    <row r="367" spans="1:127" s="571" customFormat="1" ht="12.75" customHeight="1" x14ac:dyDescent="0.2">
      <c r="A367" s="559">
        <v>366</v>
      </c>
      <c r="B367" s="560" t="s">
        <v>1004</v>
      </c>
      <c r="C367" s="560" t="s">
        <v>3374</v>
      </c>
      <c r="D367" s="560"/>
      <c r="E367" s="560" t="s">
        <v>7064</v>
      </c>
      <c r="F367" s="560"/>
      <c r="G367" s="562" t="s">
        <v>7083</v>
      </c>
      <c r="H367" s="563"/>
      <c r="I367" s="560" t="s">
        <v>614</v>
      </c>
      <c r="J367" s="560"/>
      <c r="K367" s="560" t="s">
        <v>7085</v>
      </c>
      <c r="L367" s="563" t="s">
        <v>359</v>
      </c>
      <c r="M367" s="565">
        <v>43563</v>
      </c>
      <c r="N367" s="566">
        <v>44294</v>
      </c>
      <c r="O367" s="567" t="s">
        <v>991</v>
      </c>
      <c r="P367" s="568">
        <f>N367</f>
        <v>44294</v>
      </c>
      <c r="Q367" s="569">
        <v>19162</v>
      </c>
      <c r="R367" s="569">
        <v>2019</v>
      </c>
      <c r="S367" s="591">
        <v>43563</v>
      </c>
      <c r="T367" s="571" t="s">
        <v>239</v>
      </c>
      <c r="U367" s="571" t="s">
        <v>1786</v>
      </c>
      <c r="V367" s="564" t="s">
        <v>484</v>
      </c>
      <c r="W367" s="564" t="s">
        <v>484</v>
      </c>
      <c r="X367" s="560" t="s">
        <v>4316</v>
      </c>
      <c r="Y367" s="560" t="s">
        <v>7084</v>
      </c>
      <c r="Z367" s="564" t="s">
        <v>161</v>
      </c>
      <c r="AA367" s="572">
        <v>44294</v>
      </c>
      <c r="AB367" s="573" t="s">
        <v>2167</v>
      </c>
      <c r="AC367" s="560">
        <v>5.6</v>
      </c>
      <c r="AD367" s="574"/>
      <c r="AE367" s="560">
        <v>90</v>
      </c>
      <c r="AF367" s="560"/>
      <c r="AG367" s="560">
        <v>100</v>
      </c>
      <c r="AH367" s="560"/>
      <c r="AI367" s="560">
        <v>23</v>
      </c>
      <c r="AJ367" s="560">
        <v>38</v>
      </c>
      <c r="AK367" s="571">
        <v>52</v>
      </c>
      <c r="AL367" s="571">
        <v>1</v>
      </c>
      <c r="AP367" s="560"/>
      <c r="AQ367" s="642"/>
    </row>
    <row r="368" spans="1:127" s="502" customFormat="1" ht="12.75" customHeight="1" x14ac:dyDescent="0.2">
      <c r="A368" s="270">
        <v>367</v>
      </c>
      <c r="B368" s="281" t="s">
        <v>1004</v>
      </c>
      <c r="C368" s="270" t="s">
        <v>4129</v>
      </c>
      <c r="D368" s="281"/>
      <c r="E368" s="281" t="s">
        <v>5756</v>
      </c>
      <c r="F368" s="281"/>
      <c r="G368" s="296" t="s">
        <v>5757</v>
      </c>
      <c r="H368" s="676"/>
      <c r="I368" s="281" t="s">
        <v>157</v>
      </c>
      <c r="J368" s="281"/>
      <c r="K368" s="271" t="s">
        <v>9762</v>
      </c>
      <c r="L368" s="273" t="s">
        <v>9763</v>
      </c>
      <c r="M368" s="306">
        <v>43149</v>
      </c>
      <c r="N368" s="276">
        <v>44595</v>
      </c>
      <c r="O368" s="277" t="s">
        <v>991</v>
      </c>
      <c r="P368" s="298">
        <f t="shared" ref="P368:P382" si="80">N368</f>
        <v>44595</v>
      </c>
      <c r="Q368" s="278">
        <v>21041</v>
      </c>
      <c r="R368" s="278">
        <v>2018</v>
      </c>
      <c r="S368" s="279">
        <v>43864</v>
      </c>
      <c r="T368" s="280" t="s">
        <v>2096</v>
      </c>
      <c r="U368" s="281" t="s">
        <v>990</v>
      </c>
      <c r="V368" s="282" t="s">
        <v>3177</v>
      </c>
      <c r="W368" s="282" t="s">
        <v>3177</v>
      </c>
      <c r="X368" s="280" t="s">
        <v>9764</v>
      </c>
      <c r="Y368" s="280" t="s">
        <v>1657</v>
      </c>
      <c r="Z368" s="282" t="s">
        <v>1683</v>
      </c>
      <c r="AA368" s="303">
        <f>N368</f>
        <v>44595</v>
      </c>
      <c r="AB368" s="149" t="s">
        <v>2167</v>
      </c>
      <c r="AC368" s="280">
        <v>5</v>
      </c>
      <c r="AD368" s="305"/>
      <c r="AE368" s="280">
        <v>85</v>
      </c>
      <c r="AF368" s="280"/>
      <c r="AG368" s="280">
        <v>110</v>
      </c>
      <c r="AH368" s="280"/>
      <c r="AI368" s="280" t="s">
        <v>994</v>
      </c>
      <c r="AJ368" s="280" t="s">
        <v>994</v>
      </c>
      <c r="AK368" s="280" t="s">
        <v>994</v>
      </c>
      <c r="AL368" s="280">
        <v>1</v>
      </c>
      <c r="AM368" s="281"/>
      <c r="AN368" s="281"/>
      <c r="AO368" s="281"/>
      <c r="AP368" s="281"/>
      <c r="AQ368" s="640"/>
      <c r="AR368" s="516"/>
      <c r="AS368" s="516"/>
      <c r="AT368" s="516"/>
      <c r="AU368" s="516"/>
      <c r="AV368" s="516"/>
      <c r="AW368" s="516"/>
      <c r="AX368" s="516"/>
      <c r="AY368" s="516"/>
      <c r="AZ368" s="516"/>
      <c r="BA368" s="516"/>
      <c r="BB368" s="516"/>
      <c r="BC368" s="516"/>
      <c r="BD368" s="516"/>
      <c r="BE368" s="516"/>
      <c r="BF368" s="516"/>
      <c r="BG368" s="516"/>
      <c r="BH368" s="516"/>
      <c r="BI368" s="516"/>
      <c r="BJ368" s="516"/>
      <c r="BK368" s="516"/>
      <c r="BL368" s="516"/>
      <c r="BM368" s="516"/>
      <c r="BN368" s="516"/>
      <c r="BO368" s="516"/>
      <c r="BP368" s="516"/>
      <c r="BQ368" s="516"/>
      <c r="BR368" s="516"/>
      <c r="BS368" s="516"/>
      <c r="BT368" s="516"/>
      <c r="BU368" s="516"/>
      <c r="BV368" s="516"/>
      <c r="BW368" s="516"/>
      <c r="BX368" s="516"/>
      <c r="BY368" s="516"/>
      <c r="BZ368" s="516"/>
      <c r="CA368" s="516"/>
      <c r="CB368" s="516"/>
      <c r="CC368" s="516"/>
      <c r="CD368" s="516"/>
      <c r="CE368" s="516"/>
      <c r="CF368" s="516"/>
      <c r="CG368" s="516"/>
      <c r="CH368" s="516"/>
      <c r="CI368" s="516"/>
      <c r="CJ368" s="516"/>
      <c r="CK368" s="516"/>
      <c r="CL368" s="516"/>
      <c r="CM368" s="516"/>
      <c r="CN368" s="516"/>
      <c r="CO368" s="516"/>
      <c r="CP368" s="516"/>
    </row>
    <row r="369" spans="1:127" ht="12.75" customHeight="1" x14ac:dyDescent="0.2">
      <c r="A369" s="270">
        <v>368</v>
      </c>
      <c r="B369" s="270" t="s">
        <v>1004</v>
      </c>
      <c r="C369" s="271" t="s">
        <v>2299</v>
      </c>
      <c r="D369" s="271"/>
      <c r="E369" s="130" t="s">
        <v>9196</v>
      </c>
      <c r="F369" s="271"/>
      <c r="G369" s="272" t="s">
        <v>2300</v>
      </c>
      <c r="H369" s="273"/>
      <c r="I369" s="271" t="s">
        <v>1206</v>
      </c>
      <c r="J369" s="271"/>
      <c r="K369" s="271" t="s">
        <v>3259</v>
      </c>
      <c r="L369" s="273" t="s">
        <v>2301</v>
      </c>
      <c r="M369" s="275">
        <v>40905</v>
      </c>
      <c r="N369" s="276">
        <v>45082</v>
      </c>
      <c r="O369" s="277" t="s">
        <v>991</v>
      </c>
      <c r="P369" s="298">
        <f t="shared" si="80"/>
        <v>45082</v>
      </c>
      <c r="Q369" s="278">
        <v>14137</v>
      </c>
      <c r="R369" s="278">
        <v>2010</v>
      </c>
      <c r="S369" s="279">
        <v>44352</v>
      </c>
      <c r="T369" s="280" t="s">
        <v>39</v>
      </c>
      <c r="U369" s="281" t="s">
        <v>991</v>
      </c>
      <c r="V369" s="150" t="s">
        <v>4</v>
      </c>
      <c r="W369" s="150" t="s">
        <v>10460</v>
      </c>
      <c r="X369" s="280" t="s">
        <v>2302</v>
      </c>
      <c r="Y369" s="280" t="s">
        <v>2235</v>
      </c>
      <c r="Z369" s="282" t="s">
        <v>2236</v>
      </c>
      <c r="AA369" s="319">
        <f>N369</f>
        <v>45082</v>
      </c>
      <c r="AB369" s="149" t="s">
        <v>1411</v>
      </c>
      <c r="AC369" s="280">
        <v>6.5</v>
      </c>
      <c r="AD369" s="305"/>
      <c r="AE369" s="280">
        <v>75</v>
      </c>
      <c r="AF369" s="280"/>
      <c r="AG369" s="280">
        <v>95</v>
      </c>
      <c r="AH369" s="280"/>
      <c r="AI369" s="280">
        <v>23</v>
      </c>
      <c r="AJ369" s="280">
        <v>38</v>
      </c>
      <c r="AK369" s="280">
        <v>55</v>
      </c>
      <c r="AL369" s="280">
        <v>1</v>
      </c>
      <c r="AM369" s="280"/>
      <c r="AN369" s="280"/>
      <c r="AO369" s="280"/>
      <c r="AP369" s="280"/>
      <c r="AQ369" s="634"/>
      <c r="AR369" s="501"/>
      <c r="AS369" s="501"/>
      <c r="AT369" s="501"/>
      <c r="AU369" s="501"/>
      <c r="AV369" s="501"/>
      <c r="AW369" s="501"/>
      <c r="AX369" s="501"/>
      <c r="AY369" s="501"/>
      <c r="AZ369" s="501"/>
      <c r="BA369" s="501"/>
      <c r="BB369" s="501"/>
      <c r="BC369" s="501"/>
      <c r="BD369" s="501"/>
      <c r="BE369" s="501"/>
      <c r="BF369" s="501"/>
      <c r="BG369" s="501"/>
      <c r="BH369" s="501"/>
      <c r="BI369" s="501"/>
      <c r="BJ369" s="501"/>
      <c r="BK369" s="501"/>
      <c r="BL369" s="501"/>
      <c r="BM369" s="501"/>
      <c r="BN369" s="501"/>
      <c r="BO369" s="501"/>
      <c r="BP369" s="501"/>
      <c r="BQ369" s="501"/>
      <c r="BR369" s="501"/>
      <c r="BS369" s="501"/>
      <c r="BT369" s="501"/>
      <c r="BU369" s="501"/>
      <c r="BV369" s="501"/>
      <c r="BW369" s="501"/>
      <c r="BX369" s="501"/>
      <c r="BY369" s="501"/>
      <c r="BZ369" s="501"/>
      <c r="CA369" s="501"/>
      <c r="CB369" s="501"/>
      <c r="CC369" s="501"/>
      <c r="CD369" s="501"/>
      <c r="CE369" s="501"/>
      <c r="CF369" s="501"/>
      <c r="CG369" s="501"/>
      <c r="CH369" s="501"/>
      <c r="CI369" s="501"/>
      <c r="CJ369" s="501"/>
      <c r="CK369" s="501"/>
      <c r="CL369" s="501"/>
      <c r="CM369" s="501"/>
      <c r="CN369" s="501"/>
      <c r="CO369" s="501"/>
      <c r="CP369" s="501"/>
      <c r="CQ369" s="500"/>
      <c r="CR369" s="500"/>
      <c r="CS369" s="500"/>
      <c r="CT369" s="500"/>
      <c r="CU369" s="500"/>
      <c r="CV369" s="500"/>
      <c r="CW369" s="500"/>
      <c r="CX369" s="500"/>
      <c r="CY369" s="500"/>
      <c r="CZ369" s="500"/>
      <c r="DA369" s="500"/>
      <c r="DB369" s="500"/>
      <c r="DC369" s="500"/>
      <c r="DD369" s="500"/>
      <c r="DE369" s="500"/>
      <c r="DF369" s="500"/>
      <c r="DG369" s="500"/>
      <c r="DH369" s="500"/>
      <c r="DI369" s="500"/>
      <c r="DJ369" s="500"/>
      <c r="DK369" s="500"/>
      <c r="DL369" s="500"/>
      <c r="DM369" s="500"/>
      <c r="DN369" s="500"/>
      <c r="DO369" s="500"/>
      <c r="DP369" s="500"/>
      <c r="DQ369" s="500"/>
      <c r="DR369" s="500"/>
      <c r="DS369" s="500"/>
      <c r="DT369" s="500"/>
      <c r="DU369" s="500"/>
      <c r="DV369" s="500"/>
      <c r="DW369" s="500"/>
    </row>
    <row r="370" spans="1:127" ht="12.75" customHeight="1" x14ac:dyDescent="0.2">
      <c r="A370" s="270">
        <v>369</v>
      </c>
      <c r="B370" s="270" t="s">
        <v>1005</v>
      </c>
      <c r="C370" s="270" t="s">
        <v>1958</v>
      </c>
      <c r="D370" s="270" t="s">
        <v>332</v>
      </c>
      <c r="E370" s="271" t="s">
        <v>333</v>
      </c>
      <c r="F370" s="271" t="s">
        <v>334</v>
      </c>
      <c r="G370" s="272" t="s">
        <v>1959</v>
      </c>
      <c r="H370" s="273" t="s">
        <v>335</v>
      </c>
      <c r="I370" s="271" t="s">
        <v>2653</v>
      </c>
      <c r="J370" s="271" t="s">
        <v>1984</v>
      </c>
      <c r="K370" s="271" t="s">
        <v>2284</v>
      </c>
      <c r="L370" s="273" t="s">
        <v>395</v>
      </c>
      <c r="M370" s="306">
        <v>40967</v>
      </c>
      <c r="N370" s="276">
        <v>44611</v>
      </c>
      <c r="O370" s="277" t="s">
        <v>991</v>
      </c>
      <c r="P370" s="301">
        <f t="shared" si="80"/>
        <v>44611</v>
      </c>
      <c r="Q370" s="313">
        <v>18206</v>
      </c>
      <c r="R370" s="278">
        <v>2012</v>
      </c>
      <c r="S370" s="279">
        <v>43880</v>
      </c>
      <c r="T370" s="280" t="s">
        <v>396</v>
      </c>
      <c r="U370" s="281" t="s">
        <v>259</v>
      </c>
      <c r="V370" s="282" t="s">
        <v>8170</v>
      </c>
      <c r="W370" s="282" t="s">
        <v>8171</v>
      </c>
      <c r="X370" s="281" t="s">
        <v>8305</v>
      </c>
      <c r="Y370" s="281" t="s">
        <v>7209</v>
      </c>
      <c r="Z370" s="150" t="s">
        <v>7210</v>
      </c>
      <c r="AA370" s="319">
        <f>N370</f>
        <v>44611</v>
      </c>
      <c r="AB370" s="149" t="s">
        <v>2167</v>
      </c>
      <c r="AC370" s="280">
        <v>9.8000000000000007</v>
      </c>
      <c r="AD370" s="305">
        <v>109</v>
      </c>
      <c r="AE370" s="280">
        <v>120</v>
      </c>
      <c r="AF370" s="280">
        <v>229</v>
      </c>
      <c r="AG370" s="280">
        <v>220</v>
      </c>
      <c r="AH370" s="281">
        <v>360</v>
      </c>
      <c r="AI370" s="280">
        <v>23</v>
      </c>
      <c r="AJ370" s="280">
        <v>36</v>
      </c>
      <c r="AK370" s="280">
        <v>50</v>
      </c>
      <c r="AL370" s="280">
        <v>2</v>
      </c>
      <c r="AM370" s="279">
        <v>41356</v>
      </c>
      <c r="AN370" s="280">
        <v>2012</v>
      </c>
      <c r="AO370" s="280" t="s">
        <v>990</v>
      </c>
      <c r="AP370" s="280"/>
      <c r="AQ370" s="634"/>
      <c r="AR370" s="501"/>
      <c r="AS370" s="501"/>
      <c r="AT370" s="501"/>
      <c r="AU370" s="501"/>
      <c r="AV370" s="501"/>
      <c r="AW370" s="501"/>
      <c r="AX370" s="501"/>
      <c r="AY370" s="501"/>
      <c r="AZ370" s="501"/>
      <c r="BA370" s="501"/>
      <c r="BB370" s="501"/>
      <c r="BC370" s="501"/>
      <c r="BD370" s="501"/>
      <c r="BE370" s="501"/>
      <c r="BF370" s="501"/>
      <c r="BG370" s="501"/>
      <c r="BH370" s="501"/>
      <c r="BI370" s="501"/>
      <c r="BJ370" s="501"/>
      <c r="BK370" s="501"/>
      <c r="BL370" s="501"/>
      <c r="BM370" s="501"/>
      <c r="BN370" s="501"/>
      <c r="BO370" s="501"/>
      <c r="BP370" s="501"/>
      <c r="BQ370" s="501"/>
      <c r="BR370" s="501"/>
      <c r="BS370" s="501"/>
      <c r="BT370" s="501"/>
      <c r="BU370" s="501"/>
      <c r="BV370" s="501"/>
      <c r="BW370" s="501"/>
      <c r="BX370" s="501"/>
      <c r="BY370" s="501"/>
      <c r="BZ370" s="501"/>
      <c r="CA370" s="501"/>
      <c r="CB370" s="501"/>
      <c r="CC370" s="501"/>
      <c r="CD370" s="501"/>
      <c r="CE370" s="501"/>
      <c r="CF370" s="501"/>
      <c r="CG370" s="501"/>
      <c r="CH370" s="501"/>
      <c r="CI370" s="501"/>
      <c r="CJ370" s="501"/>
      <c r="CK370" s="501"/>
      <c r="CL370" s="501"/>
      <c r="CM370" s="501"/>
      <c r="CN370" s="501"/>
      <c r="CO370" s="501"/>
      <c r="CP370" s="501"/>
      <c r="CQ370" s="500"/>
      <c r="CR370" s="500"/>
      <c r="CS370" s="500"/>
      <c r="CT370" s="500"/>
      <c r="CU370" s="500"/>
      <c r="CV370" s="500"/>
      <c r="CW370" s="500"/>
      <c r="CX370" s="500"/>
      <c r="CY370" s="500"/>
      <c r="CZ370" s="500"/>
      <c r="DA370" s="500"/>
      <c r="DB370" s="500"/>
      <c r="DC370" s="500"/>
      <c r="DD370" s="500"/>
      <c r="DE370" s="500"/>
      <c r="DF370" s="500"/>
      <c r="DG370" s="500"/>
      <c r="DH370" s="500"/>
      <c r="DI370" s="500"/>
      <c r="DJ370" s="500"/>
      <c r="DK370" s="500"/>
      <c r="DL370" s="500"/>
      <c r="DM370" s="500"/>
      <c r="DN370" s="500"/>
      <c r="DO370" s="500"/>
      <c r="DP370" s="500"/>
      <c r="DQ370" s="500"/>
      <c r="DR370" s="500"/>
      <c r="DS370" s="500"/>
      <c r="DT370" s="500"/>
      <c r="DU370" s="500"/>
      <c r="DV370" s="500"/>
      <c r="DW370" s="500"/>
    </row>
    <row r="371" spans="1:127" s="502" customFormat="1" ht="12.75" customHeight="1" x14ac:dyDescent="0.2">
      <c r="A371" s="270">
        <v>370</v>
      </c>
      <c r="B371" s="270" t="s">
        <v>1004</v>
      </c>
      <c r="C371" s="270" t="s">
        <v>3434</v>
      </c>
      <c r="D371" s="271"/>
      <c r="E371" s="271" t="s">
        <v>3435</v>
      </c>
      <c r="F371" s="271"/>
      <c r="G371" s="272" t="s">
        <v>3436</v>
      </c>
      <c r="H371" s="273"/>
      <c r="I371" s="271" t="s">
        <v>1634</v>
      </c>
      <c r="J371" s="271"/>
      <c r="K371" s="281" t="s">
        <v>4041</v>
      </c>
      <c r="L371" s="676" t="s">
        <v>1201</v>
      </c>
      <c r="M371" s="306">
        <v>42452</v>
      </c>
      <c r="N371" s="325">
        <v>45064</v>
      </c>
      <c r="O371" s="277" t="s">
        <v>991</v>
      </c>
      <c r="P371" s="298">
        <f t="shared" si="80"/>
        <v>45064</v>
      </c>
      <c r="Q371" s="278">
        <v>16488</v>
      </c>
      <c r="R371" s="278">
        <v>2015</v>
      </c>
      <c r="S371" s="279">
        <v>44334</v>
      </c>
      <c r="T371" s="280" t="s">
        <v>396</v>
      </c>
      <c r="U371" s="281" t="s">
        <v>991</v>
      </c>
      <c r="V371" s="282" t="s">
        <v>10199</v>
      </c>
      <c r="W371" s="282" t="s">
        <v>10200</v>
      </c>
      <c r="X371" s="280" t="s">
        <v>1970</v>
      </c>
      <c r="Y371" s="280" t="s">
        <v>1212</v>
      </c>
      <c r="Z371" s="282" t="s">
        <v>1762</v>
      </c>
      <c r="AA371" s="319">
        <f>N371</f>
        <v>45064</v>
      </c>
      <c r="AB371" s="149" t="s">
        <v>1583</v>
      </c>
      <c r="AC371" s="280">
        <v>4.5999999999999996</v>
      </c>
      <c r="AD371" s="305"/>
      <c r="AE371" s="280">
        <v>95</v>
      </c>
      <c r="AF371" s="280"/>
      <c r="AG371" s="280">
        <v>118</v>
      </c>
      <c r="AH371" s="280"/>
      <c r="AI371" s="280">
        <v>25</v>
      </c>
      <c r="AJ371" s="280">
        <v>40</v>
      </c>
      <c r="AK371" s="280">
        <v>55</v>
      </c>
      <c r="AL371" s="280">
        <v>1</v>
      </c>
      <c r="AM371" s="279"/>
      <c r="AN371" s="280"/>
      <c r="AO371" s="280"/>
      <c r="AP371" s="281"/>
      <c r="AQ371" s="635"/>
      <c r="AR371" s="324"/>
      <c r="AS371" s="324"/>
      <c r="AT371" s="324"/>
      <c r="AU371" s="324"/>
      <c r="AV371" s="324"/>
      <c r="AW371" s="324"/>
      <c r="AX371" s="324"/>
      <c r="AY371" s="324"/>
      <c r="AZ371" s="324"/>
      <c r="BA371" s="324"/>
      <c r="BB371" s="324"/>
      <c r="BC371" s="324"/>
      <c r="BD371" s="324"/>
      <c r="BE371" s="324"/>
      <c r="BF371" s="324"/>
      <c r="BG371" s="324"/>
      <c r="BH371" s="324"/>
      <c r="BI371" s="324"/>
      <c r="BJ371" s="324"/>
      <c r="BK371" s="324"/>
      <c r="BL371" s="324"/>
      <c r="BM371" s="324"/>
      <c r="BN371" s="324"/>
      <c r="BO371" s="324"/>
      <c r="BP371" s="324"/>
      <c r="BQ371" s="324"/>
      <c r="BR371" s="324"/>
      <c r="BS371" s="324"/>
      <c r="BT371" s="324"/>
      <c r="BU371" s="324"/>
      <c r="BV371" s="324"/>
      <c r="BW371" s="324"/>
      <c r="BX371" s="324"/>
      <c r="BY371" s="324"/>
      <c r="BZ371" s="324"/>
      <c r="CA371" s="324"/>
      <c r="CB371" s="324"/>
      <c r="CC371" s="324"/>
      <c r="CD371" s="324"/>
      <c r="CE371" s="324"/>
      <c r="CF371" s="324"/>
      <c r="CG371" s="324"/>
      <c r="CH371" s="324"/>
      <c r="CI371" s="324"/>
      <c r="CJ371" s="324"/>
      <c r="CK371" s="324"/>
      <c r="CL371" s="324"/>
      <c r="CM371" s="324"/>
      <c r="CN371" s="324"/>
      <c r="CO371" s="324"/>
      <c r="CP371" s="324"/>
    </row>
    <row r="372" spans="1:127" ht="12.75" customHeight="1" x14ac:dyDescent="0.2">
      <c r="A372" s="270">
        <v>371</v>
      </c>
      <c r="B372" s="270" t="s">
        <v>1004</v>
      </c>
      <c r="C372" s="270" t="s">
        <v>3216</v>
      </c>
      <c r="D372" s="271"/>
      <c r="E372" s="130" t="s">
        <v>5412</v>
      </c>
      <c r="F372" s="271"/>
      <c r="G372" s="272" t="s">
        <v>5413</v>
      </c>
      <c r="H372" s="273"/>
      <c r="I372" s="675" t="s">
        <v>2653</v>
      </c>
      <c r="J372" s="271"/>
      <c r="K372" s="281" t="s">
        <v>429</v>
      </c>
      <c r="L372" s="676" t="s">
        <v>430</v>
      </c>
      <c r="M372" s="306">
        <v>42993</v>
      </c>
      <c r="N372" s="276">
        <v>44457</v>
      </c>
      <c r="O372" s="277" t="s">
        <v>991</v>
      </c>
      <c r="P372" s="298">
        <f t="shared" si="80"/>
        <v>44457</v>
      </c>
      <c r="Q372" s="278">
        <v>17843</v>
      </c>
      <c r="R372" s="278">
        <v>2017</v>
      </c>
      <c r="S372" s="279">
        <v>43726</v>
      </c>
      <c r="T372" s="280" t="s">
        <v>39</v>
      </c>
      <c r="U372" s="281" t="s">
        <v>991</v>
      </c>
      <c r="V372" s="282" t="s">
        <v>2262</v>
      </c>
      <c r="W372" s="282" t="s">
        <v>2262</v>
      </c>
      <c r="X372" s="280" t="s">
        <v>1864</v>
      </c>
      <c r="Y372" s="280"/>
      <c r="Z372" s="280" t="s">
        <v>431</v>
      </c>
      <c r="AA372" s="319">
        <f>P372</f>
        <v>44457</v>
      </c>
      <c r="AB372" s="149" t="s">
        <v>2167</v>
      </c>
      <c r="AC372" s="280">
        <v>4.3</v>
      </c>
      <c r="AD372" s="305"/>
      <c r="AE372" s="280">
        <v>75</v>
      </c>
      <c r="AF372" s="280"/>
      <c r="AG372" s="280">
        <v>100</v>
      </c>
      <c r="AH372" s="280"/>
      <c r="AI372" s="280">
        <v>22</v>
      </c>
      <c r="AJ372" s="280">
        <v>36</v>
      </c>
      <c r="AK372" s="280">
        <v>54</v>
      </c>
      <c r="AL372" s="280">
        <v>1</v>
      </c>
      <c r="AM372" s="280"/>
      <c r="AN372" s="280"/>
      <c r="AO372" s="280"/>
      <c r="AP372" s="280"/>
      <c r="AQ372" s="634"/>
      <c r="AR372" s="501"/>
      <c r="AS372" s="501"/>
      <c r="AT372" s="501"/>
      <c r="AU372" s="501"/>
      <c r="AV372" s="501"/>
      <c r="AW372" s="501"/>
      <c r="AX372" s="501"/>
      <c r="AY372" s="501"/>
      <c r="AZ372" s="501"/>
      <c r="BA372" s="501"/>
      <c r="BB372" s="501"/>
      <c r="BC372" s="501"/>
      <c r="BD372" s="501"/>
      <c r="BE372" s="501"/>
      <c r="BF372" s="501"/>
      <c r="BG372" s="501"/>
      <c r="BH372" s="501"/>
      <c r="BI372" s="501"/>
      <c r="BJ372" s="501"/>
      <c r="BK372" s="501"/>
      <c r="BL372" s="501"/>
      <c r="BM372" s="501"/>
      <c r="BN372" s="501"/>
      <c r="BO372" s="501"/>
      <c r="BP372" s="501"/>
      <c r="BQ372" s="501"/>
      <c r="BR372" s="501"/>
      <c r="BS372" s="501"/>
      <c r="BT372" s="501"/>
      <c r="BU372" s="501"/>
      <c r="BV372" s="501"/>
      <c r="BW372" s="501"/>
      <c r="BX372" s="501"/>
      <c r="BY372" s="501"/>
      <c r="BZ372" s="501"/>
      <c r="CA372" s="501"/>
      <c r="CB372" s="501"/>
      <c r="CC372" s="501"/>
      <c r="CD372" s="501"/>
      <c r="CE372" s="501"/>
      <c r="CF372" s="501"/>
      <c r="CG372" s="501"/>
      <c r="CH372" s="501"/>
      <c r="CI372" s="501"/>
      <c r="CJ372" s="501"/>
      <c r="CK372" s="501"/>
      <c r="CL372" s="501"/>
      <c r="CM372" s="501"/>
      <c r="CN372" s="501"/>
      <c r="CO372" s="501"/>
      <c r="CP372" s="501"/>
      <c r="CQ372" s="500"/>
      <c r="CR372" s="500"/>
      <c r="CS372" s="500"/>
      <c r="CT372" s="500"/>
      <c r="CU372" s="500"/>
      <c r="CV372" s="500"/>
      <c r="CW372" s="500"/>
      <c r="CX372" s="500"/>
      <c r="CY372" s="500"/>
      <c r="CZ372" s="500"/>
      <c r="DA372" s="500"/>
      <c r="DB372" s="500"/>
      <c r="DC372" s="500"/>
      <c r="DD372" s="500"/>
      <c r="DE372" s="500"/>
      <c r="DF372" s="500"/>
      <c r="DG372" s="500"/>
      <c r="DH372" s="500"/>
      <c r="DI372" s="500"/>
      <c r="DJ372" s="500"/>
      <c r="DK372" s="500"/>
      <c r="DL372" s="500"/>
      <c r="DM372" s="500"/>
      <c r="DN372" s="500"/>
      <c r="DO372" s="500"/>
      <c r="DP372" s="500"/>
      <c r="DQ372" s="500"/>
      <c r="DR372" s="500"/>
      <c r="DS372" s="500"/>
      <c r="DT372" s="500"/>
      <c r="DU372" s="500"/>
      <c r="DV372" s="500"/>
      <c r="DW372" s="500"/>
    </row>
    <row r="373" spans="1:127" ht="12.75" customHeight="1" x14ac:dyDescent="0.2">
      <c r="A373" s="270">
        <v>372</v>
      </c>
      <c r="B373" s="281" t="s">
        <v>1005</v>
      </c>
      <c r="C373" s="270" t="s">
        <v>3192</v>
      </c>
      <c r="D373" s="281" t="s">
        <v>3193</v>
      </c>
      <c r="E373" s="281" t="s">
        <v>3194</v>
      </c>
      <c r="F373" s="281" t="s">
        <v>3195</v>
      </c>
      <c r="G373" s="296" t="s">
        <v>3196</v>
      </c>
      <c r="H373" s="676" t="s">
        <v>3197</v>
      </c>
      <c r="I373" s="271" t="s">
        <v>424</v>
      </c>
      <c r="J373" s="324" t="s">
        <v>3198</v>
      </c>
      <c r="K373" s="324" t="s">
        <v>3199</v>
      </c>
      <c r="L373" s="273" t="s">
        <v>3200</v>
      </c>
      <c r="M373" s="510">
        <v>42190</v>
      </c>
      <c r="N373" s="511">
        <v>43786</v>
      </c>
      <c r="O373" s="277" t="s">
        <v>991</v>
      </c>
      <c r="P373" s="298">
        <f t="shared" si="80"/>
        <v>43786</v>
      </c>
      <c r="Q373" s="278">
        <v>15555</v>
      </c>
      <c r="R373" s="278">
        <v>2015</v>
      </c>
      <c r="S373" s="279">
        <v>43056</v>
      </c>
      <c r="T373" s="280" t="s">
        <v>396</v>
      </c>
      <c r="U373" s="281" t="s">
        <v>259</v>
      </c>
      <c r="V373" s="282" t="s">
        <v>5560</v>
      </c>
      <c r="W373" s="282" t="s">
        <v>5561</v>
      </c>
      <c r="X373" s="281" t="s">
        <v>3201</v>
      </c>
      <c r="Y373" s="281" t="s">
        <v>595</v>
      </c>
      <c r="Z373" s="150" t="s">
        <v>2411</v>
      </c>
      <c r="AA373" s="319">
        <f t="shared" ref="AA373:AA377" si="81">N373</f>
        <v>43786</v>
      </c>
      <c r="AB373" s="149" t="s">
        <v>2167</v>
      </c>
      <c r="AC373" s="280">
        <v>8.4</v>
      </c>
      <c r="AD373" s="305">
        <v>130</v>
      </c>
      <c r="AE373" s="280">
        <v>130</v>
      </c>
      <c r="AF373" s="280">
        <v>130</v>
      </c>
      <c r="AG373" s="280">
        <v>220</v>
      </c>
      <c r="AH373" s="280">
        <v>290</v>
      </c>
      <c r="AI373" s="280" t="s">
        <v>994</v>
      </c>
      <c r="AJ373" s="280" t="s">
        <v>994</v>
      </c>
      <c r="AK373" s="280" t="s">
        <v>994</v>
      </c>
      <c r="AL373" s="280">
        <v>2</v>
      </c>
      <c r="AM373" s="279">
        <v>42190</v>
      </c>
      <c r="AN373" s="280" t="s">
        <v>5562</v>
      </c>
      <c r="AO373" s="280" t="s">
        <v>991</v>
      </c>
      <c r="AP373" s="280"/>
      <c r="AQ373" s="634"/>
      <c r="AR373" s="501"/>
      <c r="AS373" s="501"/>
      <c r="AT373" s="501"/>
      <c r="AU373" s="501"/>
      <c r="AV373" s="501"/>
      <c r="AW373" s="501"/>
      <c r="AX373" s="501"/>
      <c r="AY373" s="501"/>
      <c r="AZ373" s="501"/>
      <c r="BA373" s="501"/>
      <c r="BB373" s="501"/>
      <c r="BC373" s="501"/>
      <c r="BD373" s="501"/>
      <c r="BE373" s="501"/>
      <c r="BF373" s="501"/>
      <c r="BG373" s="501"/>
      <c r="BH373" s="501"/>
      <c r="BI373" s="501"/>
      <c r="BJ373" s="501"/>
      <c r="BK373" s="501"/>
      <c r="BL373" s="501"/>
      <c r="BM373" s="501"/>
      <c r="BN373" s="501"/>
      <c r="BO373" s="501"/>
      <c r="BP373" s="501"/>
      <c r="BQ373" s="501"/>
      <c r="BR373" s="501"/>
      <c r="BS373" s="501"/>
      <c r="BT373" s="501"/>
      <c r="BU373" s="501"/>
      <c r="BV373" s="501"/>
      <c r="BW373" s="501"/>
      <c r="BX373" s="501"/>
      <c r="BY373" s="501"/>
      <c r="BZ373" s="501"/>
      <c r="CA373" s="501"/>
      <c r="CB373" s="501"/>
      <c r="CC373" s="501"/>
      <c r="CD373" s="501"/>
      <c r="CE373" s="501"/>
      <c r="CF373" s="501"/>
      <c r="CG373" s="501"/>
      <c r="CH373" s="501"/>
      <c r="CI373" s="501"/>
      <c r="CJ373" s="501"/>
      <c r="CK373" s="501"/>
      <c r="CL373" s="501"/>
      <c r="CM373" s="501"/>
      <c r="CN373" s="501"/>
      <c r="CO373" s="501"/>
      <c r="CP373" s="501"/>
      <c r="CQ373" s="500"/>
      <c r="CR373" s="500"/>
      <c r="CS373" s="500"/>
      <c r="CT373" s="500"/>
      <c r="CU373" s="500"/>
      <c r="CV373" s="500"/>
      <c r="CW373" s="500"/>
      <c r="CX373" s="500"/>
      <c r="CY373" s="500"/>
      <c r="CZ373" s="500"/>
      <c r="DA373" s="500"/>
      <c r="DB373" s="500"/>
      <c r="DC373" s="500"/>
      <c r="DD373" s="500"/>
      <c r="DE373" s="500"/>
      <c r="DF373" s="500"/>
      <c r="DG373" s="500"/>
      <c r="DH373" s="500"/>
      <c r="DI373" s="500"/>
      <c r="DJ373" s="500"/>
      <c r="DK373" s="500"/>
      <c r="DL373" s="500"/>
      <c r="DM373" s="500"/>
      <c r="DN373" s="500"/>
      <c r="DO373" s="500"/>
      <c r="DP373" s="500"/>
      <c r="DQ373" s="500"/>
      <c r="DR373" s="500"/>
      <c r="DS373" s="500"/>
      <c r="DT373" s="500"/>
      <c r="DU373" s="500"/>
      <c r="DV373" s="500"/>
      <c r="DW373" s="500"/>
    </row>
    <row r="374" spans="1:127" ht="12.75" customHeight="1" x14ac:dyDescent="0.2">
      <c r="A374" s="270">
        <v>373</v>
      </c>
      <c r="B374" s="270" t="s">
        <v>1004</v>
      </c>
      <c r="C374" s="675" t="s">
        <v>467</v>
      </c>
      <c r="D374" s="675"/>
      <c r="E374" s="675" t="s">
        <v>9197</v>
      </c>
      <c r="F374" s="675"/>
      <c r="G374" s="272" t="s">
        <v>175</v>
      </c>
      <c r="H374" s="273"/>
      <c r="I374" s="675" t="s">
        <v>2653</v>
      </c>
      <c r="J374" s="675"/>
      <c r="K374" s="675" t="s">
        <v>3437</v>
      </c>
      <c r="L374" s="273" t="s">
        <v>1452</v>
      </c>
      <c r="M374" s="275">
        <v>38518</v>
      </c>
      <c r="N374" s="276">
        <v>44681</v>
      </c>
      <c r="O374" s="277" t="s">
        <v>991</v>
      </c>
      <c r="P374" s="298">
        <f t="shared" si="80"/>
        <v>44681</v>
      </c>
      <c r="Q374" s="278">
        <v>20363</v>
      </c>
      <c r="R374" s="278">
        <v>2005</v>
      </c>
      <c r="S374" s="279">
        <v>43951</v>
      </c>
      <c r="T374" s="280" t="s">
        <v>1453</v>
      </c>
      <c r="U374" s="281" t="s">
        <v>991</v>
      </c>
      <c r="V374" s="282" t="s">
        <v>484</v>
      </c>
      <c r="W374" s="282" t="s">
        <v>2063</v>
      </c>
      <c r="X374" s="280" t="s">
        <v>1422</v>
      </c>
      <c r="Y374" s="280" t="s">
        <v>1232</v>
      </c>
      <c r="Z374" s="282" t="s">
        <v>955</v>
      </c>
      <c r="AA374" s="319">
        <f t="shared" si="81"/>
        <v>44681</v>
      </c>
      <c r="AB374" s="149" t="s">
        <v>994</v>
      </c>
      <c r="AC374" s="280">
        <v>6.9</v>
      </c>
      <c r="AD374" s="305"/>
      <c r="AE374" s="280">
        <v>80</v>
      </c>
      <c r="AF374" s="280"/>
      <c r="AG374" s="280">
        <v>105</v>
      </c>
      <c r="AH374" s="280"/>
      <c r="AI374" s="280">
        <v>25</v>
      </c>
      <c r="AJ374" s="280">
        <v>48</v>
      </c>
      <c r="AK374" s="280">
        <v>58</v>
      </c>
      <c r="AL374" s="280">
        <v>1</v>
      </c>
      <c r="AM374" s="280"/>
      <c r="AN374" s="280"/>
      <c r="AO374" s="280"/>
      <c r="AP374" s="280"/>
      <c r="AQ374" s="634"/>
      <c r="AR374" s="501"/>
      <c r="AS374" s="501"/>
      <c r="AT374" s="501"/>
      <c r="AU374" s="501"/>
      <c r="AV374" s="501"/>
      <c r="AW374" s="501"/>
      <c r="AX374" s="501"/>
      <c r="AY374" s="501"/>
      <c r="AZ374" s="501"/>
      <c r="BA374" s="501"/>
      <c r="BB374" s="501"/>
      <c r="BC374" s="501"/>
      <c r="BD374" s="501"/>
      <c r="BE374" s="501"/>
      <c r="BF374" s="501"/>
      <c r="BG374" s="501"/>
      <c r="BH374" s="501"/>
      <c r="BI374" s="501"/>
      <c r="BJ374" s="501"/>
      <c r="BK374" s="501"/>
      <c r="BL374" s="501"/>
      <c r="BM374" s="501"/>
      <c r="BN374" s="501"/>
      <c r="BO374" s="501"/>
      <c r="BP374" s="501"/>
      <c r="BQ374" s="501"/>
      <c r="BR374" s="501"/>
      <c r="BS374" s="501"/>
      <c r="BT374" s="501"/>
      <c r="BU374" s="501"/>
      <c r="BV374" s="501"/>
      <c r="BW374" s="501"/>
      <c r="BX374" s="501"/>
      <c r="BY374" s="501"/>
      <c r="BZ374" s="501"/>
      <c r="CA374" s="501"/>
      <c r="CB374" s="501"/>
      <c r="CC374" s="501"/>
      <c r="CD374" s="501"/>
      <c r="CE374" s="501"/>
      <c r="CF374" s="501"/>
      <c r="CG374" s="501"/>
      <c r="CH374" s="501"/>
      <c r="CI374" s="501"/>
      <c r="CJ374" s="501"/>
      <c r="CK374" s="501"/>
      <c r="CL374" s="501"/>
      <c r="CM374" s="501"/>
      <c r="CN374" s="501"/>
      <c r="CO374" s="501"/>
      <c r="CP374" s="501"/>
      <c r="CQ374" s="500"/>
      <c r="CR374" s="500"/>
      <c r="CS374" s="500"/>
      <c r="CT374" s="500"/>
      <c r="CU374" s="500"/>
      <c r="CV374" s="500"/>
      <c r="CW374" s="500"/>
      <c r="CX374" s="500"/>
      <c r="CY374" s="500"/>
      <c r="CZ374" s="500"/>
      <c r="DA374" s="500"/>
      <c r="DB374" s="500"/>
      <c r="DC374" s="500"/>
      <c r="DD374" s="500"/>
      <c r="DE374" s="500"/>
      <c r="DF374" s="500"/>
      <c r="DG374" s="500"/>
      <c r="DH374" s="500"/>
      <c r="DI374" s="500"/>
      <c r="DJ374" s="500"/>
      <c r="DK374" s="500"/>
      <c r="DL374" s="500"/>
      <c r="DM374" s="500"/>
      <c r="DN374" s="500"/>
      <c r="DO374" s="500"/>
      <c r="DP374" s="500"/>
      <c r="DQ374" s="500"/>
      <c r="DR374" s="500"/>
      <c r="DS374" s="500"/>
      <c r="DT374" s="500"/>
      <c r="DU374" s="500"/>
      <c r="DV374" s="500"/>
      <c r="DW374" s="500"/>
    </row>
    <row r="375" spans="1:127" s="502" customFormat="1" ht="12.75" customHeight="1" x14ac:dyDescent="0.2">
      <c r="A375" s="270">
        <v>374</v>
      </c>
      <c r="B375" s="270" t="s">
        <v>1004</v>
      </c>
      <c r="C375" s="281" t="s">
        <v>6380</v>
      </c>
      <c r="D375" s="270"/>
      <c r="E375" s="270" t="s">
        <v>4232</v>
      </c>
      <c r="F375" s="270"/>
      <c r="G375" s="296" t="s">
        <v>8149</v>
      </c>
      <c r="H375" s="723"/>
      <c r="I375" s="270" t="s">
        <v>601</v>
      </c>
      <c r="J375" s="270"/>
      <c r="K375" s="270" t="s">
        <v>8150</v>
      </c>
      <c r="L375" s="723" t="s">
        <v>5109</v>
      </c>
      <c r="M375" s="306">
        <v>43882</v>
      </c>
      <c r="N375" s="307">
        <v>44606</v>
      </c>
      <c r="O375" s="308" t="s">
        <v>991</v>
      </c>
      <c r="P375" s="299">
        <f t="shared" si="80"/>
        <v>44606</v>
      </c>
      <c r="Q375" s="264">
        <v>20161</v>
      </c>
      <c r="R375" s="264">
        <v>2018</v>
      </c>
      <c r="S375" s="265">
        <v>43875</v>
      </c>
      <c r="T375" s="281" t="s">
        <v>5079</v>
      </c>
      <c r="U375" s="281" t="s">
        <v>1786</v>
      </c>
      <c r="V375" s="150" t="s">
        <v>484</v>
      </c>
      <c r="W375" s="150" t="s">
        <v>820</v>
      </c>
      <c r="X375" s="281" t="s">
        <v>8151</v>
      </c>
      <c r="Y375" s="281" t="s">
        <v>1384</v>
      </c>
      <c r="Z375" s="150" t="s">
        <v>1385</v>
      </c>
      <c r="AA375" s="303">
        <f t="shared" si="81"/>
        <v>44606</v>
      </c>
      <c r="AB375" s="283" t="s">
        <v>2167</v>
      </c>
      <c r="AC375" s="281">
        <v>4.7</v>
      </c>
      <c r="AD375" s="284"/>
      <c r="AE375" s="281">
        <v>75</v>
      </c>
      <c r="AF375" s="281"/>
      <c r="AG375" s="281">
        <v>95</v>
      </c>
      <c r="AH375" s="281"/>
      <c r="AI375" s="281" t="s">
        <v>994</v>
      </c>
      <c r="AJ375" s="281">
        <v>38</v>
      </c>
      <c r="AK375" s="281">
        <v>52</v>
      </c>
      <c r="AL375" s="281">
        <v>1</v>
      </c>
      <c r="AM375" s="281"/>
      <c r="AN375" s="281"/>
      <c r="AO375" s="281"/>
      <c r="AP375" s="281"/>
      <c r="AQ375" s="635"/>
      <c r="AR375" s="324"/>
      <c r="AS375" s="324"/>
      <c r="AT375" s="324"/>
      <c r="AU375" s="324"/>
      <c r="AV375" s="324"/>
      <c r="AW375" s="324"/>
      <c r="AX375" s="324"/>
      <c r="AY375" s="324"/>
      <c r="AZ375" s="324"/>
      <c r="BA375" s="324"/>
      <c r="BB375" s="324"/>
      <c r="BC375" s="324"/>
      <c r="BD375" s="324"/>
      <c r="BE375" s="324"/>
      <c r="BF375" s="324"/>
      <c r="BG375" s="324"/>
      <c r="BH375" s="324"/>
      <c r="BI375" s="324"/>
      <c r="BJ375" s="324"/>
      <c r="BK375" s="324"/>
      <c r="BL375" s="324"/>
      <c r="BM375" s="324"/>
      <c r="BN375" s="324"/>
      <c r="BO375" s="324"/>
      <c r="BP375" s="324"/>
      <c r="BQ375" s="324"/>
      <c r="BR375" s="324"/>
      <c r="BS375" s="324"/>
      <c r="BT375" s="324"/>
      <c r="BU375" s="324"/>
      <c r="BV375" s="324"/>
      <c r="BW375" s="324"/>
      <c r="BX375" s="324"/>
      <c r="BY375" s="324"/>
      <c r="BZ375" s="324"/>
      <c r="CA375" s="324"/>
      <c r="CB375" s="324"/>
      <c r="CC375" s="324"/>
      <c r="CD375" s="324"/>
      <c r="CE375" s="324"/>
      <c r="CF375" s="324"/>
      <c r="CG375" s="324"/>
      <c r="CH375" s="324"/>
      <c r="CI375" s="324"/>
      <c r="CJ375" s="324"/>
      <c r="CK375" s="324"/>
      <c r="CL375" s="324"/>
      <c r="CM375" s="324"/>
      <c r="CN375" s="324"/>
      <c r="CO375" s="324"/>
      <c r="CP375" s="324"/>
    </row>
    <row r="376" spans="1:127" s="502" customFormat="1" ht="12.75" customHeight="1" x14ac:dyDescent="0.2">
      <c r="A376" s="270">
        <v>375</v>
      </c>
      <c r="B376" s="281" t="s">
        <v>1004</v>
      </c>
      <c r="C376" s="281" t="s">
        <v>2323</v>
      </c>
      <c r="D376" s="281"/>
      <c r="E376" s="281" t="s">
        <v>4243</v>
      </c>
      <c r="F376" s="281"/>
      <c r="G376" s="296" t="s">
        <v>8966</v>
      </c>
      <c r="H376" s="779"/>
      <c r="I376" s="281" t="s">
        <v>424</v>
      </c>
      <c r="J376" s="281"/>
      <c r="K376" s="281" t="s">
        <v>8967</v>
      </c>
      <c r="L376" s="779" t="s">
        <v>6164</v>
      </c>
      <c r="M376" s="275">
        <v>44036</v>
      </c>
      <c r="N376" s="132">
        <v>44757</v>
      </c>
      <c r="O376" s="277" t="s">
        <v>991</v>
      </c>
      <c r="P376" s="299">
        <f>N376</f>
        <v>44757</v>
      </c>
      <c r="Q376" s="264">
        <v>20557</v>
      </c>
      <c r="R376" s="264">
        <v>2014</v>
      </c>
      <c r="S376" s="265">
        <v>44027</v>
      </c>
      <c r="T376" s="281" t="s">
        <v>6763</v>
      </c>
      <c r="U376" s="281" t="s">
        <v>1786</v>
      </c>
      <c r="V376" s="150" t="s">
        <v>484</v>
      </c>
      <c r="W376" s="150" t="s">
        <v>1313</v>
      </c>
      <c r="X376" s="281" t="s">
        <v>6165</v>
      </c>
      <c r="Y376" s="281" t="s">
        <v>8968</v>
      </c>
      <c r="Z376" s="150" t="s">
        <v>6166</v>
      </c>
      <c r="AA376" s="303">
        <v>44027</v>
      </c>
      <c r="AB376" s="283" t="s">
        <v>2167</v>
      </c>
      <c r="AC376" s="281">
        <v>5.5</v>
      </c>
      <c r="AD376" s="284"/>
      <c r="AE376" s="281">
        <v>75</v>
      </c>
      <c r="AF376" s="281"/>
      <c r="AG376" s="281">
        <v>95</v>
      </c>
      <c r="AH376" s="281"/>
      <c r="AI376" s="281" t="s">
        <v>994</v>
      </c>
      <c r="AJ376" s="281" t="s">
        <v>994</v>
      </c>
      <c r="AK376" s="281" t="s">
        <v>994</v>
      </c>
      <c r="AL376" s="281">
        <v>1</v>
      </c>
      <c r="AM376" s="281"/>
      <c r="AN376" s="281"/>
      <c r="AO376" s="281"/>
      <c r="AP376" s="281"/>
      <c r="AQ376" s="635"/>
      <c r="AR376" s="324"/>
      <c r="AS376" s="324"/>
      <c r="AT376" s="324"/>
      <c r="AU376" s="324"/>
      <c r="AV376" s="324"/>
      <c r="AW376" s="324"/>
      <c r="AX376" s="324"/>
      <c r="AY376" s="324"/>
      <c r="AZ376" s="324"/>
      <c r="BA376" s="324"/>
      <c r="BB376" s="324"/>
      <c r="BC376" s="324"/>
      <c r="BD376" s="324"/>
      <c r="BE376" s="324"/>
      <c r="BF376" s="324"/>
      <c r="BG376" s="324"/>
      <c r="BH376" s="324"/>
      <c r="BI376" s="324"/>
      <c r="BJ376" s="324"/>
      <c r="BK376" s="324"/>
      <c r="BL376" s="324"/>
      <c r="BM376" s="324"/>
      <c r="BN376" s="324"/>
      <c r="BO376" s="324"/>
      <c r="BP376" s="324"/>
      <c r="BQ376" s="324"/>
      <c r="BR376" s="324"/>
      <c r="BS376" s="324"/>
      <c r="BT376" s="324"/>
      <c r="BU376" s="324"/>
      <c r="BV376" s="324"/>
      <c r="BW376" s="324"/>
      <c r="BX376" s="324"/>
      <c r="BY376" s="324"/>
      <c r="BZ376" s="324"/>
      <c r="CA376" s="324"/>
      <c r="CB376" s="324"/>
      <c r="CC376" s="324"/>
      <c r="CD376" s="324"/>
      <c r="CE376" s="324"/>
      <c r="CF376" s="324"/>
      <c r="CG376" s="324"/>
      <c r="CH376" s="324"/>
      <c r="CI376" s="324"/>
      <c r="CJ376" s="324"/>
      <c r="CK376" s="324"/>
      <c r="CL376" s="324"/>
      <c r="CM376" s="324"/>
      <c r="CN376" s="324"/>
      <c r="CO376" s="324"/>
      <c r="CP376" s="324"/>
    </row>
    <row r="377" spans="1:127" ht="12.75" customHeight="1" x14ac:dyDescent="0.2">
      <c r="A377" s="270">
        <v>376</v>
      </c>
      <c r="B377" s="281" t="s">
        <v>1004</v>
      </c>
      <c r="C377" s="318" t="s">
        <v>8017</v>
      </c>
      <c r="D377" s="281"/>
      <c r="E377" s="281" t="s">
        <v>113</v>
      </c>
      <c r="F377" s="281"/>
      <c r="G377" s="296" t="s">
        <v>114</v>
      </c>
      <c r="H377" s="676"/>
      <c r="I377" s="675" t="s">
        <v>2653</v>
      </c>
      <c r="J377" s="281"/>
      <c r="K377" s="281" t="s">
        <v>1936</v>
      </c>
      <c r="L377" s="676" t="s">
        <v>1937</v>
      </c>
      <c r="M377" s="306">
        <v>41295</v>
      </c>
      <c r="N377" s="325">
        <v>44597</v>
      </c>
      <c r="O377" s="277" t="s">
        <v>991</v>
      </c>
      <c r="P377" s="298">
        <f t="shared" si="80"/>
        <v>44597</v>
      </c>
      <c r="Q377" s="278">
        <v>18102</v>
      </c>
      <c r="R377" s="278">
        <v>2013</v>
      </c>
      <c r="S377" s="279">
        <v>43866</v>
      </c>
      <c r="T377" s="280" t="s">
        <v>1785</v>
      </c>
      <c r="U377" s="281" t="s">
        <v>991</v>
      </c>
      <c r="V377" s="282" t="s">
        <v>2533</v>
      </c>
      <c r="W377" s="282" t="s">
        <v>559</v>
      </c>
      <c r="X377" s="280" t="s">
        <v>2597</v>
      </c>
      <c r="Y377" s="280" t="s">
        <v>1232</v>
      </c>
      <c r="Z377" s="282" t="s">
        <v>955</v>
      </c>
      <c r="AA377" s="319">
        <f t="shared" si="81"/>
        <v>44597</v>
      </c>
      <c r="AB377" s="283" t="s">
        <v>994</v>
      </c>
      <c r="AC377" s="280">
        <v>7.5</v>
      </c>
      <c r="AD377" s="305"/>
      <c r="AE377" s="280">
        <v>120</v>
      </c>
      <c r="AF377" s="280"/>
      <c r="AG377" s="280">
        <v>220</v>
      </c>
      <c r="AH377" s="280"/>
      <c r="AI377" s="280">
        <v>23</v>
      </c>
      <c r="AJ377" s="280">
        <v>36</v>
      </c>
      <c r="AK377" s="280">
        <v>50</v>
      </c>
      <c r="AL377" s="280">
        <v>2</v>
      </c>
      <c r="AM377" s="280"/>
      <c r="AN377" s="280"/>
      <c r="AO377" s="280"/>
      <c r="AP377" s="280"/>
      <c r="AQ377" s="634"/>
      <c r="AR377" s="501"/>
      <c r="AS377" s="501"/>
      <c r="AT377" s="501"/>
      <c r="AU377" s="501"/>
      <c r="AV377" s="501"/>
      <c r="AW377" s="501"/>
      <c r="AX377" s="501"/>
      <c r="AY377" s="501"/>
      <c r="AZ377" s="501"/>
      <c r="BA377" s="501"/>
      <c r="BB377" s="501"/>
      <c r="BC377" s="501"/>
      <c r="BD377" s="501"/>
      <c r="BE377" s="501"/>
      <c r="BF377" s="501"/>
      <c r="BG377" s="501"/>
      <c r="BH377" s="501"/>
      <c r="BI377" s="501"/>
      <c r="BJ377" s="501"/>
      <c r="BK377" s="501"/>
      <c r="BL377" s="501"/>
      <c r="BM377" s="501"/>
      <c r="BN377" s="501"/>
      <c r="BO377" s="501"/>
      <c r="BP377" s="501"/>
      <c r="BQ377" s="501"/>
      <c r="BR377" s="501"/>
      <c r="BS377" s="501"/>
      <c r="BT377" s="501"/>
      <c r="BU377" s="501"/>
      <c r="BV377" s="501"/>
      <c r="BW377" s="501"/>
      <c r="BX377" s="501"/>
      <c r="BY377" s="501"/>
      <c r="BZ377" s="501"/>
      <c r="CA377" s="501"/>
      <c r="CB377" s="501"/>
      <c r="CC377" s="501"/>
      <c r="CD377" s="501"/>
      <c r="CE377" s="501"/>
      <c r="CF377" s="501"/>
      <c r="CG377" s="501"/>
      <c r="CH377" s="501"/>
      <c r="CI377" s="501"/>
      <c r="CJ377" s="501"/>
      <c r="CK377" s="501"/>
      <c r="CL377" s="501"/>
      <c r="CM377" s="501"/>
      <c r="CN377" s="501"/>
      <c r="CO377" s="501"/>
      <c r="CP377" s="501"/>
      <c r="CQ377" s="500"/>
      <c r="CR377" s="500"/>
      <c r="CS377" s="500"/>
      <c r="CT377" s="500"/>
      <c r="CU377" s="500"/>
      <c r="CV377" s="500"/>
      <c r="CW377" s="500"/>
      <c r="CX377" s="500"/>
      <c r="CY377" s="500"/>
      <c r="CZ377" s="500"/>
      <c r="DA377" s="500"/>
      <c r="DB377" s="500"/>
      <c r="DC377" s="500"/>
      <c r="DD377" s="500"/>
      <c r="DE377" s="500"/>
      <c r="DF377" s="500"/>
      <c r="DG377" s="500"/>
      <c r="DH377" s="500"/>
      <c r="DI377" s="500"/>
      <c r="DJ377" s="500"/>
      <c r="DK377" s="500"/>
      <c r="DL377" s="500"/>
      <c r="DM377" s="500"/>
      <c r="DN377" s="500"/>
      <c r="DO377" s="500"/>
      <c r="DP377" s="500"/>
      <c r="DQ377" s="500"/>
      <c r="DR377" s="500"/>
      <c r="DS377" s="500"/>
      <c r="DT377" s="500"/>
      <c r="DU377" s="500"/>
      <c r="DV377" s="500"/>
      <c r="DW377" s="500"/>
    </row>
    <row r="378" spans="1:127" s="502" customFormat="1" ht="12.75" customHeight="1" x14ac:dyDescent="0.2">
      <c r="A378" s="270">
        <v>377</v>
      </c>
      <c r="B378" s="270" t="s">
        <v>1004</v>
      </c>
      <c r="C378" s="270" t="s">
        <v>6003</v>
      </c>
      <c r="D378" s="271"/>
      <c r="E378" s="271" t="s">
        <v>2744</v>
      </c>
      <c r="F378" s="271"/>
      <c r="G378" s="272" t="s">
        <v>7335</v>
      </c>
      <c r="H378" s="273"/>
      <c r="I378" s="281" t="s">
        <v>424</v>
      </c>
      <c r="J378" s="271"/>
      <c r="K378" s="271" t="s">
        <v>4658</v>
      </c>
      <c r="L378" s="273" t="s">
        <v>4659</v>
      </c>
      <c r="M378" s="275">
        <v>43630</v>
      </c>
      <c r="N378" s="132">
        <v>45089</v>
      </c>
      <c r="O378" s="277" t="s">
        <v>991</v>
      </c>
      <c r="P378" s="299">
        <f>N378</f>
        <v>45089</v>
      </c>
      <c r="Q378" s="264">
        <v>19320</v>
      </c>
      <c r="R378" s="264">
        <v>2019</v>
      </c>
      <c r="S378" s="265">
        <v>44359</v>
      </c>
      <c r="T378" s="281" t="s">
        <v>6763</v>
      </c>
      <c r="U378" s="281" t="s">
        <v>991</v>
      </c>
      <c r="V378" s="150" t="s">
        <v>2980</v>
      </c>
      <c r="W378" s="150" t="s">
        <v>2980</v>
      </c>
      <c r="X378" s="281" t="s">
        <v>10393</v>
      </c>
      <c r="Y378" s="281" t="s">
        <v>2964</v>
      </c>
      <c r="Z378" s="150" t="s">
        <v>2965</v>
      </c>
      <c r="AA378" s="303">
        <f>N378</f>
        <v>45089</v>
      </c>
      <c r="AB378" s="283" t="s">
        <v>2167</v>
      </c>
      <c r="AC378" s="281">
        <v>5.5</v>
      </c>
      <c r="AD378" s="284"/>
      <c r="AE378" s="281">
        <v>85</v>
      </c>
      <c r="AF378" s="281"/>
      <c r="AG378" s="281">
        <v>105</v>
      </c>
      <c r="AH378" s="281"/>
      <c r="AI378" s="281">
        <v>24</v>
      </c>
      <c r="AJ378" s="281">
        <v>39</v>
      </c>
      <c r="AK378" s="281">
        <v>55</v>
      </c>
      <c r="AL378" s="281">
        <v>1</v>
      </c>
      <c r="AM378" s="281"/>
      <c r="AN378" s="281"/>
      <c r="AO378" s="281"/>
      <c r="AP378" s="281"/>
      <c r="AQ378" s="635"/>
      <c r="AR378" s="324"/>
      <c r="AS378" s="324"/>
      <c r="AT378" s="324"/>
      <c r="AU378" s="324"/>
      <c r="AV378" s="324"/>
      <c r="AW378" s="324"/>
      <c r="AX378" s="324"/>
      <c r="AY378" s="324"/>
      <c r="AZ378" s="324"/>
      <c r="BA378" s="324"/>
      <c r="BB378" s="324"/>
      <c r="BC378" s="324"/>
      <c r="BD378" s="324"/>
      <c r="BE378" s="324"/>
      <c r="BF378" s="324"/>
      <c r="BG378" s="324"/>
      <c r="BH378" s="324"/>
      <c r="BI378" s="324"/>
      <c r="BJ378" s="324"/>
      <c r="BK378" s="324"/>
      <c r="BL378" s="324"/>
      <c r="BM378" s="324"/>
      <c r="BN378" s="324"/>
      <c r="BO378" s="324"/>
      <c r="BP378" s="324"/>
      <c r="BQ378" s="324"/>
      <c r="BR378" s="324"/>
      <c r="BS378" s="324"/>
      <c r="BT378" s="324"/>
      <c r="BU378" s="324"/>
      <c r="BV378" s="324"/>
      <c r="BW378" s="324"/>
      <c r="BX378" s="324"/>
      <c r="BY378" s="324"/>
      <c r="BZ378" s="324"/>
      <c r="CA378" s="324"/>
      <c r="CB378" s="324"/>
      <c r="CC378" s="324"/>
      <c r="CD378" s="324"/>
      <c r="CE378" s="324"/>
      <c r="CF378" s="324"/>
      <c r="CG378" s="324"/>
      <c r="CH378" s="324"/>
      <c r="CI378" s="324"/>
      <c r="CJ378" s="324"/>
      <c r="CK378" s="324"/>
      <c r="CL378" s="324"/>
      <c r="CM378" s="324"/>
      <c r="CN378" s="324"/>
      <c r="CO378" s="324"/>
      <c r="CP378" s="324"/>
    </row>
    <row r="379" spans="1:127" s="502" customFormat="1" ht="12.75" customHeight="1" x14ac:dyDescent="0.2">
      <c r="A379" s="270">
        <v>378</v>
      </c>
      <c r="B379" s="270" t="s">
        <v>1005</v>
      </c>
      <c r="C379" s="271" t="s">
        <v>838</v>
      </c>
      <c r="D379" s="271"/>
      <c r="E379" s="130" t="s">
        <v>4915</v>
      </c>
      <c r="F379" s="271" t="s">
        <v>3439</v>
      </c>
      <c r="G379" s="272" t="s">
        <v>1176</v>
      </c>
      <c r="H379" s="273"/>
      <c r="I379" s="271" t="s">
        <v>601</v>
      </c>
      <c r="J379" s="271"/>
      <c r="K379" s="271" t="s">
        <v>3302</v>
      </c>
      <c r="L379" s="273" t="s">
        <v>1438</v>
      </c>
      <c r="M379" s="275">
        <v>40731</v>
      </c>
      <c r="N379" s="132">
        <v>44591</v>
      </c>
      <c r="O379" s="277" t="s">
        <v>991</v>
      </c>
      <c r="P379" s="301">
        <f t="shared" si="80"/>
        <v>44591</v>
      </c>
      <c r="Q379" s="264">
        <v>18054</v>
      </c>
      <c r="R379" s="264">
        <v>2009</v>
      </c>
      <c r="S379" s="265">
        <v>43860</v>
      </c>
      <c r="T379" s="281" t="s">
        <v>5218</v>
      </c>
      <c r="U379" s="281" t="s">
        <v>991</v>
      </c>
      <c r="V379" s="150" t="s">
        <v>7998</v>
      </c>
      <c r="W379" s="150" t="s">
        <v>7999</v>
      </c>
      <c r="X379" s="281" t="s">
        <v>4749</v>
      </c>
      <c r="Y379" s="281" t="s">
        <v>1439</v>
      </c>
      <c r="Z379" s="150" t="s">
        <v>1440</v>
      </c>
      <c r="AA379" s="303">
        <f t="shared" ref="AA379:AA389" si="82">N379</f>
        <v>44591</v>
      </c>
      <c r="AB379" s="283" t="s">
        <v>132</v>
      </c>
      <c r="AC379" s="281">
        <v>6.5</v>
      </c>
      <c r="AD379" s="284"/>
      <c r="AE379" s="281">
        <v>95</v>
      </c>
      <c r="AF379" s="281">
        <v>95</v>
      </c>
      <c r="AG379" s="281">
        <v>125</v>
      </c>
      <c r="AH379" s="281">
        <v>162</v>
      </c>
      <c r="AI379" s="281">
        <v>23</v>
      </c>
      <c r="AJ379" s="281">
        <v>36</v>
      </c>
      <c r="AK379" s="281">
        <v>45</v>
      </c>
      <c r="AL379" s="281">
        <v>1</v>
      </c>
      <c r="AM379" s="265"/>
      <c r="AN379" s="281"/>
      <c r="AO379" s="281"/>
      <c r="AP379" s="281"/>
      <c r="AQ379" s="635"/>
      <c r="AR379" s="324"/>
      <c r="AS379" s="324"/>
      <c r="AT379" s="324"/>
      <c r="AU379" s="324"/>
      <c r="AV379" s="324"/>
      <c r="AW379" s="324"/>
      <c r="AX379" s="324"/>
      <c r="AY379" s="324"/>
      <c r="AZ379" s="324"/>
      <c r="BA379" s="324"/>
      <c r="BB379" s="324"/>
      <c r="BC379" s="324"/>
      <c r="BD379" s="324"/>
      <c r="BE379" s="324"/>
      <c r="BF379" s="324"/>
      <c r="BG379" s="324"/>
      <c r="BH379" s="324"/>
      <c r="BI379" s="324"/>
      <c r="BJ379" s="324"/>
      <c r="BK379" s="324"/>
      <c r="BL379" s="324"/>
      <c r="BM379" s="324"/>
      <c r="BN379" s="324"/>
      <c r="BO379" s="324"/>
      <c r="BP379" s="324"/>
      <c r="BQ379" s="324"/>
      <c r="BR379" s="324"/>
      <c r="BS379" s="324"/>
      <c r="BT379" s="324"/>
      <c r="BU379" s="324"/>
      <c r="BV379" s="324"/>
      <c r="BW379" s="324"/>
      <c r="BX379" s="324"/>
      <c r="BY379" s="324"/>
      <c r="BZ379" s="324"/>
      <c r="CA379" s="324"/>
      <c r="CB379" s="324"/>
      <c r="CC379" s="324"/>
      <c r="CD379" s="324"/>
      <c r="CE379" s="324"/>
      <c r="CF379" s="324"/>
      <c r="CG379" s="324"/>
      <c r="CH379" s="324"/>
      <c r="CI379" s="324"/>
      <c r="CJ379" s="324"/>
      <c r="CK379" s="324"/>
      <c r="CL379" s="324"/>
      <c r="CM379" s="324"/>
      <c r="CN379" s="324"/>
      <c r="CO379" s="324"/>
      <c r="CP379" s="324"/>
    </row>
    <row r="380" spans="1:127" ht="12.75" customHeight="1" x14ac:dyDescent="0.2">
      <c r="A380" s="270">
        <v>379</v>
      </c>
      <c r="B380" s="270" t="s">
        <v>1005</v>
      </c>
      <c r="C380" s="271" t="s">
        <v>1303</v>
      </c>
      <c r="D380" s="281" t="s">
        <v>2670</v>
      </c>
      <c r="E380" s="130" t="s">
        <v>9198</v>
      </c>
      <c r="F380" s="271" t="s">
        <v>9542</v>
      </c>
      <c r="G380" s="272" t="s">
        <v>596</v>
      </c>
      <c r="H380" s="676" t="s">
        <v>1265</v>
      </c>
      <c r="I380" s="281" t="s">
        <v>3217</v>
      </c>
      <c r="J380" s="281" t="s">
        <v>1916</v>
      </c>
      <c r="K380" s="271" t="s">
        <v>597</v>
      </c>
      <c r="L380" s="273" t="s">
        <v>817</v>
      </c>
      <c r="M380" s="275">
        <v>40738</v>
      </c>
      <c r="N380" s="276">
        <v>44578</v>
      </c>
      <c r="O380" s="277" t="s">
        <v>991</v>
      </c>
      <c r="P380" s="300">
        <f t="shared" si="80"/>
        <v>44578</v>
      </c>
      <c r="Q380" s="278">
        <v>18010</v>
      </c>
      <c r="R380" s="278">
        <v>2011</v>
      </c>
      <c r="S380" s="279">
        <v>43847</v>
      </c>
      <c r="T380" s="280" t="s">
        <v>691</v>
      </c>
      <c r="U380" s="281" t="s">
        <v>259</v>
      </c>
      <c r="V380" s="282" t="s">
        <v>2177</v>
      </c>
      <c r="W380" s="282" t="s">
        <v>4691</v>
      </c>
      <c r="X380" s="280" t="s">
        <v>1253</v>
      </c>
      <c r="Y380" s="280"/>
      <c r="Z380" s="282" t="s">
        <v>1254</v>
      </c>
      <c r="AA380" s="319">
        <f t="shared" si="82"/>
        <v>44578</v>
      </c>
      <c r="AB380" s="149" t="s">
        <v>132</v>
      </c>
      <c r="AC380" s="280">
        <v>9</v>
      </c>
      <c r="AD380" s="305">
        <v>70</v>
      </c>
      <c r="AE380" s="280">
        <v>145</v>
      </c>
      <c r="AF380" s="280">
        <v>215</v>
      </c>
      <c r="AG380" s="280">
        <v>220</v>
      </c>
      <c r="AH380" s="280">
        <v>286</v>
      </c>
      <c r="AI380" s="280">
        <v>23</v>
      </c>
      <c r="AJ380" s="280">
        <v>37</v>
      </c>
      <c r="AK380" s="280">
        <v>44</v>
      </c>
      <c r="AL380" s="280">
        <v>2</v>
      </c>
      <c r="AM380" s="265">
        <v>41350</v>
      </c>
      <c r="AN380" s="281">
        <v>2013</v>
      </c>
      <c r="AO380" s="281" t="s">
        <v>991</v>
      </c>
      <c r="AP380" s="280"/>
      <c r="AQ380" s="634"/>
      <c r="AR380" s="501"/>
      <c r="AS380" s="501"/>
      <c r="AT380" s="501"/>
      <c r="AU380" s="501"/>
      <c r="AV380" s="501"/>
      <c r="AW380" s="501"/>
      <c r="AX380" s="501"/>
      <c r="AY380" s="501"/>
      <c r="AZ380" s="501"/>
      <c r="BA380" s="501"/>
      <c r="BB380" s="501"/>
      <c r="BC380" s="501"/>
      <c r="BD380" s="501"/>
      <c r="BE380" s="501"/>
      <c r="BF380" s="501"/>
      <c r="BG380" s="501"/>
      <c r="BH380" s="501"/>
      <c r="BI380" s="501"/>
      <c r="BJ380" s="501"/>
      <c r="BK380" s="501"/>
      <c r="BL380" s="501"/>
      <c r="BM380" s="501"/>
      <c r="BN380" s="501"/>
      <c r="BO380" s="501"/>
      <c r="BP380" s="501"/>
      <c r="BQ380" s="501"/>
      <c r="BR380" s="501"/>
      <c r="BS380" s="501"/>
      <c r="BT380" s="501"/>
      <c r="BU380" s="501"/>
      <c r="BV380" s="501"/>
      <c r="BW380" s="501"/>
      <c r="BX380" s="501"/>
      <c r="BY380" s="501"/>
      <c r="BZ380" s="501"/>
      <c r="CA380" s="501"/>
      <c r="CB380" s="501"/>
      <c r="CC380" s="501"/>
      <c r="CD380" s="501"/>
      <c r="CE380" s="501"/>
      <c r="CF380" s="501"/>
      <c r="CG380" s="501"/>
      <c r="CH380" s="501"/>
      <c r="CI380" s="501"/>
      <c r="CJ380" s="501"/>
      <c r="CK380" s="501"/>
      <c r="CL380" s="501"/>
      <c r="CM380" s="501"/>
      <c r="CN380" s="501"/>
      <c r="CO380" s="501"/>
      <c r="CP380" s="501"/>
      <c r="CQ380" s="500"/>
      <c r="CR380" s="500"/>
      <c r="CS380" s="500"/>
      <c r="CT380" s="500"/>
      <c r="CU380" s="500"/>
      <c r="CV380" s="500"/>
      <c r="CW380" s="500"/>
      <c r="CX380" s="500"/>
      <c r="CY380" s="500"/>
      <c r="CZ380" s="500"/>
      <c r="DA380" s="500"/>
      <c r="DB380" s="500"/>
      <c r="DC380" s="500"/>
      <c r="DD380" s="500"/>
      <c r="DE380" s="500"/>
      <c r="DF380" s="500"/>
      <c r="DG380" s="500"/>
      <c r="DH380" s="500"/>
      <c r="DI380" s="500"/>
      <c r="DJ380" s="500"/>
      <c r="DK380" s="500"/>
      <c r="DL380" s="500"/>
      <c r="DM380" s="500"/>
      <c r="DN380" s="500"/>
      <c r="DO380" s="500"/>
      <c r="DP380" s="500"/>
      <c r="DQ380" s="500"/>
      <c r="DR380" s="500"/>
      <c r="DS380" s="500"/>
      <c r="DT380" s="500"/>
      <c r="DU380" s="500"/>
      <c r="DV380" s="500"/>
      <c r="DW380" s="500"/>
    </row>
    <row r="381" spans="1:127" s="502" customFormat="1" ht="12.75" customHeight="1" x14ac:dyDescent="0.2">
      <c r="A381" s="270">
        <v>380</v>
      </c>
      <c r="B381" s="270" t="s">
        <v>1004</v>
      </c>
      <c r="C381" s="271" t="s">
        <v>9859</v>
      </c>
      <c r="D381" s="271"/>
      <c r="E381" s="271" t="s">
        <v>6194</v>
      </c>
      <c r="F381" s="271"/>
      <c r="G381" s="272" t="s">
        <v>6195</v>
      </c>
      <c r="H381" s="273"/>
      <c r="I381" s="271" t="s">
        <v>136</v>
      </c>
      <c r="J381" s="271"/>
      <c r="K381" s="281" t="s">
        <v>6196</v>
      </c>
      <c r="L381" s="676" t="s">
        <v>1383</v>
      </c>
      <c r="M381" s="306">
        <v>43254</v>
      </c>
      <c r="N381" s="325">
        <v>43985</v>
      </c>
      <c r="O381" s="277" t="s">
        <v>991</v>
      </c>
      <c r="P381" s="298">
        <f t="shared" si="80"/>
        <v>43985</v>
      </c>
      <c r="Q381" s="278">
        <v>18457</v>
      </c>
      <c r="R381" s="278">
        <v>2014</v>
      </c>
      <c r="S381" s="279">
        <v>43254</v>
      </c>
      <c r="T381" s="280" t="s">
        <v>32</v>
      </c>
      <c r="U381" s="281" t="s">
        <v>1786</v>
      </c>
      <c r="V381" s="150" t="s">
        <v>484</v>
      </c>
      <c r="W381" s="150" t="s">
        <v>725</v>
      </c>
      <c r="X381" s="280" t="s">
        <v>2316</v>
      </c>
      <c r="Y381" s="280" t="s">
        <v>2317</v>
      </c>
      <c r="Z381" s="282" t="s">
        <v>1385</v>
      </c>
      <c r="AA381" s="319">
        <f t="shared" si="82"/>
        <v>43985</v>
      </c>
      <c r="AB381" s="149" t="s">
        <v>1583</v>
      </c>
      <c r="AC381" s="280">
        <v>5.9</v>
      </c>
      <c r="AD381" s="305"/>
      <c r="AE381" s="280">
        <v>105</v>
      </c>
      <c r="AF381" s="280"/>
      <c r="AG381" s="280">
        <v>125</v>
      </c>
      <c r="AH381" s="280"/>
      <c r="AI381" s="280">
        <v>26</v>
      </c>
      <c r="AJ381" s="280">
        <v>41</v>
      </c>
      <c r="AK381" s="280">
        <v>62</v>
      </c>
      <c r="AL381" s="280">
        <v>1</v>
      </c>
      <c r="AM381" s="281"/>
      <c r="AN381" s="281"/>
      <c r="AO381" s="281"/>
      <c r="AP381" s="281"/>
      <c r="AQ381" s="635"/>
      <c r="AR381" s="324"/>
      <c r="AS381" s="324"/>
      <c r="AT381" s="324"/>
      <c r="AU381" s="324"/>
      <c r="AV381" s="324"/>
      <c r="AW381" s="324"/>
      <c r="AX381" s="324"/>
      <c r="AY381" s="324"/>
      <c r="AZ381" s="324"/>
      <c r="BA381" s="324"/>
      <c r="BB381" s="324"/>
      <c r="BC381" s="324"/>
      <c r="BD381" s="324"/>
      <c r="BE381" s="324"/>
      <c r="BF381" s="324"/>
      <c r="BG381" s="324"/>
      <c r="BH381" s="324"/>
      <c r="BI381" s="324"/>
      <c r="BJ381" s="324"/>
      <c r="BK381" s="324"/>
      <c r="BL381" s="324"/>
      <c r="BM381" s="324"/>
      <c r="BN381" s="324"/>
      <c r="BO381" s="324"/>
      <c r="BP381" s="324"/>
      <c r="BQ381" s="324"/>
      <c r="BR381" s="324"/>
      <c r="BS381" s="324"/>
      <c r="BT381" s="324"/>
      <c r="BU381" s="324"/>
      <c r="BV381" s="324"/>
      <c r="BW381" s="324"/>
      <c r="BX381" s="324"/>
      <c r="BY381" s="324"/>
      <c r="BZ381" s="324"/>
      <c r="CA381" s="324"/>
      <c r="CB381" s="324"/>
      <c r="CC381" s="324"/>
      <c r="CD381" s="324"/>
      <c r="CE381" s="324"/>
      <c r="CF381" s="324"/>
      <c r="CG381" s="324"/>
      <c r="CH381" s="324"/>
      <c r="CI381" s="324"/>
      <c r="CJ381" s="324"/>
      <c r="CK381" s="324"/>
      <c r="CL381" s="324"/>
      <c r="CM381" s="324"/>
      <c r="CN381" s="324"/>
      <c r="CO381" s="324"/>
      <c r="CP381" s="324"/>
    </row>
    <row r="382" spans="1:127" ht="12.75" customHeight="1" x14ac:dyDescent="0.2">
      <c r="A382" s="270">
        <v>381</v>
      </c>
      <c r="B382" s="270" t="s">
        <v>1004</v>
      </c>
      <c r="C382" s="281" t="s">
        <v>212</v>
      </c>
      <c r="D382" s="271"/>
      <c r="E382" s="271" t="s">
        <v>3441</v>
      </c>
      <c r="F382" s="271"/>
      <c r="G382" s="272" t="s">
        <v>3442</v>
      </c>
      <c r="H382" s="273"/>
      <c r="I382" s="271" t="s">
        <v>614</v>
      </c>
      <c r="J382" s="271"/>
      <c r="K382" s="271" t="s">
        <v>3443</v>
      </c>
      <c r="L382" s="273" t="s">
        <v>663</v>
      </c>
      <c r="M382" s="275">
        <v>42462</v>
      </c>
      <c r="N382" s="132">
        <v>43878</v>
      </c>
      <c r="O382" s="277" t="s">
        <v>991</v>
      </c>
      <c r="P382" s="298">
        <f t="shared" si="80"/>
        <v>43878</v>
      </c>
      <c r="Q382" s="278">
        <v>16424</v>
      </c>
      <c r="R382" s="278">
        <v>2012</v>
      </c>
      <c r="S382" s="279">
        <v>43148</v>
      </c>
      <c r="T382" s="145" t="s">
        <v>39</v>
      </c>
      <c r="U382" s="281" t="s">
        <v>991</v>
      </c>
      <c r="V382" s="282" t="s">
        <v>5815</v>
      </c>
      <c r="W382" s="282" t="s">
        <v>5816</v>
      </c>
      <c r="X382" s="280" t="s">
        <v>3444</v>
      </c>
      <c r="Y382" s="280" t="s">
        <v>1582</v>
      </c>
      <c r="Z382" s="282" t="s">
        <v>3445</v>
      </c>
      <c r="AA382" s="319">
        <f t="shared" ref="AA382:AA385" si="83">N382</f>
        <v>43878</v>
      </c>
      <c r="AB382" s="149" t="s">
        <v>2167</v>
      </c>
      <c r="AC382" s="280">
        <v>6.1</v>
      </c>
      <c r="AD382" s="305"/>
      <c r="AE382" s="280">
        <v>80</v>
      </c>
      <c r="AF382" s="280"/>
      <c r="AG382" s="280">
        <v>100</v>
      </c>
      <c r="AH382" s="280"/>
      <c r="AI382" s="280">
        <v>24</v>
      </c>
      <c r="AJ382" s="280">
        <v>38</v>
      </c>
      <c r="AK382" s="280">
        <v>48</v>
      </c>
      <c r="AL382" s="280">
        <v>1</v>
      </c>
      <c r="AM382" s="280"/>
      <c r="AN382" s="280"/>
      <c r="AO382" s="280"/>
      <c r="AP382" s="280"/>
      <c r="AQ382" s="634"/>
      <c r="AR382" s="501"/>
      <c r="AS382" s="501"/>
      <c r="AT382" s="501"/>
      <c r="AU382" s="501"/>
      <c r="AV382" s="501"/>
      <c r="AW382" s="501"/>
      <c r="AX382" s="501"/>
      <c r="AY382" s="501"/>
      <c r="AZ382" s="501"/>
      <c r="BA382" s="501"/>
      <c r="BB382" s="501"/>
      <c r="BC382" s="501"/>
      <c r="BD382" s="501"/>
      <c r="BE382" s="501"/>
      <c r="BF382" s="501"/>
      <c r="BG382" s="501"/>
      <c r="BH382" s="501"/>
      <c r="BI382" s="501"/>
      <c r="BJ382" s="501"/>
      <c r="BK382" s="501"/>
      <c r="BL382" s="501"/>
      <c r="BM382" s="501"/>
      <c r="BN382" s="501"/>
      <c r="BO382" s="501"/>
      <c r="BP382" s="501"/>
      <c r="BQ382" s="501"/>
      <c r="BR382" s="501"/>
      <c r="BS382" s="501"/>
      <c r="BT382" s="501"/>
      <c r="BU382" s="501"/>
      <c r="BV382" s="501"/>
      <c r="BW382" s="501"/>
      <c r="BX382" s="501"/>
      <c r="BY382" s="501"/>
      <c r="BZ382" s="501"/>
      <c r="CA382" s="501"/>
      <c r="CB382" s="501"/>
      <c r="CC382" s="501"/>
      <c r="CD382" s="501"/>
      <c r="CE382" s="501"/>
      <c r="CF382" s="501"/>
      <c r="CG382" s="501"/>
      <c r="CH382" s="501"/>
      <c r="CI382" s="501"/>
      <c r="CJ382" s="501"/>
      <c r="CK382" s="501"/>
      <c r="CL382" s="501"/>
      <c r="CM382" s="501"/>
      <c r="CN382" s="501"/>
      <c r="CO382" s="501"/>
      <c r="CP382" s="501"/>
      <c r="CQ382" s="500"/>
      <c r="CR382" s="500"/>
      <c r="CS382" s="500"/>
      <c r="CT382" s="500"/>
      <c r="CU382" s="500"/>
      <c r="CV382" s="500"/>
      <c r="CW382" s="500"/>
      <c r="CX382" s="500"/>
      <c r="CY382" s="500"/>
      <c r="CZ382" s="500"/>
      <c r="DA382" s="500"/>
      <c r="DB382" s="500"/>
      <c r="DC382" s="500"/>
      <c r="DD382" s="500"/>
      <c r="DE382" s="500"/>
      <c r="DF382" s="500"/>
      <c r="DG382" s="500"/>
      <c r="DH382" s="500"/>
      <c r="DI382" s="500"/>
      <c r="DJ382" s="500"/>
      <c r="DK382" s="500"/>
      <c r="DL382" s="500"/>
      <c r="DM382" s="500"/>
      <c r="DN382" s="500"/>
      <c r="DO382" s="500"/>
      <c r="DP382" s="500"/>
      <c r="DQ382" s="500"/>
      <c r="DR382" s="500"/>
      <c r="DS382" s="500"/>
      <c r="DT382" s="500"/>
      <c r="DU382" s="500"/>
      <c r="DV382" s="500"/>
      <c r="DW382" s="500"/>
    </row>
    <row r="383" spans="1:127" s="502" customFormat="1" ht="12.75" customHeight="1" x14ac:dyDescent="0.2">
      <c r="A383" s="270">
        <v>382</v>
      </c>
      <c r="B383" s="281" t="s">
        <v>1004</v>
      </c>
      <c r="C383" s="281" t="s">
        <v>5923</v>
      </c>
      <c r="D383" s="281"/>
      <c r="E383" s="281" t="s">
        <v>6421</v>
      </c>
      <c r="F383" s="281"/>
      <c r="G383" s="296" t="s">
        <v>6422</v>
      </c>
      <c r="H383" s="676"/>
      <c r="I383" s="271" t="s">
        <v>2653</v>
      </c>
      <c r="J383" s="324"/>
      <c r="K383" s="324" t="s">
        <v>8530</v>
      </c>
      <c r="L383" s="273" t="s">
        <v>180</v>
      </c>
      <c r="M383" s="510">
        <v>43334</v>
      </c>
      <c r="N383" s="511">
        <v>44681</v>
      </c>
      <c r="O383" s="277" t="s">
        <v>991</v>
      </c>
      <c r="P383" s="299">
        <f t="shared" ref="P383:P385" si="84">N383</f>
        <v>44681</v>
      </c>
      <c r="Q383" s="264">
        <v>20388</v>
      </c>
      <c r="R383" s="264">
        <v>2010</v>
      </c>
      <c r="S383" s="265">
        <v>43951</v>
      </c>
      <c r="T383" s="281" t="s">
        <v>39</v>
      </c>
      <c r="U383" s="281" t="s">
        <v>1687</v>
      </c>
      <c r="V383" s="150" t="s">
        <v>484</v>
      </c>
      <c r="W383" s="150" t="s">
        <v>1281</v>
      </c>
      <c r="X383" s="281" t="s">
        <v>8529</v>
      </c>
      <c r="Y383" s="281" t="s">
        <v>5885</v>
      </c>
      <c r="Z383" s="150" t="s">
        <v>5886</v>
      </c>
      <c r="AA383" s="303">
        <f t="shared" si="83"/>
        <v>44681</v>
      </c>
      <c r="AB383" s="283" t="s">
        <v>42</v>
      </c>
      <c r="AC383" s="281">
        <v>4.0999999999999996</v>
      </c>
      <c r="AD383" s="284"/>
      <c r="AE383" s="281">
        <v>55</v>
      </c>
      <c r="AF383" s="281"/>
      <c r="AG383" s="281">
        <v>70</v>
      </c>
      <c r="AH383" s="281"/>
      <c r="AI383" s="281">
        <v>22</v>
      </c>
      <c r="AJ383" s="281">
        <v>38</v>
      </c>
      <c r="AK383" s="281">
        <v>52</v>
      </c>
      <c r="AL383" s="281">
        <v>1</v>
      </c>
      <c r="AM383" s="281"/>
      <c r="AN383" s="281"/>
      <c r="AO383" s="281"/>
      <c r="AP383" s="281"/>
      <c r="AQ383" s="635"/>
      <c r="AR383" s="324"/>
      <c r="AS383" s="324"/>
      <c r="AT383" s="324"/>
      <c r="AU383" s="324"/>
      <c r="AV383" s="324"/>
      <c r="AW383" s="324"/>
      <c r="AX383" s="324"/>
      <c r="AY383" s="324"/>
      <c r="AZ383" s="324"/>
      <c r="BA383" s="324"/>
      <c r="BB383" s="324"/>
      <c r="BC383" s="324"/>
      <c r="BD383" s="324"/>
      <c r="BE383" s="324"/>
      <c r="BF383" s="324"/>
      <c r="BG383" s="324"/>
      <c r="BH383" s="324"/>
      <c r="BI383" s="324"/>
      <c r="BJ383" s="324"/>
      <c r="BK383" s="324"/>
      <c r="BL383" s="324"/>
      <c r="BM383" s="324"/>
      <c r="BN383" s="324"/>
      <c r="BO383" s="324"/>
      <c r="BP383" s="324"/>
      <c r="BQ383" s="324"/>
      <c r="BR383" s="324"/>
      <c r="BS383" s="324"/>
      <c r="BT383" s="324"/>
      <c r="BU383" s="324"/>
      <c r="BV383" s="324"/>
      <c r="BW383" s="324"/>
      <c r="BX383" s="324"/>
      <c r="BY383" s="324"/>
      <c r="BZ383" s="324"/>
      <c r="CA383" s="324"/>
      <c r="CB383" s="324"/>
      <c r="CC383" s="324"/>
      <c r="CD383" s="324"/>
      <c r="CE383" s="324"/>
      <c r="CF383" s="324"/>
      <c r="CG383" s="324"/>
      <c r="CH383" s="324"/>
      <c r="CI383" s="324"/>
      <c r="CJ383" s="324"/>
      <c r="CK383" s="324"/>
      <c r="CL383" s="324"/>
      <c r="CM383" s="324"/>
      <c r="CN383" s="324"/>
      <c r="CO383" s="324"/>
      <c r="CP383" s="324"/>
    </row>
    <row r="384" spans="1:127" s="502" customFormat="1" ht="12.75" customHeight="1" x14ac:dyDescent="0.2">
      <c r="A384" s="270">
        <v>383</v>
      </c>
      <c r="B384" s="270" t="s">
        <v>1005</v>
      </c>
      <c r="C384" s="270" t="s">
        <v>3216</v>
      </c>
      <c r="D384" s="271" t="s">
        <v>5904</v>
      </c>
      <c r="E384" s="130" t="s">
        <v>5758</v>
      </c>
      <c r="F384" s="271" t="s">
        <v>5905</v>
      </c>
      <c r="G384" s="272" t="s">
        <v>5759</v>
      </c>
      <c r="H384" s="273" t="s">
        <v>5906</v>
      </c>
      <c r="I384" s="271" t="s">
        <v>2653</v>
      </c>
      <c r="J384" s="271" t="s">
        <v>1616</v>
      </c>
      <c r="K384" s="271" t="s">
        <v>5907</v>
      </c>
      <c r="L384" s="273" t="s">
        <v>5760</v>
      </c>
      <c r="M384" s="275">
        <v>43153</v>
      </c>
      <c r="N384" s="132">
        <v>43883</v>
      </c>
      <c r="O384" s="277" t="s">
        <v>991</v>
      </c>
      <c r="P384" s="299">
        <f t="shared" si="84"/>
        <v>43883</v>
      </c>
      <c r="Q384" s="264">
        <v>18122</v>
      </c>
      <c r="R384" s="264">
        <v>2017</v>
      </c>
      <c r="S384" s="265">
        <v>43153</v>
      </c>
      <c r="T384" s="281" t="s">
        <v>5908</v>
      </c>
      <c r="U384" s="281" t="s">
        <v>258</v>
      </c>
      <c r="V384" s="150" t="s">
        <v>2177</v>
      </c>
      <c r="W384" s="150" t="s">
        <v>5741</v>
      </c>
      <c r="X384" s="281" t="s">
        <v>5761</v>
      </c>
      <c r="Y384" s="281" t="s">
        <v>1525</v>
      </c>
      <c r="Z384" s="150" t="s">
        <v>1526</v>
      </c>
      <c r="AA384" s="303">
        <f t="shared" si="83"/>
        <v>43883</v>
      </c>
      <c r="AB384" s="283" t="s">
        <v>2167</v>
      </c>
      <c r="AC384" s="281">
        <v>3.3</v>
      </c>
      <c r="AD384" s="284">
        <v>18.5</v>
      </c>
      <c r="AE384" s="281">
        <v>75</v>
      </c>
      <c r="AF384" s="281">
        <v>75</v>
      </c>
      <c r="AG384" s="281">
        <v>100</v>
      </c>
      <c r="AH384" s="281">
        <v>133</v>
      </c>
      <c r="AI384" s="281">
        <v>22</v>
      </c>
      <c r="AJ384" s="281">
        <v>36</v>
      </c>
      <c r="AK384" s="281">
        <v>54</v>
      </c>
      <c r="AL384" s="281">
        <v>1</v>
      </c>
      <c r="AM384" s="265">
        <v>43184</v>
      </c>
      <c r="AN384" s="281">
        <v>2017</v>
      </c>
      <c r="AO384" s="281" t="s">
        <v>991</v>
      </c>
      <c r="AP384" s="281"/>
      <c r="AQ384" s="635"/>
      <c r="AR384" s="324"/>
      <c r="AS384" s="324"/>
      <c r="AT384" s="324"/>
      <c r="AU384" s="324"/>
      <c r="AV384" s="324"/>
      <c r="AW384" s="324"/>
      <c r="AX384" s="324"/>
      <c r="AY384" s="324"/>
      <c r="AZ384" s="324"/>
      <c r="BA384" s="324"/>
      <c r="BB384" s="324"/>
      <c r="BC384" s="324"/>
      <c r="BD384" s="324"/>
      <c r="BE384" s="324"/>
      <c r="BF384" s="324"/>
      <c r="BG384" s="324"/>
      <c r="BH384" s="324"/>
      <c r="BI384" s="324"/>
      <c r="BJ384" s="324"/>
      <c r="BK384" s="324"/>
      <c r="BL384" s="324"/>
      <c r="BM384" s="324"/>
      <c r="BN384" s="324"/>
      <c r="BO384" s="324"/>
      <c r="BP384" s="324"/>
      <c r="BQ384" s="324"/>
      <c r="BR384" s="324"/>
      <c r="BS384" s="324"/>
      <c r="BT384" s="324"/>
      <c r="BU384" s="324"/>
      <c r="BV384" s="324"/>
      <c r="BW384" s="324"/>
      <c r="BX384" s="324"/>
      <c r="BY384" s="324"/>
      <c r="BZ384" s="324"/>
      <c r="CA384" s="324"/>
      <c r="CB384" s="324"/>
      <c r="CC384" s="324"/>
      <c r="CD384" s="324"/>
      <c r="CE384" s="324"/>
      <c r="CF384" s="324"/>
      <c r="CG384" s="324"/>
      <c r="CH384" s="324"/>
      <c r="CI384" s="324"/>
      <c r="CJ384" s="324"/>
      <c r="CK384" s="324"/>
      <c r="CL384" s="324"/>
      <c r="CM384" s="324"/>
      <c r="CN384" s="324"/>
      <c r="CO384" s="324"/>
      <c r="CP384" s="324"/>
    </row>
    <row r="385" spans="1:127" s="502" customFormat="1" ht="12.75" customHeight="1" x14ac:dyDescent="0.2">
      <c r="A385" s="270">
        <v>384</v>
      </c>
      <c r="B385" s="270" t="s">
        <v>1004</v>
      </c>
      <c r="C385" s="281" t="s">
        <v>4051</v>
      </c>
      <c r="D385" s="271"/>
      <c r="E385" s="130" t="s">
        <v>4052</v>
      </c>
      <c r="F385" s="271"/>
      <c r="G385" s="272" t="s">
        <v>4053</v>
      </c>
      <c r="H385" s="273"/>
      <c r="I385" s="271" t="s">
        <v>2653</v>
      </c>
      <c r="J385" s="271"/>
      <c r="K385" s="271" t="s">
        <v>1601</v>
      </c>
      <c r="L385" s="273" t="s">
        <v>2128</v>
      </c>
      <c r="M385" s="275">
        <v>42562</v>
      </c>
      <c r="N385" s="276">
        <v>44376</v>
      </c>
      <c r="O385" s="277" t="s">
        <v>991</v>
      </c>
      <c r="P385" s="298">
        <f t="shared" si="84"/>
        <v>44376</v>
      </c>
      <c r="Q385" s="278">
        <v>16671</v>
      </c>
      <c r="R385" s="278">
        <v>2016</v>
      </c>
      <c r="S385" s="279">
        <v>43645</v>
      </c>
      <c r="T385" s="280" t="s">
        <v>39</v>
      </c>
      <c r="U385" s="281" t="s">
        <v>991</v>
      </c>
      <c r="V385" s="282" t="s">
        <v>1126</v>
      </c>
      <c r="W385" s="282" t="s">
        <v>3427</v>
      </c>
      <c r="X385" s="280" t="s">
        <v>200</v>
      </c>
      <c r="Y385" s="280" t="s">
        <v>148</v>
      </c>
      <c r="Z385" s="282" t="s">
        <v>1266</v>
      </c>
      <c r="AA385" s="319">
        <f t="shared" si="83"/>
        <v>44376</v>
      </c>
      <c r="AB385" s="149" t="s">
        <v>1411</v>
      </c>
      <c r="AC385" s="281">
        <v>4.4000000000000004</v>
      </c>
      <c r="AD385" s="305"/>
      <c r="AE385" s="280">
        <v>50</v>
      </c>
      <c r="AF385" s="280"/>
      <c r="AG385" s="280">
        <v>72</v>
      </c>
      <c r="AH385" s="280"/>
      <c r="AI385" s="280">
        <v>23</v>
      </c>
      <c r="AJ385" s="280">
        <v>40</v>
      </c>
      <c r="AK385" s="280">
        <v>57</v>
      </c>
      <c r="AL385" s="280">
        <v>1</v>
      </c>
      <c r="AM385" s="281"/>
      <c r="AN385" s="281"/>
      <c r="AO385" s="281"/>
      <c r="AP385" s="281"/>
      <c r="AQ385" s="635"/>
      <c r="AR385" s="324"/>
      <c r="AS385" s="324"/>
      <c r="AT385" s="324"/>
      <c r="AU385" s="324"/>
      <c r="AV385" s="324"/>
      <c r="AW385" s="324"/>
      <c r="AX385" s="324"/>
      <c r="AY385" s="324"/>
      <c r="AZ385" s="324"/>
      <c r="BA385" s="324"/>
      <c r="BB385" s="324"/>
      <c r="BC385" s="324"/>
      <c r="BD385" s="324"/>
      <c r="BE385" s="324"/>
      <c r="BF385" s="324"/>
      <c r="BG385" s="324"/>
      <c r="BH385" s="324"/>
      <c r="BI385" s="324"/>
      <c r="BJ385" s="324"/>
      <c r="BK385" s="324"/>
      <c r="BL385" s="324"/>
      <c r="BM385" s="324"/>
      <c r="BN385" s="324"/>
      <c r="BO385" s="324"/>
      <c r="BP385" s="324"/>
      <c r="BQ385" s="324"/>
      <c r="BR385" s="324"/>
      <c r="BS385" s="324"/>
      <c r="BT385" s="324"/>
      <c r="BU385" s="324"/>
      <c r="BV385" s="324"/>
      <c r="BW385" s="324"/>
      <c r="BX385" s="324"/>
      <c r="BY385" s="324"/>
      <c r="BZ385" s="324"/>
      <c r="CA385" s="324"/>
      <c r="CB385" s="324"/>
      <c r="CC385" s="324"/>
      <c r="CD385" s="324"/>
      <c r="CE385" s="324"/>
      <c r="CF385" s="324"/>
      <c r="CG385" s="324"/>
      <c r="CH385" s="324"/>
      <c r="CI385" s="324"/>
      <c r="CJ385" s="324"/>
      <c r="CK385" s="324"/>
      <c r="CL385" s="324"/>
      <c r="CM385" s="324"/>
      <c r="CN385" s="324"/>
      <c r="CO385" s="324"/>
      <c r="CP385" s="324"/>
    </row>
    <row r="386" spans="1:127" s="502" customFormat="1" ht="12.75" customHeight="1" x14ac:dyDescent="0.2">
      <c r="A386" s="270">
        <v>385</v>
      </c>
      <c r="B386" s="281" t="s">
        <v>1005</v>
      </c>
      <c r="C386" s="281" t="s">
        <v>2932</v>
      </c>
      <c r="D386" s="281"/>
      <c r="E386" s="281" t="s">
        <v>58</v>
      </c>
      <c r="F386" s="281"/>
      <c r="G386" s="296" t="s">
        <v>7443</v>
      </c>
      <c r="H386" s="676"/>
      <c r="I386" s="281" t="s">
        <v>2653</v>
      </c>
      <c r="J386" s="281"/>
      <c r="K386" s="311" t="s">
        <v>9447</v>
      </c>
      <c r="L386" s="676" t="s">
        <v>8864</v>
      </c>
      <c r="M386" s="306">
        <v>43664</v>
      </c>
      <c r="N386" s="307">
        <v>44753</v>
      </c>
      <c r="O386" s="277" t="s">
        <v>991</v>
      </c>
      <c r="P386" s="299">
        <f t="shared" ref="P386:P391" si="85">N386</f>
        <v>44753</v>
      </c>
      <c r="Q386" s="264">
        <v>20519</v>
      </c>
      <c r="R386" s="264">
        <v>2015</v>
      </c>
      <c r="S386" s="265">
        <v>44023</v>
      </c>
      <c r="T386" s="281" t="s">
        <v>1785</v>
      </c>
      <c r="U386" s="281" t="s">
        <v>1687</v>
      </c>
      <c r="V386" s="150" t="s">
        <v>747</v>
      </c>
      <c r="W386" s="150" t="s">
        <v>3177</v>
      </c>
      <c r="X386" s="281" t="s">
        <v>8865</v>
      </c>
      <c r="Y386" s="281" t="s">
        <v>664</v>
      </c>
      <c r="Z386" s="150" t="s">
        <v>665</v>
      </c>
      <c r="AA386" s="303">
        <v>44753</v>
      </c>
      <c r="AB386" s="283" t="s">
        <v>2167</v>
      </c>
      <c r="AC386" s="281">
        <v>4.8</v>
      </c>
      <c r="AD386" s="284"/>
      <c r="AE386" s="281">
        <v>105</v>
      </c>
      <c r="AF386" s="281">
        <v>105</v>
      </c>
      <c r="AG386" s="281">
        <v>130</v>
      </c>
      <c r="AH386" s="281">
        <v>130</v>
      </c>
      <c r="AI386" s="281">
        <v>22</v>
      </c>
      <c r="AJ386" s="281">
        <v>36</v>
      </c>
      <c r="AK386" s="281">
        <v>54</v>
      </c>
      <c r="AL386" s="281">
        <v>1</v>
      </c>
      <c r="AM386" s="265"/>
      <c r="AN386" s="281"/>
      <c r="AO386" s="281"/>
      <c r="AP386" s="281"/>
      <c r="AQ386" s="635"/>
      <c r="AR386" s="324"/>
      <c r="AS386" s="324"/>
      <c r="AT386" s="324"/>
      <c r="AU386" s="324"/>
      <c r="AV386" s="324"/>
      <c r="AW386" s="324"/>
      <c r="AX386" s="324"/>
      <c r="AY386" s="324"/>
      <c r="AZ386" s="324"/>
      <c r="BA386" s="324"/>
      <c r="BB386" s="324"/>
      <c r="BC386" s="324"/>
      <c r="BD386" s="324"/>
      <c r="BE386" s="324"/>
      <c r="BF386" s="324"/>
      <c r="BG386" s="324"/>
      <c r="BH386" s="324"/>
      <c r="BI386" s="324"/>
      <c r="BJ386" s="324"/>
      <c r="BK386" s="324"/>
      <c r="BL386" s="324"/>
      <c r="BM386" s="324"/>
      <c r="BN386" s="324"/>
      <c r="BO386" s="324"/>
      <c r="BP386" s="324"/>
      <c r="BQ386" s="324"/>
      <c r="BR386" s="324"/>
      <c r="BS386" s="324"/>
      <c r="BT386" s="324"/>
      <c r="BU386" s="324"/>
      <c r="BV386" s="324"/>
      <c r="BW386" s="324"/>
      <c r="BX386" s="324"/>
      <c r="BY386" s="324"/>
      <c r="BZ386" s="324"/>
      <c r="CA386" s="324"/>
      <c r="CB386" s="324"/>
      <c r="CC386" s="324"/>
      <c r="CD386" s="324"/>
      <c r="CE386" s="324"/>
      <c r="CF386" s="324"/>
      <c r="CG386" s="324"/>
      <c r="CH386" s="324"/>
      <c r="CI386" s="324"/>
      <c r="CJ386" s="324"/>
      <c r="CK386" s="324"/>
      <c r="CL386" s="324"/>
      <c r="CM386" s="324"/>
      <c r="CN386" s="324"/>
      <c r="CO386" s="324"/>
      <c r="CP386" s="324"/>
    </row>
    <row r="387" spans="1:127" s="502" customFormat="1" ht="12.75" customHeight="1" x14ac:dyDescent="0.2">
      <c r="A387" s="270">
        <v>386</v>
      </c>
      <c r="B387" s="281" t="s">
        <v>1004</v>
      </c>
      <c r="C387" s="497" t="s">
        <v>7503</v>
      </c>
      <c r="D387" s="281"/>
      <c r="E387" s="281" t="s">
        <v>57</v>
      </c>
      <c r="F387" s="281"/>
      <c r="G387" s="296" t="s">
        <v>8011</v>
      </c>
      <c r="H387" s="716"/>
      <c r="I387" s="715" t="s">
        <v>1527</v>
      </c>
      <c r="J387" s="281"/>
      <c r="K387" s="281" t="s">
        <v>8012</v>
      </c>
      <c r="L387" s="716" t="s">
        <v>8013</v>
      </c>
      <c r="M387" s="306">
        <v>43871</v>
      </c>
      <c r="N387" s="307">
        <v>44589</v>
      </c>
      <c r="O387" s="277" t="s">
        <v>991</v>
      </c>
      <c r="P387" s="299">
        <f t="shared" si="85"/>
        <v>44589</v>
      </c>
      <c r="Q387" s="264">
        <v>20067</v>
      </c>
      <c r="R387" s="264">
        <v>2018</v>
      </c>
      <c r="S387" s="265">
        <v>43858</v>
      </c>
      <c r="T387" s="281" t="s">
        <v>32</v>
      </c>
      <c r="U387" s="281" t="s">
        <v>1786</v>
      </c>
      <c r="V387" s="150" t="s">
        <v>484</v>
      </c>
      <c r="W387" s="150" t="s">
        <v>8014</v>
      </c>
      <c r="X387" s="281" t="s">
        <v>4042</v>
      </c>
      <c r="Y387" s="281" t="s">
        <v>1384</v>
      </c>
      <c r="Z387" s="150" t="s">
        <v>8015</v>
      </c>
      <c r="AA387" s="303">
        <v>44589</v>
      </c>
      <c r="AB387" s="283" t="s">
        <v>485</v>
      </c>
      <c r="AC387" s="281">
        <v>4.55</v>
      </c>
      <c r="AD387" s="284"/>
      <c r="AE387" s="281">
        <v>60</v>
      </c>
      <c r="AF387" s="281"/>
      <c r="AG387" s="281">
        <v>80</v>
      </c>
      <c r="AH387" s="281"/>
      <c r="AI387" s="281" t="s">
        <v>994</v>
      </c>
      <c r="AJ387" s="281">
        <v>38</v>
      </c>
      <c r="AK387" s="281">
        <v>48</v>
      </c>
      <c r="AL387" s="281">
        <v>1</v>
      </c>
      <c r="AM387" s="281"/>
      <c r="AN387" s="281"/>
      <c r="AO387" s="281"/>
      <c r="AP387" s="281"/>
      <c r="AQ387" s="635"/>
      <c r="AR387" s="324"/>
      <c r="AS387" s="324"/>
      <c r="AT387" s="324"/>
      <c r="AU387" s="324"/>
      <c r="AV387" s="324"/>
      <c r="AW387" s="324"/>
      <c r="AX387" s="324"/>
      <c r="AY387" s="324"/>
      <c r="AZ387" s="324"/>
      <c r="BA387" s="324"/>
      <c r="BB387" s="324"/>
      <c r="BC387" s="324"/>
      <c r="BD387" s="324"/>
      <c r="BE387" s="324"/>
      <c r="BF387" s="324"/>
      <c r="BG387" s="324"/>
      <c r="BH387" s="324"/>
      <c r="BI387" s="324"/>
      <c r="BJ387" s="324"/>
      <c r="BK387" s="324"/>
      <c r="BL387" s="324"/>
      <c r="BM387" s="324"/>
      <c r="BN387" s="324"/>
      <c r="BO387" s="324"/>
      <c r="BP387" s="324"/>
      <c r="BQ387" s="324"/>
      <c r="BR387" s="324"/>
      <c r="BS387" s="324"/>
      <c r="BT387" s="324"/>
      <c r="BU387" s="324"/>
      <c r="BV387" s="324"/>
      <c r="BW387" s="324"/>
      <c r="BX387" s="324"/>
      <c r="BY387" s="324"/>
      <c r="BZ387" s="324"/>
      <c r="CA387" s="324"/>
      <c r="CB387" s="324"/>
      <c r="CC387" s="324"/>
      <c r="CD387" s="324"/>
      <c r="CE387" s="324"/>
      <c r="CF387" s="324"/>
      <c r="CG387" s="324"/>
      <c r="CH387" s="324"/>
      <c r="CI387" s="324"/>
      <c r="CJ387" s="324"/>
      <c r="CK387" s="324"/>
      <c r="CL387" s="324"/>
      <c r="CM387" s="324"/>
      <c r="CN387" s="324"/>
      <c r="CO387" s="324"/>
      <c r="CP387" s="324"/>
    </row>
    <row r="388" spans="1:127" s="502" customFormat="1" ht="12.75" customHeight="1" x14ac:dyDescent="0.2">
      <c r="A388" s="270">
        <v>387</v>
      </c>
      <c r="B388" s="270" t="s">
        <v>1004</v>
      </c>
      <c r="C388" s="281" t="s">
        <v>7503</v>
      </c>
      <c r="D388" s="270"/>
      <c r="E388" s="271" t="s">
        <v>5936</v>
      </c>
      <c r="F388" s="271"/>
      <c r="G388" s="272" t="s">
        <v>8516</v>
      </c>
      <c r="H388" s="273"/>
      <c r="I388" s="752" t="s">
        <v>1527</v>
      </c>
      <c r="J388" s="271"/>
      <c r="K388" s="271" t="s">
        <v>8517</v>
      </c>
      <c r="L388" s="273" t="s">
        <v>8518</v>
      </c>
      <c r="M388" s="306">
        <v>43963</v>
      </c>
      <c r="N388" s="132">
        <v>44686</v>
      </c>
      <c r="O388" s="277" t="s">
        <v>991</v>
      </c>
      <c r="P388" s="299">
        <f t="shared" si="85"/>
        <v>44686</v>
      </c>
      <c r="Q388" s="264">
        <v>20384</v>
      </c>
      <c r="R388" s="264">
        <v>2019</v>
      </c>
      <c r="S388" s="265">
        <v>43956</v>
      </c>
      <c r="T388" s="281" t="s">
        <v>898</v>
      </c>
      <c r="U388" s="281" t="s">
        <v>1786</v>
      </c>
      <c r="V388" s="150" t="s">
        <v>484</v>
      </c>
      <c r="W388" s="150" t="s">
        <v>1488</v>
      </c>
      <c r="X388" s="281" t="s">
        <v>8519</v>
      </c>
      <c r="Y388" s="281" t="s">
        <v>1685</v>
      </c>
      <c r="Z388" s="150" t="s">
        <v>409</v>
      </c>
      <c r="AA388" s="303">
        <v>44686</v>
      </c>
      <c r="AB388" s="283" t="s">
        <v>485</v>
      </c>
      <c r="AC388" s="281">
        <v>4.55</v>
      </c>
      <c r="AD388" s="284"/>
      <c r="AE388" s="281">
        <v>60</v>
      </c>
      <c r="AF388" s="281"/>
      <c r="AG388" s="281">
        <v>80</v>
      </c>
      <c r="AH388" s="281"/>
      <c r="AI388" s="281" t="s">
        <v>994</v>
      </c>
      <c r="AJ388" s="281">
        <v>38</v>
      </c>
      <c r="AK388" s="281">
        <v>48</v>
      </c>
      <c r="AL388" s="281">
        <v>1</v>
      </c>
      <c r="AM388" s="265"/>
      <c r="AN388" s="281"/>
      <c r="AO388" s="281"/>
      <c r="AP388" s="281"/>
      <c r="AQ388" s="638"/>
      <c r="AR388" s="270"/>
      <c r="AS388" s="271"/>
      <c r="AT388" s="271"/>
      <c r="AU388" s="271"/>
      <c r="AV388" s="272"/>
      <c r="AW388" s="273"/>
      <c r="AX388" s="271"/>
      <c r="AY388" s="271"/>
      <c r="AZ388" s="271"/>
      <c r="BA388" s="274"/>
      <c r="BB388" s="275"/>
      <c r="BC388" s="132"/>
      <c r="BD388" s="277"/>
      <c r="BE388" s="299"/>
      <c r="BF388" s="264"/>
      <c r="BG388" s="264"/>
      <c r="BH388" s="265"/>
      <c r="BI388" s="281"/>
      <c r="BJ388" s="281"/>
      <c r="BK388" s="150"/>
      <c r="BL388" s="150"/>
      <c r="BM388" s="281"/>
      <c r="BN388" s="281"/>
      <c r="BO388" s="150"/>
      <c r="BP388" s="303"/>
      <c r="BQ388" s="281"/>
      <c r="BR388" s="281"/>
      <c r="BS388" s="284"/>
      <c r="BT388" s="281"/>
      <c r="BU388" s="281"/>
      <c r="BV388" s="281"/>
      <c r="BW388" s="281"/>
      <c r="BX388" s="281"/>
      <c r="BY388" s="281"/>
      <c r="BZ388" s="281"/>
      <c r="CA388" s="281"/>
      <c r="CB388" s="265"/>
      <c r="CC388" s="281"/>
      <c r="CD388" s="281"/>
      <c r="CE388" s="324"/>
      <c r="CF388" s="324"/>
      <c r="CG388" s="324"/>
      <c r="CH388" s="324"/>
      <c r="CI388" s="324"/>
      <c r="CJ388" s="324"/>
      <c r="CK388" s="324"/>
      <c r="CL388" s="324"/>
      <c r="CM388" s="324"/>
      <c r="CN388" s="324"/>
      <c r="CO388" s="324"/>
      <c r="CP388" s="324"/>
    </row>
    <row r="389" spans="1:127" s="502" customFormat="1" ht="12.75" customHeight="1" x14ac:dyDescent="0.2">
      <c r="A389" s="270">
        <v>388</v>
      </c>
      <c r="B389" s="270" t="s">
        <v>1005</v>
      </c>
      <c r="C389" s="270" t="s">
        <v>2738</v>
      </c>
      <c r="D389" s="270" t="s">
        <v>2330</v>
      </c>
      <c r="E389" s="271" t="s">
        <v>2739</v>
      </c>
      <c r="F389" s="271" t="s">
        <v>6514</v>
      </c>
      <c r="G389" s="272" t="s">
        <v>2740</v>
      </c>
      <c r="H389" s="273" t="s">
        <v>6515</v>
      </c>
      <c r="I389" s="270" t="s">
        <v>424</v>
      </c>
      <c r="J389" s="270" t="s">
        <v>1616</v>
      </c>
      <c r="K389" s="271" t="s">
        <v>241</v>
      </c>
      <c r="L389" s="273" t="s">
        <v>2057</v>
      </c>
      <c r="M389" s="306">
        <v>42055</v>
      </c>
      <c r="N389" s="132">
        <v>44457</v>
      </c>
      <c r="O389" s="277" t="s">
        <v>991</v>
      </c>
      <c r="P389" s="299">
        <f t="shared" si="85"/>
        <v>44457</v>
      </c>
      <c r="Q389" s="264">
        <v>19495</v>
      </c>
      <c r="R389" s="264">
        <v>2015</v>
      </c>
      <c r="S389" s="279">
        <v>43726</v>
      </c>
      <c r="T389" s="281" t="s">
        <v>39</v>
      </c>
      <c r="U389" s="281" t="s">
        <v>710</v>
      </c>
      <c r="V389" s="150" t="s">
        <v>7685</v>
      </c>
      <c r="W389" s="150" t="s">
        <v>7686</v>
      </c>
      <c r="X389" s="281" t="s">
        <v>242</v>
      </c>
      <c r="Y389" s="281" t="s">
        <v>1703</v>
      </c>
      <c r="Z389" s="324" t="s">
        <v>1704</v>
      </c>
      <c r="AA389" s="303">
        <f t="shared" si="82"/>
        <v>44457</v>
      </c>
      <c r="AB389" s="283" t="s">
        <v>2167</v>
      </c>
      <c r="AC389" s="281">
        <v>6</v>
      </c>
      <c r="AD389" s="284">
        <v>20</v>
      </c>
      <c r="AE389" s="281">
        <v>95</v>
      </c>
      <c r="AF389" s="281">
        <v>95</v>
      </c>
      <c r="AG389" s="281">
        <v>115</v>
      </c>
      <c r="AH389" s="281">
        <v>150</v>
      </c>
      <c r="AI389" s="281">
        <v>24</v>
      </c>
      <c r="AJ389" s="281">
        <v>39</v>
      </c>
      <c r="AK389" s="281">
        <v>52</v>
      </c>
      <c r="AL389" s="281">
        <v>1</v>
      </c>
      <c r="AM389" s="265">
        <v>43360</v>
      </c>
      <c r="AN389" s="281">
        <v>2016</v>
      </c>
      <c r="AO389" s="281" t="s">
        <v>991</v>
      </c>
      <c r="AP389" s="281" t="s">
        <v>6516</v>
      </c>
      <c r="AQ389" s="635"/>
      <c r="AR389" s="324"/>
      <c r="AS389" s="324"/>
      <c r="AT389" s="324"/>
      <c r="AU389" s="324"/>
      <c r="AV389" s="324"/>
      <c r="AW389" s="324"/>
      <c r="AX389" s="324"/>
      <c r="AY389" s="324"/>
      <c r="AZ389" s="324"/>
      <c r="BA389" s="324"/>
      <c r="BB389" s="324"/>
      <c r="BC389" s="324"/>
      <c r="BD389" s="324"/>
      <c r="BE389" s="324"/>
      <c r="BF389" s="324"/>
      <c r="BG389" s="324"/>
      <c r="BH389" s="324"/>
      <c r="BI389" s="324"/>
      <c r="BJ389" s="324"/>
      <c r="BK389" s="324"/>
      <c r="BL389" s="324"/>
      <c r="BM389" s="324"/>
      <c r="BN389" s="324"/>
      <c r="BO389" s="324"/>
      <c r="BP389" s="324"/>
      <c r="BQ389" s="324"/>
      <c r="BR389" s="324"/>
      <c r="BS389" s="324"/>
      <c r="BT389" s="324"/>
      <c r="BU389" s="324"/>
      <c r="BV389" s="324"/>
      <c r="BW389" s="324"/>
      <c r="BX389" s="324"/>
      <c r="BY389" s="324"/>
      <c r="BZ389" s="324"/>
      <c r="CA389" s="324"/>
      <c r="CB389" s="324"/>
      <c r="CC389" s="324"/>
      <c r="CD389" s="324"/>
      <c r="CE389" s="324"/>
      <c r="CF389" s="324"/>
      <c r="CG389" s="324"/>
      <c r="CH389" s="324"/>
      <c r="CI389" s="324"/>
      <c r="CJ389" s="324"/>
      <c r="CK389" s="324"/>
      <c r="CL389" s="324"/>
      <c r="CM389" s="324"/>
      <c r="CN389" s="324"/>
      <c r="CO389" s="324"/>
      <c r="CP389" s="324"/>
    </row>
    <row r="390" spans="1:127" ht="12.75" customHeight="1" x14ac:dyDescent="0.2">
      <c r="A390" s="270">
        <v>389</v>
      </c>
      <c r="B390" s="270" t="s">
        <v>1005</v>
      </c>
      <c r="C390" s="270" t="s">
        <v>1958</v>
      </c>
      <c r="D390" s="271" t="s">
        <v>8222</v>
      </c>
      <c r="E390" s="271" t="s">
        <v>1492</v>
      </c>
      <c r="F390" s="271" t="s">
        <v>1493</v>
      </c>
      <c r="G390" s="272" t="s">
        <v>1082</v>
      </c>
      <c r="H390" s="273" t="s">
        <v>203</v>
      </c>
      <c r="I390" s="270" t="s">
        <v>2653</v>
      </c>
      <c r="J390" s="271" t="s">
        <v>204</v>
      </c>
      <c r="K390" s="271" t="s">
        <v>4041</v>
      </c>
      <c r="L390" s="273" t="s">
        <v>1201</v>
      </c>
      <c r="M390" s="306">
        <v>40967</v>
      </c>
      <c r="N390" s="276">
        <v>44619</v>
      </c>
      <c r="O390" s="277" t="s">
        <v>991</v>
      </c>
      <c r="P390" s="298">
        <f t="shared" si="85"/>
        <v>44619</v>
      </c>
      <c r="Q390" s="278">
        <v>171005</v>
      </c>
      <c r="R390" s="278">
        <v>2012</v>
      </c>
      <c r="S390" s="279">
        <v>43888</v>
      </c>
      <c r="T390" s="280" t="s">
        <v>396</v>
      </c>
      <c r="U390" s="281" t="s">
        <v>259</v>
      </c>
      <c r="V390" s="282" t="s">
        <v>2177</v>
      </c>
      <c r="W390" s="282" t="s">
        <v>5612</v>
      </c>
      <c r="X390" s="280" t="s">
        <v>1970</v>
      </c>
      <c r="Y390" s="280" t="s">
        <v>1212</v>
      </c>
      <c r="Z390" s="282" t="s">
        <v>1762</v>
      </c>
      <c r="AA390" s="319">
        <f>N390</f>
        <v>44619</v>
      </c>
      <c r="AB390" s="149" t="s">
        <v>132</v>
      </c>
      <c r="AC390" s="280">
        <v>9.8000000000000007</v>
      </c>
      <c r="AD390" s="305">
        <v>126</v>
      </c>
      <c r="AE390" s="280">
        <v>120</v>
      </c>
      <c r="AF390" s="280">
        <v>186</v>
      </c>
      <c r="AG390" s="280">
        <v>220</v>
      </c>
      <c r="AH390" s="281">
        <v>360</v>
      </c>
      <c r="AI390" s="280">
        <v>23</v>
      </c>
      <c r="AJ390" s="280">
        <v>36</v>
      </c>
      <c r="AK390" s="280">
        <v>50</v>
      </c>
      <c r="AL390" s="280">
        <v>2</v>
      </c>
      <c r="AM390" s="279">
        <v>40274</v>
      </c>
      <c r="AN390" s="280">
        <v>2009</v>
      </c>
      <c r="AO390" s="280" t="s">
        <v>990</v>
      </c>
      <c r="AP390" s="280" t="s">
        <v>6452</v>
      </c>
      <c r="AQ390" s="634"/>
      <c r="AR390" s="501"/>
      <c r="AS390" s="501"/>
      <c r="AT390" s="501"/>
      <c r="AU390" s="501"/>
      <c r="AV390" s="501"/>
      <c r="AW390" s="501"/>
      <c r="AX390" s="501"/>
      <c r="AY390" s="501"/>
      <c r="AZ390" s="501"/>
      <c r="BA390" s="501"/>
      <c r="BB390" s="501"/>
      <c r="BC390" s="501"/>
      <c r="BD390" s="501"/>
      <c r="BE390" s="501"/>
      <c r="BF390" s="501"/>
      <c r="BG390" s="501"/>
      <c r="BH390" s="501"/>
      <c r="BI390" s="501"/>
      <c r="BJ390" s="501"/>
      <c r="BK390" s="501"/>
      <c r="BL390" s="501"/>
      <c r="BM390" s="501"/>
      <c r="BN390" s="501"/>
      <c r="BO390" s="501"/>
      <c r="BP390" s="501"/>
      <c r="BQ390" s="501"/>
      <c r="BR390" s="501"/>
      <c r="BS390" s="501"/>
      <c r="BT390" s="501"/>
      <c r="BU390" s="501"/>
      <c r="BV390" s="501"/>
      <c r="BW390" s="501"/>
      <c r="BX390" s="501"/>
      <c r="BY390" s="501"/>
      <c r="BZ390" s="501"/>
      <c r="CA390" s="501"/>
      <c r="CB390" s="501"/>
      <c r="CC390" s="501"/>
      <c r="CD390" s="501"/>
      <c r="CE390" s="501"/>
      <c r="CF390" s="501"/>
      <c r="CG390" s="501"/>
      <c r="CH390" s="501"/>
      <c r="CI390" s="501"/>
      <c r="CJ390" s="501"/>
      <c r="CK390" s="501"/>
      <c r="CL390" s="501"/>
      <c r="CM390" s="501"/>
      <c r="CN390" s="501"/>
      <c r="CO390" s="501"/>
      <c r="CP390" s="501"/>
      <c r="CQ390" s="500"/>
      <c r="CR390" s="500"/>
      <c r="CS390" s="500"/>
      <c r="CT390" s="500"/>
      <c r="CU390" s="500"/>
      <c r="CV390" s="500"/>
      <c r="CW390" s="500"/>
      <c r="CX390" s="500"/>
      <c r="CY390" s="500"/>
      <c r="CZ390" s="500"/>
      <c r="DA390" s="500"/>
      <c r="DB390" s="500"/>
      <c r="DC390" s="500"/>
      <c r="DD390" s="500"/>
      <c r="DE390" s="500"/>
      <c r="DF390" s="500"/>
      <c r="DG390" s="500"/>
      <c r="DH390" s="500"/>
      <c r="DI390" s="500"/>
      <c r="DJ390" s="500"/>
      <c r="DK390" s="500"/>
      <c r="DL390" s="500"/>
      <c r="DM390" s="500"/>
      <c r="DN390" s="500"/>
      <c r="DO390" s="500"/>
      <c r="DP390" s="500"/>
      <c r="DQ390" s="500"/>
      <c r="DR390" s="500"/>
      <c r="DS390" s="500"/>
      <c r="DT390" s="500"/>
      <c r="DU390" s="500"/>
      <c r="DV390" s="500"/>
      <c r="DW390" s="500"/>
    </row>
    <row r="391" spans="1:127" s="502" customFormat="1" ht="12.75" customHeight="1" x14ac:dyDescent="0.2">
      <c r="A391" s="270">
        <v>390</v>
      </c>
      <c r="B391" s="270" t="s">
        <v>1004</v>
      </c>
      <c r="C391" s="281" t="s">
        <v>7590</v>
      </c>
      <c r="D391" s="271"/>
      <c r="E391" s="271" t="s">
        <v>2749</v>
      </c>
      <c r="F391" s="271"/>
      <c r="G391" s="270" t="s">
        <v>7591</v>
      </c>
      <c r="H391" s="273"/>
      <c r="I391" s="271" t="s">
        <v>2653</v>
      </c>
      <c r="J391" s="271"/>
      <c r="K391" s="281" t="s">
        <v>7592</v>
      </c>
      <c r="L391" s="676" t="s">
        <v>7593</v>
      </c>
      <c r="M391" s="306">
        <v>43684</v>
      </c>
      <c r="N391" s="307">
        <v>44415</v>
      </c>
      <c r="O391" s="277" t="s">
        <v>991</v>
      </c>
      <c r="P391" s="299">
        <f t="shared" si="85"/>
        <v>44415</v>
      </c>
      <c r="Q391" s="264">
        <v>19447</v>
      </c>
      <c r="R391" s="264">
        <v>2019</v>
      </c>
      <c r="S391" s="265">
        <v>43684</v>
      </c>
      <c r="T391" s="281" t="s">
        <v>1785</v>
      </c>
      <c r="U391" s="281" t="s">
        <v>1786</v>
      </c>
      <c r="V391" s="150" t="s">
        <v>484</v>
      </c>
      <c r="W391" s="150" t="s">
        <v>1189</v>
      </c>
      <c r="X391" s="281" t="s">
        <v>7594</v>
      </c>
      <c r="Y391" s="281" t="s">
        <v>7595</v>
      </c>
      <c r="Z391" s="150" t="s">
        <v>7596</v>
      </c>
      <c r="AA391" s="303">
        <v>44415</v>
      </c>
      <c r="AB391" s="283" t="s">
        <v>485</v>
      </c>
      <c r="AC391" s="281">
        <v>4.2</v>
      </c>
      <c r="AD391" s="284"/>
      <c r="AE391" s="281">
        <v>75</v>
      </c>
      <c r="AF391" s="281"/>
      <c r="AG391" s="281">
        <v>100</v>
      </c>
      <c r="AH391" s="281"/>
      <c r="AI391" s="281" t="s">
        <v>994</v>
      </c>
      <c r="AJ391" s="281" t="s">
        <v>994</v>
      </c>
      <c r="AK391" s="281" t="s">
        <v>994</v>
      </c>
      <c r="AL391" s="281">
        <v>1</v>
      </c>
      <c r="AM391" s="281"/>
      <c r="AN391" s="281"/>
      <c r="AO391" s="281"/>
      <c r="AP391" s="281"/>
      <c r="AQ391" s="635"/>
      <c r="AR391" s="324"/>
      <c r="AS391" s="324"/>
      <c r="AT391" s="324"/>
      <c r="AU391" s="324"/>
      <c r="AV391" s="324"/>
      <c r="AW391" s="324"/>
      <c r="AX391" s="324"/>
      <c r="AY391" s="324"/>
      <c r="AZ391" s="324"/>
      <c r="BA391" s="324"/>
      <c r="BB391" s="324"/>
      <c r="BC391" s="324"/>
      <c r="BD391" s="324"/>
      <c r="BE391" s="324"/>
      <c r="BF391" s="324"/>
      <c r="BG391" s="324"/>
      <c r="BH391" s="324"/>
      <c r="BI391" s="324"/>
      <c r="BJ391" s="324"/>
      <c r="BK391" s="324"/>
      <c r="BL391" s="324"/>
      <c r="BM391" s="324"/>
      <c r="BN391" s="324"/>
      <c r="BO391" s="324"/>
      <c r="BP391" s="324"/>
      <c r="BQ391" s="324"/>
      <c r="BR391" s="324"/>
      <c r="BS391" s="324"/>
      <c r="BT391" s="324"/>
      <c r="BU391" s="324"/>
      <c r="BV391" s="324"/>
      <c r="BW391" s="324"/>
      <c r="BX391" s="324"/>
      <c r="BY391" s="324"/>
      <c r="BZ391" s="324"/>
      <c r="CA391" s="324"/>
      <c r="CB391" s="324"/>
      <c r="CC391" s="324"/>
      <c r="CD391" s="324"/>
      <c r="CE391" s="324"/>
      <c r="CF391" s="324"/>
      <c r="CG391" s="324"/>
      <c r="CH391" s="324"/>
      <c r="CI391" s="324"/>
      <c r="CJ391" s="324"/>
      <c r="CK391" s="324"/>
      <c r="CL391" s="324"/>
      <c r="CM391" s="324"/>
      <c r="CN391" s="324"/>
      <c r="CO391" s="324"/>
      <c r="CP391" s="324"/>
    </row>
    <row r="392" spans="1:127" s="502" customFormat="1" ht="12.75" customHeight="1" x14ac:dyDescent="0.2">
      <c r="A392" s="270">
        <v>391</v>
      </c>
      <c r="B392" s="270" t="s">
        <v>1004</v>
      </c>
      <c r="C392" s="270" t="s">
        <v>2323</v>
      </c>
      <c r="D392" s="270"/>
      <c r="E392" s="271" t="s">
        <v>2470</v>
      </c>
      <c r="F392" s="271"/>
      <c r="G392" s="272" t="s">
        <v>2471</v>
      </c>
      <c r="H392" s="273"/>
      <c r="I392" s="324" t="s">
        <v>424</v>
      </c>
      <c r="J392" s="270"/>
      <c r="K392" s="271" t="s">
        <v>3447</v>
      </c>
      <c r="L392" s="273" t="s">
        <v>2472</v>
      </c>
      <c r="M392" s="306">
        <v>41892</v>
      </c>
      <c r="N392" s="132">
        <v>43782</v>
      </c>
      <c r="O392" s="277" t="s">
        <v>991</v>
      </c>
      <c r="P392" s="299">
        <f t="shared" ref="P392:P399" si="86">N392</f>
        <v>43782</v>
      </c>
      <c r="Q392" s="264">
        <v>14642</v>
      </c>
      <c r="R392" s="264">
        <v>2014</v>
      </c>
      <c r="S392" s="279">
        <v>43052</v>
      </c>
      <c r="T392" s="281" t="s">
        <v>2096</v>
      </c>
      <c r="U392" s="281" t="s">
        <v>991</v>
      </c>
      <c r="V392" s="150" t="s">
        <v>2546</v>
      </c>
      <c r="W392" s="150" t="s">
        <v>725</v>
      </c>
      <c r="X392" s="281" t="s">
        <v>5553</v>
      </c>
      <c r="Y392" s="281" t="s">
        <v>2473</v>
      </c>
      <c r="Z392" s="150" t="s">
        <v>2474</v>
      </c>
      <c r="AA392" s="303">
        <f t="shared" ref="AA392:AA394" si="87">N392</f>
        <v>43782</v>
      </c>
      <c r="AB392" s="283" t="s">
        <v>2167</v>
      </c>
      <c r="AC392" s="281">
        <v>5.5</v>
      </c>
      <c r="AD392" s="284"/>
      <c r="AE392" s="281">
        <v>75</v>
      </c>
      <c r="AF392" s="281"/>
      <c r="AG392" s="281">
        <v>95</v>
      </c>
      <c r="AH392" s="281"/>
      <c r="AI392" s="281">
        <v>24</v>
      </c>
      <c r="AJ392" s="281">
        <v>39</v>
      </c>
      <c r="AK392" s="281">
        <v>52</v>
      </c>
      <c r="AL392" s="281">
        <v>1</v>
      </c>
      <c r="AM392" s="281"/>
      <c r="AN392" s="281"/>
      <c r="AO392" s="281"/>
      <c r="AP392" s="281"/>
      <c r="AQ392" s="635"/>
      <c r="AR392" s="324"/>
      <c r="AS392" s="324"/>
      <c r="AT392" s="324"/>
      <c r="AU392" s="324"/>
      <c r="AV392" s="324"/>
      <c r="AW392" s="324"/>
      <c r="AX392" s="324"/>
      <c r="AY392" s="324"/>
      <c r="AZ392" s="324"/>
      <c r="BA392" s="324"/>
      <c r="BB392" s="324"/>
      <c r="BC392" s="324"/>
      <c r="BD392" s="324"/>
      <c r="BE392" s="324"/>
      <c r="BF392" s="324"/>
      <c r="BG392" s="324"/>
      <c r="BH392" s="324"/>
      <c r="BI392" s="324"/>
      <c r="BJ392" s="324"/>
      <c r="BK392" s="324"/>
      <c r="BL392" s="324"/>
      <c r="BM392" s="324"/>
      <c r="BN392" s="324"/>
      <c r="BO392" s="324"/>
      <c r="BP392" s="324"/>
      <c r="BQ392" s="324"/>
      <c r="BR392" s="324"/>
      <c r="BS392" s="324"/>
      <c r="BT392" s="324"/>
      <c r="BU392" s="324"/>
      <c r="BV392" s="324"/>
      <c r="BW392" s="324"/>
      <c r="BX392" s="324"/>
      <c r="BY392" s="324"/>
      <c r="BZ392" s="324"/>
      <c r="CA392" s="324"/>
      <c r="CB392" s="324"/>
      <c r="CC392" s="324"/>
      <c r="CD392" s="324"/>
      <c r="CE392" s="324"/>
      <c r="CF392" s="324"/>
      <c r="CG392" s="324"/>
      <c r="CH392" s="324"/>
      <c r="CI392" s="324"/>
      <c r="CJ392" s="324"/>
      <c r="CK392" s="324"/>
      <c r="CL392" s="324"/>
      <c r="CM392" s="324"/>
      <c r="CN392" s="324"/>
      <c r="CO392" s="324"/>
      <c r="CP392" s="324"/>
    </row>
    <row r="393" spans="1:127" s="502" customFormat="1" ht="12.75" customHeight="1" x14ac:dyDescent="0.2">
      <c r="A393" s="270">
        <v>392</v>
      </c>
      <c r="B393" s="270" t="s">
        <v>1004</v>
      </c>
      <c r="C393" s="270" t="s">
        <v>8476</v>
      </c>
      <c r="D393" s="270"/>
      <c r="E393" s="271" t="s">
        <v>1167</v>
      </c>
      <c r="F393" s="271"/>
      <c r="G393" s="272" t="s">
        <v>8477</v>
      </c>
      <c r="H393" s="273"/>
      <c r="I393" s="270" t="s">
        <v>1168</v>
      </c>
      <c r="J393" s="270"/>
      <c r="K393" s="130" t="s">
        <v>8478</v>
      </c>
      <c r="L393" s="273" t="s">
        <v>8479</v>
      </c>
      <c r="M393" s="306">
        <v>40998</v>
      </c>
      <c r="N393" s="276">
        <v>44182</v>
      </c>
      <c r="O393" s="277" t="s">
        <v>991</v>
      </c>
      <c r="P393" s="298">
        <f t="shared" si="86"/>
        <v>44182</v>
      </c>
      <c r="Q393" s="278">
        <v>20358</v>
      </c>
      <c r="R393" s="278">
        <v>2012</v>
      </c>
      <c r="S393" s="279">
        <v>43816</v>
      </c>
      <c r="T393" s="280" t="s">
        <v>5079</v>
      </c>
      <c r="U393" s="281" t="s">
        <v>1687</v>
      </c>
      <c r="V393" s="282" t="s">
        <v>731</v>
      </c>
      <c r="W393" s="282" t="s">
        <v>3532</v>
      </c>
      <c r="X393" s="280" t="s">
        <v>8480</v>
      </c>
      <c r="Y393" s="280" t="s">
        <v>617</v>
      </c>
      <c r="Z393" s="282" t="s">
        <v>618</v>
      </c>
      <c r="AA393" s="319">
        <v>44547</v>
      </c>
      <c r="AB393" s="149" t="s">
        <v>2167</v>
      </c>
      <c r="AC393" s="280">
        <v>6.2</v>
      </c>
      <c r="AD393" s="305"/>
      <c r="AE393" s="280">
        <v>80</v>
      </c>
      <c r="AF393" s="280"/>
      <c r="AG393" s="280">
        <v>105</v>
      </c>
      <c r="AH393" s="280"/>
      <c r="AI393" s="280">
        <v>22</v>
      </c>
      <c r="AJ393" s="280">
        <v>37</v>
      </c>
      <c r="AK393" s="280">
        <v>53</v>
      </c>
      <c r="AL393" s="280">
        <v>1</v>
      </c>
      <c r="AM393" s="280"/>
      <c r="AN393" s="280"/>
      <c r="AO393" s="280"/>
      <c r="AP393" s="281"/>
      <c r="AQ393" s="635"/>
      <c r="AR393" s="324"/>
      <c r="AS393" s="324"/>
      <c r="AT393" s="324"/>
      <c r="AU393" s="324"/>
      <c r="AV393" s="324"/>
      <c r="AW393" s="324"/>
      <c r="AX393" s="324"/>
      <c r="AY393" s="324"/>
      <c r="AZ393" s="324"/>
      <c r="BA393" s="324"/>
      <c r="BB393" s="324"/>
      <c r="BC393" s="324"/>
      <c r="BD393" s="324"/>
      <c r="BE393" s="324"/>
      <c r="BF393" s="324"/>
      <c r="BG393" s="324"/>
      <c r="BH393" s="324"/>
      <c r="BI393" s="324"/>
      <c r="BJ393" s="324"/>
      <c r="BK393" s="324"/>
      <c r="BL393" s="324"/>
      <c r="BM393" s="324"/>
      <c r="BN393" s="324"/>
      <c r="BO393" s="324"/>
      <c r="BP393" s="324"/>
      <c r="BQ393" s="324"/>
      <c r="BR393" s="324"/>
      <c r="BS393" s="324"/>
      <c r="BT393" s="324"/>
      <c r="BU393" s="324"/>
      <c r="BV393" s="324"/>
      <c r="BW393" s="324"/>
      <c r="BX393" s="324"/>
      <c r="BY393" s="324"/>
      <c r="BZ393" s="324"/>
      <c r="CA393" s="324"/>
      <c r="CB393" s="324"/>
      <c r="CC393" s="324"/>
      <c r="CD393" s="324"/>
      <c r="CE393" s="324"/>
      <c r="CF393" s="324"/>
      <c r="CG393" s="324"/>
      <c r="CH393" s="324"/>
      <c r="CI393" s="324"/>
      <c r="CJ393" s="324"/>
      <c r="CK393" s="324"/>
      <c r="CL393" s="324"/>
      <c r="CM393" s="324"/>
      <c r="CN393" s="324"/>
      <c r="CO393" s="324"/>
      <c r="CP393" s="324"/>
    </row>
    <row r="394" spans="1:127" s="502" customFormat="1" ht="12.75" customHeight="1" x14ac:dyDescent="0.2">
      <c r="A394" s="270">
        <v>393</v>
      </c>
      <c r="B394" s="281" t="s">
        <v>1004</v>
      </c>
      <c r="C394" s="270" t="s">
        <v>2323</v>
      </c>
      <c r="D394" s="281"/>
      <c r="E394" s="281" t="s">
        <v>5704</v>
      </c>
      <c r="F394" s="281"/>
      <c r="G394" s="296" t="s">
        <v>5705</v>
      </c>
      <c r="H394" s="676"/>
      <c r="I394" s="675" t="s">
        <v>424</v>
      </c>
      <c r="J394" s="281"/>
      <c r="K394" s="281" t="s">
        <v>5706</v>
      </c>
      <c r="L394" s="676" t="s">
        <v>967</v>
      </c>
      <c r="M394" s="306">
        <v>41928</v>
      </c>
      <c r="N394" s="307">
        <v>43855</v>
      </c>
      <c r="O394" s="277" t="s">
        <v>991</v>
      </c>
      <c r="P394" s="299">
        <f t="shared" si="86"/>
        <v>43855</v>
      </c>
      <c r="Q394" s="264">
        <v>14710</v>
      </c>
      <c r="R394" s="264">
        <v>2014</v>
      </c>
      <c r="S394" s="265">
        <v>43125</v>
      </c>
      <c r="T394" s="281" t="s">
        <v>2096</v>
      </c>
      <c r="U394" s="281" t="s">
        <v>991</v>
      </c>
      <c r="V394" s="150" t="s">
        <v>1488</v>
      </c>
      <c r="W394" s="150" t="s">
        <v>2533</v>
      </c>
      <c r="X394" s="281" t="s">
        <v>5707</v>
      </c>
      <c r="Y394" s="281" t="s">
        <v>1116</v>
      </c>
      <c r="Z394" s="150" t="s">
        <v>1117</v>
      </c>
      <c r="AA394" s="303">
        <f t="shared" si="87"/>
        <v>43855</v>
      </c>
      <c r="AB394" s="283" t="s">
        <v>132</v>
      </c>
      <c r="AC394" s="281">
        <v>5.5</v>
      </c>
      <c r="AD394" s="284"/>
      <c r="AE394" s="281">
        <v>75</v>
      </c>
      <c r="AF394" s="281"/>
      <c r="AG394" s="281">
        <v>95</v>
      </c>
      <c r="AH394" s="281"/>
      <c r="AI394" s="281">
        <v>24</v>
      </c>
      <c r="AJ394" s="281">
        <v>39</v>
      </c>
      <c r="AK394" s="281">
        <v>52</v>
      </c>
      <c r="AL394" s="281">
        <v>1</v>
      </c>
      <c r="AM394" s="281"/>
      <c r="AN394" s="281"/>
      <c r="AO394" s="281"/>
      <c r="AP394" s="281"/>
      <c r="AQ394" s="635"/>
      <c r="AR394" s="324"/>
      <c r="AS394" s="324"/>
      <c r="AT394" s="324"/>
      <c r="AU394" s="324"/>
      <c r="AV394" s="324"/>
      <c r="AW394" s="324"/>
      <c r="AX394" s="324"/>
      <c r="AY394" s="324"/>
      <c r="AZ394" s="324"/>
      <c r="BA394" s="324"/>
      <c r="BB394" s="324"/>
      <c r="BC394" s="324"/>
      <c r="BD394" s="324"/>
      <c r="BE394" s="324"/>
      <c r="BF394" s="324"/>
      <c r="BG394" s="324"/>
      <c r="BH394" s="324"/>
      <c r="BI394" s="324"/>
      <c r="BJ394" s="324"/>
      <c r="BK394" s="324"/>
      <c r="BL394" s="324"/>
      <c r="BM394" s="324"/>
      <c r="BN394" s="324"/>
      <c r="BO394" s="324"/>
      <c r="BP394" s="324"/>
      <c r="BQ394" s="324"/>
      <c r="BR394" s="324"/>
      <c r="BS394" s="324"/>
      <c r="BT394" s="324"/>
      <c r="BU394" s="324"/>
      <c r="BV394" s="324"/>
      <c r="BW394" s="324"/>
      <c r="BX394" s="324"/>
      <c r="BY394" s="324"/>
      <c r="BZ394" s="324"/>
      <c r="CA394" s="324"/>
      <c r="CB394" s="324"/>
      <c r="CC394" s="324"/>
      <c r="CD394" s="324"/>
      <c r="CE394" s="324"/>
      <c r="CF394" s="324"/>
      <c r="CG394" s="324"/>
      <c r="CH394" s="324"/>
      <c r="CI394" s="324"/>
      <c r="CJ394" s="324"/>
      <c r="CK394" s="324"/>
      <c r="CL394" s="324"/>
      <c r="CM394" s="324"/>
      <c r="CN394" s="324"/>
      <c r="CO394" s="324"/>
      <c r="CP394" s="324"/>
    </row>
    <row r="395" spans="1:127" s="324" customFormat="1" ht="12.75" customHeight="1" x14ac:dyDescent="0.2">
      <c r="A395" s="270">
        <v>394</v>
      </c>
      <c r="B395" s="281" t="s">
        <v>1004</v>
      </c>
      <c r="C395" s="281" t="s">
        <v>8323</v>
      </c>
      <c r="D395" s="281"/>
      <c r="E395" s="281" t="s">
        <v>4328</v>
      </c>
      <c r="F395" s="281"/>
      <c r="G395" s="296" t="s">
        <v>8553</v>
      </c>
      <c r="H395" s="754"/>
      <c r="I395" s="271" t="s">
        <v>1527</v>
      </c>
      <c r="J395" s="281"/>
      <c r="K395" s="281" t="s">
        <v>7444</v>
      </c>
      <c r="L395" s="754" t="s">
        <v>8554</v>
      </c>
      <c r="M395" s="306">
        <v>43966</v>
      </c>
      <c r="N395" s="307">
        <v>44695</v>
      </c>
      <c r="O395" s="277" t="s">
        <v>991</v>
      </c>
      <c r="P395" s="299">
        <f>N395</f>
        <v>44695</v>
      </c>
      <c r="Q395" s="264">
        <v>20406</v>
      </c>
      <c r="R395" s="264">
        <v>2020</v>
      </c>
      <c r="S395" s="265">
        <v>43965</v>
      </c>
      <c r="T395" s="281" t="s">
        <v>5762</v>
      </c>
      <c r="U395" s="281" t="s">
        <v>1786</v>
      </c>
      <c r="V395" s="150" t="s">
        <v>484</v>
      </c>
      <c r="W395" s="150" t="s">
        <v>484</v>
      </c>
      <c r="X395" s="281" t="s">
        <v>7445</v>
      </c>
      <c r="Y395" s="281" t="s">
        <v>7446</v>
      </c>
      <c r="Z395" s="150" t="s">
        <v>7447</v>
      </c>
      <c r="AA395" s="303">
        <v>44695</v>
      </c>
      <c r="AB395" s="283" t="s">
        <v>485</v>
      </c>
      <c r="AC395" s="281">
        <v>5.75</v>
      </c>
      <c r="AD395" s="284"/>
      <c r="AE395" s="281">
        <v>100</v>
      </c>
      <c r="AF395" s="281"/>
      <c r="AG395" s="281">
        <v>145</v>
      </c>
      <c r="AH395" s="281"/>
      <c r="AI395" s="281" t="s">
        <v>994</v>
      </c>
      <c r="AJ395" s="281" t="s">
        <v>994</v>
      </c>
      <c r="AK395" s="281" t="s">
        <v>994</v>
      </c>
      <c r="AL395" s="281">
        <v>1</v>
      </c>
      <c r="AM395" s="281"/>
      <c r="AN395" s="281"/>
      <c r="AO395" s="281"/>
      <c r="AP395" s="281"/>
      <c r="AQ395" s="635"/>
      <c r="CQ395" s="512"/>
    </row>
    <row r="396" spans="1:127" s="633" customFormat="1" ht="12.75" customHeight="1" x14ac:dyDescent="0.2">
      <c r="A396" s="653">
        <v>395</v>
      </c>
      <c r="B396" s="633" t="s">
        <v>1004</v>
      </c>
      <c r="C396" s="497" t="s">
        <v>5610</v>
      </c>
      <c r="E396" s="633" t="s">
        <v>43</v>
      </c>
      <c r="G396" s="810" t="s">
        <v>9377</v>
      </c>
      <c r="I396" s="633" t="s">
        <v>1634</v>
      </c>
      <c r="K396" s="633" t="s">
        <v>9378</v>
      </c>
      <c r="L396" s="811" t="s">
        <v>9379</v>
      </c>
      <c r="M396" s="812">
        <v>44092</v>
      </c>
      <c r="N396" s="813">
        <v>44820</v>
      </c>
      <c r="O396" s="633" t="s">
        <v>991</v>
      </c>
      <c r="P396" s="814">
        <f>N396</f>
        <v>44820</v>
      </c>
      <c r="Q396" s="633">
        <v>20663</v>
      </c>
      <c r="R396" s="633">
        <v>2020</v>
      </c>
      <c r="S396" s="815">
        <v>44090</v>
      </c>
      <c r="T396" s="633" t="s">
        <v>1686</v>
      </c>
      <c r="U396" s="633" t="s">
        <v>1786</v>
      </c>
      <c r="V396" s="820">
        <v>0</v>
      </c>
      <c r="W396" s="820">
        <v>37.049999999999997</v>
      </c>
      <c r="X396" s="633" t="s">
        <v>9380</v>
      </c>
      <c r="Y396" s="633" t="s">
        <v>1232</v>
      </c>
      <c r="Z396" s="633" t="s">
        <v>982</v>
      </c>
      <c r="AA396" s="816">
        <v>44820</v>
      </c>
      <c r="AB396" s="817" t="s">
        <v>2167</v>
      </c>
      <c r="AC396" s="633">
        <v>5.0999999999999996</v>
      </c>
      <c r="AE396" s="633">
        <v>85</v>
      </c>
      <c r="AG396" s="633">
        <v>105</v>
      </c>
      <c r="AH396" s="633">
        <v>140</v>
      </c>
      <c r="AI396" s="633" t="s">
        <v>994</v>
      </c>
      <c r="AJ396" s="633" t="s">
        <v>994</v>
      </c>
      <c r="AK396" s="633" t="s">
        <v>994</v>
      </c>
      <c r="AL396" s="633">
        <v>1</v>
      </c>
      <c r="AP396" s="497"/>
      <c r="AQ396" s="818"/>
      <c r="CQ396" s="819"/>
    </row>
    <row r="397" spans="1:127" s="502" customFormat="1" ht="12.75" customHeight="1" x14ac:dyDescent="0.2">
      <c r="A397" s="270">
        <v>396</v>
      </c>
      <c r="B397" s="270" t="s">
        <v>1004</v>
      </c>
      <c r="C397" s="270" t="s">
        <v>10604</v>
      </c>
      <c r="D397" s="270"/>
      <c r="E397" s="270" t="s">
        <v>7554</v>
      </c>
      <c r="F397" s="270"/>
      <c r="G397" s="296" t="s">
        <v>10605</v>
      </c>
      <c r="H397" s="922"/>
      <c r="I397" s="270" t="s">
        <v>614</v>
      </c>
      <c r="J397" s="271"/>
      <c r="K397" s="270" t="s">
        <v>10606</v>
      </c>
      <c r="L397" s="922" t="s">
        <v>10607</v>
      </c>
      <c r="M397" s="306">
        <v>44397</v>
      </c>
      <c r="N397" s="307">
        <v>45122</v>
      </c>
      <c r="O397" s="308" t="s">
        <v>991</v>
      </c>
      <c r="P397" s="299">
        <f>N397</f>
        <v>45122</v>
      </c>
      <c r="Q397" s="264">
        <v>21408</v>
      </c>
      <c r="R397" s="264">
        <v>2021</v>
      </c>
      <c r="S397" s="265">
        <v>44392</v>
      </c>
      <c r="T397" s="281" t="s">
        <v>239</v>
      </c>
      <c r="U397" s="281" t="s">
        <v>1786</v>
      </c>
      <c r="V397" s="150" t="s">
        <v>484</v>
      </c>
      <c r="W397" s="150" t="s">
        <v>484</v>
      </c>
      <c r="X397" s="281" t="s">
        <v>10609</v>
      </c>
      <c r="Y397" s="281" t="s">
        <v>10608</v>
      </c>
      <c r="Z397" s="150" t="s">
        <v>10610</v>
      </c>
      <c r="AA397" s="303">
        <f>N397</f>
        <v>45122</v>
      </c>
      <c r="AB397" s="283" t="s">
        <v>2167</v>
      </c>
      <c r="AC397" s="281">
        <v>5</v>
      </c>
      <c r="AD397" s="284"/>
      <c r="AE397" s="281">
        <v>90</v>
      </c>
      <c r="AF397" s="281"/>
      <c r="AG397" s="281">
        <v>110</v>
      </c>
      <c r="AH397" s="281"/>
      <c r="AI397" s="281">
        <v>24</v>
      </c>
      <c r="AJ397" s="281">
        <v>39</v>
      </c>
      <c r="AK397" s="281">
        <v>54</v>
      </c>
      <c r="AL397" s="281">
        <v>1</v>
      </c>
      <c r="AM397" s="265"/>
      <c r="AN397" s="281"/>
      <c r="AO397" s="281"/>
      <c r="AP397" s="281"/>
      <c r="AQ397" s="635"/>
      <c r="AR397" s="324"/>
      <c r="AS397" s="324"/>
      <c r="AT397" s="324"/>
      <c r="AU397" s="324"/>
      <c r="AV397" s="324"/>
      <c r="AW397" s="324"/>
      <c r="AX397" s="324"/>
      <c r="AY397" s="324"/>
      <c r="AZ397" s="324"/>
      <c r="BA397" s="324"/>
      <c r="BB397" s="324"/>
      <c r="BC397" s="324"/>
      <c r="BD397" s="324"/>
      <c r="BE397" s="324"/>
      <c r="BF397" s="324"/>
      <c r="BG397" s="324"/>
      <c r="BH397" s="324"/>
      <c r="BI397" s="324"/>
      <c r="BJ397" s="324"/>
      <c r="BK397" s="324"/>
      <c r="BL397" s="324"/>
      <c r="BM397" s="324"/>
      <c r="BN397" s="324"/>
      <c r="BO397" s="324"/>
      <c r="BP397" s="324"/>
      <c r="BQ397" s="324"/>
      <c r="BR397" s="324"/>
      <c r="BS397" s="324"/>
      <c r="BT397" s="324"/>
      <c r="BU397" s="324"/>
      <c r="BV397" s="324"/>
      <c r="BW397" s="324"/>
      <c r="BX397" s="324"/>
      <c r="BY397" s="324"/>
      <c r="BZ397" s="324"/>
      <c r="CA397" s="324"/>
      <c r="CB397" s="324"/>
      <c r="CC397" s="324"/>
      <c r="CD397" s="324"/>
      <c r="CE397" s="324"/>
      <c r="CF397" s="324"/>
      <c r="CG397" s="324"/>
      <c r="CH397" s="324"/>
      <c r="CI397" s="324"/>
      <c r="CJ397" s="324"/>
      <c r="CK397" s="324"/>
      <c r="CL397" s="324"/>
      <c r="CM397" s="324"/>
      <c r="CN397" s="324"/>
      <c r="CO397" s="324"/>
      <c r="CP397" s="324"/>
    </row>
    <row r="398" spans="1:127" s="502" customFormat="1" ht="12.75" customHeight="1" x14ac:dyDescent="0.2">
      <c r="A398" s="270">
        <v>397</v>
      </c>
      <c r="B398" s="270" t="s">
        <v>1004</v>
      </c>
      <c r="C398" s="270" t="s">
        <v>8983</v>
      </c>
      <c r="D398" s="271"/>
      <c r="E398" s="271" t="s">
        <v>2769</v>
      </c>
      <c r="F398" s="271"/>
      <c r="G398" s="272" t="s">
        <v>8984</v>
      </c>
      <c r="H398" s="273"/>
      <c r="I398" s="271" t="s">
        <v>8985</v>
      </c>
      <c r="J398" s="271"/>
      <c r="K398" s="271" t="s">
        <v>8986</v>
      </c>
      <c r="L398" s="273" t="s">
        <v>8987</v>
      </c>
      <c r="M398" s="275">
        <v>44046</v>
      </c>
      <c r="N398" s="132">
        <v>44769</v>
      </c>
      <c r="O398" s="277" t="s">
        <v>991</v>
      </c>
      <c r="P398" s="299">
        <f>N398</f>
        <v>44769</v>
      </c>
      <c r="Q398" s="264">
        <v>20570</v>
      </c>
      <c r="R398" s="264">
        <v>2020</v>
      </c>
      <c r="S398" s="265">
        <v>44039</v>
      </c>
      <c r="T398" s="281" t="s">
        <v>2096</v>
      </c>
      <c r="U398" s="281" t="s">
        <v>1786</v>
      </c>
      <c r="V398" s="150" t="s">
        <v>484</v>
      </c>
      <c r="W398" s="150" t="s">
        <v>484</v>
      </c>
      <c r="X398" s="281" t="s">
        <v>8988</v>
      </c>
      <c r="Y398" s="281" t="s">
        <v>8989</v>
      </c>
      <c r="Z398" s="150" t="s">
        <v>8990</v>
      </c>
      <c r="AA398" s="303">
        <v>44769</v>
      </c>
      <c r="AB398" s="283" t="s">
        <v>485</v>
      </c>
      <c r="AC398" s="281">
        <v>2.7</v>
      </c>
      <c r="AD398" s="284"/>
      <c r="AE398" s="281">
        <v>50</v>
      </c>
      <c r="AF398" s="281"/>
      <c r="AG398" s="281">
        <v>110</v>
      </c>
      <c r="AH398" s="281"/>
      <c r="AI398" s="281" t="s">
        <v>994</v>
      </c>
      <c r="AJ398" s="281" t="s">
        <v>994</v>
      </c>
      <c r="AK398" s="281" t="s">
        <v>994</v>
      </c>
      <c r="AL398" s="281">
        <v>1</v>
      </c>
      <c r="AM398" s="281"/>
      <c r="AN398" s="281"/>
      <c r="AO398" s="281"/>
      <c r="AP398" s="281"/>
      <c r="AQ398" s="635"/>
      <c r="AR398" s="324"/>
      <c r="AS398" s="324"/>
      <c r="AT398" s="324"/>
      <c r="AU398" s="324"/>
      <c r="AV398" s="324"/>
      <c r="AW398" s="324"/>
      <c r="AX398" s="324"/>
      <c r="AY398" s="324"/>
      <c r="AZ398" s="324"/>
      <c r="BA398" s="324"/>
      <c r="BB398" s="324"/>
      <c r="BC398" s="324"/>
      <c r="BD398" s="324"/>
      <c r="BE398" s="324"/>
      <c r="BF398" s="324"/>
      <c r="BG398" s="324"/>
      <c r="BH398" s="324"/>
      <c r="BI398" s="324"/>
      <c r="BJ398" s="324"/>
      <c r="BK398" s="324"/>
      <c r="BL398" s="324"/>
      <c r="BM398" s="324"/>
      <c r="BN398" s="324"/>
      <c r="BO398" s="324"/>
      <c r="BP398" s="324"/>
      <c r="BQ398" s="324"/>
      <c r="BR398" s="324"/>
      <c r="BS398" s="324"/>
      <c r="BT398" s="324"/>
      <c r="BU398" s="324"/>
      <c r="BV398" s="324"/>
      <c r="BW398" s="324"/>
      <c r="BX398" s="324"/>
      <c r="BY398" s="324"/>
      <c r="BZ398" s="324"/>
      <c r="CA398" s="324"/>
      <c r="CB398" s="324"/>
      <c r="CC398" s="324"/>
      <c r="CD398" s="324"/>
      <c r="CE398" s="324"/>
      <c r="CF398" s="324"/>
      <c r="CG398" s="324"/>
      <c r="CH398" s="324"/>
      <c r="CI398" s="324"/>
      <c r="CJ398" s="324"/>
      <c r="CK398" s="324"/>
      <c r="CL398" s="324"/>
      <c r="CM398" s="324"/>
      <c r="CN398" s="324"/>
      <c r="CO398" s="324"/>
      <c r="CP398" s="324"/>
    </row>
    <row r="399" spans="1:127" ht="12.75" customHeight="1" x14ac:dyDescent="0.2">
      <c r="A399" s="270">
        <v>398</v>
      </c>
      <c r="B399" s="270" t="s">
        <v>1005</v>
      </c>
      <c r="C399" s="271" t="s">
        <v>633</v>
      </c>
      <c r="D399" s="271" t="s">
        <v>811</v>
      </c>
      <c r="E399" s="271" t="s">
        <v>9199</v>
      </c>
      <c r="F399" s="271" t="s">
        <v>812</v>
      </c>
      <c r="G399" s="272" t="s">
        <v>634</v>
      </c>
      <c r="H399" s="273" t="s">
        <v>813</v>
      </c>
      <c r="I399" s="271" t="s">
        <v>2653</v>
      </c>
      <c r="J399" s="271" t="s">
        <v>814</v>
      </c>
      <c r="K399" s="271" t="s">
        <v>1274</v>
      </c>
      <c r="L399" s="273" t="s">
        <v>1714</v>
      </c>
      <c r="M399" s="275">
        <v>38759</v>
      </c>
      <c r="N399" s="276">
        <v>43811</v>
      </c>
      <c r="O399" s="277" t="s">
        <v>990</v>
      </c>
      <c r="P399" s="298">
        <f t="shared" si="86"/>
        <v>43811</v>
      </c>
      <c r="Q399" s="278">
        <v>14392</v>
      </c>
      <c r="R399" s="278">
        <v>2006</v>
      </c>
      <c r="S399" s="279">
        <v>43081</v>
      </c>
      <c r="T399" s="280" t="s">
        <v>5587</v>
      </c>
      <c r="U399" s="281" t="s">
        <v>259</v>
      </c>
      <c r="V399" s="282" t="s">
        <v>2177</v>
      </c>
      <c r="W399" s="282" t="s">
        <v>5588</v>
      </c>
      <c r="X399" s="280" t="s">
        <v>1224</v>
      </c>
      <c r="Y399" s="280"/>
      <c r="Z399" s="282" t="s">
        <v>1672</v>
      </c>
      <c r="AA399" s="319">
        <f t="shared" ref="AA399" si="88">N399</f>
        <v>43811</v>
      </c>
      <c r="AB399" s="149" t="s">
        <v>994</v>
      </c>
      <c r="AC399" s="280">
        <v>7.5</v>
      </c>
      <c r="AD399" s="305">
        <v>100</v>
      </c>
      <c r="AE399" s="280">
        <v>145</v>
      </c>
      <c r="AF399" s="280">
        <v>205</v>
      </c>
      <c r="AG399" s="280">
        <v>210</v>
      </c>
      <c r="AH399" s="280">
        <v>270</v>
      </c>
      <c r="AI399" s="280">
        <v>22</v>
      </c>
      <c r="AJ399" s="280">
        <v>36</v>
      </c>
      <c r="AK399" s="280">
        <v>46</v>
      </c>
      <c r="AL399" s="280">
        <v>2</v>
      </c>
      <c r="AM399" s="279">
        <v>41768</v>
      </c>
      <c r="AN399" s="280">
        <v>2013</v>
      </c>
      <c r="AO399" s="280" t="s">
        <v>990</v>
      </c>
      <c r="AP399" s="280"/>
      <c r="AQ399" s="634"/>
      <c r="AR399" s="501"/>
      <c r="AS399" s="501"/>
      <c r="AT399" s="501"/>
      <c r="AU399" s="501"/>
      <c r="AV399" s="501"/>
      <c r="AW399" s="501"/>
      <c r="AX399" s="501"/>
      <c r="AY399" s="501"/>
      <c r="AZ399" s="501"/>
      <c r="BA399" s="501"/>
      <c r="BB399" s="501"/>
      <c r="BC399" s="501"/>
      <c r="BD399" s="501"/>
      <c r="BE399" s="501"/>
      <c r="BF399" s="501"/>
      <c r="BG399" s="501"/>
      <c r="BH399" s="501"/>
      <c r="BI399" s="501"/>
      <c r="BJ399" s="501"/>
      <c r="BK399" s="501"/>
      <c r="BL399" s="501"/>
      <c r="BM399" s="501"/>
      <c r="BN399" s="501"/>
      <c r="BO399" s="501"/>
      <c r="BP399" s="501"/>
      <c r="BQ399" s="501"/>
      <c r="BR399" s="501"/>
      <c r="BS399" s="501"/>
      <c r="BT399" s="501"/>
      <c r="BU399" s="501"/>
      <c r="BV399" s="501"/>
      <c r="BW399" s="501"/>
      <c r="BX399" s="501"/>
      <c r="BY399" s="501"/>
      <c r="BZ399" s="501"/>
      <c r="CA399" s="501"/>
      <c r="CB399" s="501"/>
      <c r="CC399" s="501"/>
      <c r="CD399" s="501"/>
      <c r="CE399" s="501"/>
      <c r="CF399" s="501"/>
      <c r="CG399" s="501"/>
      <c r="CH399" s="501"/>
      <c r="CI399" s="501"/>
      <c r="CJ399" s="501"/>
      <c r="CK399" s="501"/>
      <c r="CL399" s="501"/>
      <c r="CM399" s="501"/>
      <c r="CN399" s="501"/>
      <c r="CO399" s="501"/>
      <c r="CP399" s="501"/>
      <c r="CQ399" s="500"/>
      <c r="CR399" s="500"/>
      <c r="CS399" s="500"/>
      <c r="CT399" s="500"/>
      <c r="CU399" s="500"/>
      <c r="CV399" s="500"/>
      <c r="CW399" s="500"/>
      <c r="CX399" s="500"/>
      <c r="CY399" s="500"/>
      <c r="CZ399" s="500"/>
      <c r="DA399" s="500"/>
      <c r="DB399" s="500"/>
      <c r="DC399" s="500"/>
      <c r="DD399" s="500"/>
      <c r="DE399" s="500"/>
      <c r="DF399" s="500"/>
      <c r="DG399" s="500"/>
      <c r="DH399" s="500"/>
      <c r="DI399" s="500"/>
      <c r="DJ399" s="500"/>
      <c r="DK399" s="500"/>
      <c r="DL399" s="500"/>
      <c r="DM399" s="500"/>
      <c r="DN399" s="500"/>
      <c r="DO399" s="500"/>
      <c r="DP399" s="500"/>
      <c r="DQ399" s="500"/>
      <c r="DR399" s="500"/>
      <c r="DS399" s="500"/>
      <c r="DT399" s="500"/>
      <c r="DU399" s="500"/>
      <c r="DV399" s="500"/>
      <c r="DW399" s="500"/>
    </row>
    <row r="400" spans="1:127" s="502" customFormat="1" ht="12.75" customHeight="1" x14ac:dyDescent="0.2">
      <c r="A400" s="270">
        <v>399</v>
      </c>
      <c r="B400" s="270" t="s">
        <v>1004</v>
      </c>
      <c r="C400" s="270" t="s">
        <v>6210</v>
      </c>
      <c r="D400" s="271"/>
      <c r="E400" s="130" t="s">
        <v>3448</v>
      </c>
      <c r="F400" s="271"/>
      <c r="G400" s="272" t="s">
        <v>7823</v>
      </c>
      <c r="H400" s="273"/>
      <c r="I400" s="271" t="s">
        <v>424</v>
      </c>
      <c r="J400" s="271"/>
      <c r="K400" s="324" t="s">
        <v>6316</v>
      </c>
      <c r="L400" s="273" t="s">
        <v>5187</v>
      </c>
      <c r="M400" s="510">
        <v>43767</v>
      </c>
      <c r="N400" s="511">
        <v>44498</v>
      </c>
      <c r="O400" s="324" t="s">
        <v>991</v>
      </c>
      <c r="P400" s="508">
        <f>N400</f>
        <v>44498</v>
      </c>
      <c r="Q400" s="324">
        <v>19561</v>
      </c>
      <c r="R400" s="324">
        <v>2019</v>
      </c>
      <c r="S400" s="265">
        <v>43767</v>
      </c>
      <c r="T400" s="324" t="s">
        <v>239</v>
      </c>
      <c r="U400" s="324" t="s">
        <v>1786</v>
      </c>
      <c r="V400" s="324">
        <v>0</v>
      </c>
      <c r="W400" s="324">
        <v>21</v>
      </c>
      <c r="X400" s="324" t="s">
        <v>6317</v>
      </c>
      <c r="Y400" s="324" t="s">
        <v>1212</v>
      </c>
      <c r="Z400" s="324" t="s">
        <v>1213</v>
      </c>
      <c r="AA400" s="553">
        <v>44498</v>
      </c>
      <c r="AB400" s="528" t="s">
        <v>2167</v>
      </c>
      <c r="AC400" s="324">
        <v>5.71</v>
      </c>
      <c r="AD400" s="324"/>
      <c r="AE400" s="324">
        <v>95</v>
      </c>
      <c r="AF400" s="324"/>
      <c r="AG400" s="324">
        <v>115</v>
      </c>
      <c r="AH400" s="324"/>
      <c r="AI400" s="324">
        <v>24</v>
      </c>
      <c r="AJ400" s="324">
        <v>39</v>
      </c>
      <c r="AK400" s="324">
        <v>54</v>
      </c>
      <c r="AL400" s="324">
        <v>1</v>
      </c>
      <c r="AM400" s="265"/>
      <c r="AN400" s="281"/>
      <c r="AO400" s="281"/>
      <c r="AP400" s="281"/>
      <c r="AQ400" s="638"/>
      <c r="AR400" s="131"/>
      <c r="AS400" s="271"/>
      <c r="AT400" s="130"/>
      <c r="AU400" s="271"/>
      <c r="AV400" s="272"/>
      <c r="AW400" s="273"/>
      <c r="AX400" s="271"/>
      <c r="AY400" s="271"/>
      <c r="AZ400" s="324"/>
      <c r="BA400" s="274"/>
      <c r="BB400" s="510"/>
      <c r="BC400" s="511"/>
      <c r="BD400" s="324"/>
      <c r="BE400" s="508"/>
      <c r="BF400" s="324"/>
      <c r="BG400" s="324"/>
      <c r="BH400" s="265"/>
      <c r="BI400" s="324"/>
      <c r="BJ400" s="324"/>
      <c r="BK400" s="324"/>
      <c r="BL400" s="324"/>
      <c r="BM400" s="324"/>
      <c r="BN400" s="324"/>
      <c r="BO400" s="324"/>
      <c r="BP400" s="553"/>
      <c r="BQ400" s="324"/>
      <c r="BR400" s="324"/>
      <c r="BS400" s="324"/>
      <c r="BT400" s="324"/>
      <c r="BU400" s="324"/>
      <c r="BV400" s="324"/>
      <c r="BW400" s="324"/>
      <c r="BX400" s="324"/>
      <c r="BY400" s="324"/>
      <c r="BZ400" s="324"/>
      <c r="CA400" s="324"/>
      <c r="CB400" s="265"/>
      <c r="CC400" s="281"/>
      <c r="CD400" s="281"/>
      <c r="CE400" s="281"/>
      <c r="CF400" s="281"/>
      <c r="CG400" s="324"/>
      <c r="CH400" s="324"/>
      <c r="CI400" s="324"/>
      <c r="CJ400" s="324"/>
      <c r="CK400" s="324"/>
      <c r="CL400" s="324"/>
      <c r="CM400" s="324"/>
      <c r="CN400" s="324"/>
      <c r="CO400" s="324"/>
      <c r="CP400" s="324"/>
    </row>
    <row r="401" spans="1:127" s="502" customFormat="1" ht="12.75" customHeight="1" x14ac:dyDescent="0.2">
      <c r="A401" s="270">
        <v>400</v>
      </c>
      <c r="B401" s="281" t="s">
        <v>1004</v>
      </c>
      <c r="C401" s="281" t="s">
        <v>10864</v>
      </c>
      <c r="D401" s="281"/>
      <c r="E401" s="281" t="s">
        <v>4031</v>
      </c>
      <c r="F401" s="281"/>
      <c r="G401" s="296" t="s">
        <v>10865</v>
      </c>
      <c r="H401" s="922"/>
      <c r="I401" s="271" t="s">
        <v>424</v>
      </c>
      <c r="J401" s="281"/>
      <c r="K401" s="281" t="s">
        <v>8384</v>
      </c>
      <c r="L401" s="922" t="s">
        <v>8385</v>
      </c>
      <c r="M401" s="306">
        <v>44439</v>
      </c>
      <c r="N401" s="307">
        <v>45163</v>
      </c>
      <c r="O401" s="277" t="s">
        <v>991</v>
      </c>
      <c r="P401" s="299">
        <f>N401</f>
        <v>45163</v>
      </c>
      <c r="Q401" s="264">
        <v>21495</v>
      </c>
      <c r="R401" s="264">
        <v>2015</v>
      </c>
      <c r="S401" s="265">
        <v>44433</v>
      </c>
      <c r="T401" s="281" t="s">
        <v>6763</v>
      </c>
      <c r="U401" s="281" t="s">
        <v>1786</v>
      </c>
      <c r="V401" s="150" t="s">
        <v>484</v>
      </c>
      <c r="W401" s="150" t="s">
        <v>1532</v>
      </c>
      <c r="X401" s="281" t="s">
        <v>10866</v>
      </c>
      <c r="Y401" s="281" t="s">
        <v>2964</v>
      </c>
      <c r="Z401" s="150" t="s">
        <v>2965</v>
      </c>
      <c r="AA401" s="303">
        <f>N401</f>
        <v>45163</v>
      </c>
      <c r="AB401" s="283" t="s">
        <v>2167</v>
      </c>
      <c r="AC401" s="281">
        <v>3.74</v>
      </c>
      <c r="AD401" s="284"/>
      <c r="AE401" s="281">
        <v>55</v>
      </c>
      <c r="AF401" s="281"/>
      <c r="AG401" s="281">
        <v>70</v>
      </c>
      <c r="AH401" s="281"/>
      <c r="AI401" s="281" t="s">
        <v>994</v>
      </c>
      <c r="AJ401" s="281" t="s">
        <v>994</v>
      </c>
      <c r="AK401" s="281" t="s">
        <v>994</v>
      </c>
      <c r="AL401" s="281">
        <v>1</v>
      </c>
      <c r="AM401" s="281"/>
      <c r="AN401" s="281"/>
      <c r="AO401" s="281"/>
      <c r="AP401" s="281"/>
      <c r="AQ401" s="635"/>
      <c r="AR401" s="324"/>
      <c r="AS401" s="324"/>
      <c r="AT401" s="324"/>
      <c r="AU401" s="324"/>
      <c r="AV401" s="324"/>
      <c r="AW401" s="324"/>
      <c r="AX401" s="324"/>
      <c r="AY401" s="324"/>
      <c r="AZ401" s="324"/>
      <c r="BA401" s="324"/>
      <c r="BB401" s="324"/>
      <c r="BC401" s="324"/>
      <c r="BD401" s="324"/>
      <c r="BE401" s="324"/>
      <c r="BF401" s="324"/>
      <c r="BG401" s="324"/>
      <c r="BH401" s="324"/>
      <c r="BI401" s="324"/>
      <c r="BJ401" s="324"/>
      <c r="BK401" s="324"/>
      <c r="BL401" s="324"/>
      <c r="BM401" s="324"/>
      <c r="BN401" s="324"/>
      <c r="BO401" s="324"/>
      <c r="BP401" s="324"/>
      <c r="BQ401" s="324"/>
      <c r="BR401" s="324"/>
      <c r="BS401" s="324"/>
      <c r="BT401" s="324"/>
      <c r="BU401" s="324"/>
      <c r="BV401" s="324"/>
      <c r="BW401" s="324"/>
      <c r="BX401" s="324"/>
      <c r="BY401" s="324"/>
      <c r="BZ401" s="324"/>
      <c r="CA401" s="324"/>
      <c r="CB401" s="324"/>
      <c r="CC401" s="324"/>
      <c r="CD401" s="324"/>
      <c r="CE401" s="324"/>
      <c r="CF401" s="324"/>
      <c r="CG401" s="324"/>
      <c r="CH401" s="324"/>
      <c r="CI401" s="324"/>
      <c r="CJ401" s="324"/>
      <c r="CK401" s="324"/>
      <c r="CL401" s="324"/>
      <c r="CM401" s="324"/>
      <c r="CN401" s="324"/>
      <c r="CO401" s="324"/>
      <c r="CP401" s="324"/>
    </row>
    <row r="402" spans="1:127" s="502" customFormat="1" ht="12.75" customHeight="1" x14ac:dyDescent="0.2">
      <c r="A402" s="270">
        <v>401</v>
      </c>
      <c r="B402" s="270" t="s">
        <v>1004</v>
      </c>
      <c r="C402" s="270" t="s">
        <v>10883</v>
      </c>
      <c r="D402" s="270"/>
      <c r="E402" s="270" t="s">
        <v>502</v>
      </c>
      <c r="F402" s="270"/>
      <c r="G402" s="296" t="s">
        <v>10884</v>
      </c>
      <c r="H402" s="922"/>
      <c r="I402" s="270" t="s">
        <v>10885</v>
      </c>
      <c r="J402" s="270"/>
      <c r="K402" s="270" t="s">
        <v>10886</v>
      </c>
      <c r="L402" s="922" t="s">
        <v>10887</v>
      </c>
      <c r="M402" s="306">
        <v>44445</v>
      </c>
      <c r="N402" s="307">
        <v>45171</v>
      </c>
      <c r="O402" s="308" t="s">
        <v>991</v>
      </c>
      <c r="P402" s="299">
        <f>N402</f>
        <v>45171</v>
      </c>
      <c r="Q402" s="264">
        <v>21504</v>
      </c>
      <c r="R402" s="264">
        <v>2018</v>
      </c>
      <c r="S402" s="265">
        <v>44441</v>
      </c>
      <c r="T402" s="281" t="s">
        <v>32</v>
      </c>
      <c r="U402" s="281" t="s">
        <v>1786</v>
      </c>
      <c r="V402" s="150" t="s">
        <v>484</v>
      </c>
      <c r="W402" s="150" t="s">
        <v>2085</v>
      </c>
      <c r="X402" s="281" t="s">
        <v>10888</v>
      </c>
      <c r="Y402" s="281" t="s">
        <v>1384</v>
      </c>
      <c r="Z402" s="150" t="s">
        <v>1385</v>
      </c>
      <c r="AA402" s="303">
        <f>N402</f>
        <v>45171</v>
      </c>
      <c r="AB402" s="283" t="s">
        <v>2167</v>
      </c>
      <c r="AC402" s="281">
        <v>8.1999999999999993</v>
      </c>
      <c r="AD402" s="284"/>
      <c r="AE402" s="281">
        <v>130</v>
      </c>
      <c r="AF402" s="281"/>
      <c r="AG402" s="281">
        <v>220</v>
      </c>
      <c r="AH402" s="281"/>
      <c r="AI402" s="281" t="s">
        <v>994</v>
      </c>
      <c r="AJ402" s="281">
        <v>40</v>
      </c>
      <c r="AK402" s="281">
        <v>50</v>
      </c>
      <c r="AL402" s="281">
        <v>2</v>
      </c>
      <c r="AM402" s="281"/>
      <c r="AN402" s="281"/>
      <c r="AO402" s="281"/>
      <c r="AP402" s="281"/>
      <c r="AQ402" s="635"/>
      <c r="AR402" s="324"/>
      <c r="AS402" s="324"/>
      <c r="AT402" s="324"/>
      <c r="AU402" s="324"/>
      <c r="AV402" s="324"/>
      <c r="AW402" s="324"/>
      <c r="AX402" s="324"/>
      <c r="AY402" s="324"/>
      <c r="AZ402" s="324"/>
      <c r="BA402" s="324"/>
      <c r="BB402" s="324"/>
      <c r="BC402" s="324"/>
      <c r="BD402" s="324"/>
      <c r="BE402" s="324"/>
      <c r="BF402" s="324"/>
      <c r="BG402" s="324"/>
      <c r="BH402" s="324"/>
      <c r="BI402" s="324"/>
      <c r="BJ402" s="324"/>
      <c r="BK402" s="324"/>
      <c r="BL402" s="324"/>
      <c r="BM402" s="324"/>
      <c r="BN402" s="324"/>
      <c r="BO402" s="324"/>
      <c r="BP402" s="324"/>
      <c r="BQ402" s="324"/>
      <c r="BR402" s="324"/>
      <c r="BS402" s="324"/>
      <c r="BT402" s="324"/>
      <c r="BU402" s="324"/>
      <c r="BV402" s="324"/>
      <c r="BW402" s="324"/>
      <c r="BX402" s="324"/>
      <c r="BY402" s="324"/>
      <c r="BZ402" s="324"/>
      <c r="CA402" s="324"/>
      <c r="CB402" s="324"/>
      <c r="CC402" s="324"/>
      <c r="CD402" s="324"/>
      <c r="CE402" s="324"/>
      <c r="CF402" s="324"/>
      <c r="CG402" s="324"/>
      <c r="CH402" s="324"/>
      <c r="CI402" s="324"/>
      <c r="CJ402" s="324"/>
      <c r="CK402" s="324"/>
      <c r="CL402" s="324"/>
      <c r="CM402" s="324"/>
      <c r="CN402" s="324"/>
      <c r="CO402" s="324"/>
      <c r="CP402" s="324"/>
    </row>
    <row r="403" spans="1:127" s="502" customFormat="1" ht="12.75" customHeight="1" x14ac:dyDescent="0.2">
      <c r="A403" s="270">
        <v>402</v>
      </c>
      <c r="B403" s="270" t="s">
        <v>1004</v>
      </c>
      <c r="C403" s="270" t="s">
        <v>9015</v>
      </c>
      <c r="D403" s="271"/>
      <c r="E403" s="271" t="s">
        <v>4656</v>
      </c>
      <c r="F403" s="271"/>
      <c r="G403" s="272" t="s">
        <v>9016</v>
      </c>
      <c r="H403" s="273"/>
      <c r="I403" s="271" t="s">
        <v>614</v>
      </c>
      <c r="J403" s="271"/>
      <c r="K403" s="271" t="s">
        <v>9017</v>
      </c>
      <c r="L403" s="273" t="s">
        <v>6588</v>
      </c>
      <c r="M403" s="275">
        <v>44050</v>
      </c>
      <c r="N403" s="132">
        <v>44777</v>
      </c>
      <c r="O403" s="277" t="s">
        <v>991</v>
      </c>
      <c r="P403" s="299">
        <f>N403</f>
        <v>44777</v>
      </c>
      <c r="Q403" s="264">
        <v>20580</v>
      </c>
      <c r="R403" s="264">
        <v>2020</v>
      </c>
      <c r="S403" s="265">
        <v>44047</v>
      </c>
      <c r="T403" s="281" t="s">
        <v>239</v>
      </c>
      <c r="U403" s="281" t="s">
        <v>1786</v>
      </c>
      <c r="V403" s="150" t="s">
        <v>484</v>
      </c>
      <c r="W403" s="150" t="s">
        <v>484</v>
      </c>
      <c r="X403" s="281" t="s">
        <v>9018</v>
      </c>
      <c r="Y403" s="281" t="s">
        <v>9019</v>
      </c>
      <c r="Z403" s="150" t="s">
        <v>9020</v>
      </c>
      <c r="AA403" s="303">
        <v>44777</v>
      </c>
      <c r="AB403" s="283" t="s">
        <v>2167</v>
      </c>
      <c r="AC403" s="281">
        <v>4.6500000000000004</v>
      </c>
      <c r="AD403" s="284"/>
      <c r="AE403" s="281">
        <v>80</v>
      </c>
      <c r="AF403" s="281"/>
      <c r="AG403" s="281">
        <v>100</v>
      </c>
      <c r="AH403" s="281"/>
      <c r="AI403" s="281">
        <v>23</v>
      </c>
      <c r="AJ403" s="281">
        <v>38</v>
      </c>
      <c r="AK403" s="281">
        <v>53</v>
      </c>
      <c r="AL403" s="281">
        <v>1</v>
      </c>
      <c r="AM403" s="281"/>
      <c r="AN403" s="281"/>
      <c r="AO403" s="281"/>
      <c r="AP403" s="281"/>
      <c r="AQ403" s="639"/>
      <c r="AR403" s="515"/>
      <c r="AS403" s="515"/>
      <c r="AT403" s="515"/>
      <c r="AU403" s="515"/>
      <c r="AV403" s="515"/>
      <c r="AW403" s="515"/>
      <c r="AX403" s="515"/>
      <c r="AY403" s="515"/>
      <c r="AZ403" s="515"/>
      <c r="BA403" s="515"/>
      <c r="BB403" s="515"/>
      <c r="BC403" s="515"/>
      <c r="BD403" s="515"/>
      <c r="BE403" s="515"/>
      <c r="BF403" s="515"/>
      <c r="BG403" s="515"/>
      <c r="BH403" s="515"/>
      <c r="BI403" s="515"/>
      <c r="BJ403" s="515"/>
      <c r="BK403" s="515"/>
      <c r="BL403" s="515"/>
      <c r="BM403" s="515"/>
      <c r="BN403" s="515"/>
      <c r="BO403" s="515"/>
      <c r="BP403" s="515"/>
      <c r="BQ403" s="515"/>
      <c r="BR403" s="515"/>
      <c r="BS403" s="515"/>
      <c r="BT403" s="515"/>
      <c r="BU403" s="515"/>
      <c r="BV403" s="515"/>
      <c r="BW403" s="515"/>
      <c r="BX403" s="515"/>
      <c r="BY403" s="515"/>
      <c r="BZ403" s="515"/>
      <c r="CA403" s="515"/>
      <c r="CB403" s="515"/>
      <c r="CC403" s="515"/>
      <c r="CD403" s="515"/>
      <c r="CE403" s="515"/>
      <c r="CF403" s="515"/>
      <c r="CG403" s="515"/>
      <c r="CH403" s="515"/>
      <c r="CI403" s="515"/>
      <c r="CJ403" s="515"/>
      <c r="CK403" s="515"/>
      <c r="CL403" s="515"/>
      <c r="CM403" s="515"/>
      <c r="CN403" s="515"/>
      <c r="CO403" s="515"/>
      <c r="CP403" s="515"/>
    </row>
    <row r="404" spans="1:127" s="324" customFormat="1" ht="12.75" customHeight="1" x14ac:dyDescent="0.2">
      <c r="A404" s="270">
        <v>403</v>
      </c>
      <c r="B404" s="324" t="s">
        <v>1004</v>
      </c>
      <c r="C404" s="324" t="s">
        <v>6787</v>
      </c>
      <c r="E404" s="324" t="s">
        <v>6788</v>
      </c>
      <c r="G404" s="324" t="s">
        <v>6789</v>
      </c>
      <c r="I404" s="324" t="s">
        <v>1168</v>
      </c>
      <c r="K404" s="324" t="s">
        <v>2397</v>
      </c>
      <c r="L404" s="580" t="s">
        <v>2402</v>
      </c>
      <c r="M404" s="510">
        <v>43511</v>
      </c>
      <c r="N404" s="510">
        <v>44211</v>
      </c>
      <c r="O404" s="324" t="s">
        <v>991</v>
      </c>
      <c r="P404" s="510">
        <v>43511</v>
      </c>
      <c r="Q404" s="324">
        <v>19030</v>
      </c>
      <c r="R404" s="324">
        <v>2018</v>
      </c>
      <c r="S404" s="506">
        <v>44242</v>
      </c>
      <c r="T404" s="324" t="s">
        <v>32</v>
      </c>
      <c r="U404" s="324" t="s">
        <v>1786</v>
      </c>
      <c r="V404" s="324">
        <v>0</v>
      </c>
      <c r="W404" s="324">
        <v>7</v>
      </c>
      <c r="X404" s="324" t="s">
        <v>2398</v>
      </c>
      <c r="Y404" s="324" t="s">
        <v>6790</v>
      </c>
      <c r="Z404" s="324" t="s">
        <v>729</v>
      </c>
      <c r="AA404" s="506">
        <v>44242</v>
      </c>
      <c r="AB404" s="521" t="s">
        <v>994</v>
      </c>
      <c r="AC404" s="324">
        <v>1.7</v>
      </c>
      <c r="AE404" s="324">
        <v>60</v>
      </c>
      <c r="AG404" s="324">
        <v>110</v>
      </c>
      <c r="AI404" s="324" t="s">
        <v>994</v>
      </c>
      <c r="AJ404" s="324">
        <v>38</v>
      </c>
      <c r="AK404" s="324">
        <v>46</v>
      </c>
      <c r="AL404" s="324">
        <v>1</v>
      </c>
      <c r="AP404" s="281"/>
      <c r="AQ404" s="635"/>
    </row>
    <row r="405" spans="1:127" s="502" customFormat="1" ht="12.75" customHeight="1" x14ac:dyDescent="0.2">
      <c r="A405" s="270">
        <v>404</v>
      </c>
      <c r="B405" s="281" t="s">
        <v>1004</v>
      </c>
      <c r="C405" s="281" t="s">
        <v>9847</v>
      </c>
      <c r="D405" s="281"/>
      <c r="E405" s="281" t="s">
        <v>2748</v>
      </c>
      <c r="F405" s="281"/>
      <c r="G405" s="296" t="s">
        <v>9848</v>
      </c>
      <c r="H405" s="922"/>
      <c r="I405" s="271" t="s">
        <v>4329</v>
      </c>
      <c r="J405" s="281"/>
      <c r="K405" s="281" t="s">
        <v>9539</v>
      </c>
      <c r="L405" s="922" t="s">
        <v>5234</v>
      </c>
      <c r="M405" s="306">
        <v>42704</v>
      </c>
      <c r="N405" s="307">
        <v>44986</v>
      </c>
      <c r="O405" s="277" t="s">
        <v>991</v>
      </c>
      <c r="P405" s="299">
        <f t="shared" ref="P405" si="89">N405</f>
        <v>44986</v>
      </c>
      <c r="Q405" s="264">
        <v>21085</v>
      </c>
      <c r="R405" s="264">
        <v>2014</v>
      </c>
      <c r="S405" s="265">
        <v>43522</v>
      </c>
      <c r="T405" s="281" t="s">
        <v>5079</v>
      </c>
      <c r="U405" s="281" t="s">
        <v>1687</v>
      </c>
      <c r="V405" s="150" t="s">
        <v>731</v>
      </c>
      <c r="W405" s="150" t="s">
        <v>9849</v>
      </c>
      <c r="X405" s="281" t="s">
        <v>9540</v>
      </c>
      <c r="Y405" s="281" t="s">
        <v>1212</v>
      </c>
      <c r="Z405" s="150" t="s">
        <v>9541</v>
      </c>
      <c r="AA405" s="303">
        <f>N405</f>
        <v>44986</v>
      </c>
      <c r="AB405" s="283" t="s">
        <v>1411</v>
      </c>
      <c r="AC405" s="281">
        <v>5</v>
      </c>
      <c r="AD405" s="150"/>
      <c r="AE405" s="281">
        <v>80</v>
      </c>
      <c r="AF405" s="281"/>
      <c r="AG405" s="281">
        <v>104</v>
      </c>
      <c r="AH405" s="281"/>
      <c r="AI405" s="281">
        <v>24</v>
      </c>
      <c r="AJ405" s="281">
        <v>39</v>
      </c>
      <c r="AK405" s="281">
        <v>55</v>
      </c>
      <c r="AL405" s="281">
        <v>1</v>
      </c>
      <c r="AM405" s="281"/>
      <c r="AN405" s="281"/>
      <c r="AO405" s="281"/>
      <c r="AP405" s="281"/>
      <c r="AQ405" s="640"/>
      <c r="AR405" s="516"/>
      <c r="AS405" s="516"/>
      <c r="AT405" s="516"/>
      <c r="AU405" s="516"/>
      <c r="AV405" s="516"/>
      <c r="AW405" s="516"/>
      <c r="AX405" s="516"/>
      <c r="AY405" s="516"/>
      <c r="AZ405" s="516"/>
      <c r="BA405" s="516"/>
      <c r="BB405" s="516"/>
      <c r="BC405" s="516"/>
      <c r="BD405" s="516"/>
      <c r="BE405" s="516"/>
      <c r="BF405" s="516"/>
      <c r="BG405" s="516"/>
      <c r="BH405" s="516"/>
      <c r="BI405" s="516"/>
      <c r="BJ405" s="516"/>
      <c r="BK405" s="516"/>
      <c r="BL405" s="516"/>
      <c r="BM405" s="516"/>
      <c r="BN405" s="516"/>
      <c r="BO405" s="516"/>
      <c r="BP405" s="516"/>
      <c r="BQ405" s="516"/>
      <c r="BR405" s="516"/>
      <c r="BS405" s="516"/>
      <c r="BT405" s="516"/>
      <c r="BU405" s="516"/>
      <c r="BV405" s="516"/>
      <c r="BW405" s="516"/>
      <c r="BX405" s="516"/>
      <c r="BY405" s="516"/>
      <c r="BZ405" s="516"/>
      <c r="CA405" s="516"/>
      <c r="CB405" s="516"/>
      <c r="CC405" s="516"/>
      <c r="CD405" s="516"/>
      <c r="CE405" s="516"/>
      <c r="CF405" s="516"/>
      <c r="CG405" s="516"/>
      <c r="CH405" s="516"/>
      <c r="CI405" s="516"/>
      <c r="CJ405" s="516"/>
      <c r="CK405" s="516"/>
      <c r="CL405" s="516"/>
      <c r="CM405" s="516"/>
      <c r="CN405" s="516"/>
      <c r="CO405" s="516"/>
      <c r="CP405" s="516"/>
    </row>
    <row r="406" spans="1:127" s="502" customFormat="1" ht="12.75" customHeight="1" x14ac:dyDescent="0.2">
      <c r="A406" s="270">
        <v>405</v>
      </c>
      <c r="B406" s="270" t="s">
        <v>1004</v>
      </c>
      <c r="C406" s="270" t="s">
        <v>4902</v>
      </c>
      <c r="D406" s="271"/>
      <c r="E406" s="271" t="s">
        <v>6416</v>
      </c>
      <c r="F406" s="271"/>
      <c r="G406" s="272" t="s">
        <v>4903</v>
      </c>
      <c r="H406" s="273"/>
      <c r="I406" s="271" t="s">
        <v>614</v>
      </c>
      <c r="J406" s="271"/>
      <c r="K406" s="271" t="s">
        <v>6417</v>
      </c>
      <c r="L406" s="273" t="s">
        <v>6418</v>
      </c>
      <c r="M406" s="275">
        <v>43333</v>
      </c>
      <c r="N406" s="132">
        <v>44777</v>
      </c>
      <c r="O406" s="277" t="s">
        <v>991</v>
      </c>
      <c r="P406" s="299">
        <f>N406</f>
        <v>44777</v>
      </c>
      <c r="Q406" s="264">
        <v>20582</v>
      </c>
      <c r="R406" s="264">
        <v>2014</v>
      </c>
      <c r="S406" s="265">
        <v>44047</v>
      </c>
      <c r="T406" s="281" t="s">
        <v>239</v>
      </c>
      <c r="U406" s="281" t="s">
        <v>991</v>
      </c>
      <c r="V406" s="150" t="s">
        <v>1894</v>
      </c>
      <c r="W406" s="150" t="s">
        <v>2262</v>
      </c>
      <c r="X406" s="281" t="s">
        <v>9025</v>
      </c>
      <c r="Y406" s="281" t="s">
        <v>9026</v>
      </c>
      <c r="Z406" s="150" t="s">
        <v>9027</v>
      </c>
      <c r="AA406" s="303">
        <f>N406</f>
        <v>44777</v>
      </c>
      <c r="AB406" s="283" t="s">
        <v>485</v>
      </c>
      <c r="AC406" s="281">
        <v>5.6</v>
      </c>
      <c r="AD406" s="284"/>
      <c r="AE406" s="281">
        <v>90</v>
      </c>
      <c r="AF406" s="281"/>
      <c r="AG406" s="281">
        <v>120</v>
      </c>
      <c r="AH406" s="281"/>
      <c r="AI406" s="281">
        <v>22</v>
      </c>
      <c r="AJ406" s="281">
        <v>36</v>
      </c>
      <c r="AK406" s="281">
        <v>48</v>
      </c>
      <c r="AL406" s="281">
        <v>1</v>
      </c>
      <c r="AM406" s="265"/>
      <c r="AN406" s="281"/>
      <c r="AO406" s="281"/>
      <c r="AP406" s="281"/>
      <c r="AQ406" s="635"/>
      <c r="AR406" s="324"/>
      <c r="AS406" s="324"/>
      <c r="AT406" s="324"/>
      <c r="AU406" s="324"/>
      <c r="AV406" s="324"/>
      <c r="AW406" s="324"/>
      <c r="AX406" s="324"/>
      <c r="AY406" s="324"/>
      <c r="AZ406" s="324"/>
      <c r="BA406" s="324"/>
      <c r="BB406" s="324"/>
      <c r="BC406" s="324"/>
      <c r="BD406" s="324"/>
      <c r="BE406" s="324"/>
      <c r="BF406" s="324"/>
      <c r="BG406" s="324"/>
      <c r="BH406" s="324"/>
      <c r="BI406" s="324"/>
      <c r="BJ406" s="324"/>
      <c r="BK406" s="324"/>
      <c r="BL406" s="324"/>
      <c r="BM406" s="324"/>
      <c r="BN406" s="324"/>
      <c r="BO406" s="324"/>
      <c r="BP406" s="324"/>
      <c r="BQ406" s="324"/>
      <c r="BR406" s="324"/>
      <c r="BS406" s="324"/>
      <c r="BT406" s="324"/>
      <c r="BU406" s="324"/>
      <c r="BV406" s="324"/>
      <c r="BW406" s="324"/>
      <c r="BX406" s="324"/>
      <c r="BY406" s="324"/>
      <c r="BZ406" s="324"/>
      <c r="CA406" s="324"/>
      <c r="CB406" s="324"/>
      <c r="CC406" s="324"/>
      <c r="CD406" s="324"/>
      <c r="CE406" s="324"/>
      <c r="CF406" s="324"/>
      <c r="CG406" s="324"/>
      <c r="CH406" s="324"/>
      <c r="CI406" s="324"/>
      <c r="CJ406" s="324"/>
      <c r="CK406" s="324"/>
      <c r="CL406" s="324"/>
      <c r="CM406" s="324"/>
      <c r="CN406" s="324"/>
      <c r="CO406" s="324"/>
      <c r="CP406" s="324"/>
    </row>
    <row r="407" spans="1:127" ht="12.75" customHeight="1" x14ac:dyDescent="0.2">
      <c r="A407" s="270">
        <v>406</v>
      </c>
      <c r="B407" s="270" t="s">
        <v>1004</v>
      </c>
      <c r="C407" s="270" t="s">
        <v>945</v>
      </c>
      <c r="D407" s="270"/>
      <c r="E407" s="271" t="s">
        <v>2245</v>
      </c>
      <c r="F407" s="271"/>
      <c r="G407" s="272" t="s">
        <v>749</v>
      </c>
      <c r="H407" s="273"/>
      <c r="I407" s="270" t="s">
        <v>2996</v>
      </c>
      <c r="J407" s="270"/>
      <c r="K407" s="271" t="s">
        <v>2209</v>
      </c>
      <c r="L407" s="273" t="s">
        <v>2210</v>
      </c>
      <c r="M407" s="306">
        <v>41014</v>
      </c>
      <c r="N407" s="276">
        <v>43894</v>
      </c>
      <c r="O407" s="277" t="s">
        <v>991</v>
      </c>
      <c r="P407" s="298">
        <f>N407</f>
        <v>43894</v>
      </c>
      <c r="Q407" s="278">
        <v>14571</v>
      </c>
      <c r="R407" s="278">
        <v>2007</v>
      </c>
      <c r="S407" s="279">
        <v>43163</v>
      </c>
      <c r="T407" s="280" t="s">
        <v>1227</v>
      </c>
      <c r="U407" s="281" t="s">
        <v>991</v>
      </c>
      <c r="V407" s="282" t="s">
        <v>5834</v>
      </c>
      <c r="W407" s="282" t="s">
        <v>5835</v>
      </c>
      <c r="X407" s="280" t="s">
        <v>2212</v>
      </c>
      <c r="Y407" s="280" t="s">
        <v>2213</v>
      </c>
      <c r="Z407" s="282" t="s">
        <v>126</v>
      </c>
      <c r="AA407" s="303">
        <f>N407</f>
        <v>43894</v>
      </c>
      <c r="AB407" s="149" t="s">
        <v>132</v>
      </c>
      <c r="AC407" s="280">
        <v>5.2</v>
      </c>
      <c r="AD407" s="305"/>
      <c r="AE407" s="280">
        <v>75</v>
      </c>
      <c r="AF407" s="280"/>
      <c r="AG407" s="280">
        <v>95</v>
      </c>
      <c r="AH407" s="280"/>
      <c r="AI407" s="280">
        <v>23</v>
      </c>
      <c r="AJ407" s="280">
        <v>37</v>
      </c>
      <c r="AK407" s="280">
        <v>48</v>
      </c>
      <c r="AL407" s="280">
        <v>1</v>
      </c>
      <c r="AM407" s="280"/>
      <c r="AN407" s="280"/>
      <c r="AO407" s="280"/>
      <c r="AP407" s="280"/>
      <c r="AQ407" s="636"/>
      <c r="AR407" s="503"/>
      <c r="AS407" s="503"/>
      <c r="AT407" s="503"/>
      <c r="AU407" s="503"/>
      <c r="AV407" s="503"/>
      <c r="AW407" s="503"/>
      <c r="AX407" s="503"/>
      <c r="AY407" s="503"/>
      <c r="AZ407" s="503"/>
      <c r="BA407" s="503"/>
      <c r="BB407" s="503"/>
      <c r="BC407" s="503"/>
      <c r="BD407" s="503"/>
      <c r="BE407" s="503"/>
      <c r="BF407" s="503"/>
      <c r="BG407" s="503"/>
      <c r="BH407" s="503"/>
      <c r="BI407" s="503"/>
      <c r="BJ407" s="503"/>
      <c r="BK407" s="503"/>
      <c r="BL407" s="503"/>
      <c r="BM407" s="503"/>
      <c r="BN407" s="503"/>
      <c r="BO407" s="503"/>
      <c r="BP407" s="503"/>
      <c r="BQ407" s="503"/>
      <c r="BR407" s="503"/>
      <c r="BS407" s="503"/>
      <c r="BT407" s="503"/>
      <c r="BU407" s="503"/>
      <c r="BV407" s="503"/>
      <c r="BW407" s="503"/>
      <c r="BX407" s="503"/>
      <c r="BY407" s="503"/>
      <c r="BZ407" s="503"/>
      <c r="CA407" s="503"/>
      <c r="CB407" s="503"/>
      <c r="CC407" s="503"/>
      <c r="CD407" s="503"/>
      <c r="CE407" s="503"/>
      <c r="CF407" s="503"/>
      <c r="CG407" s="503"/>
      <c r="CH407" s="503"/>
      <c r="CI407" s="503"/>
      <c r="CJ407" s="503"/>
      <c r="CK407" s="503"/>
      <c r="CL407" s="503"/>
      <c r="CM407" s="503"/>
      <c r="CN407" s="503"/>
      <c r="CO407" s="503"/>
      <c r="CP407" s="503"/>
      <c r="CQ407" s="500"/>
      <c r="CR407" s="500"/>
      <c r="CS407" s="500"/>
      <c r="CT407" s="500"/>
      <c r="CU407" s="500"/>
      <c r="CV407" s="500"/>
      <c r="CW407" s="500"/>
      <c r="CX407" s="500"/>
      <c r="CY407" s="500"/>
      <c r="CZ407" s="500"/>
      <c r="DA407" s="500"/>
      <c r="DB407" s="500"/>
      <c r="DC407" s="500"/>
      <c r="DD407" s="500"/>
      <c r="DE407" s="500"/>
      <c r="DF407" s="500"/>
      <c r="DG407" s="500"/>
      <c r="DH407" s="500"/>
      <c r="DI407" s="500"/>
      <c r="DJ407" s="500"/>
      <c r="DK407" s="500"/>
      <c r="DL407" s="500"/>
      <c r="DM407" s="500"/>
      <c r="DN407" s="500"/>
      <c r="DO407" s="500"/>
      <c r="DP407" s="500"/>
      <c r="DQ407" s="500"/>
      <c r="DR407" s="500"/>
      <c r="DS407" s="500"/>
      <c r="DT407" s="500"/>
      <c r="DU407" s="500"/>
      <c r="DV407" s="500"/>
      <c r="DW407" s="500"/>
    </row>
    <row r="408" spans="1:127" s="324" customFormat="1" ht="12.75" customHeight="1" x14ac:dyDescent="0.2">
      <c r="A408" s="270">
        <v>407</v>
      </c>
      <c r="B408" s="324" t="s">
        <v>1004</v>
      </c>
      <c r="C408" s="324" t="s">
        <v>6791</v>
      </c>
      <c r="E408" s="324" t="s">
        <v>6792</v>
      </c>
      <c r="G408" s="324" t="s">
        <v>6793</v>
      </c>
      <c r="I408" s="324" t="s">
        <v>1168</v>
      </c>
      <c r="K408" s="324" t="s">
        <v>2397</v>
      </c>
      <c r="L408" s="580" t="s">
        <v>2402</v>
      </c>
      <c r="M408" s="510">
        <v>43511</v>
      </c>
      <c r="N408" s="510">
        <v>44242</v>
      </c>
      <c r="O408" s="324" t="s">
        <v>991</v>
      </c>
      <c r="P408" s="510">
        <v>43511</v>
      </c>
      <c r="Q408" s="324">
        <v>19031</v>
      </c>
      <c r="R408" s="324">
        <v>2018</v>
      </c>
      <c r="S408" s="506">
        <v>43511</v>
      </c>
      <c r="T408" s="324" t="s">
        <v>32</v>
      </c>
      <c r="U408" s="324" t="s">
        <v>1786</v>
      </c>
      <c r="V408" s="324">
        <v>0</v>
      </c>
      <c r="W408" s="324">
        <v>7</v>
      </c>
      <c r="X408" s="324" t="s">
        <v>2398</v>
      </c>
      <c r="Y408" s="324" t="s">
        <v>728</v>
      </c>
      <c r="Z408" s="324" t="s">
        <v>729</v>
      </c>
      <c r="AA408" s="506">
        <v>44242</v>
      </c>
      <c r="AB408" s="324" t="s">
        <v>1411</v>
      </c>
      <c r="AC408" s="324">
        <v>2.0499999999999998</v>
      </c>
      <c r="AE408" s="324">
        <v>50</v>
      </c>
      <c r="AG408" s="324">
        <v>89</v>
      </c>
      <c r="AI408" s="324" t="s">
        <v>994</v>
      </c>
      <c r="AJ408" s="324">
        <v>37</v>
      </c>
      <c r="AK408" s="324">
        <v>62</v>
      </c>
      <c r="AL408" s="324">
        <v>1</v>
      </c>
      <c r="AM408" s="281"/>
      <c r="AN408" s="281"/>
      <c r="AO408" s="281"/>
      <c r="AP408" s="281"/>
      <c r="AQ408" s="635"/>
    </row>
    <row r="409" spans="1:127" s="502" customFormat="1" ht="12.75" customHeight="1" x14ac:dyDescent="0.2">
      <c r="A409" s="270">
        <v>408</v>
      </c>
      <c r="B409" s="270" t="s">
        <v>1004</v>
      </c>
      <c r="C409" s="130" t="s">
        <v>9220</v>
      </c>
      <c r="D409" s="271"/>
      <c r="E409" s="130" t="s">
        <v>9221</v>
      </c>
      <c r="F409" s="271"/>
      <c r="G409" s="802" t="s">
        <v>9222</v>
      </c>
      <c r="H409" s="273"/>
      <c r="I409" s="130" t="s">
        <v>601</v>
      </c>
      <c r="J409" s="271"/>
      <c r="K409" s="271" t="s">
        <v>9223</v>
      </c>
      <c r="L409" s="273" t="s">
        <v>9224</v>
      </c>
      <c r="M409" s="275">
        <v>44067</v>
      </c>
      <c r="N409" s="132">
        <v>44796</v>
      </c>
      <c r="O409" s="277" t="s">
        <v>991</v>
      </c>
      <c r="P409" s="299">
        <f>N409</f>
        <v>44796</v>
      </c>
      <c r="Q409" s="264">
        <v>20613</v>
      </c>
      <c r="R409" s="264">
        <v>2020</v>
      </c>
      <c r="S409" s="265">
        <v>44066</v>
      </c>
      <c r="T409" s="281" t="s">
        <v>1686</v>
      </c>
      <c r="U409" s="281" t="s">
        <v>1786</v>
      </c>
      <c r="V409" s="150" t="s">
        <v>484</v>
      </c>
      <c r="W409" s="150" t="s">
        <v>484</v>
      </c>
      <c r="X409" s="281" t="s">
        <v>9225</v>
      </c>
      <c r="Y409" s="281" t="s">
        <v>1697</v>
      </c>
      <c r="Z409" s="150" t="s">
        <v>7889</v>
      </c>
      <c r="AA409" s="303">
        <v>44796</v>
      </c>
      <c r="AB409" s="283" t="s">
        <v>3319</v>
      </c>
      <c r="AC409" s="281">
        <v>5.6</v>
      </c>
      <c r="AD409" s="284"/>
      <c r="AE409" s="281">
        <v>85</v>
      </c>
      <c r="AF409" s="281"/>
      <c r="AG409" s="281">
        <v>110</v>
      </c>
      <c r="AH409" s="281"/>
      <c r="AI409" s="281" t="s">
        <v>994</v>
      </c>
      <c r="AJ409" s="281">
        <v>38</v>
      </c>
      <c r="AK409" s="281">
        <v>47</v>
      </c>
      <c r="AL409" s="281">
        <v>1</v>
      </c>
      <c r="AM409" s="281"/>
      <c r="AN409" s="281"/>
      <c r="AO409" s="281"/>
      <c r="AP409" s="281"/>
      <c r="AQ409" s="640"/>
      <c r="AR409" s="516"/>
      <c r="AS409" s="516"/>
      <c r="AT409" s="516"/>
      <c r="AU409" s="516"/>
      <c r="AV409" s="516"/>
      <c r="AW409" s="516"/>
      <c r="AX409" s="516"/>
      <c r="AY409" s="516"/>
      <c r="AZ409" s="516"/>
      <c r="BA409" s="516"/>
      <c r="BB409" s="516"/>
      <c r="BC409" s="516"/>
      <c r="BD409" s="516"/>
      <c r="BE409" s="516"/>
      <c r="BF409" s="516"/>
      <c r="BG409" s="516"/>
      <c r="BH409" s="516"/>
      <c r="BI409" s="516"/>
      <c r="BJ409" s="516"/>
      <c r="BK409" s="516"/>
      <c r="BL409" s="516"/>
      <c r="BM409" s="516"/>
      <c r="BN409" s="516"/>
      <c r="BO409" s="516"/>
      <c r="BP409" s="516"/>
      <c r="BQ409" s="516"/>
      <c r="BR409" s="516"/>
      <c r="BS409" s="516"/>
      <c r="BT409" s="516"/>
      <c r="BU409" s="516"/>
      <c r="BV409" s="516"/>
      <c r="BW409" s="516"/>
      <c r="BX409" s="516"/>
      <c r="BY409" s="516"/>
      <c r="BZ409" s="516"/>
      <c r="CA409" s="516"/>
      <c r="CB409" s="516"/>
      <c r="CC409" s="516"/>
      <c r="CD409" s="516"/>
      <c r="CE409" s="516"/>
      <c r="CF409" s="516"/>
      <c r="CG409" s="516"/>
      <c r="CH409" s="516"/>
      <c r="CI409" s="516"/>
      <c r="CJ409" s="516"/>
      <c r="CK409" s="516"/>
      <c r="CL409" s="516"/>
      <c r="CM409" s="516"/>
      <c r="CN409" s="516"/>
      <c r="CO409" s="516"/>
      <c r="CP409" s="516"/>
    </row>
    <row r="410" spans="1:127" s="324" customFormat="1" ht="12.75" customHeight="1" x14ac:dyDescent="0.2">
      <c r="A410" s="270">
        <v>409</v>
      </c>
      <c r="B410" s="270" t="s">
        <v>1005</v>
      </c>
      <c r="C410" s="324" t="s">
        <v>2032</v>
      </c>
      <c r="E410" s="324" t="s">
        <v>2034</v>
      </c>
      <c r="F410" s="324" t="s">
        <v>2039</v>
      </c>
      <c r="G410" s="509" t="s">
        <v>2035</v>
      </c>
      <c r="H410" s="521"/>
      <c r="I410" s="271" t="s">
        <v>2653</v>
      </c>
      <c r="J410" s="281"/>
      <c r="K410" s="324" t="s">
        <v>2036</v>
      </c>
      <c r="L410" s="273" t="s">
        <v>816</v>
      </c>
      <c r="M410" s="510">
        <v>41643</v>
      </c>
      <c r="N410" s="511">
        <v>44277</v>
      </c>
      <c r="O410" s="308" t="s">
        <v>991</v>
      </c>
      <c r="P410" s="299">
        <f t="shared" ref="P410:P417" si="90">N410</f>
        <v>44277</v>
      </c>
      <c r="Q410" s="264">
        <v>18141</v>
      </c>
      <c r="R410" s="264">
        <v>2008</v>
      </c>
      <c r="S410" s="279">
        <v>43546</v>
      </c>
      <c r="T410" s="281" t="s">
        <v>1227</v>
      </c>
      <c r="U410" s="281" t="s">
        <v>991</v>
      </c>
      <c r="V410" s="150" t="s">
        <v>6964</v>
      </c>
      <c r="W410" s="150" t="s">
        <v>4325</v>
      </c>
      <c r="X410" s="281" t="s">
        <v>2037</v>
      </c>
      <c r="Y410" s="281" t="s">
        <v>1212</v>
      </c>
      <c r="Z410" s="150" t="s">
        <v>1213</v>
      </c>
      <c r="AA410" s="303">
        <f>N410</f>
        <v>44277</v>
      </c>
      <c r="AB410" s="283" t="s">
        <v>994</v>
      </c>
      <c r="AC410" s="281">
        <v>7.4</v>
      </c>
      <c r="AD410" s="284">
        <v>51.1</v>
      </c>
      <c r="AE410" s="281">
        <v>125</v>
      </c>
      <c r="AF410" s="281">
        <v>176</v>
      </c>
      <c r="AG410" s="281">
        <v>170</v>
      </c>
      <c r="AH410" s="281">
        <v>221</v>
      </c>
      <c r="AI410" s="281">
        <v>23</v>
      </c>
      <c r="AJ410" s="281">
        <v>39</v>
      </c>
      <c r="AK410" s="281">
        <v>56</v>
      </c>
      <c r="AL410" s="281">
        <v>1</v>
      </c>
      <c r="AM410" s="265"/>
      <c r="AN410" s="281"/>
      <c r="AO410" s="281"/>
      <c r="AP410" s="281"/>
      <c r="AQ410" s="635"/>
      <c r="CQ410" s="512"/>
    </row>
    <row r="411" spans="1:127" s="324" customFormat="1" ht="12.75" customHeight="1" x14ac:dyDescent="0.2">
      <c r="A411" s="270">
        <v>410</v>
      </c>
      <c r="B411" s="270" t="s">
        <v>1004</v>
      </c>
      <c r="C411" s="281" t="s">
        <v>8907</v>
      </c>
      <c r="E411" s="271" t="s">
        <v>1290</v>
      </c>
      <c r="G411" s="272" t="s">
        <v>8908</v>
      </c>
      <c r="I411" s="270" t="s">
        <v>2996</v>
      </c>
      <c r="K411" s="324" t="s">
        <v>8909</v>
      </c>
      <c r="L411" s="273" t="s">
        <v>8910</v>
      </c>
      <c r="M411" s="510">
        <v>41659</v>
      </c>
      <c r="N411" s="511">
        <v>44759</v>
      </c>
      <c r="O411" s="277" t="s">
        <v>991</v>
      </c>
      <c r="P411" s="508">
        <f t="shared" si="90"/>
        <v>44759</v>
      </c>
      <c r="Q411" s="264">
        <v>20537</v>
      </c>
      <c r="R411" s="264">
        <v>2014</v>
      </c>
      <c r="S411" s="279">
        <v>44029</v>
      </c>
      <c r="T411" s="281" t="s">
        <v>898</v>
      </c>
      <c r="U411" s="324" t="s">
        <v>1687</v>
      </c>
      <c r="V411" s="530">
        <v>0</v>
      </c>
      <c r="W411" s="324">
        <v>50</v>
      </c>
      <c r="X411" s="281" t="s">
        <v>8911</v>
      </c>
      <c r="Y411" s="281" t="s">
        <v>7003</v>
      </c>
      <c r="Z411" s="150" t="s">
        <v>1844</v>
      </c>
      <c r="AA411" s="303">
        <f t="shared" ref="AA411" si="91">N411</f>
        <v>44759</v>
      </c>
      <c r="AB411" s="283" t="s">
        <v>2167</v>
      </c>
      <c r="AC411" s="281">
        <v>4.7</v>
      </c>
      <c r="AD411" s="150"/>
      <c r="AE411" s="281">
        <v>88</v>
      </c>
      <c r="AF411" s="281"/>
      <c r="AG411" s="281">
        <v>110</v>
      </c>
      <c r="AH411" s="281"/>
      <c r="AI411" s="281">
        <v>23</v>
      </c>
      <c r="AJ411" s="281">
        <v>37</v>
      </c>
      <c r="AK411" s="281">
        <v>50</v>
      </c>
      <c r="AL411" s="281">
        <v>1</v>
      </c>
      <c r="AQ411" s="635"/>
      <c r="CQ411" s="512"/>
    </row>
    <row r="412" spans="1:127" s="571" customFormat="1" ht="12.75" customHeight="1" x14ac:dyDescent="0.2">
      <c r="A412" s="559">
        <v>411</v>
      </c>
      <c r="B412" s="560" t="s">
        <v>1004</v>
      </c>
      <c r="C412" s="560" t="s">
        <v>1316</v>
      </c>
      <c r="D412" s="560"/>
      <c r="E412" s="560" t="s">
        <v>1678</v>
      </c>
      <c r="F412" s="560"/>
      <c r="G412" s="562" t="s">
        <v>7086</v>
      </c>
      <c r="H412" s="563"/>
      <c r="I412" s="560" t="s">
        <v>614</v>
      </c>
      <c r="J412" s="560"/>
      <c r="K412" s="560" t="s">
        <v>7072</v>
      </c>
      <c r="L412" s="563" t="s">
        <v>7087</v>
      </c>
      <c r="M412" s="565">
        <v>43563</v>
      </c>
      <c r="N412" s="566">
        <v>44112</v>
      </c>
      <c r="O412" s="567" t="s">
        <v>991</v>
      </c>
      <c r="P412" s="568">
        <f t="shared" si="90"/>
        <v>44112</v>
      </c>
      <c r="Q412" s="569">
        <v>19163</v>
      </c>
      <c r="R412" s="569">
        <v>2012</v>
      </c>
      <c r="S412" s="591">
        <v>43563</v>
      </c>
      <c r="T412" s="571" t="s">
        <v>239</v>
      </c>
      <c r="U412" s="571" t="s">
        <v>1786</v>
      </c>
      <c r="V412" s="564" t="s">
        <v>484</v>
      </c>
      <c r="W412" s="564" t="s">
        <v>2261</v>
      </c>
      <c r="X412" s="560" t="s">
        <v>7074</v>
      </c>
      <c r="Y412" s="560" t="s">
        <v>1439</v>
      </c>
      <c r="Z412" s="564" t="s">
        <v>1440</v>
      </c>
      <c r="AA412" s="572">
        <v>44112</v>
      </c>
      <c r="AB412" s="573" t="s">
        <v>2167</v>
      </c>
      <c r="AC412" s="560">
        <v>5.3</v>
      </c>
      <c r="AD412" s="574"/>
      <c r="AE412" s="560">
        <v>70</v>
      </c>
      <c r="AF412" s="560"/>
      <c r="AG412" s="560">
        <v>90</v>
      </c>
      <c r="AH412" s="560"/>
      <c r="AI412" s="560">
        <v>23</v>
      </c>
      <c r="AJ412" s="560">
        <v>38</v>
      </c>
      <c r="AK412" s="571">
        <v>52</v>
      </c>
      <c r="AL412" s="571">
        <v>1</v>
      </c>
      <c r="AP412" s="560"/>
      <c r="AQ412" s="642"/>
    </row>
    <row r="413" spans="1:127" ht="12.75" customHeight="1" x14ac:dyDescent="0.2">
      <c r="A413" s="270">
        <v>412</v>
      </c>
      <c r="B413" s="281" t="s">
        <v>1004</v>
      </c>
      <c r="C413" s="281" t="s">
        <v>1559</v>
      </c>
      <c r="D413" s="281"/>
      <c r="E413" s="281" t="s">
        <v>2806</v>
      </c>
      <c r="F413" s="281" t="s">
        <v>3778</v>
      </c>
      <c r="G413" s="296" t="s">
        <v>2807</v>
      </c>
      <c r="H413" s="676"/>
      <c r="I413" s="271" t="s">
        <v>2653</v>
      </c>
      <c r="J413" s="281"/>
      <c r="K413" s="281" t="s">
        <v>12</v>
      </c>
      <c r="L413" s="676" t="s">
        <v>13</v>
      </c>
      <c r="M413" s="306">
        <v>42065</v>
      </c>
      <c r="N413" s="325">
        <v>44703</v>
      </c>
      <c r="O413" s="277" t="s">
        <v>991</v>
      </c>
      <c r="P413" s="298">
        <f t="shared" si="90"/>
        <v>44703</v>
      </c>
      <c r="Q413" s="278">
        <v>20430</v>
      </c>
      <c r="R413" s="278">
        <v>2014</v>
      </c>
      <c r="S413" s="279">
        <v>43973</v>
      </c>
      <c r="T413" s="280" t="s">
        <v>396</v>
      </c>
      <c r="U413" s="281" t="s">
        <v>991</v>
      </c>
      <c r="V413" s="282" t="s">
        <v>5755</v>
      </c>
      <c r="W413" s="282" t="s">
        <v>8617</v>
      </c>
      <c r="X413" s="280" t="s">
        <v>2241</v>
      </c>
      <c r="Y413" s="280" t="s">
        <v>2235</v>
      </c>
      <c r="Z413" s="282" t="s">
        <v>2236</v>
      </c>
      <c r="AA413" s="303">
        <f>N413</f>
        <v>44703</v>
      </c>
      <c r="AB413" s="149" t="s">
        <v>2167</v>
      </c>
      <c r="AC413" s="280">
        <v>5.9</v>
      </c>
      <c r="AD413" s="305"/>
      <c r="AE413" s="280">
        <v>120</v>
      </c>
      <c r="AF413" s="280"/>
      <c r="AG413" s="280">
        <v>155</v>
      </c>
      <c r="AH413" s="280"/>
      <c r="AI413" s="280">
        <v>22</v>
      </c>
      <c r="AJ413" s="280">
        <v>38</v>
      </c>
      <c r="AK413" s="280">
        <v>52</v>
      </c>
      <c r="AL413" s="280">
        <v>1</v>
      </c>
      <c r="AM413" s="280"/>
      <c r="AN413" s="280"/>
      <c r="AO413" s="280"/>
      <c r="AP413" s="280"/>
      <c r="AQ413" s="637"/>
      <c r="AR413" s="504"/>
      <c r="AS413" s="504"/>
      <c r="AT413" s="504"/>
      <c r="AU413" s="504"/>
      <c r="AV413" s="504"/>
      <c r="AW413" s="504"/>
      <c r="AX413" s="504"/>
      <c r="AY413" s="504"/>
      <c r="AZ413" s="504"/>
      <c r="BA413" s="504"/>
      <c r="BB413" s="504"/>
      <c r="BC413" s="504"/>
      <c r="BD413" s="504"/>
      <c r="BE413" s="504"/>
      <c r="BF413" s="504"/>
      <c r="BG413" s="504"/>
      <c r="BH413" s="504"/>
      <c r="BI413" s="504"/>
      <c r="BJ413" s="504"/>
      <c r="BK413" s="504"/>
      <c r="BL413" s="504"/>
      <c r="BM413" s="504"/>
      <c r="BN413" s="504"/>
      <c r="BO413" s="504"/>
      <c r="BP413" s="504"/>
      <c r="BQ413" s="504"/>
      <c r="BR413" s="504"/>
      <c r="BS413" s="504"/>
      <c r="BT413" s="504"/>
      <c r="BU413" s="504"/>
      <c r="BV413" s="504"/>
      <c r="BW413" s="504"/>
      <c r="BX413" s="504"/>
      <c r="BY413" s="504"/>
      <c r="BZ413" s="504"/>
      <c r="CA413" s="504"/>
      <c r="CB413" s="504"/>
      <c r="CC413" s="504"/>
      <c r="CD413" s="504"/>
      <c r="CE413" s="504"/>
      <c r="CF413" s="504"/>
      <c r="CG413" s="504"/>
      <c r="CH413" s="504"/>
      <c r="CI413" s="504"/>
      <c r="CJ413" s="504"/>
      <c r="CK413" s="504"/>
      <c r="CL413" s="504"/>
      <c r="CM413" s="504"/>
      <c r="CN413" s="504"/>
      <c r="CO413" s="504"/>
      <c r="CP413" s="504"/>
      <c r="CQ413" s="500"/>
      <c r="CR413" s="500"/>
      <c r="CS413" s="500"/>
      <c r="CT413" s="500"/>
      <c r="CU413" s="500"/>
      <c r="CV413" s="500"/>
      <c r="CW413" s="500"/>
      <c r="CX413" s="500"/>
      <c r="CY413" s="500"/>
      <c r="CZ413" s="500"/>
      <c r="DA413" s="500"/>
      <c r="DB413" s="500"/>
      <c r="DC413" s="500"/>
      <c r="DD413" s="500"/>
      <c r="DE413" s="500"/>
      <c r="DF413" s="500"/>
      <c r="DG413" s="500"/>
      <c r="DH413" s="500"/>
      <c r="DI413" s="500"/>
      <c r="DJ413" s="500"/>
      <c r="DK413" s="500"/>
      <c r="DL413" s="500"/>
      <c r="DM413" s="500"/>
      <c r="DN413" s="500"/>
      <c r="DO413" s="500"/>
      <c r="DP413" s="500"/>
      <c r="DQ413" s="500"/>
      <c r="DR413" s="500"/>
      <c r="DS413" s="500"/>
      <c r="DT413" s="500"/>
      <c r="DU413" s="500"/>
      <c r="DV413" s="500"/>
      <c r="DW413" s="500"/>
    </row>
    <row r="414" spans="1:127" s="502" customFormat="1" ht="12.75" customHeight="1" x14ac:dyDescent="0.2">
      <c r="A414" s="270">
        <v>413</v>
      </c>
      <c r="B414" s="281" t="s">
        <v>1004</v>
      </c>
      <c r="C414" s="281" t="s">
        <v>5091</v>
      </c>
      <c r="D414" s="281"/>
      <c r="E414" s="281" t="s">
        <v>5968</v>
      </c>
      <c r="F414" s="281"/>
      <c r="G414" s="296" t="s">
        <v>5969</v>
      </c>
      <c r="H414" s="676"/>
      <c r="I414" s="281" t="s">
        <v>424</v>
      </c>
      <c r="J414" s="281"/>
      <c r="K414" s="281" t="s">
        <v>2707</v>
      </c>
      <c r="L414" s="676" t="s">
        <v>509</v>
      </c>
      <c r="M414" s="306">
        <v>43189</v>
      </c>
      <c r="N414" s="325">
        <v>43920</v>
      </c>
      <c r="O414" s="277" t="s">
        <v>991</v>
      </c>
      <c r="P414" s="298">
        <f t="shared" si="90"/>
        <v>43920</v>
      </c>
      <c r="Q414" s="278">
        <v>18314</v>
      </c>
      <c r="R414" s="278">
        <v>2017</v>
      </c>
      <c r="S414" s="279">
        <v>43189</v>
      </c>
      <c r="T414" s="280" t="s">
        <v>2031</v>
      </c>
      <c r="U414" s="281" t="s">
        <v>1786</v>
      </c>
      <c r="V414" s="282" t="s">
        <v>484</v>
      </c>
      <c r="W414" s="282" t="s">
        <v>2262</v>
      </c>
      <c r="X414" s="280" t="s">
        <v>2708</v>
      </c>
      <c r="Y414" s="280" t="s">
        <v>2709</v>
      </c>
      <c r="Z414" s="282" t="s">
        <v>815</v>
      </c>
      <c r="AA414" s="319">
        <f t="shared" ref="AA414" si="92">N414</f>
        <v>43920</v>
      </c>
      <c r="AB414" s="283" t="s">
        <v>1411</v>
      </c>
      <c r="AC414" s="281">
        <v>5.44</v>
      </c>
      <c r="AD414" s="284"/>
      <c r="AE414" s="281">
        <v>85</v>
      </c>
      <c r="AF414" s="281"/>
      <c r="AG414" s="281">
        <v>105</v>
      </c>
      <c r="AH414" s="281"/>
      <c r="AI414" s="281" t="s">
        <v>994</v>
      </c>
      <c r="AJ414" s="281" t="s">
        <v>994</v>
      </c>
      <c r="AK414" s="281" t="s">
        <v>994</v>
      </c>
      <c r="AL414" s="281">
        <v>1</v>
      </c>
      <c r="AM414" s="281"/>
      <c r="AN414" s="281"/>
      <c r="AO414" s="281"/>
      <c r="AP414" s="281"/>
      <c r="AQ414" s="635"/>
      <c r="AR414" s="324"/>
      <c r="AS414" s="324"/>
      <c r="AT414" s="324"/>
      <c r="AU414" s="324"/>
      <c r="AV414" s="324"/>
      <c r="AW414" s="324"/>
      <c r="AX414" s="324"/>
      <c r="AY414" s="324"/>
      <c r="AZ414" s="324"/>
      <c r="BA414" s="324"/>
      <c r="BB414" s="324"/>
      <c r="BC414" s="324"/>
      <c r="BD414" s="324"/>
      <c r="BE414" s="324"/>
      <c r="BF414" s="324"/>
      <c r="BG414" s="324"/>
      <c r="BH414" s="324"/>
      <c r="BI414" s="324"/>
      <c r="BJ414" s="324"/>
      <c r="BK414" s="324"/>
      <c r="BL414" s="324"/>
      <c r="BM414" s="324"/>
      <c r="BN414" s="324"/>
      <c r="BO414" s="324"/>
      <c r="BP414" s="324"/>
      <c r="BQ414" s="324"/>
      <c r="BR414" s="324"/>
      <c r="BS414" s="324"/>
      <c r="BT414" s="324"/>
      <c r="BU414" s="324"/>
      <c r="BV414" s="324"/>
      <c r="BW414" s="324"/>
      <c r="BX414" s="324"/>
      <c r="BY414" s="324"/>
      <c r="BZ414" s="324"/>
      <c r="CA414" s="324"/>
      <c r="CB414" s="324"/>
      <c r="CC414" s="324"/>
      <c r="CD414" s="324"/>
      <c r="CE414" s="324"/>
      <c r="CF414" s="324"/>
      <c r="CG414" s="324"/>
      <c r="CH414" s="324"/>
      <c r="CI414" s="324"/>
      <c r="CJ414" s="324"/>
      <c r="CK414" s="324"/>
      <c r="CL414" s="324"/>
      <c r="CM414" s="324"/>
      <c r="CN414" s="324"/>
      <c r="CO414" s="324"/>
      <c r="CP414" s="324"/>
    </row>
    <row r="415" spans="1:127" ht="12.75" customHeight="1" x14ac:dyDescent="0.2">
      <c r="A415" s="270">
        <v>414</v>
      </c>
      <c r="B415" s="281" t="s">
        <v>1004</v>
      </c>
      <c r="C415" s="281" t="s">
        <v>470</v>
      </c>
      <c r="D415" s="281"/>
      <c r="E415" s="281" t="s">
        <v>2916</v>
      </c>
      <c r="F415" s="281"/>
      <c r="G415" s="296" t="s">
        <v>2917</v>
      </c>
      <c r="H415" s="676"/>
      <c r="I415" s="281" t="s">
        <v>1634</v>
      </c>
      <c r="J415" s="281"/>
      <c r="K415" s="281" t="s">
        <v>3329</v>
      </c>
      <c r="L415" s="676" t="s">
        <v>3330</v>
      </c>
      <c r="M415" s="306">
        <v>42118</v>
      </c>
      <c r="N415" s="325">
        <v>44833</v>
      </c>
      <c r="O415" s="507" t="s">
        <v>991</v>
      </c>
      <c r="P415" s="513">
        <f t="shared" si="90"/>
        <v>44833</v>
      </c>
      <c r="Q415" s="514">
        <v>15661</v>
      </c>
      <c r="R415" s="514">
        <v>2015</v>
      </c>
      <c r="S415" s="279">
        <v>44103</v>
      </c>
      <c r="T415" s="501" t="s">
        <v>1686</v>
      </c>
      <c r="U415" s="324" t="s">
        <v>991</v>
      </c>
      <c r="V415" s="282" t="s">
        <v>484</v>
      </c>
      <c r="W415" s="282" t="s">
        <v>6543</v>
      </c>
      <c r="X415" s="280" t="s">
        <v>3331</v>
      </c>
      <c r="Y415" s="280" t="s">
        <v>1697</v>
      </c>
      <c r="Z415" s="282" t="s">
        <v>2178</v>
      </c>
      <c r="AA415" s="303">
        <f>N415</f>
        <v>44833</v>
      </c>
      <c r="AB415" s="149" t="s">
        <v>485</v>
      </c>
      <c r="AC415" s="280">
        <v>5.3</v>
      </c>
      <c r="AD415" s="305"/>
      <c r="AE415" s="280">
        <v>90</v>
      </c>
      <c r="AF415" s="280"/>
      <c r="AG415" s="280">
        <v>115</v>
      </c>
      <c r="AH415" s="280"/>
      <c r="AI415" s="280" t="s">
        <v>994</v>
      </c>
      <c r="AJ415" s="280" t="s">
        <v>994</v>
      </c>
      <c r="AK415" s="501" t="s">
        <v>994</v>
      </c>
      <c r="AL415" s="501">
        <v>1</v>
      </c>
      <c r="AM415" s="280"/>
      <c r="AN415" s="280"/>
      <c r="AO415" s="280"/>
      <c r="AP415" s="280"/>
      <c r="AQ415" s="634"/>
      <c r="AR415" s="501"/>
      <c r="AS415" s="501"/>
      <c r="AT415" s="501"/>
      <c r="AU415" s="501"/>
      <c r="AV415" s="501"/>
      <c r="AW415" s="501"/>
      <c r="AX415" s="501"/>
      <c r="AY415" s="501"/>
      <c r="AZ415" s="501"/>
      <c r="BA415" s="501"/>
      <c r="BB415" s="501"/>
      <c r="BC415" s="501"/>
      <c r="BD415" s="501"/>
      <c r="BE415" s="501"/>
      <c r="BF415" s="501"/>
      <c r="BG415" s="501"/>
      <c r="BH415" s="501"/>
      <c r="BI415" s="501"/>
      <c r="BJ415" s="501"/>
      <c r="BK415" s="501"/>
      <c r="BL415" s="501"/>
      <c r="BM415" s="501"/>
      <c r="BN415" s="501"/>
      <c r="BO415" s="501"/>
      <c r="BP415" s="501"/>
      <c r="BQ415" s="501"/>
      <c r="BR415" s="501"/>
      <c r="BS415" s="501"/>
      <c r="BT415" s="501"/>
      <c r="BU415" s="501"/>
      <c r="BV415" s="501"/>
      <c r="BW415" s="501"/>
      <c r="BX415" s="501"/>
      <c r="BY415" s="501"/>
      <c r="BZ415" s="501"/>
      <c r="CA415" s="501"/>
      <c r="CB415" s="501"/>
      <c r="CC415" s="501"/>
      <c r="CD415" s="501"/>
      <c r="CE415" s="501"/>
      <c r="CF415" s="501"/>
      <c r="CG415" s="501"/>
      <c r="CH415" s="501"/>
      <c r="CI415" s="501"/>
      <c r="CJ415" s="501"/>
      <c r="CK415" s="501"/>
      <c r="CL415" s="501"/>
      <c r="CM415" s="501"/>
      <c r="CN415" s="501"/>
      <c r="CO415" s="501"/>
      <c r="CP415" s="501"/>
      <c r="CQ415" s="500"/>
      <c r="CR415" s="500"/>
      <c r="CS415" s="500"/>
      <c r="CT415" s="500"/>
      <c r="CU415" s="500"/>
      <c r="CV415" s="500"/>
      <c r="CW415" s="500"/>
      <c r="CX415" s="500"/>
      <c r="CY415" s="500"/>
      <c r="CZ415" s="500"/>
      <c r="DA415" s="500"/>
      <c r="DB415" s="500"/>
      <c r="DC415" s="500"/>
      <c r="DD415" s="500"/>
      <c r="DE415" s="500"/>
      <c r="DF415" s="500"/>
      <c r="DG415" s="500"/>
      <c r="DH415" s="500"/>
      <c r="DI415" s="500"/>
      <c r="DJ415" s="500"/>
      <c r="DK415" s="500"/>
      <c r="DL415" s="500"/>
      <c r="DM415" s="500"/>
      <c r="DN415" s="500"/>
      <c r="DO415" s="500"/>
      <c r="DP415" s="500"/>
      <c r="DQ415" s="500"/>
      <c r="DR415" s="500"/>
      <c r="DS415" s="500"/>
      <c r="DT415" s="500"/>
      <c r="DU415" s="500"/>
      <c r="DV415" s="500"/>
      <c r="DW415" s="500"/>
    </row>
    <row r="416" spans="1:127" ht="12.75" customHeight="1" x14ac:dyDescent="0.2">
      <c r="A416" s="270">
        <v>415</v>
      </c>
      <c r="B416" s="270" t="s">
        <v>1004</v>
      </c>
      <c r="C416" s="270" t="s">
        <v>2103</v>
      </c>
      <c r="D416" s="270"/>
      <c r="E416" s="271" t="s">
        <v>2914</v>
      </c>
      <c r="F416" s="271"/>
      <c r="G416" s="272" t="s">
        <v>6608</v>
      </c>
      <c r="H416" s="273"/>
      <c r="I416" s="271" t="s">
        <v>136</v>
      </c>
      <c r="J416" s="270"/>
      <c r="K416" s="271" t="s">
        <v>1015</v>
      </c>
      <c r="L416" s="273" t="s">
        <v>1140</v>
      </c>
      <c r="M416" s="306">
        <v>42122</v>
      </c>
      <c r="N416" s="276">
        <v>44600</v>
      </c>
      <c r="O416" s="277" t="s">
        <v>991</v>
      </c>
      <c r="P416" s="298">
        <f t="shared" si="90"/>
        <v>44600</v>
      </c>
      <c r="Q416" s="278">
        <v>18632</v>
      </c>
      <c r="R416" s="278">
        <v>2013</v>
      </c>
      <c r="S416" s="279">
        <v>43869</v>
      </c>
      <c r="T416" s="280" t="s">
        <v>748</v>
      </c>
      <c r="U416" s="281" t="s">
        <v>991</v>
      </c>
      <c r="V416" s="282" t="s">
        <v>2085</v>
      </c>
      <c r="W416" s="282" t="s">
        <v>8379</v>
      </c>
      <c r="X416" s="280" t="s">
        <v>1141</v>
      </c>
      <c r="Y416" s="280" t="s">
        <v>1142</v>
      </c>
      <c r="Z416" s="282" t="s">
        <v>2021</v>
      </c>
      <c r="AA416" s="303">
        <v>44600</v>
      </c>
      <c r="AB416" s="149" t="s">
        <v>1583</v>
      </c>
      <c r="AC416" s="280">
        <v>6.7</v>
      </c>
      <c r="AD416" s="305"/>
      <c r="AE416" s="280">
        <v>105</v>
      </c>
      <c r="AF416" s="280"/>
      <c r="AG416" s="280">
        <v>125</v>
      </c>
      <c r="AH416" s="280"/>
      <c r="AI416" s="280">
        <v>24</v>
      </c>
      <c r="AJ416" s="280">
        <v>40</v>
      </c>
      <c r="AK416" s="280">
        <v>62</v>
      </c>
      <c r="AL416" s="280">
        <v>1</v>
      </c>
      <c r="AM416" s="280"/>
      <c r="AN416" s="280"/>
      <c r="AO416" s="280"/>
      <c r="AP416" s="280"/>
      <c r="AQ416" s="634"/>
      <c r="AR416" s="501"/>
      <c r="AS416" s="501"/>
      <c r="AT416" s="501"/>
      <c r="AU416" s="501"/>
      <c r="AV416" s="501"/>
      <c r="AW416" s="501"/>
      <c r="AX416" s="501"/>
      <c r="AY416" s="501"/>
      <c r="AZ416" s="501"/>
      <c r="BA416" s="501"/>
      <c r="BB416" s="501"/>
      <c r="BC416" s="501"/>
      <c r="BD416" s="501"/>
      <c r="BE416" s="501"/>
      <c r="BF416" s="501"/>
      <c r="BG416" s="501"/>
      <c r="BH416" s="501"/>
      <c r="BI416" s="501"/>
      <c r="BJ416" s="501"/>
      <c r="BK416" s="501"/>
      <c r="BL416" s="501"/>
      <c r="BM416" s="501"/>
      <c r="BN416" s="501"/>
      <c r="BO416" s="501"/>
      <c r="BP416" s="501"/>
      <c r="BQ416" s="501"/>
      <c r="BR416" s="501"/>
      <c r="BS416" s="501"/>
      <c r="BT416" s="501"/>
      <c r="BU416" s="501"/>
      <c r="BV416" s="501"/>
      <c r="BW416" s="501"/>
      <c r="BX416" s="501"/>
      <c r="BY416" s="501"/>
      <c r="BZ416" s="501"/>
      <c r="CA416" s="501"/>
      <c r="CB416" s="501"/>
      <c r="CC416" s="501"/>
      <c r="CD416" s="501"/>
      <c r="CE416" s="501"/>
      <c r="CF416" s="501"/>
      <c r="CG416" s="501"/>
      <c r="CH416" s="501"/>
      <c r="CI416" s="501"/>
      <c r="CJ416" s="501"/>
      <c r="CK416" s="501"/>
      <c r="CL416" s="501"/>
      <c r="CM416" s="501"/>
      <c r="CN416" s="501"/>
      <c r="CO416" s="501"/>
      <c r="CP416" s="501"/>
      <c r="CQ416" s="500"/>
      <c r="CR416" s="500"/>
      <c r="CS416" s="500"/>
      <c r="CT416" s="500"/>
      <c r="CU416" s="500"/>
      <c r="CV416" s="500"/>
      <c r="CW416" s="500"/>
      <c r="CX416" s="500"/>
      <c r="CY416" s="500"/>
      <c r="CZ416" s="500"/>
      <c r="DA416" s="500"/>
      <c r="DB416" s="500"/>
      <c r="DC416" s="500"/>
      <c r="DD416" s="500"/>
      <c r="DE416" s="500"/>
      <c r="DF416" s="500"/>
      <c r="DG416" s="500"/>
      <c r="DH416" s="500"/>
      <c r="DI416" s="500"/>
      <c r="DJ416" s="500"/>
      <c r="DK416" s="500"/>
      <c r="DL416" s="500"/>
      <c r="DM416" s="500"/>
      <c r="DN416" s="500"/>
      <c r="DO416" s="500"/>
      <c r="DP416" s="500"/>
      <c r="DQ416" s="500"/>
      <c r="DR416" s="500"/>
      <c r="DS416" s="500"/>
      <c r="DT416" s="500"/>
      <c r="DU416" s="500"/>
      <c r="DV416" s="500"/>
      <c r="DW416" s="500"/>
    </row>
    <row r="417" spans="1:127" s="502" customFormat="1" ht="12.75" customHeight="1" x14ac:dyDescent="0.2">
      <c r="A417" s="270">
        <v>416</v>
      </c>
      <c r="B417" s="270" t="s">
        <v>1005</v>
      </c>
      <c r="C417" s="270" t="s">
        <v>1995</v>
      </c>
      <c r="D417" s="270" t="s">
        <v>5711</v>
      </c>
      <c r="E417" s="271" t="s">
        <v>5354</v>
      </c>
      <c r="F417" s="271" t="s">
        <v>9420</v>
      </c>
      <c r="G417" s="272" t="s">
        <v>5355</v>
      </c>
      <c r="H417" s="273" t="s">
        <v>9420</v>
      </c>
      <c r="I417" s="270" t="s">
        <v>2996</v>
      </c>
      <c r="J417" s="270" t="s">
        <v>1800</v>
      </c>
      <c r="K417" s="271" t="s">
        <v>9058</v>
      </c>
      <c r="L417" s="273" t="s">
        <v>5356</v>
      </c>
      <c r="M417" s="306">
        <v>41018</v>
      </c>
      <c r="N417" s="132">
        <v>44790</v>
      </c>
      <c r="O417" s="277" t="s">
        <v>991</v>
      </c>
      <c r="P417" s="299">
        <f t="shared" si="90"/>
        <v>44790</v>
      </c>
      <c r="Q417" s="264">
        <v>20271</v>
      </c>
      <c r="R417" s="264">
        <v>2012</v>
      </c>
      <c r="S417" s="265">
        <v>44060</v>
      </c>
      <c r="T417" s="281" t="s">
        <v>4707</v>
      </c>
      <c r="U417" s="281" t="s">
        <v>7965</v>
      </c>
      <c r="V417" s="150" t="s">
        <v>7242</v>
      </c>
      <c r="W417" s="150" t="s">
        <v>9421</v>
      </c>
      <c r="X417" s="281" t="s">
        <v>6179</v>
      </c>
      <c r="Y417" s="281" t="s">
        <v>1352</v>
      </c>
      <c r="Z417" s="150" t="s">
        <v>1353</v>
      </c>
      <c r="AA417" s="303">
        <f t="shared" ref="AA417:AA421" si="93">N417</f>
        <v>44790</v>
      </c>
      <c r="AB417" s="283" t="s">
        <v>1411</v>
      </c>
      <c r="AC417" s="281">
        <v>5.0999999999999996</v>
      </c>
      <c r="AD417" s="284">
        <v>28</v>
      </c>
      <c r="AE417" s="281">
        <v>90</v>
      </c>
      <c r="AF417" s="281">
        <v>90</v>
      </c>
      <c r="AG417" s="281">
        <v>110</v>
      </c>
      <c r="AH417" s="281">
        <v>110</v>
      </c>
      <c r="AI417" s="281">
        <v>24</v>
      </c>
      <c r="AJ417" s="281">
        <v>38</v>
      </c>
      <c r="AK417" s="281">
        <v>57</v>
      </c>
      <c r="AL417" s="281">
        <v>1</v>
      </c>
      <c r="AM417" s="265">
        <v>44103</v>
      </c>
      <c r="AN417" s="281">
        <v>2010</v>
      </c>
      <c r="AO417" s="281" t="s">
        <v>991</v>
      </c>
      <c r="AP417" s="281" t="s">
        <v>9422</v>
      </c>
      <c r="AQ417" s="635"/>
      <c r="AR417" s="324"/>
      <c r="AS417" s="324"/>
      <c r="AT417" s="324"/>
      <c r="AU417" s="324"/>
      <c r="AV417" s="324"/>
      <c r="AW417" s="324"/>
      <c r="AX417" s="324"/>
      <c r="AY417" s="324"/>
      <c r="AZ417" s="324"/>
      <c r="BA417" s="324"/>
      <c r="BB417" s="324"/>
      <c r="BC417" s="324"/>
      <c r="BD417" s="324"/>
      <c r="BE417" s="324"/>
      <c r="BF417" s="324"/>
      <c r="BG417" s="324"/>
      <c r="BH417" s="324"/>
      <c r="BI417" s="324"/>
      <c r="BJ417" s="324"/>
      <c r="BK417" s="324"/>
      <c r="BL417" s="324"/>
      <c r="BM417" s="324"/>
      <c r="BN417" s="324"/>
      <c r="BO417" s="324"/>
      <c r="BP417" s="324"/>
      <c r="BQ417" s="324"/>
      <c r="BR417" s="324"/>
      <c r="BS417" s="324"/>
      <c r="BT417" s="324"/>
      <c r="BU417" s="324"/>
      <c r="BV417" s="324"/>
      <c r="BW417" s="324"/>
      <c r="BX417" s="324"/>
      <c r="BY417" s="324"/>
      <c r="BZ417" s="324"/>
      <c r="CA417" s="324"/>
      <c r="CB417" s="324"/>
      <c r="CC417" s="324"/>
      <c r="CD417" s="324"/>
      <c r="CE417" s="324"/>
      <c r="CF417" s="324"/>
      <c r="CG417" s="324"/>
      <c r="CH417" s="324"/>
      <c r="CI417" s="324"/>
      <c r="CJ417" s="324"/>
      <c r="CK417" s="324"/>
      <c r="CL417" s="324"/>
      <c r="CM417" s="324"/>
      <c r="CN417" s="324"/>
      <c r="CO417" s="324"/>
      <c r="CP417" s="324"/>
    </row>
    <row r="418" spans="1:127" s="502" customFormat="1" ht="12.75" customHeight="1" x14ac:dyDescent="0.2">
      <c r="A418" s="270">
        <v>417</v>
      </c>
      <c r="B418" s="270" t="s">
        <v>1005</v>
      </c>
      <c r="C418" s="130" t="s">
        <v>721</v>
      </c>
      <c r="D418" s="271" t="s">
        <v>3438</v>
      </c>
      <c r="E418" s="130" t="s">
        <v>722</v>
      </c>
      <c r="F418" s="271" t="s">
        <v>3439</v>
      </c>
      <c r="G418" s="272" t="s">
        <v>723</v>
      </c>
      <c r="H418" s="273" t="s">
        <v>3439</v>
      </c>
      <c r="I418" s="271" t="s">
        <v>26</v>
      </c>
      <c r="J418" s="271" t="s">
        <v>3440</v>
      </c>
      <c r="K418" s="271" t="s">
        <v>3302</v>
      </c>
      <c r="L418" s="273" t="s">
        <v>1438</v>
      </c>
      <c r="M418" s="275">
        <v>41741</v>
      </c>
      <c r="N418" s="132">
        <v>44591</v>
      </c>
      <c r="O418" s="277" t="s">
        <v>991</v>
      </c>
      <c r="P418" s="301">
        <f t="shared" ref="P418:P425" si="94">N418</f>
        <v>44591</v>
      </c>
      <c r="Q418" s="264">
        <v>17133</v>
      </c>
      <c r="R418" s="264">
        <v>2014</v>
      </c>
      <c r="S418" s="279">
        <v>43860</v>
      </c>
      <c r="T418" s="281" t="s">
        <v>5218</v>
      </c>
      <c r="U418" s="281" t="s">
        <v>4750</v>
      </c>
      <c r="V418" s="150" t="s">
        <v>8002</v>
      </c>
      <c r="W418" s="150" t="s">
        <v>8003</v>
      </c>
      <c r="X418" s="281" t="s">
        <v>4749</v>
      </c>
      <c r="Y418" s="281" t="s">
        <v>1439</v>
      </c>
      <c r="Z418" s="150" t="s">
        <v>1440</v>
      </c>
      <c r="AA418" s="303">
        <f t="shared" si="93"/>
        <v>44591</v>
      </c>
      <c r="AB418" s="283" t="s">
        <v>994</v>
      </c>
      <c r="AC418" s="281">
        <v>5.9</v>
      </c>
      <c r="AD418" s="284">
        <v>25.5</v>
      </c>
      <c r="AE418" s="281">
        <v>70</v>
      </c>
      <c r="AF418" s="281">
        <v>98</v>
      </c>
      <c r="AG418" s="281">
        <v>100</v>
      </c>
      <c r="AH418" s="281">
        <v>140</v>
      </c>
      <c r="AI418" s="281">
        <v>21</v>
      </c>
      <c r="AJ418" s="281">
        <v>49</v>
      </c>
      <c r="AK418" s="281">
        <v>62</v>
      </c>
      <c r="AL418" s="281">
        <v>1</v>
      </c>
      <c r="AM418" s="265">
        <v>42434</v>
      </c>
      <c r="AN418" s="281">
        <v>2016</v>
      </c>
      <c r="AO418" s="281" t="s">
        <v>991</v>
      </c>
      <c r="AP418" s="281"/>
      <c r="AQ418" s="635"/>
      <c r="AR418" s="324"/>
      <c r="AS418" s="324"/>
      <c r="AT418" s="324"/>
      <c r="AU418" s="324"/>
      <c r="AV418" s="324"/>
      <c r="AW418" s="324"/>
      <c r="AX418" s="324"/>
      <c r="AY418" s="324"/>
      <c r="AZ418" s="324"/>
      <c r="BA418" s="324"/>
      <c r="BB418" s="324"/>
      <c r="BC418" s="324"/>
      <c r="BD418" s="324"/>
      <c r="BE418" s="324"/>
      <c r="BF418" s="324"/>
      <c r="BG418" s="324"/>
      <c r="BH418" s="324"/>
      <c r="BI418" s="324"/>
      <c r="BJ418" s="324"/>
      <c r="BK418" s="324"/>
      <c r="BL418" s="324"/>
      <c r="BM418" s="324"/>
      <c r="BN418" s="324"/>
      <c r="BO418" s="324"/>
      <c r="BP418" s="324"/>
      <c r="BQ418" s="324"/>
      <c r="BR418" s="324"/>
      <c r="BS418" s="324"/>
      <c r="BT418" s="324"/>
      <c r="BU418" s="324"/>
      <c r="BV418" s="324"/>
      <c r="BW418" s="324"/>
      <c r="BX418" s="324"/>
      <c r="BY418" s="324"/>
      <c r="BZ418" s="324"/>
      <c r="CA418" s="324"/>
      <c r="CB418" s="324"/>
      <c r="CC418" s="324"/>
      <c r="CD418" s="324"/>
      <c r="CE418" s="324"/>
      <c r="CF418" s="324"/>
      <c r="CG418" s="324"/>
      <c r="CH418" s="324"/>
      <c r="CI418" s="324"/>
      <c r="CJ418" s="324"/>
      <c r="CK418" s="324"/>
      <c r="CL418" s="324"/>
      <c r="CM418" s="324"/>
      <c r="CN418" s="324"/>
      <c r="CO418" s="324"/>
      <c r="CP418" s="324"/>
    </row>
    <row r="419" spans="1:127" ht="12.75" customHeight="1" x14ac:dyDescent="0.2">
      <c r="A419" s="270">
        <v>418</v>
      </c>
      <c r="B419" s="270" t="s">
        <v>1004</v>
      </c>
      <c r="C419" s="270" t="s">
        <v>2657</v>
      </c>
      <c r="D419" s="271"/>
      <c r="E419" s="271" t="s">
        <v>2658</v>
      </c>
      <c r="F419" s="271"/>
      <c r="G419" s="272" t="s">
        <v>2659</v>
      </c>
      <c r="H419" s="273"/>
      <c r="I419" s="271" t="s">
        <v>424</v>
      </c>
      <c r="J419" s="271"/>
      <c r="K419" s="271" t="s">
        <v>1378</v>
      </c>
      <c r="L419" s="273" t="s">
        <v>1379</v>
      </c>
      <c r="M419" s="275">
        <v>41992</v>
      </c>
      <c r="N419" s="276">
        <v>44606</v>
      </c>
      <c r="O419" s="277" t="s">
        <v>991</v>
      </c>
      <c r="P419" s="298">
        <f t="shared" si="94"/>
        <v>44606</v>
      </c>
      <c r="Q419" s="278">
        <v>20165</v>
      </c>
      <c r="R419" s="278">
        <v>2014</v>
      </c>
      <c r="S419" s="279">
        <f>SUM(N419-365)</f>
        <v>44241</v>
      </c>
      <c r="T419" s="280" t="s">
        <v>239</v>
      </c>
      <c r="U419" s="281" t="s">
        <v>1687</v>
      </c>
      <c r="V419" s="282" t="s">
        <v>611</v>
      </c>
      <c r="W419" s="282" t="s">
        <v>2243</v>
      </c>
      <c r="X419" s="280" t="s">
        <v>1380</v>
      </c>
      <c r="Y419" s="280" t="s">
        <v>8155</v>
      </c>
      <c r="Z419" s="282" t="s">
        <v>1381</v>
      </c>
      <c r="AA419" s="303">
        <f t="shared" si="93"/>
        <v>44606</v>
      </c>
      <c r="AB419" s="149" t="s">
        <v>2167</v>
      </c>
      <c r="AC419" s="280">
        <v>5.2</v>
      </c>
      <c r="AD419" s="305"/>
      <c r="AE419" s="280">
        <v>65</v>
      </c>
      <c r="AF419" s="280"/>
      <c r="AG419" s="280">
        <v>85</v>
      </c>
      <c r="AH419" s="280"/>
      <c r="AI419" s="280">
        <v>24</v>
      </c>
      <c r="AJ419" s="280">
        <v>39</v>
      </c>
      <c r="AK419" s="280">
        <v>52</v>
      </c>
      <c r="AL419" s="280">
        <v>1</v>
      </c>
      <c r="AM419" s="280"/>
      <c r="AN419" s="280"/>
      <c r="AO419" s="280"/>
      <c r="AP419" s="280"/>
      <c r="AQ419" s="634"/>
      <c r="AR419" s="501"/>
      <c r="AS419" s="501"/>
      <c r="AT419" s="501"/>
      <c r="AU419" s="501"/>
      <c r="AV419" s="501"/>
      <c r="AW419" s="501"/>
      <c r="AX419" s="501"/>
      <c r="AY419" s="501"/>
      <c r="AZ419" s="501"/>
      <c r="BA419" s="501"/>
      <c r="BB419" s="501"/>
      <c r="BC419" s="501"/>
      <c r="BD419" s="501"/>
      <c r="BE419" s="501"/>
      <c r="BF419" s="501"/>
      <c r="BG419" s="501"/>
      <c r="BH419" s="501"/>
      <c r="BI419" s="501"/>
      <c r="BJ419" s="501"/>
      <c r="BK419" s="501"/>
      <c r="BL419" s="501"/>
      <c r="BM419" s="501"/>
      <c r="BN419" s="501"/>
      <c r="BO419" s="501"/>
      <c r="BP419" s="501"/>
      <c r="BQ419" s="501"/>
      <c r="BR419" s="501"/>
      <c r="BS419" s="501"/>
      <c r="BT419" s="501"/>
      <c r="BU419" s="501"/>
      <c r="BV419" s="501"/>
      <c r="BW419" s="501"/>
      <c r="BX419" s="501"/>
      <c r="BY419" s="501"/>
      <c r="BZ419" s="501"/>
      <c r="CA419" s="501"/>
      <c r="CB419" s="501"/>
      <c r="CC419" s="501"/>
      <c r="CD419" s="501"/>
      <c r="CE419" s="501"/>
      <c r="CF419" s="501"/>
      <c r="CG419" s="501"/>
      <c r="CH419" s="501"/>
      <c r="CI419" s="501"/>
      <c r="CJ419" s="501"/>
      <c r="CK419" s="501"/>
      <c r="CL419" s="501"/>
      <c r="CM419" s="501"/>
      <c r="CN419" s="501"/>
      <c r="CO419" s="501"/>
      <c r="CP419" s="501"/>
      <c r="CQ419" s="500"/>
      <c r="CR419" s="500"/>
      <c r="CS419" s="500"/>
      <c r="CT419" s="500"/>
      <c r="CU419" s="500"/>
      <c r="CV419" s="500"/>
      <c r="CW419" s="500"/>
      <c r="CX419" s="500"/>
      <c r="CY419" s="500"/>
      <c r="CZ419" s="500"/>
      <c r="DA419" s="500"/>
      <c r="DB419" s="500"/>
      <c r="DC419" s="500"/>
      <c r="DD419" s="500"/>
      <c r="DE419" s="500"/>
      <c r="DF419" s="500"/>
      <c r="DG419" s="500"/>
      <c r="DH419" s="500"/>
      <c r="DI419" s="500"/>
      <c r="DJ419" s="500"/>
      <c r="DK419" s="500"/>
      <c r="DL419" s="500"/>
      <c r="DM419" s="500"/>
      <c r="DN419" s="500"/>
      <c r="DO419" s="500"/>
      <c r="DP419" s="500"/>
      <c r="DQ419" s="500"/>
      <c r="DR419" s="500"/>
      <c r="DS419" s="500"/>
      <c r="DT419" s="500"/>
      <c r="DU419" s="500"/>
      <c r="DV419" s="500"/>
      <c r="DW419" s="500"/>
    </row>
    <row r="420" spans="1:127" s="502" customFormat="1" ht="12.75" customHeight="1" x14ac:dyDescent="0.2">
      <c r="A420" s="270">
        <v>419</v>
      </c>
      <c r="B420" s="270" t="s">
        <v>1004</v>
      </c>
      <c r="C420" s="270" t="s">
        <v>4720</v>
      </c>
      <c r="D420" s="270"/>
      <c r="E420" s="271" t="s">
        <v>4721</v>
      </c>
      <c r="F420" s="271"/>
      <c r="G420" s="272" t="s">
        <v>4722</v>
      </c>
      <c r="H420" s="273"/>
      <c r="I420" s="281" t="s">
        <v>3217</v>
      </c>
      <c r="J420" s="270"/>
      <c r="K420" s="271" t="s">
        <v>6817</v>
      </c>
      <c r="L420" s="273" t="s">
        <v>4723</v>
      </c>
      <c r="M420" s="306">
        <v>42770</v>
      </c>
      <c r="N420" s="132">
        <v>44977</v>
      </c>
      <c r="O420" s="277" t="s">
        <v>991</v>
      </c>
      <c r="P420" s="299">
        <f t="shared" si="94"/>
        <v>44977</v>
      </c>
      <c r="Q420" s="264">
        <v>17082</v>
      </c>
      <c r="R420" s="264">
        <v>2016</v>
      </c>
      <c r="S420" s="265">
        <v>44247</v>
      </c>
      <c r="T420" s="281" t="s">
        <v>748</v>
      </c>
      <c r="U420" s="281" t="s">
        <v>991</v>
      </c>
      <c r="V420" s="150" t="s">
        <v>2262</v>
      </c>
      <c r="W420" s="150" t="s">
        <v>7325</v>
      </c>
      <c r="X420" s="281" t="s">
        <v>4724</v>
      </c>
      <c r="Y420" s="281" t="s">
        <v>2643</v>
      </c>
      <c r="Z420" s="150" t="s">
        <v>2644</v>
      </c>
      <c r="AA420" s="303">
        <f t="shared" si="93"/>
        <v>44977</v>
      </c>
      <c r="AB420" s="283" t="s">
        <v>1411</v>
      </c>
      <c r="AC420" s="281">
        <v>5.9</v>
      </c>
      <c r="AD420" s="284"/>
      <c r="AE420" s="281">
        <v>90</v>
      </c>
      <c r="AF420" s="281"/>
      <c r="AG420" s="281">
        <v>112</v>
      </c>
      <c r="AH420" s="281"/>
      <c r="AI420" s="281">
        <v>23</v>
      </c>
      <c r="AJ420" s="281">
        <v>39</v>
      </c>
      <c r="AK420" s="281">
        <v>57</v>
      </c>
      <c r="AL420" s="281">
        <v>1</v>
      </c>
      <c r="AM420" s="281"/>
      <c r="AN420" s="281"/>
      <c r="AO420" s="281"/>
      <c r="AP420" s="281"/>
      <c r="AQ420" s="635"/>
      <c r="AR420" s="324"/>
      <c r="AS420" s="324"/>
      <c r="AT420" s="324"/>
      <c r="AU420" s="324"/>
      <c r="AV420" s="324"/>
      <c r="AW420" s="324"/>
      <c r="AX420" s="324"/>
      <c r="AY420" s="324"/>
      <c r="AZ420" s="324"/>
      <c r="BA420" s="324"/>
      <c r="BB420" s="324"/>
      <c r="BC420" s="324"/>
      <c r="BD420" s="324"/>
      <c r="BE420" s="324"/>
      <c r="BF420" s="324"/>
      <c r="BG420" s="324"/>
      <c r="BH420" s="324"/>
      <c r="BI420" s="324"/>
      <c r="BJ420" s="324"/>
      <c r="BK420" s="324"/>
      <c r="BL420" s="324"/>
      <c r="BM420" s="324"/>
      <c r="BN420" s="324"/>
      <c r="BO420" s="324"/>
      <c r="BP420" s="324"/>
      <c r="BQ420" s="324"/>
      <c r="BR420" s="324"/>
      <c r="BS420" s="324"/>
      <c r="BT420" s="324"/>
      <c r="BU420" s="324"/>
      <c r="BV420" s="324"/>
      <c r="BW420" s="324"/>
      <c r="BX420" s="324"/>
      <c r="BY420" s="324"/>
      <c r="BZ420" s="324"/>
      <c r="CA420" s="324"/>
      <c r="CB420" s="324"/>
      <c r="CC420" s="324"/>
      <c r="CD420" s="324"/>
      <c r="CE420" s="324"/>
      <c r="CF420" s="324"/>
      <c r="CG420" s="324"/>
      <c r="CH420" s="324"/>
      <c r="CI420" s="324"/>
      <c r="CJ420" s="324"/>
      <c r="CK420" s="324"/>
      <c r="CL420" s="324"/>
      <c r="CM420" s="324"/>
      <c r="CN420" s="324"/>
      <c r="CO420" s="324"/>
      <c r="CP420" s="324"/>
    </row>
    <row r="421" spans="1:127" ht="12.75" customHeight="1" x14ac:dyDescent="0.2">
      <c r="A421" s="270">
        <v>420</v>
      </c>
      <c r="B421" s="270" t="s">
        <v>1004</v>
      </c>
      <c r="C421" s="270" t="s">
        <v>799</v>
      </c>
      <c r="D421" s="271"/>
      <c r="E421" s="271" t="s">
        <v>2785</v>
      </c>
      <c r="F421" s="271"/>
      <c r="G421" s="272" t="s">
        <v>2786</v>
      </c>
      <c r="H421" s="273"/>
      <c r="I421" s="270" t="s">
        <v>2653</v>
      </c>
      <c r="J421" s="271"/>
      <c r="K421" s="271" t="s">
        <v>3001</v>
      </c>
      <c r="L421" s="273" t="s">
        <v>3002</v>
      </c>
      <c r="M421" s="275">
        <v>42065</v>
      </c>
      <c r="N421" s="276">
        <v>43884</v>
      </c>
      <c r="O421" s="277" t="s">
        <v>991</v>
      </c>
      <c r="P421" s="298">
        <f t="shared" si="94"/>
        <v>43884</v>
      </c>
      <c r="Q421" s="278">
        <v>15429</v>
      </c>
      <c r="R421" s="278">
        <v>2011</v>
      </c>
      <c r="S421" s="279">
        <f>SUM(N421-365)</f>
        <v>43519</v>
      </c>
      <c r="T421" s="280" t="s">
        <v>5079</v>
      </c>
      <c r="U421" s="281" t="s">
        <v>991</v>
      </c>
      <c r="V421" s="282" t="s">
        <v>1542</v>
      </c>
      <c r="W421" s="282" t="s">
        <v>2980</v>
      </c>
      <c r="X421" s="280" t="s">
        <v>3003</v>
      </c>
      <c r="Y421" s="280" t="s">
        <v>1697</v>
      </c>
      <c r="Z421" s="282" t="s">
        <v>2178</v>
      </c>
      <c r="AA421" s="303">
        <f t="shared" si="93"/>
        <v>43884</v>
      </c>
      <c r="AB421" s="149" t="s">
        <v>2167</v>
      </c>
      <c r="AC421" s="280">
        <v>5.3</v>
      </c>
      <c r="AD421" s="305"/>
      <c r="AE421" s="280">
        <v>80</v>
      </c>
      <c r="AF421" s="280"/>
      <c r="AG421" s="280">
        <v>105</v>
      </c>
      <c r="AH421" s="280"/>
      <c r="AI421" s="280">
        <v>22</v>
      </c>
      <c r="AJ421" s="280">
        <v>38</v>
      </c>
      <c r="AK421" s="280">
        <v>52</v>
      </c>
      <c r="AL421" s="280">
        <v>1</v>
      </c>
      <c r="AM421" s="279"/>
      <c r="AN421" s="280"/>
      <c r="AO421" s="280"/>
      <c r="AP421" s="280"/>
      <c r="AQ421" s="634"/>
      <c r="AR421" s="501"/>
      <c r="AS421" s="501"/>
      <c r="AT421" s="501"/>
      <c r="AU421" s="501"/>
      <c r="AV421" s="501"/>
      <c r="AW421" s="501"/>
      <c r="AX421" s="501"/>
      <c r="AY421" s="501"/>
      <c r="AZ421" s="501"/>
      <c r="BA421" s="501"/>
      <c r="BB421" s="501"/>
      <c r="BC421" s="501"/>
      <c r="BD421" s="501"/>
      <c r="BE421" s="501"/>
      <c r="BF421" s="501"/>
      <c r="BG421" s="501"/>
      <c r="BH421" s="501"/>
      <c r="BI421" s="501"/>
      <c r="BJ421" s="501"/>
      <c r="BK421" s="501"/>
      <c r="BL421" s="501"/>
      <c r="BM421" s="501"/>
      <c r="BN421" s="501"/>
      <c r="BO421" s="501"/>
      <c r="BP421" s="501"/>
      <c r="BQ421" s="501"/>
      <c r="BR421" s="501"/>
      <c r="BS421" s="501"/>
      <c r="BT421" s="501"/>
      <c r="BU421" s="501"/>
      <c r="BV421" s="501"/>
      <c r="BW421" s="501"/>
      <c r="BX421" s="501"/>
      <c r="BY421" s="501"/>
      <c r="BZ421" s="501"/>
      <c r="CA421" s="501"/>
      <c r="CB421" s="501"/>
      <c r="CC421" s="501"/>
      <c r="CD421" s="501"/>
      <c r="CE421" s="501"/>
      <c r="CF421" s="501"/>
      <c r="CG421" s="501"/>
      <c r="CH421" s="501"/>
      <c r="CI421" s="501"/>
      <c r="CJ421" s="501"/>
      <c r="CK421" s="501"/>
      <c r="CL421" s="501"/>
      <c r="CM421" s="501"/>
      <c r="CN421" s="501"/>
      <c r="CO421" s="501"/>
      <c r="CP421" s="501"/>
      <c r="CQ421" s="500"/>
      <c r="CR421" s="500"/>
      <c r="CS421" s="500"/>
      <c r="CT421" s="500"/>
      <c r="CU421" s="500"/>
      <c r="CV421" s="500"/>
      <c r="CW421" s="500"/>
      <c r="CX421" s="500"/>
      <c r="CY421" s="500"/>
      <c r="CZ421" s="500"/>
      <c r="DA421" s="500"/>
      <c r="DB421" s="500"/>
      <c r="DC421" s="500"/>
      <c r="DD421" s="500"/>
      <c r="DE421" s="500"/>
      <c r="DF421" s="500"/>
      <c r="DG421" s="500"/>
      <c r="DH421" s="500"/>
      <c r="DI421" s="500"/>
      <c r="DJ421" s="500"/>
      <c r="DK421" s="500"/>
      <c r="DL421" s="500"/>
      <c r="DM421" s="500"/>
      <c r="DN421" s="500"/>
      <c r="DO421" s="500"/>
      <c r="DP421" s="500"/>
      <c r="DQ421" s="500"/>
      <c r="DR421" s="500"/>
      <c r="DS421" s="500"/>
      <c r="DT421" s="500"/>
      <c r="DU421" s="500"/>
      <c r="DV421" s="500"/>
      <c r="DW421" s="500"/>
    </row>
    <row r="422" spans="1:127" ht="12.75" customHeight="1" x14ac:dyDescent="0.2">
      <c r="A422" s="270">
        <v>421</v>
      </c>
      <c r="B422" s="270" t="s">
        <v>1004</v>
      </c>
      <c r="C422" s="270" t="s">
        <v>622</v>
      </c>
      <c r="D422" s="281"/>
      <c r="E422" s="271" t="s">
        <v>2757</v>
      </c>
      <c r="F422" s="271"/>
      <c r="G422" s="272" t="s">
        <v>2758</v>
      </c>
      <c r="H422" s="273"/>
      <c r="I422" s="270" t="s">
        <v>2653</v>
      </c>
      <c r="J422" s="270"/>
      <c r="K422" s="271" t="s">
        <v>379</v>
      </c>
      <c r="L422" s="273" t="s">
        <v>380</v>
      </c>
      <c r="M422" s="275">
        <v>42062</v>
      </c>
      <c r="N422" s="276">
        <v>44549</v>
      </c>
      <c r="O422" s="277" t="s">
        <v>991</v>
      </c>
      <c r="P422" s="300">
        <f t="shared" si="94"/>
        <v>44549</v>
      </c>
      <c r="Q422" s="278">
        <v>20004</v>
      </c>
      <c r="R422" s="278">
        <v>2015</v>
      </c>
      <c r="S422" s="279">
        <v>43818</v>
      </c>
      <c r="T422" s="280" t="s">
        <v>39</v>
      </c>
      <c r="U422" s="281" t="s">
        <v>991</v>
      </c>
      <c r="V422" s="282" t="s">
        <v>3472</v>
      </c>
      <c r="W422" s="282" t="s">
        <v>7926</v>
      </c>
      <c r="X422" s="280" t="s">
        <v>417</v>
      </c>
      <c r="Y422" s="280"/>
      <c r="Z422" s="282" t="s">
        <v>1522</v>
      </c>
      <c r="AA422" s="303">
        <v>44549</v>
      </c>
      <c r="AB422" s="149" t="s">
        <v>1996</v>
      </c>
      <c r="AC422" s="280">
        <v>5.9</v>
      </c>
      <c r="AD422" s="305"/>
      <c r="AE422" s="280">
        <v>85</v>
      </c>
      <c r="AF422" s="280"/>
      <c r="AG422" s="280">
        <v>105</v>
      </c>
      <c r="AH422" s="280"/>
      <c r="AI422" s="280">
        <v>23</v>
      </c>
      <c r="AJ422" s="280">
        <v>39</v>
      </c>
      <c r="AK422" s="280">
        <v>57</v>
      </c>
      <c r="AL422" s="280">
        <v>1</v>
      </c>
      <c r="AM422" s="280"/>
      <c r="AN422" s="280"/>
      <c r="AO422" s="280"/>
      <c r="AP422" s="280"/>
      <c r="AQ422" s="634"/>
      <c r="AR422" s="501"/>
      <c r="AS422" s="501"/>
      <c r="AT422" s="501"/>
      <c r="AU422" s="501"/>
      <c r="AV422" s="501"/>
      <c r="AW422" s="501"/>
      <c r="AX422" s="501"/>
      <c r="AY422" s="501"/>
      <c r="AZ422" s="501"/>
      <c r="BA422" s="501"/>
      <c r="BB422" s="501"/>
      <c r="BC422" s="501"/>
      <c r="BD422" s="501"/>
      <c r="BE422" s="501"/>
      <c r="BF422" s="501"/>
      <c r="BG422" s="501"/>
      <c r="BH422" s="501"/>
      <c r="BI422" s="501"/>
      <c r="BJ422" s="501"/>
      <c r="BK422" s="501"/>
      <c r="BL422" s="501"/>
      <c r="BM422" s="501"/>
      <c r="BN422" s="501"/>
      <c r="BO422" s="501"/>
      <c r="BP422" s="501"/>
      <c r="BQ422" s="501"/>
      <c r="BR422" s="501"/>
      <c r="BS422" s="501"/>
      <c r="BT422" s="501"/>
      <c r="BU422" s="501"/>
      <c r="BV422" s="501"/>
      <c r="BW422" s="501"/>
      <c r="BX422" s="501"/>
      <c r="BY422" s="501"/>
      <c r="BZ422" s="501"/>
      <c r="CA422" s="501"/>
      <c r="CB422" s="501"/>
      <c r="CC422" s="501"/>
      <c r="CD422" s="501"/>
      <c r="CE422" s="501"/>
      <c r="CF422" s="501"/>
      <c r="CG422" s="501"/>
      <c r="CH422" s="501"/>
      <c r="CI422" s="501"/>
      <c r="CJ422" s="501"/>
      <c r="CK422" s="501"/>
      <c r="CL422" s="501"/>
      <c r="CM422" s="501"/>
      <c r="CN422" s="501"/>
      <c r="CO422" s="501"/>
      <c r="CP422" s="501"/>
      <c r="CQ422" s="500"/>
      <c r="CR422" s="500"/>
      <c r="CS422" s="500"/>
      <c r="CT422" s="500"/>
      <c r="CU422" s="500"/>
      <c r="CV422" s="500"/>
      <c r="CW422" s="500"/>
      <c r="CX422" s="500"/>
      <c r="CY422" s="500"/>
      <c r="CZ422" s="500"/>
      <c r="DA422" s="500"/>
      <c r="DB422" s="500"/>
      <c r="DC422" s="500"/>
      <c r="DD422" s="500"/>
      <c r="DE422" s="500"/>
      <c r="DF422" s="500"/>
      <c r="DG422" s="500"/>
      <c r="DH422" s="500"/>
      <c r="DI422" s="500"/>
      <c r="DJ422" s="500"/>
      <c r="DK422" s="500"/>
      <c r="DL422" s="500"/>
      <c r="DM422" s="500"/>
      <c r="DN422" s="500"/>
      <c r="DO422" s="500"/>
      <c r="DP422" s="500"/>
      <c r="DQ422" s="500"/>
      <c r="DR422" s="500"/>
      <c r="DS422" s="500"/>
      <c r="DT422" s="500"/>
      <c r="DU422" s="500"/>
      <c r="DV422" s="500"/>
      <c r="DW422" s="500"/>
    </row>
    <row r="423" spans="1:127" s="502" customFormat="1" ht="12.75" customHeight="1" x14ac:dyDescent="0.2">
      <c r="A423" s="270">
        <v>422</v>
      </c>
      <c r="B423" s="270" t="s">
        <v>1004</v>
      </c>
      <c r="C423" s="270" t="s">
        <v>8382</v>
      </c>
      <c r="D423" s="270"/>
      <c r="E423" s="271" t="s">
        <v>5458</v>
      </c>
      <c r="F423" s="271"/>
      <c r="G423" s="272" t="s">
        <v>9021</v>
      </c>
      <c r="H423" s="273"/>
      <c r="I423" s="281" t="s">
        <v>614</v>
      </c>
      <c r="J423" s="281"/>
      <c r="K423" s="271" t="s">
        <v>9022</v>
      </c>
      <c r="L423" s="273" t="s">
        <v>9023</v>
      </c>
      <c r="M423" s="306">
        <v>44050</v>
      </c>
      <c r="N423" s="132">
        <v>44777</v>
      </c>
      <c r="O423" s="277" t="s">
        <v>991</v>
      </c>
      <c r="P423" s="299">
        <f t="shared" si="94"/>
        <v>44777</v>
      </c>
      <c r="Q423" s="264">
        <v>20581</v>
      </c>
      <c r="R423" s="264">
        <v>2016</v>
      </c>
      <c r="S423" s="265">
        <v>44047</v>
      </c>
      <c r="T423" s="281" t="s">
        <v>239</v>
      </c>
      <c r="U423" s="281" t="s">
        <v>1786</v>
      </c>
      <c r="V423" s="150" t="s">
        <v>484</v>
      </c>
      <c r="W423" s="150" t="s">
        <v>479</v>
      </c>
      <c r="X423" s="281" t="s">
        <v>9024</v>
      </c>
      <c r="Y423" s="281" t="s">
        <v>1657</v>
      </c>
      <c r="Z423" s="150" t="s">
        <v>1683</v>
      </c>
      <c r="AA423" s="303">
        <v>44777</v>
      </c>
      <c r="AB423" s="283" t="s">
        <v>2167</v>
      </c>
      <c r="AC423" s="281">
        <v>3.95</v>
      </c>
      <c r="AD423" s="284"/>
      <c r="AE423" s="281">
        <v>55</v>
      </c>
      <c r="AF423" s="281"/>
      <c r="AG423" s="281">
        <v>80</v>
      </c>
      <c r="AH423" s="281"/>
      <c r="AI423" s="281">
        <v>23</v>
      </c>
      <c r="AJ423" s="281">
        <v>38</v>
      </c>
      <c r="AK423" s="281">
        <v>53</v>
      </c>
      <c r="AL423" s="281">
        <v>1</v>
      </c>
      <c r="AM423" s="281"/>
      <c r="AN423" s="281"/>
      <c r="AO423" s="281"/>
      <c r="AP423" s="281"/>
      <c r="AQ423" s="635"/>
      <c r="AR423" s="324"/>
      <c r="AS423" s="324"/>
      <c r="AT423" s="324"/>
      <c r="AU423" s="324"/>
      <c r="AV423" s="324"/>
      <c r="AW423" s="324"/>
      <c r="AX423" s="324"/>
      <c r="AY423" s="324"/>
      <c r="AZ423" s="324"/>
      <c r="BA423" s="324"/>
      <c r="BB423" s="324"/>
      <c r="BC423" s="324"/>
      <c r="BD423" s="324"/>
      <c r="BE423" s="324"/>
      <c r="BF423" s="324"/>
      <c r="BG423" s="324"/>
      <c r="BH423" s="324"/>
      <c r="BI423" s="324"/>
      <c r="BJ423" s="324"/>
      <c r="BK423" s="324"/>
      <c r="BL423" s="324"/>
      <c r="BM423" s="324"/>
      <c r="BN423" s="324"/>
      <c r="BO423" s="324"/>
      <c r="BP423" s="324"/>
      <c r="BQ423" s="324"/>
      <c r="BR423" s="324"/>
      <c r="BS423" s="324"/>
      <c r="BT423" s="324"/>
      <c r="BU423" s="324"/>
      <c r="BV423" s="324"/>
      <c r="BW423" s="324"/>
      <c r="BX423" s="324"/>
      <c r="BY423" s="324"/>
      <c r="BZ423" s="324"/>
      <c r="CA423" s="324"/>
      <c r="CB423" s="324"/>
      <c r="CC423" s="324"/>
      <c r="CD423" s="324"/>
      <c r="CE423" s="324"/>
      <c r="CF423" s="324"/>
      <c r="CG423" s="324"/>
      <c r="CH423" s="324"/>
      <c r="CI423" s="324"/>
      <c r="CJ423" s="324"/>
      <c r="CK423" s="324"/>
      <c r="CL423" s="324"/>
      <c r="CM423" s="324"/>
      <c r="CN423" s="324"/>
      <c r="CO423" s="324"/>
      <c r="CP423" s="324"/>
    </row>
    <row r="424" spans="1:127" s="502" customFormat="1" ht="12.75" customHeight="1" x14ac:dyDescent="0.2">
      <c r="A424" s="270">
        <v>423</v>
      </c>
      <c r="B424" s="270" t="s">
        <v>1004</v>
      </c>
      <c r="C424" s="281" t="s">
        <v>470</v>
      </c>
      <c r="D424" s="271"/>
      <c r="E424" s="271" t="s">
        <v>2918</v>
      </c>
      <c r="F424" s="271"/>
      <c r="G424" s="272" t="s">
        <v>10338</v>
      </c>
      <c r="H424" s="273"/>
      <c r="I424" s="281" t="s">
        <v>1634</v>
      </c>
      <c r="J424" s="281"/>
      <c r="K424" s="281" t="s">
        <v>10339</v>
      </c>
      <c r="L424" s="922" t="s">
        <v>10340</v>
      </c>
      <c r="M424" s="306">
        <v>43573</v>
      </c>
      <c r="N424" s="132">
        <v>45085</v>
      </c>
      <c r="O424" s="277" t="s">
        <v>991</v>
      </c>
      <c r="P424" s="299">
        <f t="shared" si="94"/>
        <v>45085</v>
      </c>
      <c r="Q424" s="264">
        <v>21309</v>
      </c>
      <c r="R424" s="264">
        <v>2019</v>
      </c>
      <c r="S424" s="265">
        <v>44355</v>
      </c>
      <c r="T424" s="281" t="s">
        <v>1686</v>
      </c>
      <c r="U424" s="281" t="s">
        <v>1687</v>
      </c>
      <c r="V424" s="150" t="s">
        <v>2879</v>
      </c>
      <c r="W424" s="150" t="s">
        <v>10143</v>
      </c>
      <c r="X424" s="281" t="s">
        <v>10341</v>
      </c>
      <c r="Y424" s="281" t="s">
        <v>1697</v>
      </c>
      <c r="Z424" s="150" t="s">
        <v>1484</v>
      </c>
      <c r="AA424" s="303">
        <f>N424</f>
        <v>45085</v>
      </c>
      <c r="AB424" s="283" t="s">
        <v>485</v>
      </c>
      <c r="AC424" s="281">
        <v>5.3</v>
      </c>
      <c r="AD424" s="284"/>
      <c r="AE424" s="281">
        <v>90</v>
      </c>
      <c r="AF424" s="281"/>
      <c r="AG424" s="281">
        <v>115</v>
      </c>
      <c r="AH424" s="281">
        <v>153</v>
      </c>
      <c r="AI424" s="281" t="s">
        <v>994</v>
      </c>
      <c r="AJ424" s="281" t="s">
        <v>994</v>
      </c>
      <c r="AK424" s="281" t="s">
        <v>994</v>
      </c>
      <c r="AL424" s="281">
        <v>1</v>
      </c>
      <c r="AM424" s="281"/>
      <c r="AN424" s="281"/>
      <c r="AO424" s="281"/>
      <c r="AP424" s="281"/>
      <c r="AQ424" s="635"/>
      <c r="AR424" s="324"/>
      <c r="AS424" s="324"/>
      <c r="AT424" s="324"/>
      <c r="AU424" s="324"/>
      <c r="AV424" s="324"/>
      <c r="AW424" s="324"/>
      <c r="AX424" s="324"/>
      <c r="AY424" s="324"/>
      <c r="AZ424" s="324"/>
      <c r="BA424" s="324"/>
      <c r="BB424" s="324"/>
      <c r="BC424" s="324"/>
      <c r="BD424" s="324"/>
      <c r="BE424" s="324"/>
      <c r="BF424" s="324"/>
      <c r="BG424" s="324"/>
      <c r="BH424" s="324"/>
      <c r="BI424" s="324"/>
      <c r="BJ424" s="324"/>
      <c r="BK424" s="324"/>
      <c r="BL424" s="324"/>
      <c r="BM424" s="324"/>
      <c r="BN424" s="324"/>
      <c r="BO424" s="324"/>
      <c r="BP424" s="324"/>
      <c r="BQ424" s="324"/>
      <c r="BR424" s="324"/>
      <c r="BS424" s="324"/>
      <c r="BT424" s="324"/>
      <c r="BU424" s="324"/>
      <c r="BV424" s="324"/>
      <c r="BW424" s="324"/>
      <c r="BX424" s="324"/>
      <c r="BY424" s="324"/>
      <c r="BZ424" s="324"/>
      <c r="CA424" s="324"/>
      <c r="CB424" s="324"/>
      <c r="CC424" s="324"/>
      <c r="CD424" s="324"/>
      <c r="CE424" s="324"/>
      <c r="CF424" s="324"/>
      <c r="CG424" s="324"/>
      <c r="CH424" s="324"/>
      <c r="CI424" s="324"/>
      <c r="CJ424" s="324"/>
      <c r="CK424" s="324"/>
      <c r="CL424" s="324"/>
      <c r="CM424" s="324"/>
      <c r="CN424" s="324"/>
      <c r="CO424" s="324"/>
      <c r="CP424" s="324"/>
    </row>
    <row r="425" spans="1:127" s="502" customFormat="1" ht="12.75" customHeight="1" x14ac:dyDescent="0.2">
      <c r="A425" s="270">
        <v>424</v>
      </c>
      <c r="B425" s="670" t="s">
        <v>1004</v>
      </c>
      <c r="C425" s="281" t="s">
        <v>4029</v>
      </c>
      <c r="D425" s="271"/>
      <c r="E425" s="130" t="s">
        <v>4035</v>
      </c>
      <c r="F425" s="271"/>
      <c r="G425" s="272" t="s">
        <v>4030</v>
      </c>
      <c r="H425" s="273"/>
      <c r="I425" s="271" t="s">
        <v>3449</v>
      </c>
      <c r="J425" s="271"/>
      <c r="K425" s="150" t="s">
        <v>412</v>
      </c>
      <c r="L425" s="676" t="s">
        <v>414</v>
      </c>
      <c r="M425" s="306">
        <v>42552</v>
      </c>
      <c r="N425" s="325">
        <v>45124</v>
      </c>
      <c r="O425" s="507" t="s">
        <v>991</v>
      </c>
      <c r="P425" s="513">
        <f t="shared" si="94"/>
        <v>45124</v>
      </c>
      <c r="Q425" s="514">
        <v>16646</v>
      </c>
      <c r="R425" s="514">
        <v>2014</v>
      </c>
      <c r="S425" s="279">
        <v>44394</v>
      </c>
      <c r="T425" s="281" t="s">
        <v>32</v>
      </c>
      <c r="U425" s="324" t="s">
        <v>991</v>
      </c>
      <c r="V425" s="282" t="s">
        <v>10032</v>
      </c>
      <c r="W425" s="282" t="s">
        <v>4069</v>
      </c>
      <c r="X425" s="150" t="s">
        <v>413</v>
      </c>
      <c r="Y425" s="280" t="s">
        <v>415</v>
      </c>
      <c r="Z425" s="282" t="s">
        <v>416</v>
      </c>
      <c r="AA425" s="319">
        <f t="shared" ref="AA425:AA440" si="95">N425</f>
        <v>45124</v>
      </c>
      <c r="AB425" s="149" t="s">
        <v>2167</v>
      </c>
      <c r="AC425" s="280">
        <v>6.3</v>
      </c>
      <c r="AD425" s="305"/>
      <c r="AE425" s="280">
        <v>90</v>
      </c>
      <c r="AF425" s="280"/>
      <c r="AG425" s="280">
        <v>110</v>
      </c>
      <c r="AH425" s="280"/>
      <c r="AI425" s="280">
        <v>24</v>
      </c>
      <c r="AJ425" s="280">
        <v>40</v>
      </c>
      <c r="AK425" s="501">
        <v>57</v>
      </c>
      <c r="AL425" s="501">
        <v>1</v>
      </c>
      <c r="AM425" s="517"/>
      <c r="AN425" s="501"/>
      <c r="AO425" s="501"/>
      <c r="AP425" s="281"/>
      <c r="AQ425" s="635"/>
      <c r="AR425" s="324"/>
      <c r="AS425" s="324"/>
      <c r="AT425" s="324"/>
      <c r="AU425" s="324"/>
      <c r="AV425" s="324"/>
      <c r="AW425" s="324"/>
      <c r="AX425" s="324"/>
      <c r="AY425" s="324"/>
      <c r="AZ425" s="324"/>
      <c r="BA425" s="324"/>
      <c r="BB425" s="324"/>
      <c r="BC425" s="324"/>
      <c r="BD425" s="324"/>
      <c r="BE425" s="324"/>
      <c r="BF425" s="324"/>
      <c r="BG425" s="324"/>
      <c r="BH425" s="324"/>
      <c r="BI425" s="324"/>
      <c r="BJ425" s="324"/>
      <c r="BK425" s="324"/>
      <c r="BL425" s="324"/>
      <c r="BM425" s="324"/>
      <c r="BN425" s="324"/>
      <c r="BO425" s="324"/>
      <c r="BP425" s="324"/>
      <c r="BQ425" s="324"/>
      <c r="BR425" s="324"/>
      <c r="BS425" s="324"/>
      <c r="BT425" s="324"/>
      <c r="BU425" s="324"/>
      <c r="BV425" s="324"/>
      <c r="BW425" s="324"/>
      <c r="BX425" s="324"/>
      <c r="BY425" s="324"/>
      <c r="BZ425" s="324"/>
      <c r="CA425" s="324"/>
      <c r="CB425" s="324"/>
      <c r="CC425" s="324"/>
      <c r="CD425" s="324"/>
      <c r="CE425" s="324"/>
      <c r="CF425" s="324"/>
      <c r="CG425" s="324"/>
      <c r="CH425" s="324"/>
      <c r="CI425" s="324"/>
      <c r="CJ425" s="324"/>
      <c r="CK425" s="324"/>
      <c r="CL425" s="324"/>
      <c r="CM425" s="324"/>
      <c r="CN425" s="324"/>
      <c r="CO425" s="324"/>
      <c r="CP425" s="324"/>
    </row>
    <row r="426" spans="1:127" s="502" customFormat="1" ht="12.75" customHeight="1" x14ac:dyDescent="0.2">
      <c r="A426" s="270">
        <v>425</v>
      </c>
      <c r="B426" s="270" t="s">
        <v>1005</v>
      </c>
      <c r="C426" s="270" t="s">
        <v>8992</v>
      </c>
      <c r="D426" s="270"/>
      <c r="E426" s="271" t="s">
        <v>2569</v>
      </c>
      <c r="F426" s="271" t="s">
        <v>6325</v>
      </c>
      <c r="G426" s="272" t="s">
        <v>9004</v>
      </c>
      <c r="H426" s="273"/>
      <c r="I426" s="281" t="s">
        <v>1775</v>
      </c>
      <c r="J426" s="270"/>
      <c r="K426" s="271" t="s">
        <v>8788</v>
      </c>
      <c r="L426" s="273" t="s">
        <v>6328</v>
      </c>
      <c r="M426" s="306">
        <v>44047</v>
      </c>
      <c r="N426" s="132">
        <v>44775</v>
      </c>
      <c r="O426" s="277" t="s">
        <v>991</v>
      </c>
      <c r="P426" s="299">
        <f>N426</f>
        <v>44775</v>
      </c>
      <c r="Q426" s="264">
        <v>20571</v>
      </c>
      <c r="R426" s="264">
        <v>2020</v>
      </c>
      <c r="S426" s="265">
        <v>44045</v>
      </c>
      <c r="T426" s="281" t="s">
        <v>5218</v>
      </c>
      <c r="U426" s="281" t="s">
        <v>1786</v>
      </c>
      <c r="V426" s="150" t="s">
        <v>484</v>
      </c>
      <c r="W426" s="150" t="s">
        <v>484</v>
      </c>
      <c r="X426" s="281" t="s">
        <v>6329</v>
      </c>
      <c r="Y426" s="281" t="s">
        <v>8991</v>
      </c>
      <c r="Z426" s="150" t="s">
        <v>6331</v>
      </c>
      <c r="AA426" s="303">
        <v>44775</v>
      </c>
      <c r="AB426" s="283" t="s">
        <v>42</v>
      </c>
      <c r="AC426" s="281">
        <v>6.1</v>
      </c>
      <c r="AD426" s="284"/>
      <c r="AE426" s="281">
        <v>110</v>
      </c>
      <c r="AF426" s="281">
        <v>125</v>
      </c>
      <c r="AG426" s="281">
        <v>140</v>
      </c>
      <c r="AH426" s="281">
        <v>185</v>
      </c>
      <c r="AI426" s="281">
        <v>21</v>
      </c>
      <c r="AJ426" s="281">
        <v>50</v>
      </c>
      <c r="AK426" s="281">
        <v>62</v>
      </c>
      <c r="AL426" s="281">
        <v>1</v>
      </c>
      <c r="AM426" s="281"/>
      <c r="AN426" s="281"/>
      <c r="AO426" s="281"/>
      <c r="AP426" s="281"/>
      <c r="AQ426" s="635"/>
      <c r="AR426" s="324"/>
      <c r="AS426" s="324"/>
      <c r="AT426" s="324"/>
      <c r="AU426" s="324"/>
      <c r="AV426" s="324"/>
      <c r="AW426" s="324"/>
      <c r="AX426" s="324"/>
      <c r="AY426" s="324"/>
      <c r="AZ426" s="324"/>
      <c r="BA426" s="324"/>
      <c r="BB426" s="324"/>
      <c r="BC426" s="324"/>
      <c r="BD426" s="324"/>
      <c r="BE426" s="324"/>
      <c r="BF426" s="324"/>
      <c r="BG426" s="324"/>
      <c r="BH426" s="324"/>
      <c r="BI426" s="324"/>
      <c r="BJ426" s="324"/>
      <c r="BK426" s="324"/>
      <c r="BL426" s="324"/>
      <c r="BM426" s="324"/>
      <c r="BN426" s="324"/>
      <c r="BO426" s="324"/>
      <c r="BP426" s="324"/>
      <c r="BQ426" s="324"/>
      <c r="BR426" s="324"/>
      <c r="BS426" s="324"/>
      <c r="BT426" s="324"/>
      <c r="BU426" s="324"/>
      <c r="BV426" s="324"/>
      <c r="BW426" s="324"/>
      <c r="BX426" s="324"/>
      <c r="BY426" s="324"/>
      <c r="BZ426" s="324"/>
      <c r="CA426" s="324"/>
      <c r="CB426" s="324"/>
      <c r="CC426" s="324"/>
      <c r="CD426" s="324"/>
      <c r="CE426" s="324"/>
      <c r="CF426" s="324"/>
      <c r="CG426" s="324"/>
      <c r="CH426" s="324"/>
      <c r="CI426" s="324"/>
      <c r="CJ426" s="324"/>
      <c r="CK426" s="324"/>
      <c r="CL426" s="324"/>
      <c r="CM426" s="324"/>
      <c r="CN426" s="324"/>
      <c r="CO426" s="324"/>
      <c r="CP426" s="324"/>
    </row>
    <row r="427" spans="1:127" s="502" customFormat="1" ht="12.75" customHeight="1" x14ac:dyDescent="0.2">
      <c r="A427" s="270">
        <v>426</v>
      </c>
      <c r="B427" s="270" t="s">
        <v>1004</v>
      </c>
      <c r="C427" s="270" t="s">
        <v>2513</v>
      </c>
      <c r="D427" s="271"/>
      <c r="E427" s="271" t="s">
        <v>2514</v>
      </c>
      <c r="F427" s="271"/>
      <c r="G427" s="272" t="s">
        <v>2515</v>
      </c>
      <c r="H427" s="273"/>
      <c r="I427" s="271" t="s">
        <v>614</v>
      </c>
      <c r="J427" s="271"/>
      <c r="K427" s="271" t="s">
        <v>3450</v>
      </c>
      <c r="L427" s="273" t="s">
        <v>2650</v>
      </c>
      <c r="M427" s="275">
        <v>41922</v>
      </c>
      <c r="N427" s="132">
        <v>44606</v>
      </c>
      <c r="O427" s="277" t="s">
        <v>991</v>
      </c>
      <c r="P427" s="299">
        <f t="shared" ref="P427:P440" si="96">N427</f>
        <v>44606</v>
      </c>
      <c r="Q427" s="264">
        <v>18175</v>
      </c>
      <c r="R427" s="264">
        <v>2014</v>
      </c>
      <c r="S427" s="279">
        <v>43875</v>
      </c>
      <c r="T427" s="281" t="s">
        <v>39</v>
      </c>
      <c r="U427" s="281" t="s">
        <v>991</v>
      </c>
      <c r="V427" s="150" t="s">
        <v>1280</v>
      </c>
      <c r="W427" s="150" t="s">
        <v>4043</v>
      </c>
      <c r="X427" s="281" t="s">
        <v>5814</v>
      </c>
      <c r="Y427" s="281" t="s">
        <v>1697</v>
      </c>
      <c r="Z427" s="150" t="s">
        <v>70</v>
      </c>
      <c r="AA427" s="303">
        <f t="shared" si="95"/>
        <v>44606</v>
      </c>
      <c r="AB427" s="283" t="s">
        <v>2167</v>
      </c>
      <c r="AC427" s="281">
        <v>6.1</v>
      </c>
      <c r="AD427" s="284"/>
      <c r="AE427" s="281">
        <v>90</v>
      </c>
      <c r="AF427" s="281"/>
      <c r="AG427" s="281">
        <v>110</v>
      </c>
      <c r="AH427" s="281"/>
      <c r="AI427" s="281">
        <v>23</v>
      </c>
      <c r="AJ427" s="281">
        <v>39</v>
      </c>
      <c r="AK427" s="281">
        <v>49</v>
      </c>
      <c r="AL427" s="281">
        <v>1</v>
      </c>
      <c r="AM427" s="281"/>
      <c r="AN427" s="281"/>
      <c r="AO427" s="281"/>
      <c r="AP427" s="281"/>
      <c r="AQ427" s="635"/>
      <c r="AR427" s="324"/>
      <c r="AS427" s="324"/>
      <c r="AT427" s="324"/>
      <c r="AU427" s="324"/>
      <c r="AV427" s="324"/>
      <c r="AW427" s="324"/>
      <c r="AX427" s="324"/>
      <c r="AY427" s="324"/>
      <c r="AZ427" s="324"/>
      <c r="BA427" s="324"/>
      <c r="BB427" s="324"/>
      <c r="BC427" s="324"/>
      <c r="BD427" s="324"/>
      <c r="BE427" s="324"/>
      <c r="BF427" s="324"/>
      <c r="BG427" s="324"/>
      <c r="BH427" s="324"/>
      <c r="BI427" s="324"/>
      <c r="BJ427" s="324"/>
      <c r="BK427" s="324"/>
      <c r="BL427" s="324"/>
      <c r="BM427" s="324"/>
      <c r="BN427" s="324"/>
      <c r="BO427" s="324"/>
      <c r="BP427" s="324"/>
      <c r="BQ427" s="324"/>
      <c r="BR427" s="324"/>
      <c r="BS427" s="324"/>
      <c r="BT427" s="324"/>
      <c r="BU427" s="324"/>
      <c r="BV427" s="324"/>
      <c r="BW427" s="324"/>
      <c r="BX427" s="324"/>
      <c r="BY427" s="324"/>
      <c r="BZ427" s="324"/>
      <c r="CA427" s="324"/>
      <c r="CB427" s="324"/>
      <c r="CC427" s="324"/>
      <c r="CD427" s="324"/>
      <c r="CE427" s="324"/>
      <c r="CF427" s="324"/>
      <c r="CG427" s="324"/>
      <c r="CH427" s="324"/>
      <c r="CI427" s="324"/>
      <c r="CJ427" s="324"/>
      <c r="CK427" s="324"/>
      <c r="CL427" s="324"/>
      <c r="CM427" s="324"/>
      <c r="CN427" s="324"/>
      <c r="CO427" s="324"/>
      <c r="CP427" s="324"/>
    </row>
    <row r="428" spans="1:127" s="502" customFormat="1" ht="12.75" customHeight="1" x14ac:dyDescent="0.2">
      <c r="A428" s="270">
        <v>427</v>
      </c>
      <c r="B428" s="270" t="s">
        <v>1004</v>
      </c>
      <c r="C428" s="270" t="s">
        <v>6444</v>
      </c>
      <c r="D428" s="270"/>
      <c r="E428" s="271" t="s">
        <v>6445</v>
      </c>
      <c r="F428" s="271"/>
      <c r="G428" s="272" t="s">
        <v>6446</v>
      </c>
      <c r="H428" s="273"/>
      <c r="I428" s="271" t="s">
        <v>614</v>
      </c>
      <c r="J428" s="270"/>
      <c r="K428" s="271" t="s">
        <v>6232</v>
      </c>
      <c r="L428" s="273" t="s">
        <v>6233</v>
      </c>
      <c r="M428" s="306">
        <v>43338</v>
      </c>
      <c r="N428" s="132">
        <v>44069</v>
      </c>
      <c r="O428" s="277" t="s">
        <v>991</v>
      </c>
      <c r="P428" s="299">
        <f t="shared" si="96"/>
        <v>44069</v>
      </c>
      <c r="Q428" s="264">
        <v>18574</v>
      </c>
      <c r="R428" s="264">
        <v>2014</v>
      </c>
      <c r="S428" s="265">
        <v>43338</v>
      </c>
      <c r="T428" s="281" t="s">
        <v>239</v>
      </c>
      <c r="U428" s="281" t="s">
        <v>1786</v>
      </c>
      <c r="V428" s="150" t="s">
        <v>484</v>
      </c>
      <c r="W428" s="150" t="s">
        <v>2261</v>
      </c>
      <c r="X428" s="281" t="s">
        <v>6447</v>
      </c>
      <c r="Y428" s="281" t="s">
        <v>5273</v>
      </c>
      <c r="Z428" s="150" t="s">
        <v>6235</v>
      </c>
      <c r="AA428" s="303">
        <f t="shared" si="95"/>
        <v>44069</v>
      </c>
      <c r="AB428" s="283" t="s">
        <v>2167</v>
      </c>
      <c r="AC428" s="281">
        <v>5</v>
      </c>
      <c r="AD428" s="284"/>
      <c r="AE428" s="281">
        <v>90</v>
      </c>
      <c r="AF428" s="281"/>
      <c r="AG428" s="281">
        <v>110</v>
      </c>
      <c r="AH428" s="281"/>
      <c r="AI428" s="281">
        <v>22</v>
      </c>
      <c r="AJ428" s="281">
        <v>36</v>
      </c>
      <c r="AK428" s="281">
        <v>50</v>
      </c>
      <c r="AL428" s="281">
        <v>1</v>
      </c>
      <c r="AM428" s="281"/>
      <c r="AN428" s="281"/>
      <c r="AO428" s="281"/>
      <c r="AP428" s="281"/>
      <c r="AQ428" s="635"/>
      <c r="AR428" s="324"/>
      <c r="AS428" s="324"/>
      <c r="AT428" s="324"/>
      <c r="AU428" s="324"/>
      <c r="AV428" s="324"/>
      <c r="AW428" s="324"/>
      <c r="AX428" s="324"/>
      <c r="AY428" s="324"/>
      <c r="AZ428" s="324"/>
      <c r="BA428" s="324"/>
      <c r="BB428" s="324"/>
      <c r="BC428" s="324"/>
      <c r="BD428" s="324"/>
      <c r="BE428" s="324"/>
      <c r="BF428" s="324"/>
      <c r="BG428" s="324"/>
      <c r="BH428" s="324"/>
      <c r="BI428" s="324"/>
      <c r="BJ428" s="324"/>
      <c r="BK428" s="324"/>
      <c r="BL428" s="324"/>
      <c r="BM428" s="324"/>
      <c r="BN428" s="324"/>
      <c r="BO428" s="324"/>
      <c r="BP428" s="324"/>
      <c r="BQ428" s="324"/>
      <c r="BR428" s="324"/>
      <c r="BS428" s="324"/>
      <c r="BT428" s="324"/>
      <c r="BU428" s="324"/>
      <c r="BV428" s="324"/>
      <c r="BW428" s="324"/>
      <c r="BX428" s="324"/>
      <c r="BY428" s="324"/>
      <c r="BZ428" s="324"/>
      <c r="CA428" s="324"/>
      <c r="CB428" s="324"/>
      <c r="CC428" s="324"/>
      <c r="CD428" s="324"/>
      <c r="CE428" s="324"/>
      <c r="CF428" s="324"/>
      <c r="CG428" s="324"/>
      <c r="CH428" s="324"/>
      <c r="CI428" s="324"/>
      <c r="CJ428" s="324"/>
      <c r="CK428" s="324"/>
      <c r="CL428" s="324"/>
      <c r="CM428" s="324"/>
      <c r="CN428" s="324"/>
      <c r="CO428" s="324"/>
      <c r="CP428" s="324"/>
    </row>
    <row r="429" spans="1:127" ht="12.75" customHeight="1" x14ac:dyDescent="0.2">
      <c r="A429" s="270">
        <v>428</v>
      </c>
      <c r="B429" s="270" t="s">
        <v>1004</v>
      </c>
      <c r="C429" s="270" t="s">
        <v>1523</v>
      </c>
      <c r="D429" s="270"/>
      <c r="E429" s="271" t="s">
        <v>619</v>
      </c>
      <c r="F429" s="271"/>
      <c r="G429" s="272" t="s">
        <v>620</v>
      </c>
      <c r="H429" s="273"/>
      <c r="I429" s="270" t="s">
        <v>2653</v>
      </c>
      <c r="J429" s="270"/>
      <c r="K429" s="271" t="s">
        <v>4658</v>
      </c>
      <c r="L429" s="273" t="s">
        <v>4659</v>
      </c>
      <c r="M429" s="306">
        <v>41018</v>
      </c>
      <c r="N429" s="276">
        <v>43856</v>
      </c>
      <c r="O429" s="277" t="s">
        <v>991</v>
      </c>
      <c r="P429" s="298">
        <f t="shared" si="96"/>
        <v>43856</v>
      </c>
      <c r="Q429" s="278">
        <v>16994</v>
      </c>
      <c r="R429" s="278">
        <v>2011</v>
      </c>
      <c r="S429" s="279">
        <v>43126</v>
      </c>
      <c r="T429" s="280" t="s">
        <v>2096</v>
      </c>
      <c r="U429" s="281" t="s">
        <v>991</v>
      </c>
      <c r="V429" s="282" t="s">
        <v>1488</v>
      </c>
      <c r="W429" s="282" t="s">
        <v>5696</v>
      </c>
      <c r="X429" s="280" t="s">
        <v>4660</v>
      </c>
      <c r="Y429" s="280" t="s">
        <v>4661</v>
      </c>
      <c r="Z429" s="282" t="s">
        <v>2965</v>
      </c>
      <c r="AA429" s="303">
        <f t="shared" si="95"/>
        <v>43856</v>
      </c>
      <c r="AB429" s="149" t="s">
        <v>132</v>
      </c>
      <c r="AC429" s="280">
        <v>6</v>
      </c>
      <c r="AD429" s="305"/>
      <c r="AE429" s="280">
        <v>95</v>
      </c>
      <c r="AF429" s="280"/>
      <c r="AG429" s="280">
        <v>125</v>
      </c>
      <c r="AH429" s="280"/>
      <c r="AI429" s="280">
        <v>22</v>
      </c>
      <c r="AJ429" s="280">
        <v>38</v>
      </c>
      <c r="AK429" s="280">
        <v>54</v>
      </c>
      <c r="AL429" s="280">
        <v>1</v>
      </c>
      <c r="AM429" s="280"/>
      <c r="AN429" s="280"/>
      <c r="AO429" s="280"/>
      <c r="AP429" s="280"/>
      <c r="AQ429" s="634"/>
      <c r="AR429" s="501"/>
      <c r="AS429" s="501"/>
      <c r="AT429" s="501"/>
      <c r="AU429" s="501"/>
      <c r="AV429" s="501"/>
      <c r="AW429" s="501"/>
      <c r="AX429" s="501"/>
      <c r="AY429" s="501"/>
      <c r="AZ429" s="501"/>
      <c r="BA429" s="501"/>
      <c r="BB429" s="501"/>
      <c r="BC429" s="501"/>
      <c r="BD429" s="501"/>
      <c r="BE429" s="501"/>
      <c r="BF429" s="501"/>
      <c r="BG429" s="501"/>
      <c r="BH429" s="501"/>
      <c r="BI429" s="501"/>
      <c r="BJ429" s="501"/>
      <c r="BK429" s="501"/>
      <c r="BL429" s="501"/>
      <c r="BM429" s="501"/>
      <c r="BN429" s="501"/>
      <c r="BO429" s="501"/>
      <c r="BP429" s="501"/>
      <c r="BQ429" s="501"/>
      <c r="BR429" s="501"/>
      <c r="BS429" s="501"/>
      <c r="BT429" s="501"/>
      <c r="BU429" s="501"/>
      <c r="BV429" s="501"/>
      <c r="BW429" s="501"/>
      <c r="BX429" s="501"/>
      <c r="BY429" s="501"/>
      <c r="BZ429" s="501"/>
      <c r="CA429" s="501"/>
      <c r="CB429" s="501"/>
      <c r="CC429" s="501"/>
      <c r="CD429" s="501"/>
      <c r="CE429" s="501"/>
      <c r="CF429" s="501"/>
      <c r="CG429" s="501"/>
      <c r="CH429" s="501"/>
      <c r="CI429" s="501"/>
      <c r="CJ429" s="501"/>
      <c r="CK429" s="501"/>
      <c r="CL429" s="501"/>
      <c r="CM429" s="501"/>
      <c r="CN429" s="501"/>
      <c r="CO429" s="501"/>
      <c r="CP429" s="501"/>
      <c r="CQ429" s="500"/>
      <c r="CR429" s="500"/>
      <c r="CS429" s="500"/>
      <c r="CT429" s="500"/>
      <c r="CU429" s="500"/>
      <c r="CV429" s="500"/>
      <c r="CW429" s="500"/>
      <c r="CX429" s="500"/>
      <c r="CY429" s="500"/>
      <c r="CZ429" s="500"/>
      <c r="DA429" s="500"/>
      <c r="DB429" s="500"/>
      <c r="DC429" s="500"/>
      <c r="DD429" s="500"/>
      <c r="DE429" s="500"/>
      <c r="DF429" s="500"/>
      <c r="DG429" s="500"/>
      <c r="DH429" s="500"/>
      <c r="DI429" s="500"/>
      <c r="DJ429" s="500"/>
      <c r="DK429" s="500"/>
      <c r="DL429" s="500"/>
      <c r="DM429" s="500"/>
      <c r="DN429" s="500"/>
      <c r="DO429" s="500"/>
      <c r="DP429" s="500"/>
      <c r="DQ429" s="500"/>
      <c r="DR429" s="500"/>
      <c r="DS429" s="500"/>
      <c r="DT429" s="500"/>
      <c r="DU429" s="500"/>
      <c r="DV429" s="500"/>
      <c r="DW429" s="500"/>
    </row>
    <row r="430" spans="1:127" s="502" customFormat="1" ht="12.75" customHeight="1" x14ac:dyDescent="0.2">
      <c r="A430" s="270">
        <v>429</v>
      </c>
      <c r="B430" s="270" t="s">
        <v>1004</v>
      </c>
      <c r="C430" s="281" t="s">
        <v>5545</v>
      </c>
      <c r="D430" s="270"/>
      <c r="E430" s="271" t="s">
        <v>5546</v>
      </c>
      <c r="F430" s="271"/>
      <c r="G430" s="272" t="s">
        <v>5547</v>
      </c>
      <c r="H430" s="273"/>
      <c r="I430" s="281" t="s">
        <v>424</v>
      </c>
      <c r="J430" s="270"/>
      <c r="K430" s="271" t="s">
        <v>5548</v>
      </c>
      <c r="L430" s="273" t="s">
        <v>5549</v>
      </c>
      <c r="M430" s="306">
        <v>43055</v>
      </c>
      <c r="N430" s="132">
        <v>43785</v>
      </c>
      <c r="O430" s="277" t="s">
        <v>991</v>
      </c>
      <c r="P430" s="299">
        <f t="shared" si="96"/>
        <v>43785</v>
      </c>
      <c r="Q430" s="264">
        <v>17927</v>
      </c>
      <c r="R430" s="264">
        <v>2016</v>
      </c>
      <c r="S430" s="265">
        <v>43055</v>
      </c>
      <c r="T430" s="281" t="s">
        <v>239</v>
      </c>
      <c r="U430" s="281" t="s">
        <v>1786</v>
      </c>
      <c r="V430" s="150" t="s">
        <v>484</v>
      </c>
      <c r="W430" s="150" t="s">
        <v>484</v>
      </c>
      <c r="X430" s="281" t="s">
        <v>5550</v>
      </c>
      <c r="Y430" s="281" t="s">
        <v>681</v>
      </c>
      <c r="Z430" s="150" t="s">
        <v>682</v>
      </c>
      <c r="AA430" s="303">
        <f t="shared" si="95"/>
        <v>43785</v>
      </c>
      <c r="AB430" s="283" t="s">
        <v>2167</v>
      </c>
      <c r="AC430" s="281">
        <v>4.2</v>
      </c>
      <c r="AD430" s="284"/>
      <c r="AE430" s="281">
        <v>75</v>
      </c>
      <c r="AF430" s="281"/>
      <c r="AG430" s="281">
        <v>95</v>
      </c>
      <c r="AH430" s="281"/>
      <c r="AI430" s="281">
        <v>24</v>
      </c>
      <c r="AJ430" s="281">
        <v>39</v>
      </c>
      <c r="AK430" s="281">
        <v>52</v>
      </c>
      <c r="AL430" s="281">
        <v>1</v>
      </c>
      <c r="AM430" s="265"/>
      <c r="AN430" s="281"/>
      <c r="AO430" s="281"/>
      <c r="AP430" s="281"/>
      <c r="AQ430" s="635"/>
      <c r="AR430" s="324"/>
      <c r="AS430" s="324"/>
      <c r="AT430" s="324"/>
      <c r="AU430" s="324"/>
      <c r="AV430" s="324"/>
      <c r="AW430" s="324"/>
      <c r="AX430" s="324"/>
      <c r="AY430" s="324"/>
      <c r="AZ430" s="324"/>
      <c r="BA430" s="324"/>
      <c r="BB430" s="324"/>
      <c r="BC430" s="324"/>
      <c r="BD430" s="324"/>
      <c r="BE430" s="324"/>
      <c r="BF430" s="324"/>
      <c r="BG430" s="324"/>
      <c r="BH430" s="324"/>
      <c r="BI430" s="324"/>
      <c r="BJ430" s="324"/>
      <c r="BK430" s="324"/>
      <c r="BL430" s="324"/>
      <c r="BM430" s="324"/>
      <c r="BN430" s="324"/>
      <c r="BO430" s="324"/>
      <c r="BP430" s="324"/>
      <c r="BQ430" s="324"/>
      <c r="BR430" s="324"/>
      <c r="BS430" s="324"/>
      <c r="BT430" s="324"/>
      <c r="BU430" s="324"/>
      <c r="BV430" s="324"/>
      <c r="BW430" s="324"/>
      <c r="BX430" s="324"/>
      <c r="BY430" s="324"/>
      <c r="BZ430" s="324"/>
      <c r="CA430" s="324"/>
      <c r="CB430" s="324"/>
      <c r="CC430" s="324"/>
      <c r="CD430" s="324"/>
      <c r="CE430" s="324"/>
      <c r="CF430" s="324"/>
      <c r="CG430" s="324"/>
      <c r="CH430" s="324"/>
      <c r="CI430" s="324"/>
      <c r="CJ430" s="324"/>
      <c r="CK430" s="324"/>
      <c r="CL430" s="324"/>
      <c r="CM430" s="324"/>
      <c r="CN430" s="324"/>
      <c r="CO430" s="324"/>
      <c r="CP430" s="324"/>
    </row>
    <row r="431" spans="1:127" s="502" customFormat="1" ht="12.75" customHeight="1" x14ac:dyDescent="0.2">
      <c r="A431" s="270">
        <v>430</v>
      </c>
      <c r="B431" s="270" t="s">
        <v>1004</v>
      </c>
      <c r="C431" s="271" t="s">
        <v>4988</v>
      </c>
      <c r="D431" s="271"/>
      <c r="E431" s="130" t="s">
        <v>4725</v>
      </c>
      <c r="F431" s="271"/>
      <c r="G431" s="272" t="s">
        <v>4726</v>
      </c>
      <c r="H431" s="273"/>
      <c r="I431" s="281" t="s">
        <v>3217</v>
      </c>
      <c r="J431" s="271"/>
      <c r="K431" s="281" t="s">
        <v>3017</v>
      </c>
      <c r="L431" s="676" t="s">
        <v>226</v>
      </c>
      <c r="M431" s="306">
        <v>42770</v>
      </c>
      <c r="N431" s="325">
        <v>44604</v>
      </c>
      <c r="O431" s="277" t="s">
        <v>991</v>
      </c>
      <c r="P431" s="298">
        <f t="shared" si="96"/>
        <v>44604</v>
      </c>
      <c r="Q431" s="278">
        <v>17084</v>
      </c>
      <c r="R431" s="278">
        <v>2016</v>
      </c>
      <c r="S431" s="279">
        <v>43873</v>
      </c>
      <c r="T431" s="280" t="s">
        <v>5218</v>
      </c>
      <c r="U431" s="281" t="s">
        <v>991</v>
      </c>
      <c r="V431" s="282" t="s">
        <v>2825</v>
      </c>
      <c r="W431" s="282" t="s">
        <v>8079</v>
      </c>
      <c r="X431" s="280" t="s">
        <v>1502</v>
      </c>
      <c r="Y431" s="280" t="s">
        <v>1470</v>
      </c>
      <c r="Z431" s="282" t="s">
        <v>1471</v>
      </c>
      <c r="AA431" s="319">
        <f t="shared" si="95"/>
        <v>44604</v>
      </c>
      <c r="AB431" s="149" t="s">
        <v>2167</v>
      </c>
      <c r="AC431" s="280">
        <v>5.5</v>
      </c>
      <c r="AD431" s="305"/>
      <c r="AE431" s="280">
        <v>90</v>
      </c>
      <c r="AF431" s="280"/>
      <c r="AG431" s="280">
        <v>112</v>
      </c>
      <c r="AH431" s="280"/>
      <c r="AI431" s="280">
        <v>23</v>
      </c>
      <c r="AJ431" s="280">
        <v>38</v>
      </c>
      <c r="AK431" s="280">
        <v>52</v>
      </c>
      <c r="AL431" s="280">
        <v>1</v>
      </c>
      <c r="AM431" s="280"/>
      <c r="AN431" s="280"/>
      <c r="AO431" s="281"/>
      <c r="AP431" s="281"/>
      <c r="AQ431" s="635"/>
      <c r="AR431" s="324"/>
      <c r="AS431" s="324"/>
      <c r="AT431" s="324"/>
      <c r="AU431" s="324"/>
      <c r="AV431" s="324"/>
      <c r="AW431" s="324"/>
      <c r="AX431" s="324"/>
      <c r="AY431" s="324"/>
      <c r="AZ431" s="324"/>
      <c r="BA431" s="324"/>
      <c r="BB431" s="324"/>
      <c r="BC431" s="324"/>
      <c r="BD431" s="324"/>
      <c r="BE431" s="324"/>
      <c r="BF431" s="324"/>
      <c r="BG431" s="324"/>
      <c r="BH431" s="324"/>
      <c r="BI431" s="324"/>
      <c r="BJ431" s="324"/>
      <c r="BK431" s="324"/>
      <c r="BL431" s="324"/>
      <c r="BM431" s="324"/>
      <c r="BN431" s="324"/>
      <c r="BO431" s="324"/>
      <c r="BP431" s="324"/>
      <c r="BQ431" s="324"/>
      <c r="BR431" s="324"/>
      <c r="BS431" s="324"/>
      <c r="BT431" s="324"/>
      <c r="BU431" s="324"/>
      <c r="BV431" s="324"/>
      <c r="BW431" s="324"/>
      <c r="BX431" s="324"/>
      <c r="BY431" s="324"/>
      <c r="BZ431" s="324"/>
      <c r="CA431" s="324"/>
      <c r="CB431" s="324"/>
      <c r="CC431" s="324"/>
      <c r="CD431" s="324"/>
      <c r="CE431" s="324"/>
      <c r="CF431" s="324"/>
      <c r="CG431" s="324"/>
      <c r="CH431" s="324"/>
      <c r="CI431" s="324"/>
      <c r="CJ431" s="324"/>
      <c r="CK431" s="324"/>
      <c r="CL431" s="324"/>
      <c r="CM431" s="324"/>
      <c r="CN431" s="324"/>
      <c r="CO431" s="324"/>
      <c r="CP431" s="324"/>
    </row>
    <row r="432" spans="1:127" ht="12.75" customHeight="1" x14ac:dyDescent="0.2">
      <c r="A432" s="270">
        <v>431</v>
      </c>
      <c r="B432" s="281" t="s">
        <v>1004</v>
      </c>
      <c r="C432" s="281" t="s">
        <v>2745</v>
      </c>
      <c r="D432" s="281"/>
      <c r="E432" s="281" t="s">
        <v>2746</v>
      </c>
      <c r="F432" s="281"/>
      <c r="G432" s="296" t="s">
        <v>2747</v>
      </c>
      <c r="H432" s="676"/>
      <c r="I432" s="281" t="s">
        <v>157</v>
      </c>
      <c r="J432" s="281"/>
      <c r="K432" s="281" t="s">
        <v>5460</v>
      </c>
      <c r="L432" s="676" t="s">
        <v>5461</v>
      </c>
      <c r="M432" s="306">
        <v>42070</v>
      </c>
      <c r="N432" s="325">
        <v>43741</v>
      </c>
      <c r="O432" s="277" t="s">
        <v>991</v>
      </c>
      <c r="P432" s="298">
        <f t="shared" si="96"/>
        <v>43741</v>
      </c>
      <c r="Q432" s="278">
        <v>17867</v>
      </c>
      <c r="R432" s="278">
        <v>2011</v>
      </c>
      <c r="S432" s="279">
        <v>43011</v>
      </c>
      <c r="T432" s="280" t="s">
        <v>2031</v>
      </c>
      <c r="U432" s="281" t="s">
        <v>1687</v>
      </c>
      <c r="V432" s="282" t="s">
        <v>1313</v>
      </c>
      <c r="W432" s="282" t="s">
        <v>863</v>
      </c>
      <c r="X432" s="280" t="s">
        <v>5462</v>
      </c>
      <c r="Y432" s="280" t="s">
        <v>1697</v>
      </c>
      <c r="Z432" s="282" t="s">
        <v>5463</v>
      </c>
      <c r="AA432" s="303">
        <f t="shared" si="95"/>
        <v>43741</v>
      </c>
      <c r="AB432" s="149" t="s">
        <v>1411</v>
      </c>
      <c r="AC432" s="280">
        <v>6.5</v>
      </c>
      <c r="AD432" s="305"/>
      <c r="AE432" s="280">
        <v>85</v>
      </c>
      <c r="AF432" s="280"/>
      <c r="AG432" s="280">
        <v>110</v>
      </c>
      <c r="AH432" s="280"/>
      <c r="AI432" s="280">
        <v>24</v>
      </c>
      <c r="AJ432" s="280">
        <v>38</v>
      </c>
      <c r="AK432" s="280">
        <v>55</v>
      </c>
      <c r="AL432" s="280">
        <v>1</v>
      </c>
      <c r="AM432" s="280"/>
      <c r="AN432" s="280"/>
      <c r="AO432" s="280"/>
      <c r="AP432" s="280"/>
      <c r="AQ432" s="634"/>
      <c r="AR432" s="501"/>
      <c r="AS432" s="501"/>
      <c r="AT432" s="501"/>
      <c r="AU432" s="501"/>
      <c r="AV432" s="501"/>
      <c r="AW432" s="501"/>
      <c r="AX432" s="501"/>
      <c r="AY432" s="501"/>
      <c r="AZ432" s="501"/>
      <c r="BA432" s="501"/>
      <c r="BB432" s="501"/>
      <c r="BC432" s="501"/>
      <c r="BD432" s="501"/>
      <c r="BE432" s="501"/>
      <c r="BF432" s="501"/>
      <c r="BG432" s="501"/>
      <c r="BH432" s="501"/>
      <c r="BI432" s="501"/>
      <c r="BJ432" s="501"/>
      <c r="BK432" s="501"/>
      <c r="BL432" s="501"/>
      <c r="BM432" s="501"/>
      <c r="BN432" s="501"/>
      <c r="BO432" s="501"/>
      <c r="BP432" s="501"/>
      <c r="BQ432" s="501"/>
      <c r="BR432" s="501"/>
      <c r="BS432" s="501"/>
      <c r="BT432" s="501"/>
      <c r="BU432" s="501"/>
      <c r="BV432" s="501"/>
      <c r="BW432" s="501"/>
      <c r="BX432" s="501"/>
      <c r="BY432" s="501"/>
      <c r="BZ432" s="501"/>
      <c r="CA432" s="501"/>
      <c r="CB432" s="501"/>
      <c r="CC432" s="501"/>
      <c r="CD432" s="501"/>
      <c r="CE432" s="501"/>
      <c r="CF432" s="501"/>
      <c r="CG432" s="501"/>
      <c r="CH432" s="501"/>
      <c r="CI432" s="501"/>
      <c r="CJ432" s="501"/>
      <c r="CK432" s="501"/>
      <c r="CL432" s="501"/>
      <c r="CM432" s="501"/>
      <c r="CN432" s="501"/>
      <c r="CO432" s="501"/>
      <c r="CP432" s="501"/>
      <c r="CQ432" s="500"/>
      <c r="CR432" s="500"/>
      <c r="CS432" s="500"/>
      <c r="CT432" s="500"/>
      <c r="CU432" s="500"/>
      <c r="CV432" s="500"/>
      <c r="CW432" s="500"/>
      <c r="CX432" s="500"/>
      <c r="CY432" s="500"/>
      <c r="CZ432" s="500"/>
      <c r="DA432" s="500"/>
      <c r="DB432" s="500"/>
      <c r="DC432" s="500"/>
      <c r="DD432" s="500"/>
      <c r="DE432" s="500"/>
      <c r="DF432" s="500"/>
      <c r="DG432" s="500"/>
      <c r="DH432" s="500"/>
      <c r="DI432" s="500"/>
      <c r="DJ432" s="500"/>
      <c r="DK432" s="500"/>
      <c r="DL432" s="500"/>
      <c r="DM432" s="500"/>
      <c r="DN432" s="500"/>
      <c r="DO432" s="500"/>
      <c r="DP432" s="500"/>
      <c r="DQ432" s="500"/>
      <c r="DR432" s="500"/>
      <c r="DS432" s="500"/>
      <c r="DT432" s="500"/>
      <c r="DU432" s="500"/>
      <c r="DV432" s="500"/>
      <c r="DW432" s="500"/>
    </row>
    <row r="433" spans="1:127" ht="12.75" customHeight="1" x14ac:dyDescent="0.2">
      <c r="A433" s="270">
        <v>432</v>
      </c>
      <c r="B433" s="270" t="s">
        <v>1005</v>
      </c>
      <c r="C433" s="270" t="s">
        <v>35</v>
      </c>
      <c r="D433" s="270" t="s">
        <v>1575</v>
      </c>
      <c r="E433" s="271" t="s">
        <v>36</v>
      </c>
      <c r="F433" s="271" t="s">
        <v>3451</v>
      </c>
      <c r="G433" s="272" t="s">
        <v>37</v>
      </c>
      <c r="H433" s="273" t="s">
        <v>3452</v>
      </c>
      <c r="I433" s="270" t="s">
        <v>1916</v>
      </c>
      <c r="J433" s="270" t="s">
        <v>1575</v>
      </c>
      <c r="K433" s="271" t="s">
        <v>839</v>
      </c>
      <c r="L433" s="273" t="s">
        <v>1605</v>
      </c>
      <c r="M433" s="306">
        <v>40992</v>
      </c>
      <c r="N433" s="276">
        <v>43878</v>
      </c>
      <c r="O433" s="277" t="s">
        <v>991</v>
      </c>
      <c r="P433" s="298">
        <f t="shared" si="96"/>
        <v>43878</v>
      </c>
      <c r="Q433" s="278">
        <v>18065</v>
      </c>
      <c r="R433" s="278">
        <v>2007</v>
      </c>
      <c r="S433" s="279">
        <v>43148</v>
      </c>
      <c r="T433" s="280" t="s">
        <v>2735</v>
      </c>
      <c r="U433" s="281" t="s">
        <v>259</v>
      </c>
      <c r="V433" s="282" t="s">
        <v>2177</v>
      </c>
      <c r="W433" s="282" t="s">
        <v>3453</v>
      </c>
      <c r="X433" s="280" t="s">
        <v>1606</v>
      </c>
      <c r="Y433" s="280" t="s">
        <v>1607</v>
      </c>
      <c r="Z433" s="282" t="s">
        <v>914</v>
      </c>
      <c r="AA433" s="303">
        <f t="shared" si="95"/>
        <v>43878</v>
      </c>
      <c r="AB433" s="149" t="s">
        <v>132</v>
      </c>
      <c r="AC433" s="280">
        <v>5.9</v>
      </c>
      <c r="AD433" s="284">
        <v>50</v>
      </c>
      <c r="AE433" s="281">
        <v>85</v>
      </c>
      <c r="AF433" s="281">
        <v>135</v>
      </c>
      <c r="AG433" s="281">
        <v>110</v>
      </c>
      <c r="AH433" s="281">
        <v>143</v>
      </c>
      <c r="AI433" s="281">
        <v>23</v>
      </c>
      <c r="AJ433" s="281">
        <v>37</v>
      </c>
      <c r="AK433" s="281">
        <v>48</v>
      </c>
      <c r="AL433" s="281">
        <v>1</v>
      </c>
      <c r="AM433" s="265">
        <v>40992</v>
      </c>
      <c r="AN433" s="281">
        <v>2009</v>
      </c>
      <c r="AO433" s="281" t="s">
        <v>990</v>
      </c>
      <c r="AP433" s="280"/>
      <c r="AQ433" s="634"/>
      <c r="AR433" s="501"/>
      <c r="AS433" s="501"/>
      <c r="AT433" s="501"/>
      <c r="AU433" s="501"/>
      <c r="AV433" s="501"/>
      <c r="AW433" s="501"/>
      <c r="AX433" s="501"/>
      <c r="AY433" s="501"/>
      <c r="AZ433" s="501"/>
      <c r="BA433" s="501"/>
      <c r="BB433" s="501"/>
      <c r="BC433" s="501"/>
      <c r="BD433" s="501"/>
      <c r="BE433" s="501"/>
      <c r="BF433" s="501"/>
      <c r="BG433" s="501"/>
      <c r="BH433" s="501"/>
      <c r="BI433" s="501"/>
      <c r="BJ433" s="501"/>
      <c r="BK433" s="501"/>
      <c r="BL433" s="501"/>
      <c r="BM433" s="501"/>
      <c r="BN433" s="501"/>
      <c r="BO433" s="501"/>
      <c r="BP433" s="501"/>
      <c r="BQ433" s="501"/>
      <c r="BR433" s="501"/>
      <c r="BS433" s="501"/>
      <c r="BT433" s="501"/>
      <c r="BU433" s="501"/>
      <c r="BV433" s="501"/>
      <c r="BW433" s="501"/>
      <c r="BX433" s="501"/>
      <c r="BY433" s="501"/>
      <c r="BZ433" s="501"/>
      <c r="CA433" s="501"/>
      <c r="CB433" s="501"/>
      <c r="CC433" s="501"/>
      <c r="CD433" s="501"/>
      <c r="CE433" s="501"/>
      <c r="CF433" s="501"/>
      <c r="CG433" s="501"/>
      <c r="CH433" s="501"/>
      <c r="CI433" s="501"/>
      <c r="CJ433" s="501"/>
      <c r="CK433" s="501"/>
      <c r="CL433" s="501"/>
      <c r="CM433" s="501"/>
      <c r="CN433" s="501"/>
      <c r="CO433" s="501"/>
      <c r="CP433" s="501"/>
      <c r="CQ433" s="500"/>
      <c r="CR433" s="500"/>
      <c r="CS433" s="500"/>
      <c r="CT433" s="500"/>
      <c r="CU433" s="500"/>
      <c r="CV433" s="500"/>
      <c r="CW433" s="500"/>
      <c r="CX433" s="500"/>
      <c r="CY433" s="500"/>
      <c r="CZ433" s="500"/>
      <c r="DA433" s="500"/>
      <c r="DB433" s="500"/>
      <c r="DC433" s="500"/>
      <c r="DD433" s="500"/>
      <c r="DE433" s="500"/>
      <c r="DF433" s="500"/>
      <c r="DG433" s="500"/>
      <c r="DH433" s="500"/>
      <c r="DI433" s="500"/>
      <c r="DJ433" s="500"/>
      <c r="DK433" s="500"/>
      <c r="DL433" s="500"/>
      <c r="DM433" s="500"/>
      <c r="DN433" s="500"/>
      <c r="DO433" s="500"/>
      <c r="DP433" s="500"/>
      <c r="DQ433" s="500"/>
      <c r="DR433" s="500"/>
      <c r="DS433" s="500"/>
      <c r="DT433" s="500"/>
      <c r="DU433" s="500"/>
      <c r="DV433" s="500"/>
      <c r="DW433" s="500"/>
    </row>
    <row r="434" spans="1:127" ht="12.75" customHeight="1" x14ac:dyDescent="0.2">
      <c r="A434" s="270">
        <v>433</v>
      </c>
      <c r="B434" s="270" t="s">
        <v>1004</v>
      </c>
      <c r="C434" s="270" t="s">
        <v>9533</v>
      </c>
      <c r="D434" s="270"/>
      <c r="E434" s="271" t="s">
        <v>5349</v>
      </c>
      <c r="F434" s="271"/>
      <c r="G434" s="272" t="s">
        <v>5350</v>
      </c>
      <c r="H434" s="273"/>
      <c r="I434" s="270" t="s">
        <v>614</v>
      </c>
      <c r="J434" s="270"/>
      <c r="K434" s="281" t="s">
        <v>3231</v>
      </c>
      <c r="L434" s="676" t="s">
        <v>3232</v>
      </c>
      <c r="M434" s="306">
        <v>42996</v>
      </c>
      <c r="N434" s="325">
        <v>44618</v>
      </c>
      <c r="O434" s="277" t="s">
        <v>991</v>
      </c>
      <c r="P434" s="298">
        <f t="shared" si="96"/>
        <v>44618</v>
      </c>
      <c r="Q434" s="278">
        <v>17811</v>
      </c>
      <c r="R434" s="278">
        <v>2017</v>
      </c>
      <c r="S434" s="279">
        <v>43887</v>
      </c>
      <c r="T434" s="280" t="s">
        <v>2031</v>
      </c>
      <c r="U434" s="281" t="s">
        <v>991</v>
      </c>
      <c r="V434" s="282" t="s">
        <v>758</v>
      </c>
      <c r="W434" s="282" t="s">
        <v>758</v>
      </c>
      <c r="X434" s="280" t="s">
        <v>3233</v>
      </c>
      <c r="Y434" s="280" t="s">
        <v>3234</v>
      </c>
      <c r="Z434" s="282" t="s">
        <v>3235</v>
      </c>
      <c r="AA434" s="319">
        <f t="shared" si="95"/>
        <v>44618</v>
      </c>
      <c r="AB434" s="283" t="s">
        <v>2167</v>
      </c>
      <c r="AC434" s="280">
        <v>5.3</v>
      </c>
      <c r="AD434" s="305"/>
      <c r="AE434" s="280">
        <v>90</v>
      </c>
      <c r="AF434" s="280"/>
      <c r="AG434" s="280">
        <v>110</v>
      </c>
      <c r="AH434" s="280"/>
      <c r="AI434" s="280">
        <v>24</v>
      </c>
      <c r="AJ434" s="280">
        <v>39</v>
      </c>
      <c r="AK434" s="280">
        <v>55</v>
      </c>
      <c r="AL434" s="280">
        <v>1</v>
      </c>
      <c r="AM434" s="280"/>
      <c r="AN434" s="280"/>
      <c r="AO434" s="280"/>
      <c r="AP434" s="280"/>
      <c r="AQ434" s="634"/>
      <c r="AR434" s="501"/>
      <c r="AS434" s="501"/>
      <c r="AT434" s="501"/>
      <c r="AU434" s="501"/>
      <c r="AV434" s="501"/>
      <c r="AW434" s="501"/>
      <c r="AX434" s="501"/>
      <c r="AY434" s="501"/>
      <c r="AZ434" s="501"/>
      <c r="BA434" s="501"/>
      <c r="BB434" s="501"/>
      <c r="BC434" s="501"/>
      <c r="BD434" s="501"/>
      <c r="BE434" s="501"/>
      <c r="BF434" s="501"/>
      <c r="BG434" s="501"/>
      <c r="BH434" s="501"/>
      <c r="BI434" s="501"/>
      <c r="BJ434" s="501"/>
      <c r="BK434" s="501"/>
      <c r="BL434" s="501"/>
      <c r="BM434" s="501"/>
      <c r="BN434" s="501"/>
      <c r="BO434" s="501"/>
      <c r="BP434" s="501"/>
      <c r="BQ434" s="501"/>
      <c r="BR434" s="501"/>
      <c r="BS434" s="501"/>
      <c r="BT434" s="501"/>
      <c r="BU434" s="501"/>
      <c r="BV434" s="501"/>
      <c r="BW434" s="501"/>
      <c r="BX434" s="501"/>
      <c r="BY434" s="501"/>
      <c r="BZ434" s="501"/>
      <c r="CA434" s="501"/>
      <c r="CB434" s="501"/>
      <c r="CC434" s="501"/>
      <c r="CD434" s="501"/>
      <c r="CE434" s="501"/>
      <c r="CF434" s="501"/>
      <c r="CG434" s="501"/>
      <c r="CH434" s="501"/>
      <c r="CI434" s="501"/>
      <c r="CJ434" s="501"/>
      <c r="CK434" s="501"/>
      <c r="CL434" s="501"/>
      <c r="CM434" s="501"/>
      <c r="CN434" s="501"/>
      <c r="CO434" s="501"/>
      <c r="CP434" s="501"/>
      <c r="CQ434" s="500"/>
      <c r="CR434" s="500"/>
      <c r="CS434" s="500"/>
      <c r="CT434" s="500"/>
      <c r="CU434" s="500"/>
      <c r="CV434" s="500"/>
      <c r="CW434" s="500"/>
      <c r="CX434" s="500"/>
      <c r="CY434" s="500"/>
      <c r="CZ434" s="500"/>
      <c r="DA434" s="500"/>
      <c r="DB434" s="500"/>
      <c r="DC434" s="500"/>
      <c r="DD434" s="500"/>
      <c r="DE434" s="500"/>
      <c r="DF434" s="500"/>
      <c r="DG434" s="500"/>
      <c r="DH434" s="500"/>
      <c r="DI434" s="500"/>
      <c r="DJ434" s="500"/>
      <c r="DK434" s="500"/>
      <c r="DL434" s="500"/>
      <c r="DM434" s="500"/>
      <c r="DN434" s="500"/>
      <c r="DO434" s="500"/>
      <c r="DP434" s="500"/>
      <c r="DQ434" s="500"/>
      <c r="DR434" s="500"/>
      <c r="DS434" s="500"/>
      <c r="DT434" s="500"/>
      <c r="DU434" s="500"/>
      <c r="DV434" s="500"/>
      <c r="DW434" s="500"/>
    </row>
    <row r="435" spans="1:127" ht="12.75" customHeight="1" x14ac:dyDescent="0.2">
      <c r="A435" s="270">
        <v>434</v>
      </c>
      <c r="B435" s="281" t="s">
        <v>1004</v>
      </c>
      <c r="C435" s="281" t="s">
        <v>2868</v>
      </c>
      <c r="D435" s="281"/>
      <c r="E435" s="281" t="s">
        <v>1636</v>
      </c>
      <c r="F435" s="281"/>
      <c r="G435" s="296" t="s">
        <v>1637</v>
      </c>
      <c r="H435" s="676"/>
      <c r="I435" s="270" t="s">
        <v>1022</v>
      </c>
      <c r="J435" s="281"/>
      <c r="K435" s="271" t="s">
        <v>2284</v>
      </c>
      <c r="L435" s="676" t="s">
        <v>395</v>
      </c>
      <c r="M435" s="306">
        <v>41347</v>
      </c>
      <c r="N435" s="322">
        <v>44260</v>
      </c>
      <c r="O435" s="308" t="s">
        <v>991</v>
      </c>
      <c r="P435" s="298">
        <f t="shared" si="96"/>
        <v>44260</v>
      </c>
      <c r="Q435" s="278">
        <v>19426</v>
      </c>
      <c r="R435" s="278">
        <v>2013</v>
      </c>
      <c r="S435" s="279">
        <v>43529</v>
      </c>
      <c r="T435" s="280" t="s">
        <v>32</v>
      </c>
      <c r="U435" s="281" t="s">
        <v>990</v>
      </c>
      <c r="V435" s="150" t="s">
        <v>1488</v>
      </c>
      <c r="W435" s="150" t="s">
        <v>6870</v>
      </c>
      <c r="X435" s="281" t="s">
        <v>8305</v>
      </c>
      <c r="Y435" s="281" t="s">
        <v>7209</v>
      </c>
      <c r="Z435" s="150" t="s">
        <v>7210</v>
      </c>
      <c r="AA435" s="303">
        <f t="shared" si="95"/>
        <v>44260</v>
      </c>
      <c r="AB435" s="149" t="s">
        <v>1483</v>
      </c>
      <c r="AC435" s="280">
        <v>9.4</v>
      </c>
      <c r="AD435" s="305"/>
      <c r="AE435" s="280">
        <v>150</v>
      </c>
      <c r="AF435" s="280"/>
      <c r="AG435" s="280">
        <v>220</v>
      </c>
      <c r="AH435" s="280"/>
      <c r="AI435" s="280">
        <v>24</v>
      </c>
      <c r="AJ435" s="280">
        <v>38</v>
      </c>
      <c r="AK435" s="280">
        <v>45</v>
      </c>
      <c r="AL435" s="280">
        <v>2</v>
      </c>
      <c r="AM435" s="280"/>
      <c r="AN435" s="280"/>
      <c r="AO435" s="280"/>
      <c r="AP435" s="280"/>
      <c r="AQ435" s="634"/>
      <c r="AR435" s="501"/>
      <c r="AS435" s="501"/>
      <c r="AT435" s="501"/>
      <c r="AU435" s="501"/>
      <c r="AV435" s="501"/>
      <c r="AW435" s="501"/>
      <c r="AX435" s="501"/>
      <c r="AY435" s="501"/>
      <c r="AZ435" s="501"/>
      <c r="BA435" s="501"/>
      <c r="BB435" s="501"/>
      <c r="BC435" s="501"/>
      <c r="BD435" s="501"/>
      <c r="BE435" s="501"/>
      <c r="BF435" s="501"/>
      <c r="BG435" s="501"/>
      <c r="BH435" s="501"/>
      <c r="BI435" s="501"/>
      <c r="BJ435" s="501"/>
      <c r="BK435" s="501"/>
      <c r="BL435" s="501"/>
      <c r="BM435" s="501"/>
      <c r="BN435" s="501"/>
      <c r="BO435" s="501"/>
      <c r="BP435" s="501"/>
      <c r="BQ435" s="501"/>
      <c r="BR435" s="501"/>
      <c r="BS435" s="501"/>
      <c r="BT435" s="501"/>
      <c r="BU435" s="501"/>
      <c r="BV435" s="501"/>
      <c r="BW435" s="501"/>
      <c r="BX435" s="501"/>
      <c r="BY435" s="501"/>
      <c r="BZ435" s="501"/>
      <c r="CA435" s="501"/>
      <c r="CB435" s="501"/>
      <c r="CC435" s="501"/>
      <c r="CD435" s="501"/>
      <c r="CE435" s="501"/>
      <c r="CF435" s="501"/>
      <c r="CG435" s="501"/>
      <c r="CH435" s="501"/>
      <c r="CI435" s="501"/>
      <c r="CJ435" s="501"/>
      <c r="CK435" s="501"/>
      <c r="CL435" s="501"/>
      <c r="CM435" s="501"/>
      <c r="CN435" s="501"/>
      <c r="CO435" s="501"/>
      <c r="CP435" s="501"/>
      <c r="CQ435" s="500"/>
      <c r="CR435" s="500"/>
      <c r="CS435" s="500"/>
      <c r="CT435" s="500"/>
      <c r="CU435" s="500"/>
      <c r="CV435" s="500"/>
      <c r="CW435" s="500"/>
      <c r="CX435" s="500"/>
      <c r="CY435" s="500"/>
      <c r="CZ435" s="500"/>
      <c r="DA435" s="500"/>
      <c r="DB435" s="500"/>
      <c r="DC435" s="500"/>
      <c r="DD435" s="500"/>
      <c r="DE435" s="500"/>
      <c r="DF435" s="500"/>
      <c r="DG435" s="500"/>
      <c r="DH435" s="500"/>
      <c r="DI435" s="500"/>
      <c r="DJ435" s="500"/>
      <c r="DK435" s="500"/>
      <c r="DL435" s="500"/>
      <c r="DM435" s="500"/>
      <c r="DN435" s="500"/>
      <c r="DO435" s="500"/>
      <c r="DP435" s="500"/>
      <c r="DQ435" s="500"/>
      <c r="DR435" s="500"/>
      <c r="DS435" s="500"/>
      <c r="DT435" s="500"/>
      <c r="DU435" s="500"/>
      <c r="DV435" s="500"/>
      <c r="DW435" s="500"/>
    </row>
    <row r="436" spans="1:127" ht="12.75" customHeight="1" x14ac:dyDescent="0.2">
      <c r="A436" s="270">
        <v>435</v>
      </c>
      <c r="B436" s="281" t="s">
        <v>1004</v>
      </c>
      <c r="C436" s="281" t="s">
        <v>2218</v>
      </c>
      <c r="D436" s="281"/>
      <c r="E436" s="281" t="s">
        <v>2219</v>
      </c>
      <c r="F436" s="281"/>
      <c r="G436" s="296" t="s">
        <v>1927</v>
      </c>
      <c r="H436" s="676"/>
      <c r="I436" s="270" t="s">
        <v>614</v>
      </c>
      <c r="J436" s="281"/>
      <c r="K436" s="281" t="s">
        <v>6167</v>
      </c>
      <c r="L436" s="676" t="s">
        <v>2072</v>
      </c>
      <c r="M436" s="306">
        <v>41330</v>
      </c>
      <c r="N436" s="325">
        <v>44703</v>
      </c>
      <c r="O436" s="308" t="s">
        <v>991</v>
      </c>
      <c r="P436" s="298">
        <f t="shared" si="96"/>
        <v>44703</v>
      </c>
      <c r="Q436" s="278">
        <v>20427</v>
      </c>
      <c r="R436" s="278">
        <v>2008</v>
      </c>
      <c r="S436" s="279">
        <v>43973</v>
      </c>
      <c r="T436" s="280" t="s">
        <v>396</v>
      </c>
      <c r="U436" s="281" t="s">
        <v>991</v>
      </c>
      <c r="V436" s="282" t="s">
        <v>484</v>
      </c>
      <c r="W436" s="282" t="s">
        <v>3454</v>
      </c>
      <c r="X436" s="280" t="s">
        <v>925</v>
      </c>
      <c r="Y436" s="280" t="s">
        <v>1697</v>
      </c>
      <c r="Z436" s="282" t="s">
        <v>0</v>
      </c>
      <c r="AA436" s="303">
        <f t="shared" si="95"/>
        <v>44703</v>
      </c>
      <c r="AB436" s="149" t="s">
        <v>1411</v>
      </c>
      <c r="AC436" s="280">
        <v>6.5</v>
      </c>
      <c r="AD436" s="305"/>
      <c r="AE436" s="280">
        <v>90</v>
      </c>
      <c r="AF436" s="280"/>
      <c r="AG436" s="280">
        <v>110</v>
      </c>
      <c r="AH436" s="280"/>
      <c r="AI436" s="280">
        <v>22</v>
      </c>
      <c r="AJ436" s="280">
        <v>38</v>
      </c>
      <c r="AK436" s="280">
        <v>54</v>
      </c>
      <c r="AL436" s="280">
        <v>1</v>
      </c>
      <c r="AM436" s="280"/>
      <c r="AN436" s="280"/>
      <c r="AO436" s="280"/>
      <c r="AP436" s="280"/>
      <c r="AQ436" s="634"/>
      <c r="AR436" s="501"/>
      <c r="AS436" s="501"/>
      <c r="AT436" s="501"/>
      <c r="AU436" s="501"/>
      <c r="AV436" s="501"/>
      <c r="AW436" s="501"/>
      <c r="AX436" s="501"/>
      <c r="AY436" s="501"/>
      <c r="AZ436" s="501"/>
      <c r="BA436" s="501"/>
      <c r="BB436" s="501"/>
      <c r="BC436" s="501"/>
      <c r="BD436" s="501"/>
      <c r="BE436" s="501"/>
      <c r="BF436" s="501"/>
      <c r="BG436" s="501"/>
      <c r="BH436" s="501"/>
      <c r="BI436" s="501"/>
      <c r="BJ436" s="501"/>
      <c r="BK436" s="501"/>
      <c r="BL436" s="501"/>
      <c r="BM436" s="501"/>
      <c r="BN436" s="501"/>
      <c r="BO436" s="501"/>
      <c r="BP436" s="501"/>
      <c r="BQ436" s="501"/>
      <c r="BR436" s="501"/>
      <c r="BS436" s="501"/>
      <c r="BT436" s="501"/>
      <c r="BU436" s="501"/>
      <c r="BV436" s="501"/>
      <c r="BW436" s="501"/>
      <c r="BX436" s="501"/>
      <c r="BY436" s="501"/>
      <c r="BZ436" s="501"/>
      <c r="CA436" s="501"/>
      <c r="CB436" s="501"/>
      <c r="CC436" s="501"/>
      <c r="CD436" s="501"/>
      <c r="CE436" s="501"/>
      <c r="CF436" s="501"/>
      <c r="CG436" s="501"/>
      <c r="CH436" s="501"/>
      <c r="CI436" s="501"/>
      <c r="CJ436" s="501"/>
      <c r="CK436" s="501"/>
      <c r="CL436" s="501"/>
      <c r="CM436" s="501"/>
      <c r="CN436" s="501"/>
      <c r="CO436" s="501"/>
      <c r="CP436" s="501"/>
      <c r="CQ436" s="500"/>
      <c r="CR436" s="500"/>
      <c r="CS436" s="500"/>
      <c r="CT436" s="500"/>
      <c r="CU436" s="500"/>
      <c r="CV436" s="500"/>
      <c r="CW436" s="500"/>
      <c r="CX436" s="500"/>
      <c r="CY436" s="500"/>
      <c r="CZ436" s="500"/>
      <c r="DA436" s="500"/>
      <c r="DB436" s="500"/>
      <c r="DC436" s="500"/>
      <c r="DD436" s="500"/>
      <c r="DE436" s="500"/>
      <c r="DF436" s="500"/>
      <c r="DG436" s="500"/>
      <c r="DH436" s="500"/>
      <c r="DI436" s="500"/>
      <c r="DJ436" s="500"/>
      <c r="DK436" s="500"/>
      <c r="DL436" s="500"/>
      <c r="DM436" s="500"/>
      <c r="DN436" s="500"/>
      <c r="DO436" s="500"/>
      <c r="DP436" s="500"/>
      <c r="DQ436" s="500"/>
      <c r="DR436" s="500"/>
      <c r="DS436" s="500"/>
      <c r="DT436" s="500"/>
      <c r="DU436" s="500"/>
      <c r="DV436" s="500"/>
      <c r="DW436" s="500"/>
    </row>
    <row r="437" spans="1:127" s="502" customFormat="1" ht="12.75" customHeight="1" x14ac:dyDescent="0.2">
      <c r="A437" s="270">
        <v>436</v>
      </c>
      <c r="B437" s="281" t="s">
        <v>1004</v>
      </c>
      <c r="C437" s="281" t="s">
        <v>10345</v>
      </c>
      <c r="D437" s="281"/>
      <c r="E437" s="281" t="s">
        <v>4057</v>
      </c>
      <c r="F437" s="281"/>
      <c r="G437" s="952" t="s">
        <v>10346</v>
      </c>
      <c r="H437" s="281"/>
      <c r="I437" s="281" t="s">
        <v>601</v>
      </c>
      <c r="J437" s="281"/>
      <c r="K437" s="281" t="s">
        <v>10347</v>
      </c>
      <c r="L437" s="922" t="s">
        <v>10348</v>
      </c>
      <c r="M437" s="306">
        <v>41950</v>
      </c>
      <c r="N437" s="306">
        <v>45085</v>
      </c>
      <c r="O437" s="277" t="s">
        <v>991</v>
      </c>
      <c r="P437" s="299">
        <f t="shared" si="96"/>
        <v>45085</v>
      </c>
      <c r="Q437" s="264">
        <v>21311</v>
      </c>
      <c r="R437" s="264">
        <v>2012</v>
      </c>
      <c r="S437" s="279">
        <v>44355</v>
      </c>
      <c r="T437" s="281" t="s">
        <v>2096</v>
      </c>
      <c r="U437" s="281" t="s">
        <v>1687</v>
      </c>
      <c r="V437" s="150" t="s">
        <v>484</v>
      </c>
      <c r="W437" s="150" t="s">
        <v>1390</v>
      </c>
      <c r="X437" s="281" t="s">
        <v>10349</v>
      </c>
      <c r="Y437" s="281" t="s">
        <v>1065</v>
      </c>
      <c r="Z437" s="150" t="s">
        <v>1066</v>
      </c>
      <c r="AA437" s="303">
        <f t="shared" si="95"/>
        <v>45085</v>
      </c>
      <c r="AB437" s="283" t="s">
        <v>485</v>
      </c>
      <c r="AC437" s="281">
        <v>5.6</v>
      </c>
      <c r="AD437" s="284"/>
      <c r="AE437" s="281">
        <v>65</v>
      </c>
      <c r="AF437" s="281"/>
      <c r="AG437" s="281">
        <v>85</v>
      </c>
      <c r="AH437" s="281"/>
      <c r="AI437" s="281" t="s">
        <v>994</v>
      </c>
      <c r="AJ437" s="281">
        <v>38</v>
      </c>
      <c r="AK437" s="281">
        <v>49</v>
      </c>
      <c r="AL437" s="281">
        <v>1</v>
      </c>
      <c r="AM437" s="281"/>
      <c r="AN437" s="281"/>
      <c r="AO437" s="281"/>
      <c r="AP437" s="281"/>
      <c r="AQ437" s="635"/>
      <c r="AR437" s="324"/>
      <c r="AS437" s="324"/>
      <c r="AT437" s="324"/>
      <c r="AU437" s="324"/>
      <c r="AV437" s="324"/>
      <c r="AW437" s="324"/>
      <c r="AX437" s="324"/>
      <c r="AY437" s="324"/>
      <c r="AZ437" s="324"/>
      <c r="BA437" s="324"/>
      <c r="BB437" s="324"/>
      <c r="BC437" s="324"/>
      <c r="BD437" s="324"/>
      <c r="BE437" s="324"/>
      <c r="BF437" s="324"/>
      <c r="BG437" s="324"/>
      <c r="BH437" s="324"/>
      <c r="BI437" s="324"/>
      <c r="BJ437" s="324"/>
      <c r="BK437" s="324"/>
      <c r="BL437" s="324"/>
      <c r="BM437" s="324"/>
      <c r="BN437" s="324"/>
      <c r="BO437" s="324"/>
      <c r="BP437" s="324"/>
      <c r="BQ437" s="324"/>
      <c r="BR437" s="324"/>
      <c r="BS437" s="324"/>
      <c r="BT437" s="324"/>
      <c r="BU437" s="324"/>
      <c r="BV437" s="324"/>
      <c r="BW437" s="324"/>
      <c r="BX437" s="324"/>
      <c r="BY437" s="324"/>
      <c r="BZ437" s="324"/>
      <c r="CA437" s="324"/>
      <c r="CB437" s="324"/>
      <c r="CC437" s="324"/>
      <c r="CD437" s="324"/>
      <c r="CE437" s="324"/>
      <c r="CF437" s="324"/>
      <c r="CG437" s="324"/>
      <c r="CH437" s="324"/>
      <c r="CI437" s="324"/>
      <c r="CJ437" s="324"/>
      <c r="CK437" s="324"/>
      <c r="CL437" s="324"/>
      <c r="CM437" s="324"/>
      <c r="CN437" s="324"/>
      <c r="CO437" s="324"/>
      <c r="CP437" s="324"/>
    </row>
    <row r="438" spans="1:127" ht="12.75" customHeight="1" x14ac:dyDescent="0.2">
      <c r="A438" s="270">
        <v>437</v>
      </c>
      <c r="B438" s="270" t="s">
        <v>1004</v>
      </c>
      <c r="C438" s="271" t="s">
        <v>283</v>
      </c>
      <c r="D438" s="271"/>
      <c r="E438" s="271" t="s">
        <v>9200</v>
      </c>
      <c r="F438" s="271"/>
      <c r="G438" s="272" t="s">
        <v>219</v>
      </c>
      <c r="H438" s="273"/>
      <c r="I438" s="271" t="s">
        <v>284</v>
      </c>
      <c r="J438" s="271"/>
      <c r="K438" s="271" t="s">
        <v>285</v>
      </c>
      <c r="L438" s="273" t="s">
        <v>286</v>
      </c>
      <c r="M438" s="275">
        <v>38837</v>
      </c>
      <c r="N438" s="132">
        <v>44607</v>
      </c>
      <c r="O438" s="277" t="s">
        <v>991</v>
      </c>
      <c r="P438" s="298">
        <f t="shared" si="96"/>
        <v>44607</v>
      </c>
      <c r="Q438" s="278">
        <v>21064</v>
      </c>
      <c r="R438" s="278">
        <v>2005</v>
      </c>
      <c r="S438" s="279">
        <v>44242</v>
      </c>
      <c r="T438" s="280" t="s">
        <v>1975</v>
      </c>
      <c r="U438" s="281" t="s">
        <v>991</v>
      </c>
      <c r="V438" s="150" t="s">
        <v>913</v>
      </c>
      <c r="W438" s="150" t="s">
        <v>9798</v>
      </c>
      <c r="X438" s="280" t="s">
        <v>2288</v>
      </c>
      <c r="Y438" s="280" t="s">
        <v>2289</v>
      </c>
      <c r="Z438" s="282" t="s">
        <v>2290</v>
      </c>
      <c r="AA438" s="303">
        <f t="shared" si="95"/>
        <v>44607</v>
      </c>
      <c r="AB438" s="149" t="s">
        <v>2167</v>
      </c>
      <c r="AC438" s="280">
        <v>7.5</v>
      </c>
      <c r="AD438" s="305"/>
      <c r="AE438" s="280">
        <v>80</v>
      </c>
      <c r="AF438" s="280"/>
      <c r="AG438" s="280">
        <v>100</v>
      </c>
      <c r="AH438" s="280"/>
      <c r="AI438" s="280">
        <v>24</v>
      </c>
      <c r="AJ438" s="280">
        <v>37</v>
      </c>
      <c r="AK438" s="280">
        <v>51</v>
      </c>
      <c r="AL438" s="280">
        <v>1</v>
      </c>
      <c r="AM438" s="280"/>
      <c r="AN438" s="280"/>
      <c r="AO438" s="280"/>
      <c r="AP438" s="280"/>
      <c r="AQ438" s="634"/>
      <c r="AR438" s="501"/>
      <c r="AS438" s="501"/>
      <c r="AT438" s="501"/>
      <c r="AU438" s="501"/>
      <c r="AV438" s="501"/>
      <c r="AW438" s="501"/>
      <c r="AX438" s="501"/>
      <c r="AY438" s="501"/>
      <c r="AZ438" s="501"/>
      <c r="BA438" s="501"/>
      <c r="BB438" s="501"/>
      <c r="BC438" s="501"/>
      <c r="BD438" s="501"/>
      <c r="BE438" s="501"/>
      <c r="BF438" s="501"/>
      <c r="BG438" s="501"/>
      <c r="BH438" s="501"/>
      <c r="BI438" s="501"/>
      <c r="BJ438" s="501"/>
      <c r="BK438" s="501"/>
      <c r="BL438" s="501"/>
      <c r="BM438" s="501"/>
      <c r="BN438" s="501"/>
      <c r="BO438" s="501"/>
      <c r="BP438" s="501"/>
      <c r="BQ438" s="501"/>
      <c r="BR438" s="501"/>
      <c r="BS438" s="501"/>
      <c r="BT438" s="501"/>
      <c r="BU438" s="501"/>
      <c r="BV438" s="501"/>
      <c r="BW438" s="501"/>
      <c r="BX438" s="501"/>
      <c r="BY438" s="501"/>
      <c r="BZ438" s="501"/>
      <c r="CA438" s="501"/>
      <c r="CB438" s="501"/>
      <c r="CC438" s="501"/>
      <c r="CD438" s="501"/>
      <c r="CE438" s="501"/>
      <c r="CF438" s="501"/>
      <c r="CG438" s="501"/>
      <c r="CH438" s="501"/>
      <c r="CI438" s="501"/>
      <c r="CJ438" s="501"/>
      <c r="CK438" s="501"/>
      <c r="CL438" s="501"/>
      <c r="CM438" s="501"/>
      <c r="CN438" s="501"/>
      <c r="CO438" s="501"/>
      <c r="CP438" s="501"/>
      <c r="CQ438" s="500"/>
      <c r="CR438" s="500"/>
      <c r="CS438" s="500"/>
      <c r="CT438" s="500"/>
      <c r="CU438" s="500"/>
      <c r="CV438" s="500"/>
      <c r="CW438" s="500"/>
      <c r="CX438" s="500"/>
      <c r="CY438" s="500"/>
      <c r="CZ438" s="500"/>
      <c r="DA438" s="500"/>
      <c r="DB438" s="500"/>
      <c r="DC438" s="500"/>
      <c r="DD438" s="500"/>
      <c r="DE438" s="500"/>
      <c r="DF438" s="500"/>
      <c r="DG438" s="500"/>
      <c r="DH438" s="500"/>
      <c r="DI438" s="500"/>
      <c r="DJ438" s="500"/>
      <c r="DK438" s="500"/>
      <c r="DL438" s="500"/>
      <c r="DM438" s="500"/>
      <c r="DN438" s="500"/>
      <c r="DO438" s="500"/>
      <c r="DP438" s="500"/>
      <c r="DQ438" s="500"/>
      <c r="DR438" s="500"/>
      <c r="DS438" s="500"/>
      <c r="DT438" s="500"/>
      <c r="DU438" s="500"/>
      <c r="DV438" s="500"/>
      <c r="DW438" s="500"/>
    </row>
    <row r="439" spans="1:127" s="502" customFormat="1" ht="12.75" customHeight="1" x14ac:dyDescent="0.2">
      <c r="A439" s="270">
        <v>438</v>
      </c>
      <c r="B439" s="281" t="s">
        <v>1004</v>
      </c>
      <c r="C439" s="281" t="s">
        <v>1971</v>
      </c>
      <c r="D439" s="281"/>
      <c r="E439" s="281" t="s">
        <v>7130</v>
      </c>
      <c r="F439" s="281"/>
      <c r="G439" s="296" t="s">
        <v>8283</v>
      </c>
      <c r="H439" s="676"/>
      <c r="I439" s="271" t="s">
        <v>614</v>
      </c>
      <c r="J439" s="281"/>
      <c r="K439" s="281" t="s">
        <v>8284</v>
      </c>
      <c r="L439" s="676" t="s">
        <v>1383</v>
      </c>
      <c r="M439" s="306">
        <v>43254</v>
      </c>
      <c r="N439" s="307">
        <v>44625</v>
      </c>
      <c r="O439" s="277" t="s">
        <v>991</v>
      </c>
      <c r="P439" s="299">
        <f t="shared" si="96"/>
        <v>44625</v>
      </c>
      <c r="Q439" s="264">
        <v>18458</v>
      </c>
      <c r="R439" s="264">
        <v>2014</v>
      </c>
      <c r="S439" s="265">
        <v>43895</v>
      </c>
      <c r="T439" s="281" t="s">
        <v>32</v>
      </c>
      <c r="U439" s="281" t="s">
        <v>991</v>
      </c>
      <c r="V439" s="150" t="s">
        <v>2453</v>
      </c>
      <c r="W439" s="150" t="s">
        <v>8277</v>
      </c>
      <c r="X439" s="281" t="s">
        <v>2316</v>
      </c>
      <c r="Y439" s="281" t="s">
        <v>2317</v>
      </c>
      <c r="Z439" s="150" t="s">
        <v>1385</v>
      </c>
      <c r="AA439" s="303">
        <f t="shared" si="95"/>
        <v>44625</v>
      </c>
      <c r="AB439" s="283" t="s">
        <v>2167</v>
      </c>
      <c r="AC439" s="281">
        <v>6</v>
      </c>
      <c r="AD439" s="284"/>
      <c r="AE439" s="281">
        <v>90</v>
      </c>
      <c r="AF439" s="281"/>
      <c r="AG439" s="281">
        <v>110</v>
      </c>
      <c r="AH439" s="281"/>
      <c r="AI439" s="281">
        <v>23</v>
      </c>
      <c r="AJ439" s="281">
        <v>38</v>
      </c>
      <c r="AK439" s="281">
        <v>55</v>
      </c>
      <c r="AL439" s="281">
        <v>1</v>
      </c>
      <c r="AM439" s="281"/>
      <c r="AN439" s="281"/>
      <c r="AO439" s="281"/>
      <c r="AP439" s="281"/>
      <c r="AQ439" s="635"/>
      <c r="AR439" s="324"/>
      <c r="AS439" s="324"/>
      <c r="AT439" s="324"/>
      <c r="AU439" s="324"/>
      <c r="AV439" s="324"/>
      <c r="AW439" s="324"/>
      <c r="AX439" s="324"/>
      <c r="AY439" s="324"/>
      <c r="AZ439" s="324"/>
      <c r="BA439" s="324"/>
      <c r="BB439" s="324"/>
      <c r="BC439" s="324"/>
      <c r="BD439" s="324"/>
      <c r="BE439" s="324"/>
      <c r="BF439" s="324"/>
      <c r="BG439" s="324"/>
      <c r="BH439" s="324"/>
      <c r="BI439" s="324"/>
      <c r="BJ439" s="324"/>
      <c r="BK439" s="324"/>
      <c r="BL439" s="324"/>
      <c r="BM439" s="324"/>
      <c r="BN439" s="324"/>
      <c r="BO439" s="324"/>
      <c r="BP439" s="324"/>
      <c r="BQ439" s="324"/>
      <c r="BR439" s="324"/>
      <c r="BS439" s="324"/>
      <c r="BT439" s="324"/>
      <c r="BU439" s="324"/>
      <c r="BV439" s="324"/>
      <c r="BW439" s="324"/>
      <c r="BX439" s="324"/>
      <c r="BY439" s="324"/>
      <c r="BZ439" s="324"/>
      <c r="CA439" s="324"/>
      <c r="CB439" s="324"/>
      <c r="CC439" s="324"/>
      <c r="CD439" s="324"/>
      <c r="CE439" s="324"/>
      <c r="CF439" s="324"/>
      <c r="CG439" s="324"/>
      <c r="CH439" s="324"/>
      <c r="CI439" s="324"/>
      <c r="CJ439" s="324"/>
      <c r="CK439" s="324"/>
      <c r="CL439" s="324"/>
      <c r="CM439" s="324"/>
      <c r="CN439" s="324"/>
      <c r="CO439" s="324"/>
      <c r="CP439" s="324"/>
    </row>
    <row r="440" spans="1:127" s="324" customFormat="1" ht="12.75" customHeight="1" x14ac:dyDescent="0.2">
      <c r="A440" s="270">
        <v>439</v>
      </c>
      <c r="B440" s="324" t="s">
        <v>1004</v>
      </c>
      <c r="C440" s="324" t="s">
        <v>9406</v>
      </c>
      <c r="E440" s="324" t="s">
        <v>590</v>
      </c>
      <c r="G440" s="509" t="s">
        <v>9407</v>
      </c>
      <c r="I440" s="324" t="s">
        <v>2653</v>
      </c>
      <c r="K440" s="324" t="s">
        <v>9408</v>
      </c>
      <c r="L440" s="823" t="s">
        <v>9409</v>
      </c>
      <c r="M440" s="510">
        <v>44098</v>
      </c>
      <c r="N440" s="511">
        <v>44792</v>
      </c>
      <c r="O440" s="324" t="s">
        <v>991</v>
      </c>
      <c r="P440" s="508">
        <f t="shared" si="96"/>
        <v>44792</v>
      </c>
      <c r="Q440" s="324">
        <v>20674</v>
      </c>
      <c r="R440" s="324">
        <v>2020</v>
      </c>
      <c r="S440" s="265">
        <v>44062</v>
      </c>
      <c r="T440" s="324" t="s">
        <v>39</v>
      </c>
      <c r="U440" s="324" t="s">
        <v>1786</v>
      </c>
      <c r="V440" s="324">
        <v>0</v>
      </c>
      <c r="W440" s="324">
        <v>0</v>
      </c>
      <c r="X440" s="324" t="s">
        <v>8734</v>
      </c>
      <c r="Y440" s="324" t="s">
        <v>8733</v>
      </c>
      <c r="Z440" s="324" t="s">
        <v>8735</v>
      </c>
      <c r="AA440" s="303">
        <f t="shared" si="95"/>
        <v>44792</v>
      </c>
      <c r="AB440" s="283" t="s">
        <v>485</v>
      </c>
      <c r="AC440" s="281" t="s">
        <v>994</v>
      </c>
      <c r="AD440" s="284"/>
      <c r="AE440" s="281">
        <v>55</v>
      </c>
      <c r="AF440" s="281"/>
      <c r="AG440" s="281">
        <v>75</v>
      </c>
      <c r="AH440" s="281"/>
      <c r="AI440" s="281" t="s">
        <v>994</v>
      </c>
      <c r="AJ440" s="281" t="s">
        <v>994</v>
      </c>
      <c r="AK440" s="281" t="s">
        <v>994</v>
      </c>
      <c r="AL440" s="281">
        <v>1</v>
      </c>
      <c r="AP440" s="281"/>
      <c r="AQ440" s="635"/>
      <c r="CQ440" s="512"/>
    </row>
    <row r="441" spans="1:127" s="324" customFormat="1" ht="12.75" customHeight="1" x14ac:dyDescent="0.2">
      <c r="A441" s="270">
        <v>440</v>
      </c>
      <c r="B441" s="281" t="s">
        <v>1004</v>
      </c>
      <c r="C441" s="270" t="s">
        <v>3182</v>
      </c>
      <c r="D441" s="281"/>
      <c r="E441" s="281" t="s">
        <v>3455</v>
      </c>
      <c r="F441" s="281"/>
      <c r="G441" s="296" t="s">
        <v>7679</v>
      </c>
      <c r="H441" s="676"/>
      <c r="I441" s="271" t="s">
        <v>2653</v>
      </c>
      <c r="K441" s="271" t="s">
        <v>7680</v>
      </c>
      <c r="L441" s="273" t="s">
        <v>7681</v>
      </c>
      <c r="M441" s="275">
        <v>43721</v>
      </c>
      <c r="N441" s="132">
        <v>44452</v>
      </c>
      <c r="O441" s="277" t="s">
        <v>991</v>
      </c>
      <c r="P441" s="299">
        <f>N441</f>
        <v>44452</v>
      </c>
      <c r="Q441" s="264">
        <v>19491</v>
      </c>
      <c r="R441" s="264">
        <v>2019</v>
      </c>
      <c r="S441" s="265">
        <v>43721</v>
      </c>
      <c r="T441" s="281" t="s">
        <v>1785</v>
      </c>
      <c r="U441" s="281" t="s">
        <v>1786</v>
      </c>
      <c r="V441" s="150" t="s">
        <v>484</v>
      </c>
      <c r="W441" s="150" t="s">
        <v>1189</v>
      </c>
      <c r="X441" s="281" t="s">
        <v>7682</v>
      </c>
      <c r="Y441" s="281" t="s">
        <v>1339</v>
      </c>
      <c r="Z441" s="150" t="s">
        <v>2076</v>
      </c>
      <c r="AA441" s="303">
        <v>44452</v>
      </c>
      <c r="AB441" s="283" t="s">
        <v>2167</v>
      </c>
      <c r="AC441" s="281">
        <v>4.5</v>
      </c>
      <c r="AD441" s="284"/>
      <c r="AE441" s="281">
        <v>90</v>
      </c>
      <c r="AF441" s="281"/>
      <c r="AG441" s="281">
        <v>115</v>
      </c>
      <c r="AH441" s="281"/>
      <c r="AI441" s="281">
        <v>22</v>
      </c>
      <c r="AJ441" s="281">
        <v>36</v>
      </c>
      <c r="AK441" s="281">
        <v>54</v>
      </c>
      <c r="AL441" s="281">
        <v>1</v>
      </c>
      <c r="AM441" s="265"/>
      <c r="AN441" s="281"/>
      <c r="AO441" s="281"/>
      <c r="AQ441" s="635"/>
      <c r="CQ441" s="512"/>
    </row>
    <row r="442" spans="1:127" s="324" customFormat="1" ht="12.75" customHeight="1" x14ac:dyDescent="0.2">
      <c r="A442" s="270">
        <v>441</v>
      </c>
      <c r="B442" s="270" t="s">
        <v>1005</v>
      </c>
      <c r="C442" s="130" t="s">
        <v>6557</v>
      </c>
      <c r="D442" s="271" t="s">
        <v>6563</v>
      </c>
      <c r="E442" s="271" t="s">
        <v>6561</v>
      </c>
      <c r="F442" s="271" t="s">
        <v>6562</v>
      </c>
      <c r="G442" s="272" t="s">
        <v>6558</v>
      </c>
      <c r="H442" s="273" t="s">
        <v>6564</v>
      </c>
      <c r="I442" s="271" t="s">
        <v>1985</v>
      </c>
      <c r="J442" s="271" t="s">
        <v>1616</v>
      </c>
      <c r="K442" s="271" t="s">
        <v>6565</v>
      </c>
      <c r="L442" s="273" t="s">
        <v>6559</v>
      </c>
      <c r="M442" s="275">
        <v>39219</v>
      </c>
      <c r="N442" s="132">
        <v>44825</v>
      </c>
      <c r="O442" s="277" t="s">
        <v>991</v>
      </c>
      <c r="P442" s="299">
        <f t="shared" ref="P442:P450" si="97">N442</f>
        <v>44825</v>
      </c>
      <c r="Q442" s="264">
        <v>18615</v>
      </c>
      <c r="R442" s="264">
        <v>2002</v>
      </c>
      <c r="S442" s="265">
        <v>44095</v>
      </c>
      <c r="T442" s="281" t="s">
        <v>691</v>
      </c>
      <c r="U442" s="281" t="s">
        <v>259</v>
      </c>
      <c r="V442" s="150" t="s">
        <v>9410</v>
      </c>
      <c r="W442" s="150" t="s">
        <v>9411</v>
      </c>
      <c r="X442" s="281" t="s">
        <v>6560</v>
      </c>
      <c r="Y442" s="281" t="s">
        <v>5174</v>
      </c>
      <c r="Z442" s="150" t="s">
        <v>1254</v>
      </c>
      <c r="AA442" s="303">
        <f t="shared" ref="AA442:AA452" si="98">N442</f>
        <v>44825</v>
      </c>
      <c r="AB442" s="281" t="s">
        <v>132</v>
      </c>
      <c r="AC442" s="281">
        <v>6.1</v>
      </c>
      <c r="AD442" s="284">
        <v>18.5</v>
      </c>
      <c r="AE442" s="281">
        <v>90</v>
      </c>
      <c r="AF442" s="281">
        <v>90</v>
      </c>
      <c r="AG442" s="281">
        <v>115</v>
      </c>
      <c r="AH442" s="281">
        <v>149</v>
      </c>
      <c r="AI442" s="281">
        <v>23</v>
      </c>
      <c r="AJ442" s="281">
        <v>38</v>
      </c>
      <c r="AK442" s="281">
        <v>48</v>
      </c>
      <c r="AL442" s="281">
        <v>1</v>
      </c>
      <c r="AM442" s="265">
        <v>43375</v>
      </c>
      <c r="AN442" s="281">
        <v>2011</v>
      </c>
      <c r="AO442" s="281" t="s">
        <v>991</v>
      </c>
      <c r="AP442" s="281"/>
      <c r="AQ442" s="635"/>
      <c r="CQ442" s="512"/>
    </row>
    <row r="443" spans="1:127" s="324" customFormat="1" ht="12.75" customHeight="1" x14ac:dyDescent="0.2">
      <c r="A443" s="270">
        <v>442</v>
      </c>
      <c r="B443" s="281" t="s">
        <v>1005</v>
      </c>
      <c r="C443" s="281" t="s">
        <v>970</v>
      </c>
      <c r="D443" s="281"/>
      <c r="E443" s="281" t="s">
        <v>167</v>
      </c>
      <c r="F443" s="281" t="s">
        <v>9420</v>
      </c>
      <c r="G443" s="296" t="s">
        <v>9911</v>
      </c>
      <c r="H443" s="922"/>
      <c r="I443" s="271" t="s">
        <v>2653</v>
      </c>
      <c r="K443" s="324" t="s">
        <v>9058</v>
      </c>
      <c r="L443" s="922" t="s">
        <v>5356</v>
      </c>
      <c r="M443" s="510">
        <v>44273</v>
      </c>
      <c r="N443" s="511">
        <v>45002</v>
      </c>
      <c r="O443" s="277" t="s">
        <v>991</v>
      </c>
      <c r="P443" s="299">
        <f>N443</f>
        <v>45002</v>
      </c>
      <c r="Q443" s="264">
        <v>21115</v>
      </c>
      <c r="R443" s="264">
        <v>2012</v>
      </c>
      <c r="S443" s="265">
        <v>44272</v>
      </c>
      <c r="T443" s="281" t="s">
        <v>1785</v>
      </c>
      <c r="U443" s="281" t="s">
        <v>1786</v>
      </c>
      <c r="V443" s="150" t="s">
        <v>484</v>
      </c>
      <c r="W443" s="150" t="s">
        <v>1894</v>
      </c>
      <c r="X443" s="281" t="s">
        <v>6179</v>
      </c>
      <c r="Y443" s="281" t="s">
        <v>1352</v>
      </c>
      <c r="Z443" s="150" t="s">
        <v>9912</v>
      </c>
      <c r="AA443" s="303">
        <f>N443</f>
        <v>45002</v>
      </c>
      <c r="AB443" s="283" t="s">
        <v>1411</v>
      </c>
      <c r="AC443" s="281">
        <v>5</v>
      </c>
      <c r="AD443" s="284"/>
      <c r="AE443" s="281">
        <v>80</v>
      </c>
      <c r="AF443" s="281">
        <v>80</v>
      </c>
      <c r="AG443" s="281">
        <v>105</v>
      </c>
      <c r="AH443" s="281">
        <v>105</v>
      </c>
      <c r="AI443" s="281">
        <v>23</v>
      </c>
      <c r="AJ443" s="281">
        <v>39</v>
      </c>
      <c r="AK443" s="281">
        <v>57</v>
      </c>
      <c r="AL443" s="281">
        <v>1</v>
      </c>
      <c r="AM443" s="281"/>
      <c r="AN443" s="281"/>
      <c r="AO443" s="281"/>
      <c r="AP443" s="281"/>
      <c r="AQ443" s="635"/>
      <c r="CQ443" s="512"/>
    </row>
    <row r="444" spans="1:127" s="324" customFormat="1" ht="12.75" customHeight="1" x14ac:dyDescent="0.2">
      <c r="A444" s="270">
        <v>443</v>
      </c>
      <c r="B444" s="281" t="s">
        <v>1004</v>
      </c>
      <c r="C444" s="281" t="s">
        <v>7590</v>
      </c>
      <c r="D444" s="281"/>
      <c r="E444" s="281" t="s">
        <v>649</v>
      </c>
      <c r="F444" s="281"/>
      <c r="G444" s="296" t="s">
        <v>8618</v>
      </c>
      <c r="H444" s="757"/>
      <c r="I444" s="271" t="s">
        <v>2653</v>
      </c>
      <c r="K444" s="324" t="s">
        <v>8619</v>
      </c>
      <c r="L444" s="758">
        <v>30246</v>
      </c>
      <c r="M444" s="510">
        <v>43913</v>
      </c>
      <c r="N444" s="511">
        <v>44643</v>
      </c>
      <c r="O444" s="277" t="s">
        <v>991</v>
      </c>
      <c r="P444" s="299">
        <f>N444</f>
        <v>44643</v>
      </c>
      <c r="Q444" s="264">
        <v>20431</v>
      </c>
      <c r="R444" s="264">
        <v>2020</v>
      </c>
      <c r="S444" s="265">
        <v>43913</v>
      </c>
      <c r="T444" s="281" t="s">
        <v>1785</v>
      </c>
      <c r="U444" s="281" t="s">
        <v>1786</v>
      </c>
      <c r="V444" s="150" t="s">
        <v>484</v>
      </c>
      <c r="W444" s="150" t="s">
        <v>1189</v>
      </c>
      <c r="X444" s="281" t="s">
        <v>8620</v>
      </c>
      <c r="Y444" s="281" t="s">
        <v>8621</v>
      </c>
      <c r="Z444" s="150" t="s">
        <v>2076</v>
      </c>
      <c r="AA444" s="303">
        <v>44643</v>
      </c>
      <c r="AB444" s="283" t="s">
        <v>485</v>
      </c>
      <c r="AC444" s="281">
        <v>4.2</v>
      </c>
      <c r="AD444" s="284"/>
      <c r="AE444" s="281">
        <v>75</v>
      </c>
      <c r="AF444" s="281"/>
      <c r="AG444" s="281">
        <v>100</v>
      </c>
      <c r="AH444" s="281"/>
      <c r="AI444" s="281" t="s">
        <v>994</v>
      </c>
      <c r="AJ444" s="281" t="s">
        <v>994</v>
      </c>
      <c r="AK444" s="281" t="s">
        <v>994</v>
      </c>
      <c r="AL444" s="281">
        <v>1</v>
      </c>
      <c r="AM444" s="281"/>
      <c r="AN444" s="281"/>
      <c r="AO444" s="281"/>
      <c r="AP444" s="281"/>
      <c r="AQ444" s="635"/>
      <c r="CQ444" s="512"/>
    </row>
    <row r="445" spans="1:127" s="324" customFormat="1" ht="12.75" customHeight="1" x14ac:dyDescent="0.2">
      <c r="A445" s="270">
        <v>444</v>
      </c>
      <c r="B445" s="270" t="s">
        <v>1004</v>
      </c>
      <c r="C445" s="281" t="s">
        <v>1398</v>
      </c>
      <c r="D445" s="271"/>
      <c r="E445" s="130" t="s">
        <v>6010</v>
      </c>
      <c r="F445" s="271"/>
      <c r="G445" s="272" t="s">
        <v>6011</v>
      </c>
      <c r="H445" s="273"/>
      <c r="I445" s="271" t="s">
        <v>1634</v>
      </c>
      <c r="J445" s="271"/>
      <c r="K445" s="281" t="s">
        <v>6486</v>
      </c>
      <c r="L445" s="676" t="s">
        <v>6487</v>
      </c>
      <c r="M445" s="306">
        <v>43208</v>
      </c>
      <c r="N445" s="325">
        <v>44882</v>
      </c>
      <c r="O445" s="507" t="s">
        <v>991</v>
      </c>
      <c r="P445" s="513">
        <f t="shared" si="97"/>
        <v>44882</v>
      </c>
      <c r="Q445" s="514">
        <v>18593</v>
      </c>
      <c r="R445" s="514">
        <v>2018</v>
      </c>
      <c r="S445" s="279">
        <v>44152</v>
      </c>
      <c r="T445" s="501" t="s">
        <v>5762</v>
      </c>
      <c r="U445" s="324" t="s">
        <v>991</v>
      </c>
      <c r="V445" s="282" t="s">
        <v>1894</v>
      </c>
      <c r="W445" s="282" t="s">
        <v>2262</v>
      </c>
      <c r="X445" s="280" t="s">
        <v>6488</v>
      </c>
      <c r="Y445" s="280" t="s">
        <v>6489</v>
      </c>
      <c r="Z445" s="282" t="s">
        <v>6301</v>
      </c>
      <c r="AA445" s="319">
        <v>44152</v>
      </c>
      <c r="AB445" s="149" t="s">
        <v>485</v>
      </c>
      <c r="AC445" s="280">
        <v>4.5</v>
      </c>
      <c r="AD445" s="305"/>
      <c r="AE445" s="280">
        <v>63</v>
      </c>
      <c r="AF445" s="280"/>
      <c r="AG445" s="280">
        <v>80</v>
      </c>
      <c r="AH445" s="280"/>
      <c r="AI445" s="280" t="s">
        <v>994</v>
      </c>
      <c r="AJ445" s="280" t="s">
        <v>994</v>
      </c>
      <c r="AK445" s="501" t="s">
        <v>994</v>
      </c>
      <c r="AL445" s="501">
        <v>1</v>
      </c>
      <c r="AM445" s="281"/>
      <c r="AN445" s="281"/>
      <c r="AO445" s="281"/>
      <c r="AP445" s="281"/>
      <c r="AQ445" s="635"/>
      <c r="CQ445" s="512"/>
    </row>
    <row r="446" spans="1:127" s="324" customFormat="1" ht="12.75" customHeight="1" x14ac:dyDescent="0.2">
      <c r="A446" s="270">
        <v>445</v>
      </c>
      <c r="B446" s="281" t="s">
        <v>1004</v>
      </c>
      <c r="C446" s="281" t="s">
        <v>2681</v>
      </c>
      <c r="D446" s="281"/>
      <c r="E446" s="281" t="s">
        <v>6</v>
      </c>
      <c r="F446" s="281"/>
      <c r="G446" s="296" t="s">
        <v>9922</v>
      </c>
      <c r="H446" s="922"/>
      <c r="I446" s="281" t="s">
        <v>2653</v>
      </c>
      <c r="J446" s="281"/>
      <c r="K446" s="281" t="s">
        <v>9923</v>
      </c>
      <c r="L446" s="922" t="s">
        <v>9924</v>
      </c>
      <c r="M446" s="306">
        <v>44278</v>
      </c>
      <c r="N446" s="307">
        <v>44971</v>
      </c>
      <c r="O446" s="277" t="s">
        <v>991</v>
      </c>
      <c r="P446" s="299">
        <f>N446</f>
        <v>44971</v>
      </c>
      <c r="Q446" s="264">
        <v>21119</v>
      </c>
      <c r="R446" s="264">
        <v>2014</v>
      </c>
      <c r="S446" s="265">
        <v>44241</v>
      </c>
      <c r="T446" s="281" t="s">
        <v>1785</v>
      </c>
      <c r="U446" s="281" t="s">
        <v>1786</v>
      </c>
      <c r="V446" s="150" t="s">
        <v>484</v>
      </c>
      <c r="W446" s="150" t="s">
        <v>1281</v>
      </c>
      <c r="X446" s="281" t="s">
        <v>9925</v>
      </c>
      <c r="Y446" s="281" t="s">
        <v>1232</v>
      </c>
      <c r="Z446" s="150" t="s">
        <v>351</v>
      </c>
      <c r="AA446" s="303">
        <f>N446</f>
        <v>44971</v>
      </c>
      <c r="AB446" s="283" t="s">
        <v>2167</v>
      </c>
      <c r="AC446" s="281">
        <v>4.0999999999999996</v>
      </c>
      <c r="AD446" s="284"/>
      <c r="AE446" s="281">
        <v>65</v>
      </c>
      <c r="AF446" s="281"/>
      <c r="AG446" s="281">
        <v>90</v>
      </c>
      <c r="AH446" s="281"/>
      <c r="AI446" s="281" t="s">
        <v>994</v>
      </c>
      <c r="AJ446" s="281">
        <v>37</v>
      </c>
      <c r="AK446" s="281">
        <v>57</v>
      </c>
      <c r="AL446" s="281">
        <v>1</v>
      </c>
      <c r="AM446" s="281"/>
      <c r="AN446" s="281"/>
      <c r="AO446" s="281"/>
      <c r="AP446" s="281"/>
      <c r="AQ446" s="635"/>
      <c r="CQ446" s="512"/>
    </row>
    <row r="447" spans="1:127" s="324" customFormat="1" ht="12.75" customHeight="1" x14ac:dyDescent="0.2">
      <c r="A447" s="270">
        <v>446</v>
      </c>
      <c r="B447" s="281" t="s">
        <v>1004</v>
      </c>
      <c r="C447" s="270" t="s">
        <v>8622</v>
      </c>
      <c r="D447" s="281"/>
      <c r="E447" s="281" t="s">
        <v>4739</v>
      </c>
      <c r="F447" s="281"/>
      <c r="G447" s="296" t="s">
        <v>8626</v>
      </c>
      <c r="H447" s="757"/>
      <c r="I447" s="281" t="s">
        <v>2653</v>
      </c>
      <c r="J447" s="281"/>
      <c r="K447" s="271" t="s">
        <v>8623</v>
      </c>
      <c r="L447" s="273" t="s">
        <v>8624</v>
      </c>
      <c r="M447" s="275">
        <v>43978</v>
      </c>
      <c r="N447" s="132">
        <v>44643</v>
      </c>
      <c r="O447" s="277" t="s">
        <v>991</v>
      </c>
      <c r="P447" s="299">
        <f>N447</f>
        <v>44643</v>
      </c>
      <c r="Q447" s="264">
        <v>20432</v>
      </c>
      <c r="R447" s="264">
        <v>2020</v>
      </c>
      <c r="S447" s="265">
        <v>43913</v>
      </c>
      <c r="T447" s="281" t="s">
        <v>1785</v>
      </c>
      <c r="U447" s="281" t="s">
        <v>1786</v>
      </c>
      <c r="V447" s="150" t="s">
        <v>484</v>
      </c>
      <c r="W447" s="150" t="s">
        <v>1189</v>
      </c>
      <c r="X447" s="281" t="s">
        <v>8625</v>
      </c>
      <c r="Y447" s="281" t="s">
        <v>8621</v>
      </c>
      <c r="Z447" s="150" t="s">
        <v>2076</v>
      </c>
      <c r="AA447" s="303">
        <v>43913</v>
      </c>
      <c r="AB447" s="283" t="s">
        <v>485</v>
      </c>
      <c r="AC447" s="281">
        <v>4.8</v>
      </c>
      <c r="AD447" s="284"/>
      <c r="AE447" s="281">
        <v>95</v>
      </c>
      <c r="AF447" s="281"/>
      <c r="AG447" s="281">
        <v>115</v>
      </c>
      <c r="AH447" s="281"/>
      <c r="AI447" s="281" t="s">
        <v>994</v>
      </c>
      <c r="AJ447" s="281" t="s">
        <v>994</v>
      </c>
      <c r="AK447" s="281" t="s">
        <v>994</v>
      </c>
      <c r="AL447" s="281">
        <v>1</v>
      </c>
      <c r="AM447" s="281"/>
      <c r="AN447" s="281"/>
      <c r="AO447" s="281"/>
      <c r="AP447" s="281"/>
      <c r="AQ447" s="635"/>
      <c r="CQ447" s="512"/>
    </row>
    <row r="448" spans="1:127" s="502" customFormat="1" ht="12.75" customHeight="1" x14ac:dyDescent="0.2">
      <c r="A448" s="270">
        <v>447</v>
      </c>
      <c r="B448" s="281" t="s">
        <v>1005</v>
      </c>
      <c r="C448" s="281" t="s">
        <v>5298</v>
      </c>
      <c r="D448" s="281" t="s">
        <v>1225</v>
      </c>
      <c r="E448" s="281" t="s">
        <v>5299</v>
      </c>
      <c r="F448" s="281" t="s">
        <v>2116</v>
      </c>
      <c r="G448" s="296" t="s">
        <v>5300</v>
      </c>
      <c r="H448" s="501" t="s">
        <v>2116</v>
      </c>
      <c r="I448" s="281" t="s">
        <v>614</v>
      </c>
      <c r="J448" s="281" t="s">
        <v>922</v>
      </c>
      <c r="K448" s="281" t="s">
        <v>5301</v>
      </c>
      <c r="L448" s="676" t="s">
        <v>5302</v>
      </c>
      <c r="M448" s="306">
        <v>42968</v>
      </c>
      <c r="N448" s="307">
        <v>45137</v>
      </c>
      <c r="O448" s="277" t="s">
        <v>991</v>
      </c>
      <c r="P448" s="299">
        <f t="shared" si="97"/>
        <v>45137</v>
      </c>
      <c r="Q448" s="264">
        <v>17771</v>
      </c>
      <c r="R448" s="264">
        <v>2014</v>
      </c>
      <c r="S448" s="265">
        <v>44407</v>
      </c>
      <c r="T448" s="281" t="s">
        <v>5326</v>
      </c>
      <c r="U448" s="281" t="s">
        <v>7927</v>
      </c>
      <c r="V448" s="150" t="s">
        <v>10684</v>
      </c>
      <c r="W448" s="150" t="s">
        <v>10685</v>
      </c>
      <c r="X448" s="281" t="s">
        <v>5303</v>
      </c>
      <c r="Y448" s="281" t="s">
        <v>8069</v>
      </c>
      <c r="Z448" s="150" t="s">
        <v>5304</v>
      </c>
      <c r="AA448" s="303">
        <f t="shared" si="98"/>
        <v>45137</v>
      </c>
      <c r="AB448" s="283" t="s">
        <v>2167</v>
      </c>
      <c r="AC448" s="281">
        <v>6.5</v>
      </c>
      <c r="AD448" s="284">
        <v>28</v>
      </c>
      <c r="AE448" s="281">
        <v>100</v>
      </c>
      <c r="AF448" s="281">
        <v>100</v>
      </c>
      <c r="AG448" s="281">
        <v>130</v>
      </c>
      <c r="AH448" s="281">
        <v>169</v>
      </c>
      <c r="AI448" s="281">
        <v>24</v>
      </c>
      <c r="AJ448" s="281">
        <v>39</v>
      </c>
      <c r="AK448" s="281">
        <v>49</v>
      </c>
      <c r="AL448" s="281">
        <v>1</v>
      </c>
      <c r="AM448" s="279">
        <v>40518</v>
      </c>
      <c r="AN448" s="280">
        <v>2007</v>
      </c>
      <c r="AO448" s="280" t="s">
        <v>991</v>
      </c>
      <c r="AP448" s="281" t="s">
        <v>7997</v>
      </c>
      <c r="AQ448" s="635"/>
      <c r="AR448" s="324"/>
      <c r="AS448" s="324"/>
      <c r="AT448" s="324"/>
      <c r="AU448" s="324"/>
      <c r="AV448" s="324"/>
      <c r="AW448" s="324"/>
      <c r="AX448" s="324"/>
      <c r="AY448" s="324"/>
      <c r="AZ448" s="324"/>
      <c r="BA448" s="324"/>
      <c r="BB448" s="324"/>
      <c r="BC448" s="324"/>
      <c r="BD448" s="324"/>
      <c r="BE448" s="324"/>
      <c r="BF448" s="324"/>
      <c r="BG448" s="324"/>
      <c r="BH448" s="324"/>
      <c r="BI448" s="324"/>
      <c r="BJ448" s="324"/>
      <c r="BK448" s="324"/>
      <c r="BL448" s="324"/>
      <c r="BM448" s="324"/>
      <c r="BN448" s="324"/>
      <c r="BO448" s="324"/>
      <c r="BP448" s="324"/>
      <c r="BQ448" s="324"/>
      <c r="BR448" s="324"/>
      <c r="BS448" s="324"/>
      <c r="BT448" s="324"/>
      <c r="BU448" s="324"/>
      <c r="BV448" s="324"/>
      <c r="BW448" s="324"/>
      <c r="BX448" s="324"/>
      <c r="BY448" s="324"/>
      <c r="BZ448" s="324"/>
      <c r="CA448" s="324"/>
      <c r="CB448" s="324"/>
      <c r="CC448" s="324"/>
      <c r="CD448" s="324"/>
      <c r="CE448" s="324"/>
      <c r="CF448" s="324"/>
      <c r="CG448" s="324"/>
      <c r="CH448" s="324"/>
      <c r="CI448" s="324"/>
      <c r="CJ448" s="324"/>
      <c r="CK448" s="324"/>
      <c r="CL448" s="324"/>
      <c r="CM448" s="324"/>
      <c r="CN448" s="324"/>
      <c r="CO448" s="324"/>
      <c r="CP448" s="324"/>
    </row>
    <row r="449" spans="1:127" s="502" customFormat="1" ht="12.75" customHeight="1" x14ac:dyDescent="0.2">
      <c r="A449" s="270">
        <v>448</v>
      </c>
      <c r="B449" s="281" t="s">
        <v>1004</v>
      </c>
      <c r="C449" s="281" t="s">
        <v>4061</v>
      </c>
      <c r="D449" s="281"/>
      <c r="E449" s="281" t="s">
        <v>4797</v>
      </c>
      <c r="F449" s="281"/>
      <c r="G449" s="296" t="s">
        <v>4062</v>
      </c>
      <c r="H449" s="676"/>
      <c r="I449" s="281" t="s">
        <v>2653</v>
      </c>
      <c r="J449" s="281"/>
      <c r="K449" s="271" t="s">
        <v>861</v>
      </c>
      <c r="L449" s="273" t="s">
        <v>862</v>
      </c>
      <c r="M449" s="275">
        <v>42796</v>
      </c>
      <c r="N449" s="276">
        <v>44614</v>
      </c>
      <c r="O449" s="277" t="s">
        <v>991</v>
      </c>
      <c r="P449" s="298">
        <f t="shared" si="97"/>
        <v>44614</v>
      </c>
      <c r="Q449" s="278">
        <v>17214</v>
      </c>
      <c r="R449" s="278">
        <v>2016</v>
      </c>
      <c r="S449" s="279">
        <v>43883</v>
      </c>
      <c r="T449" s="280" t="s">
        <v>39</v>
      </c>
      <c r="U449" s="281" t="s">
        <v>991</v>
      </c>
      <c r="V449" s="282" t="s">
        <v>6870</v>
      </c>
      <c r="W449" s="282" t="s">
        <v>8277</v>
      </c>
      <c r="X449" s="280" t="s">
        <v>864</v>
      </c>
      <c r="Y449" s="280" t="s">
        <v>865</v>
      </c>
      <c r="Z449" s="282" t="s">
        <v>866</v>
      </c>
      <c r="AA449" s="319">
        <f t="shared" si="98"/>
        <v>44614</v>
      </c>
      <c r="AB449" s="149" t="s">
        <v>1411</v>
      </c>
      <c r="AC449" s="280">
        <v>4.8</v>
      </c>
      <c r="AD449" s="305"/>
      <c r="AE449" s="281">
        <v>110</v>
      </c>
      <c r="AF449" s="280"/>
      <c r="AG449" s="281">
        <v>135</v>
      </c>
      <c r="AH449" s="280"/>
      <c r="AI449" s="280">
        <v>23</v>
      </c>
      <c r="AJ449" s="280">
        <v>40</v>
      </c>
      <c r="AK449" s="280">
        <v>57</v>
      </c>
      <c r="AL449" s="280">
        <v>1</v>
      </c>
      <c r="AM449" s="281"/>
      <c r="AN449" s="281"/>
      <c r="AO449" s="281"/>
      <c r="AP449" s="281"/>
      <c r="AQ449" s="635"/>
      <c r="AR449" s="324"/>
      <c r="AS449" s="324"/>
      <c r="AT449" s="324"/>
      <c r="AU449" s="324"/>
      <c r="AV449" s="324"/>
      <c r="AW449" s="324"/>
      <c r="AX449" s="324"/>
      <c r="AY449" s="324"/>
      <c r="AZ449" s="324"/>
      <c r="BA449" s="324"/>
      <c r="BB449" s="324"/>
      <c r="BC449" s="324"/>
      <c r="BD449" s="324"/>
      <c r="BE449" s="324"/>
      <c r="BF449" s="324"/>
      <c r="BG449" s="324"/>
      <c r="BH449" s="324"/>
      <c r="BI449" s="324"/>
      <c r="BJ449" s="324"/>
      <c r="BK449" s="324"/>
      <c r="BL449" s="324"/>
      <c r="BM449" s="324"/>
      <c r="BN449" s="324"/>
      <c r="BO449" s="324"/>
      <c r="BP449" s="324"/>
      <c r="BQ449" s="324"/>
      <c r="BR449" s="324"/>
      <c r="BS449" s="324"/>
      <c r="BT449" s="324"/>
      <c r="BU449" s="324"/>
      <c r="BV449" s="324"/>
      <c r="BW449" s="324"/>
      <c r="BX449" s="324"/>
      <c r="BY449" s="324"/>
      <c r="BZ449" s="324"/>
      <c r="CA449" s="324"/>
      <c r="CB449" s="324"/>
      <c r="CC449" s="324"/>
      <c r="CD449" s="324"/>
      <c r="CE449" s="324"/>
      <c r="CF449" s="324"/>
      <c r="CG449" s="324"/>
      <c r="CH449" s="324"/>
      <c r="CI449" s="324"/>
      <c r="CJ449" s="324"/>
      <c r="CK449" s="324"/>
      <c r="CL449" s="324"/>
      <c r="CM449" s="324"/>
      <c r="CN449" s="324"/>
      <c r="CO449" s="324"/>
      <c r="CP449" s="324"/>
    </row>
    <row r="450" spans="1:127" s="502" customFormat="1" ht="12.75" customHeight="1" x14ac:dyDescent="0.2">
      <c r="A450" s="270">
        <v>449</v>
      </c>
      <c r="B450" s="1048" t="s">
        <v>1004</v>
      </c>
      <c r="C450" s="1048" t="s">
        <v>10889</v>
      </c>
      <c r="D450" s="1048"/>
      <c r="E450" s="1048" t="s">
        <v>5089</v>
      </c>
      <c r="F450" s="1048"/>
      <c r="G450" s="1067" t="s">
        <v>10890</v>
      </c>
      <c r="H450" s="1049"/>
      <c r="I450" s="1048" t="s">
        <v>4329</v>
      </c>
      <c r="J450" s="1048"/>
      <c r="K450" s="281" t="s">
        <v>7150</v>
      </c>
      <c r="L450" s="922" t="s">
        <v>7151</v>
      </c>
      <c r="M450" s="1050">
        <v>44445</v>
      </c>
      <c r="N450" s="1051">
        <v>45169</v>
      </c>
      <c r="O450" s="1052" t="s">
        <v>991</v>
      </c>
      <c r="P450" s="1053">
        <f t="shared" si="97"/>
        <v>45169</v>
      </c>
      <c r="Q450" s="1054">
        <v>21505</v>
      </c>
      <c r="R450" s="1054">
        <v>2021</v>
      </c>
      <c r="S450" s="1055">
        <v>44439</v>
      </c>
      <c r="T450" s="1048" t="s">
        <v>10394</v>
      </c>
      <c r="U450" s="1048" t="s">
        <v>1786</v>
      </c>
      <c r="V450" s="1056" t="s">
        <v>484</v>
      </c>
      <c r="W450" s="1056" t="s">
        <v>484</v>
      </c>
      <c r="X450" s="281" t="s">
        <v>7152</v>
      </c>
      <c r="Y450" s="281" t="s">
        <v>8510</v>
      </c>
      <c r="Z450" s="150" t="s">
        <v>7153</v>
      </c>
      <c r="AA450" s="1057">
        <f>N450</f>
        <v>45169</v>
      </c>
      <c r="AB450" s="1048" t="s">
        <v>2167</v>
      </c>
      <c r="AC450" s="1048">
        <v>4.8</v>
      </c>
      <c r="AD450" s="1058"/>
      <c r="AE450" s="1048">
        <v>80</v>
      </c>
      <c r="AF450" s="1048"/>
      <c r="AG450" s="1048">
        <v>95</v>
      </c>
      <c r="AH450" s="1048"/>
      <c r="AI450" s="1048">
        <v>25</v>
      </c>
      <c r="AJ450" s="1048">
        <v>38</v>
      </c>
      <c r="AK450" s="1048">
        <v>52</v>
      </c>
      <c r="AL450" s="1048">
        <v>1</v>
      </c>
      <c r="AM450" s="281"/>
      <c r="AN450" s="281"/>
      <c r="AO450" s="281"/>
      <c r="AP450" s="281"/>
      <c r="AQ450" s="635"/>
      <c r="AR450" s="324"/>
      <c r="AS450" s="324"/>
      <c r="AT450" s="324"/>
      <c r="AU450" s="324"/>
      <c r="AV450" s="324"/>
      <c r="AW450" s="324"/>
      <c r="AX450" s="324"/>
      <c r="AY450" s="324"/>
      <c r="AZ450" s="324"/>
      <c r="BA450" s="324"/>
      <c r="BB450" s="324"/>
      <c r="BC450" s="324"/>
      <c r="BD450" s="324"/>
      <c r="BE450" s="324"/>
      <c r="BF450" s="324"/>
      <c r="BG450" s="324"/>
      <c r="BH450" s="324"/>
      <c r="BI450" s="324"/>
      <c r="BJ450" s="324"/>
      <c r="BK450" s="324"/>
      <c r="BL450" s="324"/>
      <c r="BM450" s="324"/>
      <c r="BN450" s="324"/>
      <c r="BO450" s="324"/>
      <c r="BP450" s="324"/>
      <c r="BQ450" s="324"/>
      <c r="BR450" s="324"/>
      <c r="BS450" s="324"/>
      <c r="BT450" s="324"/>
      <c r="BU450" s="324"/>
      <c r="BV450" s="324"/>
      <c r="BW450" s="324"/>
      <c r="BX450" s="324"/>
      <c r="BY450" s="324"/>
      <c r="BZ450" s="324"/>
      <c r="CA450" s="324"/>
      <c r="CB450" s="324"/>
      <c r="CC450" s="324"/>
      <c r="CD450" s="324"/>
      <c r="CE450" s="324"/>
      <c r="CF450" s="324"/>
      <c r="CG450" s="324"/>
      <c r="CH450" s="324"/>
      <c r="CI450" s="324"/>
      <c r="CJ450" s="324"/>
      <c r="CK450" s="324"/>
      <c r="CL450" s="324"/>
      <c r="CM450" s="324"/>
      <c r="CN450" s="324"/>
      <c r="CO450" s="324"/>
      <c r="CP450" s="324"/>
    </row>
    <row r="451" spans="1:127" s="502" customFormat="1" ht="12.75" customHeight="1" x14ac:dyDescent="0.2">
      <c r="A451" s="270">
        <v>450</v>
      </c>
      <c r="B451" s="270" t="s">
        <v>1004</v>
      </c>
      <c r="C451" s="497" t="s">
        <v>4161</v>
      </c>
      <c r="D451" s="271"/>
      <c r="E451" s="130" t="s">
        <v>6289</v>
      </c>
      <c r="F451" s="271"/>
      <c r="G451" s="272" t="s">
        <v>6290</v>
      </c>
      <c r="H451" s="273"/>
      <c r="I451" s="271" t="s">
        <v>157</v>
      </c>
      <c r="J451" s="271"/>
      <c r="K451" s="281" t="s">
        <v>1566</v>
      </c>
      <c r="L451" s="676" t="s">
        <v>2282</v>
      </c>
      <c r="M451" s="306">
        <v>43250</v>
      </c>
      <c r="N451" s="307">
        <v>44603</v>
      </c>
      <c r="O451" s="507" t="s">
        <v>991</v>
      </c>
      <c r="P451" s="299">
        <f t="shared" ref="P451" si="99">N451</f>
        <v>44603</v>
      </c>
      <c r="Q451" s="264">
        <v>20554</v>
      </c>
      <c r="R451" s="264">
        <v>2018</v>
      </c>
      <c r="S451" s="279">
        <v>43872</v>
      </c>
      <c r="T451" s="281" t="s">
        <v>1785</v>
      </c>
      <c r="U451" s="281" t="s">
        <v>990</v>
      </c>
      <c r="V451" s="150" t="s">
        <v>1542</v>
      </c>
      <c r="W451" s="150" t="s">
        <v>1542</v>
      </c>
      <c r="X451" s="281" t="s">
        <v>8960</v>
      </c>
      <c r="Y451" s="281" t="s">
        <v>1697</v>
      </c>
      <c r="Z451" s="150" t="s">
        <v>2283</v>
      </c>
      <c r="AA451" s="319">
        <f t="shared" si="98"/>
        <v>44603</v>
      </c>
      <c r="AB451" s="283" t="s">
        <v>2167</v>
      </c>
      <c r="AC451" s="281">
        <v>5.4</v>
      </c>
      <c r="AD451" s="284"/>
      <c r="AE451" s="281">
        <v>100</v>
      </c>
      <c r="AF451" s="281"/>
      <c r="AG451" s="281">
        <v>130</v>
      </c>
      <c r="AH451" s="281"/>
      <c r="AI451" s="281" t="s">
        <v>994</v>
      </c>
      <c r="AJ451" s="281" t="s">
        <v>994</v>
      </c>
      <c r="AK451" s="281" t="s">
        <v>994</v>
      </c>
      <c r="AL451" s="281">
        <v>1</v>
      </c>
      <c r="AM451" s="265"/>
      <c r="AN451" s="281"/>
      <c r="AO451" s="281"/>
      <c r="AP451" s="281"/>
      <c r="AQ451" s="635"/>
      <c r="AR451" s="324"/>
      <c r="AS451" s="324"/>
      <c r="AT451" s="324"/>
      <c r="AU451" s="324"/>
      <c r="AV451" s="324"/>
      <c r="AW451" s="324"/>
      <c r="AX451" s="324"/>
      <c r="AY451" s="324"/>
      <c r="AZ451" s="324"/>
      <c r="BA451" s="324"/>
      <c r="BB451" s="324"/>
      <c r="BC451" s="324"/>
      <c r="BD451" s="324"/>
      <c r="BE451" s="324"/>
      <c r="BF451" s="324"/>
      <c r="BG451" s="324"/>
      <c r="BH451" s="324"/>
      <c r="BI451" s="324"/>
      <c r="BJ451" s="324"/>
      <c r="BK451" s="324"/>
      <c r="BL451" s="324"/>
      <c r="BM451" s="324"/>
      <c r="BN451" s="324"/>
      <c r="BO451" s="324"/>
      <c r="BP451" s="324"/>
      <c r="BQ451" s="324"/>
      <c r="BR451" s="324"/>
      <c r="BS451" s="324"/>
      <c r="BT451" s="324"/>
      <c r="BU451" s="324"/>
      <c r="BV451" s="324"/>
      <c r="BW451" s="324"/>
      <c r="BX451" s="324"/>
      <c r="BY451" s="324"/>
      <c r="BZ451" s="324"/>
      <c r="CA451" s="324"/>
      <c r="CB451" s="324"/>
      <c r="CC451" s="324"/>
      <c r="CD451" s="324"/>
      <c r="CE451" s="324"/>
      <c r="CF451" s="324"/>
      <c r="CG451" s="324"/>
      <c r="CH451" s="324"/>
      <c r="CI451" s="324"/>
      <c r="CJ451" s="324"/>
      <c r="CK451" s="324"/>
      <c r="CL451" s="324"/>
      <c r="CM451" s="324"/>
      <c r="CN451" s="324"/>
      <c r="CO451" s="324"/>
      <c r="CP451" s="324"/>
    </row>
    <row r="452" spans="1:127" ht="12.75" customHeight="1" x14ac:dyDescent="0.2">
      <c r="A452" s="270">
        <v>451</v>
      </c>
      <c r="B452" s="270" t="s">
        <v>1004</v>
      </c>
      <c r="C452" s="271" t="s">
        <v>3718</v>
      </c>
      <c r="D452" s="271"/>
      <c r="E452" s="271" t="s">
        <v>9201</v>
      </c>
      <c r="F452" s="271"/>
      <c r="G452" s="272" t="s">
        <v>38</v>
      </c>
      <c r="H452" s="273"/>
      <c r="I452" s="271" t="s">
        <v>1206</v>
      </c>
      <c r="J452" s="271"/>
      <c r="K452" s="271" t="s">
        <v>107</v>
      </c>
      <c r="L452" s="273" t="s">
        <v>108</v>
      </c>
      <c r="M452" s="275">
        <v>40373</v>
      </c>
      <c r="N452" s="276">
        <v>44835</v>
      </c>
      <c r="O452" s="277" t="s">
        <v>991</v>
      </c>
      <c r="P452" s="300">
        <f>N452</f>
        <v>44835</v>
      </c>
      <c r="Q452" s="278">
        <v>14590</v>
      </c>
      <c r="R452" s="278">
        <v>2010</v>
      </c>
      <c r="S452" s="279">
        <v>44105</v>
      </c>
      <c r="T452" s="280" t="s">
        <v>5079</v>
      </c>
      <c r="U452" s="281" t="s">
        <v>991</v>
      </c>
      <c r="V452" s="282" t="s">
        <v>9498</v>
      </c>
      <c r="W452" s="282" t="s">
        <v>9499</v>
      </c>
      <c r="X452" s="280" t="s">
        <v>109</v>
      </c>
      <c r="Y452" s="280" t="s">
        <v>1116</v>
      </c>
      <c r="Z452" s="282" t="s">
        <v>1165</v>
      </c>
      <c r="AA452" s="303">
        <f t="shared" si="98"/>
        <v>44835</v>
      </c>
      <c r="AB452" s="283" t="s">
        <v>2167</v>
      </c>
      <c r="AC452" s="281">
        <v>6.6</v>
      </c>
      <c r="AD452" s="305"/>
      <c r="AE452" s="281">
        <v>75</v>
      </c>
      <c r="AF452" s="280"/>
      <c r="AG452" s="280">
        <v>95</v>
      </c>
      <c r="AH452" s="280"/>
      <c r="AI452" s="280">
        <v>23</v>
      </c>
      <c r="AJ452" s="280">
        <v>37</v>
      </c>
      <c r="AK452" s="280">
        <v>51</v>
      </c>
      <c r="AL452" s="280">
        <v>1</v>
      </c>
      <c r="AM452" s="280"/>
      <c r="AN452" s="280"/>
      <c r="AO452" s="280"/>
      <c r="AP452" s="280"/>
      <c r="AQ452" s="634"/>
      <c r="AR452" s="501"/>
      <c r="AS452" s="501"/>
      <c r="AT452" s="501"/>
      <c r="AU452" s="501"/>
      <c r="AV452" s="501"/>
      <c r="AW452" s="501"/>
      <c r="AX452" s="501"/>
      <c r="AY452" s="501"/>
      <c r="AZ452" s="501"/>
      <c r="BA452" s="501"/>
      <c r="BB452" s="501"/>
      <c r="BC452" s="501"/>
      <c r="BD452" s="501"/>
      <c r="BE452" s="501"/>
      <c r="BF452" s="501"/>
      <c r="BG452" s="501"/>
      <c r="BH452" s="501"/>
      <c r="BI452" s="501"/>
      <c r="BJ452" s="501"/>
      <c r="BK452" s="501"/>
      <c r="BL452" s="501"/>
      <c r="BM452" s="501"/>
      <c r="BN452" s="501"/>
      <c r="BO452" s="501"/>
      <c r="BP452" s="501"/>
      <c r="BQ452" s="501"/>
      <c r="BR452" s="501"/>
      <c r="BS452" s="501"/>
      <c r="BT452" s="501"/>
      <c r="BU452" s="501"/>
      <c r="BV452" s="501"/>
      <c r="BW452" s="501"/>
      <c r="BX452" s="501"/>
      <c r="BY452" s="501"/>
      <c r="BZ452" s="501"/>
      <c r="CA452" s="501"/>
      <c r="CB452" s="501"/>
      <c r="CC452" s="501"/>
      <c r="CD452" s="501"/>
      <c r="CE452" s="501"/>
      <c r="CF452" s="501"/>
      <c r="CG452" s="501"/>
      <c r="CH452" s="501"/>
      <c r="CI452" s="501"/>
      <c r="CJ452" s="501"/>
      <c r="CK452" s="501"/>
      <c r="CL452" s="501"/>
      <c r="CM452" s="501"/>
      <c r="CN452" s="501"/>
      <c r="CO452" s="501"/>
      <c r="CP452" s="501"/>
      <c r="CQ452" s="500"/>
      <c r="CR452" s="500"/>
      <c r="CS452" s="500"/>
      <c r="CT452" s="500"/>
      <c r="CU452" s="500"/>
      <c r="CV452" s="500"/>
      <c r="CW452" s="500"/>
      <c r="CX452" s="500"/>
      <c r="CY452" s="500"/>
      <c r="CZ452" s="500"/>
      <c r="DA452" s="500"/>
      <c r="DB452" s="500"/>
      <c r="DC452" s="500"/>
      <c r="DD452" s="500"/>
      <c r="DE452" s="500"/>
      <c r="DF452" s="500"/>
      <c r="DG452" s="500"/>
      <c r="DH452" s="500"/>
      <c r="DI452" s="500"/>
      <c r="DJ452" s="500"/>
      <c r="DK452" s="500"/>
      <c r="DL452" s="500"/>
      <c r="DM452" s="500"/>
      <c r="DN452" s="500"/>
      <c r="DO452" s="500"/>
      <c r="DP452" s="500"/>
      <c r="DQ452" s="500"/>
      <c r="DR452" s="500"/>
      <c r="DS452" s="500"/>
      <c r="DT452" s="500"/>
      <c r="DU452" s="500"/>
      <c r="DV452" s="500"/>
      <c r="DW452" s="500"/>
    </row>
    <row r="453" spans="1:127" s="502" customFormat="1" ht="12.75" customHeight="1" x14ac:dyDescent="0.2">
      <c r="A453" s="270">
        <v>452</v>
      </c>
      <c r="B453" s="270" t="s">
        <v>1004</v>
      </c>
      <c r="C453" s="281" t="s">
        <v>8395</v>
      </c>
      <c r="D453" s="271"/>
      <c r="E453" s="130" t="s">
        <v>7131</v>
      </c>
      <c r="F453" s="271"/>
      <c r="G453" s="272" t="s">
        <v>8396</v>
      </c>
      <c r="H453" s="273"/>
      <c r="I453" s="271" t="s">
        <v>2653</v>
      </c>
      <c r="J453" s="271"/>
      <c r="K453" s="271" t="s">
        <v>8397</v>
      </c>
      <c r="L453" s="273" t="s">
        <v>8398</v>
      </c>
      <c r="M453" s="275">
        <v>43923</v>
      </c>
      <c r="N453" s="132">
        <v>44633</v>
      </c>
      <c r="O453" s="277" t="s">
        <v>991</v>
      </c>
      <c r="P453" s="301">
        <f>N453</f>
        <v>44633</v>
      </c>
      <c r="Q453" s="264">
        <v>20307</v>
      </c>
      <c r="R453" s="264">
        <v>2020</v>
      </c>
      <c r="S453" s="265">
        <v>43903</v>
      </c>
      <c r="T453" s="280" t="s">
        <v>5079</v>
      </c>
      <c r="U453" s="281" t="s">
        <v>1786</v>
      </c>
      <c r="V453" s="150" t="s">
        <v>484</v>
      </c>
      <c r="W453" s="150" t="s">
        <v>484</v>
      </c>
      <c r="X453" s="281" t="s">
        <v>8399</v>
      </c>
      <c r="Y453" s="281"/>
      <c r="Z453" s="150" t="s">
        <v>3120</v>
      </c>
      <c r="AA453" s="303">
        <v>44633</v>
      </c>
      <c r="AB453" s="283" t="s">
        <v>1411</v>
      </c>
      <c r="AC453" s="281">
        <v>4.5</v>
      </c>
      <c r="AD453" s="284"/>
      <c r="AE453" s="281">
        <v>72</v>
      </c>
      <c r="AF453" s="281"/>
      <c r="AG453" s="281">
        <v>92</v>
      </c>
      <c r="AH453" s="281"/>
      <c r="AI453" s="281" t="s">
        <v>994</v>
      </c>
      <c r="AJ453" s="281" t="s">
        <v>994</v>
      </c>
      <c r="AK453" s="281" t="s">
        <v>994</v>
      </c>
      <c r="AL453" s="281">
        <v>1</v>
      </c>
      <c r="AM453" s="281"/>
      <c r="AN453" s="281"/>
      <c r="AO453" s="281"/>
      <c r="AP453" s="281"/>
      <c r="AQ453" s="635"/>
      <c r="AR453" s="324"/>
      <c r="AS453" s="324"/>
      <c r="AT453" s="324"/>
      <c r="AU453" s="324"/>
      <c r="AV453" s="324"/>
      <c r="AW453" s="324"/>
      <c r="AX453" s="324"/>
      <c r="AY453" s="324"/>
      <c r="AZ453" s="324"/>
      <c r="BA453" s="324"/>
      <c r="BB453" s="324"/>
      <c r="BC453" s="324"/>
      <c r="BD453" s="324"/>
      <c r="BE453" s="324"/>
      <c r="BF453" s="324"/>
      <c r="BG453" s="324"/>
      <c r="BH453" s="324"/>
      <c r="BI453" s="324"/>
      <c r="BJ453" s="324"/>
      <c r="BK453" s="324"/>
      <c r="BL453" s="324"/>
      <c r="BM453" s="324"/>
      <c r="BN453" s="324"/>
      <c r="BO453" s="324"/>
      <c r="BP453" s="324"/>
      <c r="BQ453" s="324"/>
      <c r="BR453" s="324"/>
      <c r="BS453" s="324"/>
      <c r="BT453" s="324"/>
      <c r="BU453" s="324"/>
      <c r="BV453" s="324"/>
      <c r="BW453" s="324"/>
      <c r="BX453" s="324"/>
      <c r="BY453" s="324"/>
      <c r="BZ453" s="324"/>
      <c r="CA453" s="324"/>
      <c r="CB453" s="324"/>
      <c r="CC453" s="324"/>
      <c r="CD453" s="324"/>
      <c r="CE453" s="324"/>
      <c r="CF453" s="324"/>
      <c r="CG453" s="324"/>
      <c r="CH453" s="324"/>
      <c r="CI453" s="324"/>
      <c r="CJ453" s="324"/>
      <c r="CK453" s="324"/>
      <c r="CL453" s="324"/>
      <c r="CM453" s="324"/>
      <c r="CN453" s="324"/>
      <c r="CO453" s="324"/>
      <c r="CP453" s="324"/>
    </row>
    <row r="454" spans="1:127" s="502" customFormat="1" ht="12.75" customHeight="1" x14ac:dyDescent="0.2">
      <c r="A454" s="270">
        <v>453</v>
      </c>
      <c r="B454" s="270" t="s">
        <v>1004</v>
      </c>
      <c r="C454" s="270" t="s">
        <v>6198</v>
      </c>
      <c r="D454" s="271"/>
      <c r="E454" s="130" t="s">
        <v>6199</v>
      </c>
      <c r="F454" s="271"/>
      <c r="G454" s="272" t="s">
        <v>6200</v>
      </c>
      <c r="H454" s="273"/>
      <c r="I454" s="281" t="s">
        <v>424</v>
      </c>
      <c r="J454" s="271"/>
      <c r="K454" s="271" t="s">
        <v>1015</v>
      </c>
      <c r="L454" s="273" t="s">
        <v>1140</v>
      </c>
      <c r="M454" s="306">
        <v>43253</v>
      </c>
      <c r="N454" s="276">
        <v>45138</v>
      </c>
      <c r="O454" s="277" t="s">
        <v>991</v>
      </c>
      <c r="P454" s="298">
        <f>N454</f>
        <v>45138</v>
      </c>
      <c r="Q454" s="278">
        <v>18459</v>
      </c>
      <c r="R454" s="278">
        <v>2014</v>
      </c>
      <c r="S454" s="279">
        <v>44408</v>
      </c>
      <c r="T454" s="280" t="s">
        <v>239</v>
      </c>
      <c r="U454" s="281" t="s">
        <v>991</v>
      </c>
      <c r="V454" s="282" t="s">
        <v>240</v>
      </c>
      <c r="W454" s="282" t="s">
        <v>3351</v>
      </c>
      <c r="X454" s="280" t="s">
        <v>1141</v>
      </c>
      <c r="Y454" s="280" t="s">
        <v>1142</v>
      </c>
      <c r="Z454" s="282" t="s">
        <v>2021</v>
      </c>
      <c r="AA454" s="303">
        <f t="shared" ref="AA454" si="100">N454</f>
        <v>45138</v>
      </c>
      <c r="AB454" s="149" t="s">
        <v>1583</v>
      </c>
      <c r="AC454" s="280">
        <v>6.1</v>
      </c>
      <c r="AD454" s="305"/>
      <c r="AE454" s="280">
        <v>95</v>
      </c>
      <c r="AF454" s="280"/>
      <c r="AG454" s="280">
        <v>115</v>
      </c>
      <c r="AH454" s="280"/>
      <c r="AI454" s="280">
        <v>22</v>
      </c>
      <c r="AJ454" s="280">
        <v>39</v>
      </c>
      <c r="AK454" s="280">
        <v>62</v>
      </c>
      <c r="AL454" s="280">
        <v>1</v>
      </c>
      <c r="AM454" s="281"/>
      <c r="AN454" s="281"/>
      <c r="AO454" s="281"/>
      <c r="AP454" s="281"/>
      <c r="AQ454" s="635"/>
      <c r="AR454" s="324"/>
      <c r="AS454" s="324"/>
      <c r="AT454" s="324"/>
      <c r="AU454" s="324"/>
      <c r="AV454" s="324"/>
      <c r="AW454" s="324"/>
      <c r="AX454" s="324"/>
      <c r="AY454" s="324"/>
      <c r="AZ454" s="324"/>
      <c r="BA454" s="324"/>
      <c r="BB454" s="324"/>
      <c r="BC454" s="324"/>
      <c r="BD454" s="324"/>
      <c r="BE454" s="324"/>
      <c r="BF454" s="324"/>
      <c r="BG454" s="324"/>
      <c r="BH454" s="324"/>
      <c r="BI454" s="324"/>
      <c r="BJ454" s="324"/>
      <c r="BK454" s="324"/>
      <c r="BL454" s="324"/>
      <c r="BM454" s="324"/>
      <c r="BN454" s="324"/>
      <c r="BO454" s="324"/>
      <c r="BP454" s="324"/>
      <c r="BQ454" s="324"/>
      <c r="BR454" s="324"/>
      <c r="BS454" s="324"/>
      <c r="BT454" s="324"/>
      <c r="BU454" s="324"/>
      <c r="BV454" s="324"/>
      <c r="BW454" s="324"/>
      <c r="BX454" s="324"/>
      <c r="BY454" s="324"/>
      <c r="BZ454" s="324"/>
      <c r="CA454" s="324"/>
      <c r="CB454" s="324"/>
      <c r="CC454" s="324"/>
      <c r="CD454" s="324"/>
      <c r="CE454" s="324"/>
      <c r="CF454" s="324"/>
      <c r="CG454" s="324"/>
      <c r="CH454" s="324"/>
      <c r="CI454" s="324"/>
      <c r="CJ454" s="324"/>
      <c r="CK454" s="324"/>
      <c r="CL454" s="324"/>
      <c r="CM454" s="324"/>
      <c r="CN454" s="324"/>
      <c r="CO454" s="324"/>
      <c r="CP454" s="324"/>
    </row>
    <row r="455" spans="1:127" s="502" customFormat="1" ht="12.75" customHeight="1" x14ac:dyDescent="0.2">
      <c r="A455" s="270">
        <v>454</v>
      </c>
      <c r="B455" s="281" t="s">
        <v>1004</v>
      </c>
      <c r="C455" s="270" t="s">
        <v>4916</v>
      </c>
      <c r="D455" s="281"/>
      <c r="E455" s="281" t="s">
        <v>4164</v>
      </c>
      <c r="F455" s="281"/>
      <c r="G455" s="296" t="s">
        <v>8400</v>
      </c>
      <c r="H455" s="730"/>
      <c r="I455" s="281" t="s">
        <v>2653</v>
      </c>
      <c r="J455" s="281"/>
      <c r="K455" s="281" t="s">
        <v>7389</v>
      </c>
      <c r="L455" s="730" t="s">
        <v>7390</v>
      </c>
      <c r="M455" s="306">
        <v>43923</v>
      </c>
      <c r="N455" s="307">
        <v>44647</v>
      </c>
      <c r="O455" s="277" t="s">
        <v>991</v>
      </c>
      <c r="P455" s="299">
        <f>N455</f>
        <v>44647</v>
      </c>
      <c r="Q455" s="264">
        <v>20308</v>
      </c>
      <c r="R455" s="264">
        <v>2020</v>
      </c>
      <c r="S455" s="265">
        <v>43917</v>
      </c>
      <c r="T455" s="281" t="s">
        <v>5079</v>
      </c>
      <c r="U455" s="281" t="s">
        <v>1786</v>
      </c>
      <c r="V455" s="150" t="s">
        <v>484</v>
      </c>
      <c r="W455" s="150" t="s">
        <v>484</v>
      </c>
      <c r="X455" s="281" t="s">
        <v>7391</v>
      </c>
      <c r="Y455" s="281" t="s">
        <v>1301</v>
      </c>
      <c r="Z455" s="150" t="s">
        <v>745</v>
      </c>
      <c r="AA455" s="303">
        <v>44647</v>
      </c>
      <c r="AB455" s="283" t="s">
        <v>2167</v>
      </c>
      <c r="AC455" s="281">
        <v>6.1</v>
      </c>
      <c r="AD455" s="284"/>
      <c r="AE455" s="281">
        <v>95</v>
      </c>
      <c r="AF455" s="281"/>
      <c r="AG455" s="281">
        <v>120</v>
      </c>
      <c r="AH455" s="281"/>
      <c r="AI455" s="281">
        <v>24</v>
      </c>
      <c r="AJ455" s="281">
        <v>39</v>
      </c>
      <c r="AK455" s="281">
        <v>55</v>
      </c>
      <c r="AL455" s="281">
        <v>1</v>
      </c>
      <c r="AM455" s="281"/>
      <c r="AN455" s="281"/>
      <c r="AO455" s="281"/>
      <c r="AP455" s="281"/>
      <c r="AQ455" s="639"/>
      <c r="AR455" s="515"/>
      <c r="AS455" s="515"/>
      <c r="AT455" s="515"/>
      <c r="AU455" s="515"/>
      <c r="AV455" s="515"/>
      <c r="AW455" s="515"/>
      <c r="AX455" s="515"/>
      <c r="AY455" s="515"/>
      <c r="AZ455" s="515"/>
      <c r="BA455" s="515"/>
      <c r="BB455" s="515"/>
      <c r="BC455" s="515"/>
      <c r="BD455" s="515"/>
      <c r="BE455" s="515"/>
      <c r="BF455" s="515"/>
      <c r="BG455" s="515"/>
      <c r="BH455" s="515"/>
      <c r="BI455" s="515"/>
      <c r="BJ455" s="515"/>
      <c r="BK455" s="515"/>
      <c r="BL455" s="515"/>
      <c r="BM455" s="515"/>
      <c r="BN455" s="515"/>
      <c r="BO455" s="515"/>
      <c r="BP455" s="515"/>
      <c r="BQ455" s="515"/>
      <c r="BR455" s="515"/>
      <c r="BS455" s="515"/>
      <c r="BT455" s="515"/>
      <c r="BU455" s="515"/>
      <c r="BV455" s="515"/>
      <c r="BW455" s="515"/>
      <c r="BX455" s="515"/>
      <c r="BY455" s="515"/>
      <c r="BZ455" s="515"/>
      <c r="CA455" s="515"/>
      <c r="CB455" s="515"/>
      <c r="CC455" s="515"/>
      <c r="CD455" s="515"/>
      <c r="CE455" s="515"/>
      <c r="CF455" s="515"/>
      <c r="CG455" s="515"/>
      <c r="CH455" s="515"/>
      <c r="CI455" s="515"/>
      <c r="CJ455" s="515"/>
      <c r="CK455" s="515"/>
      <c r="CL455" s="515"/>
      <c r="CM455" s="515"/>
      <c r="CN455" s="515"/>
      <c r="CO455" s="515"/>
      <c r="CP455" s="515"/>
    </row>
    <row r="456" spans="1:127" s="324" customFormat="1" ht="12.75" customHeight="1" x14ac:dyDescent="0.2">
      <c r="A456" s="270">
        <v>455</v>
      </c>
      <c r="B456" s="281" t="s">
        <v>1004</v>
      </c>
      <c r="C456" s="281" t="s">
        <v>3754</v>
      </c>
      <c r="D456" s="281" t="s">
        <v>6826</v>
      </c>
      <c r="E456" s="281" t="s">
        <v>6797</v>
      </c>
      <c r="F456" s="281" t="s">
        <v>5625</v>
      </c>
      <c r="G456" s="296" t="s">
        <v>6798</v>
      </c>
      <c r="H456" s="676" t="s">
        <v>5626</v>
      </c>
      <c r="I456" s="281" t="s">
        <v>1775</v>
      </c>
      <c r="J456" s="281" t="s">
        <v>5627</v>
      </c>
      <c r="K456" s="281" t="s">
        <v>5628</v>
      </c>
      <c r="L456" s="676" t="s">
        <v>5189</v>
      </c>
      <c r="M456" s="306">
        <v>43512</v>
      </c>
      <c r="N456" s="307">
        <v>44962</v>
      </c>
      <c r="O456" s="507" t="s">
        <v>991</v>
      </c>
      <c r="P456" s="508">
        <f>N456</f>
        <v>44962</v>
      </c>
      <c r="Q456" s="520">
        <v>19035</v>
      </c>
      <c r="R456" s="520">
        <v>2018</v>
      </c>
      <c r="S456" s="506">
        <v>44232</v>
      </c>
      <c r="T456" s="324" t="s">
        <v>5218</v>
      </c>
      <c r="U456" s="324" t="s">
        <v>4844</v>
      </c>
      <c r="V456" s="150" t="s">
        <v>9760</v>
      </c>
      <c r="W456" s="150" t="s">
        <v>9761</v>
      </c>
      <c r="X456" s="281" t="s">
        <v>5190</v>
      </c>
      <c r="Y456" s="281" t="s">
        <v>1116</v>
      </c>
      <c r="Z456" s="150" t="s">
        <v>2024</v>
      </c>
      <c r="AA456" s="303">
        <f>N456</f>
        <v>44962</v>
      </c>
      <c r="AB456" s="283" t="s">
        <v>42</v>
      </c>
      <c r="AC456" s="281">
        <v>5.5</v>
      </c>
      <c r="AD456" s="284">
        <v>21</v>
      </c>
      <c r="AE456" s="281">
        <v>75</v>
      </c>
      <c r="AF456" s="281">
        <v>81</v>
      </c>
      <c r="AG456" s="281">
        <v>120</v>
      </c>
      <c r="AH456" s="281">
        <v>140</v>
      </c>
      <c r="AI456" s="281">
        <v>21</v>
      </c>
      <c r="AJ456" s="281">
        <v>37</v>
      </c>
      <c r="AK456" s="324">
        <v>62</v>
      </c>
      <c r="AL456" s="324">
        <v>1</v>
      </c>
      <c r="AM456" s="265">
        <v>43087</v>
      </c>
      <c r="AN456" s="281">
        <v>2017</v>
      </c>
      <c r="AO456" s="281" t="s">
        <v>991</v>
      </c>
      <c r="AP456" s="281" t="s">
        <v>8311</v>
      </c>
      <c r="AQ456" s="635"/>
    </row>
    <row r="457" spans="1:127" s="502" customFormat="1" ht="12.75" customHeight="1" x14ac:dyDescent="0.2">
      <c r="A457" s="270">
        <v>456</v>
      </c>
      <c r="B457" s="281" t="s">
        <v>1004</v>
      </c>
      <c r="C457" s="281" t="s">
        <v>432</v>
      </c>
      <c r="D457" s="281"/>
      <c r="E457" s="281" t="s">
        <v>6318</v>
      </c>
      <c r="F457" s="281"/>
      <c r="G457" s="296" t="s">
        <v>2129</v>
      </c>
      <c r="H457" s="676"/>
      <c r="I457" s="271" t="s">
        <v>2653</v>
      </c>
      <c r="J457" s="281"/>
      <c r="K457" s="281" t="s">
        <v>10422</v>
      </c>
      <c r="L457" s="676" t="s">
        <v>10423</v>
      </c>
      <c r="M457" s="306">
        <v>43291</v>
      </c>
      <c r="N457" s="307">
        <v>44720</v>
      </c>
      <c r="O457" s="277" t="s">
        <v>991</v>
      </c>
      <c r="P457" s="299">
        <f t="shared" ref="P457:P468" si="101">N457</f>
        <v>44720</v>
      </c>
      <c r="Q457" s="264">
        <v>21338</v>
      </c>
      <c r="R457" s="264">
        <v>2004</v>
      </c>
      <c r="S457" s="265">
        <v>44355</v>
      </c>
      <c r="T457" s="281" t="s">
        <v>5079</v>
      </c>
      <c r="U457" s="281" t="s">
        <v>1687</v>
      </c>
      <c r="V457" s="150" t="s">
        <v>2085</v>
      </c>
      <c r="W457" s="150" t="s">
        <v>10424</v>
      </c>
      <c r="X457" s="281" t="s">
        <v>10425</v>
      </c>
      <c r="Y457" s="281" t="s">
        <v>10426</v>
      </c>
      <c r="Z457" s="150" t="s">
        <v>1215</v>
      </c>
      <c r="AA457" s="303">
        <f>N457</f>
        <v>44720</v>
      </c>
      <c r="AB457" s="283" t="s">
        <v>2167</v>
      </c>
      <c r="AC457" s="281">
        <v>4.7</v>
      </c>
      <c r="AD457" s="284"/>
      <c r="AE457" s="281">
        <v>80</v>
      </c>
      <c r="AF457" s="281"/>
      <c r="AG457" s="281">
        <v>105</v>
      </c>
      <c r="AH457" s="281"/>
      <c r="AI457" s="281">
        <v>22</v>
      </c>
      <c r="AJ457" s="281">
        <v>37</v>
      </c>
      <c r="AK457" s="281">
        <v>48</v>
      </c>
      <c r="AL457" s="281">
        <v>1</v>
      </c>
      <c r="AM457" s="281"/>
      <c r="AN457" s="281"/>
      <c r="AO457" s="281"/>
      <c r="AP457" s="281"/>
      <c r="AQ457" s="640"/>
      <c r="AR457" s="516"/>
      <c r="AS457" s="516"/>
      <c r="AT457" s="516"/>
      <c r="AU457" s="516"/>
      <c r="AV457" s="516"/>
      <c r="AW457" s="516"/>
      <c r="AX457" s="516"/>
      <c r="AY457" s="516"/>
      <c r="AZ457" s="516"/>
      <c r="BA457" s="516"/>
      <c r="BB457" s="516"/>
      <c r="BC457" s="516"/>
      <c r="BD457" s="516"/>
      <c r="BE457" s="516"/>
      <c r="BF457" s="516"/>
      <c r="BG457" s="516"/>
      <c r="BH457" s="516"/>
      <c r="BI457" s="516"/>
      <c r="BJ457" s="516"/>
      <c r="BK457" s="516"/>
      <c r="BL457" s="516"/>
      <c r="BM457" s="516"/>
      <c r="BN457" s="516"/>
      <c r="BO457" s="516"/>
      <c r="BP457" s="516"/>
      <c r="BQ457" s="516"/>
      <c r="BR457" s="516"/>
      <c r="BS457" s="516"/>
      <c r="BT457" s="516"/>
      <c r="BU457" s="516"/>
      <c r="BV457" s="516"/>
      <c r="BW457" s="516"/>
      <c r="BX457" s="516"/>
      <c r="BY457" s="516"/>
      <c r="BZ457" s="516"/>
      <c r="CA457" s="516"/>
      <c r="CB457" s="516"/>
      <c r="CC457" s="516"/>
      <c r="CD457" s="516"/>
      <c r="CE457" s="516"/>
      <c r="CF457" s="516"/>
      <c r="CG457" s="516"/>
      <c r="CH457" s="516"/>
      <c r="CI457" s="516"/>
      <c r="CJ457" s="516"/>
      <c r="CK457" s="516"/>
      <c r="CL457" s="516"/>
      <c r="CM457" s="516"/>
      <c r="CN457" s="516"/>
      <c r="CO457" s="516"/>
      <c r="CP457" s="516"/>
    </row>
    <row r="458" spans="1:127" s="502" customFormat="1" ht="12.75" customHeight="1" x14ac:dyDescent="0.2">
      <c r="A458" s="270">
        <v>457</v>
      </c>
      <c r="B458" s="281" t="s">
        <v>1004</v>
      </c>
      <c r="C458" s="281" t="s">
        <v>2557</v>
      </c>
      <c r="D458" s="281"/>
      <c r="E458" s="281" t="s">
        <v>5688</v>
      </c>
      <c r="F458" s="281"/>
      <c r="G458" s="296" t="s">
        <v>5689</v>
      </c>
      <c r="H458" s="676"/>
      <c r="I458" s="281" t="s">
        <v>1634</v>
      </c>
      <c r="J458" s="281"/>
      <c r="K458" s="281" t="s">
        <v>5690</v>
      </c>
      <c r="L458" s="676" t="s">
        <v>5691</v>
      </c>
      <c r="M458" s="306">
        <v>43136</v>
      </c>
      <c r="N458" s="307">
        <v>43866</v>
      </c>
      <c r="O458" s="277" t="s">
        <v>991</v>
      </c>
      <c r="P458" s="299">
        <f t="shared" si="101"/>
        <v>43866</v>
      </c>
      <c r="Q458" s="264">
        <v>18025</v>
      </c>
      <c r="R458" s="264">
        <v>2014</v>
      </c>
      <c r="S458" s="265">
        <v>43136</v>
      </c>
      <c r="T458" s="281" t="s">
        <v>239</v>
      </c>
      <c r="U458" s="281" t="s">
        <v>1786</v>
      </c>
      <c r="V458" s="150" t="s">
        <v>484</v>
      </c>
      <c r="W458" s="150" t="s">
        <v>1281</v>
      </c>
      <c r="X458" s="281" t="s">
        <v>5692</v>
      </c>
      <c r="Y458" s="281" t="s">
        <v>1697</v>
      </c>
      <c r="Z458" s="150" t="s">
        <v>2348</v>
      </c>
      <c r="AA458" s="303">
        <f t="shared" ref="AA458:AA469" si="102">N458</f>
        <v>43866</v>
      </c>
      <c r="AB458" s="283" t="s">
        <v>2167</v>
      </c>
      <c r="AC458" s="281">
        <v>4.9000000000000004</v>
      </c>
      <c r="AD458" s="284"/>
      <c r="AE458" s="281">
        <v>75</v>
      </c>
      <c r="AF458" s="281"/>
      <c r="AG458" s="281">
        <v>90</v>
      </c>
      <c r="AH458" s="281"/>
      <c r="AI458" s="281">
        <v>23</v>
      </c>
      <c r="AJ458" s="281">
        <v>38</v>
      </c>
      <c r="AK458" s="281">
        <v>51</v>
      </c>
      <c r="AL458" s="281">
        <v>1</v>
      </c>
      <c r="AM458" s="281"/>
      <c r="AN458" s="281"/>
      <c r="AO458" s="281"/>
      <c r="AP458" s="281"/>
      <c r="AQ458" s="635"/>
      <c r="AR458" s="324"/>
      <c r="AS458" s="324"/>
      <c r="AT458" s="324"/>
      <c r="AU458" s="324"/>
      <c r="AV458" s="324"/>
      <c r="AW458" s="324"/>
      <c r="AX458" s="324"/>
      <c r="AY458" s="324"/>
      <c r="AZ458" s="324"/>
      <c r="BA458" s="324"/>
      <c r="BB458" s="324"/>
      <c r="BC458" s="324"/>
      <c r="BD458" s="324"/>
      <c r="BE458" s="324"/>
      <c r="BF458" s="324"/>
      <c r="BG458" s="324"/>
      <c r="BH458" s="324"/>
      <c r="BI458" s="324"/>
      <c r="BJ458" s="324"/>
      <c r="BK458" s="324"/>
      <c r="BL458" s="324"/>
      <c r="BM458" s="324"/>
      <c r="BN458" s="324"/>
      <c r="BO458" s="324"/>
      <c r="BP458" s="324"/>
      <c r="BQ458" s="324"/>
      <c r="BR458" s="324"/>
      <c r="BS458" s="324"/>
      <c r="BT458" s="324"/>
      <c r="BU458" s="324"/>
      <c r="BV458" s="324"/>
      <c r="BW458" s="324"/>
      <c r="BX458" s="324"/>
      <c r="BY458" s="324"/>
      <c r="BZ458" s="324"/>
      <c r="CA458" s="324"/>
      <c r="CB458" s="324"/>
      <c r="CC458" s="324"/>
      <c r="CD458" s="324"/>
      <c r="CE458" s="324"/>
      <c r="CF458" s="324"/>
      <c r="CG458" s="324"/>
      <c r="CH458" s="324"/>
      <c r="CI458" s="324"/>
      <c r="CJ458" s="324"/>
      <c r="CK458" s="324"/>
      <c r="CL458" s="324"/>
      <c r="CM458" s="324"/>
      <c r="CN458" s="324"/>
      <c r="CO458" s="324"/>
      <c r="CP458" s="324"/>
    </row>
    <row r="459" spans="1:127" s="502" customFormat="1" ht="12.75" customHeight="1" x14ac:dyDescent="0.2">
      <c r="A459" s="270">
        <v>458</v>
      </c>
      <c r="B459" s="281" t="s">
        <v>1004</v>
      </c>
      <c r="C459" s="281" t="s">
        <v>4985</v>
      </c>
      <c r="D459" s="281" t="s">
        <v>9352</v>
      </c>
      <c r="E459" s="281" t="s">
        <v>7122</v>
      </c>
      <c r="F459" s="281" t="s">
        <v>9351</v>
      </c>
      <c r="G459" s="296" t="s">
        <v>7121</v>
      </c>
      <c r="H459" s="676" t="s">
        <v>9353</v>
      </c>
      <c r="I459" s="281" t="s">
        <v>3217</v>
      </c>
      <c r="J459" s="281" t="s">
        <v>9354</v>
      </c>
      <c r="K459" s="271" t="s">
        <v>241</v>
      </c>
      <c r="L459" s="273" t="s">
        <v>2057</v>
      </c>
      <c r="M459" s="306">
        <v>43568</v>
      </c>
      <c r="N459" s="132">
        <v>45024</v>
      </c>
      <c r="O459" s="277" t="s">
        <v>991</v>
      </c>
      <c r="P459" s="299">
        <f t="shared" si="101"/>
        <v>45024</v>
      </c>
      <c r="Q459" s="264">
        <v>19189</v>
      </c>
      <c r="R459" s="264">
        <v>2019</v>
      </c>
      <c r="S459" s="279">
        <v>44294</v>
      </c>
      <c r="T459" s="281" t="s">
        <v>9978</v>
      </c>
      <c r="U459" s="281" t="s">
        <v>7965</v>
      </c>
      <c r="V459" s="150" t="s">
        <v>9979</v>
      </c>
      <c r="W459" s="150" t="s">
        <v>9980</v>
      </c>
      <c r="X459" s="281" t="s">
        <v>9356</v>
      </c>
      <c r="Y459" s="281" t="s">
        <v>1703</v>
      </c>
      <c r="Z459" s="324" t="s">
        <v>1704</v>
      </c>
      <c r="AA459" s="303">
        <f t="shared" si="102"/>
        <v>45024</v>
      </c>
      <c r="AB459" s="283" t="s">
        <v>42</v>
      </c>
      <c r="AC459" s="281">
        <v>5.7</v>
      </c>
      <c r="AD459" s="284">
        <v>22.5</v>
      </c>
      <c r="AE459" s="281">
        <v>90</v>
      </c>
      <c r="AF459" s="281">
        <v>90</v>
      </c>
      <c r="AG459" s="281">
        <v>110</v>
      </c>
      <c r="AH459" s="281">
        <v>160</v>
      </c>
      <c r="AI459" s="281">
        <v>24</v>
      </c>
      <c r="AJ459" s="281">
        <v>49</v>
      </c>
      <c r="AK459" s="281">
        <v>60</v>
      </c>
      <c r="AL459" s="281">
        <v>1</v>
      </c>
      <c r="AM459" s="279">
        <v>44085</v>
      </c>
      <c r="AN459" s="280">
        <v>2019</v>
      </c>
      <c r="AO459" s="280" t="s">
        <v>991</v>
      </c>
      <c r="AP459" s="281" t="s">
        <v>9355</v>
      </c>
      <c r="AQ459" s="635"/>
      <c r="AR459" s="324"/>
      <c r="AS459" s="324"/>
      <c r="AT459" s="324"/>
      <c r="AU459" s="324"/>
      <c r="AV459" s="324"/>
      <c r="AW459" s="324"/>
      <c r="AX459" s="324"/>
      <c r="AY459" s="324"/>
      <c r="AZ459" s="324"/>
      <c r="BA459" s="324"/>
      <c r="BB459" s="324"/>
      <c r="BC459" s="324"/>
      <c r="BD459" s="324"/>
      <c r="BE459" s="324"/>
      <c r="BF459" s="324"/>
      <c r="BG459" s="324"/>
      <c r="BH459" s="324"/>
      <c r="BI459" s="324"/>
      <c r="BJ459" s="324"/>
      <c r="BK459" s="324"/>
      <c r="BL459" s="324"/>
      <c r="BM459" s="324"/>
      <c r="BN459" s="324"/>
      <c r="BO459" s="324"/>
      <c r="BP459" s="324"/>
      <c r="BQ459" s="324"/>
      <c r="BR459" s="324"/>
      <c r="BS459" s="324"/>
      <c r="BT459" s="324"/>
      <c r="BU459" s="324"/>
      <c r="BV459" s="324"/>
      <c r="BW459" s="324"/>
      <c r="BX459" s="324"/>
      <c r="BY459" s="324"/>
      <c r="BZ459" s="324"/>
      <c r="CA459" s="324"/>
      <c r="CB459" s="324"/>
      <c r="CC459" s="324"/>
      <c r="CD459" s="324"/>
      <c r="CE459" s="324"/>
      <c r="CF459" s="324"/>
      <c r="CG459" s="324"/>
      <c r="CH459" s="324"/>
      <c r="CI459" s="324"/>
      <c r="CJ459" s="324"/>
      <c r="CK459" s="324"/>
      <c r="CL459" s="324"/>
      <c r="CM459" s="324"/>
      <c r="CN459" s="324"/>
      <c r="CO459" s="324"/>
      <c r="CP459" s="324"/>
    </row>
    <row r="460" spans="1:127" s="502" customFormat="1" ht="12.75" customHeight="1" x14ac:dyDescent="0.2">
      <c r="A460" s="270">
        <v>459</v>
      </c>
      <c r="B460" s="270" t="s">
        <v>1004</v>
      </c>
      <c r="C460" s="270" t="s">
        <v>4851</v>
      </c>
      <c r="D460" s="271"/>
      <c r="E460" s="271" t="s">
        <v>2622</v>
      </c>
      <c r="F460" s="271"/>
      <c r="G460" s="272" t="s">
        <v>7356</v>
      </c>
      <c r="H460" s="273"/>
      <c r="I460" s="271" t="s">
        <v>1634</v>
      </c>
      <c r="J460" s="271"/>
      <c r="K460" s="271" t="s">
        <v>3259</v>
      </c>
      <c r="L460" s="273" t="s">
        <v>2301</v>
      </c>
      <c r="M460" s="275">
        <v>43640</v>
      </c>
      <c r="N460" s="132">
        <v>45098</v>
      </c>
      <c r="O460" s="277" t="s">
        <v>991</v>
      </c>
      <c r="P460" s="299">
        <f t="shared" si="101"/>
        <v>45098</v>
      </c>
      <c r="Q460" s="264">
        <v>19328</v>
      </c>
      <c r="R460" s="264">
        <v>2012</v>
      </c>
      <c r="S460" s="265">
        <v>44368</v>
      </c>
      <c r="T460" s="281" t="s">
        <v>39</v>
      </c>
      <c r="U460" s="281" t="s">
        <v>991</v>
      </c>
      <c r="V460" s="150" t="s">
        <v>1823</v>
      </c>
      <c r="W460" s="150" t="s">
        <v>3433</v>
      </c>
      <c r="X460" s="281" t="s">
        <v>2302</v>
      </c>
      <c r="Y460" s="281" t="s">
        <v>2235</v>
      </c>
      <c r="Z460" s="150" t="s">
        <v>2236</v>
      </c>
      <c r="AA460" s="303">
        <f t="shared" si="102"/>
        <v>45098</v>
      </c>
      <c r="AB460" s="283" t="s">
        <v>2167</v>
      </c>
      <c r="AC460" s="281">
        <v>7.9</v>
      </c>
      <c r="AD460" s="284"/>
      <c r="AE460" s="281">
        <v>140</v>
      </c>
      <c r="AF460" s="281"/>
      <c r="AG460" s="281">
        <v>220</v>
      </c>
      <c r="AH460" s="281"/>
      <c r="AI460" s="281">
        <v>25</v>
      </c>
      <c r="AJ460" s="281">
        <v>41</v>
      </c>
      <c r="AK460" s="281">
        <v>50</v>
      </c>
      <c r="AL460" s="281">
        <v>2</v>
      </c>
      <c r="AM460" s="281"/>
      <c r="AN460" s="281"/>
      <c r="AO460" s="281"/>
      <c r="AP460" s="281"/>
      <c r="AQ460" s="635"/>
      <c r="AR460" s="324"/>
      <c r="AS460" s="324"/>
      <c r="AT460" s="324"/>
      <c r="AU460" s="324"/>
      <c r="AV460" s="324"/>
      <c r="AW460" s="324"/>
      <c r="AX460" s="324"/>
      <c r="AY460" s="324"/>
      <c r="AZ460" s="324"/>
      <c r="BA460" s="324"/>
      <c r="BB460" s="324"/>
      <c r="BC460" s="324"/>
      <c r="BD460" s="324"/>
      <c r="BE460" s="324"/>
      <c r="BF460" s="324"/>
      <c r="BG460" s="324"/>
      <c r="BH460" s="324"/>
      <c r="BI460" s="324"/>
      <c r="BJ460" s="324"/>
      <c r="BK460" s="324"/>
      <c r="BL460" s="324"/>
      <c r="BM460" s="324"/>
      <c r="BN460" s="324"/>
      <c r="BO460" s="324"/>
      <c r="BP460" s="324"/>
      <c r="BQ460" s="324"/>
      <c r="BR460" s="324"/>
      <c r="BS460" s="324"/>
      <c r="BT460" s="324"/>
      <c r="BU460" s="324"/>
      <c r="BV460" s="324"/>
      <c r="BW460" s="324"/>
      <c r="BX460" s="324"/>
      <c r="BY460" s="324"/>
      <c r="BZ460" s="324"/>
      <c r="CA460" s="324"/>
      <c r="CB460" s="324"/>
      <c r="CC460" s="324"/>
      <c r="CD460" s="324"/>
      <c r="CE460" s="324"/>
      <c r="CF460" s="324"/>
      <c r="CG460" s="324"/>
      <c r="CH460" s="324"/>
      <c r="CI460" s="324"/>
      <c r="CJ460" s="324"/>
      <c r="CK460" s="324"/>
      <c r="CL460" s="324"/>
      <c r="CM460" s="324"/>
      <c r="CN460" s="324"/>
      <c r="CO460" s="324"/>
      <c r="CP460" s="324"/>
    </row>
    <row r="461" spans="1:127" s="502" customFormat="1" ht="12.75" customHeight="1" x14ac:dyDescent="0.2">
      <c r="A461" s="270">
        <v>460</v>
      </c>
      <c r="B461" s="281" t="s">
        <v>1005</v>
      </c>
      <c r="C461" s="281" t="s">
        <v>381</v>
      </c>
      <c r="D461" s="281" t="s">
        <v>1336</v>
      </c>
      <c r="E461" s="281" t="s">
        <v>582</v>
      </c>
      <c r="F461" s="281" t="s">
        <v>2857</v>
      </c>
      <c r="G461" s="296" t="s">
        <v>2859</v>
      </c>
      <c r="H461" s="676" t="s">
        <v>2858</v>
      </c>
      <c r="I461" s="271" t="s">
        <v>2653</v>
      </c>
      <c r="J461" s="281" t="s">
        <v>1916</v>
      </c>
      <c r="K461" s="281" t="s">
        <v>3437</v>
      </c>
      <c r="L461" s="676" t="s">
        <v>1452</v>
      </c>
      <c r="M461" s="306">
        <v>42080</v>
      </c>
      <c r="N461" s="307">
        <v>44647</v>
      </c>
      <c r="O461" s="277" t="s">
        <v>991</v>
      </c>
      <c r="P461" s="299">
        <f t="shared" si="101"/>
        <v>44647</v>
      </c>
      <c r="Q461" s="264">
        <v>20359</v>
      </c>
      <c r="R461" s="264">
        <v>2008</v>
      </c>
      <c r="S461" s="279">
        <v>43917</v>
      </c>
      <c r="T461" s="281" t="s">
        <v>1453</v>
      </c>
      <c r="U461" s="281" t="s">
        <v>259</v>
      </c>
      <c r="V461" s="150" t="s">
        <v>8481</v>
      </c>
      <c r="W461" s="150" t="s">
        <v>8482</v>
      </c>
      <c r="X461" s="281" t="s">
        <v>1422</v>
      </c>
      <c r="Y461" s="281" t="s">
        <v>1232</v>
      </c>
      <c r="Z461" s="150" t="s">
        <v>955</v>
      </c>
      <c r="AA461" s="303">
        <f t="shared" si="102"/>
        <v>44647</v>
      </c>
      <c r="AB461" s="283" t="s">
        <v>1411</v>
      </c>
      <c r="AC461" s="281">
        <v>6.1</v>
      </c>
      <c r="AD461" s="284">
        <v>23</v>
      </c>
      <c r="AE461" s="281">
        <v>85</v>
      </c>
      <c r="AF461" s="281">
        <v>108</v>
      </c>
      <c r="AG461" s="281">
        <v>110</v>
      </c>
      <c r="AH461" s="281">
        <v>150</v>
      </c>
      <c r="AI461" s="281">
        <v>23</v>
      </c>
      <c r="AJ461" s="281">
        <v>39</v>
      </c>
      <c r="AK461" s="281">
        <v>56</v>
      </c>
      <c r="AL461" s="281">
        <v>1</v>
      </c>
      <c r="AM461" s="265">
        <v>42090</v>
      </c>
      <c r="AN461" s="281">
        <v>2003</v>
      </c>
      <c r="AO461" s="281" t="s">
        <v>991</v>
      </c>
      <c r="AP461" s="281"/>
      <c r="AQ461" s="635"/>
      <c r="AR461" s="324"/>
      <c r="AS461" s="324"/>
      <c r="AT461" s="324"/>
      <c r="AU461" s="324"/>
      <c r="AV461" s="324"/>
      <c r="AW461" s="324"/>
      <c r="AX461" s="324"/>
      <c r="AY461" s="324"/>
      <c r="AZ461" s="324"/>
      <c r="BA461" s="324"/>
      <c r="BB461" s="324"/>
      <c r="BC461" s="324"/>
      <c r="BD461" s="324"/>
      <c r="BE461" s="324"/>
      <c r="BF461" s="324"/>
      <c r="BG461" s="324"/>
      <c r="BH461" s="324"/>
      <c r="BI461" s="324"/>
      <c r="BJ461" s="324"/>
      <c r="BK461" s="324"/>
      <c r="BL461" s="324"/>
      <c r="BM461" s="324"/>
      <c r="BN461" s="324"/>
      <c r="BO461" s="324"/>
      <c r="BP461" s="324"/>
      <c r="BQ461" s="324"/>
      <c r="BR461" s="324"/>
      <c r="BS461" s="324"/>
      <c r="BT461" s="324"/>
      <c r="BU461" s="324"/>
      <c r="BV461" s="324"/>
      <c r="BW461" s="324"/>
      <c r="BX461" s="324"/>
      <c r="BY461" s="324"/>
      <c r="BZ461" s="324"/>
      <c r="CA461" s="324"/>
      <c r="CB461" s="324"/>
      <c r="CC461" s="324"/>
      <c r="CD461" s="324"/>
      <c r="CE461" s="324"/>
      <c r="CF461" s="324"/>
      <c r="CG461" s="324"/>
      <c r="CH461" s="324"/>
      <c r="CI461" s="324"/>
      <c r="CJ461" s="324"/>
      <c r="CK461" s="324"/>
      <c r="CL461" s="324"/>
      <c r="CM461" s="324"/>
      <c r="CN461" s="324"/>
      <c r="CO461" s="324"/>
      <c r="CP461" s="324"/>
    </row>
    <row r="462" spans="1:127" s="502" customFormat="1" ht="12.75" customHeight="1" x14ac:dyDescent="0.2">
      <c r="A462" s="270">
        <v>461</v>
      </c>
      <c r="B462" s="281" t="s">
        <v>1004</v>
      </c>
      <c r="C462" s="281" t="s">
        <v>9009</v>
      </c>
      <c r="D462" s="281"/>
      <c r="E462" s="281" t="s">
        <v>3018</v>
      </c>
      <c r="F462" s="281"/>
      <c r="G462" s="296" t="s">
        <v>9007</v>
      </c>
      <c r="H462" s="785"/>
      <c r="I462" s="281" t="s">
        <v>2653</v>
      </c>
      <c r="J462" s="281"/>
      <c r="K462" s="281" t="s">
        <v>7646</v>
      </c>
      <c r="L462" s="785" t="s">
        <v>9008</v>
      </c>
      <c r="M462" s="306">
        <v>44048</v>
      </c>
      <c r="N462" s="307">
        <v>44777</v>
      </c>
      <c r="O462" s="308" t="s">
        <v>991</v>
      </c>
      <c r="P462" s="299">
        <f t="shared" si="101"/>
        <v>44777</v>
      </c>
      <c r="Q462" s="264">
        <v>20577</v>
      </c>
      <c r="R462" s="264">
        <v>2019</v>
      </c>
      <c r="S462" s="265">
        <v>44047</v>
      </c>
      <c r="T462" s="281" t="s">
        <v>1785</v>
      </c>
      <c r="U462" s="281" t="s">
        <v>1786</v>
      </c>
      <c r="V462" s="150" t="s">
        <v>484</v>
      </c>
      <c r="W462" s="150" t="s">
        <v>1488</v>
      </c>
      <c r="X462" s="281" t="s">
        <v>7648</v>
      </c>
      <c r="Y462" s="281" t="s">
        <v>1232</v>
      </c>
      <c r="Z462" s="150" t="s">
        <v>7939</v>
      </c>
      <c r="AA462" s="303">
        <f t="shared" si="102"/>
        <v>44777</v>
      </c>
      <c r="AB462" s="283" t="s">
        <v>2167</v>
      </c>
      <c r="AC462" s="281">
        <v>4.5</v>
      </c>
      <c r="AD462" s="284"/>
      <c r="AE462" s="281">
        <v>55</v>
      </c>
      <c r="AF462" s="281"/>
      <c r="AG462" s="281">
        <v>75</v>
      </c>
      <c r="AH462" s="281"/>
      <c r="AI462" s="281">
        <v>24</v>
      </c>
      <c r="AJ462" s="281">
        <v>39</v>
      </c>
      <c r="AK462" s="281">
        <v>55</v>
      </c>
      <c r="AL462" s="281">
        <v>1</v>
      </c>
      <c r="AM462" s="281"/>
      <c r="AN462" s="281"/>
      <c r="AO462" s="281"/>
      <c r="AP462" s="281"/>
      <c r="AQ462" s="635"/>
      <c r="AR462" s="324"/>
      <c r="AS462" s="324"/>
      <c r="AT462" s="324"/>
      <c r="AU462" s="324"/>
      <c r="AV462" s="324"/>
      <c r="AW462" s="324"/>
      <c r="AX462" s="324"/>
      <c r="AY462" s="324"/>
      <c r="AZ462" s="324"/>
      <c r="BA462" s="324"/>
      <c r="BB462" s="324"/>
      <c r="BC462" s="324"/>
      <c r="BD462" s="324"/>
      <c r="BE462" s="324"/>
      <c r="BF462" s="324"/>
      <c r="BG462" s="324"/>
      <c r="BH462" s="324"/>
      <c r="BI462" s="324"/>
      <c r="BJ462" s="324"/>
      <c r="BK462" s="324"/>
      <c r="BL462" s="324"/>
      <c r="BM462" s="324"/>
      <c r="BN462" s="324"/>
      <c r="BO462" s="324"/>
      <c r="BP462" s="324"/>
      <c r="BQ462" s="324"/>
      <c r="BR462" s="324"/>
      <c r="BS462" s="324"/>
      <c r="BT462" s="324"/>
      <c r="BU462" s="324"/>
      <c r="BV462" s="324"/>
      <c r="BW462" s="324"/>
      <c r="BX462" s="324"/>
      <c r="BY462" s="324"/>
      <c r="BZ462" s="324"/>
      <c r="CA462" s="324"/>
      <c r="CB462" s="324"/>
      <c r="CC462" s="324"/>
      <c r="CD462" s="324"/>
      <c r="CE462" s="324"/>
      <c r="CF462" s="324"/>
      <c r="CG462" s="324"/>
      <c r="CH462" s="324"/>
      <c r="CI462" s="324"/>
      <c r="CJ462" s="324"/>
      <c r="CK462" s="324"/>
      <c r="CL462" s="324"/>
      <c r="CM462" s="324"/>
      <c r="CN462" s="324"/>
      <c r="CO462" s="324"/>
      <c r="CP462" s="324"/>
    </row>
    <row r="463" spans="1:127" ht="12.75" customHeight="1" x14ac:dyDescent="0.2">
      <c r="A463" s="270">
        <v>462</v>
      </c>
      <c r="B463" s="281" t="s">
        <v>1004</v>
      </c>
      <c r="C463" s="281" t="s">
        <v>867</v>
      </c>
      <c r="D463" s="281"/>
      <c r="E463" s="281" t="s">
        <v>580</v>
      </c>
      <c r="F463" s="281"/>
      <c r="G463" s="296" t="s">
        <v>581</v>
      </c>
      <c r="H463" s="676"/>
      <c r="I463" s="281" t="s">
        <v>424</v>
      </c>
      <c r="J463" s="281"/>
      <c r="K463" s="281" t="s">
        <v>3437</v>
      </c>
      <c r="L463" s="676" t="s">
        <v>1452</v>
      </c>
      <c r="M463" s="306">
        <v>41674</v>
      </c>
      <c r="N463" s="325">
        <v>44677</v>
      </c>
      <c r="O463" s="277" t="s">
        <v>991</v>
      </c>
      <c r="P463" s="298">
        <f t="shared" si="101"/>
        <v>44677</v>
      </c>
      <c r="Q463" s="278">
        <v>14040</v>
      </c>
      <c r="R463" s="278">
        <v>2013</v>
      </c>
      <c r="S463" s="279">
        <v>43947</v>
      </c>
      <c r="T463" s="280" t="s">
        <v>1453</v>
      </c>
      <c r="U463" s="281" t="s">
        <v>991</v>
      </c>
      <c r="V463" s="282" t="s">
        <v>913</v>
      </c>
      <c r="W463" s="282" t="s">
        <v>5376</v>
      </c>
      <c r="X463" s="280" t="s">
        <v>1422</v>
      </c>
      <c r="Y463" s="280" t="s">
        <v>1232</v>
      </c>
      <c r="Z463" s="282" t="s">
        <v>955</v>
      </c>
      <c r="AA463" s="303">
        <f t="shared" si="102"/>
        <v>44677</v>
      </c>
      <c r="AB463" s="149" t="s">
        <v>1411</v>
      </c>
      <c r="AC463" s="280">
        <v>5.3</v>
      </c>
      <c r="AD463" s="305"/>
      <c r="AE463" s="280">
        <v>85</v>
      </c>
      <c r="AF463" s="280"/>
      <c r="AG463" s="280">
        <v>105</v>
      </c>
      <c r="AH463" s="280"/>
      <c r="AI463" s="280">
        <v>24</v>
      </c>
      <c r="AJ463" s="280">
        <v>39</v>
      </c>
      <c r="AK463" s="280">
        <v>54</v>
      </c>
      <c r="AL463" s="280">
        <v>1</v>
      </c>
      <c r="AM463" s="280"/>
      <c r="AN463" s="280"/>
      <c r="AO463" s="280"/>
      <c r="AP463" s="280"/>
      <c r="AQ463" s="634"/>
      <c r="AR463" s="501"/>
      <c r="AS463" s="501"/>
      <c r="AT463" s="501"/>
      <c r="AU463" s="501"/>
      <c r="AV463" s="501"/>
      <c r="AW463" s="501"/>
      <c r="AX463" s="501"/>
      <c r="AY463" s="501"/>
      <c r="AZ463" s="501"/>
      <c r="BA463" s="501"/>
      <c r="BB463" s="501"/>
      <c r="BC463" s="501"/>
      <c r="BD463" s="501"/>
      <c r="BE463" s="501"/>
      <c r="BF463" s="501"/>
      <c r="BG463" s="501"/>
      <c r="BH463" s="501"/>
      <c r="BI463" s="501"/>
      <c r="BJ463" s="501"/>
      <c r="BK463" s="501"/>
      <c r="BL463" s="501"/>
      <c r="BM463" s="501"/>
      <c r="BN463" s="501"/>
      <c r="BO463" s="501"/>
      <c r="BP463" s="501"/>
      <c r="BQ463" s="501"/>
      <c r="BR463" s="501"/>
      <c r="BS463" s="501"/>
      <c r="BT463" s="501"/>
      <c r="BU463" s="501"/>
      <c r="BV463" s="501"/>
      <c r="BW463" s="501"/>
      <c r="BX463" s="501"/>
      <c r="BY463" s="501"/>
      <c r="BZ463" s="501"/>
      <c r="CA463" s="501"/>
      <c r="CB463" s="501"/>
      <c r="CC463" s="501"/>
      <c r="CD463" s="501"/>
      <c r="CE463" s="501"/>
      <c r="CF463" s="501"/>
      <c r="CG463" s="501"/>
      <c r="CH463" s="501"/>
      <c r="CI463" s="501"/>
      <c r="CJ463" s="501"/>
      <c r="CK463" s="501"/>
      <c r="CL463" s="501"/>
      <c r="CM463" s="501"/>
      <c r="CN463" s="501"/>
      <c r="CO463" s="501"/>
      <c r="CP463" s="501"/>
      <c r="CQ463" s="500"/>
      <c r="CR463" s="500"/>
      <c r="CS463" s="500"/>
      <c r="CT463" s="500"/>
      <c r="CU463" s="500"/>
      <c r="CV463" s="500"/>
      <c r="CW463" s="500"/>
      <c r="CX463" s="500"/>
      <c r="CY463" s="500"/>
      <c r="CZ463" s="500"/>
      <c r="DA463" s="500"/>
      <c r="DB463" s="500"/>
      <c r="DC463" s="500"/>
      <c r="DD463" s="500"/>
      <c r="DE463" s="500"/>
      <c r="DF463" s="500"/>
      <c r="DG463" s="500"/>
      <c r="DH463" s="500"/>
      <c r="DI463" s="500"/>
      <c r="DJ463" s="500"/>
      <c r="DK463" s="500"/>
      <c r="DL463" s="500"/>
      <c r="DM463" s="500"/>
      <c r="DN463" s="500"/>
      <c r="DO463" s="500"/>
      <c r="DP463" s="500"/>
      <c r="DQ463" s="500"/>
      <c r="DR463" s="500"/>
      <c r="DS463" s="500"/>
      <c r="DT463" s="500"/>
      <c r="DU463" s="500"/>
      <c r="DV463" s="500"/>
      <c r="DW463" s="500"/>
    </row>
    <row r="464" spans="1:127" ht="12.75" customHeight="1" x14ac:dyDescent="0.2">
      <c r="A464" s="270">
        <v>463</v>
      </c>
      <c r="B464" s="281" t="s">
        <v>1004</v>
      </c>
      <c r="C464" s="281" t="s">
        <v>1971</v>
      </c>
      <c r="D464" s="281"/>
      <c r="E464" s="281" t="s">
        <v>1055</v>
      </c>
      <c r="F464" s="281"/>
      <c r="G464" s="296" t="s">
        <v>1056</v>
      </c>
      <c r="H464" s="676"/>
      <c r="I464" s="281" t="s">
        <v>4715</v>
      </c>
      <c r="J464" s="281"/>
      <c r="K464" s="281" t="s">
        <v>7955</v>
      </c>
      <c r="L464" s="676" t="s">
        <v>672</v>
      </c>
      <c r="M464" s="306">
        <v>41371</v>
      </c>
      <c r="N464" s="325">
        <v>44566</v>
      </c>
      <c r="O464" s="277" t="s">
        <v>991</v>
      </c>
      <c r="P464" s="298">
        <f t="shared" si="101"/>
        <v>44566</v>
      </c>
      <c r="Q464" s="278">
        <v>20023</v>
      </c>
      <c r="R464" s="278">
        <v>2011</v>
      </c>
      <c r="S464" s="279">
        <v>43835</v>
      </c>
      <c r="T464" s="280" t="s">
        <v>748</v>
      </c>
      <c r="U464" s="281" t="s">
        <v>991</v>
      </c>
      <c r="V464" s="282" t="s">
        <v>2271</v>
      </c>
      <c r="W464" s="282" t="s">
        <v>2063</v>
      </c>
      <c r="X464" s="280" t="s">
        <v>1057</v>
      </c>
      <c r="Y464" s="280" t="s">
        <v>1116</v>
      </c>
      <c r="Z464" s="282" t="s">
        <v>314</v>
      </c>
      <c r="AA464" s="303">
        <f t="shared" si="102"/>
        <v>44566</v>
      </c>
      <c r="AB464" s="149" t="s">
        <v>2167</v>
      </c>
      <c r="AC464" s="280">
        <v>6</v>
      </c>
      <c r="AD464" s="305"/>
      <c r="AE464" s="280">
        <v>90</v>
      </c>
      <c r="AF464" s="280"/>
      <c r="AG464" s="280">
        <v>110</v>
      </c>
      <c r="AH464" s="280"/>
      <c r="AI464" s="280">
        <v>23</v>
      </c>
      <c r="AJ464" s="280">
        <v>38</v>
      </c>
      <c r="AK464" s="280">
        <v>55</v>
      </c>
      <c r="AL464" s="280">
        <v>1</v>
      </c>
      <c r="AM464" s="280"/>
      <c r="AN464" s="280"/>
      <c r="AO464" s="280"/>
      <c r="AP464" s="280"/>
      <c r="AQ464" s="634"/>
      <c r="AR464" s="501"/>
      <c r="AS464" s="501"/>
      <c r="AT464" s="501"/>
      <c r="AU464" s="501"/>
      <c r="AV464" s="501"/>
      <c r="AW464" s="501"/>
      <c r="AX464" s="501"/>
      <c r="AY464" s="501"/>
      <c r="AZ464" s="501"/>
      <c r="BA464" s="501"/>
      <c r="BB464" s="501"/>
      <c r="BC464" s="501"/>
      <c r="BD464" s="501"/>
      <c r="BE464" s="501"/>
      <c r="BF464" s="501"/>
      <c r="BG464" s="501"/>
      <c r="BH464" s="501"/>
      <c r="BI464" s="501"/>
      <c r="BJ464" s="501"/>
      <c r="BK464" s="501"/>
      <c r="BL464" s="501"/>
      <c r="BM464" s="501"/>
      <c r="BN464" s="501"/>
      <c r="BO464" s="501"/>
      <c r="BP464" s="501"/>
      <c r="BQ464" s="501"/>
      <c r="BR464" s="501"/>
      <c r="BS464" s="501"/>
      <c r="BT464" s="501"/>
      <c r="BU464" s="501"/>
      <c r="BV464" s="501"/>
      <c r="BW464" s="501"/>
      <c r="BX464" s="501"/>
      <c r="BY464" s="501"/>
      <c r="BZ464" s="501"/>
      <c r="CA464" s="501"/>
      <c r="CB464" s="501"/>
      <c r="CC464" s="501"/>
      <c r="CD464" s="501"/>
      <c r="CE464" s="501"/>
      <c r="CF464" s="501"/>
      <c r="CG464" s="501"/>
      <c r="CH464" s="501"/>
      <c r="CI464" s="501"/>
      <c r="CJ464" s="501"/>
      <c r="CK464" s="501"/>
      <c r="CL464" s="501"/>
      <c r="CM464" s="501"/>
      <c r="CN464" s="501"/>
      <c r="CO464" s="501"/>
      <c r="CP464" s="501"/>
      <c r="CQ464" s="500"/>
      <c r="CR464" s="500"/>
      <c r="CS464" s="500"/>
      <c r="CT464" s="500"/>
      <c r="CU464" s="500"/>
      <c r="CV464" s="500"/>
      <c r="CW464" s="500"/>
      <c r="CX464" s="500"/>
      <c r="CY464" s="500"/>
      <c r="CZ464" s="500"/>
      <c r="DA464" s="500"/>
      <c r="DB464" s="500"/>
      <c r="DC464" s="500"/>
      <c r="DD464" s="500"/>
      <c r="DE464" s="500"/>
      <c r="DF464" s="500"/>
      <c r="DG464" s="500"/>
      <c r="DH464" s="500"/>
      <c r="DI464" s="500"/>
      <c r="DJ464" s="500"/>
      <c r="DK464" s="500"/>
      <c r="DL464" s="500"/>
      <c r="DM464" s="500"/>
      <c r="DN464" s="500"/>
      <c r="DO464" s="500"/>
      <c r="DP464" s="500"/>
      <c r="DQ464" s="500"/>
      <c r="DR464" s="500"/>
      <c r="DS464" s="500"/>
      <c r="DT464" s="500"/>
      <c r="DU464" s="500"/>
      <c r="DV464" s="500"/>
      <c r="DW464" s="500"/>
    </row>
    <row r="465" spans="1:127" s="502" customFormat="1" ht="12.75" customHeight="1" x14ac:dyDescent="0.2">
      <c r="A465" s="270">
        <v>464</v>
      </c>
      <c r="B465" s="270" t="s">
        <v>1004</v>
      </c>
      <c r="C465" s="281" t="s">
        <v>5311</v>
      </c>
      <c r="D465" s="271"/>
      <c r="E465" s="271" t="s">
        <v>5314</v>
      </c>
      <c r="F465" s="271"/>
      <c r="G465" s="272" t="s">
        <v>5315</v>
      </c>
      <c r="H465" s="273"/>
      <c r="I465" s="271" t="s">
        <v>424</v>
      </c>
      <c r="J465" s="271"/>
      <c r="K465" s="130" t="s">
        <v>1023</v>
      </c>
      <c r="L465" s="273" t="s">
        <v>1383</v>
      </c>
      <c r="M465" s="275">
        <v>42977</v>
      </c>
      <c r="N465" s="132">
        <v>44548</v>
      </c>
      <c r="O465" s="277" t="s">
        <v>991</v>
      </c>
      <c r="P465" s="299">
        <f t="shared" si="101"/>
        <v>44548</v>
      </c>
      <c r="Q465" s="264">
        <v>19250</v>
      </c>
      <c r="R465" s="264">
        <v>2017</v>
      </c>
      <c r="S465" s="265">
        <v>43817</v>
      </c>
      <c r="T465" s="281" t="s">
        <v>32</v>
      </c>
      <c r="U465" s="281" t="s">
        <v>991</v>
      </c>
      <c r="V465" s="150" t="s">
        <v>782</v>
      </c>
      <c r="W465" s="150" t="s">
        <v>782</v>
      </c>
      <c r="X465" s="281" t="s">
        <v>2316</v>
      </c>
      <c r="Y465" s="281" t="s">
        <v>2317</v>
      </c>
      <c r="Z465" s="150" t="s">
        <v>1385</v>
      </c>
      <c r="AA465" s="303">
        <v>44548</v>
      </c>
      <c r="AB465" s="283" t="s">
        <v>1411</v>
      </c>
      <c r="AC465" s="281">
        <v>5.5</v>
      </c>
      <c r="AD465" s="284"/>
      <c r="AE465" s="281">
        <v>110</v>
      </c>
      <c r="AF465" s="281"/>
      <c r="AG465" s="281">
        <v>130</v>
      </c>
      <c r="AH465" s="281"/>
      <c r="AI465" s="281">
        <v>24</v>
      </c>
      <c r="AJ465" s="281">
        <v>39</v>
      </c>
      <c r="AK465" s="281">
        <v>58</v>
      </c>
      <c r="AL465" s="281">
        <v>1</v>
      </c>
      <c r="AM465" s="281"/>
      <c r="AN465" s="281"/>
      <c r="AO465" s="281"/>
      <c r="AP465" s="281"/>
      <c r="AQ465" s="635"/>
      <c r="AR465" s="324"/>
      <c r="AS465" s="324"/>
      <c r="AT465" s="324"/>
      <c r="AU465" s="324"/>
      <c r="AV465" s="324"/>
      <c r="AW465" s="324"/>
      <c r="AX465" s="324"/>
      <c r="AY465" s="324"/>
      <c r="AZ465" s="324"/>
      <c r="BA465" s="324"/>
      <c r="BB465" s="324"/>
      <c r="BC465" s="324"/>
      <c r="BD465" s="324"/>
      <c r="BE465" s="324"/>
      <c r="BF465" s="324"/>
      <c r="BG465" s="324"/>
      <c r="BH465" s="324"/>
      <c r="BI465" s="324"/>
      <c r="BJ465" s="324"/>
      <c r="BK465" s="324"/>
      <c r="BL465" s="324"/>
      <c r="BM465" s="324"/>
      <c r="BN465" s="324"/>
      <c r="BO465" s="324"/>
      <c r="BP465" s="324"/>
      <c r="BQ465" s="324"/>
      <c r="BR465" s="324"/>
      <c r="BS465" s="324"/>
      <c r="BT465" s="324"/>
      <c r="BU465" s="324"/>
      <c r="BV465" s="324"/>
      <c r="BW465" s="324"/>
      <c r="BX465" s="324"/>
      <c r="BY465" s="324"/>
      <c r="BZ465" s="324"/>
      <c r="CA465" s="324"/>
      <c r="CB465" s="324"/>
      <c r="CC465" s="324"/>
      <c r="CD465" s="324"/>
      <c r="CE465" s="324"/>
      <c r="CF465" s="324"/>
      <c r="CG465" s="324"/>
      <c r="CH465" s="324"/>
      <c r="CI465" s="324"/>
      <c r="CJ465" s="324"/>
      <c r="CK465" s="324"/>
      <c r="CL465" s="324"/>
      <c r="CM465" s="324"/>
      <c r="CN465" s="324"/>
      <c r="CO465" s="324"/>
      <c r="CP465" s="324"/>
    </row>
    <row r="466" spans="1:127" s="502" customFormat="1" ht="12.75" customHeight="1" x14ac:dyDescent="0.2">
      <c r="A466" s="270">
        <v>465</v>
      </c>
      <c r="B466" s="324" t="s">
        <v>1004</v>
      </c>
      <c r="C466" s="270" t="s">
        <v>2778</v>
      </c>
      <c r="D466" s="324"/>
      <c r="E466" s="324" t="s">
        <v>2779</v>
      </c>
      <c r="F466" s="324"/>
      <c r="G466" s="509" t="s">
        <v>2780</v>
      </c>
      <c r="H466" s="324"/>
      <c r="I466" s="324" t="s">
        <v>1634</v>
      </c>
      <c r="J466" s="324"/>
      <c r="K466" s="324" t="s">
        <v>2781</v>
      </c>
      <c r="L466" s="580" t="s">
        <v>2783</v>
      </c>
      <c r="M466" s="510">
        <v>42064</v>
      </c>
      <c r="N466" s="511">
        <v>44884</v>
      </c>
      <c r="O466" s="277" t="s">
        <v>991</v>
      </c>
      <c r="P466" s="299">
        <f t="shared" si="101"/>
        <v>44884</v>
      </c>
      <c r="Q466" s="264">
        <v>20747</v>
      </c>
      <c r="R466" s="264">
        <v>2006</v>
      </c>
      <c r="S466" s="279">
        <v>44154</v>
      </c>
      <c r="T466" s="281" t="s">
        <v>2096</v>
      </c>
      <c r="U466" s="281" t="s">
        <v>991</v>
      </c>
      <c r="V466" s="150" t="s">
        <v>4</v>
      </c>
      <c r="W466" s="150" t="s">
        <v>5574</v>
      </c>
      <c r="X466" s="281" t="s">
        <v>2782</v>
      </c>
      <c r="Y466" s="281" t="s">
        <v>1657</v>
      </c>
      <c r="Z466" s="150" t="s">
        <v>1683</v>
      </c>
      <c r="AA466" s="303">
        <v>44884</v>
      </c>
      <c r="AB466" s="283" t="s">
        <v>803</v>
      </c>
      <c r="AC466" s="281">
        <v>5.0999999999999996</v>
      </c>
      <c r="AD466" s="284"/>
      <c r="AE466" s="281">
        <v>70</v>
      </c>
      <c r="AF466" s="281"/>
      <c r="AG466" s="281">
        <v>85</v>
      </c>
      <c r="AH466" s="281"/>
      <c r="AI466" s="281">
        <v>23</v>
      </c>
      <c r="AJ466" s="281">
        <v>38</v>
      </c>
      <c r="AK466" s="281">
        <v>55</v>
      </c>
      <c r="AL466" s="281">
        <v>1</v>
      </c>
      <c r="AM466" s="281"/>
      <c r="AN466" s="281"/>
      <c r="AO466" s="281"/>
      <c r="AP466" s="281"/>
      <c r="AQ466" s="635"/>
      <c r="AR466" s="324"/>
      <c r="AS466" s="324"/>
      <c r="AT466" s="324"/>
      <c r="AU466" s="324"/>
      <c r="AV466" s="324"/>
      <c r="AW466" s="324"/>
      <c r="AX466" s="324"/>
      <c r="AY466" s="324"/>
      <c r="AZ466" s="324"/>
      <c r="BA466" s="324"/>
      <c r="BB466" s="324"/>
      <c r="BC466" s="324"/>
      <c r="BD466" s="324"/>
      <c r="BE466" s="324"/>
      <c r="BF466" s="324"/>
      <c r="BG466" s="324"/>
      <c r="BH466" s="324"/>
      <c r="BI466" s="324"/>
      <c r="BJ466" s="324"/>
      <c r="BK466" s="324"/>
      <c r="BL466" s="324"/>
      <c r="BM466" s="324"/>
      <c r="BN466" s="324"/>
      <c r="BO466" s="324"/>
      <c r="BP466" s="324"/>
      <c r="BQ466" s="324"/>
      <c r="BR466" s="324"/>
      <c r="BS466" s="324"/>
      <c r="BT466" s="324"/>
      <c r="BU466" s="324"/>
      <c r="BV466" s="324"/>
      <c r="BW466" s="324"/>
      <c r="BX466" s="324"/>
      <c r="BY466" s="324"/>
      <c r="BZ466" s="324"/>
      <c r="CA466" s="324"/>
      <c r="CB466" s="324"/>
      <c r="CC466" s="324"/>
      <c r="CD466" s="324"/>
      <c r="CE466" s="324"/>
      <c r="CF466" s="324"/>
      <c r="CG466" s="324"/>
      <c r="CH466" s="324"/>
      <c r="CI466" s="324"/>
      <c r="CJ466" s="324"/>
      <c r="CK466" s="324"/>
      <c r="CL466" s="324"/>
      <c r="CM466" s="324"/>
      <c r="CN466" s="324"/>
      <c r="CO466" s="324"/>
      <c r="CP466" s="324"/>
    </row>
    <row r="467" spans="1:127" s="502" customFormat="1" ht="12.75" customHeight="1" x14ac:dyDescent="0.2">
      <c r="A467" s="270">
        <v>466</v>
      </c>
      <c r="B467" s="281" t="s">
        <v>1004</v>
      </c>
      <c r="C467" s="281" t="s">
        <v>9630</v>
      </c>
      <c r="D467" s="281"/>
      <c r="E467" s="281" t="s">
        <v>5258</v>
      </c>
      <c r="F467" s="281"/>
      <c r="G467" s="296" t="s">
        <v>10891</v>
      </c>
      <c r="H467" s="922"/>
      <c r="I467" s="270" t="s">
        <v>614</v>
      </c>
      <c r="J467" s="281"/>
      <c r="K467" s="281" t="s">
        <v>10892</v>
      </c>
      <c r="L467" s="922" t="s">
        <v>10893</v>
      </c>
      <c r="M467" s="306">
        <v>44445</v>
      </c>
      <c r="N467" s="307">
        <v>45169</v>
      </c>
      <c r="O467" s="507" t="s">
        <v>991</v>
      </c>
      <c r="P467" s="508">
        <f>N467</f>
        <v>45169</v>
      </c>
      <c r="Q467" s="520">
        <v>21506</v>
      </c>
      <c r="R467" s="520">
        <v>2021</v>
      </c>
      <c r="S467" s="265">
        <v>44439</v>
      </c>
      <c r="T467" s="324" t="s">
        <v>239</v>
      </c>
      <c r="U467" s="324" t="s">
        <v>1786</v>
      </c>
      <c r="V467" s="150" t="s">
        <v>484</v>
      </c>
      <c r="W467" s="150" t="s">
        <v>484</v>
      </c>
      <c r="X467" s="281" t="s">
        <v>10894</v>
      </c>
      <c r="Y467" s="281" t="s">
        <v>1439</v>
      </c>
      <c r="Z467" s="150" t="s">
        <v>1440</v>
      </c>
      <c r="AA467" s="303">
        <f>N467</f>
        <v>45169</v>
      </c>
      <c r="AB467" s="283" t="s">
        <v>485</v>
      </c>
      <c r="AC467" s="281">
        <v>4.75</v>
      </c>
      <c r="AD467" s="284"/>
      <c r="AE467" s="281">
        <v>80</v>
      </c>
      <c r="AF467" s="281"/>
      <c r="AG467" s="281">
        <v>100</v>
      </c>
      <c r="AH467" s="281"/>
      <c r="AI467" s="281">
        <v>23</v>
      </c>
      <c r="AJ467" s="281">
        <v>39</v>
      </c>
      <c r="AK467" s="324">
        <v>53</v>
      </c>
      <c r="AL467" s="324">
        <v>1</v>
      </c>
      <c r="AM467" s="281"/>
      <c r="AN467" s="281"/>
      <c r="AO467" s="281"/>
      <c r="AP467" s="281"/>
      <c r="AQ467" s="635"/>
      <c r="AR467" s="324"/>
      <c r="AS467" s="324"/>
      <c r="AT467" s="324"/>
      <c r="AU467" s="324"/>
      <c r="AV467" s="324"/>
      <c r="AW467" s="324"/>
      <c r="AX467" s="324"/>
      <c r="AY467" s="324"/>
      <c r="AZ467" s="324"/>
      <c r="BA467" s="324"/>
      <c r="BB467" s="324"/>
      <c r="BC467" s="324"/>
      <c r="BD467" s="324"/>
      <c r="BE467" s="324"/>
      <c r="BF467" s="324"/>
      <c r="BG467" s="324"/>
      <c r="BH467" s="324"/>
      <c r="BI467" s="324"/>
      <c r="BJ467" s="324"/>
      <c r="BK467" s="324"/>
      <c r="BL467" s="324"/>
      <c r="BM467" s="324"/>
      <c r="BN467" s="324"/>
      <c r="BO467" s="324"/>
      <c r="BP467" s="324"/>
      <c r="BQ467" s="324"/>
      <c r="BR467" s="324"/>
      <c r="BS467" s="324"/>
      <c r="BT467" s="324"/>
      <c r="BU467" s="324"/>
      <c r="BV467" s="324"/>
      <c r="BW467" s="324"/>
      <c r="BX467" s="324"/>
      <c r="BY467" s="324"/>
      <c r="BZ467" s="324"/>
      <c r="CA467" s="324"/>
      <c r="CB467" s="324"/>
      <c r="CC467" s="324"/>
      <c r="CD467" s="324"/>
      <c r="CE467" s="324"/>
      <c r="CF467" s="324"/>
      <c r="CG467" s="324"/>
      <c r="CH467" s="324"/>
      <c r="CI467" s="324"/>
      <c r="CJ467" s="324"/>
      <c r="CK467" s="324"/>
      <c r="CL467" s="324"/>
      <c r="CM467" s="324"/>
      <c r="CN467" s="324"/>
      <c r="CO467" s="324"/>
      <c r="CP467" s="324"/>
    </row>
    <row r="468" spans="1:127" s="502" customFormat="1" ht="12.75" customHeight="1" x14ac:dyDescent="0.2">
      <c r="A468" s="270">
        <v>467</v>
      </c>
      <c r="B468" s="281" t="s">
        <v>1004</v>
      </c>
      <c r="C468" s="281" t="s">
        <v>2232</v>
      </c>
      <c r="D468" s="281"/>
      <c r="E468" s="281" t="s">
        <v>4754</v>
      </c>
      <c r="F468" s="281"/>
      <c r="G468" s="296" t="s">
        <v>8715</v>
      </c>
      <c r="H468" s="763"/>
      <c r="I468" s="271" t="s">
        <v>2996</v>
      </c>
      <c r="J468" s="281"/>
      <c r="K468" s="281" t="s">
        <v>8716</v>
      </c>
      <c r="L468" s="763" t="s">
        <v>8720</v>
      </c>
      <c r="M468" s="306">
        <v>42777</v>
      </c>
      <c r="N468" s="307">
        <v>44703</v>
      </c>
      <c r="O468" s="277" t="s">
        <v>991</v>
      </c>
      <c r="P468" s="299">
        <f t="shared" si="101"/>
        <v>44703</v>
      </c>
      <c r="Q468" s="264">
        <v>20473</v>
      </c>
      <c r="R468" s="264">
        <v>2010</v>
      </c>
      <c r="S468" s="265">
        <v>43973</v>
      </c>
      <c r="T468" s="281" t="s">
        <v>6763</v>
      </c>
      <c r="U468" s="281" t="s">
        <v>1687</v>
      </c>
      <c r="V468" s="150" t="s">
        <v>240</v>
      </c>
      <c r="W468" s="150" t="s">
        <v>4708</v>
      </c>
      <c r="X468" s="281" t="s">
        <v>8717</v>
      </c>
      <c r="Y468" s="281" t="s">
        <v>8718</v>
      </c>
      <c r="Z468" s="150" t="s">
        <v>8719</v>
      </c>
      <c r="AA468" s="303">
        <f t="shared" si="102"/>
        <v>44703</v>
      </c>
      <c r="AB468" s="283" t="s">
        <v>2167</v>
      </c>
      <c r="AC468" s="281">
        <v>5.4</v>
      </c>
      <c r="AD468" s="284"/>
      <c r="AE468" s="281">
        <v>87</v>
      </c>
      <c r="AF468" s="281">
        <v>87</v>
      </c>
      <c r="AG468" s="281">
        <v>110</v>
      </c>
      <c r="AH468" s="281">
        <v>143</v>
      </c>
      <c r="AI468" s="281">
        <v>23</v>
      </c>
      <c r="AJ468" s="281">
        <v>37</v>
      </c>
      <c r="AK468" s="281">
        <v>48</v>
      </c>
      <c r="AL468" s="281">
        <v>1</v>
      </c>
      <c r="AM468" s="265"/>
      <c r="AN468" s="281"/>
      <c r="AO468" s="281"/>
      <c r="AP468" s="281"/>
      <c r="AQ468" s="635"/>
      <c r="AR468" s="324"/>
      <c r="AS468" s="324"/>
      <c r="AT468" s="324"/>
      <c r="AU468" s="324"/>
      <c r="AV468" s="324"/>
      <c r="AW468" s="324"/>
      <c r="AX468" s="324"/>
      <c r="AY468" s="324"/>
      <c r="AZ468" s="324"/>
      <c r="BA468" s="324"/>
      <c r="BB468" s="324"/>
      <c r="BC468" s="324"/>
      <c r="BD468" s="324"/>
      <c r="BE468" s="324"/>
      <c r="BF468" s="324"/>
      <c r="BG468" s="324"/>
      <c r="BH468" s="324"/>
      <c r="BI468" s="324"/>
      <c r="BJ468" s="324"/>
      <c r="BK468" s="324"/>
      <c r="BL468" s="324"/>
      <c r="BM468" s="324"/>
      <c r="BN468" s="324"/>
      <c r="BO468" s="324"/>
      <c r="BP468" s="324"/>
      <c r="BQ468" s="324"/>
      <c r="BR468" s="324"/>
      <c r="BS468" s="324"/>
      <c r="BT468" s="324"/>
      <c r="BU468" s="324"/>
      <c r="BV468" s="324"/>
      <c r="BW468" s="324"/>
      <c r="BX468" s="324"/>
      <c r="BY468" s="324"/>
      <c r="BZ468" s="324"/>
      <c r="CA468" s="324"/>
      <c r="CB468" s="324"/>
      <c r="CC468" s="324"/>
      <c r="CD468" s="324"/>
      <c r="CE468" s="324"/>
      <c r="CF468" s="324"/>
      <c r="CG468" s="324"/>
      <c r="CH468" s="324"/>
      <c r="CI468" s="324"/>
      <c r="CJ468" s="324"/>
      <c r="CK468" s="324"/>
      <c r="CL468" s="324"/>
      <c r="CM468" s="324"/>
      <c r="CN468" s="324"/>
      <c r="CO468" s="324"/>
      <c r="CP468" s="324"/>
    </row>
    <row r="469" spans="1:127" s="502" customFormat="1" ht="12.75" customHeight="1" x14ac:dyDescent="0.2">
      <c r="A469" s="270">
        <v>468</v>
      </c>
      <c r="B469" s="265" t="s">
        <v>1004</v>
      </c>
      <c r="C469" s="281" t="s">
        <v>6032</v>
      </c>
      <c r="D469" s="281"/>
      <c r="E469" s="281" t="s">
        <v>9202</v>
      </c>
      <c r="F469" s="281"/>
      <c r="G469" s="296" t="s">
        <v>6033</v>
      </c>
      <c r="H469" s="676"/>
      <c r="I469" s="281" t="s">
        <v>1527</v>
      </c>
      <c r="J469" s="281"/>
      <c r="K469" s="281" t="s">
        <v>6034</v>
      </c>
      <c r="L469" s="676" t="s">
        <v>6036</v>
      </c>
      <c r="M469" s="306">
        <v>41452</v>
      </c>
      <c r="N469" s="307">
        <v>43942</v>
      </c>
      <c r="O469" s="277" t="s">
        <v>991</v>
      </c>
      <c r="P469" s="299">
        <v>43942</v>
      </c>
      <c r="Q469" s="278">
        <v>18362</v>
      </c>
      <c r="R469" s="264">
        <v>2011</v>
      </c>
      <c r="S469" s="265">
        <v>43211</v>
      </c>
      <c r="T469" s="265" t="s">
        <v>1785</v>
      </c>
      <c r="U469" s="281" t="s">
        <v>991</v>
      </c>
      <c r="V469" s="150" t="s">
        <v>2262</v>
      </c>
      <c r="W469" s="150" t="s">
        <v>1805</v>
      </c>
      <c r="X469" s="281" t="s">
        <v>6035</v>
      </c>
      <c r="Y469" s="281" t="s">
        <v>1232</v>
      </c>
      <c r="Z469" s="150" t="s">
        <v>125</v>
      </c>
      <c r="AA469" s="303">
        <f t="shared" si="102"/>
        <v>43942</v>
      </c>
      <c r="AB469" s="303" t="s">
        <v>1411</v>
      </c>
      <c r="AC469" s="281">
        <v>5.9</v>
      </c>
      <c r="AD469" s="284"/>
      <c r="AE469" s="281">
        <v>85</v>
      </c>
      <c r="AF469" s="281"/>
      <c r="AG469" s="281">
        <v>110</v>
      </c>
      <c r="AH469" s="281"/>
      <c r="AI469" s="281">
        <v>23</v>
      </c>
      <c r="AJ469" s="281">
        <v>39</v>
      </c>
      <c r="AK469" s="281">
        <v>55</v>
      </c>
      <c r="AL469" s="281">
        <v>1</v>
      </c>
      <c r="AM469" s="281"/>
      <c r="AN469" s="281"/>
      <c r="AO469" s="281"/>
      <c r="AP469" s="281"/>
      <c r="AQ469" s="635"/>
      <c r="AR469" s="324"/>
      <c r="AS469" s="324"/>
      <c r="AT469" s="324"/>
      <c r="AU469" s="324"/>
      <c r="AV469" s="324"/>
      <c r="AW469" s="324"/>
      <c r="AX469" s="324"/>
      <c r="AY469" s="324"/>
      <c r="AZ469" s="324"/>
      <c r="BA469" s="324"/>
      <c r="BB469" s="324"/>
      <c r="BC469" s="324"/>
      <c r="BD469" s="324"/>
      <c r="BE469" s="324"/>
      <c r="BF469" s="324"/>
      <c r="BG469" s="324"/>
      <c r="BH469" s="324"/>
      <c r="BI469" s="324"/>
      <c r="BJ469" s="324"/>
      <c r="BK469" s="324"/>
      <c r="BL469" s="324"/>
      <c r="BM469" s="324"/>
      <c r="BN469" s="324"/>
      <c r="BO469" s="324"/>
      <c r="BP469" s="324"/>
      <c r="BQ469" s="324"/>
      <c r="BR469" s="324"/>
      <c r="BS469" s="324"/>
      <c r="BT469" s="324"/>
      <c r="BU469" s="324"/>
      <c r="BV469" s="324"/>
      <c r="BW469" s="324"/>
      <c r="BX469" s="324"/>
      <c r="BY469" s="324"/>
      <c r="BZ469" s="324"/>
      <c r="CA469" s="324"/>
      <c r="CB469" s="324"/>
      <c r="CC469" s="324"/>
      <c r="CD469" s="324"/>
      <c r="CE469" s="324"/>
      <c r="CF469" s="324"/>
      <c r="CG469" s="324"/>
      <c r="CH469" s="324"/>
      <c r="CI469" s="324"/>
      <c r="CJ469" s="324"/>
      <c r="CK469" s="324"/>
      <c r="CL469" s="324"/>
      <c r="CM469" s="324"/>
      <c r="CN469" s="324"/>
      <c r="CO469" s="324"/>
      <c r="CP469" s="324"/>
    </row>
    <row r="470" spans="1:127" s="502" customFormat="1" ht="12.75" customHeight="1" x14ac:dyDescent="0.2">
      <c r="A470" s="270">
        <v>469</v>
      </c>
      <c r="B470" s="281" t="s">
        <v>1004</v>
      </c>
      <c r="C470" s="302" t="s">
        <v>8724</v>
      </c>
      <c r="D470" s="281"/>
      <c r="E470" s="281" t="s">
        <v>4802</v>
      </c>
      <c r="F470" s="281"/>
      <c r="G470" s="296" t="s">
        <v>8725</v>
      </c>
      <c r="H470" s="763"/>
      <c r="I470" s="281" t="s">
        <v>1997</v>
      </c>
      <c r="J470" s="281"/>
      <c r="K470" s="281" t="s">
        <v>7072</v>
      </c>
      <c r="L470" s="763" t="s">
        <v>7073</v>
      </c>
      <c r="M470" s="306">
        <v>43993</v>
      </c>
      <c r="N470" s="307">
        <v>44692</v>
      </c>
      <c r="O470" s="277" t="s">
        <v>991</v>
      </c>
      <c r="P470" s="299">
        <f>N470</f>
        <v>44692</v>
      </c>
      <c r="Q470" s="264">
        <v>20476</v>
      </c>
      <c r="R470" s="264">
        <v>2018</v>
      </c>
      <c r="S470" s="265">
        <v>43962</v>
      </c>
      <c r="T470" s="281" t="s">
        <v>239</v>
      </c>
      <c r="U470" s="281" t="s">
        <v>1786</v>
      </c>
      <c r="V470" s="150" t="s">
        <v>484</v>
      </c>
      <c r="W470" s="150" t="s">
        <v>1312</v>
      </c>
      <c r="X470" s="281" t="s">
        <v>7074</v>
      </c>
      <c r="Y470" s="281" t="s">
        <v>1439</v>
      </c>
      <c r="Z470" s="150" t="s">
        <v>1440</v>
      </c>
      <c r="AA470" s="303">
        <v>44692</v>
      </c>
      <c r="AB470" s="283" t="s">
        <v>2167</v>
      </c>
      <c r="AC470" s="281">
        <v>3.49</v>
      </c>
      <c r="AD470" s="284"/>
      <c r="AE470" s="281">
        <v>60</v>
      </c>
      <c r="AF470" s="281"/>
      <c r="AG470" s="281">
        <v>78</v>
      </c>
      <c r="AH470" s="281"/>
      <c r="AI470" s="281" t="s">
        <v>994</v>
      </c>
      <c r="AJ470" s="281">
        <v>38</v>
      </c>
      <c r="AK470" s="281">
        <v>55</v>
      </c>
      <c r="AL470" s="281">
        <v>1</v>
      </c>
      <c r="AM470" s="265"/>
      <c r="AN470" s="281"/>
      <c r="AO470" s="281"/>
      <c r="AP470" s="281"/>
      <c r="AQ470" s="639"/>
      <c r="AR470" s="515"/>
      <c r="AS470" s="515"/>
      <c r="AT470" s="515"/>
      <c r="AU470" s="515"/>
      <c r="AV470" s="515"/>
      <c r="AW470" s="515"/>
      <c r="AX470" s="515"/>
      <c r="AY470" s="515"/>
      <c r="AZ470" s="515"/>
      <c r="BA470" s="515"/>
      <c r="BB470" s="515"/>
      <c r="BC470" s="515"/>
      <c r="BD470" s="515"/>
      <c r="BE470" s="515"/>
      <c r="BF470" s="515"/>
      <c r="BG470" s="515"/>
      <c r="BH470" s="515"/>
      <c r="BI470" s="515"/>
      <c r="BJ470" s="515"/>
      <c r="BK470" s="515"/>
      <c r="BL470" s="515"/>
      <c r="BM470" s="515"/>
      <c r="BN470" s="515"/>
      <c r="BO470" s="515"/>
      <c r="BP470" s="515"/>
      <c r="BQ470" s="515"/>
      <c r="BR470" s="515"/>
      <c r="BS470" s="515"/>
      <c r="BT470" s="515"/>
      <c r="BU470" s="515"/>
      <c r="BV470" s="515"/>
      <c r="BW470" s="515"/>
      <c r="BX470" s="515"/>
      <c r="BY470" s="515"/>
      <c r="BZ470" s="515"/>
      <c r="CA470" s="515"/>
      <c r="CB470" s="515"/>
      <c r="CC470" s="515"/>
      <c r="CD470" s="515"/>
      <c r="CE470" s="515"/>
      <c r="CF470" s="515"/>
      <c r="CG470" s="515"/>
      <c r="CH470" s="515"/>
      <c r="CI470" s="515"/>
      <c r="CJ470" s="515"/>
      <c r="CK470" s="515"/>
      <c r="CL470" s="515"/>
      <c r="CM470" s="515"/>
      <c r="CN470" s="515"/>
      <c r="CO470" s="515"/>
      <c r="CP470" s="515"/>
    </row>
    <row r="471" spans="1:127" s="571" customFormat="1" ht="12.75" customHeight="1" x14ac:dyDescent="0.2">
      <c r="A471" s="559">
        <v>470</v>
      </c>
      <c r="B471" s="281" t="s">
        <v>1004</v>
      </c>
      <c r="C471" s="497" t="s">
        <v>469</v>
      </c>
      <c r="D471" s="281"/>
      <c r="E471" s="281" t="s">
        <v>6800</v>
      </c>
      <c r="F471" s="281"/>
      <c r="G471" s="296" t="s">
        <v>7165</v>
      </c>
      <c r="H471" s="676"/>
      <c r="I471" s="281" t="s">
        <v>1634</v>
      </c>
      <c r="J471" s="281"/>
      <c r="K471" s="281" t="s">
        <v>7719</v>
      </c>
      <c r="L471" s="676" t="s">
        <v>7720</v>
      </c>
      <c r="M471" s="306">
        <v>43573</v>
      </c>
      <c r="N471" s="307">
        <v>45022</v>
      </c>
      <c r="O471" s="507" t="s">
        <v>991</v>
      </c>
      <c r="P471" s="508">
        <f>N471</f>
        <v>45022</v>
      </c>
      <c r="Q471" s="520">
        <v>21155</v>
      </c>
      <c r="R471" s="520">
        <v>2019</v>
      </c>
      <c r="S471" s="265">
        <v>44292</v>
      </c>
      <c r="T471" s="324" t="s">
        <v>1686</v>
      </c>
      <c r="U471" s="324" t="s">
        <v>991</v>
      </c>
      <c r="V471" s="150" t="s">
        <v>1516</v>
      </c>
      <c r="W471" s="150" t="s">
        <v>2453</v>
      </c>
      <c r="X471" s="281" t="s">
        <v>7721</v>
      </c>
      <c r="Y471" s="281" t="s">
        <v>681</v>
      </c>
      <c r="Z471" s="150" t="s">
        <v>682</v>
      </c>
      <c r="AA471" s="303">
        <f>N471</f>
        <v>45022</v>
      </c>
      <c r="AB471" s="283" t="s">
        <v>485</v>
      </c>
      <c r="AC471" s="281">
        <v>4.9000000000000004</v>
      </c>
      <c r="AD471" s="284"/>
      <c r="AE471" s="281">
        <v>75</v>
      </c>
      <c r="AF471" s="281"/>
      <c r="AG471" s="281">
        <v>100</v>
      </c>
      <c r="AH471" s="281"/>
      <c r="AI471" s="281" t="s">
        <v>994</v>
      </c>
      <c r="AJ471" s="281" t="s">
        <v>994</v>
      </c>
      <c r="AK471" s="324" t="s">
        <v>994</v>
      </c>
      <c r="AL471" s="324">
        <v>1</v>
      </c>
      <c r="AM471" s="570"/>
      <c r="AN471" s="560"/>
      <c r="AO471" s="560"/>
      <c r="AP471" s="560"/>
      <c r="AQ471" s="642"/>
    </row>
    <row r="472" spans="1:127" ht="12.75" customHeight="1" x14ac:dyDescent="0.2">
      <c r="A472" s="270">
        <v>471</v>
      </c>
      <c r="B472" s="281" t="s">
        <v>1004</v>
      </c>
      <c r="C472" s="281" t="s">
        <v>2896</v>
      </c>
      <c r="D472" s="281"/>
      <c r="E472" s="281" t="s">
        <v>4067</v>
      </c>
      <c r="F472" s="281"/>
      <c r="G472" s="296" t="s">
        <v>4068</v>
      </c>
      <c r="H472" s="676"/>
      <c r="I472" s="281" t="s">
        <v>424</v>
      </c>
      <c r="J472" s="281"/>
      <c r="K472" s="281" t="s">
        <v>2526</v>
      </c>
      <c r="L472" s="676" t="s">
        <v>1414</v>
      </c>
      <c r="M472" s="306">
        <v>42568</v>
      </c>
      <c r="N472" s="325">
        <v>44491</v>
      </c>
      <c r="O472" s="277" t="s">
        <v>991</v>
      </c>
      <c r="P472" s="298">
        <f t="shared" ref="P472:P477" si="103">N472</f>
        <v>44491</v>
      </c>
      <c r="Q472" s="278">
        <v>16691</v>
      </c>
      <c r="R472" s="278">
        <v>2015</v>
      </c>
      <c r="S472" s="279">
        <v>43760</v>
      </c>
      <c r="T472" s="280" t="s">
        <v>239</v>
      </c>
      <c r="U472" s="281" t="s">
        <v>991</v>
      </c>
      <c r="V472" s="282" t="s">
        <v>2262</v>
      </c>
      <c r="W472" s="282" t="s">
        <v>6201</v>
      </c>
      <c r="X472" s="280" t="s">
        <v>1415</v>
      </c>
      <c r="Y472" s="280" t="s">
        <v>1416</v>
      </c>
      <c r="Z472" s="282" t="s">
        <v>1417</v>
      </c>
      <c r="AA472" s="303">
        <f>N472</f>
        <v>44491</v>
      </c>
      <c r="AB472" s="149" t="s">
        <v>1411</v>
      </c>
      <c r="AC472" s="280">
        <v>4.8</v>
      </c>
      <c r="AD472" s="305"/>
      <c r="AE472" s="280">
        <v>95</v>
      </c>
      <c r="AF472" s="280"/>
      <c r="AG472" s="280">
        <v>115</v>
      </c>
      <c r="AH472" s="280"/>
      <c r="AI472" s="280">
        <v>24</v>
      </c>
      <c r="AJ472" s="280">
        <v>39</v>
      </c>
      <c r="AK472" s="280">
        <v>53</v>
      </c>
      <c r="AL472" s="280">
        <v>1</v>
      </c>
      <c r="AM472" s="280"/>
      <c r="AN472" s="280"/>
      <c r="AO472" s="280"/>
      <c r="AP472" s="280"/>
      <c r="AQ472" s="637"/>
      <c r="AR472" s="504"/>
      <c r="AS472" s="504"/>
      <c r="AT472" s="504"/>
      <c r="AU472" s="504"/>
      <c r="AV472" s="504"/>
      <c r="AW472" s="504"/>
      <c r="AX472" s="504"/>
      <c r="AY472" s="504"/>
      <c r="AZ472" s="504"/>
      <c r="BA472" s="504"/>
      <c r="BB472" s="504"/>
      <c r="BC472" s="504"/>
      <c r="BD472" s="504"/>
      <c r="BE472" s="504"/>
      <c r="BF472" s="504"/>
      <c r="BG472" s="504"/>
      <c r="BH472" s="504"/>
      <c r="BI472" s="504"/>
      <c r="BJ472" s="504"/>
      <c r="BK472" s="504"/>
      <c r="BL472" s="504"/>
      <c r="BM472" s="504"/>
      <c r="BN472" s="504"/>
      <c r="BO472" s="504"/>
      <c r="BP472" s="504"/>
      <c r="BQ472" s="504"/>
      <c r="BR472" s="504"/>
      <c r="BS472" s="504"/>
      <c r="BT472" s="504"/>
      <c r="BU472" s="504"/>
      <c r="BV472" s="504"/>
      <c r="BW472" s="504"/>
      <c r="BX472" s="504"/>
      <c r="BY472" s="504"/>
      <c r="BZ472" s="504"/>
      <c r="CA472" s="504"/>
      <c r="CB472" s="504"/>
      <c r="CC472" s="504"/>
      <c r="CD472" s="504"/>
      <c r="CE472" s="504"/>
      <c r="CF472" s="504"/>
      <c r="CG472" s="504"/>
      <c r="CH472" s="504"/>
      <c r="CI472" s="504"/>
      <c r="CJ472" s="504"/>
      <c r="CK472" s="504"/>
      <c r="CL472" s="504"/>
      <c r="CM472" s="504"/>
      <c r="CN472" s="504"/>
      <c r="CO472" s="504"/>
      <c r="CP472" s="504"/>
      <c r="CQ472" s="500"/>
      <c r="CR472" s="500"/>
      <c r="CS472" s="500"/>
      <c r="CT472" s="500"/>
      <c r="CU472" s="500"/>
      <c r="CV472" s="500"/>
      <c r="CW472" s="500"/>
      <c r="CX472" s="500"/>
      <c r="CY472" s="500"/>
      <c r="CZ472" s="500"/>
      <c r="DA472" s="500"/>
      <c r="DB472" s="500"/>
      <c r="DC472" s="500"/>
      <c r="DD472" s="500"/>
      <c r="DE472" s="500"/>
      <c r="DF472" s="500"/>
      <c r="DG472" s="500"/>
      <c r="DH472" s="500"/>
      <c r="DI472" s="500"/>
      <c r="DJ472" s="500"/>
      <c r="DK472" s="500"/>
      <c r="DL472" s="500"/>
      <c r="DM472" s="500"/>
      <c r="DN472" s="500"/>
      <c r="DO472" s="500"/>
      <c r="DP472" s="500"/>
      <c r="DQ472" s="500"/>
      <c r="DR472" s="500"/>
      <c r="DS472" s="500"/>
      <c r="DT472" s="500"/>
      <c r="DU472" s="500"/>
      <c r="DV472" s="500"/>
      <c r="DW472" s="500"/>
    </row>
    <row r="473" spans="1:127" s="502" customFormat="1" ht="12.75" customHeight="1" x14ac:dyDescent="0.2">
      <c r="A473" s="270">
        <v>472</v>
      </c>
      <c r="B473" s="281" t="s">
        <v>1004</v>
      </c>
      <c r="C473" s="281" t="s">
        <v>7386</v>
      </c>
      <c r="D473" s="281"/>
      <c r="E473" s="281" t="s">
        <v>2762</v>
      </c>
      <c r="F473" s="281"/>
      <c r="G473" s="296" t="s">
        <v>9939</v>
      </c>
      <c r="H473" s="922"/>
      <c r="I473" s="271" t="s">
        <v>1527</v>
      </c>
      <c r="J473" s="281"/>
      <c r="K473" s="281" t="s">
        <v>8088</v>
      </c>
      <c r="L473" s="922" t="s">
        <v>8089</v>
      </c>
      <c r="M473" s="306">
        <v>44284</v>
      </c>
      <c r="N473" s="307">
        <v>45005</v>
      </c>
      <c r="O473" s="277" t="s">
        <v>991</v>
      </c>
      <c r="P473" s="299">
        <f>N473</f>
        <v>45005</v>
      </c>
      <c r="Q473" s="264">
        <v>21134</v>
      </c>
      <c r="R473" s="264">
        <v>2018</v>
      </c>
      <c r="S473" s="265">
        <v>44275</v>
      </c>
      <c r="T473" s="281" t="s">
        <v>2031</v>
      </c>
      <c r="U473" s="281" t="s">
        <v>1786</v>
      </c>
      <c r="V473" s="150" t="s">
        <v>484</v>
      </c>
      <c r="W473" s="150" t="s">
        <v>97</v>
      </c>
      <c r="X473" s="281" t="s">
        <v>8090</v>
      </c>
      <c r="Y473" s="281" t="s">
        <v>7003</v>
      </c>
      <c r="Z473" s="150" t="s">
        <v>1768</v>
      </c>
      <c r="AA473" s="303">
        <f>N473</f>
        <v>45005</v>
      </c>
      <c r="AB473" s="283" t="s">
        <v>2167</v>
      </c>
      <c r="AC473" s="281">
        <v>4.8499999999999996</v>
      </c>
      <c r="AD473" s="284"/>
      <c r="AE473" s="281">
        <v>80</v>
      </c>
      <c r="AF473" s="281"/>
      <c r="AG473" s="281">
        <v>100</v>
      </c>
      <c r="AH473" s="281"/>
      <c r="AI473" s="281">
        <v>25</v>
      </c>
      <c r="AJ473" s="281">
        <v>38</v>
      </c>
      <c r="AK473" s="281">
        <v>48</v>
      </c>
      <c r="AL473" s="281">
        <v>1</v>
      </c>
      <c r="AM473" s="281"/>
      <c r="AN473" s="281"/>
      <c r="AO473" s="281"/>
      <c r="AP473" s="281"/>
      <c r="AQ473" s="635"/>
      <c r="AR473" s="324"/>
      <c r="AS473" s="324"/>
      <c r="AT473" s="324"/>
      <c r="AU473" s="324"/>
      <c r="AV473" s="324"/>
      <c r="AW473" s="324"/>
      <c r="AX473" s="324"/>
      <c r="AY473" s="324"/>
      <c r="AZ473" s="324"/>
      <c r="BA473" s="324"/>
      <c r="BB473" s="324"/>
      <c r="BC473" s="324"/>
      <c r="BD473" s="324"/>
      <c r="BE473" s="324"/>
      <c r="BF473" s="324"/>
      <c r="BG473" s="324"/>
      <c r="BH473" s="324"/>
      <c r="BI473" s="324"/>
      <c r="BJ473" s="324"/>
      <c r="BK473" s="324"/>
      <c r="BL473" s="324"/>
      <c r="BM473" s="324"/>
      <c r="BN473" s="324"/>
      <c r="BO473" s="324"/>
      <c r="BP473" s="324"/>
      <c r="BQ473" s="324"/>
      <c r="BR473" s="324"/>
      <c r="BS473" s="324"/>
      <c r="BT473" s="324"/>
      <c r="BU473" s="324"/>
      <c r="BV473" s="324"/>
      <c r="BW473" s="324"/>
      <c r="BX473" s="324"/>
      <c r="BY473" s="324"/>
      <c r="BZ473" s="324"/>
      <c r="CA473" s="324"/>
      <c r="CB473" s="324"/>
      <c r="CC473" s="324"/>
      <c r="CD473" s="324"/>
      <c r="CE473" s="324"/>
      <c r="CF473" s="324"/>
      <c r="CG473" s="324"/>
      <c r="CH473" s="324"/>
      <c r="CI473" s="324"/>
      <c r="CJ473" s="324"/>
      <c r="CK473" s="324"/>
      <c r="CL473" s="324"/>
      <c r="CM473" s="324"/>
      <c r="CN473" s="324"/>
      <c r="CO473" s="324"/>
      <c r="CP473" s="324"/>
    </row>
    <row r="474" spans="1:127" s="502" customFormat="1" ht="12.75" customHeight="1" x14ac:dyDescent="0.2">
      <c r="A474" s="270">
        <v>473</v>
      </c>
      <c r="B474" s="281" t="s">
        <v>1004</v>
      </c>
      <c r="C474" s="281" t="s">
        <v>2763</v>
      </c>
      <c r="D474" s="281"/>
      <c r="E474" s="281" t="s">
        <v>2764</v>
      </c>
      <c r="F474" s="281"/>
      <c r="G474" s="296" t="s">
        <v>2765</v>
      </c>
      <c r="H474" s="676"/>
      <c r="I474" s="271" t="s">
        <v>2653</v>
      </c>
      <c r="J474" s="281"/>
      <c r="K474" s="281" t="s">
        <v>2766</v>
      </c>
      <c r="L474" s="676" t="s">
        <v>2767</v>
      </c>
      <c r="M474" s="306">
        <v>42063</v>
      </c>
      <c r="N474" s="307">
        <v>43894</v>
      </c>
      <c r="O474" s="277" t="s">
        <v>991</v>
      </c>
      <c r="P474" s="299">
        <f t="shared" si="103"/>
        <v>43894</v>
      </c>
      <c r="Q474" s="264">
        <v>15155</v>
      </c>
      <c r="R474" s="264">
        <v>2013</v>
      </c>
      <c r="S474" s="265">
        <v>43163</v>
      </c>
      <c r="T474" s="281" t="s">
        <v>396</v>
      </c>
      <c r="U474" s="281" t="s">
        <v>991</v>
      </c>
      <c r="V474" s="150" t="s">
        <v>2152</v>
      </c>
      <c r="W474" s="150" t="s">
        <v>5830</v>
      </c>
      <c r="X474" s="281" t="s">
        <v>2768</v>
      </c>
      <c r="Y474" s="281" t="s">
        <v>2235</v>
      </c>
      <c r="Z474" s="150" t="s">
        <v>2236</v>
      </c>
      <c r="AA474" s="303">
        <f>N474</f>
        <v>43894</v>
      </c>
      <c r="AB474" s="283" t="s">
        <v>2167</v>
      </c>
      <c r="AC474" s="281">
        <v>6.1</v>
      </c>
      <c r="AD474" s="284"/>
      <c r="AE474" s="281">
        <v>95</v>
      </c>
      <c r="AF474" s="281"/>
      <c r="AG474" s="281">
        <v>115</v>
      </c>
      <c r="AH474" s="281"/>
      <c r="AI474" s="281">
        <v>23</v>
      </c>
      <c r="AJ474" s="281">
        <v>39</v>
      </c>
      <c r="AK474" s="281">
        <v>57</v>
      </c>
      <c r="AL474" s="281">
        <v>1</v>
      </c>
      <c r="AM474" s="281"/>
      <c r="AN474" s="281"/>
      <c r="AO474" s="281"/>
      <c r="AP474" s="281"/>
      <c r="AQ474" s="635"/>
      <c r="AR474" s="324"/>
      <c r="AS474" s="324"/>
      <c r="AT474" s="324"/>
      <c r="AU474" s="324"/>
      <c r="AV474" s="324"/>
      <c r="AW474" s="324"/>
      <c r="AX474" s="324"/>
      <c r="AY474" s="324"/>
      <c r="AZ474" s="324"/>
      <c r="BA474" s="324"/>
      <c r="BB474" s="324"/>
      <c r="BC474" s="324"/>
      <c r="BD474" s="324"/>
      <c r="BE474" s="324"/>
      <c r="BF474" s="324"/>
      <c r="BG474" s="324"/>
      <c r="BH474" s="324"/>
      <c r="BI474" s="324"/>
      <c r="BJ474" s="324"/>
      <c r="BK474" s="324"/>
      <c r="BL474" s="324"/>
      <c r="BM474" s="324"/>
      <c r="BN474" s="324"/>
      <c r="BO474" s="324"/>
      <c r="BP474" s="324"/>
      <c r="BQ474" s="324"/>
      <c r="BR474" s="324"/>
      <c r="BS474" s="324"/>
      <c r="BT474" s="324"/>
      <c r="BU474" s="324"/>
      <c r="BV474" s="324"/>
      <c r="BW474" s="324"/>
      <c r="BX474" s="324"/>
      <c r="BY474" s="324"/>
      <c r="BZ474" s="324"/>
      <c r="CA474" s="324"/>
      <c r="CB474" s="324"/>
      <c r="CC474" s="324"/>
      <c r="CD474" s="324"/>
      <c r="CE474" s="324"/>
      <c r="CF474" s="324"/>
      <c r="CG474" s="324"/>
      <c r="CH474" s="324"/>
      <c r="CI474" s="324"/>
      <c r="CJ474" s="324"/>
      <c r="CK474" s="324"/>
      <c r="CL474" s="324"/>
      <c r="CM474" s="324"/>
      <c r="CN474" s="324"/>
      <c r="CO474" s="324"/>
      <c r="CP474" s="324"/>
    </row>
    <row r="475" spans="1:127" s="502" customFormat="1" ht="12.75" customHeight="1" x14ac:dyDescent="0.2">
      <c r="A475" s="270">
        <v>474</v>
      </c>
      <c r="B475" s="270" t="s">
        <v>1004</v>
      </c>
      <c r="C475" s="270" t="s">
        <v>3248</v>
      </c>
      <c r="D475" s="271"/>
      <c r="E475" s="271" t="s">
        <v>1742</v>
      </c>
      <c r="F475" s="271"/>
      <c r="G475" s="272" t="s">
        <v>8961</v>
      </c>
      <c r="H475" s="273"/>
      <c r="I475" s="271" t="s">
        <v>6947</v>
      </c>
      <c r="J475" s="271"/>
      <c r="K475" s="271" t="s">
        <v>8962</v>
      </c>
      <c r="L475" s="273" t="s">
        <v>8963</v>
      </c>
      <c r="M475" s="275">
        <v>44036</v>
      </c>
      <c r="N475" s="132">
        <v>44766</v>
      </c>
      <c r="O475" s="277" t="s">
        <v>991</v>
      </c>
      <c r="P475" s="299">
        <f>N475</f>
        <v>44766</v>
      </c>
      <c r="Q475" s="264">
        <v>20555</v>
      </c>
      <c r="R475" s="264">
        <v>2020</v>
      </c>
      <c r="S475" s="265">
        <v>44036</v>
      </c>
      <c r="T475" s="281" t="s">
        <v>1785</v>
      </c>
      <c r="U475" s="281" t="s">
        <v>1786</v>
      </c>
      <c r="V475" s="150" t="s">
        <v>484</v>
      </c>
      <c r="W475" s="150" t="s">
        <v>1189</v>
      </c>
      <c r="X475" s="281" t="s">
        <v>8964</v>
      </c>
      <c r="Y475" s="281" t="s">
        <v>7734</v>
      </c>
      <c r="Z475" s="150" t="s">
        <v>3594</v>
      </c>
      <c r="AA475" s="303">
        <v>44766</v>
      </c>
      <c r="AB475" s="283" t="s">
        <v>2167</v>
      </c>
      <c r="AC475" s="281">
        <v>4.0999999999999996</v>
      </c>
      <c r="AD475" s="284"/>
      <c r="AE475" s="281">
        <v>60</v>
      </c>
      <c r="AF475" s="281"/>
      <c r="AG475" s="281">
        <v>85</v>
      </c>
      <c r="AH475" s="281"/>
      <c r="AI475" s="281">
        <v>22</v>
      </c>
      <c r="AJ475" s="281">
        <v>36</v>
      </c>
      <c r="AK475" s="281">
        <v>54</v>
      </c>
      <c r="AL475" s="281">
        <v>1</v>
      </c>
      <c r="AM475" s="281"/>
      <c r="AN475" s="281"/>
      <c r="AO475" s="281"/>
      <c r="AP475" s="281"/>
      <c r="AQ475" s="635"/>
      <c r="AR475" s="324"/>
      <c r="AS475" s="324"/>
      <c r="AT475" s="324"/>
      <c r="AU475" s="324"/>
      <c r="AV475" s="324"/>
      <c r="AW475" s="324"/>
      <c r="AX475" s="324"/>
      <c r="AY475" s="324"/>
      <c r="AZ475" s="324"/>
      <c r="BA475" s="324"/>
      <c r="BB475" s="324"/>
      <c r="BC475" s="324"/>
      <c r="BD475" s="324"/>
      <c r="BE475" s="324"/>
      <c r="BF475" s="324"/>
      <c r="BG475" s="324"/>
      <c r="BH475" s="324"/>
      <c r="BI475" s="324"/>
      <c r="BJ475" s="324"/>
      <c r="BK475" s="324"/>
      <c r="BL475" s="324"/>
      <c r="BM475" s="324"/>
      <c r="BN475" s="324"/>
      <c r="BO475" s="324"/>
      <c r="BP475" s="324"/>
      <c r="BQ475" s="324"/>
      <c r="BR475" s="324"/>
      <c r="BS475" s="324"/>
      <c r="BT475" s="324"/>
      <c r="BU475" s="324"/>
      <c r="BV475" s="324"/>
      <c r="BW475" s="324"/>
      <c r="BX475" s="324"/>
      <c r="BY475" s="324"/>
      <c r="BZ475" s="324"/>
      <c r="CA475" s="324"/>
      <c r="CB475" s="324"/>
      <c r="CC475" s="324"/>
      <c r="CD475" s="324"/>
      <c r="CE475" s="324"/>
      <c r="CF475" s="324"/>
      <c r="CG475" s="324"/>
      <c r="CH475" s="324"/>
      <c r="CI475" s="324"/>
      <c r="CJ475" s="324"/>
      <c r="CK475" s="324"/>
      <c r="CL475" s="324"/>
      <c r="CM475" s="324"/>
      <c r="CN475" s="324"/>
      <c r="CO475" s="324"/>
      <c r="CP475" s="324"/>
    </row>
    <row r="476" spans="1:127" s="502" customFormat="1" ht="12.75" customHeight="1" x14ac:dyDescent="0.2">
      <c r="A476" s="270">
        <v>475</v>
      </c>
      <c r="B476" s="281" t="s">
        <v>1004</v>
      </c>
      <c r="C476" s="281" t="s">
        <v>3374</v>
      </c>
      <c r="D476" s="281"/>
      <c r="E476" s="281" t="s">
        <v>6663</v>
      </c>
      <c r="F476" s="281"/>
      <c r="G476" s="296" t="s">
        <v>6664</v>
      </c>
      <c r="H476" s="676"/>
      <c r="I476" s="281" t="s">
        <v>614</v>
      </c>
      <c r="J476" s="281"/>
      <c r="K476" s="281" t="s">
        <v>8042</v>
      </c>
      <c r="L476" s="676" t="s">
        <v>8043</v>
      </c>
      <c r="M476" s="306">
        <v>43416</v>
      </c>
      <c r="N476" s="511">
        <v>44874</v>
      </c>
      <c r="O476" s="277" t="s">
        <v>991</v>
      </c>
      <c r="P476" s="299">
        <f t="shared" si="103"/>
        <v>44874</v>
      </c>
      <c r="Q476" s="264">
        <v>20609</v>
      </c>
      <c r="R476" s="264">
        <v>2018</v>
      </c>
      <c r="S476" s="265">
        <v>44144</v>
      </c>
      <c r="T476" s="281" t="s">
        <v>239</v>
      </c>
      <c r="U476" s="281" t="s">
        <v>991</v>
      </c>
      <c r="V476" s="150" t="s">
        <v>22</v>
      </c>
      <c r="W476" s="150" t="s">
        <v>22</v>
      </c>
      <c r="X476" s="281" t="s">
        <v>8044</v>
      </c>
      <c r="Y476" s="281" t="s">
        <v>8045</v>
      </c>
      <c r="Z476" s="150" t="s">
        <v>8046</v>
      </c>
      <c r="AA476" s="303">
        <f>N476</f>
        <v>44874</v>
      </c>
      <c r="AB476" s="283" t="s">
        <v>2167</v>
      </c>
      <c r="AC476" s="281">
        <v>5.6</v>
      </c>
      <c r="AD476" s="284"/>
      <c r="AE476" s="281">
        <v>90</v>
      </c>
      <c r="AF476" s="281"/>
      <c r="AG476" s="281">
        <v>110</v>
      </c>
      <c r="AH476" s="281"/>
      <c r="AI476" s="281">
        <v>24</v>
      </c>
      <c r="AJ476" s="281">
        <v>40</v>
      </c>
      <c r="AK476" s="281">
        <v>54</v>
      </c>
      <c r="AL476" s="281">
        <v>1</v>
      </c>
      <c r="AM476" s="281"/>
      <c r="AN476" s="281"/>
      <c r="AO476" s="281"/>
      <c r="AP476" s="281"/>
      <c r="AQ476" s="635"/>
      <c r="AR476" s="324"/>
      <c r="AS476" s="324"/>
      <c r="AT476" s="324"/>
      <c r="AU476" s="324"/>
      <c r="AV476" s="324"/>
      <c r="AW476" s="324"/>
      <c r="AX476" s="324"/>
      <c r="AY476" s="324"/>
      <c r="AZ476" s="324"/>
      <c r="BA476" s="324"/>
      <c r="BB476" s="324"/>
      <c r="BC476" s="324"/>
      <c r="BD476" s="324"/>
      <c r="BE476" s="324"/>
      <c r="BF476" s="324"/>
      <c r="BG476" s="324"/>
      <c r="BH476" s="324"/>
      <c r="BI476" s="324"/>
      <c r="BJ476" s="324"/>
      <c r="BK476" s="324"/>
      <c r="BL476" s="324"/>
      <c r="BM476" s="324"/>
      <c r="BN476" s="324"/>
      <c r="BO476" s="324"/>
      <c r="BP476" s="324"/>
      <c r="BQ476" s="324"/>
      <c r="BR476" s="324"/>
      <c r="BS476" s="324"/>
      <c r="BT476" s="324"/>
      <c r="BU476" s="324"/>
      <c r="BV476" s="324"/>
      <c r="BW476" s="324"/>
      <c r="BX476" s="324"/>
      <c r="BY476" s="324"/>
      <c r="BZ476" s="324"/>
      <c r="CA476" s="324"/>
      <c r="CB476" s="324"/>
      <c r="CC476" s="324"/>
      <c r="CD476" s="324"/>
      <c r="CE476" s="324"/>
      <c r="CF476" s="324"/>
      <c r="CG476" s="324"/>
      <c r="CH476" s="324"/>
      <c r="CI476" s="324"/>
      <c r="CJ476" s="324"/>
      <c r="CK476" s="324"/>
      <c r="CL476" s="324"/>
      <c r="CM476" s="324"/>
      <c r="CN476" s="324"/>
      <c r="CO476" s="324"/>
      <c r="CP476" s="324"/>
    </row>
    <row r="477" spans="1:127" s="576" customFormat="1" ht="12.75" customHeight="1" x14ac:dyDescent="0.2">
      <c r="A477" s="559">
        <v>476</v>
      </c>
      <c r="B477" s="560" t="s">
        <v>1005</v>
      </c>
      <c r="C477" s="560" t="s">
        <v>6818</v>
      </c>
      <c r="D477" s="560" t="s">
        <v>6826</v>
      </c>
      <c r="E477" s="560" t="s">
        <v>6819</v>
      </c>
      <c r="F477" s="560" t="s">
        <v>6820</v>
      </c>
      <c r="G477" s="562" t="s">
        <v>6821</v>
      </c>
      <c r="H477" s="563" t="s">
        <v>6820</v>
      </c>
      <c r="I477" s="560" t="s">
        <v>3342</v>
      </c>
      <c r="J477" s="560" t="s">
        <v>3440</v>
      </c>
      <c r="K477" s="561" t="s">
        <v>6822</v>
      </c>
      <c r="L477" s="585" t="s">
        <v>6823</v>
      </c>
      <c r="M477" s="586">
        <v>43512</v>
      </c>
      <c r="N477" s="587">
        <v>44961</v>
      </c>
      <c r="O477" s="588" t="s">
        <v>991</v>
      </c>
      <c r="P477" s="589">
        <f t="shared" si="103"/>
        <v>44961</v>
      </c>
      <c r="Q477" s="590">
        <v>19052</v>
      </c>
      <c r="R477" s="590">
        <v>2018</v>
      </c>
      <c r="S477" s="570">
        <v>44231</v>
      </c>
      <c r="T477" s="560" t="s">
        <v>5218</v>
      </c>
      <c r="U477" s="560" t="s">
        <v>4844</v>
      </c>
      <c r="V477" s="564" t="s">
        <v>9786</v>
      </c>
      <c r="W477" s="564" t="s">
        <v>9786</v>
      </c>
      <c r="X477" s="560" t="s">
        <v>6824</v>
      </c>
      <c r="Y477" s="560" t="s">
        <v>6825</v>
      </c>
      <c r="Z477" s="564" t="s">
        <v>5670</v>
      </c>
      <c r="AA477" s="572">
        <f>N477</f>
        <v>44961</v>
      </c>
      <c r="AB477" s="573" t="s">
        <v>2167</v>
      </c>
      <c r="AC477" s="560" t="s">
        <v>994</v>
      </c>
      <c r="AD477" s="574">
        <v>24</v>
      </c>
      <c r="AE477" s="560">
        <v>105</v>
      </c>
      <c r="AF477" s="560">
        <v>105</v>
      </c>
      <c r="AG477" s="560">
        <v>125</v>
      </c>
      <c r="AH477" s="560">
        <v>150</v>
      </c>
      <c r="AI477" s="560" t="s">
        <v>994</v>
      </c>
      <c r="AJ477" s="560">
        <v>40</v>
      </c>
      <c r="AK477" s="560">
        <v>50</v>
      </c>
      <c r="AL477" s="560">
        <v>1</v>
      </c>
      <c r="AM477" s="570">
        <v>43512</v>
      </c>
      <c r="AN477" s="560">
        <v>2018</v>
      </c>
      <c r="AO477" s="560" t="s">
        <v>991</v>
      </c>
      <c r="AP477" s="560"/>
      <c r="AQ477" s="642"/>
      <c r="AR477" s="571"/>
      <c r="AS477" s="571"/>
      <c r="AT477" s="571"/>
      <c r="AU477" s="571"/>
      <c r="AV477" s="571"/>
      <c r="AW477" s="571"/>
      <c r="AX477" s="571"/>
      <c r="AY477" s="571"/>
      <c r="AZ477" s="571"/>
      <c r="BA477" s="571"/>
      <c r="BB477" s="571"/>
      <c r="BC477" s="571"/>
      <c r="BD477" s="571"/>
      <c r="BE477" s="571"/>
      <c r="BF477" s="571"/>
      <c r="BG477" s="571"/>
      <c r="BH477" s="571"/>
      <c r="BI477" s="571"/>
      <c r="BJ477" s="571"/>
      <c r="BK477" s="571"/>
      <c r="BL477" s="571"/>
      <c r="BM477" s="571"/>
      <c r="BN477" s="571"/>
      <c r="BO477" s="571"/>
      <c r="BP477" s="571"/>
      <c r="BQ477" s="571"/>
      <c r="BR477" s="571"/>
      <c r="BS477" s="571"/>
      <c r="BT477" s="571"/>
      <c r="BU477" s="571"/>
      <c r="BV477" s="571"/>
      <c r="BW477" s="571"/>
      <c r="BX477" s="571"/>
      <c r="BY477" s="571"/>
      <c r="BZ477" s="571"/>
      <c r="CA477" s="571"/>
      <c r="CB477" s="571"/>
      <c r="CC477" s="571"/>
      <c r="CD477" s="571"/>
      <c r="CE477" s="571"/>
      <c r="CF477" s="571"/>
      <c r="CG477" s="571"/>
      <c r="CH477" s="571"/>
      <c r="CI477" s="571"/>
      <c r="CJ477" s="571"/>
      <c r="CK477" s="571"/>
      <c r="CL477" s="571"/>
      <c r="CM477" s="571"/>
      <c r="CN477" s="571"/>
      <c r="CO477" s="571"/>
      <c r="CP477" s="571"/>
    </row>
    <row r="478" spans="1:127" ht="12.75" customHeight="1" x14ac:dyDescent="0.2">
      <c r="A478" s="270">
        <v>477</v>
      </c>
      <c r="B478" s="281" t="s">
        <v>1004</v>
      </c>
      <c r="C478" s="281" t="s">
        <v>453</v>
      </c>
      <c r="D478" s="281"/>
      <c r="E478" s="281" t="s">
        <v>454</v>
      </c>
      <c r="F478" s="281"/>
      <c r="G478" s="296" t="s">
        <v>455</v>
      </c>
      <c r="H478" s="676"/>
      <c r="I478" s="271" t="s">
        <v>601</v>
      </c>
      <c r="J478" s="265"/>
      <c r="K478" s="271" t="s">
        <v>331</v>
      </c>
      <c r="L478" s="273" t="s">
        <v>3457</v>
      </c>
      <c r="M478" s="275">
        <v>41341</v>
      </c>
      <c r="N478" s="276">
        <v>44593</v>
      </c>
      <c r="O478" s="277" t="s">
        <v>991</v>
      </c>
      <c r="P478" s="298">
        <f t="shared" ref="P478:P505" si="104">N478</f>
        <v>44593</v>
      </c>
      <c r="Q478" s="278">
        <v>16267</v>
      </c>
      <c r="R478" s="278">
        <v>2009</v>
      </c>
      <c r="S478" s="279">
        <v>43862</v>
      </c>
      <c r="T478" s="280" t="s">
        <v>39</v>
      </c>
      <c r="U478" s="281" t="s">
        <v>991</v>
      </c>
      <c r="V478" s="282" t="s">
        <v>97</v>
      </c>
      <c r="W478" s="282" t="s">
        <v>5379</v>
      </c>
      <c r="X478" s="280" t="s">
        <v>1512</v>
      </c>
      <c r="Y478" s="280" t="s">
        <v>3458</v>
      </c>
      <c r="Z478" s="282" t="s">
        <v>1943</v>
      </c>
      <c r="AA478" s="303">
        <f t="shared" ref="AA478:AA485" si="105">N478</f>
        <v>44593</v>
      </c>
      <c r="AB478" s="149" t="s">
        <v>1411</v>
      </c>
      <c r="AC478" s="280">
        <v>5.8</v>
      </c>
      <c r="AD478" s="305"/>
      <c r="AE478" s="280">
        <v>85</v>
      </c>
      <c r="AF478" s="280"/>
      <c r="AG478" s="280">
        <v>110</v>
      </c>
      <c r="AH478" s="280"/>
      <c r="AI478" s="280">
        <v>24</v>
      </c>
      <c r="AJ478" s="280">
        <v>39</v>
      </c>
      <c r="AK478" s="280">
        <v>53</v>
      </c>
      <c r="AL478" s="280">
        <v>1</v>
      </c>
      <c r="AM478" s="280"/>
      <c r="AN478" s="280"/>
      <c r="AO478" s="280"/>
      <c r="AP478" s="280"/>
      <c r="AQ478" s="634"/>
      <c r="AR478" s="501"/>
      <c r="AS478" s="501"/>
      <c r="AT478" s="501"/>
      <c r="AU478" s="501"/>
      <c r="AV478" s="501"/>
      <c r="AW478" s="501"/>
      <c r="AX478" s="501"/>
      <c r="AY478" s="501"/>
      <c r="AZ478" s="501"/>
      <c r="BA478" s="501"/>
      <c r="BB478" s="501"/>
      <c r="BC478" s="501"/>
      <c r="BD478" s="501"/>
      <c r="BE478" s="501"/>
      <c r="BF478" s="501"/>
      <c r="BG478" s="501"/>
      <c r="BH478" s="501"/>
      <c r="BI478" s="501"/>
      <c r="BJ478" s="501"/>
      <c r="BK478" s="501"/>
      <c r="BL478" s="501"/>
      <c r="BM478" s="501"/>
      <c r="BN478" s="501"/>
      <c r="BO478" s="501"/>
      <c r="BP478" s="501"/>
      <c r="BQ478" s="501"/>
      <c r="BR478" s="501"/>
      <c r="BS478" s="501"/>
      <c r="BT478" s="501"/>
      <c r="BU478" s="501"/>
      <c r="BV478" s="501"/>
      <c r="BW478" s="501"/>
      <c r="BX478" s="501"/>
      <c r="BY478" s="501"/>
      <c r="BZ478" s="501"/>
      <c r="CA478" s="501"/>
      <c r="CB478" s="501"/>
      <c r="CC478" s="501"/>
      <c r="CD478" s="501"/>
      <c r="CE478" s="501"/>
      <c r="CF478" s="501"/>
      <c r="CG478" s="501"/>
      <c r="CH478" s="501"/>
      <c r="CI478" s="501"/>
      <c r="CJ478" s="501"/>
      <c r="CK478" s="501"/>
      <c r="CL478" s="501"/>
      <c r="CM478" s="501"/>
      <c r="CN478" s="501"/>
      <c r="CO478" s="501"/>
      <c r="CP478" s="501"/>
      <c r="CQ478" s="500"/>
      <c r="CR478" s="500"/>
      <c r="CS478" s="500"/>
      <c r="CT478" s="500"/>
      <c r="CU478" s="500"/>
      <c r="CV478" s="500"/>
      <c r="CW478" s="500"/>
      <c r="CX478" s="500"/>
      <c r="CY478" s="500"/>
      <c r="CZ478" s="500"/>
      <c r="DA478" s="500"/>
      <c r="DB478" s="500"/>
      <c r="DC478" s="500"/>
      <c r="DD478" s="500"/>
      <c r="DE478" s="500"/>
      <c r="DF478" s="500"/>
      <c r="DG478" s="500"/>
      <c r="DH478" s="500"/>
      <c r="DI478" s="500"/>
      <c r="DJ478" s="500"/>
      <c r="DK478" s="500"/>
      <c r="DL478" s="500"/>
      <c r="DM478" s="500"/>
      <c r="DN478" s="500"/>
      <c r="DO478" s="500"/>
      <c r="DP478" s="500"/>
      <c r="DQ478" s="500"/>
      <c r="DR478" s="500"/>
      <c r="DS478" s="500"/>
      <c r="DT478" s="500"/>
      <c r="DU478" s="500"/>
      <c r="DV478" s="500"/>
      <c r="DW478" s="500"/>
    </row>
    <row r="479" spans="1:127" s="502" customFormat="1" ht="12.75" customHeight="1" x14ac:dyDescent="0.2">
      <c r="A479" s="270">
        <v>478</v>
      </c>
      <c r="B479" s="281" t="s">
        <v>1004</v>
      </c>
      <c r="C479" s="302" t="s">
        <v>5125</v>
      </c>
      <c r="D479" s="281"/>
      <c r="E479" s="281" t="s">
        <v>5126</v>
      </c>
      <c r="F479" s="281"/>
      <c r="G479" s="296" t="s">
        <v>5127</v>
      </c>
      <c r="H479" s="676"/>
      <c r="I479" s="271" t="s">
        <v>424</v>
      </c>
      <c r="J479" s="271"/>
      <c r="K479" s="281" t="s">
        <v>4084</v>
      </c>
      <c r="L479" s="676" t="s">
        <v>4085</v>
      </c>
      <c r="M479" s="306">
        <v>42893</v>
      </c>
      <c r="N479" s="132">
        <v>44958</v>
      </c>
      <c r="O479" s="277" t="s">
        <v>991</v>
      </c>
      <c r="P479" s="299">
        <f>N479</f>
        <v>44958</v>
      </c>
      <c r="Q479" s="264">
        <v>17598</v>
      </c>
      <c r="R479" s="264">
        <v>2017</v>
      </c>
      <c r="S479" s="265">
        <v>44228</v>
      </c>
      <c r="T479" s="281" t="s">
        <v>239</v>
      </c>
      <c r="U479" s="281" t="s">
        <v>991</v>
      </c>
      <c r="V479" s="150" t="s">
        <v>1281</v>
      </c>
      <c r="W479" s="150" t="s">
        <v>9782</v>
      </c>
      <c r="X479" s="281" t="s">
        <v>4086</v>
      </c>
      <c r="Y479" s="281" t="s">
        <v>451</v>
      </c>
      <c r="Z479" s="150" t="s">
        <v>671</v>
      </c>
      <c r="AA479" s="303">
        <f t="shared" si="105"/>
        <v>44958</v>
      </c>
      <c r="AB479" s="283" t="s">
        <v>2167</v>
      </c>
      <c r="AC479" s="281">
        <v>4.05</v>
      </c>
      <c r="AD479" s="284"/>
      <c r="AE479" s="281">
        <v>65</v>
      </c>
      <c r="AF479" s="281"/>
      <c r="AG479" s="281">
        <v>85</v>
      </c>
      <c r="AH479" s="281"/>
      <c r="AI479" s="281" t="s">
        <v>994</v>
      </c>
      <c r="AJ479" s="281" t="s">
        <v>994</v>
      </c>
      <c r="AK479" s="281" t="s">
        <v>994</v>
      </c>
      <c r="AL479" s="281">
        <v>1</v>
      </c>
      <c r="AM479" s="279"/>
      <c r="AN479" s="280"/>
      <c r="AO479" s="280"/>
      <c r="AP479" s="281"/>
      <c r="AQ479" s="635"/>
      <c r="AR479" s="324"/>
      <c r="AS479" s="324"/>
      <c r="AT479" s="324"/>
      <c r="AU479" s="324"/>
      <c r="AV479" s="324"/>
      <c r="AW479" s="324"/>
      <c r="AX479" s="324"/>
      <c r="AY479" s="324"/>
      <c r="AZ479" s="324"/>
      <c r="BA479" s="324"/>
      <c r="BB479" s="324"/>
      <c r="BC479" s="324"/>
      <c r="BD479" s="324"/>
      <c r="BE479" s="324"/>
      <c r="BF479" s="324"/>
      <c r="BG479" s="324"/>
      <c r="BH479" s="324"/>
      <c r="BI479" s="324"/>
      <c r="BJ479" s="324"/>
      <c r="BK479" s="324"/>
      <c r="BL479" s="324"/>
      <c r="BM479" s="324"/>
      <c r="BN479" s="324"/>
      <c r="BO479" s="324"/>
      <c r="BP479" s="324"/>
      <c r="BQ479" s="324"/>
      <c r="BR479" s="324"/>
      <c r="BS479" s="324"/>
      <c r="BT479" s="324"/>
      <c r="BU479" s="324"/>
      <c r="BV479" s="324"/>
      <c r="BW479" s="324"/>
      <c r="BX479" s="324"/>
      <c r="BY479" s="324"/>
      <c r="BZ479" s="324"/>
      <c r="CA479" s="324"/>
      <c r="CB479" s="324"/>
      <c r="CC479" s="324"/>
      <c r="CD479" s="324"/>
      <c r="CE479" s="324"/>
      <c r="CF479" s="324"/>
      <c r="CG479" s="324"/>
      <c r="CH479" s="324"/>
      <c r="CI479" s="324"/>
      <c r="CJ479" s="324"/>
      <c r="CK479" s="324"/>
      <c r="CL479" s="324"/>
      <c r="CM479" s="324"/>
      <c r="CN479" s="324"/>
      <c r="CO479" s="324"/>
      <c r="CP479" s="324"/>
    </row>
    <row r="480" spans="1:127" s="502" customFormat="1" ht="12.75" customHeight="1" x14ac:dyDescent="0.2">
      <c r="A480" s="270">
        <v>479</v>
      </c>
      <c r="B480" s="270" t="s">
        <v>1004</v>
      </c>
      <c r="C480" s="281" t="s">
        <v>1705</v>
      </c>
      <c r="D480" s="271"/>
      <c r="E480" s="271" t="s">
        <v>1706</v>
      </c>
      <c r="F480" s="271"/>
      <c r="G480" s="272" t="s">
        <v>1707</v>
      </c>
      <c r="H480" s="273"/>
      <c r="I480" s="281" t="s">
        <v>136</v>
      </c>
      <c r="J480" s="271"/>
      <c r="K480" s="271" t="s">
        <v>9489</v>
      </c>
      <c r="L480" s="273" t="s">
        <v>9490</v>
      </c>
      <c r="M480" s="275">
        <v>41549</v>
      </c>
      <c r="N480" s="132">
        <v>44960</v>
      </c>
      <c r="O480" s="277" t="s">
        <v>991</v>
      </c>
      <c r="P480" s="299">
        <f t="shared" si="104"/>
        <v>44960</v>
      </c>
      <c r="Q480" s="264">
        <v>20184</v>
      </c>
      <c r="R480" s="264">
        <v>2013</v>
      </c>
      <c r="S480" s="279">
        <v>44230</v>
      </c>
      <c r="T480" s="281" t="s">
        <v>239</v>
      </c>
      <c r="U480" s="281" t="s">
        <v>991</v>
      </c>
      <c r="V480" s="150" t="s">
        <v>747</v>
      </c>
      <c r="W480" s="150" t="s">
        <v>6717</v>
      </c>
      <c r="X480" s="281" t="s">
        <v>9491</v>
      </c>
      <c r="Y480" s="281" t="s">
        <v>1116</v>
      </c>
      <c r="Z480" s="150" t="s">
        <v>9492</v>
      </c>
      <c r="AA480" s="303">
        <f t="shared" si="105"/>
        <v>44960</v>
      </c>
      <c r="AB480" s="283" t="s">
        <v>2167</v>
      </c>
      <c r="AC480" s="281">
        <v>5.8</v>
      </c>
      <c r="AD480" s="284"/>
      <c r="AE480" s="281">
        <v>110</v>
      </c>
      <c r="AF480" s="281"/>
      <c r="AG480" s="281">
        <v>130</v>
      </c>
      <c r="AH480" s="281"/>
      <c r="AI480" s="281">
        <v>24</v>
      </c>
      <c r="AJ480" s="281">
        <v>38</v>
      </c>
      <c r="AK480" s="281">
        <v>51</v>
      </c>
      <c r="AL480" s="281">
        <v>1</v>
      </c>
      <c r="AM480" s="281"/>
      <c r="AN480" s="281"/>
      <c r="AO480" s="281"/>
      <c r="AP480" s="281"/>
      <c r="AQ480" s="635"/>
      <c r="AR480" s="324"/>
      <c r="AS480" s="324"/>
      <c r="AT480" s="324"/>
      <c r="AU480" s="324"/>
      <c r="AV480" s="324"/>
      <c r="AW480" s="324"/>
      <c r="AX480" s="324"/>
      <c r="AY480" s="324"/>
      <c r="AZ480" s="324"/>
      <c r="BA480" s="324"/>
      <c r="BB480" s="324"/>
      <c r="BC480" s="324"/>
      <c r="BD480" s="324"/>
      <c r="BE480" s="324"/>
      <c r="BF480" s="324"/>
      <c r="BG480" s="324"/>
      <c r="BH480" s="324"/>
      <c r="BI480" s="324"/>
      <c r="BJ480" s="324"/>
      <c r="BK480" s="324"/>
      <c r="BL480" s="324"/>
      <c r="BM480" s="324"/>
      <c r="BN480" s="324"/>
      <c r="BO480" s="324"/>
      <c r="BP480" s="324"/>
      <c r="BQ480" s="324"/>
      <c r="BR480" s="324"/>
      <c r="BS480" s="324"/>
      <c r="BT480" s="324"/>
      <c r="BU480" s="324"/>
      <c r="BV480" s="324"/>
      <c r="BW480" s="324"/>
      <c r="BX480" s="324"/>
      <c r="BY480" s="324"/>
      <c r="BZ480" s="324"/>
      <c r="CA480" s="324"/>
      <c r="CB480" s="324"/>
      <c r="CC480" s="324"/>
      <c r="CD480" s="324"/>
      <c r="CE480" s="324"/>
      <c r="CF480" s="324"/>
      <c r="CG480" s="324"/>
      <c r="CH480" s="324"/>
      <c r="CI480" s="324"/>
      <c r="CJ480" s="324"/>
      <c r="CK480" s="324"/>
      <c r="CL480" s="324"/>
      <c r="CM480" s="324"/>
      <c r="CN480" s="324"/>
      <c r="CO480" s="324"/>
      <c r="CP480" s="324"/>
    </row>
    <row r="481" spans="1:127" s="502" customFormat="1" ht="12.75" customHeight="1" x14ac:dyDescent="0.2">
      <c r="A481" s="270">
        <v>480</v>
      </c>
      <c r="B481" s="281" t="s">
        <v>1004</v>
      </c>
      <c r="C481" s="281" t="s">
        <v>8721</v>
      </c>
      <c r="D481" s="281"/>
      <c r="E481" s="281" t="s">
        <v>433</v>
      </c>
      <c r="F481" s="281"/>
      <c r="G481" s="296" t="s">
        <v>8722</v>
      </c>
      <c r="H481" s="763"/>
      <c r="I481" s="281" t="s">
        <v>1997</v>
      </c>
      <c r="J481" s="281"/>
      <c r="K481" s="281" t="s">
        <v>7072</v>
      </c>
      <c r="L481" s="763" t="s">
        <v>7087</v>
      </c>
      <c r="M481" s="306">
        <v>43993</v>
      </c>
      <c r="N481" s="307">
        <v>44720</v>
      </c>
      <c r="O481" s="277" t="s">
        <v>991</v>
      </c>
      <c r="P481" s="299">
        <f>N481</f>
        <v>44720</v>
      </c>
      <c r="Q481" s="264">
        <v>20474</v>
      </c>
      <c r="R481" s="264">
        <v>2017</v>
      </c>
      <c r="S481" s="265">
        <v>43990</v>
      </c>
      <c r="T481" s="281" t="s">
        <v>239</v>
      </c>
      <c r="U481" s="281" t="s">
        <v>1786</v>
      </c>
      <c r="V481" s="150" t="s">
        <v>484</v>
      </c>
      <c r="W481" s="150" t="s">
        <v>1312</v>
      </c>
      <c r="X481" s="281" t="s">
        <v>7074</v>
      </c>
      <c r="Y481" s="281" t="s">
        <v>1439</v>
      </c>
      <c r="Z481" s="150" t="s">
        <v>1440</v>
      </c>
      <c r="AA481" s="303">
        <v>44720</v>
      </c>
      <c r="AB481" s="283" t="s">
        <v>2167</v>
      </c>
      <c r="AC481" s="281">
        <v>5.0999999999999996</v>
      </c>
      <c r="AD481" s="284"/>
      <c r="AE481" s="281">
        <v>60</v>
      </c>
      <c r="AF481" s="281"/>
      <c r="AG481" s="281">
        <v>75</v>
      </c>
      <c r="AH481" s="281"/>
      <c r="AI481" s="281">
        <v>23</v>
      </c>
      <c r="AJ481" s="281">
        <v>38</v>
      </c>
      <c r="AK481" s="281">
        <v>55</v>
      </c>
      <c r="AL481" s="281">
        <v>1</v>
      </c>
      <c r="AM481" s="281"/>
      <c r="AN481" s="281"/>
      <c r="AO481" s="281"/>
      <c r="AP481" s="281"/>
      <c r="AQ481" s="635"/>
      <c r="AR481" s="324"/>
      <c r="AS481" s="324"/>
      <c r="AT481" s="324"/>
      <c r="AU481" s="324"/>
      <c r="AV481" s="324"/>
      <c r="AW481" s="324"/>
      <c r="AX481" s="324"/>
      <c r="AY481" s="324"/>
      <c r="AZ481" s="324"/>
      <c r="BA481" s="324"/>
      <c r="BB481" s="324"/>
      <c r="BC481" s="324"/>
      <c r="BD481" s="324"/>
      <c r="BE481" s="324"/>
      <c r="BF481" s="324"/>
      <c r="BG481" s="324"/>
      <c r="BH481" s="324"/>
      <c r="BI481" s="324"/>
      <c r="BJ481" s="324"/>
      <c r="BK481" s="324"/>
      <c r="BL481" s="324"/>
      <c r="BM481" s="324"/>
      <c r="BN481" s="324"/>
      <c r="BO481" s="324"/>
      <c r="BP481" s="324"/>
      <c r="BQ481" s="324"/>
      <c r="BR481" s="324"/>
      <c r="BS481" s="324"/>
      <c r="BT481" s="324"/>
      <c r="BU481" s="324"/>
      <c r="BV481" s="324"/>
      <c r="BW481" s="324"/>
      <c r="BX481" s="324"/>
      <c r="BY481" s="324"/>
      <c r="BZ481" s="324"/>
      <c r="CA481" s="324"/>
      <c r="CB481" s="324"/>
      <c r="CC481" s="324"/>
      <c r="CD481" s="324"/>
      <c r="CE481" s="324"/>
      <c r="CF481" s="324"/>
      <c r="CG481" s="324"/>
      <c r="CH481" s="324"/>
      <c r="CI481" s="324"/>
      <c r="CJ481" s="324"/>
      <c r="CK481" s="324"/>
      <c r="CL481" s="324"/>
      <c r="CM481" s="324"/>
      <c r="CN481" s="324"/>
      <c r="CO481" s="324"/>
      <c r="CP481" s="324"/>
    </row>
    <row r="482" spans="1:127" s="502" customFormat="1" ht="12.75" customHeight="1" x14ac:dyDescent="0.2">
      <c r="A482" s="270">
        <v>481</v>
      </c>
      <c r="B482" s="281" t="s">
        <v>1004</v>
      </c>
      <c r="C482" s="270" t="s">
        <v>5116</v>
      </c>
      <c r="D482" s="281"/>
      <c r="E482" s="281" t="s">
        <v>5117</v>
      </c>
      <c r="F482" s="281"/>
      <c r="G482" s="296" t="s">
        <v>5118</v>
      </c>
      <c r="H482" s="676"/>
      <c r="I482" s="281" t="s">
        <v>1997</v>
      </c>
      <c r="J482" s="265"/>
      <c r="K482" s="281" t="s">
        <v>5119</v>
      </c>
      <c r="L482" s="306">
        <v>31935</v>
      </c>
      <c r="M482" s="306">
        <v>42885</v>
      </c>
      <c r="N482" s="307">
        <v>44610</v>
      </c>
      <c r="O482" s="507" t="s">
        <v>991</v>
      </c>
      <c r="P482" s="508">
        <f t="shared" si="104"/>
        <v>44610</v>
      </c>
      <c r="Q482" s="520">
        <v>17585</v>
      </c>
      <c r="R482" s="520">
        <v>2017</v>
      </c>
      <c r="S482" s="265">
        <v>43879</v>
      </c>
      <c r="T482" s="324" t="s">
        <v>32</v>
      </c>
      <c r="U482" s="324" t="s">
        <v>991</v>
      </c>
      <c r="V482" s="150" t="s">
        <v>556</v>
      </c>
      <c r="W482" s="150" t="s">
        <v>556</v>
      </c>
      <c r="X482" s="281" t="s">
        <v>5120</v>
      </c>
      <c r="Y482" s="281" t="s">
        <v>1755</v>
      </c>
      <c r="Z482" s="150" t="s">
        <v>1957</v>
      </c>
      <c r="AA482" s="303">
        <f t="shared" si="105"/>
        <v>44610</v>
      </c>
      <c r="AB482" s="283" t="s">
        <v>485</v>
      </c>
      <c r="AC482" s="281">
        <v>5.3</v>
      </c>
      <c r="AD482" s="284"/>
      <c r="AE482" s="281">
        <v>70</v>
      </c>
      <c r="AF482" s="281"/>
      <c r="AG482" s="281">
        <v>90</v>
      </c>
      <c r="AH482" s="281"/>
      <c r="AI482" s="281" t="s">
        <v>994</v>
      </c>
      <c r="AJ482" s="281">
        <v>37</v>
      </c>
      <c r="AK482" s="324">
        <v>48</v>
      </c>
      <c r="AL482" s="324">
        <v>1</v>
      </c>
      <c r="AM482" s="281"/>
      <c r="AN482" s="281"/>
      <c r="AO482" s="281"/>
      <c r="AP482" s="281"/>
      <c r="AQ482" s="635"/>
      <c r="AR482" s="324"/>
      <c r="AS482" s="324"/>
      <c r="AT482" s="324"/>
      <c r="AU482" s="324"/>
      <c r="AV482" s="324"/>
      <c r="AW482" s="324"/>
      <c r="AX482" s="324"/>
      <c r="AY482" s="324"/>
      <c r="AZ482" s="324"/>
      <c r="BA482" s="324"/>
      <c r="BB482" s="324"/>
      <c r="BC482" s="324"/>
      <c r="BD482" s="324"/>
      <c r="BE482" s="324"/>
      <c r="BF482" s="324"/>
      <c r="BG482" s="324"/>
      <c r="BH482" s="324"/>
      <c r="BI482" s="324"/>
      <c r="BJ482" s="324"/>
      <c r="BK482" s="324"/>
      <c r="BL482" s="324"/>
      <c r="BM482" s="324"/>
      <c r="BN482" s="324"/>
      <c r="BO482" s="324"/>
      <c r="BP482" s="324"/>
      <c r="BQ482" s="324"/>
      <c r="BR482" s="324"/>
      <c r="BS482" s="324"/>
      <c r="BT482" s="324"/>
      <c r="BU482" s="324"/>
      <c r="BV482" s="324"/>
      <c r="BW482" s="324"/>
      <c r="BX482" s="324"/>
      <c r="BY482" s="324"/>
      <c r="BZ482" s="324"/>
      <c r="CA482" s="324"/>
      <c r="CB482" s="324"/>
      <c r="CC482" s="324"/>
      <c r="CD482" s="324"/>
      <c r="CE482" s="324"/>
      <c r="CF482" s="324"/>
      <c r="CG482" s="324"/>
      <c r="CH482" s="324"/>
      <c r="CI482" s="324"/>
      <c r="CJ482" s="324"/>
      <c r="CK482" s="324"/>
      <c r="CL482" s="324"/>
      <c r="CM482" s="324"/>
      <c r="CN482" s="324"/>
      <c r="CO482" s="324"/>
      <c r="CP482" s="324"/>
    </row>
    <row r="483" spans="1:127" ht="12.75" customHeight="1" x14ac:dyDescent="0.2">
      <c r="A483" s="270">
        <v>482</v>
      </c>
      <c r="B483" s="281" t="s">
        <v>1004</v>
      </c>
      <c r="C483" s="281" t="s">
        <v>23</v>
      </c>
      <c r="D483" s="281"/>
      <c r="E483" s="281" t="s">
        <v>24</v>
      </c>
      <c r="F483" s="281"/>
      <c r="G483" s="296" t="s">
        <v>25</v>
      </c>
      <c r="H483" s="676"/>
      <c r="I483" s="281" t="s">
        <v>26</v>
      </c>
      <c r="J483" s="281"/>
      <c r="K483" s="281" t="s">
        <v>12</v>
      </c>
      <c r="L483" s="676" t="s">
        <v>13</v>
      </c>
      <c r="M483" s="306">
        <v>41431</v>
      </c>
      <c r="N483" s="325">
        <v>44703</v>
      </c>
      <c r="O483" s="277" t="s">
        <v>991</v>
      </c>
      <c r="P483" s="298">
        <f t="shared" si="104"/>
        <v>44703</v>
      </c>
      <c r="Q483" s="278">
        <v>18441</v>
      </c>
      <c r="R483" s="278">
        <v>2009</v>
      </c>
      <c r="S483" s="279">
        <v>43973</v>
      </c>
      <c r="T483" s="280" t="s">
        <v>396</v>
      </c>
      <c r="U483" s="281" t="s">
        <v>991</v>
      </c>
      <c r="V483" s="282" t="s">
        <v>615</v>
      </c>
      <c r="W483" s="282" t="s">
        <v>5649</v>
      </c>
      <c r="X483" s="280" t="s">
        <v>2241</v>
      </c>
      <c r="Y483" s="280" t="s">
        <v>2235</v>
      </c>
      <c r="Z483" s="282" t="s">
        <v>2236</v>
      </c>
      <c r="AA483" s="303">
        <f t="shared" si="105"/>
        <v>44703</v>
      </c>
      <c r="AB483" s="149" t="s">
        <v>1411</v>
      </c>
      <c r="AC483" s="280">
        <v>6</v>
      </c>
      <c r="AD483" s="305"/>
      <c r="AE483" s="280">
        <v>70</v>
      </c>
      <c r="AF483" s="280"/>
      <c r="AG483" s="280">
        <v>95</v>
      </c>
      <c r="AH483" s="280"/>
      <c r="AI483" s="280">
        <v>23</v>
      </c>
      <c r="AJ483" s="280">
        <v>38</v>
      </c>
      <c r="AK483" s="280">
        <v>52</v>
      </c>
      <c r="AL483" s="280">
        <v>1</v>
      </c>
      <c r="AM483" s="280"/>
      <c r="AN483" s="280"/>
      <c r="AO483" s="280"/>
      <c r="AP483" s="280"/>
      <c r="AQ483" s="634"/>
      <c r="AR483" s="501"/>
      <c r="AS483" s="501"/>
      <c r="AT483" s="501"/>
      <c r="AU483" s="501"/>
      <c r="AV483" s="501"/>
      <c r="AW483" s="501"/>
      <c r="AX483" s="501"/>
      <c r="AY483" s="501"/>
      <c r="AZ483" s="501"/>
      <c r="BA483" s="501"/>
      <c r="BB483" s="501"/>
      <c r="BC483" s="501"/>
      <c r="BD483" s="501"/>
      <c r="BE483" s="501"/>
      <c r="BF483" s="501"/>
      <c r="BG483" s="501"/>
      <c r="BH483" s="501"/>
      <c r="BI483" s="501"/>
      <c r="BJ483" s="501"/>
      <c r="BK483" s="501"/>
      <c r="BL483" s="501"/>
      <c r="BM483" s="501"/>
      <c r="BN483" s="501"/>
      <c r="BO483" s="501"/>
      <c r="BP483" s="501"/>
      <c r="BQ483" s="501"/>
      <c r="BR483" s="501"/>
      <c r="BS483" s="501"/>
      <c r="BT483" s="501"/>
      <c r="BU483" s="501"/>
      <c r="BV483" s="501"/>
      <c r="BW483" s="501"/>
      <c r="BX483" s="501"/>
      <c r="BY483" s="501"/>
      <c r="BZ483" s="501"/>
      <c r="CA483" s="501"/>
      <c r="CB483" s="501"/>
      <c r="CC483" s="501"/>
      <c r="CD483" s="501"/>
      <c r="CE483" s="501"/>
      <c r="CF483" s="501"/>
      <c r="CG483" s="501"/>
      <c r="CH483" s="501"/>
      <c r="CI483" s="501"/>
      <c r="CJ483" s="501"/>
      <c r="CK483" s="501"/>
      <c r="CL483" s="501"/>
      <c r="CM483" s="501"/>
      <c r="CN483" s="501"/>
      <c r="CO483" s="501"/>
      <c r="CP483" s="501"/>
      <c r="CQ483" s="500"/>
      <c r="CR483" s="500"/>
      <c r="CS483" s="500"/>
      <c r="CT483" s="500"/>
      <c r="CU483" s="500"/>
      <c r="CV483" s="500"/>
      <c r="CW483" s="500"/>
      <c r="CX483" s="500"/>
      <c r="CY483" s="500"/>
      <c r="CZ483" s="500"/>
      <c r="DA483" s="500"/>
      <c r="DB483" s="500"/>
      <c r="DC483" s="500"/>
      <c r="DD483" s="500"/>
      <c r="DE483" s="500"/>
      <c r="DF483" s="500"/>
      <c r="DG483" s="500"/>
      <c r="DH483" s="500"/>
      <c r="DI483" s="500"/>
      <c r="DJ483" s="500"/>
      <c r="DK483" s="500"/>
      <c r="DL483" s="500"/>
      <c r="DM483" s="500"/>
      <c r="DN483" s="500"/>
      <c r="DO483" s="500"/>
      <c r="DP483" s="500"/>
      <c r="DQ483" s="500"/>
      <c r="DR483" s="500"/>
      <c r="DS483" s="500"/>
      <c r="DT483" s="500"/>
      <c r="DU483" s="500"/>
      <c r="DV483" s="500"/>
      <c r="DW483" s="500"/>
    </row>
    <row r="484" spans="1:127" s="502" customFormat="1" ht="12.75" customHeight="1" x14ac:dyDescent="0.2">
      <c r="A484" s="270">
        <v>483</v>
      </c>
      <c r="B484" s="281" t="s">
        <v>1004</v>
      </c>
      <c r="C484" s="281" t="s">
        <v>2482</v>
      </c>
      <c r="D484" s="281"/>
      <c r="E484" s="281" t="s">
        <v>4653</v>
      </c>
      <c r="F484" s="281"/>
      <c r="G484" s="296" t="s">
        <v>4654</v>
      </c>
      <c r="H484" s="676"/>
      <c r="I484" s="281" t="s">
        <v>2653</v>
      </c>
      <c r="J484" s="281"/>
      <c r="K484" s="281" t="s">
        <v>2923</v>
      </c>
      <c r="L484" s="676" t="s">
        <v>2924</v>
      </c>
      <c r="M484" s="306">
        <v>42723</v>
      </c>
      <c r="N484" s="325">
        <v>45085</v>
      </c>
      <c r="O484" s="507" t="s">
        <v>991</v>
      </c>
      <c r="P484" s="513">
        <f t="shared" si="104"/>
        <v>45085</v>
      </c>
      <c r="Q484" s="264">
        <v>16988</v>
      </c>
      <c r="R484" s="264">
        <v>2016</v>
      </c>
      <c r="S484" s="279">
        <v>44355</v>
      </c>
      <c r="T484" s="281" t="s">
        <v>5079</v>
      </c>
      <c r="U484" s="281" t="s">
        <v>991</v>
      </c>
      <c r="V484" s="282" t="s">
        <v>10040</v>
      </c>
      <c r="W484" s="282" t="s">
        <v>10352</v>
      </c>
      <c r="X484" s="280" t="s">
        <v>4655</v>
      </c>
      <c r="Y484" s="280" t="s">
        <v>2925</v>
      </c>
      <c r="Z484" s="282" t="s">
        <v>2926</v>
      </c>
      <c r="AA484" s="319">
        <f t="shared" si="105"/>
        <v>45085</v>
      </c>
      <c r="AB484" s="149" t="s">
        <v>2167</v>
      </c>
      <c r="AC484" s="280">
        <v>4.7</v>
      </c>
      <c r="AD484" s="305"/>
      <c r="AE484" s="280">
        <v>95</v>
      </c>
      <c r="AF484" s="280"/>
      <c r="AG484" s="280">
        <v>120</v>
      </c>
      <c r="AH484" s="280"/>
      <c r="AI484" s="280">
        <v>22</v>
      </c>
      <c r="AJ484" s="280">
        <v>37</v>
      </c>
      <c r="AK484" s="281">
        <v>57</v>
      </c>
      <c r="AL484" s="281">
        <v>1</v>
      </c>
      <c r="AM484" s="281"/>
      <c r="AN484" s="281"/>
      <c r="AO484" s="281"/>
      <c r="AP484" s="281"/>
      <c r="AQ484" s="635"/>
      <c r="AR484" s="324"/>
      <c r="AS484" s="324"/>
      <c r="AT484" s="324"/>
      <c r="AU484" s="324"/>
      <c r="AV484" s="324"/>
      <c r="AW484" s="324"/>
      <c r="AX484" s="324"/>
      <c r="AY484" s="324"/>
      <c r="AZ484" s="324"/>
      <c r="BA484" s="324"/>
      <c r="BB484" s="324"/>
      <c r="BC484" s="324"/>
      <c r="BD484" s="324"/>
      <c r="BE484" s="324"/>
      <c r="BF484" s="324"/>
      <c r="BG484" s="324"/>
      <c r="BH484" s="324"/>
      <c r="BI484" s="324"/>
      <c r="BJ484" s="324"/>
      <c r="BK484" s="324"/>
      <c r="BL484" s="324"/>
      <c r="BM484" s="324"/>
      <c r="BN484" s="324"/>
      <c r="BO484" s="324"/>
      <c r="BP484" s="324"/>
      <c r="BQ484" s="324"/>
      <c r="BR484" s="324"/>
      <c r="BS484" s="324"/>
      <c r="BT484" s="324"/>
      <c r="BU484" s="324"/>
      <c r="BV484" s="324"/>
      <c r="BW484" s="324"/>
      <c r="BX484" s="324"/>
      <c r="BY484" s="324"/>
      <c r="BZ484" s="324"/>
      <c r="CA484" s="324"/>
      <c r="CB484" s="324"/>
      <c r="CC484" s="324"/>
      <c r="CD484" s="324"/>
      <c r="CE484" s="324"/>
      <c r="CF484" s="324"/>
      <c r="CG484" s="324"/>
      <c r="CH484" s="324"/>
      <c r="CI484" s="324"/>
      <c r="CJ484" s="324"/>
      <c r="CK484" s="324"/>
      <c r="CL484" s="324"/>
      <c r="CM484" s="324"/>
      <c r="CN484" s="324"/>
      <c r="CO484" s="324"/>
      <c r="CP484" s="324"/>
    </row>
    <row r="485" spans="1:127" s="502" customFormat="1" ht="12.75" customHeight="1" x14ac:dyDescent="0.2">
      <c r="A485" s="270">
        <v>484</v>
      </c>
      <c r="B485" s="270" t="s">
        <v>1004</v>
      </c>
      <c r="C485" s="270" t="s">
        <v>5923</v>
      </c>
      <c r="D485" s="271"/>
      <c r="E485" s="271" t="s">
        <v>5924</v>
      </c>
      <c r="F485" s="271"/>
      <c r="G485" s="272" t="s">
        <v>10131</v>
      </c>
      <c r="H485" s="273"/>
      <c r="I485" s="281" t="s">
        <v>2653</v>
      </c>
      <c r="J485" s="271"/>
      <c r="K485" s="324" t="s">
        <v>10136</v>
      </c>
      <c r="L485" s="922" t="s">
        <v>10132</v>
      </c>
      <c r="M485" s="510">
        <v>43185</v>
      </c>
      <c r="N485" s="510">
        <v>44691</v>
      </c>
      <c r="O485" s="277" t="s">
        <v>991</v>
      </c>
      <c r="P485" s="299">
        <f t="shared" si="104"/>
        <v>44691</v>
      </c>
      <c r="Q485" s="264">
        <v>21224</v>
      </c>
      <c r="R485" s="264">
        <v>2011</v>
      </c>
      <c r="S485" s="265">
        <f t="shared" ref="S485" si="106">SUM(N485-365)</f>
        <v>44326</v>
      </c>
      <c r="T485" s="281" t="s">
        <v>5079</v>
      </c>
      <c r="U485" s="281" t="s">
        <v>991</v>
      </c>
      <c r="V485" s="150" t="s">
        <v>966</v>
      </c>
      <c r="W485" s="150" t="s">
        <v>2358</v>
      </c>
      <c r="X485" s="281" t="s">
        <v>10133</v>
      </c>
      <c r="Y485" s="281" t="s">
        <v>10134</v>
      </c>
      <c r="Z485" s="150" t="s">
        <v>10135</v>
      </c>
      <c r="AA485" s="303">
        <f t="shared" si="105"/>
        <v>44691</v>
      </c>
      <c r="AB485" s="283" t="s">
        <v>2167</v>
      </c>
      <c r="AC485" s="281">
        <v>4.5</v>
      </c>
      <c r="AD485" s="284"/>
      <c r="AE485" s="281">
        <v>55</v>
      </c>
      <c r="AF485" s="281"/>
      <c r="AG485" s="281">
        <v>70</v>
      </c>
      <c r="AH485" s="281"/>
      <c r="AI485" s="281">
        <v>22</v>
      </c>
      <c r="AJ485" s="281">
        <v>37</v>
      </c>
      <c r="AK485" s="281">
        <v>50</v>
      </c>
      <c r="AL485" s="281">
        <v>1</v>
      </c>
      <c r="AM485" s="281"/>
      <c r="AN485" s="281"/>
      <c r="AO485" s="281"/>
      <c r="AP485" s="281"/>
      <c r="AQ485" s="635"/>
      <c r="AR485" s="324"/>
      <c r="AS485" s="324"/>
      <c r="AT485" s="324"/>
      <c r="AU485" s="324"/>
      <c r="AV485" s="324"/>
      <c r="AW485" s="324"/>
      <c r="AX485" s="324"/>
      <c r="AY485" s="324"/>
      <c r="AZ485" s="324"/>
      <c r="BA485" s="324"/>
      <c r="BB485" s="324"/>
      <c r="BC485" s="324"/>
      <c r="BD485" s="324"/>
      <c r="BE485" s="324"/>
      <c r="BF485" s="324"/>
      <c r="BG485" s="324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324"/>
      <c r="BU485" s="324"/>
      <c r="BV485" s="324"/>
      <c r="BW485" s="324"/>
      <c r="BX485" s="324"/>
      <c r="BY485" s="324"/>
      <c r="BZ485" s="324"/>
      <c r="CA485" s="324"/>
      <c r="CB485" s="324"/>
      <c r="CC485" s="324"/>
      <c r="CD485" s="324"/>
      <c r="CE485" s="324"/>
      <c r="CF485" s="324"/>
      <c r="CG485" s="324"/>
      <c r="CH485" s="324"/>
      <c r="CI485" s="324"/>
      <c r="CJ485" s="324"/>
      <c r="CK485" s="324"/>
      <c r="CL485" s="324"/>
      <c r="CM485" s="324"/>
      <c r="CN485" s="324"/>
      <c r="CO485" s="324"/>
      <c r="CP485" s="324"/>
    </row>
    <row r="486" spans="1:127" s="502" customFormat="1" ht="12.75" customHeight="1" x14ac:dyDescent="0.2">
      <c r="A486" s="270">
        <v>485</v>
      </c>
      <c r="B486" s="281" t="s">
        <v>1004</v>
      </c>
      <c r="C486" s="281" t="s">
        <v>10108</v>
      </c>
      <c r="D486" s="281"/>
      <c r="E486" s="281" t="s">
        <v>8339</v>
      </c>
      <c r="F486" s="281"/>
      <c r="G486" s="296" t="s">
        <v>10109</v>
      </c>
      <c r="H486" s="922"/>
      <c r="I486" s="281" t="s">
        <v>1634</v>
      </c>
      <c r="J486" s="281"/>
      <c r="K486" s="281" t="s">
        <v>1881</v>
      </c>
      <c r="L486" s="922" t="s">
        <v>1882</v>
      </c>
      <c r="M486" s="306">
        <v>44321</v>
      </c>
      <c r="N486" s="307">
        <v>45047</v>
      </c>
      <c r="O486" s="277" t="s">
        <v>991</v>
      </c>
      <c r="P486" s="299">
        <f>N486</f>
        <v>45047</v>
      </c>
      <c r="Q486" s="264">
        <v>21213</v>
      </c>
      <c r="R486" s="264">
        <v>2009</v>
      </c>
      <c r="S486" s="265">
        <v>44317</v>
      </c>
      <c r="T486" s="281" t="s">
        <v>239</v>
      </c>
      <c r="U486" s="281" t="s">
        <v>1786</v>
      </c>
      <c r="V486" s="150" t="s">
        <v>484</v>
      </c>
      <c r="W486" s="150" t="s">
        <v>4850</v>
      </c>
      <c r="X486" s="281" t="s">
        <v>1826</v>
      </c>
      <c r="Y486" s="281" t="s">
        <v>8607</v>
      </c>
      <c r="Z486" s="150" t="s">
        <v>1047</v>
      </c>
      <c r="AA486" s="303">
        <f>N486</f>
        <v>45047</v>
      </c>
      <c r="AB486" s="283" t="s">
        <v>485</v>
      </c>
      <c r="AC486" s="281">
        <v>5.8</v>
      </c>
      <c r="AD486" s="284"/>
      <c r="AE486" s="281">
        <v>90</v>
      </c>
      <c r="AF486" s="281"/>
      <c r="AG486" s="281">
        <v>110</v>
      </c>
      <c r="AH486" s="281"/>
      <c r="AI486" s="281">
        <v>23</v>
      </c>
      <c r="AJ486" s="281">
        <v>38</v>
      </c>
      <c r="AK486" s="281">
        <v>51</v>
      </c>
      <c r="AL486" s="281">
        <v>1</v>
      </c>
      <c r="AM486" s="281"/>
      <c r="AN486" s="281"/>
      <c r="AO486" s="281"/>
      <c r="AP486" s="281"/>
      <c r="AQ486" s="635"/>
      <c r="AR486" s="324"/>
      <c r="AS486" s="324"/>
      <c r="AT486" s="324"/>
      <c r="AU486" s="324"/>
      <c r="AV486" s="324"/>
      <c r="AW486" s="324"/>
      <c r="AX486" s="324"/>
      <c r="AY486" s="324"/>
      <c r="AZ486" s="324"/>
      <c r="BA486" s="324"/>
      <c r="BB486" s="324"/>
      <c r="BC486" s="324"/>
      <c r="BD486" s="324"/>
      <c r="BE486" s="324"/>
      <c r="BF486" s="324"/>
      <c r="BG486" s="324"/>
      <c r="BH486" s="324"/>
      <c r="BI486" s="324"/>
      <c r="BJ486" s="324"/>
      <c r="BK486" s="324"/>
      <c r="BL486" s="324"/>
      <c r="BM486" s="324"/>
      <c r="BN486" s="324"/>
      <c r="BO486" s="324"/>
      <c r="BP486" s="324"/>
      <c r="BQ486" s="324"/>
      <c r="BR486" s="324"/>
      <c r="BS486" s="324"/>
      <c r="BT486" s="324"/>
      <c r="BU486" s="324"/>
      <c r="BV486" s="324"/>
      <c r="BW486" s="324"/>
      <c r="BX486" s="324"/>
      <c r="BY486" s="324"/>
      <c r="BZ486" s="324"/>
      <c r="CA486" s="324"/>
      <c r="CB486" s="324"/>
      <c r="CC486" s="324"/>
      <c r="CD486" s="324"/>
      <c r="CE486" s="324"/>
      <c r="CF486" s="324"/>
      <c r="CG486" s="324"/>
      <c r="CH486" s="324"/>
      <c r="CI486" s="324"/>
      <c r="CJ486" s="324"/>
      <c r="CK486" s="324"/>
      <c r="CL486" s="324"/>
      <c r="CM486" s="324"/>
      <c r="CN486" s="324"/>
      <c r="CO486" s="324"/>
      <c r="CP486" s="324"/>
    </row>
    <row r="487" spans="1:127" s="502" customFormat="1" ht="12.75" customHeight="1" x14ac:dyDescent="0.2">
      <c r="A487" s="270">
        <v>486</v>
      </c>
      <c r="B487" s="270" t="s">
        <v>1005</v>
      </c>
      <c r="C487" s="270" t="s">
        <v>1000</v>
      </c>
      <c r="D487" s="271" t="s">
        <v>2247</v>
      </c>
      <c r="E487" s="271" t="s">
        <v>463</v>
      </c>
      <c r="F487" s="271" t="s">
        <v>2248</v>
      </c>
      <c r="G487" s="272" t="s">
        <v>1455</v>
      </c>
      <c r="H487" s="273" t="s">
        <v>2246</v>
      </c>
      <c r="I487" s="271" t="s">
        <v>2653</v>
      </c>
      <c r="J487" s="281" t="s">
        <v>2240</v>
      </c>
      <c r="K487" s="271" t="s">
        <v>1456</v>
      </c>
      <c r="L487" s="273" t="s">
        <v>1457</v>
      </c>
      <c r="M487" s="141">
        <v>41722</v>
      </c>
      <c r="N487" s="132">
        <v>44662</v>
      </c>
      <c r="O487" s="277" t="s">
        <v>991</v>
      </c>
      <c r="P487" s="299">
        <f t="shared" si="104"/>
        <v>44662</v>
      </c>
      <c r="Q487" s="264">
        <v>18401</v>
      </c>
      <c r="R487" s="264">
        <v>2007</v>
      </c>
      <c r="S487" s="279">
        <v>43932</v>
      </c>
      <c r="T487" s="281" t="s">
        <v>32</v>
      </c>
      <c r="U487" s="281" t="s">
        <v>259</v>
      </c>
      <c r="V487" s="150" t="s">
        <v>8432</v>
      </c>
      <c r="W487" s="150" t="s">
        <v>8433</v>
      </c>
      <c r="X487" s="281" t="s">
        <v>1458</v>
      </c>
      <c r="Y487" s="281" t="s">
        <v>1459</v>
      </c>
      <c r="Z487" s="150" t="s">
        <v>1460</v>
      </c>
      <c r="AA487" s="303">
        <f t="shared" ref="AA487:AA492" si="107">N487</f>
        <v>44662</v>
      </c>
      <c r="AB487" s="283" t="s">
        <v>2167</v>
      </c>
      <c r="AC487" s="281">
        <v>4.0999999999999996</v>
      </c>
      <c r="AD487" s="284">
        <v>28</v>
      </c>
      <c r="AE487" s="281">
        <v>65</v>
      </c>
      <c r="AF487" s="281">
        <v>88</v>
      </c>
      <c r="AG487" s="281">
        <v>85</v>
      </c>
      <c r="AH487" s="281">
        <v>111</v>
      </c>
      <c r="AI487" s="281">
        <v>22</v>
      </c>
      <c r="AJ487" s="281">
        <v>37</v>
      </c>
      <c r="AK487" s="281">
        <v>48</v>
      </c>
      <c r="AL487" s="281">
        <v>1</v>
      </c>
      <c r="AM487" s="265">
        <v>40729</v>
      </c>
      <c r="AN487" s="281">
        <v>2009</v>
      </c>
      <c r="AO487" s="281" t="s">
        <v>991</v>
      </c>
      <c r="AP487" s="281"/>
      <c r="AQ487" s="635"/>
      <c r="AR487" s="144"/>
      <c r="AS487" s="271"/>
      <c r="AT487" s="271"/>
      <c r="AU487" s="272"/>
      <c r="AV487" s="273"/>
      <c r="AW487" s="271"/>
      <c r="AX487" s="281"/>
      <c r="AY487" s="271"/>
      <c r="AZ487" s="274"/>
      <c r="BA487" s="141"/>
      <c r="BB487" s="132"/>
      <c r="BC487" s="277"/>
      <c r="BD487" s="299"/>
      <c r="BE487" s="264"/>
      <c r="BF487" s="264"/>
      <c r="BG487" s="279"/>
      <c r="BH487" s="281"/>
      <c r="BI487" s="281"/>
      <c r="BJ487" s="150"/>
      <c r="BK487" s="150"/>
      <c r="BL487" s="281"/>
      <c r="BM487" s="281"/>
      <c r="BN487" s="150"/>
      <c r="BO487" s="265"/>
      <c r="BP487" s="281"/>
      <c r="BQ487" s="281"/>
      <c r="BR487" s="284"/>
      <c r="BS487" s="281"/>
      <c r="BT487" s="281"/>
      <c r="BU487" s="281"/>
      <c r="BV487" s="281"/>
      <c r="BW487" s="281"/>
      <c r="BX487" s="281"/>
      <c r="BY487" s="281"/>
      <c r="BZ487" s="281"/>
      <c r="CA487" s="265"/>
      <c r="CB487" s="281"/>
      <c r="CC487" s="281"/>
      <c r="CD487" s="281"/>
      <c r="CE487" s="324"/>
      <c r="CF487" s="324"/>
      <c r="CG487" s="324"/>
      <c r="CH487" s="324"/>
      <c r="CI487" s="324"/>
      <c r="CJ487" s="324"/>
      <c r="CK487" s="324"/>
      <c r="CL487" s="324"/>
      <c r="CM487" s="324"/>
      <c r="CN487" s="324"/>
      <c r="CO487" s="324"/>
      <c r="CP487" s="324"/>
    </row>
    <row r="488" spans="1:127" s="502" customFormat="1" ht="12.75" customHeight="1" x14ac:dyDescent="0.2">
      <c r="A488" s="270">
        <v>487</v>
      </c>
      <c r="B488" s="281" t="s">
        <v>1004</v>
      </c>
      <c r="C488" s="281" t="s">
        <v>2394</v>
      </c>
      <c r="D488" s="270"/>
      <c r="E488" s="271" t="s">
        <v>2242</v>
      </c>
      <c r="F488" s="271"/>
      <c r="G488" s="272" t="s">
        <v>10490</v>
      </c>
      <c r="H488" s="273"/>
      <c r="I488" s="281" t="s">
        <v>1634</v>
      </c>
      <c r="J488" s="270"/>
      <c r="K488" s="281" t="s">
        <v>3259</v>
      </c>
      <c r="L488" s="676" t="s">
        <v>2301</v>
      </c>
      <c r="M488" s="306">
        <v>43640</v>
      </c>
      <c r="N488" s="307">
        <v>45098</v>
      </c>
      <c r="O488" s="277" t="s">
        <v>991</v>
      </c>
      <c r="P488" s="299">
        <f t="shared" si="104"/>
        <v>45098</v>
      </c>
      <c r="Q488" s="264">
        <v>21367</v>
      </c>
      <c r="R488" s="264">
        <v>2014</v>
      </c>
      <c r="S488" s="265">
        <v>44368</v>
      </c>
      <c r="T488" s="281" t="s">
        <v>39</v>
      </c>
      <c r="U488" s="281" t="s">
        <v>991</v>
      </c>
      <c r="V488" s="150" t="s">
        <v>2826</v>
      </c>
      <c r="W488" s="150" t="s">
        <v>9971</v>
      </c>
      <c r="X488" s="281" t="s">
        <v>2302</v>
      </c>
      <c r="Y488" s="281" t="s">
        <v>2235</v>
      </c>
      <c r="Z488" s="150" t="s">
        <v>2236</v>
      </c>
      <c r="AA488" s="303">
        <f t="shared" si="107"/>
        <v>45098</v>
      </c>
      <c r="AB488" s="283" t="s">
        <v>1411</v>
      </c>
      <c r="AC488" s="281">
        <v>4.8</v>
      </c>
      <c r="AD488" s="284"/>
      <c r="AE488" s="281">
        <v>77</v>
      </c>
      <c r="AF488" s="281"/>
      <c r="AG488" s="281">
        <v>90</v>
      </c>
      <c r="AH488" s="281"/>
      <c r="AI488" s="281">
        <v>24</v>
      </c>
      <c r="AJ488" s="281">
        <v>39</v>
      </c>
      <c r="AK488" s="281">
        <v>57</v>
      </c>
      <c r="AL488" s="281">
        <v>1</v>
      </c>
      <c r="AM488" s="265"/>
      <c r="AN488" s="281"/>
      <c r="AO488" s="281"/>
      <c r="AP488" s="281"/>
      <c r="AQ488" s="635"/>
      <c r="AR488" s="324"/>
      <c r="AS488" s="324"/>
      <c r="AT488" s="324"/>
      <c r="AU488" s="324"/>
      <c r="AV488" s="324"/>
      <c r="AW488" s="324"/>
      <c r="AX488" s="324"/>
      <c r="AY488" s="324"/>
      <c r="AZ488" s="324"/>
      <c r="BA488" s="324"/>
      <c r="BB488" s="324"/>
      <c r="BC488" s="324"/>
      <c r="BD488" s="324"/>
      <c r="BE488" s="324"/>
      <c r="BF488" s="324"/>
      <c r="BG488" s="324"/>
      <c r="BH488" s="324"/>
      <c r="BI488" s="324"/>
      <c r="BJ488" s="324"/>
      <c r="BK488" s="324"/>
      <c r="BL488" s="324"/>
      <c r="BM488" s="324"/>
      <c r="BN488" s="324"/>
      <c r="BO488" s="324"/>
      <c r="BP488" s="324"/>
      <c r="BQ488" s="324"/>
      <c r="BR488" s="324"/>
      <c r="BS488" s="324"/>
      <c r="BT488" s="324"/>
      <c r="BU488" s="324"/>
      <c r="BV488" s="324"/>
      <c r="BW488" s="324"/>
      <c r="BX488" s="324"/>
      <c r="BY488" s="324"/>
      <c r="BZ488" s="324"/>
      <c r="CA488" s="324"/>
      <c r="CB488" s="324"/>
      <c r="CC488" s="324"/>
      <c r="CD488" s="324"/>
      <c r="CE488" s="324"/>
      <c r="CF488" s="324"/>
      <c r="CG488" s="324"/>
      <c r="CH488" s="324"/>
      <c r="CI488" s="324"/>
      <c r="CJ488" s="324"/>
      <c r="CK488" s="324"/>
      <c r="CL488" s="324"/>
      <c r="CM488" s="324"/>
      <c r="CN488" s="324"/>
      <c r="CO488" s="324"/>
      <c r="CP488" s="324"/>
    </row>
    <row r="489" spans="1:127" s="502" customFormat="1" ht="12.75" customHeight="1" x14ac:dyDescent="0.2">
      <c r="A489" s="270">
        <v>488</v>
      </c>
      <c r="B489" s="281" t="s">
        <v>1004</v>
      </c>
      <c r="C489" s="281" t="s">
        <v>7357</v>
      </c>
      <c r="D489" s="281"/>
      <c r="E489" s="281" t="s">
        <v>20</v>
      </c>
      <c r="F489" s="281"/>
      <c r="G489" s="296" t="s">
        <v>7358</v>
      </c>
      <c r="H489" s="676"/>
      <c r="I489" s="281" t="s">
        <v>136</v>
      </c>
      <c r="J489" s="281"/>
      <c r="K489" s="281" t="s">
        <v>7359</v>
      </c>
      <c r="L489" s="676" t="s">
        <v>7360</v>
      </c>
      <c r="M489" s="306">
        <v>43641</v>
      </c>
      <c r="N489" s="307">
        <v>44372</v>
      </c>
      <c r="O489" s="277" t="s">
        <v>991</v>
      </c>
      <c r="P489" s="299">
        <f t="shared" si="104"/>
        <v>44372</v>
      </c>
      <c r="Q489" s="264">
        <v>19332</v>
      </c>
      <c r="R489" s="264">
        <v>2014</v>
      </c>
      <c r="S489" s="265">
        <v>43641</v>
      </c>
      <c r="T489" s="281" t="s">
        <v>39</v>
      </c>
      <c r="U489" s="281" t="s">
        <v>1786</v>
      </c>
      <c r="V489" s="150" t="s">
        <v>484</v>
      </c>
      <c r="W489" s="150" t="s">
        <v>3415</v>
      </c>
      <c r="X489" s="281" t="s">
        <v>7361</v>
      </c>
      <c r="Y489" s="281" t="s">
        <v>1657</v>
      </c>
      <c r="Z489" s="150" t="s">
        <v>1683</v>
      </c>
      <c r="AA489" s="303">
        <f t="shared" si="107"/>
        <v>44372</v>
      </c>
      <c r="AB489" s="283" t="s">
        <v>2167</v>
      </c>
      <c r="AC489" s="281">
        <v>4.9000000000000004</v>
      </c>
      <c r="AD489" s="284"/>
      <c r="AE489" s="281">
        <v>65</v>
      </c>
      <c r="AF489" s="281"/>
      <c r="AG489" s="281">
        <v>85</v>
      </c>
      <c r="AH489" s="281"/>
      <c r="AI489" s="281">
        <v>24</v>
      </c>
      <c r="AJ489" s="281">
        <v>38</v>
      </c>
      <c r="AK489" s="281">
        <v>52</v>
      </c>
      <c r="AL489" s="281">
        <v>1</v>
      </c>
      <c r="AM489" s="281"/>
      <c r="AN489" s="281"/>
      <c r="AO489" s="281"/>
      <c r="AP489" s="281"/>
      <c r="AQ489" s="635"/>
      <c r="AR489" s="324"/>
      <c r="AS489" s="324"/>
      <c r="AT489" s="324"/>
      <c r="AU489" s="324"/>
      <c r="AV489" s="324"/>
      <c r="AW489" s="324"/>
      <c r="AX489" s="324"/>
      <c r="AY489" s="324"/>
      <c r="AZ489" s="324"/>
      <c r="BA489" s="324"/>
      <c r="BB489" s="324"/>
      <c r="BC489" s="324"/>
      <c r="BD489" s="324"/>
      <c r="BE489" s="324"/>
      <c r="BF489" s="324"/>
      <c r="BG489" s="324"/>
      <c r="BH489" s="324"/>
      <c r="BI489" s="324"/>
      <c r="BJ489" s="324"/>
      <c r="BK489" s="324"/>
      <c r="BL489" s="324"/>
      <c r="BM489" s="324"/>
      <c r="BN489" s="324"/>
      <c r="BO489" s="324"/>
      <c r="BP489" s="324"/>
      <c r="BQ489" s="324"/>
      <c r="BR489" s="324"/>
      <c r="BS489" s="324"/>
      <c r="BT489" s="324"/>
      <c r="BU489" s="324"/>
      <c r="BV489" s="324"/>
      <c r="BW489" s="324"/>
      <c r="BX489" s="324"/>
      <c r="BY489" s="324"/>
      <c r="BZ489" s="324"/>
      <c r="CA489" s="324"/>
      <c r="CB489" s="324"/>
      <c r="CC489" s="324"/>
      <c r="CD489" s="324"/>
      <c r="CE489" s="324"/>
      <c r="CF489" s="324"/>
      <c r="CG489" s="324"/>
      <c r="CH489" s="324"/>
      <c r="CI489" s="324"/>
      <c r="CJ489" s="324"/>
      <c r="CK489" s="324"/>
      <c r="CL489" s="324"/>
      <c r="CM489" s="324"/>
      <c r="CN489" s="324"/>
      <c r="CO489" s="324"/>
      <c r="CP489" s="324"/>
    </row>
    <row r="490" spans="1:127" s="502" customFormat="1" ht="12.75" customHeight="1" x14ac:dyDescent="0.2">
      <c r="A490" s="270">
        <v>489</v>
      </c>
      <c r="B490" s="281" t="s">
        <v>1004</v>
      </c>
      <c r="C490" s="281" t="s">
        <v>4995</v>
      </c>
      <c r="D490" s="281"/>
      <c r="E490" s="281" t="s">
        <v>4173</v>
      </c>
      <c r="F490" s="281"/>
      <c r="G490" s="296" t="s">
        <v>9032</v>
      </c>
      <c r="H490" s="786"/>
      <c r="I490" s="281" t="s">
        <v>2996</v>
      </c>
      <c r="J490" s="281"/>
      <c r="K490" s="281" t="s">
        <v>9033</v>
      </c>
      <c r="L490" s="786" t="s">
        <v>9034</v>
      </c>
      <c r="M490" s="306">
        <v>44053</v>
      </c>
      <c r="N490" s="307">
        <v>44772</v>
      </c>
      <c r="O490" s="277" t="s">
        <v>991</v>
      </c>
      <c r="P490" s="299">
        <f t="shared" si="104"/>
        <v>44772</v>
      </c>
      <c r="Q490" s="264">
        <v>20586</v>
      </c>
      <c r="R490" s="264">
        <v>2020</v>
      </c>
      <c r="S490" s="265">
        <v>44042</v>
      </c>
      <c r="T490" s="281" t="s">
        <v>32</v>
      </c>
      <c r="U490" s="281" t="s">
        <v>1786</v>
      </c>
      <c r="V490" s="150" t="s">
        <v>484</v>
      </c>
      <c r="W490" s="150" t="s">
        <v>2085</v>
      </c>
      <c r="X490" s="281" t="s">
        <v>9035</v>
      </c>
      <c r="Y490" s="281" t="s">
        <v>3206</v>
      </c>
      <c r="Z490" s="150" t="s">
        <v>3207</v>
      </c>
      <c r="AA490" s="303">
        <f t="shared" si="107"/>
        <v>44772</v>
      </c>
      <c r="AB490" s="283" t="s">
        <v>485</v>
      </c>
      <c r="AC490" s="281">
        <v>4.5999999999999996</v>
      </c>
      <c r="AD490" s="284"/>
      <c r="AE490" s="281">
        <v>85</v>
      </c>
      <c r="AF490" s="281"/>
      <c r="AG490" s="281">
        <v>108</v>
      </c>
      <c r="AH490" s="281"/>
      <c r="AI490" s="281">
        <v>24</v>
      </c>
      <c r="AJ490" s="281">
        <v>38</v>
      </c>
      <c r="AK490" s="281">
        <v>50</v>
      </c>
      <c r="AL490" s="281">
        <v>1</v>
      </c>
      <c r="AM490" s="281"/>
      <c r="AN490" s="281"/>
      <c r="AO490" s="281"/>
      <c r="AP490" s="281"/>
      <c r="AQ490" s="635"/>
      <c r="AR490" s="324"/>
      <c r="AS490" s="324"/>
      <c r="AT490" s="324"/>
      <c r="AU490" s="324"/>
      <c r="AV490" s="324"/>
      <c r="AW490" s="324"/>
      <c r="AX490" s="324"/>
      <c r="AY490" s="324"/>
      <c r="AZ490" s="324"/>
      <c r="BA490" s="324"/>
      <c r="BB490" s="324"/>
      <c r="BC490" s="324"/>
      <c r="BD490" s="324"/>
      <c r="BE490" s="324"/>
      <c r="BF490" s="324"/>
      <c r="BG490" s="324"/>
      <c r="BH490" s="324"/>
      <c r="BI490" s="324"/>
      <c r="BJ490" s="324"/>
      <c r="BK490" s="324"/>
      <c r="BL490" s="324"/>
      <c r="BM490" s="324"/>
      <c r="BN490" s="324"/>
      <c r="BO490" s="324"/>
      <c r="BP490" s="324"/>
      <c r="BQ490" s="324"/>
      <c r="BR490" s="324"/>
      <c r="BS490" s="324"/>
      <c r="BT490" s="324"/>
      <c r="BU490" s="324"/>
      <c r="BV490" s="324"/>
      <c r="BW490" s="324"/>
      <c r="BX490" s="324"/>
      <c r="BY490" s="324"/>
      <c r="BZ490" s="324"/>
      <c r="CA490" s="324"/>
      <c r="CB490" s="324"/>
      <c r="CC490" s="324"/>
      <c r="CD490" s="324"/>
      <c r="CE490" s="324"/>
      <c r="CF490" s="324"/>
      <c r="CG490" s="324"/>
      <c r="CH490" s="324"/>
      <c r="CI490" s="324"/>
      <c r="CJ490" s="324"/>
      <c r="CK490" s="324"/>
      <c r="CL490" s="324"/>
      <c r="CM490" s="324"/>
      <c r="CN490" s="324"/>
      <c r="CO490" s="324"/>
      <c r="CP490" s="324"/>
    </row>
    <row r="491" spans="1:127" s="502" customFormat="1" ht="12.75" customHeight="1" x14ac:dyDescent="0.2">
      <c r="A491" s="270">
        <v>490</v>
      </c>
      <c r="B491" s="281" t="s">
        <v>1004</v>
      </c>
      <c r="C491" s="281" t="s">
        <v>4169</v>
      </c>
      <c r="D491" s="281"/>
      <c r="E491" s="281" t="s">
        <v>4170</v>
      </c>
      <c r="F491" s="281"/>
      <c r="G491" s="296" t="s">
        <v>4171</v>
      </c>
      <c r="H491" s="676"/>
      <c r="I491" s="281" t="s">
        <v>1634</v>
      </c>
      <c r="J491" s="281"/>
      <c r="K491" s="281" t="s">
        <v>1024</v>
      </c>
      <c r="L491" s="676" t="s">
        <v>1632</v>
      </c>
      <c r="M491" s="306">
        <v>42632</v>
      </c>
      <c r="N491" s="307">
        <v>43935</v>
      </c>
      <c r="O491" s="277" t="s">
        <v>991</v>
      </c>
      <c r="P491" s="299">
        <f>N491</f>
        <v>43935</v>
      </c>
      <c r="Q491" s="264">
        <v>16830</v>
      </c>
      <c r="R491" s="264">
        <v>2016</v>
      </c>
      <c r="S491" s="265">
        <v>43204</v>
      </c>
      <c r="T491" s="281" t="s">
        <v>32</v>
      </c>
      <c r="U491" s="281" t="s">
        <v>991</v>
      </c>
      <c r="V491" s="150" t="s">
        <v>1516</v>
      </c>
      <c r="W491" s="150" t="s">
        <v>1516</v>
      </c>
      <c r="X491" s="281" t="s">
        <v>4183</v>
      </c>
      <c r="Y491" s="281" t="s">
        <v>1364</v>
      </c>
      <c r="Z491" s="150" t="s">
        <v>1365</v>
      </c>
      <c r="AA491" s="303">
        <f t="shared" si="107"/>
        <v>43935</v>
      </c>
      <c r="AB491" s="283" t="s">
        <v>4172</v>
      </c>
      <c r="AC491" s="281">
        <v>5.7</v>
      </c>
      <c r="AD491" s="284"/>
      <c r="AE491" s="281">
        <v>110</v>
      </c>
      <c r="AF491" s="281"/>
      <c r="AG491" s="281">
        <v>135</v>
      </c>
      <c r="AH491" s="281"/>
      <c r="AI491" s="281" t="s">
        <v>994</v>
      </c>
      <c r="AJ491" s="281" t="s">
        <v>994</v>
      </c>
      <c r="AK491" s="281" t="s">
        <v>994</v>
      </c>
      <c r="AL491" s="281">
        <v>1</v>
      </c>
      <c r="AM491" s="281"/>
      <c r="AN491" s="281"/>
      <c r="AO491" s="281"/>
      <c r="AP491" s="281"/>
      <c r="AQ491" s="635"/>
      <c r="AR491" s="324"/>
      <c r="AS491" s="324"/>
      <c r="AT491" s="324"/>
      <c r="AU491" s="324"/>
      <c r="AV491" s="324"/>
      <c r="AW491" s="324"/>
      <c r="AX491" s="324"/>
      <c r="AY491" s="324"/>
      <c r="AZ491" s="324"/>
      <c r="BA491" s="324"/>
      <c r="BB491" s="324"/>
      <c r="BC491" s="324"/>
      <c r="BD491" s="324"/>
      <c r="BE491" s="324"/>
      <c r="BF491" s="324"/>
      <c r="BG491" s="324"/>
      <c r="BH491" s="324"/>
      <c r="BI491" s="324"/>
      <c r="BJ491" s="324"/>
      <c r="BK491" s="324"/>
      <c r="BL491" s="324"/>
      <c r="BM491" s="324"/>
      <c r="BN491" s="324"/>
      <c r="BO491" s="324"/>
      <c r="BP491" s="324"/>
      <c r="BQ491" s="324"/>
      <c r="BR491" s="324"/>
      <c r="BS491" s="324"/>
      <c r="BT491" s="324"/>
      <c r="BU491" s="324"/>
      <c r="BV491" s="324"/>
      <c r="BW491" s="324"/>
      <c r="BX491" s="324"/>
      <c r="BY491" s="324"/>
      <c r="BZ491" s="324"/>
      <c r="CA491" s="324"/>
      <c r="CB491" s="324"/>
      <c r="CC491" s="324"/>
      <c r="CD491" s="324"/>
      <c r="CE491" s="324"/>
      <c r="CF491" s="324"/>
      <c r="CG491" s="324"/>
      <c r="CH491" s="324"/>
      <c r="CI491" s="324"/>
      <c r="CJ491" s="324"/>
      <c r="CK491" s="324"/>
      <c r="CL491" s="324"/>
      <c r="CM491" s="324"/>
      <c r="CN491" s="324"/>
      <c r="CO491" s="324"/>
      <c r="CP491" s="324"/>
    </row>
    <row r="492" spans="1:127" s="502" customFormat="1" ht="12.75" customHeight="1" x14ac:dyDescent="0.2">
      <c r="A492" s="270">
        <v>491</v>
      </c>
      <c r="B492" s="281" t="s">
        <v>1004</v>
      </c>
      <c r="C492" s="281" t="s">
        <v>10080</v>
      </c>
      <c r="D492" s="281"/>
      <c r="E492" s="281" t="s">
        <v>7963</v>
      </c>
      <c r="F492" s="281"/>
      <c r="G492" s="296" t="s">
        <v>10739</v>
      </c>
      <c r="H492" s="922"/>
      <c r="I492" s="281" t="s">
        <v>136</v>
      </c>
      <c r="J492" s="281"/>
      <c r="K492" s="281" t="s">
        <v>4123</v>
      </c>
      <c r="L492" s="922" t="s">
        <v>422</v>
      </c>
      <c r="M492" s="306">
        <v>44417</v>
      </c>
      <c r="N492" s="307">
        <v>45133</v>
      </c>
      <c r="O492" s="507" t="s">
        <v>991</v>
      </c>
      <c r="P492" s="508">
        <f>N492</f>
        <v>45133</v>
      </c>
      <c r="Q492" s="520">
        <v>21452</v>
      </c>
      <c r="R492" s="520">
        <v>2021</v>
      </c>
      <c r="S492" s="265">
        <v>44403</v>
      </c>
      <c r="T492" s="324" t="s">
        <v>239</v>
      </c>
      <c r="U492" s="324" t="s">
        <v>1786</v>
      </c>
      <c r="V492" s="150" t="s">
        <v>484</v>
      </c>
      <c r="W492" s="150" t="s">
        <v>484</v>
      </c>
      <c r="X492" s="281" t="s">
        <v>4124</v>
      </c>
      <c r="Y492" s="281" t="s">
        <v>8389</v>
      </c>
      <c r="Z492" s="150" t="s">
        <v>10740</v>
      </c>
      <c r="AA492" s="303">
        <f t="shared" si="107"/>
        <v>45133</v>
      </c>
      <c r="AB492" s="283" t="s">
        <v>1411</v>
      </c>
      <c r="AC492" s="281">
        <v>4.7</v>
      </c>
      <c r="AD492" s="284"/>
      <c r="AE492" s="281">
        <v>85</v>
      </c>
      <c r="AF492" s="281"/>
      <c r="AG492" s="281">
        <v>105</v>
      </c>
      <c r="AH492" s="281"/>
      <c r="AI492" s="281">
        <v>24</v>
      </c>
      <c r="AJ492" s="281">
        <v>39</v>
      </c>
      <c r="AK492" s="324">
        <v>58</v>
      </c>
      <c r="AL492" s="324">
        <v>1</v>
      </c>
      <c r="AM492" s="506"/>
      <c r="AN492" s="324"/>
      <c r="AO492" s="324"/>
      <c r="AP492" s="281"/>
      <c r="AQ492" s="635"/>
      <c r="AR492" s="324"/>
      <c r="AS492" s="324"/>
      <c r="AT492" s="324"/>
      <c r="AU492" s="324"/>
      <c r="AV492" s="324"/>
      <c r="AW492" s="324"/>
      <c r="AX492" s="324"/>
      <c r="AY492" s="324"/>
      <c r="AZ492" s="324"/>
      <c r="BA492" s="324"/>
      <c r="BB492" s="324"/>
      <c r="BC492" s="324"/>
      <c r="BD492" s="324"/>
      <c r="BE492" s="324"/>
      <c r="BF492" s="324"/>
      <c r="BG492" s="324"/>
      <c r="BH492" s="324"/>
      <c r="BI492" s="324"/>
      <c r="BJ492" s="324"/>
      <c r="BK492" s="324"/>
      <c r="BL492" s="324"/>
      <c r="BM492" s="324"/>
      <c r="BN492" s="324"/>
      <c r="BO492" s="324"/>
      <c r="BP492" s="324"/>
      <c r="BQ492" s="324"/>
      <c r="BR492" s="324"/>
      <c r="BS492" s="324"/>
      <c r="BT492" s="324"/>
      <c r="BU492" s="324"/>
      <c r="BV492" s="324"/>
      <c r="BW492" s="324"/>
      <c r="BX492" s="324"/>
      <c r="BY492" s="324"/>
      <c r="BZ492" s="324"/>
      <c r="CA492" s="324"/>
      <c r="CB492" s="324"/>
      <c r="CC492" s="324"/>
      <c r="CD492" s="324"/>
      <c r="CE492" s="324"/>
      <c r="CF492" s="324"/>
      <c r="CG492" s="324"/>
      <c r="CH492" s="324"/>
      <c r="CI492" s="324"/>
      <c r="CJ492" s="324"/>
      <c r="CK492" s="324"/>
      <c r="CL492" s="324"/>
      <c r="CM492" s="324"/>
      <c r="CN492" s="324"/>
      <c r="CO492" s="324"/>
      <c r="CP492" s="324"/>
    </row>
    <row r="493" spans="1:127" s="502" customFormat="1" ht="12.75" customHeight="1" x14ac:dyDescent="0.2">
      <c r="A493" s="270">
        <v>492</v>
      </c>
      <c r="B493" s="281" t="s">
        <v>1004</v>
      </c>
      <c r="C493" s="281" t="s">
        <v>7148</v>
      </c>
      <c r="D493" s="281"/>
      <c r="E493" s="281" t="s">
        <v>553</v>
      </c>
      <c r="F493" s="281"/>
      <c r="G493" s="272" t="s">
        <v>10176</v>
      </c>
      <c r="H493" s="273"/>
      <c r="I493" s="271" t="s">
        <v>601</v>
      </c>
      <c r="J493" s="271"/>
      <c r="K493" s="271" t="s">
        <v>10180</v>
      </c>
      <c r="L493" s="273" t="s">
        <v>10181</v>
      </c>
      <c r="M493" s="275">
        <v>44334</v>
      </c>
      <c r="N493" s="132">
        <v>45059</v>
      </c>
      <c r="O493" s="277" t="s">
        <v>991</v>
      </c>
      <c r="P493" s="299">
        <f>N493</f>
        <v>45059</v>
      </c>
      <c r="Q493" s="264">
        <v>21238</v>
      </c>
      <c r="R493" s="264">
        <v>2021</v>
      </c>
      <c r="S493" s="265">
        <v>44329</v>
      </c>
      <c r="T493" s="281" t="s">
        <v>1686</v>
      </c>
      <c r="U493" s="281" t="s">
        <v>1786</v>
      </c>
      <c r="V493" s="150" t="s">
        <v>484</v>
      </c>
      <c r="W493" s="150" t="s">
        <v>484</v>
      </c>
      <c r="X493" s="281" t="s">
        <v>10183</v>
      </c>
      <c r="Y493" s="281" t="s">
        <v>10182</v>
      </c>
      <c r="Z493" s="150" t="s">
        <v>10184</v>
      </c>
      <c r="AA493" s="303">
        <f>N493</f>
        <v>45059</v>
      </c>
      <c r="AB493" s="283" t="s">
        <v>3319</v>
      </c>
      <c r="AC493" s="281">
        <v>5.2</v>
      </c>
      <c r="AD493" s="284"/>
      <c r="AE493" s="281">
        <v>70</v>
      </c>
      <c r="AF493" s="281"/>
      <c r="AG493" s="281">
        <v>95</v>
      </c>
      <c r="AH493" s="281"/>
      <c r="AI493" s="281" t="s">
        <v>994</v>
      </c>
      <c r="AJ493" s="281">
        <v>38</v>
      </c>
      <c r="AK493" s="281">
        <v>47</v>
      </c>
      <c r="AL493" s="281">
        <v>1</v>
      </c>
      <c r="AM493" s="281"/>
      <c r="AN493" s="281"/>
      <c r="AO493" s="281"/>
      <c r="AP493" s="281"/>
      <c r="AQ493" s="635"/>
      <c r="AR493" s="324"/>
      <c r="AS493" s="324"/>
      <c r="AT493" s="324"/>
      <c r="AU493" s="324"/>
      <c r="AV493" s="324"/>
      <c r="AW493" s="324"/>
      <c r="AX493" s="324"/>
      <c r="AY493" s="324"/>
      <c r="AZ493" s="324"/>
      <c r="BA493" s="324"/>
      <c r="BB493" s="324"/>
      <c r="BC493" s="324"/>
      <c r="BD493" s="324"/>
      <c r="BE493" s="324"/>
      <c r="BF493" s="324"/>
      <c r="BG493" s="324"/>
      <c r="BH493" s="324"/>
      <c r="BI493" s="324"/>
      <c r="BJ493" s="324"/>
      <c r="BK493" s="324"/>
      <c r="BL493" s="324"/>
      <c r="BM493" s="324"/>
      <c r="BN493" s="324"/>
      <c r="BO493" s="324"/>
      <c r="BP493" s="324"/>
      <c r="BQ493" s="324"/>
      <c r="BR493" s="324"/>
      <c r="BS493" s="324"/>
      <c r="BT493" s="324"/>
      <c r="BU493" s="324"/>
      <c r="BV493" s="324"/>
      <c r="BW493" s="324"/>
      <c r="BX493" s="324"/>
      <c r="BY493" s="324"/>
      <c r="BZ493" s="324"/>
      <c r="CA493" s="324"/>
      <c r="CB493" s="324"/>
      <c r="CC493" s="324"/>
      <c r="CD493" s="324"/>
      <c r="CE493" s="324"/>
      <c r="CF493" s="324"/>
      <c r="CG493" s="324"/>
      <c r="CH493" s="324"/>
      <c r="CI493" s="324"/>
      <c r="CJ493" s="324"/>
      <c r="CK493" s="324"/>
      <c r="CL493" s="324"/>
      <c r="CM493" s="324"/>
      <c r="CN493" s="324"/>
      <c r="CO493" s="324"/>
      <c r="CP493" s="324"/>
    </row>
    <row r="494" spans="1:127" ht="12.75" customHeight="1" x14ac:dyDescent="0.2">
      <c r="A494" s="270">
        <v>493</v>
      </c>
      <c r="B494" s="281" t="s">
        <v>1004</v>
      </c>
      <c r="C494" s="281" t="s">
        <v>425</v>
      </c>
      <c r="D494" s="281"/>
      <c r="E494" s="281" t="s">
        <v>896</v>
      </c>
      <c r="F494" s="281"/>
      <c r="G494" s="296" t="s">
        <v>897</v>
      </c>
      <c r="H494" s="676"/>
      <c r="I494" s="281" t="s">
        <v>601</v>
      </c>
      <c r="J494" s="281"/>
      <c r="K494" s="281" t="s">
        <v>2842</v>
      </c>
      <c r="L494" s="676" t="s">
        <v>1893</v>
      </c>
      <c r="M494" s="306">
        <v>41425</v>
      </c>
      <c r="N494" s="325">
        <v>44849</v>
      </c>
      <c r="O494" s="277" t="s">
        <v>991</v>
      </c>
      <c r="P494" s="298">
        <f t="shared" si="104"/>
        <v>44849</v>
      </c>
      <c r="Q494" s="278">
        <v>18630</v>
      </c>
      <c r="R494" s="278">
        <v>2012</v>
      </c>
      <c r="S494" s="279">
        <v>44119</v>
      </c>
      <c r="T494" s="280" t="s">
        <v>5218</v>
      </c>
      <c r="U494" s="281" t="s">
        <v>991</v>
      </c>
      <c r="V494" s="282" t="s">
        <v>1516</v>
      </c>
      <c r="W494" s="282" t="s">
        <v>4836</v>
      </c>
      <c r="X494" s="280" t="s">
        <v>6598</v>
      </c>
      <c r="Y494" s="280" t="s">
        <v>1439</v>
      </c>
      <c r="Z494" s="282" t="s">
        <v>6599</v>
      </c>
      <c r="AA494" s="303">
        <v>44849</v>
      </c>
      <c r="AB494" s="149" t="s">
        <v>2167</v>
      </c>
      <c r="AC494" s="280">
        <v>6.9</v>
      </c>
      <c r="AD494" s="305"/>
      <c r="AE494" s="280">
        <v>90</v>
      </c>
      <c r="AF494" s="280"/>
      <c r="AG494" s="280">
        <v>115</v>
      </c>
      <c r="AH494" s="280"/>
      <c r="AI494" s="280">
        <v>23</v>
      </c>
      <c r="AJ494" s="280">
        <v>38</v>
      </c>
      <c r="AK494" s="280">
        <v>50</v>
      </c>
      <c r="AL494" s="280">
        <v>1</v>
      </c>
      <c r="AM494" s="280"/>
      <c r="AN494" s="280"/>
      <c r="AO494" s="280"/>
      <c r="AP494" s="280"/>
      <c r="AQ494" s="634"/>
      <c r="AR494" s="501"/>
      <c r="AS494" s="501"/>
      <c r="AT494" s="501"/>
      <c r="AU494" s="501"/>
      <c r="AV494" s="501"/>
      <c r="AW494" s="501"/>
      <c r="AX494" s="501"/>
      <c r="AY494" s="501"/>
      <c r="AZ494" s="501"/>
      <c r="BA494" s="501"/>
      <c r="BB494" s="501"/>
      <c r="BC494" s="501"/>
      <c r="BD494" s="501"/>
      <c r="BE494" s="501"/>
      <c r="BF494" s="501"/>
      <c r="BG494" s="501"/>
      <c r="BH494" s="501"/>
      <c r="BI494" s="501"/>
      <c r="BJ494" s="501"/>
      <c r="BK494" s="501"/>
      <c r="BL494" s="501"/>
      <c r="BM494" s="501"/>
      <c r="BN494" s="501"/>
      <c r="BO494" s="501"/>
      <c r="BP494" s="501"/>
      <c r="BQ494" s="501"/>
      <c r="BR494" s="501"/>
      <c r="BS494" s="501"/>
      <c r="BT494" s="501"/>
      <c r="BU494" s="501"/>
      <c r="BV494" s="501"/>
      <c r="BW494" s="501"/>
      <c r="BX494" s="501"/>
      <c r="BY494" s="501"/>
      <c r="BZ494" s="501"/>
      <c r="CA494" s="501"/>
      <c r="CB494" s="501"/>
      <c r="CC494" s="501"/>
      <c r="CD494" s="501"/>
      <c r="CE494" s="501"/>
      <c r="CF494" s="501"/>
      <c r="CG494" s="501"/>
      <c r="CH494" s="501"/>
      <c r="CI494" s="501"/>
      <c r="CJ494" s="501"/>
      <c r="CK494" s="501"/>
      <c r="CL494" s="501"/>
      <c r="CM494" s="501"/>
      <c r="CN494" s="501"/>
      <c r="CO494" s="501"/>
      <c r="CP494" s="501"/>
      <c r="CQ494" s="500"/>
      <c r="CR494" s="500"/>
      <c r="CS494" s="500"/>
      <c r="CT494" s="500"/>
      <c r="CU494" s="500"/>
      <c r="CV494" s="500"/>
      <c r="CW494" s="500"/>
      <c r="CX494" s="500"/>
      <c r="CY494" s="500"/>
      <c r="CZ494" s="500"/>
      <c r="DA494" s="500"/>
      <c r="DB494" s="500"/>
      <c r="DC494" s="500"/>
      <c r="DD494" s="500"/>
      <c r="DE494" s="500"/>
      <c r="DF494" s="500"/>
      <c r="DG494" s="500"/>
      <c r="DH494" s="500"/>
      <c r="DI494" s="500"/>
      <c r="DJ494" s="500"/>
      <c r="DK494" s="500"/>
      <c r="DL494" s="500"/>
      <c r="DM494" s="500"/>
      <c r="DN494" s="500"/>
      <c r="DO494" s="500"/>
      <c r="DP494" s="500"/>
      <c r="DQ494" s="500"/>
      <c r="DR494" s="500"/>
      <c r="DS494" s="500"/>
      <c r="DT494" s="500"/>
      <c r="DU494" s="500"/>
      <c r="DV494" s="500"/>
      <c r="DW494" s="500"/>
    </row>
    <row r="495" spans="1:127" s="502" customFormat="1" ht="12.75" customHeight="1" x14ac:dyDescent="0.2">
      <c r="A495" s="270">
        <v>494</v>
      </c>
      <c r="B495" s="281" t="s">
        <v>1004</v>
      </c>
      <c r="C495" s="281" t="s">
        <v>3495</v>
      </c>
      <c r="D495" s="281"/>
      <c r="E495" s="281" t="s">
        <v>4174</v>
      </c>
      <c r="F495" s="281"/>
      <c r="G495" s="296" t="s">
        <v>9041</v>
      </c>
      <c r="H495" s="787"/>
      <c r="I495" s="281" t="s">
        <v>1527</v>
      </c>
      <c r="J495" s="281"/>
      <c r="K495" s="281" t="s">
        <v>9042</v>
      </c>
      <c r="L495" s="787" t="s">
        <v>9043</v>
      </c>
      <c r="M495" s="306">
        <v>44055</v>
      </c>
      <c r="N495" s="307">
        <v>44783</v>
      </c>
      <c r="O495" s="308" t="s">
        <v>991</v>
      </c>
      <c r="P495" s="299">
        <f t="shared" si="104"/>
        <v>44783</v>
      </c>
      <c r="Q495" s="264">
        <v>20590</v>
      </c>
      <c r="R495" s="264">
        <v>2020</v>
      </c>
      <c r="S495" s="265">
        <v>44053</v>
      </c>
      <c r="T495" s="281" t="s">
        <v>5762</v>
      </c>
      <c r="U495" s="281" t="s">
        <v>1786</v>
      </c>
      <c r="V495" s="150" t="s">
        <v>484</v>
      </c>
      <c r="W495" s="150" t="s">
        <v>484</v>
      </c>
      <c r="X495" s="281" t="s">
        <v>9044</v>
      </c>
      <c r="Y495" s="281" t="s">
        <v>6949</v>
      </c>
      <c r="Z495" s="150" t="s">
        <v>3647</v>
      </c>
      <c r="AA495" s="303">
        <v>44783</v>
      </c>
      <c r="AB495" s="283" t="s">
        <v>485</v>
      </c>
      <c r="AC495" s="281">
        <v>4.75</v>
      </c>
      <c r="AD495" s="284"/>
      <c r="AE495" s="281">
        <v>70</v>
      </c>
      <c r="AF495" s="281"/>
      <c r="AG495" s="281">
        <v>110</v>
      </c>
      <c r="AH495" s="281"/>
      <c r="AI495" s="281" t="s">
        <v>994</v>
      </c>
      <c r="AJ495" s="281" t="s">
        <v>994</v>
      </c>
      <c r="AK495" s="281" t="s">
        <v>994</v>
      </c>
      <c r="AL495" s="281">
        <v>1</v>
      </c>
      <c r="AM495" s="281"/>
      <c r="AN495" s="281"/>
      <c r="AO495" s="281"/>
      <c r="AP495" s="281"/>
      <c r="AQ495" s="635"/>
      <c r="AR495" s="324"/>
      <c r="AS495" s="324"/>
      <c r="AT495" s="324"/>
      <c r="AU495" s="324"/>
      <c r="AV495" s="324"/>
      <c r="AW495" s="324"/>
      <c r="AX495" s="324"/>
      <c r="AY495" s="324"/>
      <c r="AZ495" s="324"/>
      <c r="BA495" s="324"/>
      <c r="BB495" s="324"/>
      <c r="BC495" s="324"/>
      <c r="BD495" s="324"/>
      <c r="BE495" s="324"/>
      <c r="BF495" s="324"/>
      <c r="BG495" s="324"/>
      <c r="BH495" s="324"/>
      <c r="BI495" s="324"/>
      <c r="BJ495" s="324"/>
      <c r="BK495" s="324"/>
      <c r="BL495" s="324"/>
      <c r="BM495" s="324"/>
      <c r="BN495" s="324"/>
      <c r="BO495" s="324"/>
      <c r="BP495" s="324"/>
      <c r="BQ495" s="324"/>
      <c r="BR495" s="324"/>
      <c r="BS495" s="324"/>
      <c r="BT495" s="324"/>
      <c r="BU495" s="324"/>
      <c r="BV495" s="324"/>
      <c r="BW495" s="324"/>
      <c r="BX495" s="324"/>
      <c r="BY495" s="324"/>
      <c r="BZ495" s="324"/>
      <c r="CA495" s="324"/>
      <c r="CB495" s="324"/>
      <c r="CC495" s="324"/>
      <c r="CD495" s="324"/>
      <c r="CE495" s="324"/>
      <c r="CF495" s="324"/>
      <c r="CG495" s="324"/>
      <c r="CH495" s="324"/>
      <c r="CI495" s="324"/>
      <c r="CJ495" s="324"/>
      <c r="CK495" s="324"/>
      <c r="CL495" s="324"/>
      <c r="CM495" s="324"/>
      <c r="CN495" s="324"/>
      <c r="CO495" s="324"/>
      <c r="CP495" s="324"/>
    </row>
    <row r="496" spans="1:127" s="502" customFormat="1" ht="12.75" customHeight="1" x14ac:dyDescent="0.2">
      <c r="A496" s="270">
        <v>495</v>
      </c>
      <c r="B496" s="281" t="s">
        <v>1005</v>
      </c>
      <c r="C496" s="281" t="s">
        <v>3613</v>
      </c>
      <c r="D496" s="281" t="s">
        <v>985</v>
      </c>
      <c r="E496" s="281" t="s">
        <v>6712</v>
      </c>
      <c r="F496" s="281" t="s">
        <v>1873</v>
      </c>
      <c r="G496" s="296" t="s">
        <v>6714</v>
      </c>
      <c r="H496" s="921" t="s">
        <v>1051</v>
      </c>
      <c r="I496" s="271" t="s">
        <v>1515</v>
      </c>
      <c r="J496" s="281" t="s">
        <v>1916</v>
      </c>
      <c r="K496" s="281" t="s">
        <v>1819</v>
      </c>
      <c r="L496" s="676" t="s">
        <v>1804</v>
      </c>
      <c r="M496" s="306">
        <v>43439</v>
      </c>
      <c r="N496" s="307">
        <v>44956</v>
      </c>
      <c r="O496" s="277" t="s">
        <v>991</v>
      </c>
      <c r="P496" s="299">
        <f>N496</f>
        <v>44956</v>
      </c>
      <c r="Q496" s="264">
        <v>18669</v>
      </c>
      <c r="R496" s="264">
        <v>2016</v>
      </c>
      <c r="S496" s="265">
        <v>44226</v>
      </c>
      <c r="T496" s="281" t="s">
        <v>7908</v>
      </c>
      <c r="U496" s="281" t="s">
        <v>4844</v>
      </c>
      <c r="V496" s="150" t="s">
        <v>9821</v>
      </c>
      <c r="W496" s="150" t="s">
        <v>9822</v>
      </c>
      <c r="X496" s="281" t="s">
        <v>6715</v>
      </c>
      <c r="Y496" s="281"/>
      <c r="Z496" s="150" t="s">
        <v>1820</v>
      </c>
      <c r="AA496" s="303">
        <f>N496</f>
        <v>44956</v>
      </c>
      <c r="AB496" s="283" t="s">
        <v>42</v>
      </c>
      <c r="AC496" s="281">
        <v>5.19</v>
      </c>
      <c r="AD496" s="284">
        <v>27.5</v>
      </c>
      <c r="AE496" s="281">
        <v>120</v>
      </c>
      <c r="AF496" s="281">
        <v>120</v>
      </c>
      <c r="AG496" s="281">
        <v>160</v>
      </c>
      <c r="AH496" s="281">
        <v>160</v>
      </c>
      <c r="AI496" s="281">
        <v>30</v>
      </c>
      <c r="AJ496" s="281">
        <v>60</v>
      </c>
      <c r="AK496" s="281">
        <v>75</v>
      </c>
      <c r="AL496" s="281">
        <v>1</v>
      </c>
      <c r="AM496" s="517">
        <v>41050</v>
      </c>
      <c r="AN496" s="281">
        <v>2010</v>
      </c>
      <c r="AO496" s="281" t="s">
        <v>991</v>
      </c>
      <c r="AP496" s="281" t="s">
        <v>9823</v>
      </c>
      <c r="AQ496" s="635"/>
      <c r="AR496" s="324"/>
      <c r="AS496" s="324"/>
      <c r="AT496" s="324"/>
      <c r="AU496" s="324"/>
      <c r="AV496" s="324"/>
      <c r="AW496" s="324"/>
      <c r="AX496" s="324"/>
      <c r="AY496" s="324"/>
      <c r="AZ496" s="324"/>
      <c r="BA496" s="324"/>
      <c r="BB496" s="324"/>
      <c r="BC496" s="324"/>
      <c r="BD496" s="324"/>
      <c r="BE496" s="324"/>
      <c r="BF496" s="324"/>
      <c r="BG496" s="324"/>
      <c r="BH496" s="324"/>
      <c r="BI496" s="324"/>
      <c r="BJ496" s="324"/>
      <c r="BK496" s="324"/>
      <c r="BL496" s="324"/>
      <c r="BM496" s="324"/>
      <c r="BN496" s="324"/>
      <c r="BO496" s="324"/>
      <c r="BP496" s="324"/>
      <c r="BQ496" s="324"/>
      <c r="BR496" s="324"/>
      <c r="BS496" s="324"/>
      <c r="BT496" s="324"/>
      <c r="BU496" s="324"/>
      <c r="BV496" s="324"/>
      <c r="BW496" s="324"/>
      <c r="BX496" s="324"/>
      <c r="BY496" s="324"/>
      <c r="BZ496" s="324"/>
      <c r="CA496" s="324"/>
      <c r="CB496" s="324"/>
      <c r="CC496" s="324"/>
      <c r="CD496" s="324"/>
      <c r="CE496" s="324"/>
      <c r="CF496" s="324"/>
      <c r="CG496" s="324"/>
      <c r="CH496" s="324"/>
      <c r="CI496" s="324"/>
      <c r="CJ496" s="324"/>
      <c r="CK496" s="324"/>
      <c r="CL496" s="324"/>
      <c r="CM496" s="324"/>
      <c r="CN496" s="324"/>
      <c r="CO496" s="324"/>
      <c r="CP496" s="324"/>
    </row>
    <row r="497" spans="1:127" ht="12.75" customHeight="1" x14ac:dyDescent="0.2">
      <c r="A497" s="270">
        <v>496</v>
      </c>
      <c r="B497" s="281" t="s">
        <v>1004</v>
      </c>
      <c r="C497" s="281" t="s">
        <v>2298</v>
      </c>
      <c r="D497" s="281"/>
      <c r="E497" s="281" t="s">
        <v>1537</v>
      </c>
      <c r="F497" s="281"/>
      <c r="G497" s="296" t="s">
        <v>1538</v>
      </c>
      <c r="H497" s="676"/>
      <c r="I497" s="271" t="s">
        <v>2653</v>
      </c>
      <c r="J497" s="281"/>
      <c r="K497" s="281" t="s">
        <v>4063</v>
      </c>
      <c r="L497" s="676" t="s">
        <v>4064</v>
      </c>
      <c r="M497" s="306">
        <v>41501</v>
      </c>
      <c r="N497" s="325">
        <v>43881</v>
      </c>
      <c r="O497" s="277" t="s">
        <v>991</v>
      </c>
      <c r="P497" s="298">
        <f t="shared" si="104"/>
        <v>43881</v>
      </c>
      <c r="Q497" s="278">
        <v>16690</v>
      </c>
      <c r="R497" s="278">
        <v>2013</v>
      </c>
      <c r="S497" s="279">
        <v>43151</v>
      </c>
      <c r="T497" s="280" t="s">
        <v>1785</v>
      </c>
      <c r="U497" s="281" t="s">
        <v>991</v>
      </c>
      <c r="V497" s="282" t="s">
        <v>6189</v>
      </c>
      <c r="W497" s="282" t="s">
        <v>6190</v>
      </c>
      <c r="X497" s="281" t="s">
        <v>4065</v>
      </c>
      <c r="Y497" s="281"/>
      <c r="Z497" s="150" t="s">
        <v>4066</v>
      </c>
      <c r="AA497" s="303">
        <f t="shared" ref="AA497:AA505" si="108">N497</f>
        <v>43881</v>
      </c>
      <c r="AB497" s="149" t="s">
        <v>485</v>
      </c>
      <c r="AC497" s="280">
        <v>4.5</v>
      </c>
      <c r="AD497" s="305"/>
      <c r="AE497" s="280">
        <v>70</v>
      </c>
      <c r="AF497" s="280"/>
      <c r="AG497" s="280">
        <v>100</v>
      </c>
      <c r="AH497" s="280"/>
      <c r="AI497" s="280">
        <v>22</v>
      </c>
      <c r="AJ497" s="280">
        <v>38</v>
      </c>
      <c r="AK497" s="280">
        <v>48</v>
      </c>
      <c r="AL497" s="280">
        <v>1</v>
      </c>
      <c r="AM497" s="280"/>
      <c r="AN497" s="280"/>
      <c r="AO497" s="280"/>
      <c r="AP497" s="280"/>
      <c r="AQ497" s="634"/>
      <c r="AR497" s="501"/>
      <c r="AS497" s="501"/>
      <c r="AT497" s="501"/>
      <c r="AU497" s="501"/>
      <c r="AV497" s="501"/>
      <c r="AW497" s="501"/>
      <c r="AX497" s="501"/>
      <c r="AY497" s="501"/>
      <c r="AZ497" s="501"/>
      <c r="BA497" s="501"/>
      <c r="BB497" s="501"/>
      <c r="BC497" s="501"/>
      <c r="BD497" s="501"/>
      <c r="BE497" s="501"/>
      <c r="BF497" s="501"/>
      <c r="BG497" s="501"/>
      <c r="BH497" s="501"/>
      <c r="BI497" s="501"/>
      <c r="BJ497" s="501"/>
      <c r="BK497" s="501"/>
      <c r="BL497" s="501"/>
      <c r="BM497" s="501"/>
      <c r="BN497" s="501"/>
      <c r="BO497" s="501"/>
      <c r="BP497" s="501"/>
      <c r="BQ497" s="501"/>
      <c r="BR497" s="501"/>
      <c r="BS497" s="501"/>
      <c r="BT497" s="501"/>
      <c r="BU497" s="501"/>
      <c r="BV497" s="501"/>
      <c r="BW497" s="501"/>
      <c r="BX497" s="501"/>
      <c r="BY497" s="501"/>
      <c r="BZ497" s="501"/>
      <c r="CA497" s="501"/>
      <c r="CB497" s="501"/>
      <c r="CC497" s="501"/>
      <c r="CD497" s="501"/>
      <c r="CE497" s="501"/>
      <c r="CF497" s="501"/>
      <c r="CG497" s="501"/>
      <c r="CH497" s="501"/>
      <c r="CI497" s="501"/>
      <c r="CJ497" s="501"/>
      <c r="CK497" s="501"/>
      <c r="CL497" s="501"/>
      <c r="CM497" s="501"/>
      <c r="CN497" s="501"/>
      <c r="CO497" s="501"/>
      <c r="CP497" s="501"/>
      <c r="CQ497" s="500"/>
      <c r="CR497" s="500"/>
      <c r="CS497" s="500"/>
      <c r="CT497" s="500"/>
      <c r="CU497" s="500"/>
      <c r="CV497" s="500"/>
      <c r="CW497" s="500"/>
      <c r="CX497" s="500"/>
      <c r="CY497" s="500"/>
      <c r="CZ497" s="500"/>
      <c r="DA497" s="500"/>
      <c r="DB497" s="500"/>
      <c r="DC497" s="500"/>
      <c r="DD497" s="500"/>
      <c r="DE497" s="500"/>
      <c r="DF497" s="500"/>
      <c r="DG497" s="500"/>
      <c r="DH497" s="500"/>
      <c r="DI497" s="500"/>
      <c r="DJ497" s="500"/>
      <c r="DK497" s="500"/>
      <c r="DL497" s="500"/>
      <c r="DM497" s="500"/>
      <c r="DN497" s="500"/>
      <c r="DO497" s="500"/>
      <c r="DP497" s="500"/>
      <c r="DQ497" s="500"/>
      <c r="DR497" s="500"/>
      <c r="DS497" s="500"/>
      <c r="DT497" s="500"/>
      <c r="DU497" s="500"/>
      <c r="DV497" s="500"/>
      <c r="DW497" s="500"/>
    </row>
    <row r="498" spans="1:127" s="502" customFormat="1" ht="12.75" customHeight="1" x14ac:dyDescent="0.2">
      <c r="A498" s="270">
        <v>497</v>
      </c>
      <c r="B498" s="281" t="s">
        <v>1004</v>
      </c>
      <c r="C498" s="281" t="s">
        <v>4026</v>
      </c>
      <c r="D498" s="281"/>
      <c r="E498" s="281" t="s">
        <v>1539</v>
      </c>
      <c r="F498" s="281"/>
      <c r="G498" s="296" t="s">
        <v>7362</v>
      </c>
      <c r="H498" s="676"/>
      <c r="I498" s="271" t="s">
        <v>614</v>
      </c>
      <c r="J498" s="281"/>
      <c r="K498" s="281" t="s">
        <v>7363</v>
      </c>
      <c r="L498" s="676" t="s">
        <v>7364</v>
      </c>
      <c r="M498" s="306">
        <v>43642</v>
      </c>
      <c r="N498" s="307">
        <v>44372</v>
      </c>
      <c r="O498" s="277" t="s">
        <v>991</v>
      </c>
      <c r="P498" s="299">
        <f t="shared" si="104"/>
        <v>44372</v>
      </c>
      <c r="Q498" s="264">
        <v>19333</v>
      </c>
      <c r="R498" s="264">
        <v>2015</v>
      </c>
      <c r="S498" s="265">
        <v>43641</v>
      </c>
      <c r="T498" s="281" t="s">
        <v>39</v>
      </c>
      <c r="U498" s="281" t="s">
        <v>1786</v>
      </c>
      <c r="V498" s="150" t="s">
        <v>484</v>
      </c>
      <c r="W498" s="150" t="s">
        <v>1805</v>
      </c>
      <c r="X498" s="281" t="s">
        <v>7365</v>
      </c>
      <c r="Y498" s="281" t="s">
        <v>1697</v>
      </c>
      <c r="Z498" s="150" t="s">
        <v>4039</v>
      </c>
      <c r="AA498" s="303">
        <f t="shared" si="108"/>
        <v>44372</v>
      </c>
      <c r="AB498" s="283" t="s">
        <v>2167</v>
      </c>
      <c r="AC498" s="281">
        <v>5.3</v>
      </c>
      <c r="AD498" s="284"/>
      <c r="AE498" s="281">
        <v>80</v>
      </c>
      <c r="AF498" s="281"/>
      <c r="AG498" s="281">
        <v>100</v>
      </c>
      <c r="AH498" s="281"/>
      <c r="AI498" s="281">
        <v>24</v>
      </c>
      <c r="AJ498" s="281">
        <v>40</v>
      </c>
      <c r="AK498" s="281">
        <v>54</v>
      </c>
      <c r="AL498" s="281">
        <v>1</v>
      </c>
      <c r="AM498" s="281"/>
      <c r="AN498" s="281"/>
      <c r="AO498" s="281"/>
      <c r="AP498" s="281"/>
      <c r="AQ498" s="635"/>
      <c r="AR498" s="324"/>
      <c r="AS498" s="324"/>
      <c r="AT498" s="324"/>
      <c r="AU498" s="324"/>
      <c r="AV498" s="324"/>
      <c r="AW498" s="324"/>
      <c r="AX498" s="324"/>
      <c r="AY498" s="324"/>
      <c r="AZ498" s="324"/>
      <c r="BA498" s="324"/>
      <c r="BB498" s="324"/>
      <c r="BC498" s="324"/>
      <c r="BD498" s="324"/>
      <c r="BE498" s="324"/>
      <c r="BF498" s="324"/>
      <c r="BG498" s="324"/>
      <c r="BH498" s="324"/>
      <c r="BI498" s="324"/>
      <c r="BJ498" s="324"/>
      <c r="BK498" s="324"/>
      <c r="BL498" s="324"/>
      <c r="BM498" s="324"/>
      <c r="BN498" s="324"/>
      <c r="BO498" s="324"/>
      <c r="BP498" s="324"/>
      <c r="BQ498" s="324"/>
      <c r="BR498" s="324"/>
      <c r="BS498" s="324"/>
      <c r="BT498" s="324"/>
      <c r="BU498" s="324"/>
      <c r="BV498" s="324"/>
      <c r="BW498" s="324"/>
      <c r="BX498" s="324"/>
      <c r="BY498" s="324"/>
      <c r="BZ498" s="324"/>
      <c r="CA498" s="324"/>
      <c r="CB498" s="324"/>
      <c r="CC498" s="324"/>
      <c r="CD498" s="324"/>
      <c r="CE498" s="324"/>
      <c r="CF498" s="324"/>
      <c r="CG498" s="324"/>
      <c r="CH498" s="324"/>
      <c r="CI498" s="324"/>
      <c r="CJ498" s="324"/>
      <c r="CK498" s="324"/>
      <c r="CL498" s="324"/>
      <c r="CM498" s="324"/>
      <c r="CN498" s="324"/>
      <c r="CO498" s="324"/>
      <c r="CP498" s="324"/>
    </row>
    <row r="499" spans="1:127" s="324" customFormat="1" ht="12.75" customHeight="1" x14ac:dyDescent="0.2">
      <c r="A499" s="270">
        <v>498</v>
      </c>
      <c r="B499" s="281" t="s">
        <v>1004</v>
      </c>
      <c r="C499" s="270" t="s">
        <v>10137</v>
      </c>
      <c r="E499" s="324" t="s">
        <v>5922</v>
      </c>
      <c r="G499" s="950" t="s">
        <v>10141</v>
      </c>
      <c r="I499" s="281" t="s">
        <v>3217</v>
      </c>
      <c r="K499" s="324" t="s">
        <v>10139</v>
      </c>
      <c r="L499" s="922" t="s">
        <v>10138</v>
      </c>
      <c r="M499" s="510">
        <v>43185</v>
      </c>
      <c r="N499" s="510">
        <v>44691</v>
      </c>
      <c r="O499" s="277" t="s">
        <v>991</v>
      </c>
      <c r="P499" s="299">
        <f t="shared" si="104"/>
        <v>44691</v>
      </c>
      <c r="Q499" s="264">
        <v>21225</v>
      </c>
      <c r="R499" s="264">
        <v>2007</v>
      </c>
      <c r="S499" s="265">
        <f t="shared" ref="S499" si="109">SUM(N499-365)</f>
        <v>44326</v>
      </c>
      <c r="T499" s="281" t="s">
        <v>5079</v>
      </c>
      <c r="U499" s="281" t="s">
        <v>991</v>
      </c>
      <c r="V499" s="150" t="s">
        <v>130</v>
      </c>
      <c r="W499" s="150" t="s">
        <v>9798</v>
      </c>
      <c r="X499" s="281" t="s">
        <v>10133</v>
      </c>
      <c r="Y499" s="281" t="s">
        <v>10140</v>
      </c>
      <c r="Z499" s="150" t="s">
        <v>10135</v>
      </c>
      <c r="AA499" s="303">
        <f>N499</f>
        <v>44691</v>
      </c>
      <c r="AB499" s="283" t="s">
        <v>5915</v>
      </c>
      <c r="AC499" s="281">
        <v>6.3</v>
      </c>
      <c r="AD499" s="284"/>
      <c r="AE499" s="281">
        <v>85</v>
      </c>
      <c r="AF499" s="281"/>
      <c r="AG499" s="281">
        <v>105</v>
      </c>
      <c r="AH499" s="281"/>
      <c r="AI499" s="281">
        <v>24</v>
      </c>
      <c r="AJ499" s="281">
        <v>37</v>
      </c>
      <c r="AK499" s="281">
        <v>52</v>
      </c>
      <c r="AL499" s="281">
        <v>1</v>
      </c>
      <c r="AM499" s="281"/>
      <c r="AN499" s="281"/>
      <c r="AO499" s="281"/>
      <c r="AP499" s="281"/>
      <c r="AQ499" s="635"/>
      <c r="CQ499" s="512"/>
    </row>
    <row r="500" spans="1:127" s="502" customFormat="1" ht="12.75" customHeight="1" x14ac:dyDescent="0.2">
      <c r="A500" s="270">
        <v>499</v>
      </c>
      <c r="B500" s="281" t="s">
        <v>1005</v>
      </c>
      <c r="C500" s="281" t="s">
        <v>712</v>
      </c>
      <c r="D500" s="281" t="s">
        <v>8286</v>
      </c>
      <c r="E500" s="281" t="s">
        <v>1152</v>
      </c>
      <c r="F500" s="281" t="s">
        <v>8287</v>
      </c>
      <c r="G500" s="296" t="s">
        <v>8288</v>
      </c>
      <c r="H500" s="738" t="s">
        <v>8289</v>
      </c>
      <c r="I500" s="271" t="s">
        <v>1634</v>
      </c>
      <c r="J500" s="281" t="s">
        <v>1800</v>
      </c>
      <c r="K500" s="281" t="s">
        <v>8290</v>
      </c>
      <c r="L500" s="738" t="s">
        <v>8291</v>
      </c>
      <c r="M500" s="306">
        <v>43900</v>
      </c>
      <c r="N500" s="307">
        <v>44501</v>
      </c>
      <c r="O500" s="308" t="s">
        <v>991</v>
      </c>
      <c r="P500" s="299">
        <f t="shared" si="104"/>
        <v>44501</v>
      </c>
      <c r="Q500" s="264">
        <v>20256</v>
      </c>
      <c r="R500" s="264">
        <v>2012</v>
      </c>
      <c r="S500" s="265">
        <v>43770</v>
      </c>
      <c r="T500" s="281" t="s">
        <v>396</v>
      </c>
      <c r="U500" s="281" t="s">
        <v>1786</v>
      </c>
      <c r="V500" s="150" t="s">
        <v>484</v>
      </c>
      <c r="W500" s="150" t="s">
        <v>8293</v>
      </c>
      <c r="X500" s="281" t="s">
        <v>8292</v>
      </c>
      <c r="Y500" s="281" t="s">
        <v>1498</v>
      </c>
      <c r="Z500" s="150" t="s">
        <v>1499</v>
      </c>
      <c r="AA500" s="303">
        <f t="shared" si="108"/>
        <v>44501</v>
      </c>
      <c r="AB500" s="283" t="s">
        <v>2167</v>
      </c>
      <c r="AC500" s="281">
        <v>5.7</v>
      </c>
      <c r="AD500" s="284">
        <v>31</v>
      </c>
      <c r="AE500" s="281">
        <v>95</v>
      </c>
      <c r="AF500" s="281">
        <v>95</v>
      </c>
      <c r="AG500" s="281">
        <v>115</v>
      </c>
      <c r="AH500" s="702">
        <v>149.5</v>
      </c>
      <c r="AI500" s="281">
        <v>24</v>
      </c>
      <c r="AJ500" s="281">
        <v>38</v>
      </c>
      <c r="AK500" s="281">
        <v>50</v>
      </c>
      <c r="AL500" s="281">
        <v>1</v>
      </c>
      <c r="AM500" s="265">
        <v>43900</v>
      </c>
      <c r="AN500" s="281">
        <v>2016</v>
      </c>
      <c r="AO500" s="281" t="s">
        <v>991</v>
      </c>
      <c r="AP500" s="281"/>
      <c r="AQ500" s="635"/>
      <c r="AR500" s="324"/>
      <c r="AS500" s="324"/>
      <c r="AT500" s="324"/>
      <c r="AU500" s="324"/>
      <c r="AV500" s="324"/>
      <c r="AW500" s="324"/>
      <c r="AX500" s="324"/>
      <c r="AY500" s="324"/>
      <c r="AZ500" s="324"/>
      <c r="BA500" s="324"/>
      <c r="BB500" s="324"/>
      <c r="BC500" s="324"/>
      <c r="BD500" s="324"/>
      <c r="BE500" s="324"/>
      <c r="BF500" s="324"/>
      <c r="BG500" s="324"/>
      <c r="BH500" s="324"/>
      <c r="BI500" s="324"/>
      <c r="BJ500" s="324"/>
      <c r="BK500" s="324"/>
      <c r="BL500" s="324"/>
      <c r="BM500" s="324"/>
      <c r="BN500" s="324"/>
      <c r="BO500" s="324"/>
      <c r="BP500" s="324"/>
      <c r="BQ500" s="324"/>
      <c r="BR500" s="324"/>
      <c r="BS500" s="324"/>
      <c r="BT500" s="324"/>
      <c r="BU500" s="324"/>
      <c r="BV500" s="324"/>
      <c r="BW500" s="324"/>
      <c r="BX500" s="324"/>
      <c r="BY500" s="324"/>
      <c r="BZ500" s="324"/>
      <c r="CA500" s="324"/>
      <c r="CB500" s="324"/>
      <c r="CC500" s="324"/>
      <c r="CD500" s="324"/>
      <c r="CE500" s="324"/>
      <c r="CF500" s="324"/>
      <c r="CG500" s="324"/>
      <c r="CH500" s="324"/>
      <c r="CI500" s="324"/>
      <c r="CJ500" s="324"/>
      <c r="CK500" s="324"/>
      <c r="CL500" s="324"/>
      <c r="CM500" s="324"/>
      <c r="CN500" s="324"/>
      <c r="CO500" s="324"/>
      <c r="CP500" s="324"/>
    </row>
    <row r="501" spans="1:127" ht="12.75" customHeight="1" x14ac:dyDescent="0.2">
      <c r="A501" s="270">
        <v>500</v>
      </c>
      <c r="B501" s="281" t="s">
        <v>1004</v>
      </c>
      <c r="C501" s="281" t="s">
        <v>1977</v>
      </c>
      <c r="D501" s="281"/>
      <c r="E501" s="281" t="s">
        <v>1972</v>
      </c>
      <c r="F501" s="281"/>
      <c r="G501" s="296" t="s">
        <v>5826</v>
      </c>
      <c r="H501" s="676"/>
      <c r="I501" s="271" t="s">
        <v>2653</v>
      </c>
      <c r="J501" s="281"/>
      <c r="K501" s="281" t="s">
        <v>752</v>
      </c>
      <c r="L501" s="676" t="s">
        <v>753</v>
      </c>
      <c r="M501" s="306">
        <v>41369</v>
      </c>
      <c r="N501" s="307">
        <v>44607</v>
      </c>
      <c r="O501" s="277" t="s">
        <v>991</v>
      </c>
      <c r="P501" s="299">
        <f t="shared" si="104"/>
        <v>44607</v>
      </c>
      <c r="Q501" s="264">
        <v>20221</v>
      </c>
      <c r="R501" s="264">
        <v>2013</v>
      </c>
      <c r="S501" s="279">
        <v>44242</v>
      </c>
      <c r="T501" s="281" t="s">
        <v>1975</v>
      </c>
      <c r="U501" s="281" t="s">
        <v>991</v>
      </c>
      <c r="V501" s="150" t="s">
        <v>240</v>
      </c>
      <c r="W501" s="150" t="s">
        <v>9794</v>
      </c>
      <c r="X501" s="281" t="s">
        <v>754</v>
      </c>
      <c r="Y501" s="281" t="s">
        <v>1232</v>
      </c>
      <c r="Z501" s="150" t="s">
        <v>955</v>
      </c>
      <c r="AA501" s="303">
        <f t="shared" si="108"/>
        <v>44607</v>
      </c>
      <c r="AB501" s="283" t="s">
        <v>1583</v>
      </c>
      <c r="AC501" s="281">
        <v>7</v>
      </c>
      <c r="AD501" s="284"/>
      <c r="AE501" s="281">
        <v>88</v>
      </c>
      <c r="AF501" s="281"/>
      <c r="AG501" s="281">
        <v>102</v>
      </c>
      <c r="AH501" s="281"/>
      <c r="AI501" s="281">
        <v>25</v>
      </c>
      <c r="AJ501" s="281">
        <v>40</v>
      </c>
      <c r="AK501" s="281">
        <v>60</v>
      </c>
      <c r="AL501" s="281">
        <v>1</v>
      </c>
      <c r="AM501" s="280"/>
      <c r="AN501" s="280"/>
      <c r="AO501" s="280"/>
      <c r="AP501" s="280"/>
      <c r="AQ501" s="634"/>
      <c r="AR501" s="501"/>
      <c r="AS501" s="501"/>
      <c r="AT501" s="501"/>
      <c r="AU501" s="501"/>
      <c r="AV501" s="501"/>
      <c r="AW501" s="501"/>
      <c r="AX501" s="501"/>
      <c r="AY501" s="501"/>
      <c r="AZ501" s="501"/>
      <c r="BA501" s="501"/>
      <c r="BB501" s="501"/>
      <c r="BC501" s="501"/>
      <c r="BD501" s="501"/>
      <c r="BE501" s="501"/>
      <c r="BF501" s="501"/>
      <c r="BG501" s="501"/>
      <c r="BH501" s="501"/>
      <c r="BI501" s="501"/>
      <c r="BJ501" s="501"/>
      <c r="BK501" s="501"/>
      <c r="BL501" s="501"/>
      <c r="BM501" s="501"/>
      <c r="BN501" s="501"/>
      <c r="BO501" s="501"/>
      <c r="BP501" s="501"/>
      <c r="BQ501" s="501"/>
      <c r="BR501" s="501"/>
      <c r="BS501" s="501"/>
      <c r="BT501" s="501"/>
      <c r="BU501" s="501"/>
      <c r="BV501" s="501"/>
      <c r="BW501" s="501"/>
      <c r="BX501" s="501"/>
      <c r="BY501" s="501"/>
      <c r="BZ501" s="501"/>
      <c r="CA501" s="501"/>
      <c r="CB501" s="501"/>
      <c r="CC501" s="501"/>
      <c r="CD501" s="501"/>
      <c r="CE501" s="501"/>
      <c r="CF501" s="501"/>
      <c r="CG501" s="501"/>
      <c r="CH501" s="501"/>
      <c r="CI501" s="501"/>
      <c r="CJ501" s="501"/>
      <c r="CK501" s="501"/>
      <c r="CL501" s="501"/>
      <c r="CM501" s="501"/>
      <c r="CN501" s="501"/>
      <c r="CO501" s="501"/>
      <c r="CP501" s="501"/>
      <c r="CQ501" s="500"/>
      <c r="CR501" s="500"/>
      <c r="CS501" s="500"/>
      <c r="CT501" s="500"/>
      <c r="CU501" s="500"/>
      <c r="CV501" s="500"/>
      <c r="CW501" s="500"/>
      <c r="CX501" s="500"/>
      <c r="CY501" s="500"/>
      <c r="CZ501" s="500"/>
      <c r="DA501" s="500"/>
      <c r="DB501" s="500"/>
      <c r="DC501" s="500"/>
      <c r="DD501" s="500"/>
      <c r="DE501" s="500"/>
      <c r="DF501" s="500"/>
      <c r="DG501" s="500"/>
      <c r="DH501" s="500"/>
      <c r="DI501" s="500"/>
      <c r="DJ501" s="500"/>
      <c r="DK501" s="500"/>
      <c r="DL501" s="500"/>
      <c r="DM501" s="500"/>
      <c r="DN501" s="500"/>
      <c r="DO501" s="500"/>
      <c r="DP501" s="500"/>
      <c r="DQ501" s="500"/>
      <c r="DR501" s="500"/>
      <c r="DS501" s="500"/>
      <c r="DT501" s="500"/>
      <c r="DU501" s="500"/>
      <c r="DV501" s="500"/>
      <c r="DW501" s="500"/>
    </row>
    <row r="502" spans="1:127" s="502" customFormat="1" ht="12.75" customHeight="1" x14ac:dyDescent="0.2">
      <c r="A502" s="270">
        <v>501</v>
      </c>
      <c r="B502" s="270" t="s">
        <v>1005</v>
      </c>
      <c r="C502" s="270" t="s">
        <v>10895</v>
      </c>
      <c r="D502" s="271"/>
      <c r="E502" s="271" t="s">
        <v>5275</v>
      </c>
      <c r="F502" s="271" t="s">
        <v>2321</v>
      </c>
      <c r="G502" s="272" t="s">
        <v>10896</v>
      </c>
      <c r="H502" s="273"/>
      <c r="I502" s="281" t="s">
        <v>3217</v>
      </c>
      <c r="J502" s="271"/>
      <c r="K502" s="281" t="s">
        <v>9039</v>
      </c>
      <c r="L502" s="922" t="s">
        <v>9040</v>
      </c>
      <c r="M502" s="275">
        <v>44446</v>
      </c>
      <c r="N502" s="132">
        <v>45172</v>
      </c>
      <c r="O502" s="277" t="s">
        <v>991</v>
      </c>
      <c r="P502" s="299">
        <f>N502</f>
        <v>45172</v>
      </c>
      <c r="Q502" s="264">
        <v>21507</v>
      </c>
      <c r="R502" s="264">
        <v>2019</v>
      </c>
      <c r="S502" s="265">
        <v>44442</v>
      </c>
      <c r="T502" s="281" t="s">
        <v>10897</v>
      </c>
      <c r="U502" s="281" t="s">
        <v>1786</v>
      </c>
      <c r="V502" s="150" t="s">
        <v>484</v>
      </c>
      <c r="W502" s="150" t="s">
        <v>484</v>
      </c>
      <c r="X502" s="281" t="s">
        <v>10898</v>
      </c>
      <c r="Y502" s="281" t="s">
        <v>1525</v>
      </c>
      <c r="Z502" s="150" t="s">
        <v>1526</v>
      </c>
      <c r="AA502" s="303">
        <f>N502</f>
        <v>45172</v>
      </c>
      <c r="AB502" s="283" t="s">
        <v>42</v>
      </c>
      <c r="AC502" s="281">
        <v>5.15</v>
      </c>
      <c r="AD502" s="284"/>
      <c r="AE502" s="281">
        <v>95</v>
      </c>
      <c r="AF502" s="281">
        <v>95</v>
      </c>
      <c r="AG502" s="281">
        <v>130</v>
      </c>
      <c r="AH502" s="281">
        <v>130</v>
      </c>
      <c r="AI502" s="281" t="s">
        <v>9436</v>
      </c>
      <c r="AJ502" s="281" t="s">
        <v>9571</v>
      </c>
      <c r="AK502" s="281" t="s">
        <v>10899</v>
      </c>
      <c r="AL502" s="281">
        <v>1</v>
      </c>
      <c r="AM502" s="281"/>
      <c r="AN502" s="281"/>
      <c r="AO502" s="281"/>
      <c r="AP502" s="281"/>
      <c r="AQ502" s="635"/>
      <c r="AR502" s="324"/>
      <c r="AS502" s="324"/>
      <c r="AT502" s="324"/>
      <c r="AU502" s="324"/>
      <c r="AV502" s="324"/>
      <c r="AW502" s="324"/>
      <c r="AX502" s="324"/>
      <c r="AY502" s="324"/>
      <c r="AZ502" s="324"/>
      <c r="BA502" s="324"/>
      <c r="BB502" s="324"/>
      <c r="BC502" s="324"/>
      <c r="BD502" s="324"/>
      <c r="BE502" s="324"/>
      <c r="BF502" s="324"/>
      <c r="BG502" s="324"/>
      <c r="BH502" s="324"/>
      <c r="BI502" s="324"/>
      <c r="BJ502" s="324"/>
      <c r="BK502" s="324"/>
      <c r="BL502" s="324"/>
      <c r="BM502" s="324"/>
      <c r="BN502" s="324"/>
      <c r="BO502" s="324"/>
      <c r="BP502" s="324"/>
      <c r="BQ502" s="324"/>
      <c r="BR502" s="324"/>
      <c r="BS502" s="324"/>
      <c r="BT502" s="324"/>
      <c r="BU502" s="324"/>
      <c r="BV502" s="324"/>
      <c r="BW502" s="324"/>
      <c r="BX502" s="324"/>
      <c r="BY502" s="324"/>
      <c r="BZ502" s="324"/>
      <c r="CA502" s="324"/>
      <c r="CB502" s="324"/>
      <c r="CC502" s="324"/>
      <c r="CD502" s="324"/>
      <c r="CE502" s="324"/>
      <c r="CF502" s="324"/>
      <c r="CG502" s="324"/>
      <c r="CH502" s="324"/>
      <c r="CI502" s="324"/>
      <c r="CJ502" s="324"/>
      <c r="CK502" s="324"/>
      <c r="CL502" s="324"/>
      <c r="CM502" s="324"/>
      <c r="CN502" s="324"/>
      <c r="CO502" s="324"/>
      <c r="CP502" s="324"/>
    </row>
    <row r="503" spans="1:127" ht="12.75" customHeight="1" x14ac:dyDescent="0.2">
      <c r="A503" s="270">
        <v>502</v>
      </c>
      <c r="B503" s="270" t="s">
        <v>1004</v>
      </c>
      <c r="C503" s="271" t="s">
        <v>2404</v>
      </c>
      <c r="D503" s="271"/>
      <c r="E503" s="130" t="s">
        <v>9203</v>
      </c>
      <c r="F503" s="271"/>
      <c r="G503" s="272" t="s">
        <v>1666</v>
      </c>
      <c r="H503" s="273"/>
      <c r="I503" s="271" t="s">
        <v>1022</v>
      </c>
      <c r="J503" s="271"/>
      <c r="K503" s="271" t="s">
        <v>10637</v>
      </c>
      <c r="L503" s="273" t="s">
        <v>1668</v>
      </c>
      <c r="M503" s="275">
        <v>39153</v>
      </c>
      <c r="N503" s="276">
        <v>45128</v>
      </c>
      <c r="O503" s="277" t="s">
        <v>991</v>
      </c>
      <c r="P503" s="298">
        <f t="shared" si="104"/>
        <v>45128</v>
      </c>
      <c r="Q503" s="278">
        <v>19402</v>
      </c>
      <c r="R503" s="278">
        <v>2005</v>
      </c>
      <c r="S503" s="279">
        <v>44398</v>
      </c>
      <c r="T503" s="280" t="s">
        <v>32</v>
      </c>
      <c r="U503" s="281" t="s">
        <v>991</v>
      </c>
      <c r="V503" s="282" t="s">
        <v>6543</v>
      </c>
      <c r="W503" s="282" t="s">
        <v>7301</v>
      </c>
      <c r="X503" s="280" t="s">
        <v>2187</v>
      </c>
      <c r="Y503" s="280" t="s">
        <v>1384</v>
      </c>
      <c r="Z503" s="282" t="s">
        <v>2015</v>
      </c>
      <c r="AA503" s="303">
        <f t="shared" si="108"/>
        <v>45128</v>
      </c>
      <c r="AB503" s="149" t="s">
        <v>1996</v>
      </c>
      <c r="AC503" s="280">
        <v>5.8</v>
      </c>
      <c r="AD503" s="305"/>
      <c r="AE503" s="280">
        <v>70</v>
      </c>
      <c r="AF503" s="280"/>
      <c r="AG503" s="280">
        <v>95</v>
      </c>
      <c r="AH503" s="280"/>
      <c r="AI503" s="280">
        <v>22</v>
      </c>
      <c r="AJ503" s="280">
        <v>37</v>
      </c>
      <c r="AK503" s="280">
        <v>53</v>
      </c>
      <c r="AL503" s="280">
        <v>1</v>
      </c>
      <c r="AM503" s="280"/>
      <c r="AN503" s="280"/>
      <c r="AO503" s="280"/>
      <c r="AP503" s="280"/>
      <c r="AQ503" s="634"/>
      <c r="AR503" s="501"/>
      <c r="AS503" s="501"/>
      <c r="AT503" s="501"/>
      <c r="AU503" s="501"/>
      <c r="AV503" s="501"/>
      <c r="AW503" s="501"/>
      <c r="AX503" s="501"/>
      <c r="AY503" s="501"/>
      <c r="AZ503" s="501"/>
      <c r="BA503" s="501"/>
      <c r="BB503" s="501"/>
      <c r="BC503" s="501"/>
      <c r="BD503" s="501"/>
      <c r="BE503" s="501"/>
      <c r="BF503" s="501"/>
      <c r="BG503" s="501"/>
      <c r="BH503" s="501"/>
      <c r="BI503" s="501"/>
      <c r="BJ503" s="501"/>
      <c r="BK503" s="501"/>
      <c r="BL503" s="501"/>
      <c r="BM503" s="501"/>
      <c r="BN503" s="501"/>
      <c r="BO503" s="501"/>
      <c r="BP503" s="501"/>
      <c r="BQ503" s="501"/>
      <c r="BR503" s="501"/>
      <c r="BS503" s="501"/>
      <c r="BT503" s="501"/>
      <c r="BU503" s="501"/>
      <c r="BV503" s="501"/>
      <c r="BW503" s="501"/>
      <c r="BX503" s="501"/>
      <c r="BY503" s="501"/>
      <c r="BZ503" s="501"/>
      <c r="CA503" s="501"/>
      <c r="CB503" s="501"/>
      <c r="CC503" s="501"/>
      <c r="CD503" s="501"/>
      <c r="CE503" s="501"/>
      <c r="CF503" s="501"/>
      <c r="CG503" s="501"/>
      <c r="CH503" s="501"/>
      <c r="CI503" s="501"/>
      <c r="CJ503" s="501"/>
      <c r="CK503" s="501"/>
      <c r="CL503" s="501"/>
      <c r="CM503" s="501"/>
      <c r="CN503" s="501"/>
      <c r="CO503" s="501"/>
      <c r="CP503" s="501"/>
      <c r="CQ503" s="500"/>
      <c r="CR503" s="500"/>
      <c r="CS503" s="500"/>
      <c r="CT503" s="500"/>
      <c r="CU503" s="500"/>
      <c r="CV503" s="500"/>
      <c r="CW503" s="500"/>
      <c r="CX503" s="500"/>
      <c r="CY503" s="500"/>
      <c r="CZ503" s="500"/>
      <c r="DA503" s="500"/>
      <c r="DB503" s="500"/>
      <c r="DC503" s="500"/>
      <c r="DD503" s="500"/>
      <c r="DE503" s="500"/>
      <c r="DF503" s="500"/>
      <c r="DG503" s="500"/>
      <c r="DH503" s="500"/>
      <c r="DI503" s="500"/>
      <c r="DJ503" s="500"/>
      <c r="DK503" s="500"/>
      <c r="DL503" s="500"/>
      <c r="DM503" s="500"/>
      <c r="DN503" s="500"/>
      <c r="DO503" s="500"/>
      <c r="DP503" s="500"/>
      <c r="DQ503" s="500"/>
      <c r="DR503" s="500"/>
      <c r="DS503" s="500"/>
      <c r="DT503" s="500"/>
      <c r="DU503" s="500"/>
      <c r="DV503" s="500"/>
      <c r="DW503" s="500"/>
    </row>
    <row r="504" spans="1:127" s="1010" customFormat="1" ht="12.75" customHeight="1" x14ac:dyDescent="0.2">
      <c r="A504" s="993" t="s">
        <v>10842</v>
      </c>
      <c r="B504" s="1003"/>
      <c r="C504" s="1003"/>
      <c r="D504" s="1003"/>
      <c r="E504" s="1003" t="s">
        <v>5191</v>
      </c>
      <c r="F504" s="1003"/>
      <c r="G504" s="1014"/>
      <c r="H504" s="1015"/>
      <c r="I504" s="1003"/>
      <c r="J504" s="1003"/>
      <c r="K504" s="1003"/>
      <c r="L504" s="1015"/>
      <c r="M504" s="1016"/>
      <c r="N504" s="1017"/>
      <c r="O504" s="1013"/>
      <c r="P504" s="1011"/>
      <c r="Q504" s="1001"/>
      <c r="R504" s="1001"/>
      <c r="S504" s="1002"/>
      <c r="T504" s="1003"/>
      <c r="U504" s="1003"/>
      <c r="V504" s="1004"/>
      <c r="W504" s="1004"/>
      <c r="X504" s="1003"/>
      <c r="Y504" s="1003"/>
      <c r="Z504" s="1004"/>
      <c r="AA504" s="1005"/>
      <c r="AB504" s="1006"/>
      <c r="AC504" s="1003"/>
      <c r="AD504" s="1007"/>
      <c r="AE504" s="1003"/>
      <c r="AF504" s="1003"/>
      <c r="AG504" s="1003"/>
      <c r="AH504" s="1003"/>
      <c r="AI504" s="1003"/>
      <c r="AJ504" s="1003"/>
      <c r="AK504" s="1003"/>
      <c r="AL504" s="1003"/>
      <c r="AM504" s="1021"/>
      <c r="AN504" s="1009"/>
      <c r="AO504" s="1009"/>
      <c r="AP504" s="1003"/>
      <c r="AQ504" s="1008"/>
      <c r="AR504" s="1009"/>
      <c r="AS504" s="1009"/>
      <c r="AT504" s="1009"/>
      <c r="AU504" s="1009"/>
      <c r="AV504" s="1009"/>
      <c r="AW504" s="1009"/>
      <c r="AX504" s="1009"/>
      <c r="AY504" s="1009"/>
      <c r="AZ504" s="1009"/>
      <c r="BA504" s="1009"/>
      <c r="BB504" s="1009"/>
      <c r="BC504" s="1009"/>
      <c r="BD504" s="1009"/>
      <c r="BE504" s="1009"/>
      <c r="BF504" s="1009"/>
      <c r="BG504" s="1009"/>
      <c r="BH504" s="1009"/>
      <c r="BI504" s="1009"/>
      <c r="BJ504" s="1009"/>
      <c r="BK504" s="1009"/>
      <c r="BL504" s="1009"/>
      <c r="BM504" s="1009"/>
      <c r="BN504" s="1009"/>
      <c r="BO504" s="1009"/>
      <c r="BP504" s="1009"/>
      <c r="BQ504" s="1009"/>
      <c r="BR504" s="1009"/>
      <c r="BS504" s="1009"/>
      <c r="BT504" s="1009"/>
      <c r="BU504" s="1009"/>
      <c r="BV504" s="1009"/>
      <c r="BW504" s="1009"/>
      <c r="BX504" s="1009"/>
      <c r="BY504" s="1009"/>
      <c r="BZ504" s="1009"/>
      <c r="CA504" s="1009"/>
      <c r="CB504" s="1009"/>
      <c r="CC504" s="1009"/>
      <c r="CD504" s="1009"/>
      <c r="CE504" s="1009"/>
      <c r="CF504" s="1009"/>
      <c r="CG504" s="1009"/>
      <c r="CH504" s="1009"/>
      <c r="CI504" s="1009"/>
      <c r="CJ504" s="1009"/>
      <c r="CK504" s="1009"/>
      <c r="CL504" s="1009"/>
      <c r="CM504" s="1009"/>
      <c r="CN504" s="1009"/>
      <c r="CO504" s="1009"/>
      <c r="CP504" s="1009"/>
    </row>
    <row r="505" spans="1:127" s="502" customFormat="1" ht="12.75" customHeight="1" x14ac:dyDescent="0.2">
      <c r="A505" s="270">
        <v>504</v>
      </c>
      <c r="B505" s="270" t="s">
        <v>1004</v>
      </c>
      <c r="C505" s="281" t="s">
        <v>6981</v>
      </c>
      <c r="D505" s="271"/>
      <c r="E505" s="271" t="s">
        <v>6982</v>
      </c>
      <c r="F505" s="271"/>
      <c r="G505" s="272" t="s">
        <v>6983</v>
      </c>
      <c r="H505" s="273"/>
      <c r="I505" s="271" t="s">
        <v>6984</v>
      </c>
      <c r="J505" s="271"/>
      <c r="K505" s="271" t="s">
        <v>6985</v>
      </c>
      <c r="L505" s="273" t="s">
        <v>6986</v>
      </c>
      <c r="M505" s="275">
        <v>43546</v>
      </c>
      <c r="N505" s="132">
        <v>45005</v>
      </c>
      <c r="O505" s="277" t="s">
        <v>991</v>
      </c>
      <c r="P505" s="299">
        <f t="shared" si="104"/>
        <v>45005</v>
      </c>
      <c r="Q505" s="264">
        <v>19121</v>
      </c>
      <c r="R505" s="264">
        <v>2019</v>
      </c>
      <c r="S505" s="265">
        <v>44275</v>
      </c>
      <c r="T505" s="281" t="s">
        <v>8196</v>
      </c>
      <c r="U505" s="281" t="s">
        <v>991</v>
      </c>
      <c r="V505" s="150" t="s">
        <v>9944</v>
      </c>
      <c r="W505" s="150" t="s">
        <v>9944</v>
      </c>
      <c r="X505" s="281" t="s">
        <v>6987</v>
      </c>
      <c r="Y505" s="281" t="s">
        <v>138</v>
      </c>
      <c r="Z505" s="150" t="s">
        <v>1033</v>
      </c>
      <c r="AA505" s="303">
        <f t="shared" si="108"/>
        <v>45005</v>
      </c>
      <c r="AB505" s="283" t="s">
        <v>6909</v>
      </c>
      <c r="AC505" s="281">
        <v>6</v>
      </c>
      <c r="AD505" s="284"/>
      <c r="AE505" s="281">
        <v>95</v>
      </c>
      <c r="AF505" s="281"/>
      <c r="AG505" s="281">
        <v>105</v>
      </c>
      <c r="AH505" s="281"/>
      <c r="AI505" s="281" t="s">
        <v>994</v>
      </c>
      <c r="AJ505" s="281" t="s">
        <v>994</v>
      </c>
      <c r="AK505" s="281" t="s">
        <v>994</v>
      </c>
      <c r="AL505" s="281">
        <v>1</v>
      </c>
      <c r="AM505" s="265"/>
      <c r="AN505" s="281"/>
      <c r="AO505" s="281"/>
      <c r="AP505" s="281"/>
      <c r="AQ505" s="635"/>
      <c r="AR505" s="324"/>
      <c r="AS505" s="324"/>
      <c r="AT505" s="324"/>
      <c r="AU505" s="324"/>
      <c r="AV505" s="324"/>
      <c r="AW505" s="324"/>
      <c r="AX505" s="324"/>
      <c r="AY505" s="324"/>
      <c r="AZ505" s="324"/>
      <c r="BA505" s="324"/>
      <c r="BB505" s="324"/>
      <c r="BC505" s="324"/>
      <c r="BD505" s="324"/>
      <c r="BE505" s="324"/>
      <c r="BF505" s="324"/>
      <c r="BG505" s="324"/>
      <c r="BH505" s="324"/>
      <c r="BI505" s="324"/>
      <c r="BJ505" s="324"/>
      <c r="BK505" s="324"/>
      <c r="BL505" s="324"/>
      <c r="BM505" s="324"/>
      <c r="BN505" s="324"/>
      <c r="BO505" s="324"/>
      <c r="BP505" s="324"/>
      <c r="BQ505" s="324"/>
      <c r="BR505" s="324"/>
      <c r="BS505" s="324"/>
      <c r="BT505" s="324"/>
      <c r="BU505" s="324"/>
      <c r="BV505" s="324"/>
      <c r="BW505" s="324"/>
      <c r="BX505" s="324"/>
      <c r="BY505" s="324"/>
      <c r="BZ505" s="324"/>
      <c r="CA505" s="324"/>
      <c r="CB505" s="324"/>
      <c r="CC505" s="324"/>
      <c r="CD505" s="324"/>
      <c r="CE505" s="324"/>
      <c r="CF505" s="324"/>
      <c r="CG505" s="324"/>
      <c r="CH505" s="324"/>
      <c r="CI505" s="324"/>
      <c r="CJ505" s="324"/>
      <c r="CK505" s="324"/>
      <c r="CL505" s="324"/>
      <c r="CM505" s="324"/>
      <c r="CN505" s="324"/>
      <c r="CO505" s="324"/>
      <c r="CP505" s="324"/>
    </row>
    <row r="506" spans="1:127" ht="12.75" customHeight="1" x14ac:dyDescent="0.2">
      <c r="A506" s="270">
        <v>505</v>
      </c>
      <c r="B506" s="281" t="s">
        <v>1004</v>
      </c>
      <c r="C506" s="281" t="s">
        <v>799</v>
      </c>
      <c r="D506" s="281"/>
      <c r="E506" s="281" t="s">
        <v>2505</v>
      </c>
      <c r="F506" s="281"/>
      <c r="G506" s="296" t="s">
        <v>2506</v>
      </c>
      <c r="H506" s="676"/>
      <c r="I506" s="271" t="s">
        <v>2653</v>
      </c>
      <c r="J506" s="281"/>
      <c r="K506" s="281" t="s">
        <v>6042</v>
      </c>
      <c r="L506" s="676" t="s">
        <v>2652</v>
      </c>
      <c r="M506" s="306">
        <v>41916</v>
      </c>
      <c r="N506" s="325">
        <v>44542</v>
      </c>
      <c r="O506" s="277" t="s">
        <v>991</v>
      </c>
      <c r="P506" s="298">
        <f t="shared" ref="P506:P517" si="110">N506</f>
        <v>44542</v>
      </c>
      <c r="Q506" s="278">
        <v>17212</v>
      </c>
      <c r="R506" s="278">
        <v>2014</v>
      </c>
      <c r="S506" s="279">
        <v>43811</v>
      </c>
      <c r="T506" s="280" t="s">
        <v>1785</v>
      </c>
      <c r="U506" s="281" t="s">
        <v>991</v>
      </c>
      <c r="V506" s="282" t="s">
        <v>7911</v>
      </c>
      <c r="W506" s="282" t="s">
        <v>7912</v>
      </c>
      <c r="X506" s="280" t="s">
        <v>4792</v>
      </c>
      <c r="Y506" s="280" t="s">
        <v>1525</v>
      </c>
      <c r="Z506" s="282" t="s">
        <v>1526</v>
      </c>
      <c r="AA506" s="303">
        <v>44542</v>
      </c>
      <c r="AB506" s="149" t="s">
        <v>2167</v>
      </c>
      <c r="AC506" s="280">
        <v>4.5999999999999996</v>
      </c>
      <c r="AD506" s="305"/>
      <c r="AE506" s="280">
        <v>80</v>
      </c>
      <c r="AF506" s="280"/>
      <c r="AG506" s="280">
        <v>105</v>
      </c>
      <c r="AH506" s="280"/>
      <c r="AI506" s="280">
        <v>22</v>
      </c>
      <c r="AJ506" s="280">
        <v>37</v>
      </c>
      <c r="AK506" s="280">
        <v>50</v>
      </c>
      <c r="AL506" s="280">
        <v>1</v>
      </c>
      <c r="AM506" s="280"/>
      <c r="AN506" s="280"/>
      <c r="AO506" s="280"/>
      <c r="AP506" s="280"/>
      <c r="AQ506" s="634"/>
      <c r="AR506" s="501"/>
      <c r="AS506" s="501"/>
      <c r="AT506" s="501"/>
      <c r="AU506" s="501"/>
      <c r="AV506" s="501"/>
      <c r="AW506" s="501"/>
      <c r="AX506" s="501"/>
      <c r="AY506" s="501"/>
      <c r="AZ506" s="501"/>
      <c r="BA506" s="501"/>
      <c r="BB506" s="501"/>
      <c r="BC506" s="501"/>
      <c r="BD506" s="501"/>
      <c r="BE506" s="501"/>
      <c r="BF506" s="501"/>
      <c r="BG506" s="501"/>
      <c r="BH506" s="501"/>
      <c r="BI506" s="501"/>
      <c r="BJ506" s="501"/>
      <c r="BK506" s="501"/>
      <c r="BL506" s="501"/>
      <c r="BM506" s="501"/>
      <c r="BN506" s="501"/>
      <c r="BO506" s="501"/>
      <c r="BP506" s="501"/>
      <c r="BQ506" s="501"/>
      <c r="BR506" s="501"/>
      <c r="BS506" s="501"/>
      <c r="BT506" s="501"/>
      <c r="BU506" s="501"/>
      <c r="BV506" s="501"/>
      <c r="BW506" s="501"/>
      <c r="BX506" s="501"/>
      <c r="BY506" s="501"/>
      <c r="BZ506" s="501"/>
      <c r="CA506" s="501"/>
      <c r="CB506" s="501"/>
      <c r="CC506" s="501"/>
      <c r="CD506" s="501"/>
      <c r="CE506" s="501"/>
      <c r="CF506" s="501"/>
      <c r="CG506" s="501"/>
      <c r="CH506" s="501"/>
      <c r="CI506" s="501"/>
      <c r="CJ506" s="501"/>
      <c r="CK506" s="501"/>
      <c r="CL506" s="501"/>
      <c r="CM506" s="501"/>
      <c r="CN506" s="501"/>
      <c r="CO506" s="501"/>
      <c r="CP506" s="501"/>
      <c r="CQ506" s="500"/>
      <c r="CR506" s="500"/>
      <c r="CS506" s="500"/>
      <c r="CT506" s="500"/>
      <c r="CU506" s="500"/>
      <c r="CV506" s="500"/>
      <c r="CW506" s="500"/>
      <c r="CX506" s="500"/>
      <c r="CY506" s="500"/>
      <c r="CZ506" s="500"/>
      <c r="DA506" s="500"/>
      <c r="DB506" s="500"/>
      <c r="DC506" s="500"/>
      <c r="DD506" s="500"/>
      <c r="DE506" s="500"/>
      <c r="DF506" s="500"/>
      <c r="DG506" s="500"/>
      <c r="DH506" s="500"/>
      <c r="DI506" s="500"/>
      <c r="DJ506" s="500"/>
      <c r="DK506" s="500"/>
      <c r="DL506" s="500"/>
      <c r="DM506" s="500"/>
      <c r="DN506" s="500"/>
      <c r="DO506" s="500"/>
      <c r="DP506" s="500"/>
      <c r="DQ506" s="500"/>
      <c r="DR506" s="500"/>
      <c r="DS506" s="500"/>
      <c r="DT506" s="500"/>
      <c r="DU506" s="500"/>
      <c r="DV506" s="500"/>
      <c r="DW506" s="500"/>
    </row>
    <row r="507" spans="1:127" s="502" customFormat="1" ht="12.75" customHeight="1" x14ac:dyDescent="0.2">
      <c r="A507" s="270">
        <v>506</v>
      </c>
      <c r="B507" s="270" t="s">
        <v>1004</v>
      </c>
      <c r="C507" s="270" t="s">
        <v>3509</v>
      </c>
      <c r="D507" s="271"/>
      <c r="E507" s="271" t="s">
        <v>5470</v>
      </c>
      <c r="F507" s="271"/>
      <c r="G507" s="272" t="s">
        <v>8036</v>
      </c>
      <c r="H507" s="273"/>
      <c r="I507" s="271" t="s">
        <v>1527</v>
      </c>
      <c r="J507" s="271"/>
      <c r="K507" s="271" t="s">
        <v>8037</v>
      </c>
      <c r="L507" s="273" t="s">
        <v>8038</v>
      </c>
      <c r="M507" s="275">
        <v>43873</v>
      </c>
      <c r="N507" s="132">
        <v>44600</v>
      </c>
      <c r="O507" s="277" t="s">
        <v>991</v>
      </c>
      <c r="P507" s="299">
        <f>N507</f>
        <v>44600</v>
      </c>
      <c r="Q507" s="264">
        <v>20100</v>
      </c>
      <c r="R507" s="264">
        <v>2019</v>
      </c>
      <c r="S507" s="265">
        <v>43869</v>
      </c>
      <c r="T507" s="281" t="s">
        <v>2031</v>
      </c>
      <c r="U507" s="281" t="s">
        <v>1786</v>
      </c>
      <c r="V507" s="150" t="s">
        <v>484</v>
      </c>
      <c r="W507" s="150" t="s">
        <v>484</v>
      </c>
      <c r="X507" s="281" t="s">
        <v>8039</v>
      </c>
      <c r="Y507" s="281" t="s">
        <v>6949</v>
      </c>
      <c r="Z507" s="150" t="s">
        <v>8040</v>
      </c>
      <c r="AA507" s="303">
        <v>44600</v>
      </c>
      <c r="AB507" s="283" t="s">
        <v>485</v>
      </c>
      <c r="AC507" s="281">
        <v>5.25</v>
      </c>
      <c r="AD507" s="284"/>
      <c r="AE507" s="281">
        <v>85</v>
      </c>
      <c r="AF507" s="281"/>
      <c r="AG507" s="281">
        <v>125</v>
      </c>
      <c r="AH507" s="281"/>
      <c r="AI507" s="281" t="s">
        <v>994</v>
      </c>
      <c r="AJ507" s="281">
        <v>38</v>
      </c>
      <c r="AK507" s="281">
        <v>48</v>
      </c>
      <c r="AL507" s="281">
        <v>1</v>
      </c>
      <c r="AM507" s="281"/>
      <c r="AN507" s="281"/>
      <c r="AO507" s="281"/>
      <c r="AP507" s="281"/>
      <c r="AQ507" s="635"/>
      <c r="AR507" s="324"/>
      <c r="AS507" s="324"/>
      <c r="AT507" s="324"/>
      <c r="AU507" s="324"/>
      <c r="AV507" s="324"/>
      <c r="AW507" s="324"/>
      <c r="AX507" s="324"/>
      <c r="AY507" s="324"/>
      <c r="AZ507" s="324"/>
      <c r="BA507" s="324"/>
      <c r="BB507" s="324"/>
      <c r="BC507" s="324"/>
      <c r="BD507" s="324"/>
      <c r="BE507" s="324"/>
      <c r="BF507" s="324"/>
      <c r="BG507" s="324"/>
      <c r="BH507" s="324"/>
      <c r="BI507" s="324"/>
      <c r="BJ507" s="324"/>
      <c r="BK507" s="324"/>
      <c r="BL507" s="324"/>
      <c r="BM507" s="324"/>
      <c r="BN507" s="324"/>
      <c r="BO507" s="324"/>
      <c r="BP507" s="324"/>
      <c r="BQ507" s="324"/>
      <c r="BR507" s="324"/>
      <c r="BS507" s="324"/>
      <c r="BT507" s="324"/>
      <c r="BU507" s="324"/>
      <c r="BV507" s="324"/>
      <c r="BW507" s="324"/>
      <c r="BX507" s="324"/>
      <c r="BY507" s="324"/>
      <c r="BZ507" s="324"/>
      <c r="CA507" s="324"/>
      <c r="CB507" s="324"/>
      <c r="CC507" s="324"/>
      <c r="CD507" s="324"/>
      <c r="CE507" s="324"/>
      <c r="CF507" s="324"/>
      <c r="CG507" s="324"/>
      <c r="CH507" s="324"/>
      <c r="CI507" s="324"/>
      <c r="CJ507" s="324"/>
      <c r="CK507" s="324"/>
      <c r="CL507" s="324"/>
      <c r="CM507" s="324"/>
      <c r="CN507" s="324"/>
      <c r="CO507" s="324"/>
      <c r="CP507" s="324"/>
    </row>
    <row r="508" spans="1:127" ht="12.75" customHeight="1" x14ac:dyDescent="0.2">
      <c r="A508" s="270">
        <v>507</v>
      </c>
      <c r="B508" s="671" t="s">
        <v>1005</v>
      </c>
      <c r="C508" s="271" t="s">
        <v>2298</v>
      </c>
      <c r="D508" s="271" t="s">
        <v>4759</v>
      </c>
      <c r="E508" s="271" t="s">
        <v>8334</v>
      </c>
      <c r="F508" s="271" t="s">
        <v>1109</v>
      </c>
      <c r="G508" s="272" t="s">
        <v>1110</v>
      </c>
      <c r="H508" s="273" t="s">
        <v>1109</v>
      </c>
      <c r="I508" s="271" t="s">
        <v>2653</v>
      </c>
      <c r="J508" s="271" t="s">
        <v>1111</v>
      </c>
      <c r="K508" s="271" t="s">
        <v>1112</v>
      </c>
      <c r="L508" s="273" t="s">
        <v>1113</v>
      </c>
      <c r="M508" s="275">
        <v>39658</v>
      </c>
      <c r="N508" s="276">
        <v>44607</v>
      </c>
      <c r="O508" s="277" t="s">
        <v>991</v>
      </c>
      <c r="P508" s="298">
        <f t="shared" si="110"/>
        <v>44607</v>
      </c>
      <c r="Q508" s="278">
        <v>18081</v>
      </c>
      <c r="R508" s="278">
        <v>2008</v>
      </c>
      <c r="S508" s="279">
        <v>43876</v>
      </c>
      <c r="T508" s="280" t="s">
        <v>396</v>
      </c>
      <c r="U508" s="281" t="s">
        <v>4760</v>
      </c>
      <c r="V508" s="282" t="s">
        <v>8104</v>
      </c>
      <c r="W508" s="282" t="s">
        <v>8105</v>
      </c>
      <c r="X508" s="280" t="s">
        <v>2741</v>
      </c>
      <c r="Y508" s="280" t="s">
        <v>1343</v>
      </c>
      <c r="Z508" s="282" t="s">
        <v>1344</v>
      </c>
      <c r="AA508" s="303">
        <f t="shared" ref="AA508:AA517" si="111">N508</f>
        <v>44607</v>
      </c>
      <c r="AB508" s="149" t="s">
        <v>485</v>
      </c>
      <c r="AC508" s="280">
        <v>6.5</v>
      </c>
      <c r="AD508" s="305">
        <v>38</v>
      </c>
      <c r="AE508" s="280">
        <v>70</v>
      </c>
      <c r="AF508" s="280">
        <v>108</v>
      </c>
      <c r="AG508" s="280">
        <v>100</v>
      </c>
      <c r="AH508" s="280">
        <v>130</v>
      </c>
      <c r="AI508" s="280">
        <v>21</v>
      </c>
      <c r="AJ508" s="280">
        <v>34</v>
      </c>
      <c r="AK508" s="280">
        <v>44</v>
      </c>
      <c r="AL508" s="280">
        <v>1</v>
      </c>
      <c r="AM508" s="279">
        <v>40657</v>
      </c>
      <c r="AN508" s="280">
        <v>2010</v>
      </c>
      <c r="AO508" s="280" t="s">
        <v>1483</v>
      </c>
      <c r="AP508" s="280"/>
      <c r="AQ508" s="634"/>
      <c r="AR508" s="501"/>
      <c r="AS508" s="501"/>
      <c r="AT508" s="501"/>
      <c r="AU508" s="501"/>
      <c r="AV508" s="501"/>
      <c r="AW508" s="501"/>
      <c r="AX508" s="501"/>
      <c r="AY508" s="501"/>
      <c r="AZ508" s="501"/>
      <c r="BA508" s="501"/>
      <c r="BB508" s="501"/>
      <c r="BC508" s="501"/>
      <c r="BD508" s="501"/>
      <c r="BE508" s="501"/>
      <c r="BF508" s="501"/>
      <c r="BG508" s="501"/>
      <c r="BH508" s="501"/>
      <c r="BI508" s="501"/>
      <c r="BJ508" s="501"/>
      <c r="BK508" s="501"/>
      <c r="BL508" s="501"/>
      <c r="BM508" s="501"/>
      <c r="BN508" s="501"/>
      <c r="BO508" s="501"/>
      <c r="BP508" s="501"/>
      <c r="BQ508" s="501"/>
      <c r="BR508" s="501"/>
      <c r="BS508" s="501"/>
      <c r="BT508" s="501"/>
      <c r="BU508" s="501"/>
      <c r="BV508" s="501"/>
      <c r="BW508" s="501"/>
      <c r="BX508" s="501"/>
      <c r="BY508" s="501"/>
      <c r="BZ508" s="501"/>
      <c r="CA508" s="501"/>
      <c r="CB508" s="501"/>
      <c r="CC508" s="501"/>
      <c r="CD508" s="501"/>
      <c r="CE508" s="501"/>
      <c r="CF508" s="501"/>
      <c r="CG508" s="501"/>
      <c r="CH508" s="501"/>
      <c r="CI508" s="501"/>
      <c r="CJ508" s="501"/>
      <c r="CK508" s="501"/>
      <c r="CL508" s="501"/>
      <c r="CM508" s="501"/>
      <c r="CN508" s="501"/>
      <c r="CO508" s="501"/>
      <c r="CP508" s="501"/>
      <c r="CQ508" s="500"/>
      <c r="CR508" s="500"/>
      <c r="CS508" s="500"/>
      <c r="CT508" s="500"/>
      <c r="CU508" s="500"/>
      <c r="CV508" s="500"/>
      <c r="CW508" s="500"/>
      <c r="CX508" s="500"/>
      <c r="CY508" s="500"/>
      <c r="CZ508" s="500"/>
      <c r="DA508" s="500"/>
      <c r="DB508" s="500"/>
      <c r="DC508" s="500"/>
      <c r="DD508" s="500"/>
      <c r="DE508" s="500"/>
      <c r="DF508" s="500"/>
      <c r="DG508" s="500"/>
      <c r="DH508" s="500"/>
      <c r="DI508" s="500"/>
      <c r="DJ508" s="500"/>
      <c r="DK508" s="500"/>
      <c r="DL508" s="500"/>
      <c r="DM508" s="500"/>
      <c r="DN508" s="500"/>
      <c r="DO508" s="500"/>
      <c r="DP508" s="500"/>
      <c r="DQ508" s="500"/>
      <c r="DR508" s="500"/>
      <c r="DS508" s="500"/>
      <c r="DT508" s="500"/>
      <c r="DU508" s="500"/>
      <c r="DV508" s="500"/>
      <c r="DW508" s="500"/>
    </row>
    <row r="509" spans="1:127" ht="12.75" customHeight="1" x14ac:dyDescent="0.2">
      <c r="A509" s="270">
        <v>508</v>
      </c>
      <c r="B509" s="281" t="s">
        <v>1004</v>
      </c>
      <c r="C509" s="270" t="s">
        <v>2539</v>
      </c>
      <c r="D509" s="281"/>
      <c r="E509" s="281" t="s">
        <v>2609</v>
      </c>
      <c r="F509" s="281"/>
      <c r="G509" s="296" t="s">
        <v>2610</v>
      </c>
      <c r="H509" s="676"/>
      <c r="I509" s="281" t="s">
        <v>1634</v>
      </c>
      <c r="J509" s="281"/>
      <c r="K509" s="281" t="s">
        <v>2611</v>
      </c>
      <c r="L509" s="676" t="s">
        <v>1711</v>
      </c>
      <c r="M509" s="306">
        <v>41954</v>
      </c>
      <c r="N509" s="307">
        <v>45003</v>
      </c>
      <c r="O509" s="277" t="s">
        <v>991</v>
      </c>
      <c r="P509" s="299">
        <f>N509</f>
        <v>45003</v>
      </c>
      <c r="Q509" s="264">
        <v>21132</v>
      </c>
      <c r="R509" s="264">
        <v>2014</v>
      </c>
      <c r="S509" s="279">
        <v>44273</v>
      </c>
      <c r="T509" s="281" t="s">
        <v>5762</v>
      </c>
      <c r="U509" s="281" t="s">
        <v>991</v>
      </c>
      <c r="V509" s="150" t="s">
        <v>1521</v>
      </c>
      <c r="W509" s="150" t="s">
        <v>9937</v>
      </c>
      <c r="X509" s="281" t="s">
        <v>2612</v>
      </c>
      <c r="Y509" s="281" t="s">
        <v>1347</v>
      </c>
      <c r="Z509" s="150" t="s">
        <v>1348</v>
      </c>
      <c r="AA509" s="303">
        <f t="shared" si="111"/>
        <v>45003</v>
      </c>
      <c r="AB509" s="283" t="s">
        <v>1411</v>
      </c>
      <c r="AC509" s="281">
        <v>5.0999999999999996</v>
      </c>
      <c r="AD509" s="284"/>
      <c r="AE509" s="281">
        <v>85</v>
      </c>
      <c r="AF509" s="281"/>
      <c r="AG509" s="281">
        <v>103</v>
      </c>
      <c r="AH509" s="281"/>
      <c r="AI509" s="281" t="s">
        <v>994</v>
      </c>
      <c r="AJ509" s="281" t="s">
        <v>994</v>
      </c>
      <c r="AK509" s="281" t="s">
        <v>994</v>
      </c>
      <c r="AL509" s="281">
        <v>1</v>
      </c>
      <c r="AM509" s="281"/>
      <c r="AN509" s="281"/>
      <c r="AO509" s="280"/>
      <c r="AP509" s="280"/>
      <c r="AQ509" s="634"/>
      <c r="AR509" s="501"/>
      <c r="AS509" s="501"/>
      <c r="AT509" s="501"/>
      <c r="AU509" s="501"/>
      <c r="AV509" s="501"/>
      <c r="AW509" s="501"/>
      <c r="AX509" s="501"/>
      <c r="AY509" s="501"/>
      <c r="AZ509" s="501"/>
      <c r="BA509" s="501"/>
      <c r="BB509" s="501"/>
      <c r="BC509" s="501"/>
      <c r="BD509" s="501"/>
      <c r="BE509" s="501"/>
      <c r="BF509" s="501"/>
      <c r="BG509" s="501"/>
      <c r="BH509" s="501"/>
      <c r="BI509" s="501"/>
      <c r="BJ509" s="501"/>
      <c r="BK509" s="501"/>
      <c r="BL509" s="501"/>
      <c r="BM509" s="501"/>
      <c r="BN509" s="501"/>
      <c r="BO509" s="501"/>
      <c r="BP509" s="501"/>
      <c r="BQ509" s="501"/>
      <c r="BR509" s="501"/>
      <c r="BS509" s="501"/>
      <c r="BT509" s="501"/>
      <c r="BU509" s="501"/>
      <c r="BV509" s="501"/>
      <c r="BW509" s="501"/>
      <c r="BX509" s="501"/>
      <c r="BY509" s="501"/>
      <c r="BZ509" s="501"/>
      <c r="CA509" s="501"/>
      <c r="CB509" s="501"/>
      <c r="CC509" s="501"/>
      <c r="CD509" s="501"/>
      <c r="CE509" s="501"/>
      <c r="CF509" s="501"/>
      <c r="CG509" s="501"/>
      <c r="CH509" s="501"/>
      <c r="CI509" s="501"/>
      <c r="CJ509" s="501"/>
      <c r="CK509" s="501"/>
      <c r="CL509" s="501"/>
      <c r="CM509" s="501"/>
      <c r="CN509" s="501"/>
      <c r="CO509" s="501"/>
      <c r="CP509" s="501"/>
      <c r="CQ509" s="500"/>
      <c r="CR509" s="500"/>
      <c r="CS509" s="500"/>
      <c r="CT509" s="500"/>
      <c r="CU509" s="500"/>
      <c r="CV509" s="500"/>
      <c r="CW509" s="500"/>
      <c r="CX509" s="500"/>
      <c r="CY509" s="500"/>
      <c r="CZ509" s="500"/>
      <c r="DA509" s="500"/>
      <c r="DB509" s="500"/>
      <c r="DC509" s="500"/>
      <c r="DD509" s="500"/>
      <c r="DE509" s="500"/>
      <c r="DF509" s="500"/>
      <c r="DG509" s="500"/>
      <c r="DH509" s="500"/>
      <c r="DI509" s="500"/>
      <c r="DJ509" s="500"/>
      <c r="DK509" s="500"/>
      <c r="DL509" s="500"/>
      <c r="DM509" s="500"/>
      <c r="DN509" s="500"/>
      <c r="DO509" s="500"/>
      <c r="DP509" s="500"/>
      <c r="DQ509" s="500"/>
      <c r="DR509" s="500"/>
      <c r="DS509" s="500"/>
      <c r="DT509" s="500"/>
      <c r="DU509" s="500"/>
      <c r="DV509" s="500"/>
      <c r="DW509" s="500"/>
    </row>
    <row r="510" spans="1:127" s="502" customFormat="1" ht="12.75" customHeight="1" x14ac:dyDescent="0.2">
      <c r="A510" s="270">
        <v>509</v>
      </c>
      <c r="B510" s="281" t="s">
        <v>1004</v>
      </c>
      <c r="C510" s="270" t="s">
        <v>4168</v>
      </c>
      <c r="D510" s="281"/>
      <c r="E510" s="281" t="s">
        <v>2519</v>
      </c>
      <c r="F510" s="281"/>
      <c r="G510" s="296" t="s">
        <v>7368</v>
      </c>
      <c r="H510" s="676"/>
      <c r="I510" s="281" t="s">
        <v>7369</v>
      </c>
      <c r="J510" s="281"/>
      <c r="K510" s="281" t="s">
        <v>7371</v>
      </c>
      <c r="L510" s="676" t="s">
        <v>7370</v>
      </c>
      <c r="M510" s="306">
        <v>43643</v>
      </c>
      <c r="N510" s="307">
        <v>44947</v>
      </c>
      <c r="O510" s="277" t="s">
        <v>991</v>
      </c>
      <c r="P510" s="299">
        <f>N510</f>
        <v>44947</v>
      </c>
      <c r="Q510" s="264">
        <v>19335</v>
      </c>
      <c r="R510" s="264">
        <v>2012</v>
      </c>
      <c r="S510" s="265">
        <v>44217</v>
      </c>
      <c r="T510" s="281" t="s">
        <v>239</v>
      </c>
      <c r="U510" s="281" t="s">
        <v>991</v>
      </c>
      <c r="V510" s="150" t="s">
        <v>1280</v>
      </c>
      <c r="W510" s="150" t="s">
        <v>758</v>
      </c>
      <c r="X510" s="281" t="s">
        <v>7372</v>
      </c>
      <c r="Y510" s="281" t="s">
        <v>1116</v>
      </c>
      <c r="Z510" s="150" t="s">
        <v>2512</v>
      </c>
      <c r="AA510" s="303">
        <v>44947</v>
      </c>
      <c r="AB510" s="283" t="s">
        <v>2167</v>
      </c>
      <c r="AC510" s="281">
        <v>5.5</v>
      </c>
      <c r="AD510" s="284"/>
      <c r="AE510" s="281">
        <v>75</v>
      </c>
      <c r="AF510" s="281"/>
      <c r="AG510" s="281">
        <v>95</v>
      </c>
      <c r="AH510" s="281"/>
      <c r="AI510" s="281">
        <v>24</v>
      </c>
      <c r="AJ510" s="281">
        <v>38</v>
      </c>
      <c r="AK510" s="281">
        <v>50</v>
      </c>
      <c r="AL510" s="281">
        <v>1</v>
      </c>
      <c r="AM510" s="281"/>
      <c r="AN510" s="281"/>
      <c r="AO510" s="281"/>
      <c r="AP510" s="281"/>
      <c r="AQ510" s="635"/>
      <c r="AR510" s="324"/>
      <c r="AS510" s="324"/>
      <c r="AT510" s="324"/>
      <c r="AU510" s="324"/>
      <c r="AV510" s="324"/>
      <c r="AW510" s="324"/>
      <c r="AX510" s="324"/>
      <c r="AY510" s="324"/>
      <c r="AZ510" s="324"/>
      <c r="BA510" s="324"/>
      <c r="BB510" s="324"/>
      <c r="BC510" s="324"/>
      <c r="BD510" s="324"/>
      <c r="BE510" s="324"/>
      <c r="BF510" s="324"/>
      <c r="BG510" s="324"/>
      <c r="BH510" s="324"/>
      <c r="BI510" s="324"/>
      <c r="BJ510" s="324"/>
      <c r="BK510" s="324"/>
      <c r="BL510" s="324"/>
      <c r="BM510" s="324"/>
      <c r="BN510" s="324"/>
      <c r="BO510" s="324"/>
      <c r="BP510" s="324"/>
      <c r="BQ510" s="324"/>
      <c r="BR510" s="324"/>
      <c r="BS510" s="324"/>
      <c r="BT510" s="324"/>
      <c r="BU510" s="324"/>
      <c r="BV510" s="324"/>
      <c r="BW510" s="324"/>
      <c r="BX510" s="324"/>
      <c r="BY510" s="324"/>
      <c r="BZ510" s="324"/>
      <c r="CA510" s="324"/>
      <c r="CB510" s="324"/>
      <c r="CC510" s="324"/>
      <c r="CD510" s="324"/>
      <c r="CE510" s="324"/>
      <c r="CF510" s="324"/>
      <c r="CG510" s="324"/>
      <c r="CH510" s="324"/>
      <c r="CI510" s="324"/>
      <c r="CJ510" s="324"/>
      <c r="CK510" s="324"/>
      <c r="CL510" s="324"/>
      <c r="CM510" s="324"/>
      <c r="CN510" s="324"/>
      <c r="CO510" s="324"/>
      <c r="CP510" s="324"/>
    </row>
    <row r="511" spans="1:127" ht="12.75" customHeight="1" x14ac:dyDescent="0.2">
      <c r="A511" s="270">
        <v>510</v>
      </c>
      <c r="B511" s="281" t="s">
        <v>1004</v>
      </c>
      <c r="C511" s="281" t="s">
        <v>799</v>
      </c>
      <c r="D511" s="281"/>
      <c r="E511" s="281" t="s">
        <v>2092</v>
      </c>
      <c r="F511" s="281"/>
      <c r="G511" s="296" t="s">
        <v>2050</v>
      </c>
      <c r="H511" s="676"/>
      <c r="I511" s="130" t="s">
        <v>3262</v>
      </c>
      <c r="J511" s="281"/>
      <c r="K511" s="281" t="s">
        <v>8887</v>
      </c>
      <c r="L511" s="676" t="s">
        <v>8888</v>
      </c>
      <c r="M511" s="306">
        <v>41593</v>
      </c>
      <c r="N511" s="325">
        <v>44755</v>
      </c>
      <c r="O511" s="308" t="s">
        <v>991</v>
      </c>
      <c r="P511" s="298">
        <f t="shared" si="110"/>
        <v>44755</v>
      </c>
      <c r="Q511" s="278">
        <v>20531</v>
      </c>
      <c r="R511" s="278">
        <v>2013</v>
      </c>
      <c r="S511" s="279">
        <v>44025</v>
      </c>
      <c r="T511" s="280" t="s">
        <v>1785</v>
      </c>
      <c r="U511" s="281" t="s">
        <v>1687</v>
      </c>
      <c r="V511" s="282" t="s">
        <v>1894</v>
      </c>
      <c r="W511" s="282" t="s">
        <v>1281</v>
      </c>
      <c r="X511" s="280" t="s">
        <v>8889</v>
      </c>
      <c r="Y511" s="280" t="s">
        <v>8890</v>
      </c>
      <c r="Z511" s="282" t="s">
        <v>8891</v>
      </c>
      <c r="AA511" s="303">
        <f t="shared" si="111"/>
        <v>44755</v>
      </c>
      <c r="AB511" s="149" t="s">
        <v>2167</v>
      </c>
      <c r="AC511" s="280">
        <v>5.3</v>
      </c>
      <c r="AD511" s="305"/>
      <c r="AE511" s="280">
        <v>80</v>
      </c>
      <c r="AF511" s="280"/>
      <c r="AG511" s="280">
        <v>105</v>
      </c>
      <c r="AH511" s="280"/>
      <c r="AI511" s="280">
        <v>22</v>
      </c>
      <c r="AJ511" s="280">
        <v>37</v>
      </c>
      <c r="AK511" s="280">
        <v>50</v>
      </c>
      <c r="AL511" s="280">
        <v>1</v>
      </c>
      <c r="AM511" s="280"/>
      <c r="AN511" s="280"/>
      <c r="AO511" s="280"/>
      <c r="AP511" s="280"/>
      <c r="AQ511" s="634"/>
      <c r="AR511" s="501"/>
      <c r="AS511" s="501"/>
      <c r="AT511" s="501"/>
      <c r="AU511" s="501"/>
      <c r="AV511" s="501"/>
      <c r="AW511" s="501"/>
      <c r="AX511" s="501"/>
      <c r="AY511" s="501"/>
      <c r="AZ511" s="501"/>
      <c r="BA511" s="501"/>
      <c r="BB511" s="501"/>
      <c r="BC511" s="501"/>
      <c r="BD511" s="501"/>
      <c r="BE511" s="501"/>
      <c r="BF511" s="501"/>
      <c r="BG511" s="501"/>
      <c r="BH511" s="501"/>
      <c r="BI511" s="501"/>
      <c r="BJ511" s="501"/>
      <c r="BK511" s="501"/>
      <c r="BL511" s="501"/>
      <c r="BM511" s="501"/>
      <c r="BN511" s="501"/>
      <c r="BO511" s="501"/>
      <c r="BP511" s="501"/>
      <c r="BQ511" s="501"/>
      <c r="BR511" s="501"/>
      <c r="BS511" s="501"/>
      <c r="BT511" s="501"/>
      <c r="BU511" s="501"/>
      <c r="BV511" s="501"/>
      <c r="BW511" s="501"/>
      <c r="BX511" s="501"/>
      <c r="BY511" s="501"/>
      <c r="BZ511" s="501"/>
      <c r="CA511" s="501"/>
      <c r="CB511" s="501"/>
      <c r="CC511" s="501"/>
      <c r="CD511" s="501"/>
      <c r="CE511" s="501"/>
      <c r="CF511" s="501"/>
      <c r="CG511" s="501"/>
      <c r="CH511" s="501"/>
      <c r="CI511" s="501"/>
      <c r="CJ511" s="501"/>
      <c r="CK511" s="501"/>
      <c r="CL511" s="501"/>
      <c r="CM511" s="501"/>
      <c r="CN511" s="501"/>
      <c r="CO511" s="501"/>
      <c r="CP511" s="501"/>
      <c r="CQ511" s="500"/>
      <c r="CR511" s="500"/>
      <c r="CS511" s="500"/>
      <c r="CT511" s="500"/>
      <c r="CU511" s="500"/>
      <c r="CV511" s="500"/>
      <c r="CW511" s="500"/>
      <c r="CX511" s="500"/>
      <c r="CY511" s="500"/>
      <c r="CZ511" s="500"/>
      <c r="DA511" s="500"/>
      <c r="DB511" s="500"/>
      <c r="DC511" s="500"/>
      <c r="DD511" s="500"/>
      <c r="DE511" s="500"/>
      <c r="DF511" s="500"/>
      <c r="DG511" s="500"/>
      <c r="DH511" s="500"/>
      <c r="DI511" s="500"/>
      <c r="DJ511" s="500"/>
      <c r="DK511" s="500"/>
      <c r="DL511" s="500"/>
      <c r="DM511" s="500"/>
      <c r="DN511" s="500"/>
      <c r="DO511" s="500"/>
      <c r="DP511" s="500"/>
      <c r="DQ511" s="500"/>
      <c r="DR511" s="500"/>
      <c r="DS511" s="500"/>
      <c r="DT511" s="500"/>
      <c r="DU511" s="500"/>
      <c r="DV511" s="500"/>
      <c r="DW511" s="500"/>
    </row>
    <row r="512" spans="1:127" s="502" customFormat="1" ht="12.75" customHeight="1" x14ac:dyDescent="0.2">
      <c r="A512" s="270">
        <v>511</v>
      </c>
      <c r="B512" s="281" t="s">
        <v>1004</v>
      </c>
      <c r="C512" s="270" t="s">
        <v>9229</v>
      </c>
      <c r="D512" s="281"/>
      <c r="E512" s="281" t="s">
        <v>5115</v>
      </c>
      <c r="F512" s="281"/>
      <c r="G512" s="296" t="s">
        <v>10900</v>
      </c>
      <c r="H512" s="922"/>
      <c r="I512" s="281" t="s">
        <v>601</v>
      </c>
      <c r="J512" s="281"/>
      <c r="K512" s="281" t="s">
        <v>10901</v>
      </c>
      <c r="L512" s="922" t="s">
        <v>10902</v>
      </c>
      <c r="M512" s="306">
        <v>44446</v>
      </c>
      <c r="N512" s="307">
        <v>45172</v>
      </c>
      <c r="O512" s="507" t="s">
        <v>991</v>
      </c>
      <c r="P512" s="508">
        <f t="shared" si="110"/>
        <v>45172</v>
      </c>
      <c r="Q512" s="520">
        <v>21508</v>
      </c>
      <c r="R512" s="520">
        <v>2021</v>
      </c>
      <c r="S512" s="265">
        <v>44442</v>
      </c>
      <c r="T512" s="324" t="s">
        <v>10897</v>
      </c>
      <c r="U512" s="324" t="s">
        <v>1786</v>
      </c>
      <c r="V512" s="150" t="s">
        <v>484</v>
      </c>
      <c r="W512" s="150" t="s">
        <v>484</v>
      </c>
      <c r="X512" s="281" t="s">
        <v>10903</v>
      </c>
      <c r="Y512" s="281" t="s">
        <v>10904</v>
      </c>
      <c r="Z512" s="150" t="s">
        <v>10905</v>
      </c>
      <c r="AA512" s="303">
        <f>N512</f>
        <v>45172</v>
      </c>
      <c r="AB512" s="283" t="s">
        <v>7154</v>
      </c>
      <c r="AC512" s="281">
        <v>4.8</v>
      </c>
      <c r="AD512" s="284"/>
      <c r="AE512" s="281">
        <v>55</v>
      </c>
      <c r="AF512" s="281"/>
      <c r="AG512" s="281">
        <v>80</v>
      </c>
      <c r="AH512" s="281"/>
      <c r="AI512" s="281" t="s">
        <v>994</v>
      </c>
      <c r="AJ512" s="281">
        <v>38</v>
      </c>
      <c r="AK512" s="324">
        <v>47</v>
      </c>
      <c r="AL512" s="324">
        <v>1</v>
      </c>
      <c r="AM512" s="265"/>
      <c r="AN512" s="281"/>
      <c r="AO512" s="281"/>
      <c r="AP512" s="281"/>
      <c r="AQ512" s="635"/>
      <c r="AR512" s="324"/>
      <c r="AS512" s="324"/>
      <c r="AT512" s="324"/>
      <c r="AU512" s="324"/>
      <c r="AV512" s="324"/>
      <c r="AW512" s="324"/>
      <c r="AX512" s="324"/>
      <c r="AY512" s="324"/>
      <c r="AZ512" s="324"/>
      <c r="BA512" s="324"/>
      <c r="BB512" s="324"/>
      <c r="BC512" s="324"/>
      <c r="BD512" s="324"/>
      <c r="BE512" s="324"/>
      <c r="BF512" s="324"/>
      <c r="BG512" s="324"/>
      <c r="BH512" s="324"/>
      <c r="BI512" s="324"/>
      <c r="BJ512" s="324"/>
      <c r="BK512" s="324"/>
      <c r="BL512" s="324"/>
      <c r="BM512" s="324"/>
      <c r="BN512" s="324"/>
      <c r="BO512" s="324"/>
      <c r="BP512" s="324"/>
      <c r="BQ512" s="324"/>
      <c r="BR512" s="324"/>
      <c r="BS512" s="324"/>
      <c r="BT512" s="324"/>
      <c r="BU512" s="324"/>
      <c r="BV512" s="324"/>
      <c r="BW512" s="324"/>
      <c r="BX512" s="324"/>
      <c r="BY512" s="324"/>
      <c r="BZ512" s="324"/>
      <c r="CA512" s="324"/>
      <c r="CB512" s="324"/>
      <c r="CC512" s="324"/>
      <c r="CD512" s="324"/>
      <c r="CE512" s="324"/>
      <c r="CF512" s="324"/>
      <c r="CG512" s="324"/>
      <c r="CH512" s="324"/>
      <c r="CI512" s="324"/>
      <c r="CJ512" s="324"/>
      <c r="CK512" s="324"/>
      <c r="CL512" s="324"/>
      <c r="CM512" s="324"/>
      <c r="CN512" s="324"/>
      <c r="CO512" s="324"/>
      <c r="CP512" s="324"/>
    </row>
    <row r="513" spans="1:127" s="502" customFormat="1" ht="12.75" customHeight="1" x14ac:dyDescent="0.2">
      <c r="A513" s="270">
        <v>512</v>
      </c>
      <c r="B513" s="270" t="s">
        <v>1004</v>
      </c>
      <c r="C513" s="271" t="s">
        <v>3459</v>
      </c>
      <c r="D513" s="271"/>
      <c r="E513" s="271" t="s">
        <v>8333</v>
      </c>
      <c r="F513" s="271"/>
      <c r="G513" s="272" t="s">
        <v>2061</v>
      </c>
      <c r="H513" s="273"/>
      <c r="I513" s="271" t="s">
        <v>375</v>
      </c>
      <c r="J513" s="271"/>
      <c r="K513" s="271" t="s">
        <v>3360</v>
      </c>
      <c r="L513" s="273" t="s">
        <v>3361</v>
      </c>
      <c r="M513" s="275">
        <v>39174</v>
      </c>
      <c r="N513" s="132">
        <v>44229</v>
      </c>
      <c r="O513" s="277" t="s">
        <v>991</v>
      </c>
      <c r="P513" s="299">
        <f t="shared" si="110"/>
        <v>44229</v>
      </c>
      <c r="Q513" s="264">
        <v>16245</v>
      </c>
      <c r="R513" s="264">
        <v>2004</v>
      </c>
      <c r="S513" s="279">
        <v>43498</v>
      </c>
      <c r="T513" s="281" t="s">
        <v>39</v>
      </c>
      <c r="U513" s="281" t="s">
        <v>991</v>
      </c>
      <c r="V513" s="150" t="s">
        <v>1280</v>
      </c>
      <c r="W513" s="150" t="s">
        <v>6900</v>
      </c>
      <c r="X513" s="280" t="s">
        <v>3362</v>
      </c>
      <c r="Y513" s="280"/>
      <c r="Z513" s="282" t="s">
        <v>3363</v>
      </c>
      <c r="AA513" s="303">
        <f t="shared" si="111"/>
        <v>44229</v>
      </c>
      <c r="AB513" s="283" t="s">
        <v>994</v>
      </c>
      <c r="AC513" s="281">
        <v>6.6</v>
      </c>
      <c r="AD513" s="284" t="s">
        <v>724</v>
      </c>
      <c r="AE513" s="281">
        <v>95</v>
      </c>
      <c r="AF513" s="281">
        <v>123</v>
      </c>
      <c r="AG513" s="281">
        <v>123</v>
      </c>
      <c r="AH513" s="281">
        <v>155</v>
      </c>
      <c r="AI513" s="281">
        <v>24</v>
      </c>
      <c r="AJ513" s="281">
        <v>38</v>
      </c>
      <c r="AK513" s="281">
        <v>60</v>
      </c>
      <c r="AL513" s="281">
        <v>1</v>
      </c>
      <c r="AM513" s="265">
        <v>37708</v>
      </c>
      <c r="AN513" s="281">
        <v>2004</v>
      </c>
      <c r="AO513" s="281" t="s">
        <v>991</v>
      </c>
      <c r="AP513" s="281" t="s">
        <v>133</v>
      </c>
      <c r="AQ513" s="644"/>
      <c r="AR513" s="271"/>
      <c r="AS513" s="271"/>
      <c r="AT513" s="272"/>
      <c r="AU513" s="273"/>
      <c r="AV513" s="271"/>
      <c r="AW513" s="271"/>
      <c r="AX513" s="271"/>
      <c r="AY513" s="274"/>
      <c r="AZ513" s="275"/>
      <c r="BA513" s="132"/>
      <c r="BB513" s="277"/>
      <c r="BC513" s="299"/>
      <c r="BD513" s="264"/>
      <c r="BE513" s="264"/>
      <c r="BF513" s="265"/>
      <c r="BG513" s="281"/>
      <c r="BH513" s="281"/>
      <c r="BI513" s="150"/>
      <c r="BJ513" s="150"/>
      <c r="BK513" s="281"/>
      <c r="BL513" s="281"/>
      <c r="BM513" s="150"/>
      <c r="BN513" s="265"/>
      <c r="BO513" s="281"/>
      <c r="BP513" s="281"/>
      <c r="BQ513" s="284"/>
      <c r="BR513" s="281"/>
      <c r="BS513" s="281"/>
      <c r="BT513" s="281"/>
      <c r="BU513" s="281"/>
      <c r="BV513" s="281"/>
      <c r="BW513" s="281"/>
      <c r="BX513" s="281"/>
      <c r="BY513" s="281"/>
      <c r="BZ513" s="265"/>
      <c r="CA513" s="281"/>
      <c r="CB513" s="281"/>
      <c r="CC513" s="324"/>
      <c r="CD513" s="324"/>
      <c r="CE513" s="324"/>
      <c r="CF513" s="324"/>
      <c r="CG513" s="324"/>
      <c r="CH513" s="324"/>
      <c r="CI513" s="324"/>
      <c r="CJ513" s="324"/>
      <c r="CK513" s="324"/>
      <c r="CL513" s="324"/>
      <c r="CM513" s="324"/>
      <c r="CN513" s="324"/>
      <c r="CO513" s="324"/>
      <c r="CP513" s="324"/>
    </row>
    <row r="514" spans="1:127" s="502" customFormat="1" ht="12.75" customHeight="1" x14ac:dyDescent="0.2">
      <c r="A514" s="270">
        <v>513</v>
      </c>
      <c r="B514" s="281" t="s">
        <v>1004</v>
      </c>
      <c r="C514" s="281" t="s">
        <v>8300</v>
      </c>
      <c r="D514" s="281"/>
      <c r="E514" s="281" t="s">
        <v>8071</v>
      </c>
      <c r="F514" s="281"/>
      <c r="G514" s="296" t="s">
        <v>8301</v>
      </c>
      <c r="H514" s="718"/>
      <c r="I514" s="281" t="s">
        <v>2653</v>
      </c>
      <c r="J514" s="281"/>
      <c r="K514" s="281" t="s">
        <v>8302</v>
      </c>
      <c r="L514" s="718" t="s">
        <v>4324</v>
      </c>
      <c r="M514" s="306">
        <v>43901</v>
      </c>
      <c r="N514" s="307">
        <v>44632</v>
      </c>
      <c r="O514" s="277" t="s">
        <v>991</v>
      </c>
      <c r="P514" s="299">
        <f t="shared" si="110"/>
        <v>44632</v>
      </c>
      <c r="Q514" s="264">
        <v>20264</v>
      </c>
      <c r="R514" s="264">
        <v>2008</v>
      </c>
      <c r="S514" s="265">
        <v>44267</v>
      </c>
      <c r="T514" s="281" t="s">
        <v>5079</v>
      </c>
      <c r="U514" s="281" t="s">
        <v>991</v>
      </c>
      <c r="V514" s="150" t="s">
        <v>913</v>
      </c>
      <c r="W514" s="150" t="s">
        <v>9932</v>
      </c>
      <c r="X514" s="281" t="s">
        <v>8054</v>
      </c>
      <c r="Y514" s="281" t="s">
        <v>305</v>
      </c>
      <c r="Z514" s="150" t="s">
        <v>1366</v>
      </c>
      <c r="AA514" s="303">
        <f t="shared" si="111"/>
        <v>44632</v>
      </c>
      <c r="AB514" s="283" t="s">
        <v>1583</v>
      </c>
      <c r="AC514" s="281">
        <v>7.5</v>
      </c>
      <c r="AD514" s="284"/>
      <c r="AE514" s="281">
        <v>100</v>
      </c>
      <c r="AF514" s="281"/>
      <c r="AG514" s="281">
        <v>125</v>
      </c>
      <c r="AH514" s="281"/>
      <c r="AI514" s="281">
        <v>24</v>
      </c>
      <c r="AJ514" s="281">
        <v>38</v>
      </c>
      <c r="AK514" s="281">
        <v>60</v>
      </c>
      <c r="AL514" s="281">
        <v>1</v>
      </c>
      <c r="AM514" s="265"/>
      <c r="AN514" s="281"/>
      <c r="AO514" s="281"/>
      <c r="AP514" s="281"/>
      <c r="AQ514" s="635"/>
      <c r="AR514" s="324"/>
      <c r="AS514" s="324"/>
      <c r="AT514" s="324"/>
      <c r="AU514" s="324"/>
      <c r="AV514" s="324"/>
      <c r="AW514" s="324"/>
      <c r="AX514" s="324"/>
      <c r="AY514" s="324"/>
      <c r="AZ514" s="324"/>
      <c r="BA514" s="324"/>
      <c r="BB514" s="324"/>
      <c r="BC514" s="324"/>
      <c r="BD514" s="324"/>
      <c r="BE514" s="324"/>
      <c r="BF514" s="324"/>
      <c r="BG514" s="324"/>
      <c r="BH514" s="324"/>
      <c r="BI514" s="324"/>
      <c r="BJ514" s="324"/>
      <c r="BK514" s="324"/>
      <c r="BL514" s="324"/>
      <c r="BM514" s="324"/>
      <c r="BN514" s="324"/>
      <c r="BO514" s="324"/>
      <c r="BP514" s="324"/>
      <c r="BQ514" s="324"/>
      <c r="BR514" s="324"/>
      <c r="BS514" s="324"/>
      <c r="BT514" s="324"/>
      <c r="BU514" s="324"/>
      <c r="BV514" s="324"/>
      <c r="BW514" s="324"/>
      <c r="BX514" s="324"/>
      <c r="BY514" s="324"/>
      <c r="BZ514" s="324"/>
      <c r="CA514" s="324"/>
      <c r="CB514" s="324"/>
      <c r="CC514" s="324"/>
      <c r="CD514" s="324"/>
      <c r="CE514" s="324"/>
      <c r="CF514" s="324"/>
      <c r="CG514" s="324"/>
      <c r="CH514" s="324"/>
      <c r="CI514" s="324"/>
      <c r="CJ514" s="324"/>
      <c r="CK514" s="324"/>
      <c r="CL514" s="324"/>
      <c r="CM514" s="324"/>
      <c r="CN514" s="324"/>
      <c r="CO514" s="324"/>
      <c r="CP514" s="324"/>
    </row>
    <row r="515" spans="1:127" ht="12.75" customHeight="1" x14ac:dyDescent="0.2">
      <c r="A515" s="270">
        <v>514</v>
      </c>
      <c r="B515" s="281" t="s">
        <v>1004</v>
      </c>
      <c r="C515" s="281" t="s">
        <v>7091</v>
      </c>
      <c r="D515" s="281"/>
      <c r="E515" s="281" t="s">
        <v>2378</v>
      </c>
      <c r="F515" s="281"/>
      <c r="G515" s="296" t="s">
        <v>2379</v>
      </c>
      <c r="H515" s="676"/>
      <c r="I515" s="130" t="s">
        <v>3262</v>
      </c>
      <c r="J515" s="281"/>
      <c r="K515" s="281" t="s">
        <v>6132</v>
      </c>
      <c r="L515" s="676" t="s">
        <v>281</v>
      </c>
      <c r="M515" s="306">
        <v>41829</v>
      </c>
      <c r="N515" s="325">
        <v>44635</v>
      </c>
      <c r="O515" s="277" t="s">
        <v>991</v>
      </c>
      <c r="P515" s="298">
        <f t="shared" si="110"/>
        <v>44635</v>
      </c>
      <c r="Q515" s="278">
        <v>19171</v>
      </c>
      <c r="R515" s="278">
        <v>2014</v>
      </c>
      <c r="S515" s="279">
        <v>44270</v>
      </c>
      <c r="T515" s="280" t="s">
        <v>1975</v>
      </c>
      <c r="U515" s="281" t="s">
        <v>991</v>
      </c>
      <c r="V515" s="282" t="s">
        <v>4761</v>
      </c>
      <c r="W515" s="282" t="s">
        <v>5609</v>
      </c>
      <c r="X515" s="280" t="s">
        <v>282</v>
      </c>
      <c r="Y515" s="280" t="s">
        <v>1232</v>
      </c>
      <c r="Z515" s="282" t="s">
        <v>955</v>
      </c>
      <c r="AA515" s="319">
        <f>N515</f>
        <v>44635</v>
      </c>
      <c r="AB515" s="149" t="s">
        <v>1583</v>
      </c>
      <c r="AC515" s="280">
        <v>8</v>
      </c>
      <c r="AD515" s="305"/>
      <c r="AE515" s="280">
        <v>88</v>
      </c>
      <c r="AF515" s="280"/>
      <c r="AG515" s="280">
        <v>102</v>
      </c>
      <c r="AH515" s="280"/>
      <c r="AI515" s="280">
        <v>25</v>
      </c>
      <c r="AJ515" s="280">
        <v>40</v>
      </c>
      <c r="AK515" s="280">
        <v>60</v>
      </c>
      <c r="AL515" s="280">
        <v>1</v>
      </c>
      <c r="AM515" s="280"/>
      <c r="AN515" s="280"/>
      <c r="AO515" s="280"/>
      <c r="AP515" s="280"/>
      <c r="AQ515" s="634"/>
      <c r="AR515" s="501"/>
      <c r="AS515" s="501"/>
      <c r="AT515" s="501"/>
      <c r="AU515" s="501"/>
      <c r="AV515" s="501"/>
      <c r="AW515" s="501"/>
      <c r="AX515" s="501"/>
      <c r="AY515" s="501"/>
      <c r="AZ515" s="501"/>
      <c r="BA515" s="501"/>
      <c r="BB515" s="501"/>
      <c r="BC515" s="501"/>
      <c r="BD515" s="501"/>
      <c r="BE515" s="501"/>
      <c r="BF515" s="501"/>
      <c r="BG515" s="501"/>
      <c r="BH515" s="501"/>
      <c r="BI515" s="501"/>
      <c r="BJ515" s="501"/>
      <c r="BK515" s="501"/>
      <c r="BL515" s="501"/>
      <c r="BM515" s="501"/>
      <c r="BN515" s="501"/>
      <c r="BO515" s="501"/>
      <c r="BP515" s="501"/>
      <c r="BQ515" s="501"/>
      <c r="BR515" s="501"/>
      <c r="BS515" s="501"/>
      <c r="BT515" s="501"/>
      <c r="BU515" s="501"/>
      <c r="BV515" s="501"/>
      <c r="BW515" s="501"/>
      <c r="BX515" s="501"/>
      <c r="BY515" s="501"/>
      <c r="BZ515" s="501"/>
      <c r="CA515" s="501"/>
      <c r="CB515" s="501"/>
      <c r="CC515" s="501"/>
      <c r="CD515" s="501"/>
      <c r="CE515" s="501"/>
      <c r="CF515" s="501"/>
      <c r="CG515" s="501"/>
      <c r="CH515" s="501"/>
      <c r="CI515" s="501"/>
      <c r="CJ515" s="501"/>
      <c r="CK515" s="501"/>
      <c r="CL515" s="501"/>
      <c r="CM515" s="501"/>
      <c r="CN515" s="501"/>
      <c r="CO515" s="501"/>
      <c r="CP515" s="501"/>
      <c r="CQ515" s="500"/>
      <c r="CR515" s="500"/>
      <c r="CS515" s="500"/>
      <c r="CT515" s="500"/>
      <c r="CU515" s="500"/>
      <c r="CV515" s="500"/>
      <c r="CW515" s="500"/>
      <c r="CX515" s="500"/>
      <c r="CY515" s="500"/>
      <c r="CZ515" s="500"/>
      <c r="DA515" s="500"/>
      <c r="DB515" s="500"/>
      <c r="DC515" s="500"/>
      <c r="DD515" s="500"/>
      <c r="DE515" s="500"/>
      <c r="DF515" s="500"/>
      <c r="DG515" s="500"/>
      <c r="DH515" s="500"/>
      <c r="DI515" s="500"/>
      <c r="DJ515" s="500"/>
      <c r="DK515" s="500"/>
      <c r="DL515" s="500"/>
      <c r="DM515" s="500"/>
      <c r="DN515" s="500"/>
      <c r="DO515" s="500"/>
      <c r="DP515" s="500"/>
      <c r="DQ515" s="500"/>
      <c r="DR515" s="500"/>
      <c r="DS515" s="500"/>
      <c r="DT515" s="500"/>
      <c r="DU515" s="500"/>
      <c r="DV515" s="500"/>
      <c r="DW515" s="500"/>
    </row>
    <row r="516" spans="1:127" ht="12.75" customHeight="1" x14ac:dyDescent="0.2">
      <c r="A516" s="270">
        <v>515</v>
      </c>
      <c r="B516" s="270" t="s">
        <v>1004</v>
      </c>
      <c r="C516" s="271" t="s">
        <v>1423</v>
      </c>
      <c r="D516" s="271"/>
      <c r="E516" s="271" t="s">
        <v>8332</v>
      </c>
      <c r="F516" s="271"/>
      <c r="G516" s="272" t="s">
        <v>1424</v>
      </c>
      <c r="H516" s="273"/>
      <c r="I516" s="271" t="s">
        <v>2653</v>
      </c>
      <c r="J516" s="271"/>
      <c r="K516" s="271" t="s">
        <v>3437</v>
      </c>
      <c r="L516" s="273" t="s">
        <v>1452</v>
      </c>
      <c r="M516" s="275">
        <v>39177</v>
      </c>
      <c r="N516" s="276">
        <v>44681</v>
      </c>
      <c r="O516" s="277" t="s">
        <v>991</v>
      </c>
      <c r="P516" s="298">
        <f t="shared" si="110"/>
        <v>44681</v>
      </c>
      <c r="Q516" s="278">
        <v>20361</v>
      </c>
      <c r="R516" s="278">
        <v>2006</v>
      </c>
      <c r="S516" s="279">
        <v>43951</v>
      </c>
      <c r="T516" s="280" t="s">
        <v>1453</v>
      </c>
      <c r="U516" s="281" t="s">
        <v>991</v>
      </c>
      <c r="V516" s="282" t="s">
        <v>484</v>
      </c>
      <c r="W516" s="282" t="s">
        <v>6201</v>
      </c>
      <c r="X516" s="280" t="s">
        <v>1422</v>
      </c>
      <c r="Y516" s="280" t="s">
        <v>1232</v>
      </c>
      <c r="Z516" s="282" t="s">
        <v>955</v>
      </c>
      <c r="AA516" s="319">
        <f t="shared" si="111"/>
        <v>44681</v>
      </c>
      <c r="AB516" s="149" t="s">
        <v>1583</v>
      </c>
      <c r="AC516" s="280">
        <v>5.7</v>
      </c>
      <c r="AD516" s="305"/>
      <c r="AE516" s="281">
        <v>90</v>
      </c>
      <c r="AF516" s="280"/>
      <c r="AG516" s="281">
        <v>105</v>
      </c>
      <c r="AH516" s="280"/>
      <c r="AI516" s="280">
        <v>25</v>
      </c>
      <c r="AJ516" s="280">
        <v>48</v>
      </c>
      <c r="AK516" s="280">
        <v>60</v>
      </c>
      <c r="AL516" s="280">
        <v>1</v>
      </c>
      <c r="AM516" s="280"/>
      <c r="AN516" s="280"/>
      <c r="AO516" s="280"/>
      <c r="AP516" s="280"/>
      <c r="AQ516" s="634"/>
      <c r="AR516" s="501"/>
      <c r="AS516" s="501"/>
      <c r="AT516" s="501"/>
      <c r="AU516" s="501"/>
      <c r="AV516" s="501"/>
      <c r="AW516" s="501"/>
      <c r="AX516" s="501"/>
      <c r="AY516" s="501"/>
      <c r="AZ516" s="501"/>
      <c r="BA516" s="501"/>
      <c r="BB516" s="501"/>
      <c r="BC516" s="501"/>
      <c r="BD516" s="501"/>
      <c r="BE516" s="501"/>
      <c r="BF516" s="501"/>
      <c r="BG516" s="501"/>
      <c r="BH516" s="501"/>
      <c r="BI516" s="501"/>
      <c r="BJ516" s="501"/>
      <c r="BK516" s="501"/>
      <c r="BL516" s="501"/>
      <c r="BM516" s="501"/>
      <c r="BN516" s="501"/>
      <c r="BO516" s="501"/>
      <c r="BP516" s="501"/>
      <c r="BQ516" s="501"/>
      <c r="BR516" s="501"/>
      <c r="BS516" s="501"/>
      <c r="BT516" s="501"/>
      <c r="BU516" s="501"/>
      <c r="BV516" s="501"/>
      <c r="BW516" s="501"/>
      <c r="BX516" s="501"/>
      <c r="BY516" s="501"/>
      <c r="BZ516" s="501"/>
      <c r="CA516" s="501"/>
      <c r="CB516" s="501"/>
      <c r="CC516" s="501"/>
      <c r="CD516" s="501"/>
      <c r="CE516" s="501"/>
      <c r="CF516" s="501"/>
      <c r="CG516" s="501"/>
      <c r="CH516" s="501"/>
      <c r="CI516" s="501"/>
      <c r="CJ516" s="501"/>
      <c r="CK516" s="501"/>
      <c r="CL516" s="501"/>
      <c r="CM516" s="501"/>
      <c r="CN516" s="501"/>
      <c r="CO516" s="501"/>
      <c r="CP516" s="501"/>
      <c r="CQ516" s="500"/>
      <c r="CR516" s="500"/>
      <c r="CS516" s="500"/>
      <c r="CT516" s="500"/>
      <c r="CU516" s="500"/>
      <c r="CV516" s="500"/>
      <c r="CW516" s="500"/>
      <c r="CX516" s="500"/>
      <c r="CY516" s="500"/>
      <c r="CZ516" s="500"/>
      <c r="DA516" s="500"/>
      <c r="DB516" s="500"/>
      <c r="DC516" s="500"/>
      <c r="DD516" s="500"/>
      <c r="DE516" s="500"/>
      <c r="DF516" s="500"/>
      <c r="DG516" s="500"/>
      <c r="DH516" s="500"/>
      <c r="DI516" s="500"/>
      <c r="DJ516" s="500"/>
      <c r="DK516" s="500"/>
      <c r="DL516" s="500"/>
      <c r="DM516" s="500"/>
      <c r="DN516" s="500"/>
      <c r="DO516" s="500"/>
      <c r="DP516" s="500"/>
      <c r="DQ516" s="500"/>
      <c r="DR516" s="500"/>
      <c r="DS516" s="500"/>
      <c r="DT516" s="500"/>
      <c r="DU516" s="500"/>
      <c r="DV516" s="500"/>
      <c r="DW516" s="500"/>
    </row>
    <row r="517" spans="1:127" s="502" customFormat="1" ht="12.75" customHeight="1" x14ac:dyDescent="0.2">
      <c r="A517" s="270">
        <v>516</v>
      </c>
      <c r="B517" s="270" t="s">
        <v>1005</v>
      </c>
      <c r="C517" s="270" t="s">
        <v>9229</v>
      </c>
      <c r="D517" s="271" t="s">
        <v>7098</v>
      </c>
      <c r="E517" s="271" t="s">
        <v>7099</v>
      </c>
      <c r="F517" s="271" t="s">
        <v>7097</v>
      </c>
      <c r="G517" s="272" t="s">
        <v>9230</v>
      </c>
      <c r="H517" s="273" t="s">
        <v>7100</v>
      </c>
      <c r="I517" s="271" t="s">
        <v>601</v>
      </c>
      <c r="J517" s="271" t="s">
        <v>1616</v>
      </c>
      <c r="K517" s="271" t="s">
        <v>9231</v>
      </c>
      <c r="L517" s="273" t="s">
        <v>8434</v>
      </c>
      <c r="M517" s="275">
        <v>44069</v>
      </c>
      <c r="N517" s="132">
        <v>44796</v>
      </c>
      <c r="O517" s="277" t="s">
        <v>991</v>
      </c>
      <c r="P517" s="299">
        <f t="shared" si="110"/>
        <v>44796</v>
      </c>
      <c r="Q517" s="264">
        <v>20339</v>
      </c>
      <c r="R517" s="264">
        <v>2020</v>
      </c>
      <c r="S517" s="265" t="s">
        <v>10018</v>
      </c>
      <c r="T517" s="281" t="s">
        <v>10019</v>
      </c>
      <c r="U517" s="281" t="s">
        <v>5503</v>
      </c>
      <c r="V517" s="150" t="s">
        <v>2177</v>
      </c>
      <c r="W517" s="150" t="s">
        <v>2177</v>
      </c>
      <c r="X517" s="281" t="s">
        <v>8435</v>
      </c>
      <c r="Y517" s="281" t="s">
        <v>3860</v>
      </c>
      <c r="Z517" s="150" t="s">
        <v>3861</v>
      </c>
      <c r="AA517" s="303">
        <f t="shared" si="111"/>
        <v>44796</v>
      </c>
      <c r="AB517" s="283" t="s">
        <v>7154</v>
      </c>
      <c r="AC517" s="281">
        <v>4.8</v>
      </c>
      <c r="AD517" s="284">
        <v>18.5</v>
      </c>
      <c r="AE517" s="281">
        <v>55</v>
      </c>
      <c r="AF517" s="281">
        <v>55</v>
      </c>
      <c r="AG517" s="281">
        <v>80</v>
      </c>
      <c r="AH517" s="281">
        <v>80</v>
      </c>
      <c r="AI517" s="281" t="s">
        <v>994</v>
      </c>
      <c r="AJ517" s="281">
        <v>38</v>
      </c>
      <c r="AK517" s="281">
        <v>47</v>
      </c>
      <c r="AL517" s="281">
        <v>1</v>
      </c>
      <c r="AM517" s="265">
        <v>43571</v>
      </c>
      <c r="AN517" s="281">
        <v>2019</v>
      </c>
      <c r="AO517" s="281" t="s">
        <v>991</v>
      </c>
      <c r="AP517" s="281" t="s">
        <v>10020</v>
      </c>
      <c r="AQ517" s="635"/>
      <c r="AR517" s="324"/>
      <c r="AS517" s="324"/>
      <c r="AT517" s="324"/>
      <c r="AU517" s="324"/>
      <c r="AV517" s="324"/>
      <c r="AW517" s="324"/>
      <c r="AX517" s="324"/>
      <c r="AY517" s="324"/>
      <c r="AZ517" s="324"/>
      <c r="BA517" s="324"/>
      <c r="BB517" s="324"/>
      <c r="BC517" s="324"/>
      <c r="BD517" s="324"/>
      <c r="BE517" s="324"/>
      <c r="BF517" s="324"/>
      <c r="BG517" s="324"/>
      <c r="BH517" s="324"/>
      <c r="BI517" s="324"/>
      <c r="BJ517" s="324"/>
      <c r="BK517" s="324"/>
      <c r="BL517" s="324"/>
      <c r="BM517" s="324"/>
      <c r="BN517" s="324"/>
      <c r="BO517" s="324"/>
      <c r="BP517" s="324"/>
      <c r="BQ517" s="324"/>
      <c r="BR517" s="324"/>
      <c r="BS517" s="324"/>
      <c r="BT517" s="324"/>
      <c r="BU517" s="324"/>
      <c r="BV517" s="324"/>
      <c r="BW517" s="324"/>
      <c r="BX517" s="324"/>
      <c r="BY517" s="324"/>
      <c r="BZ517" s="324"/>
      <c r="CA517" s="324"/>
      <c r="CB517" s="324"/>
      <c r="CC517" s="324"/>
      <c r="CD517" s="324"/>
      <c r="CE517" s="324"/>
      <c r="CF517" s="324"/>
      <c r="CG517" s="324"/>
      <c r="CH517" s="324"/>
      <c r="CI517" s="324"/>
      <c r="CJ517" s="324"/>
      <c r="CK517" s="324"/>
      <c r="CL517" s="324"/>
      <c r="CM517" s="324"/>
      <c r="CN517" s="324"/>
      <c r="CO517" s="324"/>
      <c r="CP517" s="324"/>
    </row>
    <row r="518" spans="1:127" ht="12.75" customHeight="1" x14ac:dyDescent="0.2">
      <c r="A518" s="270">
        <v>517</v>
      </c>
      <c r="B518" s="270" t="s">
        <v>1005</v>
      </c>
      <c r="C518" s="271" t="s">
        <v>1071</v>
      </c>
      <c r="D518" s="271" t="s">
        <v>5464</v>
      </c>
      <c r="E518" s="130" t="s">
        <v>8335</v>
      </c>
      <c r="F518" s="271" t="s">
        <v>5465</v>
      </c>
      <c r="G518" s="272" t="s">
        <v>1072</v>
      </c>
      <c r="H518" s="273" t="s">
        <v>5466</v>
      </c>
      <c r="I518" s="271" t="s">
        <v>1022</v>
      </c>
      <c r="J518" s="271" t="s">
        <v>5467</v>
      </c>
      <c r="K518" s="271" t="s">
        <v>7662</v>
      </c>
      <c r="L518" s="273" t="s">
        <v>1073</v>
      </c>
      <c r="M518" s="275">
        <v>39191</v>
      </c>
      <c r="N518" s="276">
        <v>44969</v>
      </c>
      <c r="O518" s="277" t="s">
        <v>991</v>
      </c>
      <c r="P518" s="298">
        <f t="shared" ref="P518:P524" si="112">N518</f>
        <v>44969</v>
      </c>
      <c r="Q518" s="278">
        <v>17868</v>
      </c>
      <c r="R518" s="278">
        <v>2004</v>
      </c>
      <c r="S518" s="279">
        <v>44239</v>
      </c>
      <c r="T518" s="280" t="s">
        <v>32</v>
      </c>
      <c r="U518" s="281" t="s">
        <v>4844</v>
      </c>
      <c r="V518" s="150" t="s">
        <v>9765</v>
      </c>
      <c r="W518" s="150" t="s">
        <v>9766</v>
      </c>
      <c r="X518" s="280" t="s">
        <v>1752</v>
      </c>
      <c r="Y518" s="280" t="s">
        <v>1384</v>
      </c>
      <c r="Z518" s="282" t="s">
        <v>1753</v>
      </c>
      <c r="AA518" s="319">
        <f t="shared" ref="AA518:AA527" si="113">N518</f>
        <v>44969</v>
      </c>
      <c r="AB518" s="149" t="s">
        <v>994</v>
      </c>
      <c r="AC518" s="280">
        <v>6</v>
      </c>
      <c r="AD518" s="305">
        <v>26.6</v>
      </c>
      <c r="AE518" s="280">
        <v>105</v>
      </c>
      <c r="AF518" s="280">
        <v>105</v>
      </c>
      <c r="AG518" s="280">
        <v>130</v>
      </c>
      <c r="AH518" s="280">
        <v>173</v>
      </c>
      <c r="AI518" s="280">
        <v>22</v>
      </c>
      <c r="AJ518" s="280">
        <v>38</v>
      </c>
      <c r="AK518" s="280">
        <v>50</v>
      </c>
      <c r="AL518" s="280">
        <v>1</v>
      </c>
      <c r="AM518" s="279">
        <v>43021</v>
      </c>
      <c r="AN518" s="280">
        <v>2016</v>
      </c>
      <c r="AO518" s="280" t="s">
        <v>990</v>
      </c>
      <c r="AP518" s="280"/>
      <c r="AQ518" s="634"/>
      <c r="AR518" s="501"/>
      <c r="AS518" s="501"/>
      <c r="AT518" s="501"/>
      <c r="AU518" s="501"/>
      <c r="AV518" s="501"/>
      <c r="AW518" s="501"/>
      <c r="AX518" s="501"/>
      <c r="AY518" s="501"/>
      <c r="AZ518" s="501"/>
      <c r="BA518" s="501"/>
      <c r="BB518" s="501"/>
      <c r="BC518" s="501"/>
      <c r="BD518" s="501"/>
      <c r="BE518" s="501"/>
      <c r="BF518" s="501"/>
      <c r="BG518" s="501"/>
      <c r="BH518" s="501"/>
      <c r="BI518" s="501"/>
      <c r="BJ518" s="501"/>
      <c r="BK518" s="501"/>
      <c r="BL518" s="501"/>
      <c r="BM518" s="501"/>
      <c r="BN518" s="501"/>
      <c r="BO518" s="501"/>
      <c r="BP518" s="501"/>
      <c r="BQ518" s="501"/>
      <c r="BR518" s="501"/>
      <c r="BS518" s="501"/>
      <c r="BT518" s="501"/>
      <c r="BU518" s="501"/>
      <c r="BV518" s="501"/>
      <c r="BW518" s="501"/>
      <c r="BX518" s="501"/>
      <c r="BY518" s="501"/>
      <c r="BZ518" s="501"/>
      <c r="CA518" s="501"/>
      <c r="CB518" s="501"/>
      <c r="CC518" s="501"/>
      <c r="CD518" s="501"/>
      <c r="CE518" s="501"/>
      <c r="CF518" s="501"/>
      <c r="CG518" s="501"/>
      <c r="CH518" s="501"/>
      <c r="CI518" s="501"/>
      <c r="CJ518" s="501"/>
      <c r="CK518" s="501"/>
      <c r="CL518" s="501"/>
      <c r="CM518" s="501"/>
      <c r="CN518" s="501"/>
      <c r="CO518" s="501"/>
      <c r="CP518" s="501"/>
      <c r="CQ518" s="500"/>
      <c r="CR518" s="500"/>
      <c r="CS518" s="500"/>
      <c r="CT518" s="500"/>
      <c r="CU518" s="500"/>
      <c r="CV518" s="500"/>
      <c r="CW518" s="500"/>
      <c r="CX518" s="500"/>
      <c r="CY518" s="500"/>
      <c r="CZ518" s="500"/>
      <c r="DA518" s="500"/>
      <c r="DB518" s="500"/>
      <c r="DC518" s="500"/>
      <c r="DD518" s="500"/>
      <c r="DE518" s="500"/>
      <c r="DF518" s="500"/>
      <c r="DG518" s="500"/>
      <c r="DH518" s="500"/>
      <c r="DI518" s="500"/>
      <c r="DJ518" s="500"/>
      <c r="DK518" s="500"/>
      <c r="DL518" s="500"/>
      <c r="DM518" s="500"/>
      <c r="DN518" s="500"/>
      <c r="DO518" s="500"/>
      <c r="DP518" s="500"/>
      <c r="DQ518" s="500"/>
      <c r="DR518" s="500"/>
      <c r="DS518" s="500"/>
      <c r="DT518" s="500"/>
      <c r="DU518" s="500"/>
      <c r="DV518" s="500"/>
      <c r="DW518" s="500"/>
    </row>
    <row r="519" spans="1:127" s="502" customFormat="1" ht="12.75" customHeight="1" x14ac:dyDescent="0.2">
      <c r="A519" s="270">
        <v>518</v>
      </c>
      <c r="B519" s="281" t="s">
        <v>1004</v>
      </c>
      <c r="C519" s="281" t="s">
        <v>799</v>
      </c>
      <c r="D519" s="281"/>
      <c r="E519" s="281" t="s">
        <v>7169</v>
      </c>
      <c r="F519" s="281"/>
      <c r="G519" s="296" t="s">
        <v>9368</v>
      </c>
      <c r="H519" s="676"/>
      <c r="I519" s="281" t="s">
        <v>2653</v>
      </c>
      <c r="J519" s="281"/>
      <c r="K519" s="281" t="s">
        <v>9369</v>
      </c>
      <c r="L519" s="676" t="s">
        <v>9370</v>
      </c>
      <c r="M519" s="306">
        <v>44090</v>
      </c>
      <c r="N519" s="307">
        <v>44789</v>
      </c>
      <c r="O519" s="277" t="s">
        <v>991</v>
      </c>
      <c r="P519" s="306">
        <f t="shared" si="112"/>
        <v>44789</v>
      </c>
      <c r="Q519" s="264">
        <v>20661</v>
      </c>
      <c r="R519" s="264">
        <v>2014</v>
      </c>
      <c r="S519" s="265">
        <v>44424</v>
      </c>
      <c r="T519" s="281" t="s">
        <v>5079</v>
      </c>
      <c r="U519" s="281" t="s">
        <v>991</v>
      </c>
      <c r="V519" s="150" t="s">
        <v>240</v>
      </c>
      <c r="W519" s="150" t="s">
        <v>8641</v>
      </c>
      <c r="X519" s="281" t="s">
        <v>9371</v>
      </c>
      <c r="Y519" s="281"/>
      <c r="Z519" s="150" t="s">
        <v>9372</v>
      </c>
      <c r="AA519" s="265">
        <f>N519</f>
        <v>44789</v>
      </c>
      <c r="AB519" s="283" t="s">
        <v>2167</v>
      </c>
      <c r="AC519" s="281">
        <v>5.3</v>
      </c>
      <c r="AD519" s="284"/>
      <c r="AE519" s="281">
        <v>80</v>
      </c>
      <c r="AF519" s="281"/>
      <c r="AG519" s="281">
        <v>105</v>
      </c>
      <c r="AH519" s="281"/>
      <c r="AI519" s="281">
        <v>22</v>
      </c>
      <c r="AJ519" s="281">
        <v>37</v>
      </c>
      <c r="AK519" s="281">
        <v>50</v>
      </c>
      <c r="AL519" s="281">
        <v>1</v>
      </c>
      <c r="AM519" s="281"/>
      <c r="AN519" s="281"/>
      <c r="AO519" s="281"/>
      <c r="AP519" s="281"/>
      <c r="AQ519" s="635"/>
      <c r="AR519" s="324"/>
      <c r="AS519" s="324"/>
      <c r="AT519" s="324"/>
      <c r="AU519" s="324"/>
      <c r="AV519" s="324"/>
      <c r="AW519" s="324"/>
      <c r="AX519" s="324"/>
      <c r="AY519" s="324"/>
      <c r="AZ519" s="324"/>
      <c r="BA519" s="324"/>
      <c r="BB519" s="324"/>
      <c r="BC519" s="324"/>
      <c r="BD519" s="324"/>
      <c r="BE519" s="324"/>
      <c r="BF519" s="324"/>
      <c r="BG519" s="324"/>
      <c r="BH519" s="324"/>
      <c r="BI519" s="324"/>
      <c r="BJ519" s="324"/>
      <c r="BK519" s="324"/>
      <c r="BL519" s="324"/>
      <c r="BM519" s="324"/>
      <c r="BN519" s="324"/>
      <c r="BO519" s="324"/>
      <c r="BP519" s="324"/>
      <c r="BQ519" s="324"/>
      <c r="BR519" s="324"/>
      <c r="BS519" s="324"/>
      <c r="BT519" s="324"/>
      <c r="BU519" s="324"/>
      <c r="BV519" s="324"/>
      <c r="BW519" s="324"/>
      <c r="BX519" s="324"/>
      <c r="BY519" s="324"/>
      <c r="BZ519" s="324"/>
      <c r="CA519" s="324"/>
      <c r="CB519" s="324"/>
      <c r="CC519" s="324"/>
      <c r="CD519" s="324"/>
      <c r="CE519" s="324"/>
      <c r="CF519" s="324"/>
      <c r="CG519" s="324"/>
      <c r="CH519" s="324"/>
      <c r="CI519" s="324"/>
      <c r="CJ519" s="324"/>
      <c r="CK519" s="324"/>
      <c r="CL519" s="324"/>
      <c r="CM519" s="324"/>
      <c r="CN519" s="324"/>
      <c r="CO519" s="324"/>
      <c r="CP519" s="324"/>
    </row>
    <row r="520" spans="1:127" s="502" customFormat="1" ht="12.75" customHeight="1" x14ac:dyDescent="0.2">
      <c r="A520" s="270">
        <v>519</v>
      </c>
      <c r="B520" s="270" t="s">
        <v>1004</v>
      </c>
      <c r="C520" s="130" t="s">
        <v>2657</v>
      </c>
      <c r="D520" s="271"/>
      <c r="E520" s="130" t="s">
        <v>7168</v>
      </c>
      <c r="F520" s="271"/>
      <c r="G520" s="296" t="s">
        <v>9956</v>
      </c>
      <c r="H520" s="922"/>
      <c r="I520" s="281" t="s">
        <v>424</v>
      </c>
      <c r="J520" s="281"/>
      <c r="K520" s="281" t="s">
        <v>8419</v>
      </c>
      <c r="L520" s="922" t="s">
        <v>6340</v>
      </c>
      <c r="M520" s="306">
        <v>44287</v>
      </c>
      <c r="N520" s="307">
        <v>45006</v>
      </c>
      <c r="O520" s="507" t="s">
        <v>991</v>
      </c>
      <c r="P520" s="508">
        <f>N520</f>
        <v>45006</v>
      </c>
      <c r="Q520" s="520">
        <v>21151</v>
      </c>
      <c r="R520" s="520">
        <v>2014</v>
      </c>
      <c r="S520" s="265">
        <v>44276</v>
      </c>
      <c r="T520" s="324" t="s">
        <v>6763</v>
      </c>
      <c r="U520" s="324" t="s">
        <v>1786</v>
      </c>
      <c r="V520" s="150" t="s">
        <v>484</v>
      </c>
      <c r="W520" s="150" t="s">
        <v>2262</v>
      </c>
      <c r="X520" s="281" t="s">
        <v>6341</v>
      </c>
      <c r="Y520" s="281" t="s">
        <v>8420</v>
      </c>
      <c r="Z520" s="150" t="s">
        <v>6342</v>
      </c>
      <c r="AA520" s="303">
        <f>N520</f>
        <v>45006</v>
      </c>
      <c r="AB520" s="283" t="s">
        <v>2167</v>
      </c>
      <c r="AC520" s="281">
        <v>5.2</v>
      </c>
      <c r="AD520" s="284"/>
      <c r="AE520" s="281">
        <v>65</v>
      </c>
      <c r="AF520" s="281"/>
      <c r="AG520" s="281">
        <v>85</v>
      </c>
      <c r="AH520" s="281"/>
      <c r="AI520" s="281" t="s">
        <v>994</v>
      </c>
      <c r="AJ520" s="281" t="s">
        <v>994</v>
      </c>
      <c r="AK520" s="324" t="s">
        <v>994</v>
      </c>
      <c r="AL520" s="324">
        <v>1</v>
      </c>
      <c r="AM520" s="265"/>
      <c r="AN520" s="281"/>
      <c r="AO520" s="281"/>
      <c r="AP520" s="281"/>
      <c r="AQ520" s="635"/>
      <c r="AR520" s="324"/>
      <c r="AS520" s="324"/>
      <c r="AT520" s="324"/>
      <c r="AU520" s="324"/>
      <c r="AV520" s="324"/>
      <c r="AW520" s="324"/>
      <c r="AX520" s="324"/>
      <c r="AY520" s="324"/>
      <c r="AZ520" s="324"/>
      <c r="BA520" s="324"/>
      <c r="BB520" s="324"/>
      <c r="BC520" s="324"/>
      <c r="BD520" s="324"/>
      <c r="BE520" s="324"/>
      <c r="BF520" s="324"/>
      <c r="BG520" s="324"/>
      <c r="BH520" s="324"/>
      <c r="BI520" s="324"/>
      <c r="BJ520" s="324"/>
      <c r="BK520" s="324"/>
      <c r="BL520" s="324"/>
      <c r="BM520" s="324"/>
      <c r="BN520" s="324"/>
      <c r="BO520" s="324"/>
      <c r="BP520" s="324"/>
      <c r="BQ520" s="324"/>
      <c r="BR520" s="324"/>
      <c r="BS520" s="324"/>
      <c r="BT520" s="324"/>
      <c r="BU520" s="324"/>
      <c r="BV520" s="324"/>
      <c r="BW520" s="324"/>
      <c r="BX520" s="324"/>
      <c r="BY520" s="324"/>
      <c r="BZ520" s="324"/>
      <c r="CA520" s="324"/>
      <c r="CB520" s="324"/>
      <c r="CC520" s="324"/>
      <c r="CD520" s="324"/>
      <c r="CE520" s="324"/>
      <c r="CF520" s="324"/>
      <c r="CG520" s="324"/>
      <c r="CH520" s="324"/>
      <c r="CI520" s="324"/>
      <c r="CJ520" s="324"/>
      <c r="CK520" s="324"/>
      <c r="CL520" s="324"/>
      <c r="CM520" s="324"/>
      <c r="CN520" s="324"/>
      <c r="CO520" s="324"/>
      <c r="CP520" s="324"/>
    </row>
    <row r="521" spans="1:127" s="502" customFormat="1" ht="12.75" customHeight="1" x14ac:dyDescent="0.2">
      <c r="A521" s="270">
        <v>520</v>
      </c>
      <c r="B521" s="281" t="s">
        <v>1004</v>
      </c>
      <c r="C521" s="281" t="s">
        <v>755</v>
      </c>
      <c r="D521" s="281"/>
      <c r="E521" s="281" t="s">
        <v>807</v>
      </c>
      <c r="F521" s="281"/>
      <c r="G521" s="296" t="s">
        <v>7700</v>
      </c>
      <c r="H521" s="689"/>
      <c r="I521" s="281" t="s">
        <v>1634</v>
      </c>
      <c r="J521" s="281"/>
      <c r="K521" s="281" t="s">
        <v>7701</v>
      </c>
      <c r="L521" s="689" t="s">
        <v>7702</v>
      </c>
      <c r="M521" s="690">
        <v>41324</v>
      </c>
      <c r="N521" s="691">
        <v>44466</v>
      </c>
      <c r="O521" s="692" t="s">
        <v>991</v>
      </c>
      <c r="P521" s="693">
        <f t="shared" si="112"/>
        <v>44466</v>
      </c>
      <c r="Q521" s="694">
        <v>19510</v>
      </c>
      <c r="R521" s="694">
        <v>2013</v>
      </c>
      <c r="S521" s="693">
        <v>43735</v>
      </c>
      <c r="T521" s="695" t="s">
        <v>32</v>
      </c>
      <c r="U521" s="695" t="s">
        <v>991</v>
      </c>
      <c r="V521" s="696" t="s">
        <v>1280</v>
      </c>
      <c r="W521" s="696" t="s">
        <v>7703</v>
      </c>
      <c r="X521" s="695" t="s">
        <v>7704</v>
      </c>
      <c r="Y521" s="695" t="s">
        <v>1384</v>
      </c>
      <c r="Z521" s="696" t="s">
        <v>1385</v>
      </c>
      <c r="AA521" s="697">
        <v>44466</v>
      </c>
      <c r="AB521" s="695" t="s">
        <v>2167</v>
      </c>
      <c r="AC521" s="695">
        <v>5.3</v>
      </c>
      <c r="AD521" s="698"/>
      <c r="AE521" s="695">
        <v>85</v>
      </c>
      <c r="AF521" s="695"/>
      <c r="AG521" s="695">
        <v>100</v>
      </c>
      <c r="AH521" s="695"/>
      <c r="AI521" s="695">
        <v>22</v>
      </c>
      <c r="AJ521" s="695">
        <v>38</v>
      </c>
      <c r="AK521" s="695">
        <v>55</v>
      </c>
      <c r="AL521" s="695">
        <v>1</v>
      </c>
      <c r="AM521" s="695"/>
      <c r="AN521" s="695"/>
      <c r="AO521" s="695"/>
      <c r="AP521" s="281"/>
      <c r="AQ521" s="635"/>
      <c r="AR521" s="324"/>
      <c r="AS521" s="324"/>
      <c r="AT521" s="324"/>
      <c r="AU521" s="324"/>
      <c r="AV521" s="324"/>
      <c r="AW521" s="324"/>
      <c r="AX521" s="324"/>
      <c r="AY521" s="324"/>
      <c r="AZ521" s="324"/>
      <c r="BA521" s="324"/>
      <c r="BB521" s="324"/>
      <c r="BC521" s="324"/>
      <c r="BD521" s="324"/>
      <c r="BE521" s="324"/>
      <c r="BF521" s="324"/>
      <c r="BG521" s="324"/>
      <c r="BH521" s="324"/>
      <c r="BI521" s="324"/>
      <c r="BJ521" s="324"/>
      <c r="BK521" s="324"/>
      <c r="BL521" s="324"/>
      <c r="BM521" s="324"/>
      <c r="BN521" s="324"/>
      <c r="BO521" s="324"/>
      <c r="BP521" s="324"/>
      <c r="BQ521" s="324"/>
      <c r="BR521" s="324"/>
      <c r="BS521" s="324"/>
      <c r="BT521" s="324"/>
      <c r="BU521" s="324"/>
      <c r="BV521" s="324"/>
      <c r="BW521" s="324"/>
      <c r="BX521" s="324"/>
      <c r="BY521" s="324"/>
      <c r="BZ521" s="324"/>
      <c r="CA521" s="324"/>
      <c r="CB521" s="324"/>
      <c r="CC521" s="324"/>
      <c r="CD521" s="324"/>
      <c r="CE521" s="324"/>
      <c r="CF521" s="324"/>
      <c r="CG521" s="324"/>
      <c r="CH521" s="324"/>
      <c r="CI521" s="324"/>
      <c r="CJ521" s="324"/>
      <c r="CK521" s="324"/>
      <c r="CL521" s="324"/>
      <c r="CM521" s="324"/>
      <c r="CN521" s="324"/>
      <c r="CO521" s="324"/>
      <c r="CP521" s="324"/>
    </row>
    <row r="522" spans="1:127" s="502" customFormat="1" ht="12.75" customHeight="1" x14ac:dyDescent="0.2">
      <c r="A522" s="270">
        <v>521</v>
      </c>
      <c r="B522" s="281" t="s">
        <v>1004</v>
      </c>
      <c r="C522" s="281" t="s">
        <v>6210</v>
      </c>
      <c r="D522" s="281"/>
      <c r="E522" s="281" t="s">
        <v>868</v>
      </c>
      <c r="F522" s="281"/>
      <c r="G522" s="296" t="s">
        <v>8723</v>
      </c>
      <c r="H522" s="763"/>
      <c r="I522" s="281" t="s">
        <v>424</v>
      </c>
      <c r="J522" s="281"/>
      <c r="K522" s="281" t="s">
        <v>329</v>
      </c>
      <c r="L522" s="763" t="s">
        <v>330</v>
      </c>
      <c r="M522" s="306">
        <v>43993</v>
      </c>
      <c r="N522" s="307">
        <v>44716</v>
      </c>
      <c r="O522" s="277" t="s">
        <v>991</v>
      </c>
      <c r="P522" s="299">
        <f t="shared" si="112"/>
        <v>44716</v>
      </c>
      <c r="Q522" s="264">
        <v>20475</v>
      </c>
      <c r="R522" s="264">
        <v>2020</v>
      </c>
      <c r="S522" s="265">
        <v>43986</v>
      </c>
      <c r="T522" s="281" t="s">
        <v>239</v>
      </c>
      <c r="U522" s="281" t="s">
        <v>1786</v>
      </c>
      <c r="V522" s="150" t="s">
        <v>484</v>
      </c>
      <c r="W522" s="150" t="s">
        <v>484</v>
      </c>
      <c r="X522" s="281" t="s">
        <v>4042</v>
      </c>
      <c r="Y522" s="281" t="s">
        <v>1384</v>
      </c>
      <c r="Z522" s="150" t="s">
        <v>8015</v>
      </c>
      <c r="AA522" s="303">
        <v>44716</v>
      </c>
      <c r="AB522" s="283" t="s">
        <v>2167</v>
      </c>
      <c r="AC522" s="281">
        <v>5.71</v>
      </c>
      <c r="AD522" s="284"/>
      <c r="AE522" s="281">
        <v>95</v>
      </c>
      <c r="AF522" s="281"/>
      <c r="AG522" s="281">
        <v>115</v>
      </c>
      <c r="AH522" s="281"/>
      <c r="AI522" s="281">
        <v>24</v>
      </c>
      <c r="AJ522" s="281">
        <v>39</v>
      </c>
      <c r="AK522" s="281">
        <v>54</v>
      </c>
      <c r="AL522" s="281">
        <v>1</v>
      </c>
      <c r="AM522" s="281"/>
      <c r="AN522" s="281"/>
      <c r="AO522" s="281"/>
      <c r="AP522" s="281"/>
      <c r="AQ522" s="635"/>
      <c r="AR522" s="324"/>
      <c r="AS522" s="324"/>
      <c r="AT522" s="324"/>
      <c r="AU522" s="324"/>
      <c r="AV522" s="324"/>
      <c r="AW522" s="324"/>
      <c r="AX522" s="324"/>
      <c r="AY522" s="324"/>
      <c r="AZ522" s="324"/>
      <c r="BA522" s="324"/>
      <c r="BB522" s="324"/>
      <c r="BC522" s="324"/>
      <c r="BD522" s="324"/>
      <c r="BE522" s="324"/>
      <c r="BF522" s="324"/>
      <c r="BG522" s="324"/>
      <c r="BH522" s="324"/>
      <c r="BI522" s="324"/>
      <c r="BJ522" s="324"/>
      <c r="BK522" s="324"/>
      <c r="BL522" s="324"/>
      <c r="BM522" s="324"/>
      <c r="BN522" s="324"/>
      <c r="BO522" s="324"/>
      <c r="BP522" s="324"/>
      <c r="BQ522" s="324"/>
      <c r="BR522" s="324"/>
      <c r="BS522" s="324"/>
      <c r="BT522" s="324"/>
      <c r="BU522" s="324"/>
      <c r="BV522" s="324"/>
      <c r="BW522" s="324"/>
      <c r="BX522" s="324"/>
      <c r="BY522" s="324"/>
      <c r="BZ522" s="324"/>
      <c r="CA522" s="324"/>
      <c r="CB522" s="324"/>
      <c r="CC522" s="324"/>
      <c r="CD522" s="324"/>
      <c r="CE522" s="324"/>
      <c r="CF522" s="324"/>
      <c r="CG522" s="324"/>
      <c r="CH522" s="324"/>
      <c r="CI522" s="324"/>
      <c r="CJ522" s="324"/>
      <c r="CK522" s="324"/>
      <c r="CL522" s="324"/>
      <c r="CM522" s="324"/>
      <c r="CN522" s="324"/>
      <c r="CO522" s="324"/>
      <c r="CP522" s="324"/>
    </row>
    <row r="523" spans="1:127" s="324" customFormat="1" ht="12.75" customHeight="1" x14ac:dyDescent="0.2">
      <c r="A523" s="270" t="s">
        <v>9941</v>
      </c>
      <c r="B523" s="281" t="s">
        <v>1004</v>
      </c>
      <c r="C523" s="281" t="s">
        <v>6003</v>
      </c>
      <c r="D523" s="281"/>
      <c r="E523" s="281" t="s">
        <v>2966</v>
      </c>
      <c r="F523" s="281"/>
      <c r="G523" s="296" t="s">
        <v>9942</v>
      </c>
      <c r="H523" s="922"/>
      <c r="I523" s="281" t="s">
        <v>424</v>
      </c>
      <c r="J523" s="281"/>
      <c r="K523" s="281" t="s">
        <v>8211</v>
      </c>
      <c r="L523" s="922" t="s">
        <v>1681</v>
      </c>
      <c r="M523" s="306">
        <v>44285</v>
      </c>
      <c r="N523" s="307">
        <v>44997</v>
      </c>
      <c r="O523" s="507" t="s">
        <v>991</v>
      </c>
      <c r="P523" s="508">
        <f t="shared" si="112"/>
        <v>44997</v>
      </c>
      <c r="Q523" s="520">
        <v>21136</v>
      </c>
      <c r="R523" s="520">
        <v>2021</v>
      </c>
      <c r="S523" s="265">
        <v>44267</v>
      </c>
      <c r="T523" s="324" t="s">
        <v>239</v>
      </c>
      <c r="U523" s="324" t="s">
        <v>1786</v>
      </c>
      <c r="V523" s="150" t="s">
        <v>484</v>
      </c>
      <c r="W523" s="150" t="s">
        <v>484</v>
      </c>
      <c r="X523" s="281" t="s">
        <v>4774</v>
      </c>
      <c r="Y523" s="281" t="s">
        <v>9943</v>
      </c>
      <c r="Z523" s="150" t="s">
        <v>3461</v>
      </c>
      <c r="AA523" s="303">
        <f>N523</f>
        <v>44997</v>
      </c>
      <c r="AB523" s="283" t="s">
        <v>2167</v>
      </c>
      <c r="AC523" s="281">
        <v>5.5</v>
      </c>
      <c r="AD523" s="284"/>
      <c r="AE523" s="281">
        <v>85</v>
      </c>
      <c r="AF523" s="281"/>
      <c r="AG523" s="281">
        <v>105</v>
      </c>
      <c r="AH523" s="281"/>
      <c r="AI523" s="281">
        <v>24</v>
      </c>
      <c r="AJ523" s="281">
        <v>39</v>
      </c>
      <c r="AK523" s="324">
        <v>54</v>
      </c>
      <c r="AL523" s="324">
        <v>1</v>
      </c>
      <c r="AP523" s="281"/>
      <c r="AQ523" s="635"/>
      <c r="CQ523" s="512"/>
    </row>
    <row r="524" spans="1:127" s="502" customFormat="1" ht="12.75" customHeight="1" x14ac:dyDescent="0.2">
      <c r="A524" s="270">
        <v>523</v>
      </c>
      <c r="B524" s="281" t="s">
        <v>1005</v>
      </c>
      <c r="C524" s="270" t="s">
        <v>1398</v>
      </c>
      <c r="D524" s="281" t="s">
        <v>1219</v>
      </c>
      <c r="E524" s="281" t="s">
        <v>4015</v>
      </c>
      <c r="F524" s="281" t="s">
        <v>7726</v>
      </c>
      <c r="G524" s="296" t="s">
        <v>7722</v>
      </c>
      <c r="H524" s="699" t="s">
        <v>7727</v>
      </c>
      <c r="I524" s="281" t="s">
        <v>1634</v>
      </c>
      <c r="J524" s="281" t="s">
        <v>1616</v>
      </c>
      <c r="K524" s="281" t="s">
        <v>7723</v>
      </c>
      <c r="L524" s="699" t="s">
        <v>7724</v>
      </c>
      <c r="M524" s="306">
        <v>43738</v>
      </c>
      <c r="N524" s="307">
        <v>44469</v>
      </c>
      <c r="O524" s="277" t="s">
        <v>991</v>
      </c>
      <c r="P524" s="299">
        <f t="shared" si="112"/>
        <v>44469</v>
      </c>
      <c r="Q524" s="264">
        <v>19520</v>
      </c>
      <c r="R524" s="264">
        <v>2019</v>
      </c>
      <c r="S524" s="265">
        <v>43738</v>
      </c>
      <c r="T524" s="281" t="s">
        <v>1686</v>
      </c>
      <c r="U524" s="281" t="s">
        <v>1786</v>
      </c>
      <c r="V524" s="150" t="s">
        <v>2177</v>
      </c>
      <c r="W524" s="150" t="s">
        <v>2177</v>
      </c>
      <c r="X524" s="281" t="s">
        <v>7725</v>
      </c>
      <c r="Y524" s="281" t="s">
        <v>1697</v>
      </c>
      <c r="Z524" s="150" t="s">
        <v>2225</v>
      </c>
      <c r="AA524" s="303">
        <v>44469</v>
      </c>
      <c r="AB524" s="283" t="s">
        <v>485</v>
      </c>
      <c r="AC524" s="281">
        <v>4.5</v>
      </c>
      <c r="AD524" s="284">
        <v>18.5</v>
      </c>
      <c r="AE524" s="281">
        <v>63</v>
      </c>
      <c r="AF524" s="672">
        <v>79</v>
      </c>
      <c r="AG524" s="281">
        <v>80</v>
      </c>
      <c r="AH524" s="281">
        <v>106</v>
      </c>
      <c r="AI524" s="281" t="s">
        <v>994</v>
      </c>
      <c r="AJ524" s="281" t="s">
        <v>994</v>
      </c>
      <c r="AK524" s="281" t="s">
        <v>994</v>
      </c>
      <c r="AL524" s="281">
        <v>1</v>
      </c>
      <c r="AM524" s="265">
        <v>43738</v>
      </c>
      <c r="AN524" s="281">
        <v>2019</v>
      </c>
      <c r="AO524" s="281" t="s">
        <v>991</v>
      </c>
      <c r="AP524" s="281"/>
      <c r="AQ524" s="635"/>
      <c r="AR524" s="324"/>
      <c r="AS524" s="324"/>
      <c r="AT524" s="324"/>
      <c r="AU524" s="324"/>
      <c r="AV524" s="324"/>
      <c r="AW524" s="324"/>
      <c r="AX524" s="324"/>
      <c r="AY524" s="324"/>
      <c r="AZ524" s="324"/>
      <c r="BA524" s="324"/>
      <c r="BB524" s="324"/>
      <c r="BC524" s="324"/>
      <c r="BD524" s="324"/>
      <c r="BE524" s="324"/>
      <c r="BF524" s="324"/>
      <c r="BG524" s="324"/>
      <c r="BH524" s="324"/>
      <c r="BI524" s="324"/>
      <c r="BJ524" s="324"/>
      <c r="BK524" s="324"/>
      <c r="BL524" s="324"/>
      <c r="BM524" s="324"/>
      <c r="BN524" s="324"/>
      <c r="BO524" s="324"/>
      <c r="BP524" s="324"/>
      <c r="BQ524" s="324"/>
      <c r="BR524" s="324"/>
      <c r="BS524" s="324"/>
      <c r="BT524" s="324"/>
      <c r="BU524" s="324"/>
      <c r="BV524" s="324"/>
      <c r="BW524" s="324"/>
      <c r="BX524" s="324"/>
      <c r="BY524" s="324"/>
      <c r="BZ524" s="324"/>
      <c r="CA524" s="324"/>
      <c r="CB524" s="324"/>
      <c r="CC524" s="324"/>
      <c r="CD524" s="324"/>
      <c r="CE524" s="324"/>
      <c r="CF524" s="324"/>
      <c r="CG524" s="324"/>
      <c r="CH524" s="324"/>
      <c r="CI524" s="324"/>
      <c r="CJ524" s="324"/>
      <c r="CK524" s="324"/>
      <c r="CL524" s="324"/>
      <c r="CM524" s="324"/>
      <c r="CN524" s="324"/>
      <c r="CO524" s="324"/>
      <c r="CP524" s="324"/>
    </row>
    <row r="525" spans="1:127" s="1009" customFormat="1" ht="12.75" customHeight="1" x14ac:dyDescent="0.2">
      <c r="A525" s="993" t="s">
        <v>10719</v>
      </c>
      <c r="B525" s="1003"/>
      <c r="C525" s="1003"/>
      <c r="D525" s="1003"/>
      <c r="E525" s="1003" t="s">
        <v>5090</v>
      </c>
      <c r="F525" s="1003"/>
      <c r="G525" s="1014"/>
      <c r="H525" s="1015"/>
      <c r="I525" s="1003"/>
      <c r="J525" s="1003"/>
      <c r="K525" s="1003"/>
      <c r="L525" s="1015"/>
      <c r="M525" s="1016"/>
      <c r="N525" s="1017"/>
      <c r="O525" s="999"/>
      <c r="P525" s="1011"/>
      <c r="Q525" s="1001"/>
      <c r="R525" s="1001"/>
      <c r="S525" s="1002"/>
      <c r="T525" s="1003"/>
      <c r="U525" s="1003"/>
      <c r="V525" s="1004"/>
      <c r="W525" s="1004"/>
      <c r="X525" s="1003"/>
      <c r="Y525" s="1003"/>
      <c r="Z525" s="1004"/>
      <c r="AA525" s="1005"/>
      <c r="AB525" s="1006"/>
      <c r="AC525" s="1003"/>
      <c r="AD525" s="1007"/>
      <c r="AE525" s="1003"/>
      <c r="AF525" s="1003"/>
      <c r="AG525" s="1003"/>
      <c r="AH525" s="1003"/>
      <c r="AI525" s="1003"/>
      <c r="AJ525" s="1003"/>
      <c r="AK525" s="1003"/>
      <c r="AL525" s="1003"/>
      <c r="AM525" s="1003"/>
      <c r="AN525" s="1003"/>
      <c r="AO525" s="1003"/>
      <c r="AP525" s="1003"/>
      <c r="AQ525" s="1008"/>
      <c r="CQ525" s="1012"/>
    </row>
    <row r="526" spans="1:127" s="502" customFormat="1" ht="12.75" customHeight="1" x14ac:dyDescent="0.2">
      <c r="A526" s="270">
        <v>525</v>
      </c>
      <c r="B526" s="281" t="s">
        <v>1005</v>
      </c>
      <c r="C526" s="270" t="s">
        <v>10008</v>
      </c>
      <c r="D526" s="281" t="s">
        <v>4091</v>
      </c>
      <c r="E526" s="281" t="s">
        <v>6094</v>
      </c>
      <c r="F526" s="281" t="s">
        <v>6095</v>
      </c>
      <c r="G526" s="296" t="s">
        <v>10009</v>
      </c>
      <c r="H526" s="676" t="s">
        <v>2085</v>
      </c>
      <c r="I526" s="281" t="s">
        <v>3217</v>
      </c>
      <c r="J526" s="281" t="s">
        <v>2984</v>
      </c>
      <c r="K526" s="281" t="s">
        <v>128</v>
      </c>
      <c r="L526" s="676" t="s">
        <v>129</v>
      </c>
      <c r="M526" s="306">
        <v>44298</v>
      </c>
      <c r="N526" s="325">
        <v>45021</v>
      </c>
      <c r="O526" s="308" t="s">
        <v>991</v>
      </c>
      <c r="P526" s="298">
        <f t="shared" ref="P526:P539" si="114">N526</f>
        <v>45021</v>
      </c>
      <c r="Q526" s="278">
        <v>21171</v>
      </c>
      <c r="R526" s="278">
        <v>2021</v>
      </c>
      <c r="S526" s="279">
        <v>44291</v>
      </c>
      <c r="T526" s="280" t="s">
        <v>898</v>
      </c>
      <c r="U526" s="281" t="s">
        <v>5503</v>
      </c>
      <c r="V526" s="150" t="s">
        <v>10010</v>
      </c>
      <c r="W526" s="150" t="s">
        <v>10010</v>
      </c>
      <c r="X526" s="280" t="s">
        <v>1337</v>
      </c>
      <c r="Y526" s="280" t="s">
        <v>3293</v>
      </c>
      <c r="Z526" s="282" t="s">
        <v>1844</v>
      </c>
      <c r="AA526" s="319">
        <f t="shared" si="113"/>
        <v>45021</v>
      </c>
      <c r="AB526" s="149" t="s">
        <v>42</v>
      </c>
      <c r="AC526" s="280">
        <v>9.15</v>
      </c>
      <c r="AD526" s="305">
        <v>160</v>
      </c>
      <c r="AE526" s="280">
        <v>250</v>
      </c>
      <c r="AF526" s="280">
        <v>250</v>
      </c>
      <c r="AG526" s="280">
        <v>500</v>
      </c>
      <c r="AH526" s="280">
        <v>500</v>
      </c>
      <c r="AI526" s="280" t="s">
        <v>10011</v>
      </c>
      <c r="AJ526" s="280" t="s">
        <v>10012</v>
      </c>
      <c r="AK526" s="280" t="s">
        <v>10013</v>
      </c>
      <c r="AL526" s="280">
        <v>2</v>
      </c>
      <c r="AM526" s="279">
        <v>43221</v>
      </c>
      <c r="AN526" s="280">
        <v>2017</v>
      </c>
      <c r="AO526" s="281" t="s">
        <v>991</v>
      </c>
      <c r="AP526" s="281" t="s">
        <v>10007</v>
      </c>
      <c r="AQ526" s="635"/>
      <c r="AR526" s="324"/>
      <c r="AS526" s="324"/>
      <c r="AT526" s="324"/>
      <c r="AU526" s="324"/>
      <c r="AV526" s="324"/>
      <c r="AW526" s="324"/>
      <c r="AX526" s="324"/>
      <c r="AY526" s="324"/>
      <c r="AZ526" s="324"/>
      <c r="BA526" s="324"/>
      <c r="BB526" s="324"/>
      <c r="BC526" s="324"/>
      <c r="BD526" s="324"/>
      <c r="BE526" s="324"/>
      <c r="BF526" s="324"/>
      <c r="BG526" s="324"/>
      <c r="BH526" s="324"/>
      <c r="BI526" s="324"/>
      <c r="BJ526" s="324"/>
      <c r="BK526" s="324"/>
      <c r="BL526" s="324"/>
      <c r="BM526" s="324"/>
      <c r="BN526" s="324"/>
      <c r="BO526" s="324"/>
      <c r="BP526" s="324"/>
      <c r="BQ526" s="324"/>
      <c r="BR526" s="324"/>
      <c r="BS526" s="324"/>
      <c r="BT526" s="324"/>
      <c r="BU526" s="324"/>
      <c r="BV526" s="324"/>
      <c r="BW526" s="324"/>
      <c r="BX526" s="324"/>
      <c r="BY526" s="324"/>
      <c r="BZ526" s="324"/>
      <c r="CA526" s="324"/>
      <c r="CB526" s="324"/>
      <c r="CC526" s="324"/>
      <c r="CD526" s="324"/>
      <c r="CE526" s="324"/>
      <c r="CF526" s="324"/>
      <c r="CG526" s="324"/>
      <c r="CH526" s="324"/>
      <c r="CI526" s="324"/>
      <c r="CJ526" s="324"/>
      <c r="CK526" s="324"/>
      <c r="CL526" s="324"/>
      <c r="CM526" s="324"/>
      <c r="CN526" s="324"/>
      <c r="CO526" s="324"/>
      <c r="CP526" s="324"/>
    </row>
    <row r="527" spans="1:127" s="324" customFormat="1" ht="12.75" customHeight="1" x14ac:dyDescent="0.2">
      <c r="A527" s="270">
        <v>526</v>
      </c>
      <c r="B527" s="270" t="s">
        <v>1004</v>
      </c>
      <c r="C527" s="324" t="s">
        <v>1978</v>
      </c>
      <c r="E527" s="324" t="s">
        <v>1285</v>
      </c>
      <c r="G527" s="509" t="s">
        <v>1286</v>
      </c>
      <c r="I527" s="324" t="s">
        <v>614</v>
      </c>
      <c r="K527" s="324" t="s">
        <v>3674</v>
      </c>
      <c r="L527" s="676" t="s">
        <v>3675</v>
      </c>
      <c r="M527" s="510">
        <v>41549</v>
      </c>
      <c r="N527" s="511">
        <v>44334</v>
      </c>
      <c r="O527" s="324" t="s">
        <v>991</v>
      </c>
      <c r="P527" s="508">
        <f>N527</f>
        <v>44334</v>
      </c>
      <c r="Q527" s="324">
        <v>19247</v>
      </c>
      <c r="R527" s="324">
        <v>2013</v>
      </c>
      <c r="S527" s="279">
        <v>43603</v>
      </c>
      <c r="T527" s="324" t="s">
        <v>32</v>
      </c>
      <c r="U527" s="324" t="s">
        <v>1687</v>
      </c>
      <c r="V527" s="530">
        <v>0</v>
      </c>
      <c r="W527" s="530">
        <v>48.3</v>
      </c>
      <c r="X527" s="324" t="s">
        <v>7245</v>
      </c>
      <c r="Y527" s="324" t="s">
        <v>3676</v>
      </c>
      <c r="Z527" s="324" t="s">
        <v>3677</v>
      </c>
      <c r="AA527" s="553">
        <f t="shared" si="113"/>
        <v>44334</v>
      </c>
      <c r="AB527" s="528" t="s">
        <v>2167</v>
      </c>
      <c r="AC527" s="324">
        <v>6.1</v>
      </c>
      <c r="AE527" s="324">
        <v>90</v>
      </c>
      <c r="AG527" s="324">
        <v>110</v>
      </c>
      <c r="AI527" s="324">
        <v>23</v>
      </c>
      <c r="AJ527" s="324">
        <v>38</v>
      </c>
      <c r="AK527" s="324">
        <v>48</v>
      </c>
      <c r="AL527" s="324">
        <v>1</v>
      </c>
      <c r="AM527" s="281"/>
      <c r="AN527" s="281"/>
      <c r="AO527" s="281"/>
      <c r="AP527" s="281"/>
      <c r="AQ527" s="635"/>
      <c r="CQ527" s="512"/>
    </row>
    <row r="528" spans="1:127" ht="12.75" customHeight="1" x14ac:dyDescent="0.2">
      <c r="A528" s="270">
        <v>527</v>
      </c>
      <c r="B528" s="281" t="s">
        <v>1005</v>
      </c>
      <c r="C528" s="281" t="s">
        <v>3123</v>
      </c>
      <c r="D528" s="281" t="s">
        <v>1831</v>
      </c>
      <c r="E528" s="281" t="s">
        <v>939</v>
      </c>
      <c r="F528" s="281" t="s">
        <v>3124</v>
      </c>
      <c r="G528" s="296" t="s">
        <v>3125</v>
      </c>
      <c r="H528" s="676" t="s">
        <v>3187</v>
      </c>
      <c r="I528" s="281" t="s">
        <v>26</v>
      </c>
      <c r="J528" s="281" t="s">
        <v>1737</v>
      </c>
      <c r="K528" s="281" t="s">
        <v>4752</v>
      </c>
      <c r="L528" s="676" t="s">
        <v>1454</v>
      </c>
      <c r="M528" s="306">
        <v>42162</v>
      </c>
      <c r="N528" s="325">
        <v>45117</v>
      </c>
      <c r="O528" s="277" t="s">
        <v>991</v>
      </c>
      <c r="P528" s="298">
        <f t="shared" si="114"/>
        <v>45117</v>
      </c>
      <c r="Q528" s="278">
        <v>21381</v>
      </c>
      <c r="R528" s="278">
        <v>2014</v>
      </c>
      <c r="S528" s="279">
        <v>44387</v>
      </c>
      <c r="T528" s="280" t="s">
        <v>5218</v>
      </c>
      <c r="U528" s="281" t="s">
        <v>259</v>
      </c>
      <c r="V528" s="150" t="s">
        <v>2177</v>
      </c>
      <c r="W528" s="150" t="s">
        <v>7507</v>
      </c>
      <c r="X528" s="280" t="s">
        <v>410</v>
      </c>
      <c r="Y528" s="280" t="s">
        <v>1955</v>
      </c>
      <c r="Z528" s="282" t="s">
        <v>1956</v>
      </c>
      <c r="AA528" s="319">
        <f>N528</f>
        <v>45117</v>
      </c>
      <c r="AB528" s="149" t="s">
        <v>42</v>
      </c>
      <c r="AC528" s="280">
        <v>7.1</v>
      </c>
      <c r="AD528" s="305">
        <v>40</v>
      </c>
      <c r="AE528" s="280">
        <v>110</v>
      </c>
      <c r="AF528" s="280">
        <v>110</v>
      </c>
      <c r="AG528" s="280">
        <v>140</v>
      </c>
      <c r="AH528" s="280">
        <v>185</v>
      </c>
      <c r="AI528" s="280">
        <v>21</v>
      </c>
      <c r="AJ528" s="280">
        <v>50</v>
      </c>
      <c r="AK528" s="280">
        <v>62</v>
      </c>
      <c r="AL528" s="280">
        <v>1</v>
      </c>
      <c r="AM528" s="279">
        <v>42162</v>
      </c>
      <c r="AN528" s="280">
        <v>2018</v>
      </c>
      <c r="AO528" s="280" t="s">
        <v>990</v>
      </c>
      <c r="AP528" s="280"/>
      <c r="AQ528" s="634"/>
      <c r="AR528" s="501"/>
      <c r="AS528" s="501"/>
      <c r="AT528" s="501"/>
      <c r="AU528" s="501"/>
      <c r="AV528" s="501"/>
      <c r="AW528" s="501"/>
      <c r="AX528" s="501"/>
      <c r="AY528" s="501"/>
      <c r="AZ528" s="501"/>
      <c r="BA528" s="501"/>
      <c r="BB528" s="501"/>
      <c r="BC528" s="501"/>
      <c r="BD528" s="501"/>
      <c r="BE528" s="501"/>
      <c r="BF528" s="501"/>
      <c r="BG528" s="501"/>
      <c r="BH528" s="501"/>
      <c r="BI528" s="501"/>
      <c r="BJ528" s="501"/>
      <c r="BK528" s="501"/>
      <c r="BL528" s="501"/>
      <c r="BM528" s="501"/>
      <c r="BN528" s="501"/>
      <c r="BO528" s="501"/>
      <c r="BP528" s="501"/>
      <c r="BQ528" s="501"/>
      <c r="BR528" s="501"/>
      <c r="BS528" s="501"/>
      <c r="BT528" s="501"/>
      <c r="BU528" s="501"/>
      <c r="BV528" s="501"/>
      <c r="BW528" s="501"/>
      <c r="BX528" s="501"/>
      <c r="BY528" s="501"/>
      <c r="BZ528" s="501"/>
      <c r="CA528" s="501"/>
      <c r="CB528" s="501"/>
      <c r="CC528" s="501"/>
      <c r="CD528" s="501"/>
      <c r="CE528" s="501"/>
      <c r="CF528" s="501"/>
      <c r="CG528" s="501"/>
      <c r="CH528" s="501"/>
      <c r="CI528" s="501"/>
      <c r="CJ528" s="501"/>
      <c r="CK528" s="501"/>
      <c r="CL528" s="501"/>
      <c r="CM528" s="501"/>
      <c r="CN528" s="501"/>
      <c r="CO528" s="501"/>
      <c r="CP528" s="501"/>
      <c r="CQ528" s="500"/>
      <c r="CR528" s="500"/>
      <c r="CS528" s="500"/>
      <c r="CT528" s="500"/>
      <c r="CU528" s="500"/>
      <c r="CV528" s="500"/>
      <c r="CW528" s="500"/>
      <c r="CX528" s="500"/>
      <c r="CY528" s="500"/>
      <c r="CZ528" s="500"/>
      <c r="DA528" s="500"/>
      <c r="DB528" s="500"/>
      <c r="DC528" s="500"/>
      <c r="DD528" s="500"/>
      <c r="DE528" s="500"/>
      <c r="DF528" s="500"/>
      <c r="DG528" s="500"/>
      <c r="DH528" s="500"/>
      <c r="DI528" s="500"/>
      <c r="DJ528" s="500"/>
      <c r="DK528" s="500"/>
      <c r="DL528" s="500"/>
      <c r="DM528" s="500"/>
      <c r="DN528" s="500"/>
      <c r="DO528" s="500"/>
      <c r="DP528" s="500"/>
      <c r="DQ528" s="500"/>
      <c r="DR528" s="500"/>
      <c r="DS528" s="500"/>
      <c r="DT528" s="500"/>
      <c r="DU528" s="500"/>
      <c r="DV528" s="500"/>
      <c r="DW528" s="500"/>
    </row>
    <row r="529" spans="1:127" ht="12.75" customHeight="1" x14ac:dyDescent="0.2">
      <c r="A529" s="270">
        <v>528</v>
      </c>
      <c r="B529" s="281" t="s">
        <v>1004</v>
      </c>
      <c r="C529" s="281" t="s">
        <v>2136</v>
      </c>
      <c r="D529" s="281"/>
      <c r="E529" s="281" t="s">
        <v>2137</v>
      </c>
      <c r="F529" s="281"/>
      <c r="G529" s="296" t="s">
        <v>2065</v>
      </c>
      <c r="H529" s="676"/>
      <c r="I529" s="281" t="s">
        <v>157</v>
      </c>
      <c r="J529" s="281"/>
      <c r="K529" s="281" t="s">
        <v>8445</v>
      </c>
      <c r="L529" s="676" t="s">
        <v>2066</v>
      </c>
      <c r="M529" s="306">
        <v>41369</v>
      </c>
      <c r="N529" s="307">
        <v>44294</v>
      </c>
      <c r="O529" s="277" t="s">
        <v>991</v>
      </c>
      <c r="P529" s="298">
        <f t="shared" si="114"/>
        <v>44294</v>
      </c>
      <c r="Q529" s="278">
        <v>18333</v>
      </c>
      <c r="R529" s="278">
        <v>2010</v>
      </c>
      <c r="S529" s="279">
        <v>43929</v>
      </c>
      <c r="T529" s="280" t="s">
        <v>5079</v>
      </c>
      <c r="U529" s="281" t="s">
        <v>991</v>
      </c>
      <c r="V529" s="282" t="s">
        <v>4</v>
      </c>
      <c r="W529" s="282" t="s">
        <v>8446</v>
      </c>
      <c r="X529" s="280" t="s">
        <v>2067</v>
      </c>
      <c r="Y529" s="280" t="s">
        <v>1697</v>
      </c>
      <c r="Z529" s="282" t="s">
        <v>420</v>
      </c>
      <c r="AA529" s="319">
        <f t="shared" ref="AA529:AA537" si="115">N529</f>
        <v>44294</v>
      </c>
      <c r="AB529" s="149" t="s">
        <v>485</v>
      </c>
      <c r="AC529" s="280">
        <v>6.2</v>
      </c>
      <c r="AD529" s="305"/>
      <c r="AE529" s="280">
        <v>100</v>
      </c>
      <c r="AF529" s="280"/>
      <c r="AG529" s="280">
        <v>125</v>
      </c>
      <c r="AH529" s="280"/>
      <c r="AI529" s="280">
        <v>23</v>
      </c>
      <c r="AJ529" s="280">
        <v>37</v>
      </c>
      <c r="AK529" s="280">
        <v>51</v>
      </c>
      <c r="AL529" s="280">
        <v>1</v>
      </c>
      <c r="AM529" s="280"/>
      <c r="AN529" s="280"/>
      <c r="AO529" s="280"/>
      <c r="AP529" s="280"/>
      <c r="AQ529" s="634"/>
      <c r="AR529" s="501"/>
      <c r="AS529" s="501"/>
      <c r="AT529" s="501"/>
      <c r="AU529" s="501"/>
      <c r="AV529" s="501"/>
      <c r="AW529" s="501"/>
      <c r="AX529" s="501"/>
      <c r="AY529" s="501"/>
      <c r="AZ529" s="501"/>
      <c r="BA529" s="501"/>
      <c r="BB529" s="501"/>
      <c r="BC529" s="501"/>
      <c r="BD529" s="501"/>
      <c r="BE529" s="501"/>
      <c r="BF529" s="501"/>
      <c r="BG529" s="501"/>
      <c r="BH529" s="501"/>
      <c r="BI529" s="501"/>
      <c r="BJ529" s="501"/>
      <c r="BK529" s="501"/>
      <c r="BL529" s="501"/>
      <c r="BM529" s="501"/>
      <c r="BN529" s="501"/>
      <c r="BO529" s="501"/>
      <c r="BP529" s="501"/>
      <c r="BQ529" s="501"/>
      <c r="BR529" s="501"/>
      <c r="BS529" s="501"/>
      <c r="BT529" s="501"/>
      <c r="BU529" s="501"/>
      <c r="BV529" s="501"/>
      <c r="BW529" s="501"/>
      <c r="BX529" s="501"/>
      <c r="BY529" s="501"/>
      <c r="BZ529" s="501"/>
      <c r="CA529" s="501"/>
      <c r="CB529" s="501"/>
      <c r="CC529" s="501"/>
      <c r="CD529" s="501"/>
      <c r="CE529" s="501"/>
      <c r="CF529" s="501"/>
      <c r="CG529" s="501"/>
      <c r="CH529" s="501"/>
      <c r="CI529" s="501"/>
      <c r="CJ529" s="501"/>
      <c r="CK529" s="501"/>
      <c r="CL529" s="501"/>
      <c r="CM529" s="501"/>
      <c r="CN529" s="501"/>
      <c r="CO529" s="501"/>
      <c r="CP529" s="501"/>
      <c r="CQ529" s="500"/>
      <c r="CR529" s="500"/>
      <c r="CS529" s="500"/>
      <c r="CT529" s="500"/>
      <c r="CU529" s="500"/>
      <c r="CV529" s="500"/>
      <c r="CW529" s="500"/>
      <c r="CX529" s="500"/>
      <c r="CY529" s="500"/>
      <c r="CZ529" s="500"/>
      <c r="DA529" s="500"/>
      <c r="DB529" s="500"/>
      <c r="DC529" s="500"/>
      <c r="DD529" s="500"/>
      <c r="DE529" s="500"/>
      <c r="DF529" s="500"/>
      <c r="DG529" s="500"/>
      <c r="DH529" s="500"/>
      <c r="DI529" s="500"/>
      <c r="DJ529" s="500"/>
      <c r="DK529" s="500"/>
      <c r="DL529" s="500"/>
      <c r="DM529" s="500"/>
      <c r="DN529" s="500"/>
      <c r="DO529" s="500"/>
      <c r="DP529" s="500"/>
      <c r="DQ529" s="500"/>
      <c r="DR529" s="500"/>
      <c r="DS529" s="500"/>
      <c r="DT529" s="500"/>
      <c r="DU529" s="500"/>
      <c r="DV529" s="500"/>
      <c r="DW529" s="500"/>
    </row>
    <row r="530" spans="1:127" s="502" customFormat="1" ht="12.75" customHeight="1" x14ac:dyDescent="0.2">
      <c r="A530" s="270">
        <v>529</v>
      </c>
      <c r="B530" s="281" t="s">
        <v>1004</v>
      </c>
      <c r="C530" s="497" t="s">
        <v>5986</v>
      </c>
      <c r="D530" s="281"/>
      <c r="E530" s="281" t="s">
        <v>4155</v>
      </c>
      <c r="F530" s="281"/>
      <c r="G530" s="296" t="s">
        <v>9045</v>
      </c>
      <c r="H530" s="787"/>
      <c r="I530" s="281" t="s">
        <v>1997</v>
      </c>
      <c r="J530" s="281"/>
      <c r="K530" s="281" t="s">
        <v>9046</v>
      </c>
      <c r="L530" s="787" t="s">
        <v>9047</v>
      </c>
      <c r="M530" s="306">
        <v>44055</v>
      </c>
      <c r="N530" s="307">
        <v>44774</v>
      </c>
      <c r="O530" s="277" t="s">
        <v>991</v>
      </c>
      <c r="P530" s="299">
        <f t="shared" si="114"/>
        <v>44774</v>
      </c>
      <c r="Q530" s="264">
        <v>20591</v>
      </c>
      <c r="R530" s="264">
        <v>2018</v>
      </c>
      <c r="S530" s="265">
        <v>44044</v>
      </c>
      <c r="T530" s="281" t="s">
        <v>5762</v>
      </c>
      <c r="U530" s="281" t="s">
        <v>1786</v>
      </c>
      <c r="V530" s="150" t="s">
        <v>484</v>
      </c>
      <c r="W530" s="150" t="s">
        <v>484</v>
      </c>
      <c r="X530" s="281" t="s">
        <v>9048</v>
      </c>
      <c r="Y530" s="281" t="s">
        <v>1570</v>
      </c>
      <c r="Z530" s="150" t="s">
        <v>1712</v>
      </c>
      <c r="AA530" s="303">
        <f t="shared" si="115"/>
        <v>44774</v>
      </c>
      <c r="AB530" s="283" t="s">
        <v>485</v>
      </c>
      <c r="AC530" s="281">
        <v>5.81</v>
      </c>
      <c r="AD530" s="284"/>
      <c r="AE530" s="281">
        <v>100</v>
      </c>
      <c r="AF530" s="281"/>
      <c r="AG530" s="281">
        <v>125</v>
      </c>
      <c r="AH530" s="281"/>
      <c r="AI530" s="281" t="s">
        <v>994</v>
      </c>
      <c r="AJ530" s="281" t="s">
        <v>994</v>
      </c>
      <c r="AK530" s="281" t="s">
        <v>994</v>
      </c>
      <c r="AL530" s="281">
        <v>1</v>
      </c>
      <c r="AM530" s="281"/>
      <c r="AN530" s="281"/>
      <c r="AO530" s="281"/>
      <c r="AP530" s="281"/>
      <c r="AQ530" s="635"/>
      <c r="AR530" s="324"/>
      <c r="AS530" s="324"/>
      <c r="AT530" s="324"/>
      <c r="AU530" s="324"/>
      <c r="AV530" s="324"/>
      <c r="AW530" s="324"/>
      <c r="AX530" s="324"/>
      <c r="AY530" s="324"/>
      <c r="AZ530" s="324"/>
      <c r="BA530" s="324"/>
      <c r="BB530" s="324"/>
      <c r="BC530" s="324"/>
      <c r="BD530" s="324"/>
      <c r="BE530" s="324"/>
      <c r="BF530" s="324"/>
      <c r="BG530" s="324"/>
      <c r="BH530" s="324"/>
      <c r="BI530" s="324"/>
      <c r="BJ530" s="324"/>
      <c r="BK530" s="324"/>
      <c r="BL530" s="324"/>
      <c r="BM530" s="324"/>
      <c r="BN530" s="324"/>
      <c r="BO530" s="324"/>
      <c r="BP530" s="324"/>
      <c r="BQ530" s="324"/>
      <c r="BR530" s="324"/>
      <c r="BS530" s="324"/>
      <c r="BT530" s="324"/>
      <c r="BU530" s="324"/>
      <c r="BV530" s="324"/>
      <c r="BW530" s="324"/>
      <c r="BX530" s="324"/>
      <c r="BY530" s="324"/>
      <c r="BZ530" s="324"/>
      <c r="CA530" s="324"/>
      <c r="CB530" s="324"/>
      <c r="CC530" s="324"/>
      <c r="CD530" s="324"/>
      <c r="CE530" s="324"/>
      <c r="CF530" s="324"/>
      <c r="CG530" s="324"/>
      <c r="CH530" s="324"/>
      <c r="CI530" s="324"/>
      <c r="CJ530" s="324"/>
      <c r="CK530" s="324"/>
      <c r="CL530" s="324"/>
      <c r="CM530" s="324"/>
      <c r="CN530" s="324"/>
      <c r="CO530" s="324"/>
      <c r="CP530" s="324"/>
    </row>
    <row r="531" spans="1:127" s="502" customFormat="1" ht="12.75" customHeight="1" x14ac:dyDescent="0.2">
      <c r="A531" s="270">
        <v>530</v>
      </c>
      <c r="B531" s="281" t="s">
        <v>1004</v>
      </c>
      <c r="C531" s="281" t="s">
        <v>3509</v>
      </c>
      <c r="D531" s="281"/>
      <c r="E531" s="281" t="s">
        <v>1214</v>
      </c>
      <c r="F531" s="281"/>
      <c r="G531" s="296" t="s">
        <v>8041</v>
      </c>
      <c r="H531" s="717"/>
      <c r="I531" s="271" t="s">
        <v>1527</v>
      </c>
      <c r="J531" s="281"/>
      <c r="K531" s="281" t="s">
        <v>8042</v>
      </c>
      <c r="L531" s="717" t="s">
        <v>8043</v>
      </c>
      <c r="M531" s="306">
        <v>43873</v>
      </c>
      <c r="N531" s="307">
        <v>44600</v>
      </c>
      <c r="O531" s="277" t="s">
        <v>991</v>
      </c>
      <c r="P531" s="299">
        <f t="shared" si="114"/>
        <v>44600</v>
      </c>
      <c r="Q531" s="264">
        <v>20101</v>
      </c>
      <c r="R531" s="264">
        <v>2019</v>
      </c>
      <c r="S531" s="265">
        <v>43869</v>
      </c>
      <c r="T531" s="281" t="s">
        <v>2031</v>
      </c>
      <c r="U531" s="281" t="s">
        <v>1786</v>
      </c>
      <c r="V531" s="150" t="s">
        <v>484</v>
      </c>
      <c r="W531" s="150" t="s">
        <v>484</v>
      </c>
      <c r="X531" s="281" t="s">
        <v>8044</v>
      </c>
      <c r="Y531" s="281" t="s">
        <v>8045</v>
      </c>
      <c r="Z531" s="150" t="s">
        <v>8046</v>
      </c>
      <c r="AA531" s="303">
        <f>N531</f>
        <v>44600</v>
      </c>
      <c r="AB531" s="283" t="s">
        <v>485</v>
      </c>
      <c r="AC531" s="281">
        <v>5.25</v>
      </c>
      <c r="AD531" s="284"/>
      <c r="AE531" s="281">
        <v>85</v>
      </c>
      <c r="AF531" s="281"/>
      <c r="AG531" s="281">
        <v>125</v>
      </c>
      <c r="AH531" s="281"/>
      <c r="AI531" s="281" t="s">
        <v>994</v>
      </c>
      <c r="AJ531" s="281">
        <v>38</v>
      </c>
      <c r="AK531" s="281">
        <v>48</v>
      </c>
      <c r="AL531" s="281">
        <v>1</v>
      </c>
      <c r="AM531" s="265"/>
      <c r="AN531" s="281"/>
      <c r="AO531" s="281"/>
      <c r="AP531" s="281"/>
      <c r="AQ531" s="635"/>
      <c r="AR531" s="324"/>
      <c r="AS531" s="324"/>
      <c r="AT531" s="324"/>
      <c r="AU531" s="324"/>
      <c r="AV531" s="324"/>
      <c r="AW531" s="324"/>
      <c r="AX531" s="324"/>
      <c r="AY531" s="324"/>
      <c r="AZ531" s="324"/>
      <c r="BA531" s="324"/>
      <c r="BB531" s="324"/>
      <c r="BC531" s="324"/>
      <c r="BD531" s="324"/>
      <c r="BE531" s="324"/>
      <c r="BF531" s="324"/>
      <c r="BG531" s="324"/>
      <c r="BH531" s="324"/>
      <c r="BI531" s="324"/>
      <c r="BJ531" s="324"/>
      <c r="BK531" s="324"/>
      <c r="BL531" s="324"/>
      <c r="BM531" s="324"/>
      <c r="BN531" s="324"/>
      <c r="BO531" s="324"/>
      <c r="BP531" s="324"/>
      <c r="BQ531" s="324"/>
      <c r="BR531" s="324"/>
      <c r="BS531" s="324"/>
      <c r="BT531" s="324"/>
      <c r="BU531" s="324"/>
      <c r="BV531" s="324"/>
      <c r="BW531" s="324"/>
      <c r="BX531" s="324"/>
      <c r="BY531" s="324"/>
      <c r="BZ531" s="324"/>
      <c r="CA531" s="324"/>
      <c r="CB531" s="324"/>
      <c r="CC531" s="324"/>
      <c r="CD531" s="324"/>
      <c r="CE531" s="324"/>
      <c r="CF531" s="324"/>
      <c r="CG531" s="324"/>
      <c r="CH531" s="324"/>
      <c r="CI531" s="324"/>
      <c r="CJ531" s="324"/>
      <c r="CK531" s="324"/>
      <c r="CL531" s="324"/>
      <c r="CM531" s="324"/>
      <c r="CN531" s="324"/>
      <c r="CO531" s="324"/>
      <c r="CP531" s="324"/>
    </row>
    <row r="532" spans="1:127" s="502" customFormat="1" ht="12.75" customHeight="1" x14ac:dyDescent="0.2">
      <c r="A532" s="270">
        <v>531</v>
      </c>
      <c r="B532" s="281" t="s">
        <v>1004</v>
      </c>
      <c r="C532" s="281" t="s">
        <v>10361</v>
      </c>
      <c r="D532" s="281"/>
      <c r="E532" s="281" t="s">
        <v>784</v>
      </c>
      <c r="F532" s="281"/>
      <c r="G532" s="296" t="s">
        <v>10362</v>
      </c>
      <c r="H532" s="922"/>
      <c r="I532" s="271" t="s">
        <v>424</v>
      </c>
      <c r="J532" s="281"/>
      <c r="K532" s="281" t="s">
        <v>10363</v>
      </c>
      <c r="L532" s="922" t="s">
        <v>10364</v>
      </c>
      <c r="M532" s="306">
        <v>44358</v>
      </c>
      <c r="N532" s="307">
        <v>45083</v>
      </c>
      <c r="O532" s="277" t="s">
        <v>991</v>
      </c>
      <c r="P532" s="299">
        <f t="shared" si="114"/>
        <v>45083</v>
      </c>
      <c r="Q532" s="264">
        <v>21321</v>
      </c>
      <c r="R532" s="264">
        <v>2020</v>
      </c>
      <c r="S532" s="265">
        <v>44353</v>
      </c>
      <c r="T532" s="281" t="s">
        <v>39</v>
      </c>
      <c r="U532" s="281" t="s">
        <v>1786</v>
      </c>
      <c r="V532" s="150" t="s">
        <v>484</v>
      </c>
      <c r="W532" s="150" t="s">
        <v>484</v>
      </c>
      <c r="X532" s="281" t="s">
        <v>10365</v>
      </c>
      <c r="Y532" s="281" t="s">
        <v>10366</v>
      </c>
      <c r="Z532" s="150" t="s">
        <v>10367</v>
      </c>
      <c r="AA532" s="303">
        <f>N532</f>
        <v>45083</v>
      </c>
      <c r="AB532" s="283" t="s">
        <v>2167</v>
      </c>
      <c r="AC532" s="281">
        <v>5.4</v>
      </c>
      <c r="AD532" s="284"/>
      <c r="AE532" s="281">
        <v>95</v>
      </c>
      <c r="AF532" s="281"/>
      <c r="AG532" s="281">
        <v>115</v>
      </c>
      <c r="AH532" s="281"/>
      <c r="AI532" s="281" t="s">
        <v>994</v>
      </c>
      <c r="AJ532" s="281" t="s">
        <v>994</v>
      </c>
      <c r="AK532" s="281" t="s">
        <v>994</v>
      </c>
      <c r="AL532" s="281">
        <v>1</v>
      </c>
      <c r="AM532" s="281"/>
      <c r="AN532" s="281"/>
      <c r="AO532" s="281"/>
      <c r="AP532" s="281"/>
      <c r="AQ532" s="635"/>
      <c r="AR532" s="324"/>
      <c r="AS532" s="324"/>
      <c r="AT532" s="324"/>
      <c r="AU532" s="324"/>
      <c r="AV532" s="324"/>
      <c r="AW532" s="324"/>
      <c r="AX532" s="324"/>
      <c r="AY532" s="324"/>
      <c r="AZ532" s="324"/>
      <c r="BA532" s="324"/>
      <c r="BB532" s="324"/>
      <c r="BC532" s="324"/>
      <c r="BD532" s="324"/>
      <c r="BE532" s="324"/>
      <c r="BF532" s="324"/>
      <c r="BG532" s="324"/>
      <c r="BH532" s="324"/>
      <c r="BI532" s="324"/>
      <c r="BJ532" s="324"/>
      <c r="BK532" s="324"/>
      <c r="BL532" s="324"/>
      <c r="BM532" s="324"/>
      <c r="BN532" s="324"/>
      <c r="BO532" s="324"/>
      <c r="BP532" s="324"/>
      <c r="BQ532" s="324"/>
      <c r="BR532" s="324"/>
      <c r="BS532" s="324"/>
      <c r="BT532" s="324"/>
      <c r="BU532" s="324"/>
      <c r="BV532" s="324"/>
      <c r="BW532" s="324"/>
      <c r="BX532" s="324"/>
      <c r="BY532" s="324"/>
      <c r="BZ532" s="324"/>
      <c r="CA532" s="324"/>
      <c r="CB532" s="324"/>
      <c r="CC532" s="324"/>
      <c r="CD532" s="324"/>
      <c r="CE532" s="324"/>
      <c r="CF532" s="324"/>
      <c r="CG532" s="324"/>
      <c r="CH532" s="324"/>
      <c r="CI532" s="324"/>
      <c r="CJ532" s="324"/>
      <c r="CK532" s="324"/>
      <c r="CL532" s="324"/>
      <c r="CM532" s="324"/>
      <c r="CN532" s="324"/>
      <c r="CO532" s="324"/>
      <c r="CP532" s="324"/>
    </row>
    <row r="533" spans="1:127" s="502" customFormat="1" ht="12.75" customHeight="1" x14ac:dyDescent="0.2">
      <c r="A533" s="270">
        <v>532</v>
      </c>
      <c r="B533" s="281" t="s">
        <v>1004</v>
      </c>
      <c r="C533" s="497" t="s">
        <v>4149</v>
      </c>
      <c r="D533" s="281"/>
      <c r="E533" s="281" t="s">
        <v>4150</v>
      </c>
      <c r="F533" s="281"/>
      <c r="G533" s="296" t="s">
        <v>4151</v>
      </c>
      <c r="H533" s="676"/>
      <c r="I533" s="281" t="s">
        <v>2996</v>
      </c>
      <c r="J533" s="281"/>
      <c r="K533" s="281" t="s">
        <v>4152</v>
      </c>
      <c r="L533" s="676" t="s">
        <v>4153</v>
      </c>
      <c r="M533" s="306">
        <v>42617</v>
      </c>
      <c r="N533" s="307">
        <v>44798</v>
      </c>
      <c r="O533" s="277" t="s">
        <v>991</v>
      </c>
      <c r="P533" s="299">
        <f t="shared" si="114"/>
        <v>44798</v>
      </c>
      <c r="Q533" s="264">
        <v>16800</v>
      </c>
      <c r="R533" s="264">
        <v>2015</v>
      </c>
      <c r="S533" s="265">
        <v>44068</v>
      </c>
      <c r="T533" s="281" t="s">
        <v>32</v>
      </c>
      <c r="U533" s="281" t="s">
        <v>991</v>
      </c>
      <c r="V533" s="150" t="s">
        <v>747</v>
      </c>
      <c r="W533" s="150" t="s">
        <v>6778</v>
      </c>
      <c r="X533" s="281" t="s">
        <v>4154</v>
      </c>
      <c r="Y533" s="281" t="s">
        <v>2663</v>
      </c>
      <c r="Z533" s="150" t="s">
        <v>2341</v>
      </c>
      <c r="AA533" s="303">
        <f t="shared" si="115"/>
        <v>44798</v>
      </c>
      <c r="AB533" s="283" t="s">
        <v>1547</v>
      </c>
      <c r="AC533" s="281">
        <v>4.55</v>
      </c>
      <c r="AD533" s="284"/>
      <c r="AE533" s="281">
        <v>77</v>
      </c>
      <c r="AF533" s="281"/>
      <c r="AG533" s="281">
        <v>100</v>
      </c>
      <c r="AH533" s="281"/>
      <c r="AI533" s="281">
        <v>22</v>
      </c>
      <c r="AJ533" s="281" t="s">
        <v>994</v>
      </c>
      <c r="AK533" s="281">
        <v>45</v>
      </c>
      <c r="AL533" s="281">
        <v>1</v>
      </c>
      <c r="AM533" s="281"/>
      <c r="AN533" s="281"/>
      <c r="AO533" s="281"/>
      <c r="AP533" s="281"/>
      <c r="AQ533" s="635"/>
      <c r="AR533" s="324"/>
      <c r="AS533" s="324"/>
      <c r="AT533" s="324"/>
      <c r="AU533" s="324"/>
      <c r="AV533" s="324"/>
      <c r="AW533" s="324"/>
      <c r="AX533" s="324"/>
      <c r="AY533" s="324"/>
      <c r="AZ533" s="324"/>
      <c r="BA533" s="324"/>
      <c r="BB533" s="324"/>
      <c r="BC533" s="324"/>
      <c r="BD533" s="324"/>
      <c r="BE533" s="324"/>
      <c r="BF533" s="324"/>
      <c r="BG533" s="324"/>
      <c r="BH533" s="324"/>
      <c r="BI533" s="324"/>
      <c r="BJ533" s="324"/>
      <c r="BK533" s="324"/>
      <c r="BL533" s="324"/>
      <c r="BM533" s="324"/>
      <c r="BN533" s="324"/>
      <c r="BO533" s="324"/>
      <c r="BP533" s="324"/>
      <c r="BQ533" s="324"/>
      <c r="BR533" s="324"/>
      <c r="BS533" s="324"/>
      <c r="BT533" s="324"/>
      <c r="BU533" s="324"/>
      <c r="BV533" s="324"/>
      <c r="BW533" s="324"/>
      <c r="BX533" s="324"/>
      <c r="BY533" s="324"/>
      <c r="BZ533" s="324"/>
      <c r="CA533" s="324"/>
      <c r="CB533" s="324"/>
      <c r="CC533" s="324"/>
      <c r="CD533" s="324"/>
      <c r="CE533" s="324"/>
      <c r="CF533" s="324"/>
      <c r="CG533" s="324"/>
      <c r="CH533" s="324"/>
      <c r="CI533" s="324"/>
      <c r="CJ533" s="324"/>
      <c r="CK533" s="324"/>
      <c r="CL533" s="324"/>
      <c r="CM533" s="324"/>
      <c r="CN533" s="324"/>
      <c r="CO533" s="324"/>
      <c r="CP533" s="324"/>
    </row>
    <row r="534" spans="1:127" s="502" customFormat="1" ht="12.75" customHeight="1" x14ac:dyDescent="0.2">
      <c r="A534" s="270">
        <v>533</v>
      </c>
      <c r="B534" s="270" t="s">
        <v>1004</v>
      </c>
      <c r="C534" s="281" t="s">
        <v>6344</v>
      </c>
      <c r="D534" s="281"/>
      <c r="E534" s="271" t="s">
        <v>6345</v>
      </c>
      <c r="F534" s="271"/>
      <c r="G534" s="272" t="s">
        <v>6346</v>
      </c>
      <c r="H534" s="676"/>
      <c r="I534" s="281" t="s">
        <v>1634</v>
      </c>
      <c r="J534" s="281"/>
      <c r="K534" s="271" t="s">
        <v>9373</v>
      </c>
      <c r="L534" s="273" t="s">
        <v>9374</v>
      </c>
      <c r="M534" s="275">
        <v>43300</v>
      </c>
      <c r="N534" s="132">
        <v>44448</v>
      </c>
      <c r="O534" s="277" t="s">
        <v>991</v>
      </c>
      <c r="P534" s="299">
        <f t="shared" si="114"/>
        <v>44448</v>
      </c>
      <c r="Q534" s="264">
        <v>20662</v>
      </c>
      <c r="R534" s="264">
        <v>2007</v>
      </c>
      <c r="S534" s="265">
        <v>44083</v>
      </c>
      <c r="T534" s="281" t="s">
        <v>5079</v>
      </c>
      <c r="U534" s="281" t="s">
        <v>991</v>
      </c>
      <c r="V534" s="150" t="s">
        <v>1488</v>
      </c>
      <c r="W534" s="150" t="s">
        <v>9375</v>
      </c>
      <c r="X534" s="281" t="s">
        <v>9376</v>
      </c>
      <c r="Y534" s="281" t="s">
        <v>1570</v>
      </c>
      <c r="Z534" s="150" t="s">
        <v>1943</v>
      </c>
      <c r="AA534" s="303">
        <f t="shared" si="115"/>
        <v>44448</v>
      </c>
      <c r="AB534" s="283" t="s">
        <v>1395</v>
      </c>
      <c r="AC534" s="281">
        <v>5.4</v>
      </c>
      <c r="AD534" s="284"/>
      <c r="AE534" s="281">
        <v>80</v>
      </c>
      <c r="AF534" s="281"/>
      <c r="AG534" s="281">
        <v>100</v>
      </c>
      <c r="AH534" s="281"/>
      <c r="AI534" s="281">
        <v>23</v>
      </c>
      <c r="AJ534" s="281">
        <v>37</v>
      </c>
      <c r="AK534" s="281">
        <v>50</v>
      </c>
      <c r="AL534" s="281">
        <v>1</v>
      </c>
      <c r="AM534" s="265"/>
      <c r="AN534" s="281"/>
      <c r="AO534" s="281"/>
      <c r="AP534" s="281"/>
      <c r="AQ534" s="635"/>
      <c r="AR534" s="324"/>
      <c r="AS534" s="324"/>
      <c r="AT534" s="324"/>
      <c r="AU534" s="324"/>
      <c r="AV534" s="324"/>
      <c r="AW534" s="324"/>
      <c r="AX534" s="324"/>
      <c r="AY534" s="324"/>
      <c r="AZ534" s="324"/>
      <c r="BA534" s="324"/>
      <c r="BB534" s="324"/>
      <c r="BC534" s="324"/>
      <c r="BD534" s="324"/>
      <c r="BE534" s="324"/>
      <c r="BF534" s="324"/>
      <c r="BG534" s="324"/>
      <c r="BH534" s="324"/>
      <c r="BI534" s="324"/>
      <c r="BJ534" s="324"/>
      <c r="BK534" s="324"/>
      <c r="BL534" s="324"/>
      <c r="BM534" s="324"/>
      <c r="BN534" s="324"/>
      <c r="BO534" s="324"/>
      <c r="BP534" s="324"/>
      <c r="BQ534" s="324"/>
      <c r="BR534" s="324"/>
      <c r="BS534" s="324"/>
      <c r="BT534" s="324"/>
      <c r="BU534" s="324"/>
      <c r="BV534" s="324"/>
      <c r="BW534" s="324"/>
      <c r="BX534" s="324"/>
      <c r="BY534" s="324"/>
      <c r="BZ534" s="324"/>
      <c r="CA534" s="324"/>
      <c r="CB534" s="324"/>
      <c r="CC534" s="324"/>
      <c r="CD534" s="324"/>
      <c r="CE534" s="324"/>
      <c r="CF534" s="324"/>
      <c r="CG534" s="324"/>
      <c r="CH534" s="324"/>
      <c r="CI534" s="324"/>
      <c r="CJ534" s="324"/>
      <c r="CK534" s="324"/>
      <c r="CL534" s="324"/>
      <c r="CM534" s="324"/>
      <c r="CN534" s="324"/>
      <c r="CO534" s="324"/>
      <c r="CP534" s="324"/>
    </row>
    <row r="535" spans="1:127" s="502" customFormat="1" ht="12.75" customHeight="1" x14ac:dyDescent="0.2">
      <c r="A535" s="270">
        <v>534</v>
      </c>
      <c r="B535" s="281" t="s">
        <v>1004</v>
      </c>
      <c r="C535" s="271" t="s">
        <v>918</v>
      </c>
      <c r="D535" s="281"/>
      <c r="E535" s="318" t="s">
        <v>927</v>
      </c>
      <c r="F535" s="281"/>
      <c r="G535" s="296" t="s">
        <v>10092</v>
      </c>
      <c r="H535" s="922"/>
      <c r="I535" s="271" t="s">
        <v>2653</v>
      </c>
      <c r="J535" s="281"/>
      <c r="K535" s="281" t="s">
        <v>10093</v>
      </c>
      <c r="L535" s="922" t="s">
        <v>10094</v>
      </c>
      <c r="M535" s="306">
        <v>41389</v>
      </c>
      <c r="N535" s="307">
        <v>44678</v>
      </c>
      <c r="O535" s="277" t="s">
        <v>991</v>
      </c>
      <c r="P535" s="299">
        <f t="shared" si="114"/>
        <v>44678</v>
      </c>
      <c r="Q535" s="264">
        <v>21210</v>
      </c>
      <c r="R535" s="264">
        <v>2005</v>
      </c>
      <c r="S535" s="265">
        <f t="shared" ref="S535" si="116">SUM(N535-365)</f>
        <v>44313</v>
      </c>
      <c r="T535" s="281" t="s">
        <v>5079</v>
      </c>
      <c r="U535" s="281" t="s">
        <v>991</v>
      </c>
      <c r="V535" s="150" t="s">
        <v>30</v>
      </c>
      <c r="W535" s="150" t="s">
        <v>10096</v>
      </c>
      <c r="X535" s="281" t="s">
        <v>10095</v>
      </c>
      <c r="Y535" s="281" t="s">
        <v>2293</v>
      </c>
      <c r="Z535" s="150" t="s">
        <v>2294</v>
      </c>
      <c r="AA535" s="303">
        <f t="shared" si="115"/>
        <v>44678</v>
      </c>
      <c r="AB535" s="283" t="s">
        <v>2167</v>
      </c>
      <c r="AC535" s="281">
        <v>5.0999999999999996</v>
      </c>
      <c r="AD535" s="284"/>
      <c r="AE535" s="281">
        <v>95</v>
      </c>
      <c r="AF535" s="281"/>
      <c r="AG535" s="281">
        <v>125</v>
      </c>
      <c r="AH535" s="281"/>
      <c r="AI535" s="281">
        <v>22</v>
      </c>
      <c r="AJ535" s="281">
        <v>37</v>
      </c>
      <c r="AK535" s="281">
        <v>50</v>
      </c>
      <c r="AL535" s="281">
        <v>1</v>
      </c>
      <c r="AM535" s="281"/>
      <c r="AN535" s="281"/>
      <c r="AO535" s="281"/>
      <c r="AP535" s="281"/>
      <c r="AQ535" s="635"/>
      <c r="AR535" s="324"/>
      <c r="AS535" s="324"/>
      <c r="AT535" s="324"/>
      <c r="AU535" s="324"/>
      <c r="AV535" s="324"/>
      <c r="AW535" s="324"/>
      <c r="AX535" s="324"/>
      <c r="AY535" s="324"/>
      <c r="AZ535" s="324"/>
      <c r="BA535" s="324"/>
      <c r="BB535" s="324"/>
      <c r="BC535" s="324"/>
      <c r="BD535" s="324"/>
      <c r="BE535" s="324"/>
      <c r="BF535" s="324"/>
      <c r="BG535" s="324"/>
      <c r="BH535" s="324"/>
      <c r="BI535" s="324"/>
      <c r="BJ535" s="324"/>
      <c r="BK535" s="324"/>
      <c r="BL535" s="324"/>
      <c r="BM535" s="324"/>
      <c r="BN535" s="324"/>
      <c r="BO535" s="324"/>
      <c r="BP535" s="324"/>
      <c r="BQ535" s="324"/>
      <c r="BR535" s="324"/>
      <c r="BS535" s="324"/>
      <c r="BT535" s="324"/>
      <c r="BU535" s="324"/>
      <c r="BV535" s="324"/>
      <c r="BW535" s="324"/>
      <c r="BX535" s="324"/>
      <c r="BY535" s="324"/>
      <c r="BZ535" s="324"/>
      <c r="CA535" s="324"/>
      <c r="CB535" s="324"/>
      <c r="CC535" s="324"/>
      <c r="CD535" s="324"/>
      <c r="CE535" s="324"/>
      <c r="CF535" s="324"/>
      <c r="CG535" s="324"/>
      <c r="CH535" s="324"/>
      <c r="CI535" s="324"/>
      <c r="CJ535" s="324"/>
      <c r="CK535" s="324"/>
      <c r="CL535" s="324"/>
      <c r="CM535" s="324"/>
      <c r="CN535" s="324"/>
      <c r="CO535" s="324"/>
      <c r="CP535" s="324"/>
    </row>
    <row r="536" spans="1:127" s="502" customFormat="1" ht="12.75" customHeight="1" x14ac:dyDescent="0.2">
      <c r="A536" s="270">
        <v>535</v>
      </c>
      <c r="B536" s="270" t="s">
        <v>1004</v>
      </c>
      <c r="C536" s="270" t="s">
        <v>2482</v>
      </c>
      <c r="D536" s="270"/>
      <c r="E536" s="271" t="s">
        <v>4244</v>
      </c>
      <c r="F536" s="271"/>
      <c r="G536" s="272" t="s">
        <v>4245</v>
      </c>
      <c r="H536" s="273"/>
      <c r="I536" s="270" t="s">
        <v>2653</v>
      </c>
      <c r="J536" s="270"/>
      <c r="K536" s="271" t="s">
        <v>4246</v>
      </c>
      <c r="L536" s="273" t="s">
        <v>4247</v>
      </c>
      <c r="M536" s="306">
        <v>42668</v>
      </c>
      <c r="N536" s="276">
        <v>43877</v>
      </c>
      <c r="O536" s="277" t="s">
        <v>991</v>
      </c>
      <c r="P536" s="298">
        <f t="shared" si="114"/>
        <v>43877</v>
      </c>
      <c r="Q536" s="278">
        <v>16905</v>
      </c>
      <c r="R536" s="278">
        <v>2016</v>
      </c>
      <c r="S536" s="279">
        <v>43147</v>
      </c>
      <c r="T536" s="280" t="s">
        <v>1975</v>
      </c>
      <c r="U536" s="281" t="s">
        <v>991</v>
      </c>
      <c r="V536" s="282" t="s">
        <v>5732</v>
      </c>
      <c r="W536" s="282" t="s">
        <v>5720</v>
      </c>
      <c r="X536" s="280" t="s">
        <v>1422</v>
      </c>
      <c r="Y536" s="280" t="s">
        <v>1232</v>
      </c>
      <c r="Z536" s="282" t="s">
        <v>955</v>
      </c>
      <c r="AA536" s="303">
        <f t="shared" si="115"/>
        <v>43877</v>
      </c>
      <c r="AB536" s="149" t="s">
        <v>132</v>
      </c>
      <c r="AC536" s="280">
        <v>6.5</v>
      </c>
      <c r="AD536" s="305"/>
      <c r="AE536" s="280">
        <v>95</v>
      </c>
      <c r="AF536" s="280"/>
      <c r="AG536" s="280">
        <v>120</v>
      </c>
      <c r="AH536" s="280"/>
      <c r="AI536" s="280" t="s">
        <v>994</v>
      </c>
      <c r="AJ536" s="280">
        <v>37</v>
      </c>
      <c r="AK536" s="280">
        <v>57</v>
      </c>
      <c r="AL536" s="280">
        <v>1</v>
      </c>
      <c r="AM536" s="281"/>
      <c r="AN536" s="281"/>
      <c r="AO536" s="281"/>
      <c r="AP536" s="281"/>
      <c r="AQ536" s="635"/>
      <c r="AR536" s="324"/>
      <c r="AS536" s="324"/>
      <c r="AT536" s="324"/>
      <c r="AU536" s="324"/>
      <c r="AV536" s="324"/>
      <c r="AW536" s="324"/>
      <c r="AX536" s="324"/>
      <c r="AY536" s="324"/>
      <c r="AZ536" s="324"/>
      <c r="BA536" s="324"/>
      <c r="BB536" s="324"/>
      <c r="BC536" s="324"/>
      <c r="BD536" s="324"/>
      <c r="BE536" s="324"/>
      <c r="BF536" s="324"/>
      <c r="BG536" s="324"/>
      <c r="BH536" s="324"/>
      <c r="BI536" s="324"/>
      <c r="BJ536" s="324"/>
      <c r="BK536" s="324"/>
      <c r="BL536" s="324"/>
      <c r="BM536" s="324"/>
      <c r="BN536" s="324"/>
      <c r="BO536" s="324"/>
      <c r="BP536" s="324"/>
      <c r="BQ536" s="324"/>
      <c r="BR536" s="324"/>
      <c r="BS536" s="324"/>
      <c r="BT536" s="324"/>
      <c r="BU536" s="324"/>
      <c r="BV536" s="324"/>
      <c r="BW536" s="324"/>
      <c r="BX536" s="324"/>
      <c r="BY536" s="324"/>
      <c r="BZ536" s="324"/>
      <c r="CA536" s="324"/>
      <c r="CB536" s="324"/>
      <c r="CC536" s="324"/>
      <c r="CD536" s="324"/>
      <c r="CE536" s="324"/>
      <c r="CF536" s="324"/>
      <c r="CG536" s="324"/>
      <c r="CH536" s="324"/>
      <c r="CI536" s="324"/>
      <c r="CJ536" s="324"/>
      <c r="CK536" s="324"/>
      <c r="CL536" s="324"/>
      <c r="CM536" s="324"/>
      <c r="CN536" s="324"/>
      <c r="CO536" s="324"/>
      <c r="CP536" s="324"/>
    </row>
    <row r="537" spans="1:127" s="502" customFormat="1" ht="12.75" customHeight="1" x14ac:dyDescent="0.2">
      <c r="A537" s="270">
        <v>536</v>
      </c>
      <c r="B537" s="281" t="s">
        <v>1004</v>
      </c>
      <c r="C537" s="281" t="s">
        <v>9049</v>
      </c>
      <c r="D537" s="281"/>
      <c r="E537" s="281" t="s">
        <v>1990</v>
      </c>
      <c r="F537" s="281"/>
      <c r="G537" s="296" t="s">
        <v>9050</v>
      </c>
      <c r="H537" s="787"/>
      <c r="I537" s="271" t="s">
        <v>3217</v>
      </c>
      <c r="J537" s="270"/>
      <c r="K537" s="281" t="s">
        <v>3565</v>
      </c>
      <c r="L537" s="787" t="s">
        <v>3566</v>
      </c>
      <c r="M537" s="306">
        <v>44055</v>
      </c>
      <c r="N537" s="307">
        <v>44774</v>
      </c>
      <c r="O537" s="277" t="s">
        <v>991</v>
      </c>
      <c r="P537" s="299">
        <f t="shared" si="114"/>
        <v>44774</v>
      </c>
      <c r="Q537" s="264">
        <v>20592</v>
      </c>
      <c r="R537" s="264">
        <v>2020</v>
      </c>
      <c r="S537" s="265">
        <v>44044</v>
      </c>
      <c r="T537" s="281" t="s">
        <v>5762</v>
      </c>
      <c r="U537" s="281" t="s">
        <v>1786</v>
      </c>
      <c r="V537" s="150" t="s">
        <v>484</v>
      </c>
      <c r="W537" s="150" t="s">
        <v>484</v>
      </c>
      <c r="X537" s="281" t="s">
        <v>3567</v>
      </c>
      <c r="Y537" s="281" t="s">
        <v>3568</v>
      </c>
      <c r="Z537" s="150" t="s">
        <v>3569</v>
      </c>
      <c r="AA537" s="303">
        <f t="shared" si="115"/>
        <v>44774</v>
      </c>
      <c r="AB537" s="283" t="s">
        <v>2167</v>
      </c>
      <c r="AC537" s="281">
        <v>5.6</v>
      </c>
      <c r="AD537" s="284"/>
      <c r="AE537" s="281">
        <v>115</v>
      </c>
      <c r="AF537" s="281"/>
      <c r="AG537" s="281">
        <v>145</v>
      </c>
      <c r="AH537" s="281"/>
      <c r="AI537" s="281">
        <v>23</v>
      </c>
      <c r="AJ537" s="281">
        <v>38</v>
      </c>
      <c r="AK537" s="281">
        <v>52</v>
      </c>
      <c r="AL537" s="281">
        <v>1</v>
      </c>
      <c r="AM537" s="265"/>
      <c r="AN537" s="281"/>
      <c r="AO537" s="281"/>
      <c r="AP537" s="281"/>
      <c r="AQ537" s="635"/>
      <c r="AR537" s="324"/>
      <c r="AS537" s="324"/>
      <c r="AT537" s="324"/>
      <c r="AU537" s="324"/>
      <c r="AV537" s="324"/>
      <c r="AW537" s="324"/>
      <c r="AX537" s="324"/>
      <c r="AY537" s="324"/>
      <c r="AZ537" s="324"/>
      <c r="BA537" s="324"/>
      <c r="BB537" s="324"/>
      <c r="BC537" s="324"/>
      <c r="BD537" s="324"/>
      <c r="BE537" s="324"/>
      <c r="BF537" s="324"/>
      <c r="BG537" s="324"/>
      <c r="BH537" s="324"/>
      <c r="BI537" s="324"/>
      <c r="BJ537" s="324"/>
      <c r="BK537" s="324"/>
      <c r="BL537" s="324"/>
      <c r="BM537" s="324"/>
      <c r="BN537" s="324"/>
      <c r="BO537" s="324"/>
      <c r="BP537" s="324"/>
      <c r="BQ537" s="324"/>
      <c r="BR537" s="324"/>
      <c r="BS537" s="324"/>
      <c r="BT537" s="324"/>
      <c r="BU537" s="324"/>
      <c r="BV537" s="324"/>
      <c r="BW537" s="324"/>
      <c r="BX537" s="324"/>
      <c r="BY537" s="324"/>
      <c r="BZ537" s="324"/>
      <c r="CA537" s="324"/>
      <c r="CB537" s="324"/>
      <c r="CC537" s="324"/>
      <c r="CD537" s="324"/>
      <c r="CE537" s="324"/>
      <c r="CF537" s="324"/>
      <c r="CG537" s="324"/>
      <c r="CH537" s="324"/>
      <c r="CI537" s="324"/>
      <c r="CJ537" s="324"/>
      <c r="CK537" s="324"/>
      <c r="CL537" s="324"/>
      <c r="CM537" s="324"/>
      <c r="CN537" s="324"/>
      <c r="CO537" s="324"/>
      <c r="CP537" s="324"/>
    </row>
    <row r="538" spans="1:127" s="502" customFormat="1" ht="12.75" customHeight="1" x14ac:dyDescent="0.2">
      <c r="A538" s="270">
        <v>537</v>
      </c>
      <c r="B538" s="281" t="s">
        <v>1004</v>
      </c>
      <c r="C538" s="270" t="s">
        <v>5002</v>
      </c>
      <c r="D538" s="281"/>
      <c r="E538" s="281" t="s">
        <v>5003</v>
      </c>
      <c r="F538" s="281"/>
      <c r="G538" s="296" t="s">
        <v>5004</v>
      </c>
      <c r="H538" s="676"/>
      <c r="I538" s="271" t="s">
        <v>2996</v>
      </c>
      <c r="J538" s="281"/>
      <c r="K538" s="281" t="s">
        <v>2902</v>
      </c>
      <c r="L538" s="676" t="s">
        <v>152</v>
      </c>
      <c r="M538" s="306">
        <v>42852</v>
      </c>
      <c r="N538" s="325">
        <v>44608</v>
      </c>
      <c r="O538" s="507" t="s">
        <v>991</v>
      </c>
      <c r="P538" s="513">
        <f t="shared" si="114"/>
        <v>44608</v>
      </c>
      <c r="Q538" s="514">
        <v>17470</v>
      </c>
      <c r="R538" s="514">
        <v>2009</v>
      </c>
      <c r="S538" s="279">
        <v>43877</v>
      </c>
      <c r="T538" s="501" t="s">
        <v>2096</v>
      </c>
      <c r="U538" s="324" t="s">
        <v>991</v>
      </c>
      <c r="V538" s="282" t="s">
        <v>2085</v>
      </c>
      <c r="W538" s="282" t="s">
        <v>30</v>
      </c>
      <c r="X538" s="280" t="s">
        <v>153</v>
      </c>
      <c r="Y538" s="280" t="s">
        <v>1572</v>
      </c>
      <c r="Z538" s="282" t="s">
        <v>1573</v>
      </c>
      <c r="AA538" s="319">
        <f>N538</f>
        <v>44608</v>
      </c>
      <c r="AB538" s="149" t="s">
        <v>2167</v>
      </c>
      <c r="AC538" s="280">
        <v>4.5</v>
      </c>
      <c r="AD538" s="305"/>
      <c r="AE538" s="280">
        <v>69</v>
      </c>
      <c r="AF538" s="280"/>
      <c r="AG538" s="280">
        <v>90</v>
      </c>
      <c r="AH538" s="280"/>
      <c r="AI538" s="280">
        <v>22</v>
      </c>
      <c r="AJ538" s="280">
        <v>36</v>
      </c>
      <c r="AK538" s="501">
        <v>45</v>
      </c>
      <c r="AL538" s="501">
        <v>1</v>
      </c>
      <c r="AM538" s="281"/>
      <c r="AN538" s="281"/>
      <c r="AO538" s="281"/>
      <c r="AP538" s="281"/>
      <c r="AQ538" s="635"/>
      <c r="AR538" s="324"/>
      <c r="AS538" s="324"/>
      <c r="AT538" s="324"/>
      <c r="AU538" s="324"/>
      <c r="AV538" s="324"/>
      <c r="AW538" s="324"/>
      <c r="AX538" s="324"/>
      <c r="AY538" s="324"/>
      <c r="AZ538" s="324"/>
      <c r="BA538" s="324"/>
      <c r="BB538" s="324"/>
      <c r="BC538" s="324"/>
      <c r="BD538" s="324"/>
      <c r="BE538" s="324"/>
      <c r="BF538" s="324"/>
      <c r="BG538" s="324"/>
      <c r="BH538" s="324"/>
      <c r="BI538" s="324"/>
      <c r="BJ538" s="324"/>
      <c r="BK538" s="324"/>
      <c r="BL538" s="324"/>
      <c r="BM538" s="324"/>
      <c r="BN538" s="324"/>
      <c r="BO538" s="324"/>
      <c r="BP538" s="324"/>
      <c r="BQ538" s="324"/>
      <c r="BR538" s="324"/>
      <c r="BS538" s="324"/>
      <c r="BT538" s="324"/>
      <c r="BU538" s="324"/>
      <c r="BV538" s="324"/>
      <c r="BW538" s="324"/>
      <c r="BX538" s="324"/>
      <c r="BY538" s="324"/>
      <c r="BZ538" s="324"/>
      <c r="CA538" s="324"/>
      <c r="CB538" s="324"/>
      <c r="CC538" s="324"/>
      <c r="CD538" s="324"/>
      <c r="CE538" s="324"/>
      <c r="CF538" s="324"/>
      <c r="CG538" s="324"/>
      <c r="CH538" s="324"/>
      <c r="CI538" s="324"/>
      <c r="CJ538" s="324"/>
      <c r="CK538" s="324"/>
      <c r="CL538" s="324"/>
      <c r="CM538" s="324"/>
      <c r="CN538" s="324"/>
      <c r="CO538" s="324"/>
      <c r="CP538" s="324"/>
    </row>
    <row r="539" spans="1:127" ht="12.75" customHeight="1" x14ac:dyDescent="0.2">
      <c r="A539" s="270">
        <v>538</v>
      </c>
      <c r="B539" s="281" t="s">
        <v>4666</v>
      </c>
      <c r="C539" s="281" t="s">
        <v>1971</v>
      </c>
      <c r="D539" s="281"/>
      <c r="E539" s="281" t="s">
        <v>1865</v>
      </c>
      <c r="F539" s="281"/>
      <c r="G539" s="296" t="s">
        <v>1866</v>
      </c>
      <c r="H539" s="676"/>
      <c r="I539" s="281" t="s">
        <v>614</v>
      </c>
      <c r="J539" s="281"/>
      <c r="K539" s="281" t="s">
        <v>3017</v>
      </c>
      <c r="L539" s="676" t="s">
        <v>226</v>
      </c>
      <c r="M539" s="306">
        <v>41561</v>
      </c>
      <c r="N539" s="325">
        <v>44604</v>
      </c>
      <c r="O539" s="277" t="s">
        <v>991</v>
      </c>
      <c r="P539" s="298">
        <f t="shared" si="114"/>
        <v>44604</v>
      </c>
      <c r="Q539" s="278">
        <v>20122</v>
      </c>
      <c r="R539" s="278">
        <v>2011</v>
      </c>
      <c r="S539" s="279">
        <v>43873</v>
      </c>
      <c r="T539" s="280" t="s">
        <v>5218</v>
      </c>
      <c r="U539" s="281" t="s">
        <v>991</v>
      </c>
      <c r="V539" s="282" t="s">
        <v>1542</v>
      </c>
      <c r="W539" s="282" t="s">
        <v>3412</v>
      </c>
      <c r="X539" s="280" t="s">
        <v>1502</v>
      </c>
      <c r="Y539" s="280" t="s">
        <v>1470</v>
      </c>
      <c r="Z539" s="282" t="s">
        <v>1471</v>
      </c>
      <c r="AA539" s="319">
        <f t="shared" ref="AA539:AA544" si="117">N539</f>
        <v>44604</v>
      </c>
      <c r="AB539" s="149" t="s">
        <v>2167</v>
      </c>
      <c r="AC539" s="280">
        <v>6</v>
      </c>
      <c r="AD539" s="305"/>
      <c r="AE539" s="280">
        <v>90</v>
      </c>
      <c r="AF539" s="280"/>
      <c r="AG539" s="280">
        <v>110</v>
      </c>
      <c r="AH539" s="280"/>
      <c r="AI539" s="280">
        <v>23</v>
      </c>
      <c r="AJ539" s="280">
        <v>38</v>
      </c>
      <c r="AK539" s="280">
        <v>55</v>
      </c>
      <c r="AL539" s="280">
        <v>1</v>
      </c>
      <c r="AM539" s="280"/>
      <c r="AN539" s="280"/>
      <c r="AO539" s="280"/>
      <c r="AP539" s="280"/>
      <c r="AQ539" s="634"/>
      <c r="AR539" s="501"/>
      <c r="AS539" s="501"/>
      <c r="AT539" s="501"/>
      <c r="AU539" s="501"/>
      <c r="AV539" s="501"/>
      <c r="AW539" s="501"/>
      <c r="AX539" s="501"/>
      <c r="AY539" s="501"/>
      <c r="AZ539" s="501"/>
      <c r="BA539" s="501"/>
      <c r="BB539" s="501"/>
      <c r="BC539" s="501"/>
      <c r="BD539" s="501"/>
      <c r="BE539" s="501"/>
      <c r="BF539" s="501"/>
      <c r="BG539" s="501"/>
      <c r="BH539" s="501"/>
      <c r="BI539" s="501"/>
      <c r="BJ539" s="501"/>
      <c r="BK539" s="501"/>
      <c r="BL539" s="501"/>
      <c r="BM539" s="501"/>
      <c r="BN539" s="501"/>
      <c r="BO539" s="501"/>
      <c r="BP539" s="501"/>
      <c r="BQ539" s="501"/>
      <c r="BR539" s="501"/>
      <c r="BS539" s="501"/>
      <c r="BT539" s="501"/>
      <c r="BU539" s="501"/>
      <c r="BV539" s="501"/>
      <c r="BW539" s="501"/>
      <c r="BX539" s="501"/>
      <c r="BY539" s="501"/>
      <c r="BZ539" s="501"/>
      <c r="CA539" s="501"/>
      <c r="CB539" s="501"/>
      <c r="CC539" s="501"/>
      <c r="CD539" s="501"/>
      <c r="CE539" s="501"/>
      <c r="CF539" s="501"/>
      <c r="CG539" s="501"/>
      <c r="CH539" s="501"/>
      <c r="CI539" s="501"/>
      <c r="CJ539" s="501"/>
      <c r="CK539" s="501"/>
      <c r="CL539" s="501"/>
      <c r="CM539" s="501"/>
      <c r="CN539" s="501"/>
      <c r="CO539" s="501"/>
      <c r="CP539" s="501"/>
      <c r="CQ539" s="500"/>
      <c r="CR539" s="500"/>
      <c r="CS539" s="500"/>
      <c r="CT539" s="500"/>
      <c r="CU539" s="500"/>
      <c r="CV539" s="500"/>
      <c r="CW539" s="500"/>
      <c r="CX539" s="500"/>
      <c r="CY539" s="500"/>
      <c r="CZ539" s="500"/>
      <c r="DA539" s="500"/>
      <c r="DB539" s="500"/>
      <c r="DC539" s="500"/>
      <c r="DD539" s="500"/>
      <c r="DE539" s="500"/>
      <c r="DF539" s="500"/>
      <c r="DG539" s="500"/>
      <c r="DH539" s="500"/>
      <c r="DI539" s="500"/>
      <c r="DJ539" s="500"/>
      <c r="DK539" s="500"/>
      <c r="DL539" s="500"/>
      <c r="DM539" s="500"/>
      <c r="DN539" s="500"/>
      <c r="DO539" s="500"/>
      <c r="DP539" s="500"/>
      <c r="DQ539" s="500"/>
      <c r="DR539" s="500"/>
      <c r="DS539" s="500"/>
      <c r="DT539" s="500"/>
      <c r="DU539" s="500"/>
      <c r="DV539" s="500"/>
      <c r="DW539" s="500"/>
    </row>
    <row r="540" spans="1:127" s="502" customFormat="1" ht="12.75" customHeight="1" x14ac:dyDescent="0.2">
      <c r="A540" s="270">
        <v>539</v>
      </c>
      <c r="B540" s="281" t="s">
        <v>1004</v>
      </c>
      <c r="C540" s="281" t="s">
        <v>6270</v>
      </c>
      <c r="D540" s="281"/>
      <c r="E540" s="281" t="s">
        <v>7132</v>
      </c>
      <c r="F540" s="281"/>
      <c r="G540" s="296" t="s">
        <v>8303</v>
      </c>
      <c r="H540" s="676"/>
      <c r="I540" s="281" t="s">
        <v>2522</v>
      </c>
      <c r="J540" s="281"/>
      <c r="K540" s="281" t="s">
        <v>7515</v>
      </c>
      <c r="L540" s="676" t="s">
        <v>7516</v>
      </c>
      <c r="M540" s="306">
        <v>43901</v>
      </c>
      <c r="N540" s="307">
        <v>44623</v>
      </c>
      <c r="O540" s="277" t="s">
        <v>991</v>
      </c>
      <c r="P540" s="299">
        <f>N540</f>
        <v>44623</v>
      </c>
      <c r="Q540" s="264">
        <v>20265</v>
      </c>
      <c r="R540" s="264">
        <v>2020</v>
      </c>
      <c r="S540" s="265">
        <v>43893</v>
      </c>
      <c r="T540" s="281" t="s">
        <v>5079</v>
      </c>
      <c r="U540" s="281" t="s">
        <v>1786</v>
      </c>
      <c r="V540" s="150" t="s">
        <v>484</v>
      </c>
      <c r="W540" s="150" t="s">
        <v>484</v>
      </c>
      <c r="X540" s="281" t="s">
        <v>7517</v>
      </c>
      <c r="Y540" s="281" t="s">
        <v>8304</v>
      </c>
      <c r="Z540" s="150" t="s">
        <v>1047</v>
      </c>
      <c r="AA540" s="303">
        <v>44623</v>
      </c>
      <c r="AB540" s="283" t="s">
        <v>2167</v>
      </c>
      <c r="AC540" s="281">
        <v>5.8</v>
      </c>
      <c r="AD540" s="284"/>
      <c r="AE540" s="281">
        <v>80</v>
      </c>
      <c r="AF540" s="281"/>
      <c r="AG540" s="281">
        <v>100</v>
      </c>
      <c r="AH540" s="281"/>
      <c r="AI540" s="281">
        <v>23</v>
      </c>
      <c r="AJ540" s="281">
        <v>37</v>
      </c>
      <c r="AK540" s="281">
        <v>50</v>
      </c>
      <c r="AL540" s="281">
        <v>1</v>
      </c>
      <c r="AM540" s="281"/>
      <c r="AN540" s="281"/>
      <c r="AO540" s="281"/>
      <c r="AP540" s="281"/>
      <c r="AQ540" s="635"/>
      <c r="AR540" s="324"/>
      <c r="AS540" s="324"/>
      <c r="AT540" s="324"/>
      <c r="AU540" s="324"/>
      <c r="AV540" s="324"/>
      <c r="AW540" s="324"/>
      <c r="AX540" s="324"/>
      <c r="AY540" s="324"/>
      <c r="AZ540" s="324"/>
      <c r="BA540" s="324"/>
      <c r="BB540" s="324"/>
      <c r="BC540" s="324"/>
      <c r="BD540" s="324"/>
      <c r="BE540" s="324"/>
      <c r="BF540" s="324"/>
      <c r="BG540" s="324"/>
      <c r="BH540" s="324"/>
      <c r="BI540" s="324"/>
      <c r="BJ540" s="324"/>
      <c r="BK540" s="324"/>
      <c r="BL540" s="324"/>
      <c r="BM540" s="324"/>
      <c r="BN540" s="324"/>
      <c r="BO540" s="324"/>
      <c r="BP540" s="324"/>
      <c r="BQ540" s="324"/>
      <c r="BR540" s="324"/>
      <c r="BS540" s="324"/>
      <c r="BT540" s="324"/>
      <c r="BU540" s="324"/>
      <c r="BV540" s="324"/>
      <c r="BW540" s="324"/>
      <c r="BX540" s="324"/>
      <c r="BY540" s="324"/>
      <c r="BZ540" s="324"/>
      <c r="CA540" s="324"/>
      <c r="CB540" s="324"/>
      <c r="CC540" s="324"/>
      <c r="CD540" s="324"/>
      <c r="CE540" s="324"/>
      <c r="CF540" s="324"/>
      <c r="CG540" s="324"/>
      <c r="CH540" s="324"/>
      <c r="CI540" s="324"/>
      <c r="CJ540" s="324"/>
      <c r="CK540" s="324"/>
      <c r="CL540" s="324"/>
      <c r="CM540" s="324"/>
      <c r="CN540" s="324"/>
      <c r="CO540" s="324"/>
      <c r="CP540" s="324"/>
    </row>
    <row r="541" spans="1:127" s="502" customFormat="1" ht="12.75" customHeight="1" x14ac:dyDescent="0.2">
      <c r="A541" s="270">
        <v>540</v>
      </c>
      <c r="B541" s="281" t="s">
        <v>1004</v>
      </c>
      <c r="C541" s="318" t="s">
        <v>4253</v>
      </c>
      <c r="D541" s="281"/>
      <c r="E541" s="281" t="s">
        <v>2060</v>
      </c>
      <c r="F541" s="281"/>
      <c r="G541" s="296" t="s">
        <v>7402</v>
      </c>
      <c r="H541" s="676"/>
      <c r="I541" s="281" t="s">
        <v>2996</v>
      </c>
      <c r="J541" s="281"/>
      <c r="K541" s="281" t="s">
        <v>7403</v>
      </c>
      <c r="L541" s="676" t="s">
        <v>6347</v>
      </c>
      <c r="M541" s="306">
        <v>43656</v>
      </c>
      <c r="N541" s="132">
        <v>44381</v>
      </c>
      <c r="O541" s="277" t="s">
        <v>991</v>
      </c>
      <c r="P541" s="299">
        <f t="shared" ref="P541:P550" si="118">N541</f>
        <v>44381</v>
      </c>
      <c r="Q541" s="264">
        <v>19354</v>
      </c>
      <c r="R541" s="264">
        <v>2019</v>
      </c>
      <c r="S541" s="265">
        <v>43650</v>
      </c>
      <c r="T541" s="281" t="s">
        <v>5079</v>
      </c>
      <c r="U541" s="281" t="s">
        <v>1786</v>
      </c>
      <c r="V541" s="150" t="s">
        <v>484</v>
      </c>
      <c r="W541" s="150" t="s">
        <v>484</v>
      </c>
      <c r="X541" s="281" t="s">
        <v>6348</v>
      </c>
      <c r="Y541" s="281" t="s">
        <v>7404</v>
      </c>
      <c r="Z541" s="150" t="s">
        <v>158</v>
      </c>
      <c r="AA541" s="303">
        <v>44381</v>
      </c>
      <c r="AB541" s="283" t="s">
        <v>2167</v>
      </c>
      <c r="AC541" s="281">
        <v>4.5999999999999996</v>
      </c>
      <c r="AD541" s="284"/>
      <c r="AE541" s="281">
        <v>74</v>
      </c>
      <c r="AF541" s="281"/>
      <c r="AG541" s="281">
        <v>94</v>
      </c>
      <c r="AH541" s="281"/>
      <c r="AI541" s="281" t="s">
        <v>994</v>
      </c>
      <c r="AJ541" s="281" t="s">
        <v>994</v>
      </c>
      <c r="AK541" s="281" t="s">
        <v>994</v>
      </c>
      <c r="AL541" s="281">
        <v>1</v>
      </c>
      <c r="AM541" s="265"/>
      <c r="AN541" s="281"/>
      <c r="AO541" s="281"/>
      <c r="AP541" s="281"/>
      <c r="AQ541" s="635"/>
      <c r="AR541" s="324"/>
      <c r="AS541" s="324"/>
      <c r="AT541" s="324"/>
      <c r="AU541" s="324"/>
      <c r="AV541" s="324"/>
      <c r="AW541" s="324"/>
      <c r="AX541" s="324"/>
      <c r="AY541" s="324"/>
      <c r="AZ541" s="324"/>
      <c r="BA541" s="324"/>
      <c r="BB541" s="324"/>
      <c r="BC541" s="324"/>
      <c r="BD541" s="324"/>
      <c r="BE541" s="324"/>
      <c r="BF541" s="324"/>
      <c r="BG541" s="324"/>
      <c r="BH541" s="324"/>
      <c r="BI541" s="324"/>
      <c r="BJ541" s="324"/>
      <c r="BK541" s="324"/>
      <c r="BL541" s="324"/>
      <c r="BM541" s="324"/>
      <c r="BN541" s="324"/>
      <c r="BO541" s="324"/>
      <c r="BP541" s="324"/>
      <c r="BQ541" s="324"/>
      <c r="BR541" s="324"/>
      <c r="BS541" s="324"/>
      <c r="BT541" s="324"/>
      <c r="BU541" s="324"/>
      <c r="BV541" s="324"/>
      <c r="BW541" s="324"/>
      <c r="BX541" s="324"/>
      <c r="BY541" s="324"/>
      <c r="BZ541" s="324"/>
      <c r="CA541" s="324"/>
      <c r="CB541" s="324"/>
      <c r="CC541" s="324"/>
      <c r="CD541" s="324"/>
      <c r="CE541" s="324"/>
      <c r="CF541" s="324"/>
      <c r="CG541" s="324"/>
      <c r="CH541" s="324"/>
      <c r="CI541" s="324"/>
      <c r="CJ541" s="324"/>
      <c r="CK541" s="324"/>
      <c r="CL541" s="324"/>
      <c r="CM541" s="324"/>
      <c r="CN541" s="324"/>
      <c r="CO541" s="324"/>
      <c r="CP541" s="324"/>
    </row>
    <row r="542" spans="1:127" s="502" customFormat="1" ht="12.75" customHeight="1" x14ac:dyDescent="0.2">
      <c r="A542" s="270">
        <v>541</v>
      </c>
      <c r="B542" s="270" t="s">
        <v>1004</v>
      </c>
      <c r="C542" s="271" t="s">
        <v>5324</v>
      </c>
      <c r="D542" s="271"/>
      <c r="E542" s="130" t="s">
        <v>9062</v>
      </c>
      <c r="F542" s="271"/>
      <c r="G542" s="272" t="s">
        <v>9946</v>
      </c>
      <c r="H542" s="273"/>
      <c r="I542" s="271" t="s">
        <v>424</v>
      </c>
      <c r="J542" s="271"/>
      <c r="K542" s="271" t="s">
        <v>8520</v>
      </c>
      <c r="L542" s="273" t="s">
        <v>8521</v>
      </c>
      <c r="M542" s="275">
        <v>44285</v>
      </c>
      <c r="N542" s="132">
        <v>44996</v>
      </c>
      <c r="O542" s="277" t="s">
        <v>991</v>
      </c>
      <c r="P542" s="299">
        <f>N542</f>
        <v>44996</v>
      </c>
      <c r="Q542" s="264">
        <v>21138</v>
      </c>
      <c r="R542" s="264">
        <v>2017</v>
      </c>
      <c r="S542" s="265">
        <v>44266</v>
      </c>
      <c r="T542" s="281" t="s">
        <v>8196</v>
      </c>
      <c r="U542" s="281" t="s">
        <v>1786</v>
      </c>
      <c r="V542" s="150" t="s">
        <v>484</v>
      </c>
      <c r="W542" s="150" t="s">
        <v>324</v>
      </c>
      <c r="X542" s="281" t="s">
        <v>8522</v>
      </c>
      <c r="Y542" s="281" t="s">
        <v>8523</v>
      </c>
      <c r="Z542" s="150" t="s">
        <v>8524</v>
      </c>
      <c r="AA542" s="303">
        <f>N542</f>
        <v>44996</v>
      </c>
      <c r="AB542" s="283" t="s">
        <v>1411</v>
      </c>
      <c r="AC542" s="281">
        <v>5.75</v>
      </c>
      <c r="AD542" s="284"/>
      <c r="AE542" s="281">
        <v>95</v>
      </c>
      <c r="AF542" s="281"/>
      <c r="AG542" s="281">
        <v>115</v>
      </c>
      <c r="AH542" s="281"/>
      <c r="AI542" s="281" t="s">
        <v>994</v>
      </c>
      <c r="AJ542" s="281" t="s">
        <v>994</v>
      </c>
      <c r="AK542" s="281" t="s">
        <v>994</v>
      </c>
      <c r="AL542" s="281">
        <v>1</v>
      </c>
      <c r="AM542" s="281"/>
      <c r="AN542" s="281"/>
      <c r="AO542" s="281"/>
      <c r="AP542" s="281"/>
      <c r="AQ542" s="635"/>
      <c r="AR542" s="324"/>
      <c r="AS542" s="324"/>
      <c r="AT542" s="324"/>
      <c r="AU542" s="324"/>
      <c r="AV542" s="324"/>
      <c r="AW542" s="324"/>
      <c r="AX542" s="324"/>
      <c r="AY542" s="324"/>
      <c r="AZ542" s="324"/>
      <c r="BA542" s="324"/>
      <c r="BB542" s="324"/>
      <c r="BC542" s="324"/>
      <c r="BD542" s="324"/>
      <c r="BE542" s="324"/>
      <c r="BF542" s="324"/>
      <c r="BG542" s="324"/>
      <c r="BH542" s="324"/>
      <c r="BI542" s="324"/>
      <c r="BJ542" s="324"/>
      <c r="BK542" s="324"/>
      <c r="BL542" s="324"/>
      <c r="BM542" s="324"/>
      <c r="BN542" s="324"/>
      <c r="BO542" s="324"/>
      <c r="BP542" s="324"/>
      <c r="BQ542" s="324"/>
      <c r="BR542" s="324"/>
      <c r="BS542" s="324"/>
      <c r="BT542" s="324"/>
      <c r="BU542" s="324"/>
      <c r="BV542" s="324"/>
      <c r="BW542" s="324"/>
      <c r="BX542" s="324"/>
      <c r="BY542" s="324"/>
      <c r="BZ542" s="324"/>
      <c r="CA542" s="324"/>
      <c r="CB542" s="324"/>
      <c r="CC542" s="324"/>
      <c r="CD542" s="324"/>
      <c r="CE542" s="324"/>
      <c r="CF542" s="324"/>
      <c r="CG542" s="324"/>
      <c r="CH542" s="324"/>
      <c r="CI542" s="324"/>
      <c r="CJ542" s="324"/>
      <c r="CK542" s="324"/>
      <c r="CL542" s="324"/>
      <c r="CM542" s="324"/>
      <c r="CN542" s="324"/>
      <c r="CO542" s="324"/>
      <c r="CP542" s="324"/>
    </row>
    <row r="543" spans="1:127" s="576" customFormat="1" ht="12.75" customHeight="1" x14ac:dyDescent="0.2">
      <c r="A543" s="559">
        <v>542</v>
      </c>
      <c r="B543" s="789" t="s">
        <v>1005</v>
      </c>
      <c r="C543" s="790" t="s">
        <v>1472</v>
      </c>
      <c r="D543" s="271" t="s">
        <v>852</v>
      </c>
      <c r="E543" s="797" t="s">
        <v>1177</v>
      </c>
      <c r="F543" s="790" t="s">
        <v>2321</v>
      </c>
      <c r="G543" s="791" t="s">
        <v>9059</v>
      </c>
      <c r="H543" s="792" t="s">
        <v>2322</v>
      </c>
      <c r="I543" s="790" t="s">
        <v>1634</v>
      </c>
      <c r="J543" s="790"/>
      <c r="K543" s="798" t="s">
        <v>9039</v>
      </c>
      <c r="L543" s="793" t="s">
        <v>9040</v>
      </c>
      <c r="M543" s="794">
        <v>38807</v>
      </c>
      <c r="N543" s="795">
        <v>44418</v>
      </c>
      <c r="O543" s="796" t="s">
        <v>991</v>
      </c>
      <c r="P543" s="299">
        <f t="shared" si="118"/>
        <v>44418</v>
      </c>
      <c r="Q543" s="264">
        <v>20595</v>
      </c>
      <c r="R543" s="264">
        <v>2004</v>
      </c>
      <c r="S543" s="265">
        <f t="shared" ref="S543" si="119">SUM(N543-365)</f>
        <v>44053</v>
      </c>
      <c r="T543" s="281" t="s">
        <v>9063</v>
      </c>
      <c r="U543" s="281" t="s">
        <v>178</v>
      </c>
      <c r="V543" s="150" t="s">
        <v>9064</v>
      </c>
      <c r="W543" s="150" t="s">
        <v>9061</v>
      </c>
      <c r="X543" s="281" t="s">
        <v>9060</v>
      </c>
      <c r="Y543" s="281" t="s">
        <v>1525</v>
      </c>
      <c r="Z543" s="150" t="s">
        <v>1526</v>
      </c>
      <c r="AA543" s="303">
        <f t="shared" si="117"/>
        <v>44418</v>
      </c>
      <c r="AB543" s="281" t="s">
        <v>1395</v>
      </c>
      <c r="AC543" s="281">
        <v>5.4</v>
      </c>
      <c r="AD543" s="150" t="s">
        <v>1044</v>
      </c>
      <c r="AE543" s="281">
        <v>80</v>
      </c>
      <c r="AF543" s="281">
        <v>80</v>
      </c>
      <c r="AG543" s="281">
        <v>100</v>
      </c>
      <c r="AH543" s="281">
        <v>100</v>
      </c>
      <c r="AI543" s="281" t="s">
        <v>994</v>
      </c>
      <c r="AJ543" s="281" t="s">
        <v>994</v>
      </c>
      <c r="AK543" s="281">
        <v>48</v>
      </c>
      <c r="AL543" s="281">
        <v>1</v>
      </c>
      <c r="AM543" s="265">
        <v>41804</v>
      </c>
      <c r="AN543" s="281">
        <v>2006</v>
      </c>
      <c r="AO543" s="281" t="s">
        <v>991</v>
      </c>
      <c r="AP543" s="788" t="s">
        <v>9065</v>
      </c>
      <c r="AQ543" s="642"/>
      <c r="AR543" s="571"/>
      <c r="AS543" s="571"/>
      <c r="AT543" s="571"/>
      <c r="AU543" s="571"/>
      <c r="AV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  <c r="CJ543" s="571"/>
      <c r="CK543" s="571"/>
      <c r="CL543" s="571"/>
      <c r="CM543" s="571"/>
      <c r="CN543" s="571"/>
      <c r="CO543" s="571"/>
      <c r="CP543" s="571"/>
    </row>
    <row r="544" spans="1:127" ht="12.75" customHeight="1" x14ac:dyDescent="0.2">
      <c r="A544" s="270">
        <v>543</v>
      </c>
      <c r="B544" s="270" t="s">
        <v>1004</v>
      </c>
      <c r="C544" s="281" t="s">
        <v>347</v>
      </c>
      <c r="D544" s="270"/>
      <c r="E544" s="270" t="s">
        <v>348</v>
      </c>
      <c r="F544" s="270"/>
      <c r="G544" s="296" t="s">
        <v>349</v>
      </c>
      <c r="H544" s="676"/>
      <c r="I544" s="270" t="s">
        <v>614</v>
      </c>
      <c r="J544" s="270"/>
      <c r="K544" s="270" t="s">
        <v>2382</v>
      </c>
      <c r="L544" s="676" t="s">
        <v>2383</v>
      </c>
      <c r="M544" s="306">
        <v>41563</v>
      </c>
      <c r="N544" s="322">
        <v>45112</v>
      </c>
      <c r="O544" s="308" t="s">
        <v>991</v>
      </c>
      <c r="P544" s="298">
        <f t="shared" si="118"/>
        <v>45112</v>
      </c>
      <c r="Q544" s="278">
        <v>19424</v>
      </c>
      <c r="R544" s="278">
        <v>2011</v>
      </c>
      <c r="S544" s="279">
        <v>44382</v>
      </c>
      <c r="T544" s="280" t="s">
        <v>239</v>
      </c>
      <c r="U544" s="281" t="s">
        <v>991</v>
      </c>
      <c r="V544" s="282" t="s">
        <v>1894</v>
      </c>
      <c r="W544" s="282" t="s">
        <v>10465</v>
      </c>
      <c r="X544" s="280" t="s">
        <v>2384</v>
      </c>
      <c r="Y544" s="280" t="s">
        <v>1657</v>
      </c>
      <c r="Z544" s="282" t="s">
        <v>1683</v>
      </c>
      <c r="AA544" s="319">
        <f t="shared" si="117"/>
        <v>45112</v>
      </c>
      <c r="AB544" s="149" t="s">
        <v>2167</v>
      </c>
      <c r="AC544" s="280">
        <v>6.3</v>
      </c>
      <c r="AD544" s="305"/>
      <c r="AE544" s="280">
        <v>100</v>
      </c>
      <c r="AF544" s="280"/>
      <c r="AG544" s="280">
        <v>130</v>
      </c>
      <c r="AH544" s="280"/>
      <c r="AI544" s="280">
        <v>23</v>
      </c>
      <c r="AJ544" s="280">
        <v>38</v>
      </c>
      <c r="AK544" s="280">
        <v>55</v>
      </c>
      <c r="AL544" s="280">
        <v>1</v>
      </c>
      <c r="AM544" s="280"/>
      <c r="AN544" s="280"/>
      <c r="AO544" s="280"/>
      <c r="AP544" s="280"/>
      <c r="AQ544" s="634"/>
      <c r="AR544" s="501"/>
      <c r="AS544" s="501"/>
      <c r="AT544" s="501"/>
      <c r="AU544" s="501"/>
      <c r="AV544" s="501"/>
      <c r="AW544" s="501"/>
      <c r="AX544" s="501"/>
      <c r="AY544" s="501"/>
      <c r="AZ544" s="501"/>
      <c r="BA544" s="501"/>
      <c r="BB544" s="501"/>
      <c r="BC544" s="501"/>
      <c r="BD544" s="501"/>
      <c r="BE544" s="501"/>
      <c r="BF544" s="501"/>
      <c r="BG544" s="501"/>
      <c r="BH544" s="501"/>
      <c r="BI544" s="501"/>
      <c r="BJ544" s="501"/>
      <c r="BK544" s="501"/>
      <c r="BL544" s="501"/>
      <c r="BM544" s="501"/>
      <c r="BN544" s="501"/>
      <c r="BO544" s="501"/>
      <c r="BP544" s="501"/>
      <c r="BQ544" s="501"/>
      <c r="BR544" s="501"/>
      <c r="BS544" s="501"/>
      <c r="BT544" s="501"/>
      <c r="BU544" s="501"/>
      <c r="BV544" s="501"/>
      <c r="BW544" s="501"/>
      <c r="BX544" s="501"/>
      <c r="BY544" s="501"/>
      <c r="BZ544" s="501"/>
      <c r="CA544" s="501"/>
      <c r="CB544" s="501"/>
      <c r="CC544" s="501"/>
      <c r="CD544" s="501"/>
      <c r="CE544" s="501"/>
      <c r="CF544" s="501"/>
      <c r="CG544" s="501"/>
      <c r="CH544" s="501"/>
      <c r="CI544" s="501"/>
      <c r="CJ544" s="501"/>
      <c r="CK544" s="501"/>
      <c r="CL544" s="501"/>
      <c r="CM544" s="501"/>
      <c r="CN544" s="501"/>
      <c r="CO544" s="501"/>
      <c r="CP544" s="501"/>
      <c r="CQ544" s="500"/>
      <c r="CR544" s="500"/>
      <c r="CS544" s="500"/>
      <c r="CT544" s="500"/>
      <c r="CU544" s="500"/>
      <c r="CV544" s="500"/>
      <c r="CW544" s="500"/>
      <c r="CX544" s="500"/>
      <c r="CY544" s="500"/>
      <c r="CZ544" s="500"/>
      <c r="DA544" s="500"/>
      <c r="DB544" s="500"/>
      <c r="DC544" s="500"/>
      <c r="DD544" s="500"/>
      <c r="DE544" s="500"/>
      <c r="DF544" s="500"/>
      <c r="DG544" s="500"/>
      <c r="DH544" s="500"/>
      <c r="DI544" s="500"/>
      <c r="DJ544" s="500"/>
      <c r="DK544" s="500"/>
      <c r="DL544" s="500"/>
      <c r="DM544" s="500"/>
      <c r="DN544" s="500"/>
      <c r="DO544" s="500"/>
      <c r="DP544" s="500"/>
      <c r="DQ544" s="500"/>
      <c r="DR544" s="500"/>
      <c r="DS544" s="500"/>
      <c r="DT544" s="500"/>
      <c r="DU544" s="500"/>
      <c r="DV544" s="500"/>
      <c r="DW544" s="500"/>
    </row>
    <row r="545" spans="1:127" s="502" customFormat="1" ht="12.75" customHeight="1" x14ac:dyDescent="0.2">
      <c r="A545" s="270">
        <v>544</v>
      </c>
      <c r="B545" s="281" t="s">
        <v>1004</v>
      </c>
      <c r="C545" s="281" t="s">
        <v>8387</v>
      </c>
      <c r="D545" s="281"/>
      <c r="E545" s="281" t="s">
        <v>2593</v>
      </c>
      <c r="F545" s="281"/>
      <c r="G545" s="296" t="s">
        <v>8388</v>
      </c>
      <c r="H545" s="700"/>
      <c r="I545" s="281" t="s">
        <v>424</v>
      </c>
      <c r="J545" s="281"/>
      <c r="K545" s="281" t="s">
        <v>4123</v>
      </c>
      <c r="L545" s="700" t="s">
        <v>422</v>
      </c>
      <c r="M545" s="306">
        <v>43753</v>
      </c>
      <c r="N545" s="307">
        <v>44484</v>
      </c>
      <c r="O545" s="308" t="s">
        <v>991</v>
      </c>
      <c r="P545" s="299">
        <f t="shared" si="118"/>
        <v>44484</v>
      </c>
      <c r="Q545" s="264">
        <v>20304</v>
      </c>
      <c r="R545" s="264">
        <v>2019</v>
      </c>
      <c r="S545" s="265">
        <v>43753</v>
      </c>
      <c r="T545" s="280" t="s">
        <v>239</v>
      </c>
      <c r="U545" s="281" t="s">
        <v>1786</v>
      </c>
      <c r="V545" s="150" t="s">
        <v>484</v>
      </c>
      <c r="W545" s="150" t="s">
        <v>484</v>
      </c>
      <c r="X545" s="281" t="s">
        <v>4124</v>
      </c>
      <c r="Y545" s="281" t="s">
        <v>8389</v>
      </c>
      <c r="Z545" s="150" t="s">
        <v>1983</v>
      </c>
      <c r="AA545" s="303">
        <v>44484</v>
      </c>
      <c r="AB545" s="283" t="s">
        <v>2167</v>
      </c>
      <c r="AC545" s="281">
        <v>4.0999999999999996</v>
      </c>
      <c r="AD545" s="284"/>
      <c r="AE545" s="281">
        <v>95</v>
      </c>
      <c r="AF545" s="281"/>
      <c r="AG545" s="281">
        <v>115</v>
      </c>
      <c r="AH545" s="281"/>
      <c r="AI545" s="281">
        <v>24</v>
      </c>
      <c r="AJ545" s="281">
        <v>39</v>
      </c>
      <c r="AK545" s="281">
        <v>54</v>
      </c>
      <c r="AL545" s="281">
        <v>1</v>
      </c>
      <c r="AM545" s="265"/>
      <c r="AN545" s="281"/>
      <c r="AO545" s="281"/>
      <c r="AP545" s="281"/>
      <c r="AQ545" s="635"/>
      <c r="AR545" s="324"/>
      <c r="AS545" s="324"/>
      <c r="AT545" s="324"/>
      <c r="AU545" s="324"/>
      <c r="AV545" s="324"/>
      <c r="AW545" s="324"/>
      <c r="AX545" s="324"/>
      <c r="AY545" s="324"/>
      <c r="AZ545" s="324"/>
      <c r="BA545" s="324"/>
      <c r="BB545" s="324"/>
      <c r="BC545" s="324"/>
      <c r="BD545" s="324"/>
      <c r="BE545" s="324"/>
      <c r="BF545" s="324"/>
      <c r="BG545" s="324"/>
      <c r="BH545" s="324"/>
      <c r="BI545" s="324"/>
      <c r="BJ545" s="324"/>
      <c r="BK545" s="324"/>
      <c r="BL545" s="324"/>
      <c r="BM545" s="324"/>
      <c r="BN545" s="324"/>
      <c r="BO545" s="324"/>
      <c r="BP545" s="324"/>
      <c r="BQ545" s="324"/>
      <c r="BR545" s="324"/>
      <c r="BS545" s="324"/>
      <c r="BT545" s="324"/>
      <c r="BU545" s="324"/>
      <c r="BV545" s="324"/>
      <c r="BW545" s="324"/>
      <c r="BX545" s="324"/>
      <c r="BY545" s="324"/>
      <c r="BZ545" s="324"/>
      <c r="CA545" s="324"/>
      <c r="CB545" s="324"/>
      <c r="CC545" s="324"/>
      <c r="CD545" s="324"/>
      <c r="CE545" s="324"/>
      <c r="CF545" s="324"/>
      <c r="CG545" s="324"/>
      <c r="CH545" s="324"/>
      <c r="CI545" s="324"/>
      <c r="CJ545" s="324"/>
      <c r="CK545" s="324"/>
      <c r="CL545" s="324"/>
      <c r="CM545" s="324"/>
      <c r="CN545" s="324"/>
      <c r="CO545" s="324"/>
      <c r="CP545" s="324"/>
    </row>
    <row r="546" spans="1:127" s="502" customFormat="1" ht="12.75" customHeight="1" x14ac:dyDescent="0.2">
      <c r="A546" s="270">
        <v>545</v>
      </c>
      <c r="B546" s="281" t="s">
        <v>1004</v>
      </c>
      <c r="C546" s="281" t="s">
        <v>6731</v>
      </c>
      <c r="D546" s="281"/>
      <c r="E546" s="281" t="s">
        <v>7538</v>
      </c>
      <c r="F546" s="281"/>
      <c r="G546" s="296" t="s">
        <v>7555</v>
      </c>
      <c r="H546" s="681"/>
      <c r="I546" s="281" t="s">
        <v>1634</v>
      </c>
      <c r="J546" s="281"/>
      <c r="K546" s="281" t="s">
        <v>7556</v>
      </c>
      <c r="L546" s="681" t="s">
        <v>7557</v>
      </c>
      <c r="M546" s="306">
        <v>43696</v>
      </c>
      <c r="N546" s="307">
        <v>44421</v>
      </c>
      <c r="O546" s="277" t="s">
        <v>991</v>
      </c>
      <c r="P546" s="299">
        <f t="shared" si="118"/>
        <v>44421</v>
      </c>
      <c r="Q546" s="264">
        <v>19429</v>
      </c>
      <c r="R546" s="264">
        <v>2019</v>
      </c>
      <c r="S546" s="265">
        <v>43690</v>
      </c>
      <c r="T546" s="281" t="s">
        <v>1686</v>
      </c>
      <c r="U546" s="281" t="s">
        <v>1786</v>
      </c>
      <c r="V546" s="150" t="s">
        <v>484</v>
      </c>
      <c r="W546" s="150" t="s">
        <v>484</v>
      </c>
      <c r="X546" s="281" t="s">
        <v>7558</v>
      </c>
      <c r="Y546" s="281" t="s">
        <v>237</v>
      </c>
      <c r="Z546" s="150" t="s">
        <v>238</v>
      </c>
      <c r="AA546" s="303">
        <v>43690</v>
      </c>
      <c r="AB546" s="283" t="s">
        <v>1708</v>
      </c>
      <c r="AC546" s="281">
        <v>4.8</v>
      </c>
      <c r="AD546" s="284"/>
      <c r="AE546" s="281">
        <v>75</v>
      </c>
      <c r="AF546" s="281"/>
      <c r="AG546" s="281">
        <v>90</v>
      </c>
      <c r="AH546" s="281"/>
      <c r="AI546" s="281" t="s">
        <v>994</v>
      </c>
      <c r="AJ546" s="281" t="s">
        <v>994</v>
      </c>
      <c r="AK546" s="281" t="s">
        <v>994</v>
      </c>
      <c r="AL546" s="281">
        <v>1</v>
      </c>
      <c r="AM546" s="281"/>
      <c r="AN546" s="281"/>
      <c r="AO546" s="281"/>
      <c r="AP546" s="281"/>
      <c r="AQ546" s="635"/>
      <c r="AR546" s="324"/>
      <c r="AS546" s="324"/>
      <c r="AT546" s="324"/>
      <c r="AU546" s="324"/>
      <c r="AV546" s="324"/>
      <c r="AW546" s="324"/>
      <c r="AX546" s="324"/>
      <c r="AY546" s="324"/>
      <c r="AZ546" s="324"/>
      <c r="BA546" s="324"/>
      <c r="BB546" s="324"/>
      <c r="BC546" s="324"/>
      <c r="BD546" s="324"/>
      <c r="BE546" s="324"/>
      <c r="BF546" s="324"/>
      <c r="BG546" s="324"/>
      <c r="BH546" s="324"/>
      <c r="BI546" s="324"/>
      <c r="BJ546" s="324"/>
      <c r="BK546" s="324"/>
      <c r="BL546" s="324"/>
      <c r="BM546" s="324"/>
      <c r="BN546" s="324"/>
      <c r="BO546" s="324"/>
      <c r="BP546" s="324"/>
      <c r="BQ546" s="324"/>
      <c r="BR546" s="324"/>
      <c r="BS546" s="324"/>
      <c r="BT546" s="324"/>
      <c r="BU546" s="324"/>
      <c r="BV546" s="324"/>
      <c r="BW546" s="324"/>
      <c r="BX546" s="324"/>
      <c r="BY546" s="324"/>
      <c r="BZ546" s="324"/>
      <c r="CA546" s="324"/>
      <c r="CB546" s="324"/>
      <c r="CC546" s="324"/>
      <c r="CD546" s="324"/>
      <c r="CE546" s="324"/>
      <c r="CF546" s="324"/>
      <c r="CG546" s="324"/>
      <c r="CH546" s="324"/>
      <c r="CI546" s="324"/>
      <c r="CJ546" s="324"/>
      <c r="CK546" s="324"/>
      <c r="CL546" s="324"/>
      <c r="CM546" s="324"/>
      <c r="CN546" s="324"/>
      <c r="CO546" s="324"/>
      <c r="CP546" s="324"/>
    </row>
    <row r="547" spans="1:127" s="502" customFormat="1" ht="12.75" customHeight="1" x14ac:dyDescent="0.2">
      <c r="A547" s="270">
        <v>546</v>
      </c>
      <c r="B547" s="270" t="s">
        <v>1004</v>
      </c>
      <c r="C547" s="271" t="s">
        <v>4671</v>
      </c>
      <c r="D547" s="271"/>
      <c r="E547" s="271" t="s">
        <v>4672</v>
      </c>
      <c r="F547" s="271"/>
      <c r="G547" s="272" t="s">
        <v>4673</v>
      </c>
      <c r="H547" s="273"/>
      <c r="I547" s="271" t="s">
        <v>424</v>
      </c>
      <c r="J547" s="271"/>
      <c r="K547" s="130" t="s">
        <v>2661</v>
      </c>
      <c r="L547" s="273" t="s">
        <v>2662</v>
      </c>
      <c r="M547" s="275">
        <v>42737</v>
      </c>
      <c r="N547" s="132">
        <v>44767</v>
      </c>
      <c r="O547" s="277" t="s">
        <v>991</v>
      </c>
      <c r="P547" s="299">
        <f t="shared" si="118"/>
        <v>44767</v>
      </c>
      <c r="Q547" s="264">
        <v>20561</v>
      </c>
      <c r="R547" s="264">
        <v>2016</v>
      </c>
      <c r="S547" s="265">
        <v>44037</v>
      </c>
      <c r="T547" s="281" t="s">
        <v>2031</v>
      </c>
      <c r="U547" s="281" t="s">
        <v>991</v>
      </c>
      <c r="V547" s="150" t="s">
        <v>2261</v>
      </c>
      <c r="W547" s="150" t="s">
        <v>725</v>
      </c>
      <c r="X547" s="281" t="s">
        <v>5291</v>
      </c>
      <c r="Y547" s="281" t="s">
        <v>2663</v>
      </c>
      <c r="Z547" s="150" t="s">
        <v>2664</v>
      </c>
      <c r="AA547" s="303">
        <f>N547</f>
        <v>44767</v>
      </c>
      <c r="AB547" s="283" t="s">
        <v>1583</v>
      </c>
      <c r="AC547" s="281">
        <v>5.7</v>
      </c>
      <c r="AD547" s="284"/>
      <c r="AE547" s="281">
        <v>105</v>
      </c>
      <c r="AF547" s="281"/>
      <c r="AG547" s="281">
        <v>125</v>
      </c>
      <c r="AH547" s="281"/>
      <c r="AI547" s="281">
        <v>26</v>
      </c>
      <c r="AJ547" s="281">
        <v>41</v>
      </c>
      <c r="AK547" s="281">
        <v>64</v>
      </c>
      <c r="AL547" s="281">
        <v>1</v>
      </c>
      <c r="AM547" s="281"/>
      <c r="AN547" s="281"/>
      <c r="AO547" s="281"/>
      <c r="AP547" s="281"/>
      <c r="AQ547" s="635"/>
      <c r="AR547" s="324"/>
      <c r="AS547" s="324"/>
      <c r="AT547" s="324"/>
      <c r="AU547" s="324"/>
      <c r="AV547" s="324"/>
      <c r="AW547" s="324"/>
      <c r="AX547" s="324"/>
      <c r="AY547" s="324"/>
      <c r="AZ547" s="324"/>
      <c r="BA547" s="324"/>
      <c r="BB547" s="324"/>
      <c r="BC547" s="324"/>
      <c r="BD547" s="324"/>
      <c r="BE547" s="324"/>
      <c r="BF547" s="324"/>
      <c r="BG547" s="324"/>
      <c r="BH547" s="324"/>
      <c r="BI547" s="324"/>
      <c r="BJ547" s="324"/>
      <c r="BK547" s="324"/>
      <c r="BL547" s="324"/>
      <c r="BM547" s="324"/>
      <c r="BN547" s="324"/>
      <c r="BO547" s="324"/>
      <c r="BP547" s="324"/>
      <c r="BQ547" s="324"/>
      <c r="BR547" s="324"/>
      <c r="BS547" s="324"/>
      <c r="BT547" s="324"/>
      <c r="BU547" s="324"/>
      <c r="BV547" s="324"/>
      <c r="BW547" s="324"/>
      <c r="BX547" s="324"/>
      <c r="BY547" s="324"/>
      <c r="BZ547" s="324"/>
      <c r="CA547" s="324"/>
      <c r="CB547" s="324"/>
      <c r="CC547" s="324"/>
      <c r="CD547" s="324"/>
      <c r="CE547" s="324"/>
      <c r="CF547" s="324"/>
      <c r="CG547" s="324"/>
      <c r="CH547" s="324"/>
      <c r="CI547" s="324"/>
      <c r="CJ547" s="324"/>
      <c r="CK547" s="324"/>
      <c r="CL547" s="324"/>
      <c r="CM547" s="324"/>
      <c r="CN547" s="324"/>
      <c r="CO547" s="324"/>
      <c r="CP547" s="324"/>
    </row>
    <row r="548" spans="1:127" s="502" customFormat="1" ht="12.75" customHeight="1" x14ac:dyDescent="0.2">
      <c r="A548" s="270">
        <v>547</v>
      </c>
      <c r="B548" s="270" t="s">
        <v>1004</v>
      </c>
      <c r="C548" s="281" t="s">
        <v>8622</v>
      </c>
      <c r="D548" s="271"/>
      <c r="E548" s="271" t="s">
        <v>5695</v>
      </c>
      <c r="F548" s="271"/>
      <c r="G548" s="272" t="s">
        <v>9949</v>
      </c>
      <c r="H548" s="273"/>
      <c r="I548" s="271" t="s">
        <v>2653</v>
      </c>
      <c r="J548" s="271"/>
      <c r="K548" s="130" t="s">
        <v>9950</v>
      </c>
      <c r="L548" s="273" t="s">
        <v>9951</v>
      </c>
      <c r="M548" s="275">
        <v>44286</v>
      </c>
      <c r="N548" s="132">
        <v>45014</v>
      </c>
      <c r="O548" s="277" t="s">
        <v>991</v>
      </c>
      <c r="P548" s="299">
        <f>N548</f>
        <v>45014</v>
      </c>
      <c r="Q548" s="264">
        <v>21147</v>
      </c>
      <c r="R548" s="264">
        <v>2021</v>
      </c>
      <c r="S548" s="265">
        <v>44284</v>
      </c>
      <c r="T548" s="281" t="s">
        <v>1785</v>
      </c>
      <c r="U548" s="281" t="s">
        <v>1786</v>
      </c>
      <c r="V548" s="150" t="s">
        <v>484</v>
      </c>
      <c r="W548" s="150" t="s">
        <v>1189</v>
      </c>
      <c r="X548" s="281" t="s">
        <v>9952</v>
      </c>
      <c r="Y548" s="281" t="s">
        <v>1232</v>
      </c>
      <c r="Z548" s="150" t="s">
        <v>982</v>
      </c>
      <c r="AA548" s="303">
        <f>N548</f>
        <v>45014</v>
      </c>
      <c r="AB548" s="283" t="s">
        <v>485</v>
      </c>
      <c r="AC548" s="281">
        <v>4.8</v>
      </c>
      <c r="AD548" s="284"/>
      <c r="AE548" s="281">
        <v>95</v>
      </c>
      <c r="AF548" s="281"/>
      <c r="AG548" s="281">
        <v>115</v>
      </c>
      <c r="AH548" s="281"/>
      <c r="AI548" s="281" t="s">
        <v>994</v>
      </c>
      <c r="AJ548" s="281" t="s">
        <v>994</v>
      </c>
      <c r="AK548" s="281" t="s">
        <v>994</v>
      </c>
      <c r="AL548" s="281">
        <v>1</v>
      </c>
      <c r="AM548" s="265" t="s">
        <v>9953</v>
      </c>
      <c r="AN548" s="281"/>
      <c r="AO548" s="281"/>
      <c r="AP548" s="281"/>
      <c r="AQ548" s="635"/>
      <c r="AR548" s="324"/>
      <c r="AS548" s="324"/>
      <c r="AT548" s="324"/>
      <c r="AU548" s="324"/>
      <c r="AV548" s="324"/>
      <c r="AW548" s="324"/>
      <c r="AX548" s="324"/>
      <c r="AY548" s="324"/>
      <c r="AZ548" s="324"/>
      <c r="BA548" s="324"/>
      <c r="BB548" s="324"/>
      <c r="BC548" s="324"/>
      <c r="BD548" s="324"/>
      <c r="BE548" s="324"/>
      <c r="BF548" s="324"/>
      <c r="BG548" s="324"/>
      <c r="BH548" s="324"/>
      <c r="BI548" s="324"/>
      <c r="BJ548" s="324"/>
      <c r="BK548" s="324"/>
      <c r="BL548" s="324"/>
      <c r="BM548" s="324"/>
      <c r="BN548" s="324"/>
      <c r="BO548" s="324"/>
      <c r="BP548" s="324"/>
      <c r="BQ548" s="324"/>
      <c r="BR548" s="324"/>
      <c r="BS548" s="324"/>
      <c r="BT548" s="324"/>
      <c r="BU548" s="324"/>
      <c r="BV548" s="324"/>
      <c r="BW548" s="324"/>
      <c r="BX548" s="324"/>
      <c r="BY548" s="324"/>
      <c r="BZ548" s="324"/>
      <c r="CA548" s="324"/>
      <c r="CB548" s="324"/>
      <c r="CC548" s="324"/>
      <c r="CD548" s="324"/>
      <c r="CE548" s="324"/>
      <c r="CF548" s="324"/>
      <c r="CG548" s="324"/>
      <c r="CH548" s="324"/>
      <c r="CI548" s="324"/>
      <c r="CJ548" s="324"/>
      <c r="CK548" s="324"/>
      <c r="CL548" s="324"/>
      <c r="CM548" s="324"/>
      <c r="CN548" s="324"/>
      <c r="CO548" s="324"/>
      <c r="CP548" s="324"/>
    </row>
    <row r="549" spans="1:127" s="502" customFormat="1" ht="12.75" customHeight="1" x14ac:dyDescent="0.2">
      <c r="A549" s="270">
        <v>548</v>
      </c>
      <c r="B549" s="281" t="s">
        <v>1004</v>
      </c>
      <c r="C549" s="281" t="s">
        <v>5872</v>
      </c>
      <c r="D549" s="281"/>
      <c r="E549" s="281" t="s">
        <v>5873</v>
      </c>
      <c r="F549" s="281"/>
      <c r="G549" s="296" t="s">
        <v>5874</v>
      </c>
      <c r="H549" s="676"/>
      <c r="I549" s="281" t="s">
        <v>1634</v>
      </c>
      <c r="J549" s="281"/>
      <c r="K549" s="281" t="s">
        <v>5875</v>
      </c>
      <c r="L549" s="676" t="s">
        <v>5876</v>
      </c>
      <c r="M549" s="306">
        <v>43159</v>
      </c>
      <c r="N549" s="307">
        <v>44616</v>
      </c>
      <c r="O549" s="277" t="s">
        <v>991</v>
      </c>
      <c r="P549" s="299">
        <f t="shared" si="118"/>
        <v>44616</v>
      </c>
      <c r="Q549" s="264">
        <v>18238</v>
      </c>
      <c r="R549" s="264">
        <v>2010</v>
      </c>
      <c r="S549" s="265">
        <v>43885</v>
      </c>
      <c r="T549" s="280" t="s">
        <v>1785</v>
      </c>
      <c r="U549" s="281" t="s">
        <v>991</v>
      </c>
      <c r="V549" s="150" t="s">
        <v>1280</v>
      </c>
      <c r="W549" s="150" t="s">
        <v>1532</v>
      </c>
      <c r="X549" s="281" t="s">
        <v>5877</v>
      </c>
      <c r="Y549" s="281" t="s">
        <v>1504</v>
      </c>
      <c r="Z549" s="150" t="s">
        <v>1505</v>
      </c>
      <c r="AA549" s="303">
        <f>N549</f>
        <v>44616</v>
      </c>
      <c r="AB549" s="283" t="s">
        <v>2167</v>
      </c>
      <c r="AC549" s="281">
        <v>5.7</v>
      </c>
      <c r="AD549" s="284"/>
      <c r="AE549" s="281">
        <v>95</v>
      </c>
      <c r="AF549" s="281"/>
      <c r="AG549" s="281">
        <v>115</v>
      </c>
      <c r="AH549" s="281"/>
      <c r="AI549" s="281" t="s">
        <v>994</v>
      </c>
      <c r="AJ549" s="281">
        <v>38</v>
      </c>
      <c r="AK549" s="281" t="s">
        <v>1330</v>
      </c>
      <c r="AL549" s="281">
        <v>1</v>
      </c>
      <c r="AM549" s="281"/>
      <c r="AN549" s="281"/>
      <c r="AO549" s="281"/>
      <c r="AP549" s="281"/>
      <c r="AQ549" s="639"/>
      <c r="AR549" s="515"/>
      <c r="AS549" s="515"/>
      <c r="AT549" s="515"/>
      <c r="AU549" s="515"/>
      <c r="AV549" s="515"/>
      <c r="AW549" s="515"/>
      <c r="AX549" s="515"/>
      <c r="AY549" s="515"/>
      <c r="AZ549" s="515"/>
      <c r="BA549" s="515"/>
      <c r="BB549" s="515"/>
      <c r="BC549" s="515"/>
      <c r="BD549" s="515"/>
      <c r="BE549" s="515"/>
      <c r="BF549" s="515"/>
      <c r="BG549" s="515"/>
      <c r="BH549" s="515"/>
      <c r="BI549" s="515"/>
      <c r="BJ549" s="515"/>
      <c r="BK549" s="515"/>
      <c r="BL549" s="515"/>
      <c r="BM549" s="515"/>
      <c r="BN549" s="515"/>
      <c r="BO549" s="515"/>
      <c r="BP549" s="515"/>
      <c r="BQ549" s="515"/>
      <c r="BR549" s="515"/>
      <c r="BS549" s="515"/>
      <c r="BT549" s="515"/>
      <c r="BU549" s="515"/>
      <c r="BV549" s="515"/>
      <c r="BW549" s="515"/>
      <c r="BX549" s="515"/>
      <c r="BY549" s="515"/>
      <c r="BZ549" s="515"/>
      <c r="CA549" s="515"/>
      <c r="CB549" s="515"/>
      <c r="CC549" s="515"/>
      <c r="CD549" s="515"/>
      <c r="CE549" s="515"/>
      <c r="CF549" s="515"/>
      <c r="CG549" s="515"/>
      <c r="CH549" s="515"/>
      <c r="CI549" s="515"/>
      <c r="CJ549" s="515"/>
      <c r="CK549" s="515"/>
      <c r="CL549" s="515"/>
      <c r="CM549" s="515"/>
      <c r="CN549" s="515"/>
      <c r="CO549" s="515"/>
      <c r="CP549" s="515"/>
    </row>
    <row r="550" spans="1:127" s="571" customFormat="1" ht="12.75" customHeight="1" x14ac:dyDescent="0.2">
      <c r="A550" s="559">
        <v>549</v>
      </c>
      <c r="B550" s="571" t="s">
        <v>1005</v>
      </c>
      <c r="C550" s="571" t="s">
        <v>6827</v>
      </c>
      <c r="D550" s="571" t="s">
        <v>6826</v>
      </c>
      <c r="E550" s="571" t="s">
        <v>6828</v>
      </c>
      <c r="F550" s="571" t="s">
        <v>6829</v>
      </c>
      <c r="G550" s="571" t="s">
        <v>6830</v>
      </c>
      <c r="H550" s="571" t="s">
        <v>6831</v>
      </c>
      <c r="I550" s="571" t="s">
        <v>3342</v>
      </c>
      <c r="J550" s="571" t="s">
        <v>3440</v>
      </c>
      <c r="K550" s="571" t="s">
        <v>6832</v>
      </c>
      <c r="L550" s="592" t="s">
        <v>6838</v>
      </c>
      <c r="M550" s="591">
        <v>43512</v>
      </c>
      <c r="N550" s="919">
        <v>44972</v>
      </c>
      <c r="O550" s="571" t="s">
        <v>991</v>
      </c>
      <c r="P550" s="919">
        <f t="shared" si="118"/>
        <v>44972</v>
      </c>
      <c r="Q550" s="571">
        <v>19053</v>
      </c>
      <c r="R550" s="571">
        <v>2018</v>
      </c>
      <c r="S550" s="591">
        <v>44242</v>
      </c>
      <c r="T550" s="571" t="s">
        <v>5218</v>
      </c>
      <c r="U550" s="571" t="s">
        <v>4844</v>
      </c>
      <c r="V550" s="571" t="s">
        <v>9796</v>
      </c>
      <c r="W550" s="571" t="s">
        <v>9796</v>
      </c>
      <c r="X550" s="571" t="s">
        <v>6833</v>
      </c>
      <c r="Y550" s="571" t="s">
        <v>9797</v>
      </c>
      <c r="Z550" s="571" t="s">
        <v>6834</v>
      </c>
      <c r="AA550" s="591">
        <f>N550</f>
        <v>44972</v>
      </c>
      <c r="AB550" s="571" t="s">
        <v>2167</v>
      </c>
      <c r="AC550" s="571">
        <v>4.5999999999999996</v>
      </c>
      <c r="AD550" s="571">
        <v>26</v>
      </c>
      <c r="AE550" s="571">
        <v>60</v>
      </c>
      <c r="AF550" s="571">
        <v>78</v>
      </c>
      <c r="AG550" s="571">
        <v>80</v>
      </c>
      <c r="AH550" s="571">
        <v>104</v>
      </c>
      <c r="AI550" s="571" t="s">
        <v>994</v>
      </c>
      <c r="AJ550" s="571">
        <v>38</v>
      </c>
      <c r="AK550" s="571">
        <v>50</v>
      </c>
      <c r="AL550" s="571">
        <v>1</v>
      </c>
      <c r="AM550" s="591">
        <v>43512</v>
      </c>
      <c r="AN550" s="571">
        <v>2019</v>
      </c>
      <c r="AO550" s="571" t="s">
        <v>991</v>
      </c>
      <c r="AP550" s="560"/>
      <c r="AQ550" s="642"/>
    </row>
    <row r="551" spans="1:127" s="502" customFormat="1" ht="12.75" customHeight="1" x14ac:dyDescent="0.2">
      <c r="A551" s="270">
        <v>550</v>
      </c>
      <c r="B551" s="281" t="s">
        <v>1004</v>
      </c>
      <c r="C551" s="281" t="s">
        <v>3637</v>
      </c>
      <c r="D551" s="281"/>
      <c r="E551" s="281" t="s">
        <v>6528</v>
      </c>
      <c r="F551" s="281"/>
      <c r="G551" s="296" t="s">
        <v>6529</v>
      </c>
      <c r="H551" s="676"/>
      <c r="I551" s="271" t="s">
        <v>614</v>
      </c>
      <c r="J551" s="281"/>
      <c r="K551" s="271" t="s">
        <v>6530</v>
      </c>
      <c r="L551" s="273" t="s">
        <v>6531</v>
      </c>
      <c r="M551" s="275">
        <v>43374</v>
      </c>
      <c r="N551" s="307">
        <v>44832</v>
      </c>
      <c r="O551" s="277" t="s">
        <v>991</v>
      </c>
      <c r="P551" s="299">
        <f t="shared" ref="P551:P559" si="120">N551</f>
        <v>44832</v>
      </c>
      <c r="Q551" s="264">
        <v>18606</v>
      </c>
      <c r="R551" s="264">
        <v>2014</v>
      </c>
      <c r="S551" s="265">
        <v>44102</v>
      </c>
      <c r="T551" s="281" t="s">
        <v>239</v>
      </c>
      <c r="U551" s="281" t="s">
        <v>991</v>
      </c>
      <c r="V551" s="150" t="s">
        <v>1521</v>
      </c>
      <c r="W551" s="150" t="s">
        <v>2826</v>
      </c>
      <c r="X551" s="281" t="s">
        <v>6544</v>
      </c>
      <c r="Y551" s="281" t="s">
        <v>3822</v>
      </c>
      <c r="Z551" s="150" t="s">
        <v>264</v>
      </c>
      <c r="AA551" s="303">
        <v>44832</v>
      </c>
      <c r="AB551" s="283" t="s">
        <v>2167</v>
      </c>
      <c r="AC551" s="281">
        <v>5.7</v>
      </c>
      <c r="AD551" s="284"/>
      <c r="AE551" s="281">
        <v>80</v>
      </c>
      <c r="AF551" s="281"/>
      <c r="AG551" s="281">
        <v>100</v>
      </c>
      <c r="AH551" s="281"/>
      <c r="AI551" s="281">
        <v>24</v>
      </c>
      <c r="AJ551" s="281">
        <v>39</v>
      </c>
      <c r="AK551" s="281">
        <v>49</v>
      </c>
      <c r="AL551" s="281">
        <v>1</v>
      </c>
      <c r="AM551" s="281"/>
      <c r="AN551" s="281"/>
      <c r="AO551" s="281"/>
      <c r="AP551" s="281"/>
      <c r="AQ551" s="640"/>
      <c r="AR551" s="516"/>
      <c r="AS551" s="516"/>
      <c r="AT551" s="516"/>
      <c r="AU551" s="516"/>
      <c r="AV551" s="516"/>
      <c r="AW551" s="516"/>
      <c r="AX551" s="516"/>
      <c r="AY551" s="516"/>
      <c r="AZ551" s="516"/>
      <c r="BA551" s="516"/>
      <c r="BB551" s="516"/>
      <c r="BC551" s="516"/>
      <c r="BD551" s="516"/>
      <c r="BE551" s="516"/>
      <c r="BF551" s="516"/>
      <c r="BG551" s="516"/>
      <c r="BH551" s="516"/>
      <c r="BI551" s="516"/>
      <c r="BJ551" s="516"/>
      <c r="BK551" s="516"/>
      <c r="BL551" s="516"/>
      <c r="BM551" s="516"/>
      <c r="BN551" s="516"/>
      <c r="BO551" s="516"/>
      <c r="BP551" s="516"/>
      <c r="BQ551" s="516"/>
      <c r="BR551" s="516"/>
      <c r="BS551" s="516"/>
      <c r="BT551" s="516"/>
      <c r="BU551" s="516"/>
      <c r="BV551" s="516"/>
      <c r="BW551" s="516"/>
      <c r="BX551" s="516"/>
      <c r="BY551" s="516"/>
      <c r="BZ551" s="516"/>
      <c r="CA551" s="516"/>
      <c r="CB551" s="516"/>
      <c r="CC551" s="516"/>
      <c r="CD551" s="516"/>
      <c r="CE551" s="516"/>
      <c r="CF551" s="516"/>
      <c r="CG551" s="516"/>
      <c r="CH551" s="516"/>
      <c r="CI551" s="516"/>
      <c r="CJ551" s="516"/>
      <c r="CK551" s="516"/>
      <c r="CL551" s="516"/>
      <c r="CM551" s="516"/>
      <c r="CN551" s="516"/>
      <c r="CO551" s="516"/>
      <c r="CP551" s="516"/>
    </row>
    <row r="552" spans="1:127" s="502" customFormat="1" ht="12.75" customHeight="1" x14ac:dyDescent="0.2">
      <c r="A552" s="270">
        <v>551</v>
      </c>
      <c r="B552" s="281" t="s">
        <v>1005</v>
      </c>
      <c r="C552" s="270" t="s">
        <v>6153</v>
      </c>
      <c r="D552" s="281" t="s">
        <v>9606</v>
      </c>
      <c r="E552" s="281" t="s">
        <v>6154</v>
      </c>
      <c r="F552" s="281" t="s">
        <v>9605</v>
      </c>
      <c r="G552" s="296" t="s">
        <v>6156</v>
      </c>
      <c r="H552" s="676" t="s">
        <v>9607</v>
      </c>
      <c r="I552" s="271" t="s">
        <v>1515</v>
      </c>
      <c r="J552" s="281" t="s">
        <v>9608</v>
      </c>
      <c r="K552" s="271" t="s">
        <v>3489</v>
      </c>
      <c r="L552" s="273" t="s">
        <v>3490</v>
      </c>
      <c r="M552" s="275">
        <v>43235</v>
      </c>
      <c r="N552" s="132">
        <v>44886</v>
      </c>
      <c r="O552" s="277" t="s">
        <v>991</v>
      </c>
      <c r="P552" s="299">
        <f t="shared" si="120"/>
        <v>44886</v>
      </c>
      <c r="Q552" s="264">
        <v>19208</v>
      </c>
      <c r="R552" s="264">
        <v>2017</v>
      </c>
      <c r="S552" s="279">
        <v>44156</v>
      </c>
      <c r="T552" s="281" t="s">
        <v>396</v>
      </c>
      <c r="U552" s="281" t="s">
        <v>7965</v>
      </c>
      <c r="V552" s="150" t="s">
        <v>6054</v>
      </c>
      <c r="W552" s="150" t="s">
        <v>6054</v>
      </c>
      <c r="X552" s="281" t="s">
        <v>7170</v>
      </c>
      <c r="Y552" s="281" t="s">
        <v>692</v>
      </c>
      <c r="Z552" s="150" t="s">
        <v>1842</v>
      </c>
      <c r="AA552" s="303">
        <v>44886</v>
      </c>
      <c r="AB552" s="283" t="s">
        <v>42</v>
      </c>
      <c r="AC552" s="281">
        <v>5</v>
      </c>
      <c r="AD552" s="284">
        <v>29.3</v>
      </c>
      <c r="AE552" s="281">
        <v>120</v>
      </c>
      <c r="AF552" s="281">
        <v>120</v>
      </c>
      <c r="AG552" s="281">
        <v>150</v>
      </c>
      <c r="AH552" s="281">
        <v>150</v>
      </c>
      <c r="AI552" s="281">
        <v>30</v>
      </c>
      <c r="AJ552" s="281" t="s">
        <v>6158</v>
      </c>
      <c r="AK552" s="281">
        <v>75</v>
      </c>
      <c r="AL552" s="281">
        <v>1</v>
      </c>
      <c r="AM552" s="279">
        <v>44167</v>
      </c>
      <c r="AN552" s="280">
        <v>2020</v>
      </c>
      <c r="AO552" s="280" t="s">
        <v>991</v>
      </c>
      <c r="AP552" s="281"/>
      <c r="AQ552" s="635"/>
      <c r="AR552" s="324"/>
      <c r="AS552" s="324"/>
      <c r="AT552" s="324"/>
      <c r="AU552" s="324"/>
      <c r="AV552" s="324"/>
      <c r="AW552" s="324"/>
      <c r="AX552" s="324"/>
      <c r="AY552" s="324"/>
      <c r="AZ552" s="324"/>
      <c r="BA552" s="324"/>
      <c r="BB552" s="324"/>
      <c r="BC552" s="324"/>
      <c r="BD552" s="324"/>
      <c r="BE552" s="324"/>
      <c r="BF552" s="324"/>
      <c r="BG552" s="324"/>
      <c r="BH552" s="324"/>
      <c r="BI552" s="324"/>
      <c r="BJ552" s="324"/>
      <c r="BK552" s="324"/>
      <c r="BL552" s="324"/>
      <c r="BM552" s="324"/>
      <c r="BN552" s="324"/>
      <c r="BO552" s="324"/>
      <c r="BP552" s="324"/>
      <c r="BQ552" s="324"/>
      <c r="BR552" s="324"/>
      <c r="BS552" s="324"/>
      <c r="BT552" s="324"/>
      <c r="BU552" s="324"/>
      <c r="BV552" s="324"/>
      <c r="BW552" s="324"/>
      <c r="BX552" s="324"/>
      <c r="BY552" s="324"/>
      <c r="BZ552" s="324"/>
      <c r="CA552" s="324"/>
      <c r="CB552" s="324"/>
      <c r="CC552" s="324"/>
      <c r="CD552" s="324"/>
      <c r="CE552" s="324"/>
      <c r="CF552" s="324"/>
      <c r="CG552" s="324"/>
      <c r="CH552" s="324"/>
      <c r="CI552" s="324"/>
      <c r="CJ552" s="324"/>
      <c r="CK552" s="324"/>
      <c r="CL552" s="324"/>
      <c r="CM552" s="324"/>
      <c r="CN552" s="324"/>
      <c r="CO552" s="324"/>
      <c r="CP552" s="324"/>
    </row>
    <row r="553" spans="1:127" s="502" customFormat="1" ht="12.75" customHeight="1" x14ac:dyDescent="0.2">
      <c r="A553" s="270">
        <v>552</v>
      </c>
      <c r="B553" s="281" t="s">
        <v>1004</v>
      </c>
      <c r="C553" s="281" t="s">
        <v>6827</v>
      </c>
      <c r="D553" s="281"/>
      <c r="E553" s="281" t="s">
        <v>1895</v>
      </c>
      <c r="F553" s="281"/>
      <c r="G553" s="296" t="s">
        <v>9957</v>
      </c>
      <c r="H553" s="922"/>
      <c r="I553" s="271" t="s">
        <v>3342</v>
      </c>
      <c r="J553" s="281"/>
      <c r="K553" s="271" t="s">
        <v>9958</v>
      </c>
      <c r="L553" s="922" t="s">
        <v>9959</v>
      </c>
      <c r="M553" s="306">
        <v>44287</v>
      </c>
      <c r="N553" s="307">
        <v>45008</v>
      </c>
      <c r="O553" s="277" t="s">
        <v>991</v>
      </c>
      <c r="P553" s="299">
        <f>N553</f>
        <v>45008</v>
      </c>
      <c r="Q553" s="264">
        <v>21152</v>
      </c>
      <c r="R553" s="264">
        <v>2019</v>
      </c>
      <c r="S553" s="265">
        <v>44278</v>
      </c>
      <c r="T553" s="281" t="s">
        <v>6763</v>
      </c>
      <c r="U553" s="281" t="s">
        <v>1786</v>
      </c>
      <c r="V553" s="150" t="s">
        <v>484</v>
      </c>
      <c r="W553" s="150" t="s">
        <v>1280</v>
      </c>
      <c r="X553" s="281" t="s">
        <v>9960</v>
      </c>
      <c r="Y553" s="281" t="s">
        <v>9961</v>
      </c>
      <c r="Z553" s="150" t="s">
        <v>9962</v>
      </c>
      <c r="AA553" s="303">
        <f>N553</f>
        <v>45008</v>
      </c>
      <c r="AB553" s="283" t="s">
        <v>2167</v>
      </c>
      <c r="AC553" s="281">
        <v>4.5999999999999996</v>
      </c>
      <c r="AD553" s="284"/>
      <c r="AE553" s="281">
        <v>60</v>
      </c>
      <c r="AF553" s="281"/>
      <c r="AG553" s="281">
        <v>80</v>
      </c>
      <c r="AH553" s="281"/>
      <c r="AI553" s="281" t="s">
        <v>994</v>
      </c>
      <c r="AJ553" s="281">
        <v>38</v>
      </c>
      <c r="AK553" s="281">
        <v>50</v>
      </c>
      <c r="AL553" s="281">
        <v>1</v>
      </c>
      <c r="AM553" s="281"/>
      <c r="AN553" s="281"/>
      <c r="AO553" s="281"/>
      <c r="AP553" s="281"/>
      <c r="AQ553" s="635"/>
      <c r="AR553" s="324"/>
      <c r="AS553" s="324"/>
      <c r="AT553" s="324"/>
      <c r="AU553" s="324"/>
      <c r="AV553" s="324"/>
      <c r="AW553" s="324"/>
      <c r="AX553" s="324"/>
      <c r="AY553" s="324"/>
      <c r="AZ553" s="324"/>
      <c r="BA553" s="324"/>
      <c r="BB553" s="324"/>
      <c r="BC553" s="324"/>
      <c r="BD553" s="324"/>
      <c r="BE553" s="324"/>
      <c r="BF553" s="324"/>
      <c r="BG553" s="324"/>
      <c r="BH553" s="324"/>
      <c r="BI553" s="324"/>
      <c r="BJ553" s="324"/>
      <c r="BK553" s="324"/>
      <c r="BL553" s="324"/>
      <c r="BM553" s="324"/>
      <c r="BN553" s="324"/>
      <c r="BO553" s="324"/>
      <c r="BP553" s="324"/>
      <c r="BQ553" s="324"/>
      <c r="BR553" s="324"/>
      <c r="BS553" s="324"/>
      <c r="BT553" s="324"/>
      <c r="BU553" s="324"/>
      <c r="BV553" s="324"/>
      <c r="BW553" s="324"/>
      <c r="BX553" s="324"/>
      <c r="BY553" s="324"/>
      <c r="BZ553" s="324"/>
      <c r="CA553" s="324"/>
      <c r="CB553" s="324"/>
      <c r="CC553" s="324"/>
      <c r="CD553" s="324"/>
      <c r="CE553" s="324"/>
      <c r="CF553" s="324"/>
      <c r="CG553" s="324"/>
      <c r="CH553" s="324"/>
      <c r="CI553" s="324"/>
      <c r="CJ553" s="324"/>
      <c r="CK553" s="324"/>
      <c r="CL553" s="324"/>
      <c r="CM553" s="324"/>
      <c r="CN553" s="324"/>
      <c r="CO553" s="324"/>
      <c r="CP553" s="324"/>
    </row>
    <row r="554" spans="1:127" s="324" customFormat="1" ht="12.75" customHeight="1" x14ac:dyDescent="0.2">
      <c r="A554" s="270">
        <v>553</v>
      </c>
      <c r="B554" s="281" t="s">
        <v>1004</v>
      </c>
      <c r="C554" s="281" t="s">
        <v>9070</v>
      </c>
      <c r="D554" s="281"/>
      <c r="E554" s="281" t="s">
        <v>4840</v>
      </c>
      <c r="F554" s="281"/>
      <c r="G554" s="296" t="s">
        <v>9071</v>
      </c>
      <c r="H554" s="799"/>
      <c r="I554" s="281" t="s">
        <v>424</v>
      </c>
      <c r="J554" s="281"/>
      <c r="K554" s="281" t="s">
        <v>2628</v>
      </c>
      <c r="L554" s="799" t="s">
        <v>2629</v>
      </c>
      <c r="M554" s="306">
        <v>44063</v>
      </c>
      <c r="N554" s="307">
        <v>44787</v>
      </c>
      <c r="O554" s="308" t="s">
        <v>991</v>
      </c>
      <c r="P554" s="299">
        <f t="shared" si="120"/>
        <v>44787</v>
      </c>
      <c r="Q554" s="264">
        <v>20597</v>
      </c>
      <c r="R554" s="264">
        <v>2020</v>
      </c>
      <c r="S554" s="265">
        <v>44057</v>
      </c>
      <c r="T554" s="281" t="s">
        <v>239</v>
      </c>
      <c r="U554" s="281" t="s">
        <v>1786</v>
      </c>
      <c r="V554" s="150" t="s">
        <v>484</v>
      </c>
      <c r="W554" s="150" t="s">
        <v>484</v>
      </c>
      <c r="X554" s="281" t="s">
        <v>9072</v>
      </c>
      <c r="Y554" s="281" t="s">
        <v>138</v>
      </c>
      <c r="Z554" s="150" t="s">
        <v>252</v>
      </c>
      <c r="AA554" s="303">
        <v>44787</v>
      </c>
      <c r="AB554" s="283" t="s">
        <v>1411</v>
      </c>
      <c r="AC554" s="281">
        <v>5.26</v>
      </c>
      <c r="AD554" s="284"/>
      <c r="AE554" s="281">
        <v>85</v>
      </c>
      <c r="AF554" s="281"/>
      <c r="AG554" s="281">
        <v>105</v>
      </c>
      <c r="AH554" s="281"/>
      <c r="AI554" s="281">
        <v>24</v>
      </c>
      <c r="AJ554" s="281">
        <v>39</v>
      </c>
      <c r="AK554" s="281">
        <v>58</v>
      </c>
      <c r="AL554" s="281">
        <v>1</v>
      </c>
      <c r="AM554" s="281"/>
      <c r="AN554" s="281"/>
      <c r="AO554" s="281"/>
      <c r="AP554" s="281"/>
      <c r="AQ554" s="635"/>
      <c r="CQ554" s="512"/>
    </row>
    <row r="555" spans="1:127" s="502" customFormat="1" ht="12.75" customHeight="1" x14ac:dyDescent="0.2">
      <c r="A555" s="270">
        <v>554</v>
      </c>
      <c r="B555" s="281" t="s">
        <v>1005</v>
      </c>
      <c r="C555" s="270" t="s">
        <v>7176</v>
      </c>
      <c r="D555" s="281" t="s">
        <v>7177</v>
      </c>
      <c r="E555" s="281" t="s">
        <v>2774</v>
      </c>
      <c r="F555" s="281" t="s">
        <v>7178</v>
      </c>
      <c r="G555" s="296" t="s">
        <v>7179</v>
      </c>
      <c r="H555" s="676" t="s">
        <v>7180</v>
      </c>
      <c r="I555" s="281" t="s">
        <v>1515</v>
      </c>
      <c r="J555" s="281" t="s">
        <v>7181</v>
      </c>
      <c r="K555" s="281" t="s">
        <v>7182</v>
      </c>
      <c r="L555" s="676" t="s">
        <v>7183</v>
      </c>
      <c r="M555" s="306">
        <v>43581</v>
      </c>
      <c r="N555" s="307">
        <v>44297</v>
      </c>
      <c r="O555" s="507" t="s">
        <v>991</v>
      </c>
      <c r="P555" s="508">
        <f>N555</f>
        <v>44297</v>
      </c>
      <c r="Q555" s="520">
        <v>19212</v>
      </c>
      <c r="R555" s="520">
        <v>2019</v>
      </c>
      <c r="S555" s="265">
        <v>43566</v>
      </c>
      <c r="T555" s="324" t="s">
        <v>549</v>
      </c>
      <c r="U555" s="324" t="s">
        <v>258</v>
      </c>
      <c r="V555" s="150" t="s">
        <v>2177</v>
      </c>
      <c r="W555" s="150" t="s">
        <v>2177</v>
      </c>
      <c r="X555" s="281" t="s">
        <v>7184</v>
      </c>
      <c r="Y555" s="281" t="s">
        <v>595</v>
      </c>
      <c r="Z555" s="150" t="s">
        <v>7185</v>
      </c>
      <c r="AA555" s="303">
        <v>44297</v>
      </c>
      <c r="AB555" s="283" t="s">
        <v>7146</v>
      </c>
      <c r="AC555" s="281">
        <v>4.92</v>
      </c>
      <c r="AD555" s="284">
        <v>26</v>
      </c>
      <c r="AE555" s="281">
        <v>100</v>
      </c>
      <c r="AF555" s="281">
        <v>100</v>
      </c>
      <c r="AG555" s="281">
        <v>125</v>
      </c>
      <c r="AH555" s="281">
        <v>145</v>
      </c>
      <c r="AI555" s="281">
        <v>29</v>
      </c>
      <c r="AJ555" s="281" t="s">
        <v>7186</v>
      </c>
      <c r="AK555" s="324">
        <v>80</v>
      </c>
      <c r="AL555" s="324">
        <v>1</v>
      </c>
      <c r="AM555" s="265">
        <v>43581</v>
      </c>
      <c r="AN555" s="281">
        <v>2019</v>
      </c>
      <c r="AO555" s="281" t="s">
        <v>991</v>
      </c>
      <c r="AP555" s="281"/>
      <c r="AQ555" s="635"/>
      <c r="AR555" s="324"/>
      <c r="AS555" s="324"/>
      <c r="AT555" s="324"/>
      <c r="AU555" s="324"/>
      <c r="AV555" s="324"/>
      <c r="AW555" s="324"/>
      <c r="AX555" s="324"/>
      <c r="AY555" s="324"/>
      <c r="AZ555" s="324"/>
      <c r="BA555" s="324"/>
      <c r="BB555" s="324"/>
      <c r="BC555" s="324"/>
      <c r="BD555" s="324"/>
      <c r="BE555" s="324"/>
      <c r="BF555" s="324"/>
      <c r="BG555" s="324"/>
      <c r="BH555" s="324"/>
      <c r="BI555" s="324"/>
      <c r="BJ555" s="324"/>
      <c r="BK555" s="324"/>
      <c r="BL555" s="324"/>
      <c r="BM555" s="324"/>
      <c r="BN555" s="324"/>
      <c r="BO555" s="324"/>
      <c r="BP555" s="324"/>
      <c r="BQ555" s="324"/>
      <c r="BR555" s="324"/>
      <c r="BS555" s="324"/>
      <c r="BT555" s="324"/>
      <c r="BU555" s="324"/>
      <c r="BV555" s="324"/>
      <c r="BW555" s="324"/>
      <c r="BX555" s="324"/>
      <c r="BY555" s="324"/>
      <c r="BZ555" s="324"/>
      <c r="CA555" s="324"/>
      <c r="CB555" s="324"/>
      <c r="CC555" s="324"/>
      <c r="CD555" s="324"/>
      <c r="CE555" s="324"/>
      <c r="CF555" s="324"/>
      <c r="CG555" s="324"/>
      <c r="CH555" s="324"/>
      <c r="CI555" s="324"/>
      <c r="CJ555" s="324"/>
      <c r="CK555" s="324"/>
      <c r="CL555" s="324"/>
      <c r="CM555" s="324"/>
      <c r="CN555" s="324"/>
      <c r="CO555" s="324"/>
      <c r="CP555" s="324"/>
    </row>
    <row r="556" spans="1:127" ht="12.75" customHeight="1" x14ac:dyDescent="0.2">
      <c r="A556" s="270">
        <v>555</v>
      </c>
      <c r="B556" s="281" t="s">
        <v>1004</v>
      </c>
      <c r="C556" s="281" t="s">
        <v>5409</v>
      </c>
      <c r="D556" s="281"/>
      <c r="E556" s="281" t="s">
        <v>5410</v>
      </c>
      <c r="F556" s="281"/>
      <c r="G556" s="296" t="s">
        <v>5411</v>
      </c>
      <c r="H556" s="676"/>
      <c r="I556" s="281" t="s">
        <v>1307</v>
      </c>
      <c r="J556" s="281"/>
      <c r="K556" s="271" t="s">
        <v>4123</v>
      </c>
      <c r="L556" s="273" t="s">
        <v>422</v>
      </c>
      <c r="M556" s="275">
        <v>43007</v>
      </c>
      <c r="N556" s="276">
        <v>44429</v>
      </c>
      <c r="O556" s="277" t="s">
        <v>991</v>
      </c>
      <c r="P556" s="300">
        <f t="shared" si="120"/>
        <v>44429</v>
      </c>
      <c r="Q556" s="278">
        <v>17842</v>
      </c>
      <c r="R556" s="278">
        <v>2015</v>
      </c>
      <c r="S556" s="279">
        <v>43698</v>
      </c>
      <c r="T556" s="280" t="s">
        <v>396</v>
      </c>
      <c r="U556" s="281" t="s">
        <v>991</v>
      </c>
      <c r="V556" s="282" t="s">
        <v>97</v>
      </c>
      <c r="W556" s="282" t="s">
        <v>97</v>
      </c>
      <c r="X556" s="280" t="s">
        <v>4124</v>
      </c>
      <c r="Y556" s="280"/>
      <c r="Z556" s="282" t="s">
        <v>1983</v>
      </c>
      <c r="AA556" s="319">
        <f t="shared" ref="AA556:AA558" si="121">N556</f>
        <v>44429</v>
      </c>
      <c r="AB556" s="149" t="s">
        <v>2167</v>
      </c>
      <c r="AC556" s="280">
        <v>5.9</v>
      </c>
      <c r="AD556" s="305"/>
      <c r="AE556" s="280">
        <v>85</v>
      </c>
      <c r="AF556" s="280"/>
      <c r="AG556" s="280">
        <v>110</v>
      </c>
      <c r="AH556" s="280"/>
      <c r="AI556" s="280">
        <v>23</v>
      </c>
      <c r="AJ556" s="280">
        <v>38</v>
      </c>
      <c r="AK556" s="280">
        <v>51</v>
      </c>
      <c r="AL556" s="280">
        <v>1</v>
      </c>
      <c r="AM556" s="279"/>
      <c r="AN556" s="280"/>
      <c r="AO556" s="280"/>
      <c r="AP556" s="280"/>
      <c r="AQ556" s="634"/>
      <c r="AR556" s="501"/>
      <c r="AS556" s="501"/>
      <c r="AT556" s="501"/>
      <c r="AU556" s="501"/>
      <c r="AV556" s="501"/>
      <c r="AW556" s="501"/>
      <c r="AX556" s="501"/>
      <c r="AY556" s="501"/>
      <c r="AZ556" s="501"/>
      <c r="BA556" s="501"/>
      <c r="BB556" s="501"/>
      <c r="BC556" s="501"/>
      <c r="BD556" s="501"/>
      <c r="BE556" s="501"/>
      <c r="BF556" s="501"/>
      <c r="BG556" s="501"/>
      <c r="BH556" s="501"/>
      <c r="BI556" s="501"/>
      <c r="BJ556" s="501"/>
      <c r="BK556" s="501"/>
      <c r="BL556" s="501"/>
      <c r="BM556" s="501"/>
      <c r="BN556" s="501"/>
      <c r="BO556" s="501"/>
      <c r="BP556" s="501"/>
      <c r="BQ556" s="501"/>
      <c r="BR556" s="501"/>
      <c r="BS556" s="501"/>
      <c r="BT556" s="501"/>
      <c r="BU556" s="501"/>
      <c r="BV556" s="501"/>
      <c r="BW556" s="501"/>
      <c r="BX556" s="501"/>
      <c r="BY556" s="501"/>
      <c r="BZ556" s="501"/>
      <c r="CA556" s="501"/>
      <c r="CB556" s="501"/>
      <c r="CC556" s="501"/>
      <c r="CD556" s="501"/>
      <c r="CE556" s="501"/>
      <c r="CF556" s="501"/>
      <c r="CG556" s="501"/>
      <c r="CH556" s="501"/>
      <c r="CI556" s="501"/>
      <c r="CJ556" s="501"/>
      <c r="CK556" s="501"/>
      <c r="CL556" s="501"/>
      <c r="CM556" s="501"/>
      <c r="CN556" s="501"/>
      <c r="CO556" s="501"/>
      <c r="CP556" s="501"/>
      <c r="CQ556" s="500"/>
      <c r="CR556" s="500"/>
      <c r="CS556" s="500"/>
      <c r="CT556" s="500"/>
      <c r="CU556" s="500"/>
      <c r="CV556" s="500"/>
      <c r="CW556" s="500"/>
      <c r="CX556" s="500"/>
      <c r="CY556" s="500"/>
      <c r="CZ556" s="500"/>
      <c r="DA556" s="500"/>
      <c r="DB556" s="500"/>
      <c r="DC556" s="500"/>
      <c r="DD556" s="500"/>
      <c r="DE556" s="500"/>
      <c r="DF556" s="500"/>
      <c r="DG556" s="500"/>
      <c r="DH556" s="500"/>
      <c r="DI556" s="500"/>
      <c r="DJ556" s="500"/>
      <c r="DK556" s="500"/>
      <c r="DL556" s="500"/>
      <c r="DM556" s="500"/>
      <c r="DN556" s="500"/>
      <c r="DO556" s="500"/>
      <c r="DP556" s="500"/>
      <c r="DQ556" s="500"/>
      <c r="DR556" s="500"/>
      <c r="DS556" s="500"/>
      <c r="DT556" s="500"/>
      <c r="DU556" s="500"/>
      <c r="DV556" s="500"/>
      <c r="DW556" s="500"/>
    </row>
    <row r="557" spans="1:127" s="502" customFormat="1" ht="12.75" customHeight="1" x14ac:dyDescent="0.2">
      <c r="A557" s="270">
        <v>556</v>
      </c>
      <c r="B557" s="281" t="s">
        <v>1004</v>
      </c>
      <c r="C557" s="281" t="s">
        <v>4889</v>
      </c>
      <c r="D557" s="281"/>
      <c r="E557" s="281" t="s">
        <v>5459</v>
      </c>
      <c r="F557" s="281"/>
      <c r="G557" s="296" t="s">
        <v>8294</v>
      </c>
      <c r="H557" s="738"/>
      <c r="I557" s="281" t="s">
        <v>2653</v>
      </c>
      <c r="J557" s="281"/>
      <c r="K557" s="271" t="s">
        <v>3353</v>
      </c>
      <c r="L557" s="273" t="s">
        <v>1351</v>
      </c>
      <c r="M557" s="306">
        <v>43900</v>
      </c>
      <c r="N557" s="132">
        <v>44626</v>
      </c>
      <c r="O557" s="277" t="s">
        <v>991</v>
      </c>
      <c r="P557" s="299">
        <f>N557</f>
        <v>44626</v>
      </c>
      <c r="Q557" s="264">
        <v>20257</v>
      </c>
      <c r="R557" s="264">
        <v>2020</v>
      </c>
      <c r="S557" s="265">
        <v>43896</v>
      </c>
      <c r="T557" s="281" t="s">
        <v>5079</v>
      </c>
      <c r="U557" s="281" t="s">
        <v>1786</v>
      </c>
      <c r="V557" s="150" t="s">
        <v>484</v>
      </c>
      <c r="W557" s="150" t="s">
        <v>484</v>
      </c>
      <c r="X557" s="281" t="s">
        <v>829</v>
      </c>
      <c r="Y557" s="281" t="s">
        <v>6952</v>
      </c>
      <c r="Z557" s="150" t="s">
        <v>2312</v>
      </c>
      <c r="AA557" s="303">
        <v>44626</v>
      </c>
      <c r="AB557" s="283" t="s">
        <v>485</v>
      </c>
      <c r="AC557" s="281">
        <v>4.8</v>
      </c>
      <c r="AD557" s="284"/>
      <c r="AE557" s="281">
        <v>75</v>
      </c>
      <c r="AF557" s="281"/>
      <c r="AG557" s="281">
        <v>100</v>
      </c>
      <c r="AH557" s="281"/>
      <c r="AI557" s="281">
        <v>23</v>
      </c>
      <c r="AJ557" s="281">
        <v>37</v>
      </c>
      <c r="AK557" s="281">
        <v>54</v>
      </c>
      <c r="AL557" s="281">
        <v>1</v>
      </c>
      <c r="AM557" s="281"/>
      <c r="AN557" s="281"/>
      <c r="AO557" s="281"/>
      <c r="AP557" s="281"/>
      <c r="AQ557" s="635"/>
      <c r="AR557" s="324"/>
      <c r="AS557" s="324"/>
      <c r="AT557" s="324"/>
      <c r="AU557" s="324"/>
      <c r="AV557" s="324"/>
      <c r="AW557" s="324"/>
      <c r="AX557" s="324"/>
      <c r="AY557" s="324"/>
      <c r="AZ557" s="324"/>
      <c r="BA557" s="324"/>
      <c r="BB557" s="324"/>
      <c r="BC557" s="324"/>
      <c r="BD557" s="324"/>
      <c r="BE557" s="324"/>
      <c r="BF557" s="324"/>
      <c r="BG557" s="324"/>
      <c r="BH557" s="324"/>
      <c r="BI557" s="324"/>
      <c r="BJ557" s="324"/>
      <c r="BK557" s="324"/>
      <c r="BL557" s="324"/>
      <c r="BM557" s="324"/>
      <c r="BN557" s="324"/>
      <c r="BO557" s="324"/>
      <c r="BP557" s="324"/>
      <c r="BQ557" s="324"/>
      <c r="BR557" s="324"/>
      <c r="BS557" s="324"/>
      <c r="BT557" s="324"/>
      <c r="BU557" s="324"/>
      <c r="BV557" s="324"/>
      <c r="BW557" s="324"/>
      <c r="BX557" s="324"/>
      <c r="BY557" s="324"/>
      <c r="BZ557" s="324"/>
      <c r="CA557" s="324"/>
      <c r="CB557" s="324"/>
      <c r="CC557" s="324"/>
      <c r="CD557" s="324"/>
      <c r="CE557" s="324"/>
      <c r="CF557" s="324"/>
      <c r="CG557" s="324"/>
      <c r="CH557" s="324"/>
      <c r="CI557" s="324"/>
      <c r="CJ557" s="324"/>
      <c r="CK557" s="324"/>
      <c r="CL557" s="324"/>
      <c r="CM557" s="324"/>
      <c r="CN557" s="324"/>
      <c r="CO557" s="324"/>
      <c r="CP557" s="324"/>
    </row>
    <row r="558" spans="1:127" ht="12.75" customHeight="1" x14ac:dyDescent="0.2">
      <c r="A558" s="270">
        <v>557</v>
      </c>
      <c r="B558" s="281" t="s">
        <v>1004</v>
      </c>
      <c r="C558" s="281" t="s">
        <v>2681</v>
      </c>
      <c r="D558" s="281"/>
      <c r="E558" s="281" t="s">
        <v>2775</v>
      </c>
      <c r="F558" s="281"/>
      <c r="G558" s="296" t="s">
        <v>2776</v>
      </c>
      <c r="H558" s="676"/>
      <c r="I558" s="271" t="s">
        <v>2653</v>
      </c>
      <c r="J558" s="281"/>
      <c r="K558" s="281" t="s">
        <v>780</v>
      </c>
      <c r="L558" s="676" t="s">
        <v>781</v>
      </c>
      <c r="M558" s="306">
        <v>42062</v>
      </c>
      <c r="N558" s="325">
        <v>44763</v>
      </c>
      <c r="O558" s="277" t="s">
        <v>991</v>
      </c>
      <c r="P558" s="298">
        <f>N558</f>
        <v>44763</v>
      </c>
      <c r="Q558" s="278">
        <v>15170</v>
      </c>
      <c r="R558" s="278">
        <v>2014</v>
      </c>
      <c r="S558" s="279">
        <v>44033</v>
      </c>
      <c r="T558" s="281" t="s">
        <v>39</v>
      </c>
      <c r="U558" s="281" t="s">
        <v>991</v>
      </c>
      <c r="V558" s="282" t="s">
        <v>1488</v>
      </c>
      <c r="W558" s="282" t="s">
        <v>6897</v>
      </c>
      <c r="X558" s="280" t="s">
        <v>2710</v>
      </c>
      <c r="Y558" s="280" t="s">
        <v>1697</v>
      </c>
      <c r="Z558" s="282" t="s">
        <v>420</v>
      </c>
      <c r="AA558" s="319">
        <f t="shared" si="121"/>
        <v>44763</v>
      </c>
      <c r="AB558" s="149" t="s">
        <v>2167</v>
      </c>
      <c r="AC558" s="280">
        <v>5.0999999999999996</v>
      </c>
      <c r="AD558" s="305"/>
      <c r="AE558" s="280">
        <v>65</v>
      </c>
      <c r="AF558" s="280"/>
      <c r="AG558" s="280">
        <v>90</v>
      </c>
      <c r="AH558" s="280"/>
      <c r="AI558" s="280" t="s">
        <v>994</v>
      </c>
      <c r="AJ558" s="280">
        <v>37</v>
      </c>
      <c r="AK558" s="280">
        <v>54</v>
      </c>
      <c r="AL558" s="280">
        <v>1</v>
      </c>
      <c r="AM558" s="280"/>
      <c r="AN558" s="280"/>
      <c r="AO558" s="280"/>
      <c r="AP558" s="280"/>
      <c r="AQ558" s="634"/>
      <c r="AR558" s="501"/>
      <c r="AS558" s="501"/>
      <c r="AT558" s="501"/>
      <c r="AU558" s="501"/>
      <c r="AV558" s="501"/>
      <c r="AW558" s="501"/>
      <c r="AX558" s="501"/>
      <c r="AY558" s="501"/>
      <c r="AZ558" s="501"/>
      <c r="BA558" s="501"/>
      <c r="BB558" s="501"/>
      <c r="BC558" s="501"/>
      <c r="BD558" s="501"/>
      <c r="BE558" s="501"/>
      <c r="BF558" s="501"/>
      <c r="BG558" s="501"/>
      <c r="BH558" s="501"/>
      <c r="BI558" s="501"/>
      <c r="BJ558" s="501"/>
      <c r="BK558" s="501"/>
      <c r="BL558" s="501"/>
      <c r="BM558" s="501"/>
      <c r="BN558" s="501"/>
      <c r="BO558" s="501"/>
      <c r="BP558" s="501"/>
      <c r="BQ558" s="501"/>
      <c r="BR558" s="501"/>
      <c r="BS558" s="501"/>
      <c r="BT558" s="501"/>
      <c r="BU558" s="501"/>
      <c r="BV558" s="501"/>
      <c r="BW558" s="501"/>
      <c r="BX558" s="501"/>
      <c r="BY558" s="501"/>
      <c r="BZ558" s="501"/>
      <c r="CA558" s="501"/>
      <c r="CB558" s="501"/>
      <c r="CC558" s="501"/>
      <c r="CD558" s="501"/>
      <c r="CE558" s="501"/>
      <c r="CF558" s="501"/>
      <c r="CG558" s="501"/>
      <c r="CH558" s="501"/>
      <c r="CI558" s="501"/>
      <c r="CJ558" s="501"/>
      <c r="CK558" s="501"/>
      <c r="CL558" s="501"/>
      <c r="CM558" s="501"/>
      <c r="CN558" s="501"/>
      <c r="CO558" s="501"/>
      <c r="CP558" s="501"/>
      <c r="CQ558" s="500"/>
      <c r="CR558" s="500"/>
      <c r="CS558" s="500"/>
      <c r="CT558" s="500"/>
      <c r="CU558" s="500"/>
      <c r="CV558" s="500"/>
      <c r="CW558" s="500"/>
      <c r="CX558" s="500"/>
      <c r="CY558" s="500"/>
      <c r="CZ558" s="500"/>
      <c r="DA558" s="500"/>
      <c r="DB558" s="500"/>
      <c r="DC558" s="500"/>
      <c r="DD558" s="500"/>
      <c r="DE558" s="500"/>
      <c r="DF558" s="500"/>
      <c r="DG558" s="500"/>
      <c r="DH558" s="500"/>
      <c r="DI558" s="500"/>
      <c r="DJ558" s="500"/>
      <c r="DK558" s="500"/>
      <c r="DL558" s="500"/>
      <c r="DM558" s="500"/>
      <c r="DN558" s="500"/>
      <c r="DO558" s="500"/>
      <c r="DP558" s="500"/>
      <c r="DQ558" s="500"/>
      <c r="DR558" s="500"/>
      <c r="DS558" s="500"/>
      <c r="DT558" s="500"/>
      <c r="DU558" s="500"/>
      <c r="DV558" s="500"/>
      <c r="DW558" s="500"/>
    </row>
    <row r="559" spans="1:127" s="502" customFormat="1" ht="12.75" customHeight="1" x14ac:dyDescent="0.2">
      <c r="A559" s="270">
        <v>558</v>
      </c>
      <c r="B559" s="281" t="s">
        <v>1004</v>
      </c>
      <c r="C559" s="281" t="s">
        <v>5610</v>
      </c>
      <c r="D559" s="281"/>
      <c r="E559" s="281" t="s">
        <v>6545</v>
      </c>
      <c r="F559" s="281"/>
      <c r="G559" s="296" t="s">
        <v>6546</v>
      </c>
      <c r="H559" s="676"/>
      <c r="I559" s="271" t="s">
        <v>1634</v>
      </c>
      <c r="J559" s="281"/>
      <c r="K559" s="281" t="s">
        <v>6547</v>
      </c>
      <c r="L559" s="676" t="s">
        <v>6548</v>
      </c>
      <c r="M559" s="306">
        <v>43376</v>
      </c>
      <c r="N559" s="307">
        <v>44974</v>
      </c>
      <c r="O559" s="277" t="s">
        <v>991</v>
      </c>
      <c r="P559" s="299">
        <f t="shared" si="120"/>
        <v>44974</v>
      </c>
      <c r="Q559" s="264">
        <v>18613</v>
      </c>
      <c r="R559" s="264">
        <v>2018</v>
      </c>
      <c r="S559" s="265">
        <v>44244</v>
      </c>
      <c r="T559" s="281" t="s">
        <v>2031</v>
      </c>
      <c r="U559" s="281" t="s">
        <v>991</v>
      </c>
      <c r="V559" s="150" t="s">
        <v>9795</v>
      </c>
      <c r="W559" s="150" t="s">
        <v>9795</v>
      </c>
      <c r="X559" s="281" t="s">
        <v>6549</v>
      </c>
      <c r="Y559" s="281" t="s">
        <v>1525</v>
      </c>
      <c r="Z559" s="150" t="s">
        <v>1526</v>
      </c>
      <c r="AA559" s="303">
        <f>N559</f>
        <v>44974</v>
      </c>
      <c r="AB559" s="283" t="s">
        <v>485</v>
      </c>
      <c r="AC559" s="281">
        <v>5.0999999999999996</v>
      </c>
      <c r="AD559" s="284"/>
      <c r="AE559" s="281">
        <v>85</v>
      </c>
      <c r="AF559" s="281"/>
      <c r="AG559" s="281">
        <v>105</v>
      </c>
      <c r="AH559" s="281"/>
      <c r="AI559" s="281" t="s">
        <v>994</v>
      </c>
      <c r="AJ559" s="281" t="s">
        <v>994</v>
      </c>
      <c r="AK559" s="281" t="s">
        <v>994</v>
      </c>
      <c r="AL559" s="281">
        <v>1</v>
      </c>
      <c r="AM559" s="281"/>
      <c r="AN559" s="281"/>
      <c r="AO559" s="281"/>
      <c r="AP559" s="281"/>
      <c r="AQ559" s="635"/>
      <c r="AR559" s="324"/>
      <c r="AS559" s="324"/>
      <c r="AT559" s="324"/>
      <c r="AU559" s="324"/>
      <c r="AV559" s="324"/>
      <c r="AW559" s="324"/>
      <c r="AX559" s="324"/>
      <c r="AY559" s="324"/>
      <c r="AZ559" s="324"/>
      <c r="BA559" s="324"/>
      <c r="BB559" s="324"/>
      <c r="BC559" s="324"/>
      <c r="BD559" s="324"/>
      <c r="BE559" s="324"/>
      <c r="BF559" s="324"/>
      <c r="BG559" s="324"/>
      <c r="BH559" s="324"/>
      <c r="BI559" s="324"/>
      <c r="BJ559" s="324"/>
      <c r="BK559" s="324"/>
      <c r="BL559" s="324"/>
      <c r="BM559" s="324"/>
      <c r="BN559" s="324"/>
      <c r="BO559" s="324"/>
      <c r="BP559" s="324"/>
      <c r="BQ559" s="324"/>
      <c r="BR559" s="324"/>
      <c r="BS559" s="324"/>
      <c r="BT559" s="324"/>
      <c r="BU559" s="324"/>
      <c r="BV559" s="324"/>
      <c r="BW559" s="324"/>
      <c r="BX559" s="324"/>
      <c r="BY559" s="324"/>
      <c r="BZ559" s="324"/>
      <c r="CA559" s="324"/>
      <c r="CB559" s="324"/>
      <c r="CC559" s="324"/>
      <c r="CD559" s="324"/>
      <c r="CE559" s="324"/>
      <c r="CF559" s="324"/>
      <c r="CG559" s="324"/>
      <c r="CH559" s="324"/>
      <c r="CI559" s="324"/>
      <c r="CJ559" s="324"/>
      <c r="CK559" s="324"/>
      <c r="CL559" s="324"/>
      <c r="CM559" s="324"/>
      <c r="CN559" s="324"/>
      <c r="CO559" s="324"/>
      <c r="CP559" s="324"/>
    </row>
    <row r="560" spans="1:127" ht="12.75" customHeight="1" x14ac:dyDescent="0.2">
      <c r="A560" s="270">
        <v>559</v>
      </c>
      <c r="B560" s="281" t="s">
        <v>1004</v>
      </c>
      <c r="C560" s="281" t="s">
        <v>799</v>
      </c>
      <c r="D560" s="281"/>
      <c r="E560" s="281" t="s">
        <v>2004</v>
      </c>
      <c r="F560" s="281"/>
      <c r="G560" s="296" t="s">
        <v>1794</v>
      </c>
      <c r="H560" s="676"/>
      <c r="I560" s="271" t="s">
        <v>2653</v>
      </c>
      <c r="J560" s="281"/>
      <c r="K560" s="281" t="s">
        <v>3467</v>
      </c>
      <c r="L560" s="676" t="s">
        <v>2005</v>
      </c>
      <c r="M560" s="306">
        <v>41548</v>
      </c>
      <c r="N560" s="325">
        <v>43845</v>
      </c>
      <c r="O560" s="277" t="s">
        <v>991</v>
      </c>
      <c r="P560" s="298">
        <f t="shared" ref="P560:P565" si="122">N560</f>
        <v>43845</v>
      </c>
      <c r="Q560" s="278">
        <v>16379</v>
      </c>
      <c r="R560" s="278">
        <v>2009</v>
      </c>
      <c r="S560" s="279">
        <v>43115</v>
      </c>
      <c r="T560" s="280" t="s">
        <v>1785</v>
      </c>
      <c r="U560" s="281" t="s">
        <v>991</v>
      </c>
      <c r="V560" s="282" t="s">
        <v>1894</v>
      </c>
      <c r="W560" s="282" t="s">
        <v>130</v>
      </c>
      <c r="X560" s="280" t="s">
        <v>5771</v>
      </c>
      <c r="Y560" s="280" t="s">
        <v>5770</v>
      </c>
      <c r="Z560" s="282" t="s">
        <v>2006</v>
      </c>
      <c r="AA560" s="319">
        <f>N560</f>
        <v>43845</v>
      </c>
      <c r="AB560" s="149" t="s">
        <v>2167</v>
      </c>
      <c r="AC560" s="280">
        <v>4.5</v>
      </c>
      <c r="AD560" s="305"/>
      <c r="AE560" s="280">
        <v>80</v>
      </c>
      <c r="AF560" s="280"/>
      <c r="AG560" s="280">
        <v>105</v>
      </c>
      <c r="AH560" s="280"/>
      <c r="AI560" s="280">
        <v>23</v>
      </c>
      <c r="AJ560" s="280">
        <v>38</v>
      </c>
      <c r="AK560" s="280">
        <v>52</v>
      </c>
      <c r="AL560" s="280">
        <v>1</v>
      </c>
      <c r="AM560" s="280"/>
      <c r="AN560" s="280"/>
      <c r="AO560" s="280"/>
      <c r="AP560" s="280"/>
      <c r="AQ560" s="634"/>
      <c r="AR560" s="501"/>
      <c r="AS560" s="501"/>
      <c r="AT560" s="501"/>
      <c r="AU560" s="501"/>
      <c r="AV560" s="501"/>
      <c r="AW560" s="501"/>
      <c r="AX560" s="501"/>
      <c r="AY560" s="501"/>
      <c r="AZ560" s="501"/>
      <c r="BA560" s="501"/>
      <c r="BB560" s="501"/>
      <c r="BC560" s="501"/>
      <c r="BD560" s="501"/>
      <c r="BE560" s="501"/>
      <c r="BF560" s="501"/>
      <c r="BG560" s="501"/>
      <c r="BH560" s="501"/>
      <c r="BI560" s="501"/>
      <c r="BJ560" s="501"/>
      <c r="BK560" s="501"/>
      <c r="BL560" s="501"/>
      <c r="BM560" s="501"/>
      <c r="BN560" s="501"/>
      <c r="BO560" s="501"/>
      <c r="BP560" s="501"/>
      <c r="BQ560" s="501"/>
      <c r="BR560" s="501"/>
      <c r="BS560" s="501"/>
      <c r="BT560" s="501"/>
      <c r="BU560" s="501"/>
      <c r="BV560" s="501"/>
      <c r="BW560" s="501"/>
      <c r="BX560" s="501"/>
      <c r="BY560" s="501"/>
      <c r="BZ560" s="501"/>
      <c r="CA560" s="501"/>
      <c r="CB560" s="501"/>
      <c r="CC560" s="501"/>
      <c r="CD560" s="501"/>
      <c r="CE560" s="501"/>
      <c r="CF560" s="501"/>
      <c r="CG560" s="501"/>
      <c r="CH560" s="501"/>
      <c r="CI560" s="501"/>
      <c r="CJ560" s="501"/>
      <c r="CK560" s="501"/>
      <c r="CL560" s="501"/>
      <c r="CM560" s="501"/>
      <c r="CN560" s="501"/>
      <c r="CO560" s="501"/>
      <c r="CP560" s="501"/>
      <c r="CQ560" s="500"/>
      <c r="CR560" s="500"/>
      <c r="CS560" s="500"/>
      <c r="CT560" s="500"/>
      <c r="CU560" s="500"/>
      <c r="CV560" s="500"/>
      <c r="CW560" s="500"/>
      <c r="CX560" s="500"/>
      <c r="CY560" s="500"/>
      <c r="CZ560" s="500"/>
      <c r="DA560" s="500"/>
      <c r="DB560" s="500"/>
      <c r="DC560" s="500"/>
      <c r="DD560" s="500"/>
      <c r="DE560" s="500"/>
      <c r="DF560" s="500"/>
      <c r="DG560" s="500"/>
      <c r="DH560" s="500"/>
      <c r="DI560" s="500"/>
      <c r="DJ560" s="500"/>
      <c r="DK560" s="500"/>
      <c r="DL560" s="500"/>
      <c r="DM560" s="500"/>
      <c r="DN560" s="500"/>
      <c r="DO560" s="500"/>
      <c r="DP560" s="500"/>
      <c r="DQ560" s="500"/>
      <c r="DR560" s="500"/>
      <c r="DS560" s="500"/>
      <c r="DT560" s="500"/>
      <c r="DU560" s="500"/>
      <c r="DV560" s="500"/>
      <c r="DW560" s="500"/>
    </row>
    <row r="561" spans="1:127" s="324" customFormat="1" ht="12.75" customHeight="1" x14ac:dyDescent="0.2">
      <c r="A561" s="270">
        <v>560</v>
      </c>
      <c r="B561" s="281" t="s">
        <v>1004</v>
      </c>
      <c r="C561" s="270" t="s">
        <v>9070</v>
      </c>
      <c r="D561" s="281"/>
      <c r="E561" s="281" t="s">
        <v>5749</v>
      </c>
      <c r="F561" s="281"/>
      <c r="G561" s="296" t="s">
        <v>9424</v>
      </c>
      <c r="H561" s="824"/>
      <c r="I561" s="271" t="s">
        <v>424</v>
      </c>
      <c r="J561" s="281"/>
      <c r="K561" s="281" t="s">
        <v>9425</v>
      </c>
      <c r="L561" s="824" t="s">
        <v>1202</v>
      </c>
      <c r="M561" s="306">
        <v>44104</v>
      </c>
      <c r="N561" s="307">
        <v>44828</v>
      </c>
      <c r="O561" s="277" t="s">
        <v>991</v>
      </c>
      <c r="P561" s="299">
        <f t="shared" si="122"/>
        <v>44828</v>
      </c>
      <c r="Q561" s="264">
        <v>20273</v>
      </c>
      <c r="R561" s="264">
        <v>2020</v>
      </c>
      <c r="S561" s="265">
        <v>44098</v>
      </c>
      <c r="T561" s="281" t="s">
        <v>239</v>
      </c>
      <c r="U561" s="281" t="s">
        <v>1786</v>
      </c>
      <c r="V561" s="150" t="s">
        <v>484</v>
      </c>
      <c r="W561" s="150" t="s">
        <v>484</v>
      </c>
      <c r="X561" s="281" t="s">
        <v>9426</v>
      </c>
      <c r="Y561" s="281" t="s">
        <v>7521</v>
      </c>
      <c r="Z561" s="150" t="s">
        <v>951</v>
      </c>
      <c r="AA561" s="303">
        <v>44828</v>
      </c>
      <c r="AB561" s="283" t="s">
        <v>1411</v>
      </c>
      <c r="AC561" s="281">
        <v>5.26</v>
      </c>
      <c r="AD561" s="284"/>
      <c r="AE561" s="281">
        <v>85</v>
      </c>
      <c r="AF561" s="281"/>
      <c r="AG561" s="281">
        <v>105</v>
      </c>
      <c r="AH561" s="281"/>
      <c r="AI561" s="281">
        <v>24</v>
      </c>
      <c r="AJ561" s="281">
        <v>39</v>
      </c>
      <c r="AK561" s="281">
        <v>56</v>
      </c>
      <c r="AL561" s="281">
        <v>1</v>
      </c>
      <c r="AM561" s="281"/>
      <c r="AN561" s="281"/>
      <c r="AO561" s="281"/>
      <c r="AP561" s="281"/>
      <c r="AQ561" s="635"/>
      <c r="CQ561" s="512"/>
    </row>
    <row r="562" spans="1:127" s="502" customFormat="1" ht="12.75" customHeight="1" x14ac:dyDescent="0.2">
      <c r="A562" s="270">
        <v>561</v>
      </c>
      <c r="B562" s="281" t="s">
        <v>1004</v>
      </c>
      <c r="C562" s="281" t="s">
        <v>7395</v>
      </c>
      <c r="D562" s="281"/>
      <c r="E562" s="281" t="s">
        <v>2607</v>
      </c>
      <c r="F562" s="281"/>
      <c r="G562" s="296" t="s">
        <v>7396</v>
      </c>
      <c r="H562" s="676"/>
      <c r="I562" s="281" t="s">
        <v>1527</v>
      </c>
      <c r="J562" s="281"/>
      <c r="K562" s="281" t="s">
        <v>7397</v>
      </c>
      <c r="L562" s="676" t="s">
        <v>7398</v>
      </c>
      <c r="M562" s="306">
        <v>43650</v>
      </c>
      <c r="N562" s="307">
        <v>44016</v>
      </c>
      <c r="O562" s="277" t="s">
        <v>991</v>
      </c>
      <c r="P562" s="299">
        <f t="shared" si="122"/>
        <v>44016</v>
      </c>
      <c r="Q562" s="264">
        <v>19353</v>
      </c>
      <c r="R562" s="264">
        <v>2008</v>
      </c>
      <c r="S562" s="265">
        <v>43650</v>
      </c>
      <c r="T562" s="281" t="s">
        <v>5079</v>
      </c>
      <c r="U562" s="281" t="s">
        <v>1786</v>
      </c>
      <c r="V562" s="150" t="s">
        <v>484</v>
      </c>
      <c r="W562" s="150" t="s">
        <v>2449</v>
      </c>
      <c r="X562" s="281" t="s">
        <v>7399</v>
      </c>
      <c r="Y562" s="281" t="s">
        <v>7400</v>
      </c>
      <c r="Z562" s="150" t="s">
        <v>7401</v>
      </c>
      <c r="AA562" s="303">
        <f>N562</f>
        <v>44016</v>
      </c>
      <c r="AB562" s="283" t="s">
        <v>1395</v>
      </c>
      <c r="AC562" s="281">
        <v>5.8</v>
      </c>
      <c r="AD562" s="284"/>
      <c r="AE562" s="281">
        <v>65</v>
      </c>
      <c r="AF562" s="281"/>
      <c r="AG562" s="281">
        <v>88</v>
      </c>
      <c r="AH562" s="281"/>
      <c r="AI562" s="281">
        <v>23</v>
      </c>
      <c r="AJ562" s="281">
        <v>38</v>
      </c>
      <c r="AK562" s="281">
        <v>48</v>
      </c>
      <c r="AL562" s="281">
        <v>1</v>
      </c>
      <c r="AM562" s="265"/>
      <c r="AN562" s="281"/>
      <c r="AO562" s="281"/>
      <c r="AP562" s="281"/>
      <c r="AQ562" s="635"/>
      <c r="AR562" s="324"/>
      <c r="AS562" s="324"/>
      <c r="AT562" s="324"/>
      <c r="AU562" s="324"/>
      <c r="AV562" s="324"/>
      <c r="AW562" s="324"/>
      <c r="AX562" s="324"/>
      <c r="AY562" s="324"/>
      <c r="AZ562" s="324"/>
      <c r="BA562" s="324"/>
      <c r="BB562" s="324"/>
      <c r="BC562" s="324"/>
      <c r="BD562" s="324"/>
      <c r="BE562" s="324"/>
      <c r="BF562" s="324"/>
      <c r="BG562" s="324"/>
      <c r="BH562" s="324"/>
      <c r="BI562" s="324"/>
      <c r="BJ562" s="324"/>
      <c r="BK562" s="324"/>
      <c r="BL562" s="324"/>
      <c r="BM562" s="324"/>
      <c r="BN562" s="324"/>
      <c r="BO562" s="324"/>
      <c r="BP562" s="324"/>
      <c r="BQ562" s="324"/>
      <c r="BR562" s="324"/>
      <c r="BS562" s="324"/>
      <c r="BT562" s="324"/>
      <c r="BU562" s="324"/>
      <c r="BV562" s="324"/>
      <c r="BW562" s="324"/>
      <c r="BX562" s="324"/>
      <c r="BY562" s="324"/>
      <c r="BZ562" s="324"/>
      <c r="CA562" s="324"/>
      <c r="CB562" s="324"/>
      <c r="CC562" s="324"/>
      <c r="CD562" s="324"/>
      <c r="CE562" s="324"/>
      <c r="CF562" s="324"/>
      <c r="CG562" s="324"/>
      <c r="CH562" s="324"/>
      <c r="CI562" s="324"/>
      <c r="CJ562" s="324"/>
      <c r="CK562" s="324"/>
      <c r="CL562" s="324"/>
      <c r="CM562" s="324"/>
      <c r="CN562" s="324"/>
      <c r="CO562" s="324"/>
      <c r="CP562" s="324"/>
    </row>
    <row r="563" spans="1:127" s="1010" customFormat="1" ht="12.75" customHeight="1" x14ac:dyDescent="0.2">
      <c r="A563" s="993" t="s">
        <v>10720</v>
      </c>
      <c r="B563" s="993"/>
      <c r="C563" s="993"/>
      <c r="D563" s="144"/>
      <c r="E563" s="144" t="s">
        <v>5276</v>
      </c>
      <c r="F563" s="144"/>
      <c r="G563" s="995"/>
      <c r="H563" s="996"/>
      <c r="I563" s="1003"/>
      <c r="J563" s="144"/>
      <c r="K563" s="1003"/>
      <c r="L563" s="1015"/>
      <c r="M563" s="997"/>
      <c r="N563" s="998"/>
      <c r="O563" s="999"/>
      <c r="P563" s="1011"/>
      <c r="Q563" s="1001"/>
      <c r="R563" s="1001"/>
      <c r="S563" s="1002"/>
      <c r="T563" s="1003"/>
      <c r="U563" s="1003"/>
      <c r="V563" s="1004"/>
      <c r="W563" s="1004"/>
      <c r="X563" s="1003"/>
      <c r="Y563" s="1003"/>
      <c r="Z563" s="1004"/>
      <c r="AA563" s="1005"/>
      <c r="AB563" s="1006"/>
      <c r="AC563" s="1003"/>
      <c r="AD563" s="1007"/>
      <c r="AE563" s="1003"/>
      <c r="AF563" s="1003"/>
      <c r="AG563" s="1003"/>
      <c r="AH563" s="1003"/>
      <c r="AI563" s="1003"/>
      <c r="AJ563" s="1003"/>
      <c r="AK563" s="1003"/>
      <c r="AL563" s="1003"/>
      <c r="AM563" s="1003"/>
      <c r="AN563" s="1003"/>
      <c r="AO563" s="1003"/>
      <c r="AP563" s="1003"/>
      <c r="AQ563" s="1008"/>
      <c r="AR563" s="1009"/>
      <c r="AS563" s="1009"/>
      <c r="AT563" s="1009"/>
      <c r="AU563" s="1009"/>
      <c r="AV563" s="1009"/>
      <c r="AW563" s="1009"/>
      <c r="AX563" s="1009"/>
      <c r="AY563" s="1009"/>
      <c r="AZ563" s="1009"/>
      <c r="BA563" s="1009"/>
      <c r="BB563" s="1009"/>
      <c r="BC563" s="1009"/>
      <c r="BD563" s="1009"/>
      <c r="BE563" s="1009"/>
      <c r="BF563" s="1009"/>
      <c r="BG563" s="1009"/>
      <c r="BH563" s="1009"/>
      <c r="BI563" s="1009"/>
      <c r="BJ563" s="1009"/>
      <c r="BK563" s="1009"/>
      <c r="BL563" s="1009"/>
      <c r="BM563" s="1009"/>
      <c r="BN563" s="1009"/>
      <c r="BO563" s="1009"/>
      <c r="BP563" s="1009"/>
      <c r="BQ563" s="1009"/>
      <c r="BR563" s="1009"/>
      <c r="BS563" s="1009"/>
      <c r="BT563" s="1009"/>
      <c r="BU563" s="1009"/>
      <c r="BV563" s="1009"/>
      <c r="BW563" s="1009"/>
      <c r="BX563" s="1009"/>
      <c r="BY563" s="1009"/>
      <c r="BZ563" s="1009"/>
      <c r="CA563" s="1009"/>
      <c r="CB563" s="1009"/>
      <c r="CC563" s="1009"/>
      <c r="CD563" s="1009"/>
      <c r="CE563" s="1009"/>
      <c r="CF563" s="1009"/>
      <c r="CG563" s="1009"/>
      <c r="CH563" s="1009"/>
      <c r="CI563" s="1009"/>
      <c r="CJ563" s="1009"/>
      <c r="CK563" s="1009"/>
      <c r="CL563" s="1009"/>
      <c r="CM563" s="1009"/>
      <c r="CN563" s="1009"/>
      <c r="CO563" s="1009"/>
      <c r="CP563" s="1009"/>
    </row>
    <row r="564" spans="1:127" s="501" customFormat="1" ht="12.75" customHeight="1" x14ac:dyDescent="0.2">
      <c r="A564" s="270">
        <v>563</v>
      </c>
      <c r="B564" s="270" t="s">
        <v>1004</v>
      </c>
      <c r="C564" s="271" t="s">
        <v>838</v>
      </c>
      <c r="D564" s="271"/>
      <c r="E564" s="130" t="s">
        <v>9204</v>
      </c>
      <c r="F564" s="271"/>
      <c r="G564" s="272" t="s">
        <v>2750</v>
      </c>
      <c r="H564" s="273"/>
      <c r="I564" s="271" t="s">
        <v>601</v>
      </c>
      <c r="J564" s="271"/>
      <c r="K564" s="271" t="s">
        <v>10252</v>
      </c>
      <c r="L564" s="273" t="s">
        <v>10253</v>
      </c>
      <c r="M564" s="275">
        <v>42065</v>
      </c>
      <c r="N564" s="132">
        <v>45067</v>
      </c>
      <c r="O564" s="277" t="s">
        <v>991</v>
      </c>
      <c r="P564" s="301">
        <f t="shared" si="122"/>
        <v>45067</v>
      </c>
      <c r="Q564" s="264">
        <v>21269</v>
      </c>
      <c r="R564" s="264">
        <v>2008</v>
      </c>
      <c r="S564" s="279">
        <v>44337</v>
      </c>
      <c r="T564" s="281" t="s">
        <v>5218</v>
      </c>
      <c r="U564" s="281" t="s">
        <v>1687</v>
      </c>
      <c r="V564" s="150" t="s">
        <v>10254</v>
      </c>
      <c r="W564" s="150" t="s">
        <v>10255</v>
      </c>
      <c r="X564" s="281" t="s">
        <v>10256</v>
      </c>
      <c r="Y564" s="281" t="s">
        <v>1955</v>
      </c>
      <c r="Z564" s="150" t="s">
        <v>1956</v>
      </c>
      <c r="AA564" s="303">
        <f>N564</f>
        <v>45067</v>
      </c>
      <c r="AB564" s="283" t="s">
        <v>132</v>
      </c>
      <c r="AC564" s="281">
        <v>7</v>
      </c>
      <c r="AD564" s="284"/>
      <c r="AE564" s="281">
        <v>95</v>
      </c>
      <c r="AF564" s="281">
        <v>123</v>
      </c>
      <c r="AG564" s="281">
        <v>125</v>
      </c>
      <c r="AH564" s="281">
        <v>160</v>
      </c>
      <c r="AI564" s="281">
        <v>23</v>
      </c>
      <c r="AJ564" s="281">
        <v>36</v>
      </c>
      <c r="AK564" s="281">
        <v>45</v>
      </c>
      <c r="AL564" s="281">
        <v>1</v>
      </c>
      <c r="AM564" s="265"/>
      <c r="AN564" s="281"/>
      <c r="AO564" s="281"/>
      <c r="AP564" s="280"/>
      <c r="AQ564" s="634"/>
      <c r="CQ564" s="505"/>
    </row>
    <row r="565" spans="1:127" s="502" customFormat="1" ht="12.75" customHeight="1" x14ac:dyDescent="0.2">
      <c r="A565" s="270">
        <v>564</v>
      </c>
      <c r="B565" s="281" t="s">
        <v>1004</v>
      </c>
      <c r="C565" s="281" t="s">
        <v>1702</v>
      </c>
      <c r="D565" s="281"/>
      <c r="E565" s="281" t="s">
        <v>6552</v>
      </c>
      <c r="F565" s="281"/>
      <c r="G565" s="296" t="s">
        <v>6550</v>
      </c>
      <c r="H565" s="767"/>
      <c r="I565" s="270" t="s">
        <v>112</v>
      </c>
      <c r="J565" s="270"/>
      <c r="K565" s="281" t="s">
        <v>6554</v>
      </c>
      <c r="L565" s="767" t="s">
        <v>6555</v>
      </c>
      <c r="M565" s="306">
        <v>41616</v>
      </c>
      <c r="N565" s="307">
        <v>44821</v>
      </c>
      <c r="O565" s="277" t="s">
        <v>991</v>
      </c>
      <c r="P565" s="299">
        <f t="shared" si="122"/>
        <v>44821</v>
      </c>
      <c r="Q565" s="264">
        <v>20677</v>
      </c>
      <c r="R565" s="264">
        <v>2011</v>
      </c>
      <c r="S565" s="265">
        <v>44091</v>
      </c>
      <c r="T565" s="281" t="s">
        <v>1436</v>
      </c>
      <c r="U565" s="281" t="s">
        <v>991</v>
      </c>
      <c r="V565" s="150" t="s">
        <v>2085</v>
      </c>
      <c r="W565" s="150" t="s">
        <v>792</v>
      </c>
      <c r="X565" s="281" t="s">
        <v>9414</v>
      </c>
      <c r="Y565" s="281" t="s">
        <v>9415</v>
      </c>
      <c r="Z565" s="150" t="s">
        <v>6556</v>
      </c>
      <c r="AA565" s="303">
        <v>44821</v>
      </c>
      <c r="AB565" s="283" t="s">
        <v>1411</v>
      </c>
      <c r="AC565" s="281">
        <v>5</v>
      </c>
      <c r="AD565" s="284"/>
      <c r="AE565" s="281">
        <v>75</v>
      </c>
      <c r="AF565" s="281">
        <v>99</v>
      </c>
      <c r="AG565" s="281">
        <v>95</v>
      </c>
      <c r="AH565" s="281">
        <v>124</v>
      </c>
      <c r="AI565" s="281">
        <v>24</v>
      </c>
      <c r="AJ565" s="281">
        <v>38</v>
      </c>
      <c r="AK565" s="281">
        <v>52</v>
      </c>
      <c r="AL565" s="281">
        <v>1</v>
      </c>
      <c r="AM565" s="265"/>
      <c r="AN565" s="281"/>
      <c r="AO565" s="281"/>
      <c r="AP565" s="281"/>
      <c r="AQ565" s="635"/>
      <c r="AR565" s="324"/>
      <c r="AS565" s="324"/>
      <c r="AT565" s="324"/>
      <c r="AU565" s="324"/>
      <c r="AV565" s="324"/>
      <c r="AW565" s="324"/>
      <c r="AX565" s="324"/>
      <c r="AY565" s="324"/>
      <c r="AZ565" s="324"/>
      <c r="BA565" s="324"/>
      <c r="BB565" s="324"/>
      <c r="BC565" s="324"/>
      <c r="BD565" s="324"/>
      <c r="BE565" s="324"/>
      <c r="BF565" s="324"/>
      <c r="BG565" s="324"/>
      <c r="BH565" s="324"/>
      <c r="BI565" s="324"/>
      <c r="BJ565" s="324"/>
      <c r="BK565" s="324"/>
      <c r="BL565" s="324"/>
      <c r="BM565" s="324"/>
      <c r="BN565" s="324"/>
      <c r="BO565" s="324"/>
      <c r="BP565" s="324"/>
      <c r="BQ565" s="324"/>
      <c r="BR565" s="324"/>
      <c r="BS565" s="324"/>
      <c r="BT565" s="324"/>
      <c r="BU565" s="324"/>
      <c r="BV565" s="324"/>
      <c r="BW565" s="324"/>
      <c r="BX565" s="324"/>
      <c r="BY565" s="324"/>
      <c r="BZ565" s="324"/>
      <c r="CA565" s="324"/>
      <c r="CB565" s="324"/>
      <c r="CC565" s="324"/>
      <c r="CD565" s="324"/>
      <c r="CE565" s="324"/>
      <c r="CF565" s="324"/>
      <c r="CG565" s="324"/>
      <c r="CH565" s="324"/>
      <c r="CI565" s="324"/>
      <c r="CJ565" s="324"/>
      <c r="CK565" s="324"/>
      <c r="CL565" s="324"/>
      <c r="CM565" s="324"/>
      <c r="CN565" s="324"/>
      <c r="CO565" s="324"/>
      <c r="CP565" s="324"/>
    </row>
    <row r="566" spans="1:127" s="324" customFormat="1" ht="12.75" customHeight="1" x14ac:dyDescent="0.2">
      <c r="A566" s="270">
        <v>565</v>
      </c>
      <c r="B566" s="281" t="s">
        <v>1004</v>
      </c>
      <c r="C566" s="281" t="s">
        <v>9220</v>
      </c>
      <c r="D566" s="281"/>
      <c r="E566" s="281" t="s">
        <v>4934</v>
      </c>
      <c r="F566" s="281"/>
      <c r="G566" s="296" t="s">
        <v>10186</v>
      </c>
      <c r="H566" s="922"/>
      <c r="I566" s="281" t="s">
        <v>601</v>
      </c>
      <c r="J566" s="281"/>
      <c r="K566" s="281" t="s">
        <v>10187</v>
      </c>
      <c r="L566" s="922" t="s">
        <v>10188</v>
      </c>
      <c r="M566" s="306">
        <v>44334</v>
      </c>
      <c r="N566" s="307">
        <v>45059</v>
      </c>
      <c r="O566" s="308" t="s">
        <v>991</v>
      </c>
      <c r="P566" s="299">
        <f>N566</f>
        <v>45059</v>
      </c>
      <c r="Q566" s="264">
        <v>21239</v>
      </c>
      <c r="R566" s="264">
        <v>2021</v>
      </c>
      <c r="S566" s="265">
        <v>44329</v>
      </c>
      <c r="T566" s="281" t="s">
        <v>1686</v>
      </c>
      <c r="U566" s="281" t="s">
        <v>1786</v>
      </c>
      <c r="V566" s="150" t="s">
        <v>484</v>
      </c>
      <c r="W566" s="150" t="s">
        <v>484</v>
      </c>
      <c r="X566" s="281" t="s">
        <v>10189</v>
      </c>
      <c r="Y566" s="281" t="s">
        <v>10190</v>
      </c>
      <c r="Z566" s="150" t="s">
        <v>10191</v>
      </c>
      <c r="AA566" s="303">
        <f>N566</f>
        <v>45059</v>
      </c>
      <c r="AB566" s="283" t="s">
        <v>3319</v>
      </c>
      <c r="AC566" s="281">
        <v>5.6</v>
      </c>
      <c r="AD566" s="284"/>
      <c r="AE566" s="281">
        <v>85</v>
      </c>
      <c r="AF566" s="281"/>
      <c r="AG566" s="281">
        <v>110</v>
      </c>
      <c r="AH566" s="281"/>
      <c r="AI566" s="281" t="s">
        <v>994</v>
      </c>
      <c r="AJ566" s="281">
        <v>38</v>
      </c>
      <c r="AK566" s="281">
        <v>47</v>
      </c>
      <c r="AL566" s="281">
        <v>1</v>
      </c>
      <c r="AM566" s="265"/>
      <c r="AN566" s="281"/>
      <c r="AO566" s="281"/>
      <c r="AP566" s="281"/>
      <c r="AQ566" s="635"/>
      <c r="CQ566" s="512"/>
    </row>
    <row r="567" spans="1:127" s="502" customFormat="1" ht="12.75" customHeight="1" x14ac:dyDescent="0.2">
      <c r="A567" s="270">
        <v>566</v>
      </c>
      <c r="B567" s="270" t="s">
        <v>1005</v>
      </c>
      <c r="C567" s="271" t="s">
        <v>5715</v>
      </c>
      <c r="D567" s="281" t="s">
        <v>7177</v>
      </c>
      <c r="E567" s="130" t="s">
        <v>7187</v>
      </c>
      <c r="F567" s="271" t="s">
        <v>7188</v>
      </c>
      <c r="G567" s="272" t="s">
        <v>7189</v>
      </c>
      <c r="H567" s="676" t="s">
        <v>7190</v>
      </c>
      <c r="I567" s="271" t="s">
        <v>424</v>
      </c>
      <c r="J567" s="324" t="s">
        <v>7181</v>
      </c>
      <c r="K567" s="281" t="s">
        <v>7182</v>
      </c>
      <c r="L567" s="676" t="s">
        <v>7183</v>
      </c>
      <c r="M567" s="275">
        <v>43581</v>
      </c>
      <c r="N567" s="132">
        <v>44297</v>
      </c>
      <c r="O567" s="277" t="s">
        <v>991</v>
      </c>
      <c r="P567" s="299">
        <f>N567</f>
        <v>44297</v>
      </c>
      <c r="Q567" s="264">
        <v>19213</v>
      </c>
      <c r="R567" s="264">
        <v>2015</v>
      </c>
      <c r="S567" s="265">
        <v>43566</v>
      </c>
      <c r="T567" s="281" t="s">
        <v>549</v>
      </c>
      <c r="U567" s="281" t="s">
        <v>258</v>
      </c>
      <c r="V567" s="150" t="s">
        <v>2177</v>
      </c>
      <c r="W567" s="150" t="s">
        <v>5498</v>
      </c>
      <c r="X567" s="281" t="s">
        <v>7184</v>
      </c>
      <c r="Y567" s="281" t="s">
        <v>595</v>
      </c>
      <c r="Z567" s="150" t="s">
        <v>7185</v>
      </c>
      <c r="AA567" s="303">
        <v>44297</v>
      </c>
      <c r="AB567" s="283" t="s">
        <v>2167</v>
      </c>
      <c r="AC567" s="281">
        <v>5.43</v>
      </c>
      <c r="AD567" s="284">
        <v>26</v>
      </c>
      <c r="AE567" s="281">
        <v>65</v>
      </c>
      <c r="AF567" s="281">
        <v>65</v>
      </c>
      <c r="AG567" s="281">
        <v>85</v>
      </c>
      <c r="AH567" s="281">
        <v>120</v>
      </c>
      <c r="AI567" s="281" t="s">
        <v>994</v>
      </c>
      <c r="AJ567" s="281" t="s">
        <v>994</v>
      </c>
      <c r="AK567" s="281" t="s">
        <v>994</v>
      </c>
      <c r="AL567" s="281">
        <v>1</v>
      </c>
      <c r="AM567" s="265">
        <v>43581</v>
      </c>
      <c r="AN567" s="281">
        <v>2019</v>
      </c>
      <c r="AO567" s="281" t="s">
        <v>991</v>
      </c>
      <c r="AP567" s="281"/>
      <c r="AQ567" s="635"/>
      <c r="AR567" s="324"/>
      <c r="AS567" s="324"/>
      <c r="AT567" s="324"/>
      <c r="AU567" s="324"/>
      <c r="AV567" s="324"/>
      <c r="AW567" s="324"/>
      <c r="AX567" s="324"/>
      <c r="AY567" s="324"/>
      <c r="AZ567" s="324"/>
      <c r="BA567" s="324"/>
      <c r="BB567" s="324"/>
      <c r="BC567" s="324"/>
      <c r="BD567" s="324"/>
      <c r="BE567" s="324"/>
      <c r="BF567" s="324"/>
      <c r="BG567" s="324"/>
      <c r="BH567" s="324"/>
      <c r="BI567" s="324"/>
      <c r="BJ567" s="324"/>
      <c r="BK567" s="324"/>
      <c r="BL567" s="324"/>
      <c r="BM567" s="324"/>
      <c r="BN567" s="324"/>
      <c r="BO567" s="324"/>
      <c r="BP567" s="324"/>
      <c r="BQ567" s="324"/>
      <c r="BR567" s="324"/>
      <c r="BS567" s="324"/>
      <c r="BT567" s="324"/>
      <c r="BU567" s="324"/>
      <c r="BV567" s="324"/>
      <c r="BW567" s="324"/>
      <c r="BX567" s="324"/>
      <c r="BY567" s="324"/>
      <c r="BZ567" s="324"/>
      <c r="CA567" s="324"/>
      <c r="CB567" s="324"/>
      <c r="CC567" s="324"/>
      <c r="CD567" s="324"/>
      <c r="CE567" s="324"/>
      <c r="CF567" s="324"/>
      <c r="CG567" s="324"/>
      <c r="CH567" s="324"/>
      <c r="CI567" s="324"/>
      <c r="CJ567" s="324"/>
      <c r="CK567" s="324"/>
      <c r="CL567" s="324"/>
      <c r="CM567" s="324"/>
      <c r="CN567" s="324"/>
      <c r="CO567" s="324"/>
      <c r="CP567" s="324"/>
    </row>
    <row r="568" spans="1:127" s="1010" customFormat="1" ht="12.75" customHeight="1" x14ac:dyDescent="0.2">
      <c r="A568" s="993" t="s">
        <v>10721</v>
      </c>
      <c r="B568" s="993"/>
      <c r="C568" s="1003"/>
      <c r="D568" s="144"/>
      <c r="E568" s="144" t="s">
        <v>6371</v>
      </c>
      <c r="F568" s="144"/>
      <c r="G568" s="995"/>
      <c r="H568" s="996"/>
      <c r="I568" s="144"/>
      <c r="J568" s="144"/>
      <c r="K568" s="144"/>
      <c r="L568" s="996"/>
      <c r="M568" s="997"/>
      <c r="N568" s="998"/>
      <c r="O568" s="999"/>
      <c r="P568" s="1011"/>
      <c r="Q568" s="1001"/>
      <c r="R568" s="1001"/>
      <c r="S568" s="1002"/>
      <c r="T568" s="1003"/>
      <c r="U568" s="1003"/>
      <c r="V568" s="1004"/>
      <c r="W568" s="1004"/>
      <c r="X568" s="1003"/>
      <c r="Y568" s="1003"/>
      <c r="Z568" s="1004"/>
      <c r="AA568" s="1005"/>
      <c r="AB568" s="1006"/>
      <c r="AC568" s="1003"/>
      <c r="AD568" s="1007"/>
      <c r="AE568" s="1003"/>
      <c r="AF568" s="1003"/>
      <c r="AG568" s="1003"/>
      <c r="AH568" s="1003"/>
      <c r="AI568" s="1003"/>
      <c r="AJ568" s="1003"/>
      <c r="AK568" s="1003"/>
      <c r="AL568" s="1003"/>
      <c r="AM568" s="1003"/>
      <c r="AN568" s="1003"/>
      <c r="AO568" s="1003"/>
      <c r="AP568" s="1003"/>
      <c r="AQ568" s="1008"/>
      <c r="AR568" s="1009"/>
      <c r="AS568" s="1009"/>
      <c r="AT568" s="1009"/>
      <c r="AU568" s="1009"/>
      <c r="AV568" s="1009"/>
      <c r="AW568" s="1009"/>
      <c r="AX568" s="1009"/>
      <c r="AY568" s="1009"/>
      <c r="AZ568" s="1009"/>
      <c r="BA568" s="1009"/>
      <c r="BB568" s="1009"/>
      <c r="BC568" s="1009"/>
      <c r="BD568" s="1009"/>
      <c r="BE568" s="1009"/>
      <c r="BF568" s="1009"/>
      <c r="BG568" s="1009"/>
      <c r="BH568" s="1009"/>
      <c r="BI568" s="1009"/>
      <c r="BJ568" s="1009"/>
      <c r="BK568" s="1009"/>
      <c r="BL568" s="1009"/>
      <c r="BM568" s="1009"/>
      <c r="BN568" s="1009"/>
      <c r="BO568" s="1009"/>
      <c r="BP568" s="1009"/>
      <c r="BQ568" s="1009"/>
      <c r="BR568" s="1009"/>
      <c r="BS568" s="1009"/>
      <c r="BT568" s="1009"/>
      <c r="BU568" s="1009"/>
      <c r="BV568" s="1009"/>
      <c r="BW568" s="1009"/>
      <c r="BX568" s="1009"/>
      <c r="BY568" s="1009"/>
      <c r="BZ568" s="1009"/>
      <c r="CA568" s="1009"/>
      <c r="CB568" s="1009"/>
      <c r="CC568" s="1009"/>
      <c r="CD568" s="1009"/>
      <c r="CE568" s="1009"/>
      <c r="CF568" s="1009"/>
      <c r="CG568" s="1009"/>
      <c r="CH568" s="1009"/>
      <c r="CI568" s="1009"/>
      <c r="CJ568" s="1009"/>
      <c r="CK568" s="1009"/>
      <c r="CL568" s="1009"/>
      <c r="CM568" s="1009"/>
      <c r="CN568" s="1009"/>
      <c r="CO568" s="1009"/>
      <c r="CP568" s="1009"/>
    </row>
    <row r="569" spans="1:127" s="502" customFormat="1" ht="12.75" customHeight="1" x14ac:dyDescent="0.2">
      <c r="A569" s="270">
        <v>568</v>
      </c>
      <c r="B569" s="270" t="s">
        <v>1004</v>
      </c>
      <c r="C569" s="270" t="s">
        <v>3</v>
      </c>
      <c r="D569" s="271"/>
      <c r="E569" s="271" t="s">
        <v>504</v>
      </c>
      <c r="F569" s="271"/>
      <c r="G569" s="272" t="s">
        <v>505</v>
      </c>
      <c r="H569" s="273"/>
      <c r="I569" s="271" t="s">
        <v>2653</v>
      </c>
      <c r="J569" s="271"/>
      <c r="K569" s="271" t="s">
        <v>3271</v>
      </c>
      <c r="L569" s="273" t="s">
        <v>2122</v>
      </c>
      <c r="M569" s="275">
        <v>41689</v>
      </c>
      <c r="N569" s="132">
        <v>44720</v>
      </c>
      <c r="O569" s="277" t="s">
        <v>991</v>
      </c>
      <c r="P569" s="299">
        <f t="shared" ref="P569:P577" si="123">N569</f>
        <v>44720</v>
      </c>
      <c r="Q569" s="264">
        <v>18466</v>
      </c>
      <c r="R569" s="264">
        <v>2004</v>
      </c>
      <c r="S569" s="279">
        <v>44355</v>
      </c>
      <c r="T569" s="281" t="s">
        <v>5079</v>
      </c>
      <c r="U569" s="281" t="s">
        <v>991</v>
      </c>
      <c r="V569" s="150" t="s">
        <v>1823</v>
      </c>
      <c r="W569" s="150" t="s">
        <v>559</v>
      </c>
      <c r="X569" s="281" t="s">
        <v>2737</v>
      </c>
      <c r="Y569" s="281" t="s">
        <v>1212</v>
      </c>
      <c r="Z569" s="150" t="s">
        <v>1213</v>
      </c>
      <c r="AA569" s="303">
        <f t="shared" ref="AA569:AA578" si="124">N569</f>
        <v>44720</v>
      </c>
      <c r="AB569" s="283" t="s">
        <v>1411</v>
      </c>
      <c r="AC569" s="281">
        <v>6</v>
      </c>
      <c r="AD569" s="284"/>
      <c r="AE569" s="281">
        <v>85</v>
      </c>
      <c r="AF569" s="281"/>
      <c r="AG569" s="281">
        <v>110</v>
      </c>
      <c r="AH569" s="281"/>
      <c r="AI569" s="281">
        <v>24</v>
      </c>
      <c r="AJ569" s="281">
        <v>38</v>
      </c>
      <c r="AK569" s="281">
        <v>55</v>
      </c>
      <c r="AL569" s="281">
        <v>1</v>
      </c>
      <c r="AM569" s="281"/>
      <c r="AN569" s="281"/>
      <c r="AO569" s="281"/>
      <c r="AP569" s="281"/>
      <c r="AQ569" s="635"/>
      <c r="AR569" s="324"/>
      <c r="AS569" s="324"/>
      <c r="AT569" s="324"/>
      <c r="AU569" s="324"/>
      <c r="AV569" s="324"/>
      <c r="AW569" s="324"/>
      <c r="AX569" s="324"/>
      <c r="AY569" s="324"/>
      <c r="AZ569" s="324"/>
      <c r="BA569" s="324"/>
      <c r="BB569" s="324"/>
      <c r="BC569" s="324"/>
      <c r="BD569" s="324"/>
      <c r="BE569" s="324"/>
      <c r="BF569" s="324"/>
      <c r="BG569" s="324"/>
      <c r="BH569" s="324"/>
      <c r="BI569" s="324"/>
      <c r="BJ569" s="324"/>
      <c r="BK569" s="324"/>
      <c r="BL569" s="324"/>
      <c r="BM569" s="324"/>
      <c r="BN569" s="324"/>
      <c r="BO569" s="324"/>
      <c r="BP569" s="324"/>
      <c r="BQ569" s="324"/>
      <c r="BR569" s="324"/>
      <c r="BS569" s="324"/>
      <c r="BT569" s="324"/>
      <c r="BU569" s="324"/>
      <c r="BV569" s="324"/>
      <c r="BW569" s="324"/>
      <c r="BX569" s="324"/>
      <c r="BY569" s="324"/>
      <c r="BZ569" s="324"/>
      <c r="CA569" s="324"/>
      <c r="CB569" s="324"/>
      <c r="CC569" s="324"/>
      <c r="CD569" s="324"/>
      <c r="CE569" s="324"/>
      <c r="CF569" s="324"/>
      <c r="CG569" s="324"/>
      <c r="CH569" s="324"/>
      <c r="CI569" s="324"/>
      <c r="CJ569" s="324"/>
      <c r="CK569" s="324"/>
      <c r="CL569" s="324"/>
      <c r="CM569" s="324"/>
      <c r="CN569" s="324"/>
      <c r="CO569" s="324"/>
      <c r="CP569" s="324"/>
    </row>
    <row r="570" spans="1:127" ht="12.75" customHeight="1" x14ac:dyDescent="0.2">
      <c r="A570" s="270">
        <v>569</v>
      </c>
      <c r="B570" s="281" t="s">
        <v>1005</v>
      </c>
      <c r="C570" s="281" t="s">
        <v>1036</v>
      </c>
      <c r="D570" s="281" t="s">
        <v>8485</v>
      </c>
      <c r="E570" s="281" t="s">
        <v>4852</v>
      </c>
      <c r="F570" s="281" t="s">
        <v>8484</v>
      </c>
      <c r="G570" s="296" t="s">
        <v>254</v>
      </c>
      <c r="H570" s="676" t="s">
        <v>8486</v>
      </c>
      <c r="I570" s="271" t="s">
        <v>2653</v>
      </c>
      <c r="J570" s="281" t="s">
        <v>2240</v>
      </c>
      <c r="K570" s="281" t="s">
        <v>256</v>
      </c>
      <c r="L570" s="676" t="s">
        <v>257</v>
      </c>
      <c r="M570" s="306">
        <v>41305</v>
      </c>
      <c r="N570" s="307">
        <v>44599</v>
      </c>
      <c r="O570" s="277" t="s">
        <v>991</v>
      </c>
      <c r="P570" s="298">
        <f t="shared" si="123"/>
        <v>44599</v>
      </c>
      <c r="Q570" s="278">
        <v>20061</v>
      </c>
      <c r="R570" s="278">
        <v>2012</v>
      </c>
      <c r="S570" s="279">
        <v>43868</v>
      </c>
      <c r="T570" s="280" t="s">
        <v>8487</v>
      </c>
      <c r="U570" s="281" t="s">
        <v>7965</v>
      </c>
      <c r="V570" s="150" t="s">
        <v>8488</v>
      </c>
      <c r="W570" s="150" t="s">
        <v>8489</v>
      </c>
      <c r="X570" s="280" t="s">
        <v>8490</v>
      </c>
      <c r="Y570" s="280" t="s">
        <v>2263</v>
      </c>
      <c r="Z570" s="282" t="s">
        <v>2264</v>
      </c>
      <c r="AA570" s="319">
        <f t="shared" si="124"/>
        <v>44599</v>
      </c>
      <c r="AB570" s="149" t="s">
        <v>1483</v>
      </c>
      <c r="AC570" s="280">
        <v>5.0999999999999996</v>
      </c>
      <c r="AD570" s="305">
        <v>52</v>
      </c>
      <c r="AE570" s="280">
        <v>95</v>
      </c>
      <c r="AF570" s="280">
        <v>119</v>
      </c>
      <c r="AG570" s="280">
        <v>125</v>
      </c>
      <c r="AH570" s="280">
        <v>163</v>
      </c>
      <c r="AI570" s="280">
        <v>22</v>
      </c>
      <c r="AJ570" s="280">
        <v>37</v>
      </c>
      <c r="AK570" s="280">
        <v>48</v>
      </c>
      <c r="AL570" s="280">
        <v>1</v>
      </c>
      <c r="AM570" s="279">
        <v>43962</v>
      </c>
      <c r="AN570" s="280">
        <v>2020</v>
      </c>
      <c r="AO570" s="280" t="s">
        <v>990</v>
      </c>
      <c r="AP570" s="280" t="s">
        <v>8491</v>
      </c>
      <c r="AQ570" s="634"/>
      <c r="AR570" s="501"/>
      <c r="AS570" s="501"/>
      <c r="AT570" s="501"/>
      <c r="AU570" s="501"/>
      <c r="AV570" s="501"/>
      <c r="AW570" s="501"/>
      <c r="AX570" s="501"/>
      <c r="AY570" s="501"/>
      <c r="AZ570" s="501"/>
      <c r="BA570" s="501"/>
      <c r="BB570" s="501"/>
      <c r="BC570" s="501"/>
      <c r="BD570" s="501"/>
      <c r="BE570" s="501"/>
      <c r="BF570" s="501"/>
      <c r="BG570" s="501"/>
      <c r="BH570" s="501"/>
      <c r="BI570" s="501"/>
      <c r="BJ570" s="501"/>
      <c r="BK570" s="501"/>
      <c r="BL570" s="501"/>
      <c r="BM570" s="501"/>
      <c r="BN570" s="501"/>
      <c r="BO570" s="501"/>
      <c r="BP570" s="501"/>
      <c r="BQ570" s="501"/>
      <c r="BR570" s="501"/>
      <c r="BS570" s="501"/>
      <c r="BT570" s="501"/>
      <c r="BU570" s="501"/>
      <c r="BV570" s="501"/>
      <c r="BW570" s="501"/>
      <c r="BX570" s="501"/>
      <c r="BY570" s="501"/>
      <c r="BZ570" s="501"/>
      <c r="CA570" s="501"/>
      <c r="CB570" s="501"/>
      <c r="CC570" s="501"/>
      <c r="CD570" s="501"/>
      <c r="CE570" s="501"/>
      <c r="CF570" s="501"/>
      <c r="CG570" s="501"/>
      <c r="CH570" s="501"/>
      <c r="CI570" s="501"/>
      <c r="CJ570" s="501"/>
      <c r="CK570" s="501"/>
      <c r="CL570" s="501"/>
      <c r="CM570" s="501"/>
      <c r="CN570" s="501"/>
      <c r="CO570" s="501"/>
      <c r="CP570" s="501"/>
      <c r="CQ570" s="500"/>
      <c r="CR570" s="500"/>
      <c r="CS570" s="500"/>
      <c r="CT570" s="500"/>
      <c r="CU570" s="500"/>
      <c r="CV570" s="500"/>
      <c r="CW570" s="500"/>
      <c r="CX570" s="500"/>
      <c r="CY570" s="500"/>
      <c r="CZ570" s="500"/>
      <c r="DA570" s="500"/>
      <c r="DB570" s="500"/>
      <c r="DC570" s="500"/>
      <c r="DD570" s="500"/>
      <c r="DE570" s="500"/>
      <c r="DF570" s="500"/>
      <c r="DG570" s="500"/>
      <c r="DH570" s="500"/>
      <c r="DI570" s="500"/>
      <c r="DJ570" s="500"/>
      <c r="DK570" s="500"/>
      <c r="DL570" s="500"/>
      <c r="DM570" s="500"/>
      <c r="DN570" s="500"/>
      <c r="DO570" s="500"/>
      <c r="DP570" s="500"/>
      <c r="DQ570" s="500"/>
      <c r="DR570" s="500"/>
      <c r="DS570" s="500"/>
      <c r="DT570" s="500"/>
      <c r="DU570" s="500"/>
      <c r="DV570" s="500"/>
      <c r="DW570" s="500"/>
    </row>
    <row r="571" spans="1:127" s="502" customFormat="1" ht="12.75" customHeight="1" x14ac:dyDescent="0.2">
      <c r="A571" s="270">
        <v>570</v>
      </c>
      <c r="B571" s="281" t="s">
        <v>1004</v>
      </c>
      <c r="C571" s="281" t="s">
        <v>4942</v>
      </c>
      <c r="D571" s="281"/>
      <c r="E571" s="281" t="s">
        <v>6578</v>
      </c>
      <c r="F571" s="281"/>
      <c r="G571" s="296" t="s">
        <v>6579</v>
      </c>
      <c r="H571" s="676"/>
      <c r="I571" s="281" t="s">
        <v>1168</v>
      </c>
      <c r="J571" s="281"/>
      <c r="K571" s="281" t="s">
        <v>1208</v>
      </c>
      <c r="L571" s="676" t="s">
        <v>1209</v>
      </c>
      <c r="M571" s="306">
        <v>43375</v>
      </c>
      <c r="N571" s="307">
        <v>44828</v>
      </c>
      <c r="O571" s="277" t="s">
        <v>991</v>
      </c>
      <c r="P571" s="299">
        <f>N571</f>
        <v>44828</v>
      </c>
      <c r="Q571" s="264">
        <v>18620</v>
      </c>
      <c r="R571" s="264">
        <v>2018</v>
      </c>
      <c r="S571" s="265">
        <v>44098</v>
      </c>
      <c r="T571" s="281" t="s">
        <v>32</v>
      </c>
      <c r="U571" s="281" t="s">
        <v>991</v>
      </c>
      <c r="V571" s="150" t="s">
        <v>9416</v>
      </c>
      <c r="W571" s="150" t="s">
        <v>8807</v>
      </c>
      <c r="X571" s="281" t="s">
        <v>1210</v>
      </c>
      <c r="Y571" s="281" t="s">
        <v>1755</v>
      </c>
      <c r="Z571" s="150" t="s">
        <v>1957</v>
      </c>
      <c r="AA571" s="303">
        <v>44828</v>
      </c>
      <c r="AB571" s="283" t="s">
        <v>2167</v>
      </c>
      <c r="AC571" s="281">
        <v>7.8</v>
      </c>
      <c r="AD571" s="284"/>
      <c r="AE571" s="281">
        <v>120</v>
      </c>
      <c r="AF571" s="281"/>
      <c r="AG571" s="281">
        <v>190</v>
      </c>
      <c r="AH571" s="281"/>
      <c r="AI571" s="281" t="s">
        <v>994</v>
      </c>
      <c r="AJ571" s="281">
        <v>39</v>
      </c>
      <c r="AK571" s="281">
        <v>45</v>
      </c>
      <c r="AL571" s="281">
        <v>2</v>
      </c>
      <c r="AM571" s="281"/>
      <c r="AN571" s="281"/>
      <c r="AO571" s="281"/>
      <c r="AP571" s="281"/>
      <c r="AQ571" s="635"/>
      <c r="AR571" s="324"/>
      <c r="AS571" s="324"/>
      <c r="AT571" s="324"/>
      <c r="AU571" s="324"/>
      <c r="AV571" s="324"/>
      <c r="AW571" s="324"/>
      <c r="AX571" s="324"/>
      <c r="AY571" s="324"/>
      <c r="AZ571" s="324"/>
      <c r="BA571" s="324"/>
      <c r="BB571" s="324"/>
      <c r="BC571" s="324"/>
      <c r="BD571" s="324"/>
      <c r="BE571" s="324"/>
      <c r="BF571" s="324"/>
      <c r="BG571" s="324"/>
      <c r="BH571" s="324"/>
      <c r="BI571" s="324"/>
      <c r="BJ571" s="324"/>
      <c r="BK571" s="324"/>
      <c r="BL571" s="324"/>
      <c r="BM571" s="324"/>
      <c r="BN571" s="324"/>
      <c r="BO571" s="324"/>
      <c r="BP571" s="324"/>
      <c r="BQ571" s="324"/>
      <c r="BR571" s="324"/>
      <c r="BS571" s="324"/>
      <c r="BT571" s="324"/>
      <c r="BU571" s="324"/>
      <c r="BV571" s="324"/>
      <c r="BW571" s="324"/>
      <c r="BX571" s="324"/>
      <c r="BY571" s="324"/>
      <c r="BZ571" s="324"/>
      <c r="CA571" s="324"/>
      <c r="CB571" s="324"/>
      <c r="CC571" s="324"/>
      <c r="CD571" s="324"/>
      <c r="CE571" s="324"/>
      <c r="CF571" s="324"/>
      <c r="CG571" s="324"/>
      <c r="CH571" s="324"/>
      <c r="CI571" s="324"/>
      <c r="CJ571" s="324"/>
      <c r="CK571" s="324"/>
      <c r="CL571" s="324"/>
      <c r="CM571" s="324"/>
      <c r="CN571" s="324"/>
      <c r="CO571" s="324"/>
      <c r="CP571" s="324"/>
    </row>
    <row r="572" spans="1:127" s="502" customFormat="1" ht="12.75" customHeight="1" x14ac:dyDescent="0.2">
      <c r="A572" s="270">
        <v>571</v>
      </c>
      <c r="B572" s="281" t="s">
        <v>1004</v>
      </c>
      <c r="C572" s="281" t="s">
        <v>6256</v>
      </c>
      <c r="D572" s="281"/>
      <c r="E572" s="281" t="s">
        <v>6580</v>
      </c>
      <c r="F572" s="281"/>
      <c r="G572" s="296" t="s">
        <v>6581</v>
      </c>
      <c r="H572" s="676"/>
      <c r="I572" s="281" t="s">
        <v>614</v>
      </c>
      <c r="J572" s="281"/>
      <c r="K572" s="281" t="s">
        <v>6582</v>
      </c>
      <c r="L572" s="676" t="s">
        <v>6583</v>
      </c>
      <c r="M572" s="306">
        <v>43374</v>
      </c>
      <c r="N572" s="307">
        <v>44834</v>
      </c>
      <c r="O572" s="277" t="s">
        <v>991</v>
      </c>
      <c r="P572" s="299">
        <f>N572</f>
        <v>44834</v>
      </c>
      <c r="Q572" s="264">
        <v>20763</v>
      </c>
      <c r="R572" s="264">
        <v>2014</v>
      </c>
      <c r="S572" s="265">
        <v>44104</v>
      </c>
      <c r="T572" s="281" t="s">
        <v>239</v>
      </c>
      <c r="U572" s="281" t="s">
        <v>991</v>
      </c>
      <c r="V572" s="150" t="s">
        <v>30</v>
      </c>
      <c r="W572" s="150" t="s">
        <v>543</v>
      </c>
      <c r="X572" s="281" t="s">
        <v>6584</v>
      </c>
      <c r="Y572" s="281"/>
      <c r="Z572" s="150" t="s">
        <v>3552</v>
      </c>
      <c r="AA572" s="303">
        <v>44834</v>
      </c>
      <c r="AB572" s="283" t="s">
        <v>2167</v>
      </c>
      <c r="AC572" s="281">
        <v>6.5</v>
      </c>
      <c r="AD572" s="284"/>
      <c r="AE572" s="281">
        <v>100</v>
      </c>
      <c r="AF572" s="281"/>
      <c r="AG572" s="281">
        <v>130</v>
      </c>
      <c r="AH572" s="281"/>
      <c r="AI572" s="281">
        <v>24</v>
      </c>
      <c r="AJ572" s="281">
        <v>39</v>
      </c>
      <c r="AK572" s="281">
        <v>49</v>
      </c>
      <c r="AL572" s="281">
        <v>1</v>
      </c>
      <c r="AM572" s="281"/>
      <c r="AN572" s="281"/>
      <c r="AO572" s="281"/>
      <c r="AP572" s="281"/>
      <c r="AQ572" s="635"/>
      <c r="AR572" s="324"/>
      <c r="AS572" s="324"/>
      <c r="AT572" s="324"/>
      <c r="AU572" s="324"/>
      <c r="AV572" s="324"/>
      <c r="AW572" s="324"/>
      <c r="AX572" s="324"/>
      <c r="AY572" s="324"/>
      <c r="AZ572" s="324"/>
      <c r="BA572" s="324"/>
      <c r="BB572" s="324"/>
      <c r="BC572" s="324"/>
      <c r="BD572" s="324"/>
      <c r="BE572" s="324"/>
      <c r="BF572" s="324"/>
      <c r="BG572" s="324"/>
      <c r="BH572" s="324"/>
      <c r="BI572" s="324"/>
      <c r="BJ572" s="324"/>
      <c r="BK572" s="324"/>
      <c r="BL572" s="324"/>
      <c r="BM572" s="324"/>
      <c r="BN572" s="324"/>
      <c r="BO572" s="324"/>
      <c r="BP572" s="324"/>
      <c r="BQ572" s="324"/>
      <c r="BR572" s="324"/>
      <c r="BS572" s="324"/>
      <c r="BT572" s="324"/>
      <c r="BU572" s="324"/>
      <c r="BV572" s="324"/>
      <c r="BW572" s="324"/>
      <c r="BX572" s="324"/>
      <c r="BY572" s="324"/>
      <c r="BZ572" s="324"/>
      <c r="CA572" s="324"/>
      <c r="CB572" s="324"/>
      <c r="CC572" s="324"/>
      <c r="CD572" s="324"/>
      <c r="CE572" s="324"/>
      <c r="CF572" s="324"/>
      <c r="CG572" s="324"/>
      <c r="CH572" s="324"/>
      <c r="CI572" s="324"/>
      <c r="CJ572" s="324"/>
      <c r="CK572" s="324"/>
      <c r="CL572" s="324"/>
      <c r="CM572" s="324"/>
      <c r="CN572" s="324"/>
      <c r="CO572" s="324"/>
      <c r="CP572" s="324"/>
    </row>
    <row r="573" spans="1:127" ht="12.75" customHeight="1" x14ac:dyDescent="0.2">
      <c r="A573" s="270">
        <v>572</v>
      </c>
      <c r="B573" s="270" t="s">
        <v>1004</v>
      </c>
      <c r="C573" s="302" t="s">
        <v>2229</v>
      </c>
      <c r="D573" s="271"/>
      <c r="E573" s="271" t="s">
        <v>2977</v>
      </c>
      <c r="F573" s="271"/>
      <c r="G573" s="272" t="s">
        <v>2978</v>
      </c>
      <c r="H573" s="273"/>
      <c r="I573" s="271" t="s">
        <v>2653</v>
      </c>
      <c r="J573" s="270"/>
      <c r="K573" s="271" t="s">
        <v>9744</v>
      </c>
      <c r="L573" s="273" t="s">
        <v>9745</v>
      </c>
      <c r="M573" s="275">
        <v>42136</v>
      </c>
      <c r="N573" s="132">
        <v>44950</v>
      </c>
      <c r="O573" s="277" t="s">
        <v>991</v>
      </c>
      <c r="P573" s="299">
        <f t="shared" si="123"/>
        <v>44950</v>
      </c>
      <c r="Q573" s="264">
        <v>21034</v>
      </c>
      <c r="R573" s="264">
        <v>2014</v>
      </c>
      <c r="S573" s="279">
        <v>44220</v>
      </c>
      <c r="T573" s="281" t="s">
        <v>1785</v>
      </c>
      <c r="U573" s="281" t="s">
        <v>1687</v>
      </c>
      <c r="V573" s="150" t="s">
        <v>5649</v>
      </c>
      <c r="W573" s="150" t="s">
        <v>9746</v>
      </c>
      <c r="X573" s="281" t="s">
        <v>9747</v>
      </c>
      <c r="Y573" s="281" t="s">
        <v>2663</v>
      </c>
      <c r="Z573" s="150" t="s">
        <v>2664</v>
      </c>
      <c r="AA573" s="303">
        <f>N573</f>
        <v>44950</v>
      </c>
      <c r="AB573" s="283" t="s">
        <v>2167</v>
      </c>
      <c r="AC573" s="281">
        <v>4.4000000000000004</v>
      </c>
      <c r="AD573" s="284"/>
      <c r="AE573" s="281">
        <v>65</v>
      </c>
      <c r="AF573" s="281">
        <v>70</v>
      </c>
      <c r="AG573" s="281">
        <v>85</v>
      </c>
      <c r="AH573" s="281">
        <v>110.5</v>
      </c>
      <c r="AI573" s="281">
        <v>22</v>
      </c>
      <c r="AJ573" s="281">
        <v>38</v>
      </c>
      <c r="AK573" s="281">
        <v>52</v>
      </c>
      <c r="AL573" s="281">
        <v>1</v>
      </c>
      <c r="AM573" s="265"/>
      <c r="AN573" s="281"/>
      <c r="AO573" s="281"/>
      <c r="AP573" s="280"/>
      <c r="AQ573" s="644"/>
      <c r="AR573" s="271"/>
      <c r="AS573" s="271"/>
      <c r="AT573" s="272"/>
      <c r="AU573" s="273"/>
      <c r="AV573" s="271"/>
      <c r="AW573" s="281"/>
      <c r="AX573" s="271"/>
      <c r="AY573" s="274"/>
      <c r="AZ573" s="275"/>
      <c r="BA573" s="132"/>
      <c r="BB573" s="277"/>
      <c r="BC573" s="299"/>
      <c r="BD573" s="264"/>
      <c r="BE573" s="264"/>
      <c r="BF573" s="279"/>
      <c r="BG573" s="281"/>
      <c r="BH573" s="281"/>
      <c r="BI573" s="150"/>
      <c r="BJ573" s="150"/>
      <c r="BK573" s="281"/>
      <c r="BL573" s="281"/>
      <c r="BM573" s="150"/>
      <c r="BN573" s="303"/>
      <c r="BO573" s="281"/>
      <c r="BP573" s="281"/>
      <c r="BQ573" s="284"/>
      <c r="BR573" s="281"/>
      <c r="BS573" s="281"/>
      <c r="BT573" s="281"/>
      <c r="BU573" s="281"/>
      <c r="BV573" s="281"/>
      <c r="BW573" s="281"/>
      <c r="BX573" s="281"/>
      <c r="BY573" s="281"/>
      <c r="BZ573" s="265"/>
      <c r="CA573" s="281"/>
      <c r="CB573" s="281"/>
      <c r="CC573" s="281"/>
      <c r="CD573" s="324"/>
      <c r="CE573" s="324"/>
      <c r="CF573" s="324"/>
      <c r="CG573" s="501"/>
      <c r="CH573" s="501"/>
      <c r="CI573" s="501"/>
      <c r="CJ573" s="501"/>
      <c r="CK573" s="501"/>
      <c r="CL573" s="501"/>
      <c r="CM573" s="501"/>
      <c r="CN573" s="501"/>
      <c r="CO573" s="501"/>
      <c r="CP573" s="501"/>
      <c r="CQ573" s="500"/>
      <c r="CR573" s="500"/>
      <c r="CS573" s="500"/>
      <c r="CT573" s="500"/>
      <c r="CU573" s="500"/>
      <c r="CV573" s="500"/>
      <c r="CW573" s="500"/>
      <c r="CX573" s="500"/>
      <c r="CY573" s="500"/>
      <c r="CZ573" s="500"/>
      <c r="DA573" s="500"/>
      <c r="DB573" s="500"/>
      <c r="DC573" s="500"/>
      <c r="DD573" s="500"/>
      <c r="DE573" s="500"/>
      <c r="DF573" s="500"/>
      <c r="DG573" s="500"/>
      <c r="DH573" s="500"/>
      <c r="DI573" s="500"/>
      <c r="DJ573" s="500"/>
      <c r="DK573" s="500"/>
      <c r="DL573" s="500"/>
      <c r="DM573" s="500"/>
      <c r="DN573" s="500"/>
      <c r="DO573" s="500"/>
      <c r="DP573" s="500"/>
      <c r="DQ573" s="500"/>
      <c r="DR573" s="500"/>
      <c r="DS573" s="500"/>
      <c r="DT573" s="500"/>
      <c r="DU573" s="500"/>
      <c r="DV573" s="500"/>
      <c r="DW573" s="500"/>
    </row>
    <row r="574" spans="1:127" s="502" customFormat="1" ht="12.75" customHeight="1" x14ac:dyDescent="0.2">
      <c r="A574" s="270">
        <v>573</v>
      </c>
      <c r="B574" s="270" t="s">
        <v>1004</v>
      </c>
      <c r="C574" s="270" t="s">
        <v>2839</v>
      </c>
      <c r="D574" s="271"/>
      <c r="E574" s="271" t="s">
        <v>5953</v>
      </c>
      <c r="F574" s="271"/>
      <c r="G574" s="272" t="s">
        <v>5954</v>
      </c>
      <c r="H574" s="273"/>
      <c r="I574" s="271" t="s">
        <v>614</v>
      </c>
      <c r="J574" s="271"/>
      <c r="K574" s="281" t="s">
        <v>3213</v>
      </c>
      <c r="L574" s="676" t="s">
        <v>3214</v>
      </c>
      <c r="M574" s="306">
        <v>43189</v>
      </c>
      <c r="N574" s="325">
        <v>44429</v>
      </c>
      <c r="O574" s="507" t="s">
        <v>991</v>
      </c>
      <c r="P574" s="513">
        <f t="shared" si="123"/>
        <v>44429</v>
      </c>
      <c r="Q574" s="514">
        <v>19462</v>
      </c>
      <c r="R574" s="514">
        <v>2018</v>
      </c>
      <c r="S574" s="279">
        <v>43698</v>
      </c>
      <c r="T574" s="501" t="s">
        <v>396</v>
      </c>
      <c r="U574" s="324" t="s">
        <v>991</v>
      </c>
      <c r="V574" s="282" t="s">
        <v>7612</v>
      </c>
      <c r="W574" s="282" t="s">
        <v>7612</v>
      </c>
      <c r="X574" s="280" t="s">
        <v>3215</v>
      </c>
      <c r="Y574" s="280" t="s">
        <v>2204</v>
      </c>
      <c r="Z574" s="282" t="s">
        <v>1929</v>
      </c>
      <c r="AA574" s="319">
        <f t="shared" si="124"/>
        <v>44429</v>
      </c>
      <c r="AB574" s="149" t="s">
        <v>2167</v>
      </c>
      <c r="AC574" s="280">
        <v>5.9</v>
      </c>
      <c r="AD574" s="305"/>
      <c r="AE574" s="280">
        <v>100</v>
      </c>
      <c r="AF574" s="280"/>
      <c r="AG574" s="280">
        <v>130</v>
      </c>
      <c r="AH574" s="280"/>
      <c r="AI574" s="280">
        <v>24</v>
      </c>
      <c r="AJ574" s="280">
        <v>40</v>
      </c>
      <c r="AK574" s="501">
        <v>54</v>
      </c>
      <c r="AL574" s="501">
        <v>1</v>
      </c>
      <c r="AM574" s="281"/>
      <c r="AN574" s="281"/>
      <c r="AO574" s="281"/>
      <c r="AP574" s="281"/>
      <c r="AQ574" s="635"/>
      <c r="AR574" s="324"/>
      <c r="AS574" s="324"/>
      <c r="AT574" s="324"/>
      <c r="AU574" s="324"/>
      <c r="AV574" s="324"/>
      <c r="AW574" s="324"/>
      <c r="AX574" s="324"/>
      <c r="AY574" s="324"/>
      <c r="AZ574" s="324"/>
      <c r="BA574" s="324"/>
      <c r="BB574" s="324"/>
      <c r="BC574" s="324"/>
      <c r="BD574" s="324"/>
      <c r="BE574" s="324"/>
      <c r="BF574" s="324"/>
      <c r="BG574" s="324"/>
      <c r="BH574" s="324"/>
      <c r="BI574" s="324"/>
      <c r="BJ574" s="324"/>
      <c r="BK574" s="324"/>
      <c r="BL574" s="324"/>
      <c r="BM574" s="324"/>
      <c r="BN574" s="324"/>
      <c r="BO574" s="324"/>
      <c r="BP574" s="324"/>
      <c r="BQ574" s="324"/>
      <c r="BR574" s="324"/>
      <c r="BS574" s="324"/>
      <c r="BT574" s="324"/>
      <c r="BU574" s="324"/>
      <c r="BV574" s="324"/>
      <c r="BW574" s="324"/>
      <c r="BX574" s="324"/>
      <c r="BY574" s="324"/>
      <c r="BZ574" s="324"/>
      <c r="CA574" s="324"/>
      <c r="CB574" s="324"/>
      <c r="CC574" s="324"/>
      <c r="CD574" s="324"/>
      <c r="CE574" s="324"/>
      <c r="CF574" s="324"/>
      <c r="CG574" s="324"/>
      <c r="CH574" s="324"/>
      <c r="CI574" s="324"/>
      <c r="CJ574" s="324"/>
      <c r="CK574" s="324"/>
      <c r="CL574" s="324"/>
      <c r="CM574" s="324"/>
      <c r="CN574" s="324"/>
      <c r="CO574" s="324"/>
      <c r="CP574" s="324"/>
    </row>
    <row r="575" spans="1:127" ht="12.75" customHeight="1" x14ac:dyDescent="0.2">
      <c r="A575" s="270">
        <v>574</v>
      </c>
      <c r="B575" s="281" t="s">
        <v>1004</v>
      </c>
      <c r="C575" s="281" t="s">
        <v>785</v>
      </c>
      <c r="D575" s="281"/>
      <c r="E575" s="281" t="s">
        <v>52</v>
      </c>
      <c r="F575" s="281"/>
      <c r="G575" s="296" t="s">
        <v>3306</v>
      </c>
      <c r="H575" s="676"/>
      <c r="I575" s="281" t="s">
        <v>1634</v>
      </c>
      <c r="J575" s="281"/>
      <c r="K575" s="281" t="s">
        <v>3307</v>
      </c>
      <c r="L575" s="676" t="s">
        <v>1335</v>
      </c>
      <c r="M575" s="306">
        <v>41351</v>
      </c>
      <c r="N575" s="325">
        <v>44693</v>
      </c>
      <c r="O575" s="277" t="s">
        <v>991</v>
      </c>
      <c r="P575" s="298">
        <f t="shared" si="123"/>
        <v>44693</v>
      </c>
      <c r="Q575" s="278">
        <v>15645</v>
      </c>
      <c r="R575" s="278">
        <v>2009</v>
      </c>
      <c r="S575" s="279">
        <v>44693</v>
      </c>
      <c r="T575" s="280" t="s">
        <v>5762</v>
      </c>
      <c r="U575" s="281" t="s">
        <v>991</v>
      </c>
      <c r="V575" s="282" t="s">
        <v>4</v>
      </c>
      <c r="W575" s="282" t="s">
        <v>97</v>
      </c>
      <c r="X575" s="280" t="s">
        <v>5996</v>
      </c>
      <c r="Y575" s="280" t="s">
        <v>5997</v>
      </c>
      <c r="Z575" s="282" t="s">
        <v>650</v>
      </c>
      <c r="AA575" s="319">
        <f t="shared" si="124"/>
        <v>44693</v>
      </c>
      <c r="AB575" s="149" t="s">
        <v>2167</v>
      </c>
      <c r="AC575" s="280">
        <v>5.2</v>
      </c>
      <c r="AD575" s="305"/>
      <c r="AE575" s="280">
        <v>80</v>
      </c>
      <c r="AF575" s="280"/>
      <c r="AG575" s="280">
        <v>100</v>
      </c>
      <c r="AH575" s="280"/>
      <c r="AI575" s="280" t="s">
        <v>994</v>
      </c>
      <c r="AJ575" s="280" t="s">
        <v>994</v>
      </c>
      <c r="AK575" s="280">
        <v>55</v>
      </c>
      <c r="AL575" s="280">
        <v>1</v>
      </c>
      <c r="AM575" s="280"/>
      <c r="AN575" s="280"/>
      <c r="AO575" s="280"/>
      <c r="AP575" s="280"/>
      <c r="AQ575" s="634"/>
      <c r="AR575" s="501"/>
      <c r="AS575" s="501"/>
      <c r="AT575" s="501"/>
      <c r="AU575" s="501"/>
      <c r="AV575" s="501"/>
      <c r="AW575" s="501"/>
      <c r="AX575" s="501"/>
      <c r="AY575" s="501"/>
      <c r="AZ575" s="501"/>
      <c r="BA575" s="501"/>
      <c r="BB575" s="501"/>
      <c r="BC575" s="501"/>
      <c r="BD575" s="501"/>
      <c r="BE575" s="501"/>
      <c r="BF575" s="501"/>
      <c r="BG575" s="501"/>
      <c r="BH575" s="501"/>
      <c r="BI575" s="501"/>
      <c r="BJ575" s="501"/>
      <c r="BK575" s="501"/>
      <c r="BL575" s="501"/>
      <c r="BM575" s="501"/>
      <c r="BN575" s="501"/>
      <c r="BO575" s="501"/>
      <c r="BP575" s="501"/>
      <c r="BQ575" s="501"/>
      <c r="BR575" s="501"/>
      <c r="BS575" s="501"/>
      <c r="BT575" s="501"/>
      <c r="BU575" s="501"/>
      <c r="BV575" s="501"/>
      <c r="BW575" s="501"/>
      <c r="BX575" s="501"/>
      <c r="BY575" s="501"/>
      <c r="BZ575" s="501"/>
      <c r="CA575" s="501"/>
      <c r="CB575" s="501"/>
      <c r="CC575" s="501"/>
      <c r="CD575" s="501"/>
      <c r="CE575" s="501"/>
      <c r="CF575" s="501"/>
      <c r="CG575" s="501"/>
      <c r="CH575" s="501"/>
      <c r="CI575" s="501"/>
      <c r="CJ575" s="501"/>
      <c r="CK575" s="501"/>
      <c r="CL575" s="501"/>
      <c r="CM575" s="501"/>
      <c r="CN575" s="501"/>
      <c r="CO575" s="501"/>
      <c r="CP575" s="501"/>
      <c r="CQ575" s="500"/>
      <c r="CR575" s="500"/>
      <c r="CS575" s="500"/>
      <c r="CT575" s="500"/>
      <c r="CU575" s="500"/>
      <c r="CV575" s="500"/>
      <c r="CW575" s="500"/>
      <c r="CX575" s="500"/>
      <c r="CY575" s="500"/>
      <c r="CZ575" s="500"/>
      <c r="DA575" s="500"/>
      <c r="DB575" s="500"/>
      <c r="DC575" s="500"/>
      <c r="DD575" s="500"/>
      <c r="DE575" s="500"/>
      <c r="DF575" s="500"/>
      <c r="DG575" s="500"/>
      <c r="DH575" s="500"/>
      <c r="DI575" s="500"/>
      <c r="DJ575" s="500"/>
      <c r="DK575" s="500"/>
      <c r="DL575" s="500"/>
      <c r="DM575" s="500"/>
      <c r="DN575" s="500"/>
      <c r="DO575" s="500"/>
      <c r="DP575" s="500"/>
      <c r="DQ575" s="500"/>
      <c r="DR575" s="500"/>
      <c r="DS575" s="500"/>
      <c r="DT575" s="500"/>
      <c r="DU575" s="500"/>
      <c r="DV575" s="500"/>
      <c r="DW575" s="500"/>
    </row>
    <row r="576" spans="1:127" ht="12.75" customHeight="1" x14ac:dyDescent="0.2">
      <c r="A576" s="270">
        <v>575</v>
      </c>
      <c r="B576" s="281" t="s">
        <v>1005</v>
      </c>
      <c r="C576" s="281" t="s">
        <v>712</v>
      </c>
      <c r="D576" s="281" t="s">
        <v>1392</v>
      </c>
      <c r="E576" s="281" t="s">
        <v>1845</v>
      </c>
      <c r="F576" s="281" t="s">
        <v>1393</v>
      </c>
      <c r="G576" s="296" t="s">
        <v>1846</v>
      </c>
      <c r="H576" s="676" t="s">
        <v>1394</v>
      </c>
      <c r="I576" s="281" t="s">
        <v>1634</v>
      </c>
      <c r="J576" s="281" t="s">
        <v>1635</v>
      </c>
      <c r="K576" s="281" t="s">
        <v>1847</v>
      </c>
      <c r="L576" s="676" t="s">
        <v>1848</v>
      </c>
      <c r="M576" s="306">
        <v>41408</v>
      </c>
      <c r="N576" s="325">
        <v>45065</v>
      </c>
      <c r="O576" s="277" t="s">
        <v>991</v>
      </c>
      <c r="P576" s="298">
        <f t="shared" si="123"/>
        <v>45065</v>
      </c>
      <c r="Q576" s="278">
        <v>19265</v>
      </c>
      <c r="R576" s="278">
        <v>2013</v>
      </c>
      <c r="S576" s="279">
        <v>44335</v>
      </c>
      <c r="T576" s="280" t="s">
        <v>396</v>
      </c>
      <c r="U576" s="281" t="s">
        <v>259</v>
      </c>
      <c r="V576" s="282" t="s">
        <v>10218</v>
      </c>
      <c r="W576" s="282" t="s">
        <v>10219</v>
      </c>
      <c r="X576" s="280" t="s">
        <v>2988</v>
      </c>
      <c r="Y576" s="280" t="s">
        <v>1525</v>
      </c>
      <c r="Z576" s="282" t="s">
        <v>1526</v>
      </c>
      <c r="AA576" s="319">
        <f t="shared" si="124"/>
        <v>45065</v>
      </c>
      <c r="AB576" s="149" t="s">
        <v>2167</v>
      </c>
      <c r="AC576" s="280">
        <v>5.7</v>
      </c>
      <c r="AD576" s="305" t="s">
        <v>1413</v>
      </c>
      <c r="AE576" s="280">
        <v>95</v>
      </c>
      <c r="AF576" s="280">
        <v>127</v>
      </c>
      <c r="AG576" s="280">
        <v>115</v>
      </c>
      <c r="AH576" s="280">
        <v>150</v>
      </c>
      <c r="AI576" s="280" t="s">
        <v>994</v>
      </c>
      <c r="AJ576" s="280">
        <v>38</v>
      </c>
      <c r="AK576" s="280">
        <v>55</v>
      </c>
      <c r="AL576" s="280">
        <v>1</v>
      </c>
      <c r="AM576" s="279">
        <v>41583</v>
      </c>
      <c r="AN576" s="280">
        <v>2013</v>
      </c>
      <c r="AO576" s="280" t="s">
        <v>991</v>
      </c>
      <c r="AP576" s="280"/>
      <c r="AQ576" s="634"/>
      <c r="AR576" s="501"/>
      <c r="AS576" s="501"/>
      <c r="AT576" s="501"/>
      <c r="AU576" s="501"/>
      <c r="AV576" s="501"/>
      <c r="AW576" s="501"/>
      <c r="AX576" s="501"/>
      <c r="AY576" s="501"/>
      <c r="AZ576" s="501"/>
      <c r="BA576" s="501"/>
      <c r="BB576" s="501"/>
      <c r="BC576" s="501"/>
      <c r="BD576" s="501"/>
      <c r="BE576" s="501"/>
      <c r="BF576" s="501"/>
      <c r="BG576" s="501"/>
      <c r="BH576" s="501"/>
      <c r="BI576" s="501"/>
      <c r="BJ576" s="501"/>
      <c r="BK576" s="501"/>
      <c r="BL576" s="501"/>
      <c r="BM576" s="501"/>
      <c r="BN576" s="501"/>
      <c r="BO576" s="501"/>
      <c r="BP576" s="501"/>
      <c r="BQ576" s="501"/>
      <c r="BR576" s="501"/>
      <c r="BS576" s="501"/>
      <c r="BT576" s="501"/>
      <c r="BU576" s="501"/>
      <c r="BV576" s="501"/>
      <c r="BW576" s="501"/>
      <c r="BX576" s="501"/>
      <c r="BY576" s="501"/>
      <c r="BZ576" s="501"/>
      <c r="CA576" s="501"/>
      <c r="CB576" s="501"/>
      <c r="CC576" s="501"/>
      <c r="CD576" s="501"/>
      <c r="CE576" s="501"/>
      <c r="CF576" s="501"/>
      <c r="CG576" s="501"/>
      <c r="CH576" s="501"/>
      <c r="CI576" s="501"/>
      <c r="CJ576" s="501"/>
      <c r="CK576" s="501"/>
      <c r="CL576" s="501"/>
      <c r="CM576" s="501"/>
      <c r="CN576" s="501"/>
      <c r="CO576" s="501"/>
      <c r="CP576" s="501"/>
      <c r="CQ576" s="500"/>
      <c r="CR576" s="500"/>
      <c r="CS576" s="500"/>
      <c r="CT576" s="500"/>
      <c r="CU576" s="500"/>
      <c r="CV576" s="500"/>
      <c r="CW576" s="500"/>
      <c r="CX576" s="500"/>
      <c r="CY576" s="500"/>
      <c r="CZ576" s="500"/>
      <c r="DA576" s="500"/>
      <c r="DB576" s="500"/>
      <c r="DC576" s="500"/>
      <c r="DD576" s="500"/>
      <c r="DE576" s="500"/>
      <c r="DF576" s="500"/>
      <c r="DG576" s="500"/>
      <c r="DH576" s="500"/>
      <c r="DI576" s="500"/>
      <c r="DJ576" s="500"/>
      <c r="DK576" s="500"/>
      <c r="DL576" s="500"/>
      <c r="DM576" s="500"/>
      <c r="DN576" s="500"/>
      <c r="DO576" s="500"/>
      <c r="DP576" s="500"/>
      <c r="DQ576" s="500"/>
      <c r="DR576" s="500"/>
      <c r="DS576" s="500"/>
      <c r="DT576" s="500"/>
      <c r="DU576" s="500"/>
      <c r="DV576" s="500"/>
      <c r="DW576" s="500"/>
    </row>
    <row r="577" spans="1:127" ht="12.75" customHeight="1" x14ac:dyDescent="0.2">
      <c r="A577" s="270">
        <v>576</v>
      </c>
      <c r="B577" s="281" t="s">
        <v>1004</v>
      </c>
      <c r="C577" s="281" t="s">
        <v>2298</v>
      </c>
      <c r="D577" s="281"/>
      <c r="E577" s="281" t="s">
        <v>4676</v>
      </c>
      <c r="F577" s="281"/>
      <c r="G577" s="281" t="s">
        <v>8817</v>
      </c>
      <c r="H577" s="769"/>
      <c r="I577" s="263" t="s">
        <v>2653</v>
      </c>
      <c r="J577" s="281"/>
      <c r="K577" s="281" t="s">
        <v>8818</v>
      </c>
      <c r="L577" s="150" t="s">
        <v>8819</v>
      </c>
      <c r="M577" s="306">
        <v>39443</v>
      </c>
      <c r="N577" s="770">
        <v>44731</v>
      </c>
      <c r="O577" s="507" t="s">
        <v>991</v>
      </c>
      <c r="P577" s="513">
        <f t="shared" si="123"/>
        <v>44731</v>
      </c>
      <c r="Q577" s="514">
        <v>20502</v>
      </c>
      <c r="R577" s="514">
        <v>2007</v>
      </c>
      <c r="S577" s="279">
        <v>44001</v>
      </c>
      <c r="T577" s="501" t="s">
        <v>1785</v>
      </c>
      <c r="U577" s="324" t="s">
        <v>1687</v>
      </c>
      <c r="V577" s="282" t="s">
        <v>484</v>
      </c>
      <c r="W577" s="282" t="s">
        <v>1281</v>
      </c>
      <c r="X577" s="280" t="s">
        <v>8820</v>
      </c>
      <c r="Y577" s="280" t="s">
        <v>1879</v>
      </c>
      <c r="Z577" s="282" t="s">
        <v>1880</v>
      </c>
      <c r="AA577" s="319">
        <f t="shared" si="124"/>
        <v>44731</v>
      </c>
      <c r="AB577" s="149" t="s">
        <v>485</v>
      </c>
      <c r="AC577" s="280">
        <v>4.5</v>
      </c>
      <c r="AD577" s="282"/>
      <c r="AE577" s="280">
        <v>80</v>
      </c>
      <c r="AF577" s="280"/>
      <c r="AG577" s="280">
        <v>105</v>
      </c>
      <c r="AH577" s="280"/>
      <c r="AI577" s="280">
        <v>22</v>
      </c>
      <c r="AJ577" s="280">
        <v>36</v>
      </c>
      <c r="AK577" s="501">
        <v>48</v>
      </c>
      <c r="AL577" s="501">
        <v>1</v>
      </c>
      <c r="AM577" s="771"/>
      <c r="AN577" s="771"/>
      <c r="AO577" s="771"/>
      <c r="AP577" s="280"/>
      <c r="AQ577" s="634"/>
      <c r="AR577" s="501"/>
      <c r="AS577" s="501"/>
      <c r="AT577" s="501"/>
      <c r="AU577" s="501"/>
      <c r="AV577" s="501"/>
      <c r="AW577" s="501"/>
      <c r="AX577" s="501"/>
      <c r="AY577" s="501"/>
      <c r="AZ577" s="501"/>
      <c r="BA577" s="501"/>
      <c r="BB577" s="501"/>
      <c r="BC577" s="501"/>
      <c r="BD577" s="501"/>
      <c r="BE577" s="501"/>
      <c r="BF577" s="501"/>
      <c r="BG577" s="501"/>
      <c r="BH577" s="501"/>
      <c r="BI577" s="501"/>
      <c r="BJ577" s="501"/>
      <c r="BK577" s="501"/>
      <c r="BL577" s="501"/>
      <c r="BM577" s="501"/>
      <c r="BN577" s="501"/>
      <c r="BO577" s="501"/>
      <c r="BP577" s="501"/>
      <c r="BQ577" s="501"/>
      <c r="BR577" s="501"/>
      <c r="BS577" s="501"/>
      <c r="BT577" s="501"/>
      <c r="BU577" s="501"/>
      <c r="BV577" s="501"/>
      <c r="BW577" s="501"/>
      <c r="BX577" s="501"/>
      <c r="BY577" s="501"/>
      <c r="BZ577" s="501"/>
      <c r="CA577" s="501"/>
      <c r="CB577" s="501"/>
      <c r="CC577" s="501"/>
      <c r="CD577" s="501"/>
      <c r="CE577" s="501"/>
      <c r="CF577" s="501"/>
      <c r="CG577" s="501"/>
      <c r="CH577" s="501"/>
      <c r="CI577" s="501"/>
      <c r="CJ577" s="501"/>
      <c r="CK577" s="501"/>
      <c r="CL577" s="501"/>
      <c r="CM577" s="501"/>
      <c r="CN577" s="501"/>
      <c r="CO577" s="501"/>
      <c r="CP577" s="501"/>
      <c r="CQ577" s="500"/>
      <c r="CR577" s="500"/>
      <c r="CS577" s="500"/>
      <c r="CT577" s="500"/>
      <c r="CU577" s="500"/>
      <c r="CV577" s="500"/>
      <c r="CW577" s="500"/>
      <c r="CX577" s="500"/>
      <c r="CY577" s="500"/>
      <c r="CZ577" s="500"/>
      <c r="DA577" s="500"/>
      <c r="DB577" s="500"/>
      <c r="DC577" s="500"/>
      <c r="DD577" s="500"/>
      <c r="DE577" s="500"/>
      <c r="DF577" s="500"/>
      <c r="DG577" s="500"/>
      <c r="DH577" s="500"/>
      <c r="DI577" s="500"/>
      <c r="DJ577" s="500"/>
      <c r="DK577" s="500"/>
      <c r="DL577" s="500"/>
      <c r="DM577" s="500"/>
      <c r="DN577" s="500"/>
      <c r="DO577" s="500"/>
      <c r="DP577" s="500"/>
      <c r="DQ577" s="500"/>
      <c r="DR577" s="500"/>
      <c r="DS577" s="500"/>
      <c r="DT577" s="500"/>
      <c r="DU577" s="500"/>
      <c r="DV577" s="500"/>
      <c r="DW577" s="500"/>
    </row>
    <row r="578" spans="1:127" s="502" customFormat="1" ht="12.75" customHeight="1" x14ac:dyDescent="0.2">
      <c r="A578" s="270">
        <v>577</v>
      </c>
      <c r="B578" s="281" t="s">
        <v>1004</v>
      </c>
      <c r="C578" s="281" t="s">
        <v>9993</v>
      </c>
      <c r="D578" s="281"/>
      <c r="E578" s="281" t="s">
        <v>5316</v>
      </c>
      <c r="F578" s="281"/>
      <c r="G578" s="296" t="s">
        <v>9991</v>
      </c>
      <c r="H578" s="922"/>
      <c r="I578" s="281" t="s">
        <v>3342</v>
      </c>
      <c r="J578" s="281"/>
      <c r="K578" s="281" t="s">
        <v>9671</v>
      </c>
      <c r="L578" s="922" t="s">
        <v>9672</v>
      </c>
      <c r="M578" s="306">
        <v>44295</v>
      </c>
      <c r="N578" s="307">
        <v>45017</v>
      </c>
      <c r="O578" s="277" t="s">
        <v>991</v>
      </c>
      <c r="P578" s="299">
        <f>N578</f>
        <v>45017</v>
      </c>
      <c r="Q578" s="264">
        <v>21166</v>
      </c>
      <c r="R578" s="264">
        <v>2020</v>
      </c>
      <c r="S578" s="265">
        <v>44287</v>
      </c>
      <c r="T578" s="281" t="s">
        <v>39</v>
      </c>
      <c r="U578" s="281" t="s">
        <v>1786</v>
      </c>
      <c r="V578" s="150" t="s">
        <v>484</v>
      </c>
      <c r="W578" s="150" t="s">
        <v>484</v>
      </c>
      <c r="X578" s="281" t="s">
        <v>9992</v>
      </c>
      <c r="Y578" s="281" t="s">
        <v>560</v>
      </c>
      <c r="Z578" s="150" t="s">
        <v>1625</v>
      </c>
      <c r="AA578" s="303">
        <f t="shared" si="124"/>
        <v>45017</v>
      </c>
      <c r="AB578" s="283" t="s">
        <v>2167</v>
      </c>
      <c r="AC578" s="281">
        <v>4.4000000000000004</v>
      </c>
      <c r="AD578" s="284"/>
      <c r="AE578" s="281">
        <v>50</v>
      </c>
      <c r="AF578" s="281"/>
      <c r="AG578" s="281">
        <v>65</v>
      </c>
      <c r="AH578" s="281"/>
      <c r="AI578" s="281" t="s">
        <v>994</v>
      </c>
      <c r="AJ578" s="281">
        <v>39</v>
      </c>
      <c r="AK578" s="281">
        <v>55</v>
      </c>
      <c r="AL578" s="281">
        <v>1</v>
      </c>
      <c r="AM578" s="265"/>
      <c r="AN578" s="281"/>
      <c r="AO578" s="281"/>
      <c r="AP578" s="281"/>
      <c r="AQ578" s="635"/>
      <c r="AR578" s="324"/>
      <c r="AS578" s="324"/>
      <c r="AT578" s="324"/>
      <c r="AU578" s="324"/>
      <c r="AV578" s="324"/>
      <c r="AW578" s="324"/>
      <c r="AX578" s="324"/>
      <c r="AY578" s="324"/>
      <c r="AZ578" s="324"/>
      <c r="BA578" s="324"/>
      <c r="BB578" s="324"/>
      <c r="BC578" s="324"/>
      <c r="BD578" s="324"/>
      <c r="BE578" s="324"/>
      <c r="BF578" s="324"/>
      <c r="BG578" s="324"/>
      <c r="BH578" s="324"/>
      <c r="BI578" s="324"/>
      <c r="BJ578" s="324"/>
      <c r="BK578" s="324"/>
      <c r="BL578" s="324"/>
      <c r="BM578" s="324"/>
      <c r="BN578" s="324"/>
      <c r="BO578" s="324"/>
      <c r="BP578" s="324"/>
      <c r="BQ578" s="324"/>
      <c r="BR578" s="324"/>
      <c r="BS578" s="324"/>
      <c r="BT578" s="324"/>
      <c r="BU578" s="324"/>
      <c r="BV578" s="324"/>
      <c r="BW578" s="324"/>
      <c r="BX578" s="324"/>
      <c r="BY578" s="324"/>
      <c r="BZ578" s="324"/>
      <c r="CA578" s="324"/>
      <c r="CB578" s="324"/>
      <c r="CC578" s="324"/>
      <c r="CD578" s="324"/>
      <c r="CE578" s="324"/>
      <c r="CF578" s="324"/>
      <c r="CG578" s="324"/>
      <c r="CH578" s="324"/>
      <c r="CI578" s="324"/>
      <c r="CJ578" s="324"/>
      <c r="CK578" s="324"/>
      <c r="CL578" s="324"/>
      <c r="CM578" s="324"/>
      <c r="CN578" s="324"/>
      <c r="CO578" s="324"/>
      <c r="CP578" s="324"/>
    </row>
    <row r="579" spans="1:127" ht="12.75" customHeight="1" x14ac:dyDescent="0.2">
      <c r="A579" s="270">
        <v>578</v>
      </c>
      <c r="B579" s="270" t="s">
        <v>1004</v>
      </c>
      <c r="C579" s="271" t="s">
        <v>1980</v>
      </c>
      <c r="D579" s="271"/>
      <c r="E579" s="271" t="s">
        <v>2313</v>
      </c>
      <c r="F579" s="271"/>
      <c r="G579" s="272" t="s">
        <v>2314</v>
      </c>
      <c r="H579" s="273"/>
      <c r="I579" s="271" t="s">
        <v>3217</v>
      </c>
      <c r="J579" s="271"/>
      <c r="K579" s="271" t="s">
        <v>1191</v>
      </c>
      <c r="L579" s="273" t="s">
        <v>1623</v>
      </c>
      <c r="M579" s="275">
        <v>41792</v>
      </c>
      <c r="N579" s="276">
        <v>44585</v>
      </c>
      <c r="O579" s="277" t="s">
        <v>991</v>
      </c>
      <c r="P579" s="298">
        <f>N579</f>
        <v>44585</v>
      </c>
      <c r="Q579" s="278">
        <v>20095</v>
      </c>
      <c r="R579" s="278">
        <v>2014</v>
      </c>
      <c r="S579" s="279">
        <v>43854</v>
      </c>
      <c r="T579" s="280" t="s">
        <v>2031</v>
      </c>
      <c r="U579" s="281" t="s">
        <v>991</v>
      </c>
      <c r="V579" s="282" t="s">
        <v>913</v>
      </c>
      <c r="W579" s="282" t="s">
        <v>2271</v>
      </c>
      <c r="X579" s="280" t="s">
        <v>1620</v>
      </c>
      <c r="Y579" s="280" t="s">
        <v>1621</v>
      </c>
      <c r="Z579" s="282" t="s">
        <v>1622</v>
      </c>
      <c r="AA579" s="319">
        <f t="shared" ref="AA579:AA585" si="125">N579</f>
        <v>44585</v>
      </c>
      <c r="AB579" s="149" t="s">
        <v>2167</v>
      </c>
      <c r="AC579" s="280">
        <v>5.6</v>
      </c>
      <c r="AD579" s="305"/>
      <c r="AE579" s="280">
        <v>85</v>
      </c>
      <c r="AF579" s="280"/>
      <c r="AG579" s="280">
        <v>110</v>
      </c>
      <c r="AH579" s="280"/>
      <c r="AI579" s="280">
        <v>23</v>
      </c>
      <c r="AJ579" s="280">
        <v>38</v>
      </c>
      <c r="AK579" s="280">
        <v>50</v>
      </c>
      <c r="AL579" s="280">
        <v>1</v>
      </c>
      <c r="AM579" s="280"/>
      <c r="AN579" s="280"/>
      <c r="AO579" s="280"/>
      <c r="AP579" s="280"/>
      <c r="AQ579" s="634"/>
      <c r="AR579" s="501"/>
      <c r="AS579" s="501"/>
      <c r="AT579" s="501"/>
      <c r="AU579" s="501"/>
      <c r="AV579" s="501"/>
      <c r="AW579" s="501"/>
      <c r="AX579" s="501"/>
      <c r="AY579" s="501"/>
      <c r="AZ579" s="501"/>
      <c r="BA579" s="501"/>
      <c r="BB579" s="501"/>
      <c r="BC579" s="501"/>
      <c r="BD579" s="501"/>
      <c r="BE579" s="501"/>
      <c r="BF579" s="501"/>
      <c r="BG579" s="501"/>
      <c r="BH579" s="501"/>
      <c r="BI579" s="501"/>
      <c r="BJ579" s="501"/>
      <c r="BK579" s="501"/>
      <c r="BL579" s="501"/>
      <c r="BM579" s="501"/>
      <c r="BN579" s="501"/>
      <c r="BO579" s="501"/>
      <c r="BP579" s="501"/>
      <c r="BQ579" s="501"/>
      <c r="BR579" s="501"/>
      <c r="BS579" s="501"/>
      <c r="BT579" s="501"/>
      <c r="BU579" s="501"/>
      <c r="BV579" s="501"/>
      <c r="BW579" s="501"/>
      <c r="BX579" s="501"/>
      <c r="BY579" s="501"/>
      <c r="BZ579" s="501"/>
      <c r="CA579" s="501"/>
      <c r="CB579" s="501"/>
      <c r="CC579" s="501"/>
      <c r="CD579" s="501"/>
      <c r="CE579" s="501"/>
      <c r="CF579" s="501"/>
      <c r="CG579" s="501"/>
      <c r="CH579" s="501"/>
      <c r="CI579" s="501"/>
      <c r="CJ579" s="501"/>
      <c r="CK579" s="501"/>
      <c r="CL579" s="501"/>
      <c r="CM579" s="501"/>
      <c r="CN579" s="501"/>
      <c r="CO579" s="501"/>
      <c r="CP579" s="501"/>
      <c r="CQ579" s="500"/>
      <c r="CR579" s="500"/>
      <c r="CS579" s="500"/>
      <c r="CT579" s="500"/>
      <c r="CU579" s="500"/>
      <c r="CV579" s="500"/>
      <c r="CW579" s="500"/>
      <c r="CX579" s="500"/>
      <c r="CY579" s="500"/>
      <c r="CZ579" s="500"/>
      <c r="DA579" s="500"/>
      <c r="DB579" s="500"/>
      <c r="DC579" s="500"/>
      <c r="DD579" s="500"/>
      <c r="DE579" s="500"/>
      <c r="DF579" s="500"/>
      <c r="DG579" s="500"/>
      <c r="DH579" s="500"/>
      <c r="DI579" s="500"/>
      <c r="DJ579" s="500"/>
      <c r="DK579" s="500"/>
      <c r="DL579" s="500"/>
      <c r="DM579" s="500"/>
      <c r="DN579" s="500"/>
      <c r="DO579" s="500"/>
      <c r="DP579" s="500"/>
      <c r="DQ579" s="500"/>
      <c r="DR579" s="500"/>
      <c r="DS579" s="500"/>
      <c r="DT579" s="500"/>
      <c r="DU579" s="500"/>
      <c r="DV579" s="500"/>
      <c r="DW579" s="500"/>
    </row>
    <row r="580" spans="1:127" s="1010" customFormat="1" ht="12.75" customHeight="1" x14ac:dyDescent="0.2">
      <c r="A580" s="993" t="s">
        <v>10722</v>
      </c>
      <c r="B580" s="993"/>
      <c r="C580" s="144"/>
      <c r="D580" s="144"/>
      <c r="E580" s="144" t="s">
        <v>9872</v>
      </c>
      <c r="F580" s="144"/>
      <c r="G580" s="995"/>
      <c r="H580" s="996"/>
      <c r="I580" s="144"/>
      <c r="J580" s="144"/>
      <c r="K580" s="144"/>
      <c r="L580" s="996"/>
      <c r="M580" s="997"/>
      <c r="N580" s="998"/>
      <c r="O580" s="999"/>
      <c r="P580" s="1000"/>
      <c r="Q580" s="1001"/>
      <c r="R580" s="1001"/>
      <c r="S580" s="1002"/>
      <c r="T580" s="1003"/>
      <c r="U580" s="1003"/>
      <c r="V580" s="1004"/>
      <c r="W580" s="1004"/>
      <c r="X580" s="1003"/>
      <c r="Y580" s="1003"/>
      <c r="Z580" s="1004"/>
      <c r="AA580" s="1005"/>
      <c r="AB580" s="1006"/>
      <c r="AC580" s="1007"/>
      <c r="AD580" s="1007"/>
      <c r="AE580" s="1003"/>
      <c r="AF580" s="1003"/>
      <c r="AG580" s="1003"/>
      <c r="AH580" s="1003"/>
      <c r="AI580" s="1003"/>
      <c r="AJ580" s="1003"/>
      <c r="AK580" s="1003"/>
      <c r="AL580" s="1003"/>
      <c r="AM580" s="1002"/>
      <c r="AN580" s="1003"/>
      <c r="AO580" s="1003"/>
      <c r="AP580" s="1003"/>
      <c r="AQ580" s="1008"/>
      <c r="AR580" s="1009"/>
      <c r="AS580" s="1009"/>
      <c r="AT580" s="1009"/>
      <c r="AU580" s="1009"/>
      <c r="AV580" s="1009"/>
      <c r="AW580" s="1009"/>
      <c r="AX580" s="1009"/>
      <c r="AY580" s="1009"/>
      <c r="AZ580" s="1009"/>
      <c r="BA580" s="1009"/>
      <c r="BB580" s="1009"/>
      <c r="BC580" s="1009"/>
      <c r="BD580" s="1009"/>
      <c r="BE580" s="1009"/>
      <c r="BF580" s="1009"/>
      <c r="BG580" s="1009"/>
      <c r="BH580" s="1009"/>
      <c r="BI580" s="1009"/>
      <c r="BJ580" s="1009"/>
      <c r="BK580" s="1009"/>
      <c r="BL580" s="1009"/>
      <c r="BM580" s="1009"/>
      <c r="BN580" s="1009"/>
      <c r="BO580" s="1009"/>
      <c r="BP580" s="1009"/>
      <c r="BQ580" s="1009"/>
      <c r="BR580" s="1009"/>
      <c r="BS580" s="1009"/>
      <c r="BT580" s="1009"/>
      <c r="BU580" s="1009"/>
      <c r="BV580" s="1009"/>
      <c r="BW580" s="1009"/>
      <c r="BX580" s="1009"/>
      <c r="BY580" s="1009"/>
      <c r="BZ580" s="1009"/>
      <c r="CA580" s="1009"/>
      <c r="CB580" s="1009"/>
      <c r="CC580" s="1009"/>
      <c r="CD580" s="1009"/>
      <c r="CE580" s="1009"/>
      <c r="CF580" s="1009"/>
      <c r="CG580" s="1009"/>
      <c r="CH580" s="1009"/>
      <c r="CI580" s="1009"/>
      <c r="CJ580" s="1009"/>
      <c r="CK580" s="1009"/>
      <c r="CL580" s="1009"/>
      <c r="CM580" s="1009"/>
      <c r="CN580" s="1009"/>
      <c r="CO580" s="1009"/>
      <c r="CP580" s="1009"/>
    </row>
    <row r="581" spans="1:127" s="502" customFormat="1" ht="12.75" customHeight="1" x14ac:dyDescent="0.2">
      <c r="A581" s="270">
        <v>580</v>
      </c>
      <c r="B581" s="281" t="s">
        <v>1004</v>
      </c>
      <c r="C581" s="281" t="s">
        <v>6375</v>
      </c>
      <c r="D581" s="281"/>
      <c r="E581" s="281" t="s">
        <v>6376</v>
      </c>
      <c r="F581" s="281"/>
      <c r="G581" s="296" t="s">
        <v>6377</v>
      </c>
      <c r="H581" s="676"/>
      <c r="I581" s="281" t="s">
        <v>157</v>
      </c>
      <c r="J581" s="281"/>
      <c r="K581" s="271" t="s">
        <v>1191</v>
      </c>
      <c r="L581" s="273" t="s">
        <v>1623</v>
      </c>
      <c r="M581" s="275">
        <v>43313</v>
      </c>
      <c r="N581" s="132">
        <v>44585</v>
      </c>
      <c r="O581" s="277" t="s">
        <v>991</v>
      </c>
      <c r="P581" s="298">
        <f t="shared" ref="P581" si="126">N581</f>
        <v>44585</v>
      </c>
      <c r="Q581" s="278">
        <v>18549</v>
      </c>
      <c r="R581" s="278">
        <v>2018</v>
      </c>
      <c r="S581" s="279">
        <v>43854</v>
      </c>
      <c r="T581" s="280" t="s">
        <v>2031</v>
      </c>
      <c r="U581" s="281" t="s">
        <v>991</v>
      </c>
      <c r="V581" s="282" t="s">
        <v>7998</v>
      </c>
      <c r="W581" s="282" t="s">
        <v>7998</v>
      </c>
      <c r="X581" s="280" t="s">
        <v>1620</v>
      </c>
      <c r="Y581" s="280" t="s">
        <v>1621</v>
      </c>
      <c r="Z581" s="282" t="s">
        <v>1622</v>
      </c>
      <c r="AA581" s="319">
        <f t="shared" si="125"/>
        <v>44585</v>
      </c>
      <c r="AB581" s="149" t="s">
        <v>1583</v>
      </c>
      <c r="AC581" s="280">
        <v>5.5</v>
      </c>
      <c r="AD581" s="305"/>
      <c r="AE581" s="280">
        <v>100</v>
      </c>
      <c r="AF581" s="280"/>
      <c r="AG581" s="280">
        <v>115</v>
      </c>
      <c r="AH581" s="280"/>
      <c r="AI581" s="280" t="s">
        <v>994</v>
      </c>
      <c r="AJ581" s="280" t="s">
        <v>994</v>
      </c>
      <c r="AK581" s="280" t="s">
        <v>994</v>
      </c>
      <c r="AL581" s="280">
        <v>1</v>
      </c>
      <c r="AM581" s="281"/>
      <c r="AN581" s="281"/>
      <c r="AO581" s="281"/>
      <c r="AP581" s="281"/>
      <c r="AQ581" s="635"/>
      <c r="AR581" s="324"/>
      <c r="AS581" s="324"/>
      <c r="AT581" s="324"/>
      <c r="AU581" s="324"/>
      <c r="AV581" s="324"/>
      <c r="AW581" s="324"/>
      <c r="AX581" s="324"/>
      <c r="AY581" s="324"/>
      <c r="AZ581" s="324"/>
      <c r="BA581" s="324"/>
      <c r="BB581" s="324"/>
      <c r="BC581" s="324"/>
      <c r="BD581" s="324"/>
      <c r="BE581" s="324"/>
      <c r="BF581" s="324"/>
      <c r="BG581" s="324"/>
      <c r="BH581" s="324"/>
      <c r="BI581" s="324"/>
      <c r="BJ581" s="324"/>
      <c r="BK581" s="324"/>
      <c r="BL581" s="324"/>
      <c r="BM581" s="324"/>
      <c r="BN581" s="324"/>
      <c r="BO581" s="324"/>
      <c r="BP581" s="324"/>
      <c r="BQ581" s="324"/>
      <c r="BR581" s="324"/>
      <c r="BS581" s="324"/>
      <c r="BT581" s="324"/>
      <c r="BU581" s="324"/>
      <c r="BV581" s="324"/>
      <c r="BW581" s="324"/>
      <c r="BX581" s="324"/>
      <c r="BY581" s="324"/>
      <c r="BZ581" s="324"/>
      <c r="CA581" s="324"/>
      <c r="CB581" s="324"/>
      <c r="CC581" s="324"/>
      <c r="CD581" s="324"/>
      <c r="CE581" s="324"/>
      <c r="CF581" s="324"/>
      <c r="CG581" s="324"/>
      <c r="CH581" s="324"/>
      <c r="CI581" s="324"/>
      <c r="CJ581" s="324"/>
      <c r="CK581" s="324"/>
      <c r="CL581" s="324"/>
      <c r="CM581" s="324"/>
      <c r="CN581" s="324"/>
      <c r="CO581" s="324"/>
      <c r="CP581" s="324"/>
    </row>
    <row r="582" spans="1:127" s="502" customFormat="1" ht="12.75" customHeight="1" x14ac:dyDescent="0.2">
      <c r="A582" s="270">
        <v>581</v>
      </c>
      <c r="B582" s="281" t="s">
        <v>1004</v>
      </c>
      <c r="C582" s="281" t="s">
        <v>6003</v>
      </c>
      <c r="D582" s="281"/>
      <c r="E582" s="281" t="s">
        <v>8072</v>
      </c>
      <c r="F582" s="281"/>
      <c r="G582" s="296" t="s">
        <v>8299</v>
      </c>
      <c r="H582" s="676"/>
      <c r="I582" s="281" t="s">
        <v>424</v>
      </c>
      <c r="J582" s="281"/>
      <c r="K582" s="281" t="s">
        <v>5949</v>
      </c>
      <c r="L582" s="676" t="s">
        <v>5330</v>
      </c>
      <c r="M582" s="306">
        <v>43900</v>
      </c>
      <c r="N582" s="307">
        <v>44626</v>
      </c>
      <c r="O582" s="277" t="s">
        <v>991</v>
      </c>
      <c r="P582" s="299">
        <f>N582</f>
        <v>44626</v>
      </c>
      <c r="Q582" s="264">
        <v>20263</v>
      </c>
      <c r="R582" s="264">
        <v>2019</v>
      </c>
      <c r="S582" s="265">
        <v>43896</v>
      </c>
      <c r="T582" s="281" t="s">
        <v>5079</v>
      </c>
      <c r="U582" s="281" t="s">
        <v>1786</v>
      </c>
      <c r="V582" s="150" t="s">
        <v>484</v>
      </c>
      <c r="W582" s="150" t="s">
        <v>484</v>
      </c>
      <c r="X582" s="281" t="s">
        <v>5331</v>
      </c>
      <c r="Y582" s="281" t="s">
        <v>1212</v>
      </c>
      <c r="Z582" s="150" t="s">
        <v>5332</v>
      </c>
      <c r="AA582" s="303">
        <v>44626</v>
      </c>
      <c r="AB582" s="283" t="s">
        <v>2167</v>
      </c>
      <c r="AC582" s="281">
        <v>5.47</v>
      </c>
      <c r="AD582" s="284"/>
      <c r="AE582" s="281">
        <v>90</v>
      </c>
      <c r="AF582" s="281"/>
      <c r="AG582" s="281">
        <v>104</v>
      </c>
      <c r="AH582" s="281"/>
      <c r="AI582" s="281">
        <v>24</v>
      </c>
      <c r="AJ582" s="281">
        <v>39</v>
      </c>
      <c r="AK582" s="281">
        <v>54</v>
      </c>
      <c r="AL582" s="281">
        <v>1</v>
      </c>
      <c r="AM582" s="281"/>
      <c r="AN582" s="281"/>
      <c r="AO582" s="281"/>
      <c r="AP582" s="281"/>
      <c r="AQ582" s="635"/>
      <c r="AR582" s="324"/>
      <c r="AS582" s="324"/>
      <c r="AT582" s="324"/>
      <c r="AU582" s="324"/>
      <c r="AV582" s="324"/>
      <c r="AW582" s="324"/>
      <c r="AX582" s="324"/>
      <c r="AY582" s="324"/>
      <c r="AZ582" s="324"/>
      <c r="BA582" s="324"/>
      <c r="BB582" s="324"/>
      <c r="BC582" s="324"/>
      <c r="BD582" s="324"/>
      <c r="BE582" s="324"/>
      <c r="BF582" s="324"/>
      <c r="BG582" s="324"/>
      <c r="BH582" s="324"/>
      <c r="BI582" s="324"/>
      <c r="BJ582" s="324"/>
      <c r="BK582" s="324"/>
      <c r="BL582" s="324"/>
      <c r="BM582" s="324"/>
      <c r="BN582" s="324"/>
      <c r="BO582" s="324"/>
      <c r="BP582" s="324"/>
      <c r="BQ582" s="324"/>
      <c r="BR582" s="324"/>
      <c r="BS582" s="324"/>
      <c r="BT582" s="324"/>
      <c r="BU582" s="324"/>
      <c r="BV582" s="324"/>
      <c r="BW582" s="324"/>
      <c r="BX582" s="324"/>
      <c r="BY582" s="324"/>
      <c r="BZ582" s="324"/>
      <c r="CA582" s="324"/>
      <c r="CB582" s="324"/>
      <c r="CC582" s="324"/>
      <c r="CD582" s="324"/>
      <c r="CE582" s="324"/>
      <c r="CF582" s="324"/>
      <c r="CG582" s="324"/>
      <c r="CH582" s="324"/>
      <c r="CI582" s="324"/>
      <c r="CJ582" s="324"/>
      <c r="CK582" s="324"/>
      <c r="CL582" s="324"/>
      <c r="CM582" s="324"/>
      <c r="CN582" s="324"/>
      <c r="CO582" s="324"/>
      <c r="CP582" s="324"/>
    </row>
    <row r="583" spans="1:127" s="324" customFormat="1" ht="12.75" customHeight="1" x14ac:dyDescent="0.2">
      <c r="A583" s="270">
        <v>582</v>
      </c>
      <c r="B583" s="270" t="s">
        <v>1004</v>
      </c>
      <c r="C583" s="270" t="s">
        <v>5351</v>
      </c>
      <c r="D583" s="271"/>
      <c r="E583" s="271" t="s">
        <v>5494</v>
      </c>
      <c r="F583" s="271"/>
      <c r="G583" s="272" t="s">
        <v>5495</v>
      </c>
      <c r="H583" s="273"/>
      <c r="I583" s="271" t="s">
        <v>424</v>
      </c>
      <c r="J583" s="271"/>
      <c r="K583" s="271" t="s">
        <v>3720</v>
      </c>
      <c r="L583" s="273" t="s">
        <v>3721</v>
      </c>
      <c r="M583" s="275">
        <v>43030</v>
      </c>
      <c r="N583" s="132">
        <v>43760</v>
      </c>
      <c r="O583" s="277" t="s">
        <v>991</v>
      </c>
      <c r="P583" s="299">
        <f t="shared" ref="P583:P584" si="127">N583</f>
        <v>43760</v>
      </c>
      <c r="Q583" s="264">
        <v>17882</v>
      </c>
      <c r="R583" s="264">
        <v>2017</v>
      </c>
      <c r="S583" s="279">
        <v>43030</v>
      </c>
      <c r="T583" s="281" t="s">
        <v>239</v>
      </c>
      <c r="U583" s="281" t="s">
        <v>1786</v>
      </c>
      <c r="V583" s="150" t="s">
        <v>484</v>
      </c>
      <c r="W583" s="150" t="s">
        <v>484</v>
      </c>
      <c r="X583" s="281" t="s">
        <v>3722</v>
      </c>
      <c r="Y583" s="281"/>
      <c r="Z583" s="150" t="s">
        <v>3723</v>
      </c>
      <c r="AA583" s="303">
        <f t="shared" ref="AA583" si="128">N583</f>
        <v>43760</v>
      </c>
      <c r="AB583" s="283" t="s">
        <v>1411</v>
      </c>
      <c r="AC583" s="281">
        <v>5.5</v>
      </c>
      <c r="AD583" s="284"/>
      <c r="AE583" s="281">
        <v>75</v>
      </c>
      <c r="AF583" s="281"/>
      <c r="AG583" s="281">
        <v>95</v>
      </c>
      <c r="AH583" s="281"/>
      <c r="AI583" s="281">
        <v>24</v>
      </c>
      <c r="AJ583" s="281">
        <v>39</v>
      </c>
      <c r="AK583" s="281">
        <v>58</v>
      </c>
      <c r="AL583" s="281">
        <v>1</v>
      </c>
      <c r="AM583" s="279"/>
      <c r="AN583" s="280"/>
      <c r="AO583" s="280"/>
      <c r="AP583" s="281"/>
      <c r="AQ583" s="635"/>
      <c r="CQ583" s="512"/>
    </row>
    <row r="584" spans="1:127" s="324" customFormat="1" ht="12.75" customHeight="1" x14ac:dyDescent="0.2">
      <c r="A584" s="270">
        <v>583</v>
      </c>
      <c r="B584" s="281" t="s">
        <v>1004</v>
      </c>
      <c r="C584" s="270" t="s">
        <v>5744</v>
      </c>
      <c r="D584" s="281"/>
      <c r="E584" s="281" t="s">
        <v>5745</v>
      </c>
      <c r="F584" s="281"/>
      <c r="G584" s="296" t="s">
        <v>5746</v>
      </c>
      <c r="H584" s="676"/>
      <c r="I584" s="271" t="s">
        <v>2653</v>
      </c>
      <c r="J584" s="281"/>
      <c r="K584" s="281" t="s">
        <v>1358</v>
      </c>
      <c r="L584" s="676" t="s">
        <v>1359</v>
      </c>
      <c r="M584" s="306">
        <v>43143</v>
      </c>
      <c r="N584" s="307">
        <v>44524</v>
      </c>
      <c r="O584" s="277" t="s">
        <v>991</v>
      </c>
      <c r="P584" s="299">
        <f t="shared" si="127"/>
        <v>44524</v>
      </c>
      <c r="Q584" s="264">
        <v>18099</v>
      </c>
      <c r="R584" s="264">
        <v>2010</v>
      </c>
      <c r="S584" s="265">
        <v>43793</v>
      </c>
      <c r="T584" s="281" t="s">
        <v>1785</v>
      </c>
      <c r="U584" s="281" t="s">
        <v>991</v>
      </c>
      <c r="V584" s="150" t="s">
        <v>1280</v>
      </c>
      <c r="W584" s="150" t="s">
        <v>1313</v>
      </c>
      <c r="X584" s="281" t="s">
        <v>1360</v>
      </c>
      <c r="Y584" s="281" t="s">
        <v>1232</v>
      </c>
      <c r="Z584" s="150" t="s">
        <v>351</v>
      </c>
      <c r="AA584" s="303">
        <v>44524</v>
      </c>
      <c r="AB584" s="283" t="s">
        <v>2167</v>
      </c>
      <c r="AC584" s="281">
        <v>5.5</v>
      </c>
      <c r="AD584" s="284"/>
      <c r="AE584" s="281">
        <v>70</v>
      </c>
      <c r="AF584" s="281"/>
      <c r="AG584" s="281">
        <v>95</v>
      </c>
      <c r="AH584" s="281"/>
      <c r="AI584" s="281">
        <v>24</v>
      </c>
      <c r="AJ584" s="281">
        <v>41</v>
      </c>
      <c r="AK584" s="281">
        <v>60</v>
      </c>
      <c r="AL584" s="281">
        <v>1</v>
      </c>
      <c r="AM584" s="281"/>
      <c r="AN584" s="281"/>
      <c r="AO584" s="281"/>
      <c r="AP584" s="281"/>
      <c r="AQ584" s="635"/>
      <c r="CQ584" s="512"/>
    </row>
    <row r="585" spans="1:127" ht="12.75" customHeight="1" x14ac:dyDescent="0.2">
      <c r="A585" s="270">
        <v>584</v>
      </c>
      <c r="B585" s="270" t="s">
        <v>1004</v>
      </c>
      <c r="C585" s="281" t="s">
        <v>755</v>
      </c>
      <c r="D585" s="271"/>
      <c r="E585" s="271" t="s">
        <v>1048</v>
      </c>
      <c r="F585" s="271"/>
      <c r="G585" s="272" t="s">
        <v>1049</v>
      </c>
      <c r="H585" s="273"/>
      <c r="I585" s="271" t="s">
        <v>1634</v>
      </c>
      <c r="J585" s="271"/>
      <c r="K585" s="271" t="s">
        <v>3243</v>
      </c>
      <c r="L585" s="273" t="s">
        <v>1050</v>
      </c>
      <c r="M585" s="275">
        <v>41534</v>
      </c>
      <c r="N585" s="276">
        <v>44739</v>
      </c>
      <c r="O585" s="277" t="s">
        <v>991</v>
      </c>
      <c r="P585" s="298">
        <f>N585</f>
        <v>44739</v>
      </c>
      <c r="Q585" s="278">
        <v>15091</v>
      </c>
      <c r="R585" s="278">
        <v>2013</v>
      </c>
      <c r="S585" s="279">
        <v>44009</v>
      </c>
      <c r="T585" s="280" t="s">
        <v>124</v>
      </c>
      <c r="U585" s="281" t="s">
        <v>991</v>
      </c>
      <c r="V585" s="282" t="s">
        <v>8993</v>
      </c>
      <c r="W585" s="282" t="s">
        <v>8994</v>
      </c>
      <c r="X585" s="280" t="s">
        <v>491</v>
      </c>
      <c r="Y585" s="280" t="s">
        <v>8995</v>
      </c>
      <c r="Z585" s="282" t="s">
        <v>492</v>
      </c>
      <c r="AA585" s="319">
        <f t="shared" si="125"/>
        <v>44739</v>
      </c>
      <c r="AB585" s="149" t="s">
        <v>2167</v>
      </c>
      <c r="AC585" s="280">
        <v>5.3</v>
      </c>
      <c r="AD585" s="305"/>
      <c r="AE585" s="280">
        <v>85</v>
      </c>
      <c r="AF585" s="280"/>
      <c r="AG585" s="280">
        <v>100</v>
      </c>
      <c r="AH585" s="280"/>
      <c r="AI585" s="280" t="s">
        <v>994</v>
      </c>
      <c r="AJ585" s="280">
        <v>38</v>
      </c>
      <c r="AK585" s="280" t="s">
        <v>1491</v>
      </c>
      <c r="AL585" s="280">
        <v>1</v>
      </c>
      <c r="AM585" s="280"/>
      <c r="AN585" s="280"/>
      <c r="AO585" s="280"/>
      <c r="AP585" s="280"/>
      <c r="AQ585" s="634"/>
      <c r="AR585" s="501"/>
      <c r="AS585" s="501"/>
      <c r="AT585" s="501"/>
      <c r="AU585" s="501"/>
      <c r="AV585" s="501"/>
      <c r="AW585" s="501"/>
      <c r="AX585" s="501"/>
      <c r="AY585" s="501"/>
      <c r="AZ585" s="501"/>
      <c r="BA585" s="501"/>
      <c r="BB585" s="501"/>
      <c r="BC585" s="501"/>
      <c r="BD585" s="501"/>
      <c r="BE585" s="501"/>
      <c r="BF585" s="501"/>
      <c r="BG585" s="501"/>
      <c r="BH585" s="501"/>
      <c r="BI585" s="501"/>
      <c r="BJ585" s="501"/>
      <c r="BK585" s="501"/>
      <c r="BL585" s="501"/>
      <c r="BM585" s="501"/>
      <c r="BN585" s="501"/>
      <c r="BO585" s="501"/>
      <c r="BP585" s="501"/>
      <c r="BQ585" s="501"/>
      <c r="BR585" s="501"/>
      <c r="BS585" s="501"/>
      <c r="BT585" s="501"/>
      <c r="BU585" s="501"/>
      <c r="BV585" s="501"/>
      <c r="BW585" s="501"/>
      <c r="BX585" s="501"/>
      <c r="BY585" s="501"/>
      <c r="BZ585" s="501"/>
      <c r="CA585" s="501"/>
      <c r="CB585" s="501"/>
      <c r="CC585" s="501"/>
      <c r="CD585" s="501"/>
      <c r="CE585" s="501"/>
      <c r="CF585" s="501"/>
      <c r="CG585" s="501"/>
      <c r="CH585" s="501"/>
      <c r="CI585" s="501"/>
      <c r="CJ585" s="501"/>
      <c r="CK585" s="501"/>
      <c r="CL585" s="501"/>
      <c r="CM585" s="501"/>
      <c r="CN585" s="501"/>
      <c r="CO585" s="501"/>
      <c r="CP585" s="501"/>
      <c r="CQ585" s="500"/>
      <c r="CR585" s="500"/>
      <c r="CS585" s="500"/>
      <c r="CT585" s="500"/>
      <c r="CU585" s="500"/>
      <c r="CV585" s="500"/>
      <c r="CW585" s="500"/>
      <c r="CX585" s="500"/>
      <c r="CY585" s="500"/>
      <c r="CZ585" s="500"/>
      <c r="DA585" s="500"/>
      <c r="DB585" s="500"/>
      <c r="DC585" s="500"/>
      <c r="DD585" s="500"/>
      <c r="DE585" s="500"/>
      <c r="DF585" s="500"/>
      <c r="DG585" s="500"/>
      <c r="DH585" s="500"/>
      <c r="DI585" s="500"/>
      <c r="DJ585" s="500"/>
      <c r="DK585" s="500"/>
      <c r="DL585" s="500"/>
      <c r="DM585" s="500"/>
      <c r="DN585" s="500"/>
      <c r="DO585" s="500"/>
      <c r="DP585" s="500"/>
      <c r="DQ585" s="500"/>
      <c r="DR585" s="500"/>
      <c r="DS585" s="500"/>
      <c r="DT585" s="500"/>
      <c r="DU585" s="500"/>
      <c r="DV585" s="500"/>
      <c r="DW585" s="500"/>
    </row>
    <row r="586" spans="1:127" s="502" customFormat="1" ht="12.75" customHeight="1" x14ac:dyDescent="0.2">
      <c r="A586" s="270">
        <v>585</v>
      </c>
      <c r="B586" s="270" t="s">
        <v>1005</v>
      </c>
      <c r="C586" s="270" t="s">
        <v>666</v>
      </c>
      <c r="D586" s="271"/>
      <c r="E586" s="271" t="s">
        <v>2731</v>
      </c>
      <c r="F586" s="271" t="s">
        <v>197</v>
      </c>
      <c r="G586" s="272" t="s">
        <v>2732</v>
      </c>
      <c r="H586" s="273"/>
      <c r="I586" s="271" t="s">
        <v>1916</v>
      </c>
      <c r="J586" s="271"/>
      <c r="K586" s="271" t="s">
        <v>8136</v>
      </c>
      <c r="L586" s="273" t="s">
        <v>1083</v>
      </c>
      <c r="M586" s="306">
        <v>41802</v>
      </c>
      <c r="N586" s="325">
        <v>44608</v>
      </c>
      <c r="O586" s="507" t="s">
        <v>991</v>
      </c>
      <c r="P586" s="513">
        <f>N586</f>
        <v>44608</v>
      </c>
      <c r="Q586" s="514">
        <v>20148</v>
      </c>
      <c r="R586" s="514">
        <v>2008</v>
      </c>
      <c r="S586" s="279">
        <v>43148</v>
      </c>
      <c r="T586" s="281" t="s">
        <v>124</v>
      </c>
      <c r="U586" s="281" t="s">
        <v>991</v>
      </c>
      <c r="V586" s="150" t="s">
        <v>484</v>
      </c>
      <c r="W586" s="150" t="s">
        <v>4742</v>
      </c>
      <c r="X586" s="281" t="s">
        <v>1084</v>
      </c>
      <c r="Y586" s="281" t="s">
        <v>451</v>
      </c>
      <c r="Z586" s="150" t="s">
        <v>671</v>
      </c>
      <c r="AA586" s="303">
        <f>N586</f>
        <v>44608</v>
      </c>
      <c r="AB586" s="149" t="s">
        <v>485</v>
      </c>
      <c r="AC586" s="280">
        <v>5.5</v>
      </c>
      <c r="AD586" s="305">
        <v>23</v>
      </c>
      <c r="AE586" s="280">
        <v>65</v>
      </c>
      <c r="AF586" s="280">
        <v>88</v>
      </c>
      <c r="AG586" s="280">
        <v>85</v>
      </c>
      <c r="AH586" s="280">
        <v>110</v>
      </c>
      <c r="AI586" s="280">
        <v>25</v>
      </c>
      <c r="AJ586" s="280">
        <v>43</v>
      </c>
      <c r="AK586" s="501">
        <v>55</v>
      </c>
      <c r="AL586" s="501">
        <v>1</v>
      </c>
      <c r="AM586" s="517"/>
      <c r="AN586" s="501"/>
      <c r="AO586" s="501"/>
      <c r="AP586" s="281"/>
      <c r="AQ586" s="635"/>
      <c r="AR586" s="324"/>
      <c r="AS586" s="324"/>
      <c r="AT586" s="324"/>
      <c r="AU586" s="324"/>
      <c r="AV586" s="324"/>
      <c r="AW586" s="324"/>
      <c r="AX586" s="324"/>
      <c r="AY586" s="324"/>
      <c r="AZ586" s="324"/>
      <c r="BA586" s="324"/>
      <c r="BB586" s="324"/>
      <c r="BC586" s="324"/>
      <c r="BD586" s="324"/>
      <c r="BE586" s="324"/>
      <c r="BF586" s="324"/>
      <c r="BG586" s="324"/>
      <c r="BH586" s="324"/>
      <c r="BI586" s="324"/>
      <c r="BJ586" s="324"/>
      <c r="BK586" s="324"/>
      <c r="BL586" s="324"/>
      <c r="BM586" s="324"/>
      <c r="BN586" s="324"/>
      <c r="BO586" s="324"/>
      <c r="BP586" s="324"/>
      <c r="BQ586" s="324"/>
      <c r="BR586" s="324"/>
      <c r="BS586" s="324"/>
      <c r="BT586" s="324"/>
      <c r="BU586" s="324"/>
      <c r="BV586" s="324"/>
      <c r="BW586" s="324"/>
      <c r="BX586" s="324"/>
      <c r="BY586" s="324"/>
      <c r="BZ586" s="324"/>
      <c r="CA586" s="324"/>
      <c r="CB586" s="324"/>
      <c r="CC586" s="324"/>
      <c r="CD586" s="324"/>
      <c r="CE586" s="324"/>
      <c r="CF586" s="324"/>
      <c r="CG586" s="324"/>
      <c r="CH586" s="324"/>
      <c r="CI586" s="324"/>
      <c r="CJ586" s="324"/>
      <c r="CK586" s="324"/>
      <c r="CL586" s="324"/>
      <c r="CM586" s="324"/>
      <c r="CN586" s="324"/>
      <c r="CO586" s="324"/>
      <c r="CP586" s="324"/>
    </row>
    <row r="587" spans="1:127" s="502" customFormat="1" ht="12.75" customHeight="1" x14ac:dyDescent="0.2">
      <c r="A587" s="270">
        <v>586</v>
      </c>
      <c r="B587" s="270" t="s">
        <v>1004</v>
      </c>
      <c r="C587" s="270" t="s">
        <v>2136</v>
      </c>
      <c r="D587" s="271"/>
      <c r="E587" s="130" t="s">
        <v>2990</v>
      </c>
      <c r="F587" s="271"/>
      <c r="G587" s="272" t="s">
        <v>2998</v>
      </c>
      <c r="H587" s="273"/>
      <c r="I587" s="271" t="s">
        <v>157</v>
      </c>
      <c r="J587" s="271"/>
      <c r="K587" s="271" t="s">
        <v>7738</v>
      </c>
      <c r="L587" s="273" t="s">
        <v>7739</v>
      </c>
      <c r="M587" s="275">
        <v>42137</v>
      </c>
      <c r="N587" s="132">
        <v>44480</v>
      </c>
      <c r="O587" s="277" t="s">
        <v>991</v>
      </c>
      <c r="P587" s="299">
        <f>N587</f>
        <v>44480</v>
      </c>
      <c r="Q587" s="264">
        <v>19526</v>
      </c>
      <c r="R587" s="264">
        <v>2010</v>
      </c>
      <c r="S587" s="279">
        <v>43749</v>
      </c>
      <c r="T587" s="281" t="s">
        <v>239</v>
      </c>
      <c r="U587" s="281" t="s">
        <v>1687</v>
      </c>
      <c r="V587" s="150" t="s">
        <v>1488</v>
      </c>
      <c r="W587" s="150" t="s">
        <v>792</v>
      </c>
      <c r="X587" s="281" t="s">
        <v>7740</v>
      </c>
      <c r="Y587" s="281" t="s">
        <v>7741</v>
      </c>
      <c r="Z587" s="150" t="s">
        <v>7742</v>
      </c>
      <c r="AA587" s="303">
        <v>44480</v>
      </c>
      <c r="AB587" s="283" t="s">
        <v>485</v>
      </c>
      <c r="AC587" s="281">
        <v>6.2</v>
      </c>
      <c r="AD587" s="284"/>
      <c r="AE587" s="281">
        <v>100</v>
      </c>
      <c r="AF587" s="281"/>
      <c r="AG587" s="281">
        <v>125</v>
      </c>
      <c r="AH587" s="281"/>
      <c r="AI587" s="281">
        <v>23</v>
      </c>
      <c r="AJ587" s="281">
        <v>37</v>
      </c>
      <c r="AK587" s="281">
        <v>51</v>
      </c>
      <c r="AL587" s="281">
        <v>1</v>
      </c>
      <c r="AM587" s="281"/>
      <c r="AN587" s="281"/>
      <c r="AO587" s="281"/>
      <c r="AP587" s="281"/>
      <c r="AQ587" s="635"/>
      <c r="AR587" s="324"/>
      <c r="AS587" s="324"/>
      <c r="AT587" s="324"/>
      <c r="AU587" s="324"/>
      <c r="AV587" s="324"/>
      <c r="AW587" s="324"/>
      <c r="AX587" s="324"/>
      <c r="AY587" s="324"/>
      <c r="AZ587" s="324"/>
      <c r="BA587" s="324"/>
      <c r="BB587" s="324"/>
      <c r="BC587" s="324"/>
      <c r="BD587" s="324"/>
      <c r="BE587" s="324"/>
      <c r="BF587" s="324"/>
      <c r="BG587" s="324"/>
      <c r="BH587" s="324"/>
      <c r="BI587" s="324"/>
      <c r="BJ587" s="324"/>
      <c r="BK587" s="324"/>
      <c r="BL587" s="324"/>
      <c r="BM587" s="324"/>
      <c r="BN587" s="324"/>
      <c r="BO587" s="324"/>
      <c r="BP587" s="324"/>
      <c r="BQ587" s="324"/>
      <c r="BR587" s="324"/>
      <c r="BS587" s="324"/>
      <c r="BT587" s="324"/>
      <c r="BU587" s="324"/>
      <c r="BV587" s="324"/>
      <c r="BW587" s="324"/>
      <c r="BX587" s="324"/>
      <c r="BY587" s="324"/>
      <c r="BZ587" s="324"/>
      <c r="CA587" s="324"/>
      <c r="CB587" s="324"/>
      <c r="CC587" s="324"/>
      <c r="CD587" s="324"/>
      <c r="CE587" s="324"/>
      <c r="CF587" s="324"/>
      <c r="CG587" s="324"/>
      <c r="CH587" s="324"/>
      <c r="CI587" s="324"/>
      <c r="CJ587" s="324"/>
      <c r="CK587" s="324"/>
      <c r="CL587" s="324"/>
      <c r="CM587" s="324"/>
      <c r="CN587" s="324"/>
      <c r="CO587" s="324"/>
      <c r="CP587" s="324"/>
    </row>
    <row r="588" spans="1:127" ht="12.75" customHeight="1" x14ac:dyDescent="0.2">
      <c r="A588" s="270">
        <v>587</v>
      </c>
      <c r="B588" s="270" t="s">
        <v>1004</v>
      </c>
      <c r="C588" s="271" t="s">
        <v>716</v>
      </c>
      <c r="D588" s="271"/>
      <c r="E588" s="271" t="s">
        <v>9205</v>
      </c>
      <c r="F588" s="271"/>
      <c r="G588" s="272" t="s">
        <v>899</v>
      </c>
      <c r="H588" s="273"/>
      <c r="I588" s="271" t="s">
        <v>2653</v>
      </c>
      <c r="J588" s="271"/>
      <c r="K588" s="271" t="s">
        <v>705</v>
      </c>
      <c r="L588" s="273" t="s">
        <v>279</v>
      </c>
      <c r="M588" s="275">
        <v>39511</v>
      </c>
      <c r="N588" s="276">
        <v>43883</v>
      </c>
      <c r="O588" s="277" t="s">
        <v>991</v>
      </c>
      <c r="P588" s="298">
        <f t="shared" ref="P588:P602" si="129">N588</f>
        <v>43883</v>
      </c>
      <c r="Q588" s="278">
        <v>14624</v>
      </c>
      <c r="R588" s="278">
        <v>2008</v>
      </c>
      <c r="S588" s="279">
        <v>43153</v>
      </c>
      <c r="T588" s="280" t="s">
        <v>2096</v>
      </c>
      <c r="U588" s="281" t="s">
        <v>991</v>
      </c>
      <c r="V588" s="282" t="s">
        <v>484</v>
      </c>
      <c r="W588" s="282" t="s">
        <v>3469</v>
      </c>
      <c r="X588" s="280" t="s">
        <v>707</v>
      </c>
      <c r="Y588" s="280"/>
      <c r="Z588" s="282" t="s">
        <v>708</v>
      </c>
      <c r="AA588" s="319">
        <f t="shared" ref="AA588:AA596" si="130">N588</f>
        <v>43883</v>
      </c>
      <c r="AB588" s="149" t="s">
        <v>1483</v>
      </c>
      <c r="AC588" s="280">
        <v>6.9</v>
      </c>
      <c r="AD588" s="305"/>
      <c r="AE588" s="280">
        <v>85</v>
      </c>
      <c r="AF588" s="280"/>
      <c r="AG588" s="280">
        <v>120</v>
      </c>
      <c r="AH588" s="280"/>
      <c r="AI588" s="280">
        <v>21</v>
      </c>
      <c r="AJ588" s="280">
        <v>34</v>
      </c>
      <c r="AK588" s="280">
        <v>44</v>
      </c>
      <c r="AL588" s="280">
        <v>1</v>
      </c>
      <c r="AM588" s="280"/>
      <c r="AN588" s="280"/>
      <c r="AO588" s="280"/>
      <c r="AP588" s="280"/>
      <c r="AQ588" s="634"/>
      <c r="AR588" s="501"/>
      <c r="AS588" s="501"/>
      <c r="AT588" s="501"/>
      <c r="AU588" s="501"/>
      <c r="AV588" s="501"/>
      <c r="AW588" s="501"/>
      <c r="AX588" s="501"/>
      <c r="AY588" s="501"/>
      <c r="AZ588" s="501"/>
      <c r="BA588" s="501"/>
      <c r="BB588" s="501"/>
      <c r="BC588" s="501"/>
      <c r="BD588" s="501"/>
      <c r="BE588" s="501"/>
      <c r="BF588" s="501"/>
      <c r="BG588" s="501"/>
      <c r="BH588" s="501"/>
      <c r="BI588" s="501"/>
      <c r="BJ588" s="501"/>
      <c r="BK588" s="501"/>
      <c r="BL588" s="501"/>
      <c r="BM588" s="501"/>
      <c r="BN588" s="501"/>
      <c r="BO588" s="501"/>
      <c r="BP588" s="501"/>
      <c r="BQ588" s="501"/>
      <c r="BR588" s="501"/>
      <c r="BS588" s="501"/>
      <c r="BT588" s="501"/>
      <c r="BU588" s="501"/>
      <c r="BV588" s="501"/>
      <c r="BW588" s="501"/>
      <c r="BX588" s="501"/>
      <c r="BY588" s="501"/>
      <c r="BZ588" s="501"/>
      <c r="CA588" s="501"/>
      <c r="CB588" s="501"/>
      <c r="CC588" s="501"/>
      <c r="CD588" s="501"/>
      <c r="CE588" s="501"/>
      <c r="CF588" s="501"/>
      <c r="CG588" s="501"/>
      <c r="CH588" s="501"/>
      <c r="CI588" s="501"/>
      <c r="CJ588" s="501"/>
      <c r="CK588" s="501"/>
      <c r="CL588" s="501"/>
      <c r="CM588" s="501"/>
      <c r="CN588" s="501"/>
      <c r="CO588" s="501"/>
      <c r="CP588" s="501"/>
      <c r="CQ588" s="500"/>
      <c r="CR588" s="500"/>
      <c r="CS588" s="500"/>
      <c r="CT588" s="500"/>
      <c r="CU588" s="500"/>
      <c r="CV588" s="500"/>
      <c r="CW588" s="500"/>
      <c r="CX588" s="500"/>
      <c r="CY588" s="500"/>
      <c r="CZ588" s="500"/>
      <c r="DA588" s="500"/>
      <c r="DB588" s="500"/>
      <c r="DC588" s="500"/>
      <c r="DD588" s="500"/>
      <c r="DE588" s="500"/>
      <c r="DF588" s="500"/>
      <c r="DG588" s="500"/>
      <c r="DH588" s="500"/>
      <c r="DI588" s="500"/>
      <c r="DJ588" s="500"/>
      <c r="DK588" s="500"/>
      <c r="DL588" s="500"/>
      <c r="DM588" s="500"/>
      <c r="DN588" s="500"/>
      <c r="DO588" s="500"/>
      <c r="DP588" s="500"/>
      <c r="DQ588" s="500"/>
      <c r="DR588" s="500"/>
      <c r="DS588" s="500"/>
      <c r="DT588" s="500"/>
      <c r="DU588" s="500"/>
      <c r="DV588" s="500"/>
      <c r="DW588" s="500"/>
    </row>
    <row r="589" spans="1:127" ht="12.75" customHeight="1" x14ac:dyDescent="0.2">
      <c r="A589" s="270">
        <v>588</v>
      </c>
      <c r="B589" s="281" t="s">
        <v>1004</v>
      </c>
      <c r="C589" s="281" t="s">
        <v>493</v>
      </c>
      <c r="D589" s="281"/>
      <c r="E589" s="281" t="s">
        <v>9206</v>
      </c>
      <c r="F589" s="281"/>
      <c r="G589" s="296" t="s">
        <v>2179</v>
      </c>
      <c r="H589" s="676"/>
      <c r="I589" s="281" t="s">
        <v>1634</v>
      </c>
      <c r="J589" s="281"/>
      <c r="K589" s="281" t="s">
        <v>140</v>
      </c>
      <c r="L589" s="676" t="s">
        <v>141</v>
      </c>
      <c r="M589" s="306">
        <v>41534</v>
      </c>
      <c r="N589" s="307">
        <v>44638</v>
      </c>
      <c r="O589" s="277" t="s">
        <v>991</v>
      </c>
      <c r="P589" s="298">
        <f t="shared" si="129"/>
        <v>44638</v>
      </c>
      <c r="Q589" s="278">
        <v>16860</v>
      </c>
      <c r="R589" s="278">
        <v>2013</v>
      </c>
      <c r="S589" s="279">
        <v>43908</v>
      </c>
      <c r="T589" s="280" t="s">
        <v>1686</v>
      </c>
      <c r="U589" s="281" t="s">
        <v>991</v>
      </c>
      <c r="V589" s="282" t="s">
        <v>556</v>
      </c>
      <c r="W589" s="282" t="s">
        <v>5916</v>
      </c>
      <c r="X589" s="280" t="s">
        <v>2349</v>
      </c>
      <c r="Y589" s="280" t="s">
        <v>1697</v>
      </c>
      <c r="Z589" s="282" t="s">
        <v>70</v>
      </c>
      <c r="AA589" s="319">
        <f t="shared" si="130"/>
        <v>44638</v>
      </c>
      <c r="AB589" s="149" t="s">
        <v>2167</v>
      </c>
      <c r="AC589" s="280">
        <v>5.2</v>
      </c>
      <c r="AD589" s="305"/>
      <c r="AE589" s="280">
        <v>85</v>
      </c>
      <c r="AF589" s="280"/>
      <c r="AG589" s="280">
        <v>100</v>
      </c>
      <c r="AH589" s="280"/>
      <c r="AI589" s="280" t="s">
        <v>994</v>
      </c>
      <c r="AJ589" s="280">
        <v>38</v>
      </c>
      <c r="AK589" s="280" t="s">
        <v>994</v>
      </c>
      <c r="AL589" s="280">
        <v>1</v>
      </c>
      <c r="AM589" s="280"/>
      <c r="AN589" s="280"/>
      <c r="AO589" s="280"/>
      <c r="AP589" s="280"/>
      <c r="AQ589" s="634"/>
      <c r="AR589" s="501"/>
      <c r="AS589" s="501"/>
      <c r="AT589" s="501"/>
      <c r="AU589" s="501"/>
      <c r="AV589" s="501"/>
      <c r="AW589" s="501"/>
      <c r="AX589" s="501"/>
      <c r="AY589" s="501"/>
      <c r="AZ589" s="501"/>
      <c r="BA589" s="501"/>
      <c r="BB589" s="501"/>
      <c r="BC589" s="501"/>
      <c r="BD589" s="501"/>
      <c r="BE589" s="501"/>
      <c r="BF589" s="501"/>
      <c r="BG589" s="501"/>
      <c r="BH589" s="501"/>
      <c r="BI589" s="501"/>
      <c r="BJ589" s="501"/>
      <c r="BK589" s="501"/>
      <c r="BL589" s="501"/>
      <c r="BM589" s="501"/>
      <c r="BN589" s="501"/>
      <c r="BO589" s="501"/>
      <c r="BP589" s="501"/>
      <c r="BQ589" s="501"/>
      <c r="BR589" s="501"/>
      <c r="BS589" s="501"/>
      <c r="BT589" s="501"/>
      <c r="BU589" s="501"/>
      <c r="BV589" s="501"/>
      <c r="BW589" s="501"/>
      <c r="BX589" s="501"/>
      <c r="BY589" s="501"/>
      <c r="BZ589" s="501"/>
      <c r="CA589" s="501"/>
      <c r="CB589" s="501"/>
      <c r="CC589" s="501"/>
      <c r="CD589" s="501"/>
      <c r="CE589" s="501"/>
      <c r="CF589" s="501"/>
      <c r="CG589" s="501"/>
      <c r="CH589" s="501"/>
      <c r="CI589" s="501"/>
      <c r="CJ589" s="501"/>
      <c r="CK589" s="501"/>
      <c r="CL589" s="501"/>
      <c r="CM589" s="501"/>
      <c r="CN589" s="501"/>
      <c r="CO589" s="501"/>
      <c r="CP589" s="501"/>
      <c r="CQ589" s="500"/>
      <c r="CR589" s="500"/>
      <c r="CS589" s="500"/>
      <c r="CT589" s="500"/>
      <c r="CU589" s="500"/>
      <c r="CV589" s="500"/>
      <c r="CW589" s="500"/>
      <c r="CX589" s="500"/>
      <c r="CY589" s="500"/>
      <c r="CZ589" s="500"/>
      <c r="DA589" s="500"/>
      <c r="DB589" s="500"/>
      <c r="DC589" s="500"/>
      <c r="DD589" s="500"/>
      <c r="DE589" s="500"/>
      <c r="DF589" s="500"/>
      <c r="DG589" s="500"/>
      <c r="DH589" s="500"/>
      <c r="DI589" s="500"/>
      <c r="DJ589" s="500"/>
      <c r="DK589" s="500"/>
      <c r="DL589" s="500"/>
      <c r="DM589" s="500"/>
      <c r="DN589" s="500"/>
      <c r="DO589" s="500"/>
      <c r="DP589" s="500"/>
      <c r="DQ589" s="500"/>
      <c r="DR589" s="500"/>
      <c r="DS589" s="500"/>
      <c r="DT589" s="500"/>
      <c r="DU589" s="500"/>
      <c r="DV589" s="500"/>
      <c r="DW589" s="500"/>
    </row>
    <row r="590" spans="1:127" s="1010" customFormat="1" ht="12.75" customHeight="1" x14ac:dyDescent="0.2">
      <c r="A590" s="993" t="s">
        <v>10723</v>
      </c>
      <c r="B590" s="1003"/>
      <c r="C590" s="1003"/>
      <c r="D590" s="1003"/>
      <c r="E590" s="1003" t="s">
        <v>5297</v>
      </c>
      <c r="F590" s="1003"/>
      <c r="G590" s="1014"/>
      <c r="H590" s="1015"/>
      <c r="I590" s="1003"/>
      <c r="J590" s="1003"/>
      <c r="K590" s="1003"/>
      <c r="L590" s="1015"/>
      <c r="M590" s="1016"/>
      <c r="N590" s="1017"/>
      <c r="O590" s="1013"/>
      <c r="P590" s="1011"/>
      <c r="Q590" s="1001"/>
      <c r="R590" s="1001"/>
      <c r="S590" s="1002"/>
      <c r="T590" s="1003"/>
      <c r="U590" s="1003"/>
      <c r="V590" s="1004"/>
      <c r="W590" s="1004"/>
      <c r="X590" s="1003"/>
      <c r="Y590" s="1003"/>
      <c r="Z590" s="1004"/>
      <c r="AA590" s="1005"/>
      <c r="AB590" s="1006"/>
      <c r="AC590" s="1003"/>
      <c r="AD590" s="1007"/>
      <c r="AE590" s="1003"/>
      <c r="AF590" s="1003"/>
      <c r="AG590" s="1003"/>
      <c r="AH590" s="1003"/>
      <c r="AI590" s="1003"/>
      <c r="AJ590" s="1003"/>
      <c r="AK590" s="1003"/>
      <c r="AL590" s="1003"/>
      <c r="AM590" s="1003"/>
      <c r="AN590" s="1003"/>
      <c r="AO590" s="1003"/>
      <c r="AP590" s="1003"/>
      <c r="AQ590" s="1008"/>
      <c r="AR590" s="1009"/>
      <c r="AS590" s="1009"/>
      <c r="AT590" s="1009"/>
      <c r="AU590" s="1009"/>
      <c r="AV590" s="1009"/>
      <c r="AW590" s="1009"/>
      <c r="AX590" s="1009"/>
      <c r="AY590" s="1009"/>
      <c r="AZ590" s="1009"/>
      <c r="BA590" s="1009"/>
      <c r="BB590" s="1009"/>
      <c r="BC590" s="1009"/>
      <c r="BD590" s="1009"/>
      <c r="BE590" s="1009"/>
      <c r="BF590" s="1009"/>
      <c r="BG590" s="1009"/>
      <c r="BH590" s="1009"/>
      <c r="BI590" s="1009"/>
      <c r="BJ590" s="1009"/>
      <c r="BK590" s="1009"/>
      <c r="BL590" s="1009"/>
      <c r="BM590" s="1009"/>
      <c r="BN590" s="1009"/>
      <c r="BO590" s="1009"/>
      <c r="BP590" s="1009"/>
      <c r="BQ590" s="1009"/>
      <c r="BR590" s="1009"/>
      <c r="BS590" s="1009"/>
      <c r="BT590" s="1009"/>
      <c r="BU590" s="1009"/>
      <c r="BV590" s="1009"/>
      <c r="BW590" s="1009"/>
      <c r="BX590" s="1009"/>
      <c r="BY590" s="1009"/>
      <c r="BZ590" s="1009"/>
      <c r="CA590" s="1009"/>
      <c r="CB590" s="1009"/>
      <c r="CC590" s="1009"/>
      <c r="CD590" s="1009"/>
      <c r="CE590" s="1009"/>
      <c r="CF590" s="1009"/>
      <c r="CG590" s="1009"/>
      <c r="CH590" s="1009"/>
      <c r="CI590" s="1009"/>
      <c r="CJ590" s="1009"/>
      <c r="CK590" s="1009"/>
      <c r="CL590" s="1009"/>
      <c r="CM590" s="1009"/>
      <c r="CN590" s="1009"/>
      <c r="CO590" s="1009"/>
      <c r="CP590" s="1009"/>
    </row>
    <row r="591" spans="1:127" ht="12.75" customHeight="1" x14ac:dyDescent="0.2">
      <c r="A591" s="270">
        <v>590</v>
      </c>
      <c r="B591" s="270" t="s">
        <v>1005</v>
      </c>
      <c r="C591" s="271" t="s">
        <v>950</v>
      </c>
      <c r="D591" s="271" t="s">
        <v>1641</v>
      </c>
      <c r="E591" s="130" t="s">
        <v>9207</v>
      </c>
      <c r="F591" s="271" t="s">
        <v>149</v>
      </c>
      <c r="G591" s="272" t="s">
        <v>150</v>
      </c>
      <c r="H591" s="273" t="s">
        <v>151</v>
      </c>
      <c r="I591" s="271" t="s">
        <v>1206</v>
      </c>
      <c r="J591" s="271" t="s">
        <v>1800</v>
      </c>
      <c r="K591" s="271" t="s">
        <v>3256</v>
      </c>
      <c r="L591" s="273" t="s">
        <v>152</v>
      </c>
      <c r="M591" s="275">
        <v>39513</v>
      </c>
      <c r="N591" s="276">
        <v>44521</v>
      </c>
      <c r="O591" s="277" t="s">
        <v>991</v>
      </c>
      <c r="P591" s="300">
        <f t="shared" si="129"/>
        <v>44521</v>
      </c>
      <c r="Q591" s="278">
        <v>19589</v>
      </c>
      <c r="R591" s="278">
        <v>2007</v>
      </c>
      <c r="S591" s="279">
        <v>43790</v>
      </c>
      <c r="T591" s="280" t="s">
        <v>2096</v>
      </c>
      <c r="U591" s="281" t="s">
        <v>259</v>
      </c>
      <c r="V591" s="282" t="s">
        <v>5193</v>
      </c>
      <c r="W591" s="282" t="s">
        <v>7890</v>
      </c>
      <c r="X591" s="280" t="s">
        <v>153</v>
      </c>
      <c r="Y591" s="280" t="s">
        <v>1572</v>
      </c>
      <c r="Z591" s="282" t="s">
        <v>1573</v>
      </c>
      <c r="AA591" s="554">
        <v>44521</v>
      </c>
      <c r="AB591" s="149" t="s">
        <v>2167</v>
      </c>
      <c r="AC591" s="280">
        <v>7.7</v>
      </c>
      <c r="AD591" s="305">
        <v>35</v>
      </c>
      <c r="AE591" s="280">
        <v>100</v>
      </c>
      <c r="AF591" s="280">
        <v>135</v>
      </c>
      <c r="AG591" s="280">
        <v>130</v>
      </c>
      <c r="AH591" s="280">
        <v>165</v>
      </c>
      <c r="AI591" s="280">
        <v>23</v>
      </c>
      <c r="AJ591" s="280">
        <v>36</v>
      </c>
      <c r="AK591" s="280">
        <v>50</v>
      </c>
      <c r="AL591" s="280">
        <v>1</v>
      </c>
      <c r="AM591" s="279">
        <v>40379</v>
      </c>
      <c r="AN591" s="280">
        <v>2010</v>
      </c>
      <c r="AO591" s="280" t="s">
        <v>991</v>
      </c>
      <c r="AP591" s="280"/>
      <c r="AQ591" s="634"/>
      <c r="AR591" s="501"/>
      <c r="AS591" s="501"/>
      <c r="AT591" s="501"/>
      <c r="AU591" s="501"/>
      <c r="AV591" s="501"/>
      <c r="AW591" s="501"/>
      <c r="AX591" s="501"/>
      <c r="AY591" s="501"/>
      <c r="AZ591" s="501"/>
      <c r="BA591" s="501"/>
      <c r="BB591" s="501"/>
      <c r="BC591" s="501"/>
      <c r="BD591" s="501"/>
      <c r="BE591" s="501"/>
      <c r="BF591" s="501"/>
      <c r="BG591" s="501"/>
      <c r="BH591" s="501"/>
      <c r="BI591" s="501"/>
      <c r="BJ591" s="501"/>
      <c r="BK591" s="501"/>
      <c r="BL591" s="501"/>
      <c r="BM591" s="501"/>
      <c r="BN591" s="501"/>
      <c r="BO591" s="501"/>
      <c r="BP591" s="501"/>
      <c r="BQ591" s="501"/>
      <c r="BR591" s="501"/>
      <c r="BS591" s="501"/>
      <c r="BT591" s="501"/>
      <c r="BU591" s="501"/>
      <c r="BV591" s="501"/>
      <c r="BW591" s="501"/>
      <c r="BX591" s="501"/>
      <c r="BY591" s="501"/>
      <c r="BZ591" s="501"/>
      <c r="CA591" s="501"/>
      <c r="CB591" s="501"/>
      <c r="CC591" s="501"/>
      <c r="CD591" s="501"/>
      <c r="CE591" s="501"/>
      <c r="CF591" s="501"/>
      <c r="CG591" s="501"/>
      <c r="CH591" s="501"/>
      <c r="CI591" s="501"/>
      <c r="CJ591" s="501"/>
      <c r="CK591" s="501"/>
      <c r="CL591" s="501"/>
      <c r="CM591" s="501"/>
      <c r="CN591" s="501"/>
      <c r="CO591" s="501"/>
      <c r="CP591" s="501"/>
      <c r="CQ591" s="500"/>
      <c r="CR591" s="500"/>
      <c r="CS591" s="500"/>
      <c r="CT591" s="500"/>
      <c r="CU591" s="500"/>
      <c r="CV591" s="500"/>
      <c r="CW591" s="500"/>
      <c r="CX591" s="500"/>
      <c r="CY591" s="500"/>
      <c r="CZ591" s="500"/>
      <c r="DA591" s="500"/>
      <c r="DB591" s="500"/>
      <c r="DC591" s="500"/>
      <c r="DD591" s="500"/>
      <c r="DE591" s="500"/>
      <c r="DF591" s="500"/>
      <c r="DG591" s="500"/>
      <c r="DH591" s="500"/>
      <c r="DI591" s="500"/>
      <c r="DJ591" s="500"/>
      <c r="DK591" s="500"/>
      <c r="DL591" s="500"/>
      <c r="DM591" s="500"/>
      <c r="DN591" s="500"/>
      <c r="DO591" s="500"/>
      <c r="DP591" s="500"/>
      <c r="DQ591" s="500"/>
      <c r="DR591" s="500"/>
      <c r="DS591" s="500"/>
      <c r="DT591" s="500"/>
      <c r="DU591" s="500"/>
      <c r="DV591" s="500"/>
      <c r="DW591" s="500"/>
    </row>
    <row r="592" spans="1:127" s="502" customFormat="1" ht="12.75" customHeight="1" x14ac:dyDescent="0.2">
      <c r="A592" s="270">
        <v>591</v>
      </c>
      <c r="B592" s="270" t="s">
        <v>1004</v>
      </c>
      <c r="C592" s="281" t="s">
        <v>10378</v>
      </c>
      <c r="D592" s="271"/>
      <c r="E592" s="271" t="s">
        <v>4839</v>
      </c>
      <c r="F592" s="271"/>
      <c r="G592" s="272" t="s">
        <v>10379</v>
      </c>
      <c r="H592" s="273"/>
      <c r="I592" s="271" t="s">
        <v>2522</v>
      </c>
      <c r="J592" s="271"/>
      <c r="K592" s="271" t="s">
        <v>10380</v>
      </c>
      <c r="L592" s="273" t="s">
        <v>10381</v>
      </c>
      <c r="M592" s="275">
        <v>44361</v>
      </c>
      <c r="N592" s="132">
        <v>45085</v>
      </c>
      <c r="O592" s="277" t="s">
        <v>991</v>
      </c>
      <c r="P592" s="299">
        <f>N592</f>
        <v>45085</v>
      </c>
      <c r="Q592" s="264">
        <v>21325</v>
      </c>
      <c r="R592" s="264">
        <v>2021</v>
      </c>
      <c r="S592" s="265">
        <v>44355</v>
      </c>
      <c r="T592" s="281" t="s">
        <v>5079</v>
      </c>
      <c r="U592" s="281" t="s">
        <v>1786</v>
      </c>
      <c r="V592" s="150" t="s">
        <v>484</v>
      </c>
      <c r="W592" s="150" t="s">
        <v>484</v>
      </c>
      <c r="X592" s="281" t="s">
        <v>10382</v>
      </c>
      <c r="Y592" s="281" t="s">
        <v>1697</v>
      </c>
      <c r="Z592" s="150" t="s">
        <v>1484</v>
      </c>
      <c r="AA592" s="147">
        <f>N592</f>
        <v>45085</v>
      </c>
      <c r="AB592" s="283" t="s">
        <v>2167</v>
      </c>
      <c r="AC592" s="281">
        <v>5.3</v>
      </c>
      <c r="AD592" s="284"/>
      <c r="AE592" s="281">
        <v>60</v>
      </c>
      <c r="AF592" s="281"/>
      <c r="AG592" s="281">
        <v>80</v>
      </c>
      <c r="AH592" s="281"/>
      <c r="AI592" s="281">
        <v>23</v>
      </c>
      <c r="AJ592" s="283" t="s">
        <v>994</v>
      </c>
      <c r="AK592" s="281">
        <v>51</v>
      </c>
      <c r="AL592" s="281">
        <v>1</v>
      </c>
      <c r="AM592" s="281"/>
      <c r="AN592" s="281"/>
      <c r="AO592" s="281"/>
      <c r="AP592" s="281"/>
      <c r="AQ592" s="635"/>
      <c r="AR592" s="324"/>
      <c r="AS592" s="324"/>
      <c r="AT592" s="324"/>
      <c r="AU592" s="324"/>
      <c r="AV592" s="324"/>
      <c r="AW592" s="324"/>
      <c r="AX592" s="324"/>
      <c r="AY592" s="324"/>
      <c r="AZ592" s="324"/>
      <c r="BA592" s="324"/>
      <c r="BB592" s="324"/>
      <c r="BC592" s="324"/>
      <c r="BD592" s="324"/>
      <c r="BE592" s="324"/>
      <c r="BF592" s="324"/>
      <c r="BG592" s="324"/>
      <c r="BH592" s="324"/>
      <c r="BI592" s="324"/>
      <c r="BJ592" s="324"/>
      <c r="BK592" s="324"/>
      <c r="BL592" s="324"/>
      <c r="BM592" s="324"/>
      <c r="BN592" s="324"/>
      <c r="BO592" s="324"/>
      <c r="BP592" s="324"/>
      <c r="BQ592" s="324"/>
      <c r="BR592" s="324"/>
      <c r="BS592" s="324"/>
      <c r="BT592" s="324"/>
      <c r="BU592" s="324"/>
      <c r="BV592" s="324"/>
      <c r="BW592" s="324"/>
      <c r="BX592" s="324"/>
      <c r="BY592" s="324"/>
      <c r="BZ592" s="324"/>
      <c r="CA592" s="324"/>
      <c r="CB592" s="324"/>
      <c r="CC592" s="324"/>
      <c r="CD592" s="324"/>
      <c r="CE592" s="324"/>
      <c r="CF592" s="324"/>
      <c r="CG592" s="324"/>
      <c r="CH592" s="324"/>
      <c r="CI592" s="324"/>
      <c r="CJ592" s="324"/>
      <c r="CK592" s="324"/>
      <c r="CL592" s="324"/>
      <c r="CM592" s="324"/>
      <c r="CN592" s="324"/>
      <c r="CO592" s="324"/>
      <c r="CP592" s="324"/>
    </row>
    <row r="593" spans="1:127" s="502" customFormat="1" ht="12.75" customHeight="1" x14ac:dyDescent="0.2">
      <c r="A593" s="270">
        <v>592</v>
      </c>
      <c r="B593" s="281" t="s">
        <v>1004</v>
      </c>
      <c r="C593" s="281" t="s">
        <v>6086</v>
      </c>
      <c r="D593" s="281"/>
      <c r="E593" s="281" t="s">
        <v>6087</v>
      </c>
      <c r="F593" s="281"/>
      <c r="G593" s="296" t="s">
        <v>6088</v>
      </c>
      <c r="H593" s="676"/>
      <c r="I593" s="271" t="s">
        <v>2653</v>
      </c>
      <c r="J593" s="281"/>
      <c r="K593" s="281" t="s">
        <v>6034</v>
      </c>
      <c r="L593" s="676" t="s">
        <v>6036</v>
      </c>
      <c r="M593" s="306">
        <v>43228</v>
      </c>
      <c r="N593" s="307">
        <v>44498</v>
      </c>
      <c r="O593" s="277" t="s">
        <v>991</v>
      </c>
      <c r="P593" s="299">
        <f>N593</f>
        <v>44498</v>
      </c>
      <c r="Q593" s="278">
        <v>18395</v>
      </c>
      <c r="R593" s="264">
        <v>2018</v>
      </c>
      <c r="S593" s="265">
        <v>43767</v>
      </c>
      <c r="T593" s="265" t="s">
        <v>1785</v>
      </c>
      <c r="U593" s="281" t="s">
        <v>991</v>
      </c>
      <c r="V593" s="150" t="s">
        <v>7781</v>
      </c>
      <c r="W593" s="150" t="s">
        <v>1044</v>
      </c>
      <c r="X593" s="281" t="s">
        <v>6035</v>
      </c>
      <c r="Y593" s="281" t="s">
        <v>1232</v>
      </c>
      <c r="Z593" s="150" t="s">
        <v>125</v>
      </c>
      <c r="AA593" s="303">
        <v>44498</v>
      </c>
      <c r="AB593" s="303" t="s">
        <v>1411</v>
      </c>
      <c r="AC593" s="281">
        <v>5.5</v>
      </c>
      <c r="AD593" s="284"/>
      <c r="AE593" s="281">
        <v>80</v>
      </c>
      <c r="AF593" s="281"/>
      <c r="AG593" s="281">
        <v>105</v>
      </c>
      <c r="AH593" s="281"/>
      <c r="AI593" s="281">
        <v>25</v>
      </c>
      <c r="AJ593" s="281">
        <v>40</v>
      </c>
      <c r="AK593" s="281">
        <v>60</v>
      </c>
      <c r="AL593" s="281">
        <v>1</v>
      </c>
      <c r="AM593" s="281"/>
      <c r="AN593" s="281"/>
      <c r="AO593" s="281"/>
      <c r="AP593" s="281"/>
      <c r="AQ593" s="635"/>
      <c r="AR593" s="324"/>
      <c r="AS593" s="324"/>
      <c r="AT593" s="324"/>
      <c r="AU593" s="324"/>
      <c r="AV593" s="324"/>
      <c r="AW593" s="324"/>
      <c r="AX593" s="324"/>
      <c r="AY593" s="324"/>
      <c r="AZ593" s="324"/>
      <c r="BA593" s="324"/>
      <c r="BB593" s="324"/>
      <c r="BC593" s="324"/>
      <c r="BD593" s="324"/>
      <c r="BE593" s="324"/>
      <c r="BF593" s="324"/>
      <c r="BG593" s="324"/>
      <c r="BH593" s="324"/>
      <c r="BI593" s="324"/>
      <c r="BJ593" s="324"/>
      <c r="BK593" s="324"/>
      <c r="BL593" s="324"/>
      <c r="BM593" s="324"/>
      <c r="BN593" s="324"/>
      <c r="BO593" s="324"/>
      <c r="BP593" s="324"/>
      <c r="BQ593" s="324"/>
      <c r="BR593" s="324"/>
      <c r="BS593" s="324"/>
      <c r="BT593" s="324"/>
      <c r="BU593" s="324"/>
      <c r="BV593" s="324"/>
      <c r="BW593" s="324"/>
      <c r="BX593" s="324"/>
      <c r="BY593" s="324"/>
      <c r="BZ593" s="324"/>
      <c r="CA593" s="324"/>
      <c r="CB593" s="324"/>
      <c r="CC593" s="324"/>
      <c r="CD593" s="324"/>
      <c r="CE593" s="324"/>
      <c r="CF593" s="324"/>
      <c r="CG593" s="324"/>
      <c r="CH593" s="324"/>
      <c r="CI593" s="324"/>
      <c r="CJ593" s="324"/>
      <c r="CK593" s="324"/>
      <c r="CL593" s="324"/>
      <c r="CM593" s="324"/>
      <c r="CN593" s="324"/>
      <c r="CO593" s="324"/>
      <c r="CP593" s="324"/>
    </row>
    <row r="594" spans="1:127" ht="12.75" customHeight="1" x14ac:dyDescent="0.2">
      <c r="A594" s="270">
        <v>593</v>
      </c>
      <c r="B594" s="270" t="s">
        <v>1005</v>
      </c>
      <c r="C594" s="271" t="s">
        <v>347</v>
      </c>
      <c r="D594" s="271"/>
      <c r="E594" s="271" t="s">
        <v>198</v>
      </c>
      <c r="F594" s="271" t="s">
        <v>149</v>
      </c>
      <c r="G594" s="272" t="s">
        <v>199</v>
      </c>
      <c r="H594" s="273"/>
      <c r="I594" s="271" t="s">
        <v>614</v>
      </c>
      <c r="J594" s="271"/>
      <c r="K594" s="271" t="s">
        <v>3256</v>
      </c>
      <c r="L594" s="273" t="s">
        <v>152</v>
      </c>
      <c r="M594" s="275">
        <v>41568</v>
      </c>
      <c r="N594" s="276">
        <v>44687</v>
      </c>
      <c r="O594" s="277" t="s">
        <v>991</v>
      </c>
      <c r="P594" s="298">
        <f t="shared" si="129"/>
        <v>44687</v>
      </c>
      <c r="Q594" s="278">
        <v>17199</v>
      </c>
      <c r="R594" s="278">
        <v>2011</v>
      </c>
      <c r="S594" s="279">
        <v>43957</v>
      </c>
      <c r="T594" s="280" t="s">
        <v>2096</v>
      </c>
      <c r="U594" s="281" t="s">
        <v>991</v>
      </c>
      <c r="V594" s="282" t="s">
        <v>2533</v>
      </c>
      <c r="W594" s="282" t="s">
        <v>8541</v>
      </c>
      <c r="X594" s="280" t="s">
        <v>153</v>
      </c>
      <c r="Y594" s="280" t="s">
        <v>1572</v>
      </c>
      <c r="Z594" s="282" t="s">
        <v>1573</v>
      </c>
      <c r="AA594" s="319">
        <f t="shared" si="130"/>
        <v>44687</v>
      </c>
      <c r="AB594" s="149" t="s">
        <v>2167</v>
      </c>
      <c r="AC594" s="280">
        <v>6.3</v>
      </c>
      <c r="AD594" s="305"/>
      <c r="AE594" s="280">
        <v>100</v>
      </c>
      <c r="AF594" s="280">
        <v>100</v>
      </c>
      <c r="AG594" s="280">
        <v>130</v>
      </c>
      <c r="AH594" s="280">
        <v>165</v>
      </c>
      <c r="AI594" s="280">
        <v>23</v>
      </c>
      <c r="AJ594" s="280">
        <v>38</v>
      </c>
      <c r="AK594" s="280">
        <v>55</v>
      </c>
      <c r="AL594" s="280">
        <v>1</v>
      </c>
      <c r="AM594" s="280"/>
      <c r="AN594" s="280"/>
      <c r="AO594" s="280"/>
      <c r="AP594" s="280"/>
      <c r="AQ594" s="634"/>
      <c r="AR594" s="501"/>
      <c r="AS594" s="501"/>
      <c r="AT594" s="501"/>
      <c r="AU594" s="501"/>
      <c r="AV594" s="501"/>
      <c r="AW594" s="501"/>
      <c r="AX594" s="501"/>
      <c r="AY594" s="501"/>
      <c r="AZ594" s="501"/>
      <c r="BA594" s="501"/>
      <c r="BB594" s="501"/>
      <c r="BC594" s="501"/>
      <c r="BD594" s="501"/>
      <c r="BE594" s="501"/>
      <c r="BF594" s="501"/>
      <c r="BG594" s="501"/>
      <c r="BH594" s="501"/>
      <c r="BI594" s="501"/>
      <c r="BJ594" s="501"/>
      <c r="BK594" s="501"/>
      <c r="BL594" s="501"/>
      <c r="BM594" s="501"/>
      <c r="BN594" s="501"/>
      <c r="BO594" s="501"/>
      <c r="BP594" s="501"/>
      <c r="BQ594" s="501"/>
      <c r="BR594" s="501"/>
      <c r="BS594" s="501"/>
      <c r="BT594" s="501"/>
      <c r="BU594" s="501"/>
      <c r="BV594" s="501"/>
      <c r="BW594" s="501"/>
      <c r="BX594" s="501"/>
      <c r="BY594" s="501"/>
      <c r="BZ594" s="501"/>
      <c r="CA594" s="501"/>
      <c r="CB594" s="501"/>
      <c r="CC594" s="501"/>
      <c r="CD594" s="501"/>
      <c r="CE594" s="501"/>
      <c r="CF594" s="501"/>
      <c r="CG594" s="501"/>
      <c r="CH594" s="501"/>
      <c r="CI594" s="501"/>
      <c r="CJ594" s="501"/>
      <c r="CK594" s="501"/>
      <c r="CL594" s="501"/>
      <c r="CM594" s="501"/>
      <c r="CN594" s="501"/>
      <c r="CO594" s="501"/>
      <c r="CP594" s="501"/>
      <c r="CQ594" s="500"/>
      <c r="CR594" s="500"/>
      <c r="CS594" s="500"/>
      <c r="CT594" s="500"/>
      <c r="CU594" s="500"/>
      <c r="CV594" s="500"/>
      <c r="CW594" s="500"/>
      <c r="CX594" s="500"/>
      <c r="CY594" s="500"/>
      <c r="CZ594" s="500"/>
      <c r="DA594" s="500"/>
      <c r="DB594" s="500"/>
      <c r="DC594" s="500"/>
      <c r="DD594" s="500"/>
      <c r="DE594" s="500"/>
      <c r="DF594" s="500"/>
      <c r="DG594" s="500"/>
      <c r="DH594" s="500"/>
      <c r="DI594" s="500"/>
      <c r="DJ594" s="500"/>
      <c r="DK594" s="500"/>
      <c r="DL594" s="500"/>
      <c r="DM594" s="500"/>
      <c r="DN594" s="500"/>
      <c r="DO594" s="500"/>
      <c r="DP594" s="500"/>
      <c r="DQ594" s="500"/>
      <c r="DR594" s="500"/>
      <c r="DS594" s="500"/>
      <c r="DT594" s="500"/>
      <c r="DU594" s="500"/>
      <c r="DV594" s="500"/>
      <c r="DW594" s="500"/>
    </row>
    <row r="595" spans="1:127" s="502" customFormat="1" ht="12.75" customHeight="1" x14ac:dyDescent="0.2">
      <c r="A595" s="270">
        <v>594</v>
      </c>
      <c r="B595" s="281" t="s">
        <v>1004</v>
      </c>
      <c r="C595" s="270" t="s">
        <v>2238</v>
      </c>
      <c r="D595" s="270"/>
      <c r="E595" s="271" t="s">
        <v>4837</v>
      </c>
      <c r="F595" s="271"/>
      <c r="G595" s="272" t="s">
        <v>4838</v>
      </c>
      <c r="H595" s="273"/>
      <c r="I595" s="281" t="s">
        <v>3217</v>
      </c>
      <c r="J595" s="270"/>
      <c r="K595" s="271" t="s">
        <v>6273</v>
      </c>
      <c r="L595" s="273" t="s">
        <v>6274</v>
      </c>
      <c r="M595" s="306">
        <v>42801</v>
      </c>
      <c r="N595" s="132">
        <v>44708</v>
      </c>
      <c r="O595" s="277" t="s">
        <v>991</v>
      </c>
      <c r="P595" s="299">
        <f t="shared" si="129"/>
        <v>44708</v>
      </c>
      <c r="Q595" s="264">
        <v>18497</v>
      </c>
      <c r="R595" s="264">
        <v>2010</v>
      </c>
      <c r="S595" s="279">
        <v>44708</v>
      </c>
      <c r="T595" s="281" t="s">
        <v>1785</v>
      </c>
      <c r="U595" s="281" t="s">
        <v>991</v>
      </c>
      <c r="V595" s="150" t="s">
        <v>1281</v>
      </c>
      <c r="W595" s="150" t="s">
        <v>5916</v>
      </c>
      <c r="X595" s="281" t="s">
        <v>6275</v>
      </c>
      <c r="Y595" s="281" t="s">
        <v>1955</v>
      </c>
      <c r="Z595" s="150" t="s">
        <v>1956</v>
      </c>
      <c r="AA595" s="303">
        <f t="shared" si="130"/>
        <v>44708</v>
      </c>
      <c r="AB595" s="283" t="s">
        <v>2167</v>
      </c>
      <c r="AC595" s="281">
        <v>6</v>
      </c>
      <c r="AD595" s="284"/>
      <c r="AE595" s="281">
        <v>77</v>
      </c>
      <c r="AF595" s="281"/>
      <c r="AG595" s="281">
        <v>97</v>
      </c>
      <c r="AH595" s="281"/>
      <c r="AI595" s="281">
        <v>24</v>
      </c>
      <c r="AJ595" s="281">
        <v>37</v>
      </c>
      <c r="AK595" s="281">
        <v>49</v>
      </c>
      <c r="AL595" s="281">
        <v>1</v>
      </c>
      <c r="AM595" s="281"/>
      <c r="AN595" s="281"/>
      <c r="AO595" s="281"/>
      <c r="AP595" s="281"/>
      <c r="AQ595" s="635"/>
      <c r="AR595" s="324"/>
      <c r="AS595" s="324"/>
      <c r="AT595" s="324"/>
      <c r="AU595" s="324"/>
      <c r="AV595" s="324"/>
      <c r="AW595" s="324"/>
      <c r="AX595" s="324"/>
      <c r="AY595" s="324"/>
      <c r="AZ595" s="324"/>
      <c r="BA595" s="324"/>
      <c r="BB595" s="324"/>
      <c r="BC595" s="324"/>
      <c r="BD595" s="324"/>
      <c r="BE595" s="324"/>
      <c r="BF595" s="324"/>
      <c r="BG595" s="324"/>
      <c r="BH595" s="324"/>
      <c r="BI595" s="324"/>
      <c r="BJ595" s="324"/>
      <c r="BK595" s="324"/>
      <c r="BL595" s="324"/>
      <c r="BM595" s="324"/>
      <c r="BN595" s="324"/>
      <c r="BO595" s="324"/>
      <c r="BP595" s="324"/>
      <c r="BQ595" s="324"/>
      <c r="BR595" s="324"/>
      <c r="BS595" s="324"/>
      <c r="BT595" s="324"/>
      <c r="BU595" s="324"/>
      <c r="BV595" s="324"/>
      <c r="BW595" s="324"/>
      <c r="BX595" s="324"/>
      <c r="BY595" s="324"/>
      <c r="BZ595" s="324"/>
      <c r="CA595" s="324"/>
      <c r="CB595" s="324"/>
      <c r="CC595" s="324"/>
      <c r="CD595" s="324"/>
      <c r="CE595" s="324"/>
      <c r="CF595" s="324"/>
      <c r="CG595" s="324"/>
      <c r="CH595" s="324"/>
      <c r="CI595" s="324"/>
      <c r="CJ595" s="324"/>
      <c r="CK595" s="324"/>
      <c r="CL595" s="324"/>
      <c r="CM595" s="324"/>
      <c r="CN595" s="324"/>
      <c r="CO595" s="324"/>
      <c r="CP595" s="324"/>
    </row>
    <row r="596" spans="1:127" ht="12.75" customHeight="1" x14ac:dyDescent="0.2">
      <c r="A596" s="270">
        <v>595</v>
      </c>
      <c r="B596" s="281" t="s">
        <v>1004</v>
      </c>
      <c r="C596" s="281" t="s">
        <v>493</v>
      </c>
      <c r="D596" s="281"/>
      <c r="E596" s="281" t="s">
        <v>1368</v>
      </c>
      <c r="F596" s="281"/>
      <c r="G596" s="296" t="s">
        <v>1369</v>
      </c>
      <c r="H596" s="676"/>
      <c r="I596" s="281" t="s">
        <v>1634</v>
      </c>
      <c r="J596" s="281"/>
      <c r="K596" s="281" t="s">
        <v>1370</v>
      </c>
      <c r="L596" s="676" t="s">
        <v>1371</v>
      </c>
      <c r="M596" s="306">
        <v>41705</v>
      </c>
      <c r="N596" s="325">
        <v>44593</v>
      </c>
      <c r="O596" s="308" t="s">
        <v>991</v>
      </c>
      <c r="P596" s="298">
        <f t="shared" si="129"/>
        <v>44593</v>
      </c>
      <c r="Q596" s="278">
        <v>18247</v>
      </c>
      <c r="R596" s="278">
        <v>2014</v>
      </c>
      <c r="S596" s="279">
        <v>43862</v>
      </c>
      <c r="T596" s="280" t="s">
        <v>39</v>
      </c>
      <c r="U596" s="281" t="s">
        <v>991</v>
      </c>
      <c r="V596" s="282" t="s">
        <v>325</v>
      </c>
      <c r="W596" s="282" t="s">
        <v>391</v>
      </c>
      <c r="X596" s="280" t="s">
        <v>1372</v>
      </c>
      <c r="Y596" s="280" t="s">
        <v>2204</v>
      </c>
      <c r="Z596" s="282" t="s">
        <v>1929</v>
      </c>
      <c r="AA596" s="319">
        <f t="shared" si="130"/>
        <v>44593</v>
      </c>
      <c r="AB596" s="149" t="s">
        <v>2167</v>
      </c>
      <c r="AC596" s="280">
        <v>5.2</v>
      </c>
      <c r="AD596" s="305"/>
      <c r="AE596" s="280">
        <v>85</v>
      </c>
      <c r="AF596" s="280"/>
      <c r="AG596" s="280">
        <v>100</v>
      </c>
      <c r="AH596" s="280"/>
      <c r="AI596" s="280">
        <v>23</v>
      </c>
      <c r="AJ596" s="280">
        <v>38</v>
      </c>
      <c r="AK596" s="280">
        <v>51</v>
      </c>
      <c r="AL596" s="280">
        <v>1</v>
      </c>
      <c r="AM596" s="280"/>
      <c r="AN596" s="280"/>
      <c r="AO596" s="280"/>
      <c r="AP596" s="280"/>
      <c r="AQ596" s="634"/>
      <c r="AR596" s="501"/>
      <c r="AS596" s="501"/>
      <c r="AT596" s="501"/>
      <c r="AU596" s="501"/>
      <c r="AV596" s="501"/>
      <c r="AW596" s="501"/>
      <c r="AX596" s="501"/>
      <c r="AY596" s="501"/>
      <c r="AZ596" s="501"/>
      <c r="BA596" s="501"/>
      <c r="BB596" s="501"/>
      <c r="BC596" s="501"/>
      <c r="BD596" s="501"/>
      <c r="BE596" s="501"/>
      <c r="BF596" s="501"/>
      <c r="BG596" s="501"/>
      <c r="BH596" s="501"/>
      <c r="BI596" s="501"/>
      <c r="BJ596" s="501"/>
      <c r="BK596" s="501"/>
      <c r="BL596" s="501"/>
      <c r="BM596" s="501"/>
      <c r="BN596" s="501"/>
      <c r="BO596" s="501"/>
      <c r="BP596" s="501"/>
      <c r="BQ596" s="501"/>
      <c r="BR596" s="501"/>
      <c r="BS596" s="501"/>
      <c r="BT596" s="501"/>
      <c r="BU596" s="501"/>
      <c r="BV596" s="501"/>
      <c r="BW596" s="501"/>
      <c r="BX596" s="501"/>
      <c r="BY596" s="501"/>
      <c r="BZ596" s="501"/>
      <c r="CA596" s="501"/>
      <c r="CB596" s="501"/>
      <c r="CC596" s="501"/>
      <c r="CD596" s="501"/>
      <c r="CE596" s="501"/>
      <c r="CF596" s="501"/>
      <c r="CG596" s="501"/>
      <c r="CH596" s="501"/>
      <c r="CI596" s="501"/>
      <c r="CJ596" s="501"/>
      <c r="CK596" s="501"/>
      <c r="CL596" s="501"/>
      <c r="CM596" s="501"/>
      <c r="CN596" s="501"/>
      <c r="CO596" s="501"/>
      <c r="CP596" s="501"/>
      <c r="CQ596" s="500"/>
      <c r="CR596" s="500"/>
      <c r="CS596" s="500"/>
      <c r="CT596" s="500"/>
      <c r="CU596" s="500"/>
      <c r="CV596" s="500"/>
      <c r="CW596" s="500"/>
      <c r="CX596" s="500"/>
      <c r="CY596" s="500"/>
      <c r="CZ596" s="500"/>
      <c r="DA596" s="500"/>
      <c r="DB596" s="500"/>
      <c r="DC596" s="500"/>
      <c r="DD596" s="500"/>
      <c r="DE596" s="500"/>
      <c r="DF596" s="500"/>
      <c r="DG596" s="500"/>
      <c r="DH596" s="500"/>
      <c r="DI596" s="500"/>
      <c r="DJ596" s="500"/>
      <c r="DK596" s="500"/>
      <c r="DL596" s="500"/>
      <c r="DM596" s="500"/>
      <c r="DN596" s="500"/>
      <c r="DO596" s="500"/>
      <c r="DP596" s="500"/>
      <c r="DQ596" s="500"/>
      <c r="DR596" s="500"/>
      <c r="DS596" s="500"/>
      <c r="DT596" s="500"/>
      <c r="DU596" s="500"/>
      <c r="DV596" s="500"/>
      <c r="DW596" s="500"/>
    </row>
    <row r="597" spans="1:127" s="501" customFormat="1" ht="12.75" customHeight="1" x14ac:dyDescent="0.2">
      <c r="A597" s="270">
        <v>596</v>
      </c>
      <c r="B597" s="281" t="s">
        <v>1004</v>
      </c>
      <c r="C597" s="281" t="s">
        <v>493</v>
      </c>
      <c r="D597" s="281"/>
      <c r="E597" s="281" t="s">
        <v>2160</v>
      </c>
      <c r="F597" s="281"/>
      <c r="G597" s="296" t="s">
        <v>2161</v>
      </c>
      <c r="H597" s="676"/>
      <c r="I597" s="281" t="s">
        <v>1634</v>
      </c>
      <c r="J597" s="281"/>
      <c r="K597" s="281" t="s">
        <v>5537</v>
      </c>
      <c r="L597" s="676" t="s">
        <v>5538</v>
      </c>
      <c r="M597" s="306">
        <v>41781</v>
      </c>
      <c r="N597" s="325">
        <v>43917</v>
      </c>
      <c r="O597" s="277" t="s">
        <v>991</v>
      </c>
      <c r="P597" s="298">
        <f t="shared" si="129"/>
        <v>43917</v>
      </c>
      <c r="Q597" s="278">
        <v>18286</v>
      </c>
      <c r="R597" s="278">
        <v>2014</v>
      </c>
      <c r="S597" s="279">
        <v>43186</v>
      </c>
      <c r="T597" s="280" t="s">
        <v>748</v>
      </c>
      <c r="U597" s="281" t="s">
        <v>991</v>
      </c>
      <c r="V597" s="282" t="s">
        <v>484</v>
      </c>
      <c r="W597" s="282" t="s">
        <v>4809</v>
      </c>
      <c r="X597" s="280" t="s">
        <v>5928</v>
      </c>
      <c r="Y597" s="280" t="s">
        <v>1116</v>
      </c>
      <c r="Z597" s="282" t="s">
        <v>314</v>
      </c>
      <c r="AA597" s="319">
        <f t="shared" ref="AA597:AA601" si="131">N597</f>
        <v>43917</v>
      </c>
      <c r="AB597" s="149" t="s">
        <v>2167</v>
      </c>
      <c r="AC597" s="280">
        <v>5.2</v>
      </c>
      <c r="AD597" s="305"/>
      <c r="AE597" s="280">
        <v>85</v>
      </c>
      <c r="AF597" s="280"/>
      <c r="AG597" s="280">
        <v>100</v>
      </c>
      <c r="AH597" s="280"/>
      <c r="AI597" s="280" t="s">
        <v>994</v>
      </c>
      <c r="AJ597" s="280" t="s">
        <v>994</v>
      </c>
      <c r="AK597" s="280" t="s">
        <v>994</v>
      </c>
      <c r="AL597" s="280">
        <v>1</v>
      </c>
      <c r="AM597" s="280"/>
      <c r="AN597" s="280"/>
      <c r="AO597" s="280"/>
      <c r="AP597" s="280"/>
      <c r="AQ597" s="634"/>
      <c r="CQ597" s="505"/>
    </row>
    <row r="598" spans="1:127" s="502" customFormat="1" ht="12.75" customHeight="1" x14ac:dyDescent="0.2">
      <c r="A598" s="270">
        <v>597</v>
      </c>
      <c r="B598" s="281" t="s">
        <v>1004</v>
      </c>
      <c r="C598" s="281" t="s">
        <v>9533</v>
      </c>
      <c r="D598" s="271"/>
      <c r="E598" s="281" t="s">
        <v>6585</v>
      </c>
      <c r="F598" s="281"/>
      <c r="G598" s="296" t="s">
        <v>9534</v>
      </c>
      <c r="H598" s="876"/>
      <c r="I598" s="271" t="s">
        <v>614</v>
      </c>
      <c r="J598" s="270"/>
      <c r="K598" s="281" t="s">
        <v>10867</v>
      </c>
      <c r="L598" s="876" t="s">
        <v>4017</v>
      </c>
      <c r="M598" s="306">
        <v>44133</v>
      </c>
      <c r="N598" s="307">
        <v>44858</v>
      </c>
      <c r="O598" s="277" t="s">
        <v>991</v>
      </c>
      <c r="P598" s="299">
        <v>44128</v>
      </c>
      <c r="Q598" s="264">
        <v>21496</v>
      </c>
      <c r="R598" s="264">
        <v>2020</v>
      </c>
      <c r="S598" s="265">
        <v>44128</v>
      </c>
      <c r="T598" s="281" t="s">
        <v>239</v>
      </c>
      <c r="U598" s="281" t="s">
        <v>990</v>
      </c>
      <c r="V598" s="150" t="s">
        <v>484</v>
      </c>
      <c r="W598" s="150" t="s">
        <v>484</v>
      </c>
      <c r="X598" s="281" t="s">
        <v>10868</v>
      </c>
      <c r="Y598" s="281" t="s">
        <v>4019</v>
      </c>
      <c r="Z598" s="150" t="s">
        <v>4020</v>
      </c>
      <c r="AA598" s="303">
        <f>N598</f>
        <v>44858</v>
      </c>
      <c r="AB598" s="283" t="s">
        <v>2167</v>
      </c>
      <c r="AC598" s="281">
        <v>5.3</v>
      </c>
      <c r="AD598" s="284"/>
      <c r="AE598" s="281">
        <v>90</v>
      </c>
      <c r="AF598" s="281"/>
      <c r="AG598" s="281">
        <v>110</v>
      </c>
      <c r="AH598" s="281"/>
      <c r="AI598" s="281">
        <v>24</v>
      </c>
      <c r="AJ598" s="281">
        <v>39</v>
      </c>
      <c r="AK598" s="281">
        <v>56</v>
      </c>
      <c r="AL598" s="281">
        <v>1</v>
      </c>
      <c r="AM598" s="265"/>
      <c r="AN598" s="281"/>
      <c r="AO598" s="281"/>
      <c r="AP598" s="281"/>
      <c r="AQ598" s="635"/>
      <c r="AR598" s="324"/>
      <c r="AS598" s="324"/>
      <c r="AT598" s="324"/>
      <c r="AU598" s="324"/>
      <c r="AV598" s="324"/>
      <c r="AW598" s="324"/>
      <c r="AX598" s="324"/>
      <c r="AY598" s="324"/>
      <c r="AZ598" s="324"/>
      <c r="BA598" s="324"/>
      <c r="BB598" s="324"/>
      <c r="BC598" s="324"/>
      <c r="BD598" s="324"/>
      <c r="BE598" s="324"/>
      <c r="BF598" s="324"/>
      <c r="BG598" s="324"/>
      <c r="BH598" s="324"/>
      <c r="BI598" s="324"/>
      <c r="BJ598" s="324"/>
      <c r="BK598" s="324"/>
      <c r="BL598" s="324"/>
      <c r="BM598" s="324"/>
      <c r="BN598" s="324"/>
      <c r="BO598" s="324"/>
      <c r="BP598" s="324"/>
      <c r="BQ598" s="324"/>
      <c r="BR598" s="324"/>
      <c r="BS598" s="324"/>
      <c r="BT598" s="324"/>
      <c r="BU598" s="324"/>
      <c r="BV598" s="324"/>
      <c r="BW598" s="324"/>
      <c r="BX598" s="324"/>
      <c r="BY598" s="324"/>
      <c r="BZ598" s="324"/>
      <c r="CA598" s="324"/>
      <c r="CB598" s="324"/>
      <c r="CC598" s="324"/>
      <c r="CD598" s="324"/>
      <c r="CE598" s="324"/>
      <c r="CF598" s="324"/>
      <c r="CG598" s="324"/>
      <c r="CH598" s="324"/>
      <c r="CI598" s="324"/>
      <c r="CJ598" s="324"/>
      <c r="CK598" s="324"/>
      <c r="CL598" s="324"/>
      <c r="CM598" s="324"/>
      <c r="CN598" s="324"/>
      <c r="CO598" s="324"/>
      <c r="CP598" s="324"/>
    </row>
    <row r="599" spans="1:127" s="1010" customFormat="1" ht="12.75" customHeight="1" x14ac:dyDescent="0.2">
      <c r="A599" s="993" t="s">
        <v>10724</v>
      </c>
      <c r="B599" s="993"/>
      <c r="C599" s="1003"/>
      <c r="D599" s="144"/>
      <c r="E599" s="144" t="s">
        <v>5371</v>
      </c>
      <c r="F599" s="144"/>
      <c r="G599" s="995"/>
      <c r="H599" s="996"/>
      <c r="I599" s="144"/>
      <c r="J599" s="144"/>
      <c r="K599" s="144"/>
      <c r="L599" s="996"/>
      <c r="M599" s="997"/>
      <c r="N599" s="998"/>
      <c r="O599" s="999"/>
      <c r="P599" s="1011"/>
      <c r="Q599" s="1001"/>
      <c r="R599" s="1001"/>
      <c r="S599" s="1002"/>
      <c r="T599" s="1003"/>
      <c r="U599" s="1003"/>
      <c r="V599" s="1004"/>
      <c r="W599" s="1004"/>
      <c r="X599" s="1003"/>
      <c r="Y599" s="1003"/>
      <c r="Z599" s="1004"/>
      <c r="AA599" s="1005"/>
      <c r="AB599" s="1006"/>
      <c r="AC599" s="1003"/>
      <c r="AD599" s="1007"/>
      <c r="AE599" s="1003"/>
      <c r="AF599" s="1003"/>
      <c r="AG599" s="1003"/>
      <c r="AH599" s="1003"/>
      <c r="AI599" s="1003"/>
      <c r="AJ599" s="1003"/>
      <c r="AK599" s="1003"/>
      <c r="AL599" s="1003"/>
      <c r="AM599" s="1002"/>
      <c r="AN599" s="1003"/>
      <c r="AO599" s="1003"/>
      <c r="AP599" s="1003"/>
      <c r="AQ599" s="1008"/>
      <c r="AR599" s="1009"/>
      <c r="AS599" s="1009"/>
      <c r="AT599" s="1009"/>
      <c r="AU599" s="1009"/>
      <c r="AV599" s="1009"/>
      <c r="AW599" s="1009"/>
      <c r="AX599" s="1009"/>
      <c r="AY599" s="1009"/>
      <c r="AZ599" s="1009"/>
      <c r="BA599" s="1009"/>
      <c r="BB599" s="1009"/>
      <c r="BC599" s="1009"/>
      <c r="BD599" s="1009"/>
      <c r="BE599" s="1009"/>
      <c r="BF599" s="1009"/>
      <c r="BG599" s="1009"/>
      <c r="BH599" s="1009"/>
      <c r="BI599" s="1009"/>
      <c r="BJ599" s="1009"/>
      <c r="BK599" s="1009"/>
      <c r="BL599" s="1009"/>
      <c r="BM599" s="1009"/>
      <c r="BN599" s="1009"/>
      <c r="BO599" s="1009"/>
      <c r="BP599" s="1009"/>
      <c r="BQ599" s="1009"/>
      <c r="BR599" s="1009"/>
      <c r="BS599" s="1009"/>
      <c r="BT599" s="1009"/>
      <c r="BU599" s="1009"/>
      <c r="BV599" s="1009"/>
      <c r="BW599" s="1009"/>
      <c r="BX599" s="1009"/>
      <c r="BY599" s="1009"/>
      <c r="BZ599" s="1009"/>
      <c r="CA599" s="1009"/>
      <c r="CB599" s="1009"/>
      <c r="CC599" s="1009"/>
      <c r="CD599" s="1009"/>
      <c r="CE599" s="1009"/>
      <c r="CF599" s="1009"/>
      <c r="CG599" s="1009"/>
      <c r="CH599" s="1009"/>
      <c r="CI599" s="1009"/>
      <c r="CJ599" s="1009"/>
      <c r="CK599" s="1009"/>
      <c r="CL599" s="1009"/>
      <c r="CM599" s="1009"/>
      <c r="CN599" s="1009"/>
      <c r="CO599" s="1009"/>
      <c r="CP599" s="1009"/>
    </row>
    <row r="600" spans="1:127" s="502" customFormat="1" ht="12.75" customHeight="1" x14ac:dyDescent="0.2">
      <c r="A600" s="270">
        <v>599</v>
      </c>
      <c r="B600" s="281" t="s">
        <v>1005</v>
      </c>
      <c r="C600" s="281" t="s">
        <v>9073</v>
      </c>
      <c r="D600" s="281"/>
      <c r="E600" s="281" t="s">
        <v>892</v>
      </c>
      <c r="F600" s="281" t="s">
        <v>2489</v>
      </c>
      <c r="G600" s="296" t="s">
        <v>9074</v>
      </c>
      <c r="H600" s="799"/>
      <c r="I600" s="281" t="s">
        <v>424</v>
      </c>
      <c r="J600" s="281"/>
      <c r="K600" s="281" t="s">
        <v>2492</v>
      </c>
      <c r="L600" s="799" t="s">
        <v>2493</v>
      </c>
      <c r="M600" s="306">
        <v>44063</v>
      </c>
      <c r="N600" s="307">
        <v>44788</v>
      </c>
      <c r="O600" s="277" t="s">
        <v>991</v>
      </c>
      <c r="P600" s="299">
        <f>N600</f>
        <v>44788</v>
      </c>
      <c r="Q600" s="264">
        <v>20599</v>
      </c>
      <c r="R600" s="264">
        <v>2020</v>
      </c>
      <c r="S600" s="265">
        <v>44058</v>
      </c>
      <c r="T600" s="281" t="s">
        <v>5218</v>
      </c>
      <c r="U600" s="281" t="s">
        <v>1786</v>
      </c>
      <c r="V600" s="150" t="s">
        <v>484</v>
      </c>
      <c r="W600" s="150" t="s">
        <v>484</v>
      </c>
      <c r="X600" s="281" t="s">
        <v>9075</v>
      </c>
      <c r="Y600" s="281" t="s">
        <v>1607</v>
      </c>
      <c r="Z600" s="150" t="s">
        <v>914</v>
      </c>
      <c r="AA600" s="303">
        <v>44788</v>
      </c>
      <c r="AB600" s="283" t="s">
        <v>2167</v>
      </c>
      <c r="AC600" s="281">
        <v>7.26</v>
      </c>
      <c r="AD600" s="284"/>
      <c r="AE600" s="281">
        <v>110</v>
      </c>
      <c r="AF600" s="281">
        <v>110</v>
      </c>
      <c r="AG600" s="281">
        <v>185</v>
      </c>
      <c r="AH600" s="281">
        <v>265</v>
      </c>
      <c r="AI600" s="281" t="s">
        <v>994</v>
      </c>
      <c r="AJ600" s="281" t="s">
        <v>994</v>
      </c>
      <c r="AK600" s="281" t="s">
        <v>994</v>
      </c>
      <c r="AL600" s="281">
        <v>2</v>
      </c>
      <c r="AM600" s="265"/>
      <c r="AN600" s="281"/>
      <c r="AO600" s="281"/>
      <c r="AP600" s="281"/>
      <c r="AQ600" s="635"/>
      <c r="AR600" s="324"/>
      <c r="AS600" s="324"/>
      <c r="AT600" s="324"/>
      <c r="AU600" s="324"/>
      <c r="AV600" s="324"/>
      <c r="AW600" s="324"/>
      <c r="AX600" s="324"/>
      <c r="AY600" s="324"/>
      <c r="AZ600" s="324"/>
      <c r="BA600" s="324"/>
      <c r="BB600" s="324"/>
      <c r="BC600" s="324"/>
      <c r="BD600" s="324"/>
      <c r="BE600" s="324"/>
      <c r="BF600" s="324"/>
      <c r="BG600" s="324"/>
      <c r="BH600" s="324"/>
      <c r="BI600" s="324"/>
      <c r="BJ600" s="324"/>
      <c r="BK600" s="324"/>
      <c r="BL600" s="324"/>
      <c r="BM600" s="324"/>
      <c r="BN600" s="324"/>
      <c r="BO600" s="324"/>
      <c r="BP600" s="324"/>
      <c r="BQ600" s="324"/>
      <c r="BR600" s="324"/>
      <c r="BS600" s="324"/>
      <c r="BT600" s="324"/>
      <c r="BU600" s="324"/>
      <c r="BV600" s="324"/>
      <c r="BW600" s="324"/>
      <c r="BX600" s="324"/>
      <c r="BY600" s="324"/>
      <c r="BZ600" s="324"/>
      <c r="CA600" s="324"/>
      <c r="CB600" s="324"/>
      <c r="CC600" s="324"/>
      <c r="CD600" s="324"/>
      <c r="CE600" s="324"/>
      <c r="CF600" s="324"/>
      <c r="CG600" s="324"/>
      <c r="CH600" s="324"/>
      <c r="CI600" s="324"/>
      <c r="CJ600" s="324"/>
      <c r="CK600" s="324"/>
      <c r="CL600" s="324"/>
      <c r="CM600" s="324"/>
      <c r="CN600" s="324"/>
      <c r="CO600" s="324"/>
      <c r="CP600" s="324"/>
    </row>
    <row r="601" spans="1:127" s="502" customFormat="1" ht="12.75" customHeight="1" x14ac:dyDescent="0.2">
      <c r="A601" s="270">
        <v>600</v>
      </c>
      <c r="B601" s="281" t="s">
        <v>1004</v>
      </c>
      <c r="C601" s="281" t="s">
        <v>6086</v>
      </c>
      <c r="D601" s="281"/>
      <c r="E601" s="281" t="s">
        <v>6089</v>
      </c>
      <c r="F601" s="281"/>
      <c r="G601" s="296" t="s">
        <v>6090</v>
      </c>
      <c r="H601" s="676"/>
      <c r="I601" s="271" t="s">
        <v>2653</v>
      </c>
      <c r="J601" s="270"/>
      <c r="K601" s="281" t="s">
        <v>2051</v>
      </c>
      <c r="L601" s="676" t="s">
        <v>509</v>
      </c>
      <c r="M601" s="275">
        <v>43228</v>
      </c>
      <c r="N601" s="132">
        <v>44925</v>
      </c>
      <c r="O601" s="277" t="s">
        <v>991</v>
      </c>
      <c r="P601" s="299">
        <f t="shared" si="129"/>
        <v>44925</v>
      </c>
      <c r="Q601" s="264">
        <v>18640</v>
      </c>
      <c r="R601" s="264">
        <v>2018</v>
      </c>
      <c r="S601" s="279">
        <v>44195</v>
      </c>
      <c r="T601" s="281" t="s">
        <v>1785</v>
      </c>
      <c r="U601" s="281" t="s">
        <v>991</v>
      </c>
      <c r="V601" s="150" t="s">
        <v>725</v>
      </c>
      <c r="W601" s="150" t="s">
        <v>1719</v>
      </c>
      <c r="X601" s="280" t="s">
        <v>6620</v>
      </c>
      <c r="Y601" s="280" t="s">
        <v>1232</v>
      </c>
      <c r="Z601" s="282" t="s">
        <v>955</v>
      </c>
      <c r="AA601" s="303">
        <f t="shared" si="131"/>
        <v>44925</v>
      </c>
      <c r="AB601" s="283" t="s">
        <v>1411</v>
      </c>
      <c r="AC601" s="281">
        <v>5.5</v>
      </c>
      <c r="AD601" s="284"/>
      <c r="AE601" s="281">
        <v>80</v>
      </c>
      <c r="AF601" s="281"/>
      <c r="AG601" s="281">
        <v>105</v>
      </c>
      <c r="AH601" s="281"/>
      <c r="AI601" s="281">
        <v>25</v>
      </c>
      <c r="AJ601" s="281">
        <v>40</v>
      </c>
      <c r="AK601" s="281">
        <v>60</v>
      </c>
      <c r="AL601" s="281">
        <v>1</v>
      </c>
      <c r="AM601" s="265"/>
      <c r="AN601" s="281"/>
      <c r="AO601" s="281"/>
      <c r="AP601" s="281"/>
      <c r="AQ601" s="635"/>
      <c r="AR601" s="324"/>
      <c r="AS601" s="324"/>
      <c r="AT601" s="324"/>
      <c r="AU601" s="324"/>
      <c r="AV601" s="324"/>
      <c r="AW601" s="324"/>
      <c r="AX601" s="324"/>
      <c r="AY601" s="324"/>
      <c r="AZ601" s="324"/>
      <c r="BA601" s="324"/>
      <c r="BB601" s="324"/>
      <c r="BC601" s="324"/>
      <c r="BD601" s="324"/>
      <c r="BE601" s="324"/>
      <c r="BF601" s="324"/>
      <c r="BG601" s="324"/>
      <c r="BH601" s="324"/>
      <c r="BI601" s="324"/>
      <c r="BJ601" s="324"/>
      <c r="BK601" s="324"/>
      <c r="BL601" s="324"/>
      <c r="BM601" s="324"/>
      <c r="BN601" s="324"/>
      <c r="BO601" s="324"/>
      <c r="BP601" s="324"/>
      <c r="BQ601" s="324"/>
      <c r="BR601" s="324"/>
      <c r="BS601" s="324"/>
      <c r="BT601" s="324"/>
      <c r="BU601" s="324"/>
      <c r="BV601" s="324"/>
      <c r="BW601" s="324"/>
      <c r="BX601" s="324"/>
      <c r="BY601" s="324"/>
      <c r="BZ601" s="324"/>
      <c r="CA601" s="324"/>
      <c r="CB601" s="324"/>
      <c r="CC601" s="324"/>
      <c r="CD601" s="324"/>
      <c r="CE601" s="324"/>
      <c r="CF601" s="324"/>
      <c r="CG601" s="324"/>
      <c r="CH601" s="324"/>
      <c r="CI601" s="324"/>
      <c r="CJ601" s="324"/>
      <c r="CK601" s="324"/>
      <c r="CL601" s="324"/>
      <c r="CM601" s="324"/>
      <c r="CN601" s="324"/>
      <c r="CO601" s="324"/>
      <c r="CP601" s="324"/>
    </row>
    <row r="602" spans="1:127" ht="12.75" customHeight="1" x14ac:dyDescent="0.2">
      <c r="A602" s="270">
        <v>601</v>
      </c>
      <c r="B602" s="270" t="s">
        <v>1004</v>
      </c>
      <c r="C602" s="270" t="s">
        <v>641</v>
      </c>
      <c r="D602" s="270"/>
      <c r="E602" s="270" t="s">
        <v>642</v>
      </c>
      <c r="F602" s="270"/>
      <c r="G602" s="296" t="s">
        <v>643</v>
      </c>
      <c r="H602" s="676"/>
      <c r="I602" s="271" t="s">
        <v>2653</v>
      </c>
      <c r="J602" s="270"/>
      <c r="K602" s="270" t="s">
        <v>2413</v>
      </c>
      <c r="L602" s="676" t="s">
        <v>2414</v>
      </c>
      <c r="M602" s="306">
        <v>41736</v>
      </c>
      <c r="N602" s="322">
        <v>44545</v>
      </c>
      <c r="O602" s="308" t="s">
        <v>991</v>
      </c>
      <c r="P602" s="298">
        <f t="shared" si="129"/>
        <v>44545</v>
      </c>
      <c r="Q602" s="278">
        <v>20357</v>
      </c>
      <c r="R602" s="278">
        <v>2014</v>
      </c>
      <c r="S602" s="279">
        <v>43814</v>
      </c>
      <c r="T602" s="280" t="s">
        <v>1785</v>
      </c>
      <c r="U602" s="281" t="s">
        <v>991</v>
      </c>
      <c r="V602" s="282" t="s">
        <v>1521</v>
      </c>
      <c r="W602" s="150" t="s">
        <v>1805</v>
      </c>
      <c r="X602" s="280" t="s">
        <v>8475</v>
      </c>
      <c r="Y602" s="280" t="s">
        <v>1232</v>
      </c>
      <c r="Z602" s="282" t="s">
        <v>351</v>
      </c>
      <c r="AA602" s="319">
        <v>44545</v>
      </c>
      <c r="AB602" s="149" t="s">
        <v>2167</v>
      </c>
      <c r="AC602" s="280">
        <v>4.5</v>
      </c>
      <c r="AD602" s="305"/>
      <c r="AE602" s="280">
        <v>80</v>
      </c>
      <c r="AF602" s="280"/>
      <c r="AG602" s="280">
        <v>105</v>
      </c>
      <c r="AH602" s="280"/>
      <c r="AI602" s="280">
        <v>22</v>
      </c>
      <c r="AJ602" s="280">
        <v>37</v>
      </c>
      <c r="AK602" s="280">
        <v>54</v>
      </c>
      <c r="AL602" s="280">
        <v>1</v>
      </c>
      <c r="AM602" s="280"/>
      <c r="AN602" s="280"/>
      <c r="AO602" s="280"/>
      <c r="AP602" s="280"/>
      <c r="AQ602" s="634"/>
      <c r="AR602" s="501"/>
      <c r="AS602" s="501"/>
      <c r="AT602" s="501"/>
      <c r="AU602" s="501"/>
      <c r="AV602" s="501"/>
      <c r="AW602" s="501"/>
      <c r="AX602" s="501"/>
      <c r="AY602" s="501"/>
      <c r="AZ602" s="501"/>
      <c r="BA602" s="501"/>
      <c r="BB602" s="501"/>
      <c r="BC602" s="501"/>
      <c r="BD602" s="501"/>
      <c r="BE602" s="501"/>
      <c r="BF602" s="501"/>
      <c r="BG602" s="501"/>
      <c r="BH602" s="501"/>
      <c r="BI602" s="501"/>
      <c r="BJ602" s="501"/>
      <c r="BK602" s="501"/>
      <c r="BL602" s="501"/>
      <c r="BM602" s="501"/>
      <c r="BN602" s="501"/>
      <c r="BO602" s="501"/>
      <c r="BP602" s="501"/>
      <c r="BQ602" s="501"/>
      <c r="BR602" s="501"/>
      <c r="BS602" s="501"/>
      <c r="BT602" s="501"/>
      <c r="BU602" s="501"/>
      <c r="BV602" s="501"/>
      <c r="BW602" s="501"/>
      <c r="BX602" s="501"/>
      <c r="BY602" s="501"/>
      <c r="BZ602" s="501"/>
      <c r="CA602" s="501"/>
      <c r="CB602" s="501"/>
      <c r="CC602" s="501"/>
      <c r="CD602" s="501"/>
      <c r="CE602" s="501"/>
      <c r="CF602" s="501"/>
      <c r="CG602" s="501"/>
      <c r="CH602" s="501"/>
      <c r="CI602" s="501"/>
      <c r="CJ602" s="501"/>
      <c r="CK602" s="501"/>
      <c r="CL602" s="501"/>
      <c r="CM602" s="501"/>
      <c r="CN602" s="501"/>
      <c r="CO602" s="501"/>
      <c r="CP602" s="501"/>
      <c r="CQ602" s="500"/>
      <c r="CR602" s="500"/>
      <c r="CS602" s="500"/>
      <c r="CT602" s="500"/>
      <c r="CU602" s="500"/>
      <c r="CV602" s="500"/>
      <c r="CW602" s="500"/>
      <c r="CX602" s="500"/>
      <c r="CY602" s="500"/>
      <c r="CZ602" s="500"/>
      <c r="DA602" s="500"/>
      <c r="DB602" s="500"/>
      <c r="DC602" s="500"/>
      <c r="DD602" s="500"/>
      <c r="DE602" s="500"/>
      <c r="DF602" s="500"/>
      <c r="DG602" s="500"/>
      <c r="DH602" s="500"/>
      <c r="DI602" s="500"/>
      <c r="DJ602" s="500"/>
      <c r="DK602" s="500"/>
      <c r="DL602" s="500"/>
      <c r="DM602" s="500"/>
      <c r="DN602" s="500"/>
      <c r="DO602" s="500"/>
      <c r="DP602" s="500"/>
      <c r="DQ602" s="500"/>
      <c r="DR602" s="500"/>
      <c r="DS602" s="500"/>
      <c r="DT602" s="500"/>
      <c r="DU602" s="500"/>
      <c r="DV602" s="500"/>
      <c r="DW602" s="500"/>
    </row>
    <row r="603" spans="1:127" s="324" customFormat="1" ht="12.75" customHeight="1" x14ac:dyDescent="0.2">
      <c r="A603" s="270">
        <v>602</v>
      </c>
      <c r="B603" s="281" t="s">
        <v>1004</v>
      </c>
      <c r="C603" s="281" t="s">
        <v>9767</v>
      </c>
      <c r="D603" s="281"/>
      <c r="E603" s="281" t="s">
        <v>4992</v>
      </c>
      <c r="F603" s="281"/>
      <c r="G603" s="296" t="s">
        <v>9768</v>
      </c>
      <c r="H603" s="917"/>
      <c r="I603" s="281" t="s">
        <v>9769</v>
      </c>
      <c r="J603" s="281"/>
      <c r="K603" s="281" t="s">
        <v>3705</v>
      </c>
      <c r="L603" s="917" t="s">
        <v>3706</v>
      </c>
      <c r="M603" s="306">
        <v>44242</v>
      </c>
      <c r="N603" s="307">
        <v>44967</v>
      </c>
      <c r="O603" s="507" t="s">
        <v>991</v>
      </c>
      <c r="P603" s="299">
        <f>N603</f>
        <v>44967</v>
      </c>
      <c r="Q603" s="264">
        <v>21043</v>
      </c>
      <c r="R603" s="264">
        <v>2021</v>
      </c>
      <c r="S603" s="265">
        <v>44237</v>
      </c>
      <c r="T603" s="281" t="s">
        <v>2031</v>
      </c>
      <c r="U603" s="281" t="s">
        <v>1786</v>
      </c>
      <c r="V603" s="150" t="s">
        <v>484</v>
      </c>
      <c r="W603" s="150" t="s">
        <v>484</v>
      </c>
      <c r="X603" s="281" t="s">
        <v>3707</v>
      </c>
      <c r="Y603" s="281" t="s">
        <v>3708</v>
      </c>
      <c r="Z603" s="150" t="s">
        <v>3709</v>
      </c>
      <c r="AA603" s="303">
        <f>N603</f>
        <v>44967</v>
      </c>
      <c r="AB603" s="283" t="s">
        <v>2167</v>
      </c>
      <c r="AC603" s="281">
        <v>5.2</v>
      </c>
      <c r="AD603" s="284"/>
      <c r="AE603" s="281">
        <v>75</v>
      </c>
      <c r="AF603" s="281"/>
      <c r="AG603" s="281">
        <v>100</v>
      </c>
      <c r="AH603" s="281"/>
      <c r="AI603" s="281" t="s">
        <v>994</v>
      </c>
      <c r="AJ603" s="281" t="s">
        <v>994</v>
      </c>
      <c r="AK603" s="281" t="s">
        <v>994</v>
      </c>
      <c r="AL603" s="281">
        <v>1</v>
      </c>
      <c r="AM603" s="281"/>
      <c r="AN603" s="281"/>
      <c r="AO603" s="281"/>
      <c r="AP603" s="281"/>
      <c r="AQ603" s="635"/>
      <c r="CQ603" s="512"/>
    </row>
    <row r="604" spans="1:127" ht="12.75" customHeight="1" x14ac:dyDescent="0.2">
      <c r="A604" s="270">
        <v>603</v>
      </c>
      <c r="B604" s="270" t="s">
        <v>1004</v>
      </c>
      <c r="C604" s="271" t="s">
        <v>804</v>
      </c>
      <c r="D604" s="271"/>
      <c r="E604" s="130" t="s">
        <v>1690</v>
      </c>
      <c r="F604" s="271"/>
      <c r="G604" s="272" t="s">
        <v>805</v>
      </c>
      <c r="H604" s="273"/>
      <c r="I604" s="271" t="s">
        <v>1634</v>
      </c>
      <c r="J604" s="271"/>
      <c r="K604" s="271" t="s">
        <v>2967</v>
      </c>
      <c r="L604" s="273" t="s">
        <v>342</v>
      </c>
      <c r="M604" s="275">
        <v>39522</v>
      </c>
      <c r="N604" s="276">
        <v>44474</v>
      </c>
      <c r="O604" s="277" t="s">
        <v>991</v>
      </c>
      <c r="P604" s="300">
        <f t="shared" ref="P604:P610" si="132">N604</f>
        <v>44474</v>
      </c>
      <c r="Q604" s="278">
        <v>19515</v>
      </c>
      <c r="R604" s="278">
        <v>2008</v>
      </c>
      <c r="S604" s="279">
        <v>44109</v>
      </c>
      <c r="T604" s="280" t="s">
        <v>2031</v>
      </c>
      <c r="U604" s="281" t="s">
        <v>991</v>
      </c>
      <c r="V604" s="282" t="s">
        <v>9444</v>
      </c>
      <c r="W604" s="282" t="s">
        <v>9445</v>
      </c>
      <c r="X604" s="280" t="s">
        <v>344</v>
      </c>
      <c r="Y604" s="280" t="s">
        <v>343</v>
      </c>
      <c r="Z604" s="282" t="s">
        <v>1622</v>
      </c>
      <c r="AA604" s="319">
        <v>44839</v>
      </c>
      <c r="AB604" s="149" t="s">
        <v>2167</v>
      </c>
      <c r="AC604" s="280">
        <v>5.8</v>
      </c>
      <c r="AD604" s="305"/>
      <c r="AE604" s="280">
        <v>90</v>
      </c>
      <c r="AF604" s="280"/>
      <c r="AG604" s="280">
        <v>115</v>
      </c>
      <c r="AH604" s="280"/>
      <c r="AI604" s="280">
        <v>23</v>
      </c>
      <c r="AJ604" s="280">
        <v>37</v>
      </c>
      <c r="AK604" s="280">
        <v>50</v>
      </c>
      <c r="AL604" s="280">
        <v>1</v>
      </c>
      <c r="AM604" s="279"/>
      <c r="AN604" s="280"/>
      <c r="AO604" s="280"/>
      <c r="AP604" s="280"/>
      <c r="AQ604" s="638"/>
      <c r="AR604" s="271" t="s">
        <v>804</v>
      </c>
      <c r="AS604" s="144" t="s">
        <v>5065</v>
      </c>
      <c r="AT604" s="130" t="s">
        <v>1690</v>
      </c>
      <c r="AU604" s="271" t="s">
        <v>1691</v>
      </c>
      <c r="AV604" s="273" t="s">
        <v>805</v>
      </c>
      <c r="AW604" s="273" t="s">
        <v>1692</v>
      </c>
      <c r="AX604" s="271" t="s">
        <v>1634</v>
      </c>
      <c r="AY604" s="271" t="s">
        <v>501</v>
      </c>
      <c r="AZ604" s="271" t="s">
        <v>1693</v>
      </c>
      <c r="BA604" s="274" t="s">
        <v>1694</v>
      </c>
      <c r="BB604" s="145">
        <v>39522</v>
      </c>
      <c r="BC604" s="267">
        <v>41549</v>
      </c>
      <c r="BD604" s="277" t="s">
        <v>991</v>
      </c>
      <c r="BE604" s="267">
        <v>41549</v>
      </c>
      <c r="BF604" s="278">
        <v>12315</v>
      </c>
      <c r="BG604" s="278">
        <v>2008</v>
      </c>
      <c r="BH604" s="279">
        <v>41168</v>
      </c>
      <c r="BI604" s="280" t="s">
        <v>396</v>
      </c>
      <c r="BJ604" s="281" t="s">
        <v>710</v>
      </c>
      <c r="BK604" s="282" t="s">
        <v>384</v>
      </c>
      <c r="BL604" s="282" t="s">
        <v>1695</v>
      </c>
      <c r="BM604" s="280" t="s">
        <v>1696</v>
      </c>
      <c r="BN604" s="280" t="s">
        <v>711</v>
      </c>
      <c r="BO604" s="282" t="s">
        <v>1258</v>
      </c>
      <c r="BP604" s="279">
        <v>41184</v>
      </c>
      <c r="BQ604" s="280" t="s">
        <v>132</v>
      </c>
      <c r="BR604" s="280">
        <v>5.8</v>
      </c>
      <c r="BS604" s="305">
        <v>28</v>
      </c>
      <c r="BT604" s="280">
        <v>90</v>
      </c>
      <c r="BU604" s="280">
        <v>118</v>
      </c>
      <c r="BV604" s="280">
        <v>115</v>
      </c>
      <c r="BW604" s="280">
        <v>143</v>
      </c>
      <c r="BX604" s="280">
        <v>23</v>
      </c>
      <c r="BY604" s="280">
        <v>23</v>
      </c>
      <c r="BZ604" s="280">
        <v>50</v>
      </c>
      <c r="CA604" s="280">
        <v>1</v>
      </c>
      <c r="CB604" s="279">
        <v>41184</v>
      </c>
      <c r="CC604" s="280">
        <v>2002</v>
      </c>
      <c r="CD604" s="280" t="s">
        <v>991</v>
      </c>
      <c r="CE604" s="501"/>
      <c r="CF604" s="501"/>
      <c r="CG604" s="501"/>
      <c r="CH604" s="501"/>
      <c r="CI604" s="501"/>
      <c r="CJ604" s="501"/>
      <c r="CK604" s="501"/>
      <c r="CL604" s="501"/>
      <c r="CM604" s="501"/>
      <c r="CN604" s="501"/>
      <c r="CO604" s="501"/>
      <c r="CP604" s="501"/>
      <c r="CQ604" s="500"/>
      <c r="CR604" s="500"/>
      <c r="CS604" s="500"/>
      <c r="CT604" s="500"/>
      <c r="CU604" s="500"/>
      <c r="CV604" s="500"/>
      <c r="CW604" s="500"/>
      <c r="CX604" s="500"/>
      <c r="CY604" s="500"/>
      <c r="CZ604" s="500"/>
      <c r="DA604" s="500"/>
      <c r="DB604" s="500"/>
      <c r="DC604" s="500"/>
      <c r="DD604" s="500"/>
      <c r="DE604" s="500"/>
      <c r="DF604" s="500"/>
      <c r="DG604" s="500"/>
      <c r="DH604" s="500"/>
      <c r="DI604" s="500"/>
      <c r="DJ604" s="500"/>
      <c r="DK604" s="500"/>
      <c r="DL604" s="500"/>
      <c r="DM604" s="500"/>
      <c r="DN604" s="500"/>
      <c r="DO604" s="500"/>
      <c r="DP604" s="500"/>
      <c r="DQ604" s="500"/>
      <c r="DR604" s="500"/>
      <c r="DS604" s="500"/>
      <c r="DT604" s="500"/>
      <c r="DU604" s="500"/>
      <c r="DV604" s="500"/>
      <c r="DW604" s="500"/>
    </row>
    <row r="605" spans="1:127" ht="12.75" customHeight="1" x14ac:dyDescent="0.2">
      <c r="A605" s="270">
        <v>604</v>
      </c>
      <c r="B605" s="270" t="s">
        <v>1004</v>
      </c>
      <c r="C605" s="270" t="s">
        <v>1036</v>
      </c>
      <c r="D605" s="271" t="s">
        <v>3130</v>
      </c>
      <c r="E605" s="271" t="s">
        <v>644</v>
      </c>
      <c r="F605" s="271" t="s">
        <v>3131</v>
      </c>
      <c r="G605" s="272" t="s">
        <v>645</v>
      </c>
      <c r="H605" s="273" t="s">
        <v>3132</v>
      </c>
      <c r="I605" s="271" t="s">
        <v>2653</v>
      </c>
      <c r="J605" s="271" t="s">
        <v>1030</v>
      </c>
      <c r="K605" s="271" t="s">
        <v>7032</v>
      </c>
      <c r="L605" s="273" t="s">
        <v>1920</v>
      </c>
      <c r="M605" s="275">
        <v>41736</v>
      </c>
      <c r="N605" s="276">
        <v>45045</v>
      </c>
      <c r="O605" s="277" t="s">
        <v>991</v>
      </c>
      <c r="P605" s="298">
        <f t="shared" si="132"/>
        <v>45045</v>
      </c>
      <c r="Q605" s="278">
        <v>21203</v>
      </c>
      <c r="R605" s="278">
        <v>2014</v>
      </c>
      <c r="S605" s="279">
        <v>44315</v>
      </c>
      <c r="T605" s="280" t="s">
        <v>396</v>
      </c>
      <c r="U605" s="281" t="s">
        <v>4844</v>
      </c>
      <c r="V605" s="282" t="s">
        <v>10075</v>
      </c>
      <c r="W605" s="282" t="s">
        <v>10076</v>
      </c>
      <c r="X605" s="280" t="s">
        <v>646</v>
      </c>
      <c r="Y605" s="280" t="s">
        <v>1697</v>
      </c>
      <c r="Z605" s="282" t="s">
        <v>192</v>
      </c>
      <c r="AA605" s="319">
        <f t="shared" ref="AA605:AA610" si="133">N605</f>
        <v>45045</v>
      </c>
      <c r="AB605" s="149" t="s">
        <v>2167</v>
      </c>
      <c r="AC605" s="280">
        <v>4.5999999999999996</v>
      </c>
      <c r="AD605" s="305">
        <v>29.1</v>
      </c>
      <c r="AE605" s="280">
        <v>95</v>
      </c>
      <c r="AF605" s="280">
        <v>126</v>
      </c>
      <c r="AG605" s="280">
        <v>125</v>
      </c>
      <c r="AH605" s="280">
        <v>162</v>
      </c>
      <c r="AI605" s="280">
        <v>22</v>
      </c>
      <c r="AJ605" s="280">
        <v>38</v>
      </c>
      <c r="AK605" s="280">
        <v>52</v>
      </c>
      <c r="AL605" s="280">
        <v>1</v>
      </c>
      <c r="AM605" s="265">
        <v>42159</v>
      </c>
      <c r="AN605" s="281">
        <v>2015</v>
      </c>
      <c r="AO605" s="281" t="s">
        <v>991</v>
      </c>
      <c r="AP605" s="280"/>
      <c r="AQ605" s="634"/>
      <c r="AR605" s="271"/>
      <c r="AS605" s="271"/>
      <c r="AT605" s="271"/>
      <c r="AU605" s="272"/>
      <c r="AV605" s="273"/>
      <c r="AW605" s="271"/>
      <c r="AX605" s="271"/>
      <c r="AY605" s="271"/>
      <c r="AZ605" s="274"/>
      <c r="BA605" s="275"/>
      <c r="BB605" s="132"/>
      <c r="BC605" s="277"/>
      <c r="BD605" s="298"/>
      <c r="BE605" s="278"/>
      <c r="BF605" s="278"/>
      <c r="BG605" s="145"/>
      <c r="BH605" s="280"/>
      <c r="BI605" s="281"/>
      <c r="BJ605" s="282"/>
      <c r="BK605" s="282"/>
      <c r="BL605" s="280"/>
      <c r="BM605" s="280"/>
      <c r="BN605" s="282"/>
      <c r="BO605" s="279"/>
      <c r="BP605" s="280"/>
      <c r="BQ605" s="280"/>
      <c r="BR605" s="305"/>
      <c r="BS605" s="280"/>
      <c r="BT605" s="280"/>
      <c r="BU605" s="280"/>
      <c r="BV605" s="280"/>
      <c r="BW605" s="280"/>
      <c r="BX605" s="280"/>
      <c r="BY605" s="280"/>
      <c r="BZ605" s="280"/>
      <c r="CA605" s="279"/>
      <c r="CB605" s="280"/>
      <c r="CC605" s="280"/>
      <c r="CD605" s="280"/>
      <c r="CE605" s="501"/>
      <c r="CF605" s="501"/>
      <c r="CG605" s="501"/>
      <c r="CH605" s="501"/>
      <c r="CI605" s="501"/>
      <c r="CJ605" s="501"/>
      <c r="CK605" s="501"/>
      <c r="CL605" s="501"/>
      <c r="CM605" s="501"/>
      <c r="CN605" s="501"/>
      <c r="CO605" s="501"/>
      <c r="CP605" s="501"/>
      <c r="CQ605" s="500"/>
      <c r="CR605" s="500"/>
      <c r="CS605" s="500"/>
      <c r="CT605" s="500"/>
      <c r="CU605" s="500"/>
      <c r="CV605" s="500"/>
      <c r="CW605" s="500"/>
      <c r="CX605" s="500"/>
      <c r="CY605" s="500"/>
      <c r="CZ605" s="500"/>
      <c r="DA605" s="500"/>
      <c r="DB605" s="500"/>
      <c r="DC605" s="500"/>
      <c r="DD605" s="500"/>
      <c r="DE605" s="500"/>
      <c r="DF605" s="500"/>
      <c r="DG605" s="500"/>
      <c r="DH605" s="500"/>
      <c r="DI605" s="500"/>
      <c r="DJ605" s="500"/>
      <c r="DK605" s="500"/>
      <c r="DL605" s="500"/>
      <c r="DM605" s="500"/>
      <c r="DN605" s="500"/>
      <c r="DO605" s="500"/>
      <c r="DP605" s="500"/>
      <c r="DQ605" s="500"/>
      <c r="DR605" s="500"/>
      <c r="DS605" s="500"/>
      <c r="DT605" s="500"/>
      <c r="DU605" s="500"/>
      <c r="DV605" s="500"/>
      <c r="DW605" s="500"/>
    </row>
    <row r="606" spans="1:127" s="1010" customFormat="1" ht="12.75" customHeight="1" x14ac:dyDescent="0.2">
      <c r="A606" s="993" t="s">
        <v>10725</v>
      </c>
      <c r="B606" s="993"/>
      <c r="C606" s="993"/>
      <c r="D606" s="144"/>
      <c r="E606" s="144" t="s">
        <v>647</v>
      </c>
      <c r="F606" s="144"/>
      <c r="G606" s="995"/>
      <c r="H606" s="996"/>
      <c r="I606" s="144"/>
      <c r="J606" s="144"/>
      <c r="K606" s="144"/>
      <c r="L606" s="996"/>
      <c r="M606" s="997"/>
      <c r="N606" s="998"/>
      <c r="O606" s="999"/>
      <c r="P606" s="1011"/>
      <c r="Q606" s="1001"/>
      <c r="R606" s="1001"/>
      <c r="S606" s="1002"/>
      <c r="T606" s="1003"/>
      <c r="U606" s="1003"/>
      <c r="V606" s="1004"/>
      <c r="W606" s="1004"/>
      <c r="X606" s="1003"/>
      <c r="Y606" s="1003"/>
      <c r="Z606" s="1004"/>
      <c r="AA606" s="1005"/>
      <c r="AB606" s="1006"/>
      <c r="AC606" s="1003"/>
      <c r="AD606" s="1007"/>
      <c r="AE606" s="1003"/>
      <c r="AF606" s="1003"/>
      <c r="AG606" s="1003"/>
      <c r="AH606" s="1003"/>
      <c r="AI606" s="1003"/>
      <c r="AJ606" s="1003"/>
      <c r="AK606" s="1003"/>
      <c r="AL606" s="1003"/>
      <c r="AM606" s="1003"/>
      <c r="AN606" s="1003"/>
      <c r="AO606" s="1003"/>
      <c r="AP606" s="1003"/>
      <c r="AQ606" s="1008"/>
      <c r="AR606" s="1009"/>
      <c r="AS606" s="1009"/>
      <c r="AT606" s="1009"/>
      <c r="AU606" s="1009"/>
      <c r="AV606" s="1009"/>
      <c r="AW606" s="1009"/>
      <c r="AX606" s="1009"/>
      <c r="AY606" s="1009"/>
      <c r="AZ606" s="1009"/>
      <c r="BA606" s="1009"/>
      <c r="BB606" s="1009"/>
      <c r="BC606" s="1009"/>
      <c r="BD606" s="1009"/>
      <c r="BE606" s="1009"/>
      <c r="BF606" s="1009"/>
      <c r="BG606" s="1009"/>
      <c r="BH606" s="1009"/>
      <c r="BI606" s="1009"/>
      <c r="BJ606" s="1009"/>
      <c r="BK606" s="1009"/>
      <c r="BL606" s="1009"/>
      <c r="BM606" s="1009"/>
      <c r="BN606" s="1009"/>
      <c r="BO606" s="1009"/>
      <c r="BP606" s="1009"/>
      <c r="BQ606" s="1009"/>
      <c r="BR606" s="1009"/>
      <c r="BS606" s="1009"/>
      <c r="BT606" s="1009"/>
      <c r="BU606" s="1009"/>
      <c r="BV606" s="1009"/>
      <c r="BW606" s="1009"/>
      <c r="BX606" s="1009"/>
      <c r="BY606" s="1009"/>
      <c r="BZ606" s="1009"/>
      <c r="CA606" s="1009"/>
      <c r="CB606" s="1009"/>
      <c r="CC606" s="1009"/>
      <c r="CD606" s="1009"/>
      <c r="CE606" s="1009"/>
      <c r="CF606" s="1009"/>
      <c r="CG606" s="1009"/>
      <c r="CH606" s="1009"/>
      <c r="CI606" s="1009"/>
      <c r="CJ606" s="1009"/>
      <c r="CK606" s="1009"/>
      <c r="CL606" s="1009"/>
      <c r="CM606" s="1009"/>
      <c r="CN606" s="1009"/>
      <c r="CO606" s="1009"/>
      <c r="CP606" s="1009"/>
    </row>
    <row r="607" spans="1:127" s="502" customFormat="1" ht="12.75" customHeight="1" x14ac:dyDescent="0.2">
      <c r="A607" s="270">
        <v>606</v>
      </c>
      <c r="B607" s="270" t="s">
        <v>1004</v>
      </c>
      <c r="C607" s="271" t="s">
        <v>10061</v>
      </c>
      <c r="D607" s="271"/>
      <c r="E607" s="130" t="s">
        <v>10021</v>
      </c>
      <c r="F607" s="271"/>
      <c r="G607" s="272" t="s">
        <v>10062</v>
      </c>
      <c r="H607" s="273"/>
      <c r="I607" s="271" t="s">
        <v>3217</v>
      </c>
      <c r="J607" s="271"/>
      <c r="K607" s="271" t="s">
        <v>5048</v>
      </c>
      <c r="L607" s="273" t="s">
        <v>5049</v>
      </c>
      <c r="M607" s="275">
        <v>44312</v>
      </c>
      <c r="N607" s="132">
        <v>45036</v>
      </c>
      <c r="O607" s="277" t="s">
        <v>991</v>
      </c>
      <c r="P607" s="299">
        <f t="shared" si="132"/>
        <v>45036</v>
      </c>
      <c r="Q607" s="264">
        <v>21195</v>
      </c>
      <c r="R607" s="264">
        <v>2021</v>
      </c>
      <c r="S607" s="265">
        <v>44306</v>
      </c>
      <c r="T607" s="281" t="s">
        <v>898</v>
      </c>
      <c r="U607" s="281" t="s">
        <v>1786</v>
      </c>
      <c r="V607" s="150" t="s">
        <v>484</v>
      </c>
      <c r="W607" s="150" t="s">
        <v>484</v>
      </c>
      <c r="X607" s="281" t="s">
        <v>5050</v>
      </c>
      <c r="Y607" s="281" t="s">
        <v>7295</v>
      </c>
      <c r="Z607" s="150" t="s">
        <v>2436</v>
      </c>
      <c r="AA607" s="303">
        <f>N607</f>
        <v>45036</v>
      </c>
      <c r="AB607" s="283" t="s">
        <v>42</v>
      </c>
      <c r="AC607" s="281">
        <v>5.4</v>
      </c>
      <c r="AD607" s="284"/>
      <c r="AE607" s="281">
        <v>95</v>
      </c>
      <c r="AF607" s="281"/>
      <c r="AG607" s="281">
        <v>115</v>
      </c>
      <c r="AH607" s="281">
        <v>130</v>
      </c>
      <c r="AI607" s="281" t="s">
        <v>10011</v>
      </c>
      <c r="AJ607" s="281" t="s">
        <v>10063</v>
      </c>
      <c r="AK607" s="281" t="s">
        <v>10013</v>
      </c>
      <c r="AL607" s="281">
        <v>1</v>
      </c>
      <c r="AM607" s="281"/>
      <c r="AN607" s="281"/>
      <c r="AO607" s="281"/>
      <c r="AP607" s="281"/>
      <c r="AQ607" s="635"/>
      <c r="AR607" s="324"/>
      <c r="AS607" s="324"/>
      <c r="AT607" s="324"/>
      <c r="AU607" s="324"/>
      <c r="AV607" s="324"/>
      <c r="AW607" s="324"/>
      <c r="AX607" s="324"/>
      <c r="AY607" s="324"/>
      <c r="AZ607" s="324"/>
      <c r="BA607" s="324"/>
      <c r="BB607" s="324"/>
      <c r="BC607" s="324"/>
      <c r="BD607" s="324"/>
      <c r="BE607" s="324"/>
      <c r="BF607" s="324"/>
      <c r="BG607" s="324"/>
      <c r="BH607" s="324"/>
      <c r="BI607" s="324"/>
      <c r="BJ607" s="324"/>
      <c r="BK607" s="324"/>
      <c r="BL607" s="324"/>
      <c r="BM607" s="324"/>
      <c r="BN607" s="324"/>
      <c r="BO607" s="324"/>
      <c r="BP607" s="324"/>
      <c r="BQ607" s="324"/>
      <c r="BR607" s="324"/>
      <c r="BS607" s="324"/>
      <c r="BT607" s="324"/>
      <c r="BU607" s="324"/>
      <c r="BV607" s="324"/>
      <c r="BW607" s="324"/>
      <c r="BX607" s="324"/>
      <c r="BY607" s="324"/>
      <c r="BZ607" s="324"/>
      <c r="CA607" s="324"/>
      <c r="CB607" s="324"/>
      <c r="CC607" s="324"/>
      <c r="CD607" s="324"/>
      <c r="CE607" s="324"/>
      <c r="CF607" s="324"/>
      <c r="CG607" s="324"/>
      <c r="CH607" s="324"/>
      <c r="CI607" s="324"/>
      <c r="CJ607" s="324"/>
      <c r="CK607" s="324"/>
      <c r="CL607" s="324"/>
      <c r="CM607" s="324"/>
      <c r="CN607" s="324"/>
      <c r="CO607" s="324"/>
      <c r="CP607" s="324"/>
    </row>
    <row r="608" spans="1:127" ht="12.75" customHeight="1" x14ac:dyDescent="0.2">
      <c r="A608" s="270">
        <v>607</v>
      </c>
      <c r="B608" s="281" t="s">
        <v>1004</v>
      </c>
      <c r="C608" s="281" t="s">
        <v>225</v>
      </c>
      <c r="D608" s="281"/>
      <c r="E608" s="281" t="s">
        <v>456</v>
      </c>
      <c r="F608" s="281"/>
      <c r="G608" s="296" t="s">
        <v>458</v>
      </c>
      <c r="H608" s="676"/>
      <c r="I608" s="318" t="s">
        <v>3217</v>
      </c>
      <c r="J608" s="270"/>
      <c r="K608" s="281" t="s">
        <v>2148</v>
      </c>
      <c r="L608" s="676" t="s">
        <v>1196</v>
      </c>
      <c r="M608" s="306">
        <v>41337</v>
      </c>
      <c r="N608" s="325">
        <v>44631</v>
      </c>
      <c r="O608" s="277" t="s">
        <v>991</v>
      </c>
      <c r="P608" s="298">
        <f t="shared" si="132"/>
        <v>44631</v>
      </c>
      <c r="Q608" s="278">
        <v>18263</v>
      </c>
      <c r="R608" s="278">
        <v>2010</v>
      </c>
      <c r="S608" s="279">
        <v>43901</v>
      </c>
      <c r="T608" s="280" t="s">
        <v>396</v>
      </c>
      <c r="U608" s="281" t="s">
        <v>991</v>
      </c>
      <c r="V608" s="282" t="s">
        <v>9970</v>
      </c>
      <c r="W608" s="282" t="s">
        <v>9971</v>
      </c>
      <c r="X608" s="280" t="s">
        <v>1197</v>
      </c>
      <c r="Y608" s="280" t="s">
        <v>8356</v>
      </c>
      <c r="Z608" s="282" t="s">
        <v>1198</v>
      </c>
      <c r="AA608" s="319">
        <f t="shared" si="133"/>
        <v>44631</v>
      </c>
      <c r="AB608" s="149" t="s">
        <v>2167</v>
      </c>
      <c r="AC608" s="280">
        <v>6.2</v>
      </c>
      <c r="AD608" s="305"/>
      <c r="AE608" s="280">
        <v>85</v>
      </c>
      <c r="AF608" s="280">
        <v>113</v>
      </c>
      <c r="AG608" s="280">
        <v>110</v>
      </c>
      <c r="AH608" s="280">
        <v>143</v>
      </c>
      <c r="AI608" s="280">
        <v>24</v>
      </c>
      <c r="AJ608" s="280">
        <v>38</v>
      </c>
      <c r="AK608" s="280">
        <v>49</v>
      </c>
      <c r="AL608" s="280">
        <v>1</v>
      </c>
      <c r="AM608" s="279"/>
      <c r="AN608" s="280"/>
      <c r="AO608" s="280"/>
      <c r="AP608" s="280"/>
      <c r="AQ608" s="634"/>
      <c r="AR608" s="501"/>
      <c r="AS608" s="501"/>
      <c r="AT608" s="501"/>
      <c r="AU608" s="501"/>
      <c r="AV608" s="501"/>
      <c r="AW608" s="501"/>
      <c r="AX608" s="501"/>
      <c r="AY608" s="501"/>
      <c r="AZ608" s="501"/>
      <c r="BA608" s="501"/>
      <c r="BB608" s="501"/>
      <c r="BC608" s="501"/>
      <c r="BD608" s="501"/>
      <c r="BE608" s="501"/>
      <c r="BF608" s="501"/>
      <c r="BG608" s="501"/>
      <c r="BH608" s="501"/>
      <c r="BI608" s="501"/>
      <c r="BJ608" s="501"/>
      <c r="BK608" s="501"/>
      <c r="BL608" s="501"/>
      <c r="BM608" s="501"/>
      <c r="BN608" s="501"/>
      <c r="BO608" s="501"/>
      <c r="BP608" s="501"/>
      <c r="BQ608" s="501"/>
      <c r="BR608" s="501"/>
      <c r="BS608" s="501"/>
      <c r="BT608" s="501"/>
      <c r="BU608" s="501"/>
      <c r="BV608" s="501"/>
      <c r="BW608" s="501"/>
      <c r="BX608" s="501"/>
      <c r="BY608" s="501"/>
      <c r="BZ608" s="501"/>
      <c r="CA608" s="501"/>
      <c r="CB608" s="501"/>
      <c r="CC608" s="501"/>
      <c r="CD608" s="501"/>
      <c r="CE608" s="501"/>
      <c r="CF608" s="501"/>
      <c r="CG608" s="501"/>
      <c r="CH608" s="501"/>
      <c r="CI608" s="501"/>
      <c r="CJ608" s="501"/>
      <c r="CK608" s="501"/>
      <c r="CL608" s="501"/>
      <c r="CM608" s="501"/>
      <c r="CN608" s="501"/>
      <c r="CO608" s="501"/>
      <c r="CP608" s="501"/>
      <c r="CQ608" s="500"/>
      <c r="CR608" s="500"/>
      <c r="CS608" s="500"/>
      <c r="CT608" s="500"/>
      <c r="CU608" s="500"/>
      <c r="CV608" s="500"/>
      <c r="CW608" s="500"/>
      <c r="CX608" s="500"/>
      <c r="CY608" s="500"/>
      <c r="CZ608" s="500"/>
      <c r="DA608" s="500"/>
      <c r="DB608" s="500"/>
      <c r="DC608" s="500"/>
      <c r="DD608" s="500"/>
      <c r="DE608" s="500"/>
      <c r="DF608" s="500"/>
      <c r="DG608" s="500"/>
      <c r="DH608" s="500"/>
      <c r="DI608" s="500"/>
      <c r="DJ608" s="500"/>
      <c r="DK608" s="500"/>
      <c r="DL608" s="500"/>
      <c r="DM608" s="500"/>
      <c r="DN608" s="500"/>
      <c r="DO608" s="500"/>
      <c r="DP608" s="500"/>
      <c r="DQ608" s="500"/>
      <c r="DR608" s="500"/>
      <c r="DS608" s="500"/>
      <c r="DT608" s="500"/>
      <c r="DU608" s="500"/>
      <c r="DV608" s="500"/>
      <c r="DW608" s="500"/>
    </row>
    <row r="609" spans="1:127" s="324" customFormat="1" ht="12.75" customHeight="1" x14ac:dyDescent="0.2">
      <c r="A609" s="270">
        <v>608</v>
      </c>
      <c r="B609" s="270" t="s">
        <v>1005</v>
      </c>
      <c r="C609" s="324" t="s">
        <v>7</v>
      </c>
      <c r="D609" s="324" t="s">
        <v>2033</v>
      </c>
      <c r="E609" s="324" t="s">
        <v>2038</v>
      </c>
      <c r="F609" s="324" t="s">
        <v>2039</v>
      </c>
      <c r="G609" s="509" t="s">
        <v>2040</v>
      </c>
      <c r="H609" s="521">
        <v>1013</v>
      </c>
      <c r="I609" s="271" t="s">
        <v>1634</v>
      </c>
      <c r="J609" s="281" t="s">
        <v>1800</v>
      </c>
      <c r="K609" s="324" t="s">
        <v>2036</v>
      </c>
      <c r="L609" s="676" t="s">
        <v>816</v>
      </c>
      <c r="M609" s="510">
        <v>41643</v>
      </c>
      <c r="N609" s="511">
        <v>44277</v>
      </c>
      <c r="O609" s="308" t="s">
        <v>991</v>
      </c>
      <c r="P609" s="299">
        <f t="shared" si="132"/>
        <v>44277</v>
      </c>
      <c r="Q609" s="264">
        <v>18136</v>
      </c>
      <c r="R609" s="264">
        <v>2012</v>
      </c>
      <c r="S609" s="279">
        <v>43546</v>
      </c>
      <c r="T609" s="281" t="s">
        <v>1227</v>
      </c>
      <c r="U609" s="281" t="s">
        <v>259</v>
      </c>
      <c r="V609" s="150" t="s">
        <v>6962</v>
      </c>
      <c r="W609" s="150" t="s">
        <v>6963</v>
      </c>
      <c r="X609" s="281" t="s">
        <v>2037</v>
      </c>
      <c r="Y609" s="281" t="s">
        <v>1212</v>
      </c>
      <c r="Z609" s="150" t="s">
        <v>1213</v>
      </c>
      <c r="AA609" s="303">
        <v>44277</v>
      </c>
      <c r="AB609" s="283" t="s">
        <v>2167</v>
      </c>
      <c r="AC609" s="281">
        <v>6.1</v>
      </c>
      <c r="AD609" s="284">
        <v>51.1</v>
      </c>
      <c r="AE609" s="281">
        <v>110</v>
      </c>
      <c r="AF609" s="281">
        <v>161</v>
      </c>
      <c r="AG609" s="281">
        <v>130</v>
      </c>
      <c r="AH609" s="281">
        <v>169</v>
      </c>
      <c r="AI609" s="281">
        <v>24</v>
      </c>
      <c r="AJ609" s="281">
        <v>38</v>
      </c>
      <c r="AK609" s="281">
        <v>50</v>
      </c>
      <c r="AL609" s="281">
        <v>1</v>
      </c>
      <c r="AM609" s="265">
        <v>41643</v>
      </c>
      <c r="AN609" s="281">
        <v>2013</v>
      </c>
      <c r="AO609" s="281" t="s">
        <v>991</v>
      </c>
      <c r="AP609" s="281"/>
      <c r="AQ609" s="635"/>
      <c r="CQ609" s="512"/>
    </row>
    <row r="610" spans="1:127" s="502" customFormat="1" ht="12.75" customHeight="1" x14ac:dyDescent="0.2">
      <c r="A610" s="270">
        <v>609</v>
      </c>
      <c r="B610" s="270" t="s">
        <v>1004</v>
      </c>
      <c r="C610" s="270" t="s">
        <v>1551</v>
      </c>
      <c r="D610" s="271"/>
      <c r="E610" s="271" t="s">
        <v>5699</v>
      </c>
      <c r="F610" s="271"/>
      <c r="G610" s="272" t="s">
        <v>5700</v>
      </c>
      <c r="H610" s="273"/>
      <c r="I610" s="271" t="s">
        <v>1527</v>
      </c>
      <c r="J610" s="271"/>
      <c r="K610" s="271" t="s">
        <v>2530</v>
      </c>
      <c r="L610" s="273" t="s">
        <v>2531</v>
      </c>
      <c r="M610" s="275">
        <v>41928</v>
      </c>
      <c r="N610" s="132">
        <v>43855</v>
      </c>
      <c r="O610" s="277" t="s">
        <v>991</v>
      </c>
      <c r="P610" s="299">
        <f t="shared" si="132"/>
        <v>43855</v>
      </c>
      <c r="Q610" s="264">
        <v>14711</v>
      </c>
      <c r="R610" s="264">
        <v>2011</v>
      </c>
      <c r="S610" s="265">
        <v>43125</v>
      </c>
      <c r="T610" s="281" t="s">
        <v>2096</v>
      </c>
      <c r="U610" s="281" t="s">
        <v>991</v>
      </c>
      <c r="V610" s="150" t="s">
        <v>615</v>
      </c>
      <c r="W610" s="150" t="s">
        <v>5456</v>
      </c>
      <c r="X610" s="281" t="s">
        <v>2532</v>
      </c>
      <c r="Y610" s="281" t="s">
        <v>1657</v>
      </c>
      <c r="Z610" s="150" t="s">
        <v>1683</v>
      </c>
      <c r="AA610" s="303">
        <f t="shared" si="133"/>
        <v>43855</v>
      </c>
      <c r="AB610" s="283" t="s">
        <v>1583</v>
      </c>
      <c r="AC610" s="281">
        <v>5.7</v>
      </c>
      <c r="AD610" s="284"/>
      <c r="AE610" s="281">
        <v>75</v>
      </c>
      <c r="AF610" s="281"/>
      <c r="AG610" s="281">
        <v>95</v>
      </c>
      <c r="AH610" s="281"/>
      <c r="AI610" s="281">
        <v>24</v>
      </c>
      <c r="AJ610" s="281">
        <v>40</v>
      </c>
      <c r="AK610" s="281">
        <v>59</v>
      </c>
      <c r="AL610" s="281">
        <v>1</v>
      </c>
      <c r="AM610" s="281"/>
      <c r="AN610" s="281"/>
      <c r="AO610" s="281"/>
      <c r="AP610" s="281"/>
      <c r="AQ610" s="635"/>
      <c r="AR610" s="324"/>
      <c r="AS610" s="324"/>
      <c r="AT610" s="324"/>
      <c r="AU610" s="324"/>
      <c r="AV610" s="324"/>
      <c r="AW610" s="324"/>
      <c r="AX610" s="324"/>
      <c r="AY610" s="324"/>
      <c r="AZ610" s="324"/>
      <c r="BA610" s="324"/>
      <c r="BB610" s="324"/>
      <c r="BC610" s="324"/>
      <c r="BD610" s="324"/>
      <c r="BE610" s="324"/>
      <c r="BF610" s="324"/>
      <c r="BG610" s="324"/>
      <c r="BH610" s="324"/>
      <c r="BI610" s="324"/>
      <c r="BJ610" s="324"/>
      <c r="BK610" s="324"/>
      <c r="BL610" s="324"/>
      <c r="BM610" s="324"/>
      <c r="BN610" s="324"/>
      <c r="BO610" s="324"/>
      <c r="BP610" s="324"/>
      <c r="BQ610" s="324"/>
      <c r="BR610" s="324"/>
      <c r="BS610" s="324"/>
      <c r="BT610" s="324"/>
      <c r="BU610" s="324"/>
      <c r="BV610" s="324"/>
      <c r="BW610" s="324"/>
      <c r="BX610" s="324"/>
      <c r="BY610" s="324"/>
      <c r="BZ610" s="324"/>
      <c r="CA610" s="324"/>
      <c r="CB610" s="324"/>
      <c r="CC610" s="324"/>
      <c r="CD610" s="324"/>
      <c r="CE610" s="324"/>
      <c r="CF610" s="324"/>
      <c r="CG610" s="324"/>
      <c r="CH610" s="324"/>
      <c r="CI610" s="324"/>
      <c r="CJ610" s="324"/>
      <c r="CK610" s="324"/>
      <c r="CL610" s="324"/>
      <c r="CM610" s="324"/>
      <c r="CN610" s="324"/>
      <c r="CO610" s="324"/>
      <c r="CP610" s="324"/>
    </row>
    <row r="611" spans="1:127" s="502" customFormat="1" ht="12.75" customHeight="1" x14ac:dyDescent="0.2">
      <c r="A611" s="270">
        <v>610</v>
      </c>
      <c r="B611" s="270" t="s">
        <v>1004</v>
      </c>
      <c r="C611" s="270" t="s">
        <v>9406</v>
      </c>
      <c r="D611" s="271"/>
      <c r="E611" s="271" t="s">
        <v>5890</v>
      </c>
      <c r="F611" s="271"/>
      <c r="G611" s="272" t="s">
        <v>10375</v>
      </c>
      <c r="H611" s="273"/>
      <c r="I611" s="271" t="s">
        <v>2653</v>
      </c>
      <c r="J611" s="271"/>
      <c r="K611" s="271" t="s">
        <v>10376</v>
      </c>
      <c r="L611" s="273" t="s">
        <v>10377</v>
      </c>
      <c r="M611" s="275">
        <v>44362</v>
      </c>
      <c r="N611" s="132">
        <v>45091</v>
      </c>
      <c r="O611" s="277" t="s">
        <v>991</v>
      </c>
      <c r="P611" s="299">
        <f>N611</f>
        <v>45091</v>
      </c>
      <c r="Q611" s="264">
        <v>21324</v>
      </c>
      <c r="R611" s="264">
        <v>2020</v>
      </c>
      <c r="S611" s="265">
        <v>44361</v>
      </c>
      <c r="T611" s="281" t="s">
        <v>1785</v>
      </c>
      <c r="U611" s="281" t="s">
        <v>1786</v>
      </c>
      <c r="V611" s="150" t="s">
        <v>484</v>
      </c>
      <c r="W611" s="150" t="s">
        <v>1189</v>
      </c>
      <c r="X611" s="281" t="s">
        <v>8353</v>
      </c>
      <c r="Y611" s="281" t="s">
        <v>1879</v>
      </c>
      <c r="Z611" s="150" t="s">
        <v>1880</v>
      </c>
      <c r="AA611" s="303">
        <f>N611</f>
        <v>45091</v>
      </c>
      <c r="AB611" s="283" t="s">
        <v>485</v>
      </c>
      <c r="AC611" s="283" t="s">
        <v>994</v>
      </c>
      <c r="AD611" s="284"/>
      <c r="AE611" s="281">
        <v>55</v>
      </c>
      <c r="AF611" s="281"/>
      <c r="AG611" s="281">
        <v>75</v>
      </c>
      <c r="AH611" s="281"/>
      <c r="AI611" s="281" t="s">
        <v>994</v>
      </c>
      <c r="AJ611" s="281" t="s">
        <v>994</v>
      </c>
      <c r="AK611" s="281" t="s">
        <v>994</v>
      </c>
      <c r="AL611" s="281">
        <v>1</v>
      </c>
      <c r="AM611" s="265"/>
      <c r="AN611" s="281"/>
      <c r="AO611" s="281"/>
      <c r="AP611" s="281"/>
      <c r="AQ611" s="635"/>
      <c r="AR611" s="324"/>
      <c r="AS611" s="324"/>
      <c r="AT611" s="324"/>
      <c r="AU611" s="324"/>
      <c r="AV611" s="324"/>
      <c r="AW611" s="324"/>
      <c r="AX611" s="324"/>
      <c r="AY611" s="324"/>
      <c r="AZ611" s="324"/>
      <c r="BA611" s="324"/>
      <c r="BB611" s="324"/>
      <c r="BC611" s="324"/>
      <c r="BD611" s="324"/>
      <c r="BE611" s="324"/>
      <c r="BF611" s="324"/>
      <c r="BG611" s="324"/>
      <c r="BH611" s="324"/>
      <c r="BI611" s="324"/>
      <c r="BJ611" s="324"/>
      <c r="BK611" s="324"/>
      <c r="BL611" s="324"/>
      <c r="BM611" s="324"/>
      <c r="BN611" s="324"/>
      <c r="BO611" s="324"/>
      <c r="BP611" s="324"/>
      <c r="BQ611" s="324"/>
      <c r="BR611" s="324"/>
      <c r="BS611" s="324"/>
      <c r="BT611" s="324"/>
      <c r="BU611" s="324"/>
      <c r="BV611" s="324"/>
      <c r="BW611" s="324"/>
      <c r="BX611" s="324"/>
      <c r="BY611" s="324"/>
      <c r="BZ611" s="324"/>
      <c r="CA611" s="324"/>
      <c r="CB611" s="324"/>
      <c r="CC611" s="324"/>
      <c r="CD611" s="324"/>
      <c r="CE611" s="324"/>
      <c r="CF611" s="324"/>
      <c r="CG611" s="324"/>
      <c r="CH611" s="324"/>
      <c r="CI611" s="324"/>
      <c r="CJ611" s="324"/>
      <c r="CK611" s="324"/>
      <c r="CL611" s="324"/>
      <c r="CM611" s="324"/>
      <c r="CN611" s="324"/>
      <c r="CO611" s="324"/>
      <c r="CP611" s="324"/>
    </row>
    <row r="612" spans="1:127" s="502" customFormat="1" ht="12.75" customHeight="1" x14ac:dyDescent="0.2">
      <c r="A612" s="270">
        <v>611</v>
      </c>
      <c r="B612" s="270" t="s">
        <v>1004</v>
      </c>
      <c r="C612" s="130" t="s">
        <v>1716</v>
      </c>
      <c r="D612" s="271"/>
      <c r="E612" s="271" t="s">
        <v>10227</v>
      </c>
      <c r="F612" s="271"/>
      <c r="G612" s="272" t="s">
        <v>7268</v>
      </c>
      <c r="H612" s="273"/>
      <c r="I612" s="130" t="s">
        <v>3262</v>
      </c>
      <c r="J612" s="271"/>
      <c r="K612" s="271" t="s">
        <v>3302</v>
      </c>
      <c r="L612" s="274" t="s">
        <v>1438</v>
      </c>
      <c r="M612" s="275">
        <v>39533</v>
      </c>
      <c r="N612" s="146">
        <v>45065</v>
      </c>
      <c r="O612" s="277" t="s">
        <v>991</v>
      </c>
      <c r="P612" s="306">
        <f>N612</f>
        <v>45065</v>
      </c>
      <c r="Q612" s="264">
        <v>19267</v>
      </c>
      <c r="R612" s="264">
        <v>2008</v>
      </c>
      <c r="S612" s="265">
        <v>44335</v>
      </c>
      <c r="T612" s="281" t="s">
        <v>5218</v>
      </c>
      <c r="U612" s="281" t="s">
        <v>991</v>
      </c>
      <c r="V612" s="150" t="s">
        <v>1488</v>
      </c>
      <c r="W612" s="150" t="s">
        <v>10230</v>
      </c>
      <c r="X612" s="281" t="s">
        <v>4749</v>
      </c>
      <c r="Y612" s="281" t="s">
        <v>1439</v>
      </c>
      <c r="Z612" s="150" t="s">
        <v>1440</v>
      </c>
      <c r="AA612" s="265">
        <f>N612</f>
        <v>45065</v>
      </c>
      <c r="AB612" s="281" t="s">
        <v>2167</v>
      </c>
      <c r="AC612" s="280">
        <v>5.4</v>
      </c>
      <c r="AD612" s="305"/>
      <c r="AE612" s="280">
        <v>70</v>
      </c>
      <c r="AF612" s="280"/>
      <c r="AG612" s="280">
        <v>95</v>
      </c>
      <c r="AH612" s="280"/>
      <c r="AI612" s="280">
        <v>23</v>
      </c>
      <c r="AJ612" s="280">
        <v>39</v>
      </c>
      <c r="AK612" s="280">
        <v>56</v>
      </c>
      <c r="AL612" s="280">
        <v>1</v>
      </c>
      <c r="AM612" s="265"/>
      <c r="AN612" s="281"/>
      <c r="AO612" s="281"/>
      <c r="AP612" s="281"/>
      <c r="AQ612" s="635"/>
      <c r="AR612" s="324"/>
      <c r="AS612" s="324"/>
      <c r="AT612" s="324"/>
      <c r="AU612" s="324"/>
      <c r="AV612" s="324"/>
      <c r="AW612" s="324"/>
      <c r="AX612" s="324"/>
      <c r="AY612" s="324"/>
      <c r="AZ612" s="324"/>
      <c r="BA612" s="324"/>
      <c r="BB612" s="324"/>
      <c r="BC612" s="324"/>
      <c r="BD612" s="324"/>
      <c r="BE612" s="324"/>
      <c r="BF612" s="324"/>
      <c r="BG612" s="324"/>
      <c r="BH612" s="324"/>
      <c r="BI612" s="324"/>
      <c r="BJ612" s="324"/>
      <c r="BK612" s="324"/>
      <c r="BL612" s="324"/>
      <c r="BM612" s="324"/>
      <c r="BN612" s="324"/>
      <c r="BO612" s="324"/>
      <c r="BP612" s="324"/>
      <c r="BQ612" s="324"/>
      <c r="BR612" s="324"/>
      <c r="BS612" s="324"/>
      <c r="BT612" s="324"/>
      <c r="BU612" s="324"/>
      <c r="BV612" s="324"/>
      <c r="BW612" s="324"/>
      <c r="BX612" s="324"/>
      <c r="BY612" s="324"/>
      <c r="BZ612" s="324"/>
      <c r="CA612" s="324"/>
      <c r="CB612" s="324"/>
      <c r="CC612" s="324"/>
      <c r="CD612" s="324"/>
      <c r="CE612" s="324"/>
      <c r="CF612" s="324"/>
      <c r="CG612" s="324"/>
      <c r="CH612" s="324"/>
      <c r="CI612" s="324"/>
      <c r="CJ612" s="324"/>
      <c r="CK612" s="324"/>
      <c r="CL612" s="324"/>
      <c r="CM612" s="324"/>
      <c r="CN612" s="324"/>
      <c r="CO612" s="324"/>
      <c r="CP612" s="324"/>
    </row>
    <row r="613" spans="1:127" ht="12.75" customHeight="1" x14ac:dyDescent="0.2">
      <c r="A613" s="270">
        <v>612</v>
      </c>
      <c r="B613" s="270" t="s">
        <v>1004</v>
      </c>
      <c r="C613" s="271" t="s">
        <v>432</v>
      </c>
      <c r="D613" s="271"/>
      <c r="E613" s="130" t="s">
        <v>10228</v>
      </c>
      <c r="F613" s="271"/>
      <c r="G613" s="272" t="s">
        <v>2184</v>
      </c>
      <c r="H613" s="273"/>
      <c r="I613" s="271" t="s">
        <v>2653</v>
      </c>
      <c r="J613" s="271"/>
      <c r="K613" s="271" t="s">
        <v>7753</v>
      </c>
      <c r="L613" s="273" t="s">
        <v>2185</v>
      </c>
      <c r="M613" s="275">
        <v>39546</v>
      </c>
      <c r="N613" s="276">
        <v>44485</v>
      </c>
      <c r="O613" s="277" t="s">
        <v>991</v>
      </c>
      <c r="P613" s="300">
        <f>N613</f>
        <v>44485</v>
      </c>
      <c r="Q613" s="278">
        <v>19531</v>
      </c>
      <c r="R613" s="278">
        <v>2005</v>
      </c>
      <c r="S613" s="279">
        <v>43754</v>
      </c>
      <c r="T613" s="280" t="s">
        <v>1785</v>
      </c>
      <c r="U613" s="281" t="s">
        <v>991</v>
      </c>
      <c r="V613" s="282" t="s">
        <v>1280</v>
      </c>
      <c r="W613" s="282" t="s">
        <v>1012</v>
      </c>
      <c r="X613" s="280" t="s">
        <v>2186</v>
      </c>
      <c r="Y613" s="280"/>
      <c r="Z613" s="282" t="s">
        <v>163</v>
      </c>
      <c r="AA613" s="319">
        <v>44485</v>
      </c>
      <c r="AB613" s="149" t="s">
        <v>6931</v>
      </c>
      <c r="AC613" s="280">
        <v>4.7</v>
      </c>
      <c r="AD613" s="305"/>
      <c r="AE613" s="280">
        <v>80</v>
      </c>
      <c r="AF613" s="280"/>
      <c r="AG613" s="280">
        <v>105</v>
      </c>
      <c r="AH613" s="280"/>
      <c r="AI613" s="280">
        <v>22</v>
      </c>
      <c r="AJ613" s="280">
        <v>37</v>
      </c>
      <c r="AK613" s="280">
        <v>50</v>
      </c>
      <c r="AL613" s="280">
        <v>1</v>
      </c>
      <c r="AM613" s="280"/>
      <c r="AN613" s="280"/>
      <c r="AO613" s="280"/>
      <c r="AP613" s="280"/>
      <c r="AQ613" s="634"/>
      <c r="AR613" s="501"/>
      <c r="AS613" s="501"/>
      <c r="AT613" s="501"/>
      <c r="AU613" s="501"/>
      <c r="AV613" s="501"/>
      <c r="AW613" s="501"/>
      <c r="AX613" s="501"/>
      <c r="AY613" s="501"/>
      <c r="AZ613" s="501"/>
      <c r="BA613" s="501"/>
      <c r="BB613" s="501"/>
      <c r="BC613" s="501"/>
      <c r="BD613" s="501"/>
      <c r="BE613" s="501"/>
      <c r="BF613" s="501"/>
      <c r="BG613" s="501"/>
      <c r="BH613" s="501"/>
      <c r="BI613" s="501"/>
      <c r="BJ613" s="501"/>
      <c r="BK613" s="501"/>
      <c r="BL613" s="501"/>
      <c r="BM613" s="501"/>
      <c r="BN613" s="501"/>
      <c r="BO613" s="501"/>
      <c r="BP613" s="501"/>
      <c r="BQ613" s="501"/>
      <c r="BR613" s="501"/>
      <c r="BS613" s="501"/>
      <c r="BT613" s="501"/>
      <c r="BU613" s="501"/>
      <c r="BV613" s="501"/>
      <c r="BW613" s="501"/>
      <c r="BX613" s="501"/>
      <c r="BY613" s="501"/>
      <c r="BZ613" s="501"/>
      <c r="CA613" s="501"/>
      <c r="CB613" s="501"/>
      <c r="CC613" s="501"/>
      <c r="CD613" s="501"/>
      <c r="CE613" s="501"/>
      <c r="CF613" s="501"/>
      <c r="CG613" s="501"/>
      <c r="CH613" s="501"/>
      <c r="CI613" s="501"/>
      <c r="CJ613" s="501"/>
      <c r="CK613" s="501"/>
      <c r="CL613" s="501"/>
      <c r="CM613" s="501"/>
      <c r="CN613" s="501"/>
      <c r="CO613" s="501"/>
      <c r="CP613" s="501"/>
      <c r="CQ613" s="500"/>
      <c r="CR613" s="500"/>
      <c r="CS613" s="500"/>
      <c r="CT613" s="500"/>
      <c r="CU613" s="500"/>
      <c r="CV613" s="500"/>
      <c r="CW613" s="500"/>
      <c r="CX613" s="500"/>
      <c r="CY613" s="500"/>
      <c r="CZ613" s="500"/>
      <c r="DA613" s="500"/>
      <c r="DB613" s="500"/>
      <c r="DC613" s="500"/>
      <c r="DD613" s="500"/>
      <c r="DE613" s="500"/>
      <c r="DF613" s="500"/>
      <c r="DG613" s="500"/>
      <c r="DH613" s="500"/>
      <c r="DI613" s="500"/>
      <c r="DJ613" s="500"/>
      <c r="DK613" s="500"/>
      <c r="DL613" s="500"/>
      <c r="DM613" s="500"/>
      <c r="DN613" s="500"/>
      <c r="DO613" s="500"/>
      <c r="DP613" s="500"/>
      <c r="DQ613" s="500"/>
      <c r="DR613" s="500"/>
      <c r="DS613" s="500"/>
      <c r="DT613" s="500"/>
      <c r="DU613" s="500"/>
      <c r="DV613" s="500"/>
      <c r="DW613" s="500"/>
    </row>
    <row r="614" spans="1:127" s="502" customFormat="1" ht="12.75" customHeight="1" x14ac:dyDescent="0.2">
      <c r="A614" s="270">
        <v>613</v>
      </c>
      <c r="B614" s="270" t="s">
        <v>1005</v>
      </c>
      <c r="C614" s="271" t="s">
        <v>7736</v>
      </c>
      <c r="D614" s="271"/>
      <c r="E614" s="130" t="s">
        <v>3473</v>
      </c>
      <c r="F614" s="271" t="s">
        <v>6820</v>
      </c>
      <c r="G614" s="272" t="s">
        <v>3475</v>
      </c>
      <c r="H614" s="273"/>
      <c r="I614" s="271" t="s">
        <v>1775</v>
      </c>
      <c r="J614" s="271"/>
      <c r="K614" s="271" t="s">
        <v>6822</v>
      </c>
      <c r="L614" s="273" t="s">
        <v>6823</v>
      </c>
      <c r="M614" s="275">
        <v>42261</v>
      </c>
      <c r="N614" s="132">
        <v>45117</v>
      </c>
      <c r="O614" s="277" t="s">
        <v>991</v>
      </c>
      <c r="P614" s="301">
        <f>N614</f>
        <v>45117</v>
      </c>
      <c r="Q614" s="264">
        <v>21416</v>
      </c>
      <c r="R614" s="264">
        <v>2015</v>
      </c>
      <c r="S614" s="279">
        <v>44387</v>
      </c>
      <c r="T614" s="281" t="s">
        <v>5218</v>
      </c>
      <c r="U614" s="281" t="s">
        <v>1687</v>
      </c>
      <c r="V614" s="150" t="s">
        <v>913</v>
      </c>
      <c r="W614" s="150" t="s">
        <v>6870</v>
      </c>
      <c r="X614" s="281" t="s">
        <v>6824</v>
      </c>
      <c r="Y614" s="281" t="s">
        <v>6825</v>
      </c>
      <c r="Z614" s="150" t="s">
        <v>5670</v>
      </c>
      <c r="AA614" s="303">
        <f>N614</f>
        <v>45117</v>
      </c>
      <c r="AB614" s="283" t="s">
        <v>1411</v>
      </c>
      <c r="AC614" s="281">
        <v>6.6</v>
      </c>
      <c r="AD614" s="284"/>
      <c r="AE614" s="281">
        <v>85</v>
      </c>
      <c r="AF614" s="281">
        <v>100</v>
      </c>
      <c r="AG614" s="281">
        <v>120</v>
      </c>
      <c r="AH614" s="281">
        <v>165</v>
      </c>
      <c r="AI614" s="281">
        <v>23</v>
      </c>
      <c r="AJ614" s="281" t="s">
        <v>9437</v>
      </c>
      <c r="AK614" s="281" t="s">
        <v>3482</v>
      </c>
      <c r="AL614" s="281">
        <v>1</v>
      </c>
      <c r="AM614" s="265"/>
      <c r="AN614" s="281"/>
      <c r="AO614" s="281"/>
      <c r="AP614" s="265"/>
      <c r="AQ614" s="635"/>
      <c r="AR614" s="324"/>
      <c r="AS614" s="324"/>
      <c r="AT614" s="324"/>
      <c r="AU614" s="324"/>
      <c r="AV614" s="324"/>
      <c r="AW614" s="324"/>
      <c r="AX614" s="324"/>
      <c r="AY614" s="324"/>
      <c r="AZ614" s="324"/>
      <c r="BA614" s="324"/>
      <c r="BB614" s="324"/>
      <c r="BC614" s="324"/>
      <c r="BD614" s="324"/>
      <c r="BE614" s="324"/>
      <c r="BF614" s="324"/>
      <c r="BG614" s="324"/>
      <c r="BH614" s="324"/>
      <c r="BI614" s="324"/>
      <c r="BJ614" s="324"/>
      <c r="BK614" s="324"/>
      <c r="BL614" s="324"/>
      <c r="BM614" s="324"/>
      <c r="BN614" s="324"/>
      <c r="BO614" s="324"/>
      <c r="BP614" s="324"/>
      <c r="BQ614" s="324"/>
      <c r="BR614" s="324"/>
      <c r="BS614" s="324"/>
      <c r="BT614" s="324"/>
      <c r="BU614" s="324"/>
      <c r="BV614" s="324"/>
      <c r="BW614" s="324"/>
      <c r="BX614" s="324"/>
      <c r="BY614" s="324"/>
      <c r="BZ614" s="324"/>
      <c r="CA614" s="324"/>
      <c r="CB614" s="324"/>
      <c r="CC614" s="324"/>
      <c r="CD614" s="324"/>
      <c r="CE614" s="324"/>
      <c r="CF614" s="324"/>
      <c r="CG614" s="324"/>
      <c r="CH614" s="324"/>
      <c r="CI614" s="324"/>
      <c r="CJ614" s="324"/>
      <c r="CK614" s="324"/>
      <c r="CL614" s="324"/>
      <c r="CM614" s="324"/>
      <c r="CN614" s="324"/>
      <c r="CO614" s="324"/>
      <c r="CP614" s="324"/>
    </row>
    <row r="615" spans="1:127" s="502" customFormat="1" ht="12.75" customHeight="1" x14ac:dyDescent="0.2">
      <c r="A615" s="270">
        <v>614</v>
      </c>
      <c r="B615" s="281" t="s">
        <v>1004</v>
      </c>
      <c r="C615" s="281" t="s">
        <v>6270</v>
      </c>
      <c r="D615" s="281"/>
      <c r="E615" s="281" t="s">
        <v>5005</v>
      </c>
      <c r="F615" s="281"/>
      <c r="G615" s="296" t="s">
        <v>10383</v>
      </c>
      <c r="H615" s="922"/>
      <c r="I615" s="281" t="s">
        <v>2522</v>
      </c>
      <c r="J615" s="281"/>
      <c r="K615" s="271" t="s">
        <v>10384</v>
      </c>
      <c r="L615" s="273" t="s">
        <v>10385</v>
      </c>
      <c r="M615" s="306">
        <v>44361</v>
      </c>
      <c r="N615" s="132">
        <v>45085</v>
      </c>
      <c r="O615" s="277" t="s">
        <v>991</v>
      </c>
      <c r="P615" s="299">
        <f>N615</f>
        <v>45085</v>
      </c>
      <c r="Q615" s="264">
        <v>21326</v>
      </c>
      <c r="R615" s="264">
        <v>2021</v>
      </c>
      <c r="S615" s="265">
        <v>44355</v>
      </c>
      <c r="T615" s="281" t="s">
        <v>5079</v>
      </c>
      <c r="U615" s="281" t="s">
        <v>1786</v>
      </c>
      <c r="V615" s="150" t="s">
        <v>484</v>
      </c>
      <c r="W615" s="150" t="s">
        <v>484</v>
      </c>
      <c r="X615" s="281" t="s">
        <v>10382</v>
      </c>
      <c r="Y615" s="281" t="s">
        <v>1697</v>
      </c>
      <c r="Z615" s="150" t="s">
        <v>1484</v>
      </c>
      <c r="AA615" s="303">
        <f>N615</f>
        <v>45085</v>
      </c>
      <c r="AB615" s="283" t="s">
        <v>2167</v>
      </c>
      <c r="AC615" s="281">
        <v>5.8</v>
      </c>
      <c r="AD615" s="284"/>
      <c r="AE615" s="281">
        <v>80</v>
      </c>
      <c r="AF615" s="281"/>
      <c r="AG615" s="281">
        <v>100</v>
      </c>
      <c r="AH615" s="281"/>
      <c r="AI615" s="281">
        <v>23</v>
      </c>
      <c r="AJ615" s="281">
        <v>37</v>
      </c>
      <c r="AK615" s="281">
        <v>50</v>
      </c>
      <c r="AL615" s="281">
        <v>1</v>
      </c>
      <c r="AM615" s="281"/>
      <c r="AN615" s="281"/>
      <c r="AO615" s="281"/>
      <c r="AP615" s="281"/>
      <c r="AQ615" s="635"/>
      <c r="AR615" s="324"/>
      <c r="AS615" s="324"/>
      <c r="AT615" s="324"/>
      <c r="AU615" s="324"/>
      <c r="AV615" s="324"/>
      <c r="AW615" s="324"/>
      <c r="AX615" s="324"/>
      <c r="AY615" s="324"/>
      <c r="AZ615" s="324"/>
      <c r="BA615" s="324"/>
      <c r="BB615" s="324"/>
      <c r="BC615" s="324"/>
      <c r="BD615" s="324"/>
      <c r="BE615" s="324"/>
      <c r="BF615" s="324"/>
      <c r="BG615" s="324"/>
      <c r="BH615" s="324"/>
      <c r="BI615" s="324"/>
      <c r="BJ615" s="324"/>
      <c r="BK615" s="324"/>
      <c r="BL615" s="324"/>
      <c r="BM615" s="324"/>
      <c r="BN615" s="324"/>
      <c r="BO615" s="324"/>
      <c r="BP615" s="324"/>
      <c r="BQ615" s="324"/>
      <c r="BR615" s="324"/>
      <c r="BS615" s="324"/>
      <c r="BT615" s="324"/>
      <c r="BU615" s="324"/>
      <c r="BV615" s="324"/>
      <c r="BW615" s="324"/>
      <c r="BX615" s="324"/>
      <c r="BY615" s="324"/>
      <c r="BZ615" s="324"/>
      <c r="CA615" s="324"/>
      <c r="CB615" s="324"/>
      <c r="CC615" s="324"/>
      <c r="CD615" s="324"/>
      <c r="CE615" s="324"/>
      <c r="CF615" s="324"/>
      <c r="CG615" s="324"/>
      <c r="CH615" s="324"/>
      <c r="CI615" s="324"/>
      <c r="CJ615" s="324"/>
      <c r="CK615" s="324"/>
      <c r="CL615" s="324"/>
      <c r="CM615" s="324"/>
      <c r="CN615" s="324"/>
      <c r="CO615" s="324"/>
      <c r="CP615" s="324"/>
    </row>
    <row r="616" spans="1:127" ht="12.75" customHeight="1" x14ac:dyDescent="0.2">
      <c r="A616" s="270">
        <v>615</v>
      </c>
      <c r="B616" s="281" t="s">
        <v>1004</v>
      </c>
      <c r="C616" s="281" t="s">
        <v>970</v>
      </c>
      <c r="D616" s="281"/>
      <c r="E616" s="281" t="s">
        <v>971</v>
      </c>
      <c r="F616" s="281"/>
      <c r="G616" s="296" t="s">
        <v>972</v>
      </c>
      <c r="H616" s="676"/>
      <c r="I616" s="271" t="s">
        <v>2653</v>
      </c>
      <c r="J616" s="281"/>
      <c r="K616" s="271" t="s">
        <v>532</v>
      </c>
      <c r="L616" s="273" t="s">
        <v>569</v>
      </c>
      <c r="M616" s="306">
        <v>41337</v>
      </c>
      <c r="N616" s="325">
        <v>44618</v>
      </c>
      <c r="O616" s="277" t="s">
        <v>991</v>
      </c>
      <c r="P616" s="298">
        <f t="shared" ref="P616:P637" si="134">N616</f>
        <v>44618</v>
      </c>
      <c r="Q616" s="278">
        <v>18211</v>
      </c>
      <c r="R616" s="278">
        <v>2011</v>
      </c>
      <c r="S616" s="279">
        <v>43887</v>
      </c>
      <c r="T616" s="280" t="s">
        <v>396</v>
      </c>
      <c r="U616" s="281" t="s">
        <v>991</v>
      </c>
      <c r="V616" s="282" t="s">
        <v>8225</v>
      </c>
      <c r="W616" s="282" t="s">
        <v>8226</v>
      </c>
      <c r="X616" s="280" t="s">
        <v>5019</v>
      </c>
      <c r="Y616" s="280" t="s">
        <v>305</v>
      </c>
      <c r="Z616" s="282" t="s">
        <v>1366</v>
      </c>
      <c r="AA616" s="319">
        <f>N616</f>
        <v>44618</v>
      </c>
      <c r="AB616" s="149" t="s">
        <v>1411</v>
      </c>
      <c r="AC616" s="280">
        <v>5.8</v>
      </c>
      <c r="AD616" s="305"/>
      <c r="AE616" s="280">
        <v>85</v>
      </c>
      <c r="AF616" s="280">
        <v>116</v>
      </c>
      <c r="AG616" s="280">
        <v>105</v>
      </c>
      <c r="AH616" s="280">
        <v>137</v>
      </c>
      <c r="AI616" s="280">
        <v>23</v>
      </c>
      <c r="AJ616" s="280">
        <v>39</v>
      </c>
      <c r="AK616" s="280">
        <v>57</v>
      </c>
      <c r="AL616" s="280">
        <v>1</v>
      </c>
      <c r="AM616" s="280"/>
      <c r="AN616" s="280"/>
      <c r="AO616" s="280"/>
      <c r="AP616" s="280"/>
      <c r="AQ616" s="634"/>
      <c r="AR616" s="501"/>
      <c r="AS616" s="501"/>
      <c r="AT616" s="501"/>
      <c r="AU616" s="501"/>
      <c r="AV616" s="501"/>
      <c r="AW616" s="501"/>
      <c r="AX616" s="501"/>
      <c r="AY616" s="501"/>
      <c r="AZ616" s="501"/>
      <c r="BA616" s="501"/>
      <c r="BB616" s="501"/>
      <c r="BC616" s="501"/>
      <c r="BD616" s="501"/>
      <c r="BE616" s="501"/>
      <c r="BF616" s="501"/>
      <c r="BG616" s="501"/>
      <c r="BH616" s="501"/>
      <c r="BI616" s="501"/>
      <c r="BJ616" s="501"/>
      <c r="BK616" s="501"/>
      <c r="BL616" s="501"/>
      <c r="BM616" s="501"/>
      <c r="BN616" s="501"/>
      <c r="BO616" s="501"/>
      <c r="BP616" s="501"/>
      <c r="BQ616" s="501"/>
      <c r="BR616" s="501"/>
      <c r="BS616" s="501"/>
      <c r="BT616" s="501"/>
      <c r="BU616" s="501"/>
      <c r="BV616" s="501"/>
      <c r="BW616" s="501"/>
      <c r="BX616" s="501"/>
      <c r="BY616" s="501"/>
      <c r="BZ616" s="501"/>
      <c r="CA616" s="501"/>
      <c r="CB616" s="501"/>
      <c r="CC616" s="501"/>
      <c r="CD616" s="501"/>
      <c r="CE616" s="501"/>
      <c r="CF616" s="501"/>
      <c r="CG616" s="501"/>
      <c r="CH616" s="501"/>
      <c r="CI616" s="501"/>
      <c r="CJ616" s="501"/>
      <c r="CK616" s="501"/>
      <c r="CL616" s="501"/>
      <c r="CM616" s="501"/>
      <c r="CN616" s="501"/>
      <c r="CO616" s="501"/>
      <c r="CP616" s="501"/>
      <c r="CQ616" s="500"/>
      <c r="CR616" s="500"/>
      <c r="CS616" s="500"/>
      <c r="CT616" s="500"/>
      <c r="CU616" s="500"/>
      <c r="CV616" s="500"/>
      <c r="CW616" s="500"/>
      <c r="CX616" s="500"/>
      <c r="CY616" s="500"/>
      <c r="CZ616" s="500"/>
      <c r="DA616" s="500"/>
      <c r="DB616" s="500"/>
      <c r="DC616" s="500"/>
      <c r="DD616" s="500"/>
      <c r="DE616" s="500"/>
      <c r="DF616" s="500"/>
      <c r="DG616" s="500"/>
      <c r="DH616" s="500"/>
      <c r="DI616" s="500"/>
      <c r="DJ616" s="500"/>
      <c r="DK616" s="500"/>
      <c r="DL616" s="500"/>
      <c r="DM616" s="500"/>
      <c r="DN616" s="500"/>
      <c r="DO616" s="500"/>
      <c r="DP616" s="500"/>
      <c r="DQ616" s="500"/>
      <c r="DR616" s="500"/>
      <c r="DS616" s="500"/>
      <c r="DT616" s="500"/>
      <c r="DU616" s="500"/>
      <c r="DV616" s="500"/>
      <c r="DW616" s="500"/>
    </row>
    <row r="617" spans="1:127" s="324" customFormat="1" ht="12.75" customHeight="1" x14ac:dyDescent="0.2">
      <c r="A617" s="270">
        <v>616</v>
      </c>
      <c r="B617" s="281" t="s">
        <v>1004</v>
      </c>
      <c r="C617" s="281" t="s">
        <v>2598</v>
      </c>
      <c r="D617" s="281"/>
      <c r="E617" s="281" t="s">
        <v>6202</v>
      </c>
      <c r="F617" s="281"/>
      <c r="G617" s="296" t="s">
        <v>6203</v>
      </c>
      <c r="H617" s="676"/>
      <c r="I617" s="271" t="s">
        <v>2653</v>
      </c>
      <c r="J617" s="281"/>
      <c r="K617" s="281" t="s">
        <v>3653</v>
      </c>
      <c r="L617" s="676" t="s">
        <v>3654</v>
      </c>
      <c r="M617" s="306">
        <v>43228</v>
      </c>
      <c r="N617" s="325">
        <v>44665</v>
      </c>
      <c r="O617" s="507" t="s">
        <v>991</v>
      </c>
      <c r="P617" s="513">
        <f t="shared" si="134"/>
        <v>44665</v>
      </c>
      <c r="Q617" s="514">
        <v>18461</v>
      </c>
      <c r="R617" s="514">
        <v>2018</v>
      </c>
      <c r="S617" s="279">
        <v>43228</v>
      </c>
      <c r="T617" s="281" t="s">
        <v>1785</v>
      </c>
      <c r="U617" s="281" t="s">
        <v>991</v>
      </c>
      <c r="V617" s="150" t="s">
        <v>8546</v>
      </c>
      <c r="W617" s="150" t="s">
        <v>913</v>
      </c>
      <c r="X617" s="280" t="s">
        <v>3655</v>
      </c>
      <c r="Y617" s="280" t="s">
        <v>8547</v>
      </c>
      <c r="Z617" s="282" t="s">
        <v>3656</v>
      </c>
      <c r="AA617" s="319">
        <f t="shared" ref="AA617" si="135">N617</f>
        <v>44665</v>
      </c>
      <c r="AB617" s="149" t="s">
        <v>2167</v>
      </c>
      <c r="AC617" s="280">
        <v>8.5</v>
      </c>
      <c r="AD617" s="305"/>
      <c r="AE617" s="280">
        <v>120</v>
      </c>
      <c r="AF617" s="280"/>
      <c r="AG617" s="280">
        <v>220</v>
      </c>
      <c r="AH617" s="280"/>
      <c r="AI617" s="280">
        <v>23</v>
      </c>
      <c r="AJ617" s="280">
        <v>36</v>
      </c>
      <c r="AK617" s="501">
        <v>50</v>
      </c>
      <c r="AL617" s="501">
        <v>2</v>
      </c>
      <c r="AM617" s="265"/>
      <c r="AN617" s="281"/>
      <c r="AO617" s="281"/>
      <c r="AP617" s="281"/>
      <c r="AQ617" s="635"/>
      <c r="CQ617" s="512"/>
    </row>
    <row r="618" spans="1:127" s="502" customFormat="1" ht="12.75" customHeight="1" x14ac:dyDescent="0.2">
      <c r="A618" s="270">
        <v>617</v>
      </c>
      <c r="B618" s="281" t="s">
        <v>1005</v>
      </c>
      <c r="C618" s="281" t="s">
        <v>3274</v>
      </c>
      <c r="D618" s="281" t="s">
        <v>1238</v>
      </c>
      <c r="E618" s="281" t="s">
        <v>5013</v>
      </c>
      <c r="F618" s="281" t="s">
        <v>1288</v>
      </c>
      <c r="G618" s="296" t="s">
        <v>5014</v>
      </c>
      <c r="H618" s="676" t="s">
        <v>156</v>
      </c>
      <c r="I618" s="281" t="s">
        <v>1775</v>
      </c>
      <c r="J618" s="270" t="s">
        <v>2062</v>
      </c>
      <c r="K618" s="281" t="s">
        <v>5015</v>
      </c>
      <c r="L618" s="676" t="s">
        <v>5016</v>
      </c>
      <c r="M618" s="306">
        <v>42862</v>
      </c>
      <c r="N618" s="307">
        <v>44343</v>
      </c>
      <c r="O618" s="277" t="s">
        <v>991</v>
      </c>
      <c r="P618" s="299">
        <f>N618</f>
        <v>44343</v>
      </c>
      <c r="Q618" s="264">
        <v>17482</v>
      </c>
      <c r="R618" s="264">
        <v>2015</v>
      </c>
      <c r="S618" s="265">
        <v>42862</v>
      </c>
      <c r="T618" s="281" t="s">
        <v>124</v>
      </c>
      <c r="U618" s="281" t="s">
        <v>7296</v>
      </c>
      <c r="V618" s="150" t="s">
        <v>7297</v>
      </c>
      <c r="W618" s="150" t="s">
        <v>7298</v>
      </c>
      <c r="X618" s="281" t="s">
        <v>5017</v>
      </c>
      <c r="Y618" s="281" t="s">
        <v>407</v>
      </c>
      <c r="Z618" s="150" t="s">
        <v>1320</v>
      </c>
      <c r="AA618" s="303">
        <v>44343</v>
      </c>
      <c r="AB618" s="283" t="s">
        <v>2167</v>
      </c>
      <c r="AC618" s="281">
        <v>5.9</v>
      </c>
      <c r="AD618" s="284">
        <v>25</v>
      </c>
      <c r="AE618" s="281">
        <v>85</v>
      </c>
      <c r="AF618" s="281">
        <v>100</v>
      </c>
      <c r="AG618" s="281">
        <v>120</v>
      </c>
      <c r="AH618" s="281">
        <v>165</v>
      </c>
      <c r="AI618" s="281">
        <v>21</v>
      </c>
      <c r="AJ618" s="281">
        <v>37</v>
      </c>
      <c r="AK618" s="281">
        <v>62</v>
      </c>
      <c r="AL618" s="281">
        <v>1</v>
      </c>
      <c r="AM618" s="279">
        <v>41330</v>
      </c>
      <c r="AN618" s="280">
        <v>2012</v>
      </c>
      <c r="AO618" s="280" t="s">
        <v>991</v>
      </c>
      <c r="AP618" s="281"/>
      <c r="AQ618" s="635"/>
      <c r="AR618" s="324"/>
      <c r="AS618" s="324"/>
      <c r="AT618" s="324"/>
      <c r="AU618" s="324"/>
      <c r="AV618" s="324"/>
      <c r="AW618" s="324"/>
      <c r="AX618" s="324"/>
      <c r="AY618" s="324"/>
      <c r="AZ618" s="324"/>
      <c r="BA618" s="324"/>
      <c r="BB618" s="324"/>
      <c r="BC618" s="324"/>
      <c r="BD618" s="324"/>
      <c r="BE618" s="324"/>
      <c r="BF618" s="324"/>
      <c r="BG618" s="324"/>
      <c r="BH618" s="324"/>
      <c r="BI618" s="324"/>
      <c r="BJ618" s="324"/>
      <c r="BK618" s="324"/>
      <c r="BL618" s="324"/>
      <c r="BM618" s="324"/>
      <c r="BN618" s="324"/>
      <c r="BO618" s="324"/>
      <c r="BP618" s="324"/>
      <c r="BQ618" s="324"/>
      <c r="BR618" s="324"/>
      <c r="BS618" s="324"/>
      <c r="BT618" s="324"/>
      <c r="BU618" s="324"/>
      <c r="BV618" s="324"/>
      <c r="BW618" s="324"/>
      <c r="BX618" s="324"/>
      <c r="BY618" s="324"/>
      <c r="BZ618" s="324"/>
      <c r="CA618" s="324"/>
      <c r="CB618" s="324"/>
      <c r="CC618" s="324"/>
      <c r="CD618" s="324"/>
      <c r="CE618" s="324"/>
      <c r="CF618" s="324"/>
      <c r="CG618" s="324"/>
      <c r="CH618" s="324"/>
      <c r="CI618" s="324"/>
      <c r="CJ618" s="324"/>
      <c r="CK618" s="324"/>
      <c r="CL618" s="324"/>
      <c r="CM618" s="324"/>
      <c r="CN618" s="324"/>
      <c r="CO618" s="324"/>
      <c r="CP618" s="324"/>
    </row>
    <row r="619" spans="1:127" s="502" customFormat="1" ht="12.75" customHeight="1" x14ac:dyDescent="0.2">
      <c r="A619" s="270">
        <v>618</v>
      </c>
      <c r="B619" s="270" t="s">
        <v>1004</v>
      </c>
      <c r="C619" s="271" t="s">
        <v>432</v>
      </c>
      <c r="D619" s="271"/>
      <c r="E619" s="130" t="s">
        <v>10229</v>
      </c>
      <c r="F619" s="271"/>
      <c r="G619" s="272" t="s">
        <v>5333</v>
      </c>
      <c r="H619" s="273"/>
      <c r="I619" s="271" t="s">
        <v>2653</v>
      </c>
      <c r="J619" s="271"/>
      <c r="K619" s="271" t="s">
        <v>5334</v>
      </c>
      <c r="L619" s="273" t="s">
        <v>5335</v>
      </c>
      <c r="M619" s="275">
        <v>39549</v>
      </c>
      <c r="N619" s="132">
        <v>43725</v>
      </c>
      <c r="O619" s="277" t="s">
        <v>991</v>
      </c>
      <c r="P619" s="301">
        <f>N619</f>
        <v>43725</v>
      </c>
      <c r="Q619" s="264">
        <v>17805</v>
      </c>
      <c r="R619" s="264">
        <v>2006</v>
      </c>
      <c r="S619" s="265">
        <v>42995</v>
      </c>
      <c r="T619" s="281" t="s">
        <v>1785</v>
      </c>
      <c r="U619" s="281" t="s">
        <v>991</v>
      </c>
      <c r="V619" s="150" t="s">
        <v>2262</v>
      </c>
      <c r="W619" s="150" t="s">
        <v>3351</v>
      </c>
      <c r="X619" s="281" t="s">
        <v>5336</v>
      </c>
      <c r="Y619" s="281" t="s">
        <v>1570</v>
      </c>
      <c r="Z619" s="150" t="s">
        <v>1943</v>
      </c>
      <c r="AA619" s="303">
        <f>P619</f>
        <v>43725</v>
      </c>
      <c r="AB619" s="283" t="s">
        <v>2167</v>
      </c>
      <c r="AC619" s="281">
        <v>4.8</v>
      </c>
      <c r="AD619" s="284"/>
      <c r="AE619" s="281">
        <v>80</v>
      </c>
      <c r="AF619" s="281"/>
      <c r="AG619" s="281">
        <v>105</v>
      </c>
      <c r="AH619" s="281"/>
      <c r="AI619" s="281">
        <v>22</v>
      </c>
      <c r="AJ619" s="281">
        <v>38</v>
      </c>
      <c r="AK619" s="281">
        <v>52</v>
      </c>
      <c r="AL619" s="281">
        <v>1</v>
      </c>
      <c r="AM619" s="265"/>
      <c r="AN619" s="281"/>
      <c r="AO619" s="281"/>
      <c r="AP619" s="281"/>
      <c r="AQ619" s="635"/>
      <c r="AR619" s="324"/>
      <c r="AS619" s="324"/>
      <c r="AT619" s="324"/>
      <c r="AU619" s="324"/>
      <c r="AV619" s="324"/>
      <c r="AW619" s="324"/>
      <c r="AX619" s="324"/>
      <c r="AY619" s="324"/>
      <c r="AZ619" s="324"/>
      <c r="BA619" s="324"/>
      <c r="BB619" s="324"/>
      <c r="BC619" s="324"/>
      <c r="BD619" s="324"/>
      <c r="BE619" s="324"/>
      <c r="BF619" s="324"/>
      <c r="BG619" s="324"/>
      <c r="BH619" s="324"/>
      <c r="BI619" s="324"/>
      <c r="BJ619" s="324"/>
      <c r="BK619" s="324"/>
      <c r="BL619" s="324"/>
      <c r="BM619" s="324"/>
      <c r="BN619" s="324"/>
      <c r="BO619" s="324"/>
      <c r="BP619" s="324"/>
      <c r="BQ619" s="324"/>
      <c r="BR619" s="324"/>
      <c r="BS619" s="324"/>
      <c r="BT619" s="324"/>
      <c r="BU619" s="324"/>
      <c r="BV619" s="324"/>
      <c r="BW619" s="324"/>
      <c r="BX619" s="324"/>
      <c r="BY619" s="324"/>
      <c r="BZ619" s="324"/>
      <c r="CA619" s="324"/>
      <c r="CB619" s="324"/>
      <c r="CC619" s="324"/>
      <c r="CD619" s="324"/>
      <c r="CE619" s="324"/>
      <c r="CF619" s="324"/>
      <c r="CG619" s="324"/>
      <c r="CH619" s="324"/>
      <c r="CI619" s="324"/>
      <c r="CJ619" s="324"/>
      <c r="CK619" s="324"/>
      <c r="CL619" s="324"/>
      <c r="CM619" s="324"/>
      <c r="CN619" s="324"/>
      <c r="CO619" s="324"/>
      <c r="CP619" s="324"/>
    </row>
    <row r="620" spans="1:127" s="1010" customFormat="1" ht="12.75" customHeight="1" x14ac:dyDescent="0.2">
      <c r="A620" s="993" t="s">
        <v>10726</v>
      </c>
      <c r="B620" s="993"/>
      <c r="C620" s="144"/>
      <c r="D620" s="144"/>
      <c r="E620" s="144" t="s">
        <v>394</v>
      </c>
      <c r="F620" s="144"/>
      <c r="G620" s="995"/>
      <c r="H620" s="996"/>
      <c r="I620" s="144"/>
      <c r="J620" s="144"/>
      <c r="K620" s="144"/>
      <c r="L620" s="996"/>
      <c r="M620" s="997"/>
      <c r="N620" s="998"/>
      <c r="O620" s="999"/>
      <c r="P620" s="1000"/>
      <c r="Q620" s="1001"/>
      <c r="R620" s="1001"/>
      <c r="S620" s="1002"/>
      <c r="T620" s="1003"/>
      <c r="U620" s="1003"/>
      <c r="V620" s="1004"/>
      <c r="W620" s="1004"/>
      <c r="X620" s="1003"/>
      <c r="Y620" s="1003"/>
      <c r="Z620" s="1004"/>
      <c r="AA620" s="1005"/>
      <c r="AB620" s="1006"/>
      <c r="AC620" s="1003"/>
      <c r="AD620" s="1007"/>
      <c r="AE620" s="1003"/>
      <c r="AF620" s="1003"/>
      <c r="AG620" s="1003"/>
      <c r="AH620" s="1003"/>
      <c r="AI620" s="1003"/>
      <c r="AJ620" s="1003"/>
      <c r="AK620" s="1003"/>
      <c r="AL620" s="1003"/>
      <c r="AM620" s="1002"/>
      <c r="AN620" s="1003"/>
      <c r="AO620" s="1003"/>
      <c r="AP620" s="1003"/>
      <c r="AQ620" s="1008"/>
      <c r="AR620" s="1009"/>
      <c r="AS620" s="1009"/>
      <c r="AT620" s="1009"/>
      <c r="AU620" s="1009"/>
      <c r="AV620" s="1009"/>
      <c r="AW620" s="1009"/>
      <c r="AX620" s="1009"/>
      <c r="AY620" s="1009"/>
      <c r="AZ620" s="1009"/>
      <c r="BA620" s="1009"/>
      <c r="BB620" s="1009"/>
      <c r="BC620" s="1009"/>
      <c r="BD620" s="1009"/>
      <c r="BE620" s="1009"/>
      <c r="BF620" s="1009"/>
      <c r="BG620" s="1009"/>
      <c r="BH620" s="1009"/>
      <c r="BI620" s="1009"/>
      <c r="BJ620" s="1009"/>
      <c r="BK620" s="1009"/>
      <c r="BL620" s="1009"/>
      <c r="BM620" s="1009"/>
      <c r="BN620" s="1009"/>
      <c r="BO620" s="1009"/>
      <c r="BP620" s="1009"/>
      <c r="BQ620" s="1009"/>
      <c r="BR620" s="1009"/>
      <c r="BS620" s="1009"/>
      <c r="BT620" s="1009"/>
      <c r="BU620" s="1009"/>
      <c r="BV620" s="1009"/>
      <c r="BW620" s="1009"/>
      <c r="BX620" s="1009"/>
      <c r="BY620" s="1009"/>
      <c r="BZ620" s="1009"/>
      <c r="CA620" s="1009"/>
      <c r="CB620" s="1009"/>
      <c r="CC620" s="1009"/>
      <c r="CD620" s="1009"/>
      <c r="CE620" s="1009"/>
      <c r="CF620" s="1009"/>
      <c r="CG620" s="1009"/>
      <c r="CH620" s="1009"/>
      <c r="CI620" s="1009"/>
      <c r="CJ620" s="1009"/>
      <c r="CK620" s="1009"/>
      <c r="CL620" s="1009"/>
      <c r="CM620" s="1009"/>
      <c r="CN620" s="1009"/>
      <c r="CO620" s="1009"/>
      <c r="CP620" s="1009"/>
    </row>
    <row r="621" spans="1:127" s="502" customFormat="1" ht="12.75" customHeight="1" x14ac:dyDescent="0.2">
      <c r="A621" s="270">
        <v>620</v>
      </c>
      <c r="B621" s="281" t="s">
        <v>1004</v>
      </c>
      <c r="C621" s="271" t="s">
        <v>4862</v>
      </c>
      <c r="D621" s="281"/>
      <c r="E621" s="318" t="s">
        <v>4863</v>
      </c>
      <c r="F621" s="281"/>
      <c r="G621" s="296" t="s">
        <v>4864</v>
      </c>
      <c r="H621" s="676"/>
      <c r="I621" s="271" t="s">
        <v>1634</v>
      </c>
      <c r="J621" s="281"/>
      <c r="K621" s="281" t="s">
        <v>3382</v>
      </c>
      <c r="L621" s="676" t="s">
        <v>3383</v>
      </c>
      <c r="M621" s="306">
        <v>42803</v>
      </c>
      <c r="N621" s="325">
        <v>43905</v>
      </c>
      <c r="O621" s="277" t="s">
        <v>991</v>
      </c>
      <c r="P621" s="298">
        <f t="shared" si="134"/>
        <v>43905</v>
      </c>
      <c r="Q621" s="278">
        <v>17292</v>
      </c>
      <c r="R621" s="278">
        <v>2012</v>
      </c>
      <c r="S621" s="279">
        <v>43539</v>
      </c>
      <c r="T621" s="280" t="s">
        <v>5079</v>
      </c>
      <c r="U621" s="281" t="s">
        <v>991</v>
      </c>
      <c r="V621" s="282" t="s">
        <v>747</v>
      </c>
      <c r="W621" s="282" t="s">
        <v>2386</v>
      </c>
      <c r="X621" s="280" t="s">
        <v>3384</v>
      </c>
      <c r="Y621" s="280"/>
      <c r="Z621" s="282" t="s">
        <v>1880</v>
      </c>
      <c r="AA621" s="319">
        <f>N621</f>
        <v>43905</v>
      </c>
      <c r="AB621" s="149" t="s">
        <v>2167</v>
      </c>
      <c r="AC621" s="280">
        <v>6</v>
      </c>
      <c r="AD621" s="305"/>
      <c r="AE621" s="280">
        <v>110</v>
      </c>
      <c r="AF621" s="280"/>
      <c r="AG621" s="280">
        <v>130</v>
      </c>
      <c r="AH621" s="280"/>
      <c r="AI621" s="280">
        <v>23</v>
      </c>
      <c r="AJ621" s="280">
        <v>38</v>
      </c>
      <c r="AK621" s="280">
        <v>55</v>
      </c>
      <c r="AL621" s="280">
        <v>1</v>
      </c>
      <c r="AM621" s="281"/>
      <c r="AN621" s="281"/>
      <c r="AO621" s="281"/>
      <c r="AP621" s="281"/>
      <c r="AQ621" s="635"/>
      <c r="AR621" s="324"/>
      <c r="AS621" s="324"/>
      <c r="AT621" s="324"/>
      <c r="AU621" s="324"/>
      <c r="AV621" s="324"/>
      <c r="AW621" s="324"/>
      <c r="AX621" s="324"/>
      <c r="AY621" s="324"/>
      <c r="AZ621" s="324"/>
      <c r="BA621" s="324"/>
      <c r="BB621" s="324"/>
      <c r="BC621" s="324"/>
      <c r="BD621" s="324"/>
      <c r="BE621" s="324"/>
      <c r="BF621" s="324"/>
      <c r="BG621" s="324"/>
      <c r="BH621" s="324"/>
      <c r="BI621" s="324"/>
      <c r="BJ621" s="324"/>
      <c r="BK621" s="324"/>
      <c r="BL621" s="324"/>
      <c r="BM621" s="324"/>
      <c r="BN621" s="324"/>
      <c r="BO621" s="324"/>
      <c r="BP621" s="324"/>
      <c r="BQ621" s="324"/>
      <c r="BR621" s="324"/>
      <c r="BS621" s="324"/>
      <c r="BT621" s="324"/>
      <c r="BU621" s="324"/>
      <c r="BV621" s="324"/>
      <c r="BW621" s="324"/>
      <c r="BX621" s="324"/>
      <c r="BY621" s="324"/>
      <c r="BZ621" s="324"/>
      <c r="CA621" s="324"/>
      <c r="CB621" s="324"/>
      <c r="CC621" s="324"/>
      <c r="CD621" s="324"/>
      <c r="CE621" s="324"/>
      <c r="CF621" s="324"/>
      <c r="CG621" s="324"/>
      <c r="CH621" s="324"/>
      <c r="CI621" s="324"/>
      <c r="CJ621" s="324"/>
      <c r="CK621" s="324"/>
      <c r="CL621" s="324"/>
      <c r="CM621" s="324"/>
      <c r="CN621" s="324"/>
      <c r="CO621" s="324"/>
      <c r="CP621" s="324"/>
    </row>
    <row r="622" spans="1:127" ht="12.75" customHeight="1" x14ac:dyDescent="0.2">
      <c r="A622" s="270">
        <v>621</v>
      </c>
      <c r="B622" s="281" t="s">
        <v>1004</v>
      </c>
      <c r="C622" s="281" t="s">
        <v>1729</v>
      </c>
      <c r="D622" s="281"/>
      <c r="E622" s="281" t="s">
        <v>1730</v>
      </c>
      <c r="F622" s="281"/>
      <c r="G622" s="296" t="s">
        <v>1731</v>
      </c>
      <c r="H622" s="676"/>
      <c r="I622" s="271" t="s">
        <v>2996</v>
      </c>
      <c r="J622" s="281"/>
      <c r="K622" s="281" t="s">
        <v>3179</v>
      </c>
      <c r="L622" s="676" t="s">
        <v>1776</v>
      </c>
      <c r="M622" s="306">
        <v>41328</v>
      </c>
      <c r="N622" s="325">
        <v>43878</v>
      </c>
      <c r="O622" s="277" t="s">
        <v>991</v>
      </c>
      <c r="P622" s="298">
        <f t="shared" si="134"/>
        <v>43878</v>
      </c>
      <c r="Q622" s="278">
        <v>17564</v>
      </c>
      <c r="R622" s="278">
        <v>2012</v>
      </c>
      <c r="S622" s="279">
        <v>43148</v>
      </c>
      <c r="T622" s="280" t="s">
        <v>706</v>
      </c>
      <c r="U622" s="281" t="s">
        <v>991</v>
      </c>
      <c r="V622" s="282" t="s">
        <v>2085</v>
      </c>
      <c r="W622" s="150" t="s">
        <v>5739</v>
      </c>
      <c r="X622" s="280" t="s">
        <v>1777</v>
      </c>
      <c r="Y622" s="280" t="s">
        <v>1778</v>
      </c>
      <c r="Z622" s="282" t="s">
        <v>1779</v>
      </c>
      <c r="AA622" s="319">
        <f t="shared" ref="AA622:AA628" si="136">N622</f>
        <v>43878</v>
      </c>
      <c r="AB622" s="149" t="s">
        <v>2167</v>
      </c>
      <c r="AC622" s="280">
        <v>5.3</v>
      </c>
      <c r="AD622" s="305">
        <v>27</v>
      </c>
      <c r="AE622" s="280">
        <v>87</v>
      </c>
      <c r="AF622" s="280">
        <v>114</v>
      </c>
      <c r="AG622" s="280">
        <v>112</v>
      </c>
      <c r="AH622" s="280">
        <v>146</v>
      </c>
      <c r="AI622" s="280">
        <v>23</v>
      </c>
      <c r="AJ622" s="280">
        <v>38</v>
      </c>
      <c r="AK622" s="280">
        <v>51</v>
      </c>
      <c r="AL622" s="280">
        <v>1</v>
      </c>
      <c r="AM622" s="280"/>
      <c r="AN622" s="280"/>
      <c r="AO622" s="280"/>
      <c r="AP622" s="280"/>
      <c r="AQ622" s="634" t="s">
        <v>5085</v>
      </c>
      <c r="AR622" s="501"/>
      <c r="AS622" s="501"/>
      <c r="AT622" s="501"/>
      <c r="AU622" s="501"/>
      <c r="AV622" s="501"/>
      <c r="AW622" s="501"/>
      <c r="AX622" s="501"/>
      <c r="AY622" s="501"/>
      <c r="AZ622" s="501"/>
      <c r="BA622" s="501"/>
      <c r="BB622" s="501"/>
      <c r="BC622" s="501"/>
      <c r="BD622" s="501"/>
      <c r="BE622" s="501"/>
      <c r="BF622" s="501"/>
      <c r="BG622" s="501"/>
      <c r="BH622" s="501"/>
      <c r="BI622" s="501"/>
      <c r="BJ622" s="501"/>
      <c r="BK622" s="501"/>
      <c r="BL622" s="501"/>
      <c r="BM622" s="501"/>
      <c r="BN622" s="501"/>
      <c r="BO622" s="501"/>
      <c r="BP622" s="501"/>
      <c r="BQ622" s="501"/>
      <c r="BR622" s="501"/>
      <c r="BS622" s="501"/>
      <c r="BT622" s="501"/>
      <c r="BU622" s="501"/>
      <c r="BV622" s="501"/>
      <c r="BW622" s="501"/>
      <c r="BX622" s="501"/>
      <c r="BY622" s="501"/>
      <c r="BZ622" s="501"/>
      <c r="CA622" s="501"/>
      <c r="CB622" s="501"/>
      <c r="CC622" s="501"/>
      <c r="CD622" s="501"/>
      <c r="CE622" s="501"/>
      <c r="CF622" s="501"/>
      <c r="CG622" s="501"/>
      <c r="CH622" s="501"/>
      <c r="CI622" s="501"/>
      <c r="CJ622" s="501"/>
      <c r="CK622" s="501"/>
      <c r="CL622" s="501"/>
      <c r="CM622" s="501"/>
      <c r="CN622" s="501"/>
      <c r="CO622" s="501"/>
      <c r="CP622" s="501"/>
      <c r="CQ622" s="500"/>
      <c r="CR622" s="500"/>
      <c r="CS622" s="500"/>
      <c r="CT622" s="500"/>
      <c r="CU622" s="500"/>
      <c r="CV622" s="500"/>
      <c r="CW622" s="500"/>
      <c r="CX622" s="500"/>
      <c r="CY622" s="500"/>
      <c r="CZ622" s="500"/>
      <c r="DA622" s="500"/>
      <c r="DB622" s="500"/>
      <c r="DC622" s="500"/>
      <c r="DD622" s="500"/>
      <c r="DE622" s="500"/>
      <c r="DF622" s="500"/>
      <c r="DG622" s="500"/>
      <c r="DH622" s="500"/>
      <c r="DI622" s="500"/>
      <c r="DJ622" s="500"/>
      <c r="DK622" s="500"/>
      <c r="DL622" s="500"/>
      <c r="DM622" s="500"/>
      <c r="DN622" s="500"/>
      <c r="DO622" s="500"/>
      <c r="DP622" s="500"/>
      <c r="DQ622" s="500"/>
      <c r="DR622" s="500"/>
      <c r="DS622" s="500"/>
      <c r="DT622" s="500"/>
      <c r="DU622" s="500"/>
      <c r="DV622" s="500"/>
      <c r="DW622" s="500"/>
    </row>
    <row r="623" spans="1:127" s="502" customFormat="1" ht="12.75" customHeight="1" x14ac:dyDescent="0.2">
      <c r="A623" s="270">
        <v>622</v>
      </c>
      <c r="B623" s="270" t="s">
        <v>1004</v>
      </c>
      <c r="C623" s="271" t="s">
        <v>8976</v>
      </c>
      <c r="D623" s="271"/>
      <c r="E623" s="271" t="s">
        <v>8969</v>
      </c>
      <c r="F623" s="271"/>
      <c r="G623" s="272" t="s">
        <v>8975</v>
      </c>
      <c r="H623" s="273"/>
      <c r="I623" s="271" t="s">
        <v>2653</v>
      </c>
      <c r="J623" s="271"/>
      <c r="K623" s="271" t="s">
        <v>780</v>
      </c>
      <c r="L623" s="273" t="s">
        <v>781</v>
      </c>
      <c r="M623" s="275">
        <v>44040</v>
      </c>
      <c r="N623" s="132">
        <v>44763</v>
      </c>
      <c r="O623" s="277" t="s">
        <v>991</v>
      </c>
      <c r="P623" s="299">
        <f>N623</f>
        <v>44763</v>
      </c>
      <c r="Q623" s="264">
        <v>20566</v>
      </c>
      <c r="R623" s="264">
        <v>2020</v>
      </c>
      <c r="S623" s="265">
        <v>44033</v>
      </c>
      <c r="T623" s="281" t="s">
        <v>39</v>
      </c>
      <c r="U623" s="281" t="s">
        <v>1786</v>
      </c>
      <c r="V623" s="150" t="s">
        <v>484</v>
      </c>
      <c r="W623" s="150" t="s">
        <v>484</v>
      </c>
      <c r="X623" s="281" t="s">
        <v>2710</v>
      </c>
      <c r="Y623" s="281" t="s">
        <v>1697</v>
      </c>
      <c r="Z623" s="150" t="s">
        <v>420</v>
      </c>
      <c r="AA623" s="303">
        <v>44763</v>
      </c>
      <c r="AB623" s="283" t="s">
        <v>1411</v>
      </c>
      <c r="AC623" s="281">
        <v>4.5</v>
      </c>
      <c r="AD623" s="284"/>
      <c r="AE623" s="281">
        <v>72</v>
      </c>
      <c r="AF623" s="281"/>
      <c r="AG623" s="281">
        <v>92</v>
      </c>
      <c r="AH623" s="281"/>
      <c r="AI623" s="281" t="s">
        <v>994</v>
      </c>
      <c r="AJ623" s="281" t="s">
        <v>994</v>
      </c>
      <c r="AK623" s="281" t="s">
        <v>994</v>
      </c>
      <c r="AL623" s="281">
        <v>1</v>
      </c>
      <c r="AM623" s="281"/>
      <c r="AN623" s="281"/>
      <c r="AO623" s="281"/>
      <c r="AP623" s="281"/>
      <c r="AQ623" s="635"/>
      <c r="AR623" s="324"/>
      <c r="AS623" s="324"/>
      <c r="AT623" s="324"/>
      <c r="AU623" s="324"/>
      <c r="AV623" s="324"/>
      <c r="AW623" s="324"/>
      <c r="AX623" s="324"/>
      <c r="AY623" s="324"/>
      <c r="AZ623" s="324"/>
      <c r="BA623" s="324"/>
      <c r="BB623" s="324"/>
      <c r="BC623" s="324"/>
      <c r="BD623" s="324"/>
      <c r="BE623" s="324"/>
      <c r="BF623" s="324"/>
      <c r="BG623" s="324"/>
      <c r="BH623" s="324"/>
      <c r="BI623" s="324"/>
      <c r="BJ623" s="324"/>
      <c r="BK623" s="324"/>
      <c r="BL623" s="324"/>
      <c r="BM623" s="324"/>
      <c r="BN623" s="324"/>
      <c r="BO623" s="324"/>
      <c r="BP623" s="324"/>
      <c r="BQ623" s="324"/>
      <c r="BR623" s="324"/>
      <c r="BS623" s="324"/>
      <c r="BT623" s="324"/>
      <c r="BU623" s="324"/>
      <c r="BV623" s="324"/>
      <c r="BW623" s="324"/>
      <c r="BX623" s="324"/>
      <c r="BY623" s="324"/>
      <c r="BZ623" s="324"/>
      <c r="CA623" s="324"/>
      <c r="CB623" s="324"/>
      <c r="CC623" s="324"/>
      <c r="CD623" s="324"/>
      <c r="CE623" s="324"/>
      <c r="CF623" s="324"/>
      <c r="CG623" s="324"/>
      <c r="CH623" s="324"/>
      <c r="CI623" s="324"/>
      <c r="CJ623" s="324"/>
      <c r="CK623" s="324"/>
      <c r="CL623" s="324"/>
      <c r="CM623" s="324"/>
      <c r="CN623" s="324"/>
      <c r="CO623" s="324"/>
      <c r="CP623" s="324"/>
    </row>
    <row r="624" spans="1:127" s="502" customFormat="1" ht="12.75" customHeight="1" x14ac:dyDescent="0.2">
      <c r="A624" s="270">
        <v>623</v>
      </c>
      <c r="B624" s="281" t="s">
        <v>1004</v>
      </c>
      <c r="C624" s="281" t="s">
        <v>4194</v>
      </c>
      <c r="D624" s="281"/>
      <c r="E624" s="281" t="s">
        <v>4195</v>
      </c>
      <c r="F624" s="281"/>
      <c r="G624" s="296" t="s">
        <v>4196</v>
      </c>
      <c r="H624" s="676"/>
      <c r="I624" s="281" t="s">
        <v>1304</v>
      </c>
      <c r="J624" s="281"/>
      <c r="K624" s="324" t="s">
        <v>8362</v>
      </c>
      <c r="L624" s="676" t="s">
        <v>2587</v>
      </c>
      <c r="M624" s="510">
        <v>42641</v>
      </c>
      <c r="N624" s="510">
        <v>44626</v>
      </c>
      <c r="O624" s="277" t="s">
        <v>991</v>
      </c>
      <c r="P624" s="299">
        <f t="shared" si="134"/>
        <v>44626</v>
      </c>
      <c r="Q624" s="264">
        <v>16851</v>
      </c>
      <c r="R624" s="264">
        <v>2013</v>
      </c>
      <c r="S624" s="279">
        <v>43896</v>
      </c>
      <c r="T624" s="281" t="s">
        <v>239</v>
      </c>
      <c r="U624" s="281" t="s">
        <v>991</v>
      </c>
      <c r="V624" s="150" t="s">
        <v>747</v>
      </c>
      <c r="W624" s="150" t="s">
        <v>1126</v>
      </c>
      <c r="X624" s="281" t="s">
        <v>5614</v>
      </c>
      <c r="Y624" s="281"/>
      <c r="Z624" s="150" t="s">
        <v>5615</v>
      </c>
      <c r="AA624" s="303">
        <f t="shared" si="136"/>
        <v>44626</v>
      </c>
      <c r="AB624" s="283" t="s">
        <v>2167</v>
      </c>
      <c r="AC624" s="281">
        <v>8.9</v>
      </c>
      <c r="AD624" s="284"/>
      <c r="AE624" s="281">
        <v>125</v>
      </c>
      <c r="AF624" s="281"/>
      <c r="AG624" s="281">
        <v>150</v>
      </c>
      <c r="AH624" s="281"/>
      <c r="AI624" s="281">
        <v>25</v>
      </c>
      <c r="AJ624" s="281">
        <v>38</v>
      </c>
      <c r="AK624" s="281">
        <v>48</v>
      </c>
      <c r="AL624" s="281">
        <v>2</v>
      </c>
      <c r="AM624" s="281"/>
      <c r="AN624" s="281"/>
      <c r="AO624" s="281"/>
      <c r="AP624" s="281"/>
      <c r="AQ624" s="635"/>
      <c r="AR624" s="324"/>
      <c r="AS624" s="324"/>
      <c r="AT624" s="324"/>
      <c r="AU624" s="324"/>
      <c r="AV624" s="324"/>
      <c r="AW624" s="324"/>
      <c r="AX624" s="324"/>
      <c r="AY624" s="324"/>
      <c r="AZ624" s="324"/>
      <c r="BA624" s="324"/>
      <c r="BB624" s="324"/>
      <c r="BC624" s="324"/>
      <c r="BD624" s="324"/>
      <c r="BE624" s="324"/>
      <c r="BF624" s="324"/>
      <c r="BG624" s="324"/>
      <c r="BH624" s="324"/>
      <c r="BI624" s="324"/>
      <c r="BJ624" s="324"/>
      <c r="BK624" s="324"/>
      <c r="BL624" s="324"/>
      <c r="BM624" s="324"/>
      <c r="BN624" s="324"/>
      <c r="BO624" s="324"/>
      <c r="BP624" s="324"/>
      <c r="BQ624" s="324"/>
      <c r="BR624" s="324"/>
      <c r="BS624" s="324"/>
      <c r="BT624" s="324"/>
      <c r="BU624" s="324"/>
      <c r="BV624" s="324"/>
      <c r="BW624" s="324"/>
      <c r="BX624" s="324"/>
      <c r="BY624" s="324"/>
      <c r="BZ624" s="324"/>
      <c r="CA624" s="324"/>
      <c r="CB624" s="324"/>
      <c r="CC624" s="324"/>
      <c r="CD624" s="324"/>
      <c r="CE624" s="324"/>
      <c r="CF624" s="324"/>
      <c r="CG624" s="324"/>
      <c r="CH624" s="324"/>
      <c r="CI624" s="324"/>
      <c r="CJ624" s="324"/>
      <c r="CK624" s="324"/>
      <c r="CL624" s="324"/>
      <c r="CM624" s="324"/>
      <c r="CN624" s="324"/>
      <c r="CO624" s="324"/>
      <c r="CP624" s="324"/>
    </row>
    <row r="625" spans="1:127" s="502" customFormat="1" ht="12.75" customHeight="1" x14ac:dyDescent="0.2">
      <c r="A625" s="270">
        <v>624</v>
      </c>
      <c r="B625" s="270" t="s">
        <v>1004</v>
      </c>
      <c r="C625" s="271" t="s">
        <v>5156</v>
      </c>
      <c r="D625" s="271"/>
      <c r="E625" s="130" t="s">
        <v>6654</v>
      </c>
      <c r="F625" s="271"/>
      <c r="G625" s="272" t="s">
        <v>6655</v>
      </c>
      <c r="H625" s="273"/>
      <c r="I625" s="271" t="s">
        <v>601</v>
      </c>
      <c r="J625" s="271"/>
      <c r="K625" s="271" t="s">
        <v>2094</v>
      </c>
      <c r="L625" s="273" t="s">
        <v>2095</v>
      </c>
      <c r="M625" s="275">
        <v>43407</v>
      </c>
      <c r="N625" s="132">
        <v>44863</v>
      </c>
      <c r="O625" s="277" t="s">
        <v>991</v>
      </c>
      <c r="P625" s="299">
        <f>N625</f>
        <v>44863</v>
      </c>
      <c r="Q625" s="264">
        <v>18647</v>
      </c>
      <c r="R625" s="264">
        <v>2013</v>
      </c>
      <c r="S625" s="265">
        <v>44133</v>
      </c>
      <c r="T625" s="281" t="s">
        <v>2096</v>
      </c>
      <c r="U625" s="281" t="s">
        <v>991</v>
      </c>
      <c r="V625" s="150" t="s">
        <v>325</v>
      </c>
      <c r="W625" s="150" t="s">
        <v>5649</v>
      </c>
      <c r="X625" s="281" t="s">
        <v>6656</v>
      </c>
      <c r="Y625" s="281" t="s">
        <v>507</v>
      </c>
      <c r="Z625" s="150" t="s">
        <v>508</v>
      </c>
      <c r="AA625" s="303">
        <v>44133</v>
      </c>
      <c r="AB625" s="283" t="s">
        <v>2167</v>
      </c>
      <c r="AC625" s="281">
        <v>8.3000000000000007</v>
      </c>
      <c r="AD625" s="284"/>
      <c r="AE625" s="281">
        <v>140</v>
      </c>
      <c r="AF625" s="281"/>
      <c r="AG625" s="281">
        <v>220</v>
      </c>
      <c r="AH625" s="281"/>
      <c r="AI625" s="281">
        <v>24</v>
      </c>
      <c r="AJ625" s="281">
        <v>39</v>
      </c>
      <c r="AK625" s="281">
        <v>47</v>
      </c>
      <c r="AL625" s="281">
        <v>2</v>
      </c>
      <c r="AM625" s="281"/>
      <c r="AN625" s="281"/>
      <c r="AO625" s="281"/>
      <c r="AP625" s="281"/>
      <c r="AQ625" s="635"/>
      <c r="AR625" s="324"/>
      <c r="AS625" s="324"/>
      <c r="AT625" s="324"/>
      <c r="AU625" s="324"/>
      <c r="AV625" s="324"/>
      <c r="AW625" s="324"/>
      <c r="AX625" s="324"/>
      <c r="AY625" s="324"/>
      <c r="AZ625" s="324"/>
      <c r="BA625" s="324"/>
      <c r="BB625" s="324"/>
      <c r="BC625" s="324"/>
      <c r="BD625" s="324"/>
      <c r="BE625" s="324"/>
      <c r="BF625" s="324"/>
      <c r="BG625" s="324"/>
      <c r="BH625" s="324"/>
      <c r="BI625" s="324"/>
      <c r="BJ625" s="324"/>
      <c r="BK625" s="324"/>
      <c r="BL625" s="324"/>
      <c r="BM625" s="324"/>
      <c r="BN625" s="324"/>
      <c r="BO625" s="324"/>
      <c r="BP625" s="324"/>
      <c r="BQ625" s="324"/>
      <c r="BR625" s="324"/>
      <c r="BS625" s="324"/>
      <c r="BT625" s="324"/>
      <c r="BU625" s="324"/>
      <c r="BV625" s="324"/>
      <c r="BW625" s="324"/>
      <c r="BX625" s="324"/>
      <c r="BY625" s="324"/>
      <c r="BZ625" s="324"/>
      <c r="CA625" s="324"/>
      <c r="CB625" s="324"/>
      <c r="CC625" s="324"/>
      <c r="CD625" s="324"/>
      <c r="CE625" s="324"/>
      <c r="CF625" s="324"/>
      <c r="CG625" s="324"/>
      <c r="CH625" s="324"/>
      <c r="CI625" s="324"/>
      <c r="CJ625" s="324"/>
      <c r="CK625" s="324"/>
      <c r="CL625" s="324"/>
      <c r="CM625" s="324"/>
      <c r="CN625" s="324"/>
      <c r="CO625" s="324"/>
      <c r="CP625" s="324"/>
    </row>
    <row r="626" spans="1:127" s="502" customFormat="1" ht="12.75" customHeight="1" x14ac:dyDescent="0.2">
      <c r="A626" s="270">
        <v>625</v>
      </c>
      <c r="B626" s="270" t="s">
        <v>1004</v>
      </c>
      <c r="C626" s="281" t="s">
        <v>19</v>
      </c>
      <c r="D626" s="271"/>
      <c r="E626" s="130" t="s">
        <v>4208</v>
      </c>
      <c r="F626" s="271"/>
      <c r="G626" s="272" t="s">
        <v>4209</v>
      </c>
      <c r="H626" s="273"/>
      <c r="I626" s="271" t="s">
        <v>1634</v>
      </c>
      <c r="J626" s="271"/>
      <c r="K626" s="271" t="s">
        <v>350</v>
      </c>
      <c r="L626" s="273" t="s">
        <v>1161</v>
      </c>
      <c r="M626" s="275">
        <v>42646</v>
      </c>
      <c r="N626" s="132">
        <v>44266</v>
      </c>
      <c r="O626" s="277" t="s">
        <v>991</v>
      </c>
      <c r="P626" s="299">
        <f t="shared" si="134"/>
        <v>44266</v>
      </c>
      <c r="Q626" s="264">
        <v>19104</v>
      </c>
      <c r="R626" s="264">
        <v>2010</v>
      </c>
      <c r="S626" s="265">
        <v>43535</v>
      </c>
      <c r="T626" s="281" t="s">
        <v>1227</v>
      </c>
      <c r="U626" s="281" t="s">
        <v>1687</v>
      </c>
      <c r="V626" s="150" t="s">
        <v>484</v>
      </c>
      <c r="W626" s="150" t="s">
        <v>1280</v>
      </c>
      <c r="X626" s="281" t="s">
        <v>1251</v>
      </c>
      <c r="Y626" s="281" t="s">
        <v>1697</v>
      </c>
      <c r="Z626" s="150" t="s">
        <v>1162</v>
      </c>
      <c r="AA626" s="303">
        <f t="shared" si="136"/>
        <v>44266</v>
      </c>
      <c r="AB626" s="283" t="s">
        <v>2901</v>
      </c>
      <c r="AC626" s="281">
        <v>5.4</v>
      </c>
      <c r="AD626" s="284"/>
      <c r="AE626" s="281">
        <v>75</v>
      </c>
      <c r="AF626" s="281"/>
      <c r="AG626" s="281">
        <v>95</v>
      </c>
      <c r="AH626" s="281"/>
      <c r="AI626" s="281">
        <v>22</v>
      </c>
      <c r="AJ626" s="281" t="s">
        <v>994</v>
      </c>
      <c r="AK626" s="281">
        <v>47</v>
      </c>
      <c r="AL626" s="281">
        <v>1</v>
      </c>
      <c r="AM626" s="281"/>
      <c r="AN626" s="281"/>
      <c r="AO626" s="281"/>
      <c r="AP626" s="281"/>
      <c r="AQ626" s="635"/>
      <c r="AR626" s="324"/>
      <c r="AS626" s="324"/>
      <c r="AT626" s="324"/>
      <c r="AU626" s="324"/>
      <c r="AV626" s="324"/>
      <c r="AW626" s="324"/>
      <c r="AX626" s="324"/>
      <c r="AY626" s="324"/>
      <c r="AZ626" s="324"/>
      <c r="BA626" s="324"/>
      <c r="BB626" s="324"/>
      <c r="BC626" s="324"/>
      <c r="BD626" s="324"/>
      <c r="BE626" s="324"/>
      <c r="BF626" s="324"/>
      <c r="BG626" s="324"/>
      <c r="BH626" s="324"/>
      <c r="BI626" s="324"/>
      <c r="BJ626" s="324"/>
      <c r="BK626" s="324"/>
      <c r="BL626" s="324"/>
      <c r="BM626" s="324"/>
      <c r="BN626" s="324"/>
      <c r="BO626" s="324"/>
      <c r="BP626" s="324"/>
      <c r="BQ626" s="324"/>
      <c r="BR626" s="324"/>
      <c r="BS626" s="324"/>
      <c r="BT626" s="324"/>
      <c r="BU626" s="324"/>
      <c r="BV626" s="324"/>
      <c r="BW626" s="324"/>
      <c r="BX626" s="324"/>
      <c r="BY626" s="324"/>
      <c r="BZ626" s="324"/>
      <c r="CA626" s="324"/>
      <c r="CB626" s="324"/>
      <c r="CC626" s="324"/>
      <c r="CD626" s="324"/>
      <c r="CE626" s="324"/>
      <c r="CF626" s="324"/>
      <c r="CG626" s="324"/>
      <c r="CH626" s="324"/>
      <c r="CI626" s="324"/>
      <c r="CJ626" s="324"/>
      <c r="CK626" s="324"/>
      <c r="CL626" s="324"/>
      <c r="CM626" s="324"/>
      <c r="CN626" s="324"/>
      <c r="CO626" s="324"/>
      <c r="CP626" s="324"/>
    </row>
    <row r="627" spans="1:127" s="501" customFormat="1" ht="12.75" customHeight="1" x14ac:dyDescent="0.2">
      <c r="A627" s="270">
        <v>626</v>
      </c>
      <c r="B627" s="281" t="s">
        <v>1004</v>
      </c>
      <c r="C627" s="281" t="s">
        <v>3483</v>
      </c>
      <c r="D627" s="281"/>
      <c r="E627" s="281" t="s">
        <v>2447</v>
      </c>
      <c r="F627" s="281"/>
      <c r="G627" s="296" t="s">
        <v>3484</v>
      </c>
      <c r="H627" s="676"/>
      <c r="I627" s="281" t="s">
        <v>136</v>
      </c>
      <c r="J627" s="281"/>
      <c r="K627" s="311" t="s">
        <v>8861</v>
      </c>
      <c r="L627" s="676" t="s">
        <v>1202</v>
      </c>
      <c r="M627" s="306">
        <v>42322</v>
      </c>
      <c r="N627" s="325">
        <v>44243</v>
      </c>
      <c r="O627" s="277" t="s">
        <v>991</v>
      </c>
      <c r="P627" s="298">
        <f t="shared" si="134"/>
        <v>44243</v>
      </c>
      <c r="Q627" s="278">
        <v>15803</v>
      </c>
      <c r="R627" s="278">
        <v>2015</v>
      </c>
      <c r="S627" s="279">
        <v>43877</v>
      </c>
      <c r="T627" s="280" t="s">
        <v>5079</v>
      </c>
      <c r="U627" s="281" t="s">
        <v>991</v>
      </c>
      <c r="V627" s="282" t="s">
        <v>1312</v>
      </c>
      <c r="W627" s="286" t="s">
        <v>5574</v>
      </c>
      <c r="X627" s="280" t="s">
        <v>2702</v>
      </c>
      <c r="Y627" s="280"/>
      <c r="Z627" s="282" t="s">
        <v>951</v>
      </c>
      <c r="AA627" s="319">
        <f t="shared" si="136"/>
        <v>44243</v>
      </c>
      <c r="AB627" s="149" t="s">
        <v>1411</v>
      </c>
      <c r="AC627" s="281">
        <v>5.6</v>
      </c>
      <c r="AD627" s="305"/>
      <c r="AE627" s="280">
        <v>90</v>
      </c>
      <c r="AF627" s="280"/>
      <c r="AG627" s="280">
        <v>120</v>
      </c>
      <c r="AH627" s="280"/>
      <c r="AI627" s="280">
        <v>25</v>
      </c>
      <c r="AJ627" s="280">
        <v>39</v>
      </c>
      <c r="AK627" s="280">
        <v>56</v>
      </c>
      <c r="AL627" s="280">
        <v>1</v>
      </c>
      <c r="AM627" s="279"/>
      <c r="AN627" s="280"/>
      <c r="AO627" s="280"/>
      <c r="AP627" s="280"/>
      <c r="AQ627" s="634"/>
      <c r="CQ627" s="505"/>
    </row>
    <row r="628" spans="1:127" s="502" customFormat="1" ht="12.75" customHeight="1" x14ac:dyDescent="0.2">
      <c r="A628" s="270">
        <v>627</v>
      </c>
      <c r="B628" s="281" t="s">
        <v>1005</v>
      </c>
      <c r="C628" s="281" t="s">
        <v>4072</v>
      </c>
      <c r="D628" s="281" t="s">
        <v>6281</v>
      </c>
      <c r="E628" s="130" t="s">
        <v>9882</v>
      </c>
      <c r="F628" s="271" t="s">
        <v>6282</v>
      </c>
      <c r="G628" s="272" t="s">
        <v>4073</v>
      </c>
      <c r="H628" s="273" t="s">
        <v>6283</v>
      </c>
      <c r="I628" s="271" t="s">
        <v>424</v>
      </c>
      <c r="J628" s="281" t="s">
        <v>5215</v>
      </c>
      <c r="K628" s="271" t="s">
        <v>2172</v>
      </c>
      <c r="L628" s="273" t="s">
        <v>2173</v>
      </c>
      <c r="M628" s="275">
        <v>42573</v>
      </c>
      <c r="N628" s="276">
        <v>44805</v>
      </c>
      <c r="O628" s="277" t="s">
        <v>991</v>
      </c>
      <c r="P628" s="298">
        <f t="shared" si="134"/>
        <v>44805</v>
      </c>
      <c r="Q628" s="278">
        <v>16697</v>
      </c>
      <c r="R628" s="278">
        <v>2015</v>
      </c>
      <c r="S628" s="279">
        <v>44075</v>
      </c>
      <c r="T628" s="280" t="s">
        <v>898</v>
      </c>
      <c r="U628" s="281" t="s">
        <v>259</v>
      </c>
      <c r="V628" s="150" t="s">
        <v>9333</v>
      </c>
      <c r="W628" s="150" t="s">
        <v>9334</v>
      </c>
      <c r="X628" s="280" t="s">
        <v>2174</v>
      </c>
      <c r="Y628" s="280" t="s">
        <v>8494</v>
      </c>
      <c r="Z628" s="282" t="s">
        <v>2223</v>
      </c>
      <c r="AA628" s="319">
        <f t="shared" si="136"/>
        <v>44805</v>
      </c>
      <c r="AB628" s="149" t="s">
        <v>2167</v>
      </c>
      <c r="AC628" s="280">
        <v>5.6</v>
      </c>
      <c r="AD628" s="305">
        <v>19.5</v>
      </c>
      <c r="AE628" s="280">
        <v>80</v>
      </c>
      <c r="AF628" s="280">
        <v>80</v>
      </c>
      <c r="AG628" s="280">
        <v>100</v>
      </c>
      <c r="AH628" s="280">
        <v>150</v>
      </c>
      <c r="AI628" s="280" t="s">
        <v>994</v>
      </c>
      <c r="AJ628" s="280" t="s">
        <v>994</v>
      </c>
      <c r="AK628" s="280" t="s">
        <v>994</v>
      </c>
      <c r="AL628" s="280">
        <v>1</v>
      </c>
      <c r="AM628" s="279">
        <v>43281</v>
      </c>
      <c r="AN628" s="280">
        <v>2017</v>
      </c>
      <c r="AO628" s="280" t="s">
        <v>991</v>
      </c>
      <c r="AP628" s="281"/>
      <c r="AQ628" s="635"/>
      <c r="AR628" s="324"/>
      <c r="AS628" s="324"/>
      <c r="AT628" s="324"/>
      <c r="AU628" s="324"/>
      <c r="AV628" s="324"/>
      <c r="AW628" s="324"/>
      <c r="AX628" s="324"/>
      <c r="AY628" s="324"/>
      <c r="AZ628" s="324"/>
      <c r="BA628" s="324"/>
      <c r="BB628" s="324"/>
      <c r="BC628" s="324"/>
      <c r="BD628" s="324"/>
      <c r="BE628" s="324"/>
      <c r="BF628" s="324"/>
      <c r="BG628" s="324"/>
      <c r="BH628" s="324"/>
      <c r="BI628" s="324"/>
      <c r="BJ628" s="324"/>
      <c r="BK628" s="324"/>
      <c r="BL628" s="324"/>
      <c r="BM628" s="324"/>
      <c r="BN628" s="324"/>
      <c r="BO628" s="324"/>
      <c r="BP628" s="324"/>
      <c r="BQ628" s="324"/>
      <c r="BR628" s="324"/>
      <c r="BS628" s="324"/>
      <c r="BT628" s="324"/>
      <c r="BU628" s="324"/>
      <c r="BV628" s="324"/>
      <c r="BW628" s="324"/>
      <c r="BX628" s="324"/>
      <c r="BY628" s="324"/>
      <c r="BZ628" s="324"/>
      <c r="CA628" s="324"/>
      <c r="CB628" s="324"/>
      <c r="CC628" s="324"/>
      <c r="CD628" s="324"/>
      <c r="CE628" s="324"/>
      <c r="CF628" s="324"/>
      <c r="CG628" s="324"/>
      <c r="CH628" s="324"/>
      <c r="CI628" s="324"/>
      <c r="CJ628" s="324"/>
      <c r="CK628" s="324"/>
      <c r="CL628" s="324"/>
      <c r="CM628" s="324"/>
      <c r="CN628" s="324"/>
      <c r="CO628" s="324"/>
      <c r="CP628" s="324"/>
    </row>
    <row r="629" spans="1:127" ht="12.75" customHeight="1" x14ac:dyDescent="0.2">
      <c r="A629" s="270">
        <v>628</v>
      </c>
      <c r="B629" s="270" t="s">
        <v>1005</v>
      </c>
      <c r="C629" s="271" t="s">
        <v>481</v>
      </c>
      <c r="D629" s="271" t="s">
        <v>9470</v>
      </c>
      <c r="E629" s="271" t="s">
        <v>9883</v>
      </c>
      <c r="F629" s="271" t="s">
        <v>9471</v>
      </c>
      <c r="G629" s="272" t="s">
        <v>482</v>
      </c>
      <c r="H629" s="273" t="s">
        <v>6062</v>
      </c>
      <c r="I629" s="271" t="s">
        <v>2653</v>
      </c>
      <c r="J629" s="271" t="s">
        <v>4166</v>
      </c>
      <c r="K629" s="271" t="s">
        <v>9472</v>
      </c>
      <c r="L629" s="273" t="s">
        <v>1633</v>
      </c>
      <c r="M629" s="275">
        <v>39552</v>
      </c>
      <c r="N629" s="276">
        <v>45154</v>
      </c>
      <c r="O629" s="277" t="s">
        <v>991</v>
      </c>
      <c r="P629" s="298">
        <f t="shared" si="134"/>
        <v>45154</v>
      </c>
      <c r="Q629" s="278">
        <v>21472</v>
      </c>
      <c r="R629" s="278">
        <v>2008</v>
      </c>
      <c r="S629" s="279">
        <v>44424</v>
      </c>
      <c r="T629" s="280" t="s">
        <v>691</v>
      </c>
      <c r="U629" s="281" t="s">
        <v>7037</v>
      </c>
      <c r="V629" s="282" t="s">
        <v>10796</v>
      </c>
      <c r="W629" s="282" t="s">
        <v>10797</v>
      </c>
      <c r="X629" s="280" t="s">
        <v>9473</v>
      </c>
      <c r="Y629" s="280"/>
      <c r="Z629" s="282" t="s">
        <v>1174</v>
      </c>
      <c r="AA629" s="319">
        <f>P629</f>
        <v>45154</v>
      </c>
      <c r="AB629" s="149" t="s">
        <v>994</v>
      </c>
      <c r="AC629" s="280">
        <v>6.6</v>
      </c>
      <c r="AD629" s="282">
        <v>78</v>
      </c>
      <c r="AE629" s="280">
        <v>145</v>
      </c>
      <c r="AF629" s="280">
        <v>188</v>
      </c>
      <c r="AG629" s="280">
        <v>231</v>
      </c>
      <c r="AH629" s="280">
        <v>300</v>
      </c>
      <c r="AI629" s="280">
        <v>23</v>
      </c>
      <c r="AJ629" s="280">
        <v>37</v>
      </c>
      <c r="AK629" s="280">
        <v>48</v>
      </c>
      <c r="AL629" s="280">
        <v>2</v>
      </c>
      <c r="AM629" s="517">
        <v>40514</v>
      </c>
      <c r="AN629" s="501">
        <v>2015</v>
      </c>
      <c r="AO629" s="501" t="s">
        <v>1483</v>
      </c>
      <c r="AP629" s="280" t="s">
        <v>10798</v>
      </c>
      <c r="AQ629" s="634"/>
      <c r="AR629" s="501"/>
      <c r="AS629" s="501"/>
      <c r="AT629" s="501"/>
      <c r="AU629" s="501"/>
      <c r="AV629" s="501"/>
      <c r="AW629" s="501"/>
      <c r="AX629" s="501"/>
      <c r="AY629" s="501"/>
      <c r="AZ629" s="501"/>
      <c r="BA629" s="501"/>
      <c r="BB629" s="501"/>
      <c r="BC629" s="501"/>
      <c r="BD629" s="501"/>
      <c r="BE629" s="501"/>
      <c r="BF629" s="501"/>
      <c r="BG629" s="501"/>
      <c r="BH629" s="501"/>
      <c r="BI629" s="501"/>
      <c r="BJ629" s="501"/>
      <c r="BK629" s="501"/>
      <c r="BL629" s="501"/>
      <c r="BM629" s="501"/>
      <c r="BN629" s="501"/>
      <c r="BO629" s="501"/>
      <c r="BP629" s="501"/>
      <c r="BQ629" s="501"/>
      <c r="BR629" s="501"/>
      <c r="BS629" s="501"/>
      <c r="BT629" s="501"/>
      <c r="BU629" s="501"/>
      <c r="BV629" s="501"/>
      <c r="BW629" s="501"/>
      <c r="BX629" s="501"/>
      <c r="BY629" s="501"/>
      <c r="BZ629" s="501"/>
      <c r="CA629" s="501"/>
      <c r="CB629" s="501"/>
      <c r="CC629" s="501"/>
      <c r="CD629" s="501"/>
      <c r="CE629" s="501"/>
      <c r="CF629" s="501"/>
      <c r="CG629" s="501"/>
      <c r="CH629" s="501"/>
      <c r="CI629" s="501"/>
      <c r="CJ629" s="501"/>
      <c r="CK629" s="501"/>
      <c r="CL629" s="501"/>
      <c r="CM629" s="501"/>
      <c r="CN629" s="501"/>
      <c r="CO629" s="501"/>
      <c r="CP629" s="501"/>
      <c r="CQ629" s="500"/>
      <c r="CR629" s="500"/>
      <c r="CS629" s="500"/>
      <c r="CT629" s="500"/>
      <c r="CU629" s="500"/>
      <c r="CV629" s="500"/>
      <c r="CW629" s="500"/>
      <c r="CX629" s="500"/>
      <c r="CY629" s="500"/>
      <c r="CZ629" s="500"/>
      <c r="DA629" s="500"/>
      <c r="DB629" s="500"/>
      <c r="DC629" s="500"/>
      <c r="DD629" s="500"/>
      <c r="DE629" s="500"/>
      <c r="DF629" s="500"/>
      <c r="DG629" s="500"/>
      <c r="DH629" s="500"/>
      <c r="DI629" s="500"/>
      <c r="DJ629" s="500"/>
      <c r="DK629" s="500"/>
      <c r="DL629" s="500"/>
      <c r="DM629" s="500"/>
      <c r="DN629" s="500"/>
      <c r="DO629" s="500"/>
      <c r="DP629" s="500"/>
      <c r="DQ629" s="500"/>
      <c r="DR629" s="500"/>
      <c r="DS629" s="500"/>
      <c r="DT629" s="500"/>
      <c r="DU629" s="500"/>
      <c r="DV629" s="500"/>
      <c r="DW629" s="500"/>
    </row>
    <row r="630" spans="1:127" s="502" customFormat="1" ht="12.75" customHeight="1" x14ac:dyDescent="0.2">
      <c r="A630" s="270">
        <v>629</v>
      </c>
      <c r="B630" s="281" t="s">
        <v>1004</v>
      </c>
      <c r="C630" s="318" t="s">
        <v>3182</v>
      </c>
      <c r="D630" s="281"/>
      <c r="E630" s="281" t="s">
        <v>4088</v>
      </c>
      <c r="F630" s="281"/>
      <c r="G630" s="296" t="s">
        <v>4089</v>
      </c>
      <c r="H630" s="676"/>
      <c r="I630" s="271" t="s">
        <v>2653</v>
      </c>
      <c r="J630" s="281"/>
      <c r="K630" s="271" t="s">
        <v>2344</v>
      </c>
      <c r="L630" s="273" t="s">
        <v>2345</v>
      </c>
      <c r="M630" s="275">
        <v>42577</v>
      </c>
      <c r="N630" s="276">
        <v>44681</v>
      </c>
      <c r="O630" s="277" t="s">
        <v>991</v>
      </c>
      <c r="P630" s="300">
        <f t="shared" si="134"/>
        <v>44681</v>
      </c>
      <c r="Q630" s="278">
        <v>16713</v>
      </c>
      <c r="R630" s="278">
        <v>2016</v>
      </c>
      <c r="S630" s="279">
        <v>43951</v>
      </c>
      <c r="T630" s="280" t="s">
        <v>39</v>
      </c>
      <c r="U630" s="281" t="s">
        <v>991</v>
      </c>
      <c r="V630" s="282" t="s">
        <v>1532</v>
      </c>
      <c r="W630" s="282" t="s">
        <v>1898</v>
      </c>
      <c r="X630" s="280" t="s">
        <v>2347</v>
      </c>
      <c r="Y630" s="280" t="s">
        <v>1697</v>
      </c>
      <c r="Z630" s="282" t="s">
        <v>2348</v>
      </c>
      <c r="AA630" s="319">
        <f t="shared" ref="AA630:AA639" si="137">N630</f>
        <v>44681</v>
      </c>
      <c r="AB630" s="149" t="s">
        <v>2167</v>
      </c>
      <c r="AC630" s="280">
        <v>4.5</v>
      </c>
      <c r="AD630" s="305"/>
      <c r="AE630" s="280">
        <v>90</v>
      </c>
      <c r="AF630" s="280"/>
      <c r="AG630" s="280">
        <v>115</v>
      </c>
      <c r="AH630" s="280"/>
      <c r="AI630" s="280">
        <v>22</v>
      </c>
      <c r="AJ630" s="280">
        <v>36</v>
      </c>
      <c r="AK630" s="280">
        <v>54</v>
      </c>
      <c r="AL630" s="280">
        <v>1</v>
      </c>
      <c r="AM630" s="281"/>
      <c r="AN630" s="281"/>
      <c r="AO630" s="281"/>
      <c r="AP630" s="281"/>
      <c r="AQ630" s="635"/>
      <c r="AR630" s="324"/>
      <c r="AS630" s="324"/>
      <c r="AT630" s="324"/>
      <c r="AU630" s="324"/>
      <c r="AV630" s="324"/>
      <c r="AW630" s="324"/>
      <c r="AX630" s="324"/>
      <c r="AY630" s="324"/>
      <c r="AZ630" s="324"/>
      <c r="BA630" s="324"/>
      <c r="BB630" s="324"/>
      <c r="BC630" s="324"/>
      <c r="BD630" s="324"/>
      <c r="BE630" s="324"/>
      <c r="BF630" s="324"/>
      <c r="BG630" s="324"/>
      <c r="BH630" s="324"/>
      <c r="BI630" s="324"/>
      <c r="BJ630" s="324"/>
      <c r="BK630" s="324"/>
      <c r="BL630" s="324"/>
      <c r="BM630" s="324"/>
      <c r="BN630" s="324"/>
      <c r="BO630" s="324"/>
      <c r="BP630" s="324"/>
      <c r="BQ630" s="324"/>
      <c r="BR630" s="324"/>
      <c r="BS630" s="324"/>
      <c r="BT630" s="324"/>
      <c r="BU630" s="324"/>
      <c r="BV630" s="324"/>
      <c r="BW630" s="324"/>
      <c r="BX630" s="324"/>
      <c r="BY630" s="324"/>
      <c r="BZ630" s="324"/>
      <c r="CA630" s="324"/>
      <c r="CB630" s="324"/>
      <c r="CC630" s="324"/>
      <c r="CD630" s="324"/>
      <c r="CE630" s="324"/>
      <c r="CF630" s="324"/>
      <c r="CG630" s="324"/>
      <c r="CH630" s="324"/>
      <c r="CI630" s="324"/>
      <c r="CJ630" s="324"/>
      <c r="CK630" s="324"/>
      <c r="CL630" s="324"/>
      <c r="CM630" s="324"/>
      <c r="CN630" s="324"/>
      <c r="CO630" s="324"/>
      <c r="CP630" s="324"/>
    </row>
    <row r="631" spans="1:127" s="502" customFormat="1" ht="12.75" customHeight="1" x14ac:dyDescent="0.2">
      <c r="A631" s="270">
        <v>630</v>
      </c>
      <c r="B631" s="281" t="s">
        <v>1004</v>
      </c>
      <c r="C631" s="281" t="s">
        <v>3509</v>
      </c>
      <c r="D631" s="281"/>
      <c r="E631" s="281" t="s">
        <v>4032</v>
      </c>
      <c r="F631" s="281"/>
      <c r="G631" s="296" t="s">
        <v>8047</v>
      </c>
      <c r="H631" s="717"/>
      <c r="I631" s="281" t="s">
        <v>1527</v>
      </c>
      <c r="J631" s="281"/>
      <c r="K631" s="281" t="s">
        <v>8048</v>
      </c>
      <c r="L631" s="717" t="s">
        <v>8049</v>
      </c>
      <c r="M631" s="306">
        <v>43873</v>
      </c>
      <c r="N631" s="307">
        <v>44600</v>
      </c>
      <c r="O631" s="277" t="s">
        <v>991</v>
      </c>
      <c r="P631" s="299">
        <f t="shared" si="134"/>
        <v>44600</v>
      </c>
      <c r="Q631" s="264">
        <v>20102</v>
      </c>
      <c r="R631" s="264">
        <v>2019</v>
      </c>
      <c r="S631" s="265">
        <v>43869</v>
      </c>
      <c r="T631" s="281" t="s">
        <v>2031</v>
      </c>
      <c r="U631" s="281" t="s">
        <v>1786</v>
      </c>
      <c r="V631" s="150" t="s">
        <v>484</v>
      </c>
      <c r="W631" s="150" t="s">
        <v>484</v>
      </c>
      <c r="X631" s="281" t="s">
        <v>8050</v>
      </c>
      <c r="Y631" s="281" t="s">
        <v>3206</v>
      </c>
      <c r="Z631" s="150" t="s">
        <v>3207</v>
      </c>
      <c r="AA631" s="303">
        <f t="shared" si="137"/>
        <v>44600</v>
      </c>
      <c r="AB631" s="283" t="s">
        <v>485</v>
      </c>
      <c r="AC631" s="281">
        <v>5.25</v>
      </c>
      <c r="AD631" s="284"/>
      <c r="AE631" s="281">
        <v>85</v>
      </c>
      <c r="AF631" s="281"/>
      <c r="AG631" s="281">
        <v>125</v>
      </c>
      <c r="AH631" s="281"/>
      <c r="AI631" s="281" t="s">
        <v>994</v>
      </c>
      <c r="AJ631" s="281">
        <v>38</v>
      </c>
      <c r="AK631" s="281">
        <v>48</v>
      </c>
      <c r="AL631" s="281">
        <v>1</v>
      </c>
      <c r="AM631" s="281"/>
      <c r="AN631" s="281"/>
      <c r="AO631" s="281"/>
      <c r="AP631" s="281"/>
      <c r="AQ631" s="635"/>
      <c r="AR631" s="324"/>
      <c r="AS631" s="324"/>
      <c r="AT631" s="324"/>
      <c r="AU631" s="324"/>
      <c r="AV631" s="324"/>
      <c r="AW631" s="324"/>
      <c r="AX631" s="324"/>
      <c r="AY631" s="324"/>
      <c r="AZ631" s="324"/>
      <c r="BA631" s="324"/>
      <c r="BB631" s="324"/>
      <c r="BC631" s="324"/>
      <c r="BD631" s="324"/>
      <c r="BE631" s="324"/>
      <c r="BF631" s="324"/>
      <c r="BG631" s="324"/>
      <c r="BH631" s="324"/>
      <c r="BI631" s="324"/>
      <c r="BJ631" s="324"/>
      <c r="BK631" s="324"/>
      <c r="BL631" s="324"/>
      <c r="BM631" s="324"/>
      <c r="BN631" s="324"/>
      <c r="BO631" s="324"/>
      <c r="BP631" s="324"/>
      <c r="BQ631" s="324"/>
      <c r="BR631" s="324"/>
      <c r="BS631" s="324"/>
      <c r="BT631" s="324"/>
      <c r="BU631" s="324"/>
      <c r="BV631" s="324"/>
      <c r="BW631" s="324"/>
      <c r="BX631" s="324"/>
      <c r="BY631" s="324"/>
      <c r="BZ631" s="324"/>
      <c r="CA631" s="324"/>
      <c r="CB631" s="324"/>
      <c r="CC631" s="324"/>
      <c r="CD631" s="324"/>
      <c r="CE631" s="324"/>
      <c r="CF631" s="324"/>
      <c r="CG631" s="324"/>
      <c r="CH631" s="324"/>
      <c r="CI631" s="324"/>
      <c r="CJ631" s="324"/>
      <c r="CK631" s="324"/>
      <c r="CL631" s="324"/>
      <c r="CM631" s="324"/>
      <c r="CN631" s="324"/>
      <c r="CO631" s="324"/>
      <c r="CP631" s="324"/>
    </row>
    <row r="632" spans="1:127" s="502" customFormat="1" ht="12.75" customHeight="1" x14ac:dyDescent="0.2">
      <c r="A632" s="270">
        <v>631</v>
      </c>
      <c r="B632" s="270" t="s">
        <v>1004</v>
      </c>
      <c r="C632" s="270" t="s">
        <v>8323</v>
      </c>
      <c r="D632" s="271"/>
      <c r="E632" s="130" t="s">
        <v>4753</v>
      </c>
      <c r="F632" s="271"/>
      <c r="G632" s="272" t="s">
        <v>8324</v>
      </c>
      <c r="H632" s="273"/>
      <c r="I632" s="271" t="s">
        <v>1527</v>
      </c>
      <c r="J632" s="271"/>
      <c r="K632" s="271" t="s">
        <v>6680</v>
      </c>
      <c r="L632" s="273" t="s">
        <v>2608</v>
      </c>
      <c r="M632" s="306">
        <v>43902</v>
      </c>
      <c r="N632" s="132">
        <v>44631</v>
      </c>
      <c r="O632" s="277" t="s">
        <v>991</v>
      </c>
      <c r="P632" s="299">
        <f t="shared" si="134"/>
        <v>44631</v>
      </c>
      <c r="Q632" s="264">
        <v>20269</v>
      </c>
      <c r="R632" s="264">
        <v>2020</v>
      </c>
      <c r="S632" s="265">
        <v>43901</v>
      </c>
      <c r="T632" s="281" t="s">
        <v>2031</v>
      </c>
      <c r="U632" s="281" t="s">
        <v>1786</v>
      </c>
      <c r="V632" s="150" t="s">
        <v>484</v>
      </c>
      <c r="W632" s="150" t="s">
        <v>484</v>
      </c>
      <c r="X632" s="281" t="s">
        <v>3497</v>
      </c>
      <c r="Y632" s="281" t="s">
        <v>1232</v>
      </c>
      <c r="Z632" s="150" t="s">
        <v>351</v>
      </c>
      <c r="AA632" s="303">
        <f t="shared" si="137"/>
        <v>44631</v>
      </c>
      <c r="AB632" s="283" t="s">
        <v>485</v>
      </c>
      <c r="AC632" s="281">
        <v>5.75</v>
      </c>
      <c r="AD632" s="284"/>
      <c r="AE632" s="281">
        <v>100</v>
      </c>
      <c r="AF632" s="281"/>
      <c r="AG632" s="281">
        <v>145</v>
      </c>
      <c r="AH632" s="281"/>
      <c r="AI632" s="281" t="s">
        <v>994</v>
      </c>
      <c r="AJ632" s="281">
        <v>38</v>
      </c>
      <c r="AK632" s="281">
        <v>48</v>
      </c>
      <c r="AL632" s="281">
        <v>1</v>
      </c>
      <c r="AM632" s="281"/>
      <c r="AN632" s="281"/>
      <c r="AO632" s="281"/>
      <c r="AP632" s="281"/>
      <c r="AQ632" s="635"/>
      <c r="AR632" s="324"/>
      <c r="AS632" s="324"/>
      <c r="AT632" s="324"/>
      <c r="AU632" s="324"/>
      <c r="AV632" s="324"/>
      <c r="AW632" s="324"/>
      <c r="AX632" s="324"/>
      <c r="AY632" s="324"/>
      <c r="AZ632" s="324"/>
      <c r="BA632" s="324"/>
      <c r="BB632" s="324"/>
      <c r="BC632" s="324"/>
      <c r="BD632" s="324"/>
      <c r="BE632" s="324"/>
      <c r="BF632" s="324"/>
      <c r="BG632" s="324"/>
      <c r="BH632" s="324"/>
      <c r="BI632" s="324"/>
      <c r="BJ632" s="324"/>
      <c r="BK632" s="324"/>
      <c r="BL632" s="324"/>
      <c r="BM632" s="324"/>
      <c r="BN632" s="324"/>
      <c r="BO632" s="324"/>
      <c r="BP632" s="324"/>
      <c r="BQ632" s="324"/>
      <c r="BR632" s="324"/>
      <c r="BS632" s="324"/>
      <c r="BT632" s="324"/>
      <c r="BU632" s="324"/>
      <c r="BV632" s="324"/>
      <c r="BW632" s="324"/>
      <c r="BX632" s="324"/>
      <c r="BY632" s="324"/>
      <c r="BZ632" s="324"/>
      <c r="CA632" s="324"/>
      <c r="CB632" s="324"/>
      <c r="CC632" s="324"/>
      <c r="CD632" s="324"/>
      <c r="CE632" s="324"/>
      <c r="CF632" s="324"/>
      <c r="CG632" s="324"/>
      <c r="CH632" s="324"/>
      <c r="CI632" s="324"/>
      <c r="CJ632" s="324"/>
      <c r="CK632" s="324"/>
      <c r="CL632" s="324"/>
      <c r="CM632" s="324"/>
      <c r="CN632" s="324"/>
      <c r="CO632" s="324"/>
      <c r="CP632" s="324"/>
    </row>
    <row r="633" spans="1:127" s="502" customFormat="1" ht="12.75" customHeight="1" x14ac:dyDescent="0.2">
      <c r="A633" s="270">
        <v>632</v>
      </c>
      <c r="B633" s="281" t="s">
        <v>1004</v>
      </c>
      <c r="C633" s="281" t="s">
        <v>6945</v>
      </c>
      <c r="D633" s="281"/>
      <c r="E633" s="281" t="s">
        <v>4803</v>
      </c>
      <c r="F633" s="281"/>
      <c r="G633" s="296" t="s">
        <v>8977</v>
      </c>
      <c r="H633" s="781"/>
      <c r="I633" s="281" t="s">
        <v>2653</v>
      </c>
      <c r="J633" s="271"/>
      <c r="K633" s="281" t="s">
        <v>379</v>
      </c>
      <c r="L633" s="781" t="s">
        <v>380</v>
      </c>
      <c r="M633" s="306">
        <v>44040</v>
      </c>
      <c r="N633" s="307">
        <v>44765</v>
      </c>
      <c r="O633" s="507" t="s">
        <v>991</v>
      </c>
      <c r="P633" s="508">
        <f t="shared" si="134"/>
        <v>44765</v>
      </c>
      <c r="Q633" s="520">
        <v>20567</v>
      </c>
      <c r="R633" s="520">
        <v>2020</v>
      </c>
      <c r="S633" s="265">
        <v>44035</v>
      </c>
      <c r="T633" s="324" t="s">
        <v>39</v>
      </c>
      <c r="U633" s="324" t="s">
        <v>1786</v>
      </c>
      <c r="V633" s="150" t="s">
        <v>484</v>
      </c>
      <c r="W633" s="150" t="s">
        <v>484</v>
      </c>
      <c r="X633" s="281" t="s">
        <v>417</v>
      </c>
      <c r="Y633" s="281" t="s">
        <v>8978</v>
      </c>
      <c r="Z633" s="150" t="s">
        <v>1522</v>
      </c>
      <c r="AA633" s="303">
        <f t="shared" si="137"/>
        <v>44765</v>
      </c>
      <c r="AB633" s="283" t="s">
        <v>1411</v>
      </c>
      <c r="AC633" s="281">
        <v>4.7</v>
      </c>
      <c r="AD633" s="284"/>
      <c r="AE633" s="281">
        <v>85</v>
      </c>
      <c r="AF633" s="281"/>
      <c r="AG633" s="281">
        <v>105</v>
      </c>
      <c r="AH633" s="281"/>
      <c r="AI633" s="281" t="s">
        <v>994</v>
      </c>
      <c r="AJ633" s="281" t="s">
        <v>994</v>
      </c>
      <c r="AK633" s="324" t="s">
        <v>994</v>
      </c>
      <c r="AL633" s="324">
        <v>1</v>
      </c>
      <c r="AM633" s="281"/>
      <c r="AN633" s="281"/>
      <c r="AO633" s="281"/>
      <c r="AP633" s="281"/>
      <c r="AQ633" s="635"/>
      <c r="AR633" s="324"/>
      <c r="AS633" s="324"/>
      <c r="AT633" s="324"/>
      <c r="AU633" s="324"/>
      <c r="AV633" s="324"/>
      <c r="AW633" s="324"/>
      <c r="AX633" s="324"/>
      <c r="AY633" s="324"/>
      <c r="AZ633" s="324"/>
      <c r="BA633" s="324"/>
      <c r="BB633" s="324"/>
      <c r="BC633" s="324"/>
      <c r="BD633" s="324"/>
      <c r="BE633" s="324"/>
      <c r="BF633" s="324"/>
      <c r="BG633" s="324"/>
      <c r="BH633" s="324"/>
      <c r="BI633" s="324"/>
      <c r="BJ633" s="324"/>
      <c r="BK633" s="324"/>
      <c r="BL633" s="324"/>
      <c r="BM633" s="324"/>
      <c r="BN633" s="324"/>
      <c r="BO633" s="324"/>
      <c r="BP633" s="324"/>
      <c r="BQ633" s="324"/>
      <c r="BR633" s="324"/>
      <c r="BS633" s="324"/>
      <c r="BT633" s="324"/>
      <c r="BU633" s="324"/>
      <c r="BV633" s="324"/>
      <c r="BW633" s="324"/>
      <c r="BX633" s="324"/>
      <c r="BY633" s="324"/>
      <c r="BZ633" s="324"/>
      <c r="CA633" s="324"/>
      <c r="CB633" s="324"/>
      <c r="CC633" s="324"/>
      <c r="CD633" s="324"/>
      <c r="CE633" s="324"/>
      <c r="CF633" s="324"/>
      <c r="CG633" s="324"/>
      <c r="CH633" s="324"/>
      <c r="CI633" s="324"/>
      <c r="CJ633" s="324"/>
      <c r="CK633" s="324"/>
      <c r="CL633" s="324"/>
      <c r="CM633" s="324"/>
      <c r="CN633" s="324"/>
      <c r="CO633" s="324"/>
      <c r="CP633" s="324"/>
    </row>
    <row r="634" spans="1:127" s="502" customFormat="1" ht="12.75" customHeight="1" x14ac:dyDescent="0.2">
      <c r="A634" s="270">
        <v>633</v>
      </c>
      <c r="B634" s="270" t="s">
        <v>1004</v>
      </c>
      <c r="C634" s="270" t="s">
        <v>2621</v>
      </c>
      <c r="D634" s="271"/>
      <c r="E634" s="130" t="s">
        <v>4846</v>
      </c>
      <c r="F634" s="271"/>
      <c r="G634" s="272" t="s">
        <v>4847</v>
      </c>
      <c r="H634" s="273"/>
      <c r="I634" s="271" t="s">
        <v>614</v>
      </c>
      <c r="J634" s="271"/>
      <c r="K634" s="324" t="s">
        <v>579</v>
      </c>
      <c r="L634" s="273" t="s">
        <v>1259</v>
      </c>
      <c r="M634" s="510">
        <v>42800</v>
      </c>
      <c r="N634" s="276">
        <v>44265</v>
      </c>
      <c r="O634" s="277" t="s">
        <v>991</v>
      </c>
      <c r="P634" s="298">
        <f>N634</f>
        <v>44265</v>
      </c>
      <c r="Q634" s="278">
        <v>17268</v>
      </c>
      <c r="R634" s="278">
        <v>2015</v>
      </c>
      <c r="S634" s="279">
        <v>43534</v>
      </c>
      <c r="T634" s="281" t="s">
        <v>748</v>
      </c>
      <c r="U634" s="281" t="s">
        <v>991</v>
      </c>
      <c r="V634" s="150" t="s">
        <v>2460</v>
      </c>
      <c r="W634" s="150" t="s">
        <v>4836</v>
      </c>
      <c r="X634" s="281" t="s">
        <v>3428</v>
      </c>
      <c r="Y634" s="281" t="s">
        <v>1142</v>
      </c>
      <c r="Z634" s="150" t="s">
        <v>2021</v>
      </c>
      <c r="AA634" s="319">
        <f t="shared" si="137"/>
        <v>44265</v>
      </c>
      <c r="AB634" s="149" t="s">
        <v>1411</v>
      </c>
      <c r="AC634" s="280">
        <v>5.0999999999999996</v>
      </c>
      <c r="AD634" s="305"/>
      <c r="AE634" s="280">
        <v>80</v>
      </c>
      <c r="AF634" s="280"/>
      <c r="AG634" s="280">
        <v>100</v>
      </c>
      <c r="AH634" s="280"/>
      <c r="AI634" s="280">
        <v>25</v>
      </c>
      <c r="AJ634" s="280">
        <v>39</v>
      </c>
      <c r="AK634" s="280">
        <v>59</v>
      </c>
      <c r="AL634" s="280">
        <v>1</v>
      </c>
      <c r="AM634" s="281"/>
      <c r="AN634" s="281"/>
      <c r="AO634" s="281"/>
      <c r="AP634" s="281"/>
      <c r="AQ634" s="635"/>
      <c r="AR634" s="324"/>
      <c r="AS634" s="324"/>
      <c r="AT634" s="324"/>
      <c r="AU634" s="324"/>
      <c r="AV634" s="324"/>
      <c r="AW634" s="324"/>
      <c r="AX634" s="324"/>
      <c r="AY634" s="324"/>
      <c r="AZ634" s="324"/>
      <c r="BA634" s="324"/>
      <c r="BB634" s="324"/>
      <c r="BC634" s="324"/>
      <c r="BD634" s="324"/>
      <c r="BE634" s="324"/>
      <c r="BF634" s="324"/>
      <c r="BG634" s="324"/>
      <c r="BH634" s="324"/>
      <c r="BI634" s="324"/>
      <c r="BJ634" s="324"/>
      <c r="BK634" s="324"/>
      <c r="BL634" s="324"/>
      <c r="BM634" s="324"/>
      <c r="BN634" s="324"/>
      <c r="BO634" s="324"/>
      <c r="BP634" s="324"/>
      <c r="BQ634" s="324"/>
      <c r="BR634" s="324"/>
      <c r="BS634" s="324"/>
      <c r="BT634" s="324"/>
      <c r="BU634" s="324"/>
      <c r="BV634" s="324"/>
      <c r="BW634" s="324"/>
      <c r="BX634" s="324"/>
      <c r="BY634" s="324"/>
      <c r="BZ634" s="324"/>
      <c r="CA634" s="324"/>
      <c r="CB634" s="324"/>
      <c r="CC634" s="324"/>
      <c r="CD634" s="324"/>
      <c r="CE634" s="324"/>
      <c r="CF634" s="324"/>
      <c r="CG634" s="324"/>
      <c r="CH634" s="324"/>
      <c r="CI634" s="324"/>
      <c r="CJ634" s="324"/>
      <c r="CK634" s="324"/>
      <c r="CL634" s="324"/>
      <c r="CM634" s="324"/>
      <c r="CN634" s="324"/>
      <c r="CO634" s="324"/>
      <c r="CP634" s="324"/>
    </row>
    <row r="635" spans="1:127" ht="12.75" customHeight="1" x14ac:dyDescent="0.2">
      <c r="A635" s="270">
        <v>634</v>
      </c>
      <c r="B635" s="281" t="s">
        <v>1005</v>
      </c>
      <c r="C635" s="281" t="s">
        <v>3485</v>
      </c>
      <c r="D635" s="270" t="s">
        <v>1391</v>
      </c>
      <c r="E635" s="271" t="s">
        <v>2669</v>
      </c>
      <c r="F635" s="271" t="s">
        <v>3486</v>
      </c>
      <c r="G635" s="272" t="s">
        <v>3487</v>
      </c>
      <c r="H635" s="273" t="s">
        <v>3488</v>
      </c>
      <c r="I635" s="281" t="s">
        <v>3217</v>
      </c>
      <c r="J635" s="270" t="s">
        <v>1616</v>
      </c>
      <c r="K635" s="271" t="s">
        <v>3489</v>
      </c>
      <c r="L635" s="273" t="s">
        <v>3490</v>
      </c>
      <c r="M635" s="306">
        <v>42403</v>
      </c>
      <c r="N635" s="276">
        <v>44259</v>
      </c>
      <c r="O635" s="277" t="s">
        <v>991</v>
      </c>
      <c r="P635" s="298">
        <f>N635</f>
        <v>44259</v>
      </c>
      <c r="Q635" s="278">
        <v>16095</v>
      </c>
      <c r="R635" s="278">
        <v>2013</v>
      </c>
      <c r="S635" s="279">
        <v>43528</v>
      </c>
      <c r="T635" s="280" t="s">
        <v>396</v>
      </c>
      <c r="U635" s="281" t="s">
        <v>259</v>
      </c>
      <c r="V635" s="282" t="s">
        <v>7033</v>
      </c>
      <c r="W635" s="282" t="s">
        <v>7034</v>
      </c>
      <c r="X635" s="280" t="s">
        <v>3491</v>
      </c>
      <c r="Y635" s="280" t="s">
        <v>692</v>
      </c>
      <c r="Z635" s="282" t="s">
        <v>1842</v>
      </c>
      <c r="AA635" s="319">
        <f t="shared" si="137"/>
        <v>44259</v>
      </c>
      <c r="AB635" s="149" t="s">
        <v>994</v>
      </c>
      <c r="AC635" s="280">
        <v>5.4</v>
      </c>
      <c r="AD635" s="305">
        <v>18.5</v>
      </c>
      <c r="AE635" s="280">
        <v>75</v>
      </c>
      <c r="AF635" s="280">
        <v>100</v>
      </c>
      <c r="AG635" s="280">
        <v>95</v>
      </c>
      <c r="AH635" s="280">
        <v>140</v>
      </c>
      <c r="AI635" s="280">
        <v>25</v>
      </c>
      <c r="AJ635" s="280">
        <v>40</v>
      </c>
      <c r="AK635" s="280">
        <v>65</v>
      </c>
      <c r="AL635" s="280">
        <v>1</v>
      </c>
      <c r="AM635" s="279">
        <v>42403</v>
      </c>
      <c r="AN635" s="280">
        <v>2015</v>
      </c>
      <c r="AO635" s="280" t="s">
        <v>991</v>
      </c>
      <c r="AP635" s="280"/>
      <c r="AQ635" s="634"/>
      <c r="AR635" s="501"/>
      <c r="AS635" s="501"/>
      <c r="AT635" s="501"/>
      <c r="AU635" s="501"/>
      <c r="AV635" s="501"/>
      <c r="AW635" s="501"/>
      <c r="AX635" s="501"/>
      <c r="AY635" s="501"/>
      <c r="AZ635" s="501"/>
      <c r="BA635" s="501"/>
      <c r="BB635" s="501"/>
      <c r="BC635" s="501"/>
      <c r="BD635" s="501"/>
      <c r="BE635" s="501"/>
      <c r="BF635" s="501"/>
      <c r="BG635" s="501"/>
      <c r="BH635" s="501"/>
      <c r="BI635" s="501"/>
      <c r="BJ635" s="501"/>
      <c r="BK635" s="501"/>
      <c r="BL635" s="501"/>
      <c r="BM635" s="501"/>
      <c r="BN635" s="501"/>
      <c r="BO635" s="501"/>
      <c r="BP635" s="501"/>
      <c r="BQ635" s="501"/>
      <c r="BR635" s="501"/>
      <c r="BS635" s="501"/>
      <c r="BT635" s="501"/>
      <c r="BU635" s="501"/>
      <c r="BV635" s="501"/>
      <c r="BW635" s="501"/>
      <c r="BX635" s="501"/>
      <c r="BY635" s="501"/>
      <c r="BZ635" s="501"/>
      <c r="CA635" s="501"/>
      <c r="CB635" s="501"/>
      <c r="CC635" s="501"/>
      <c r="CD635" s="501"/>
      <c r="CE635" s="501"/>
      <c r="CF635" s="501"/>
      <c r="CG635" s="501"/>
      <c r="CH635" s="501"/>
      <c r="CI635" s="501"/>
      <c r="CJ635" s="501"/>
      <c r="CK635" s="501"/>
      <c r="CL635" s="501"/>
      <c r="CM635" s="501"/>
      <c r="CN635" s="501"/>
      <c r="CO635" s="501"/>
      <c r="CP635" s="501"/>
      <c r="CQ635" s="500"/>
      <c r="CR635" s="500"/>
      <c r="CS635" s="500"/>
      <c r="CT635" s="500"/>
      <c r="CU635" s="500"/>
      <c r="CV635" s="500"/>
      <c r="CW635" s="500"/>
      <c r="CX635" s="500"/>
      <c r="CY635" s="500"/>
      <c r="CZ635" s="500"/>
      <c r="DA635" s="500"/>
      <c r="DB635" s="500"/>
      <c r="DC635" s="500"/>
      <c r="DD635" s="500"/>
      <c r="DE635" s="500"/>
      <c r="DF635" s="500"/>
      <c r="DG635" s="500"/>
      <c r="DH635" s="500"/>
      <c r="DI635" s="500"/>
      <c r="DJ635" s="500"/>
      <c r="DK635" s="500"/>
      <c r="DL635" s="500"/>
      <c r="DM635" s="500"/>
      <c r="DN635" s="500"/>
      <c r="DO635" s="500"/>
      <c r="DP635" s="500"/>
      <c r="DQ635" s="500"/>
      <c r="DR635" s="500"/>
      <c r="DS635" s="500"/>
      <c r="DT635" s="500"/>
      <c r="DU635" s="500"/>
      <c r="DV635" s="500"/>
      <c r="DW635" s="500"/>
    </row>
    <row r="636" spans="1:127" ht="12.75" customHeight="1" x14ac:dyDescent="0.2">
      <c r="A636" s="270">
        <v>635</v>
      </c>
      <c r="B636" s="281" t="s">
        <v>1004</v>
      </c>
      <c r="C636" s="270" t="s">
        <v>432</v>
      </c>
      <c r="D636" s="281"/>
      <c r="E636" s="281" t="s">
        <v>2847</v>
      </c>
      <c r="F636" s="281"/>
      <c r="G636" s="296" t="s">
        <v>2848</v>
      </c>
      <c r="H636" s="676"/>
      <c r="I636" s="271" t="s">
        <v>2653</v>
      </c>
      <c r="J636" s="281"/>
      <c r="K636" s="281" t="s">
        <v>8683</v>
      </c>
      <c r="L636" s="676" t="s">
        <v>8684</v>
      </c>
      <c r="M636" s="306">
        <v>42089</v>
      </c>
      <c r="N636" s="325">
        <v>44344</v>
      </c>
      <c r="O636" s="277" t="s">
        <v>991</v>
      </c>
      <c r="P636" s="298">
        <f t="shared" si="134"/>
        <v>44344</v>
      </c>
      <c r="Q636" s="278">
        <v>20465</v>
      </c>
      <c r="R636" s="278">
        <v>2006</v>
      </c>
      <c r="S636" s="279">
        <f t="shared" ref="S636" si="138">SUM(N636-365)</f>
        <v>43979</v>
      </c>
      <c r="T636" s="280" t="s">
        <v>5079</v>
      </c>
      <c r="U636" s="281" t="s">
        <v>1687</v>
      </c>
      <c r="V636" s="282" t="s">
        <v>484</v>
      </c>
      <c r="W636" s="282" t="s">
        <v>5992</v>
      </c>
      <c r="X636" s="280" t="s">
        <v>8686</v>
      </c>
      <c r="Y636" s="280" t="s">
        <v>8685</v>
      </c>
      <c r="Z636" s="282" t="s">
        <v>1037</v>
      </c>
      <c r="AA636" s="319">
        <f t="shared" si="137"/>
        <v>44344</v>
      </c>
      <c r="AB636" s="149" t="s">
        <v>2167</v>
      </c>
      <c r="AC636" s="280">
        <v>4.7</v>
      </c>
      <c r="AD636" s="305"/>
      <c r="AE636" s="280">
        <v>80</v>
      </c>
      <c r="AF636" s="280"/>
      <c r="AG636" s="280">
        <v>105</v>
      </c>
      <c r="AH636" s="280"/>
      <c r="AI636" s="280">
        <v>22</v>
      </c>
      <c r="AJ636" s="280">
        <v>37</v>
      </c>
      <c r="AK636" s="280">
        <v>50</v>
      </c>
      <c r="AL636" s="280">
        <v>1</v>
      </c>
      <c r="AM636" s="280"/>
      <c r="AN636" s="280"/>
      <c r="AO636" s="280"/>
      <c r="AP636" s="280"/>
      <c r="AQ636" s="634"/>
      <c r="AR636" s="501"/>
      <c r="AS636" s="501"/>
      <c r="AT636" s="501"/>
      <c r="AU636" s="501"/>
      <c r="AV636" s="501"/>
      <c r="AW636" s="501"/>
      <c r="AX636" s="501"/>
      <c r="AY636" s="501"/>
      <c r="AZ636" s="501"/>
      <c r="BA636" s="501"/>
      <c r="BB636" s="501"/>
      <c r="BC636" s="501"/>
      <c r="BD636" s="501"/>
      <c r="BE636" s="501"/>
      <c r="BF636" s="501"/>
      <c r="BG636" s="501"/>
      <c r="BH636" s="501"/>
      <c r="BI636" s="501"/>
      <c r="BJ636" s="501"/>
      <c r="BK636" s="501"/>
      <c r="BL636" s="501"/>
      <c r="BM636" s="501"/>
      <c r="BN636" s="501"/>
      <c r="BO636" s="501"/>
      <c r="BP636" s="501"/>
      <c r="BQ636" s="501"/>
      <c r="BR636" s="501"/>
      <c r="BS636" s="501"/>
      <c r="BT636" s="501"/>
      <c r="BU636" s="501"/>
      <c r="BV636" s="501"/>
      <c r="BW636" s="501"/>
      <c r="BX636" s="501"/>
      <c r="BY636" s="501"/>
      <c r="BZ636" s="501"/>
      <c r="CA636" s="501"/>
      <c r="CB636" s="501"/>
      <c r="CC636" s="501"/>
      <c r="CD636" s="501"/>
      <c r="CE636" s="501"/>
      <c r="CF636" s="501"/>
      <c r="CG636" s="501"/>
      <c r="CH636" s="501"/>
      <c r="CI636" s="501"/>
      <c r="CJ636" s="501"/>
      <c r="CK636" s="501"/>
      <c r="CL636" s="501"/>
      <c r="CM636" s="501"/>
      <c r="CN636" s="501"/>
      <c r="CO636" s="501"/>
      <c r="CP636" s="501"/>
      <c r="CQ636" s="500"/>
      <c r="CR636" s="500"/>
      <c r="CS636" s="500"/>
      <c r="CT636" s="500"/>
      <c r="CU636" s="500"/>
      <c r="CV636" s="500"/>
      <c r="CW636" s="500"/>
      <c r="CX636" s="500"/>
      <c r="CY636" s="500"/>
      <c r="CZ636" s="500"/>
      <c r="DA636" s="500"/>
      <c r="DB636" s="500"/>
      <c r="DC636" s="500"/>
      <c r="DD636" s="500"/>
      <c r="DE636" s="500"/>
      <c r="DF636" s="500"/>
      <c r="DG636" s="500"/>
      <c r="DH636" s="500"/>
      <c r="DI636" s="500"/>
      <c r="DJ636" s="500"/>
      <c r="DK636" s="500"/>
      <c r="DL636" s="500"/>
      <c r="DM636" s="500"/>
      <c r="DN636" s="500"/>
      <c r="DO636" s="500"/>
      <c r="DP636" s="500"/>
      <c r="DQ636" s="500"/>
      <c r="DR636" s="500"/>
      <c r="DS636" s="500"/>
      <c r="DT636" s="500"/>
      <c r="DU636" s="500"/>
      <c r="DV636" s="500"/>
      <c r="DW636" s="500"/>
    </row>
    <row r="637" spans="1:127" s="502" customFormat="1" ht="12.75" customHeight="1" x14ac:dyDescent="0.2">
      <c r="A637" s="270">
        <v>636</v>
      </c>
      <c r="B637" s="270" t="s">
        <v>1004</v>
      </c>
      <c r="C637" s="271" t="s">
        <v>4786</v>
      </c>
      <c r="D637" s="271"/>
      <c r="E637" s="130" t="s">
        <v>9878</v>
      </c>
      <c r="F637" s="271"/>
      <c r="G637" s="272" t="s">
        <v>4787</v>
      </c>
      <c r="H637" s="273"/>
      <c r="I637" s="271" t="s">
        <v>1634</v>
      </c>
      <c r="J637" s="271"/>
      <c r="K637" s="271" t="s">
        <v>6764</v>
      </c>
      <c r="L637" s="273" t="s">
        <v>4788</v>
      </c>
      <c r="M637" s="275">
        <v>39553</v>
      </c>
      <c r="N637" s="132">
        <v>44939</v>
      </c>
      <c r="O637" s="277" t="s">
        <v>991</v>
      </c>
      <c r="P637" s="299">
        <f t="shared" si="134"/>
        <v>44939</v>
      </c>
      <c r="Q637" s="264">
        <v>14054</v>
      </c>
      <c r="R637" s="264">
        <v>2005</v>
      </c>
      <c r="S637" s="265">
        <v>43484</v>
      </c>
      <c r="T637" s="281" t="s">
        <v>6763</v>
      </c>
      <c r="U637" s="281" t="s">
        <v>991</v>
      </c>
      <c r="V637" s="150" t="s">
        <v>1488</v>
      </c>
      <c r="W637" s="150" t="s">
        <v>5714</v>
      </c>
      <c r="X637" s="281" t="s">
        <v>4789</v>
      </c>
      <c r="Y637" s="281" t="s">
        <v>958</v>
      </c>
      <c r="Z637" s="150" t="s">
        <v>1612</v>
      </c>
      <c r="AA637" s="303">
        <f t="shared" si="137"/>
        <v>44939</v>
      </c>
      <c r="AB637" s="283" t="s">
        <v>1411</v>
      </c>
      <c r="AC637" s="281">
        <v>6.2</v>
      </c>
      <c r="AD637" s="284"/>
      <c r="AE637" s="281">
        <v>90</v>
      </c>
      <c r="AF637" s="281"/>
      <c r="AG637" s="281">
        <v>115</v>
      </c>
      <c r="AH637" s="281"/>
      <c r="AI637" s="281" t="s">
        <v>994</v>
      </c>
      <c r="AJ637" s="281" t="s">
        <v>994</v>
      </c>
      <c r="AK637" s="281">
        <v>50</v>
      </c>
      <c r="AL637" s="281">
        <v>1</v>
      </c>
      <c r="AM637" s="281"/>
      <c r="AN637" s="281"/>
      <c r="AO637" s="281"/>
      <c r="AP637" s="281"/>
      <c r="AQ637" s="635"/>
      <c r="AR637" s="324"/>
      <c r="AS637" s="324"/>
      <c r="AT637" s="324"/>
      <c r="AU637" s="324"/>
      <c r="AV637" s="324"/>
      <c r="AW637" s="324"/>
      <c r="AX637" s="324"/>
      <c r="AY637" s="324"/>
      <c r="AZ637" s="324"/>
      <c r="BA637" s="324"/>
      <c r="BB637" s="324"/>
      <c r="BC637" s="324"/>
      <c r="BD637" s="324"/>
      <c r="BE637" s="324"/>
      <c r="BF637" s="324"/>
      <c r="BG637" s="324"/>
      <c r="BH637" s="324"/>
      <c r="BI637" s="324"/>
      <c r="BJ637" s="324"/>
      <c r="BK637" s="324"/>
      <c r="BL637" s="324"/>
      <c r="BM637" s="324"/>
      <c r="BN637" s="324"/>
      <c r="BO637" s="324"/>
      <c r="BP637" s="324"/>
      <c r="BQ637" s="324"/>
      <c r="BR637" s="324"/>
      <c r="BS637" s="324"/>
      <c r="BT637" s="324"/>
      <c r="BU637" s="324"/>
      <c r="BV637" s="324"/>
      <c r="BW637" s="324"/>
      <c r="BX637" s="324"/>
      <c r="BY637" s="324"/>
      <c r="BZ637" s="324"/>
      <c r="CA637" s="324"/>
      <c r="CB637" s="324"/>
      <c r="CC637" s="324"/>
      <c r="CD637" s="324"/>
      <c r="CE637" s="324"/>
      <c r="CF637" s="324"/>
      <c r="CG637" s="324"/>
      <c r="CH637" s="324"/>
      <c r="CI637" s="324"/>
      <c r="CJ637" s="324"/>
      <c r="CK637" s="324"/>
      <c r="CL637" s="324"/>
      <c r="CM637" s="324"/>
      <c r="CN637" s="324"/>
      <c r="CO637" s="324"/>
      <c r="CP637" s="324"/>
    </row>
    <row r="638" spans="1:127" s="502" customFormat="1" ht="12.75" customHeight="1" x14ac:dyDescent="0.2">
      <c r="A638" s="270">
        <v>637</v>
      </c>
      <c r="B638" s="270" t="s">
        <v>1005</v>
      </c>
      <c r="C638" s="270" t="s">
        <v>3248</v>
      </c>
      <c r="D638" s="271" t="s">
        <v>6563</v>
      </c>
      <c r="E638" s="271" t="s">
        <v>5764</v>
      </c>
      <c r="F638" s="271" t="s">
        <v>6675</v>
      </c>
      <c r="G638" s="272" t="s">
        <v>5765</v>
      </c>
      <c r="H638" s="273" t="s">
        <v>6676</v>
      </c>
      <c r="I638" s="271" t="s">
        <v>2653</v>
      </c>
      <c r="J638" s="271" t="s">
        <v>1616</v>
      </c>
      <c r="K638" s="271" t="s">
        <v>9570</v>
      </c>
      <c r="L638" s="273" t="s">
        <v>5766</v>
      </c>
      <c r="M638" s="275">
        <v>43153</v>
      </c>
      <c r="N638" s="132">
        <v>44542</v>
      </c>
      <c r="O638" s="277" t="s">
        <v>991</v>
      </c>
      <c r="P638" s="299">
        <f>N638</f>
        <v>44542</v>
      </c>
      <c r="Q638" s="264">
        <v>18656</v>
      </c>
      <c r="R638" s="264">
        <v>2018</v>
      </c>
      <c r="S638" s="265">
        <v>43811</v>
      </c>
      <c r="T638" s="281" t="s">
        <v>6677</v>
      </c>
      <c r="U638" s="281" t="s">
        <v>4844</v>
      </c>
      <c r="V638" s="150" t="s">
        <v>9572</v>
      </c>
      <c r="W638" s="150" t="s">
        <v>9573</v>
      </c>
      <c r="X638" s="281" t="s">
        <v>5767</v>
      </c>
      <c r="Y638" s="281" t="s">
        <v>5768</v>
      </c>
      <c r="Z638" s="150" t="s">
        <v>5769</v>
      </c>
      <c r="AA638" s="303">
        <v>44542</v>
      </c>
      <c r="AB638" s="283" t="s">
        <v>2167</v>
      </c>
      <c r="AC638" s="281">
        <v>4.0999999999999996</v>
      </c>
      <c r="AD638" s="284">
        <v>18.5</v>
      </c>
      <c r="AE638" s="281">
        <v>60</v>
      </c>
      <c r="AF638" s="281">
        <v>79</v>
      </c>
      <c r="AG638" s="281">
        <v>85</v>
      </c>
      <c r="AH638" s="281">
        <v>113</v>
      </c>
      <c r="AI638" s="281">
        <v>22</v>
      </c>
      <c r="AJ638" s="281">
        <v>36</v>
      </c>
      <c r="AK638" s="281">
        <v>54</v>
      </c>
      <c r="AL638" s="281">
        <v>1</v>
      </c>
      <c r="AM638" s="265">
        <v>43415</v>
      </c>
      <c r="AN638" s="281">
        <v>2018</v>
      </c>
      <c r="AO638" s="281" t="s">
        <v>991</v>
      </c>
      <c r="AP638" s="281" t="s">
        <v>9574</v>
      </c>
      <c r="AQ638" s="635"/>
      <c r="AR638" s="324"/>
      <c r="AS638" s="324"/>
      <c r="AT638" s="324"/>
      <c r="AU638" s="324"/>
      <c r="AV638" s="324"/>
      <c r="AW638" s="324"/>
      <c r="AX638" s="324"/>
      <c r="AY638" s="324"/>
      <c r="AZ638" s="324"/>
      <c r="BA638" s="324"/>
      <c r="BB638" s="324"/>
      <c r="BC638" s="324"/>
      <c r="BD638" s="324"/>
      <c r="BE638" s="324"/>
      <c r="BF638" s="324"/>
      <c r="BG638" s="324"/>
      <c r="BH638" s="324"/>
      <c r="BI638" s="324"/>
      <c r="BJ638" s="324"/>
      <c r="BK638" s="324"/>
      <c r="BL638" s="324"/>
      <c r="BM638" s="324"/>
      <c r="BN638" s="324"/>
      <c r="BO638" s="324"/>
      <c r="BP638" s="324"/>
      <c r="BQ638" s="324"/>
      <c r="BR638" s="324"/>
      <c r="BS638" s="324"/>
      <c r="BT638" s="324"/>
      <c r="BU638" s="324"/>
      <c r="BV638" s="324"/>
      <c r="BW638" s="324"/>
      <c r="BX638" s="324"/>
      <c r="BY638" s="324"/>
      <c r="BZ638" s="324"/>
      <c r="CA638" s="324"/>
      <c r="CB638" s="324"/>
      <c r="CC638" s="324"/>
      <c r="CD638" s="324"/>
      <c r="CE638" s="324"/>
      <c r="CF638" s="324"/>
      <c r="CG638" s="324"/>
      <c r="CH638" s="324"/>
      <c r="CI638" s="324"/>
      <c r="CJ638" s="324"/>
      <c r="CK638" s="324"/>
      <c r="CL638" s="324"/>
      <c r="CM638" s="324"/>
      <c r="CN638" s="324"/>
      <c r="CO638" s="324"/>
      <c r="CP638" s="324"/>
    </row>
    <row r="639" spans="1:127" s="502" customFormat="1" ht="12.75" customHeight="1" x14ac:dyDescent="0.2">
      <c r="A639" s="270">
        <v>638</v>
      </c>
      <c r="B639" s="281" t="s">
        <v>1004</v>
      </c>
      <c r="C639" s="281" t="s">
        <v>393</v>
      </c>
      <c r="D639" s="281"/>
      <c r="E639" s="281" t="s">
        <v>5201</v>
      </c>
      <c r="F639" s="281"/>
      <c r="G639" s="296" t="s">
        <v>5202</v>
      </c>
      <c r="H639" s="676"/>
      <c r="I639" s="271" t="s">
        <v>1634</v>
      </c>
      <c r="J639" s="270"/>
      <c r="K639" s="281" t="s">
        <v>8587</v>
      </c>
      <c r="L639" s="676" t="s">
        <v>8588</v>
      </c>
      <c r="M639" s="306">
        <v>42635</v>
      </c>
      <c r="N639" s="325">
        <v>44686</v>
      </c>
      <c r="O639" s="507" t="s">
        <v>991</v>
      </c>
      <c r="P639" s="513">
        <f>N639</f>
        <v>44686</v>
      </c>
      <c r="Q639" s="514">
        <v>20415</v>
      </c>
      <c r="R639" s="514">
        <v>2016</v>
      </c>
      <c r="S639" s="279">
        <v>43971</v>
      </c>
      <c r="T639" s="501" t="s">
        <v>2031</v>
      </c>
      <c r="U639" s="324" t="s">
        <v>1687</v>
      </c>
      <c r="V639" s="282" t="s">
        <v>615</v>
      </c>
      <c r="W639" s="282" t="s">
        <v>615</v>
      </c>
      <c r="X639" s="280" t="s">
        <v>8589</v>
      </c>
      <c r="Y639" s="282" t="s">
        <v>2663</v>
      </c>
      <c r="Z639" s="282" t="s">
        <v>2664</v>
      </c>
      <c r="AA639" s="303">
        <f t="shared" si="137"/>
        <v>44686</v>
      </c>
      <c r="AB639" s="149" t="s">
        <v>2167</v>
      </c>
      <c r="AC639" s="280">
        <v>5.6</v>
      </c>
      <c r="AD639" s="305"/>
      <c r="AE639" s="280">
        <v>95</v>
      </c>
      <c r="AF639" s="280"/>
      <c r="AG639" s="280">
        <v>115</v>
      </c>
      <c r="AH639" s="280">
        <v>153</v>
      </c>
      <c r="AI639" s="280">
        <v>22</v>
      </c>
      <c r="AJ639" s="280">
        <v>37</v>
      </c>
      <c r="AK639" s="501">
        <v>52</v>
      </c>
      <c r="AL639" s="501">
        <v>1</v>
      </c>
      <c r="AM639" s="265"/>
      <c r="AN639" s="281"/>
      <c r="AO639" s="281"/>
      <c r="AP639" s="281"/>
      <c r="AQ639" s="635"/>
      <c r="AR639" s="324"/>
      <c r="AS639" s="324"/>
      <c r="AT639" s="324"/>
      <c r="AU639" s="324"/>
      <c r="AV639" s="324"/>
      <c r="AW639" s="324"/>
      <c r="AX639" s="324"/>
      <c r="AY639" s="324"/>
      <c r="AZ639" s="324"/>
      <c r="BA639" s="324"/>
      <c r="BB639" s="324"/>
      <c r="BC639" s="324"/>
      <c r="BD639" s="324"/>
      <c r="BE639" s="324"/>
      <c r="BF639" s="324"/>
      <c r="BG639" s="324"/>
      <c r="BH639" s="324"/>
      <c r="BI639" s="324"/>
      <c r="BJ639" s="324"/>
      <c r="BK639" s="324"/>
      <c r="BL639" s="324"/>
      <c r="BM639" s="324"/>
      <c r="BN639" s="324"/>
      <c r="BO639" s="324"/>
      <c r="BP639" s="324"/>
      <c r="BQ639" s="324"/>
      <c r="BR639" s="324"/>
      <c r="BS639" s="324"/>
      <c r="BT639" s="324"/>
      <c r="BU639" s="324"/>
      <c r="BV639" s="324"/>
      <c r="BW639" s="324"/>
      <c r="BX639" s="324"/>
      <c r="BY639" s="324"/>
      <c r="BZ639" s="324"/>
      <c r="CA639" s="324"/>
      <c r="CB639" s="324"/>
      <c r="CC639" s="324"/>
      <c r="CD639" s="324"/>
      <c r="CE639" s="324"/>
      <c r="CF639" s="324"/>
      <c r="CG639" s="324"/>
      <c r="CH639" s="324"/>
      <c r="CI639" s="324"/>
      <c r="CJ639" s="324"/>
      <c r="CK639" s="324"/>
      <c r="CL639" s="324"/>
      <c r="CM639" s="324"/>
      <c r="CN639" s="324"/>
      <c r="CO639" s="324"/>
      <c r="CP639" s="324"/>
    </row>
    <row r="640" spans="1:127" s="1010" customFormat="1" ht="12.75" customHeight="1" x14ac:dyDescent="0.2">
      <c r="A640" s="993" t="s">
        <v>10727</v>
      </c>
      <c r="B640" s="1003"/>
      <c r="C640" s="1003"/>
      <c r="D640" s="1003"/>
      <c r="E640" s="1003" t="s">
        <v>5053</v>
      </c>
      <c r="F640" s="1003"/>
      <c r="G640" s="1014"/>
      <c r="H640" s="1015"/>
      <c r="I640" s="144"/>
      <c r="J640" s="1003"/>
      <c r="K640" s="1003"/>
      <c r="L640" s="1015"/>
      <c r="M640" s="1016"/>
      <c r="N640" s="1017"/>
      <c r="O640" s="1018"/>
      <c r="P640" s="1019"/>
      <c r="Q640" s="1020"/>
      <c r="R640" s="1020"/>
      <c r="S640" s="1002"/>
      <c r="T640" s="1003"/>
      <c r="U640" s="1009"/>
      <c r="V640" s="1004"/>
      <c r="W640" s="1004"/>
      <c r="X640" s="1003"/>
      <c r="Y640" s="1003"/>
      <c r="Z640" s="1004"/>
      <c r="AA640" s="1005"/>
      <c r="AB640" s="1006"/>
      <c r="AC640" s="1003"/>
      <c r="AD640" s="1007"/>
      <c r="AE640" s="1003"/>
      <c r="AF640" s="1003"/>
      <c r="AG640" s="1003"/>
      <c r="AH640" s="1003"/>
      <c r="AI640" s="1003"/>
      <c r="AJ640" s="1003"/>
      <c r="AK640" s="1009"/>
      <c r="AL640" s="1009"/>
      <c r="AM640" s="1003"/>
      <c r="AN640" s="1003"/>
      <c r="AO640" s="1003"/>
      <c r="AP640" s="1003"/>
      <c r="AQ640" s="1008"/>
      <c r="AR640" s="1009"/>
      <c r="AS640" s="1009"/>
      <c r="AT640" s="1009"/>
      <c r="AU640" s="1009"/>
      <c r="AV640" s="1009"/>
      <c r="AW640" s="1009"/>
      <c r="AX640" s="1009"/>
      <c r="AY640" s="1009"/>
      <c r="AZ640" s="1009"/>
      <c r="BA640" s="1009"/>
      <c r="BB640" s="1009"/>
      <c r="BC640" s="1009"/>
      <c r="BD640" s="1009"/>
      <c r="BE640" s="1009"/>
      <c r="BF640" s="1009"/>
      <c r="BG640" s="1009"/>
      <c r="BH640" s="1009"/>
      <c r="BI640" s="1009"/>
      <c r="BJ640" s="1009"/>
      <c r="BK640" s="1009"/>
      <c r="BL640" s="1009"/>
      <c r="BM640" s="1009"/>
      <c r="BN640" s="1009"/>
      <c r="BO640" s="1009"/>
      <c r="BP640" s="1009"/>
      <c r="BQ640" s="1009"/>
      <c r="BR640" s="1009"/>
      <c r="BS640" s="1009"/>
      <c r="BT640" s="1009"/>
      <c r="BU640" s="1009"/>
      <c r="BV640" s="1009"/>
      <c r="BW640" s="1009"/>
      <c r="BX640" s="1009"/>
      <c r="BY640" s="1009"/>
      <c r="BZ640" s="1009"/>
      <c r="CA640" s="1009"/>
      <c r="CB640" s="1009"/>
      <c r="CC640" s="1009"/>
      <c r="CD640" s="1009"/>
      <c r="CE640" s="1009"/>
      <c r="CF640" s="1009"/>
      <c r="CG640" s="1009"/>
      <c r="CH640" s="1009"/>
      <c r="CI640" s="1009"/>
      <c r="CJ640" s="1009"/>
      <c r="CK640" s="1009"/>
      <c r="CL640" s="1009"/>
      <c r="CM640" s="1009"/>
      <c r="CN640" s="1009"/>
      <c r="CO640" s="1009"/>
      <c r="CP640" s="1009"/>
    </row>
    <row r="641" spans="1:127" s="502" customFormat="1" ht="12.75" customHeight="1" x14ac:dyDescent="0.2">
      <c r="A641" s="270">
        <v>640</v>
      </c>
      <c r="B641" s="270" t="s">
        <v>1004</v>
      </c>
      <c r="C641" s="270" t="s">
        <v>4896</v>
      </c>
      <c r="D641" s="271"/>
      <c r="E641" s="130" t="s">
        <v>4897</v>
      </c>
      <c r="F641" s="271"/>
      <c r="G641" s="272" t="s">
        <v>4898</v>
      </c>
      <c r="H641" s="273"/>
      <c r="I641" s="271" t="s">
        <v>614</v>
      </c>
      <c r="J641" s="271"/>
      <c r="K641" s="271" t="s">
        <v>6749</v>
      </c>
      <c r="L641" s="273" t="s">
        <v>6750</v>
      </c>
      <c r="M641" s="275">
        <v>42821</v>
      </c>
      <c r="N641" s="132">
        <v>45001</v>
      </c>
      <c r="O641" s="277" t="s">
        <v>991</v>
      </c>
      <c r="P641" s="299">
        <f t="shared" ref="P641:P646" si="139">N641</f>
        <v>45001</v>
      </c>
      <c r="Q641" s="264">
        <v>19127</v>
      </c>
      <c r="R641" s="264">
        <v>2016</v>
      </c>
      <c r="S641" s="265">
        <v>44271</v>
      </c>
      <c r="T641" s="281" t="s">
        <v>5079</v>
      </c>
      <c r="U641" s="281" t="s">
        <v>991</v>
      </c>
      <c r="V641" s="150" t="s">
        <v>6935</v>
      </c>
      <c r="W641" s="150" t="s">
        <v>6935</v>
      </c>
      <c r="X641" s="281" t="s">
        <v>7007</v>
      </c>
      <c r="Y641" s="281" t="s">
        <v>6751</v>
      </c>
      <c r="Z641" s="150" t="s">
        <v>215</v>
      </c>
      <c r="AA641" s="303">
        <f>N641</f>
        <v>45001</v>
      </c>
      <c r="AB641" s="283" t="s">
        <v>2167</v>
      </c>
      <c r="AC641" s="281">
        <v>4.55</v>
      </c>
      <c r="AD641" s="284"/>
      <c r="AE641" s="281">
        <v>100</v>
      </c>
      <c r="AF641" s="281"/>
      <c r="AG641" s="281">
        <v>130</v>
      </c>
      <c r="AH641" s="281"/>
      <c r="AI641" s="281">
        <v>24</v>
      </c>
      <c r="AJ641" s="281">
        <v>39</v>
      </c>
      <c r="AK641" s="281">
        <v>49</v>
      </c>
      <c r="AL641" s="281">
        <v>1</v>
      </c>
      <c r="AM641" s="281"/>
      <c r="AN641" s="281"/>
      <c r="AO641" s="281"/>
      <c r="AP641" s="281"/>
      <c r="AQ641" s="635"/>
      <c r="AR641" s="324"/>
      <c r="AS641" s="324"/>
      <c r="AT641" s="324"/>
      <c r="AU641" s="324"/>
      <c r="AV641" s="324"/>
      <c r="AW641" s="324"/>
      <c r="AX641" s="324"/>
      <c r="AY641" s="324"/>
      <c r="AZ641" s="324"/>
      <c r="BA641" s="324"/>
      <c r="BB641" s="324"/>
      <c r="BC641" s="324"/>
      <c r="BD641" s="324"/>
      <c r="BE641" s="324"/>
      <c r="BF641" s="324"/>
      <c r="BG641" s="324"/>
      <c r="BH641" s="324"/>
      <c r="BI641" s="324"/>
      <c r="BJ641" s="324"/>
      <c r="BK641" s="324"/>
      <c r="BL641" s="324"/>
      <c r="BM641" s="324"/>
      <c r="BN641" s="324"/>
      <c r="BO641" s="324"/>
      <c r="BP641" s="324"/>
      <c r="BQ641" s="324"/>
      <c r="BR641" s="324"/>
      <c r="BS641" s="324"/>
      <c r="BT641" s="324"/>
      <c r="BU641" s="324"/>
      <c r="BV641" s="324"/>
      <c r="BW641" s="324"/>
      <c r="BX641" s="324"/>
      <c r="BY641" s="324"/>
      <c r="BZ641" s="324"/>
      <c r="CA641" s="324"/>
      <c r="CB641" s="324"/>
      <c r="CC641" s="324"/>
      <c r="CD641" s="324"/>
      <c r="CE641" s="324"/>
      <c r="CF641" s="324"/>
      <c r="CG641" s="324"/>
      <c r="CH641" s="324"/>
      <c r="CI641" s="324"/>
      <c r="CJ641" s="324"/>
      <c r="CK641" s="324"/>
      <c r="CL641" s="324"/>
      <c r="CM641" s="324"/>
      <c r="CN641" s="324"/>
      <c r="CO641" s="324"/>
      <c r="CP641" s="324"/>
    </row>
    <row r="642" spans="1:127" s="502" customFormat="1" ht="12.75" customHeight="1" x14ac:dyDescent="0.2">
      <c r="A642" s="270">
        <v>641</v>
      </c>
      <c r="B642" s="281" t="s">
        <v>1004</v>
      </c>
      <c r="C642" s="281" t="s">
        <v>5982</v>
      </c>
      <c r="D642" s="281"/>
      <c r="E642" s="281" t="s">
        <v>5983</v>
      </c>
      <c r="F642" s="281"/>
      <c r="G642" s="296" t="s">
        <v>5984</v>
      </c>
      <c r="H642" s="676"/>
      <c r="I642" s="281" t="s">
        <v>1168</v>
      </c>
      <c r="J642" s="281"/>
      <c r="K642" s="281" t="s">
        <v>8449</v>
      </c>
      <c r="L642" s="676" t="s">
        <v>8450</v>
      </c>
      <c r="M642" s="306">
        <v>43207</v>
      </c>
      <c r="N642" s="325">
        <v>44667</v>
      </c>
      <c r="O642" s="277" t="s">
        <v>991</v>
      </c>
      <c r="P642" s="298">
        <f t="shared" si="139"/>
        <v>44667</v>
      </c>
      <c r="Q642" s="278">
        <v>20347</v>
      </c>
      <c r="R642" s="278">
        <v>2018</v>
      </c>
      <c r="S642" s="279">
        <v>43937</v>
      </c>
      <c r="T642" s="280" t="s">
        <v>5762</v>
      </c>
      <c r="U642" s="281" t="s">
        <v>1687</v>
      </c>
      <c r="V642" s="282" t="s">
        <v>2358</v>
      </c>
      <c r="W642" s="282" t="s">
        <v>2358</v>
      </c>
      <c r="X642" s="280" t="s">
        <v>8451</v>
      </c>
      <c r="Y642" s="280" t="s">
        <v>1232</v>
      </c>
      <c r="Z642" s="282" t="s">
        <v>982</v>
      </c>
      <c r="AA642" s="319">
        <f t="shared" ref="AA642" si="140">N642</f>
        <v>44667</v>
      </c>
      <c r="AB642" s="149" t="s">
        <v>485</v>
      </c>
      <c r="AC642" s="280">
        <v>5.2</v>
      </c>
      <c r="AD642" s="305"/>
      <c r="AE642" s="280">
        <v>85</v>
      </c>
      <c r="AF642" s="280"/>
      <c r="AG642" s="280">
        <v>105</v>
      </c>
      <c r="AH642" s="280"/>
      <c r="AI642" s="280" t="s">
        <v>994</v>
      </c>
      <c r="AJ642" s="280" t="s">
        <v>994</v>
      </c>
      <c r="AK642" s="280" t="s">
        <v>994</v>
      </c>
      <c r="AL642" s="280">
        <v>1</v>
      </c>
      <c r="AM642" s="281"/>
      <c r="AN642" s="281"/>
      <c r="AO642" s="281"/>
      <c r="AP642" s="281"/>
      <c r="AQ642" s="635"/>
      <c r="AR642" s="324"/>
      <c r="AS642" s="324"/>
      <c r="AT642" s="324"/>
      <c r="AU642" s="324"/>
      <c r="AV642" s="324"/>
      <c r="AW642" s="324"/>
      <c r="AX642" s="324"/>
      <c r="AY642" s="324"/>
      <c r="AZ642" s="324"/>
      <c r="BA642" s="324"/>
      <c r="BB642" s="324"/>
      <c r="BC642" s="324"/>
      <c r="BD642" s="324"/>
      <c r="BE642" s="324"/>
      <c r="BF642" s="324"/>
      <c r="BG642" s="324"/>
      <c r="BH642" s="324"/>
      <c r="BI642" s="324"/>
      <c r="BJ642" s="324"/>
      <c r="BK642" s="324"/>
      <c r="BL642" s="324"/>
      <c r="BM642" s="324"/>
      <c r="BN642" s="324"/>
      <c r="BO642" s="324"/>
      <c r="BP642" s="324"/>
      <c r="BQ642" s="324"/>
      <c r="BR642" s="324"/>
      <c r="BS642" s="324"/>
      <c r="BT642" s="324"/>
      <c r="BU642" s="324"/>
      <c r="BV642" s="324"/>
      <c r="BW642" s="324"/>
      <c r="BX642" s="324"/>
      <c r="BY642" s="324"/>
      <c r="BZ642" s="324"/>
      <c r="CA642" s="324"/>
      <c r="CB642" s="324"/>
      <c r="CC642" s="324"/>
      <c r="CD642" s="324"/>
      <c r="CE642" s="324"/>
      <c r="CF642" s="324"/>
      <c r="CG642" s="324"/>
      <c r="CH642" s="324"/>
      <c r="CI642" s="324"/>
      <c r="CJ642" s="324"/>
      <c r="CK642" s="324"/>
      <c r="CL642" s="324"/>
      <c r="CM642" s="324"/>
      <c r="CN642" s="324"/>
      <c r="CO642" s="324"/>
      <c r="CP642" s="324"/>
    </row>
    <row r="643" spans="1:127" ht="12.75" customHeight="1" x14ac:dyDescent="0.2">
      <c r="A643" s="270">
        <v>642</v>
      </c>
      <c r="B643" s="270" t="s">
        <v>1004</v>
      </c>
      <c r="C643" s="271" t="s">
        <v>1038</v>
      </c>
      <c r="D643" s="271"/>
      <c r="E643" s="271" t="s">
        <v>9879</v>
      </c>
      <c r="F643" s="271"/>
      <c r="G643" s="272" t="s">
        <v>1039</v>
      </c>
      <c r="H643" s="273"/>
      <c r="I643" s="271" t="s">
        <v>2653</v>
      </c>
      <c r="J643" s="271"/>
      <c r="K643" s="271" t="s">
        <v>1750</v>
      </c>
      <c r="L643" s="273" t="s">
        <v>1887</v>
      </c>
      <c r="M643" s="275">
        <v>39559</v>
      </c>
      <c r="N643" s="276">
        <v>44611</v>
      </c>
      <c r="O643" s="277" t="s">
        <v>991</v>
      </c>
      <c r="P643" s="298">
        <f t="shared" si="139"/>
        <v>44611</v>
      </c>
      <c r="Q643" s="278">
        <v>18144</v>
      </c>
      <c r="R643" s="278">
        <v>2007</v>
      </c>
      <c r="S643" s="279">
        <v>43880</v>
      </c>
      <c r="T643" s="280" t="s">
        <v>396</v>
      </c>
      <c r="U643" s="281" t="s">
        <v>991</v>
      </c>
      <c r="V643" s="282" t="s">
        <v>8175</v>
      </c>
      <c r="W643" s="282" t="s">
        <v>8176</v>
      </c>
      <c r="X643" s="280" t="s">
        <v>1888</v>
      </c>
      <c r="Y643" s="280" t="s">
        <v>1918</v>
      </c>
      <c r="Z643" s="282" t="s">
        <v>1919</v>
      </c>
      <c r="AA643" s="319">
        <f>P643</f>
        <v>44611</v>
      </c>
      <c r="AB643" s="149" t="s">
        <v>485</v>
      </c>
      <c r="AC643" s="280">
        <v>6.7</v>
      </c>
      <c r="AD643" s="305"/>
      <c r="AE643" s="280">
        <v>85</v>
      </c>
      <c r="AF643" s="280"/>
      <c r="AG643" s="280">
        <v>120</v>
      </c>
      <c r="AH643" s="280"/>
      <c r="AI643" s="280">
        <v>21</v>
      </c>
      <c r="AJ643" s="280">
        <v>34</v>
      </c>
      <c r="AK643" s="280">
        <v>44</v>
      </c>
      <c r="AL643" s="280">
        <v>1</v>
      </c>
      <c r="AM643" s="279"/>
      <c r="AN643" s="280"/>
      <c r="AO643" s="280"/>
      <c r="AP643" s="270"/>
      <c r="AQ643" s="638"/>
      <c r="AR643" s="268"/>
      <c r="AS643" s="271"/>
      <c r="AT643" s="271"/>
      <c r="AU643" s="271"/>
      <c r="AV643" s="272"/>
      <c r="AW643" s="273"/>
      <c r="AX643" s="271"/>
      <c r="AY643" s="271"/>
      <c r="AZ643" s="271"/>
      <c r="BA643" s="274"/>
      <c r="BB643" s="275"/>
      <c r="BC643" s="137"/>
      <c r="BD643" s="277"/>
      <c r="BE643" s="279"/>
      <c r="BF643" s="278"/>
      <c r="BG643" s="278"/>
      <c r="BH643" s="279"/>
      <c r="BI643" s="280"/>
      <c r="BJ643" s="281"/>
      <c r="BK643" s="282"/>
      <c r="BL643" s="282"/>
      <c r="BM643" s="280"/>
      <c r="BN643" s="280"/>
      <c r="BO643" s="282"/>
      <c r="BP643" s="279"/>
      <c r="BQ643" s="280"/>
      <c r="BR643" s="280"/>
      <c r="BS643" s="305"/>
      <c r="BT643" s="280"/>
      <c r="BU643" s="280"/>
      <c r="BV643" s="280"/>
      <c r="BW643" s="280"/>
      <c r="BX643" s="280"/>
      <c r="BY643" s="280"/>
      <c r="BZ643" s="280"/>
      <c r="CA643" s="280"/>
      <c r="CB643" s="279"/>
      <c r="CC643" s="280"/>
      <c r="CD643" s="280"/>
      <c r="CE643" s="501"/>
      <c r="CF643" s="501"/>
      <c r="CG643" s="501"/>
      <c r="CH643" s="501"/>
      <c r="CI643" s="501"/>
      <c r="CJ643" s="501"/>
      <c r="CK643" s="501"/>
      <c r="CL643" s="501"/>
      <c r="CM643" s="501"/>
      <c r="CN643" s="501"/>
      <c r="CO643" s="501"/>
      <c r="CP643" s="501"/>
      <c r="CQ643" s="500"/>
      <c r="CR643" s="500"/>
      <c r="CS643" s="500"/>
      <c r="CT643" s="500"/>
      <c r="CU643" s="500"/>
      <c r="CV643" s="500"/>
      <c r="CW643" s="500"/>
      <c r="CX643" s="500"/>
      <c r="CY643" s="500"/>
      <c r="CZ643" s="500"/>
      <c r="DA643" s="500"/>
      <c r="DB643" s="500"/>
      <c r="DC643" s="500"/>
      <c r="DD643" s="500"/>
      <c r="DE643" s="500"/>
      <c r="DF643" s="500"/>
      <c r="DG643" s="500"/>
      <c r="DH643" s="500"/>
      <c r="DI643" s="500"/>
      <c r="DJ643" s="500"/>
      <c r="DK643" s="500"/>
      <c r="DL643" s="500"/>
      <c r="DM643" s="500"/>
      <c r="DN643" s="500"/>
      <c r="DO643" s="500"/>
      <c r="DP643" s="500"/>
      <c r="DQ643" s="500"/>
      <c r="DR643" s="500"/>
      <c r="DS643" s="500"/>
      <c r="DT643" s="500"/>
      <c r="DU643" s="500"/>
      <c r="DV643" s="500"/>
      <c r="DW643" s="500"/>
    </row>
    <row r="644" spans="1:127" s="502" customFormat="1" ht="12.75" customHeight="1" x14ac:dyDescent="0.2">
      <c r="A644" s="270">
        <v>643</v>
      </c>
      <c r="B644" s="281" t="s">
        <v>1004</v>
      </c>
      <c r="C644" s="281" t="s">
        <v>393</v>
      </c>
      <c r="D644" s="281"/>
      <c r="E644" s="281" t="s">
        <v>4233</v>
      </c>
      <c r="F644" s="281"/>
      <c r="G644" s="296" t="s">
        <v>4234</v>
      </c>
      <c r="H644" s="676"/>
      <c r="I644" s="281" t="s">
        <v>1634</v>
      </c>
      <c r="J644" s="281"/>
      <c r="K644" s="281" t="s">
        <v>7778</v>
      </c>
      <c r="L644" s="676" t="s">
        <v>7779</v>
      </c>
      <c r="M644" s="306">
        <v>42657</v>
      </c>
      <c r="N644" s="325">
        <v>44494</v>
      </c>
      <c r="O644" s="507" t="s">
        <v>991</v>
      </c>
      <c r="P644" s="513">
        <f t="shared" si="139"/>
        <v>44494</v>
      </c>
      <c r="Q644" s="514">
        <v>19544</v>
      </c>
      <c r="R644" s="514">
        <v>2016</v>
      </c>
      <c r="S644" s="279">
        <v>43763</v>
      </c>
      <c r="T644" s="501" t="s">
        <v>5762</v>
      </c>
      <c r="U644" s="324" t="s">
        <v>1687</v>
      </c>
      <c r="V644" s="282" t="s">
        <v>1542</v>
      </c>
      <c r="W644" s="282" t="s">
        <v>1542</v>
      </c>
      <c r="X644" s="280" t="s">
        <v>7780</v>
      </c>
      <c r="Y644" s="280" t="s">
        <v>1504</v>
      </c>
      <c r="Z644" s="282" t="s">
        <v>1505</v>
      </c>
      <c r="AA644" s="319">
        <v>44494</v>
      </c>
      <c r="AB644" s="149" t="s">
        <v>2167</v>
      </c>
      <c r="AC644" s="280">
        <v>5.6</v>
      </c>
      <c r="AD644" s="305"/>
      <c r="AE644" s="280">
        <v>95</v>
      </c>
      <c r="AF644" s="280"/>
      <c r="AG644" s="280">
        <v>115</v>
      </c>
      <c r="AH644" s="280"/>
      <c r="AI644" s="280">
        <v>22</v>
      </c>
      <c r="AJ644" s="280">
        <v>37</v>
      </c>
      <c r="AK644" s="501">
        <v>52</v>
      </c>
      <c r="AL644" s="501">
        <v>1</v>
      </c>
      <c r="AM644" s="281"/>
      <c r="AN644" s="281"/>
      <c r="AO644" s="281"/>
      <c r="AP644" s="281"/>
      <c r="AQ644" s="635"/>
      <c r="AR644" s="324"/>
      <c r="AS644" s="324"/>
      <c r="AT644" s="324"/>
      <c r="AU644" s="324"/>
      <c r="AV644" s="324"/>
      <c r="AW644" s="324"/>
      <c r="AX644" s="324"/>
      <c r="AY644" s="324"/>
      <c r="AZ644" s="324"/>
      <c r="BA644" s="324"/>
      <c r="BB644" s="324"/>
      <c r="BC644" s="324"/>
      <c r="BD644" s="324"/>
      <c r="BE644" s="324"/>
      <c r="BF644" s="324"/>
      <c r="BG644" s="324"/>
      <c r="BH644" s="324"/>
      <c r="BI644" s="324"/>
      <c r="BJ644" s="324"/>
      <c r="BK644" s="324"/>
      <c r="BL644" s="324"/>
      <c r="BM644" s="324"/>
      <c r="BN644" s="324"/>
      <c r="BO644" s="324"/>
      <c r="BP644" s="324"/>
      <c r="BQ644" s="324"/>
      <c r="BR644" s="324"/>
      <c r="BS644" s="324"/>
      <c r="BT644" s="324"/>
      <c r="BU644" s="324"/>
      <c r="BV644" s="324"/>
      <c r="BW644" s="324"/>
      <c r="BX644" s="324"/>
      <c r="BY644" s="324"/>
      <c r="BZ644" s="324"/>
      <c r="CA644" s="324"/>
      <c r="CB644" s="324"/>
      <c r="CC644" s="324"/>
      <c r="CD644" s="324"/>
      <c r="CE644" s="324"/>
      <c r="CF644" s="324"/>
      <c r="CG644" s="324"/>
      <c r="CH644" s="324"/>
      <c r="CI644" s="324"/>
      <c r="CJ644" s="324"/>
      <c r="CK644" s="324"/>
      <c r="CL644" s="324"/>
      <c r="CM644" s="324"/>
      <c r="CN644" s="324"/>
      <c r="CO644" s="324"/>
      <c r="CP644" s="324"/>
    </row>
    <row r="645" spans="1:127" s="502" customFormat="1" ht="12.75" customHeight="1" x14ac:dyDescent="0.2">
      <c r="A645" s="270">
        <v>644</v>
      </c>
      <c r="B645" s="270" t="s">
        <v>1004</v>
      </c>
      <c r="C645" s="318" t="s">
        <v>3495</v>
      </c>
      <c r="D645" s="271"/>
      <c r="E645" s="130" t="s">
        <v>4090</v>
      </c>
      <c r="F645" s="271"/>
      <c r="G645" s="272" t="s">
        <v>8065</v>
      </c>
      <c r="H645" s="273"/>
      <c r="I645" s="271" t="s">
        <v>1527</v>
      </c>
      <c r="J645" s="271"/>
      <c r="K645" s="271" t="s">
        <v>8066</v>
      </c>
      <c r="L645" s="273" t="s">
        <v>8067</v>
      </c>
      <c r="M645" s="275">
        <v>43874</v>
      </c>
      <c r="N645" s="132">
        <v>44600</v>
      </c>
      <c r="O645" s="277" t="s">
        <v>991</v>
      </c>
      <c r="P645" s="301">
        <f t="shared" si="139"/>
        <v>44600</v>
      </c>
      <c r="Q645" s="264">
        <v>20110</v>
      </c>
      <c r="R645" s="264">
        <v>2018</v>
      </c>
      <c r="S645" s="265">
        <v>43869</v>
      </c>
      <c r="T645" s="281" t="s">
        <v>2031</v>
      </c>
      <c r="U645" s="281" t="s">
        <v>1786</v>
      </c>
      <c r="V645" s="150" t="s">
        <v>484</v>
      </c>
      <c r="W645" s="150" t="s">
        <v>913</v>
      </c>
      <c r="X645" s="281" t="s">
        <v>8068</v>
      </c>
      <c r="Y645" s="281" t="s">
        <v>1697</v>
      </c>
      <c r="Z645" s="150" t="s">
        <v>192</v>
      </c>
      <c r="AA645" s="303">
        <v>44600</v>
      </c>
      <c r="AB645" s="283" t="s">
        <v>485</v>
      </c>
      <c r="AC645" s="281">
        <v>4.75</v>
      </c>
      <c r="AD645" s="284"/>
      <c r="AE645" s="281">
        <v>70</v>
      </c>
      <c r="AF645" s="281"/>
      <c r="AG645" s="281">
        <v>110</v>
      </c>
      <c r="AH645" s="281"/>
      <c r="AI645" s="281" t="s">
        <v>994</v>
      </c>
      <c r="AJ645" s="281">
        <v>38</v>
      </c>
      <c r="AK645" s="281">
        <v>48</v>
      </c>
      <c r="AL645" s="281">
        <v>1</v>
      </c>
      <c r="AM645" s="281"/>
      <c r="AN645" s="281"/>
      <c r="AO645" s="281"/>
      <c r="AP645" s="281"/>
      <c r="AQ645" s="635"/>
      <c r="AR645" s="324"/>
      <c r="AS645" s="324"/>
      <c r="AT645" s="324"/>
      <c r="AU645" s="324"/>
      <c r="AV645" s="324"/>
      <c r="AW645" s="324"/>
      <c r="AX645" s="324"/>
      <c r="AY645" s="324"/>
      <c r="AZ645" s="324"/>
      <c r="BA645" s="324"/>
      <c r="BB645" s="324"/>
      <c r="BC645" s="324"/>
      <c r="BD645" s="324"/>
      <c r="BE645" s="324"/>
      <c r="BF645" s="324"/>
      <c r="BG645" s="324"/>
      <c r="BH645" s="324"/>
      <c r="BI645" s="324"/>
      <c r="BJ645" s="324"/>
      <c r="BK645" s="324"/>
      <c r="BL645" s="324"/>
      <c r="BM645" s="324"/>
      <c r="BN645" s="324"/>
      <c r="BO645" s="324"/>
      <c r="BP645" s="324"/>
      <c r="BQ645" s="324"/>
      <c r="BR645" s="324"/>
      <c r="BS645" s="324"/>
      <c r="BT645" s="324"/>
      <c r="BU645" s="324"/>
      <c r="BV645" s="324"/>
      <c r="BW645" s="324"/>
      <c r="BX645" s="324"/>
      <c r="BY645" s="324"/>
      <c r="BZ645" s="324"/>
      <c r="CA645" s="324"/>
      <c r="CB645" s="324"/>
      <c r="CC645" s="324"/>
      <c r="CD645" s="324"/>
      <c r="CE645" s="324"/>
      <c r="CF645" s="324"/>
      <c r="CG645" s="324"/>
      <c r="CH645" s="324"/>
      <c r="CI645" s="324"/>
      <c r="CJ645" s="324"/>
      <c r="CK645" s="324"/>
      <c r="CL645" s="324"/>
      <c r="CM645" s="324"/>
      <c r="CN645" s="324"/>
      <c r="CO645" s="324"/>
      <c r="CP645" s="324"/>
    </row>
    <row r="646" spans="1:127" s="502" customFormat="1" ht="12.75" customHeight="1" x14ac:dyDescent="0.2">
      <c r="A646" s="270">
        <v>645</v>
      </c>
      <c r="B646" s="270" t="s">
        <v>1005</v>
      </c>
      <c r="C646" s="318" t="s">
        <v>3182</v>
      </c>
      <c r="D646" s="281"/>
      <c r="E646" s="281" t="s">
        <v>4121</v>
      </c>
      <c r="F646" s="281" t="s">
        <v>1190</v>
      </c>
      <c r="G646" s="296" t="s">
        <v>4122</v>
      </c>
      <c r="H646" s="676"/>
      <c r="I646" s="271" t="s">
        <v>2653</v>
      </c>
      <c r="J646" s="281"/>
      <c r="K646" s="271" t="s">
        <v>5457</v>
      </c>
      <c r="L646" s="273" t="s">
        <v>450</v>
      </c>
      <c r="M646" s="275">
        <v>42587</v>
      </c>
      <c r="N646" s="276">
        <v>44607</v>
      </c>
      <c r="O646" s="277" t="s">
        <v>991</v>
      </c>
      <c r="P646" s="300">
        <f t="shared" si="139"/>
        <v>44607</v>
      </c>
      <c r="Q646" s="278">
        <v>20169</v>
      </c>
      <c r="R646" s="278">
        <v>2016</v>
      </c>
      <c r="S646" s="279">
        <v>43876</v>
      </c>
      <c r="T646" s="280" t="s">
        <v>396</v>
      </c>
      <c r="U646" s="281" t="s">
        <v>991</v>
      </c>
      <c r="V646" s="282" t="s">
        <v>1281</v>
      </c>
      <c r="W646" s="282" t="s">
        <v>3177</v>
      </c>
      <c r="X646" s="280" t="s">
        <v>636</v>
      </c>
      <c r="Y646" s="280"/>
      <c r="Z646" s="282" t="s">
        <v>1983</v>
      </c>
      <c r="AA646" s="319">
        <f t="shared" ref="AA646:AA650" si="141">N646</f>
        <v>44607</v>
      </c>
      <c r="AB646" s="149" t="s">
        <v>2167</v>
      </c>
      <c r="AC646" s="280">
        <v>4.5</v>
      </c>
      <c r="AD646" s="305"/>
      <c r="AE646" s="280">
        <v>90</v>
      </c>
      <c r="AF646" s="280">
        <v>90</v>
      </c>
      <c r="AG646" s="280">
        <v>115</v>
      </c>
      <c r="AH646" s="280">
        <v>153</v>
      </c>
      <c r="AI646" s="280">
        <v>22</v>
      </c>
      <c r="AJ646" s="280">
        <v>36</v>
      </c>
      <c r="AK646" s="280">
        <v>54</v>
      </c>
      <c r="AL646" s="280">
        <v>1</v>
      </c>
      <c r="AM646" s="281"/>
      <c r="AN646" s="281"/>
      <c r="AO646" s="281"/>
      <c r="AP646" s="281"/>
      <c r="AQ646" s="635"/>
      <c r="AR646" s="324"/>
      <c r="AS646" s="324"/>
      <c r="AT646" s="324"/>
      <c r="AU646" s="324"/>
      <c r="AV646" s="324"/>
      <c r="AW646" s="324"/>
      <c r="AX646" s="324"/>
      <c r="AY646" s="324"/>
      <c r="AZ646" s="324"/>
      <c r="BA646" s="324"/>
      <c r="BB646" s="324"/>
      <c r="BC646" s="324"/>
      <c r="BD646" s="324"/>
      <c r="BE646" s="324"/>
      <c r="BF646" s="324"/>
      <c r="BG646" s="324"/>
      <c r="BH646" s="324"/>
      <c r="BI646" s="324"/>
      <c r="BJ646" s="324"/>
      <c r="BK646" s="324"/>
      <c r="BL646" s="324"/>
      <c r="BM646" s="324"/>
      <c r="BN646" s="324"/>
      <c r="BO646" s="324"/>
      <c r="BP646" s="324"/>
      <c r="BQ646" s="324"/>
      <c r="BR646" s="324"/>
      <c r="BS646" s="324"/>
      <c r="BT646" s="324"/>
      <c r="BU646" s="324"/>
      <c r="BV646" s="324"/>
      <c r="BW646" s="324"/>
      <c r="BX646" s="324"/>
      <c r="BY646" s="324"/>
      <c r="BZ646" s="324"/>
      <c r="CA646" s="324"/>
      <c r="CB646" s="324"/>
      <c r="CC646" s="324"/>
      <c r="CD646" s="324"/>
      <c r="CE646" s="324"/>
      <c r="CF646" s="324"/>
      <c r="CG646" s="324"/>
      <c r="CH646" s="324"/>
      <c r="CI646" s="324"/>
      <c r="CJ646" s="324"/>
      <c r="CK646" s="324"/>
      <c r="CL646" s="324"/>
      <c r="CM646" s="324"/>
      <c r="CN646" s="324"/>
      <c r="CO646" s="324"/>
      <c r="CP646" s="324"/>
    </row>
    <row r="647" spans="1:127" s="502" customFormat="1" ht="12.75" customHeight="1" x14ac:dyDescent="0.2">
      <c r="A647" s="270">
        <v>646</v>
      </c>
      <c r="B647" s="270" t="s">
        <v>1004</v>
      </c>
      <c r="C647" s="270" t="s">
        <v>5204</v>
      </c>
      <c r="D647" s="271"/>
      <c r="E647" s="271" t="s">
        <v>5205</v>
      </c>
      <c r="F647" s="271"/>
      <c r="G647" s="272" t="s">
        <v>7466</v>
      </c>
      <c r="H647" s="273"/>
      <c r="I647" s="271" t="s">
        <v>157</v>
      </c>
      <c r="J647" s="271"/>
      <c r="K647" s="271" t="s">
        <v>5206</v>
      </c>
      <c r="L647" s="273" t="s">
        <v>5207</v>
      </c>
      <c r="M647" s="275">
        <v>42912</v>
      </c>
      <c r="N647" s="132">
        <v>44372</v>
      </c>
      <c r="O647" s="277" t="s">
        <v>991</v>
      </c>
      <c r="P647" s="299">
        <f t="shared" ref="P647:P652" si="142">N647</f>
        <v>44372</v>
      </c>
      <c r="Q647" s="264">
        <v>19389</v>
      </c>
      <c r="R647" s="264">
        <v>2017</v>
      </c>
      <c r="S647" s="265">
        <v>43641</v>
      </c>
      <c r="T647" s="281" t="s">
        <v>2031</v>
      </c>
      <c r="U647" s="281" t="s">
        <v>991</v>
      </c>
      <c r="V647" s="150" t="s">
        <v>2826</v>
      </c>
      <c r="W647" s="150" t="s">
        <v>2826</v>
      </c>
      <c r="X647" s="281" t="s">
        <v>5208</v>
      </c>
      <c r="Y647" s="281" t="s">
        <v>681</v>
      </c>
      <c r="Z647" s="150" t="s">
        <v>682</v>
      </c>
      <c r="AA647" s="303">
        <f t="shared" si="141"/>
        <v>44372</v>
      </c>
      <c r="AB647" s="283" t="s">
        <v>2167</v>
      </c>
      <c r="AC647" s="281">
        <v>4.7</v>
      </c>
      <c r="AD647" s="284"/>
      <c r="AE647" s="281">
        <v>75</v>
      </c>
      <c r="AF647" s="281"/>
      <c r="AG647" s="281">
        <v>95</v>
      </c>
      <c r="AH647" s="281"/>
      <c r="AI647" s="281" t="s">
        <v>994</v>
      </c>
      <c r="AJ647" s="281" t="s">
        <v>994</v>
      </c>
      <c r="AK647" s="281" t="s">
        <v>994</v>
      </c>
      <c r="AL647" s="281">
        <v>1</v>
      </c>
      <c r="AM647" s="265"/>
      <c r="AN647" s="281"/>
      <c r="AO647" s="281"/>
      <c r="AP647" s="281"/>
      <c r="AQ647" s="644"/>
      <c r="AR647" s="271"/>
      <c r="AS647" s="271"/>
      <c r="AT647" s="272"/>
      <c r="AU647" s="273"/>
      <c r="AV647" s="271"/>
      <c r="AW647" s="271"/>
      <c r="AX647" s="271"/>
      <c r="AY647" s="274"/>
      <c r="AZ647" s="275"/>
      <c r="BA647" s="146"/>
      <c r="BB647" s="277"/>
      <c r="BC647" s="265"/>
      <c r="BD647" s="264"/>
      <c r="BE647" s="264"/>
      <c r="BF647" s="145"/>
      <c r="BG647" s="281"/>
      <c r="BH647" s="281"/>
      <c r="BI647" s="150"/>
      <c r="BJ647" s="150"/>
      <c r="BK647" s="281"/>
      <c r="BL647" s="281"/>
      <c r="BM647" s="150"/>
      <c r="BN647" s="326"/>
      <c r="BO647" s="281"/>
      <c r="BP647" s="281"/>
      <c r="BQ647" s="284"/>
      <c r="BR647" s="281"/>
      <c r="BS647" s="281"/>
      <c r="BT647" s="281"/>
      <c r="BU647" s="281"/>
      <c r="BV647" s="281"/>
      <c r="BW647" s="281"/>
      <c r="BX647" s="281"/>
      <c r="BY647" s="281"/>
      <c r="BZ647" s="265"/>
      <c r="CA647" s="281"/>
      <c r="CB647" s="281"/>
      <c r="CC647" s="281"/>
      <c r="CD647" s="324"/>
      <c r="CE647" s="324"/>
      <c r="CF647" s="324"/>
      <c r="CG647" s="324"/>
      <c r="CH647" s="324"/>
      <c r="CI647" s="324"/>
      <c r="CJ647" s="324"/>
      <c r="CK647" s="324"/>
      <c r="CL647" s="324"/>
      <c r="CM647" s="324"/>
      <c r="CN647" s="324"/>
      <c r="CO647" s="324"/>
      <c r="CP647" s="324"/>
    </row>
    <row r="648" spans="1:127" s="502" customFormat="1" ht="12.75" customHeight="1" x14ac:dyDescent="0.2">
      <c r="A648" s="270">
        <v>647</v>
      </c>
      <c r="B648" s="270" t="s">
        <v>1004</v>
      </c>
      <c r="C648" s="270" t="s">
        <v>8395</v>
      </c>
      <c r="D648" s="271"/>
      <c r="E648" s="271" t="s">
        <v>2860</v>
      </c>
      <c r="F648" s="271"/>
      <c r="G648" s="272" t="s">
        <v>8979</v>
      </c>
      <c r="H648" s="273"/>
      <c r="I648" s="281" t="s">
        <v>2653</v>
      </c>
      <c r="J648" s="271"/>
      <c r="K648" s="271" t="s">
        <v>1759</v>
      </c>
      <c r="L648" s="273" t="s">
        <v>783</v>
      </c>
      <c r="M648" s="275">
        <v>44040</v>
      </c>
      <c r="N648" s="132">
        <v>44763</v>
      </c>
      <c r="O648" s="277" t="s">
        <v>991</v>
      </c>
      <c r="P648" s="299">
        <f>N648</f>
        <v>44763</v>
      </c>
      <c r="Q648" s="264">
        <v>20568</v>
      </c>
      <c r="R648" s="264">
        <v>2020</v>
      </c>
      <c r="S648" s="265">
        <v>44033</v>
      </c>
      <c r="T648" s="281" t="s">
        <v>39</v>
      </c>
      <c r="U648" s="281" t="s">
        <v>1786</v>
      </c>
      <c r="V648" s="150" t="s">
        <v>484</v>
      </c>
      <c r="W648" s="150" t="s">
        <v>484</v>
      </c>
      <c r="X648" s="281" t="s">
        <v>1760</v>
      </c>
      <c r="Y648" s="281" t="s">
        <v>1993</v>
      </c>
      <c r="Z648" s="150" t="s">
        <v>1994</v>
      </c>
      <c r="AA648" s="303">
        <v>44033</v>
      </c>
      <c r="AB648" s="283" t="s">
        <v>1411</v>
      </c>
      <c r="AC648" s="281">
        <v>4.5</v>
      </c>
      <c r="AD648" s="284"/>
      <c r="AE648" s="281">
        <v>72</v>
      </c>
      <c r="AF648" s="281"/>
      <c r="AG648" s="281">
        <v>92</v>
      </c>
      <c r="AH648" s="281"/>
      <c r="AI648" s="281" t="s">
        <v>994</v>
      </c>
      <c r="AJ648" s="281" t="s">
        <v>994</v>
      </c>
      <c r="AK648" s="281" t="s">
        <v>994</v>
      </c>
      <c r="AL648" s="281">
        <v>1</v>
      </c>
      <c r="AM648" s="281"/>
      <c r="AN648" s="281"/>
      <c r="AO648" s="281"/>
      <c r="AP648" s="281"/>
      <c r="AQ648" s="635"/>
      <c r="AR648" s="324"/>
      <c r="AS648" s="324"/>
      <c r="AT648" s="324"/>
      <c r="AU648" s="324"/>
      <c r="AV648" s="324"/>
      <c r="AW648" s="324"/>
      <c r="AX648" s="324"/>
      <c r="AY648" s="324"/>
      <c r="AZ648" s="324"/>
      <c r="BA648" s="324"/>
      <c r="BB648" s="324"/>
      <c r="BC648" s="324"/>
      <c r="BD648" s="324"/>
      <c r="BE648" s="324"/>
      <c r="BF648" s="324"/>
      <c r="BG648" s="324"/>
      <c r="BH648" s="324"/>
      <c r="BI648" s="324"/>
      <c r="BJ648" s="324"/>
      <c r="BK648" s="324"/>
      <c r="BL648" s="324"/>
      <c r="BM648" s="324"/>
      <c r="BN648" s="324"/>
      <c r="BO648" s="324"/>
      <c r="BP648" s="324"/>
      <c r="BQ648" s="324"/>
      <c r="BR648" s="324"/>
      <c r="BS648" s="324"/>
      <c r="BT648" s="324"/>
      <c r="BU648" s="324"/>
      <c r="BV648" s="324"/>
      <c r="BW648" s="324"/>
      <c r="BX648" s="324"/>
      <c r="BY648" s="324"/>
      <c r="BZ648" s="324"/>
      <c r="CA648" s="324"/>
      <c r="CB648" s="324"/>
      <c r="CC648" s="324"/>
      <c r="CD648" s="324"/>
      <c r="CE648" s="324"/>
      <c r="CF648" s="324"/>
      <c r="CG648" s="324"/>
      <c r="CH648" s="324"/>
      <c r="CI648" s="324"/>
      <c r="CJ648" s="324"/>
      <c r="CK648" s="324"/>
      <c r="CL648" s="324"/>
      <c r="CM648" s="324"/>
      <c r="CN648" s="324"/>
      <c r="CO648" s="324"/>
      <c r="CP648" s="324"/>
    </row>
    <row r="649" spans="1:127" s="502" customFormat="1" ht="12.75" customHeight="1" x14ac:dyDescent="0.2">
      <c r="A649" s="270">
        <v>648</v>
      </c>
      <c r="B649" s="281" t="s">
        <v>1004</v>
      </c>
      <c r="C649" s="281" t="s">
        <v>4899</v>
      </c>
      <c r="D649" s="281"/>
      <c r="E649" s="281" t="s">
        <v>4900</v>
      </c>
      <c r="F649" s="281"/>
      <c r="G649" s="296" t="s">
        <v>4901</v>
      </c>
      <c r="H649" s="676"/>
      <c r="I649" s="281" t="s">
        <v>614</v>
      </c>
      <c r="J649" s="281"/>
      <c r="K649" s="281" t="s">
        <v>1881</v>
      </c>
      <c r="L649" s="676" t="s">
        <v>1882</v>
      </c>
      <c r="M649" s="306">
        <v>42824</v>
      </c>
      <c r="N649" s="307">
        <v>44605</v>
      </c>
      <c r="O649" s="507" t="s">
        <v>991</v>
      </c>
      <c r="P649" s="299">
        <f t="shared" si="142"/>
        <v>44605</v>
      </c>
      <c r="Q649" s="264">
        <v>17342</v>
      </c>
      <c r="R649" s="264">
        <v>2013</v>
      </c>
      <c r="S649" s="279">
        <v>43874</v>
      </c>
      <c r="T649" s="281" t="s">
        <v>239</v>
      </c>
      <c r="U649" s="281" t="s">
        <v>991</v>
      </c>
      <c r="V649" s="150" t="s">
        <v>1823</v>
      </c>
      <c r="W649" s="150" t="s">
        <v>615</v>
      </c>
      <c r="X649" s="281" t="s">
        <v>1826</v>
      </c>
      <c r="Y649" s="281"/>
      <c r="Z649" s="150" t="s">
        <v>1047</v>
      </c>
      <c r="AA649" s="319">
        <f t="shared" si="141"/>
        <v>44605</v>
      </c>
      <c r="AB649" s="283" t="s">
        <v>485</v>
      </c>
      <c r="AC649" s="281">
        <v>5.3</v>
      </c>
      <c r="AD649" s="284"/>
      <c r="AE649" s="281">
        <v>80</v>
      </c>
      <c r="AF649" s="281"/>
      <c r="AG649" s="281">
        <v>110</v>
      </c>
      <c r="AH649" s="281"/>
      <c r="AI649" s="281">
        <v>22</v>
      </c>
      <c r="AJ649" s="281">
        <v>36</v>
      </c>
      <c r="AK649" s="281">
        <v>46</v>
      </c>
      <c r="AL649" s="281">
        <v>1</v>
      </c>
      <c r="AM649" s="281"/>
      <c r="AN649" s="281"/>
      <c r="AO649" s="281"/>
      <c r="AP649" s="281"/>
      <c r="AQ649" s="635"/>
      <c r="AR649" s="324"/>
      <c r="AS649" s="324"/>
      <c r="AT649" s="324"/>
      <c r="AU649" s="324"/>
      <c r="AV649" s="324"/>
      <c r="AW649" s="324"/>
      <c r="AX649" s="324"/>
      <c r="AY649" s="324"/>
      <c r="AZ649" s="324"/>
      <c r="BA649" s="324"/>
      <c r="BB649" s="324"/>
      <c r="BC649" s="324"/>
      <c r="BD649" s="324"/>
      <c r="BE649" s="324"/>
      <c r="BF649" s="324"/>
      <c r="BG649" s="324"/>
      <c r="BH649" s="324"/>
      <c r="BI649" s="324"/>
      <c r="BJ649" s="324"/>
      <c r="BK649" s="324"/>
      <c r="BL649" s="324"/>
      <c r="BM649" s="324"/>
      <c r="BN649" s="324"/>
      <c r="BO649" s="324"/>
      <c r="BP649" s="324"/>
      <c r="BQ649" s="324"/>
      <c r="BR649" s="324"/>
      <c r="BS649" s="324"/>
      <c r="BT649" s="324"/>
      <c r="BU649" s="324"/>
      <c r="BV649" s="324"/>
      <c r="BW649" s="324"/>
      <c r="BX649" s="324"/>
      <c r="BY649" s="324"/>
      <c r="BZ649" s="324"/>
      <c r="CA649" s="324"/>
      <c r="CB649" s="324"/>
      <c r="CC649" s="324"/>
      <c r="CD649" s="324"/>
      <c r="CE649" s="324"/>
      <c r="CF649" s="324"/>
      <c r="CG649" s="324"/>
      <c r="CH649" s="324"/>
      <c r="CI649" s="324"/>
      <c r="CJ649" s="324"/>
      <c r="CK649" s="324"/>
      <c r="CL649" s="324"/>
      <c r="CM649" s="324"/>
      <c r="CN649" s="324"/>
      <c r="CO649" s="324"/>
      <c r="CP649" s="324"/>
    </row>
    <row r="650" spans="1:127" s="502" customFormat="1" ht="12.75" customHeight="1" x14ac:dyDescent="0.2">
      <c r="A650" s="270">
        <v>649</v>
      </c>
      <c r="B650" s="281" t="s">
        <v>4666</v>
      </c>
      <c r="C650" s="270" t="s">
        <v>5644</v>
      </c>
      <c r="D650" s="281"/>
      <c r="E650" s="281" t="s">
        <v>4667</v>
      </c>
      <c r="F650" s="281"/>
      <c r="G650" s="296" t="s">
        <v>4668</v>
      </c>
      <c r="H650" s="676"/>
      <c r="I650" s="271" t="s">
        <v>424</v>
      </c>
      <c r="J650" s="281"/>
      <c r="K650" s="281" t="s">
        <v>4669</v>
      </c>
      <c r="L650" s="676" t="s">
        <v>4670</v>
      </c>
      <c r="M650" s="306">
        <v>42737</v>
      </c>
      <c r="N650" s="307">
        <v>44599</v>
      </c>
      <c r="O650" s="277" t="s">
        <v>991</v>
      </c>
      <c r="P650" s="299">
        <f t="shared" si="142"/>
        <v>44599</v>
      </c>
      <c r="Q650" s="264">
        <v>171021</v>
      </c>
      <c r="R650" s="264">
        <v>2014</v>
      </c>
      <c r="S650" s="265">
        <v>43868</v>
      </c>
      <c r="T650" s="281" t="s">
        <v>706</v>
      </c>
      <c r="U650" s="281" t="s">
        <v>991</v>
      </c>
      <c r="V650" s="150" t="s">
        <v>8056</v>
      </c>
      <c r="W650" s="150" t="s">
        <v>8057</v>
      </c>
      <c r="X650" s="281" t="s">
        <v>5645</v>
      </c>
      <c r="Y650" s="281"/>
      <c r="Z650" s="150" t="s">
        <v>5646</v>
      </c>
      <c r="AA650" s="303">
        <f t="shared" si="141"/>
        <v>44599</v>
      </c>
      <c r="AB650" s="283" t="s">
        <v>2167</v>
      </c>
      <c r="AC650" s="281">
        <v>5.6</v>
      </c>
      <c r="AD650" s="284"/>
      <c r="AE650" s="281">
        <v>85</v>
      </c>
      <c r="AF650" s="281"/>
      <c r="AG650" s="281">
        <v>105</v>
      </c>
      <c r="AH650" s="281"/>
      <c r="AI650" s="281">
        <v>23</v>
      </c>
      <c r="AJ650" s="281">
        <v>38</v>
      </c>
      <c r="AK650" s="281">
        <v>53</v>
      </c>
      <c r="AL650" s="281">
        <v>1</v>
      </c>
      <c r="AM650" s="281"/>
      <c r="AN650" s="281"/>
      <c r="AO650" s="281"/>
      <c r="AP650" s="281"/>
      <c r="AQ650" s="635"/>
      <c r="AR650" s="324"/>
      <c r="AS650" s="324"/>
      <c r="AT650" s="324"/>
      <c r="AU650" s="324"/>
      <c r="AV650" s="324"/>
      <c r="AW650" s="324"/>
      <c r="AX650" s="324"/>
      <c r="AY650" s="324"/>
      <c r="AZ650" s="324"/>
      <c r="BA650" s="324"/>
      <c r="BB650" s="324"/>
      <c r="BC650" s="324"/>
      <c r="BD650" s="324"/>
      <c r="BE650" s="324"/>
      <c r="BF650" s="324"/>
      <c r="BG650" s="324"/>
      <c r="BH650" s="324"/>
      <c r="BI650" s="324"/>
      <c r="BJ650" s="324"/>
      <c r="BK650" s="324"/>
      <c r="BL650" s="324"/>
      <c r="BM650" s="324"/>
      <c r="BN650" s="324"/>
      <c r="BO650" s="324"/>
      <c r="BP650" s="324"/>
      <c r="BQ650" s="324"/>
      <c r="BR650" s="324"/>
      <c r="BS650" s="324"/>
      <c r="BT650" s="324"/>
      <c r="BU650" s="324"/>
      <c r="BV650" s="324"/>
      <c r="BW650" s="324"/>
      <c r="BX650" s="324"/>
      <c r="BY650" s="324"/>
      <c r="BZ650" s="324"/>
      <c r="CA650" s="324"/>
      <c r="CB650" s="324"/>
      <c r="CC650" s="324"/>
      <c r="CD650" s="324"/>
      <c r="CE650" s="324"/>
      <c r="CF650" s="324"/>
      <c r="CG650" s="324"/>
      <c r="CH650" s="324"/>
      <c r="CI650" s="324"/>
      <c r="CJ650" s="324"/>
      <c r="CK650" s="324"/>
      <c r="CL650" s="324"/>
      <c r="CM650" s="324"/>
      <c r="CN650" s="324"/>
      <c r="CO650" s="324"/>
      <c r="CP650" s="324"/>
    </row>
    <row r="651" spans="1:127" ht="12.75" customHeight="1" x14ac:dyDescent="0.2">
      <c r="A651" s="270">
        <v>650</v>
      </c>
      <c r="B651" s="270" t="s">
        <v>1004</v>
      </c>
      <c r="C651" s="271" t="s">
        <v>1425</v>
      </c>
      <c r="D651" s="271"/>
      <c r="E651" s="271" t="s">
        <v>9880</v>
      </c>
      <c r="F651" s="271"/>
      <c r="G651" s="272" t="s">
        <v>1426</v>
      </c>
      <c r="H651" s="273"/>
      <c r="I651" s="271" t="s">
        <v>2653</v>
      </c>
      <c r="J651" s="271"/>
      <c r="K651" s="271" t="s">
        <v>3437</v>
      </c>
      <c r="L651" s="273" t="s">
        <v>1452</v>
      </c>
      <c r="M651" s="275">
        <v>39608</v>
      </c>
      <c r="N651" s="276">
        <v>44681</v>
      </c>
      <c r="O651" s="277" t="s">
        <v>991</v>
      </c>
      <c r="P651" s="298">
        <f t="shared" si="142"/>
        <v>44681</v>
      </c>
      <c r="Q651" s="278">
        <v>20362</v>
      </c>
      <c r="R651" s="278">
        <v>2007</v>
      </c>
      <c r="S651" s="279">
        <v>43951</v>
      </c>
      <c r="T651" s="280" t="s">
        <v>1453</v>
      </c>
      <c r="U651" s="281" t="s">
        <v>991</v>
      </c>
      <c r="V651" s="282" t="s">
        <v>484</v>
      </c>
      <c r="W651" s="282" t="s">
        <v>792</v>
      </c>
      <c r="X651" s="280" t="s">
        <v>1422</v>
      </c>
      <c r="Y651" s="280" t="s">
        <v>1232</v>
      </c>
      <c r="Z651" s="282" t="s">
        <v>955</v>
      </c>
      <c r="AA651" s="319">
        <f t="shared" ref="AA651:AA657" si="143">N651</f>
        <v>44681</v>
      </c>
      <c r="AB651" s="149" t="s">
        <v>994</v>
      </c>
      <c r="AC651" s="280">
        <v>5.7</v>
      </c>
      <c r="AD651" s="305"/>
      <c r="AE651" s="280">
        <v>90</v>
      </c>
      <c r="AF651" s="280"/>
      <c r="AG651" s="280">
        <v>105</v>
      </c>
      <c r="AH651" s="280"/>
      <c r="AI651" s="280">
        <v>25</v>
      </c>
      <c r="AJ651" s="280">
        <v>48</v>
      </c>
      <c r="AK651" s="280">
        <v>60</v>
      </c>
      <c r="AL651" s="280">
        <v>1</v>
      </c>
      <c r="AM651" s="280"/>
      <c r="AN651" s="280"/>
      <c r="AO651" s="280"/>
      <c r="AP651" s="280"/>
      <c r="AQ651" s="634"/>
      <c r="AR651" s="501"/>
      <c r="AS651" s="501"/>
      <c r="AT651" s="501"/>
      <c r="AU651" s="501"/>
      <c r="AV651" s="501"/>
      <c r="AW651" s="501"/>
      <c r="AX651" s="501"/>
      <c r="AY651" s="501"/>
      <c r="AZ651" s="501"/>
      <c r="BA651" s="501"/>
      <c r="BB651" s="501"/>
      <c r="BC651" s="501"/>
      <c r="BD651" s="501"/>
      <c r="BE651" s="501"/>
      <c r="BF651" s="501"/>
      <c r="BG651" s="501"/>
      <c r="BH651" s="501"/>
      <c r="BI651" s="501"/>
      <c r="BJ651" s="501"/>
      <c r="BK651" s="501"/>
      <c r="BL651" s="501"/>
      <c r="BM651" s="501"/>
      <c r="BN651" s="501"/>
      <c r="BO651" s="501"/>
      <c r="BP651" s="501"/>
      <c r="BQ651" s="501"/>
      <c r="BR651" s="501"/>
      <c r="BS651" s="501"/>
      <c r="BT651" s="501"/>
      <c r="BU651" s="501"/>
      <c r="BV651" s="501"/>
      <c r="BW651" s="501"/>
      <c r="BX651" s="501"/>
      <c r="BY651" s="501"/>
      <c r="BZ651" s="501"/>
      <c r="CA651" s="501"/>
      <c r="CB651" s="501"/>
      <c r="CC651" s="501"/>
      <c r="CD651" s="501"/>
      <c r="CE651" s="501"/>
      <c r="CF651" s="501"/>
      <c r="CG651" s="501"/>
      <c r="CH651" s="501"/>
      <c r="CI651" s="501"/>
      <c r="CJ651" s="501"/>
      <c r="CK651" s="501"/>
      <c r="CL651" s="501"/>
      <c r="CM651" s="501"/>
      <c r="CN651" s="501"/>
      <c r="CO651" s="501"/>
      <c r="CP651" s="501"/>
      <c r="CQ651" s="500"/>
      <c r="CR651" s="500"/>
      <c r="CS651" s="500"/>
      <c r="CT651" s="500"/>
      <c r="CU651" s="500"/>
      <c r="CV651" s="500"/>
      <c r="CW651" s="500"/>
      <c r="CX651" s="500"/>
      <c r="CY651" s="500"/>
      <c r="CZ651" s="500"/>
      <c r="DA651" s="500"/>
      <c r="DB651" s="500"/>
      <c r="DC651" s="500"/>
      <c r="DD651" s="500"/>
      <c r="DE651" s="500"/>
      <c r="DF651" s="500"/>
      <c r="DG651" s="500"/>
      <c r="DH651" s="500"/>
      <c r="DI651" s="500"/>
      <c r="DJ651" s="500"/>
      <c r="DK651" s="500"/>
      <c r="DL651" s="500"/>
      <c r="DM651" s="500"/>
      <c r="DN651" s="500"/>
      <c r="DO651" s="500"/>
      <c r="DP651" s="500"/>
      <c r="DQ651" s="500"/>
      <c r="DR651" s="500"/>
      <c r="DS651" s="500"/>
      <c r="DT651" s="500"/>
      <c r="DU651" s="500"/>
      <c r="DV651" s="500"/>
      <c r="DW651" s="500"/>
    </row>
    <row r="652" spans="1:127" ht="12.75" customHeight="1" x14ac:dyDescent="0.2">
      <c r="A652" s="270">
        <v>651</v>
      </c>
      <c r="B652" s="270" t="s">
        <v>1004</v>
      </c>
      <c r="C652" s="271" t="s">
        <v>1427</v>
      </c>
      <c r="D652" s="271"/>
      <c r="E652" s="271" t="s">
        <v>9881</v>
      </c>
      <c r="F652" s="271"/>
      <c r="G652" s="272" t="s">
        <v>1428</v>
      </c>
      <c r="H652" s="273"/>
      <c r="I652" s="271" t="s">
        <v>2653</v>
      </c>
      <c r="J652" s="271"/>
      <c r="K652" s="271" t="s">
        <v>3258</v>
      </c>
      <c r="L652" s="273" t="s">
        <v>211</v>
      </c>
      <c r="M652" s="275">
        <v>39608</v>
      </c>
      <c r="N652" s="276">
        <v>44677</v>
      </c>
      <c r="O652" s="277" t="s">
        <v>991</v>
      </c>
      <c r="P652" s="298">
        <f t="shared" si="142"/>
        <v>44677</v>
      </c>
      <c r="Q652" s="278">
        <v>20366</v>
      </c>
      <c r="R652" s="278">
        <v>2008</v>
      </c>
      <c r="S652" s="279">
        <v>43947</v>
      </c>
      <c r="T652" s="280" t="s">
        <v>1453</v>
      </c>
      <c r="U652" s="281" t="s">
        <v>991</v>
      </c>
      <c r="V652" s="282" t="s">
        <v>1532</v>
      </c>
      <c r="W652" s="282" t="s">
        <v>8483</v>
      </c>
      <c r="X652" s="280" t="s">
        <v>578</v>
      </c>
      <c r="Y652" s="280" t="s">
        <v>173</v>
      </c>
      <c r="Z652" s="282" t="s">
        <v>174</v>
      </c>
      <c r="AA652" s="319">
        <f t="shared" si="143"/>
        <v>44677</v>
      </c>
      <c r="AB652" s="149" t="s">
        <v>994</v>
      </c>
      <c r="AC652" s="280">
        <v>5.7</v>
      </c>
      <c r="AD652" s="305"/>
      <c r="AE652" s="280">
        <v>90</v>
      </c>
      <c r="AF652" s="280"/>
      <c r="AG652" s="280">
        <v>105</v>
      </c>
      <c r="AH652" s="280"/>
      <c r="AI652" s="280">
        <v>25</v>
      </c>
      <c r="AJ652" s="280">
        <v>48</v>
      </c>
      <c r="AK652" s="280">
        <v>60</v>
      </c>
      <c r="AL652" s="280">
        <v>1</v>
      </c>
      <c r="AM652" s="280"/>
      <c r="AN652" s="280"/>
      <c r="AO652" s="280"/>
      <c r="AP652" s="280"/>
      <c r="AQ652" s="634"/>
      <c r="AR652" s="501"/>
      <c r="AS652" s="501"/>
      <c r="AT652" s="501"/>
      <c r="AU652" s="501"/>
      <c r="AV652" s="501"/>
      <c r="AW652" s="501"/>
      <c r="AX652" s="501"/>
      <c r="AY652" s="501"/>
      <c r="AZ652" s="501"/>
      <c r="BA652" s="501"/>
      <c r="BB652" s="501"/>
      <c r="BC652" s="501"/>
      <c r="BD652" s="501"/>
      <c r="BE652" s="501"/>
      <c r="BF652" s="501"/>
      <c r="BG652" s="501"/>
      <c r="BH652" s="501"/>
      <c r="BI652" s="501"/>
      <c r="BJ652" s="501"/>
      <c r="BK652" s="501"/>
      <c r="BL652" s="501"/>
      <c r="BM652" s="501"/>
      <c r="BN652" s="501"/>
      <c r="BO652" s="501"/>
      <c r="BP652" s="501"/>
      <c r="BQ652" s="501"/>
      <c r="BR652" s="501"/>
      <c r="BS652" s="501"/>
      <c r="BT652" s="501"/>
      <c r="BU652" s="501"/>
      <c r="BV652" s="501"/>
      <c r="BW652" s="501"/>
      <c r="BX652" s="501"/>
      <c r="BY652" s="501"/>
      <c r="BZ652" s="501"/>
      <c r="CA652" s="501"/>
      <c r="CB652" s="501"/>
      <c r="CC652" s="501"/>
      <c r="CD652" s="501"/>
      <c r="CE652" s="501"/>
      <c r="CF652" s="501"/>
      <c r="CG652" s="501"/>
      <c r="CH652" s="501"/>
      <c r="CI652" s="501"/>
      <c r="CJ652" s="501"/>
      <c r="CK652" s="501"/>
      <c r="CL652" s="501"/>
      <c r="CM652" s="501"/>
      <c r="CN652" s="501"/>
      <c r="CO652" s="501"/>
      <c r="CP652" s="501"/>
      <c r="CQ652" s="500"/>
      <c r="CR652" s="500"/>
      <c r="CS652" s="500"/>
      <c r="CT652" s="500"/>
      <c r="CU652" s="500"/>
      <c r="CV652" s="500"/>
      <c r="CW652" s="500"/>
      <c r="CX652" s="500"/>
      <c r="CY652" s="500"/>
      <c r="CZ652" s="500"/>
      <c r="DA652" s="500"/>
      <c r="DB652" s="500"/>
      <c r="DC652" s="500"/>
      <c r="DD652" s="500"/>
      <c r="DE652" s="500"/>
      <c r="DF652" s="500"/>
      <c r="DG652" s="500"/>
      <c r="DH652" s="500"/>
      <c r="DI652" s="500"/>
      <c r="DJ652" s="500"/>
      <c r="DK652" s="500"/>
      <c r="DL652" s="500"/>
      <c r="DM652" s="500"/>
      <c r="DN652" s="500"/>
      <c r="DO652" s="500"/>
      <c r="DP652" s="500"/>
      <c r="DQ652" s="500"/>
      <c r="DR652" s="500"/>
      <c r="DS652" s="500"/>
      <c r="DT652" s="500"/>
      <c r="DU652" s="500"/>
      <c r="DV652" s="500"/>
      <c r="DW652" s="500"/>
    </row>
    <row r="653" spans="1:127" ht="12.75" customHeight="1" x14ac:dyDescent="0.2">
      <c r="A653" s="270">
        <v>652</v>
      </c>
      <c r="B653" s="281" t="s">
        <v>1004</v>
      </c>
      <c r="C653" s="281" t="s">
        <v>716</v>
      </c>
      <c r="D653" s="281"/>
      <c r="E653" s="281" t="s">
        <v>1137</v>
      </c>
      <c r="F653" s="281"/>
      <c r="G653" s="296" t="s">
        <v>1138</v>
      </c>
      <c r="H653" s="676"/>
      <c r="I653" s="271" t="s">
        <v>2653</v>
      </c>
      <c r="J653" s="281"/>
      <c r="K653" s="281" t="s">
        <v>3492</v>
      </c>
      <c r="L653" s="676" t="s">
        <v>1139</v>
      </c>
      <c r="M653" s="306">
        <v>41442</v>
      </c>
      <c r="N653" s="325">
        <v>43816</v>
      </c>
      <c r="O653" s="277" t="s">
        <v>991</v>
      </c>
      <c r="P653" s="298">
        <f t="shared" ref="P653:P689" si="144">N653</f>
        <v>43816</v>
      </c>
      <c r="Q653" s="278">
        <v>16116</v>
      </c>
      <c r="R653" s="278">
        <v>2007</v>
      </c>
      <c r="S653" s="279">
        <v>43451</v>
      </c>
      <c r="T653" s="280" t="s">
        <v>5079</v>
      </c>
      <c r="U653" s="281" t="s">
        <v>991</v>
      </c>
      <c r="V653" s="282" t="s">
        <v>1823</v>
      </c>
      <c r="W653" s="282" t="s">
        <v>5018</v>
      </c>
      <c r="X653" s="280" t="s">
        <v>3493</v>
      </c>
      <c r="Y653" s="280"/>
      <c r="Z653" s="282" t="s">
        <v>3494</v>
      </c>
      <c r="AA653" s="319">
        <v>43816</v>
      </c>
      <c r="AB653" s="149" t="s">
        <v>1483</v>
      </c>
      <c r="AC653" s="280">
        <v>6.9</v>
      </c>
      <c r="AD653" s="305"/>
      <c r="AE653" s="280">
        <v>85</v>
      </c>
      <c r="AF653" s="280"/>
      <c r="AG653" s="280">
        <v>120</v>
      </c>
      <c r="AH653" s="280"/>
      <c r="AI653" s="280">
        <v>21</v>
      </c>
      <c r="AJ653" s="280">
        <v>34</v>
      </c>
      <c r="AK653" s="280">
        <v>44</v>
      </c>
      <c r="AL653" s="280">
        <v>1</v>
      </c>
      <c r="AM653" s="280"/>
      <c r="AN653" s="280"/>
      <c r="AO653" s="280"/>
      <c r="AP653" s="280"/>
      <c r="AQ653" s="634"/>
      <c r="AR653" s="501"/>
      <c r="AS653" s="501"/>
      <c r="AT653" s="501"/>
      <c r="AU653" s="501"/>
      <c r="AV653" s="501"/>
      <c r="AW653" s="501"/>
      <c r="AX653" s="501"/>
      <c r="AY653" s="501"/>
      <c r="AZ653" s="501"/>
      <c r="BA653" s="501"/>
      <c r="BB653" s="501"/>
      <c r="BC653" s="501"/>
      <c r="BD653" s="501"/>
      <c r="BE653" s="501"/>
      <c r="BF653" s="501"/>
      <c r="BG653" s="501"/>
      <c r="BH653" s="501"/>
      <c r="BI653" s="501"/>
      <c r="BJ653" s="501"/>
      <c r="BK653" s="501"/>
      <c r="BL653" s="501"/>
      <c r="BM653" s="501"/>
      <c r="BN653" s="501"/>
      <c r="BO653" s="501"/>
      <c r="BP653" s="501"/>
      <c r="BQ653" s="501"/>
      <c r="BR653" s="501"/>
      <c r="BS653" s="501"/>
      <c r="BT653" s="501"/>
      <c r="BU653" s="501"/>
      <c r="BV653" s="501"/>
      <c r="BW653" s="501"/>
      <c r="BX653" s="501"/>
      <c r="BY653" s="501"/>
      <c r="BZ653" s="501"/>
      <c r="CA653" s="501"/>
      <c r="CB653" s="501"/>
      <c r="CC653" s="501"/>
      <c r="CD653" s="501"/>
      <c r="CE653" s="501"/>
      <c r="CF653" s="501"/>
      <c r="CG653" s="501"/>
      <c r="CH653" s="501"/>
      <c r="CI653" s="501"/>
      <c r="CJ653" s="501"/>
      <c r="CK653" s="501"/>
      <c r="CL653" s="501"/>
      <c r="CM653" s="501"/>
      <c r="CN653" s="501"/>
      <c r="CO653" s="501"/>
      <c r="CP653" s="501"/>
      <c r="CQ653" s="500"/>
      <c r="CR653" s="500"/>
      <c r="CS653" s="500"/>
      <c r="CT653" s="500"/>
      <c r="CU653" s="500"/>
      <c r="CV653" s="500"/>
      <c r="CW653" s="500"/>
      <c r="CX653" s="500"/>
      <c r="CY653" s="500"/>
      <c r="CZ653" s="500"/>
      <c r="DA653" s="500"/>
      <c r="DB653" s="500"/>
      <c r="DC653" s="500"/>
      <c r="DD653" s="500"/>
      <c r="DE653" s="500"/>
      <c r="DF653" s="500"/>
      <c r="DG653" s="500"/>
      <c r="DH653" s="500"/>
      <c r="DI653" s="500"/>
      <c r="DJ653" s="500"/>
      <c r="DK653" s="500"/>
      <c r="DL653" s="500"/>
      <c r="DM653" s="500"/>
      <c r="DN653" s="500"/>
      <c r="DO653" s="500"/>
      <c r="DP653" s="500"/>
      <c r="DQ653" s="500"/>
      <c r="DR653" s="500"/>
      <c r="DS653" s="500"/>
      <c r="DT653" s="500"/>
      <c r="DU653" s="500"/>
      <c r="DV653" s="500"/>
      <c r="DW653" s="500"/>
    </row>
    <row r="654" spans="1:127" ht="12.75" customHeight="1" x14ac:dyDescent="0.2">
      <c r="A654" s="270">
        <v>653</v>
      </c>
      <c r="B654" s="281" t="s">
        <v>1004</v>
      </c>
      <c r="C654" s="281" t="s">
        <v>786</v>
      </c>
      <c r="D654" s="281"/>
      <c r="E654" s="281" t="s">
        <v>5385</v>
      </c>
      <c r="F654" s="281"/>
      <c r="G654" s="296" t="s">
        <v>5386</v>
      </c>
      <c r="H654" s="676"/>
      <c r="I654" s="281" t="s">
        <v>1634</v>
      </c>
      <c r="J654" s="281"/>
      <c r="K654" s="281" t="s">
        <v>5387</v>
      </c>
      <c r="L654" s="676" t="s">
        <v>5388</v>
      </c>
      <c r="M654" s="306">
        <v>43001</v>
      </c>
      <c r="N654" s="325">
        <v>43731</v>
      </c>
      <c r="O654" s="277" t="s">
        <v>991</v>
      </c>
      <c r="P654" s="298">
        <f t="shared" si="144"/>
        <v>43731</v>
      </c>
      <c r="Q654" s="278">
        <v>17818</v>
      </c>
      <c r="R654" s="278">
        <v>2017</v>
      </c>
      <c r="S654" s="279">
        <v>43001</v>
      </c>
      <c r="T654" s="280" t="s">
        <v>1686</v>
      </c>
      <c r="U654" s="281" t="s">
        <v>1786</v>
      </c>
      <c r="V654" s="282" t="s">
        <v>484</v>
      </c>
      <c r="W654" s="282" t="s">
        <v>484</v>
      </c>
      <c r="X654" s="280" t="s">
        <v>5389</v>
      </c>
      <c r="Y654" s="280" t="s">
        <v>5390</v>
      </c>
      <c r="Z654" s="282" t="s">
        <v>3461</v>
      </c>
      <c r="AA654" s="319">
        <f t="shared" si="143"/>
        <v>43731</v>
      </c>
      <c r="AB654" s="149" t="s">
        <v>2167</v>
      </c>
      <c r="AC654" s="280">
        <v>5.9</v>
      </c>
      <c r="AD654" s="305"/>
      <c r="AE654" s="280">
        <v>110</v>
      </c>
      <c r="AF654" s="280"/>
      <c r="AG654" s="280">
        <v>130</v>
      </c>
      <c r="AH654" s="280"/>
      <c r="AI654" s="280" t="s">
        <v>994</v>
      </c>
      <c r="AJ654" s="280" t="s">
        <v>994</v>
      </c>
      <c r="AK654" s="280" t="s">
        <v>994</v>
      </c>
      <c r="AL654" s="280">
        <v>1</v>
      </c>
      <c r="AM654" s="280"/>
      <c r="AN654" s="280"/>
      <c r="AO654" s="280"/>
      <c r="AP654" s="280"/>
      <c r="AQ654" s="634"/>
      <c r="AR654" s="501"/>
      <c r="AS654" s="501"/>
      <c r="AT654" s="501"/>
      <c r="AU654" s="501"/>
      <c r="AV654" s="501"/>
      <c r="AW654" s="501"/>
      <c r="AX654" s="501"/>
      <c r="AY654" s="501"/>
      <c r="AZ654" s="501"/>
      <c r="BA654" s="501"/>
      <c r="BB654" s="501"/>
      <c r="BC654" s="501"/>
      <c r="BD654" s="501"/>
      <c r="BE654" s="501"/>
      <c r="BF654" s="501"/>
      <c r="BG654" s="501"/>
      <c r="BH654" s="501"/>
      <c r="BI654" s="501"/>
      <c r="BJ654" s="501"/>
      <c r="BK654" s="501"/>
      <c r="BL654" s="501"/>
      <c r="BM654" s="501"/>
      <c r="BN654" s="501"/>
      <c r="BO654" s="501"/>
      <c r="BP654" s="501"/>
      <c r="BQ654" s="501"/>
      <c r="BR654" s="501"/>
      <c r="BS654" s="501"/>
      <c r="BT654" s="501"/>
      <c r="BU654" s="501"/>
      <c r="BV654" s="501"/>
      <c r="BW654" s="501"/>
      <c r="BX654" s="501"/>
      <c r="BY654" s="501"/>
      <c r="BZ654" s="501"/>
      <c r="CA654" s="501"/>
      <c r="CB654" s="501"/>
      <c r="CC654" s="501"/>
      <c r="CD654" s="501"/>
      <c r="CE654" s="501"/>
      <c r="CF654" s="501"/>
      <c r="CG654" s="501"/>
      <c r="CH654" s="501"/>
      <c r="CI654" s="501"/>
      <c r="CJ654" s="501"/>
      <c r="CK654" s="501"/>
      <c r="CL654" s="501"/>
      <c r="CM654" s="501"/>
      <c r="CN654" s="501"/>
      <c r="CO654" s="501"/>
      <c r="CP654" s="501"/>
      <c r="CQ654" s="500"/>
      <c r="CR654" s="500"/>
      <c r="CS654" s="500"/>
      <c r="CT654" s="500"/>
      <c r="CU654" s="500"/>
      <c r="CV654" s="500"/>
      <c r="CW654" s="500"/>
      <c r="CX654" s="500"/>
      <c r="CY654" s="500"/>
      <c r="CZ654" s="500"/>
      <c r="DA654" s="500"/>
      <c r="DB654" s="500"/>
      <c r="DC654" s="500"/>
      <c r="DD654" s="500"/>
      <c r="DE654" s="500"/>
      <c r="DF654" s="500"/>
      <c r="DG654" s="500"/>
      <c r="DH654" s="500"/>
      <c r="DI654" s="500"/>
      <c r="DJ654" s="500"/>
      <c r="DK654" s="500"/>
      <c r="DL654" s="500"/>
      <c r="DM654" s="500"/>
      <c r="DN654" s="500"/>
      <c r="DO654" s="500"/>
      <c r="DP654" s="500"/>
      <c r="DQ654" s="500"/>
      <c r="DR654" s="500"/>
      <c r="DS654" s="500"/>
      <c r="DT654" s="500"/>
      <c r="DU654" s="500"/>
      <c r="DV654" s="500"/>
      <c r="DW654" s="500"/>
    </row>
    <row r="655" spans="1:127" ht="12.75" customHeight="1" x14ac:dyDescent="0.2">
      <c r="A655" s="270">
        <v>654</v>
      </c>
      <c r="B655" s="270" t="s">
        <v>1004</v>
      </c>
      <c r="C655" s="270" t="s">
        <v>4061</v>
      </c>
      <c r="D655" s="271"/>
      <c r="E655" s="271" t="s">
        <v>1728</v>
      </c>
      <c r="F655" s="271"/>
      <c r="G655" s="272" t="s">
        <v>5155</v>
      </c>
      <c r="H655" s="273"/>
      <c r="I655" s="271" t="s">
        <v>2653</v>
      </c>
      <c r="J655" s="271"/>
      <c r="K655" s="133" t="s">
        <v>9945</v>
      </c>
      <c r="L655" s="273" t="s">
        <v>1140</v>
      </c>
      <c r="M655" s="275">
        <v>42909</v>
      </c>
      <c r="N655" s="132">
        <v>44478</v>
      </c>
      <c r="O655" s="277" t="s">
        <v>991</v>
      </c>
      <c r="P655" s="299">
        <f>N655</f>
        <v>44478</v>
      </c>
      <c r="Q655" s="264">
        <v>20329</v>
      </c>
      <c r="R655" s="264">
        <v>2016</v>
      </c>
      <c r="S655" s="279">
        <v>43747</v>
      </c>
      <c r="T655" s="281" t="s">
        <v>5218</v>
      </c>
      <c r="U655" s="281" t="s">
        <v>990</v>
      </c>
      <c r="V655" s="150" t="s">
        <v>2826</v>
      </c>
      <c r="W655" s="150" t="s">
        <v>4043</v>
      </c>
      <c r="X655" s="281" t="s">
        <v>1141</v>
      </c>
      <c r="Y655" s="281" t="s">
        <v>1142</v>
      </c>
      <c r="Z655" s="150" t="s">
        <v>2021</v>
      </c>
      <c r="AA655" s="303">
        <f>N655</f>
        <v>44478</v>
      </c>
      <c r="AB655" s="283" t="s">
        <v>1411</v>
      </c>
      <c r="AC655" s="281">
        <v>4.8</v>
      </c>
      <c r="AD655" s="284"/>
      <c r="AE655" s="281">
        <v>110</v>
      </c>
      <c r="AF655" s="281"/>
      <c r="AG655" s="281">
        <v>135</v>
      </c>
      <c r="AH655" s="281"/>
      <c r="AI655" s="281">
        <v>23</v>
      </c>
      <c r="AJ655" s="281">
        <v>40</v>
      </c>
      <c r="AK655" s="281">
        <v>57</v>
      </c>
      <c r="AL655" s="281">
        <v>1</v>
      </c>
      <c r="AM655" s="280"/>
      <c r="AN655" s="280"/>
      <c r="AO655" s="280"/>
      <c r="AP655" s="280"/>
      <c r="AQ655" s="634"/>
      <c r="AR655" s="501"/>
      <c r="AS655" s="501"/>
      <c r="AT655" s="501"/>
      <c r="AU655" s="501"/>
      <c r="AV655" s="501"/>
      <c r="AW655" s="501"/>
      <c r="AX655" s="501"/>
      <c r="AY655" s="501"/>
      <c r="AZ655" s="501"/>
      <c r="BA655" s="501"/>
      <c r="BB655" s="501"/>
      <c r="BC655" s="501"/>
      <c r="BD655" s="501"/>
      <c r="BE655" s="501"/>
      <c r="BF655" s="501"/>
      <c r="BG655" s="501"/>
      <c r="BH655" s="501"/>
      <c r="BI655" s="501"/>
      <c r="BJ655" s="501"/>
      <c r="BK655" s="501"/>
      <c r="BL655" s="501"/>
      <c r="BM655" s="501"/>
      <c r="BN655" s="501"/>
      <c r="BO655" s="501"/>
      <c r="BP655" s="501"/>
      <c r="BQ655" s="501"/>
      <c r="BR655" s="501"/>
      <c r="BS655" s="501"/>
      <c r="BT655" s="501"/>
      <c r="BU655" s="501"/>
      <c r="BV655" s="501"/>
      <c r="BW655" s="501"/>
      <c r="BX655" s="501"/>
      <c r="BY655" s="501"/>
      <c r="BZ655" s="501"/>
      <c r="CA655" s="501"/>
      <c r="CB655" s="501"/>
      <c r="CC655" s="501"/>
      <c r="CD655" s="501"/>
      <c r="CE655" s="501"/>
      <c r="CF655" s="501"/>
      <c r="CG655" s="501"/>
      <c r="CH655" s="501"/>
      <c r="CI655" s="501"/>
      <c r="CJ655" s="501"/>
      <c r="CK655" s="501"/>
      <c r="CL655" s="501"/>
      <c r="CM655" s="501"/>
      <c r="CN655" s="501"/>
      <c r="CO655" s="501"/>
      <c r="CP655" s="501"/>
      <c r="CQ655" s="500"/>
      <c r="CR655" s="500"/>
      <c r="CS655" s="500"/>
      <c r="CT655" s="500"/>
      <c r="CU655" s="500"/>
      <c r="CV655" s="500"/>
      <c r="CW655" s="500"/>
      <c r="CX655" s="500"/>
      <c r="CY655" s="500"/>
      <c r="CZ655" s="500"/>
      <c r="DA655" s="500"/>
      <c r="DB655" s="500"/>
      <c r="DC655" s="500"/>
      <c r="DD655" s="500"/>
      <c r="DE655" s="500"/>
      <c r="DF655" s="500"/>
      <c r="DG655" s="500"/>
      <c r="DH655" s="500"/>
      <c r="DI655" s="500"/>
      <c r="DJ655" s="500"/>
      <c r="DK655" s="500"/>
      <c r="DL655" s="500"/>
      <c r="DM655" s="500"/>
      <c r="DN655" s="500"/>
      <c r="DO655" s="500"/>
      <c r="DP655" s="500"/>
      <c r="DQ655" s="500"/>
      <c r="DR655" s="500"/>
      <c r="DS655" s="500"/>
      <c r="DT655" s="500"/>
      <c r="DU655" s="500"/>
      <c r="DV655" s="500"/>
      <c r="DW655" s="500"/>
    </row>
    <row r="656" spans="1:127" s="502" customFormat="1" ht="12.75" customHeight="1" x14ac:dyDescent="0.2">
      <c r="A656" s="270">
        <v>655</v>
      </c>
      <c r="B656" s="270" t="s">
        <v>1004</v>
      </c>
      <c r="C656" s="270" t="s">
        <v>8295</v>
      </c>
      <c r="D656" s="271"/>
      <c r="E656" s="271" t="s">
        <v>3496</v>
      </c>
      <c r="F656" s="271"/>
      <c r="G656" s="272" t="s">
        <v>8296</v>
      </c>
      <c r="H656" s="273"/>
      <c r="I656" s="271" t="s">
        <v>2653</v>
      </c>
      <c r="J656" s="271"/>
      <c r="K656" s="281" t="s">
        <v>3353</v>
      </c>
      <c r="L656" s="718" t="s">
        <v>1351</v>
      </c>
      <c r="M656" s="306">
        <v>43900</v>
      </c>
      <c r="N656" s="307">
        <v>44621</v>
      </c>
      <c r="O656" s="277" t="s">
        <v>991</v>
      </c>
      <c r="P656" s="299">
        <f>N656</f>
        <v>44621</v>
      </c>
      <c r="Q656" s="264">
        <v>20258</v>
      </c>
      <c r="R656" s="264">
        <v>2012</v>
      </c>
      <c r="S656" s="265">
        <v>44256</v>
      </c>
      <c r="T656" s="281" t="s">
        <v>5079</v>
      </c>
      <c r="U656" s="281" t="s">
        <v>991</v>
      </c>
      <c r="V656" s="150" t="s">
        <v>1521</v>
      </c>
      <c r="W656" s="150" t="s">
        <v>5998</v>
      </c>
      <c r="X656" s="281" t="s">
        <v>829</v>
      </c>
      <c r="Y656" s="281" t="s">
        <v>6952</v>
      </c>
      <c r="Z656" s="150" t="s">
        <v>2312</v>
      </c>
      <c r="AA656" s="303">
        <f>N656</f>
        <v>44621</v>
      </c>
      <c r="AB656" s="283" t="s">
        <v>994</v>
      </c>
      <c r="AC656" s="281">
        <v>8.5</v>
      </c>
      <c r="AD656" s="284"/>
      <c r="AE656" s="281">
        <v>150</v>
      </c>
      <c r="AF656" s="281"/>
      <c r="AG656" s="281">
        <v>210</v>
      </c>
      <c r="AH656" s="281"/>
      <c r="AI656" s="281">
        <v>23</v>
      </c>
      <c r="AJ656" s="281">
        <v>39</v>
      </c>
      <c r="AK656" s="281">
        <v>57</v>
      </c>
      <c r="AL656" s="281">
        <v>2</v>
      </c>
      <c r="AM656" s="281"/>
      <c r="AN656" s="281"/>
      <c r="AO656" s="281"/>
      <c r="AP656" s="281"/>
      <c r="AQ656" s="635"/>
      <c r="AR656" s="324"/>
      <c r="AS656" s="324"/>
      <c r="AT656" s="324"/>
      <c r="AU656" s="324"/>
      <c r="AV656" s="324"/>
      <c r="AW656" s="324"/>
      <c r="AX656" s="324"/>
      <c r="AY656" s="324"/>
      <c r="AZ656" s="324"/>
      <c r="BA656" s="324"/>
      <c r="BB656" s="324"/>
      <c r="BC656" s="324"/>
      <c r="BD656" s="324"/>
      <c r="BE656" s="324"/>
      <c r="BF656" s="324"/>
      <c r="BG656" s="324"/>
      <c r="BH656" s="324"/>
      <c r="BI656" s="324"/>
      <c r="BJ656" s="324"/>
      <c r="BK656" s="324"/>
      <c r="BL656" s="324"/>
      <c r="BM656" s="324"/>
      <c r="BN656" s="324"/>
      <c r="BO656" s="324"/>
      <c r="BP656" s="324"/>
      <c r="BQ656" s="324"/>
      <c r="BR656" s="324"/>
      <c r="BS656" s="324"/>
      <c r="BT656" s="324"/>
      <c r="BU656" s="324"/>
      <c r="BV656" s="324"/>
      <c r="BW656" s="324"/>
      <c r="BX656" s="324"/>
      <c r="BY656" s="324"/>
      <c r="BZ656" s="324"/>
      <c r="CA656" s="324"/>
      <c r="CB656" s="324"/>
      <c r="CC656" s="324"/>
      <c r="CD656" s="324"/>
      <c r="CE656" s="324"/>
      <c r="CF656" s="324"/>
      <c r="CG656" s="324"/>
      <c r="CH656" s="324"/>
      <c r="CI656" s="324"/>
      <c r="CJ656" s="324"/>
      <c r="CK656" s="324"/>
      <c r="CL656" s="324"/>
      <c r="CM656" s="324"/>
      <c r="CN656" s="324"/>
      <c r="CO656" s="324"/>
      <c r="CP656" s="324"/>
    </row>
    <row r="657" spans="1:127" s="502" customFormat="1" ht="12.75" customHeight="1" x14ac:dyDescent="0.2">
      <c r="A657" s="270">
        <v>656</v>
      </c>
      <c r="B657" s="281" t="s">
        <v>1004</v>
      </c>
      <c r="C657" s="711" t="s">
        <v>7893</v>
      </c>
      <c r="D657" s="281"/>
      <c r="E657" s="281" t="s">
        <v>587</v>
      </c>
      <c r="F657" s="281"/>
      <c r="G657" s="296" t="s">
        <v>7894</v>
      </c>
      <c r="H657" s="710"/>
      <c r="I657" s="271" t="s">
        <v>2653</v>
      </c>
      <c r="J657" s="281"/>
      <c r="K657" s="281" t="s">
        <v>7895</v>
      </c>
      <c r="L657" s="710" t="s">
        <v>7896</v>
      </c>
      <c r="M657" s="306">
        <v>43808</v>
      </c>
      <c r="N657" s="307">
        <v>44535</v>
      </c>
      <c r="O657" s="277"/>
      <c r="P657" s="299">
        <f t="shared" si="144"/>
        <v>44535</v>
      </c>
      <c r="Q657" s="264">
        <v>19591</v>
      </c>
      <c r="R657" s="264">
        <v>2018</v>
      </c>
      <c r="S657" s="265">
        <v>43804</v>
      </c>
      <c r="T657" s="281" t="s">
        <v>39</v>
      </c>
      <c r="U657" s="281" t="s">
        <v>1786</v>
      </c>
      <c r="V657" s="150" t="s">
        <v>484</v>
      </c>
      <c r="W657" s="150" t="s">
        <v>1313</v>
      </c>
      <c r="X657" s="281" t="s">
        <v>7897</v>
      </c>
      <c r="Y657" s="281" t="s">
        <v>1697</v>
      </c>
      <c r="Z657" s="150" t="s">
        <v>2099</v>
      </c>
      <c r="AA657" s="303">
        <f t="shared" si="143"/>
        <v>44535</v>
      </c>
      <c r="AB657" s="283" t="s">
        <v>994</v>
      </c>
      <c r="AC657" s="281">
        <v>5.0999999999999996</v>
      </c>
      <c r="AD657" s="284"/>
      <c r="AE657" s="281">
        <v>105</v>
      </c>
      <c r="AF657" s="281"/>
      <c r="AG657" s="281">
        <v>135</v>
      </c>
      <c r="AH657" s="281"/>
      <c r="AI657" s="281">
        <v>25</v>
      </c>
      <c r="AJ657" s="281">
        <v>38</v>
      </c>
      <c r="AK657" s="281" t="s">
        <v>994</v>
      </c>
      <c r="AL657" s="281">
        <v>1</v>
      </c>
      <c r="AM657" s="281"/>
      <c r="AN657" s="281"/>
      <c r="AO657" s="281"/>
      <c r="AP657" s="281"/>
      <c r="AQ657" s="635"/>
      <c r="AR657" s="324"/>
      <c r="AS657" s="324"/>
      <c r="AT657" s="324"/>
      <c r="AU657" s="324"/>
      <c r="AV657" s="324"/>
      <c r="AW657" s="324"/>
      <c r="AX657" s="324"/>
      <c r="AY657" s="324"/>
      <c r="AZ657" s="324"/>
      <c r="BA657" s="324"/>
      <c r="BB657" s="324"/>
      <c r="BC657" s="324"/>
      <c r="BD657" s="324"/>
      <c r="BE657" s="324"/>
      <c r="BF657" s="324"/>
      <c r="BG657" s="324"/>
      <c r="BH657" s="324"/>
      <c r="BI657" s="324"/>
      <c r="BJ657" s="324"/>
      <c r="BK657" s="324"/>
      <c r="BL657" s="324"/>
      <c r="BM657" s="324"/>
      <c r="BN657" s="324"/>
      <c r="BO657" s="324"/>
      <c r="BP657" s="324"/>
      <c r="BQ657" s="324"/>
      <c r="BR657" s="324"/>
      <c r="BS657" s="324"/>
      <c r="BT657" s="324"/>
      <c r="BU657" s="324"/>
      <c r="BV657" s="324"/>
      <c r="BW657" s="324"/>
      <c r="BX657" s="324"/>
      <c r="BY657" s="324"/>
      <c r="BZ657" s="324"/>
      <c r="CA657" s="324"/>
      <c r="CB657" s="324"/>
      <c r="CC657" s="324"/>
      <c r="CD657" s="324"/>
      <c r="CE657" s="324"/>
      <c r="CF657" s="324"/>
      <c r="CG657" s="324"/>
      <c r="CH657" s="324"/>
      <c r="CI657" s="324"/>
      <c r="CJ657" s="324"/>
      <c r="CK657" s="324"/>
      <c r="CL657" s="324"/>
      <c r="CM657" s="324"/>
      <c r="CN657" s="324"/>
      <c r="CO657" s="324"/>
      <c r="CP657" s="324"/>
    </row>
    <row r="658" spans="1:127" ht="12.75" customHeight="1" x14ac:dyDescent="0.2">
      <c r="A658" s="270">
        <v>657</v>
      </c>
      <c r="B658" s="281" t="s">
        <v>1005</v>
      </c>
      <c r="C658" s="270" t="s">
        <v>918</v>
      </c>
      <c r="D658" s="271" t="s">
        <v>1884</v>
      </c>
      <c r="E658" s="271" t="s">
        <v>1435</v>
      </c>
      <c r="F658" s="271" t="s">
        <v>1234</v>
      </c>
      <c r="G658" s="272" t="s">
        <v>3499</v>
      </c>
      <c r="H658" s="273" t="s">
        <v>1234</v>
      </c>
      <c r="I658" s="270" t="s">
        <v>2653</v>
      </c>
      <c r="J658" s="271" t="s">
        <v>1800</v>
      </c>
      <c r="K658" s="271" t="s">
        <v>3500</v>
      </c>
      <c r="L658" s="273" t="s">
        <v>3501</v>
      </c>
      <c r="M658" s="275">
        <v>41478</v>
      </c>
      <c r="N658" s="276">
        <v>44720</v>
      </c>
      <c r="O658" s="277" t="s">
        <v>991</v>
      </c>
      <c r="P658" s="298">
        <f t="shared" ref="P658:P663" si="145">N658</f>
        <v>44720</v>
      </c>
      <c r="Q658" s="278">
        <v>19106</v>
      </c>
      <c r="R658" s="278">
        <v>2008</v>
      </c>
      <c r="S658" s="145">
        <v>44355</v>
      </c>
      <c r="T658" s="280" t="s">
        <v>6627</v>
      </c>
      <c r="U658" s="281" t="s">
        <v>259</v>
      </c>
      <c r="V658" s="282" t="s">
        <v>10353</v>
      </c>
      <c r="W658" s="282" t="s">
        <v>10354</v>
      </c>
      <c r="X658" s="280" t="s">
        <v>5030</v>
      </c>
      <c r="Y658" s="280" t="s">
        <v>1791</v>
      </c>
      <c r="Z658" s="282" t="s">
        <v>3502</v>
      </c>
      <c r="AA658" s="279">
        <f>N658</f>
        <v>44720</v>
      </c>
      <c r="AB658" s="149" t="s">
        <v>2167</v>
      </c>
      <c r="AC658" s="280">
        <v>5.0999999999999996</v>
      </c>
      <c r="AD658" s="305">
        <v>31</v>
      </c>
      <c r="AE658" s="280">
        <v>95</v>
      </c>
      <c r="AF658" s="280">
        <v>100</v>
      </c>
      <c r="AG658" s="280">
        <v>125</v>
      </c>
      <c r="AH658" s="280">
        <v>162</v>
      </c>
      <c r="AI658" s="280">
        <v>22</v>
      </c>
      <c r="AJ658" s="280">
        <v>37</v>
      </c>
      <c r="AK658" s="280">
        <v>50</v>
      </c>
      <c r="AL658" s="280">
        <v>1</v>
      </c>
      <c r="AM658" s="279">
        <v>40494</v>
      </c>
      <c r="AN658" s="280">
        <v>2009</v>
      </c>
      <c r="AO658" s="280" t="s">
        <v>991</v>
      </c>
      <c r="AP658" s="280" t="s">
        <v>7094</v>
      </c>
      <c r="AQ658" s="634"/>
      <c r="AR658" s="501"/>
      <c r="AS658" s="501"/>
      <c r="AT658" s="501"/>
      <c r="AU658" s="501"/>
      <c r="AV658" s="501"/>
      <c r="AW658" s="501"/>
      <c r="AX658" s="501"/>
      <c r="AY658" s="501"/>
      <c r="AZ658" s="501"/>
      <c r="BA658" s="501"/>
      <c r="BB658" s="501"/>
      <c r="BC658" s="501"/>
      <c r="BD658" s="501"/>
      <c r="BE658" s="501"/>
      <c r="BF658" s="501"/>
      <c r="BG658" s="501"/>
      <c r="BH658" s="501"/>
      <c r="BI658" s="501"/>
      <c r="BJ658" s="501"/>
      <c r="BK658" s="501"/>
      <c r="BL658" s="501"/>
      <c r="BM658" s="501"/>
      <c r="BN658" s="501"/>
      <c r="BO658" s="501"/>
      <c r="BP658" s="501"/>
      <c r="BQ658" s="501"/>
      <c r="BR658" s="501"/>
      <c r="BS658" s="501"/>
      <c r="BT658" s="501"/>
      <c r="BU658" s="501"/>
      <c r="BV658" s="501"/>
      <c r="BW658" s="501"/>
      <c r="BX658" s="501"/>
      <c r="BY658" s="501"/>
      <c r="BZ658" s="501"/>
      <c r="CA658" s="501"/>
      <c r="CB658" s="501"/>
      <c r="CC658" s="501"/>
      <c r="CD658" s="501"/>
      <c r="CE658" s="501"/>
      <c r="CF658" s="501"/>
      <c r="CG658" s="501"/>
      <c r="CH658" s="501"/>
      <c r="CI658" s="501"/>
      <c r="CJ658" s="501"/>
      <c r="CK658" s="501"/>
      <c r="CL658" s="501"/>
      <c r="CM658" s="501"/>
      <c r="CN658" s="501"/>
      <c r="CO658" s="501"/>
      <c r="CP658" s="501"/>
      <c r="CQ658" s="500"/>
      <c r="CR658" s="500"/>
      <c r="CS658" s="500"/>
      <c r="CT658" s="500"/>
      <c r="CU658" s="500"/>
      <c r="CV658" s="500"/>
      <c r="CW658" s="500"/>
      <c r="CX658" s="500"/>
      <c r="CY658" s="500"/>
      <c r="CZ658" s="500"/>
      <c r="DA658" s="500"/>
      <c r="DB658" s="500"/>
      <c r="DC658" s="500"/>
      <c r="DD658" s="500"/>
      <c r="DE658" s="500"/>
      <c r="DF658" s="500"/>
      <c r="DG658" s="500"/>
      <c r="DH658" s="500"/>
      <c r="DI658" s="500"/>
      <c r="DJ658" s="500"/>
      <c r="DK658" s="500"/>
      <c r="DL658" s="500"/>
      <c r="DM658" s="500"/>
      <c r="DN658" s="500"/>
      <c r="DO658" s="500"/>
      <c r="DP658" s="500"/>
      <c r="DQ658" s="500"/>
      <c r="DR658" s="500"/>
      <c r="DS658" s="500"/>
      <c r="DT658" s="500"/>
      <c r="DU658" s="500"/>
      <c r="DV658" s="500"/>
      <c r="DW658" s="500"/>
    </row>
    <row r="659" spans="1:127" s="324" customFormat="1" ht="12.75" customHeight="1" x14ac:dyDescent="0.2">
      <c r="A659" s="270">
        <v>658</v>
      </c>
      <c r="B659" s="281" t="s">
        <v>1004</v>
      </c>
      <c r="C659" s="281" t="s">
        <v>8664</v>
      </c>
      <c r="D659" s="281"/>
      <c r="E659" s="281" t="s">
        <v>2671</v>
      </c>
      <c r="F659" s="281"/>
      <c r="G659" s="296" t="s">
        <v>10278</v>
      </c>
      <c r="H659" s="761"/>
      <c r="I659" s="270" t="s">
        <v>7369</v>
      </c>
      <c r="J659" s="281"/>
      <c r="K659" s="281" t="s">
        <v>8665</v>
      </c>
      <c r="L659" s="761" t="s">
        <v>8667</v>
      </c>
      <c r="M659" s="306">
        <v>43986</v>
      </c>
      <c r="N659" s="307">
        <v>44707</v>
      </c>
      <c r="O659" s="277" t="s">
        <v>991</v>
      </c>
      <c r="P659" s="299">
        <f t="shared" si="145"/>
        <v>44707</v>
      </c>
      <c r="Q659" s="264">
        <v>21277</v>
      </c>
      <c r="R659" s="264">
        <v>2010</v>
      </c>
      <c r="S659" s="265">
        <v>44342</v>
      </c>
      <c r="T659" s="281" t="s">
        <v>5079</v>
      </c>
      <c r="U659" s="281" t="s">
        <v>991</v>
      </c>
      <c r="V659" s="150" t="s">
        <v>820</v>
      </c>
      <c r="W659" s="150" t="s">
        <v>10230</v>
      </c>
      <c r="X659" s="281" t="s">
        <v>8666</v>
      </c>
      <c r="Y659" s="281" t="s">
        <v>1851</v>
      </c>
      <c r="Z659" s="150" t="s">
        <v>1852</v>
      </c>
      <c r="AA659" s="303">
        <f>N659</f>
        <v>44707</v>
      </c>
      <c r="AB659" s="283" t="s">
        <v>485</v>
      </c>
      <c r="AC659" s="281">
        <v>4.9000000000000004</v>
      </c>
      <c r="AD659" s="284"/>
      <c r="AE659" s="281">
        <v>75</v>
      </c>
      <c r="AF659" s="281"/>
      <c r="AG659" s="281">
        <v>95</v>
      </c>
      <c r="AH659" s="281"/>
      <c r="AI659" s="281" t="s">
        <v>994</v>
      </c>
      <c r="AJ659" s="281" t="s">
        <v>994</v>
      </c>
      <c r="AK659" s="281" t="s">
        <v>994</v>
      </c>
      <c r="AL659" s="281">
        <v>1</v>
      </c>
      <c r="AM659" s="265"/>
      <c r="AN659" s="281"/>
      <c r="AO659" s="281"/>
      <c r="AP659" s="281"/>
      <c r="AQ659" s="635"/>
      <c r="CQ659" s="512"/>
    </row>
    <row r="660" spans="1:127" s="502" customFormat="1" ht="12.75" customHeight="1" x14ac:dyDescent="0.2">
      <c r="A660" s="270">
        <v>659</v>
      </c>
      <c r="B660" s="281" t="s">
        <v>1004</v>
      </c>
      <c r="C660" s="281" t="s">
        <v>4991</v>
      </c>
      <c r="D660" s="281"/>
      <c r="E660" s="281" t="s">
        <v>4680</v>
      </c>
      <c r="F660" s="281"/>
      <c r="G660" s="296" t="s">
        <v>8470</v>
      </c>
      <c r="H660" s="749"/>
      <c r="I660" s="281" t="s">
        <v>2653</v>
      </c>
      <c r="J660" s="281"/>
      <c r="K660" s="281" t="s">
        <v>8471</v>
      </c>
      <c r="L660" s="749" t="s">
        <v>8472</v>
      </c>
      <c r="M660" s="306">
        <v>43951</v>
      </c>
      <c r="N660" s="307">
        <v>44675</v>
      </c>
      <c r="O660" s="507" t="s">
        <v>991</v>
      </c>
      <c r="P660" s="508">
        <f t="shared" si="145"/>
        <v>44675</v>
      </c>
      <c r="Q660" s="520">
        <v>20356</v>
      </c>
      <c r="R660" s="520">
        <v>2020</v>
      </c>
      <c r="S660" s="265">
        <v>43945</v>
      </c>
      <c r="T660" s="324" t="s">
        <v>1785</v>
      </c>
      <c r="U660" s="324" t="s">
        <v>1786</v>
      </c>
      <c r="V660" s="150" t="s">
        <v>484</v>
      </c>
      <c r="W660" s="150" t="s">
        <v>1189</v>
      </c>
      <c r="X660" s="281" t="s">
        <v>8473</v>
      </c>
      <c r="Y660" s="281" t="s">
        <v>1232</v>
      </c>
      <c r="Z660" s="150" t="s">
        <v>8474</v>
      </c>
      <c r="AA660" s="303">
        <v>44675</v>
      </c>
      <c r="AB660" s="283" t="s">
        <v>2167</v>
      </c>
      <c r="AC660" s="281">
        <v>4.5</v>
      </c>
      <c r="AD660" s="284"/>
      <c r="AE660" s="281">
        <v>80</v>
      </c>
      <c r="AF660" s="281"/>
      <c r="AG660" s="281">
        <v>105</v>
      </c>
      <c r="AH660" s="281"/>
      <c r="AI660" s="281">
        <v>24</v>
      </c>
      <c r="AJ660" s="281">
        <v>39</v>
      </c>
      <c r="AK660" s="324">
        <v>55</v>
      </c>
      <c r="AL660" s="324">
        <v>1</v>
      </c>
      <c r="AM660" s="281"/>
      <c r="AN660" s="281"/>
      <c r="AO660" s="281"/>
      <c r="AP660" s="281"/>
      <c r="AQ660" s="635"/>
      <c r="AR660" s="324"/>
      <c r="AS660" s="324"/>
      <c r="AT660" s="324"/>
      <c r="AU660" s="324"/>
      <c r="AV660" s="324"/>
      <c r="AW660" s="324"/>
      <c r="AX660" s="324"/>
      <c r="AY660" s="324"/>
      <c r="AZ660" s="324"/>
      <c r="BA660" s="324"/>
      <c r="BB660" s="324"/>
      <c r="BC660" s="324"/>
      <c r="BD660" s="324"/>
      <c r="BE660" s="324"/>
      <c r="BF660" s="324"/>
      <c r="BG660" s="324"/>
      <c r="BH660" s="324"/>
      <c r="BI660" s="324"/>
      <c r="BJ660" s="324"/>
      <c r="BK660" s="324"/>
      <c r="BL660" s="324"/>
      <c r="BM660" s="324"/>
      <c r="BN660" s="324"/>
      <c r="BO660" s="324"/>
      <c r="BP660" s="324"/>
      <c r="BQ660" s="324"/>
      <c r="BR660" s="324"/>
      <c r="BS660" s="324"/>
      <c r="BT660" s="324"/>
      <c r="BU660" s="324"/>
      <c r="BV660" s="324"/>
      <c r="BW660" s="324"/>
      <c r="BX660" s="324"/>
      <c r="BY660" s="324"/>
      <c r="BZ660" s="324"/>
      <c r="CA660" s="324"/>
      <c r="CB660" s="324"/>
      <c r="CC660" s="324"/>
      <c r="CD660" s="324"/>
      <c r="CE660" s="324"/>
      <c r="CF660" s="324"/>
      <c r="CG660" s="324"/>
      <c r="CH660" s="324"/>
      <c r="CI660" s="324"/>
      <c r="CJ660" s="324"/>
      <c r="CK660" s="324"/>
      <c r="CL660" s="324"/>
      <c r="CM660" s="324"/>
      <c r="CN660" s="324"/>
      <c r="CO660" s="324"/>
      <c r="CP660" s="324"/>
    </row>
    <row r="661" spans="1:127" s="1010" customFormat="1" ht="12.75" customHeight="1" x14ac:dyDescent="0.2">
      <c r="A661" s="993" t="s">
        <v>10728</v>
      </c>
      <c r="B661" s="993"/>
      <c r="C661" s="1009"/>
      <c r="D661" s="144"/>
      <c r="E661" s="144" t="s">
        <v>5010</v>
      </c>
      <c r="F661" s="144"/>
      <c r="G661" s="995"/>
      <c r="H661" s="996"/>
      <c r="I661" s="993"/>
      <c r="J661" s="144"/>
      <c r="K661" s="1003"/>
      <c r="L661" s="1015"/>
      <c r="M661" s="1016"/>
      <c r="N661" s="1017"/>
      <c r="O661" s="999"/>
      <c r="P661" s="1011"/>
      <c r="Q661" s="1001"/>
      <c r="R661" s="1001"/>
      <c r="S661" s="1002"/>
      <c r="T661" s="1003"/>
      <c r="U661" s="1003"/>
      <c r="V661" s="1004"/>
      <c r="W661" s="1004"/>
      <c r="X661" s="1003"/>
      <c r="Y661" s="1003"/>
      <c r="Z661" s="1004"/>
      <c r="AA661" s="1005"/>
      <c r="AB661" s="1006"/>
      <c r="AC661" s="1003"/>
      <c r="AD661" s="1007"/>
      <c r="AE661" s="1003"/>
      <c r="AF661" s="1003"/>
      <c r="AG661" s="1003"/>
      <c r="AH661" s="1003"/>
      <c r="AI661" s="1003"/>
      <c r="AJ661" s="1003"/>
      <c r="AK661" s="1003"/>
      <c r="AL661" s="1003"/>
      <c r="AM661" s="1003"/>
      <c r="AN661" s="1003"/>
      <c r="AO661" s="1003"/>
      <c r="AP661" s="1003"/>
      <c r="AQ661" s="1008"/>
      <c r="AR661" s="1009"/>
      <c r="AS661" s="1009"/>
      <c r="AT661" s="1009"/>
      <c r="AU661" s="1009"/>
      <c r="AV661" s="1009"/>
      <c r="AW661" s="1009"/>
      <c r="AX661" s="1009"/>
      <c r="AY661" s="1009"/>
      <c r="AZ661" s="1009"/>
      <c r="BA661" s="1009"/>
      <c r="BB661" s="1009"/>
      <c r="BC661" s="1009"/>
      <c r="BD661" s="1009"/>
      <c r="BE661" s="1009"/>
      <c r="BF661" s="1009"/>
      <c r="BG661" s="1009"/>
      <c r="BH661" s="1009"/>
      <c r="BI661" s="1009"/>
      <c r="BJ661" s="1009"/>
      <c r="BK661" s="1009"/>
      <c r="BL661" s="1009"/>
      <c r="BM661" s="1009"/>
      <c r="BN661" s="1009"/>
      <c r="BO661" s="1009"/>
      <c r="BP661" s="1009"/>
      <c r="BQ661" s="1009"/>
      <c r="BR661" s="1009"/>
      <c r="BS661" s="1009"/>
      <c r="BT661" s="1009"/>
      <c r="BU661" s="1009"/>
      <c r="BV661" s="1009"/>
      <c r="BW661" s="1009"/>
      <c r="BX661" s="1009"/>
      <c r="BY661" s="1009"/>
      <c r="BZ661" s="1009"/>
      <c r="CA661" s="1009"/>
      <c r="CB661" s="1009"/>
      <c r="CC661" s="1009"/>
      <c r="CD661" s="1009"/>
      <c r="CE661" s="1009"/>
      <c r="CF661" s="1009"/>
      <c r="CG661" s="1009"/>
      <c r="CH661" s="1009"/>
      <c r="CI661" s="1009"/>
      <c r="CJ661" s="1009"/>
      <c r="CK661" s="1009"/>
      <c r="CL661" s="1009"/>
      <c r="CM661" s="1009"/>
      <c r="CN661" s="1009"/>
      <c r="CO661" s="1009"/>
      <c r="CP661" s="1009"/>
    </row>
    <row r="662" spans="1:127" s="502" customFormat="1" ht="12.75" customHeight="1" x14ac:dyDescent="0.2">
      <c r="A662" s="270">
        <v>661</v>
      </c>
      <c r="B662" s="270" t="s">
        <v>1004</v>
      </c>
      <c r="C662" s="271" t="s">
        <v>799</v>
      </c>
      <c r="D662" s="271"/>
      <c r="E662" s="271" t="s">
        <v>9877</v>
      </c>
      <c r="F662" s="271"/>
      <c r="G662" s="272" t="s">
        <v>10386</v>
      </c>
      <c r="H662" s="273"/>
      <c r="I662" s="271" t="s">
        <v>2653</v>
      </c>
      <c r="J662" s="271"/>
      <c r="K662" s="271" t="s">
        <v>10387</v>
      </c>
      <c r="L662" s="273" t="s">
        <v>10388</v>
      </c>
      <c r="M662" s="275">
        <v>44361</v>
      </c>
      <c r="N662" s="132">
        <v>44722</v>
      </c>
      <c r="O662" s="277" t="s">
        <v>991</v>
      </c>
      <c r="P662" s="299">
        <f t="shared" si="145"/>
        <v>44722</v>
      </c>
      <c r="Q662" s="264">
        <v>21327</v>
      </c>
      <c r="R662" s="264">
        <v>2009</v>
      </c>
      <c r="S662" s="265">
        <v>44357</v>
      </c>
      <c r="T662" s="281" t="s">
        <v>5079</v>
      </c>
      <c r="U662" s="281" t="s">
        <v>1786</v>
      </c>
      <c r="V662" s="150" t="s">
        <v>484</v>
      </c>
      <c r="W662" s="150" t="s">
        <v>1313</v>
      </c>
      <c r="X662" s="281" t="s">
        <v>10389</v>
      </c>
      <c r="Y662" s="281" t="s">
        <v>10390</v>
      </c>
      <c r="Z662" s="150" t="s">
        <v>10391</v>
      </c>
      <c r="AA662" s="303">
        <f>N662</f>
        <v>44722</v>
      </c>
      <c r="AB662" s="283" t="s">
        <v>2167</v>
      </c>
      <c r="AC662" s="281">
        <v>5.3</v>
      </c>
      <c r="AD662" s="284"/>
      <c r="AE662" s="281">
        <v>80</v>
      </c>
      <c r="AF662" s="281"/>
      <c r="AG662" s="281">
        <v>105</v>
      </c>
      <c r="AH662" s="281"/>
      <c r="AI662" s="281">
        <v>22</v>
      </c>
      <c r="AJ662" s="281">
        <v>37</v>
      </c>
      <c r="AK662" s="281">
        <v>50</v>
      </c>
      <c r="AL662" s="281">
        <v>1</v>
      </c>
      <c r="AM662" s="265"/>
      <c r="AN662" s="281"/>
      <c r="AO662" s="281"/>
      <c r="AP662" s="281"/>
      <c r="AQ662" s="635"/>
      <c r="AR662" s="324"/>
      <c r="AS662" s="324"/>
      <c r="AT662" s="324"/>
      <c r="AU662" s="324"/>
      <c r="AV662" s="324"/>
      <c r="AW662" s="324"/>
      <c r="AX662" s="324"/>
      <c r="AY662" s="324"/>
      <c r="AZ662" s="324"/>
      <c r="BA662" s="324"/>
      <c r="BB662" s="324"/>
      <c r="BC662" s="324"/>
      <c r="BD662" s="324"/>
      <c r="BE662" s="324"/>
      <c r="BF662" s="324"/>
      <c r="BG662" s="324"/>
      <c r="BH662" s="324"/>
      <c r="BI662" s="324"/>
      <c r="BJ662" s="324"/>
      <c r="BK662" s="324"/>
      <c r="BL662" s="324"/>
      <c r="BM662" s="324"/>
      <c r="BN662" s="324"/>
      <c r="BO662" s="324"/>
      <c r="BP662" s="324"/>
      <c r="BQ662" s="324"/>
      <c r="BR662" s="324"/>
      <c r="BS662" s="324"/>
      <c r="BT662" s="324"/>
      <c r="BU662" s="324"/>
      <c r="BV662" s="324"/>
      <c r="BW662" s="324"/>
      <c r="BX662" s="324"/>
      <c r="BY662" s="324"/>
      <c r="BZ662" s="324"/>
      <c r="CA662" s="324"/>
      <c r="CB662" s="324"/>
      <c r="CC662" s="324"/>
      <c r="CD662" s="324"/>
      <c r="CE662" s="324"/>
      <c r="CF662" s="324"/>
      <c r="CG662" s="324"/>
      <c r="CH662" s="324"/>
      <c r="CI662" s="324"/>
      <c r="CJ662" s="324"/>
      <c r="CK662" s="324"/>
      <c r="CL662" s="324"/>
      <c r="CM662" s="324"/>
      <c r="CN662" s="324"/>
      <c r="CO662" s="324"/>
      <c r="CP662" s="324"/>
    </row>
    <row r="663" spans="1:127" s="502" customFormat="1" ht="12.75" customHeight="1" x14ac:dyDescent="0.2">
      <c r="A663" s="270">
        <v>662</v>
      </c>
      <c r="B663" s="281" t="s">
        <v>1005</v>
      </c>
      <c r="C663" s="281" t="s">
        <v>7269</v>
      </c>
      <c r="D663" s="281" t="s">
        <v>1242</v>
      </c>
      <c r="E663" s="281" t="s">
        <v>2277</v>
      </c>
      <c r="F663" s="281" t="s">
        <v>7898</v>
      </c>
      <c r="G663" s="296" t="s">
        <v>7270</v>
      </c>
      <c r="H663" s="676" t="s">
        <v>7899</v>
      </c>
      <c r="I663" s="270" t="s">
        <v>1916</v>
      </c>
      <c r="J663" s="281" t="s">
        <v>7281</v>
      </c>
      <c r="K663" s="281" t="s">
        <v>7880</v>
      </c>
      <c r="L663" s="676" t="s">
        <v>7881</v>
      </c>
      <c r="M663" s="306">
        <v>43614</v>
      </c>
      <c r="N663" s="307">
        <v>44509</v>
      </c>
      <c r="O663" s="277" t="s">
        <v>991</v>
      </c>
      <c r="P663" s="299">
        <f t="shared" si="145"/>
        <v>44509</v>
      </c>
      <c r="Q663" s="264">
        <v>19592</v>
      </c>
      <c r="R663" s="264">
        <v>2003</v>
      </c>
      <c r="S663" s="265">
        <v>43778</v>
      </c>
      <c r="T663" s="281" t="s">
        <v>5218</v>
      </c>
      <c r="U663" s="281" t="s">
        <v>7900</v>
      </c>
      <c r="V663" s="150" t="s">
        <v>7901</v>
      </c>
      <c r="W663" s="150" t="s">
        <v>7902</v>
      </c>
      <c r="X663" s="281" t="s">
        <v>7882</v>
      </c>
      <c r="Y663" s="281" t="s">
        <v>7903</v>
      </c>
      <c r="Z663" s="150" t="s">
        <v>4199</v>
      </c>
      <c r="AA663" s="303">
        <v>44509</v>
      </c>
      <c r="AB663" s="283" t="s">
        <v>3166</v>
      </c>
      <c r="AC663" s="281">
        <v>6.3</v>
      </c>
      <c r="AD663" s="284">
        <v>50</v>
      </c>
      <c r="AE663" s="281">
        <v>100</v>
      </c>
      <c r="AF663" s="281">
        <v>110</v>
      </c>
      <c r="AG663" s="281">
        <v>130</v>
      </c>
      <c r="AH663" s="281">
        <v>170</v>
      </c>
      <c r="AI663" s="281">
        <v>25</v>
      </c>
      <c r="AJ663" s="281">
        <v>43</v>
      </c>
      <c r="AK663" s="281">
        <v>55</v>
      </c>
      <c r="AL663" s="281">
        <v>1</v>
      </c>
      <c r="AM663" s="265">
        <v>43809</v>
      </c>
      <c r="AN663" s="281">
        <v>2009</v>
      </c>
      <c r="AO663" s="281" t="s">
        <v>991</v>
      </c>
      <c r="AP663" s="281" t="s">
        <v>7904</v>
      </c>
      <c r="AQ663" s="635"/>
      <c r="AR663" s="324"/>
      <c r="AS663" s="324"/>
      <c r="AT663" s="324"/>
      <c r="AU663" s="324"/>
      <c r="AV663" s="324"/>
      <c r="AW663" s="324"/>
      <c r="AX663" s="324"/>
      <c r="AY663" s="324"/>
      <c r="AZ663" s="324"/>
      <c r="BA663" s="324"/>
      <c r="BB663" s="324"/>
      <c r="BC663" s="324"/>
      <c r="BD663" s="324"/>
      <c r="BE663" s="324"/>
      <c r="BF663" s="324"/>
      <c r="BG663" s="324"/>
      <c r="BH663" s="324"/>
      <c r="BI663" s="324"/>
      <c r="BJ663" s="324"/>
      <c r="BK663" s="324"/>
      <c r="BL663" s="324"/>
      <c r="BM663" s="324"/>
      <c r="BN663" s="324"/>
      <c r="BO663" s="324"/>
      <c r="BP663" s="324"/>
      <c r="BQ663" s="324"/>
      <c r="BR663" s="324"/>
      <c r="BS663" s="324"/>
      <c r="BT663" s="324"/>
      <c r="BU663" s="324"/>
      <c r="BV663" s="324"/>
      <c r="BW663" s="324"/>
      <c r="BX663" s="324"/>
      <c r="BY663" s="324"/>
      <c r="BZ663" s="324"/>
      <c r="CA663" s="324"/>
      <c r="CB663" s="324"/>
      <c r="CC663" s="324"/>
      <c r="CD663" s="324"/>
      <c r="CE663" s="324"/>
      <c r="CF663" s="324"/>
      <c r="CG663" s="324"/>
      <c r="CH663" s="324"/>
      <c r="CI663" s="324"/>
      <c r="CJ663" s="324"/>
      <c r="CK663" s="324"/>
      <c r="CL663" s="324"/>
      <c r="CM663" s="324"/>
      <c r="CN663" s="324"/>
      <c r="CO663" s="324"/>
      <c r="CP663" s="324"/>
    </row>
    <row r="664" spans="1:127" ht="12.75" customHeight="1" x14ac:dyDescent="0.2">
      <c r="A664" s="270">
        <v>663</v>
      </c>
      <c r="B664" s="270" t="s">
        <v>1004</v>
      </c>
      <c r="C664" s="271" t="s">
        <v>2113</v>
      </c>
      <c r="D664" s="271"/>
      <c r="E664" s="130" t="s">
        <v>9876</v>
      </c>
      <c r="F664" s="271"/>
      <c r="G664" s="272" t="s">
        <v>1334</v>
      </c>
      <c r="H664" s="273"/>
      <c r="I664" s="271" t="s">
        <v>1634</v>
      </c>
      <c r="J664" s="271"/>
      <c r="K664" s="271" t="s">
        <v>1324</v>
      </c>
      <c r="L664" s="273" t="s">
        <v>1325</v>
      </c>
      <c r="M664" s="275">
        <v>39770</v>
      </c>
      <c r="N664" s="276">
        <v>44681</v>
      </c>
      <c r="O664" s="277" t="s">
        <v>991</v>
      </c>
      <c r="P664" s="298">
        <f t="shared" si="144"/>
        <v>44681</v>
      </c>
      <c r="Q664" s="278">
        <v>20374</v>
      </c>
      <c r="R664" s="278">
        <v>2008</v>
      </c>
      <c r="S664" s="279">
        <v>43951</v>
      </c>
      <c r="T664" s="280" t="s">
        <v>1686</v>
      </c>
      <c r="U664" s="281" t="s">
        <v>991</v>
      </c>
      <c r="V664" s="282" t="s">
        <v>8500</v>
      </c>
      <c r="W664" s="282" t="s">
        <v>8501</v>
      </c>
      <c r="X664" s="280" t="s">
        <v>3019</v>
      </c>
      <c r="Y664" s="280" t="s">
        <v>1697</v>
      </c>
      <c r="Z664" s="282" t="s">
        <v>192</v>
      </c>
      <c r="AA664" s="319">
        <f t="shared" ref="AA664:AA667" si="146">N664</f>
        <v>44681</v>
      </c>
      <c r="AB664" s="149" t="s">
        <v>2215</v>
      </c>
      <c r="AC664" s="280">
        <v>5.8</v>
      </c>
      <c r="AD664" s="305"/>
      <c r="AE664" s="280">
        <v>90</v>
      </c>
      <c r="AF664" s="280"/>
      <c r="AG664" s="280">
        <v>110</v>
      </c>
      <c r="AH664" s="280"/>
      <c r="AI664" s="280">
        <v>22</v>
      </c>
      <c r="AJ664" s="280">
        <v>37</v>
      </c>
      <c r="AK664" s="280">
        <v>48</v>
      </c>
      <c r="AL664" s="280">
        <v>1</v>
      </c>
      <c r="AM664" s="280"/>
      <c r="AN664" s="280"/>
      <c r="AO664" s="280"/>
      <c r="AP664" s="280"/>
      <c r="AQ664" s="634"/>
      <c r="AR664" s="501"/>
      <c r="AS664" s="501"/>
      <c r="AT664" s="501"/>
      <c r="AU664" s="501"/>
      <c r="AV664" s="501"/>
      <c r="AW664" s="501"/>
      <c r="AX664" s="501"/>
      <c r="AY664" s="501"/>
      <c r="AZ664" s="501"/>
      <c r="BA664" s="501"/>
      <c r="BB664" s="501"/>
      <c r="BC664" s="501"/>
      <c r="BD664" s="501"/>
      <c r="BE664" s="501"/>
      <c r="BF664" s="501"/>
      <c r="BG664" s="501"/>
      <c r="BH664" s="501"/>
      <c r="BI664" s="501"/>
      <c r="BJ664" s="501"/>
      <c r="BK664" s="501"/>
      <c r="BL664" s="501"/>
      <c r="BM664" s="501"/>
      <c r="BN664" s="501"/>
      <c r="BO664" s="501"/>
      <c r="BP664" s="501"/>
      <c r="BQ664" s="501"/>
      <c r="BR664" s="501"/>
      <c r="BS664" s="501"/>
      <c r="BT664" s="501"/>
      <c r="BU664" s="501"/>
      <c r="BV664" s="501"/>
      <c r="BW664" s="501"/>
      <c r="BX664" s="501"/>
      <c r="BY664" s="501"/>
      <c r="BZ664" s="501"/>
      <c r="CA664" s="501"/>
      <c r="CB664" s="501"/>
      <c r="CC664" s="501"/>
      <c r="CD664" s="501"/>
      <c r="CE664" s="501"/>
      <c r="CF664" s="501"/>
      <c r="CG664" s="501"/>
      <c r="CH664" s="501"/>
      <c r="CI664" s="501"/>
      <c r="CJ664" s="501"/>
      <c r="CK664" s="501"/>
      <c r="CL664" s="501"/>
      <c r="CM664" s="501"/>
      <c r="CN664" s="501"/>
      <c r="CO664" s="501"/>
      <c r="CP664" s="501"/>
      <c r="CQ664" s="500"/>
      <c r="CR664" s="500"/>
      <c r="CS664" s="500"/>
      <c r="CT664" s="500"/>
      <c r="CU664" s="500"/>
      <c r="CV664" s="500"/>
      <c r="CW664" s="500"/>
      <c r="CX664" s="500"/>
      <c r="CY664" s="500"/>
      <c r="CZ664" s="500"/>
      <c r="DA664" s="500"/>
      <c r="DB664" s="500"/>
      <c r="DC664" s="500"/>
      <c r="DD664" s="500"/>
      <c r="DE664" s="500"/>
      <c r="DF664" s="500"/>
      <c r="DG664" s="500"/>
      <c r="DH664" s="500"/>
      <c r="DI664" s="500"/>
      <c r="DJ664" s="500"/>
      <c r="DK664" s="500"/>
      <c r="DL664" s="500"/>
      <c r="DM664" s="500"/>
      <c r="DN664" s="500"/>
      <c r="DO664" s="500"/>
      <c r="DP664" s="500"/>
      <c r="DQ664" s="500"/>
      <c r="DR664" s="500"/>
      <c r="DS664" s="500"/>
      <c r="DT664" s="500"/>
      <c r="DU664" s="500"/>
      <c r="DV664" s="500"/>
      <c r="DW664" s="500"/>
    </row>
    <row r="665" spans="1:127" s="502" customFormat="1" ht="12.75" customHeight="1" x14ac:dyDescent="0.2">
      <c r="A665" s="270">
        <v>664</v>
      </c>
      <c r="B665" s="281" t="s">
        <v>1005</v>
      </c>
      <c r="C665" s="281" t="s">
        <v>3</v>
      </c>
      <c r="D665" s="281"/>
      <c r="E665" s="281" t="s">
        <v>6124</v>
      </c>
      <c r="F665" s="281" t="s">
        <v>3379</v>
      </c>
      <c r="G665" s="296" t="s">
        <v>6125</v>
      </c>
      <c r="H665" s="676"/>
      <c r="I665" s="270" t="s">
        <v>2653</v>
      </c>
      <c r="J665" s="281"/>
      <c r="K665" s="281" t="s">
        <v>4041</v>
      </c>
      <c r="L665" s="676" t="s">
        <v>1201</v>
      </c>
      <c r="M665" s="306">
        <v>41520</v>
      </c>
      <c r="N665" s="307">
        <v>43955</v>
      </c>
      <c r="O665" s="277" t="s">
        <v>991</v>
      </c>
      <c r="P665" s="299">
        <f t="shared" si="144"/>
        <v>43955</v>
      </c>
      <c r="Q665" s="264">
        <v>18415</v>
      </c>
      <c r="R665" s="264">
        <v>2003</v>
      </c>
      <c r="S665" s="265">
        <v>43224</v>
      </c>
      <c r="T665" s="281" t="s">
        <v>396</v>
      </c>
      <c r="U665" s="281" t="s">
        <v>1687</v>
      </c>
      <c r="V665" s="150" t="s">
        <v>484</v>
      </c>
      <c r="W665" s="150" t="s">
        <v>2449</v>
      </c>
      <c r="X665" s="281" t="s">
        <v>1970</v>
      </c>
      <c r="Y665" s="281" t="s">
        <v>1212</v>
      </c>
      <c r="Z665" s="150" t="s">
        <v>1762</v>
      </c>
      <c r="AA665" s="303">
        <f t="shared" si="146"/>
        <v>43955</v>
      </c>
      <c r="AB665" s="283" t="s">
        <v>2167</v>
      </c>
      <c r="AC665" s="281">
        <v>5.5</v>
      </c>
      <c r="AD665" s="284"/>
      <c r="AE665" s="281">
        <v>85</v>
      </c>
      <c r="AF665" s="281"/>
      <c r="AG665" s="281">
        <v>110</v>
      </c>
      <c r="AH665" s="281"/>
      <c r="AI665" s="281">
        <v>24</v>
      </c>
      <c r="AJ665" s="281">
        <v>38</v>
      </c>
      <c r="AK665" s="281">
        <v>55</v>
      </c>
      <c r="AL665" s="281">
        <v>1</v>
      </c>
      <c r="AM665" s="324"/>
      <c r="AN665" s="324"/>
      <c r="AO665" s="324"/>
      <c r="AP665" s="281"/>
      <c r="AQ665" s="635"/>
      <c r="AR665" s="324"/>
      <c r="AS665" s="324"/>
      <c r="AT665" s="324"/>
      <c r="AU665" s="324"/>
      <c r="AV665" s="324"/>
      <c r="AW665" s="324"/>
      <c r="AX665" s="324"/>
      <c r="AY665" s="324"/>
      <c r="AZ665" s="324"/>
      <c r="BA665" s="324"/>
      <c r="BB665" s="324"/>
      <c r="BC665" s="324"/>
      <c r="BD665" s="324"/>
      <c r="BE665" s="324"/>
      <c r="BF665" s="324"/>
      <c r="BG665" s="324"/>
      <c r="BH665" s="324"/>
      <c r="BI665" s="324"/>
      <c r="BJ665" s="324"/>
      <c r="BK665" s="324"/>
      <c r="BL665" s="324"/>
      <c r="BM665" s="324"/>
      <c r="BN665" s="324"/>
      <c r="BO665" s="324"/>
      <c r="BP665" s="324"/>
      <c r="BQ665" s="324"/>
      <c r="BR665" s="324"/>
      <c r="BS665" s="324"/>
      <c r="BT665" s="324"/>
      <c r="BU665" s="324"/>
      <c r="BV665" s="324"/>
      <c r="BW665" s="324"/>
      <c r="BX665" s="324"/>
      <c r="BY665" s="324"/>
      <c r="BZ665" s="324"/>
      <c r="CA665" s="324"/>
      <c r="CB665" s="324"/>
      <c r="CC665" s="324"/>
      <c r="CD665" s="324"/>
      <c r="CE665" s="324"/>
      <c r="CF665" s="324"/>
      <c r="CG665" s="324"/>
      <c r="CH665" s="324"/>
      <c r="CI665" s="324"/>
      <c r="CJ665" s="324"/>
      <c r="CK665" s="324"/>
      <c r="CL665" s="324"/>
      <c r="CM665" s="324"/>
      <c r="CN665" s="324"/>
      <c r="CO665" s="324"/>
      <c r="CP665" s="324"/>
    </row>
    <row r="666" spans="1:127" s="502" customFormat="1" ht="12.75" customHeight="1" x14ac:dyDescent="0.2">
      <c r="A666" s="270">
        <v>665</v>
      </c>
      <c r="B666" s="270" t="s">
        <v>1005</v>
      </c>
      <c r="C666" s="270" t="s">
        <v>4985</v>
      </c>
      <c r="D666" s="271" t="s">
        <v>6780</v>
      </c>
      <c r="E666" s="271" t="s">
        <v>6506</v>
      </c>
      <c r="F666" s="271" t="s">
        <v>6781</v>
      </c>
      <c r="G666" s="272" t="s">
        <v>6507</v>
      </c>
      <c r="H666" s="273" t="s">
        <v>6782</v>
      </c>
      <c r="I666" s="271" t="s">
        <v>3217</v>
      </c>
      <c r="J666" s="271" t="s">
        <v>2984</v>
      </c>
      <c r="K666" s="271" t="s">
        <v>6796</v>
      </c>
      <c r="L666" s="273" t="s">
        <v>3524</v>
      </c>
      <c r="M666" s="275">
        <v>43360</v>
      </c>
      <c r="N666" s="132">
        <v>44819</v>
      </c>
      <c r="O666" s="277" t="s">
        <v>991</v>
      </c>
      <c r="P666" s="299">
        <f>N666</f>
        <v>44819</v>
      </c>
      <c r="Q666" s="264">
        <v>18599</v>
      </c>
      <c r="R666" s="264">
        <v>2018</v>
      </c>
      <c r="S666" s="265" t="s">
        <v>9789</v>
      </c>
      <c r="T666" s="281" t="s">
        <v>9790</v>
      </c>
      <c r="U666" s="281" t="s">
        <v>4844</v>
      </c>
      <c r="V666" s="150" t="s">
        <v>9791</v>
      </c>
      <c r="W666" s="150" t="s">
        <v>9792</v>
      </c>
      <c r="X666" s="281" t="s">
        <v>3525</v>
      </c>
      <c r="Y666" s="281" t="s">
        <v>3526</v>
      </c>
      <c r="Z666" s="150" t="s">
        <v>3527</v>
      </c>
      <c r="AA666" s="303">
        <f>N666</f>
        <v>44819</v>
      </c>
      <c r="AB666" s="283" t="s">
        <v>42</v>
      </c>
      <c r="AC666" s="281">
        <v>5.7</v>
      </c>
      <c r="AD666" s="284">
        <v>26</v>
      </c>
      <c r="AE666" s="281">
        <v>90</v>
      </c>
      <c r="AF666" s="281">
        <v>90</v>
      </c>
      <c r="AG666" s="281">
        <v>110</v>
      </c>
      <c r="AH666" s="281">
        <v>160</v>
      </c>
      <c r="AI666" s="281">
        <v>24</v>
      </c>
      <c r="AJ666" s="281">
        <v>48</v>
      </c>
      <c r="AK666" s="281">
        <v>50</v>
      </c>
      <c r="AL666" s="281">
        <v>1</v>
      </c>
      <c r="AM666" s="265">
        <v>43512</v>
      </c>
      <c r="AN666" s="281">
        <v>2018</v>
      </c>
      <c r="AO666" s="281" t="s">
        <v>991</v>
      </c>
      <c r="AP666" s="281" t="s">
        <v>9793</v>
      </c>
      <c r="AQ666" s="635"/>
      <c r="AR666" s="324"/>
      <c r="AS666" s="324"/>
      <c r="AT666" s="324"/>
      <c r="AU666" s="324"/>
      <c r="AV666" s="324"/>
      <c r="AW666" s="324"/>
      <c r="AX666" s="324"/>
      <c r="AY666" s="324"/>
      <c r="AZ666" s="324"/>
      <c r="BA666" s="324"/>
      <c r="BB666" s="324"/>
      <c r="BC666" s="324"/>
      <c r="BD666" s="324"/>
      <c r="BE666" s="324"/>
      <c r="BF666" s="324"/>
      <c r="BG666" s="324"/>
      <c r="BH666" s="324"/>
      <c r="BI666" s="324"/>
      <c r="BJ666" s="324"/>
      <c r="BK666" s="324"/>
      <c r="BL666" s="324"/>
      <c r="BM666" s="324"/>
      <c r="BN666" s="324"/>
      <c r="BO666" s="324"/>
      <c r="BP666" s="324"/>
      <c r="BQ666" s="324"/>
      <c r="BR666" s="324"/>
      <c r="BS666" s="324"/>
      <c r="BT666" s="324"/>
      <c r="BU666" s="324"/>
      <c r="BV666" s="324"/>
      <c r="BW666" s="324"/>
      <c r="BX666" s="324"/>
      <c r="BY666" s="324"/>
      <c r="BZ666" s="324"/>
      <c r="CA666" s="324"/>
      <c r="CB666" s="324"/>
      <c r="CC666" s="324"/>
      <c r="CD666" s="324"/>
      <c r="CE666" s="324"/>
      <c r="CF666" s="324"/>
      <c r="CG666" s="324"/>
      <c r="CH666" s="324"/>
      <c r="CI666" s="324"/>
      <c r="CJ666" s="324"/>
      <c r="CK666" s="324"/>
      <c r="CL666" s="324"/>
      <c r="CM666" s="324"/>
      <c r="CN666" s="324"/>
      <c r="CO666" s="324"/>
      <c r="CP666" s="324"/>
    </row>
    <row r="667" spans="1:127" ht="12.75" customHeight="1" x14ac:dyDescent="0.2">
      <c r="A667" s="270">
        <v>666</v>
      </c>
      <c r="B667" s="270" t="s">
        <v>1004</v>
      </c>
      <c r="C667" s="270" t="s">
        <v>1036</v>
      </c>
      <c r="D667" s="270"/>
      <c r="E667" s="271" t="s">
        <v>2949</v>
      </c>
      <c r="F667" s="271"/>
      <c r="G667" s="272" t="s">
        <v>2950</v>
      </c>
      <c r="H667" s="273"/>
      <c r="I667" s="270" t="s">
        <v>2653</v>
      </c>
      <c r="J667" s="270"/>
      <c r="K667" s="271" t="s">
        <v>2951</v>
      </c>
      <c r="L667" s="273" t="s">
        <v>2952</v>
      </c>
      <c r="M667" s="306">
        <v>42129</v>
      </c>
      <c r="N667" s="276">
        <v>45014</v>
      </c>
      <c r="O667" s="277" t="s">
        <v>991</v>
      </c>
      <c r="P667" s="298">
        <f t="shared" si="144"/>
        <v>45014</v>
      </c>
      <c r="Q667" s="278">
        <v>21159</v>
      </c>
      <c r="R667" s="278">
        <v>2015</v>
      </c>
      <c r="S667" s="279">
        <v>44284</v>
      </c>
      <c r="T667" s="280" t="s">
        <v>39</v>
      </c>
      <c r="U667" s="281" t="s">
        <v>991</v>
      </c>
      <c r="V667" s="282" t="s">
        <v>615</v>
      </c>
      <c r="W667" s="282" t="s">
        <v>2262</v>
      </c>
      <c r="X667" s="280" t="s">
        <v>9984</v>
      </c>
      <c r="Y667" s="280" t="s">
        <v>2947</v>
      </c>
      <c r="Z667" s="282" t="s">
        <v>2948</v>
      </c>
      <c r="AA667" s="319">
        <f t="shared" si="146"/>
        <v>45014</v>
      </c>
      <c r="AB667" s="149" t="s">
        <v>2167</v>
      </c>
      <c r="AC667" s="280">
        <v>6.9</v>
      </c>
      <c r="AD667" s="305"/>
      <c r="AE667" s="280">
        <v>95</v>
      </c>
      <c r="AF667" s="280"/>
      <c r="AG667" s="280">
        <v>125</v>
      </c>
      <c r="AH667" s="280"/>
      <c r="AI667" s="280">
        <v>22</v>
      </c>
      <c r="AJ667" s="280">
        <v>38</v>
      </c>
      <c r="AK667" s="280">
        <v>52</v>
      </c>
      <c r="AL667" s="280">
        <v>1</v>
      </c>
      <c r="AM667" s="280"/>
      <c r="AN667" s="280"/>
      <c r="AO667" s="280"/>
      <c r="AP667" s="280"/>
      <c r="AQ667" s="634"/>
      <c r="AR667" s="501"/>
      <c r="AS667" s="501"/>
      <c r="AT667" s="501"/>
      <c r="AU667" s="501"/>
      <c r="AV667" s="501"/>
      <c r="AW667" s="501"/>
      <c r="AX667" s="501"/>
      <c r="AY667" s="501"/>
      <c r="AZ667" s="501"/>
      <c r="BA667" s="501"/>
      <c r="BB667" s="501"/>
      <c r="BC667" s="501"/>
      <c r="BD667" s="501"/>
      <c r="BE667" s="501"/>
      <c r="BF667" s="501"/>
      <c r="BG667" s="501"/>
      <c r="BH667" s="501"/>
      <c r="BI667" s="501"/>
      <c r="BJ667" s="501"/>
      <c r="BK667" s="501"/>
      <c r="BL667" s="501"/>
      <c r="BM667" s="501"/>
      <c r="BN667" s="501"/>
      <c r="BO667" s="501"/>
      <c r="BP667" s="501"/>
      <c r="BQ667" s="501"/>
      <c r="BR667" s="501"/>
      <c r="BS667" s="501"/>
      <c r="BT667" s="501"/>
      <c r="BU667" s="501"/>
      <c r="BV667" s="501"/>
      <c r="BW667" s="501"/>
      <c r="BX667" s="501"/>
      <c r="BY667" s="501"/>
      <c r="BZ667" s="501"/>
      <c r="CA667" s="501"/>
      <c r="CB667" s="501"/>
      <c r="CC667" s="501"/>
      <c r="CD667" s="501"/>
      <c r="CE667" s="501"/>
      <c r="CF667" s="501"/>
      <c r="CG667" s="501"/>
      <c r="CH667" s="501"/>
      <c r="CI667" s="501"/>
      <c r="CJ667" s="501"/>
      <c r="CK667" s="501"/>
      <c r="CL667" s="501"/>
      <c r="CM667" s="501"/>
      <c r="CN667" s="501"/>
      <c r="CO667" s="501"/>
      <c r="CP667" s="501"/>
      <c r="CQ667" s="500"/>
      <c r="CR667" s="500"/>
      <c r="CS667" s="500"/>
      <c r="CT667" s="500"/>
      <c r="CU667" s="500"/>
      <c r="CV667" s="500"/>
      <c r="CW667" s="500"/>
      <c r="CX667" s="500"/>
      <c r="CY667" s="500"/>
      <c r="CZ667" s="500"/>
      <c r="DA667" s="500"/>
      <c r="DB667" s="500"/>
      <c r="DC667" s="500"/>
      <c r="DD667" s="500"/>
      <c r="DE667" s="500"/>
      <c r="DF667" s="500"/>
      <c r="DG667" s="500"/>
      <c r="DH667" s="500"/>
      <c r="DI667" s="500"/>
      <c r="DJ667" s="500"/>
      <c r="DK667" s="500"/>
      <c r="DL667" s="500"/>
      <c r="DM667" s="500"/>
      <c r="DN667" s="500"/>
      <c r="DO667" s="500"/>
      <c r="DP667" s="500"/>
      <c r="DQ667" s="500"/>
      <c r="DR667" s="500"/>
      <c r="DS667" s="500"/>
      <c r="DT667" s="500"/>
      <c r="DU667" s="500"/>
      <c r="DV667" s="500"/>
      <c r="DW667" s="500"/>
    </row>
    <row r="668" spans="1:127" s="324" customFormat="1" ht="12.75" customHeight="1" x14ac:dyDescent="0.2">
      <c r="A668" s="270">
        <v>667</v>
      </c>
      <c r="B668" s="281" t="s">
        <v>1005</v>
      </c>
      <c r="C668" s="281" t="s">
        <v>712</v>
      </c>
      <c r="D668" s="281" t="s">
        <v>3557</v>
      </c>
      <c r="E668" s="281" t="s">
        <v>1010</v>
      </c>
      <c r="F668" s="281" t="s">
        <v>3559</v>
      </c>
      <c r="G668" s="296" t="s">
        <v>1011</v>
      </c>
      <c r="H668" s="676" t="s">
        <v>3560</v>
      </c>
      <c r="I668" s="281" t="s">
        <v>1634</v>
      </c>
      <c r="J668" s="281" t="s">
        <v>2240</v>
      </c>
      <c r="K668" s="281" t="s">
        <v>3561</v>
      </c>
      <c r="L668" s="676" t="s">
        <v>3562</v>
      </c>
      <c r="M668" s="306">
        <v>41685</v>
      </c>
      <c r="N668" s="307">
        <v>44558</v>
      </c>
      <c r="O668" s="277" t="s">
        <v>991</v>
      </c>
      <c r="P668" s="299">
        <f t="shared" si="144"/>
        <v>44558</v>
      </c>
      <c r="Q668" s="264">
        <v>18001</v>
      </c>
      <c r="R668" s="264">
        <v>2011</v>
      </c>
      <c r="S668" s="265">
        <v>43827</v>
      </c>
      <c r="T668" s="281" t="s">
        <v>32</v>
      </c>
      <c r="U668" s="281" t="s">
        <v>7927</v>
      </c>
      <c r="V668" s="150" t="s">
        <v>7928</v>
      </c>
      <c r="W668" s="150" t="s">
        <v>7929</v>
      </c>
      <c r="X668" s="281" t="s">
        <v>5633</v>
      </c>
      <c r="Y668" s="281" t="s">
        <v>5634</v>
      </c>
      <c r="Z668" s="150" t="s">
        <v>3563</v>
      </c>
      <c r="AA668" s="303">
        <v>44558</v>
      </c>
      <c r="AB668" s="283" t="s">
        <v>2167</v>
      </c>
      <c r="AC668" s="281">
        <v>5.7</v>
      </c>
      <c r="AD668" s="284">
        <v>30</v>
      </c>
      <c r="AE668" s="281">
        <v>95</v>
      </c>
      <c r="AF668" s="281">
        <v>95</v>
      </c>
      <c r="AG668" s="281">
        <v>115</v>
      </c>
      <c r="AH668" s="281">
        <v>153</v>
      </c>
      <c r="AI668" s="281">
        <v>22</v>
      </c>
      <c r="AJ668" s="281">
        <v>38</v>
      </c>
      <c r="AK668" s="281">
        <v>50</v>
      </c>
      <c r="AL668" s="281">
        <v>1</v>
      </c>
      <c r="AM668" s="517">
        <v>42386</v>
      </c>
      <c r="AN668" s="501">
        <v>2013</v>
      </c>
      <c r="AO668" s="501" t="s">
        <v>991</v>
      </c>
      <c r="AP668" s="281"/>
      <c r="AQ668" s="635"/>
      <c r="CQ668" s="512"/>
    </row>
    <row r="669" spans="1:127" s="501" customFormat="1" ht="12.75" customHeight="1" x14ac:dyDescent="0.2">
      <c r="A669" s="270">
        <v>668</v>
      </c>
      <c r="B669" s="281" t="s">
        <v>1005</v>
      </c>
      <c r="C669" s="281" t="s">
        <v>3006</v>
      </c>
      <c r="D669" s="281" t="s">
        <v>3503</v>
      </c>
      <c r="E669" s="281" t="s">
        <v>974</v>
      </c>
      <c r="F669" s="281" t="s">
        <v>605</v>
      </c>
      <c r="G669" s="296" t="s">
        <v>6379</v>
      </c>
      <c r="H669" s="676" t="s">
        <v>606</v>
      </c>
      <c r="I669" s="281" t="s">
        <v>1515</v>
      </c>
      <c r="J669" s="281" t="s">
        <v>2062</v>
      </c>
      <c r="K669" s="281" t="s">
        <v>2475</v>
      </c>
      <c r="L669" s="676" t="s">
        <v>2476</v>
      </c>
      <c r="M669" s="306">
        <v>43308</v>
      </c>
      <c r="N669" s="325">
        <v>44397</v>
      </c>
      <c r="O669" s="507" t="s">
        <v>991</v>
      </c>
      <c r="P669" s="513">
        <f t="shared" si="144"/>
        <v>44397</v>
      </c>
      <c r="Q669" s="514">
        <v>18550</v>
      </c>
      <c r="R669" s="514">
        <v>2014</v>
      </c>
      <c r="S669" s="279">
        <v>43666</v>
      </c>
      <c r="T669" s="501" t="s">
        <v>124</v>
      </c>
      <c r="U669" s="324" t="s">
        <v>4844</v>
      </c>
      <c r="V669" s="282" t="s">
        <v>7483</v>
      </c>
      <c r="W669" s="282" t="s">
        <v>7484</v>
      </c>
      <c r="X669" s="280" t="s">
        <v>2477</v>
      </c>
      <c r="Y669" s="280"/>
      <c r="Z669" s="282" t="s">
        <v>2478</v>
      </c>
      <c r="AA669" s="319">
        <f t="shared" ref="AA669:AA673" si="147">N669</f>
        <v>44397</v>
      </c>
      <c r="AB669" s="149" t="s">
        <v>994</v>
      </c>
      <c r="AC669" s="280">
        <v>6.9</v>
      </c>
      <c r="AD669" s="305" t="s">
        <v>1413</v>
      </c>
      <c r="AE669" s="280">
        <v>90</v>
      </c>
      <c r="AF669" s="280">
        <v>92</v>
      </c>
      <c r="AG669" s="280">
        <v>130</v>
      </c>
      <c r="AH669" s="280">
        <v>150</v>
      </c>
      <c r="AI669" s="280">
        <v>23</v>
      </c>
      <c r="AJ669" s="280">
        <v>37</v>
      </c>
      <c r="AK669" s="501">
        <v>67</v>
      </c>
      <c r="AL669" s="501">
        <v>1</v>
      </c>
      <c r="AM669" s="517">
        <v>41710</v>
      </c>
      <c r="AN669" s="501">
        <v>2001</v>
      </c>
      <c r="AO669" s="501" t="s">
        <v>991</v>
      </c>
      <c r="AP669" s="280" t="s">
        <v>6378</v>
      </c>
      <c r="AQ669" s="634"/>
      <c r="CQ669" s="505"/>
    </row>
    <row r="670" spans="1:127" s="502" customFormat="1" ht="12.75" customHeight="1" x14ac:dyDescent="0.2">
      <c r="A670" s="270">
        <v>669</v>
      </c>
      <c r="B670" s="312" t="s">
        <v>1005</v>
      </c>
      <c r="C670" s="281" t="s">
        <v>5671</v>
      </c>
      <c r="D670" s="270" t="s">
        <v>10428</v>
      </c>
      <c r="E670" s="270" t="s">
        <v>5895</v>
      </c>
      <c r="F670" s="270" t="s">
        <v>10427</v>
      </c>
      <c r="G670" s="296" t="s">
        <v>5897</v>
      </c>
      <c r="H670" s="676" t="s">
        <v>10429</v>
      </c>
      <c r="I670" s="270" t="s">
        <v>3342</v>
      </c>
      <c r="J670" s="270" t="s">
        <v>10430</v>
      </c>
      <c r="K670" s="281" t="s">
        <v>9928</v>
      </c>
      <c r="L670" s="676" t="s">
        <v>9929</v>
      </c>
      <c r="M670" s="306">
        <v>43162</v>
      </c>
      <c r="N670" s="307">
        <v>44617</v>
      </c>
      <c r="O670" s="308" t="s">
        <v>991</v>
      </c>
      <c r="P670" s="299">
        <f>N670</f>
        <v>44617</v>
      </c>
      <c r="Q670" s="264">
        <v>21122</v>
      </c>
      <c r="R670" s="264">
        <v>2017</v>
      </c>
      <c r="S670" s="265">
        <v>43886</v>
      </c>
      <c r="T670" s="281" t="s">
        <v>5218</v>
      </c>
      <c r="U670" s="281" t="s">
        <v>10159</v>
      </c>
      <c r="V670" s="150" t="s">
        <v>10431</v>
      </c>
      <c r="W670" s="150" t="s">
        <v>10431</v>
      </c>
      <c r="X670" s="281" t="s">
        <v>9930</v>
      </c>
      <c r="Y670" s="281" t="s">
        <v>451</v>
      </c>
      <c r="Z670" s="150" t="s">
        <v>671</v>
      </c>
      <c r="AA670" s="303">
        <f>N670</f>
        <v>44617</v>
      </c>
      <c r="AB670" s="283" t="s">
        <v>2167</v>
      </c>
      <c r="AC670" s="281">
        <v>5.7</v>
      </c>
      <c r="AD670" s="284">
        <v>30</v>
      </c>
      <c r="AE670" s="281">
        <v>100</v>
      </c>
      <c r="AF670" s="281">
        <v>100</v>
      </c>
      <c r="AG670" s="281">
        <v>145</v>
      </c>
      <c r="AH670" s="281">
        <v>145</v>
      </c>
      <c r="AI670" s="281">
        <v>22</v>
      </c>
      <c r="AJ670" s="281">
        <v>38</v>
      </c>
      <c r="AK670" s="281">
        <v>50</v>
      </c>
      <c r="AL670" s="281">
        <v>1</v>
      </c>
      <c r="AM670" s="265">
        <v>44368</v>
      </c>
      <c r="AN670" s="281">
        <v>2021</v>
      </c>
      <c r="AO670" s="281" t="s">
        <v>991</v>
      </c>
      <c r="AP670" s="281" t="s">
        <v>10432</v>
      </c>
      <c r="AQ670" s="635"/>
      <c r="AR670" s="324"/>
      <c r="AS670" s="324"/>
      <c r="AT670" s="324"/>
      <c r="AU670" s="324"/>
      <c r="AV670" s="324"/>
      <c r="AW670" s="324"/>
      <c r="AX670" s="324"/>
      <c r="AY670" s="324"/>
      <c r="AZ670" s="324"/>
      <c r="BA670" s="324"/>
      <c r="BB670" s="324"/>
      <c r="BC670" s="324"/>
      <c r="BD670" s="324"/>
      <c r="BE670" s="324"/>
      <c r="BF670" s="324"/>
      <c r="BG670" s="324"/>
      <c r="BH670" s="324"/>
      <c r="BI670" s="324"/>
      <c r="BJ670" s="324"/>
      <c r="BK670" s="324"/>
      <c r="BL670" s="324"/>
      <c r="BM670" s="324"/>
      <c r="BN670" s="324"/>
      <c r="BO670" s="324"/>
      <c r="BP670" s="324"/>
      <c r="BQ670" s="324"/>
      <c r="BR670" s="324"/>
      <c r="BS670" s="324"/>
      <c r="BT670" s="324"/>
      <c r="BU670" s="324"/>
      <c r="BV670" s="324"/>
      <c r="BW670" s="324"/>
      <c r="BX670" s="324"/>
      <c r="BY670" s="324"/>
      <c r="BZ670" s="324"/>
      <c r="CA670" s="324"/>
      <c r="CB670" s="324"/>
      <c r="CC670" s="324"/>
      <c r="CD670" s="324"/>
      <c r="CE670" s="324"/>
      <c r="CF670" s="324"/>
      <c r="CG670" s="324"/>
      <c r="CH670" s="324"/>
      <c r="CI670" s="324"/>
      <c r="CJ670" s="324"/>
      <c r="CK670" s="324"/>
      <c r="CL670" s="324"/>
      <c r="CM670" s="324"/>
      <c r="CN670" s="324"/>
      <c r="CO670" s="324"/>
      <c r="CP670" s="324"/>
    </row>
    <row r="671" spans="1:127" s="324" customFormat="1" ht="12.75" customHeight="1" x14ac:dyDescent="0.2">
      <c r="A671" s="270">
        <v>670</v>
      </c>
      <c r="B671" s="281" t="s">
        <v>1004</v>
      </c>
      <c r="C671" s="281" t="s">
        <v>5822</v>
      </c>
      <c r="D671" s="281"/>
      <c r="E671" s="281" t="s">
        <v>5823</v>
      </c>
      <c r="F671" s="281"/>
      <c r="G671" s="296" t="s">
        <v>5824</v>
      </c>
      <c r="H671" s="676"/>
      <c r="I671" s="281" t="s">
        <v>424</v>
      </c>
      <c r="J671" s="281"/>
      <c r="K671" s="281" t="s">
        <v>1331</v>
      </c>
      <c r="L671" s="676" t="s">
        <v>1332</v>
      </c>
      <c r="M671" s="306">
        <v>43163</v>
      </c>
      <c r="N671" s="325">
        <v>44609</v>
      </c>
      <c r="O671" s="277" t="s">
        <v>991</v>
      </c>
      <c r="P671" s="298">
        <f t="shared" ref="P671" si="148">N671</f>
        <v>44609</v>
      </c>
      <c r="Q671" s="278">
        <v>18199</v>
      </c>
      <c r="R671" s="278">
        <v>2018</v>
      </c>
      <c r="S671" s="279">
        <v>43878</v>
      </c>
      <c r="T671" s="280" t="s">
        <v>239</v>
      </c>
      <c r="U671" s="281" t="s">
        <v>991</v>
      </c>
      <c r="V671" s="282" t="s">
        <v>8135</v>
      </c>
      <c r="W671" s="282" t="s">
        <v>8135</v>
      </c>
      <c r="X671" s="280" t="s">
        <v>1333</v>
      </c>
      <c r="Y671" s="280" t="s">
        <v>1212</v>
      </c>
      <c r="Z671" s="282" t="s">
        <v>1213</v>
      </c>
      <c r="AA671" s="319">
        <f t="shared" ref="AA671" si="149">N671</f>
        <v>44609</v>
      </c>
      <c r="AB671" s="149" t="s">
        <v>1411</v>
      </c>
      <c r="AC671" s="280">
        <v>5.0999999999999996</v>
      </c>
      <c r="AD671" s="305"/>
      <c r="AE671" s="280">
        <v>65</v>
      </c>
      <c r="AF671" s="280"/>
      <c r="AG671" s="280">
        <v>85</v>
      </c>
      <c r="AH671" s="280"/>
      <c r="AI671" s="280">
        <v>24</v>
      </c>
      <c r="AJ671" s="280">
        <v>39</v>
      </c>
      <c r="AK671" s="280">
        <v>58</v>
      </c>
      <c r="AL671" s="280">
        <v>1</v>
      </c>
      <c r="AM671" s="281"/>
      <c r="AN671" s="281"/>
      <c r="AO671" s="281"/>
      <c r="AP671" s="281"/>
      <c r="AQ671" s="635"/>
      <c r="CQ671" s="512"/>
    </row>
    <row r="672" spans="1:127" s="502" customFormat="1" ht="12.75" customHeight="1" x14ac:dyDescent="0.2">
      <c r="A672" s="270">
        <v>671</v>
      </c>
      <c r="B672" s="270" t="s">
        <v>1004</v>
      </c>
      <c r="C672" s="130" t="s">
        <v>5091</v>
      </c>
      <c r="D672" s="271"/>
      <c r="E672" s="271" t="s">
        <v>5092</v>
      </c>
      <c r="F672" s="271"/>
      <c r="G672" s="272" t="s">
        <v>5093</v>
      </c>
      <c r="H672" s="273"/>
      <c r="I672" s="271" t="s">
        <v>424</v>
      </c>
      <c r="J672" s="271"/>
      <c r="K672" s="271" t="s">
        <v>4719</v>
      </c>
      <c r="L672" s="273" t="s">
        <v>2655</v>
      </c>
      <c r="M672" s="275">
        <v>42891</v>
      </c>
      <c r="N672" s="132">
        <v>44958</v>
      </c>
      <c r="O672" s="277" t="s">
        <v>991</v>
      </c>
      <c r="P672" s="299">
        <f t="shared" si="144"/>
        <v>44958</v>
      </c>
      <c r="Q672" s="264">
        <v>17567</v>
      </c>
      <c r="R672" s="264">
        <v>2017</v>
      </c>
      <c r="S672" s="265">
        <v>44228</v>
      </c>
      <c r="T672" s="281" t="s">
        <v>239</v>
      </c>
      <c r="U672" s="281" t="s">
        <v>991</v>
      </c>
      <c r="V672" s="150" t="s">
        <v>9754</v>
      </c>
      <c r="W672" s="150" t="s">
        <v>9755</v>
      </c>
      <c r="X672" s="281" t="s">
        <v>2656</v>
      </c>
      <c r="Y672" s="281" t="s">
        <v>1470</v>
      </c>
      <c r="Z672" s="150" t="s">
        <v>1471</v>
      </c>
      <c r="AA672" s="303">
        <f t="shared" si="147"/>
        <v>44958</v>
      </c>
      <c r="AB672" s="283" t="s">
        <v>1411</v>
      </c>
      <c r="AC672" s="281">
        <v>5.0999999999999996</v>
      </c>
      <c r="AD672" s="284"/>
      <c r="AE672" s="281">
        <v>85</v>
      </c>
      <c r="AF672" s="281"/>
      <c r="AG672" s="281">
        <v>105</v>
      </c>
      <c r="AH672" s="281"/>
      <c r="AI672" s="281">
        <v>24</v>
      </c>
      <c r="AJ672" s="281">
        <v>39</v>
      </c>
      <c r="AK672" s="281">
        <v>57</v>
      </c>
      <c r="AL672" s="281">
        <v>1</v>
      </c>
      <c r="AM672" s="281"/>
      <c r="AN672" s="281"/>
      <c r="AO672" s="281"/>
      <c r="AP672" s="281"/>
      <c r="AQ672" s="635"/>
      <c r="AR672" s="324"/>
      <c r="AS672" s="324"/>
      <c r="AT672" s="324"/>
      <c r="AU672" s="324"/>
      <c r="AV672" s="324"/>
      <c r="AW672" s="324"/>
      <c r="AX672" s="324"/>
      <c r="AY672" s="324"/>
      <c r="AZ672" s="324"/>
      <c r="BA672" s="324"/>
      <c r="BB672" s="324"/>
      <c r="BC672" s="324"/>
      <c r="BD672" s="324"/>
      <c r="BE672" s="324"/>
      <c r="BF672" s="324"/>
      <c r="BG672" s="324"/>
      <c r="BH672" s="324"/>
      <c r="BI672" s="324"/>
      <c r="BJ672" s="324"/>
      <c r="BK672" s="324"/>
      <c r="BL672" s="324"/>
      <c r="BM672" s="324"/>
      <c r="BN672" s="324"/>
      <c r="BO672" s="324"/>
      <c r="BP672" s="324"/>
      <c r="BQ672" s="324"/>
      <c r="BR672" s="324"/>
      <c r="BS672" s="324"/>
      <c r="BT672" s="324"/>
      <c r="BU672" s="324"/>
      <c r="BV672" s="324"/>
      <c r="BW672" s="324"/>
      <c r="BX672" s="324"/>
      <c r="BY672" s="324"/>
      <c r="BZ672" s="324"/>
      <c r="CA672" s="324"/>
      <c r="CB672" s="324"/>
      <c r="CC672" s="324"/>
      <c r="CD672" s="324"/>
      <c r="CE672" s="324"/>
      <c r="CF672" s="324"/>
      <c r="CG672" s="324"/>
      <c r="CH672" s="324"/>
      <c r="CI672" s="324"/>
      <c r="CJ672" s="324"/>
      <c r="CK672" s="324"/>
      <c r="CL672" s="324"/>
      <c r="CM672" s="324"/>
      <c r="CN672" s="324"/>
      <c r="CO672" s="324"/>
      <c r="CP672" s="324"/>
    </row>
    <row r="673" spans="1:127" s="502" customFormat="1" ht="12.75" customHeight="1" x14ac:dyDescent="0.2">
      <c r="A673" s="555" t="s">
        <v>5401</v>
      </c>
      <c r="B673" s="270" t="s">
        <v>1004</v>
      </c>
      <c r="C673" s="271" t="s">
        <v>918</v>
      </c>
      <c r="D673" s="271"/>
      <c r="E673" s="271" t="s">
        <v>9873</v>
      </c>
      <c r="F673" s="271"/>
      <c r="G673" s="272" t="s">
        <v>5396</v>
      </c>
      <c r="H673" s="273"/>
      <c r="I673" s="271" t="s">
        <v>2653</v>
      </c>
      <c r="J673" s="271"/>
      <c r="K673" s="130" t="s">
        <v>5399</v>
      </c>
      <c r="L673" s="273" t="s">
        <v>5398</v>
      </c>
      <c r="M673" s="275">
        <v>39881</v>
      </c>
      <c r="N673" s="132">
        <v>43725</v>
      </c>
      <c r="O673" s="277" t="s">
        <v>991</v>
      </c>
      <c r="P673" s="299">
        <f>N673</f>
        <v>43725</v>
      </c>
      <c r="Q673" s="264">
        <v>17837</v>
      </c>
      <c r="R673" s="264">
        <v>2008</v>
      </c>
      <c r="S673" s="265">
        <v>42995</v>
      </c>
      <c r="T673" s="281" t="s">
        <v>1785</v>
      </c>
      <c r="U673" s="281" t="s">
        <v>178</v>
      </c>
      <c r="V673" s="150" t="s">
        <v>484</v>
      </c>
      <c r="W673" s="150" t="s">
        <v>5397</v>
      </c>
      <c r="X673" s="281" t="s">
        <v>5400</v>
      </c>
      <c r="Y673" s="281" t="s">
        <v>1570</v>
      </c>
      <c r="Z673" s="150" t="s">
        <v>1943</v>
      </c>
      <c r="AA673" s="303">
        <f t="shared" si="147"/>
        <v>43725</v>
      </c>
      <c r="AB673" s="283" t="s">
        <v>2167</v>
      </c>
      <c r="AC673" s="281">
        <v>5.0999999999999996</v>
      </c>
      <c r="AD673" s="284"/>
      <c r="AE673" s="281">
        <v>95</v>
      </c>
      <c r="AF673" s="281"/>
      <c r="AG673" s="281">
        <v>125</v>
      </c>
      <c r="AH673" s="281"/>
      <c r="AI673" s="281">
        <v>22</v>
      </c>
      <c r="AJ673" s="281">
        <v>37</v>
      </c>
      <c r="AK673" s="281">
        <v>48</v>
      </c>
      <c r="AL673" s="281">
        <v>1</v>
      </c>
      <c r="AM673" s="281"/>
      <c r="AN673" s="281"/>
      <c r="AO673" s="281"/>
      <c r="AP673" s="281"/>
      <c r="AQ673" s="635"/>
      <c r="AR673" s="324"/>
      <c r="AS673" s="324"/>
      <c r="AT673" s="324"/>
      <c r="AU673" s="324"/>
      <c r="AV673" s="324"/>
      <c r="AW673" s="324"/>
      <c r="AX673" s="324"/>
      <c r="AY673" s="324"/>
      <c r="AZ673" s="324"/>
      <c r="BA673" s="324"/>
      <c r="BB673" s="324"/>
      <c r="BC673" s="324"/>
      <c r="BD673" s="324"/>
      <c r="BE673" s="324"/>
      <c r="BF673" s="324"/>
      <c r="BG673" s="324"/>
      <c r="BH673" s="324"/>
      <c r="BI673" s="324"/>
      <c r="BJ673" s="324"/>
      <c r="BK673" s="324"/>
      <c r="BL673" s="324"/>
      <c r="BM673" s="324"/>
      <c r="BN673" s="324"/>
      <c r="BO673" s="324"/>
      <c r="BP673" s="324"/>
      <c r="BQ673" s="324"/>
      <c r="BR673" s="324"/>
      <c r="BS673" s="324"/>
      <c r="BT673" s="324"/>
      <c r="BU673" s="324"/>
      <c r="BV673" s="324"/>
      <c r="BW673" s="324"/>
      <c r="BX673" s="324"/>
      <c r="BY673" s="324"/>
      <c r="BZ673" s="324"/>
      <c r="CA673" s="324"/>
      <c r="CB673" s="324"/>
      <c r="CC673" s="324"/>
      <c r="CD673" s="324"/>
      <c r="CE673" s="324"/>
      <c r="CF673" s="324"/>
      <c r="CG673" s="324"/>
      <c r="CH673" s="324"/>
      <c r="CI673" s="324"/>
      <c r="CJ673" s="324"/>
      <c r="CK673" s="324"/>
      <c r="CL673" s="324"/>
      <c r="CM673" s="324"/>
      <c r="CN673" s="324"/>
      <c r="CO673" s="324"/>
      <c r="CP673" s="324"/>
    </row>
    <row r="674" spans="1:127" s="324" customFormat="1" ht="12.75" customHeight="1" x14ac:dyDescent="0.2">
      <c r="A674" s="270">
        <v>673</v>
      </c>
      <c r="B674" s="270" t="s">
        <v>1004</v>
      </c>
      <c r="C674" s="270" t="s">
        <v>867</v>
      </c>
      <c r="E674" s="324" t="s">
        <v>1676</v>
      </c>
      <c r="G674" s="509" t="s">
        <v>1677</v>
      </c>
      <c r="I674" s="324" t="s">
        <v>424</v>
      </c>
      <c r="K674" s="324" t="s">
        <v>2751</v>
      </c>
      <c r="L674" s="273" t="s">
        <v>912</v>
      </c>
      <c r="M674" s="510">
        <v>41674</v>
      </c>
      <c r="N674" s="511">
        <v>44607</v>
      </c>
      <c r="O674" s="277" t="s">
        <v>991</v>
      </c>
      <c r="P674" s="299">
        <f t="shared" si="144"/>
        <v>44607</v>
      </c>
      <c r="Q674" s="264">
        <v>17233</v>
      </c>
      <c r="R674" s="264">
        <v>2014</v>
      </c>
      <c r="S674" s="279">
        <v>43876</v>
      </c>
      <c r="T674" s="281" t="s">
        <v>8196</v>
      </c>
      <c r="U674" s="281" t="s">
        <v>991</v>
      </c>
      <c r="V674" s="150" t="s">
        <v>2271</v>
      </c>
      <c r="W674" s="150" t="s">
        <v>8199</v>
      </c>
      <c r="X674" s="281" t="s">
        <v>4824</v>
      </c>
      <c r="Y674" s="281" t="s">
        <v>3371</v>
      </c>
      <c r="Z674" s="150" t="s">
        <v>3372</v>
      </c>
      <c r="AA674" s="303">
        <f>N674</f>
        <v>44607</v>
      </c>
      <c r="AB674" s="283" t="s">
        <v>1411</v>
      </c>
      <c r="AC674" s="281">
        <v>5.3</v>
      </c>
      <c r="AD674" s="284"/>
      <c r="AE674" s="281">
        <v>85</v>
      </c>
      <c r="AF674" s="281"/>
      <c r="AG674" s="281">
        <v>105</v>
      </c>
      <c r="AH674" s="281"/>
      <c r="AI674" s="281">
        <v>24</v>
      </c>
      <c r="AJ674" s="281">
        <v>39</v>
      </c>
      <c r="AK674" s="281">
        <v>54</v>
      </c>
      <c r="AL674" s="281">
        <v>1</v>
      </c>
      <c r="AM674" s="281"/>
      <c r="AN674" s="281"/>
      <c r="AO674" s="281"/>
      <c r="AP674" s="281"/>
      <c r="AQ674" s="635"/>
      <c r="CQ674" s="512"/>
    </row>
    <row r="675" spans="1:127" s="502" customFormat="1" ht="12.75" customHeight="1" x14ac:dyDescent="0.2">
      <c r="A675" s="270">
        <v>674</v>
      </c>
      <c r="B675" s="270" t="s">
        <v>1004</v>
      </c>
      <c r="C675" s="281" t="s">
        <v>1709</v>
      </c>
      <c r="D675" s="271"/>
      <c r="E675" s="271" t="s">
        <v>6171</v>
      </c>
      <c r="F675" s="271"/>
      <c r="G675" s="272" t="s">
        <v>6172</v>
      </c>
      <c r="H675" s="273"/>
      <c r="I675" s="270" t="s">
        <v>424</v>
      </c>
      <c r="J675" s="271"/>
      <c r="K675" s="271" t="s">
        <v>6173</v>
      </c>
      <c r="L675" s="273" t="s">
        <v>6174</v>
      </c>
      <c r="M675" s="275">
        <v>43246</v>
      </c>
      <c r="N675" s="132">
        <v>43977</v>
      </c>
      <c r="O675" s="277" t="s">
        <v>991</v>
      </c>
      <c r="P675" s="299">
        <f>N675</f>
        <v>43977</v>
      </c>
      <c r="Q675" s="264">
        <v>18445</v>
      </c>
      <c r="R675" s="264">
        <v>2014</v>
      </c>
      <c r="S675" s="265">
        <v>43246</v>
      </c>
      <c r="T675" s="281" t="s">
        <v>1785</v>
      </c>
      <c r="U675" s="281" t="s">
        <v>1786</v>
      </c>
      <c r="V675" s="150" t="s">
        <v>484</v>
      </c>
      <c r="W675" s="150" t="s">
        <v>2261</v>
      </c>
      <c r="X675" s="281" t="s">
        <v>2855</v>
      </c>
      <c r="Y675" s="281"/>
      <c r="Z675" s="150" t="s">
        <v>2856</v>
      </c>
      <c r="AA675" s="303">
        <f>N675</f>
        <v>43977</v>
      </c>
      <c r="AB675" s="283" t="s">
        <v>1411</v>
      </c>
      <c r="AC675" s="281">
        <v>5.7</v>
      </c>
      <c r="AD675" s="284"/>
      <c r="AE675" s="281">
        <v>95</v>
      </c>
      <c r="AF675" s="281"/>
      <c r="AG675" s="281">
        <v>115</v>
      </c>
      <c r="AH675" s="281"/>
      <c r="AI675" s="281" t="s">
        <v>994</v>
      </c>
      <c r="AJ675" s="281" t="s">
        <v>994</v>
      </c>
      <c r="AK675" s="281" t="s">
        <v>994</v>
      </c>
      <c r="AL675" s="281">
        <v>1</v>
      </c>
      <c r="AM675" s="281"/>
      <c r="AN675" s="281"/>
      <c r="AO675" s="281"/>
      <c r="AP675" s="281"/>
      <c r="AQ675" s="635"/>
      <c r="AR675" s="324"/>
      <c r="AS675" s="324"/>
      <c r="AT675" s="324"/>
      <c r="AU675" s="324"/>
      <c r="AV675" s="324"/>
      <c r="AW675" s="324"/>
      <c r="AX675" s="324"/>
      <c r="AY675" s="324"/>
      <c r="AZ675" s="324"/>
      <c r="BA675" s="324"/>
      <c r="BB675" s="324"/>
      <c r="BC675" s="324"/>
      <c r="BD675" s="324"/>
      <c r="BE675" s="324"/>
      <c r="BF675" s="324"/>
      <c r="BG675" s="324"/>
      <c r="BH675" s="324"/>
      <c r="BI675" s="324"/>
      <c r="BJ675" s="324"/>
      <c r="BK675" s="324"/>
      <c r="BL675" s="324"/>
      <c r="BM675" s="324"/>
      <c r="BN675" s="324"/>
      <c r="BO675" s="324"/>
      <c r="BP675" s="324"/>
      <c r="BQ675" s="324"/>
      <c r="BR675" s="324"/>
      <c r="BS675" s="324"/>
      <c r="BT675" s="324"/>
      <c r="BU675" s="324"/>
      <c r="BV675" s="324"/>
      <c r="BW675" s="324"/>
      <c r="BX675" s="324"/>
      <c r="BY675" s="324"/>
      <c r="BZ675" s="324"/>
      <c r="CA675" s="324"/>
      <c r="CB675" s="324"/>
      <c r="CC675" s="324"/>
      <c r="CD675" s="324"/>
      <c r="CE675" s="324"/>
      <c r="CF675" s="324"/>
      <c r="CG675" s="324"/>
      <c r="CH675" s="324"/>
      <c r="CI675" s="324"/>
      <c r="CJ675" s="324"/>
      <c r="CK675" s="324"/>
      <c r="CL675" s="324"/>
      <c r="CM675" s="324"/>
      <c r="CN675" s="324"/>
      <c r="CO675" s="324"/>
      <c r="CP675" s="324"/>
    </row>
    <row r="676" spans="1:127" s="502" customFormat="1" ht="12.75" customHeight="1" x14ac:dyDescent="0.2">
      <c r="A676" s="270">
        <v>675</v>
      </c>
      <c r="B676" s="270" t="s">
        <v>1004</v>
      </c>
      <c r="C676" s="271" t="s">
        <v>8767</v>
      </c>
      <c r="D676" s="271"/>
      <c r="E676" s="130" t="s">
        <v>9884</v>
      </c>
      <c r="F676" s="271"/>
      <c r="G676" s="272" t="s">
        <v>10210</v>
      </c>
      <c r="H676" s="273"/>
      <c r="I676" s="271" t="s">
        <v>424</v>
      </c>
      <c r="J676" s="271"/>
      <c r="K676" s="271" t="s">
        <v>2397</v>
      </c>
      <c r="L676" s="274" t="s">
        <v>2402</v>
      </c>
      <c r="M676" s="275">
        <v>44336</v>
      </c>
      <c r="N676" s="132">
        <v>45061</v>
      </c>
      <c r="O676" s="277" t="s">
        <v>991</v>
      </c>
      <c r="P676" s="299">
        <f>N676</f>
        <v>45061</v>
      </c>
      <c r="Q676" s="264">
        <v>21253</v>
      </c>
      <c r="R676" s="264">
        <v>2020</v>
      </c>
      <c r="S676" s="265">
        <v>44321</v>
      </c>
      <c r="T676" s="281" t="s">
        <v>5762</v>
      </c>
      <c r="U676" s="281" t="s">
        <v>1786</v>
      </c>
      <c r="V676" s="150" t="s">
        <v>484</v>
      </c>
      <c r="W676" s="150" t="s">
        <v>1894</v>
      </c>
      <c r="X676" s="281" t="s">
        <v>2398</v>
      </c>
      <c r="Y676" s="281" t="s">
        <v>728</v>
      </c>
      <c r="Z676" s="150" t="s">
        <v>729</v>
      </c>
      <c r="AA676" s="303">
        <f>N676</f>
        <v>45061</v>
      </c>
      <c r="AB676" s="281" t="s">
        <v>1583</v>
      </c>
      <c r="AC676" s="281">
        <v>3.7</v>
      </c>
      <c r="AD676" s="284"/>
      <c r="AE676" s="281">
        <v>80</v>
      </c>
      <c r="AF676" s="281"/>
      <c r="AG676" s="281">
        <v>95</v>
      </c>
      <c r="AH676" s="281"/>
      <c r="AI676" s="281" t="s">
        <v>994</v>
      </c>
      <c r="AJ676" s="281" t="s">
        <v>994</v>
      </c>
      <c r="AK676" s="281" t="s">
        <v>994</v>
      </c>
      <c r="AL676" s="281">
        <v>1</v>
      </c>
      <c r="AM676" s="265"/>
      <c r="AN676" s="281"/>
      <c r="AO676" s="281"/>
      <c r="AP676" s="281"/>
      <c r="AQ676" s="635"/>
      <c r="AR676" s="324"/>
      <c r="AS676" s="324"/>
      <c r="AT676" s="324"/>
      <c r="AU676" s="324"/>
      <c r="AV676" s="324"/>
      <c r="AW676" s="324"/>
      <c r="AX676" s="324"/>
      <c r="AY676" s="324"/>
      <c r="AZ676" s="324"/>
      <c r="BA676" s="324"/>
      <c r="BB676" s="324"/>
      <c r="BC676" s="324"/>
      <c r="BD676" s="324"/>
      <c r="BE676" s="324"/>
      <c r="BF676" s="324"/>
      <c r="BG676" s="324"/>
      <c r="BH676" s="324"/>
      <c r="BI676" s="324"/>
      <c r="BJ676" s="324"/>
      <c r="BK676" s="324"/>
      <c r="BL676" s="324"/>
      <c r="BM676" s="324"/>
      <c r="BN676" s="324"/>
      <c r="BO676" s="324"/>
      <c r="BP676" s="324"/>
      <c r="BQ676" s="324"/>
      <c r="BR676" s="324"/>
      <c r="BS676" s="324"/>
      <c r="BT676" s="324"/>
      <c r="BU676" s="324"/>
      <c r="BV676" s="324"/>
      <c r="BW676" s="324"/>
      <c r="BX676" s="324"/>
      <c r="BY676" s="324"/>
      <c r="BZ676" s="324"/>
      <c r="CA676" s="324"/>
      <c r="CB676" s="324"/>
      <c r="CC676" s="324"/>
      <c r="CD676" s="324"/>
      <c r="CE676" s="324"/>
      <c r="CF676" s="324"/>
      <c r="CG676" s="324"/>
      <c r="CH676" s="324"/>
      <c r="CI676" s="324"/>
      <c r="CJ676" s="324"/>
      <c r="CK676" s="324"/>
      <c r="CL676" s="324"/>
      <c r="CM676" s="324"/>
      <c r="CN676" s="324"/>
      <c r="CO676" s="324"/>
      <c r="CP676" s="324"/>
    </row>
    <row r="677" spans="1:127" s="502" customFormat="1" ht="12.75" customHeight="1" x14ac:dyDescent="0.2">
      <c r="A677" s="270">
        <v>676</v>
      </c>
      <c r="B677" s="270" t="s">
        <v>1005</v>
      </c>
      <c r="C677" s="271" t="s">
        <v>8496</v>
      </c>
      <c r="D677" s="270" t="s">
        <v>1242</v>
      </c>
      <c r="E677" s="271" t="s">
        <v>1172</v>
      </c>
      <c r="F677" s="271" t="s">
        <v>7898</v>
      </c>
      <c r="G677" s="272" t="s">
        <v>8497</v>
      </c>
      <c r="H677" s="273"/>
      <c r="I677" s="271" t="s">
        <v>136</v>
      </c>
      <c r="J677" s="270" t="s">
        <v>7281</v>
      </c>
      <c r="K677" s="281" t="s">
        <v>7880</v>
      </c>
      <c r="L677" s="750" t="s">
        <v>7881</v>
      </c>
      <c r="M677" s="275">
        <v>43962</v>
      </c>
      <c r="N677" s="132">
        <v>44683</v>
      </c>
      <c r="O677" s="277" t="s">
        <v>991</v>
      </c>
      <c r="P677" s="299">
        <f t="shared" ref="P677" si="150">N677</f>
        <v>44683</v>
      </c>
      <c r="Q677" s="264">
        <v>20372</v>
      </c>
      <c r="R677" s="264">
        <v>2020</v>
      </c>
      <c r="S677" s="265">
        <v>43953</v>
      </c>
      <c r="T677" s="281" t="s">
        <v>5218</v>
      </c>
      <c r="U677" s="281" t="s">
        <v>1786</v>
      </c>
      <c r="V677" s="150" t="s">
        <v>484</v>
      </c>
      <c r="W677" s="150" t="s">
        <v>484</v>
      </c>
      <c r="X677" s="281" t="s">
        <v>7882</v>
      </c>
      <c r="Y677" s="150" t="s">
        <v>7903</v>
      </c>
      <c r="Z677" s="150" t="s">
        <v>4199</v>
      </c>
      <c r="AA677" s="303">
        <v>44683</v>
      </c>
      <c r="AB677" s="283" t="s">
        <v>42</v>
      </c>
      <c r="AC677" s="281">
        <v>5.4</v>
      </c>
      <c r="AD677" s="284"/>
      <c r="AE677" s="281">
        <v>90</v>
      </c>
      <c r="AF677" s="281">
        <v>90</v>
      </c>
      <c r="AG677" s="281">
        <v>195</v>
      </c>
      <c r="AH677" s="281">
        <v>195</v>
      </c>
      <c r="AI677" s="281">
        <v>40</v>
      </c>
      <c r="AJ677" s="281">
        <v>60</v>
      </c>
      <c r="AK677" s="281">
        <v>80</v>
      </c>
      <c r="AL677" s="281">
        <v>1</v>
      </c>
      <c r="AM677" s="265"/>
      <c r="AN677" s="281"/>
      <c r="AO677" s="281"/>
      <c r="AP677" s="281"/>
      <c r="AQ677" s="635"/>
      <c r="AR677" s="324"/>
      <c r="AS677" s="324"/>
      <c r="AT677" s="324"/>
      <c r="AU677" s="324"/>
      <c r="AV677" s="324"/>
      <c r="AW677" s="324"/>
      <c r="AX677" s="324"/>
      <c r="AY677" s="324"/>
      <c r="AZ677" s="324"/>
      <c r="BA677" s="324"/>
      <c r="BB677" s="324"/>
      <c r="BC677" s="324"/>
      <c r="BD677" s="324"/>
      <c r="BE677" s="324"/>
      <c r="BF677" s="324"/>
      <c r="BG677" s="324"/>
      <c r="BH677" s="324"/>
      <c r="BI677" s="324"/>
      <c r="BJ677" s="324"/>
      <c r="BK677" s="324"/>
      <c r="BL677" s="324"/>
      <c r="BM677" s="324"/>
      <c r="BN677" s="324"/>
      <c r="BO677" s="324"/>
      <c r="BP677" s="324"/>
      <c r="BQ677" s="324"/>
      <c r="BR677" s="324"/>
      <c r="BS677" s="324"/>
      <c r="BT677" s="324"/>
      <c r="BU677" s="324"/>
      <c r="BV677" s="324"/>
      <c r="BW677" s="324"/>
      <c r="BX677" s="324"/>
      <c r="BY677" s="324"/>
      <c r="BZ677" s="324"/>
      <c r="CA677" s="324"/>
      <c r="CB677" s="324"/>
      <c r="CC677" s="324"/>
      <c r="CD677" s="324"/>
      <c r="CE677" s="324"/>
      <c r="CF677" s="324"/>
      <c r="CG677" s="324"/>
      <c r="CH677" s="324"/>
      <c r="CI677" s="324"/>
      <c r="CJ677" s="324"/>
      <c r="CK677" s="324"/>
      <c r="CL677" s="324"/>
      <c r="CM677" s="324"/>
      <c r="CN677" s="324"/>
      <c r="CO677" s="324"/>
      <c r="CP677" s="324"/>
    </row>
    <row r="678" spans="1:127" ht="12.75" customHeight="1" x14ac:dyDescent="0.2">
      <c r="A678" s="270">
        <v>677</v>
      </c>
      <c r="B678" s="270" t="s">
        <v>1005</v>
      </c>
      <c r="C678" s="271" t="s">
        <v>2232</v>
      </c>
      <c r="D678" s="271" t="s">
        <v>942</v>
      </c>
      <c r="E678" s="130" t="s">
        <v>9874</v>
      </c>
      <c r="F678" s="271" t="s">
        <v>121</v>
      </c>
      <c r="G678" s="272" t="s">
        <v>2233</v>
      </c>
      <c r="H678" s="273" t="s">
        <v>121</v>
      </c>
      <c r="I678" s="271" t="s">
        <v>2996</v>
      </c>
      <c r="J678" s="271" t="s">
        <v>122</v>
      </c>
      <c r="K678" s="271" t="s">
        <v>2234</v>
      </c>
      <c r="L678" s="273" t="s">
        <v>280</v>
      </c>
      <c r="M678" s="275">
        <v>39882</v>
      </c>
      <c r="N678" s="276">
        <v>44611</v>
      </c>
      <c r="O678" s="277" t="s">
        <v>991</v>
      </c>
      <c r="P678" s="298">
        <f t="shared" si="144"/>
        <v>44611</v>
      </c>
      <c r="Q678" s="278">
        <v>20179</v>
      </c>
      <c r="R678" s="278">
        <v>2008</v>
      </c>
      <c r="S678" s="279">
        <v>43880</v>
      </c>
      <c r="T678" s="280" t="s">
        <v>396</v>
      </c>
      <c r="U678" s="281" t="s">
        <v>259</v>
      </c>
      <c r="V678" s="282" t="s">
        <v>8172</v>
      </c>
      <c r="W678" s="150" t="s">
        <v>8173</v>
      </c>
      <c r="X678" s="280" t="s">
        <v>8174</v>
      </c>
      <c r="Y678" s="280" t="s">
        <v>2235</v>
      </c>
      <c r="Z678" s="282" t="s">
        <v>2236</v>
      </c>
      <c r="AA678" s="319">
        <f>N678</f>
        <v>44611</v>
      </c>
      <c r="AB678" s="149" t="s">
        <v>2167</v>
      </c>
      <c r="AC678" s="280">
        <v>5.4</v>
      </c>
      <c r="AD678" s="305">
        <v>21.8</v>
      </c>
      <c r="AE678" s="280">
        <v>87</v>
      </c>
      <c r="AF678" s="280">
        <v>109</v>
      </c>
      <c r="AG678" s="280">
        <v>110</v>
      </c>
      <c r="AH678" s="280">
        <v>143</v>
      </c>
      <c r="AI678" s="280">
        <v>23</v>
      </c>
      <c r="AJ678" s="280">
        <v>37</v>
      </c>
      <c r="AK678" s="280">
        <v>48</v>
      </c>
      <c r="AL678" s="280">
        <v>1</v>
      </c>
      <c r="AM678" s="279">
        <v>41197</v>
      </c>
      <c r="AN678" s="280">
        <v>2012</v>
      </c>
      <c r="AO678" s="280" t="s">
        <v>990</v>
      </c>
      <c r="AP678" s="280"/>
      <c r="AQ678" s="634"/>
      <c r="AR678" s="501"/>
      <c r="AS678" s="501"/>
      <c r="AT678" s="501"/>
      <c r="AU678" s="501"/>
      <c r="AV678" s="501"/>
      <c r="AW678" s="501"/>
      <c r="AX678" s="501"/>
      <c r="AY678" s="501"/>
      <c r="AZ678" s="501"/>
      <c r="BA678" s="501"/>
      <c r="BB678" s="501"/>
      <c r="BC678" s="501"/>
      <c r="BD678" s="501"/>
      <c r="BE678" s="501"/>
      <c r="BF678" s="501"/>
      <c r="BG678" s="501"/>
      <c r="BH678" s="501"/>
      <c r="BI678" s="501"/>
      <c r="BJ678" s="501"/>
      <c r="BK678" s="501"/>
      <c r="BL678" s="501"/>
      <c r="BM678" s="501"/>
      <c r="BN678" s="501"/>
      <c r="BO678" s="501"/>
      <c r="BP678" s="501"/>
      <c r="BQ678" s="501"/>
      <c r="BR678" s="501"/>
      <c r="BS678" s="501"/>
      <c r="BT678" s="501"/>
      <c r="BU678" s="501"/>
      <c r="BV678" s="501"/>
      <c r="BW678" s="501"/>
      <c r="BX678" s="501"/>
      <c r="BY678" s="501"/>
      <c r="BZ678" s="501"/>
      <c r="CA678" s="501"/>
      <c r="CB678" s="501"/>
      <c r="CC678" s="501"/>
      <c r="CD678" s="501"/>
      <c r="CE678" s="501"/>
      <c r="CF678" s="501"/>
      <c r="CG678" s="501"/>
      <c r="CH678" s="501"/>
      <c r="CI678" s="501"/>
      <c r="CJ678" s="501"/>
      <c r="CK678" s="501"/>
      <c r="CL678" s="501"/>
      <c r="CM678" s="501"/>
      <c r="CN678" s="501"/>
      <c r="CO678" s="501"/>
      <c r="CP678" s="501"/>
      <c r="CQ678" s="500"/>
      <c r="CR678" s="500"/>
      <c r="CS678" s="500"/>
      <c r="CT678" s="500"/>
      <c r="CU678" s="500"/>
      <c r="CV678" s="500"/>
      <c r="CW678" s="500"/>
      <c r="CX678" s="500"/>
      <c r="CY678" s="500"/>
      <c r="CZ678" s="500"/>
      <c r="DA678" s="500"/>
      <c r="DB678" s="500"/>
      <c r="DC678" s="500"/>
      <c r="DD678" s="500"/>
      <c r="DE678" s="500"/>
      <c r="DF678" s="500"/>
      <c r="DG678" s="500"/>
      <c r="DH678" s="500"/>
      <c r="DI678" s="500"/>
      <c r="DJ678" s="500"/>
      <c r="DK678" s="500"/>
      <c r="DL678" s="500"/>
      <c r="DM678" s="500"/>
      <c r="DN678" s="500"/>
      <c r="DO678" s="500"/>
      <c r="DP678" s="500"/>
      <c r="DQ678" s="500"/>
      <c r="DR678" s="500"/>
      <c r="DS678" s="500"/>
      <c r="DT678" s="500"/>
      <c r="DU678" s="500"/>
      <c r="DV678" s="500"/>
      <c r="DW678" s="500"/>
    </row>
    <row r="679" spans="1:127" ht="12.75" customHeight="1" x14ac:dyDescent="0.2">
      <c r="A679" s="270">
        <v>678</v>
      </c>
      <c r="B679" s="270" t="s">
        <v>1005</v>
      </c>
      <c r="C679" s="271" t="s">
        <v>381</v>
      </c>
      <c r="D679" s="271" t="s">
        <v>905</v>
      </c>
      <c r="E679" s="271" t="s">
        <v>9875</v>
      </c>
      <c r="F679" s="271" t="s">
        <v>1184</v>
      </c>
      <c r="G679" s="272" t="s">
        <v>1063</v>
      </c>
      <c r="H679" s="273" t="s">
        <v>1041</v>
      </c>
      <c r="I679" s="271" t="s">
        <v>2653</v>
      </c>
      <c r="J679" s="271" t="s">
        <v>1916</v>
      </c>
      <c r="K679" s="271" t="s">
        <v>3179</v>
      </c>
      <c r="L679" s="273" t="s">
        <v>1776</v>
      </c>
      <c r="M679" s="275">
        <v>41685</v>
      </c>
      <c r="N679" s="276">
        <v>43878</v>
      </c>
      <c r="O679" s="277" t="s">
        <v>991</v>
      </c>
      <c r="P679" s="298">
        <f t="shared" si="144"/>
        <v>43878</v>
      </c>
      <c r="Q679" s="278">
        <v>17563</v>
      </c>
      <c r="R679" s="278">
        <v>2008</v>
      </c>
      <c r="S679" s="279">
        <f t="shared" ref="S679" si="151">SUM(N679-365)</f>
        <v>43513</v>
      </c>
      <c r="T679" s="280" t="s">
        <v>4741</v>
      </c>
      <c r="U679" s="281" t="s">
        <v>259</v>
      </c>
      <c r="V679" s="282" t="s">
        <v>5722</v>
      </c>
      <c r="W679" s="282" t="s">
        <v>5723</v>
      </c>
      <c r="X679" s="280" t="s">
        <v>5086</v>
      </c>
      <c r="Y679" s="280" t="s">
        <v>1778</v>
      </c>
      <c r="Z679" s="282" t="s">
        <v>1779</v>
      </c>
      <c r="AA679" s="319">
        <f>P679</f>
        <v>43878</v>
      </c>
      <c r="AB679" s="149" t="s">
        <v>1411</v>
      </c>
      <c r="AC679" s="280">
        <v>6.5</v>
      </c>
      <c r="AD679" s="305">
        <v>27</v>
      </c>
      <c r="AE679" s="280">
        <v>85</v>
      </c>
      <c r="AF679" s="280">
        <v>112</v>
      </c>
      <c r="AG679" s="280">
        <v>105</v>
      </c>
      <c r="AH679" s="280">
        <v>135</v>
      </c>
      <c r="AI679" s="280">
        <v>23</v>
      </c>
      <c r="AJ679" s="280">
        <v>39</v>
      </c>
      <c r="AK679" s="280">
        <v>56</v>
      </c>
      <c r="AL679" s="280">
        <v>1</v>
      </c>
      <c r="AM679" s="279">
        <v>41023</v>
      </c>
      <c r="AN679" s="280">
        <v>2005</v>
      </c>
      <c r="AO679" s="280" t="s">
        <v>991</v>
      </c>
      <c r="AP679" s="280"/>
      <c r="AQ679" s="634"/>
      <c r="AR679" s="501"/>
      <c r="AS679" s="501"/>
      <c r="AT679" s="501"/>
      <c r="AU679" s="501"/>
      <c r="AV679" s="501"/>
      <c r="AW679" s="501"/>
      <c r="AX679" s="501"/>
      <c r="AY679" s="501"/>
      <c r="AZ679" s="501"/>
      <c r="BA679" s="501"/>
      <c r="BB679" s="501"/>
      <c r="BC679" s="501"/>
      <c r="BD679" s="501"/>
      <c r="BE679" s="501"/>
      <c r="BF679" s="501"/>
      <c r="BG679" s="501"/>
      <c r="BH679" s="501"/>
      <c r="BI679" s="501"/>
      <c r="BJ679" s="501"/>
      <c r="BK679" s="501"/>
      <c r="BL679" s="501"/>
      <c r="BM679" s="501"/>
      <c r="BN679" s="501"/>
      <c r="BO679" s="501"/>
      <c r="BP679" s="501"/>
      <c r="BQ679" s="501"/>
      <c r="BR679" s="501"/>
      <c r="BS679" s="501"/>
      <c r="BT679" s="501"/>
      <c r="BU679" s="501"/>
      <c r="BV679" s="501"/>
      <c r="BW679" s="501"/>
      <c r="BX679" s="501"/>
      <c r="BY679" s="501"/>
      <c r="BZ679" s="501"/>
      <c r="CA679" s="501"/>
      <c r="CB679" s="501"/>
      <c r="CC679" s="501"/>
      <c r="CD679" s="501"/>
      <c r="CE679" s="501"/>
      <c r="CF679" s="501"/>
      <c r="CG679" s="501"/>
      <c r="CH679" s="501"/>
      <c r="CI679" s="501"/>
      <c r="CJ679" s="501"/>
      <c r="CK679" s="501"/>
      <c r="CL679" s="501"/>
      <c r="CM679" s="501"/>
      <c r="CN679" s="501"/>
      <c r="CO679" s="501"/>
      <c r="CP679" s="501"/>
      <c r="CQ679" s="500"/>
      <c r="CR679" s="500"/>
      <c r="CS679" s="500"/>
      <c r="CT679" s="500"/>
      <c r="CU679" s="500"/>
      <c r="CV679" s="500"/>
      <c r="CW679" s="500"/>
      <c r="CX679" s="500"/>
      <c r="CY679" s="500"/>
      <c r="CZ679" s="500"/>
      <c r="DA679" s="500"/>
      <c r="DB679" s="500"/>
      <c r="DC679" s="500"/>
      <c r="DD679" s="500"/>
      <c r="DE679" s="500"/>
      <c r="DF679" s="500"/>
      <c r="DG679" s="500"/>
      <c r="DH679" s="500"/>
      <c r="DI679" s="500"/>
      <c r="DJ679" s="500"/>
      <c r="DK679" s="500"/>
      <c r="DL679" s="500"/>
      <c r="DM679" s="500"/>
      <c r="DN679" s="500"/>
      <c r="DO679" s="500"/>
      <c r="DP679" s="500"/>
      <c r="DQ679" s="500"/>
      <c r="DR679" s="500"/>
      <c r="DS679" s="500"/>
      <c r="DT679" s="500"/>
      <c r="DU679" s="500"/>
      <c r="DV679" s="500"/>
      <c r="DW679" s="500"/>
    </row>
    <row r="680" spans="1:127" s="502" customFormat="1" ht="12.75" customHeight="1" x14ac:dyDescent="0.2">
      <c r="A680" s="270">
        <v>679</v>
      </c>
      <c r="B680" s="270" t="s">
        <v>1004</v>
      </c>
      <c r="C680" s="271" t="s">
        <v>5062</v>
      </c>
      <c r="D680" s="271"/>
      <c r="E680" s="130" t="s">
        <v>5063</v>
      </c>
      <c r="F680" s="271"/>
      <c r="G680" s="272" t="s">
        <v>5064</v>
      </c>
      <c r="H680" s="273"/>
      <c r="I680" s="271" t="s">
        <v>3342</v>
      </c>
      <c r="J680" s="271"/>
      <c r="K680" s="270" t="s">
        <v>8675</v>
      </c>
      <c r="L680" s="273" t="s">
        <v>6752</v>
      </c>
      <c r="M680" s="275">
        <v>42872</v>
      </c>
      <c r="N680" s="276">
        <v>44944</v>
      </c>
      <c r="O680" s="277" t="s">
        <v>991</v>
      </c>
      <c r="P680" s="298">
        <f>N680</f>
        <v>44944</v>
      </c>
      <c r="Q680" s="278">
        <v>20461</v>
      </c>
      <c r="R680" s="278">
        <v>2017</v>
      </c>
      <c r="S680" s="279">
        <v>44214</v>
      </c>
      <c r="T680" s="280" t="s">
        <v>239</v>
      </c>
      <c r="U680" s="281" t="s">
        <v>991</v>
      </c>
      <c r="V680" s="282" t="s">
        <v>9906</v>
      </c>
      <c r="W680" s="282" t="s">
        <v>9905</v>
      </c>
      <c r="X680" s="280" t="s">
        <v>6753</v>
      </c>
      <c r="Y680" s="280" t="s">
        <v>6754</v>
      </c>
      <c r="Z680" s="282" t="s">
        <v>6755</v>
      </c>
      <c r="AA680" s="319">
        <f>N680</f>
        <v>44944</v>
      </c>
      <c r="AB680" s="149" t="s">
        <v>42</v>
      </c>
      <c r="AC680" s="280">
        <v>7</v>
      </c>
      <c r="AD680" s="305"/>
      <c r="AE680" s="280">
        <v>80</v>
      </c>
      <c r="AF680" s="280"/>
      <c r="AG680" s="280">
        <v>105</v>
      </c>
      <c r="AH680" s="280"/>
      <c r="AI680" s="280">
        <v>23</v>
      </c>
      <c r="AJ680" s="280">
        <v>47</v>
      </c>
      <c r="AK680" s="280">
        <v>65</v>
      </c>
      <c r="AL680" s="280">
        <v>1</v>
      </c>
      <c r="AM680" s="279"/>
      <c r="AN680" s="280"/>
      <c r="AO680" s="280"/>
      <c r="AP680" s="281"/>
      <c r="AQ680" s="635"/>
      <c r="AR680" s="324"/>
      <c r="AS680" s="324"/>
      <c r="AT680" s="324"/>
      <c r="AU680" s="324"/>
      <c r="AV680" s="324"/>
      <c r="AW680" s="324"/>
      <c r="AX680" s="324"/>
      <c r="AY680" s="324"/>
      <c r="AZ680" s="324"/>
      <c r="BA680" s="324"/>
      <c r="BB680" s="324"/>
      <c r="BC680" s="324"/>
      <c r="BD680" s="324"/>
      <c r="BE680" s="324"/>
      <c r="BF680" s="324"/>
      <c r="BG680" s="324"/>
      <c r="BH680" s="324"/>
      <c r="BI680" s="324"/>
      <c r="BJ680" s="324"/>
      <c r="BK680" s="324"/>
      <c r="BL680" s="324"/>
      <c r="BM680" s="324"/>
      <c r="BN680" s="324"/>
      <c r="BO680" s="324"/>
      <c r="BP680" s="324"/>
      <c r="BQ680" s="324"/>
      <c r="BR680" s="324"/>
      <c r="BS680" s="324"/>
      <c r="BT680" s="324"/>
      <c r="BU680" s="324"/>
      <c r="BV680" s="324"/>
      <c r="BW680" s="324"/>
      <c r="BX680" s="324"/>
      <c r="BY680" s="324"/>
      <c r="BZ680" s="324"/>
      <c r="CA680" s="324"/>
      <c r="CB680" s="324"/>
      <c r="CC680" s="324"/>
      <c r="CD680" s="324"/>
      <c r="CE680" s="324"/>
      <c r="CF680" s="324"/>
      <c r="CG680" s="324"/>
      <c r="CH680" s="324"/>
      <c r="CI680" s="324"/>
      <c r="CJ680" s="324"/>
      <c r="CK680" s="324"/>
      <c r="CL680" s="324"/>
      <c r="CM680" s="324"/>
      <c r="CN680" s="324"/>
      <c r="CO680" s="324"/>
      <c r="CP680" s="324"/>
    </row>
    <row r="681" spans="1:127" s="324" customFormat="1" ht="12.75" customHeight="1" x14ac:dyDescent="0.2">
      <c r="A681" s="270">
        <v>680</v>
      </c>
      <c r="B681" s="281" t="s">
        <v>1004</v>
      </c>
      <c r="C681" s="281" t="s">
        <v>5982</v>
      </c>
      <c r="D681" s="281"/>
      <c r="E681" s="281" t="s">
        <v>1579</v>
      </c>
      <c r="F681" s="281"/>
      <c r="G681" s="296" t="s">
        <v>8083</v>
      </c>
      <c r="H681" s="719"/>
      <c r="I681" s="271" t="s">
        <v>1168</v>
      </c>
      <c r="J681" s="281"/>
      <c r="K681" s="281" t="s">
        <v>8084</v>
      </c>
      <c r="L681" s="719" t="s">
        <v>5052</v>
      </c>
      <c r="M681" s="306">
        <v>43878</v>
      </c>
      <c r="N681" s="307">
        <v>44600</v>
      </c>
      <c r="O681" s="277" t="s">
        <v>991</v>
      </c>
      <c r="P681" s="299">
        <f>N681</f>
        <v>44600</v>
      </c>
      <c r="Q681" s="264">
        <v>20125</v>
      </c>
      <c r="R681" s="264">
        <v>2019</v>
      </c>
      <c r="S681" s="265">
        <v>43869</v>
      </c>
      <c r="T681" s="281" t="s">
        <v>2031</v>
      </c>
      <c r="U681" s="281" t="s">
        <v>1786</v>
      </c>
      <c r="V681" s="150" t="s">
        <v>484</v>
      </c>
      <c r="W681" s="150" t="s">
        <v>484</v>
      </c>
      <c r="X681" s="281" t="s">
        <v>8085</v>
      </c>
      <c r="Y681" s="281" t="s">
        <v>8086</v>
      </c>
      <c r="Z681" s="150" t="s">
        <v>1526</v>
      </c>
      <c r="AA681" s="303">
        <v>44600</v>
      </c>
      <c r="AB681" s="283" t="s">
        <v>485</v>
      </c>
      <c r="AC681" s="281">
        <v>5.22</v>
      </c>
      <c r="AD681" s="284"/>
      <c r="AE681" s="281">
        <v>85</v>
      </c>
      <c r="AF681" s="281"/>
      <c r="AG681" s="281">
        <v>105</v>
      </c>
      <c r="AH681" s="281"/>
      <c r="AI681" s="281" t="s">
        <v>994</v>
      </c>
      <c r="AJ681" s="281" t="s">
        <v>994</v>
      </c>
      <c r="AK681" s="281" t="s">
        <v>994</v>
      </c>
      <c r="AL681" s="281">
        <v>1</v>
      </c>
      <c r="AM681" s="281"/>
      <c r="AN681" s="281"/>
      <c r="AO681" s="281"/>
      <c r="AP681" s="281"/>
      <c r="AQ681" s="635"/>
      <c r="CQ681" s="512"/>
    </row>
    <row r="682" spans="1:127" s="1010" customFormat="1" ht="12.75" customHeight="1" x14ac:dyDescent="0.2">
      <c r="A682" s="993" t="s">
        <v>10729</v>
      </c>
      <c r="B682" s="1003"/>
      <c r="C682" s="1003"/>
      <c r="D682" s="1003"/>
      <c r="E682" s="1003" t="s">
        <v>1899</v>
      </c>
      <c r="F682" s="1003"/>
      <c r="G682" s="1014"/>
      <c r="H682" s="1015"/>
      <c r="I682" s="993"/>
      <c r="J682" s="1003"/>
      <c r="K682" s="1003"/>
      <c r="L682" s="1015"/>
      <c r="M682" s="1016"/>
      <c r="N682" s="1017"/>
      <c r="O682" s="1013"/>
      <c r="P682" s="1011"/>
      <c r="Q682" s="1001"/>
      <c r="R682" s="1001"/>
      <c r="S682" s="1002"/>
      <c r="T682" s="1003"/>
      <c r="U682" s="1003"/>
      <c r="V682" s="1004"/>
      <c r="W682" s="1004"/>
      <c r="X682" s="1003"/>
      <c r="Y682" s="1003"/>
      <c r="Z682" s="1004"/>
      <c r="AA682" s="1005"/>
      <c r="AB682" s="1006"/>
      <c r="AC682" s="1003"/>
      <c r="AD682" s="1007"/>
      <c r="AE682" s="1003"/>
      <c r="AF682" s="1003"/>
      <c r="AG682" s="1003"/>
      <c r="AH682" s="1003"/>
      <c r="AI682" s="1003"/>
      <c r="AJ682" s="1003"/>
      <c r="AK682" s="1003"/>
      <c r="AL682" s="1003"/>
      <c r="AM682" s="1003"/>
      <c r="AN682" s="1003"/>
      <c r="AO682" s="1003"/>
      <c r="AP682" s="1003"/>
      <c r="AQ682" s="1008"/>
      <c r="AR682" s="1009"/>
      <c r="AS682" s="1009"/>
      <c r="AT682" s="1009"/>
      <c r="AU682" s="1009"/>
      <c r="AV682" s="1009"/>
      <c r="AW682" s="1009"/>
      <c r="AX682" s="1009"/>
      <c r="AY682" s="1009"/>
      <c r="AZ682" s="1009"/>
      <c r="BA682" s="1009"/>
      <c r="BB682" s="1009"/>
      <c r="BC682" s="1009"/>
      <c r="BD682" s="1009"/>
      <c r="BE682" s="1009"/>
      <c r="BF682" s="1009"/>
      <c r="BG682" s="1009"/>
      <c r="BH682" s="1009"/>
      <c r="BI682" s="1009"/>
      <c r="BJ682" s="1009"/>
      <c r="BK682" s="1009"/>
      <c r="BL682" s="1009"/>
      <c r="BM682" s="1009"/>
      <c r="BN682" s="1009"/>
      <c r="BO682" s="1009"/>
      <c r="BP682" s="1009"/>
      <c r="BQ682" s="1009"/>
      <c r="BR682" s="1009"/>
      <c r="BS682" s="1009"/>
      <c r="BT682" s="1009"/>
      <c r="BU682" s="1009"/>
      <c r="BV682" s="1009"/>
      <c r="BW682" s="1009"/>
      <c r="BX682" s="1009"/>
      <c r="BY682" s="1009"/>
      <c r="BZ682" s="1009"/>
      <c r="CA682" s="1009"/>
      <c r="CB682" s="1009"/>
      <c r="CC682" s="1009"/>
      <c r="CD682" s="1009"/>
      <c r="CE682" s="1009"/>
      <c r="CF682" s="1009"/>
      <c r="CG682" s="1009"/>
      <c r="CH682" s="1009"/>
      <c r="CI682" s="1009"/>
      <c r="CJ682" s="1009"/>
      <c r="CK682" s="1009"/>
      <c r="CL682" s="1009"/>
      <c r="CM682" s="1009"/>
      <c r="CN682" s="1009"/>
      <c r="CO682" s="1009"/>
      <c r="CP682" s="1009"/>
    </row>
    <row r="683" spans="1:127" ht="12.75" customHeight="1" x14ac:dyDescent="0.2">
      <c r="A683" s="270">
        <v>682</v>
      </c>
      <c r="B683" s="270" t="s">
        <v>1004</v>
      </c>
      <c r="C683" s="271" t="s">
        <v>134</v>
      </c>
      <c r="D683" s="271"/>
      <c r="E683" s="271" t="s">
        <v>8594</v>
      </c>
      <c r="F683" s="271"/>
      <c r="G683" s="272" t="s">
        <v>135</v>
      </c>
      <c r="H683" s="273"/>
      <c r="I683" s="271" t="s">
        <v>136</v>
      </c>
      <c r="J683" s="271"/>
      <c r="K683" s="271" t="s">
        <v>8595</v>
      </c>
      <c r="L683" s="273" t="s">
        <v>8596</v>
      </c>
      <c r="M683" s="275">
        <v>39882</v>
      </c>
      <c r="N683" s="276">
        <v>44697</v>
      </c>
      <c r="O683" s="277" t="s">
        <v>991</v>
      </c>
      <c r="P683" s="298">
        <f t="shared" si="144"/>
        <v>44697</v>
      </c>
      <c r="Q683" s="278">
        <v>20417</v>
      </c>
      <c r="R683" s="278">
        <v>2009</v>
      </c>
      <c r="S683" s="279">
        <v>43967</v>
      </c>
      <c r="T683" s="280" t="s">
        <v>239</v>
      </c>
      <c r="U683" s="281" t="s">
        <v>1687</v>
      </c>
      <c r="V683" s="282" t="s">
        <v>1044</v>
      </c>
      <c r="W683" s="282" t="s">
        <v>8597</v>
      </c>
      <c r="X683" s="280" t="s">
        <v>8598</v>
      </c>
      <c r="Y683" s="280" t="s">
        <v>8599</v>
      </c>
      <c r="Z683" s="282" t="s">
        <v>8600</v>
      </c>
      <c r="AA683" s="319">
        <f t="shared" ref="AA683:AA694" si="152">N683</f>
        <v>44697</v>
      </c>
      <c r="AB683" s="149" t="s">
        <v>8601</v>
      </c>
      <c r="AC683" s="280">
        <v>6.9</v>
      </c>
      <c r="AD683" s="305"/>
      <c r="AE683" s="280">
        <v>97</v>
      </c>
      <c r="AF683" s="280"/>
      <c r="AG683" s="280">
        <v>107</v>
      </c>
      <c r="AH683" s="280"/>
      <c r="AI683" s="280" t="s">
        <v>994</v>
      </c>
      <c r="AJ683" s="280" t="s">
        <v>994</v>
      </c>
      <c r="AK683" s="280" t="s">
        <v>994</v>
      </c>
      <c r="AL683" s="280">
        <v>1</v>
      </c>
      <c r="AM683" s="280"/>
      <c r="AN683" s="280"/>
      <c r="AO683" s="280"/>
      <c r="AP683" s="280"/>
      <c r="AQ683" s="634"/>
      <c r="AR683" s="501"/>
      <c r="AS683" s="501"/>
      <c r="AT683" s="501"/>
      <c r="AU683" s="501"/>
      <c r="AV683" s="501"/>
      <c r="AW683" s="501"/>
      <c r="AX683" s="501"/>
      <c r="AY683" s="501"/>
      <c r="AZ683" s="501"/>
      <c r="BA683" s="501"/>
      <c r="BB683" s="501"/>
      <c r="BC683" s="501"/>
      <c r="BD683" s="501"/>
      <c r="BE683" s="501"/>
      <c r="BF683" s="501"/>
      <c r="BG683" s="501"/>
      <c r="BH683" s="501"/>
      <c r="BI683" s="501"/>
      <c r="BJ683" s="501"/>
      <c r="BK683" s="501"/>
      <c r="BL683" s="501"/>
      <c r="BM683" s="501"/>
      <c r="BN683" s="501"/>
      <c r="BO683" s="501"/>
      <c r="BP683" s="501"/>
      <c r="BQ683" s="501"/>
      <c r="BR683" s="501"/>
      <c r="BS683" s="501"/>
      <c r="BT683" s="501"/>
      <c r="BU683" s="501"/>
      <c r="BV683" s="501"/>
      <c r="BW683" s="501"/>
      <c r="BX683" s="501"/>
      <c r="BY683" s="501"/>
      <c r="BZ683" s="501"/>
      <c r="CA683" s="501"/>
      <c r="CB683" s="501"/>
      <c r="CC683" s="501"/>
      <c r="CD683" s="501"/>
      <c r="CE683" s="501"/>
      <c r="CF683" s="501"/>
      <c r="CG683" s="501"/>
      <c r="CH683" s="501"/>
      <c r="CI683" s="501"/>
      <c r="CJ683" s="501"/>
      <c r="CK683" s="501"/>
      <c r="CL683" s="501"/>
      <c r="CM683" s="501"/>
      <c r="CN683" s="501"/>
      <c r="CO683" s="501"/>
      <c r="CP683" s="501"/>
      <c r="CQ683" s="500"/>
      <c r="CR683" s="500"/>
      <c r="CS683" s="500"/>
      <c r="CT683" s="500"/>
      <c r="CU683" s="500"/>
      <c r="CV683" s="500"/>
      <c r="CW683" s="500"/>
      <c r="CX683" s="500"/>
      <c r="CY683" s="500"/>
      <c r="CZ683" s="500"/>
      <c r="DA683" s="500"/>
      <c r="DB683" s="500"/>
      <c r="DC683" s="500"/>
      <c r="DD683" s="500"/>
      <c r="DE683" s="500"/>
      <c r="DF683" s="500"/>
      <c r="DG683" s="500"/>
      <c r="DH683" s="500"/>
      <c r="DI683" s="500"/>
      <c r="DJ683" s="500"/>
      <c r="DK683" s="500"/>
      <c r="DL683" s="500"/>
      <c r="DM683" s="500"/>
      <c r="DN683" s="500"/>
      <c r="DO683" s="500"/>
      <c r="DP683" s="500"/>
      <c r="DQ683" s="500"/>
      <c r="DR683" s="500"/>
      <c r="DS683" s="500"/>
      <c r="DT683" s="500"/>
      <c r="DU683" s="500"/>
      <c r="DV683" s="500"/>
      <c r="DW683" s="500"/>
    </row>
    <row r="684" spans="1:127" s="502" customFormat="1" ht="12.75" customHeight="1" x14ac:dyDescent="0.2">
      <c r="A684" s="270">
        <v>683</v>
      </c>
      <c r="B684" s="270" t="s">
        <v>1004</v>
      </c>
      <c r="C684" s="281" t="s">
        <v>9994</v>
      </c>
      <c r="D684" s="271"/>
      <c r="E684" s="271" t="s">
        <v>1296</v>
      </c>
      <c r="F684" s="271"/>
      <c r="G684" s="272" t="s">
        <v>9995</v>
      </c>
      <c r="H684" s="273"/>
      <c r="I684" s="271" t="s">
        <v>3217</v>
      </c>
      <c r="J684" s="271"/>
      <c r="K684" s="271" t="s">
        <v>9996</v>
      </c>
      <c r="L684" s="273" t="s">
        <v>9997</v>
      </c>
      <c r="M684" s="275">
        <v>44295</v>
      </c>
      <c r="N684" s="132">
        <v>45014</v>
      </c>
      <c r="O684" s="277" t="s">
        <v>991</v>
      </c>
      <c r="P684" s="299">
        <f t="shared" si="144"/>
        <v>45014</v>
      </c>
      <c r="Q684" s="264">
        <v>21167</v>
      </c>
      <c r="R684" s="264">
        <v>2014</v>
      </c>
      <c r="S684" s="265">
        <v>44284</v>
      </c>
      <c r="T684" s="281" t="s">
        <v>1436</v>
      </c>
      <c r="U684" s="281" t="s">
        <v>1786</v>
      </c>
      <c r="V684" s="150" t="s">
        <v>484</v>
      </c>
      <c r="W684" s="150" t="s">
        <v>994</v>
      </c>
      <c r="X684" s="281" t="s">
        <v>9998</v>
      </c>
      <c r="Y684" s="281" t="s">
        <v>9999</v>
      </c>
      <c r="Z684" s="150" t="s">
        <v>7023</v>
      </c>
      <c r="AA684" s="303">
        <f>N684</f>
        <v>45014</v>
      </c>
      <c r="AB684" s="283" t="s">
        <v>485</v>
      </c>
      <c r="AC684" s="281">
        <v>5.3</v>
      </c>
      <c r="AD684" s="284"/>
      <c r="AE684" s="281">
        <v>85</v>
      </c>
      <c r="AF684" s="281"/>
      <c r="AG684" s="281">
        <v>110</v>
      </c>
      <c r="AH684" s="281">
        <v>113</v>
      </c>
      <c r="AI684" s="281" t="s">
        <v>9581</v>
      </c>
      <c r="AJ684" s="281" t="s">
        <v>499</v>
      </c>
      <c r="AK684" s="281" t="s">
        <v>10000</v>
      </c>
      <c r="AL684" s="281">
        <v>1</v>
      </c>
      <c r="AM684" s="281"/>
      <c r="AN684" s="281"/>
      <c r="AO684" s="281"/>
      <c r="AP684" s="281"/>
      <c r="AQ684" s="635"/>
      <c r="AR684" s="324"/>
      <c r="AS684" s="324"/>
      <c r="AT684" s="324"/>
      <c r="AU684" s="324"/>
      <c r="AV684" s="324"/>
      <c r="AW684" s="324"/>
      <c r="AX684" s="324"/>
      <c r="AY684" s="324"/>
      <c r="AZ684" s="324"/>
      <c r="BA684" s="324"/>
      <c r="BB684" s="324"/>
      <c r="BC684" s="324"/>
      <c r="BD684" s="324"/>
      <c r="BE684" s="324"/>
      <c r="BF684" s="324"/>
      <c r="BG684" s="324"/>
      <c r="BH684" s="324"/>
      <c r="BI684" s="324"/>
      <c r="BJ684" s="324"/>
      <c r="BK684" s="324"/>
      <c r="BL684" s="324"/>
      <c r="BM684" s="324"/>
      <c r="BN684" s="324"/>
      <c r="BO684" s="324"/>
      <c r="BP684" s="324"/>
      <c r="BQ684" s="324"/>
      <c r="BR684" s="324"/>
      <c r="BS684" s="324"/>
      <c r="BT684" s="324"/>
      <c r="BU684" s="324"/>
      <c r="BV684" s="324"/>
      <c r="BW684" s="324"/>
      <c r="BX684" s="324"/>
      <c r="BY684" s="324"/>
      <c r="BZ684" s="324"/>
      <c r="CA684" s="324"/>
      <c r="CB684" s="324"/>
      <c r="CC684" s="324"/>
      <c r="CD684" s="324"/>
      <c r="CE684" s="324"/>
      <c r="CF684" s="324"/>
      <c r="CG684" s="324"/>
      <c r="CH684" s="324"/>
      <c r="CI684" s="324"/>
      <c r="CJ684" s="324"/>
      <c r="CK684" s="324"/>
      <c r="CL684" s="324"/>
      <c r="CM684" s="324"/>
      <c r="CN684" s="324"/>
      <c r="CO684" s="324"/>
      <c r="CP684" s="324"/>
    </row>
    <row r="685" spans="1:127" ht="12.75" customHeight="1" x14ac:dyDescent="0.2">
      <c r="A685" s="270">
        <v>684</v>
      </c>
      <c r="B685" s="270" t="s">
        <v>1005</v>
      </c>
      <c r="C685" s="281" t="s">
        <v>1036</v>
      </c>
      <c r="D685" s="271" t="s">
        <v>3139</v>
      </c>
      <c r="E685" s="271" t="s">
        <v>1297</v>
      </c>
      <c r="F685" s="271" t="s">
        <v>3140</v>
      </c>
      <c r="G685" s="272" t="s">
        <v>1298</v>
      </c>
      <c r="H685" s="273" t="s">
        <v>3141</v>
      </c>
      <c r="I685" s="271" t="s">
        <v>2653</v>
      </c>
      <c r="J685" s="270" t="s">
        <v>2062</v>
      </c>
      <c r="K685" s="271" t="s">
        <v>1299</v>
      </c>
      <c r="L685" s="273" t="s">
        <v>1300</v>
      </c>
      <c r="M685" s="275">
        <v>41530</v>
      </c>
      <c r="N685" s="276">
        <v>45081</v>
      </c>
      <c r="O685" s="277" t="s">
        <v>991</v>
      </c>
      <c r="P685" s="298">
        <f t="shared" si="144"/>
        <v>45081</v>
      </c>
      <c r="Q685" s="278">
        <v>21319</v>
      </c>
      <c r="R685" s="278">
        <v>2013</v>
      </c>
      <c r="S685" s="279">
        <v>44351</v>
      </c>
      <c r="T685" s="280" t="s">
        <v>10401</v>
      </c>
      <c r="U685" s="281" t="s">
        <v>259</v>
      </c>
      <c r="V685" s="282" t="s">
        <v>10402</v>
      </c>
      <c r="W685" s="282" t="s">
        <v>10403</v>
      </c>
      <c r="X685" s="280" t="s">
        <v>10355</v>
      </c>
      <c r="Y685" s="280" t="s">
        <v>1301</v>
      </c>
      <c r="Z685" s="282" t="s">
        <v>745</v>
      </c>
      <c r="AA685" s="319">
        <f t="shared" si="152"/>
        <v>45081</v>
      </c>
      <c r="AB685" s="149" t="s">
        <v>2167</v>
      </c>
      <c r="AC685" s="280">
        <v>4.5999999999999996</v>
      </c>
      <c r="AD685" s="305">
        <v>28</v>
      </c>
      <c r="AE685" s="280">
        <v>95</v>
      </c>
      <c r="AF685" s="280">
        <v>95</v>
      </c>
      <c r="AG685" s="280">
        <v>125</v>
      </c>
      <c r="AH685" s="280">
        <v>162.5</v>
      </c>
      <c r="AI685" s="280">
        <v>22</v>
      </c>
      <c r="AJ685" s="280">
        <v>38</v>
      </c>
      <c r="AK685" s="280">
        <v>52</v>
      </c>
      <c r="AL685" s="280">
        <v>1</v>
      </c>
      <c r="AM685" s="279">
        <v>42166</v>
      </c>
      <c r="AN685" s="280">
        <v>2015</v>
      </c>
      <c r="AO685" s="280" t="s">
        <v>991</v>
      </c>
      <c r="AP685" s="280" t="s">
        <v>10404</v>
      </c>
      <c r="AQ685" s="634"/>
      <c r="AR685" s="501"/>
      <c r="AS685" s="501"/>
      <c r="AT685" s="501"/>
      <c r="AU685" s="501"/>
      <c r="AV685" s="501"/>
      <c r="AW685" s="501"/>
      <c r="AX685" s="501"/>
      <c r="AY685" s="501"/>
      <c r="AZ685" s="501"/>
      <c r="BA685" s="501"/>
      <c r="BB685" s="501"/>
      <c r="BC685" s="501"/>
      <c r="BD685" s="501"/>
      <c r="BE685" s="501"/>
      <c r="BF685" s="501"/>
      <c r="BG685" s="501"/>
      <c r="BH685" s="501"/>
      <c r="BI685" s="501"/>
      <c r="BJ685" s="501"/>
      <c r="BK685" s="501"/>
      <c r="BL685" s="501"/>
      <c r="BM685" s="501"/>
      <c r="BN685" s="501"/>
      <c r="BO685" s="501"/>
      <c r="BP685" s="501"/>
      <c r="BQ685" s="501"/>
      <c r="BR685" s="501"/>
      <c r="BS685" s="501"/>
      <c r="BT685" s="501"/>
      <c r="BU685" s="501"/>
      <c r="BV685" s="501"/>
      <c r="BW685" s="501"/>
      <c r="BX685" s="501"/>
      <c r="BY685" s="501"/>
      <c r="BZ685" s="501"/>
      <c r="CA685" s="501"/>
      <c r="CB685" s="501"/>
      <c r="CC685" s="501"/>
      <c r="CD685" s="501"/>
      <c r="CE685" s="501"/>
      <c r="CF685" s="501"/>
      <c r="CG685" s="501"/>
      <c r="CH685" s="501"/>
      <c r="CI685" s="501"/>
      <c r="CJ685" s="501"/>
      <c r="CK685" s="501"/>
      <c r="CL685" s="501"/>
      <c r="CM685" s="501"/>
      <c r="CN685" s="501"/>
      <c r="CO685" s="501"/>
      <c r="CP685" s="501"/>
      <c r="CQ685" s="500"/>
      <c r="CR685" s="500"/>
      <c r="CS685" s="500"/>
      <c r="CT685" s="500"/>
      <c r="CU685" s="500"/>
      <c r="CV685" s="500"/>
      <c r="CW685" s="500"/>
      <c r="CX685" s="500"/>
      <c r="CY685" s="500"/>
      <c r="CZ685" s="500"/>
      <c r="DA685" s="500"/>
      <c r="DB685" s="500"/>
      <c r="DC685" s="500"/>
      <c r="DD685" s="500"/>
      <c r="DE685" s="500"/>
      <c r="DF685" s="500"/>
      <c r="DG685" s="500"/>
      <c r="DH685" s="500"/>
      <c r="DI685" s="500"/>
      <c r="DJ685" s="500"/>
      <c r="DK685" s="500"/>
      <c r="DL685" s="500"/>
      <c r="DM685" s="500"/>
      <c r="DN685" s="500"/>
      <c r="DO685" s="500"/>
      <c r="DP685" s="500"/>
      <c r="DQ685" s="500"/>
      <c r="DR685" s="500"/>
      <c r="DS685" s="500"/>
      <c r="DT685" s="500"/>
      <c r="DU685" s="500"/>
      <c r="DV685" s="500"/>
      <c r="DW685" s="500"/>
    </row>
    <row r="686" spans="1:127" s="324" customFormat="1" ht="12.75" customHeight="1" x14ac:dyDescent="0.2">
      <c r="A686" s="270">
        <v>685</v>
      </c>
      <c r="B686" s="324" t="s">
        <v>1005</v>
      </c>
      <c r="C686" s="281" t="s">
        <v>1462</v>
      </c>
      <c r="D686" s="324" t="s">
        <v>7177</v>
      </c>
      <c r="E686" s="324" t="s">
        <v>7191</v>
      </c>
      <c r="F686" s="324" t="s">
        <v>7192</v>
      </c>
      <c r="G686" s="509" t="s">
        <v>7193</v>
      </c>
      <c r="H686" s="324">
        <v>425</v>
      </c>
      <c r="I686" s="281" t="s">
        <v>1307</v>
      </c>
      <c r="J686" s="506" t="s">
        <v>7181</v>
      </c>
      <c r="K686" s="281" t="s">
        <v>7182</v>
      </c>
      <c r="L686" s="676" t="s">
        <v>7183</v>
      </c>
      <c r="M686" s="275">
        <v>43581</v>
      </c>
      <c r="N686" s="132">
        <v>44297</v>
      </c>
      <c r="O686" s="277" t="s">
        <v>991</v>
      </c>
      <c r="P686" s="299">
        <f>N686</f>
        <v>44297</v>
      </c>
      <c r="Q686" s="264">
        <v>19214</v>
      </c>
      <c r="R686" s="264">
        <v>2014</v>
      </c>
      <c r="S686" s="265">
        <v>43566</v>
      </c>
      <c r="T686" s="281" t="s">
        <v>549</v>
      </c>
      <c r="U686" s="281" t="s">
        <v>258</v>
      </c>
      <c r="V686" s="150" t="s">
        <v>2177</v>
      </c>
      <c r="W686" s="150" t="s">
        <v>5498</v>
      </c>
      <c r="X686" s="281" t="s">
        <v>7184</v>
      </c>
      <c r="Y686" s="281" t="s">
        <v>595</v>
      </c>
      <c r="Z686" s="150" t="s">
        <v>7185</v>
      </c>
      <c r="AA686" s="303">
        <v>44297</v>
      </c>
      <c r="AB686" s="283" t="s">
        <v>2167</v>
      </c>
      <c r="AC686" s="281">
        <v>5.9</v>
      </c>
      <c r="AD686" s="284">
        <v>26</v>
      </c>
      <c r="AE686" s="281">
        <v>95</v>
      </c>
      <c r="AF686" s="281">
        <v>95</v>
      </c>
      <c r="AG686" s="281">
        <v>115</v>
      </c>
      <c r="AH686" s="281">
        <v>120</v>
      </c>
      <c r="AI686" s="281" t="s">
        <v>994</v>
      </c>
      <c r="AJ686" s="281" t="s">
        <v>994</v>
      </c>
      <c r="AK686" s="281" t="s">
        <v>994</v>
      </c>
      <c r="AL686" s="281">
        <v>1</v>
      </c>
      <c r="AM686" s="265">
        <v>43581</v>
      </c>
      <c r="AN686" s="281">
        <v>2019</v>
      </c>
      <c r="AO686" s="281" t="s">
        <v>991</v>
      </c>
      <c r="AQ686" s="512"/>
      <c r="CQ686" s="512"/>
    </row>
    <row r="687" spans="1:127" s="324" customFormat="1" ht="12.75" customHeight="1" x14ac:dyDescent="0.2">
      <c r="A687" s="270">
        <v>686</v>
      </c>
      <c r="B687" s="270" t="s">
        <v>1005</v>
      </c>
      <c r="C687" s="130" t="s">
        <v>5054</v>
      </c>
      <c r="D687" s="271" t="s">
        <v>5055</v>
      </c>
      <c r="E687" s="130" t="s">
        <v>5056</v>
      </c>
      <c r="F687" s="271" t="s">
        <v>5057</v>
      </c>
      <c r="G687" s="272" t="s">
        <v>5058</v>
      </c>
      <c r="H687" s="273" t="s">
        <v>5059</v>
      </c>
      <c r="I687" s="271" t="s">
        <v>5060</v>
      </c>
      <c r="J687" s="271" t="s">
        <v>5060</v>
      </c>
      <c r="K687" s="271" t="s">
        <v>3302</v>
      </c>
      <c r="L687" s="273" t="s">
        <v>1438</v>
      </c>
      <c r="M687" s="275">
        <v>42869</v>
      </c>
      <c r="N687" s="132">
        <v>45065</v>
      </c>
      <c r="O687" s="277" t="s">
        <v>991</v>
      </c>
      <c r="P687" s="301">
        <f t="shared" si="144"/>
        <v>45065</v>
      </c>
      <c r="Q687" s="264">
        <v>17520</v>
      </c>
      <c r="R687" s="264">
        <v>2015</v>
      </c>
      <c r="S687" s="279">
        <v>44335</v>
      </c>
      <c r="T687" s="281" t="s">
        <v>5218</v>
      </c>
      <c r="U687" s="281" t="s">
        <v>259</v>
      </c>
      <c r="V687" s="150" t="s">
        <v>10231</v>
      </c>
      <c r="W687" s="150" t="s">
        <v>10232</v>
      </c>
      <c r="X687" s="281" t="s">
        <v>4749</v>
      </c>
      <c r="Y687" s="281" t="s">
        <v>1439</v>
      </c>
      <c r="Z687" s="150" t="s">
        <v>1440</v>
      </c>
      <c r="AA687" s="303">
        <f t="shared" si="152"/>
        <v>45065</v>
      </c>
      <c r="AB687" s="283" t="s">
        <v>5061</v>
      </c>
      <c r="AC687" s="281">
        <v>10.3</v>
      </c>
      <c r="AD687" s="284">
        <v>168</v>
      </c>
      <c r="AE687" s="281">
        <v>200</v>
      </c>
      <c r="AF687" s="281">
        <v>200</v>
      </c>
      <c r="AG687" s="281">
        <v>368</v>
      </c>
      <c r="AH687" s="281">
        <v>368</v>
      </c>
      <c r="AI687" s="281" t="s">
        <v>994</v>
      </c>
      <c r="AJ687" s="281" t="s">
        <v>994</v>
      </c>
      <c r="AK687" s="281">
        <v>85</v>
      </c>
      <c r="AL687" s="281">
        <v>2</v>
      </c>
      <c r="AM687" s="265">
        <v>42869</v>
      </c>
      <c r="AN687" s="281">
        <v>2015</v>
      </c>
      <c r="AO687" s="281" t="s">
        <v>991</v>
      </c>
      <c r="AP687" s="281"/>
      <c r="AQ687" s="635"/>
      <c r="CQ687" s="512"/>
    </row>
    <row r="688" spans="1:127" s="502" customFormat="1" ht="12.75" customHeight="1" x14ac:dyDescent="0.2">
      <c r="A688" s="270">
        <v>687</v>
      </c>
      <c r="B688" s="270" t="s">
        <v>1004</v>
      </c>
      <c r="C688" s="270" t="s">
        <v>10405</v>
      </c>
      <c r="D688" s="271"/>
      <c r="E688" s="271" t="s">
        <v>2974</v>
      </c>
      <c r="F688" s="271"/>
      <c r="G688" s="272" t="s">
        <v>10406</v>
      </c>
      <c r="H688" s="273"/>
      <c r="I688" s="281" t="s">
        <v>136</v>
      </c>
      <c r="J688" s="271"/>
      <c r="K688" s="271" t="s">
        <v>10407</v>
      </c>
      <c r="L688" s="273" t="s">
        <v>10408</v>
      </c>
      <c r="M688" s="275">
        <v>44363</v>
      </c>
      <c r="N688" s="132">
        <v>45090</v>
      </c>
      <c r="O688" s="277" t="s">
        <v>991</v>
      </c>
      <c r="P688" s="299">
        <f>N688</f>
        <v>45090</v>
      </c>
      <c r="Q688" s="264">
        <v>21335</v>
      </c>
      <c r="R688" s="264">
        <v>2019</v>
      </c>
      <c r="S688" s="265">
        <v>44360</v>
      </c>
      <c r="T688" s="281" t="s">
        <v>32</v>
      </c>
      <c r="U688" s="281" t="s">
        <v>1786</v>
      </c>
      <c r="V688" s="150" t="s">
        <v>484</v>
      </c>
      <c r="W688" s="150" t="s">
        <v>10409</v>
      </c>
      <c r="X688" s="281" t="s">
        <v>10410</v>
      </c>
      <c r="Y688" s="281" t="s">
        <v>10411</v>
      </c>
      <c r="Z688" s="150" t="s">
        <v>10412</v>
      </c>
      <c r="AA688" s="303">
        <f>N688</f>
        <v>45090</v>
      </c>
      <c r="AB688" s="283" t="s">
        <v>2167</v>
      </c>
      <c r="AC688" s="281">
        <v>5</v>
      </c>
      <c r="AD688" s="284"/>
      <c r="AE688" s="281">
        <v>80</v>
      </c>
      <c r="AF688" s="281"/>
      <c r="AG688" s="281">
        <v>100</v>
      </c>
      <c r="AH688" s="281"/>
      <c r="AI688" s="281" t="s">
        <v>994</v>
      </c>
      <c r="AJ688" s="281" t="s">
        <v>994</v>
      </c>
      <c r="AK688" s="281" t="s">
        <v>994</v>
      </c>
      <c r="AL688" s="281">
        <v>1</v>
      </c>
      <c r="AM688" s="265"/>
      <c r="AN688" s="281"/>
      <c r="AO688" s="281"/>
      <c r="AP688" s="281"/>
      <c r="AQ688" s="635"/>
      <c r="AR688" s="324"/>
      <c r="AS688" s="324"/>
      <c r="AT688" s="324"/>
      <c r="AU688" s="324"/>
      <c r="AV688" s="324"/>
      <c r="AW688" s="324"/>
      <c r="AX688" s="324"/>
      <c r="AY688" s="324"/>
      <c r="AZ688" s="324"/>
      <c r="BA688" s="324"/>
      <c r="BB688" s="324"/>
      <c r="BC688" s="324"/>
      <c r="BD688" s="324"/>
      <c r="BE688" s="324"/>
      <c r="BF688" s="324"/>
      <c r="BG688" s="324"/>
      <c r="BH688" s="324"/>
      <c r="BI688" s="324"/>
      <c r="BJ688" s="324"/>
      <c r="BK688" s="324"/>
      <c r="BL688" s="324"/>
      <c r="BM688" s="324"/>
      <c r="BN688" s="324"/>
      <c r="BO688" s="324"/>
      <c r="BP688" s="324"/>
      <c r="BQ688" s="324"/>
      <c r="BR688" s="324"/>
      <c r="BS688" s="324"/>
      <c r="BT688" s="324"/>
      <c r="BU688" s="324"/>
      <c r="BV688" s="324"/>
      <c r="BW688" s="324"/>
      <c r="BX688" s="324"/>
      <c r="BY688" s="324"/>
      <c r="BZ688" s="324"/>
      <c r="CA688" s="324"/>
      <c r="CB688" s="324"/>
      <c r="CC688" s="324"/>
      <c r="CD688" s="324"/>
      <c r="CE688" s="324"/>
      <c r="CF688" s="324"/>
      <c r="CG688" s="324"/>
      <c r="CH688" s="324"/>
      <c r="CI688" s="324"/>
      <c r="CJ688" s="324"/>
      <c r="CK688" s="324"/>
      <c r="CL688" s="324"/>
      <c r="CM688" s="324"/>
      <c r="CN688" s="324"/>
      <c r="CO688" s="324"/>
      <c r="CP688" s="324"/>
    </row>
    <row r="689" spans="1:127" s="501" customFormat="1" ht="12.75" customHeight="1" x14ac:dyDescent="0.2">
      <c r="A689" s="270">
        <v>688</v>
      </c>
      <c r="B689" s="281" t="s">
        <v>1005</v>
      </c>
      <c r="C689" s="281" t="s">
        <v>2817</v>
      </c>
      <c r="D689" s="281" t="s">
        <v>3504</v>
      </c>
      <c r="E689" s="281" t="s">
        <v>2818</v>
      </c>
      <c r="F689" s="281" t="s">
        <v>2815</v>
      </c>
      <c r="G689" s="296" t="s">
        <v>2819</v>
      </c>
      <c r="H689" s="676" t="s">
        <v>2815</v>
      </c>
      <c r="I689" s="281" t="s">
        <v>2996</v>
      </c>
      <c r="J689" s="281" t="s">
        <v>2816</v>
      </c>
      <c r="K689" s="281" t="s">
        <v>1163</v>
      </c>
      <c r="L689" s="676" t="s">
        <v>1164</v>
      </c>
      <c r="M689" s="306">
        <v>42058</v>
      </c>
      <c r="N689" s="325">
        <v>43885</v>
      </c>
      <c r="O689" s="277" t="s">
        <v>991</v>
      </c>
      <c r="P689" s="298">
        <f t="shared" si="144"/>
        <v>43885</v>
      </c>
      <c r="Q689" s="278">
        <v>15189</v>
      </c>
      <c r="R689" s="278">
        <v>2006</v>
      </c>
      <c r="S689" s="279">
        <v>43155</v>
      </c>
      <c r="T689" s="280" t="s">
        <v>396</v>
      </c>
      <c r="U689" s="281" t="s">
        <v>259</v>
      </c>
      <c r="V689" s="282" t="s">
        <v>5781</v>
      </c>
      <c r="W689" s="282" t="s">
        <v>5782</v>
      </c>
      <c r="X689" s="280" t="s">
        <v>1932</v>
      </c>
      <c r="Y689" s="280" t="s">
        <v>1933</v>
      </c>
      <c r="Z689" s="282" t="s">
        <v>1934</v>
      </c>
      <c r="AA689" s="319">
        <f t="shared" si="152"/>
        <v>43885</v>
      </c>
      <c r="AB689" s="149" t="s">
        <v>994</v>
      </c>
      <c r="AC689" s="280">
        <v>9.5</v>
      </c>
      <c r="AD689" s="305">
        <v>57</v>
      </c>
      <c r="AE689" s="280">
        <v>130</v>
      </c>
      <c r="AF689" s="280">
        <v>187</v>
      </c>
      <c r="AG689" s="280">
        <v>210</v>
      </c>
      <c r="AH689" s="280">
        <v>273</v>
      </c>
      <c r="AI689" s="280">
        <v>24</v>
      </c>
      <c r="AJ689" s="280">
        <v>38</v>
      </c>
      <c r="AK689" s="280">
        <v>42</v>
      </c>
      <c r="AL689" s="280">
        <v>2</v>
      </c>
      <c r="AM689" s="279">
        <v>42062</v>
      </c>
      <c r="AN689" s="280">
        <v>2015</v>
      </c>
      <c r="AO689" s="280" t="s">
        <v>1483</v>
      </c>
      <c r="AP689" s="280"/>
      <c r="AQ689" s="634"/>
      <c r="CQ689" s="505"/>
    </row>
    <row r="690" spans="1:127" s="502" customFormat="1" ht="12.75" customHeight="1" x14ac:dyDescent="0.2">
      <c r="A690" s="270">
        <v>689</v>
      </c>
      <c r="B690" s="270" t="s">
        <v>1004</v>
      </c>
      <c r="C690" s="302" t="s">
        <v>1650</v>
      </c>
      <c r="D690" s="271"/>
      <c r="E690" s="271" t="s">
        <v>4125</v>
      </c>
      <c r="F690" s="271"/>
      <c r="G690" s="272" t="s">
        <v>8668</v>
      </c>
      <c r="H690" s="273"/>
      <c r="I690" s="271" t="s">
        <v>2996</v>
      </c>
      <c r="J690" s="271"/>
      <c r="K690" s="271" t="s">
        <v>8669</v>
      </c>
      <c r="L690" s="273" t="s">
        <v>8670</v>
      </c>
      <c r="M690" s="275">
        <v>43986</v>
      </c>
      <c r="N690" s="132">
        <v>44344</v>
      </c>
      <c r="O690" s="277" t="s">
        <v>991</v>
      </c>
      <c r="P690" s="299">
        <f t="shared" ref="P690:P695" si="153">N690</f>
        <v>44344</v>
      </c>
      <c r="Q690" s="264">
        <v>20456</v>
      </c>
      <c r="R690" s="264">
        <v>2009</v>
      </c>
      <c r="S690" s="265">
        <v>43979</v>
      </c>
      <c r="T690" s="281" t="s">
        <v>5079</v>
      </c>
      <c r="U690" s="281" t="s">
        <v>1786</v>
      </c>
      <c r="V690" s="150" t="s">
        <v>484</v>
      </c>
      <c r="W690" s="150" t="s">
        <v>726</v>
      </c>
      <c r="X690" s="281" t="s">
        <v>8671</v>
      </c>
      <c r="Y690" s="281"/>
      <c r="Z690" s="150" t="s">
        <v>8672</v>
      </c>
      <c r="AA690" s="303">
        <v>44344</v>
      </c>
      <c r="AB690" s="283" t="s">
        <v>2167</v>
      </c>
      <c r="AC690" s="281">
        <v>5.2</v>
      </c>
      <c r="AD690" s="284"/>
      <c r="AE690" s="281">
        <v>105</v>
      </c>
      <c r="AF690" s="281"/>
      <c r="AG690" s="281">
        <v>130</v>
      </c>
      <c r="AH690" s="281"/>
      <c r="AI690" s="281">
        <v>23</v>
      </c>
      <c r="AJ690" s="281">
        <v>37</v>
      </c>
      <c r="AK690" s="281">
        <v>49</v>
      </c>
      <c r="AL690" s="281">
        <v>1</v>
      </c>
      <c r="AM690" s="281"/>
      <c r="AN690" s="281"/>
      <c r="AO690" s="281"/>
      <c r="AP690" s="281"/>
      <c r="AQ690" s="635"/>
      <c r="AR690" s="324"/>
      <c r="AS690" s="324"/>
      <c r="AT690" s="324"/>
      <c r="AU690" s="324"/>
      <c r="AV690" s="324"/>
      <c r="AW690" s="324"/>
      <c r="AX690" s="324"/>
      <c r="AY690" s="324"/>
      <c r="AZ690" s="324"/>
      <c r="BA690" s="324"/>
      <c r="BB690" s="324"/>
      <c r="BC690" s="324"/>
      <c r="BD690" s="324"/>
      <c r="BE690" s="324"/>
      <c r="BF690" s="324"/>
      <c r="BG690" s="324"/>
      <c r="BH690" s="324"/>
      <c r="BI690" s="324"/>
      <c r="BJ690" s="324"/>
      <c r="BK690" s="324"/>
      <c r="BL690" s="324"/>
      <c r="BM690" s="324"/>
      <c r="BN690" s="324"/>
      <c r="BO690" s="324"/>
      <c r="BP690" s="324"/>
      <c r="BQ690" s="324"/>
      <c r="BR690" s="324"/>
      <c r="BS690" s="324"/>
      <c r="BT690" s="324"/>
      <c r="BU690" s="324"/>
      <c r="BV690" s="324"/>
      <c r="BW690" s="324"/>
      <c r="BX690" s="324"/>
      <c r="BY690" s="324"/>
      <c r="BZ690" s="324"/>
      <c r="CA690" s="324"/>
      <c r="CB690" s="324"/>
      <c r="CC690" s="324"/>
      <c r="CD690" s="324"/>
      <c r="CE690" s="324"/>
      <c r="CF690" s="324"/>
      <c r="CG690" s="324"/>
      <c r="CH690" s="324"/>
      <c r="CI690" s="324"/>
      <c r="CJ690" s="324"/>
      <c r="CK690" s="324"/>
      <c r="CL690" s="324"/>
      <c r="CM690" s="324"/>
      <c r="CN690" s="324"/>
      <c r="CO690" s="324"/>
      <c r="CP690" s="324"/>
    </row>
    <row r="691" spans="1:127" ht="12.75" customHeight="1" x14ac:dyDescent="0.2">
      <c r="A691" s="270">
        <v>690</v>
      </c>
      <c r="B691" s="270" t="s">
        <v>1005</v>
      </c>
      <c r="C691" s="271" t="s">
        <v>1769</v>
      </c>
      <c r="D691" s="271" t="s">
        <v>5194</v>
      </c>
      <c r="E691" s="271" t="s">
        <v>1188</v>
      </c>
      <c r="F691" s="271" t="s">
        <v>5195</v>
      </c>
      <c r="G691" s="272" t="s">
        <v>1770</v>
      </c>
      <c r="H691" s="273" t="s">
        <v>5196</v>
      </c>
      <c r="I691" s="271" t="s">
        <v>2653</v>
      </c>
      <c r="J691" s="271" t="s">
        <v>4166</v>
      </c>
      <c r="K691" s="271" t="s">
        <v>3505</v>
      </c>
      <c r="L691" s="273" t="s">
        <v>2305</v>
      </c>
      <c r="M691" s="275">
        <v>40028</v>
      </c>
      <c r="N691" s="276">
        <v>44384</v>
      </c>
      <c r="O691" s="277" t="s">
        <v>991</v>
      </c>
      <c r="P691" s="298">
        <f t="shared" si="153"/>
        <v>44384</v>
      </c>
      <c r="Q691" s="278">
        <v>17674</v>
      </c>
      <c r="R691" s="278">
        <v>2008</v>
      </c>
      <c r="S691" s="279">
        <v>43653</v>
      </c>
      <c r="T691" s="280" t="s">
        <v>691</v>
      </c>
      <c r="U691" s="281" t="s">
        <v>259</v>
      </c>
      <c r="V691" s="282" t="s">
        <v>7423</v>
      </c>
      <c r="W691" s="150" t="s">
        <v>7424</v>
      </c>
      <c r="X691" s="280" t="s">
        <v>2306</v>
      </c>
      <c r="Y691" s="280" t="s">
        <v>560</v>
      </c>
      <c r="Z691" s="282" t="s">
        <v>1625</v>
      </c>
      <c r="AA691" s="319">
        <f t="shared" si="152"/>
        <v>44384</v>
      </c>
      <c r="AB691" s="149" t="s">
        <v>994</v>
      </c>
      <c r="AC691" s="280">
        <v>6.6</v>
      </c>
      <c r="AD691" s="305">
        <v>102</v>
      </c>
      <c r="AE691" s="280">
        <v>145</v>
      </c>
      <c r="AF691" s="280">
        <v>162</v>
      </c>
      <c r="AG691" s="280">
        <v>210</v>
      </c>
      <c r="AH691" s="280">
        <v>270</v>
      </c>
      <c r="AI691" s="280">
        <v>23</v>
      </c>
      <c r="AJ691" s="280">
        <v>37</v>
      </c>
      <c r="AK691" s="280">
        <v>48</v>
      </c>
      <c r="AL691" s="280">
        <v>2</v>
      </c>
      <c r="AM691" s="279">
        <v>42917</v>
      </c>
      <c r="AN691" s="280">
        <v>2016</v>
      </c>
      <c r="AO691" s="280" t="s">
        <v>990</v>
      </c>
      <c r="AP691" s="280"/>
      <c r="AQ691" s="634"/>
      <c r="AR691" s="501"/>
      <c r="AS691" s="501"/>
      <c r="AT691" s="501"/>
      <c r="AU691" s="501"/>
      <c r="AV691" s="501"/>
      <c r="AW691" s="501"/>
      <c r="AX691" s="501"/>
      <c r="AY691" s="501"/>
      <c r="AZ691" s="501"/>
      <c r="BA691" s="501"/>
      <c r="BB691" s="501"/>
      <c r="BC691" s="501"/>
      <c r="BD691" s="501"/>
      <c r="BE691" s="501"/>
      <c r="BF691" s="501"/>
      <c r="BG691" s="501"/>
      <c r="BH691" s="501"/>
      <c r="BI691" s="501"/>
      <c r="BJ691" s="501"/>
      <c r="BK691" s="501"/>
      <c r="BL691" s="501"/>
      <c r="BM691" s="501"/>
      <c r="BN691" s="501"/>
      <c r="BO691" s="501"/>
      <c r="BP691" s="501"/>
      <c r="BQ691" s="501"/>
      <c r="BR691" s="501"/>
      <c r="BS691" s="501"/>
      <c r="BT691" s="501"/>
      <c r="BU691" s="501"/>
      <c r="BV691" s="501"/>
      <c r="BW691" s="501"/>
      <c r="BX691" s="501"/>
      <c r="BY691" s="501"/>
      <c r="BZ691" s="501"/>
      <c r="CA691" s="501"/>
      <c r="CB691" s="501"/>
      <c r="CC691" s="501"/>
      <c r="CD691" s="501"/>
      <c r="CE691" s="501"/>
      <c r="CF691" s="501"/>
      <c r="CG691" s="501"/>
      <c r="CH691" s="501"/>
      <c r="CI691" s="501"/>
      <c r="CJ691" s="501"/>
      <c r="CK691" s="501"/>
      <c r="CL691" s="501"/>
      <c r="CM691" s="501"/>
      <c r="CN691" s="501"/>
      <c r="CO691" s="501"/>
      <c r="CP691" s="501"/>
      <c r="CQ691" s="500"/>
      <c r="CR691" s="500"/>
      <c r="CS691" s="500"/>
      <c r="CT691" s="500"/>
      <c r="CU691" s="500"/>
      <c r="CV691" s="500"/>
      <c r="CW691" s="500"/>
      <c r="CX691" s="500"/>
      <c r="CY691" s="500"/>
      <c r="CZ691" s="500"/>
      <c r="DA691" s="500"/>
      <c r="DB691" s="500"/>
      <c r="DC691" s="500"/>
      <c r="DD691" s="500"/>
      <c r="DE691" s="500"/>
      <c r="DF691" s="500"/>
      <c r="DG691" s="500"/>
      <c r="DH691" s="500"/>
      <c r="DI691" s="500"/>
      <c r="DJ691" s="500"/>
      <c r="DK691" s="500"/>
      <c r="DL691" s="500"/>
      <c r="DM691" s="500"/>
      <c r="DN691" s="500"/>
      <c r="DO691" s="500"/>
      <c r="DP691" s="500"/>
      <c r="DQ691" s="500"/>
      <c r="DR691" s="500"/>
      <c r="DS691" s="500"/>
      <c r="DT691" s="500"/>
      <c r="DU691" s="500"/>
      <c r="DV691" s="500"/>
      <c r="DW691" s="500"/>
    </row>
    <row r="692" spans="1:127" s="502" customFormat="1" ht="12.75" customHeight="1" x14ac:dyDescent="0.2">
      <c r="A692" s="270">
        <v>691</v>
      </c>
      <c r="B692" s="281" t="s">
        <v>1004</v>
      </c>
      <c r="C692" s="281" t="s">
        <v>998</v>
      </c>
      <c r="D692" s="281"/>
      <c r="E692" s="281" t="s">
        <v>4853</v>
      </c>
      <c r="F692" s="281"/>
      <c r="G692" s="296" t="s">
        <v>4854</v>
      </c>
      <c r="H692" s="676"/>
      <c r="I692" s="281" t="s">
        <v>2653</v>
      </c>
      <c r="J692" s="281"/>
      <c r="K692" s="281" t="s">
        <v>4855</v>
      </c>
      <c r="L692" s="676" t="s">
        <v>4856</v>
      </c>
      <c r="M692" s="306">
        <v>42782</v>
      </c>
      <c r="N692" s="276">
        <v>44738</v>
      </c>
      <c r="O692" s="277" t="s">
        <v>991</v>
      </c>
      <c r="P692" s="298">
        <f t="shared" si="153"/>
        <v>44738</v>
      </c>
      <c r="Q692" s="278">
        <v>17274</v>
      </c>
      <c r="R692" s="278">
        <v>2013</v>
      </c>
      <c r="S692" s="279">
        <v>44008</v>
      </c>
      <c r="T692" s="280" t="s">
        <v>5079</v>
      </c>
      <c r="U692" s="281" t="s">
        <v>991</v>
      </c>
      <c r="V692" s="282" t="s">
        <v>8809</v>
      </c>
      <c r="W692" s="282" t="s">
        <v>8810</v>
      </c>
      <c r="X692" s="280" t="s">
        <v>4857</v>
      </c>
      <c r="Y692" s="280" t="s">
        <v>1085</v>
      </c>
      <c r="Z692" s="280" t="s">
        <v>431</v>
      </c>
      <c r="AA692" s="319">
        <f>P692</f>
        <v>44738</v>
      </c>
      <c r="AB692" s="149" t="s">
        <v>2167</v>
      </c>
      <c r="AC692" s="280">
        <v>5.6</v>
      </c>
      <c r="AD692" s="305"/>
      <c r="AE692" s="280">
        <v>80</v>
      </c>
      <c r="AF692" s="280"/>
      <c r="AG692" s="280">
        <v>105</v>
      </c>
      <c r="AH692" s="280"/>
      <c r="AI692" s="280">
        <v>22</v>
      </c>
      <c r="AJ692" s="280">
        <v>38</v>
      </c>
      <c r="AK692" s="280">
        <v>57</v>
      </c>
      <c r="AL692" s="280">
        <v>1</v>
      </c>
      <c r="AM692" s="281"/>
      <c r="AN692" s="281"/>
      <c r="AO692" s="281"/>
      <c r="AP692" s="281"/>
      <c r="AQ692" s="635"/>
      <c r="AR692" s="324"/>
      <c r="AS692" s="324"/>
      <c r="AT692" s="324"/>
      <c r="AU692" s="324"/>
      <c r="AV692" s="324"/>
      <c r="AW692" s="324"/>
      <c r="AX692" s="324"/>
      <c r="AY692" s="324"/>
      <c r="AZ692" s="324"/>
      <c r="BA692" s="324"/>
      <c r="BB692" s="324"/>
      <c r="BC692" s="324"/>
      <c r="BD692" s="324"/>
      <c r="BE692" s="324"/>
      <c r="BF692" s="324"/>
      <c r="BG692" s="324"/>
      <c r="BH692" s="324"/>
      <c r="BI692" s="324"/>
      <c r="BJ692" s="324"/>
      <c r="BK692" s="324"/>
      <c r="BL692" s="324"/>
      <c r="BM692" s="324"/>
      <c r="BN692" s="324"/>
      <c r="BO692" s="324"/>
      <c r="BP692" s="324"/>
      <c r="BQ692" s="324"/>
      <c r="BR692" s="324"/>
      <c r="BS692" s="324"/>
      <c r="BT692" s="324"/>
      <c r="BU692" s="324"/>
      <c r="BV692" s="324"/>
      <c r="BW692" s="324"/>
      <c r="BX692" s="324"/>
      <c r="BY692" s="324"/>
      <c r="BZ692" s="324"/>
      <c r="CA692" s="324"/>
      <c r="CB692" s="324"/>
      <c r="CC692" s="324"/>
      <c r="CD692" s="324"/>
      <c r="CE692" s="324"/>
      <c r="CF692" s="324"/>
      <c r="CG692" s="324"/>
      <c r="CH692" s="324"/>
      <c r="CI692" s="324"/>
      <c r="CJ692" s="324"/>
      <c r="CK692" s="324"/>
      <c r="CL692" s="324"/>
      <c r="CM692" s="324"/>
      <c r="CN692" s="324"/>
      <c r="CO692" s="324"/>
      <c r="CP692" s="324"/>
    </row>
    <row r="693" spans="1:127" ht="12.75" customHeight="1" x14ac:dyDescent="0.2">
      <c r="A693" s="270">
        <v>692</v>
      </c>
      <c r="B693" s="270" t="s">
        <v>1005</v>
      </c>
      <c r="C693" s="270" t="s">
        <v>170</v>
      </c>
      <c r="D693" s="270"/>
      <c r="E693" s="271" t="s">
        <v>1204</v>
      </c>
      <c r="F693" s="271" t="s">
        <v>4693</v>
      </c>
      <c r="G693" s="272" t="s">
        <v>1205</v>
      </c>
      <c r="H693" s="273"/>
      <c r="I693" s="270" t="s">
        <v>3336</v>
      </c>
      <c r="J693" s="270" t="s">
        <v>2908</v>
      </c>
      <c r="K693" s="271" t="s">
        <v>3165</v>
      </c>
      <c r="L693" s="273" t="s">
        <v>1222</v>
      </c>
      <c r="M693" s="306">
        <v>41054</v>
      </c>
      <c r="N693" s="276">
        <v>43939</v>
      </c>
      <c r="O693" s="277" t="s">
        <v>991</v>
      </c>
      <c r="P693" s="298">
        <f t="shared" si="153"/>
        <v>43939</v>
      </c>
      <c r="Q693" s="278">
        <v>13565</v>
      </c>
      <c r="R693" s="278">
        <v>2012</v>
      </c>
      <c r="S693" s="279">
        <v>43208</v>
      </c>
      <c r="T693" s="280" t="s">
        <v>1227</v>
      </c>
      <c r="U693" s="281" t="s">
        <v>991</v>
      </c>
      <c r="V693" s="282" t="s">
        <v>6021</v>
      </c>
      <c r="W693" s="282" t="s">
        <v>6022</v>
      </c>
      <c r="X693" s="280" t="s">
        <v>1223</v>
      </c>
      <c r="Y693" s="280"/>
      <c r="Z693" s="282" t="s">
        <v>223</v>
      </c>
      <c r="AA693" s="319">
        <f t="shared" si="152"/>
        <v>43939</v>
      </c>
      <c r="AB693" s="149" t="s">
        <v>994</v>
      </c>
      <c r="AC693" s="280">
        <v>5</v>
      </c>
      <c r="AD693" s="305">
        <v>28</v>
      </c>
      <c r="AE693" s="280">
        <v>120</v>
      </c>
      <c r="AF693" s="280">
        <v>148</v>
      </c>
      <c r="AG693" s="280">
        <v>130</v>
      </c>
      <c r="AH693" s="280">
        <v>169</v>
      </c>
      <c r="AI693" s="280" t="s">
        <v>994</v>
      </c>
      <c r="AJ693" s="280" t="s">
        <v>994</v>
      </c>
      <c r="AK693" s="280" t="s">
        <v>994</v>
      </c>
      <c r="AL693" s="280">
        <v>1</v>
      </c>
      <c r="AM693" s="279"/>
      <c r="AN693" s="280"/>
      <c r="AO693" s="280"/>
      <c r="AP693" s="280"/>
      <c r="AQ693" s="634"/>
      <c r="AR693" s="501"/>
      <c r="AS693" s="501"/>
      <c r="AT693" s="501"/>
      <c r="AU693" s="501"/>
      <c r="AV693" s="501"/>
      <c r="AW693" s="501"/>
      <c r="AX693" s="501"/>
      <c r="AY693" s="501"/>
      <c r="AZ693" s="501"/>
      <c r="BA693" s="501"/>
      <c r="BB693" s="501"/>
      <c r="BC693" s="501"/>
      <c r="BD693" s="501"/>
      <c r="BE693" s="501"/>
      <c r="BF693" s="501"/>
      <c r="BG693" s="501"/>
      <c r="BH693" s="501"/>
      <c r="BI693" s="501"/>
      <c r="BJ693" s="501"/>
      <c r="BK693" s="501"/>
      <c r="BL693" s="501"/>
      <c r="BM693" s="501"/>
      <c r="BN693" s="501"/>
      <c r="BO693" s="501"/>
      <c r="BP693" s="501"/>
      <c r="BQ693" s="501"/>
      <c r="BR693" s="501"/>
      <c r="BS693" s="501"/>
      <c r="BT693" s="501"/>
      <c r="BU693" s="501"/>
      <c r="BV693" s="501"/>
      <c r="BW693" s="501"/>
      <c r="BX693" s="501"/>
      <c r="BY693" s="501"/>
      <c r="BZ693" s="501"/>
      <c r="CA693" s="501"/>
      <c r="CB693" s="501"/>
      <c r="CC693" s="501"/>
      <c r="CD693" s="501"/>
      <c r="CE693" s="501"/>
      <c r="CF693" s="501"/>
      <c r="CG693" s="501"/>
      <c r="CH693" s="501"/>
      <c r="CI693" s="501"/>
      <c r="CJ693" s="501"/>
      <c r="CK693" s="501"/>
      <c r="CL693" s="501"/>
      <c r="CM693" s="501"/>
      <c r="CN693" s="501"/>
      <c r="CO693" s="501"/>
      <c r="CP693" s="501"/>
      <c r="CQ693" s="500"/>
      <c r="CR693" s="500"/>
      <c r="CS693" s="500"/>
      <c r="CT693" s="500"/>
      <c r="CU693" s="500"/>
      <c r="CV693" s="500"/>
      <c r="CW693" s="500"/>
      <c r="CX693" s="500"/>
      <c r="CY693" s="500"/>
      <c r="CZ693" s="500"/>
      <c r="DA693" s="500"/>
      <c r="DB693" s="500"/>
      <c r="DC693" s="500"/>
      <c r="DD693" s="500"/>
      <c r="DE693" s="500"/>
      <c r="DF693" s="500"/>
      <c r="DG693" s="500"/>
      <c r="DH693" s="500"/>
      <c r="DI693" s="500"/>
      <c r="DJ693" s="500"/>
      <c r="DK693" s="500"/>
      <c r="DL693" s="500"/>
      <c r="DM693" s="500"/>
      <c r="DN693" s="500"/>
      <c r="DO693" s="500"/>
      <c r="DP693" s="500"/>
      <c r="DQ693" s="500"/>
      <c r="DR693" s="500"/>
      <c r="DS693" s="500"/>
      <c r="DT693" s="500"/>
      <c r="DU693" s="500"/>
      <c r="DV693" s="500"/>
      <c r="DW693" s="500"/>
    </row>
    <row r="694" spans="1:127" ht="12.75" customHeight="1" x14ac:dyDescent="0.2">
      <c r="A694" s="270">
        <v>693</v>
      </c>
      <c r="B694" s="270" t="s">
        <v>1004</v>
      </c>
      <c r="C694" s="270" t="s">
        <v>2267</v>
      </c>
      <c r="D694" s="270"/>
      <c r="E694" s="271" t="s">
        <v>2268</v>
      </c>
      <c r="F694" s="271"/>
      <c r="G694" s="272" t="s">
        <v>8133</v>
      </c>
      <c r="H694" s="273"/>
      <c r="I694" s="270" t="s">
        <v>424</v>
      </c>
      <c r="J694" s="270"/>
      <c r="K694" s="271" t="s">
        <v>2979</v>
      </c>
      <c r="L694" s="273" t="s">
        <v>2269</v>
      </c>
      <c r="M694" s="306">
        <v>41054</v>
      </c>
      <c r="N694" s="276">
        <v>44606</v>
      </c>
      <c r="O694" s="277" t="s">
        <v>991</v>
      </c>
      <c r="P694" s="298">
        <f t="shared" si="153"/>
        <v>44606</v>
      </c>
      <c r="Q694" s="278">
        <v>18411</v>
      </c>
      <c r="R694" s="278">
        <v>2010</v>
      </c>
      <c r="S694" s="279">
        <v>43875</v>
      </c>
      <c r="T694" s="280" t="s">
        <v>239</v>
      </c>
      <c r="U694" s="281" t="s">
        <v>991</v>
      </c>
      <c r="V694" s="282" t="s">
        <v>4804</v>
      </c>
      <c r="W694" s="282" t="s">
        <v>2368</v>
      </c>
      <c r="X694" s="280" t="s">
        <v>1571</v>
      </c>
      <c r="Y694" s="280" t="s">
        <v>1572</v>
      </c>
      <c r="Z694" s="282" t="s">
        <v>1573</v>
      </c>
      <c r="AA694" s="319">
        <f t="shared" si="152"/>
        <v>44606</v>
      </c>
      <c r="AB694" s="149" t="s">
        <v>1411</v>
      </c>
      <c r="AC694" s="280">
        <v>5.6</v>
      </c>
      <c r="AD694" s="305"/>
      <c r="AE694" s="280">
        <v>80</v>
      </c>
      <c r="AF694" s="280"/>
      <c r="AG694" s="280">
        <v>100</v>
      </c>
      <c r="AH694" s="280"/>
      <c r="AI694" s="280">
        <v>24</v>
      </c>
      <c r="AJ694" s="280">
        <v>39</v>
      </c>
      <c r="AK694" s="280">
        <v>53</v>
      </c>
      <c r="AL694" s="280">
        <v>1</v>
      </c>
      <c r="AM694" s="280"/>
      <c r="AN694" s="280"/>
      <c r="AO694" s="280"/>
      <c r="AP694" s="280"/>
      <c r="AQ694" s="634"/>
      <c r="AR694" s="501"/>
      <c r="AS694" s="501"/>
      <c r="AT694" s="501"/>
      <c r="AU694" s="501"/>
      <c r="AV694" s="501"/>
      <c r="AW694" s="501"/>
      <c r="AX694" s="501"/>
      <c r="AY694" s="501"/>
      <c r="AZ694" s="501"/>
      <c r="BA694" s="501"/>
      <c r="BB694" s="501"/>
      <c r="BC694" s="501"/>
      <c r="BD694" s="501"/>
      <c r="BE694" s="501"/>
      <c r="BF694" s="501"/>
      <c r="BG694" s="501"/>
      <c r="BH694" s="501"/>
      <c r="BI694" s="501"/>
      <c r="BJ694" s="501"/>
      <c r="BK694" s="501"/>
      <c r="BL694" s="501"/>
      <c r="BM694" s="501"/>
      <c r="BN694" s="501"/>
      <c r="BO694" s="501"/>
      <c r="BP694" s="501"/>
      <c r="BQ694" s="501"/>
      <c r="BR694" s="501"/>
      <c r="BS694" s="501"/>
      <c r="BT694" s="501"/>
      <c r="BU694" s="501"/>
      <c r="BV694" s="501"/>
      <c r="BW694" s="501"/>
      <c r="BX694" s="501"/>
      <c r="BY694" s="501"/>
      <c r="BZ694" s="501"/>
      <c r="CA694" s="501"/>
      <c r="CB694" s="501"/>
      <c r="CC694" s="501"/>
      <c r="CD694" s="501"/>
      <c r="CE694" s="501"/>
      <c r="CF694" s="501"/>
      <c r="CG694" s="501"/>
      <c r="CH694" s="501"/>
      <c r="CI694" s="501"/>
      <c r="CJ694" s="501"/>
      <c r="CK694" s="501"/>
      <c r="CL694" s="501"/>
      <c r="CM694" s="501"/>
      <c r="CN694" s="501"/>
      <c r="CO694" s="501"/>
      <c r="CP694" s="501"/>
      <c r="CQ694" s="500"/>
      <c r="CR694" s="500"/>
      <c r="CS694" s="500"/>
      <c r="CT694" s="500"/>
      <c r="CU694" s="500"/>
      <c r="CV694" s="500"/>
      <c r="CW694" s="500"/>
      <c r="CX694" s="500"/>
      <c r="CY694" s="500"/>
      <c r="CZ694" s="500"/>
      <c r="DA694" s="500"/>
      <c r="DB694" s="500"/>
      <c r="DC694" s="500"/>
      <c r="DD694" s="500"/>
      <c r="DE694" s="500"/>
      <c r="DF694" s="500"/>
      <c r="DG694" s="500"/>
      <c r="DH694" s="500"/>
      <c r="DI694" s="500"/>
      <c r="DJ694" s="500"/>
      <c r="DK694" s="500"/>
      <c r="DL694" s="500"/>
      <c r="DM694" s="500"/>
      <c r="DN694" s="500"/>
      <c r="DO694" s="500"/>
      <c r="DP694" s="500"/>
      <c r="DQ694" s="500"/>
      <c r="DR694" s="500"/>
      <c r="DS694" s="500"/>
      <c r="DT694" s="500"/>
      <c r="DU694" s="500"/>
      <c r="DV694" s="500"/>
      <c r="DW694" s="500"/>
    </row>
    <row r="695" spans="1:127" s="501" customFormat="1" ht="12.75" customHeight="1" x14ac:dyDescent="0.2">
      <c r="A695" s="270">
        <v>694</v>
      </c>
      <c r="B695" s="281" t="s">
        <v>1005</v>
      </c>
      <c r="C695" s="497" t="s">
        <v>2237</v>
      </c>
      <c r="D695" s="281" t="s">
        <v>4104</v>
      </c>
      <c r="E695" s="281" t="s">
        <v>4105</v>
      </c>
      <c r="F695" s="281" t="s">
        <v>4106</v>
      </c>
      <c r="G695" s="296" t="s">
        <v>4107</v>
      </c>
      <c r="H695" s="676" t="s">
        <v>4108</v>
      </c>
      <c r="I695" s="271" t="s">
        <v>2653</v>
      </c>
      <c r="J695" s="271" t="s">
        <v>2062</v>
      </c>
      <c r="K695" s="281" t="s">
        <v>10742</v>
      </c>
      <c r="L695" s="676" t="s">
        <v>5921</v>
      </c>
      <c r="M695" s="306">
        <v>41931</v>
      </c>
      <c r="N695" s="325">
        <v>45148</v>
      </c>
      <c r="O695" s="277" t="s">
        <v>991</v>
      </c>
      <c r="P695" s="298">
        <f t="shared" si="153"/>
        <v>45148</v>
      </c>
      <c r="Q695" s="278">
        <v>16735</v>
      </c>
      <c r="R695" s="278">
        <v>2010</v>
      </c>
      <c r="S695" s="279">
        <v>45148</v>
      </c>
      <c r="T695" s="280" t="s">
        <v>32</v>
      </c>
      <c r="U695" s="281" t="s">
        <v>259</v>
      </c>
      <c r="V695" s="282" t="s">
        <v>10744</v>
      </c>
      <c r="W695" s="282" t="s">
        <v>10745</v>
      </c>
      <c r="X695" s="280" t="s">
        <v>4109</v>
      </c>
      <c r="Y695" s="280" t="s">
        <v>4110</v>
      </c>
      <c r="Z695" s="282" t="s">
        <v>2545</v>
      </c>
      <c r="AA695" s="319">
        <f t="shared" ref="AA695:AA700" si="154">N695</f>
        <v>45148</v>
      </c>
      <c r="AB695" s="149" t="s">
        <v>1411</v>
      </c>
      <c r="AC695" s="280">
        <v>6.4</v>
      </c>
      <c r="AD695" s="305" t="s">
        <v>4111</v>
      </c>
      <c r="AE695" s="280">
        <v>95</v>
      </c>
      <c r="AF695" s="280">
        <v>95</v>
      </c>
      <c r="AG695" s="280">
        <v>125</v>
      </c>
      <c r="AH695" s="280">
        <v>162.5</v>
      </c>
      <c r="AI695" s="280">
        <v>23</v>
      </c>
      <c r="AJ695" s="280">
        <v>39</v>
      </c>
      <c r="AK695" s="280">
        <v>57</v>
      </c>
      <c r="AL695" s="280">
        <v>1</v>
      </c>
      <c r="AM695" s="279">
        <v>42495</v>
      </c>
      <c r="AN695" s="280">
        <v>2008</v>
      </c>
      <c r="AO695" s="280" t="s">
        <v>991</v>
      </c>
      <c r="AP695" s="280"/>
      <c r="AQ695" s="634"/>
      <c r="CQ695" s="505"/>
    </row>
    <row r="696" spans="1:127" s="501" customFormat="1" ht="12.75" customHeight="1" x14ac:dyDescent="0.2">
      <c r="A696" s="270">
        <v>695</v>
      </c>
      <c r="B696" s="281" t="s">
        <v>1004</v>
      </c>
      <c r="C696" s="281" t="s">
        <v>1554</v>
      </c>
      <c r="D696" s="281"/>
      <c r="E696" s="281" t="s">
        <v>790</v>
      </c>
      <c r="F696" s="281"/>
      <c r="G696" s="296" t="s">
        <v>791</v>
      </c>
      <c r="H696" s="676"/>
      <c r="I696" s="281" t="s">
        <v>1634</v>
      </c>
      <c r="J696" s="281"/>
      <c r="K696" s="281" t="s">
        <v>2153</v>
      </c>
      <c r="L696" s="676" t="s">
        <v>162</v>
      </c>
      <c r="M696" s="306">
        <v>41685</v>
      </c>
      <c r="N696" s="325">
        <v>43728</v>
      </c>
      <c r="O696" s="308" t="s">
        <v>991</v>
      </c>
      <c r="P696" s="298">
        <f t="shared" ref="P696:P713" si="155">N696</f>
        <v>43728</v>
      </c>
      <c r="Q696" s="278">
        <v>15382</v>
      </c>
      <c r="R696" s="278">
        <v>2012</v>
      </c>
      <c r="S696" s="279">
        <v>42998</v>
      </c>
      <c r="T696" s="280" t="s">
        <v>32</v>
      </c>
      <c r="U696" s="281" t="s">
        <v>991</v>
      </c>
      <c r="V696" s="282" t="s">
        <v>2262</v>
      </c>
      <c r="W696" s="282" t="s">
        <v>2725</v>
      </c>
      <c r="X696" s="280" t="s">
        <v>1434</v>
      </c>
      <c r="Y696" s="280"/>
      <c r="Z696" s="282" t="s">
        <v>1018</v>
      </c>
      <c r="AA696" s="319">
        <f t="shared" si="154"/>
        <v>43728</v>
      </c>
      <c r="AB696" s="149" t="s">
        <v>1411</v>
      </c>
      <c r="AC696" s="280">
        <v>5.4</v>
      </c>
      <c r="AD696" s="305"/>
      <c r="AE696" s="280">
        <v>85</v>
      </c>
      <c r="AF696" s="280"/>
      <c r="AG696" s="280">
        <v>105</v>
      </c>
      <c r="AH696" s="280"/>
      <c r="AI696" s="280">
        <v>24</v>
      </c>
      <c r="AJ696" s="280">
        <v>39</v>
      </c>
      <c r="AK696" s="280">
        <v>58</v>
      </c>
      <c r="AL696" s="280">
        <v>1</v>
      </c>
      <c r="AM696" s="280"/>
      <c r="AN696" s="280"/>
      <c r="AO696" s="280"/>
      <c r="AP696" s="280"/>
      <c r="AQ696" s="634"/>
      <c r="CQ696" s="505"/>
    </row>
    <row r="697" spans="1:127" s="502" customFormat="1" ht="12.75" customHeight="1" x14ac:dyDescent="0.2">
      <c r="A697" s="270">
        <v>696</v>
      </c>
      <c r="B697" s="270" t="s">
        <v>1004</v>
      </c>
      <c r="C697" s="270" t="s">
        <v>1830</v>
      </c>
      <c r="D697" s="271"/>
      <c r="E697" s="1022" t="s">
        <v>2537</v>
      </c>
      <c r="F697" s="271"/>
      <c r="G697" s="272" t="s">
        <v>2538</v>
      </c>
      <c r="H697" s="273"/>
      <c r="I697" s="271" t="s">
        <v>424</v>
      </c>
      <c r="J697" s="271"/>
      <c r="K697" s="271" t="s">
        <v>8211</v>
      </c>
      <c r="L697" s="273" t="s">
        <v>1287</v>
      </c>
      <c r="M697" s="275">
        <v>41937</v>
      </c>
      <c r="N697" s="132">
        <v>44609</v>
      </c>
      <c r="O697" s="277" t="s">
        <v>991</v>
      </c>
      <c r="P697" s="299">
        <f t="shared" si="155"/>
        <v>44609</v>
      </c>
      <c r="Q697" s="264">
        <v>20214</v>
      </c>
      <c r="R697" s="264">
        <v>2014</v>
      </c>
      <c r="S697" s="279">
        <v>43878</v>
      </c>
      <c r="T697" s="281" t="s">
        <v>239</v>
      </c>
      <c r="U697" s="281" t="s">
        <v>991</v>
      </c>
      <c r="V697" s="150" t="s">
        <v>3554</v>
      </c>
      <c r="W697" s="150" t="s">
        <v>8212</v>
      </c>
      <c r="X697" s="281" t="s">
        <v>4774</v>
      </c>
      <c r="Y697" s="281" t="s">
        <v>3460</v>
      </c>
      <c r="Z697" s="150" t="s">
        <v>3461</v>
      </c>
      <c r="AA697" s="303">
        <f t="shared" si="154"/>
        <v>44609</v>
      </c>
      <c r="AB697" s="283" t="s">
        <v>1411</v>
      </c>
      <c r="AC697" s="281">
        <v>4.5</v>
      </c>
      <c r="AD697" s="284"/>
      <c r="AE697" s="281">
        <v>85</v>
      </c>
      <c r="AF697" s="281"/>
      <c r="AG697" s="281">
        <v>105</v>
      </c>
      <c r="AH697" s="281"/>
      <c r="AI697" s="281">
        <v>24</v>
      </c>
      <c r="AJ697" s="281">
        <v>39</v>
      </c>
      <c r="AK697" s="281">
        <v>53</v>
      </c>
      <c r="AL697" s="281">
        <v>1</v>
      </c>
      <c r="AM697" s="281"/>
      <c r="AN697" s="281"/>
      <c r="AO697" s="281"/>
      <c r="AP697" s="281"/>
      <c r="AQ697" s="635"/>
      <c r="AR697" s="324"/>
      <c r="AS697" s="324"/>
      <c r="AT697" s="324"/>
      <c r="AU697" s="324"/>
      <c r="AV697" s="324"/>
      <c r="AW697" s="324"/>
      <c r="AX697" s="324"/>
      <c r="AY697" s="324"/>
      <c r="AZ697" s="324"/>
      <c r="BA697" s="324"/>
      <c r="BB697" s="324"/>
      <c r="BC697" s="324"/>
      <c r="BD697" s="324"/>
      <c r="BE697" s="324"/>
      <c r="BF697" s="324"/>
      <c r="BG697" s="324"/>
      <c r="BH697" s="324"/>
      <c r="BI697" s="324"/>
      <c r="BJ697" s="324"/>
      <c r="BK697" s="324"/>
      <c r="BL697" s="324"/>
      <c r="BM697" s="324"/>
      <c r="BN697" s="324"/>
      <c r="BO697" s="324"/>
      <c r="BP697" s="324"/>
      <c r="BQ697" s="324"/>
      <c r="BR697" s="324"/>
      <c r="BS697" s="324"/>
      <c r="BT697" s="324"/>
      <c r="BU697" s="324"/>
      <c r="BV697" s="324"/>
      <c r="BW697" s="324"/>
      <c r="BX697" s="324"/>
      <c r="BY697" s="324"/>
      <c r="BZ697" s="324"/>
      <c r="CA697" s="324"/>
      <c r="CB697" s="324"/>
      <c r="CC697" s="324"/>
      <c r="CD697" s="324"/>
      <c r="CE697" s="324"/>
      <c r="CF697" s="324"/>
      <c r="CG697" s="324"/>
      <c r="CH697" s="324"/>
      <c r="CI697" s="324"/>
      <c r="CJ697" s="324"/>
      <c r="CK697" s="324"/>
      <c r="CL697" s="324"/>
      <c r="CM697" s="324"/>
      <c r="CN697" s="324"/>
      <c r="CO697" s="324"/>
      <c r="CP697" s="324"/>
    </row>
    <row r="698" spans="1:127" s="502" customFormat="1" ht="12.75" customHeight="1" x14ac:dyDescent="0.2">
      <c r="A698" s="270">
        <v>697</v>
      </c>
      <c r="B698" s="270" t="s">
        <v>1005</v>
      </c>
      <c r="C698" s="270" t="s">
        <v>1702</v>
      </c>
      <c r="D698" s="281" t="s">
        <v>2220</v>
      </c>
      <c r="E698" s="281" t="s">
        <v>5884</v>
      </c>
      <c r="F698" s="281" t="s">
        <v>9524</v>
      </c>
      <c r="G698" s="296" t="s">
        <v>9525</v>
      </c>
      <c r="H698" s="875" t="s">
        <v>9524</v>
      </c>
      <c r="I698" s="281" t="s">
        <v>2996</v>
      </c>
      <c r="J698" s="271" t="s">
        <v>1800</v>
      </c>
      <c r="K698" s="271" t="s">
        <v>9526</v>
      </c>
      <c r="L698" s="273" t="s">
        <v>9527</v>
      </c>
      <c r="M698" s="275">
        <v>44125</v>
      </c>
      <c r="N698" s="132">
        <v>44839</v>
      </c>
      <c r="O698" s="277" t="s">
        <v>991</v>
      </c>
      <c r="P698" s="299">
        <f t="shared" si="155"/>
        <v>44839</v>
      </c>
      <c r="Q698" s="264">
        <v>20718</v>
      </c>
      <c r="R698" s="264">
        <v>2008</v>
      </c>
      <c r="S698" s="265">
        <v>44109</v>
      </c>
      <c r="T698" s="281" t="s">
        <v>898</v>
      </c>
      <c r="U698" s="281" t="s">
        <v>5629</v>
      </c>
      <c r="V698" s="150" t="s">
        <v>2177</v>
      </c>
      <c r="W698" s="150" t="s">
        <v>2177</v>
      </c>
      <c r="X698" s="281" t="s">
        <v>9528</v>
      </c>
      <c r="Y698" s="281" t="s">
        <v>9529</v>
      </c>
      <c r="Z698" s="150" t="s">
        <v>9530</v>
      </c>
      <c r="AA698" s="303">
        <v>44839</v>
      </c>
      <c r="AB698" s="528" t="s">
        <v>1411</v>
      </c>
      <c r="AC698" s="324">
        <v>5</v>
      </c>
      <c r="AD698" s="324">
        <v>32</v>
      </c>
      <c r="AE698" s="324">
        <v>75</v>
      </c>
      <c r="AF698" s="324">
        <v>92</v>
      </c>
      <c r="AG698" s="324">
        <v>95</v>
      </c>
      <c r="AH698" s="324">
        <v>130</v>
      </c>
      <c r="AI698" s="324">
        <v>24</v>
      </c>
      <c r="AJ698" s="324">
        <v>38</v>
      </c>
      <c r="AK698" s="324">
        <v>52</v>
      </c>
      <c r="AL698" s="324">
        <v>1</v>
      </c>
      <c r="AM698" s="265">
        <v>44125</v>
      </c>
      <c r="AN698" s="281" t="s">
        <v>994</v>
      </c>
      <c r="AO698" s="281" t="s">
        <v>991</v>
      </c>
      <c r="AP698" s="281"/>
      <c r="AQ698" s="635"/>
      <c r="AR698" s="324"/>
      <c r="AS698" s="324"/>
      <c r="AT698" s="324"/>
      <c r="AU698" s="324"/>
      <c r="AV698" s="324"/>
      <c r="AW698" s="324"/>
      <c r="AX698" s="324"/>
      <c r="AY698" s="324"/>
      <c r="AZ698" s="324"/>
      <c r="BA698" s="324"/>
      <c r="BB698" s="324"/>
      <c r="BC698" s="324"/>
      <c r="BD698" s="324"/>
      <c r="BE698" s="324"/>
      <c r="BF698" s="324"/>
      <c r="BG698" s="324"/>
      <c r="BH698" s="324"/>
      <c r="BI698" s="324"/>
      <c r="BJ698" s="324"/>
      <c r="BK698" s="324"/>
      <c r="BL698" s="324"/>
      <c r="BM698" s="324"/>
      <c r="BN698" s="324"/>
      <c r="BO698" s="324"/>
      <c r="BP698" s="324"/>
      <c r="BQ698" s="324"/>
      <c r="BR698" s="324"/>
      <c r="BS698" s="324"/>
      <c r="BT698" s="324"/>
      <c r="BU698" s="324"/>
      <c r="BV698" s="324"/>
      <c r="BW698" s="324"/>
      <c r="BX698" s="324"/>
      <c r="BY698" s="324"/>
      <c r="BZ698" s="324"/>
      <c r="CA698" s="324"/>
      <c r="CB698" s="324"/>
      <c r="CC698" s="324"/>
      <c r="CD698" s="324"/>
      <c r="CE698" s="324"/>
      <c r="CF698" s="324"/>
      <c r="CG698" s="324"/>
      <c r="CH698" s="324"/>
      <c r="CI698" s="324"/>
      <c r="CJ698" s="324"/>
      <c r="CK698" s="324"/>
      <c r="CL698" s="324"/>
      <c r="CM698" s="324"/>
      <c r="CN698" s="324"/>
      <c r="CO698" s="324"/>
      <c r="CP698" s="324"/>
    </row>
    <row r="699" spans="1:127" s="1010" customFormat="1" ht="12.75" customHeight="1" x14ac:dyDescent="0.2">
      <c r="A699" s="993" t="s">
        <v>10730</v>
      </c>
      <c r="B699" s="993"/>
      <c r="C699" s="994"/>
      <c r="D699" s="144"/>
      <c r="E699" s="994" t="s">
        <v>5094</v>
      </c>
      <c r="F699" s="144"/>
      <c r="G699" s="996"/>
      <c r="H699" s="996"/>
      <c r="I699" s="144"/>
      <c r="J699" s="144"/>
      <c r="K699" s="144"/>
      <c r="L699" s="996"/>
      <c r="M699" s="997"/>
      <c r="N699" s="998"/>
      <c r="O699" s="999"/>
      <c r="P699" s="1011"/>
      <c r="Q699" s="1001"/>
      <c r="R699" s="1001"/>
      <c r="S699" s="1002"/>
      <c r="T699" s="1003"/>
      <c r="U699" s="1003"/>
      <c r="V699" s="1004"/>
      <c r="W699" s="1004"/>
      <c r="X699" s="1003"/>
      <c r="Y699" s="1003"/>
      <c r="Z699" s="1004"/>
      <c r="AA699" s="1005"/>
      <c r="AB699" s="1006"/>
      <c r="AC699" s="1003"/>
      <c r="AD699" s="1007"/>
      <c r="AE699" s="1003"/>
      <c r="AF699" s="1003"/>
      <c r="AG699" s="1003"/>
      <c r="AH699" s="1003"/>
      <c r="AI699" s="1003"/>
      <c r="AJ699" s="1003"/>
      <c r="AK699" s="1003"/>
      <c r="AL699" s="1003"/>
      <c r="AM699" s="1003"/>
      <c r="AN699" s="1003"/>
      <c r="AO699" s="1003"/>
      <c r="AP699" s="1003"/>
      <c r="AQ699" s="1008"/>
      <c r="AR699" s="1009"/>
      <c r="AS699" s="1009"/>
      <c r="AT699" s="1009"/>
      <c r="AU699" s="1009"/>
      <c r="AV699" s="1009"/>
      <c r="AW699" s="1009"/>
      <c r="AX699" s="1009"/>
      <c r="AY699" s="1009"/>
      <c r="AZ699" s="1009"/>
      <c r="BA699" s="1009"/>
      <c r="BB699" s="1009"/>
      <c r="BC699" s="1009"/>
      <c r="BD699" s="1009"/>
      <c r="BE699" s="1009"/>
      <c r="BF699" s="1009"/>
      <c r="BG699" s="1009"/>
      <c r="BH699" s="1009"/>
      <c r="BI699" s="1009"/>
      <c r="BJ699" s="1009"/>
      <c r="BK699" s="1009"/>
      <c r="BL699" s="1009"/>
      <c r="BM699" s="1009"/>
      <c r="BN699" s="1009"/>
      <c r="BO699" s="1009"/>
      <c r="BP699" s="1009"/>
      <c r="BQ699" s="1009"/>
      <c r="BR699" s="1009"/>
      <c r="BS699" s="1009"/>
      <c r="BT699" s="1009"/>
      <c r="BU699" s="1009"/>
      <c r="BV699" s="1009"/>
      <c r="BW699" s="1009"/>
      <c r="BX699" s="1009"/>
      <c r="BY699" s="1009"/>
      <c r="BZ699" s="1009"/>
      <c r="CA699" s="1009"/>
      <c r="CB699" s="1009"/>
      <c r="CC699" s="1009"/>
      <c r="CD699" s="1009"/>
      <c r="CE699" s="1009"/>
      <c r="CF699" s="1009"/>
      <c r="CG699" s="1009"/>
      <c r="CH699" s="1009"/>
      <c r="CI699" s="1009"/>
      <c r="CJ699" s="1009"/>
      <c r="CK699" s="1009"/>
      <c r="CL699" s="1009"/>
      <c r="CM699" s="1009"/>
      <c r="CN699" s="1009"/>
      <c r="CO699" s="1009"/>
      <c r="CP699" s="1009"/>
    </row>
    <row r="700" spans="1:127" ht="12.75" customHeight="1" x14ac:dyDescent="0.2">
      <c r="A700" s="270">
        <v>699</v>
      </c>
      <c r="B700" s="281" t="s">
        <v>1004</v>
      </c>
      <c r="C700" s="281" t="s">
        <v>4899</v>
      </c>
      <c r="D700" s="281"/>
      <c r="E700" s="281" t="s">
        <v>4907</v>
      </c>
      <c r="F700" s="281"/>
      <c r="G700" s="296" t="s">
        <v>4908</v>
      </c>
      <c r="H700" s="676"/>
      <c r="I700" s="281" t="s">
        <v>614</v>
      </c>
      <c r="J700" s="281"/>
      <c r="K700" s="281" t="s">
        <v>6493</v>
      </c>
      <c r="L700" s="676" t="s">
        <v>6494</v>
      </c>
      <c r="M700" s="306">
        <v>42824</v>
      </c>
      <c r="N700" s="307">
        <v>44613</v>
      </c>
      <c r="O700" s="507" t="s">
        <v>991</v>
      </c>
      <c r="P700" s="299">
        <f t="shared" si="155"/>
        <v>44613</v>
      </c>
      <c r="Q700" s="264">
        <v>18595</v>
      </c>
      <c r="R700" s="264">
        <v>2012</v>
      </c>
      <c r="S700" s="279">
        <v>43882</v>
      </c>
      <c r="T700" s="281" t="s">
        <v>239</v>
      </c>
      <c r="U700" s="281" t="s">
        <v>991</v>
      </c>
      <c r="V700" s="150" t="s">
        <v>6935</v>
      </c>
      <c r="W700" s="150" t="s">
        <v>5755</v>
      </c>
      <c r="X700" s="281" t="s">
        <v>6495</v>
      </c>
      <c r="Y700" s="281" t="s">
        <v>560</v>
      </c>
      <c r="Z700" s="150" t="s">
        <v>1625</v>
      </c>
      <c r="AA700" s="319">
        <f t="shared" si="154"/>
        <v>44613</v>
      </c>
      <c r="AB700" s="283" t="s">
        <v>485</v>
      </c>
      <c r="AC700" s="281">
        <v>5.3</v>
      </c>
      <c r="AD700" s="284"/>
      <c r="AE700" s="281">
        <v>80</v>
      </c>
      <c r="AF700" s="281"/>
      <c r="AG700" s="281">
        <v>110</v>
      </c>
      <c r="AH700" s="281"/>
      <c r="AI700" s="281">
        <v>22</v>
      </c>
      <c r="AJ700" s="281">
        <v>36</v>
      </c>
      <c r="AK700" s="281">
        <v>46</v>
      </c>
      <c r="AL700" s="281">
        <v>1</v>
      </c>
      <c r="AM700" s="280"/>
      <c r="AN700" s="280"/>
      <c r="AO700" s="280"/>
      <c r="AP700" s="280"/>
      <c r="AQ700" s="634"/>
      <c r="AR700" s="501"/>
      <c r="AS700" s="501"/>
      <c r="AT700" s="501"/>
      <c r="AU700" s="501"/>
      <c r="AV700" s="501"/>
      <c r="AW700" s="501"/>
      <c r="AX700" s="501"/>
      <c r="AY700" s="501"/>
      <c r="AZ700" s="501"/>
      <c r="BA700" s="501"/>
      <c r="BB700" s="501"/>
      <c r="BC700" s="501"/>
      <c r="BD700" s="501"/>
      <c r="BE700" s="501"/>
      <c r="BF700" s="501"/>
      <c r="BG700" s="501"/>
      <c r="BH700" s="501"/>
      <c r="BI700" s="501"/>
      <c r="BJ700" s="501"/>
      <c r="BK700" s="501"/>
      <c r="BL700" s="501"/>
      <c r="BM700" s="501"/>
      <c r="BN700" s="501"/>
      <c r="BO700" s="501"/>
      <c r="BP700" s="501"/>
      <c r="BQ700" s="501"/>
      <c r="BR700" s="501"/>
      <c r="BS700" s="501"/>
      <c r="BT700" s="501"/>
      <c r="BU700" s="501"/>
      <c r="BV700" s="501"/>
      <c r="BW700" s="501"/>
      <c r="BX700" s="501"/>
      <c r="BY700" s="501"/>
      <c r="BZ700" s="501"/>
      <c r="CA700" s="501"/>
      <c r="CB700" s="501"/>
      <c r="CC700" s="501"/>
      <c r="CD700" s="501"/>
      <c r="CE700" s="501"/>
      <c r="CF700" s="501"/>
      <c r="CG700" s="501"/>
      <c r="CH700" s="501"/>
      <c r="CI700" s="501"/>
      <c r="CJ700" s="501"/>
      <c r="CK700" s="501"/>
      <c r="CL700" s="501"/>
      <c r="CM700" s="501"/>
      <c r="CN700" s="501"/>
      <c r="CO700" s="501"/>
      <c r="CP700" s="501"/>
      <c r="CQ700" s="500"/>
      <c r="CR700" s="500"/>
      <c r="CS700" s="500"/>
      <c r="CT700" s="500"/>
      <c r="CU700" s="500"/>
      <c r="CV700" s="500"/>
      <c r="CW700" s="500"/>
      <c r="CX700" s="500"/>
      <c r="CY700" s="500"/>
      <c r="CZ700" s="500"/>
      <c r="DA700" s="500"/>
      <c r="DB700" s="500"/>
      <c r="DC700" s="500"/>
      <c r="DD700" s="500"/>
      <c r="DE700" s="500"/>
      <c r="DF700" s="500"/>
      <c r="DG700" s="500"/>
      <c r="DH700" s="500"/>
      <c r="DI700" s="500"/>
      <c r="DJ700" s="500"/>
      <c r="DK700" s="500"/>
      <c r="DL700" s="500"/>
      <c r="DM700" s="500"/>
      <c r="DN700" s="500"/>
      <c r="DO700" s="500"/>
      <c r="DP700" s="500"/>
      <c r="DQ700" s="500"/>
      <c r="DR700" s="500"/>
      <c r="DS700" s="500"/>
      <c r="DT700" s="500"/>
      <c r="DU700" s="500"/>
      <c r="DV700" s="500"/>
      <c r="DW700" s="500"/>
    </row>
    <row r="701" spans="1:127" ht="12.75" customHeight="1" x14ac:dyDescent="0.2">
      <c r="A701" s="270">
        <v>700</v>
      </c>
      <c r="B701" s="270" t="s">
        <v>1004</v>
      </c>
      <c r="C701" s="270" t="s">
        <v>2100</v>
      </c>
      <c r="D701" s="270"/>
      <c r="E701" s="271" t="s">
        <v>2101</v>
      </c>
      <c r="F701" s="271"/>
      <c r="G701" s="272" t="s">
        <v>2102</v>
      </c>
      <c r="H701" s="273"/>
      <c r="I701" s="270" t="s">
        <v>1527</v>
      </c>
      <c r="J701" s="270"/>
      <c r="K701" s="271" t="s">
        <v>675</v>
      </c>
      <c r="L701" s="273" t="s">
        <v>1136</v>
      </c>
      <c r="M701" s="306">
        <v>41054</v>
      </c>
      <c r="N701" s="276">
        <v>44769</v>
      </c>
      <c r="O701" s="277" t="s">
        <v>991</v>
      </c>
      <c r="P701" s="298">
        <f t="shared" si="155"/>
        <v>44769</v>
      </c>
      <c r="Q701" s="278">
        <v>16312</v>
      </c>
      <c r="R701" s="278">
        <v>2009</v>
      </c>
      <c r="S701" s="279">
        <v>44039</v>
      </c>
      <c r="T701" s="280" t="s">
        <v>1975</v>
      </c>
      <c r="U701" s="281" t="s">
        <v>991</v>
      </c>
      <c r="V701" s="282" t="s">
        <v>484</v>
      </c>
      <c r="W701" s="282" t="s">
        <v>3507</v>
      </c>
      <c r="X701" s="280" t="s">
        <v>3411</v>
      </c>
      <c r="Y701" s="280" t="s">
        <v>1525</v>
      </c>
      <c r="Z701" s="282" t="s">
        <v>1526</v>
      </c>
      <c r="AA701" s="319">
        <f>N701</f>
        <v>44769</v>
      </c>
      <c r="AB701" s="149" t="s">
        <v>1583</v>
      </c>
      <c r="AC701" s="280">
        <v>6</v>
      </c>
      <c r="AD701" s="305"/>
      <c r="AE701" s="280">
        <v>70</v>
      </c>
      <c r="AF701" s="280"/>
      <c r="AG701" s="280">
        <v>90</v>
      </c>
      <c r="AH701" s="280"/>
      <c r="AI701" s="280">
        <v>23</v>
      </c>
      <c r="AJ701" s="280">
        <v>39</v>
      </c>
      <c r="AK701" s="280">
        <v>57</v>
      </c>
      <c r="AL701" s="280">
        <v>1</v>
      </c>
      <c r="AM701" s="280"/>
      <c r="AN701" s="280"/>
      <c r="AO701" s="280"/>
      <c r="AP701" s="280"/>
      <c r="AQ701" s="634"/>
      <c r="AR701" s="501"/>
      <c r="AS701" s="501"/>
      <c r="AT701" s="501"/>
      <c r="AU701" s="501"/>
      <c r="AV701" s="501"/>
      <c r="AW701" s="501"/>
      <c r="AX701" s="501"/>
      <c r="AY701" s="501"/>
      <c r="AZ701" s="501"/>
      <c r="BA701" s="501"/>
      <c r="BB701" s="501"/>
      <c r="BC701" s="501"/>
      <c r="BD701" s="501"/>
      <c r="BE701" s="501"/>
      <c r="BF701" s="501"/>
      <c r="BG701" s="501"/>
      <c r="BH701" s="501"/>
      <c r="BI701" s="501"/>
      <c r="BJ701" s="501"/>
      <c r="BK701" s="501"/>
      <c r="BL701" s="501"/>
      <c r="BM701" s="501"/>
      <c r="BN701" s="501"/>
      <c r="BO701" s="501"/>
      <c r="BP701" s="501"/>
      <c r="BQ701" s="501"/>
      <c r="BR701" s="501"/>
      <c r="BS701" s="501"/>
      <c r="BT701" s="501"/>
      <c r="BU701" s="501"/>
      <c r="BV701" s="501"/>
      <c r="BW701" s="501"/>
      <c r="BX701" s="501"/>
      <c r="BY701" s="501"/>
      <c r="BZ701" s="501"/>
      <c r="CA701" s="501"/>
      <c r="CB701" s="501"/>
      <c r="CC701" s="501"/>
      <c r="CD701" s="501"/>
      <c r="CE701" s="501"/>
      <c r="CF701" s="501"/>
      <c r="CG701" s="501"/>
      <c r="CH701" s="501"/>
      <c r="CI701" s="501"/>
      <c r="CJ701" s="501"/>
      <c r="CK701" s="501"/>
      <c r="CL701" s="501"/>
      <c r="CM701" s="501"/>
      <c r="CN701" s="501"/>
      <c r="CO701" s="501"/>
      <c r="CP701" s="501"/>
      <c r="CQ701" s="500"/>
      <c r="CR701" s="500"/>
      <c r="CS701" s="500"/>
      <c r="CT701" s="500"/>
      <c r="CU701" s="500"/>
      <c r="CV701" s="500"/>
      <c r="CW701" s="500"/>
      <c r="CX701" s="500"/>
      <c r="CY701" s="500"/>
      <c r="CZ701" s="500"/>
      <c r="DA701" s="500"/>
      <c r="DB701" s="500"/>
      <c r="DC701" s="500"/>
      <c r="DD701" s="500"/>
      <c r="DE701" s="500"/>
      <c r="DF701" s="500"/>
      <c r="DG701" s="500"/>
      <c r="DH701" s="500"/>
      <c r="DI701" s="500"/>
      <c r="DJ701" s="500"/>
      <c r="DK701" s="500"/>
      <c r="DL701" s="500"/>
      <c r="DM701" s="500"/>
      <c r="DN701" s="500"/>
      <c r="DO701" s="500"/>
      <c r="DP701" s="500"/>
      <c r="DQ701" s="500"/>
      <c r="DR701" s="500"/>
      <c r="DS701" s="500"/>
      <c r="DT701" s="500"/>
      <c r="DU701" s="500"/>
      <c r="DV701" s="500"/>
      <c r="DW701" s="500"/>
    </row>
    <row r="702" spans="1:127" ht="12.75" customHeight="1" x14ac:dyDescent="0.2">
      <c r="A702" s="270">
        <v>701</v>
      </c>
      <c r="B702" s="270" t="s">
        <v>1005</v>
      </c>
      <c r="C702" s="271" t="s">
        <v>4140</v>
      </c>
      <c r="D702" s="271" t="s">
        <v>1474</v>
      </c>
      <c r="E702" s="130" t="s">
        <v>1952</v>
      </c>
      <c r="F702" s="271" t="s">
        <v>64</v>
      </c>
      <c r="G702" s="272" t="s">
        <v>4141</v>
      </c>
      <c r="H702" s="273" t="s">
        <v>1817</v>
      </c>
      <c r="I702" s="271" t="s">
        <v>1515</v>
      </c>
      <c r="J702" s="271" t="s">
        <v>1816</v>
      </c>
      <c r="K702" s="271" t="s">
        <v>1813</v>
      </c>
      <c r="L702" s="273" t="s">
        <v>1814</v>
      </c>
      <c r="M702" s="275">
        <v>42608</v>
      </c>
      <c r="N702" s="276">
        <v>45110</v>
      </c>
      <c r="O702" s="277" t="s">
        <v>991</v>
      </c>
      <c r="P702" s="298">
        <f t="shared" si="155"/>
        <v>45110</v>
      </c>
      <c r="Q702" s="278">
        <v>19371</v>
      </c>
      <c r="R702" s="278">
        <v>2016</v>
      </c>
      <c r="S702" s="279">
        <v>44380</v>
      </c>
      <c r="T702" s="280" t="s">
        <v>124</v>
      </c>
      <c r="U702" s="281" t="s">
        <v>259</v>
      </c>
      <c r="V702" s="150" t="s">
        <v>10479</v>
      </c>
      <c r="W702" s="150" t="s">
        <v>10480</v>
      </c>
      <c r="X702" s="280" t="s">
        <v>1477</v>
      </c>
      <c r="Y702" s="280" t="s">
        <v>7427</v>
      </c>
      <c r="Z702" s="282" t="s">
        <v>1815</v>
      </c>
      <c r="AA702" s="319">
        <f>N702</f>
        <v>45110</v>
      </c>
      <c r="AB702" s="149" t="s">
        <v>2167</v>
      </c>
      <c r="AC702" s="305">
        <v>6.9</v>
      </c>
      <c r="AD702" s="305" t="s">
        <v>1476</v>
      </c>
      <c r="AE702" s="280">
        <v>90</v>
      </c>
      <c r="AF702" s="280">
        <v>90</v>
      </c>
      <c r="AG702" s="280">
        <v>115</v>
      </c>
      <c r="AH702" s="280">
        <v>140</v>
      </c>
      <c r="AI702" s="280">
        <v>23</v>
      </c>
      <c r="AJ702" s="280">
        <v>37</v>
      </c>
      <c r="AK702" s="280">
        <v>57</v>
      </c>
      <c r="AL702" s="280">
        <v>1</v>
      </c>
      <c r="AM702" s="279">
        <v>40642</v>
      </c>
      <c r="AN702" s="280">
        <v>2009</v>
      </c>
      <c r="AO702" s="280" t="s">
        <v>178</v>
      </c>
      <c r="AP702" s="280"/>
      <c r="AQ702" s="634"/>
      <c r="AR702" s="501"/>
      <c r="AS702" s="501"/>
      <c r="AT702" s="501"/>
      <c r="AU702" s="501"/>
      <c r="AV702" s="501"/>
      <c r="AW702" s="501"/>
      <c r="AX702" s="501"/>
      <c r="AY702" s="501"/>
      <c r="AZ702" s="501"/>
      <c r="BA702" s="501"/>
      <c r="BB702" s="501"/>
      <c r="BC702" s="501"/>
      <c r="BD702" s="501"/>
      <c r="BE702" s="501"/>
      <c r="BF702" s="501"/>
      <c r="BG702" s="501"/>
      <c r="BH702" s="501"/>
      <c r="BI702" s="501"/>
      <c r="BJ702" s="501"/>
      <c r="BK702" s="501"/>
      <c r="BL702" s="501"/>
      <c r="BM702" s="501"/>
      <c r="BN702" s="501"/>
      <c r="BO702" s="501"/>
      <c r="BP702" s="501"/>
      <c r="BQ702" s="501"/>
      <c r="BR702" s="501"/>
      <c r="BS702" s="501"/>
      <c r="BT702" s="501"/>
      <c r="BU702" s="501"/>
      <c r="BV702" s="501"/>
      <c r="BW702" s="501"/>
      <c r="BX702" s="501"/>
      <c r="BY702" s="501"/>
      <c r="BZ702" s="501"/>
      <c r="CA702" s="501"/>
      <c r="CB702" s="501"/>
      <c r="CC702" s="501"/>
      <c r="CD702" s="501"/>
      <c r="CE702" s="501"/>
      <c r="CF702" s="501"/>
      <c r="CG702" s="501"/>
      <c r="CH702" s="501"/>
      <c r="CI702" s="501"/>
      <c r="CJ702" s="501"/>
      <c r="CK702" s="501"/>
      <c r="CL702" s="501"/>
      <c r="CM702" s="501"/>
      <c r="CN702" s="501"/>
      <c r="CO702" s="501"/>
      <c r="CP702" s="501"/>
    </row>
    <row r="703" spans="1:127" s="501" customFormat="1" ht="12.75" customHeight="1" x14ac:dyDescent="0.2">
      <c r="A703" s="270">
        <v>702</v>
      </c>
      <c r="B703" s="270" t="s">
        <v>1005</v>
      </c>
      <c r="C703" s="270" t="s">
        <v>1403</v>
      </c>
      <c r="D703" s="271" t="s">
        <v>2634</v>
      </c>
      <c r="E703" s="271" t="s">
        <v>1673</v>
      </c>
      <c r="F703" s="271" t="s">
        <v>4112</v>
      </c>
      <c r="G703" s="272" t="s">
        <v>1674</v>
      </c>
      <c r="H703" s="273" t="s">
        <v>4112</v>
      </c>
      <c r="I703" s="271" t="s">
        <v>601</v>
      </c>
      <c r="J703" s="271" t="s">
        <v>2062</v>
      </c>
      <c r="K703" s="271" t="s">
        <v>91</v>
      </c>
      <c r="L703" s="273" t="s">
        <v>881</v>
      </c>
      <c r="M703" s="275">
        <v>41674</v>
      </c>
      <c r="N703" s="276">
        <v>44509</v>
      </c>
      <c r="O703" s="277" t="s">
        <v>991</v>
      </c>
      <c r="P703" s="298">
        <f t="shared" si="155"/>
        <v>44509</v>
      </c>
      <c r="Q703" s="278">
        <v>16736</v>
      </c>
      <c r="R703" s="278">
        <v>2012</v>
      </c>
      <c r="S703" s="279">
        <v>43778</v>
      </c>
      <c r="T703" s="280" t="s">
        <v>5218</v>
      </c>
      <c r="U703" s="281" t="s">
        <v>259</v>
      </c>
      <c r="V703" s="282" t="s">
        <v>7845</v>
      </c>
      <c r="W703" s="282" t="s">
        <v>7848</v>
      </c>
      <c r="X703" s="280" t="s">
        <v>7846</v>
      </c>
      <c r="Y703" s="280" t="s">
        <v>882</v>
      </c>
      <c r="Z703" s="282" t="s">
        <v>883</v>
      </c>
      <c r="AA703" s="319">
        <f>N703</f>
        <v>44509</v>
      </c>
      <c r="AB703" s="149" t="s">
        <v>485</v>
      </c>
      <c r="AC703" s="280">
        <v>6.6</v>
      </c>
      <c r="AD703" s="305">
        <v>30</v>
      </c>
      <c r="AE703" s="280">
        <v>105</v>
      </c>
      <c r="AF703" s="280">
        <v>105</v>
      </c>
      <c r="AG703" s="280">
        <v>130</v>
      </c>
      <c r="AH703" s="280">
        <v>169</v>
      </c>
      <c r="AI703" s="280">
        <v>24</v>
      </c>
      <c r="AJ703" s="280">
        <v>38</v>
      </c>
      <c r="AK703" s="280">
        <v>47</v>
      </c>
      <c r="AL703" s="280">
        <v>1</v>
      </c>
      <c r="AM703" s="279">
        <v>42584</v>
      </c>
      <c r="AN703" s="280">
        <v>2016</v>
      </c>
      <c r="AO703" s="280" t="s">
        <v>991</v>
      </c>
      <c r="AP703" s="280"/>
      <c r="AQ703" s="641"/>
      <c r="CQ703" s="505"/>
    </row>
    <row r="704" spans="1:127" s="501" customFormat="1" ht="12.75" customHeight="1" x14ac:dyDescent="0.2">
      <c r="A704" s="270">
        <v>703</v>
      </c>
      <c r="B704" s="281" t="s">
        <v>1004</v>
      </c>
      <c r="C704" s="281" t="s">
        <v>1551</v>
      </c>
      <c r="D704" s="281"/>
      <c r="E704" s="281" t="s">
        <v>1552</v>
      </c>
      <c r="F704" s="281"/>
      <c r="G704" s="296" t="s">
        <v>3508</v>
      </c>
      <c r="H704" s="676"/>
      <c r="I704" s="281" t="s">
        <v>1527</v>
      </c>
      <c r="J704" s="281"/>
      <c r="K704" s="281" t="s">
        <v>1553</v>
      </c>
      <c r="L704" s="676" t="s">
        <v>1549</v>
      </c>
      <c r="M704" s="306">
        <v>41701</v>
      </c>
      <c r="N704" s="325">
        <v>44665</v>
      </c>
      <c r="O704" s="507" t="s">
        <v>991</v>
      </c>
      <c r="P704" s="513">
        <f t="shared" si="155"/>
        <v>44665</v>
      </c>
      <c r="Q704" s="514">
        <v>14382</v>
      </c>
      <c r="R704" s="514">
        <v>2012</v>
      </c>
      <c r="S704" s="279">
        <v>43935</v>
      </c>
      <c r="T704" s="501" t="s">
        <v>1785</v>
      </c>
      <c r="U704" s="324" t="s">
        <v>991</v>
      </c>
      <c r="V704" s="150" t="s">
        <v>1488</v>
      </c>
      <c r="W704" s="150" t="s">
        <v>1312</v>
      </c>
      <c r="X704" s="280" t="s">
        <v>1550</v>
      </c>
      <c r="Y704" s="280" t="s">
        <v>1232</v>
      </c>
      <c r="Z704" s="282" t="s">
        <v>351</v>
      </c>
      <c r="AA704" s="319">
        <f>N704</f>
        <v>44665</v>
      </c>
      <c r="AB704" s="149" t="s">
        <v>1411</v>
      </c>
      <c r="AC704" s="280">
        <v>5.7</v>
      </c>
      <c r="AD704" s="305"/>
      <c r="AE704" s="280">
        <v>75</v>
      </c>
      <c r="AF704" s="280"/>
      <c r="AG704" s="280">
        <v>95</v>
      </c>
      <c r="AH704" s="280"/>
      <c r="AI704" s="280">
        <v>24</v>
      </c>
      <c r="AJ704" s="280">
        <v>40</v>
      </c>
      <c r="AK704" s="280">
        <v>59</v>
      </c>
      <c r="AL704" s="280">
        <v>1</v>
      </c>
      <c r="AM704" s="280"/>
      <c r="AN704" s="280"/>
      <c r="AO704" s="280"/>
      <c r="AP704" s="280"/>
      <c r="AQ704" s="634"/>
      <c r="CQ704" s="505"/>
    </row>
    <row r="705" spans="1:127" s="502" customFormat="1" ht="12.75" customHeight="1" x14ac:dyDescent="0.2">
      <c r="A705" s="270">
        <v>704</v>
      </c>
      <c r="B705" s="270" t="s">
        <v>1004</v>
      </c>
      <c r="C705" s="270" t="s">
        <v>7590</v>
      </c>
      <c r="D705" s="271"/>
      <c r="E705" s="271" t="s">
        <v>2415</v>
      </c>
      <c r="F705" s="268"/>
      <c r="G705" s="272" t="s">
        <v>10269</v>
      </c>
      <c r="H705" s="273"/>
      <c r="I705" s="271" t="s">
        <v>2653</v>
      </c>
      <c r="J705" s="271"/>
      <c r="K705" s="271" t="s">
        <v>10270</v>
      </c>
      <c r="L705" s="273" t="s">
        <v>10271</v>
      </c>
      <c r="M705" s="275">
        <v>44343</v>
      </c>
      <c r="N705" s="132">
        <v>45058</v>
      </c>
      <c r="O705" s="277" t="s">
        <v>991</v>
      </c>
      <c r="P705" s="299">
        <f t="shared" si="155"/>
        <v>45058</v>
      </c>
      <c r="Q705" s="264">
        <v>21272</v>
      </c>
      <c r="R705" s="264">
        <v>2021</v>
      </c>
      <c r="S705" s="265">
        <v>44328</v>
      </c>
      <c r="T705" s="281" t="s">
        <v>39</v>
      </c>
      <c r="U705" s="281" t="s">
        <v>1786</v>
      </c>
      <c r="V705" s="150" t="s">
        <v>484</v>
      </c>
      <c r="W705" s="150" t="s">
        <v>484</v>
      </c>
      <c r="X705" s="281" t="s">
        <v>10272</v>
      </c>
      <c r="Y705" s="281" t="s">
        <v>2289</v>
      </c>
      <c r="Z705" s="150" t="s">
        <v>10273</v>
      </c>
      <c r="AA705" s="303">
        <f>N705</f>
        <v>45058</v>
      </c>
      <c r="AB705" s="283" t="s">
        <v>485</v>
      </c>
      <c r="AC705" s="281">
        <v>4.2</v>
      </c>
      <c r="AD705" s="284"/>
      <c r="AE705" s="281">
        <v>75</v>
      </c>
      <c r="AF705" s="281"/>
      <c r="AG705" s="281">
        <v>100</v>
      </c>
      <c r="AH705" s="281"/>
      <c r="AI705" s="281" t="s">
        <v>994</v>
      </c>
      <c r="AJ705" s="281" t="s">
        <v>994</v>
      </c>
      <c r="AK705" s="281" t="s">
        <v>994</v>
      </c>
      <c r="AL705" s="281">
        <v>1</v>
      </c>
      <c r="AM705" s="281"/>
      <c r="AN705" s="281"/>
      <c r="AO705" s="281"/>
      <c r="AP705" s="281"/>
      <c r="AQ705" s="635"/>
      <c r="AR705" s="324"/>
      <c r="AS705" s="324"/>
      <c r="AT705" s="324"/>
      <c r="AU705" s="324"/>
      <c r="AV705" s="324"/>
      <c r="AW705" s="324"/>
      <c r="AX705" s="324"/>
      <c r="AY705" s="324"/>
      <c r="AZ705" s="324"/>
      <c r="BA705" s="324"/>
      <c r="BB705" s="324"/>
      <c r="BC705" s="324"/>
      <c r="BD705" s="324"/>
      <c r="BE705" s="324"/>
      <c r="BF705" s="324"/>
      <c r="BG705" s="324"/>
      <c r="BH705" s="324"/>
      <c r="BI705" s="324"/>
      <c r="BJ705" s="324"/>
      <c r="BK705" s="324"/>
      <c r="BL705" s="324"/>
      <c r="BM705" s="324"/>
      <c r="BN705" s="324"/>
      <c r="BO705" s="324"/>
      <c r="BP705" s="324"/>
      <c r="BQ705" s="324"/>
      <c r="BR705" s="324"/>
      <c r="BS705" s="324"/>
      <c r="BT705" s="324"/>
      <c r="BU705" s="324"/>
      <c r="BV705" s="324"/>
      <c r="BW705" s="324"/>
      <c r="BX705" s="324"/>
      <c r="BY705" s="324"/>
      <c r="BZ705" s="324"/>
      <c r="CA705" s="324"/>
      <c r="CB705" s="324"/>
      <c r="CC705" s="324"/>
      <c r="CD705" s="324"/>
      <c r="CE705" s="324"/>
      <c r="CF705" s="324"/>
      <c r="CG705" s="324"/>
      <c r="CH705" s="324"/>
      <c r="CI705" s="324"/>
      <c r="CJ705" s="324"/>
      <c r="CK705" s="324"/>
      <c r="CL705" s="324"/>
      <c r="CM705" s="324"/>
      <c r="CN705" s="324"/>
      <c r="CO705" s="324"/>
      <c r="CP705" s="324"/>
      <c r="CQ705" s="532"/>
      <c r="CR705" s="532"/>
      <c r="CS705" s="532"/>
      <c r="CT705" s="532"/>
      <c r="CU705" s="532"/>
      <c r="CV705" s="532"/>
      <c r="CW705" s="532"/>
      <c r="CX705" s="532"/>
      <c r="CY705" s="532"/>
      <c r="CZ705" s="532"/>
      <c r="DA705" s="532"/>
      <c r="DB705" s="532"/>
      <c r="DC705" s="532"/>
      <c r="DD705" s="532"/>
      <c r="DE705" s="532"/>
      <c r="DF705" s="532"/>
      <c r="DG705" s="532"/>
      <c r="DH705" s="532"/>
      <c r="DI705" s="532"/>
      <c r="DJ705" s="532"/>
      <c r="DK705" s="532"/>
      <c r="DL705" s="532"/>
      <c r="DM705" s="532"/>
      <c r="DN705" s="532"/>
      <c r="DO705" s="532"/>
      <c r="DP705" s="532"/>
      <c r="DQ705" s="532"/>
      <c r="DR705" s="532"/>
      <c r="DS705" s="532"/>
      <c r="DT705" s="532"/>
      <c r="DU705" s="532"/>
      <c r="DV705" s="532"/>
      <c r="DW705" s="532"/>
    </row>
    <row r="706" spans="1:127" s="502" customFormat="1" ht="12.75" customHeight="1" x14ac:dyDescent="0.2">
      <c r="A706" s="270">
        <v>705</v>
      </c>
      <c r="B706" s="270" t="s">
        <v>1004</v>
      </c>
      <c r="C706" s="271" t="s">
        <v>7878</v>
      </c>
      <c r="D706" s="271"/>
      <c r="E706" s="271" t="s">
        <v>2320</v>
      </c>
      <c r="F706" s="271"/>
      <c r="G706" s="272" t="s">
        <v>7879</v>
      </c>
      <c r="H706" s="273"/>
      <c r="I706" s="271" t="s">
        <v>136</v>
      </c>
      <c r="J706" s="271"/>
      <c r="K706" s="271" t="s">
        <v>4213</v>
      </c>
      <c r="L706" s="273" t="s">
        <v>2991</v>
      </c>
      <c r="M706" s="275">
        <v>43788</v>
      </c>
      <c r="N706" s="132">
        <v>44519</v>
      </c>
      <c r="O706" s="277" t="s">
        <v>991</v>
      </c>
      <c r="P706" s="299">
        <f t="shared" si="155"/>
        <v>44519</v>
      </c>
      <c r="Q706" s="264">
        <v>19585</v>
      </c>
      <c r="R706" s="264">
        <v>2019</v>
      </c>
      <c r="S706" s="265">
        <v>43788</v>
      </c>
      <c r="T706" s="281" t="s">
        <v>239</v>
      </c>
      <c r="U706" s="281" t="s">
        <v>1786</v>
      </c>
      <c r="V706" s="150" t="s">
        <v>484</v>
      </c>
      <c r="W706" s="150" t="s">
        <v>484</v>
      </c>
      <c r="X706" s="281" t="s">
        <v>2992</v>
      </c>
      <c r="Y706" s="281" t="s">
        <v>1955</v>
      </c>
      <c r="Z706" s="150" t="s">
        <v>1956</v>
      </c>
      <c r="AA706" s="303">
        <v>44519</v>
      </c>
      <c r="AB706" s="283" t="s">
        <v>1411</v>
      </c>
      <c r="AC706" s="281">
        <v>4.7</v>
      </c>
      <c r="AD706" s="284"/>
      <c r="AE706" s="281">
        <v>75</v>
      </c>
      <c r="AF706" s="281"/>
      <c r="AG706" s="281">
        <v>95</v>
      </c>
      <c r="AH706" s="281"/>
      <c r="AI706" s="281">
        <v>24</v>
      </c>
      <c r="AJ706" s="281">
        <v>39</v>
      </c>
      <c r="AK706" s="281">
        <v>58</v>
      </c>
      <c r="AL706" s="281">
        <v>1</v>
      </c>
      <c r="AM706" s="265"/>
      <c r="AN706" s="281"/>
      <c r="AO706" s="281"/>
      <c r="AP706" s="281"/>
      <c r="AQ706" s="635"/>
      <c r="AR706" s="324"/>
      <c r="AS706" s="324"/>
      <c r="AT706" s="324"/>
      <c r="AU706" s="324"/>
      <c r="AV706" s="324"/>
      <c r="AW706" s="324"/>
      <c r="AX706" s="324"/>
      <c r="AY706" s="324"/>
      <c r="AZ706" s="324"/>
      <c r="BA706" s="324"/>
      <c r="BB706" s="324"/>
      <c r="BC706" s="324"/>
      <c r="BD706" s="324"/>
      <c r="BE706" s="324"/>
      <c r="BF706" s="324"/>
      <c r="BG706" s="324"/>
      <c r="BH706" s="324"/>
      <c r="BI706" s="324"/>
      <c r="BJ706" s="324"/>
      <c r="BK706" s="324"/>
      <c r="BL706" s="324"/>
      <c r="BM706" s="324"/>
      <c r="BN706" s="324"/>
      <c r="BO706" s="324"/>
      <c r="BP706" s="324"/>
      <c r="BQ706" s="324"/>
      <c r="BR706" s="324"/>
      <c r="BS706" s="324"/>
      <c r="BT706" s="324"/>
      <c r="BU706" s="324"/>
      <c r="BV706" s="324"/>
      <c r="BW706" s="324"/>
      <c r="BX706" s="324"/>
      <c r="BY706" s="324"/>
      <c r="BZ706" s="324"/>
      <c r="CA706" s="324"/>
      <c r="CB706" s="324"/>
      <c r="CC706" s="324"/>
      <c r="CD706" s="324"/>
      <c r="CE706" s="324"/>
      <c r="CF706" s="324"/>
      <c r="CG706" s="324"/>
      <c r="CH706" s="324"/>
      <c r="CI706" s="324"/>
      <c r="CJ706" s="324"/>
      <c r="CK706" s="324"/>
      <c r="CL706" s="324"/>
      <c r="CM706" s="324"/>
      <c r="CN706" s="324"/>
      <c r="CO706" s="324"/>
      <c r="CP706" s="324"/>
      <c r="CQ706" s="532"/>
      <c r="CR706" s="532"/>
      <c r="CS706" s="532"/>
      <c r="CT706" s="532"/>
      <c r="CU706" s="532"/>
      <c r="CV706" s="532"/>
      <c r="CW706" s="532"/>
      <c r="CX706" s="532"/>
      <c r="CY706" s="532"/>
      <c r="CZ706" s="532"/>
      <c r="DA706" s="532"/>
      <c r="DB706" s="532"/>
      <c r="DC706" s="532"/>
      <c r="DD706" s="532"/>
      <c r="DE706" s="532"/>
      <c r="DF706" s="532"/>
      <c r="DG706" s="532"/>
      <c r="DH706" s="532"/>
      <c r="DI706" s="532"/>
      <c r="DJ706" s="532"/>
      <c r="DK706" s="532"/>
      <c r="DL706" s="532"/>
      <c r="DM706" s="532"/>
      <c r="DN706" s="532"/>
      <c r="DO706" s="532"/>
      <c r="DP706" s="532"/>
      <c r="DQ706" s="532"/>
      <c r="DR706" s="532"/>
      <c r="DS706" s="532"/>
      <c r="DT706" s="532"/>
      <c r="DU706" s="532"/>
      <c r="DV706" s="532"/>
      <c r="DW706" s="532"/>
    </row>
    <row r="707" spans="1:127" s="502" customFormat="1" ht="12.75" customHeight="1" x14ac:dyDescent="0.2">
      <c r="A707" s="270">
        <v>706</v>
      </c>
      <c r="B707" s="281" t="s">
        <v>1004</v>
      </c>
      <c r="C707" s="324" t="s">
        <v>7492</v>
      </c>
      <c r="D707" s="281"/>
      <c r="E707" s="281" t="s">
        <v>1166</v>
      </c>
      <c r="F707" s="281"/>
      <c r="G707" s="296" t="s">
        <v>8087</v>
      </c>
      <c r="H707" s="719"/>
      <c r="I707" s="281" t="s">
        <v>614</v>
      </c>
      <c r="J707" s="281"/>
      <c r="K707" s="281" t="s">
        <v>8088</v>
      </c>
      <c r="L707" s="719" t="s">
        <v>8089</v>
      </c>
      <c r="M707" s="306">
        <v>43878</v>
      </c>
      <c r="N707" s="307">
        <v>44597</v>
      </c>
      <c r="O707" s="308" t="s">
        <v>991</v>
      </c>
      <c r="P707" s="299">
        <f t="shared" si="155"/>
        <v>44597</v>
      </c>
      <c r="Q707" s="264">
        <v>20126</v>
      </c>
      <c r="R707" s="264">
        <v>2019</v>
      </c>
      <c r="S707" s="265">
        <v>43866</v>
      </c>
      <c r="T707" s="281" t="s">
        <v>239</v>
      </c>
      <c r="U707" s="281" t="s">
        <v>1786</v>
      </c>
      <c r="V707" s="150" t="s">
        <v>484</v>
      </c>
      <c r="W707" s="150" t="s">
        <v>1280</v>
      </c>
      <c r="X707" s="281" t="s">
        <v>8090</v>
      </c>
      <c r="Y707" s="281" t="s">
        <v>7003</v>
      </c>
      <c r="Z707" s="150" t="s">
        <v>1768</v>
      </c>
      <c r="AA707" s="303">
        <v>44597</v>
      </c>
      <c r="AB707" s="283" t="s">
        <v>485</v>
      </c>
      <c r="AC707" s="281">
        <v>4.5</v>
      </c>
      <c r="AD707" s="284"/>
      <c r="AE707" s="281">
        <v>75</v>
      </c>
      <c r="AF707" s="281"/>
      <c r="AG707" s="281">
        <v>100</v>
      </c>
      <c r="AH707" s="281"/>
      <c r="AI707" s="281">
        <v>24</v>
      </c>
      <c r="AJ707" s="281">
        <v>38</v>
      </c>
      <c r="AK707" s="281">
        <v>46</v>
      </c>
      <c r="AL707" s="281">
        <v>1</v>
      </c>
      <c r="AM707" s="281"/>
      <c r="AN707" s="281"/>
      <c r="AO707" s="281"/>
      <c r="AP707" s="281"/>
      <c r="AQ707" s="635"/>
      <c r="AR707" s="324"/>
      <c r="AS707" s="324"/>
      <c r="AT707" s="324"/>
      <c r="AU707" s="324"/>
      <c r="AV707" s="324"/>
      <c r="AW707" s="324"/>
      <c r="AX707" s="324"/>
      <c r="AY707" s="324"/>
      <c r="AZ707" s="324"/>
      <c r="BA707" s="324"/>
      <c r="BB707" s="324"/>
      <c r="BC707" s="324"/>
      <c r="BD707" s="324"/>
      <c r="BE707" s="324"/>
      <c r="BF707" s="324"/>
      <c r="BG707" s="324"/>
      <c r="BH707" s="324"/>
      <c r="BI707" s="324"/>
      <c r="BJ707" s="324"/>
      <c r="BK707" s="324"/>
      <c r="BL707" s="324"/>
      <c r="BM707" s="324"/>
      <c r="BN707" s="324"/>
      <c r="BO707" s="324"/>
      <c r="BP707" s="324"/>
      <c r="BQ707" s="324"/>
      <c r="BR707" s="324"/>
      <c r="BS707" s="324"/>
      <c r="BT707" s="324"/>
      <c r="BU707" s="324"/>
      <c r="BV707" s="324"/>
      <c r="BW707" s="324"/>
      <c r="BX707" s="324"/>
      <c r="BY707" s="324"/>
      <c r="BZ707" s="324"/>
      <c r="CA707" s="324"/>
      <c r="CB707" s="324"/>
      <c r="CC707" s="324"/>
      <c r="CD707" s="324"/>
      <c r="CE707" s="324"/>
      <c r="CF707" s="324"/>
      <c r="CG707" s="324"/>
      <c r="CH707" s="324"/>
      <c r="CI707" s="324"/>
      <c r="CJ707" s="324"/>
      <c r="CK707" s="324"/>
      <c r="CL707" s="324"/>
      <c r="CM707" s="324"/>
      <c r="CN707" s="324"/>
      <c r="CO707" s="324"/>
      <c r="CP707" s="324"/>
      <c r="CQ707" s="532"/>
      <c r="CR707" s="532"/>
      <c r="CS707" s="532"/>
      <c r="CT707" s="532"/>
      <c r="CU707" s="532"/>
      <c r="CV707" s="532"/>
      <c r="CW707" s="532"/>
      <c r="CX707" s="532"/>
      <c r="CY707" s="532"/>
      <c r="CZ707" s="532"/>
      <c r="DA707" s="532"/>
      <c r="DB707" s="532"/>
      <c r="DC707" s="532"/>
      <c r="DD707" s="532"/>
      <c r="DE707" s="532"/>
      <c r="DF707" s="532"/>
      <c r="DG707" s="532"/>
      <c r="DH707" s="532"/>
      <c r="DI707" s="532"/>
      <c r="DJ707" s="532"/>
      <c r="DK707" s="532"/>
      <c r="DL707" s="532"/>
      <c r="DM707" s="532"/>
      <c r="DN707" s="532"/>
      <c r="DO707" s="532"/>
      <c r="DP707" s="532"/>
      <c r="DQ707" s="532"/>
      <c r="DR707" s="532"/>
      <c r="DS707" s="532"/>
      <c r="DT707" s="532"/>
      <c r="DU707" s="532"/>
      <c r="DV707" s="532"/>
      <c r="DW707" s="532"/>
    </row>
    <row r="708" spans="1:127" ht="12.75" customHeight="1" x14ac:dyDescent="0.2">
      <c r="A708" s="270">
        <v>707</v>
      </c>
      <c r="B708" s="270" t="s">
        <v>1005</v>
      </c>
      <c r="C708" s="271" t="s">
        <v>1559</v>
      </c>
      <c r="D708" s="271" t="s">
        <v>1560</v>
      </c>
      <c r="E708" s="130" t="s">
        <v>1562</v>
      </c>
      <c r="F708" s="271" t="s">
        <v>65</v>
      </c>
      <c r="G708" s="272" t="s">
        <v>1561</v>
      </c>
      <c r="H708" s="273" t="s">
        <v>399</v>
      </c>
      <c r="I708" s="130" t="s">
        <v>2653</v>
      </c>
      <c r="J708" s="271" t="s">
        <v>1560</v>
      </c>
      <c r="K708" s="271" t="s">
        <v>1563</v>
      </c>
      <c r="L708" s="273" t="s">
        <v>1564</v>
      </c>
      <c r="M708" s="275">
        <v>40660</v>
      </c>
      <c r="N708" s="276">
        <v>44611</v>
      </c>
      <c r="O708" s="277" t="s">
        <v>991</v>
      </c>
      <c r="P708" s="298">
        <f t="shared" si="155"/>
        <v>44611</v>
      </c>
      <c r="Q708" s="278">
        <v>18145</v>
      </c>
      <c r="R708" s="278">
        <v>2011</v>
      </c>
      <c r="S708" s="279">
        <v>43880</v>
      </c>
      <c r="T708" s="280" t="s">
        <v>396</v>
      </c>
      <c r="U708" s="281" t="s">
        <v>259</v>
      </c>
      <c r="V708" s="282" t="s">
        <v>8177</v>
      </c>
      <c r="W708" s="282" t="s">
        <v>8178</v>
      </c>
      <c r="X708" s="280" t="s">
        <v>400</v>
      </c>
      <c r="Y708" s="280" t="s">
        <v>1918</v>
      </c>
      <c r="Z708" s="282" t="s">
        <v>1919</v>
      </c>
      <c r="AA708" s="319">
        <f>N708</f>
        <v>44611</v>
      </c>
      <c r="AB708" s="149" t="s">
        <v>994</v>
      </c>
      <c r="AC708" s="280">
        <v>6.9</v>
      </c>
      <c r="AD708" s="305">
        <v>115</v>
      </c>
      <c r="AE708" s="280">
        <v>120</v>
      </c>
      <c r="AF708" s="280">
        <v>175</v>
      </c>
      <c r="AG708" s="280">
        <v>180</v>
      </c>
      <c r="AH708" s="280">
        <v>234</v>
      </c>
      <c r="AI708" s="280">
        <v>24</v>
      </c>
      <c r="AJ708" s="280">
        <v>38</v>
      </c>
      <c r="AK708" s="280">
        <v>52</v>
      </c>
      <c r="AL708" s="280">
        <v>1</v>
      </c>
      <c r="AM708" s="279">
        <v>40660</v>
      </c>
      <c r="AN708" s="280">
        <v>2010</v>
      </c>
      <c r="AO708" s="280" t="s">
        <v>990</v>
      </c>
      <c r="AP708" s="280"/>
      <c r="AQ708" s="634"/>
      <c r="AR708" s="501"/>
      <c r="AS708" s="501"/>
      <c r="AT708" s="501"/>
      <c r="AU708" s="501"/>
      <c r="AV708" s="501"/>
      <c r="AW708" s="501"/>
      <c r="AX708" s="501"/>
      <c r="AY708" s="501"/>
      <c r="AZ708" s="501"/>
      <c r="BA708" s="501"/>
      <c r="BB708" s="501"/>
      <c r="BC708" s="501"/>
      <c r="BD708" s="501"/>
      <c r="BE708" s="501"/>
      <c r="BF708" s="501"/>
      <c r="BG708" s="501"/>
      <c r="BH708" s="501"/>
      <c r="BI708" s="501"/>
      <c r="BJ708" s="501"/>
      <c r="BK708" s="501"/>
      <c r="BL708" s="501"/>
      <c r="BM708" s="501"/>
      <c r="BN708" s="501"/>
      <c r="BO708" s="501"/>
      <c r="BP708" s="501"/>
      <c r="BQ708" s="501"/>
      <c r="BR708" s="501"/>
      <c r="BS708" s="501"/>
      <c r="BT708" s="501"/>
      <c r="BU708" s="501"/>
      <c r="BV708" s="501"/>
      <c r="BW708" s="501"/>
      <c r="BX708" s="501"/>
      <c r="BY708" s="501"/>
      <c r="BZ708" s="501"/>
      <c r="CA708" s="501"/>
      <c r="CB708" s="501"/>
      <c r="CC708" s="501"/>
      <c r="CD708" s="501"/>
      <c r="CE708" s="501"/>
      <c r="CF708" s="501"/>
      <c r="CG708" s="501"/>
      <c r="CH708" s="501"/>
      <c r="CI708" s="501"/>
      <c r="CJ708" s="501"/>
      <c r="CK708" s="501"/>
      <c r="CL708" s="501"/>
      <c r="CM708" s="501"/>
      <c r="CN708" s="501"/>
      <c r="CO708" s="501"/>
      <c r="CP708" s="501"/>
    </row>
    <row r="709" spans="1:127" s="502" customFormat="1" ht="12.75" customHeight="1" x14ac:dyDescent="0.2">
      <c r="A709" s="270">
        <v>708</v>
      </c>
      <c r="B709" s="270" t="s">
        <v>1004</v>
      </c>
      <c r="C709" s="281" t="s">
        <v>5137</v>
      </c>
      <c r="D709" s="271"/>
      <c r="E709" s="271" t="s">
        <v>5138</v>
      </c>
      <c r="F709" s="271"/>
      <c r="G709" s="272" t="s">
        <v>5139</v>
      </c>
      <c r="H709" s="273"/>
      <c r="I709" s="130" t="s">
        <v>601</v>
      </c>
      <c r="J709" s="271"/>
      <c r="K709" s="271" t="s">
        <v>5140</v>
      </c>
      <c r="L709" s="273" t="s">
        <v>5141</v>
      </c>
      <c r="M709" s="275">
        <v>42905</v>
      </c>
      <c r="N709" s="132">
        <v>44430</v>
      </c>
      <c r="O709" s="277" t="s">
        <v>991</v>
      </c>
      <c r="P709" s="299">
        <f t="shared" si="155"/>
        <v>44430</v>
      </c>
      <c r="Q709" s="264">
        <v>17621</v>
      </c>
      <c r="R709" s="264">
        <v>2015</v>
      </c>
      <c r="S709" s="265">
        <v>43699</v>
      </c>
      <c r="T709" s="281" t="s">
        <v>239</v>
      </c>
      <c r="U709" s="281" t="s">
        <v>991</v>
      </c>
      <c r="V709" s="150" t="s">
        <v>1280</v>
      </c>
      <c r="W709" s="150" t="s">
        <v>1313</v>
      </c>
      <c r="X709" s="281" t="s">
        <v>5142</v>
      </c>
      <c r="Y709" s="281" t="s">
        <v>5143</v>
      </c>
      <c r="Z709" s="150" t="s">
        <v>5144</v>
      </c>
      <c r="AA709" s="303">
        <f>N709</f>
        <v>44430</v>
      </c>
      <c r="AB709" s="283" t="s">
        <v>2167</v>
      </c>
      <c r="AC709" s="281">
        <v>6</v>
      </c>
      <c r="AD709" s="284"/>
      <c r="AE709" s="281">
        <v>80</v>
      </c>
      <c r="AF709" s="281"/>
      <c r="AG709" s="281">
        <v>105</v>
      </c>
      <c r="AH709" s="281"/>
      <c r="AI709" s="281">
        <v>23</v>
      </c>
      <c r="AJ709" s="281">
        <v>38</v>
      </c>
      <c r="AK709" s="281">
        <v>52</v>
      </c>
      <c r="AL709" s="281">
        <v>1</v>
      </c>
      <c r="AM709" s="265"/>
      <c r="AN709" s="281"/>
      <c r="AO709" s="281"/>
      <c r="AP709" s="281"/>
      <c r="AQ709" s="635"/>
      <c r="AR709" s="324"/>
      <c r="AS709" s="324"/>
      <c r="AT709" s="324"/>
      <c r="AU709" s="324"/>
      <c r="AV709" s="324"/>
      <c r="AW709" s="324"/>
      <c r="AX709" s="324"/>
      <c r="AY709" s="324"/>
      <c r="AZ709" s="324"/>
      <c r="BA709" s="324"/>
      <c r="BB709" s="324"/>
      <c r="BC709" s="324"/>
      <c r="BD709" s="324"/>
      <c r="BE709" s="324"/>
      <c r="BF709" s="324"/>
      <c r="BG709" s="324"/>
      <c r="BH709" s="324"/>
      <c r="BI709" s="324"/>
      <c r="BJ709" s="324"/>
      <c r="BK709" s="324"/>
      <c r="BL709" s="324"/>
      <c r="BM709" s="324"/>
      <c r="BN709" s="324"/>
      <c r="BO709" s="324"/>
      <c r="BP709" s="324"/>
      <c r="BQ709" s="324"/>
      <c r="BR709" s="324"/>
      <c r="BS709" s="324"/>
      <c r="BT709" s="324"/>
      <c r="BU709" s="324"/>
      <c r="BV709" s="324"/>
      <c r="BW709" s="324"/>
      <c r="BX709" s="324"/>
      <c r="BY709" s="324"/>
      <c r="BZ709" s="324"/>
      <c r="CA709" s="324"/>
      <c r="CB709" s="324"/>
      <c r="CC709" s="324"/>
      <c r="CD709" s="324"/>
      <c r="CE709" s="324"/>
      <c r="CF709" s="324"/>
      <c r="CG709" s="324"/>
      <c r="CH709" s="324"/>
      <c r="CI709" s="324"/>
      <c r="CJ709" s="324"/>
      <c r="CK709" s="324"/>
      <c r="CL709" s="324"/>
      <c r="CM709" s="324"/>
      <c r="CN709" s="324"/>
      <c r="CO709" s="324"/>
      <c r="CP709" s="324"/>
      <c r="CQ709" s="532"/>
      <c r="CR709" s="532"/>
      <c r="CS709" s="532"/>
      <c r="CT709" s="532"/>
      <c r="CU709" s="532"/>
      <c r="CV709" s="532"/>
      <c r="CW709" s="532"/>
      <c r="CX709" s="532"/>
      <c r="CY709" s="532"/>
      <c r="CZ709" s="532"/>
      <c r="DA709" s="532"/>
      <c r="DB709" s="532"/>
      <c r="DC709" s="532"/>
      <c r="DD709" s="532"/>
      <c r="DE709" s="532"/>
      <c r="DF709" s="532"/>
      <c r="DG709" s="532"/>
      <c r="DH709" s="532"/>
      <c r="DI709" s="532"/>
      <c r="DJ709" s="532"/>
      <c r="DK709" s="532"/>
      <c r="DL709" s="532"/>
      <c r="DM709" s="532"/>
      <c r="DN709" s="532"/>
      <c r="DO709" s="532"/>
      <c r="DP709" s="532"/>
      <c r="DQ709" s="532"/>
      <c r="DR709" s="532"/>
      <c r="DS709" s="532"/>
      <c r="DT709" s="532"/>
      <c r="DU709" s="532"/>
      <c r="DV709" s="532"/>
      <c r="DW709" s="532"/>
    </row>
    <row r="710" spans="1:127" ht="12.75" customHeight="1" x14ac:dyDescent="0.2">
      <c r="A710" s="270">
        <v>709</v>
      </c>
      <c r="B710" s="270" t="s">
        <v>1004</v>
      </c>
      <c r="C710" s="281" t="s">
        <v>2703</v>
      </c>
      <c r="D710" s="271"/>
      <c r="E710" s="271" t="s">
        <v>2704</v>
      </c>
      <c r="F710" s="271"/>
      <c r="G710" s="272" t="s">
        <v>2705</v>
      </c>
      <c r="H710" s="273"/>
      <c r="I710" s="271" t="s">
        <v>1634</v>
      </c>
      <c r="J710" s="270"/>
      <c r="K710" s="318" t="s">
        <v>1191</v>
      </c>
      <c r="L710" s="676" t="s">
        <v>1623</v>
      </c>
      <c r="M710" s="306">
        <v>42038</v>
      </c>
      <c r="N710" s="132">
        <v>44585</v>
      </c>
      <c r="O710" s="277" t="s">
        <v>991</v>
      </c>
      <c r="P710" s="298">
        <f t="shared" si="155"/>
        <v>44585</v>
      </c>
      <c r="Q710" s="278">
        <v>20088</v>
      </c>
      <c r="R710" s="278">
        <v>2012</v>
      </c>
      <c r="S710" s="279">
        <v>43854</v>
      </c>
      <c r="T710" s="280" t="s">
        <v>2031</v>
      </c>
      <c r="U710" s="281" t="s">
        <v>991</v>
      </c>
      <c r="V710" s="282" t="s">
        <v>1488</v>
      </c>
      <c r="W710" s="150" t="s">
        <v>97</v>
      </c>
      <c r="X710" s="280" t="s">
        <v>1620</v>
      </c>
      <c r="Y710" s="280" t="s">
        <v>1621</v>
      </c>
      <c r="Z710" s="282" t="s">
        <v>1622</v>
      </c>
      <c r="AA710" s="319">
        <f>N710</f>
        <v>44585</v>
      </c>
      <c r="AB710" s="149" t="s">
        <v>1583</v>
      </c>
      <c r="AC710" s="280">
        <v>4.9000000000000004</v>
      </c>
      <c r="AD710" s="305"/>
      <c r="AE710" s="280">
        <v>70</v>
      </c>
      <c r="AF710" s="280"/>
      <c r="AG710" s="280">
        <v>120</v>
      </c>
      <c r="AH710" s="280"/>
      <c r="AI710" s="280" t="s">
        <v>994</v>
      </c>
      <c r="AJ710" s="280" t="s">
        <v>994</v>
      </c>
      <c r="AK710" s="280" t="s">
        <v>994</v>
      </c>
      <c r="AL710" s="280">
        <v>1</v>
      </c>
      <c r="AM710" s="280"/>
      <c r="AN710" s="280"/>
      <c r="AO710" s="280"/>
      <c r="AP710" s="280"/>
      <c r="AQ710" s="634"/>
      <c r="AR710" s="501"/>
      <c r="AS710" s="501"/>
      <c r="AT710" s="501"/>
      <c r="AU710" s="501"/>
      <c r="AV710" s="501"/>
      <c r="AW710" s="501"/>
      <c r="AX710" s="501"/>
      <c r="AY710" s="501"/>
      <c r="AZ710" s="501"/>
      <c r="BA710" s="501"/>
      <c r="BB710" s="501"/>
      <c r="BC710" s="501"/>
      <c r="BD710" s="501"/>
      <c r="BE710" s="501"/>
      <c r="BF710" s="501"/>
      <c r="BG710" s="501"/>
      <c r="BH710" s="501"/>
      <c r="BI710" s="501"/>
      <c r="BJ710" s="501"/>
      <c r="BK710" s="501"/>
      <c r="BL710" s="501"/>
      <c r="BM710" s="501"/>
      <c r="BN710" s="501"/>
      <c r="BO710" s="501"/>
      <c r="BP710" s="501"/>
      <c r="BQ710" s="501"/>
      <c r="BR710" s="501"/>
      <c r="BS710" s="501"/>
      <c r="BT710" s="501"/>
      <c r="BU710" s="501"/>
      <c r="BV710" s="501"/>
      <c r="BW710" s="501"/>
      <c r="BX710" s="501"/>
      <c r="BY710" s="501"/>
      <c r="BZ710" s="501"/>
      <c r="CA710" s="501"/>
      <c r="CB710" s="501"/>
      <c r="CC710" s="501"/>
      <c r="CD710" s="501"/>
      <c r="CE710" s="501"/>
      <c r="CF710" s="501"/>
      <c r="CG710" s="501"/>
      <c r="CH710" s="501"/>
      <c r="CI710" s="501"/>
      <c r="CJ710" s="501"/>
      <c r="CK710" s="501"/>
      <c r="CL710" s="501"/>
      <c r="CM710" s="501"/>
      <c r="CN710" s="501"/>
      <c r="CO710" s="501"/>
      <c r="CP710" s="501"/>
    </row>
    <row r="711" spans="1:127" s="502" customFormat="1" ht="12.75" customHeight="1" x14ac:dyDescent="0.2">
      <c r="A711" s="270">
        <v>710</v>
      </c>
      <c r="B711" s="281" t="s">
        <v>1004</v>
      </c>
      <c r="C711" s="270" t="s">
        <v>1046</v>
      </c>
      <c r="D711" s="271"/>
      <c r="E711" s="281" t="s">
        <v>5929</v>
      </c>
      <c r="F711" s="281"/>
      <c r="G711" s="296" t="s">
        <v>5930</v>
      </c>
      <c r="H711" s="676"/>
      <c r="I711" s="130" t="s">
        <v>2653</v>
      </c>
      <c r="J711" s="271"/>
      <c r="K711" s="324" t="s">
        <v>2781</v>
      </c>
      <c r="L711" s="580" t="s">
        <v>2783</v>
      </c>
      <c r="M711" s="510">
        <v>43189</v>
      </c>
      <c r="N711" s="511">
        <v>44636</v>
      </c>
      <c r="O711" s="277" t="s">
        <v>991</v>
      </c>
      <c r="P711" s="299">
        <f t="shared" si="155"/>
        <v>44636</v>
      </c>
      <c r="Q711" s="264">
        <v>18287</v>
      </c>
      <c r="R711" s="264">
        <v>2011</v>
      </c>
      <c r="S711" s="279">
        <v>43906</v>
      </c>
      <c r="T711" s="281" t="s">
        <v>2096</v>
      </c>
      <c r="U711" s="281" t="s">
        <v>991</v>
      </c>
      <c r="V711" s="150" t="s">
        <v>2533</v>
      </c>
      <c r="W711" s="150" t="s">
        <v>3402</v>
      </c>
      <c r="X711" s="281" t="s">
        <v>2782</v>
      </c>
      <c r="Y711" s="281" t="s">
        <v>1657</v>
      </c>
      <c r="Z711" s="150" t="s">
        <v>1683</v>
      </c>
      <c r="AA711" s="303">
        <f>N711</f>
        <v>44636</v>
      </c>
      <c r="AB711" s="283" t="s">
        <v>994</v>
      </c>
      <c r="AC711" s="281">
        <v>8.5</v>
      </c>
      <c r="AD711" s="284"/>
      <c r="AE711" s="281">
        <v>130</v>
      </c>
      <c r="AF711" s="281"/>
      <c r="AG711" s="281">
        <v>220</v>
      </c>
      <c r="AH711" s="281"/>
      <c r="AI711" s="281">
        <v>23</v>
      </c>
      <c r="AJ711" s="281">
        <v>39</v>
      </c>
      <c r="AK711" s="281">
        <v>57</v>
      </c>
      <c r="AL711" s="281">
        <v>2</v>
      </c>
      <c r="AM711" s="506"/>
      <c r="AN711" s="324"/>
      <c r="AO711" s="324"/>
      <c r="AP711" s="281"/>
      <c r="AQ711" s="635"/>
      <c r="AR711" s="324"/>
      <c r="AS711" s="324"/>
      <c r="AT711" s="324"/>
      <c r="AU711" s="324"/>
      <c r="AV711" s="324"/>
      <c r="AW711" s="324"/>
      <c r="AX711" s="324"/>
      <c r="AY711" s="324"/>
      <c r="AZ711" s="324"/>
      <c r="BA711" s="324"/>
      <c r="BB711" s="324"/>
      <c r="BC711" s="324"/>
      <c r="BD711" s="324"/>
      <c r="BE711" s="324"/>
      <c r="BF711" s="324"/>
      <c r="BG711" s="324"/>
      <c r="BH711" s="324"/>
      <c r="BI711" s="324"/>
      <c r="BJ711" s="324"/>
      <c r="BK711" s="324"/>
      <c r="BL711" s="324"/>
      <c r="BM711" s="324"/>
      <c r="BN711" s="324"/>
      <c r="BO711" s="324"/>
      <c r="BP711" s="324"/>
      <c r="BQ711" s="324"/>
      <c r="BR711" s="324"/>
      <c r="BS711" s="324"/>
      <c r="BT711" s="324"/>
      <c r="BU711" s="324"/>
      <c r="BV711" s="324"/>
      <c r="BW711" s="324"/>
      <c r="BX711" s="324"/>
      <c r="BY711" s="324"/>
      <c r="BZ711" s="324"/>
      <c r="CA711" s="324"/>
      <c r="CB711" s="324"/>
      <c r="CC711" s="324"/>
      <c r="CD711" s="324"/>
      <c r="CE711" s="324"/>
      <c r="CF711" s="324"/>
      <c r="CG711" s="324"/>
      <c r="CH711" s="324"/>
      <c r="CI711" s="324"/>
      <c r="CJ711" s="324"/>
      <c r="CK711" s="324"/>
      <c r="CL711" s="324"/>
      <c r="CM711" s="324"/>
      <c r="CN711" s="324"/>
      <c r="CO711" s="324"/>
      <c r="CP711" s="324"/>
      <c r="CQ711" s="532"/>
      <c r="CR711" s="532"/>
      <c r="CS711" s="532"/>
      <c r="CT711" s="532"/>
      <c r="CU711" s="532"/>
      <c r="CV711" s="532"/>
      <c r="CW711" s="532"/>
      <c r="CX711" s="532"/>
      <c r="CY711" s="532"/>
      <c r="CZ711" s="532"/>
      <c r="DA711" s="532"/>
      <c r="DB711" s="532"/>
      <c r="DC711" s="532"/>
      <c r="DD711" s="532"/>
      <c r="DE711" s="532"/>
      <c r="DF711" s="532"/>
      <c r="DG711" s="532"/>
      <c r="DH711" s="532"/>
      <c r="DI711" s="532"/>
      <c r="DJ711" s="532"/>
      <c r="DK711" s="532"/>
      <c r="DL711" s="532"/>
      <c r="DM711" s="532"/>
      <c r="DN711" s="532"/>
      <c r="DO711" s="532"/>
      <c r="DP711" s="532"/>
      <c r="DQ711" s="532"/>
      <c r="DR711" s="532"/>
      <c r="DS711" s="532"/>
      <c r="DT711" s="532"/>
      <c r="DU711" s="532"/>
      <c r="DV711" s="532"/>
      <c r="DW711" s="532"/>
    </row>
    <row r="712" spans="1:127" s="576" customFormat="1" ht="12.75" customHeight="1" x14ac:dyDescent="0.2">
      <c r="A712" s="559">
        <v>711</v>
      </c>
      <c r="B712" s="559" t="s">
        <v>1004</v>
      </c>
      <c r="C712" s="560" t="s">
        <v>5527</v>
      </c>
      <c r="D712" s="561"/>
      <c r="E712" s="560" t="s">
        <v>6592</v>
      </c>
      <c r="F712" s="560"/>
      <c r="G712" s="562" t="s">
        <v>6586</v>
      </c>
      <c r="H712" s="563"/>
      <c r="I712" s="561" t="s">
        <v>1168</v>
      </c>
      <c r="J712" s="559"/>
      <c r="K712" s="560" t="s">
        <v>7215</v>
      </c>
      <c r="L712" s="563" t="s">
        <v>7216</v>
      </c>
      <c r="M712" s="565">
        <v>43383</v>
      </c>
      <c r="N712" s="566">
        <v>44114</v>
      </c>
      <c r="O712" s="588" t="s">
        <v>991</v>
      </c>
      <c r="P712" s="589">
        <f t="shared" si="155"/>
        <v>44114</v>
      </c>
      <c r="Q712" s="590">
        <v>19227</v>
      </c>
      <c r="R712" s="590">
        <v>2018</v>
      </c>
      <c r="S712" s="570">
        <v>43383</v>
      </c>
      <c r="T712" s="560" t="s">
        <v>32</v>
      </c>
      <c r="U712" s="560" t="s">
        <v>990</v>
      </c>
      <c r="V712" s="564" t="s">
        <v>484</v>
      </c>
      <c r="W712" s="564" t="s">
        <v>1488</v>
      </c>
      <c r="X712" s="560" t="s">
        <v>7217</v>
      </c>
      <c r="Y712" s="560" t="s">
        <v>7218</v>
      </c>
      <c r="Z712" s="564" t="s">
        <v>3461</v>
      </c>
      <c r="AA712" s="572">
        <v>44114</v>
      </c>
      <c r="AB712" s="573" t="s">
        <v>2167</v>
      </c>
      <c r="AC712" s="560">
        <v>5.9</v>
      </c>
      <c r="AD712" s="574"/>
      <c r="AE712" s="560">
        <v>100</v>
      </c>
      <c r="AF712" s="560"/>
      <c r="AG712" s="560">
        <v>125</v>
      </c>
      <c r="AH712" s="560"/>
      <c r="AI712" s="560" t="s">
        <v>994</v>
      </c>
      <c r="AJ712" s="560">
        <v>37</v>
      </c>
      <c r="AK712" s="560">
        <v>51</v>
      </c>
      <c r="AL712" s="560">
        <v>1</v>
      </c>
      <c r="AM712" s="570"/>
      <c r="AN712" s="560"/>
      <c r="AO712" s="560"/>
      <c r="AP712" s="560"/>
      <c r="AQ712" s="642"/>
      <c r="AR712" s="571"/>
      <c r="AS712" s="571"/>
      <c r="AT712" s="571"/>
      <c r="AU712" s="571"/>
      <c r="AV712" s="571"/>
      <c r="AW712" s="571"/>
      <c r="AX712" s="571"/>
      <c r="AY712" s="571"/>
      <c r="AZ712" s="571"/>
      <c r="BA712" s="571"/>
      <c r="BB712" s="571"/>
      <c r="BC712" s="571"/>
      <c r="BD712" s="571"/>
      <c r="BE712" s="571"/>
      <c r="BF712" s="571"/>
      <c r="BG712" s="571"/>
      <c r="BH712" s="571"/>
      <c r="BI712" s="571"/>
      <c r="BJ712" s="571"/>
      <c r="BK712" s="571"/>
      <c r="BL712" s="571"/>
      <c r="BM712" s="571"/>
      <c r="BN712" s="571"/>
      <c r="BO712" s="571"/>
      <c r="BP712" s="571"/>
      <c r="BQ712" s="571"/>
      <c r="BR712" s="571"/>
      <c r="BS712" s="571"/>
      <c r="BT712" s="571"/>
      <c r="BU712" s="571"/>
      <c r="BV712" s="571"/>
      <c r="BW712" s="571"/>
      <c r="BX712" s="571"/>
      <c r="BY712" s="571"/>
      <c r="BZ712" s="571"/>
      <c r="CA712" s="571"/>
      <c r="CB712" s="571"/>
      <c r="CC712" s="571"/>
      <c r="CD712" s="571"/>
      <c r="CE712" s="571"/>
      <c r="CF712" s="571"/>
      <c r="CG712" s="571"/>
      <c r="CH712" s="571"/>
      <c r="CI712" s="571"/>
      <c r="CJ712" s="571"/>
      <c r="CK712" s="571"/>
      <c r="CL712" s="571"/>
      <c r="CM712" s="571"/>
      <c r="CN712" s="571"/>
      <c r="CO712" s="571"/>
      <c r="CP712" s="571"/>
    </row>
    <row r="713" spans="1:127" s="502" customFormat="1" ht="12.75" customHeight="1" x14ac:dyDescent="0.2">
      <c r="A713" s="270">
        <v>712</v>
      </c>
      <c r="B713" s="270" t="s">
        <v>1004</v>
      </c>
      <c r="C713" s="270" t="s">
        <v>1316</v>
      </c>
      <c r="D713" s="271"/>
      <c r="E713" s="271" t="s">
        <v>1317</v>
      </c>
      <c r="F713" s="271"/>
      <c r="G713" s="272" t="s">
        <v>1318</v>
      </c>
      <c r="H713" s="273"/>
      <c r="I713" s="271" t="s">
        <v>614</v>
      </c>
      <c r="J713" s="271"/>
      <c r="K713" s="271" t="s">
        <v>205</v>
      </c>
      <c r="L713" s="273" t="s">
        <v>206</v>
      </c>
      <c r="M713" s="275">
        <v>41719</v>
      </c>
      <c r="N713" s="132">
        <v>44608</v>
      </c>
      <c r="O713" s="277" t="s">
        <v>991</v>
      </c>
      <c r="P713" s="299">
        <f t="shared" si="155"/>
        <v>44608</v>
      </c>
      <c r="Q713" s="264">
        <v>20152</v>
      </c>
      <c r="R713" s="264">
        <v>2013</v>
      </c>
      <c r="S713" s="265">
        <v>43877</v>
      </c>
      <c r="T713" s="281" t="s">
        <v>2096</v>
      </c>
      <c r="U713" s="281" t="s">
        <v>991</v>
      </c>
      <c r="V713" s="150" t="s">
        <v>4</v>
      </c>
      <c r="W713" s="150" t="s">
        <v>1313</v>
      </c>
      <c r="X713" s="281" t="s">
        <v>1319</v>
      </c>
      <c r="Y713" s="281" t="s">
        <v>207</v>
      </c>
      <c r="Z713" s="150" t="s">
        <v>208</v>
      </c>
      <c r="AA713" s="303">
        <f>N713</f>
        <v>44608</v>
      </c>
      <c r="AB713" s="283" t="s">
        <v>2167</v>
      </c>
      <c r="AC713" s="281">
        <v>5.3</v>
      </c>
      <c r="AD713" s="284"/>
      <c r="AE713" s="281">
        <v>70</v>
      </c>
      <c r="AF713" s="281"/>
      <c r="AG713" s="281">
        <v>90</v>
      </c>
      <c r="AH713" s="281"/>
      <c r="AI713" s="281" t="s">
        <v>994</v>
      </c>
      <c r="AJ713" s="281">
        <v>38</v>
      </c>
      <c r="AK713" s="281">
        <v>48</v>
      </c>
      <c r="AL713" s="281">
        <v>1</v>
      </c>
      <c r="AM713" s="281"/>
      <c r="AN713" s="281"/>
      <c r="AO713" s="281"/>
      <c r="AP713" s="281"/>
      <c r="AQ713" s="635"/>
      <c r="AR713" s="324"/>
      <c r="AS713" s="324"/>
      <c r="AT713" s="324"/>
      <c r="AU713" s="324"/>
      <c r="AV713" s="324"/>
      <c r="AW713" s="324"/>
      <c r="AX713" s="324"/>
      <c r="AY713" s="324"/>
      <c r="AZ713" s="324"/>
      <c r="BA713" s="324"/>
      <c r="BB713" s="324"/>
      <c r="BC713" s="324"/>
      <c r="BD713" s="324"/>
      <c r="BE713" s="324"/>
      <c r="BF713" s="324"/>
      <c r="BG713" s="324"/>
      <c r="BH713" s="324"/>
      <c r="BI713" s="324"/>
      <c r="BJ713" s="324"/>
      <c r="BK713" s="324"/>
      <c r="BL713" s="324"/>
      <c r="BM713" s="324"/>
      <c r="BN713" s="324"/>
      <c r="BO713" s="324"/>
      <c r="BP713" s="324"/>
      <c r="BQ713" s="324"/>
      <c r="BR713" s="324"/>
      <c r="BS713" s="324"/>
      <c r="BT713" s="324"/>
      <c r="BU713" s="324"/>
      <c r="BV713" s="324"/>
      <c r="BW713" s="324"/>
      <c r="BX713" s="324"/>
      <c r="BY713" s="324"/>
      <c r="BZ713" s="324"/>
      <c r="CA713" s="324"/>
      <c r="CB713" s="324"/>
      <c r="CC713" s="324"/>
      <c r="CD713" s="324"/>
      <c r="CE713" s="324"/>
      <c r="CF713" s="324"/>
      <c r="CG713" s="324"/>
      <c r="CH713" s="324"/>
      <c r="CI713" s="324"/>
      <c r="CJ713" s="324"/>
      <c r="CK713" s="324"/>
      <c r="CL713" s="324"/>
      <c r="CM713" s="324"/>
      <c r="CN713" s="324"/>
      <c r="CO713" s="324"/>
      <c r="CP713" s="324"/>
      <c r="CQ713" s="532"/>
      <c r="CR713" s="532"/>
      <c r="CS713" s="532"/>
      <c r="CT713" s="532"/>
      <c r="CU713" s="532"/>
      <c r="CV713" s="532"/>
      <c r="CW713" s="532"/>
      <c r="CX713" s="532"/>
      <c r="CY713" s="532"/>
      <c r="CZ713" s="532"/>
      <c r="DA713" s="532"/>
      <c r="DB713" s="532"/>
      <c r="DC713" s="532"/>
      <c r="DD713" s="532"/>
      <c r="DE713" s="532"/>
      <c r="DF713" s="532"/>
      <c r="DG713" s="532"/>
      <c r="DH713" s="532"/>
      <c r="DI713" s="532"/>
      <c r="DJ713" s="532"/>
      <c r="DK713" s="532"/>
      <c r="DL713" s="532"/>
      <c r="DM713" s="532"/>
      <c r="DN713" s="532"/>
      <c r="DO713" s="532"/>
      <c r="DP713" s="532"/>
      <c r="DQ713" s="532"/>
      <c r="DR713" s="532"/>
      <c r="DS713" s="532"/>
      <c r="DT713" s="532"/>
      <c r="DU713" s="532"/>
      <c r="DV713" s="532"/>
      <c r="DW713" s="532"/>
    </row>
    <row r="714" spans="1:127" s="324" customFormat="1" ht="12.75" customHeight="1" x14ac:dyDescent="0.2">
      <c r="A714" s="270">
        <v>713</v>
      </c>
      <c r="B714" s="324" t="s">
        <v>1005</v>
      </c>
      <c r="C714" s="324" t="s">
        <v>3216</v>
      </c>
      <c r="D714" s="324" t="s">
        <v>10504</v>
      </c>
      <c r="E714" s="324" t="s">
        <v>2541</v>
      </c>
      <c r="F714" s="324" t="s">
        <v>10505</v>
      </c>
      <c r="G714" s="324" t="s">
        <v>10280</v>
      </c>
      <c r="H714" s="580" t="s">
        <v>7671</v>
      </c>
      <c r="I714" s="530" t="s">
        <v>2653</v>
      </c>
      <c r="J714" s="324" t="s">
        <v>10504</v>
      </c>
      <c r="K714" s="324" t="s">
        <v>10281</v>
      </c>
      <c r="L714" s="583" t="s">
        <v>10283</v>
      </c>
      <c r="M714" s="506">
        <v>44344</v>
      </c>
      <c r="N714" s="510">
        <v>45072</v>
      </c>
      <c r="O714" s="324" t="s">
        <v>991</v>
      </c>
      <c r="P714" s="506">
        <f>N714</f>
        <v>45072</v>
      </c>
      <c r="Q714" s="324">
        <v>21279</v>
      </c>
      <c r="R714" s="324">
        <v>2021</v>
      </c>
      <c r="S714" s="506">
        <v>44342</v>
      </c>
      <c r="T714" s="324" t="s">
        <v>5079</v>
      </c>
      <c r="U714" s="324" t="s">
        <v>5629</v>
      </c>
      <c r="V714" s="324" t="s">
        <v>2177</v>
      </c>
      <c r="W714" s="324" t="s">
        <v>10506</v>
      </c>
      <c r="X714" s="324" t="s">
        <v>10282</v>
      </c>
      <c r="Y714" s="324" t="s">
        <v>8440</v>
      </c>
      <c r="Z714" s="324" t="s">
        <v>368</v>
      </c>
      <c r="AA714" s="506">
        <f>N714</f>
        <v>45072</v>
      </c>
      <c r="AB714" s="324" t="s">
        <v>2167</v>
      </c>
      <c r="AC714" s="324">
        <v>4.3</v>
      </c>
      <c r="AD714" s="324">
        <v>27</v>
      </c>
      <c r="AE714" s="324">
        <v>75</v>
      </c>
      <c r="AF714" s="324">
        <v>75</v>
      </c>
      <c r="AG714" s="324">
        <v>100</v>
      </c>
      <c r="AH714" s="324">
        <v>100</v>
      </c>
      <c r="AI714" s="324">
        <v>22</v>
      </c>
      <c r="AJ714" s="324">
        <v>36</v>
      </c>
      <c r="AK714" s="324">
        <v>54</v>
      </c>
      <c r="AL714" s="324">
        <v>1</v>
      </c>
      <c r="AM714" s="506">
        <v>44390</v>
      </c>
      <c r="AN714" s="324">
        <v>2021</v>
      </c>
      <c r="AO714" s="324" t="s">
        <v>990</v>
      </c>
      <c r="AP714" s="281" t="s">
        <v>10507</v>
      </c>
      <c r="AQ714" s="635"/>
      <c r="CQ714" s="512"/>
    </row>
    <row r="715" spans="1:127" s="502" customFormat="1" ht="12.75" customHeight="1" x14ac:dyDescent="0.2">
      <c r="A715" s="270">
        <v>714</v>
      </c>
      <c r="B715" s="270" t="s">
        <v>1004</v>
      </c>
      <c r="C715" s="271" t="s">
        <v>2482</v>
      </c>
      <c r="D715" s="271"/>
      <c r="E715" s="271" t="s">
        <v>5600</v>
      </c>
      <c r="F715" s="271"/>
      <c r="G715" s="272" t="s">
        <v>5601</v>
      </c>
      <c r="H715" s="273"/>
      <c r="I715" s="130" t="s">
        <v>2653</v>
      </c>
      <c r="J715" s="271"/>
      <c r="K715" s="271" t="s">
        <v>5602</v>
      </c>
      <c r="L715" s="273" t="s">
        <v>5603</v>
      </c>
      <c r="M715" s="141">
        <v>43084</v>
      </c>
      <c r="N715" s="132">
        <v>43814</v>
      </c>
      <c r="O715" s="277" t="s">
        <v>991</v>
      </c>
      <c r="P715" s="299">
        <f t="shared" ref="P715:P727" si="156">N715</f>
        <v>43814</v>
      </c>
      <c r="Q715" s="264">
        <v>17984</v>
      </c>
      <c r="R715" s="264">
        <v>2014</v>
      </c>
      <c r="S715" s="265">
        <v>43084</v>
      </c>
      <c r="T715" s="281" t="s">
        <v>1785</v>
      </c>
      <c r="U715" s="281" t="s">
        <v>1786</v>
      </c>
      <c r="V715" s="150" t="s">
        <v>484</v>
      </c>
      <c r="W715" s="150" t="s">
        <v>4761</v>
      </c>
      <c r="X715" s="281" t="s">
        <v>5604</v>
      </c>
      <c r="Y715" s="281"/>
      <c r="Z715" s="150" t="s">
        <v>125</v>
      </c>
      <c r="AA715" s="303">
        <f>N715</f>
        <v>43814</v>
      </c>
      <c r="AB715" s="283" t="s">
        <v>2167</v>
      </c>
      <c r="AC715" s="281">
        <v>6.5</v>
      </c>
      <c r="AD715" s="284"/>
      <c r="AE715" s="281">
        <v>95</v>
      </c>
      <c r="AF715" s="281"/>
      <c r="AG715" s="281">
        <v>120</v>
      </c>
      <c r="AH715" s="281"/>
      <c r="AI715" s="281" t="s">
        <v>994</v>
      </c>
      <c r="AJ715" s="281">
        <v>37</v>
      </c>
      <c r="AK715" s="281">
        <v>57</v>
      </c>
      <c r="AL715" s="281">
        <v>1</v>
      </c>
      <c r="AM715" s="281"/>
      <c r="AN715" s="281"/>
      <c r="AO715" s="281"/>
      <c r="AP715" s="281"/>
      <c r="AQ715" s="635"/>
      <c r="AR715" s="324"/>
      <c r="AS715" s="324"/>
      <c r="AT715" s="324"/>
      <c r="AU715" s="324"/>
      <c r="AV715" s="324"/>
      <c r="AW715" s="324"/>
      <c r="AX715" s="324"/>
      <c r="AY715" s="324"/>
      <c r="AZ715" s="324"/>
      <c r="BA715" s="324"/>
      <c r="BB715" s="324"/>
      <c r="BC715" s="324"/>
      <c r="BD715" s="324"/>
      <c r="BE715" s="324"/>
      <c r="BF715" s="324"/>
      <c r="BG715" s="324"/>
      <c r="BH715" s="324"/>
      <c r="BI715" s="324"/>
      <c r="BJ715" s="324"/>
      <c r="BK715" s="324"/>
      <c r="BL715" s="324"/>
      <c r="BM715" s="324"/>
      <c r="BN715" s="324"/>
      <c r="BO715" s="324"/>
      <c r="BP715" s="324"/>
      <c r="BQ715" s="324"/>
      <c r="BR715" s="324"/>
      <c r="BS715" s="324"/>
      <c r="BT715" s="324"/>
      <c r="BU715" s="324"/>
      <c r="BV715" s="324"/>
      <c r="BW715" s="324"/>
      <c r="BX715" s="324"/>
      <c r="BY715" s="324"/>
      <c r="BZ715" s="324"/>
      <c r="CA715" s="324"/>
      <c r="CB715" s="324"/>
      <c r="CC715" s="324"/>
      <c r="CD715" s="324"/>
      <c r="CE715" s="324"/>
      <c r="CF715" s="324"/>
      <c r="CG715" s="324"/>
      <c r="CH715" s="324"/>
      <c r="CI715" s="324"/>
      <c r="CJ715" s="324"/>
      <c r="CK715" s="324"/>
      <c r="CL715" s="324"/>
      <c r="CM715" s="324"/>
      <c r="CN715" s="324"/>
      <c r="CO715" s="324"/>
      <c r="CP715" s="324"/>
      <c r="CQ715" s="532"/>
      <c r="CR715" s="532"/>
      <c r="CS715" s="532"/>
      <c r="CT715" s="532"/>
      <c r="CU715" s="532"/>
      <c r="CV715" s="532"/>
      <c r="CW715" s="532"/>
      <c r="CX715" s="532"/>
      <c r="CY715" s="532"/>
      <c r="CZ715" s="532"/>
      <c r="DA715" s="532"/>
      <c r="DB715" s="532"/>
      <c r="DC715" s="532"/>
      <c r="DD715" s="532"/>
      <c r="DE715" s="532"/>
      <c r="DF715" s="532"/>
      <c r="DG715" s="532"/>
      <c r="DH715" s="532"/>
      <c r="DI715" s="532"/>
      <c r="DJ715" s="532"/>
      <c r="DK715" s="532"/>
      <c r="DL715" s="532"/>
      <c r="DM715" s="532"/>
      <c r="DN715" s="532"/>
      <c r="DO715" s="532"/>
      <c r="DP715" s="532"/>
      <c r="DQ715" s="532"/>
      <c r="DR715" s="532"/>
      <c r="DS715" s="532"/>
      <c r="DT715" s="532"/>
      <c r="DU715" s="532"/>
      <c r="DV715" s="532"/>
      <c r="DW715" s="532"/>
    </row>
    <row r="716" spans="1:127" s="502" customFormat="1" ht="12.75" customHeight="1" x14ac:dyDescent="0.2">
      <c r="A716" s="270">
        <v>715</v>
      </c>
      <c r="B716" s="324" t="s">
        <v>1004</v>
      </c>
      <c r="C716" s="324" t="s">
        <v>9595</v>
      </c>
      <c r="D716" s="324"/>
      <c r="E716" s="324" t="s">
        <v>7539</v>
      </c>
      <c r="F716" s="324"/>
      <c r="G716" s="324" t="s">
        <v>9596</v>
      </c>
      <c r="H716" s="324"/>
      <c r="I716" s="324" t="s">
        <v>1634</v>
      </c>
      <c r="J716" s="324"/>
      <c r="K716" s="324" t="s">
        <v>9591</v>
      </c>
      <c r="L716" s="583" t="s">
        <v>1207</v>
      </c>
      <c r="M716" s="506">
        <v>44165</v>
      </c>
      <c r="N716" s="506">
        <v>44891</v>
      </c>
      <c r="O716" s="324" t="s">
        <v>991</v>
      </c>
      <c r="P716" s="506">
        <f t="shared" si="156"/>
        <v>44891</v>
      </c>
      <c r="Q716" s="324">
        <v>20748</v>
      </c>
      <c r="R716" s="324">
        <v>2015</v>
      </c>
      <c r="S716" s="506">
        <v>44161</v>
      </c>
      <c r="T716" s="324" t="s">
        <v>39</v>
      </c>
      <c r="U716" s="324" t="s">
        <v>1786</v>
      </c>
      <c r="V716" s="530">
        <v>0</v>
      </c>
      <c r="W716" s="530">
        <v>60</v>
      </c>
      <c r="X716" s="324" t="s">
        <v>9592</v>
      </c>
      <c r="Y716" s="324" t="s">
        <v>9593</v>
      </c>
      <c r="Z716" s="324" t="s">
        <v>9594</v>
      </c>
      <c r="AA716" s="506">
        <v>44891</v>
      </c>
      <c r="AB716" s="324" t="s">
        <v>2167</v>
      </c>
      <c r="AC716" s="324">
        <v>7.3</v>
      </c>
      <c r="AD716" s="324"/>
      <c r="AE716" s="324">
        <v>120</v>
      </c>
      <c r="AF716" s="324"/>
      <c r="AG716" s="324">
        <v>220</v>
      </c>
      <c r="AH716" s="324"/>
      <c r="AI716" s="324" t="s">
        <v>994</v>
      </c>
      <c r="AJ716" s="324" t="s">
        <v>994</v>
      </c>
      <c r="AK716" s="324" t="s">
        <v>994</v>
      </c>
      <c r="AL716" s="324">
        <v>2</v>
      </c>
      <c r="AM716" s="324"/>
      <c r="AN716" s="324"/>
      <c r="AO716" s="324"/>
      <c r="AP716" s="281"/>
      <c r="AQ716" s="635"/>
      <c r="AR716" s="271"/>
      <c r="AS716" s="130"/>
      <c r="AT716" s="271"/>
      <c r="AU716" s="272"/>
      <c r="AV716" s="273"/>
      <c r="AW716" s="271"/>
      <c r="AX716" s="271"/>
      <c r="AY716" s="130"/>
      <c r="AZ716" s="274"/>
      <c r="BA716" s="275"/>
      <c r="BB716" s="132"/>
      <c r="BC716" s="277"/>
      <c r="BD716" s="299"/>
      <c r="BE716" s="264"/>
      <c r="BF716" s="264"/>
      <c r="BG716" s="265"/>
      <c r="BH716" s="281"/>
      <c r="BI716" s="281"/>
      <c r="BJ716" s="150"/>
      <c r="BK716" s="150"/>
      <c r="BL716" s="281"/>
      <c r="BM716" s="281"/>
      <c r="BN716" s="150"/>
      <c r="BO716" s="303"/>
      <c r="BP716" s="281"/>
      <c r="BQ716" s="281"/>
      <c r="BR716" s="284"/>
      <c r="BS716" s="281"/>
      <c r="BT716" s="281"/>
      <c r="BU716" s="281"/>
      <c r="BV716" s="281"/>
      <c r="BW716" s="281"/>
      <c r="BX716" s="281"/>
      <c r="BY716" s="281"/>
      <c r="BZ716" s="281"/>
      <c r="CA716" s="265"/>
      <c r="CB716" s="281"/>
      <c r="CC716" s="281"/>
      <c r="CD716" s="324"/>
      <c r="CE716" s="324"/>
      <c r="CF716" s="324"/>
      <c r="CG716" s="324"/>
      <c r="CH716" s="324"/>
      <c r="CI716" s="324"/>
      <c r="CJ716" s="324"/>
      <c r="CK716" s="324"/>
      <c r="CL716" s="324"/>
      <c r="CM716" s="324"/>
      <c r="CN716" s="324"/>
      <c r="CO716" s="324"/>
      <c r="CP716" s="324"/>
      <c r="CQ716" s="532"/>
      <c r="CR716" s="532"/>
      <c r="CS716" s="532"/>
      <c r="CT716" s="532"/>
      <c r="CU716" s="532"/>
      <c r="CV716" s="532"/>
      <c r="CW716" s="532"/>
      <c r="CX716" s="532"/>
      <c r="CY716" s="532"/>
      <c r="CZ716" s="532"/>
      <c r="DA716" s="532"/>
      <c r="DB716" s="532"/>
      <c r="DC716" s="532"/>
      <c r="DD716" s="532"/>
      <c r="DE716" s="532"/>
      <c r="DF716" s="532"/>
      <c r="DG716" s="532"/>
      <c r="DH716" s="532"/>
      <c r="DI716" s="532"/>
      <c r="DJ716" s="532"/>
      <c r="DK716" s="532"/>
      <c r="DL716" s="532"/>
      <c r="DM716" s="532"/>
      <c r="DN716" s="532"/>
      <c r="DO716" s="532"/>
      <c r="DP716" s="532"/>
      <c r="DQ716" s="532"/>
      <c r="DR716" s="532"/>
      <c r="DS716" s="532"/>
      <c r="DT716" s="532"/>
      <c r="DU716" s="532"/>
      <c r="DV716" s="532"/>
      <c r="DW716" s="532"/>
    </row>
    <row r="717" spans="1:127" s="502" customFormat="1" ht="12.75" customHeight="1" x14ac:dyDescent="0.2">
      <c r="A717" s="270">
        <v>716</v>
      </c>
      <c r="B717" s="281" t="s">
        <v>1004</v>
      </c>
      <c r="C717" s="281" t="s">
        <v>7985</v>
      </c>
      <c r="D717" s="281"/>
      <c r="E717" s="281" t="s">
        <v>361</v>
      </c>
      <c r="F717" s="281"/>
      <c r="G717" s="296" t="s">
        <v>9076</v>
      </c>
      <c r="H717" s="799"/>
      <c r="I717" s="271" t="s">
        <v>424</v>
      </c>
      <c r="J717" s="281"/>
      <c r="K717" s="281" t="s">
        <v>8284</v>
      </c>
      <c r="L717" s="799" t="s">
        <v>1383</v>
      </c>
      <c r="M717" s="306">
        <v>44063</v>
      </c>
      <c r="N717" s="307">
        <v>44791</v>
      </c>
      <c r="O717" s="277" t="s">
        <v>991</v>
      </c>
      <c r="P717" s="299">
        <f t="shared" si="156"/>
        <v>44791</v>
      </c>
      <c r="Q717" s="264">
        <v>20600</v>
      </c>
      <c r="R717" s="264">
        <v>2018</v>
      </c>
      <c r="S717" s="265">
        <v>44061</v>
      </c>
      <c r="T717" s="281" t="s">
        <v>32</v>
      </c>
      <c r="U717" s="281" t="s">
        <v>1786</v>
      </c>
      <c r="V717" s="150" t="s">
        <v>484</v>
      </c>
      <c r="W717" s="150" t="s">
        <v>2261</v>
      </c>
      <c r="X717" s="281" t="s">
        <v>2316</v>
      </c>
      <c r="Y717" s="281" t="s">
        <v>9077</v>
      </c>
      <c r="Z717" s="150" t="s">
        <v>1385</v>
      </c>
      <c r="AA717" s="303">
        <v>44791</v>
      </c>
      <c r="AB717" s="283" t="s">
        <v>2167</v>
      </c>
      <c r="AC717" s="281">
        <v>7.69</v>
      </c>
      <c r="AD717" s="284"/>
      <c r="AE717" s="281">
        <v>130</v>
      </c>
      <c r="AF717" s="281"/>
      <c r="AG717" s="281">
        <v>220</v>
      </c>
      <c r="AH717" s="281"/>
      <c r="AI717" s="281" t="s">
        <v>994</v>
      </c>
      <c r="AJ717" s="281" t="s">
        <v>994</v>
      </c>
      <c r="AK717" s="281" t="s">
        <v>994</v>
      </c>
      <c r="AL717" s="281">
        <v>2</v>
      </c>
      <c r="AM717" s="281"/>
      <c r="AN717" s="281"/>
      <c r="AO717" s="281"/>
      <c r="AP717" s="281"/>
      <c r="AQ717" s="635"/>
      <c r="AR717" s="324"/>
      <c r="AS717" s="324"/>
      <c r="AT717" s="324"/>
      <c r="AU717" s="324"/>
      <c r="AV717" s="324"/>
      <c r="AW717" s="324"/>
      <c r="AX717" s="324"/>
      <c r="AY717" s="324"/>
      <c r="AZ717" s="324"/>
      <c r="BA717" s="324"/>
      <c r="BB717" s="324"/>
      <c r="BC717" s="324"/>
      <c r="BD717" s="324"/>
      <c r="BE717" s="324"/>
      <c r="BF717" s="324"/>
      <c r="BG717" s="324"/>
      <c r="BH717" s="324"/>
      <c r="BI717" s="324"/>
      <c r="BJ717" s="324"/>
      <c r="BK717" s="324"/>
      <c r="BL717" s="324"/>
      <c r="BM717" s="324"/>
      <c r="BN717" s="324"/>
      <c r="BO717" s="324"/>
      <c r="BP717" s="324"/>
      <c r="BQ717" s="324"/>
      <c r="BR717" s="324"/>
      <c r="BS717" s="324"/>
      <c r="BT717" s="324"/>
      <c r="BU717" s="324"/>
      <c r="BV717" s="324"/>
      <c r="BW717" s="324"/>
      <c r="BX717" s="324"/>
      <c r="BY717" s="324"/>
      <c r="BZ717" s="324"/>
      <c r="CA717" s="324"/>
      <c r="CB717" s="324"/>
      <c r="CC717" s="324"/>
      <c r="CD717" s="324"/>
      <c r="CE717" s="324"/>
      <c r="CF717" s="324"/>
      <c r="CG717" s="324"/>
      <c r="CH717" s="324"/>
      <c r="CI717" s="324"/>
      <c r="CJ717" s="324"/>
      <c r="CK717" s="324"/>
      <c r="CL717" s="324"/>
      <c r="CM717" s="324"/>
      <c r="CN717" s="324"/>
      <c r="CO717" s="324"/>
      <c r="CP717" s="324"/>
      <c r="CQ717" s="532"/>
      <c r="CR717" s="532"/>
      <c r="CS717" s="532"/>
      <c r="CT717" s="532"/>
      <c r="CU717" s="532"/>
      <c r="CV717" s="532"/>
      <c r="CW717" s="532"/>
      <c r="CX717" s="532"/>
      <c r="CY717" s="532"/>
      <c r="CZ717" s="532"/>
      <c r="DA717" s="532"/>
      <c r="DB717" s="532"/>
      <c r="DC717" s="532"/>
      <c r="DD717" s="532"/>
      <c r="DE717" s="532"/>
      <c r="DF717" s="532"/>
      <c r="DG717" s="532"/>
      <c r="DH717" s="532"/>
      <c r="DI717" s="532"/>
      <c r="DJ717" s="532"/>
      <c r="DK717" s="532"/>
      <c r="DL717" s="532"/>
      <c r="DM717" s="532"/>
      <c r="DN717" s="532"/>
      <c r="DO717" s="532"/>
      <c r="DP717" s="532"/>
      <c r="DQ717" s="532"/>
      <c r="DR717" s="532"/>
      <c r="DS717" s="532"/>
      <c r="DT717" s="532"/>
      <c r="DU717" s="532"/>
      <c r="DV717" s="532"/>
      <c r="DW717" s="532"/>
    </row>
    <row r="718" spans="1:127" s="502" customFormat="1" ht="12.75" customHeight="1" x14ac:dyDescent="0.2">
      <c r="A718" s="270">
        <v>717</v>
      </c>
      <c r="B718" s="270" t="s">
        <v>1004</v>
      </c>
      <c r="C718" s="270" t="s">
        <v>7380</v>
      </c>
      <c r="D718" s="271"/>
      <c r="E718" s="130" t="s">
        <v>10074</v>
      </c>
      <c r="F718" s="271"/>
      <c r="G718" s="272" t="s">
        <v>10211</v>
      </c>
      <c r="H718" s="273"/>
      <c r="I718" s="271" t="s">
        <v>4329</v>
      </c>
      <c r="J718" s="271"/>
      <c r="K718" s="271" t="s">
        <v>2574</v>
      </c>
      <c r="L718" s="273" t="s">
        <v>3409</v>
      </c>
      <c r="M718" s="275">
        <v>44336</v>
      </c>
      <c r="N718" s="132">
        <v>45061</v>
      </c>
      <c r="O718" s="277" t="s">
        <v>991</v>
      </c>
      <c r="P718" s="299">
        <f>N718</f>
        <v>45061</v>
      </c>
      <c r="Q718" s="264">
        <v>21254</v>
      </c>
      <c r="R718" s="264">
        <v>2018</v>
      </c>
      <c r="S718" s="265">
        <v>44331</v>
      </c>
      <c r="T718" s="281" t="s">
        <v>5762</v>
      </c>
      <c r="U718" s="281" t="s">
        <v>1786</v>
      </c>
      <c r="V718" s="150" t="s">
        <v>484</v>
      </c>
      <c r="W718" s="150" t="s">
        <v>2386</v>
      </c>
      <c r="X718" s="281" t="s">
        <v>2575</v>
      </c>
      <c r="Y718" s="281" t="s">
        <v>2576</v>
      </c>
      <c r="Z718" s="150" t="s">
        <v>2577</v>
      </c>
      <c r="AA718" s="303">
        <f>N718</f>
        <v>45061</v>
      </c>
      <c r="AB718" s="283" t="s">
        <v>1411</v>
      </c>
      <c r="AC718" s="281">
        <v>5.0999999999999996</v>
      </c>
      <c r="AD718" s="284"/>
      <c r="AE718" s="281">
        <v>79</v>
      </c>
      <c r="AF718" s="281"/>
      <c r="AG718" s="281">
        <v>99</v>
      </c>
      <c r="AH718" s="281"/>
      <c r="AI718" s="281" t="s">
        <v>994</v>
      </c>
      <c r="AJ718" s="281" t="s">
        <v>994</v>
      </c>
      <c r="AK718" s="281" t="s">
        <v>994</v>
      </c>
      <c r="AL718" s="281">
        <v>1</v>
      </c>
      <c r="AM718" s="265"/>
      <c r="AN718" s="281"/>
      <c r="AO718" s="281"/>
      <c r="AP718" s="281"/>
      <c r="AQ718" s="635"/>
      <c r="AR718" s="324"/>
      <c r="AS718" s="324"/>
      <c r="AT718" s="324"/>
      <c r="AU718" s="324"/>
      <c r="AV718" s="324"/>
      <c r="AW718" s="324"/>
      <c r="AX718" s="324"/>
      <c r="AY718" s="324"/>
      <c r="AZ718" s="324"/>
      <c r="BA718" s="324"/>
      <c r="BB718" s="324"/>
      <c r="BC718" s="324"/>
      <c r="BD718" s="324"/>
      <c r="BE718" s="324"/>
      <c r="BF718" s="324"/>
      <c r="BG718" s="324"/>
      <c r="BH718" s="324"/>
      <c r="BI718" s="324"/>
      <c r="BJ718" s="324"/>
      <c r="BK718" s="324"/>
      <c r="BL718" s="324"/>
      <c r="BM718" s="324"/>
      <c r="BN718" s="324"/>
      <c r="BO718" s="324"/>
      <c r="BP718" s="324"/>
      <c r="BQ718" s="324"/>
      <c r="BR718" s="324"/>
      <c r="BS718" s="324"/>
      <c r="BT718" s="324"/>
      <c r="BU718" s="324"/>
      <c r="BV718" s="324"/>
      <c r="BW718" s="324"/>
      <c r="BX718" s="324"/>
      <c r="BY718" s="324"/>
      <c r="BZ718" s="324"/>
      <c r="CA718" s="324"/>
      <c r="CB718" s="324"/>
      <c r="CC718" s="324"/>
      <c r="CD718" s="324"/>
      <c r="CE718" s="324"/>
      <c r="CF718" s="324"/>
      <c r="CG718" s="324"/>
      <c r="CH718" s="324"/>
      <c r="CI718" s="324"/>
      <c r="CJ718" s="324"/>
      <c r="CK718" s="324"/>
      <c r="CL718" s="324"/>
      <c r="CM718" s="324"/>
      <c r="CN718" s="324"/>
      <c r="CO718" s="324"/>
      <c r="CP718" s="324"/>
      <c r="CQ718" s="532"/>
      <c r="CR718" s="532"/>
      <c r="CS718" s="532"/>
      <c r="CT718" s="532"/>
      <c r="CU718" s="532"/>
      <c r="CV718" s="532"/>
      <c r="CW718" s="532"/>
      <c r="CX718" s="532"/>
      <c r="CY718" s="532"/>
      <c r="CZ718" s="532"/>
      <c r="DA718" s="532"/>
      <c r="DB718" s="532"/>
      <c r="DC718" s="532"/>
      <c r="DD718" s="532"/>
      <c r="DE718" s="532"/>
      <c r="DF718" s="532"/>
      <c r="DG718" s="532"/>
      <c r="DH718" s="532"/>
      <c r="DI718" s="532"/>
      <c r="DJ718" s="532"/>
      <c r="DK718" s="532"/>
      <c r="DL718" s="532"/>
      <c r="DM718" s="532"/>
      <c r="DN718" s="532"/>
      <c r="DO718" s="532"/>
      <c r="DP718" s="532"/>
      <c r="DQ718" s="532"/>
      <c r="DR718" s="532"/>
      <c r="DS718" s="532"/>
      <c r="DT718" s="532"/>
      <c r="DU718" s="532"/>
      <c r="DV718" s="532"/>
      <c r="DW718" s="532"/>
    </row>
    <row r="719" spans="1:127" s="502" customFormat="1" ht="12.75" customHeight="1" x14ac:dyDescent="0.2">
      <c r="A719" s="270">
        <v>718</v>
      </c>
      <c r="B719" s="270" t="s">
        <v>1004</v>
      </c>
      <c r="C719" s="270" t="s">
        <v>3731</v>
      </c>
      <c r="D719" s="271"/>
      <c r="E719" s="130" t="s">
        <v>5640</v>
      </c>
      <c r="F719" s="271"/>
      <c r="G719" s="272" t="s">
        <v>5641</v>
      </c>
      <c r="H719" s="273"/>
      <c r="I719" s="130" t="s">
        <v>2653</v>
      </c>
      <c r="J719" s="271"/>
      <c r="K719" s="281" t="s">
        <v>3653</v>
      </c>
      <c r="L719" s="676" t="s">
        <v>3654</v>
      </c>
      <c r="M719" s="306">
        <v>43097</v>
      </c>
      <c r="N719" s="325">
        <v>44570</v>
      </c>
      <c r="O719" s="507" t="s">
        <v>991</v>
      </c>
      <c r="P719" s="513">
        <f t="shared" si="156"/>
        <v>44570</v>
      </c>
      <c r="Q719" s="514">
        <v>171017</v>
      </c>
      <c r="R719" s="514">
        <v>2017</v>
      </c>
      <c r="S719" s="279">
        <v>43839</v>
      </c>
      <c r="T719" s="281" t="s">
        <v>1785</v>
      </c>
      <c r="U719" s="281" t="s">
        <v>1786</v>
      </c>
      <c r="V719" s="150" t="s">
        <v>7940</v>
      </c>
      <c r="W719" s="150" t="s">
        <v>1012</v>
      </c>
      <c r="X719" s="280" t="s">
        <v>3655</v>
      </c>
      <c r="Y719" s="280"/>
      <c r="Z719" s="282" t="s">
        <v>3656</v>
      </c>
      <c r="AA719" s="319">
        <f t="shared" ref="AA719:AA727" si="157">N719</f>
        <v>44570</v>
      </c>
      <c r="AB719" s="149" t="s">
        <v>1411</v>
      </c>
      <c r="AC719" s="280">
        <v>4.5</v>
      </c>
      <c r="AD719" s="305"/>
      <c r="AE719" s="280">
        <v>95</v>
      </c>
      <c r="AF719" s="280"/>
      <c r="AG719" s="280">
        <v>120</v>
      </c>
      <c r="AH719" s="280"/>
      <c r="AI719" s="280">
        <v>23</v>
      </c>
      <c r="AJ719" s="280">
        <v>40</v>
      </c>
      <c r="AK719" s="501">
        <v>57</v>
      </c>
      <c r="AL719" s="501">
        <v>1</v>
      </c>
      <c r="AM719" s="265"/>
      <c r="AN719" s="281"/>
      <c r="AO719" s="281"/>
      <c r="AP719" s="281"/>
      <c r="AQ719" s="635"/>
      <c r="AR719" s="324"/>
      <c r="AS719" s="324"/>
      <c r="AT719" s="324"/>
      <c r="AU719" s="324"/>
      <c r="AV719" s="324"/>
      <c r="AW719" s="324"/>
      <c r="AX719" s="324"/>
      <c r="AY719" s="324"/>
      <c r="AZ719" s="324"/>
      <c r="BA719" s="324"/>
      <c r="BB719" s="324"/>
      <c r="BC719" s="324"/>
      <c r="BD719" s="324"/>
      <c r="BE719" s="324"/>
      <c r="BF719" s="324"/>
      <c r="BG719" s="324"/>
      <c r="BH719" s="324"/>
      <c r="BI719" s="324"/>
      <c r="BJ719" s="324"/>
      <c r="BK719" s="324"/>
      <c r="BL719" s="324"/>
      <c r="BM719" s="324"/>
      <c r="BN719" s="324"/>
      <c r="BO719" s="324"/>
      <c r="BP719" s="324"/>
      <c r="BQ719" s="324"/>
      <c r="BR719" s="324"/>
      <c r="BS719" s="324"/>
      <c r="BT719" s="324"/>
      <c r="BU719" s="324"/>
      <c r="BV719" s="324"/>
      <c r="BW719" s="324"/>
      <c r="BX719" s="324"/>
      <c r="BY719" s="324"/>
      <c r="BZ719" s="324"/>
      <c r="CA719" s="324"/>
      <c r="CB719" s="324"/>
      <c r="CC719" s="324"/>
      <c r="CD719" s="324"/>
      <c r="CE719" s="324"/>
      <c r="CF719" s="324"/>
      <c r="CG719" s="324"/>
      <c r="CH719" s="324"/>
      <c r="CI719" s="324"/>
      <c r="CJ719" s="324"/>
      <c r="CK719" s="324"/>
      <c r="CL719" s="324"/>
      <c r="CM719" s="324"/>
      <c r="CN719" s="324"/>
      <c r="CO719" s="324"/>
      <c r="CP719" s="324"/>
      <c r="CQ719" s="532"/>
      <c r="CR719" s="532"/>
      <c r="CS719" s="532"/>
      <c r="CT719" s="532"/>
      <c r="CU719" s="532"/>
      <c r="CV719" s="532"/>
      <c r="CW719" s="532"/>
      <c r="CX719" s="532"/>
      <c r="CY719" s="532"/>
      <c r="CZ719" s="532"/>
      <c r="DA719" s="532"/>
      <c r="DB719" s="532"/>
      <c r="DC719" s="532"/>
      <c r="DD719" s="532"/>
      <c r="DE719" s="532"/>
      <c r="DF719" s="532"/>
      <c r="DG719" s="532"/>
      <c r="DH719" s="532"/>
      <c r="DI719" s="532"/>
      <c r="DJ719" s="532"/>
      <c r="DK719" s="532"/>
      <c r="DL719" s="532"/>
      <c r="DM719" s="532"/>
      <c r="DN719" s="532"/>
      <c r="DO719" s="532"/>
      <c r="DP719" s="532"/>
      <c r="DQ719" s="532"/>
      <c r="DR719" s="532"/>
      <c r="DS719" s="532"/>
      <c r="DT719" s="532"/>
      <c r="DU719" s="532"/>
      <c r="DV719" s="532"/>
      <c r="DW719" s="532"/>
    </row>
    <row r="720" spans="1:127" s="502" customFormat="1" ht="12.75" customHeight="1" x14ac:dyDescent="0.2">
      <c r="A720" s="270">
        <v>719</v>
      </c>
      <c r="B720" s="270" t="s">
        <v>1004</v>
      </c>
      <c r="C720" s="130" t="s">
        <v>10002</v>
      </c>
      <c r="D720" s="271"/>
      <c r="E720" s="130" t="s">
        <v>9692</v>
      </c>
      <c r="F720" s="271"/>
      <c r="G720" s="272" t="s">
        <v>10001</v>
      </c>
      <c r="H720" s="273"/>
      <c r="I720" s="271" t="s">
        <v>6984</v>
      </c>
      <c r="J720" s="271"/>
      <c r="K720" s="271" t="s">
        <v>5353</v>
      </c>
      <c r="L720" s="273" t="s">
        <v>3932</v>
      </c>
      <c r="M720" s="275">
        <v>44295</v>
      </c>
      <c r="N720" s="132">
        <v>45022</v>
      </c>
      <c r="O720" s="277" t="s">
        <v>991</v>
      </c>
      <c r="P720" s="301">
        <f t="shared" si="156"/>
        <v>45022</v>
      </c>
      <c r="Q720" s="264">
        <v>21168</v>
      </c>
      <c r="R720" s="264">
        <v>2020</v>
      </c>
      <c r="S720" s="265">
        <v>44292</v>
      </c>
      <c r="T720" s="281" t="s">
        <v>239</v>
      </c>
      <c r="U720" s="281" t="s">
        <v>1786</v>
      </c>
      <c r="V720" s="150" t="s">
        <v>484</v>
      </c>
      <c r="W720" s="150" t="s">
        <v>1805</v>
      </c>
      <c r="X720" s="281" t="s">
        <v>1289</v>
      </c>
      <c r="Y720" s="281" t="s">
        <v>8607</v>
      </c>
      <c r="Z720" s="150" t="s">
        <v>1047</v>
      </c>
      <c r="AA720" s="147">
        <f t="shared" si="157"/>
        <v>45022</v>
      </c>
      <c r="AB720" s="283" t="s">
        <v>1583</v>
      </c>
      <c r="AC720" s="281">
        <v>5</v>
      </c>
      <c r="AD720" s="284"/>
      <c r="AE720" s="281">
        <v>75</v>
      </c>
      <c r="AF720" s="281"/>
      <c r="AG720" s="281">
        <v>95</v>
      </c>
      <c r="AH720" s="281"/>
      <c r="AI720" s="281">
        <v>24</v>
      </c>
      <c r="AJ720" s="281">
        <v>39</v>
      </c>
      <c r="AK720" s="281">
        <v>61</v>
      </c>
      <c r="AL720" s="281">
        <v>1</v>
      </c>
      <c r="AM720" s="265"/>
      <c r="AN720" s="281"/>
      <c r="AO720" s="281"/>
      <c r="AP720" s="281"/>
      <c r="AQ720" s="635"/>
      <c r="AR720" s="324"/>
      <c r="AS720" s="324"/>
      <c r="AT720" s="324"/>
      <c r="AU720" s="324"/>
      <c r="AV720" s="324"/>
      <c r="AW720" s="324"/>
      <c r="AX720" s="324"/>
      <c r="AY720" s="324"/>
      <c r="AZ720" s="324"/>
      <c r="BA720" s="324"/>
      <c r="BB720" s="324"/>
      <c r="BC720" s="324"/>
      <c r="BD720" s="324"/>
      <c r="BE720" s="324"/>
      <c r="BF720" s="324"/>
      <c r="BG720" s="324"/>
      <c r="BH720" s="324"/>
      <c r="BI720" s="324"/>
      <c r="BJ720" s="324"/>
      <c r="BK720" s="324"/>
      <c r="BL720" s="324"/>
      <c r="BM720" s="324"/>
      <c r="BN720" s="324"/>
      <c r="BO720" s="324"/>
      <c r="BP720" s="324"/>
      <c r="BQ720" s="324"/>
      <c r="BR720" s="324"/>
      <c r="BS720" s="324"/>
      <c r="BT720" s="324"/>
      <c r="BU720" s="324"/>
      <c r="BV720" s="324"/>
      <c r="BW720" s="324"/>
      <c r="BX720" s="324"/>
      <c r="BY720" s="324"/>
      <c r="BZ720" s="324"/>
      <c r="CA720" s="324"/>
      <c r="CB720" s="324"/>
      <c r="CC720" s="324"/>
      <c r="CD720" s="324"/>
      <c r="CE720" s="324"/>
      <c r="CF720" s="324"/>
      <c r="CG720" s="324"/>
      <c r="CH720" s="324"/>
      <c r="CI720" s="324"/>
      <c r="CJ720" s="324"/>
      <c r="CK720" s="324"/>
      <c r="CL720" s="324"/>
      <c r="CM720" s="324"/>
      <c r="CN720" s="324"/>
      <c r="CO720" s="324"/>
      <c r="CP720" s="324"/>
      <c r="CQ720" s="532"/>
      <c r="CR720" s="532"/>
      <c r="CS720" s="532"/>
      <c r="CT720" s="532"/>
      <c r="CU720" s="532"/>
      <c r="CV720" s="532"/>
      <c r="CW720" s="532"/>
      <c r="CX720" s="532"/>
      <c r="CY720" s="532"/>
      <c r="CZ720" s="532"/>
      <c r="DA720" s="532"/>
      <c r="DB720" s="532"/>
      <c r="DC720" s="532"/>
      <c r="DD720" s="532"/>
      <c r="DE720" s="532"/>
      <c r="DF720" s="532"/>
      <c r="DG720" s="532"/>
      <c r="DH720" s="532"/>
      <c r="DI720" s="532"/>
      <c r="DJ720" s="532"/>
      <c r="DK720" s="532"/>
      <c r="DL720" s="532"/>
      <c r="DM720" s="532"/>
      <c r="DN720" s="532"/>
      <c r="DO720" s="532"/>
      <c r="DP720" s="532"/>
      <c r="DQ720" s="532"/>
      <c r="DR720" s="532"/>
      <c r="DS720" s="532"/>
      <c r="DT720" s="532"/>
      <c r="DU720" s="532"/>
      <c r="DV720" s="532"/>
      <c r="DW720" s="532"/>
    </row>
    <row r="721" spans="1:127" ht="12.75" customHeight="1" x14ac:dyDescent="0.2">
      <c r="A721" s="270">
        <v>720</v>
      </c>
      <c r="B721" s="270" t="s">
        <v>1004</v>
      </c>
      <c r="C721" s="270" t="s">
        <v>2883</v>
      </c>
      <c r="D721" s="271"/>
      <c r="E721" s="271" t="s">
        <v>2953</v>
      </c>
      <c r="F721" s="271"/>
      <c r="G721" s="272" t="s">
        <v>2954</v>
      </c>
      <c r="H721" s="273"/>
      <c r="I721" s="281" t="s">
        <v>1307</v>
      </c>
      <c r="J721" s="271"/>
      <c r="K721" s="271" t="s">
        <v>8363</v>
      </c>
      <c r="L721" s="273" t="s">
        <v>2955</v>
      </c>
      <c r="M721" s="275">
        <v>42129</v>
      </c>
      <c r="N721" s="276">
        <v>45001</v>
      </c>
      <c r="O721" s="277" t="s">
        <v>991</v>
      </c>
      <c r="P721" s="300">
        <f t="shared" si="156"/>
        <v>45001</v>
      </c>
      <c r="Q721" s="278">
        <v>21121</v>
      </c>
      <c r="R721" s="278">
        <v>2015</v>
      </c>
      <c r="S721" s="279">
        <v>44271</v>
      </c>
      <c r="T721" s="281" t="s">
        <v>239</v>
      </c>
      <c r="U721" s="281" t="s">
        <v>991</v>
      </c>
      <c r="V721" s="282" t="s">
        <v>1280</v>
      </c>
      <c r="W721" s="282" t="s">
        <v>3506</v>
      </c>
      <c r="X721" s="280" t="s">
        <v>2956</v>
      </c>
      <c r="Y721" s="280" t="s">
        <v>1697</v>
      </c>
      <c r="Z721" s="282" t="s">
        <v>1181</v>
      </c>
      <c r="AA721" s="319">
        <f t="shared" si="157"/>
        <v>45001</v>
      </c>
      <c r="AB721" s="149" t="s">
        <v>485</v>
      </c>
      <c r="AC721" s="280">
        <v>5.4</v>
      </c>
      <c r="AD721" s="305"/>
      <c r="AE721" s="280">
        <v>75</v>
      </c>
      <c r="AF721" s="280"/>
      <c r="AG721" s="280">
        <v>95</v>
      </c>
      <c r="AH721" s="280"/>
      <c r="AI721" s="280">
        <v>22</v>
      </c>
      <c r="AJ721" s="280">
        <v>38</v>
      </c>
      <c r="AK721" s="280">
        <v>49</v>
      </c>
      <c r="AL721" s="280">
        <v>1</v>
      </c>
      <c r="AM721" s="279"/>
      <c r="AN721" s="280"/>
      <c r="AO721" s="280"/>
      <c r="AP721" s="280"/>
      <c r="AQ721" s="634"/>
      <c r="AR721" s="501"/>
      <c r="AS721" s="501"/>
      <c r="AT721" s="501"/>
      <c r="AU721" s="501"/>
      <c r="AV721" s="501"/>
      <c r="AW721" s="501"/>
      <c r="AX721" s="501"/>
      <c r="AY721" s="501"/>
      <c r="AZ721" s="501"/>
      <c r="BA721" s="501"/>
      <c r="BB721" s="501"/>
      <c r="BC721" s="501"/>
      <c r="BD721" s="501"/>
      <c r="BE721" s="501"/>
      <c r="BF721" s="501"/>
      <c r="BG721" s="501"/>
      <c r="BH721" s="501"/>
      <c r="BI721" s="501"/>
      <c r="BJ721" s="501"/>
      <c r="BK721" s="501"/>
      <c r="BL721" s="501"/>
      <c r="BM721" s="501"/>
      <c r="BN721" s="501"/>
      <c r="BO721" s="501"/>
      <c r="BP721" s="501"/>
      <c r="BQ721" s="501"/>
      <c r="BR721" s="501"/>
      <c r="BS721" s="501"/>
      <c r="BT721" s="501"/>
      <c r="BU721" s="501"/>
      <c r="BV721" s="501"/>
      <c r="BW721" s="501"/>
      <c r="BX721" s="501"/>
      <c r="BY721" s="501"/>
      <c r="BZ721" s="501"/>
      <c r="CA721" s="501"/>
      <c r="CB721" s="501"/>
      <c r="CC721" s="501"/>
      <c r="CD721" s="501"/>
      <c r="CE721" s="501"/>
      <c r="CF721" s="501"/>
      <c r="CG721" s="501"/>
      <c r="CH721" s="501"/>
      <c r="CI721" s="501"/>
      <c r="CJ721" s="501"/>
      <c r="CK721" s="501"/>
      <c r="CL721" s="501"/>
      <c r="CM721" s="501"/>
      <c r="CN721" s="501"/>
      <c r="CO721" s="501"/>
      <c r="CP721" s="501"/>
    </row>
    <row r="722" spans="1:127" ht="12.75" customHeight="1" x14ac:dyDescent="0.2">
      <c r="A722" s="270">
        <v>721</v>
      </c>
      <c r="B722" s="270" t="s">
        <v>1004</v>
      </c>
      <c r="C722" s="270" t="s">
        <v>799</v>
      </c>
      <c r="D722" s="271"/>
      <c r="E722" s="271" t="s">
        <v>2942</v>
      </c>
      <c r="F722" s="271"/>
      <c r="G722" s="272" t="s">
        <v>2943</v>
      </c>
      <c r="H722" s="273"/>
      <c r="I722" s="130" t="s">
        <v>2653</v>
      </c>
      <c r="J722" s="271"/>
      <c r="K722" s="271" t="s">
        <v>2944</v>
      </c>
      <c r="L722" s="273" t="s">
        <v>2945</v>
      </c>
      <c r="M722" s="275">
        <v>42114</v>
      </c>
      <c r="N722" s="276">
        <v>45014</v>
      </c>
      <c r="O722" s="277" t="s">
        <v>991</v>
      </c>
      <c r="P722" s="300">
        <f t="shared" si="156"/>
        <v>45014</v>
      </c>
      <c r="Q722" s="278">
        <v>21161</v>
      </c>
      <c r="R722" s="278">
        <v>2015</v>
      </c>
      <c r="S722" s="279">
        <v>44284</v>
      </c>
      <c r="T722" s="280" t="s">
        <v>39</v>
      </c>
      <c r="U722" s="281" t="s">
        <v>991</v>
      </c>
      <c r="V722" s="282" t="s">
        <v>240</v>
      </c>
      <c r="W722" s="282" t="s">
        <v>966</v>
      </c>
      <c r="X722" s="280" t="s">
        <v>2946</v>
      </c>
      <c r="Y722" s="280" t="s">
        <v>2947</v>
      </c>
      <c r="Z722" s="282" t="s">
        <v>2948</v>
      </c>
      <c r="AA722" s="319">
        <f t="shared" si="157"/>
        <v>45014</v>
      </c>
      <c r="AB722" s="327" t="s">
        <v>2167</v>
      </c>
      <c r="AC722" s="280">
        <v>5.3</v>
      </c>
      <c r="AD722" s="280"/>
      <c r="AE722" s="282" t="s">
        <v>22</v>
      </c>
      <c r="AF722" s="279"/>
      <c r="AG722" s="280">
        <v>105</v>
      </c>
      <c r="AH722" s="280"/>
      <c r="AI722" s="280">
        <v>22</v>
      </c>
      <c r="AJ722" s="280">
        <v>37</v>
      </c>
      <c r="AK722" s="280">
        <v>50</v>
      </c>
      <c r="AL722" s="280">
        <v>1</v>
      </c>
      <c r="AM722" s="279"/>
      <c r="AN722" s="280"/>
      <c r="AO722" s="280"/>
      <c r="AP722" s="280"/>
      <c r="AQ722" s="634"/>
      <c r="AR722" s="501"/>
      <c r="AS722" s="501"/>
      <c r="AT722" s="501"/>
      <c r="AU722" s="501"/>
      <c r="AV722" s="501"/>
      <c r="AW722" s="501"/>
      <c r="AX722" s="501"/>
      <c r="AY722" s="501"/>
      <c r="AZ722" s="501"/>
      <c r="BA722" s="501"/>
      <c r="BB722" s="501"/>
      <c r="BC722" s="501"/>
      <c r="BD722" s="501"/>
      <c r="BE722" s="501"/>
      <c r="BF722" s="501"/>
      <c r="BG722" s="501"/>
      <c r="BH722" s="501"/>
      <c r="BI722" s="501"/>
      <c r="BJ722" s="501"/>
      <c r="BK722" s="501"/>
      <c r="BL722" s="501"/>
      <c r="BM722" s="501"/>
      <c r="BN722" s="501"/>
      <c r="BO722" s="501"/>
      <c r="BP722" s="501"/>
      <c r="BQ722" s="501"/>
      <c r="BR722" s="501"/>
      <c r="BS722" s="501"/>
      <c r="BT722" s="501"/>
      <c r="BU722" s="501"/>
      <c r="BV722" s="501"/>
      <c r="BW722" s="501"/>
      <c r="BX722" s="501"/>
      <c r="BY722" s="501"/>
      <c r="BZ722" s="501"/>
      <c r="CA722" s="501"/>
      <c r="CB722" s="501"/>
      <c r="CC722" s="501"/>
      <c r="CD722" s="501"/>
      <c r="CE722" s="501"/>
      <c r="CF722" s="501"/>
      <c r="CG722" s="501"/>
      <c r="CH722" s="501"/>
      <c r="CI722" s="501"/>
      <c r="CJ722" s="501"/>
      <c r="CK722" s="501"/>
      <c r="CL722" s="501"/>
      <c r="CM722" s="501"/>
      <c r="CN722" s="501"/>
      <c r="CO722" s="501"/>
      <c r="CP722" s="501"/>
    </row>
    <row r="723" spans="1:127" s="502" customFormat="1" ht="12.75" customHeight="1" x14ac:dyDescent="0.2">
      <c r="A723" s="270">
        <v>722</v>
      </c>
      <c r="B723" s="281" t="s">
        <v>1004</v>
      </c>
      <c r="C723" s="711" t="s">
        <v>5789</v>
      </c>
      <c r="D723" s="281"/>
      <c r="E723" s="281" t="s">
        <v>5145</v>
      </c>
      <c r="F723" s="281"/>
      <c r="G723" s="296" t="s">
        <v>10003</v>
      </c>
      <c r="H723" s="922"/>
      <c r="I723" s="271" t="s">
        <v>424</v>
      </c>
      <c r="J723" s="281"/>
      <c r="K723" s="281" t="s">
        <v>5353</v>
      </c>
      <c r="L723" s="922" t="s">
        <v>3932</v>
      </c>
      <c r="M723" s="306">
        <v>44295</v>
      </c>
      <c r="N723" s="307">
        <v>45009</v>
      </c>
      <c r="O723" s="277" t="s">
        <v>991</v>
      </c>
      <c r="P723" s="299">
        <f t="shared" si="156"/>
        <v>45009</v>
      </c>
      <c r="Q723" s="264">
        <v>21169</v>
      </c>
      <c r="R723" s="264">
        <v>2021</v>
      </c>
      <c r="S723" s="265">
        <v>44279</v>
      </c>
      <c r="T723" s="281" t="s">
        <v>239</v>
      </c>
      <c r="U723" s="281" t="s">
        <v>1786</v>
      </c>
      <c r="V723" s="150" t="s">
        <v>484</v>
      </c>
      <c r="W723" s="150" t="s">
        <v>484</v>
      </c>
      <c r="X723" s="281" t="s">
        <v>1289</v>
      </c>
      <c r="Y723" s="281" t="s">
        <v>8607</v>
      </c>
      <c r="Z723" s="150" t="s">
        <v>1047</v>
      </c>
      <c r="AA723" s="303">
        <f t="shared" si="157"/>
        <v>45009</v>
      </c>
      <c r="AB723" s="283" t="s">
        <v>6909</v>
      </c>
      <c r="AC723" s="281">
        <v>5.9</v>
      </c>
      <c r="AD723" s="284"/>
      <c r="AE723" s="281">
        <v>95</v>
      </c>
      <c r="AF723" s="281"/>
      <c r="AG723" s="281">
        <v>115</v>
      </c>
      <c r="AH723" s="281"/>
      <c r="AI723" s="281">
        <v>24</v>
      </c>
      <c r="AJ723" s="281">
        <v>39</v>
      </c>
      <c r="AK723" s="281">
        <v>61</v>
      </c>
      <c r="AL723" s="281">
        <v>1</v>
      </c>
      <c r="AM723" s="281"/>
      <c r="AN723" s="281"/>
      <c r="AO723" s="281"/>
      <c r="AP723" s="281"/>
      <c r="AQ723" s="635"/>
      <c r="AR723" s="324"/>
      <c r="AS723" s="324"/>
      <c r="AT723" s="324"/>
      <c r="AU723" s="324"/>
      <c r="AV723" s="324"/>
      <c r="AW723" s="324"/>
      <c r="AX723" s="324"/>
      <c r="AY723" s="324"/>
      <c r="AZ723" s="324"/>
      <c r="BA723" s="324"/>
      <c r="BB723" s="324"/>
      <c r="BC723" s="324"/>
      <c r="BD723" s="324"/>
      <c r="BE723" s="324"/>
      <c r="BF723" s="324"/>
      <c r="BG723" s="324"/>
      <c r="BH723" s="324"/>
      <c r="BI723" s="324"/>
      <c r="BJ723" s="324"/>
      <c r="BK723" s="324"/>
      <c r="BL723" s="324"/>
      <c r="BM723" s="324"/>
      <c r="BN723" s="324"/>
      <c r="BO723" s="324"/>
      <c r="BP723" s="324"/>
      <c r="BQ723" s="324"/>
      <c r="BR723" s="324"/>
      <c r="BS723" s="324"/>
      <c r="BT723" s="324"/>
      <c r="BU723" s="324"/>
      <c r="BV723" s="324"/>
      <c r="BW723" s="324"/>
      <c r="BX723" s="324"/>
      <c r="BY723" s="324"/>
      <c r="BZ723" s="324"/>
      <c r="CA723" s="324"/>
      <c r="CB723" s="324"/>
      <c r="CC723" s="324"/>
      <c r="CD723" s="324"/>
      <c r="CE723" s="324"/>
      <c r="CF723" s="324"/>
      <c r="CG723" s="324"/>
      <c r="CH723" s="324"/>
      <c r="CI723" s="324"/>
      <c r="CJ723" s="324"/>
      <c r="CK723" s="324"/>
      <c r="CL723" s="324"/>
      <c r="CM723" s="324"/>
      <c r="CN723" s="324"/>
      <c r="CO723" s="324"/>
      <c r="CP723" s="324"/>
      <c r="CQ723" s="532"/>
      <c r="CR723" s="532"/>
      <c r="CS723" s="532"/>
      <c r="CT723" s="532"/>
      <c r="CU723" s="532"/>
      <c r="CV723" s="532"/>
      <c r="CW723" s="532"/>
      <c r="CX723" s="532"/>
      <c r="CY723" s="532"/>
      <c r="CZ723" s="532"/>
      <c r="DA723" s="532"/>
      <c r="DB723" s="532"/>
      <c r="DC723" s="532"/>
      <c r="DD723" s="532"/>
      <c r="DE723" s="532"/>
      <c r="DF723" s="532"/>
      <c r="DG723" s="532"/>
      <c r="DH723" s="532"/>
      <c r="DI723" s="532"/>
      <c r="DJ723" s="532"/>
      <c r="DK723" s="532"/>
      <c r="DL723" s="532"/>
      <c r="DM723" s="532"/>
      <c r="DN723" s="532"/>
      <c r="DO723" s="532"/>
      <c r="DP723" s="532"/>
      <c r="DQ723" s="532"/>
      <c r="DR723" s="532"/>
      <c r="DS723" s="532"/>
      <c r="DT723" s="532"/>
      <c r="DU723" s="532"/>
      <c r="DV723" s="532"/>
      <c r="DW723" s="532"/>
    </row>
    <row r="724" spans="1:127" s="502" customFormat="1" ht="12.75" customHeight="1" x14ac:dyDescent="0.2">
      <c r="A724" s="270">
        <v>723</v>
      </c>
      <c r="B724" s="270" t="s">
        <v>1004</v>
      </c>
      <c r="C724" s="271" t="s">
        <v>9078</v>
      </c>
      <c r="D724" s="271"/>
      <c r="E724" s="130" t="s">
        <v>494</v>
      </c>
      <c r="F724" s="271"/>
      <c r="G724" s="272" t="s">
        <v>9079</v>
      </c>
      <c r="H724" s="273"/>
      <c r="I724" s="271" t="s">
        <v>614</v>
      </c>
      <c r="J724" s="271"/>
      <c r="K724" s="271" t="s">
        <v>3287</v>
      </c>
      <c r="L724" s="273" t="s">
        <v>3288</v>
      </c>
      <c r="M724" s="275">
        <v>44063</v>
      </c>
      <c r="N724" s="132">
        <v>44788</v>
      </c>
      <c r="O724" s="277" t="s">
        <v>991</v>
      </c>
      <c r="P724" s="299">
        <f t="shared" si="156"/>
        <v>44788</v>
      </c>
      <c r="Q724" s="264">
        <v>20601</v>
      </c>
      <c r="R724" s="264">
        <v>2020</v>
      </c>
      <c r="S724" s="265">
        <v>44058</v>
      </c>
      <c r="T724" s="281" t="s">
        <v>5218</v>
      </c>
      <c r="U724" s="281" t="s">
        <v>1786</v>
      </c>
      <c r="V724" s="150" t="s">
        <v>484</v>
      </c>
      <c r="W724" s="150" t="s">
        <v>484</v>
      </c>
      <c r="X724" s="281" t="s">
        <v>3289</v>
      </c>
      <c r="Y724" s="281" t="s">
        <v>9080</v>
      </c>
      <c r="Z724" s="150" t="s">
        <v>3291</v>
      </c>
      <c r="AA724" s="303">
        <f t="shared" si="157"/>
        <v>44788</v>
      </c>
      <c r="AB724" s="283" t="s">
        <v>42</v>
      </c>
      <c r="AC724" s="281">
        <v>5.7</v>
      </c>
      <c r="AD724" s="284"/>
      <c r="AE724" s="281">
        <v>80</v>
      </c>
      <c r="AF724" s="281"/>
      <c r="AG724" s="281">
        <v>135</v>
      </c>
      <c r="AH724" s="281"/>
      <c r="AI724" s="281" t="s">
        <v>994</v>
      </c>
      <c r="AJ724" s="281" t="s">
        <v>994</v>
      </c>
      <c r="AK724" s="281" t="s">
        <v>994</v>
      </c>
      <c r="AL724" s="281">
        <v>1</v>
      </c>
      <c r="AM724" s="281"/>
      <c r="AN724" s="281"/>
      <c r="AO724" s="281"/>
      <c r="AP724" s="281"/>
      <c r="AQ724" s="635"/>
      <c r="AR724" s="324"/>
      <c r="AS724" s="324"/>
      <c r="AT724" s="324"/>
      <c r="AU724" s="324"/>
      <c r="AV724" s="324"/>
      <c r="AW724" s="324"/>
      <c r="AX724" s="324"/>
      <c r="AY724" s="324"/>
      <c r="AZ724" s="324"/>
      <c r="BA724" s="324"/>
      <c r="BB724" s="324"/>
      <c r="BC724" s="324"/>
      <c r="BD724" s="324"/>
      <c r="BE724" s="324"/>
      <c r="BF724" s="324"/>
      <c r="BG724" s="324"/>
      <c r="BH724" s="324"/>
      <c r="BI724" s="324"/>
      <c r="BJ724" s="324"/>
      <c r="BK724" s="324"/>
      <c r="BL724" s="324"/>
      <c r="BM724" s="324"/>
      <c r="BN724" s="324"/>
      <c r="BO724" s="324"/>
      <c r="BP724" s="324"/>
      <c r="BQ724" s="324"/>
      <c r="BR724" s="324"/>
      <c r="BS724" s="324"/>
      <c r="BT724" s="324"/>
      <c r="BU724" s="324"/>
      <c r="BV724" s="324"/>
      <c r="BW724" s="324"/>
      <c r="BX724" s="324"/>
      <c r="BY724" s="324"/>
      <c r="BZ724" s="324"/>
      <c r="CA724" s="324"/>
      <c r="CB724" s="324"/>
      <c r="CC724" s="324"/>
      <c r="CD724" s="324"/>
      <c r="CE724" s="324"/>
      <c r="CF724" s="324"/>
      <c r="CG724" s="324"/>
      <c r="CH724" s="324"/>
      <c r="CI724" s="324"/>
      <c r="CJ724" s="324"/>
      <c r="CK724" s="324"/>
      <c r="CL724" s="324"/>
      <c r="CM724" s="324"/>
      <c r="CN724" s="324"/>
      <c r="CO724" s="324"/>
      <c r="CP724" s="324"/>
      <c r="CQ724" s="532"/>
      <c r="CR724" s="532"/>
      <c r="CS724" s="532"/>
      <c r="CT724" s="532"/>
      <c r="CU724" s="532"/>
      <c r="CV724" s="532"/>
      <c r="CW724" s="532"/>
      <c r="CX724" s="532"/>
      <c r="CY724" s="532"/>
      <c r="CZ724" s="532"/>
      <c r="DA724" s="532"/>
      <c r="DB724" s="532"/>
      <c r="DC724" s="532"/>
      <c r="DD724" s="532"/>
      <c r="DE724" s="532"/>
      <c r="DF724" s="532"/>
      <c r="DG724" s="532"/>
      <c r="DH724" s="532"/>
      <c r="DI724" s="532"/>
      <c r="DJ724" s="532"/>
      <c r="DK724" s="532"/>
      <c r="DL724" s="532"/>
      <c r="DM724" s="532"/>
      <c r="DN724" s="532"/>
      <c r="DO724" s="532"/>
      <c r="DP724" s="532"/>
      <c r="DQ724" s="532"/>
      <c r="DR724" s="532"/>
      <c r="DS724" s="532"/>
      <c r="DT724" s="532"/>
      <c r="DU724" s="532"/>
      <c r="DV724" s="532"/>
      <c r="DW724" s="532"/>
    </row>
    <row r="725" spans="1:127" s="324" customFormat="1" ht="12.75" customHeight="1" x14ac:dyDescent="0.2">
      <c r="A725" s="270">
        <v>724</v>
      </c>
      <c r="B725" s="324" t="s">
        <v>1004</v>
      </c>
      <c r="C725" s="281" t="s">
        <v>3102</v>
      </c>
      <c r="E725" s="324" t="s">
        <v>2602</v>
      </c>
      <c r="G725" s="509" t="s">
        <v>5346</v>
      </c>
      <c r="I725" s="130" t="s">
        <v>424</v>
      </c>
      <c r="K725" s="324" t="s">
        <v>3510</v>
      </c>
      <c r="L725" s="273" t="s">
        <v>3511</v>
      </c>
      <c r="M725" s="510">
        <v>42326</v>
      </c>
      <c r="N725" s="510">
        <v>43726</v>
      </c>
      <c r="O725" s="277" t="s">
        <v>991</v>
      </c>
      <c r="P725" s="299">
        <f t="shared" si="156"/>
        <v>43726</v>
      </c>
      <c r="Q725" s="264">
        <v>15805</v>
      </c>
      <c r="R725" s="264">
        <v>2013</v>
      </c>
      <c r="S725" s="279">
        <v>42996</v>
      </c>
      <c r="T725" s="281" t="s">
        <v>239</v>
      </c>
      <c r="U725" s="281" t="s">
        <v>991</v>
      </c>
      <c r="V725" s="150" t="s">
        <v>1822</v>
      </c>
      <c r="W725" s="150" t="s">
        <v>1822</v>
      </c>
      <c r="X725" s="281" t="s">
        <v>3512</v>
      </c>
      <c r="Y725" s="281" t="s">
        <v>1065</v>
      </c>
      <c r="Z725" s="150" t="s">
        <v>1066</v>
      </c>
      <c r="AA725" s="303">
        <f t="shared" si="157"/>
        <v>43726</v>
      </c>
      <c r="AB725" s="283" t="s">
        <v>1411</v>
      </c>
      <c r="AC725" s="281">
        <v>5.6</v>
      </c>
      <c r="AD725" s="284"/>
      <c r="AE725" s="281">
        <v>75</v>
      </c>
      <c r="AF725" s="281"/>
      <c r="AG725" s="281">
        <v>95</v>
      </c>
      <c r="AH725" s="281"/>
      <c r="AI725" s="281">
        <v>24</v>
      </c>
      <c r="AJ725" s="281">
        <v>39</v>
      </c>
      <c r="AK725" s="281">
        <v>54</v>
      </c>
      <c r="AL725" s="281">
        <v>1</v>
      </c>
      <c r="AM725" s="281"/>
      <c r="AN725" s="281"/>
      <c r="AO725" s="281"/>
      <c r="AP725" s="281"/>
      <c r="AQ725" s="635"/>
      <c r="CQ725" s="512"/>
    </row>
    <row r="726" spans="1:127" s="502" customFormat="1" ht="12.75" customHeight="1" x14ac:dyDescent="0.2">
      <c r="A726" s="270">
        <v>725</v>
      </c>
      <c r="B726" s="270" t="s">
        <v>1005</v>
      </c>
      <c r="C726" s="271" t="s">
        <v>262</v>
      </c>
      <c r="D726" s="271" t="s">
        <v>1884</v>
      </c>
      <c r="E726" s="130" t="s">
        <v>933</v>
      </c>
      <c r="F726" s="271" t="s">
        <v>411</v>
      </c>
      <c r="G726" s="272" t="s">
        <v>932</v>
      </c>
      <c r="H726" s="273" t="s">
        <v>411</v>
      </c>
      <c r="I726" s="271" t="s">
        <v>189</v>
      </c>
      <c r="J726" s="271" t="s">
        <v>1800</v>
      </c>
      <c r="K726" s="271" t="s">
        <v>412</v>
      </c>
      <c r="L726" s="273" t="s">
        <v>414</v>
      </c>
      <c r="M726" s="275">
        <v>40810</v>
      </c>
      <c r="N726" s="132">
        <v>45124</v>
      </c>
      <c r="O726" s="277" t="s">
        <v>991</v>
      </c>
      <c r="P726" s="299">
        <f t="shared" si="156"/>
        <v>45124</v>
      </c>
      <c r="Q726" s="264">
        <v>16293</v>
      </c>
      <c r="R726" s="264">
        <v>2010</v>
      </c>
      <c r="S726" s="265">
        <v>44394</v>
      </c>
      <c r="T726" s="281" t="s">
        <v>32</v>
      </c>
      <c r="U726" s="281" t="s">
        <v>259</v>
      </c>
      <c r="V726" s="150" t="s">
        <v>10651</v>
      </c>
      <c r="W726" s="150" t="s">
        <v>10652</v>
      </c>
      <c r="X726" s="281" t="s">
        <v>413</v>
      </c>
      <c r="Y726" s="281" t="s">
        <v>415</v>
      </c>
      <c r="Z726" s="150" t="s">
        <v>416</v>
      </c>
      <c r="AA726" s="303">
        <f t="shared" si="157"/>
        <v>45124</v>
      </c>
      <c r="AB726" s="283" t="s">
        <v>994</v>
      </c>
      <c r="AC726" s="281">
        <v>5.5</v>
      </c>
      <c r="AD726" s="284">
        <v>31</v>
      </c>
      <c r="AE726" s="281">
        <v>75</v>
      </c>
      <c r="AF726" s="281">
        <v>80</v>
      </c>
      <c r="AG726" s="281">
        <v>95</v>
      </c>
      <c r="AH726" s="281">
        <v>125</v>
      </c>
      <c r="AI726" s="281" t="s">
        <v>994</v>
      </c>
      <c r="AJ726" s="281" t="s">
        <v>994</v>
      </c>
      <c r="AK726" s="281" t="s">
        <v>994</v>
      </c>
      <c r="AL726" s="281">
        <v>1</v>
      </c>
      <c r="AM726" s="265">
        <v>40660</v>
      </c>
      <c r="AN726" s="281">
        <v>2010</v>
      </c>
      <c r="AO726" s="281" t="s">
        <v>991</v>
      </c>
      <c r="AP726" s="281"/>
      <c r="AQ726" s="635"/>
      <c r="AR726" s="271"/>
      <c r="AS726" s="130"/>
      <c r="AT726" s="271"/>
      <c r="AU726" s="272"/>
      <c r="AV726" s="273"/>
      <c r="AW726" s="271"/>
      <c r="AX726" s="271"/>
      <c r="AY726" s="271"/>
      <c r="AZ726" s="274"/>
      <c r="BA726" s="275"/>
      <c r="BB726" s="132"/>
      <c r="BC726" s="277"/>
      <c r="BD726" s="299"/>
      <c r="BE726" s="264"/>
      <c r="BF726" s="264"/>
      <c r="BG726" s="265"/>
      <c r="BH726" s="281"/>
      <c r="BI726" s="281"/>
      <c r="BJ726" s="150"/>
      <c r="BK726" s="150"/>
      <c r="BL726" s="281"/>
      <c r="BM726" s="281"/>
      <c r="BN726" s="150"/>
      <c r="BO726" s="265"/>
      <c r="BP726" s="281"/>
      <c r="BQ726" s="281"/>
      <c r="BR726" s="284"/>
      <c r="BS726" s="281"/>
      <c r="BT726" s="281"/>
      <c r="BU726" s="281"/>
      <c r="BV726" s="281"/>
      <c r="BW726" s="281"/>
      <c r="BX726" s="281"/>
      <c r="BY726" s="281"/>
      <c r="BZ726" s="281"/>
      <c r="CA726" s="265"/>
      <c r="CB726" s="281"/>
      <c r="CC726" s="281"/>
      <c r="CD726" s="281"/>
      <c r="CE726" s="281"/>
      <c r="CF726" s="324"/>
      <c r="CG726" s="324"/>
      <c r="CH726" s="324"/>
      <c r="CI726" s="324"/>
      <c r="CJ726" s="324"/>
      <c r="CK726" s="324"/>
      <c r="CL726" s="324"/>
      <c r="CM726" s="324"/>
      <c r="CN726" s="324"/>
      <c r="CO726" s="324"/>
      <c r="CP726" s="324"/>
      <c r="CQ726" s="532"/>
      <c r="CR726" s="532"/>
      <c r="CS726" s="532"/>
      <c r="CT726" s="532"/>
      <c r="CU726" s="532"/>
      <c r="CV726" s="532"/>
      <c r="CW726" s="532"/>
      <c r="CX726" s="532"/>
      <c r="CY726" s="532"/>
      <c r="CZ726" s="532"/>
      <c r="DA726" s="532"/>
      <c r="DB726" s="532"/>
      <c r="DC726" s="532"/>
      <c r="DD726" s="532"/>
      <c r="DE726" s="532"/>
      <c r="DF726" s="532"/>
      <c r="DG726" s="532"/>
      <c r="DH726" s="532"/>
      <c r="DI726" s="532"/>
      <c r="DJ726" s="532"/>
      <c r="DK726" s="532"/>
      <c r="DL726" s="532"/>
      <c r="DM726" s="532"/>
      <c r="DN726" s="532"/>
      <c r="DO726" s="532"/>
      <c r="DP726" s="532"/>
      <c r="DQ726" s="532"/>
      <c r="DR726" s="532"/>
      <c r="DS726" s="532"/>
      <c r="DT726" s="532"/>
      <c r="DU726" s="532"/>
      <c r="DV726" s="532"/>
      <c r="DW726" s="532"/>
    </row>
    <row r="727" spans="1:127" s="324" customFormat="1" ht="12.75" customHeight="1" x14ac:dyDescent="0.2">
      <c r="A727" s="270">
        <v>726</v>
      </c>
      <c r="B727" s="270" t="s">
        <v>1005</v>
      </c>
      <c r="C727" s="270" t="s">
        <v>3216</v>
      </c>
      <c r="D727" s="281" t="s">
        <v>1268</v>
      </c>
      <c r="E727" s="324" t="s">
        <v>1675</v>
      </c>
      <c r="F727" s="281" t="s">
        <v>1269</v>
      </c>
      <c r="G727" s="509" t="s">
        <v>3513</v>
      </c>
      <c r="H727" s="676" t="s">
        <v>1270</v>
      </c>
      <c r="I727" s="130" t="s">
        <v>2653</v>
      </c>
      <c r="J727" s="281" t="s">
        <v>1203</v>
      </c>
      <c r="K727" s="281" t="s">
        <v>445</v>
      </c>
      <c r="L727" s="676" t="s">
        <v>446</v>
      </c>
      <c r="M727" s="306">
        <v>42269</v>
      </c>
      <c r="N727" s="325">
        <v>44607</v>
      </c>
      <c r="O727" s="507" t="s">
        <v>991</v>
      </c>
      <c r="P727" s="513">
        <f t="shared" si="156"/>
        <v>44607</v>
      </c>
      <c r="Q727" s="264">
        <v>20137</v>
      </c>
      <c r="R727" s="264">
        <v>2015</v>
      </c>
      <c r="S727" s="279">
        <v>43876</v>
      </c>
      <c r="T727" s="281" t="s">
        <v>396</v>
      </c>
      <c r="U727" s="281" t="s">
        <v>4844</v>
      </c>
      <c r="V727" s="282" t="s">
        <v>8121</v>
      </c>
      <c r="W727" s="282" t="s">
        <v>8122</v>
      </c>
      <c r="X727" s="280" t="s">
        <v>2742</v>
      </c>
      <c r="Y727" s="280" t="s">
        <v>447</v>
      </c>
      <c r="Z727" s="282" t="s">
        <v>462</v>
      </c>
      <c r="AA727" s="319">
        <f t="shared" si="157"/>
        <v>44607</v>
      </c>
      <c r="AB727" s="149" t="s">
        <v>2167</v>
      </c>
      <c r="AC727" s="280">
        <v>4.3</v>
      </c>
      <c r="AD727" s="305">
        <v>21</v>
      </c>
      <c r="AE727" s="280">
        <v>75</v>
      </c>
      <c r="AF727" s="280">
        <v>96</v>
      </c>
      <c r="AG727" s="280">
        <v>100</v>
      </c>
      <c r="AH727" s="280">
        <v>130</v>
      </c>
      <c r="AI727" s="280">
        <v>22</v>
      </c>
      <c r="AJ727" s="280">
        <v>36</v>
      </c>
      <c r="AK727" s="281">
        <v>54</v>
      </c>
      <c r="AL727" s="281">
        <v>1</v>
      </c>
      <c r="AM727" s="517">
        <v>41692</v>
      </c>
      <c r="AN727" s="501">
        <v>2008</v>
      </c>
      <c r="AO727" s="501" t="s">
        <v>991</v>
      </c>
      <c r="AP727" s="280"/>
      <c r="AQ727" s="635"/>
      <c r="CQ727" s="512"/>
    </row>
    <row r="728" spans="1:127" s="502" customFormat="1" ht="12.75" customHeight="1" x14ac:dyDescent="0.2">
      <c r="A728" s="270">
        <v>727</v>
      </c>
      <c r="B728" s="281" t="s">
        <v>1004</v>
      </c>
      <c r="C728" s="281" t="s">
        <v>10014</v>
      </c>
      <c r="D728" s="281"/>
      <c r="E728" s="281" t="s">
        <v>5185</v>
      </c>
      <c r="F728" s="281"/>
      <c r="G728" s="296" t="s">
        <v>10015</v>
      </c>
      <c r="H728" s="922"/>
      <c r="I728" s="752" t="s">
        <v>2996</v>
      </c>
      <c r="J728" s="281"/>
      <c r="K728" s="281" t="s">
        <v>10077</v>
      </c>
      <c r="L728" s="922" t="s">
        <v>10078</v>
      </c>
      <c r="M728" s="306">
        <v>44299</v>
      </c>
      <c r="N728" s="307">
        <v>45015</v>
      </c>
      <c r="O728" s="277" t="s">
        <v>991</v>
      </c>
      <c r="P728" s="306">
        <f>N728</f>
        <v>45015</v>
      </c>
      <c r="Q728" s="264">
        <v>21205</v>
      </c>
      <c r="R728" s="264">
        <v>2010</v>
      </c>
      <c r="S728" s="265">
        <v>44285</v>
      </c>
      <c r="T728" s="281" t="s">
        <v>898</v>
      </c>
      <c r="U728" s="281" t="s">
        <v>990</v>
      </c>
      <c r="V728" s="150" t="s">
        <v>484</v>
      </c>
      <c r="W728" s="150" t="s">
        <v>1281</v>
      </c>
      <c r="X728" s="281" t="s">
        <v>10079</v>
      </c>
      <c r="Y728" s="281" t="s">
        <v>681</v>
      </c>
      <c r="Z728" s="150" t="s">
        <v>682</v>
      </c>
      <c r="AA728" s="265">
        <f>N728</f>
        <v>45015</v>
      </c>
      <c r="AB728" s="283" t="s">
        <v>2167</v>
      </c>
      <c r="AC728" s="281">
        <v>5.2</v>
      </c>
      <c r="AD728" s="284"/>
      <c r="AE728" s="281">
        <v>90</v>
      </c>
      <c r="AF728" s="281"/>
      <c r="AG728" s="281">
        <v>110</v>
      </c>
      <c r="AH728" s="281"/>
      <c r="AI728" s="281">
        <v>23</v>
      </c>
      <c r="AJ728" s="281">
        <v>37</v>
      </c>
      <c r="AK728" s="281">
        <v>49</v>
      </c>
      <c r="AL728" s="281">
        <v>1</v>
      </c>
      <c r="AM728" s="265"/>
      <c r="AN728" s="281"/>
      <c r="AO728" s="281"/>
      <c r="AP728" s="281"/>
      <c r="AQ728" s="635"/>
      <c r="AR728" s="324"/>
      <c r="AS728" s="324"/>
      <c r="AT728" s="324"/>
      <c r="AU728" s="324"/>
      <c r="AV728" s="324"/>
      <c r="AW728" s="324"/>
      <c r="AX728" s="324"/>
      <c r="AY728" s="324"/>
      <c r="AZ728" s="324"/>
      <c r="BA728" s="324"/>
      <c r="BB728" s="324"/>
      <c r="BC728" s="324"/>
      <c r="BD728" s="324"/>
      <c r="BE728" s="324"/>
      <c r="BF728" s="324"/>
      <c r="BG728" s="324"/>
      <c r="BH728" s="324"/>
      <c r="BI728" s="324"/>
      <c r="BJ728" s="324"/>
      <c r="BK728" s="324"/>
      <c r="BL728" s="324"/>
      <c r="BM728" s="324"/>
      <c r="BN728" s="324"/>
      <c r="BO728" s="324"/>
      <c r="BP728" s="324"/>
      <c r="BQ728" s="324"/>
      <c r="BR728" s="324"/>
      <c r="BS728" s="324"/>
      <c r="BT728" s="324"/>
      <c r="BU728" s="324"/>
      <c r="BV728" s="324"/>
      <c r="BW728" s="324"/>
      <c r="BX728" s="324"/>
      <c r="BY728" s="324"/>
      <c r="BZ728" s="324"/>
      <c r="CA728" s="324"/>
      <c r="CB728" s="324"/>
      <c r="CC728" s="324"/>
      <c r="CD728" s="324"/>
      <c r="CE728" s="324"/>
      <c r="CF728" s="324"/>
      <c r="CG728" s="324"/>
      <c r="CH728" s="324"/>
      <c r="CI728" s="324"/>
      <c r="CJ728" s="324"/>
      <c r="CK728" s="324"/>
      <c r="CL728" s="324"/>
      <c r="CM728" s="324"/>
      <c r="CN728" s="324"/>
      <c r="CO728" s="324"/>
      <c r="CP728" s="324"/>
      <c r="CQ728" s="532"/>
      <c r="CR728" s="532"/>
      <c r="CS728" s="532"/>
      <c r="CT728" s="532"/>
      <c r="CU728" s="532"/>
      <c r="CV728" s="532"/>
      <c r="CW728" s="532"/>
      <c r="CX728" s="532"/>
      <c r="CY728" s="532"/>
      <c r="CZ728" s="532"/>
      <c r="DA728" s="532"/>
      <c r="DB728" s="532"/>
      <c r="DC728" s="532"/>
      <c r="DD728" s="532"/>
      <c r="DE728" s="532"/>
      <c r="DF728" s="532"/>
      <c r="DG728" s="532"/>
      <c r="DH728" s="532"/>
      <c r="DI728" s="532"/>
      <c r="DJ728" s="532"/>
      <c r="DK728" s="532"/>
      <c r="DL728" s="532"/>
      <c r="DM728" s="532"/>
      <c r="DN728" s="532"/>
      <c r="DO728" s="532"/>
      <c r="DP728" s="532"/>
      <c r="DQ728" s="532"/>
      <c r="DR728" s="532"/>
      <c r="DS728" s="532"/>
      <c r="DT728" s="532"/>
      <c r="DU728" s="532"/>
      <c r="DV728" s="532"/>
      <c r="DW728" s="532"/>
    </row>
    <row r="729" spans="1:127" s="502" customFormat="1" ht="12.75" customHeight="1" x14ac:dyDescent="0.2">
      <c r="A729" s="270">
        <v>728</v>
      </c>
      <c r="B729" s="281" t="s">
        <v>1004</v>
      </c>
      <c r="C729" s="281" t="s">
        <v>4114</v>
      </c>
      <c r="D729" s="281"/>
      <c r="E729" s="281" t="s">
        <v>4115</v>
      </c>
      <c r="F729" s="281"/>
      <c r="G729" s="296" t="s">
        <v>4116</v>
      </c>
      <c r="H729" s="676"/>
      <c r="I729" s="281" t="s">
        <v>1515</v>
      </c>
      <c r="J729" s="281"/>
      <c r="K729" s="281" t="s">
        <v>4117</v>
      </c>
      <c r="L729" s="676" t="s">
        <v>4118</v>
      </c>
      <c r="M729" s="306">
        <v>42586</v>
      </c>
      <c r="N729" s="307">
        <v>44698</v>
      </c>
      <c r="O729" s="277" t="s">
        <v>991</v>
      </c>
      <c r="P729" s="299">
        <f t="shared" ref="P729:P734" si="158">N729</f>
        <v>44698</v>
      </c>
      <c r="Q729" s="264">
        <v>16747</v>
      </c>
      <c r="R729" s="264">
        <v>2010</v>
      </c>
      <c r="S729" s="265">
        <v>44333</v>
      </c>
      <c r="T729" s="281" t="s">
        <v>5079</v>
      </c>
      <c r="U729" s="281" t="s">
        <v>991</v>
      </c>
      <c r="V729" s="150" t="s">
        <v>1521</v>
      </c>
      <c r="W729" s="150" t="s">
        <v>10275</v>
      </c>
      <c r="X729" s="281" t="s">
        <v>7246</v>
      </c>
      <c r="Y729" s="281" t="s">
        <v>4119</v>
      </c>
      <c r="Z729" s="150" t="s">
        <v>4120</v>
      </c>
      <c r="AA729" s="303">
        <f>N729</f>
        <v>44698</v>
      </c>
      <c r="AB729" s="283" t="s">
        <v>2167</v>
      </c>
      <c r="AC729" s="281">
        <v>5.5</v>
      </c>
      <c r="AD729" s="284"/>
      <c r="AE729" s="281">
        <v>80</v>
      </c>
      <c r="AF729" s="281"/>
      <c r="AG729" s="281">
        <v>115</v>
      </c>
      <c r="AH729" s="281"/>
      <c r="AI729" s="281">
        <v>22</v>
      </c>
      <c r="AJ729" s="281">
        <v>36</v>
      </c>
      <c r="AK729" s="281">
        <v>45</v>
      </c>
      <c r="AL729" s="281">
        <v>1</v>
      </c>
      <c r="AM729" s="281"/>
      <c r="AN729" s="281"/>
      <c r="AO729" s="281"/>
      <c r="AP729" s="281"/>
      <c r="AQ729" s="635"/>
      <c r="AR729" s="324"/>
      <c r="AS729" s="324"/>
      <c r="AT729" s="324"/>
      <c r="AU729" s="324"/>
      <c r="AV729" s="324"/>
      <c r="AW729" s="324"/>
      <c r="AX729" s="324"/>
      <c r="AY729" s="324"/>
      <c r="AZ729" s="324"/>
      <c r="BA729" s="324"/>
      <c r="BB729" s="324"/>
      <c r="BC729" s="324"/>
      <c r="BD729" s="324"/>
      <c r="BE729" s="324"/>
      <c r="BF729" s="324"/>
      <c r="BG729" s="324"/>
      <c r="BH729" s="324"/>
      <c r="BI729" s="324"/>
      <c r="BJ729" s="324"/>
      <c r="BK729" s="324"/>
      <c r="BL729" s="324"/>
      <c r="BM729" s="324"/>
      <c r="BN729" s="324"/>
      <c r="BO729" s="324"/>
      <c r="BP729" s="324"/>
      <c r="BQ729" s="324"/>
      <c r="BR729" s="324"/>
      <c r="BS729" s="324"/>
      <c r="BT729" s="324"/>
      <c r="BU729" s="324"/>
      <c r="BV729" s="324"/>
      <c r="BW729" s="324"/>
      <c r="BX729" s="324"/>
      <c r="BY729" s="324"/>
      <c r="BZ729" s="324"/>
      <c r="CA729" s="324"/>
      <c r="CB729" s="324"/>
      <c r="CC729" s="324"/>
      <c r="CD729" s="324"/>
      <c r="CE729" s="324"/>
      <c r="CF729" s="324"/>
      <c r="CG729" s="324"/>
      <c r="CH729" s="324"/>
      <c r="CI729" s="324"/>
      <c r="CJ729" s="324"/>
      <c r="CK729" s="324"/>
      <c r="CL729" s="324"/>
      <c r="CM729" s="324"/>
      <c r="CN729" s="324"/>
      <c r="CO729" s="324"/>
      <c r="CP729" s="324"/>
      <c r="CQ729" s="532"/>
      <c r="CR729" s="532"/>
      <c r="CS729" s="532"/>
      <c r="CT729" s="532"/>
      <c r="CU729" s="532"/>
      <c r="CV729" s="532"/>
      <c r="CW729" s="532"/>
      <c r="CX729" s="532"/>
      <c r="CY729" s="532"/>
      <c r="CZ729" s="532"/>
      <c r="DA729" s="532"/>
      <c r="DB729" s="532"/>
      <c r="DC729" s="532"/>
      <c r="DD729" s="532"/>
      <c r="DE729" s="532"/>
      <c r="DF729" s="532"/>
      <c r="DG729" s="532"/>
      <c r="DH729" s="532"/>
      <c r="DI729" s="532"/>
      <c r="DJ729" s="532"/>
      <c r="DK729" s="532"/>
      <c r="DL729" s="532"/>
      <c r="DM729" s="532"/>
      <c r="DN729" s="532"/>
      <c r="DO729" s="532"/>
      <c r="DP729" s="532"/>
      <c r="DQ729" s="532"/>
      <c r="DR729" s="532"/>
      <c r="DS729" s="532"/>
      <c r="DT729" s="532"/>
      <c r="DU729" s="532"/>
      <c r="DV729" s="532"/>
      <c r="DW729" s="532"/>
    </row>
    <row r="730" spans="1:127" ht="12.75" customHeight="1" x14ac:dyDescent="0.2">
      <c r="A730" s="270">
        <v>729</v>
      </c>
      <c r="B730" s="270" t="s">
        <v>1005</v>
      </c>
      <c r="C730" s="271" t="s">
        <v>5827</v>
      </c>
      <c r="D730" s="271" t="s">
        <v>3514</v>
      </c>
      <c r="E730" s="533" t="s">
        <v>1409</v>
      </c>
      <c r="F730" s="271" t="s">
        <v>1410</v>
      </c>
      <c r="G730" s="272" t="s">
        <v>1408</v>
      </c>
      <c r="H730" s="273" t="s">
        <v>2147</v>
      </c>
      <c r="I730" s="271" t="s">
        <v>2653</v>
      </c>
      <c r="J730" s="271" t="s">
        <v>4751</v>
      </c>
      <c r="K730" s="271" t="s">
        <v>2284</v>
      </c>
      <c r="L730" s="273" t="s">
        <v>395</v>
      </c>
      <c r="M730" s="275">
        <v>40828</v>
      </c>
      <c r="N730" s="276">
        <v>43894</v>
      </c>
      <c r="O730" s="277" t="s">
        <v>991</v>
      </c>
      <c r="P730" s="298">
        <f t="shared" si="158"/>
        <v>43894</v>
      </c>
      <c r="Q730" s="278">
        <v>18205</v>
      </c>
      <c r="R730" s="278">
        <v>2011</v>
      </c>
      <c r="S730" s="279">
        <v>43163</v>
      </c>
      <c r="T730" s="280" t="s">
        <v>396</v>
      </c>
      <c r="U730" s="281" t="s">
        <v>259</v>
      </c>
      <c r="V730" s="282" t="s">
        <v>5828</v>
      </c>
      <c r="W730" s="282" t="s">
        <v>5829</v>
      </c>
      <c r="X730" s="281" t="s">
        <v>8305</v>
      </c>
      <c r="Y730" s="281" t="s">
        <v>7209</v>
      </c>
      <c r="Z730" s="150" t="s">
        <v>7210</v>
      </c>
      <c r="AA730" s="319">
        <f t="shared" ref="AA730:AA734" si="159">N730</f>
        <v>43894</v>
      </c>
      <c r="AB730" s="149" t="s">
        <v>132</v>
      </c>
      <c r="AC730" s="280">
        <v>5.8</v>
      </c>
      <c r="AD730" s="305">
        <v>31</v>
      </c>
      <c r="AE730" s="280">
        <v>95</v>
      </c>
      <c r="AF730" s="280">
        <v>126</v>
      </c>
      <c r="AG730" s="280">
        <v>125</v>
      </c>
      <c r="AH730" s="280">
        <v>162</v>
      </c>
      <c r="AI730" s="280">
        <v>22</v>
      </c>
      <c r="AJ730" s="280">
        <v>37</v>
      </c>
      <c r="AK730" s="280">
        <v>50</v>
      </c>
      <c r="AL730" s="280">
        <v>1</v>
      </c>
      <c r="AM730" s="279">
        <v>40828</v>
      </c>
      <c r="AN730" s="280">
        <v>2011</v>
      </c>
      <c r="AO730" s="280" t="s">
        <v>991</v>
      </c>
      <c r="AP730" s="280" t="s">
        <v>8140</v>
      </c>
      <c r="AQ730" s="634"/>
      <c r="AR730" s="501"/>
      <c r="AS730" s="501"/>
      <c r="AT730" s="501"/>
      <c r="AU730" s="501"/>
      <c r="AV730" s="501"/>
      <c r="AW730" s="501"/>
      <c r="AX730" s="501"/>
      <c r="AY730" s="501"/>
      <c r="AZ730" s="501"/>
      <c r="BA730" s="501"/>
      <c r="BB730" s="501"/>
      <c r="BC730" s="501"/>
      <c r="BD730" s="501"/>
      <c r="BE730" s="501"/>
      <c r="BF730" s="501"/>
      <c r="BG730" s="501"/>
      <c r="BH730" s="501"/>
      <c r="BI730" s="501"/>
      <c r="BJ730" s="501"/>
      <c r="BK730" s="501"/>
      <c r="BL730" s="501"/>
      <c r="BM730" s="501"/>
      <c r="BN730" s="501"/>
      <c r="BO730" s="501"/>
      <c r="BP730" s="501"/>
      <c r="BQ730" s="501"/>
      <c r="BR730" s="501"/>
      <c r="BS730" s="501"/>
      <c r="BT730" s="501"/>
      <c r="BU730" s="501"/>
      <c r="BV730" s="501"/>
      <c r="BW730" s="501"/>
      <c r="BX730" s="501"/>
      <c r="BY730" s="501"/>
      <c r="BZ730" s="501"/>
      <c r="CA730" s="501"/>
      <c r="CB730" s="501"/>
      <c r="CC730" s="501"/>
      <c r="CD730" s="501"/>
      <c r="CE730" s="501"/>
      <c r="CF730" s="501"/>
      <c r="CG730" s="501"/>
      <c r="CH730" s="501"/>
      <c r="CI730" s="501"/>
      <c r="CJ730" s="501"/>
      <c r="CK730" s="501"/>
      <c r="CL730" s="501"/>
      <c r="CM730" s="501"/>
      <c r="CN730" s="501"/>
      <c r="CO730" s="501"/>
      <c r="CP730" s="501"/>
    </row>
    <row r="731" spans="1:127" s="502" customFormat="1" ht="12.75" customHeight="1" x14ac:dyDescent="0.2">
      <c r="A731" s="270">
        <v>730</v>
      </c>
      <c r="B731" s="270" t="s">
        <v>1004</v>
      </c>
      <c r="C731" s="281" t="s">
        <v>755</v>
      </c>
      <c r="D731" s="281"/>
      <c r="E731" s="281" t="s">
        <v>4858</v>
      </c>
      <c r="F731" s="281"/>
      <c r="G731" s="296" t="s">
        <v>4859</v>
      </c>
      <c r="H731" s="676"/>
      <c r="I731" s="281" t="s">
        <v>1634</v>
      </c>
      <c r="J731" s="271"/>
      <c r="K731" s="271" t="s">
        <v>763</v>
      </c>
      <c r="L731" s="273" t="s">
        <v>764</v>
      </c>
      <c r="M731" s="275">
        <v>42802</v>
      </c>
      <c r="N731" s="132">
        <v>44936</v>
      </c>
      <c r="O731" s="277" t="s">
        <v>991</v>
      </c>
      <c r="P731" s="299">
        <f t="shared" si="158"/>
        <v>44936</v>
      </c>
      <c r="Q731" s="264">
        <v>17275</v>
      </c>
      <c r="R731" s="264">
        <v>2012</v>
      </c>
      <c r="S731" s="279">
        <v>44206</v>
      </c>
      <c r="T731" s="281" t="s">
        <v>6763</v>
      </c>
      <c r="U731" s="281" t="s">
        <v>991</v>
      </c>
      <c r="V731" s="150" t="s">
        <v>913</v>
      </c>
      <c r="W731" s="150" t="s">
        <v>4325</v>
      </c>
      <c r="X731" s="281" t="s">
        <v>362</v>
      </c>
      <c r="Y731" s="281" t="s">
        <v>1382</v>
      </c>
      <c r="Z731" s="150" t="s">
        <v>808</v>
      </c>
      <c r="AA731" s="303">
        <f t="shared" si="159"/>
        <v>44936</v>
      </c>
      <c r="AB731" s="528" t="s">
        <v>2167</v>
      </c>
      <c r="AC731" s="324">
        <v>5.3</v>
      </c>
      <c r="AD731" s="324"/>
      <c r="AE731" s="324">
        <v>85</v>
      </c>
      <c r="AF731" s="324"/>
      <c r="AG731" s="324">
        <v>100</v>
      </c>
      <c r="AH731" s="324"/>
      <c r="AI731" s="324">
        <v>22</v>
      </c>
      <c r="AJ731" s="324">
        <v>38</v>
      </c>
      <c r="AK731" s="324" t="s">
        <v>1491</v>
      </c>
      <c r="AL731" s="324">
        <v>1</v>
      </c>
      <c r="AM731" s="281"/>
      <c r="AN731" s="281"/>
      <c r="AO731" s="281"/>
      <c r="AP731" s="281"/>
      <c r="AQ731" s="635"/>
      <c r="AR731" s="324"/>
      <c r="AS731" s="324"/>
      <c r="AT731" s="324"/>
      <c r="AU731" s="324"/>
      <c r="AV731" s="324"/>
      <c r="AW731" s="324"/>
      <c r="AX731" s="324"/>
      <c r="AY731" s="324"/>
      <c r="AZ731" s="324"/>
      <c r="BA731" s="324"/>
      <c r="BB731" s="324"/>
      <c r="BC731" s="324"/>
      <c r="BD731" s="324"/>
      <c r="BE731" s="324"/>
      <c r="BF731" s="324"/>
      <c r="BG731" s="324"/>
      <c r="BH731" s="324"/>
      <c r="BI731" s="324"/>
      <c r="BJ731" s="324"/>
      <c r="BK731" s="324"/>
      <c r="BL731" s="324"/>
      <c r="BM731" s="324"/>
      <c r="BN731" s="324"/>
      <c r="BO731" s="324"/>
      <c r="BP731" s="324"/>
      <c r="BQ731" s="324"/>
      <c r="BR731" s="324"/>
      <c r="BS731" s="324"/>
      <c r="BT731" s="324"/>
      <c r="BU731" s="324"/>
      <c r="BV731" s="324"/>
      <c r="BW731" s="324"/>
      <c r="BX731" s="324"/>
      <c r="BY731" s="324"/>
      <c r="BZ731" s="324"/>
      <c r="CA731" s="324"/>
      <c r="CB731" s="324"/>
      <c r="CC731" s="324"/>
      <c r="CD731" s="324"/>
      <c r="CE731" s="324"/>
      <c r="CF731" s="324"/>
      <c r="CG731" s="324"/>
      <c r="CH731" s="324"/>
      <c r="CI731" s="324"/>
      <c r="CJ731" s="324"/>
      <c r="CK731" s="324"/>
      <c r="CL731" s="324"/>
      <c r="CM731" s="324"/>
      <c r="CN731" s="324"/>
      <c r="CO731" s="324"/>
      <c r="CP731" s="324"/>
      <c r="CQ731" s="532"/>
      <c r="CR731" s="532"/>
      <c r="CS731" s="532"/>
      <c r="CT731" s="532"/>
      <c r="CU731" s="532"/>
      <c r="CV731" s="532"/>
      <c r="CW731" s="532"/>
      <c r="CX731" s="532"/>
      <c r="CY731" s="532"/>
      <c r="CZ731" s="532"/>
      <c r="DA731" s="532"/>
      <c r="DB731" s="532"/>
      <c r="DC731" s="532"/>
      <c r="DD731" s="532"/>
      <c r="DE731" s="532"/>
      <c r="DF731" s="532"/>
      <c r="DG731" s="532"/>
      <c r="DH731" s="532"/>
      <c r="DI731" s="532"/>
      <c r="DJ731" s="532"/>
      <c r="DK731" s="532"/>
      <c r="DL731" s="532"/>
      <c r="DM731" s="532"/>
      <c r="DN731" s="532"/>
      <c r="DO731" s="532"/>
      <c r="DP731" s="532"/>
      <c r="DQ731" s="532"/>
      <c r="DR731" s="532"/>
      <c r="DS731" s="532"/>
      <c r="DT731" s="532"/>
      <c r="DU731" s="532"/>
      <c r="DV731" s="532"/>
      <c r="DW731" s="532"/>
    </row>
    <row r="732" spans="1:127" s="576" customFormat="1" ht="12.75" customHeight="1" x14ac:dyDescent="0.2">
      <c r="A732" s="559">
        <v>731</v>
      </c>
      <c r="B732" s="559" t="s">
        <v>1004</v>
      </c>
      <c r="C732" s="561" t="s">
        <v>7206</v>
      </c>
      <c r="D732" s="561"/>
      <c r="E732" s="618" t="s">
        <v>299</v>
      </c>
      <c r="F732" s="561"/>
      <c r="G732" s="613" t="s">
        <v>7207</v>
      </c>
      <c r="H732" s="585"/>
      <c r="I732" s="561" t="s">
        <v>424</v>
      </c>
      <c r="J732" s="561"/>
      <c r="K732" s="561" t="s">
        <v>4677</v>
      </c>
      <c r="L732" s="585" t="s">
        <v>4678</v>
      </c>
      <c r="M732" s="586">
        <v>43571</v>
      </c>
      <c r="N732" s="587">
        <v>44302</v>
      </c>
      <c r="O732" s="588" t="s">
        <v>991</v>
      </c>
      <c r="P732" s="589">
        <f t="shared" si="158"/>
        <v>44302</v>
      </c>
      <c r="Q732" s="590">
        <v>19221</v>
      </c>
      <c r="R732" s="590">
        <v>2019</v>
      </c>
      <c r="S732" s="570">
        <v>43571</v>
      </c>
      <c r="T732" s="560" t="s">
        <v>239</v>
      </c>
      <c r="U732" s="560" t="s">
        <v>1786</v>
      </c>
      <c r="V732" s="564" t="s">
        <v>484</v>
      </c>
      <c r="W732" s="564" t="s">
        <v>484</v>
      </c>
      <c r="X732" s="560" t="s">
        <v>7208</v>
      </c>
      <c r="Y732" s="560" t="s">
        <v>138</v>
      </c>
      <c r="Z732" s="564" t="s">
        <v>252</v>
      </c>
      <c r="AA732" s="572">
        <v>44302</v>
      </c>
      <c r="AB732" s="573" t="s">
        <v>2167</v>
      </c>
      <c r="AC732" s="560">
        <v>3.77</v>
      </c>
      <c r="AD732" s="574"/>
      <c r="AE732" s="560">
        <v>75</v>
      </c>
      <c r="AF732" s="560"/>
      <c r="AG732" s="560">
        <v>95</v>
      </c>
      <c r="AH732" s="560"/>
      <c r="AI732" s="560">
        <v>23</v>
      </c>
      <c r="AJ732" s="560">
        <v>39</v>
      </c>
      <c r="AK732" s="560">
        <v>56</v>
      </c>
      <c r="AL732" s="560">
        <v>1</v>
      </c>
      <c r="AM732" s="570"/>
      <c r="AN732" s="560"/>
      <c r="AO732" s="560"/>
      <c r="AP732" s="560"/>
      <c r="AQ732" s="642"/>
      <c r="AR732" s="571"/>
      <c r="AS732" s="571"/>
      <c r="AT732" s="571"/>
      <c r="AU732" s="571"/>
      <c r="AV732" s="571"/>
      <c r="AW732" s="571"/>
      <c r="AX732" s="571"/>
      <c r="AY732" s="571"/>
      <c r="AZ732" s="571"/>
      <c r="BA732" s="571"/>
      <c r="BB732" s="571"/>
      <c r="BC732" s="571"/>
      <c r="BD732" s="571"/>
      <c r="BE732" s="571"/>
      <c r="BF732" s="571"/>
      <c r="BG732" s="571"/>
      <c r="BH732" s="571"/>
      <c r="BI732" s="571"/>
      <c r="BJ732" s="571"/>
      <c r="BK732" s="571"/>
      <c r="BL732" s="571"/>
      <c r="BM732" s="571"/>
      <c r="BN732" s="571"/>
      <c r="BO732" s="571"/>
      <c r="BP732" s="571"/>
      <c r="BQ732" s="571"/>
      <c r="BR732" s="571"/>
      <c r="BS732" s="571"/>
      <c r="BT732" s="571"/>
      <c r="BU732" s="571"/>
      <c r="BV732" s="571"/>
      <c r="BW732" s="571"/>
      <c r="BX732" s="571"/>
      <c r="BY732" s="571"/>
      <c r="BZ732" s="571"/>
      <c r="CA732" s="571"/>
      <c r="CB732" s="571"/>
      <c r="CC732" s="571"/>
      <c r="CD732" s="571"/>
      <c r="CE732" s="571"/>
      <c r="CF732" s="571"/>
      <c r="CG732" s="571"/>
      <c r="CH732" s="571"/>
      <c r="CI732" s="571"/>
      <c r="CJ732" s="571"/>
      <c r="CK732" s="571"/>
      <c r="CL732" s="571"/>
      <c r="CM732" s="571"/>
      <c r="CN732" s="571"/>
      <c r="CO732" s="571"/>
      <c r="CP732" s="571"/>
      <c r="CQ732" s="575"/>
      <c r="CR732" s="575"/>
      <c r="CS732" s="575"/>
      <c r="CT732" s="575"/>
      <c r="CU732" s="575"/>
      <c r="CV732" s="575"/>
      <c r="CW732" s="575"/>
      <c r="CX732" s="575"/>
      <c r="CY732" s="575"/>
      <c r="CZ732" s="575"/>
      <c r="DA732" s="575"/>
      <c r="DB732" s="575"/>
      <c r="DC732" s="575"/>
      <c r="DD732" s="575"/>
      <c r="DE732" s="575"/>
      <c r="DF732" s="575"/>
      <c r="DG732" s="575"/>
      <c r="DH732" s="575"/>
      <c r="DI732" s="575"/>
      <c r="DJ732" s="575"/>
      <c r="DK732" s="575"/>
      <c r="DL732" s="575"/>
      <c r="DM732" s="575"/>
      <c r="DN732" s="575"/>
      <c r="DO732" s="575"/>
      <c r="DP732" s="575"/>
      <c r="DQ732" s="575"/>
      <c r="DR732" s="575"/>
      <c r="DS732" s="575"/>
      <c r="DT732" s="575"/>
      <c r="DU732" s="575"/>
      <c r="DV732" s="575"/>
      <c r="DW732" s="575"/>
    </row>
    <row r="733" spans="1:127" s="502" customFormat="1" ht="12.75" customHeight="1" x14ac:dyDescent="0.2">
      <c r="A733" s="270">
        <v>732</v>
      </c>
      <c r="B733" s="270" t="s">
        <v>1004</v>
      </c>
      <c r="C733" s="130" t="s">
        <v>10242</v>
      </c>
      <c r="D733" s="271"/>
      <c r="E733" s="130" t="s">
        <v>845</v>
      </c>
      <c r="F733" s="271"/>
      <c r="G733" s="272" t="s">
        <v>10243</v>
      </c>
      <c r="H733" s="273"/>
      <c r="I733" s="271" t="s">
        <v>1527</v>
      </c>
      <c r="J733" s="271"/>
      <c r="K733" s="271" t="s">
        <v>10244</v>
      </c>
      <c r="L733" s="273" t="s">
        <v>10245</v>
      </c>
      <c r="M733" s="275">
        <v>44342</v>
      </c>
      <c r="N733" s="132">
        <v>45061</v>
      </c>
      <c r="O733" s="277" t="s">
        <v>991</v>
      </c>
      <c r="P733" s="299">
        <f>N733</f>
        <v>45061</v>
      </c>
      <c r="Q733" s="264">
        <v>21266</v>
      </c>
      <c r="R733" s="264">
        <v>2019</v>
      </c>
      <c r="S733" s="265">
        <v>44331</v>
      </c>
      <c r="T733" s="281" t="s">
        <v>5762</v>
      </c>
      <c r="U733" s="281" t="s">
        <v>1786</v>
      </c>
      <c r="V733" s="150" t="s">
        <v>484</v>
      </c>
      <c r="W733" s="150" t="s">
        <v>913</v>
      </c>
      <c r="X733" s="281" t="s">
        <v>10250</v>
      </c>
      <c r="Y733" s="281" t="s">
        <v>10246</v>
      </c>
      <c r="Z733" s="150" t="s">
        <v>10247</v>
      </c>
      <c r="AA733" s="303">
        <f>N733</f>
        <v>45061</v>
      </c>
      <c r="AB733" s="283" t="s">
        <v>2167</v>
      </c>
      <c r="AC733" s="281">
        <v>5.25</v>
      </c>
      <c r="AD733" s="284"/>
      <c r="AE733" s="281">
        <v>105</v>
      </c>
      <c r="AF733" s="281"/>
      <c r="AG733" s="281">
        <v>128</v>
      </c>
      <c r="AH733" s="281"/>
      <c r="AI733" s="281" t="s">
        <v>994</v>
      </c>
      <c r="AJ733" s="281" t="s">
        <v>994</v>
      </c>
      <c r="AK733" s="281" t="s">
        <v>994</v>
      </c>
      <c r="AL733" s="281">
        <v>1</v>
      </c>
      <c r="AM733" s="265"/>
      <c r="AN733" s="281"/>
      <c r="AO733" s="281"/>
      <c r="AP733" s="281"/>
      <c r="AQ733" s="635"/>
      <c r="AR733" s="324"/>
      <c r="AS733" s="324"/>
      <c r="AT733" s="324"/>
      <c r="AU733" s="324"/>
      <c r="AV733" s="324"/>
      <c r="AW733" s="324"/>
      <c r="AX733" s="324"/>
      <c r="AY733" s="324"/>
      <c r="AZ733" s="324"/>
      <c r="BA733" s="324"/>
      <c r="BB733" s="324"/>
      <c r="BC733" s="324"/>
      <c r="BD733" s="324"/>
      <c r="BE733" s="324"/>
      <c r="BF733" s="324"/>
      <c r="BG733" s="324"/>
      <c r="BH733" s="324"/>
      <c r="BI733" s="324"/>
      <c r="BJ733" s="324"/>
      <c r="BK733" s="324"/>
      <c r="BL733" s="324"/>
      <c r="BM733" s="324"/>
      <c r="BN733" s="324"/>
      <c r="BO733" s="324"/>
      <c r="BP733" s="324"/>
      <c r="BQ733" s="324"/>
      <c r="BR733" s="324"/>
      <c r="BS733" s="324"/>
      <c r="BT733" s="324"/>
      <c r="BU733" s="324"/>
      <c r="BV733" s="324"/>
      <c r="BW733" s="324"/>
      <c r="BX733" s="324"/>
      <c r="BY733" s="324"/>
      <c r="BZ733" s="324"/>
      <c r="CA733" s="324"/>
      <c r="CB733" s="324"/>
      <c r="CC733" s="324"/>
      <c r="CD733" s="324"/>
      <c r="CE733" s="324"/>
      <c r="CF733" s="324"/>
      <c r="CG733" s="324"/>
      <c r="CH733" s="324"/>
      <c r="CI733" s="324"/>
      <c r="CJ733" s="324"/>
      <c r="CK733" s="324"/>
      <c r="CL733" s="324"/>
      <c r="CM733" s="324"/>
      <c r="CN733" s="324"/>
      <c r="CO733" s="324"/>
      <c r="CP733" s="324"/>
      <c r="CQ733" s="532"/>
      <c r="CR733" s="532"/>
      <c r="CS733" s="532"/>
      <c r="CT733" s="532"/>
      <c r="CU733" s="532"/>
      <c r="CV733" s="532"/>
      <c r="CW733" s="532"/>
      <c r="CX733" s="532"/>
      <c r="CY733" s="532"/>
      <c r="CZ733" s="532"/>
      <c r="DA733" s="532"/>
      <c r="DB733" s="532"/>
      <c r="DC733" s="532"/>
      <c r="DD733" s="532"/>
      <c r="DE733" s="532"/>
      <c r="DF733" s="532"/>
      <c r="DG733" s="532"/>
      <c r="DH733" s="532"/>
      <c r="DI733" s="532"/>
      <c r="DJ733" s="532"/>
      <c r="DK733" s="532"/>
      <c r="DL733" s="532"/>
      <c r="DM733" s="532"/>
      <c r="DN733" s="532"/>
      <c r="DO733" s="532"/>
      <c r="DP733" s="532"/>
      <c r="DQ733" s="532"/>
      <c r="DR733" s="532"/>
      <c r="DS733" s="532"/>
      <c r="DT733" s="532"/>
      <c r="DU733" s="532"/>
      <c r="DV733" s="532"/>
      <c r="DW733" s="532"/>
    </row>
    <row r="734" spans="1:127" ht="12.75" customHeight="1" x14ac:dyDescent="0.2">
      <c r="A734" s="270">
        <v>733</v>
      </c>
      <c r="B734" s="270" t="s">
        <v>1005</v>
      </c>
      <c r="C734" s="130" t="s">
        <v>35</v>
      </c>
      <c r="D734" s="271" t="s">
        <v>7588</v>
      </c>
      <c r="E734" s="130" t="s">
        <v>906</v>
      </c>
      <c r="F734" s="271" t="s">
        <v>907</v>
      </c>
      <c r="G734" s="272" t="s">
        <v>908</v>
      </c>
      <c r="H734" s="273" t="s">
        <v>1125</v>
      </c>
      <c r="I734" s="271" t="s">
        <v>1916</v>
      </c>
      <c r="J734" s="271" t="s">
        <v>7585</v>
      </c>
      <c r="K734" s="271" t="s">
        <v>2280</v>
      </c>
      <c r="L734" s="273" t="s">
        <v>2281</v>
      </c>
      <c r="M734" s="275">
        <v>39547</v>
      </c>
      <c r="N734" s="276">
        <v>45154</v>
      </c>
      <c r="O734" s="277" t="s">
        <v>991</v>
      </c>
      <c r="P734" s="298">
        <f t="shared" si="158"/>
        <v>45154</v>
      </c>
      <c r="Q734" s="278">
        <v>19444</v>
      </c>
      <c r="R734" s="278">
        <v>2007</v>
      </c>
      <c r="S734" s="279">
        <v>44424</v>
      </c>
      <c r="T734" s="280" t="s">
        <v>691</v>
      </c>
      <c r="U734" s="281" t="s">
        <v>259</v>
      </c>
      <c r="V734" s="282" t="s">
        <v>10752</v>
      </c>
      <c r="W734" s="282" t="s">
        <v>10753</v>
      </c>
      <c r="X734" s="280" t="s">
        <v>7586</v>
      </c>
      <c r="Y734" s="280" t="s">
        <v>1879</v>
      </c>
      <c r="Z734" s="282" t="s">
        <v>1880</v>
      </c>
      <c r="AA734" s="319">
        <f t="shared" si="159"/>
        <v>45154</v>
      </c>
      <c r="AB734" s="149" t="s">
        <v>132</v>
      </c>
      <c r="AC734" s="280">
        <v>5.9</v>
      </c>
      <c r="AD734" s="305" t="s">
        <v>1896</v>
      </c>
      <c r="AE734" s="280">
        <v>85</v>
      </c>
      <c r="AF734" s="280">
        <v>110</v>
      </c>
      <c r="AG734" s="280">
        <v>110</v>
      </c>
      <c r="AH734" s="280">
        <v>143</v>
      </c>
      <c r="AI734" s="280">
        <v>23</v>
      </c>
      <c r="AJ734" s="280">
        <v>37</v>
      </c>
      <c r="AK734" s="280">
        <v>48</v>
      </c>
      <c r="AL734" s="280">
        <v>1</v>
      </c>
      <c r="AM734" s="280" t="s">
        <v>840</v>
      </c>
      <c r="AN734" s="280">
        <v>2001</v>
      </c>
      <c r="AO734" s="280" t="s">
        <v>178</v>
      </c>
      <c r="AP734" s="280"/>
      <c r="AQ734" s="634"/>
      <c r="AR734" s="501"/>
      <c r="AS734" s="501"/>
      <c r="AT734" s="501"/>
      <c r="AU734" s="501"/>
      <c r="AV734" s="501"/>
      <c r="AW734" s="501"/>
      <c r="AX734" s="501"/>
      <c r="AY734" s="501"/>
      <c r="AZ734" s="501"/>
      <c r="BA734" s="501"/>
      <c r="BB734" s="501"/>
      <c r="BC734" s="501"/>
      <c r="BD734" s="501"/>
      <c r="BE734" s="501"/>
      <c r="BF734" s="501"/>
      <c r="BG734" s="501"/>
      <c r="BH734" s="501"/>
      <c r="BI734" s="501"/>
      <c r="BJ734" s="501"/>
      <c r="BK734" s="501"/>
      <c r="BL734" s="501"/>
      <c r="BM734" s="501"/>
      <c r="BN734" s="501"/>
      <c r="BO734" s="501"/>
      <c r="BP734" s="501"/>
      <c r="BQ734" s="501"/>
      <c r="BR734" s="501"/>
      <c r="BS734" s="501"/>
      <c r="BT734" s="501"/>
      <c r="BU734" s="501"/>
      <c r="BV734" s="501"/>
      <c r="BW734" s="501"/>
      <c r="BX734" s="501"/>
      <c r="BY734" s="501"/>
      <c r="BZ734" s="501"/>
      <c r="CA734" s="501"/>
      <c r="CB734" s="501"/>
      <c r="CC734" s="501"/>
      <c r="CD734" s="501"/>
      <c r="CE734" s="501"/>
      <c r="CF734" s="501"/>
      <c r="CG734" s="501"/>
      <c r="CH734" s="501"/>
      <c r="CI734" s="501"/>
      <c r="CJ734" s="501"/>
      <c r="CK734" s="501"/>
      <c r="CL734" s="501"/>
      <c r="CM734" s="501"/>
      <c r="CN734" s="501"/>
      <c r="CO734" s="501"/>
      <c r="CP734" s="501"/>
    </row>
    <row r="735" spans="1:127" s="502" customFormat="1" ht="12.75" customHeight="1" x14ac:dyDescent="0.2">
      <c r="A735" s="270">
        <v>734</v>
      </c>
      <c r="B735" s="281" t="s">
        <v>1004</v>
      </c>
      <c r="C735" s="281" t="s">
        <v>4889</v>
      </c>
      <c r="D735" s="281"/>
      <c r="E735" s="281" t="s">
        <v>2071</v>
      </c>
      <c r="F735" s="281"/>
      <c r="G735" s="296" t="s">
        <v>10028</v>
      </c>
      <c r="H735" s="922"/>
      <c r="I735" s="271" t="s">
        <v>2653</v>
      </c>
      <c r="J735" s="281"/>
      <c r="K735" s="281" t="s">
        <v>3353</v>
      </c>
      <c r="L735" s="922" t="s">
        <v>1351</v>
      </c>
      <c r="M735" s="306">
        <v>44301</v>
      </c>
      <c r="N735" s="307">
        <v>45028</v>
      </c>
      <c r="O735" s="277" t="s">
        <v>991</v>
      </c>
      <c r="P735" s="299">
        <f>N735</f>
        <v>45028</v>
      </c>
      <c r="Q735" s="264">
        <v>21179</v>
      </c>
      <c r="R735" s="264">
        <v>2021</v>
      </c>
      <c r="S735" s="265">
        <v>44298</v>
      </c>
      <c r="T735" s="281" t="s">
        <v>5079</v>
      </c>
      <c r="U735" s="281" t="s">
        <v>1786</v>
      </c>
      <c r="V735" s="150" t="s">
        <v>484</v>
      </c>
      <c r="W735" s="150" t="s">
        <v>484</v>
      </c>
      <c r="X735" s="281" t="s">
        <v>829</v>
      </c>
      <c r="Y735" s="281" t="s">
        <v>6952</v>
      </c>
      <c r="Z735" s="150" t="s">
        <v>2312</v>
      </c>
      <c r="AA735" s="303">
        <f>N735</f>
        <v>45028</v>
      </c>
      <c r="AB735" s="283" t="s">
        <v>485</v>
      </c>
      <c r="AC735" s="281">
        <v>4.8</v>
      </c>
      <c r="AD735" s="284"/>
      <c r="AE735" s="281">
        <v>75</v>
      </c>
      <c r="AF735" s="281"/>
      <c r="AG735" s="281">
        <v>100</v>
      </c>
      <c r="AH735" s="281"/>
      <c r="AI735" s="281">
        <v>23</v>
      </c>
      <c r="AJ735" s="281">
        <v>37</v>
      </c>
      <c r="AK735" s="281">
        <v>54</v>
      </c>
      <c r="AL735" s="281">
        <v>1</v>
      </c>
      <c r="AM735" s="281"/>
      <c r="AN735" s="281"/>
      <c r="AO735" s="281"/>
      <c r="AP735" s="281"/>
      <c r="AQ735" s="635"/>
      <c r="AR735" s="324"/>
      <c r="AS735" s="324"/>
      <c r="AT735" s="324"/>
      <c r="AU735" s="324"/>
      <c r="AV735" s="324"/>
      <c r="AW735" s="324"/>
      <c r="AX735" s="324"/>
      <c r="AY735" s="324"/>
      <c r="AZ735" s="324"/>
      <c r="BA735" s="324"/>
      <c r="BB735" s="324"/>
      <c r="BC735" s="324"/>
      <c r="BD735" s="324"/>
      <c r="BE735" s="324"/>
      <c r="BF735" s="324"/>
      <c r="BG735" s="324"/>
      <c r="BH735" s="324"/>
      <c r="BI735" s="324"/>
      <c r="BJ735" s="324"/>
      <c r="BK735" s="324"/>
      <c r="BL735" s="324"/>
      <c r="BM735" s="324"/>
      <c r="BN735" s="324"/>
      <c r="BO735" s="324"/>
      <c r="BP735" s="324"/>
      <c r="BQ735" s="324"/>
      <c r="BR735" s="324"/>
      <c r="BS735" s="324"/>
      <c r="BT735" s="324"/>
      <c r="BU735" s="324"/>
      <c r="BV735" s="324"/>
      <c r="BW735" s="324"/>
      <c r="BX735" s="324"/>
      <c r="BY735" s="324"/>
      <c r="BZ735" s="324"/>
      <c r="CA735" s="324"/>
      <c r="CB735" s="324"/>
      <c r="CC735" s="324"/>
      <c r="CD735" s="324"/>
      <c r="CE735" s="324"/>
      <c r="CF735" s="324"/>
      <c r="CG735" s="324"/>
      <c r="CH735" s="324"/>
      <c r="CI735" s="324"/>
      <c r="CJ735" s="324"/>
      <c r="CK735" s="324"/>
      <c r="CL735" s="324"/>
      <c r="CM735" s="324"/>
      <c r="CN735" s="324"/>
      <c r="CO735" s="324"/>
      <c r="CP735" s="324"/>
      <c r="CQ735" s="532"/>
      <c r="CR735" s="532"/>
      <c r="CS735" s="532"/>
      <c r="CT735" s="532"/>
      <c r="CU735" s="532"/>
      <c r="CV735" s="532"/>
      <c r="CW735" s="532"/>
      <c r="CX735" s="532"/>
      <c r="CY735" s="532"/>
      <c r="CZ735" s="532"/>
      <c r="DA735" s="532"/>
      <c r="DB735" s="532"/>
      <c r="DC735" s="532"/>
      <c r="DD735" s="532"/>
      <c r="DE735" s="532"/>
      <c r="DF735" s="532"/>
      <c r="DG735" s="532"/>
      <c r="DH735" s="532"/>
      <c r="DI735" s="532"/>
      <c r="DJ735" s="532"/>
      <c r="DK735" s="532"/>
      <c r="DL735" s="532"/>
      <c r="DM735" s="532"/>
      <c r="DN735" s="532"/>
      <c r="DO735" s="532"/>
      <c r="DP735" s="532"/>
      <c r="DQ735" s="532"/>
      <c r="DR735" s="532"/>
      <c r="DS735" s="532"/>
      <c r="DT735" s="532"/>
      <c r="DU735" s="532"/>
      <c r="DV735" s="532"/>
      <c r="DW735" s="532"/>
    </row>
    <row r="736" spans="1:127" ht="12.75" customHeight="1" x14ac:dyDescent="0.2">
      <c r="A736" s="270">
        <v>735</v>
      </c>
      <c r="B736" s="270" t="s">
        <v>1005</v>
      </c>
      <c r="C736" s="271" t="s">
        <v>2416</v>
      </c>
      <c r="D736" s="271" t="s">
        <v>2307</v>
      </c>
      <c r="E736" s="271" t="s">
        <v>2230</v>
      </c>
      <c r="F736" s="271" t="s">
        <v>66</v>
      </c>
      <c r="G736" s="272" t="s">
        <v>2417</v>
      </c>
      <c r="H736" s="273" t="s">
        <v>2231</v>
      </c>
      <c r="I736" s="271" t="s">
        <v>1515</v>
      </c>
      <c r="J736" s="271" t="s">
        <v>1916</v>
      </c>
      <c r="K736" s="271" t="s">
        <v>1807</v>
      </c>
      <c r="L736" s="273" t="s">
        <v>1808</v>
      </c>
      <c r="M736" s="275">
        <v>41864</v>
      </c>
      <c r="N736" s="276">
        <v>44739</v>
      </c>
      <c r="O736" s="277" t="s">
        <v>991</v>
      </c>
      <c r="P736" s="298">
        <f t="shared" ref="P736:P741" si="160">N736</f>
        <v>44739</v>
      </c>
      <c r="Q736" s="278">
        <v>20521</v>
      </c>
      <c r="R736" s="278">
        <v>2014</v>
      </c>
      <c r="S736" s="279">
        <v>44739</v>
      </c>
      <c r="T736" s="280" t="s">
        <v>124</v>
      </c>
      <c r="U736" s="281" t="s">
        <v>259</v>
      </c>
      <c r="V736" s="282" t="s">
        <v>8866</v>
      </c>
      <c r="W736" s="282" t="s">
        <v>8867</v>
      </c>
      <c r="X736" s="280" t="s">
        <v>2736</v>
      </c>
      <c r="Y736" s="280" t="s">
        <v>451</v>
      </c>
      <c r="Z736" s="282" t="s">
        <v>671</v>
      </c>
      <c r="AA736" s="319">
        <f>P736</f>
        <v>44739</v>
      </c>
      <c r="AB736" s="149" t="s">
        <v>1411</v>
      </c>
      <c r="AC736" s="280">
        <v>6.9</v>
      </c>
      <c r="AD736" s="305">
        <v>25</v>
      </c>
      <c r="AE736" s="280">
        <v>90</v>
      </c>
      <c r="AF736" s="280">
        <v>115</v>
      </c>
      <c r="AG736" s="281">
        <v>130</v>
      </c>
      <c r="AH736" s="280">
        <v>130</v>
      </c>
      <c r="AI736" s="280">
        <v>23</v>
      </c>
      <c r="AJ736" s="280">
        <v>37</v>
      </c>
      <c r="AK736" s="280">
        <v>62</v>
      </c>
      <c r="AL736" s="280">
        <v>1</v>
      </c>
      <c r="AM736" s="279">
        <v>39879</v>
      </c>
      <c r="AN736" s="280">
        <v>2009</v>
      </c>
      <c r="AO736" s="280" t="s">
        <v>991</v>
      </c>
      <c r="AP736" s="281"/>
      <c r="AQ736" s="634"/>
      <c r="AR736" s="501"/>
      <c r="AS736" s="501"/>
      <c r="AT736" s="501"/>
      <c r="AU736" s="501"/>
      <c r="AV736" s="501"/>
      <c r="AW736" s="501"/>
      <c r="AX736" s="501"/>
      <c r="AY736" s="501"/>
      <c r="AZ736" s="501"/>
      <c r="BA736" s="501"/>
      <c r="BB736" s="501"/>
      <c r="BC736" s="501"/>
      <c r="BD736" s="501"/>
      <c r="BE736" s="501"/>
      <c r="BF736" s="501"/>
      <c r="BG736" s="501"/>
      <c r="BH736" s="501"/>
      <c r="BI736" s="501"/>
      <c r="BJ736" s="501"/>
      <c r="BK736" s="501"/>
      <c r="BL736" s="501"/>
      <c r="BM736" s="501"/>
      <c r="BN736" s="501"/>
      <c r="BO736" s="501"/>
      <c r="BP736" s="501"/>
      <c r="BQ736" s="501"/>
      <c r="BR736" s="501"/>
      <c r="BS736" s="501"/>
      <c r="BT736" s="501"/>
      <c r="BU736" s="501"/>
      <c r="BV736" s="501"/>
      <c r="BW736" s="501"/>
      <c r="BX736" s="501"/>
      <c r="BY736" s="501"/>
      <c r="BZ736" s="501"/>
      <c r="CA736" s="501"/>
      <c r="CB736" s="501"/>
      <c r="CC736" s="501"/>
      <c r="CD736" s="501"/>
      <c r="CE736" s="501"/>
      <c r="CF736" s="501"/>
      <c r="CG736" s="501"/>
      <c r="CH736" s="501"/>
      <c r="CI736" s="501"/>
      <c r="CJ736" s="501"/>
      <c r="CK736" s="501"/>
      <c r="CL736" s="501"/>
      <c r="CM736" s="501"/>
      <c r="CN736" s="501"/>
      <c r="CO736" s="501"/>
      <c r="CP736" s="501"/>
    </row>
    <row r="737" spans="1:127" s="502" customFormat="1" ht="12.75" customHeight="1" x14ac:dyDescent="0.2">
      <c r="A737" s="270">
        <v>736</v>
      </c>
      <c r="B737" s="270" t="s">
        <v>1005</v>
      </c>
      <c r="C737" s="271"/>
      <c r="D737" s="271" t="s">
        <v>905</v>
      </c>
      <c r="E737" s="271" t="s">
        <v>10531</v>
      </c>
      <c r="F737" s="271" t="s">
        <v>68</v>
      </c>
      <c r="G737" s="272"/>
      <c r="H737" s="273" t="s">
        <v>1153</v>
      </c>
      <c r="I737" s="271"/>
      <c r="J737" s="271" t="s">
        <v>1916</v>
      </c>
      <c r="K737" s="133" t="s">
        <v>10532</v>
      </c>
      <c r="L737" s="273" t="s">
        <v>1776</v>
      </c>
      <c r="M737" s="275">
        <v>38529</v>
      </c>
      <c r="N737" s="132">
        <v>44774</v>
      </c>
      <c r="O737" s="277" t="s">
        <v>991</v>
      </c>
      <c r="P737" s="299">
        <f t="shared" si="160"/>
        <v>44774</v>
      </c>
      <c r="Q737" s="264">
        <v>17083</v>
      </c>
      <c r="R737" s="264">
        <v>2004</v>
      </c>
      <c r="S737" s="279">
        <v>44044</v>
      </c>
      <c r="T737" s="281" t="s">
        <v>124</v>
      </c>
      <c r="U737" s="281" t="s">
        <v>259</v>
      </c>
      <c r="V737" s="150" t="s">
        <v>700</v>
      </c>
      <c r="W737" s="150" t="s">
        <v>5724</v>
      </c>
      <c r="X737" s="281" t="s">
        <v>1777</v>
      </c>
      <c r="Y737" s="281" t="s">
        <v>1778</v>
      </c>
      <c r="Z737" s="150" t="s">
        <v>1779</v>
      </c>
      <c r="AA737" s="303">
        <f>P737</f>
        <v>44774</v>
      </c>
      <c r="AB737" s="283" t="s">
        <v>132</v>
      </c>
      <c r="AC737" s="281">
        <v>6.6</v>
      </c>
      <c r="AD737" s="284">
        <v>27</v>
      </c>
      <c r="AE737" s="281">
        <v>90</v>
      </c>
      <c r="AF737" s="281">
        <v>117</v>
      </c>
      <c r="AG737" s="281">
        <v>123</v>
      </c>
      <c r="AH737" s="281">
        <v>160</v>
      </c>
      <c r="AI737" s="281">
        <v>24</v>
      </c>
      <c r="AJ737" s="281">
        <v>38</v>
      </c>
      <c r="AK737" s="281">
        <v>60</v>
      </c>
      <c r="AL737" s="281">
        <v>1</v>
      </c>
      <c r="AM737" s="265">
        <v>38833</v>
      </c>
      <c r="AN737" s="281">
        <v>2006</v>
      </c>
      <c r="AO737" s="281" t="s">
        <v>991</v>
      </c>
      <c r="AP737" s="281" t="s">
        <v>5725</v>
      </c>
      <c r="AQ737" s="635"/>
      <c r="AR737" s="324"/>
      <c r="AS737" s="324"/>
      <c r="AT737" s="324"/>
      <c r="AU737" s="324"/>
      <c r="AV737" s="324"/>
      <c r="AW737" s="324"/>
      <c r="AX737" s="324"/>
      <c r="AY737" s="324"/>
      <c r="AZ737" s="324"/>
      <c r="BA737" s="324"/>
      <c r="BB737" s="324"/>
      <c r="BC737" s="324"/>
      <c r="BD737" s="324"/>
      <c r="BE737" s="324"/>
      <c r="BF737" s="324"/>
      <c r="BG737" s="324"/>
      <c r="BH737" s="324"/>
      <c r="BI737" s="324"/>
      <c r="BJ737" s="324"/>
      <c r="BK737" s="324"/>
      <c r="BL737" s="324"/>
      <c r="BM737" s="324"/>
      <c r="BN737" s="324"/>
      <c r="BO737" s="324"/>
      <c r="BP737" s="324"/>
      <c r="BQ737" s="324"/>
      <c r="BR737" s="324"/>
      <c r="BS737" s="324"/>
      <c r="BT737" s="324"/>
      <c r="BU737" s="324"/>
      <c r="BV737" s="324"/>
      <c r="BW737" s="324"/>
      <c r="BX737" s="324"/>
      <c r="BY737" s="324"/>
      <c r="BZ737" s="324"/>
      <c r="CA737" s="324"/>
      <c r="CB737" s="324"/>
      <c r="CC737" s="324"/>
      <c r="CD737" s="324"/>
      <c r="CE737" s="324"/>
      <c r="CF737" s="324"/>
      <c r="CG737" s="324"/>
      <c r="CH737" s="324"/>
      <c r="CI737" s="324"/>
      <c r="CJ737" s="324"/>
      <c r="CK737" s="324"/>
      <c r="CL737" s="324"/>
      <c r="CM737" s="324"/>
      <c r="CN737" s="324"/>
      <c r="CO737" s="324"/>
      <c r="CP737" s="324"/>
      <c r="CQ737" s="532"/>
      <c r="CR737" s="532"/>
      <c r="CS737" s="532"/>
      <c r="CT737" s="532"/>
      <c r="CU737" s="532"/>
      <c r="CV737" s="532"/>
      <c r="CW737" s="532"/>
      <c r="CX737" s="532"/>
      <c r="CY737" s="532"/>
      <c r="CZ737" s="532"/>
      <c r="DA737" s="532"/>
      <c r="DB737" s="532"/>
      <c r="DC737" s="532"/>
      <c r="DD737" s="532"/>
      <c r="DE737" s="532"/>
      <c r="DF737" s="532"/>
      <c r="DG737" s="532"/>
      <c r="DH737" s="532"/>
      <c r="DI737" s="532"/>
      <c r="DJ737" s="532"/>
      <c r="DK737" s="532"/>
      <c r="DL737" s="532"/>
      <c r="DM737" s="532"/>
      <c r="DN737" s="532"/>
      <c r="DO737" s="532"/>
      <c r="DP737" s="532"/>
      <c r="DQ737" s="532"/>
      <c r="DR737" s="532"/>
      <c r="DS737" s="532"/>
      <c r="DT737" s="532"/>
      <c r="DU737" s="532"/>
      <c r="DV737" s="532"/>
      <c r="DW737" s="532"/>
    </row>
    <row r="738" spans="1:127" s="501" customFormat="1" ht="12.75" customHeight="1" x14ac:dyDescent="0.2">
      <c r="A738" s="270">
        <v>737</v>
      </c>
      <c r="B738" s="281" t="s">
        <v>1005</v>
      </c>
      <c r="C738" s="281" t="s">
        <v>1854</v>
      </c>
      <c r="D738" s="281" t="s">
        <v>6887</v>
      </c>
      <c r="E738" s="281" t="s">
        <v>1855</v>
      </c>
      <c r="F738" s="281" t="s">
        <v>197</v>
      </c>
      <c r="G738" s="296" t="s">
        <v>1856</v>
      </c>
      <c r="H738" s="676" t="s">
        <v>8139</v>
      </c>
      <c r="I738" s="281" t="s">
        <v>2140</v>
      </c>
      <c r="J738" s="271" t="s">
        <v>1916</v>
      </c>
      <c r="K738" s="271" t="s">
        <v>164</v>
      </c>
      <c r="L738" s="273" t="s">
        <v>1083</v>
      </c>
      <c r="M738" s="306">
        <v>41328</v>
      </c>
      <c r="N738" s="325">
        <v>44608</v>
      </c>
      <c r="O738" s="507" t="s">
        <v>991</v>
      </c>
      <c r="P738" s="513">
        <f t="shared" si="160"/>
        <v>44608</v>
      </c>
      <c r="Q738" s="514">
        <v>20154</v>
      </c>
      <c r="R738" s="514">
        <v>2013</v>
      </c>
      <c r="S738" s="279">
        <v>43877</v>
      </c>
      <c r="T738" s="281" t="s">
        <v>124</v>
      </c>
      <c r="U738" s="281" t="s">
        <v>7965</v>
      </c>
      <c r="V738" s="150" t="s">
        <v>2177</v>
      </c>
      <c r="W738" s="150" t="s">
        <v>8152</v>
      </c>
      <c r="X738" s="281" t="s">
        <v>1084</v>
      </c>
      <c r="Y738" s="281" t="s">
        <v>451</v>
      </c>
      <c r="Z738" s="150" t="s">
        <v>671</v>
      </c>
      <c r="AA738" s="303">
        <f>N738</f>
        <v>44608</v>
      </c>
      <c r="AB738" s="149" t="s">
        <v>1411</v>
      </c>
      <c r="AC738" s="280">
        <v>6.9</v>
      </c>
      <c r="AD738" s="305">
        <v>20.5</v>
      </c>
      <c r="AE738" s="280">
        <v>90</v>
      </c>
      <c r="AF738" s="280">
        <v>90</v>
      </c>
      <c r="AG738" s="280">
        <v>110</v>
      </c>
      <c r="AH738" s="280">
        <v>143</v>
      </c>
      <c r="AI738" s="280">
        <v>23</v>
      </c>
      <c r="AJ738" s="280">
        <v>37</v>
      </c>
      <c r="AK738" s="501">
        <v>62</v>
      </c>
      <c r="AL738" s="501">
        <v>1</v>
      </c>
      <c r="AM738" s="517">
        <v>43882</v>
      </c>
      <c r="AN738" s="501">
        <v>2019</v>
      </c>
      <c r="AO738" s="501" t="s">
        <v>991</v>
      </c>
      <c r="AP738" s="280"/>
      <c r="AQ738" s="634"/>
      <c r="CQ738" s="505"/>
    </row>
    <row r="739" spans="1:127" s="502" customFormat="1" ht="12.75" customHeight="1" x14ac:dyDescent="0.2">
      <c r="A739" s="270">
        <v>738</v>
      </c>
      <c r="B739" s="270" t="s">
        <v>1004</v>
      </c>
      <c r="C739" s="270" t="s">
        <v>799</v>
      </c>
      <c r="D739" s="271"/>
      <c r="E739" s="271" t="s">
        <v>740</v>
      </c>
      <c r="F739" s="271"/>
      <c r="G739" s="272" t="s">
        <v>3516</v>
      </c>
      <c r="H739" s="273"/>
      <c r="I739" s="271" t="s">
        <v>2653</v>
      </c>
      <c r="J739" s="271"/>
      <c r="K739" s="271" t="s">
        <v>3517</v>
      </c>
      <c r="L739" s="273" t="s">
        <v>3518</v>
      </c>
      <c r="M739" s="275">
        <v>42279</v>
      </c>
      <c r="N739" s="275">
        <v>44909</v>
      </c>
      <c r="O739" s="277" t="s">
        <v>991</v>
      </c>
      <c r="P739" s="299">
        <f t="shared" si="160"/>
        <v>44909</v>
      </c>
      <c r="Q739" s="264">
        <v>21001</v>
      </c>
      <c r="R739" s="264">
        <v>2014</v>
      </c>
      <c r="S739" s="279">
        <v>43451</v>
      </c>
      <c r="T739" s="281" t="s">
        <v>5079</v>
      </c>
      <c r="U739" s="281" t="s">
        <v>991</v>
      </c>
      <c r="V739" s="150" t="s">
        <v>1823</v>
      </c>
      <c r="W739" s="150" t="s">
        <v>8501</v>
      </c>
      <c r="X739" s="281" t="s">
        <v>3519</v>
      </c>
      <c r="Y739" s="281" t="s">
        <v>1697</v>
      </c>
      <c r="Z739" s="150" t="s">
        <v>1094</v>
      </c>
      <c r="AA739" s="303">
        <v>44909</v>
      </c>
      <c r="AB739" s="283" t="s">
        <v>2167</v>
      </c>
      <c r="AC739" s="281">
        <v>4.5999999999999996</v>
      </c>
      <c r="AD739" s="284"/>
      <c r="AE739" s="281">
        <v>80</v>
      </c>
      <c r="AF739" s="281"/>
      <c r="AG739" s="281">
        <v>105</v>
      </c>
      <c r="AH739" s="281"/>
      <c r="AI739" s="281">
        <v>22</v>
      </c>
      <c r="AJ739" s="281">
        <v>37</v>
      </c>
      <c r="AK739" s="281">
        <v>50</v>
      </c>
      <c r="AL739" s="281">
        <v>1</v>
      </c>
      <c r="AM739" s="281"/>
      <c r="AN739" s="281"/>
      <c r="AO739" s="281"/>
      <c r="AP739" s="281"/>
      <c r="AQ739" s="635"/>
      <c r="AR739" s="324"/>
      <c r="AS739" s="324"/>
      <c r="AT739" s="324"/>
      <c r="AU739" s="324"/>
      <c r="AV739" s="324"/>
      <c r="AW739" s="324"/>
      <c r="AX739" s="324"/>
      <c r="AY739" s="324"/>
      <c r="AZ739" s="324"/>
      <c r="BA739" s="324"/>
      <c r="BB739" s="324"/>
      <c r="BC739" s="324"/>
      <c r="BD739" s="324"/>
      <c r="BE739" s="324"/>
      <c r="BF739" s="324"/>
      <c r="BG739" s="324"/>
      <c r="BH739" s="324"/>
      <c r="BI739" s="324"/>
      <c r="BJ739" s="324"/>
      <c r="BK739" s="324"/>
      <c r="BL739" s="324"/>
      <c r="BM739" s="324"/>
      <c r="BN739" s="324"/>
      <c r="BO739" s="324"/>
      <c r="BP739" s="324"/>
      <c r="BQ739" s="324"/>
      <c r="BR739" s="324"/>
      <c r="BS739" s="324"/>
      <c r="BT739" s="324"/>
      <c r="BU739" s="324"/>
      <c r="BV739" s="324"/>
      <c r="BW739" s="324"/>
      <c r="BX739" s="324"/>
      <c r="BY739" s="324"/>
      <c r="BZ739" s="324"/>
      <c r="CA739" s="324"/>
      <c r="CB739" s="324"/>
      <c r="CC739" s="324"/>
      <c r="CD739" s="324"/>
      <c r="CE739" s="324"/>
      <c r="CF739" s="324"/>
      <c r="CG739" s="324"/>
      <c r="CH739" s="324"/>
      <c r="CI739" s="324"/>
      <c r="CJ739" s="324"/>
      <c r="CK739" s="324"/>
      <c r="CL739" s="324"/>
      <c r="CM739" s="324"/>
      <c r="CN739" s="324"/>
      <c r="CO739" s="324"/>
      <c r="CP739" s="324"/>
      <c r="CQ739" s="532"/>
      <c r="CR739" s="532"/>
      <c r="CS739" s="532"/>
      <c r="CT739" s="532"/>
      <c r="CU739" s="532"/>
      <c r="CV739" s="532"/>
      <c r="CW739" s="532"/>
      <c r="CX739" s="532"/>
      <c r="CY739" s="532"/>
      <c r="CZ739" s="532"/>
      <c r="DA739" s="532"/>
      <c r="DB739" s="532"/>
      <c r="DC739" s="532"/>
      <c r="DD739" s="532"/>
      <c r="DE739" s="532"/>
      <c r="DF739" s="532"/>
      <c r="DG739" s="532"/>
      <c r="DH739" s="532"/>
      <c r="DI739" s="532"/>
      <c r="DJ739" s="532"/>
      <c r="DK739" s="532"/>
      <c r="DL739" s="532"/>
      <c r="DM739" s="532"/>
      <c r="DN739" s="532"/>
      <c r="DO739" s="532"/>
      <c r="DP739" s="532"/>
      <c r="DQ739" s="532"/>
      <c r="DR739" s="532"/>
      <c r="DS739" s="532"/>
      <c r="DT739" s="532"/>
      <c r="DU739" s="532"/>
      <c r="DV739" s="532"/>
      <c r="DW739" s="532"/>
    </row>
    <row r="740" spans="1:127" s="502" customFormat="1" ht="12.75" customHeight="1" x14ac:dyDescent="0.2">
      <c r="A740" s="270">
        <v>739</v>
      </c>
      <c r="B740" s="270" t="s">
        <v>1004</v>
      </c>
      <c r="C740" s="271" t="s">
        <v>678</v>
      </c>
      <c r="D740" s="271"/>
      <c r="E740" s="271" t="s">
        <v>1988</v>
      </c>
      <c r="F740" s="271"/>
      <c r="G740" s="272" t="s">
        <v>1578</v>
      </c>
      <c r="H740" s="273"/>
      <c r="I740" s="271" t="s">
        <v>601</v>
      </c>
      <c r="J740" s="271"/>
      <c r="K740" s="271" t="s">
        <v>3520</v>
      </c>
      <c r="L740" s="273" t="s">
        <v>1080</v>
      </c>
      <c r="M740" s="275">
        <v>38744</v>
      </c>
      <c r="N740" s="132">
        <v>43878</v>
      </c>
      <c r="O740" s="277" t="s">
        <v>991</v>
      </c>
      <c r="P740" s="299">
        <f t="shared" si="160"/>
        <v>43878</v>
      </c>
      <c r="Q740" s="264">
        <v>16430</v>
      </c>
      <c r="R740" s="264">
        <v>2005</v>
      </c>
      <c r="S740" s="265">
        <v>43148</v>
      </c>
      <c r="T740" s="281" t="s">
        <v>748</v>
      </c>
      <c r="U740" s="281" t="s">
        <v>991</v>
      </c>
      <c r="V740" s="150" t="s">
        <v>484</v>
      </c>
      <c r="W740" s="150" t="s">
        <v>22</v>
      </c>
      <c r="X740" s="281" t="s">
        <v>679</v>
      </c>
      <c r="Y740" s="281" t="s">
        <v>1116</v>
      </c>
      <c r="Z740" s="150" t="s">
        <v>2024</v>
      </c>
      <c r="AA740" s="303">
        <f>N740</f>
        <v>43878</v>
      </c>
      <c r="AB740" s="283" t="s">
        <v>132</v>
      </c>
      <c r="AC740" s="281">
        <v>7</v>
      </c>
      <c r="AD740" s="672"/>
      <c r="AE740" s="281">
        <v>105</v>
      </c>
      <c r="AF740" s="281">
        <v>105</v>
      </c>
      <c r="AG740" s="281">
        <v>250</v>
      </c>
      <c r="AH740" s="281">
        <v>250</v>
      </c>
      <c r="AI740" s="281">
        <v>24</v>
      </c>
      <c r="AJ740" s="281">
        <v>38</v>
      </c>
      <c r="AK740" s="281">
        <v>44</v>
      </c>
      <c r="AL740" s="281">
        <v>2</v>
      </c>
      <c r="AM740" s="265"/>
      <c r="AN740" s="281"/>
      <c r="AO740" s="281"/>
      <c r="AP740" s="281"/>
      <c r="AQ740" s="635"/>
      <c r="AR740" s="324"/>
      <c r="AS740" s="324"/>
      <c r="AT740" s="324"/>
      <c r="AU740" s="324"/>
      <c r="AV740" s="324"/>
      <c r="AW740" s="324"/>
      <c r="AX740" s="324"/>
      <c r="AY740" s="324"/>
      <c r="AZ740" s="324"/>
      <c r="BA740" s="324"/>
      <c r="BB740" s="324"/>
      <c r="BC740" s="324"/>
      <c r="BD740" s="324"/>
      <c r="BE740" s="324"/>
      <c r="BF740" s="324"/>
      <c r="BG740" s="324"/>
      <c r="BH740" s="324"/>
      <c r="BI740" s="324"/>
      <c r="BJ740" s="324"/>
      <c r="BK740" s="324"/>
      <c r="BL740" s="324"/>
      <c r="BM740" s="324"/>
      <c r="BN740" s="324"/>
      <c r="BO740" s="324"/>
      <c r="BP740" s="324"/>
      <c r="BQ740" s="324"/>
      <c r="BR740" s="324"/>
      <c r="BS740" s="324"/>
      <c r="BT740" s="324"/>
      <c r="BU740" s="324"/>
      <c r="BV740" s="324"/>
      <c r="BW740" s="324"/>
      <c r="BX740" s="324"/>
      <c r="BY740" s="324"/>
      <c r="BZ740" s="324"/>
      <c r="CA740" s="324"/>
      <c r="CB740" s="324"/>
      <c r="CC740" s="324"/>
      <c r="CD740" s="324"/>
      <c r="CE740" s="324"/>
      <c r="CF740" s="324"/>
      <c r="CG740" s="324"/>
      <c r="CH740" s="324"/>
      <c r="CI740" s="324"/>
      <c r="CJ740" s="324"/>
      <c r="CK740" s="324"/>
      <c r="CL740" s="324"/>
      <c r="CM740" s="324"/>
      <c r="CN740" s="324"/>
      <c r="CO740" s="324"/>
      <c r="CP740" s="324"/>
      <c r="CQ740" s="532"/>
      <c r="CR740" s="532"/>
      <c r="CS740" s="532"/>
      <c r="CT740" s="532"/>
      <c r="CU740" s="532"/>
      <c r="CV740" s="532"/>
      <c r="CW740" s="532"/>
      <c r="CX740" s="532"/>
      <c r="CY740" s="532"/>
      <c r="CZ740" s="532"/>
      <c r="DA740" s="532"/>
      <c r="DB740" s="532"/>
      <c r="DC740" s="532"/>
      <c r="DD740" s="532"/>
      <c r="DE740" s="532"/>
      <c r="DF740" s="532"/>
      <c r="DG740" s="532"/>
      <c r="DH740" s="532"/>
      <c r="DI740" s="532"/>
      <c r="DJ740" s="532"/>
      <c r="DK740" s="532"/>
      <c r="DL740" s="532"/>
      <c r="DM740" s="532"/>
      <c r="DN740" s="532"/>
      <c r="DO740" s="532"/>
      <c r="DP740" s="532"/>
      <c r="DQ740" s="532"/>
      <c r="DR740" s="532"/>
      <c r="DS740" s="532"/>
      <c r="DT740" s="532"/>
      <c r="DU740" s="532"/>
      <c r="DV740" s="532"/>
      <c r="DW740" s="532"/>
    </row>
    <row r="741" spans="1:127" s="324" customFormat="1" ht="12.75" customHeight="1" x14ac:dyDescent="0.2">
      <c r="A741" s="270">
        <v>740</v>
      </c>
      <c r="B741" s="324" t="s">
        <v>1004</v>
      </c>
      <c r="C741" s="324" t="s">
        <v>9220</v>
      </c>
      <c r="E741" s="324" t="s">
        <v>2573</v>
      </c>
      <c r="G741" s="509" t="s">
        <v>9226</v>
      </c>
      <c r="I741" s="324" t="s">
        <v>601</v>
      </c>
      <c r="K741" s="324" t="s">
        <v>9227</v>
      </c>
      <c r="L741" s="801" t="s">
        <v>2128</v>
      </c>
      <c r="M741" s="510">
        <v>44068</v>
      </c>
      <c r="N741" s="510">
        <v>44798</v>
      </c>
      <c r="O741" s="277" t="s">
        <v>991</v>
      </c>
      <c r="P741" s="299">
        <f t="shared" si="160"/>
        <v>44798</v>
      </c>
      <c r="Q741" s="264">
        <v>20614</v>
      </c>
      <c r="R741" s="264">
        <v>2020</v>
      </c>
      <c r="S741" s="265">
        <v>44068</v>
      </c>
      <c r="T741" s="281" t="s">
        <v>1686</v>
      </c>
      <c r="U741" s="281" t="s">
        <v>1786</v>
      </c>
      <c r="V741" s="150" t="s">
        <v>484</v>
      </c>
      <c r="W741" s="150" t="s">
        <v>484</v>
      </c>
      <c r="X741" s="281" t="s">
        <v>9228</v>
      </c>
      <c r="Y741" s="281" t="s">
        <v>7643</v>
      </c>
      <c r="Z741" s="150" t="s">
        <v>1994</v>
      </c>
      <c r="AA741" s="303">
        <v>44798</v>
      </c>
      <c r="AB741" s="283" t="s">
        <v>485</v>
      </c>
      <c r="AC741" s="281">
        <v>5.6</v>
      </c>
      <c r="AD741" s="284"/>
      <c r="AE741" s="281">
        <v>85</v>
      </c>
      <c r="AF741" s="281"/>
      <c r="AG741" s="281">
        <v>110</v>
      </c>
      <c r="AH741" s="281"/>
      <c r="AI741" s="281" t="s">
        <v>994</v>
      </c>
      <c r="AJ741" s="281">
        <v>38</v>
      </c>
      <c r="AK741" s="281">
        <v>47</v>
      </c>
      <c r="AL741" s="281">
        <v>1</v>
      </c>
      <c r="AM741" s="281"/>
      <c r="AN741" s="281"/>
      <c r="AO741" s="281"/>
      <c r="AP741" s="281"/>
      <c r="AQ741" s="635"/>
      <c r="CQ741" s="512"/>
    </row>
    <row r="742" spans="1:127" s="502" customFormat="1" ht="12.75" customHeight="1" x14ac:dyDescent="0.2">
      <c r="A742" s="270">
        <v>741</v>
      </c>
      <c r="B742" s="281" t="s">
        <v>1004</v>
      </c>
      <c r="C742" s="281" t="s">
        <v>6955</v>
      </c>
      <c r="D742" s="281"/>
      <c r="E742" s="281" t="s">
        <v>1035</v>
      </c>
      <c r="F742" s="281"/>
      <c r="G742" s="296" t="s">
        <v>10030</v>
      </c>
      <c r="H742" s="271"/>
      <c r="I742" s="271" t="s">
        <v>2653</v>
      </c>
      <c r="J742" s="281"/>
      <c r="K742" s="281" t="s">
        <v>3353</v>
      </c>
      <c r="L742" s="922" t="s">
        <v>1351</v>
      </c>
      <c r="M742" s="306">
        <v>44301</v>
      </c>
      <c r="N742" s="307">
        <v>45028</v>
      </c>
      <c r="O742" s="277" t="s">
        <v>991</v>
      </c>
      <c r="P742" s="299">
        <f>N742</f>
        <v>45028</v>
      </c>
      <c r="Q742" s="264">
        <v>21180</v>
      </c>
      <c r="R742" s="264">
        <v>2021</v>
      </c>
      <c r="S742" s="265">
        <v>44298</v>
      </c>
      <c r="T742" s="281" t="s">
        <v>5079</v>
      </c>
      <c r="U742" s="281" t="s">
        <v>1786</v>
      </c>
      <c r="V742" s="150" t="s">
        <v>484</v>
      </c>
      <c r="W742" s="150" t="s">
        <v>484</v>
      </c>
      <c r="X742" s="281" t="s">
        <v>829</v>
      </c>
      <c r="Y742" s="281" t="s">
        <v>6952</v>
      </c>
      <c r="Z742" s="150" t="s">
        <v>10029</v>
      </c>
      <c r="AA742" s="303">
        <f>N742</f>
        <v>45028</v>
      </c>
      <c r="AB742" s="283" t="s">
        <v>485</v>
      </c>
      <c r="AC742" s="281">
        <v>4.7</v>
      </c>
      <c r="AD742" s="284"/>
      <c r="AE742" s="281">
        <v>55</v>
      </c>
      <c r="AF742" s="281"/>
      <c r="AG742" s="281">
        <v>80</v>
      </c>
      <c r="AH742" s="281"/>
      <c r="AI742" s="281" t="s">
        <v>994</v>
      </c>
      <c r="AJ742" s="281" t="s">
        <v>994</v>
      </c>
      <c r="AK742" s="281" t="s">
        <v>994</v>
      </c>
      <c r="AL742" s="281">
        <v>1</v>
      </c>
      <c r="AM742" s="281"/>
      <c r="AN742" s="281"/>
      <c r="AO742" s="281"/>
      <c r="AP742" s="281"/>
      <c r="AQ742" s="635"/>
      <c r="AR742" s="324"/>
      <c r="AS742" s="324"/>
      <c r="AT742" s="324"/>
      <c r="AU742" s="324"/>
      <c r="AV742" s="324"/>
      <c r="AW742" s="324"/>
      <c r="AX742" s="324"/>
      <c r="AY742" s="324"/>
      <c r="AZ742" s="324"/>
      <c r="BA742" s="324"/>
      <c r="BB742" s="324"/>
      <c r="BC742" s="324"/>
      <c r="BD742" s="324"/>
      <c r="BE742" s="324"/>
      <c r="BF742" s="324"/>
      <c r="BG742" s="324"/>
      <c r="BH742" s="324"/>
      <c r="BI742" s="324"/>
      <c r="BJ742" s="324"/>
      <c r="BK742" s="324"/>
      <c r="BL742" s="324"/>
      <c r="BM742" s="324"/>
      <c r="BN742" s="324"/>
      <c r="BO742" s="324"/>
      <c r="BP742" s="324"/>
      <c r="BQ742" s="324"/>
      <c r="BR742" s="324"/>
      <c r="BS742" s="324"/>
      <c r="BT742" s="324"/>
      <c r="BU742" s="324"/>
      <c r="BV742" s="324"/>
      <c r="BW742" s="324"/>
      <c r="BX742" s="324"/>
      <c r="BY742" s="324"/>
      <c r="BZ742" s="324"/>
      <c r="CA742" s="324"/>
      <c r="CB742" s="324"/>
      <c r="CC742" s="324"/>
      <c r="CD742" s="324"/>
      <c r="CE742" s="324"/>
      <c r="CF742" s="324"/>
      <c r="CG742" s="324"/>
      <c r="CH742" s="324"/>
      <c r="CI742" s="324"/>
      <c r="CJ742" s="324"/>
      <c r="CK742" s="324"/>
      <c r="CL742" s="324"/>
      <c r="CM742" s="324"/>
      <c r="CN742" s="324"/>
      <c r="CO742" s="324"/>
      <c r="CP742" s="324"/>
      <c r="CQ742" s="532"/>
      <c r="CR742" s="532"/>
      <c r="CS742" s="532"/>
      <c r="CT742" s="532"/>
      <c r="CU742" s="532"/>
      <c r="CV742" s="532"/>
      <c r="CW742" s="532"/>
      <c r="CX742" s="532"/>
      <c r="CY742" s="532"/>
      <c r="CZ742" s="532"/>
      <c r="DA742" s="532"/>
      <c r="DB742" s="532"/>
      <c r="DC742" s="532"/>
      <c r="DD742" s="532"/>
      <c r="DE742" s="532"/>
      <c r="DF742" s="532"/>
      <c r="DG742" s="532"/>
      <c r="DH742" s="532"/>
      <c r="DI742" s="532"/>
      <c r="DJ742" s="532"/>
      <c r="DK742" s="532"/>
      <c r="DL742" s="532"/>
      <c r="DM742" s="532"/>
      <c r="DN742" s="532"/>
      <c r="DO742" s="532"/>
      <c r="DP742" s="532"/>
      <c r="DQ742" s="532"/>
      <c r="DR742" s="532"/>
      <c r="DS742" s="532"/>
      <c r="DT742" s="532"/>
      <c r="DU742" s="532"/>
      <c r="DV742" s="532"/>
      <c r="DW742" s="532"/>
    </row>
    <row r="743" spans="1:127" s="502" customFormat="1" ht="12.75" customHeight="1" x14ac:dyDescent="0.2">
      <c r="A743" s="270">
        <v>742</v>
      </c>
      <c r="B743" s="281" t="s">
        <v>1005</v>
      </c>
      <c r="C743" s="281" t="s">
        <v>666</v>
      </c>
      <c r="D743" s="281" t="s">
        <v>985</v>
      </c>
      <c r="E743" s="281" t="s">
        <v>667</v>
      </c>
      <c r="F743" s="281" t="s">
        <v>668</v>
      </c>
      <c r="G743" s="296" t="s">
        <v>669</v>
      </c>
      <c r="H743" s="676" t="s">
        <v>670</v>
      </c>
      <c r="I743" s="281" t="s">
        <v>1916</v>
      </c>
      <c r="J743" s="281" t="s">
        <v>1916</v>
      </c>
      <c r="K743" s="281" t="s">
        <v>5442</v>
      </c>
      <c r="L743" s="676" t="s">
        <v>5443</v>
      </c>
      <c r="M743" s="306">
        <v>38812</v>
      </c>
      <c r="N743" s="307">
        <v>44322</v>
      </c>
      <c r="O743" s="277" t="s">
        <v>991</v>
      </c>
      <c r="P743" s="299">
        <f t="shared" ref="P743:P754" si="161">N743</f>
        <v>44322</v>
      </c>
      <c r="Q743" s="264">
        <v>18220</v>
      </c>
      <c r="R743" s="264">
        <v>2006</v>
      </c>
      <c r="S743" s="279">
        <v>43591</v>
      </c>
      <c r="T743" s="281" t="s">
        <v>2878</v>
      </c>
      <c r="U743" s="281" t="s">
        <v>259</v>
      </c>
      <c r="V743" s="150" t="s">
        <v>7220</v>
      </c>
      <c r="W743" s="150" t="s">
        <v>7221</v>
      </c>
      <c r="X743" s="281" t="s">
        <v>5444</v>
      </c>
      <c r="Y743" s="281" t="s">
        <v>5445</v>
      </c>
      <c r="Z743" s="150" t="s">
        <v>5446</v>
      </c>
      <c r="AA743" s="303">
        <f t="shared" ref="AA743:AA754" si="162">N743</f>
        <v>44322</v>
      </c>
      <c r="AB743" s="283" t="s">
        <v>583</v>
      </c>
      <c r="AC743" s="281">
        <v>5.5</v>
      </c>
      <c r="AD743" s="284">
        <v>27</v>
      </c>
      <c r="AE743" s="281">
        <v>65</v>
      </c>
      <c r="AF743" s="281">
        <v>92</v>
      </c>
      <c r="AG743" s="281">
        <v>85</v>
      </c>
      <c r="AH743" s="281">
        <v>110</v>
      </c>
      <c r="AI743" s="281">
        <v>25</v>
      </c>
      <c r="AJ743" s="281">
        <v>43</v>
      </c>
      <c r="AK743" s="281">
        <v>55</v>
      </c>
      <c r="AL743" s="281">
        <v>1</v>
      </c>
      <c r="AM743" s="265">
        <v>38812</v>
      </c>
      <c r="AN743" s="281">
        <v>2006</v>
      </c>
      <c r="AO743" s="281" t="s">
        <v>991</v>
      </c>
      <c r="AP743" s="281"/>
      <c r="AQ743" s="635"/>
      <c r="AR743" s="324"/>
      <c r="AS743" s="324"/>
      <c r="AT743" s="324"/>
      <c r="AU743" s="324"/>
      <c r="AV743" s="324"/>
      <c r="AW743" s="324"/>
      <c r="AX743" s="324"/>
      <c r="AY743" s="324"/>
      <c r="AZ743" s="324"/>
      <c r="BA743" s="324"/>
      <c r="BB743" s="324"/>
      <c r="BC743" s="324"/>
      <c r="BD743" s="324"/>
      <c r="BE743" s="324"/>
      <c r="BF743" s="324"/>
      <c r="BG743" s="324"/>
      <c r="BH743" s="324"/>
      <c r="BI743" s="324"/>
      <c r="BJ743" s="324"/>
      <c r="BK743" s="324"/>
      <c r="BL743" s="324"/>
      <c r="BM743" s="324"/>
      <c r="BN743" s="324"/>
      <c r="BO743" s="324"/>
      <c r="BP743" s="324"/>
      <c r="BQ743" s="324"/>
      <c r="BR743" s="324"/>
      <c r="BS743" s="324"/>
      <c r="BT743" s="324"/>
      <c r="BU743" s="324"/>
      <c r="BV743" s="324"/>
      <c r="BW743" s="324"/>
      <c r="BX743" s="324"/>
      <c r="BY743" s="324"/>
      <c r="BZ743" s="324"/>
      <c r="CA743" s="324"/>
      <c r="CB743" s="324"/>
      <c r="CC743" s="324"/>
      <c r="CD743" s="324"/>
      <c r="CE743" s="324"/>
      <c r="CF743" s="324"/>
      <c r="CG743" s="324"/>
      <c r="CH743" s="324"/>
      <c r="CI743" s="324"/>
      <c r="CJ743" s="324"/>
      <c r="CK743" s="324"/>
      <c r="CL743" s="324"/>
      <c r="CM743" s="324"/>
      <c r="CN743" s="324"/>
      <c r="CO743" s="324"/>
      <c r="CP743" s="324"/>
      <c r="CQ743" s="532"/>
      <c r="CR743" s="532"/>
      <c r="CS743" s="532"/>
      <c r="CT743" s="532"/>
      <c r="CU743" s="532"/>
      <c r="CV743" s="532"/>
      <c r="CW743" s="532"/>
      <c r="CX743" s="532"/>
      <c r="CY743" s="532"/>
      <c r="CZ743" s="532"/>
      <c r="DA743" s="532"/>
      <c r="DB743" s="532"/>
      <c r="DC743" s="532"/>
      <c r="DD743" s="532"/>
      <c r="DE743" s="532"/>
      <c r="DF743" s="532"/>
      <c r="DG743" s="532"/>
      <c r="DH743" s="532"/>
      <c r="DI743" s="532"/>
      <c r="DJ743" s="532"/>
      <c r="DK743" s="532"/>
      <c r="DL743" s="532"/>
      <c r="DM743" s="532"/>
      <c r="DN743" s="532"/>
      <c r="DO743" s="532"/>
      <c r="DP743" s="532"/>
      <c r="DQ743" s="532"/>
      <c r="DR743" s="532"/>
      <c r="DS743" s="532"/>
      <c r="DT743" s="532"/>
      <c r="DU743" s="532"/>
      <c r="DV743" s="532"/>
      <c r="DW743" s="532"/>
    </row>
    <row r="744" spans="1:127" ht="12.75" customHeight="1" x14ac:dyDescent="0.2">
      <c r="A744" s="270">
        <v>743</v>
      </c>
      <c r="B744" s="270" t="s">
        <v>1004</v>
      </c>
      <c r="C744" s="270" t="s">
        <v>2229</v>
      </c>
      <c r="D744" s="271"/>
      <c r="E744" s="271" t="s">
        <v>4958</v>
      </c>
      <c r="F744" s="271"/>
      <c r="G744" s="272" t="s">
        <v>4959</v>
      </c>
      <c r="H744" s="273"/>
      <c r="I744" s="271" t="s">
        <v>2653</v>
      </c>
      <c r="J744" s="271"/>
      <c r="K744" s="271" t="s">
        <v>4960</v>
      </c>
      <c r="L744" s="273" t="s">
        <v>5317</v>
      </c>
      <c r="M744" s="275">
        <v>42787</v>
      </c>
      <c r="N744" s="132">
        <v>43814</v>
      </c>
      <c r="O744" s="277" t="s">
        <v>991</v>
      </c>
      <c r="P744" s="299">
        <f t="shared" si="161"/>
        <v>43814</v>
      </c>
      <c r="Q744" s="264">
        <v>17991</v>
      </c>
      <c r="R744" s="264">
        <v>2000</v>
      </c>
      <c r="S744" s="279">
        <v>43084</v>
      </c>
      <c r="T744" s="281" t="s">
        <v>1785</v>
      </c>
      <c r="U744" s="281" t="s">
        <v>991</v>
      </c>
      <c r="V744" s="150" t="s">
        <v>484</v>
      </c>
      <c r="W744" s="150" t="s">
        <v>1805</v>
      </c>
      <c r="X744" s="281" t="s">
        <v>5606</v>
      </c>
      <c r="Y744" s="281"/>
      <c r="Z744" s="150" t="s">
        <v>1683</v>
      </c>
      <c r="AA744" s="303">
        <f t="shared" si="162"/>
        <v>43814</v>
      </c>
      <c r="AB744" s="283" t="s">
        <v>2167</v>
      </c>
      <c r="AC744" s="281">
        <v>5</v>
      </c>
      <c r="AD744" s="284"/>
      <c r="AE744" s="281">
        <v>65</v>
      </c>
      <c r="AF744" s="281"/>
      <c r="AG744" s="281">
        <v>80</v>
      </c>
      <c r="AH744" s="281"/>
      <c r="AI744" s="281">
        <v>22</v>
      </c>
      <c r="AJ744" s="281">
        <v>38</v>
      </c>
      <c r="AK744" s="281">
        <v>52</v>
      </c>
      <c r="AL744" s="281">
        <v>1</v>
      </c>
      <c r="AM744" s="279"/>
      <c r="AN744" s="280"/>
      <c r="AO744" s="280"/>
      <c r="AP744" s="280"/>
      <c r="AQ744" s="634"/>
      <c r="AR744" s="501"/>
      <c r="AS744" s="501"/>
      <c r="AT744" s="501"/>
      <c r="AU744" s="501"/>
      <c r="AV744" s="501"/>
      <c r="AW744" s="501"/>
      <c r="AX744" s="501"/>
      <c r="AY744" s="501"/>
      <c r="AZ744" s="501"/>
      <c r="BA744" s="501"/>
      <c r="BB744" s="501"/>
      <c r="BC744" s="501"/>
      <c r="BD744" s="501"/>
      <c r="BE744" s="501"/>
      <c r="BF744" s="501"/>
      <c r="BG744" s="501"/>
      <c r="BH744" s="501"/>
      <c r="BI744" s="501"/>
      <c r="BJ744" s="501"/>
      <c r="BK744" s="501"/>
      <c r="BL744" s="501"/>
      <c r="BM744" s="501"/>
      <c r="BN744" s="501"/>
      <c r="BO744" s="501"/>
      <c r="BP744" s="501"/>
      <c r="BQ744" s="501"/>
      <c r="BR744" s="501"/>
      <c r="BS744" s="501"/>
      <c r="BT744" s="501"/>
      <c r="BU744" s="501"/>
      <c r="BV744" s="501"/>
      <c r="BW744" s="501"/>
      <c r="BX744" s="501"/>
      <c r="BY744" s="501"/>
      <c r="BZ744" s="501"/>
      <c r="CA744" s="501"/>
      <c r="CB744" s="501"/>
      <c r="CC744" s="501"/>
      <c r="CD744" s="501"/>
      <c r="CE744" s="501"/>
      <c r="CF744" s="501"/>
      <c r="CG744" s="501"/>
      <c r="CH744" s="501"/>
      <c r="CI744" s="501"/>
      <c r="CJ744" s="501"/>
      <c r="CK744" s="501"/>
      <c r="CL744" s="501"/>
      <c r="CM744" s="501"/>
      <c r="CN744" s="501"/>
      <c r="CO744" s="501"/>
      <c r="CP744" s="501"/>
    </row>
    <row r="745" spans="1:127" s="502" customFormat="1" ht="12.75" customHeight="1" x14ac:dyDescent="0.2">
      <c r="A745" s="270">
        <v>744</v>
      </c>
      <c r="B745" s="270" t="s">
        <v>1004</v>
      </c>
      <c r="C745" s="318" t="s">
        <v>3495</v>
      </c>
      <c r="D745" s="271"/>
      <c r="E745" s="130" t="s">
        <v>4165</v>
      </c>
      <c r="F745" s="271"/>
      <c r="G745" s="272" t="s">
        <v>8548</v>
      </c>
      <c r="H745" s="273"/>
      <c r="I745" s="271" t="s">
        <v>1527</v>
      </c>
      <c r="J745" s="271"/>
      <c r="K745" s="271" t="s">
        <v>8550</v>
      </c>
      <c r="L745" s="273" t="s">
        <v>2608</v>
      </c>
      <c r="M745" s="275">
        <v>43966</v>
      </c>
      <c r="N745" s="132">
        <v>44695</v>
      </c>
      <c r="O745" s="277" t="s">
        <v>991</v>
      </c>
      <c r="P745" s="299">
        <f>N745</f>
        <v>44695</v>
      </c>
      <c r="Q745" s="264">
        <v>20401</v>
      </c>
      <c r="R745" s="264">
        <v>2020</v>
      </c>
      <c r="S745" s="265">
        <v>43965</v>
      </c>
      <c r="T745" s="281" t="s">
        <v>5762</v>
      </c>
      <c r="U745" s="281" t="s">
        <v>1786</v>
      </c>
      <c r="V745" s="281">
        <v>0</v>
      </c>
      <c r="W745" s="150" t="s">
        <v>484</v>
      </c>
      <c r="X745" s="281" t="s">
        <v>3497</v>
      </c>
      <c r="Y745" s="281" t="s">
        <v>1232</v>
      </c>
      <c r="Z745" s="150" t="s">
        <v>351</v>
      </c>
      <c r="AA745" s="303">
        <v>44695</v>
      </c>
      <c r="AB745" s="283" t="s">
        <v>485</v>
      </c>
      <c r="AC745" s="281">
        <v>4.75</v>
      </c>
      <c r="AD745" s="284"/>
      <c r="AE745" s="281">
        <v>70</v>
      </c>
      <c r="AF745" s="281"/>
      <c r="AG745" s="281">
        <v>110</v>
      </c>
      <c r="AH745" s="281"/>
      <c r="AI745" s="281" t="s">
        <v>994</v>
      </c>
      <c r="AJ745" s="281" t="s">
        <v>994</v>
      </c>
      <c r="AK745" s="281" t="s">
        <v>994</v>
      </c>
      <c r="AL745" s="281">
        <v>1</v>
      </c>
      <c r="AM745" s="265"/>
      <c r="AN745" s="281"/>
      <c r="AO745" s="281"/>
      <c r="AP745" s="281"/>
      <c r="AQ745" s="635"/>
      <c r="AR745" s="324"/>
      <c r="AS745" s="324"/>
      <c r="AT745" s="324"/>
      <c r="AU745" s="324"/>
      <c r="AV745" s="324"/>
      <c r="AW745" s="324"/>
      <c r="AX745" s="324"/>
      <c r="AY745" s="324"/>
      <c r="AZ745" s="324"/>
      <c r="BA745" s="324"/>
      <c r="BB745" s="324"/>
      <c r="BC745" s="324"/>
      <c r="BD745" s="324"/>
      <c r="BE745" s="324"/>
      <c r="BF745" s="324"/>
      <c r="BG745" s="324"/>
      <c r="BH745" s="324"/>
      <c r="BI745" s="324"/>
      <c r="BJ745" s="324"/>
      <c r="BK745" s="324"/>
      <c r="BL745" s="324"/>
      <c r="BM745" s="324"/>
      <c r="BN745" s="324"/>
      <c r="BO745" s="324"/>
      <c r="BP745" s="324"/>
      <c r="BQ745" s="324"/>
      <c r="BR745" s="324"/>
      <c r="BS745" s="324"/>
      <c r="BT745" s="324"/>
      <c r="BU745" s="324"/>
      <c r="BV745" s="324"/>
      <c r="BW745" s="324"/>
      <c r="BX745" s="324"/>
      <c r="BY745" s="324"/>
      <c r="BZ745" s="324"/>
      <c r="CA745" s="324"/>
      <c r="CB745" s="324"/>
      <c r="CC745" s="324"/>
      <c r="CD745" s="324"/>
      <c r="CE745" s="324"/>
      <c r="CF745" s="324"/>
      <c r="CG745" s="324"/>
      <c r="CH745" s="324"/>
      <c r="CI745" s="324"/>
      <c r="CJ745" s="324"/>
      <c r="CK745" s="324"/>
      <c r="CL745" s="324"/>
      <c r="CM745" s="324"/>
      <c r="CN745" s="324"/>
      <c r="CO745" s="324"/>
      <c r="CP745" s="324"/>
      <c r="CQ745" s="532"/>
      <c r="CR745" s="532"/>
      <c r="CS745" s="532"/>
      <c r="CT745" s="532"/>
      <c r="CU745" s="532"/>
      <c r="CV745" s="532"/>
      <c r="CW745" s="532"/>
      <c r="CX745" s="532"/>
      <c r="CY745" s="532"/>
      <c r="CZ745" s="532"/>
      <c r="DA745" s="532"/>
      <c r="DB745" s="532"/>
      <c r="DC745" s="532"/>
      <c r="DD745" s="532"/>
      <c r="DE745" s="532"/>
      <c r="DF745" s="532"/>
      <c r="DG745" s="532"/>
      <c r="DH745" s="532"/>
      <c r="DI745" s="532"/>
      <c r="DJ745" s="532"/>
      <c r="DK745" s="532"/>
      <c r="DL745" s="532"/>
      <c r="DM745" s="532"/>
      <c r="DN745" s="532"/>
      <c r="DO745" s="532"/>
      <c r="DP745" s="532"/>
      <c r="DQ745" s="532"/>
      <c r="DR745" s="532"/>
      <c r="DS745" s="532"/>
      <c r="DT745" s="532"/>
      <c r="DU745" s="532"/>
      <c r="DV745" s="532"/>
      <c r="DW745" s="532"/>
    </row>
    <row r="746" spans="1:127" s="502" customFormat="1" ht="12.75" customHeight="1" x14ac:dyDescent="0.2">
      <c r="A746" s="270">
        <v>745</v>
      </c>
      <c r="B746" s="281" t="s">
        <v>1004</v>
      </c>
      <c r="C746" s="281" t="s">
        <v>3509</v>
      </c>
      <c r="D746" s="281"/>
      <c r="E746" s="281" t="s">
        <v>1104</v>
      </c>
      <c r="F746" s="281"/>
      <c r="G746" s="296" t="s">
        <v>8549</v>
      </c>
      <c r="H746" s="754"/>
      <c r="I746" s="270" t="s">
        <v>1527</v>
      </c>
      <c r="J746" s="281"/>
      <c r="K746" s="318" t="s">
        <v>9266</v>
      </c>
      <c r="L746" s="754" t="s">
        <v>9267</v>
      </c>
      <c r="M746" s="306">
        <v>43966</v>
      </c>
      <c r="N746" s="307">
        <v>44695</v>
      </c>
      <c r="O746" s="308" t="s">
        <v>991</v>
      </c>
      <c r="P746" s="299">
        <f>N746</f>
        <v>44695</v>
      </c>
      <c r="Q746" s="264">
        <v>20627</v>
      </c>
      <c r="R746" s="264">
        <v>2020</v>
      </c>
      <c r="S746" s="265">
        <v>43965</v>
      </c>
      <c r="T746" s="281" t="s">
        <v>5762</v>
      </c>
      <c r="U746" s="281" t="s">
        <v>990</v>
      </c>
      <c r="V746" s="150" t="s">
        <v>484</v>
      </c>
      <c r="W746" s="150" t="s">
        <v>484</v>
      </c>
      <c r="X746" s="281" t="s">
        <v>9268</v>
      </c>
      <c r="Y746" s="281" t="s">
        <v>9269</v>
      </c>
      <c r="Z746" s="150" t="s">
        <v>1365</v>
      </c>
      <c r="AA746" s="303">
        <v>44695</v>
      </c>
      <c r="AB746" s="283" t="s">
        <v>485</v>
      </c>
      <c r="AC746" s="281">
        <v>4.75</v>
      </c>
      <c r="AD746" s="284"/>
      <c r="AE746" s="281">
        <v>85</v>
      </c>
      <c r="AF746" s="281"/>
      <c r="AG746" s="281">
        <v>125</v>
      </c>
      <c r="AH746" s="281"/>
      <c r="AI746" s="281" t="s">
        <v>994</v>
      </c>
      <c r="AJ746" s="281" t="s">
        <v>994</v>
      </c>
      <c r="AK746" s="281" t="s">
        <v>994</v>
      </c>
      <c r="AL746" s="281">
        <v>1</v>
      </c>
      <c r="AM746" s="281"/>
      <c r="AN746" s="281"/>
      <c r="AO746" s="281"/>
      <c r="AP746" s="281"/>
      <c r="AQ746" s="635"/>
      <c r="AR746" s="324"/>
      <c r="AS746" s="324"/>
      <c r="AT746" s="324"/>
      <c r="AU746" s="324"/>
      <c r="AV746" s="324"/>
      <c r="AW746" s="324"/>
      <c r="AX746" s="324"/>
      <c r="AY746" s="324"/>
      <c r="AZ746" s="324"/>
      <c r="BA746" s="324"/>
      <c r="BB746" s="324"/>
      <c r="BC746" s="324"/>
      <c r="BD746" s="324"/>
      <c r="BE746" s="324"/>
      <c r="BF746" s="324"/>
      <c r="BG746" s="324"/>
      <c r="BH746" s="324"/>
      <c r="BI746" s="324"/>
      <c r="BJ746" s="324"/>
      <c r="BK746" s="324"/>
      <c r="BL746" s="324"/>
      <c r="BM746" s="324"/>
      <c r="BN746" s="324"/>
      <c r="BO746" s="324"/>
      <c r="BP746" s="324"/>
      <c r="BQ746" s="324"/>
      <c r="BR746" s="324"/>
      <c r="BS746" s="324"/>
      <c r="BT746" s="324"/>
      <c r="BU746" s="324"/>
      <c r="BV746" s="324"/>
      <c r="BW746" s="324"/>
      <c r="BX746" s="324"/>
      <c r="BY746" s="324"/>
      <c r="BZ746" s="324"/>
      <c r="CA746" s="324"/>
      <c r="CB746" s="324"/>
      <c r="CC746" s="324"/>
      <c r="CD746" s="324"/>
      <c r="CE746" s="324"/>
      <c r="CF746" s="324"/>
      <c r="CG746" s="324"/>
      <c r="CH746" s="324"/>
      <c r="CI746" s="324"/>
      <c r="CJ746" s="324"/>
      <c r="CK746" s="324"/>
      <c r="CL746" s="324"/>
      <c r="CM746" s="324"/>
      <c r="CN746" s="324"/>
      <c r="CO746" s="324"/>
      <c r="CP746" s="324"/>
      <c r="CQ746" s="532"/>
      <c r="CR746" s="532"/>
      <c r="CS746" s="532"/>
      <c r="CT746" s="532"/>
      <c r="CU746" s="532"/>
      <c r="CV746" s="532"/>
      <c r="CW746" s="532"/>
      <c r="CX746" s="532"/>
      <c r="CY746" s="532"/>
      <c r="CZ746" s="532"/>
      <c r="DA746" s="532"/>
      <c r="DB746" s="532"/>
      <c r="DC746" s="532"/>
      <c r="DD746" s="532"/>
      <c r="DE746" s="532"/>
      <c r="DF746" s="532"/>
      <c r="DG746" s="532"/>
      <c r="DH746" s="532"/>
      <c r="DI746" s="532"/>
      <c r="DJ746" s="532"/>
      <c r="DK746" s="532"/>
      <c r="DL746" s="532"/>
      <c r="DM746" s="532"/>
      <c r="DN746" s="532"/>
      <c r="DO746" s="532"/>
      <c r="DP746" s="532"/>
      <c r="DQ746" s="532"/>
      <c r="DR746" s="532"/>
      <c r="DS746" s="532"/>
      <c r="DT746" s="532"/>
      <c r="DU746" s="532"/>
      <c r="DV746" s="532"/>
      <c r="DW746" s="532"/>
    </row>
    <row r="747" spans="1:127" s="502" customFormat="1" ht="12.75" customHeight="1" x14ac:dyDescent="0.2">
      <c r="A747" s="270">
        <v>746</v>
      </c>
      <c r="B747" s="270" t="s">
        <v>1004</v>
      </c>
      <c r="C747" s="130" t="s">
        <v>7095</v>
      </c>
      <c r="D747" s="271"/>
      <c r="E747" s="271" t="s">
        <v>2393</v>
      </c>
      <c r="F747" s="271"/>
      <c r="G747" s="272" t="s">
        <v>8091</v>
      </c>
      <c r="H747" s="273"/>
      <c r="I747" s="130" t="s">
        <v>136</v>
      </c>
      <c r="J747" s="130"/>
      <c r="K747" s="271" t="s">
        <v>6817</v>
      </c>
      <c r="L747" s="273" t="s">
        <v>4723</v>
      </c>
      <c r="M747" s="275">
        <v>43879</v>
      </c>
      <c r="N747" s="132">
        <v>44602</v>
      </c>
      <c r="O747" s="277" t="s">
        <v>991</v>
      </c>
      <c r="P747" s="299">
        <f t="shared" si="161"/>
        <v>44602</v>
      </c>
      <c r="Q747" s="264">
        <v>20211</v>
      </c>
      <c r="R747" s="264">
        <v>2020</v>
      </c>
      <c r="S747" s="265">
        <v>43871</v>
      </c>
      <c r="T747" s="281" t="s">
        <v>239</v>
      </c>
      <c r="U747" s="281" t="s">
        <v>1786</v>
      </c>
      <c r="V747" s="150" t="s">
        <v>484</v>
      </c>
      <c r="W747" s="150" t="s">
        <v>484</v>
      </c>
      <c r="X747" s="281" t="s">
        <v>4724</v>
      </c>
      <c r="Y747" s="281" t="s">
        <v>2643</v>
      </c>
      <c r="Z747" s="150" t="s">
        <v>2644</v>
      </c>
      <c r="AA747" s="303">
        <f t="shared" si="162"/>
        <v>44602</v>
      </c>
      <c r="AB747" s="283" t="s">
        <v>1411</v>
      </c>
      <c r="AC747" s="281">
        <v>5</v>
      </c>
      <c r="AD747" s="284"/>
      <c r="AE747" s="281">
        <v>90</v>
      </c>
      <c r="AF747" s="281"/>
      <c r="AG747" s="281">
        <v>110</v>
      </c>
      <c r="AH747" s="281"/>
      <c r="AI747" s="281">
        <v>24</v>
      </c>
      <c r="AJ747" s="281">
        <v>39</v>
      </c>
      <c r="AK747" s="281">
        <v>57</v>
      </c>
      <c r="AL747" s="281">
        <v>1</v>
      </c>
      <c r="AM747" s="265"/>
      <c r="AN747" s="281"/>
      <c r="AO747" s="281"/>
      <c r="AP747" s="534"/>
      <c r="AQ747" s="635"/>
      <c r="AR747" s="324"/>
      <c r="AS747" s="324"/>
      <c r="AT747" s="324"/>
      <c r="AU747" s="324"/>
      <c r="AV747" s="324"/>
      <c r="AW747" s="324"/>
      <c r="AX747" s="324"/>
      <c r="AY747" s="324"/>
      <c r="AZ747" s="324"/>
      <c r="BA747" s="324"/>
      <c r="BB747" s="324"/>
      <c r="BC747" s="324"/>
      <c r="BD747" s="324"/>
      <c r="BE747" s="324"/>
      <c r="BF747" s="324"/>
      <c r="BG747" s="324"/>
      <c r="BH747" s="324"/>
      <c r="BI747" s="324"/>
      <c r="BJ747" s="324"/>
      <c r="BK747" s="324"/>
      <c r="BL747" s="324"/>
      <c r="BM747" s="324"/>
      <c r="BN747" s="324"/>
      <c r="BO747" s="324"/>
      <c r="BP747" s="324"/>
      <c r="BQ747" s="324"/>
      <c r="BR747" s="324"/>
      <c r="BS747" s="324"/>
      <c r="BT747" s="324"/>
      <c r="BU747" s="324"/>
      <c r="BV747" s="324"/>
      <c r="BW747" s="324"/>
      <c r="BX747" s="324"/>
      <c r="BY747" s="324"/>
      <c r="BZ747" s="324"/>
      <c r="CA747" s="324"/>
      <c r="CB747" s="324"/>
      <c r="CC747" s="324"/>
      <c r="CD747" s="324"/>
      <c r="CE747" s="324"/>
      <c r="CF747" s="324"/>
      <c r="CG747" s="324"/>
      <c r="CH747" s="324"/>
      <c r="CI747" s="324"/>
      <c r="CJ747" s="324"/>
      <c r="CK747" s="324"/>
      <c r="CL747" s="324"/>
      <c r="CM747" s="324"/>
      <c r="CN747" s="324"/>
      <c r="CO747" s="324"/>
      <c r="CP747" s="324"/>
      <c r="CQ747" s="532"/>
      <c r="CR747" s="532"/>
      <c r="CS747" s="532"/>
      <c r="CT747" s="532"/>
      <c r="CU747" s="532"/>
      <c r="CV747" s="532"/>
      <c r="CW747" s="532"/>
      <c r="CX747" s="532"/>
      <c r="CY747" s="532"/>
      <c r="CZ747" s="532"/>
      <c r="DA747" s="532"/>
      <c r="DB747" s="532"/>
      <c r="DC747" s="532"/>
      <c r="DD747" s="532"/>
      <c r="DE747" s="532"/>
      <c r="DF747" s="532"/>
      <c r="DG747" s="532"/>
      <c r="DH747" s="532"/>
      <c r="DI747" s="532"/>
      <c r="DJ747" s="532"/>
      <c r="DK747" s="532"/>
      <c r="DL747" s="532"/>
      <c r="DM747" s="532"/>
      <c r="DN747" s="532"/>
      <c r="DO747" s="532"/>
      <c r="DP747" s="532"/>
      <c r="DQ747" s="532"/>
      <c r="DR747" s="532"/>
      <c r="DS747" s="532"/>
      <c r="DT747" s="532"/>
      <c r="DU747" s="532"/>
      <c r="DV747" s="532"/>
      <c r="DW747" s="532"/>
    </row>
    <row r="748" spans="1:127" s="502" customFormat="1" ht="12.75" customHeight="1" x14ac:dyDescent="0.2">
      <c r="A748" s="270">
        <v>747</v>
      </c>
      <c r="B748" s="281" t="s">
        <v>1004</v>
      </c>
      <c r="C748" s="281" t="s">
        <v>3637</v>
      </c>
      <c r="D748" s="271"/>
      <c r="E748" s="281" t="s">
        <v>2064</v>
      </c>
      <c r="F748" s="281"/>
      <c r="G748" s="296" t="s">
        <v>8390</v>
      </c>
      <c r="H748" s="743"/>
      <c r="I748" s="271" t="s">
        <v>614</v>
      </c>
      <c r="J748" s="271"/>
      <c r="K748" s="281" t="s">
        <v>8391</v>
      </c>
      <c r="L748" s="743" t="s">
        <v>6942</v>
      </c>
      <c r="M748" s="306">
        <v>43923</v>
      </c>
      <c r="N748" s="307">
        <v>44644</v>
      </c>
      <c r="O748" s="277" t="s">
        <v>991</v>
      </c>
      <c r="P748" s="299">
        <f>N748</f>
        <v>44644</v>
      </c>
      <c r="Q748" s="264">
        <v>20305</v>
      </c>
      <c r="R748" s="264">
        <v>2017</v>
      </c>
      <c r="S748" s="265">
        <v>43914</v>
      </c>
      <c r="T748" s="281" t="s">
        <v>239</v>
      </c>
      <c r="U748" s="281" t="s">
        <v>1786</v>
      </c>
      <c r="V748" s="150" t="s">
        <v>484</v>
      </c>
      <c r="W748" s="150" t="s">
        <v>484</v>
      </c>
      <c r="X748" s="281" t="s">
        <v>8392</v>
      </c>
      <c r="Y748" s="281" t="s">
        <v>8393</v>
      </c>
      <c r="Z748" s="150" t="s">
        <v>8394</v>
      </c>
      <c r="AA748" s="303">
        <v>44644</v>
      </c>
      <c r="AB748" s="283" t="s">
        <v>2167</v>
      </c>
      <c r="AC748" s="281">
        <v>5.7</v>
      </c>
      <c r="AD748" s="284"/>
      <c r="AE748" s="281">
        <v>80</v>
      </c>
      <c r="AF748" s="281"/>
      <c r="AG748" s="281">
        <v>100</v>
      </c>
      <c r="AH748" s="281"/>
      <c r="AI748" s="281">
        <v>23</v>
      </c>
      <c r="AJ748" s="281">
        <v>37</v>
      </c>
      <c r="AK748" s="281">
        <v>52</v>
      </c>
      <c r="AL748" s="281">
        <v>1</v>
      </c>
      <c r="AM748" s="265"/>
      <c r="AN748" s="281"/>
      <c r="AO748" s="281"/>
      <c r="AP748" s="281"/>
      <c r="AQ748" s="635"/>
      <c r="AR748" s="324"/>
      <c r="AS748" s="324"/>
      <c r="AT748" s="324"/>
      <c r="AU748" s="324"/>
      <c r="AV748" s="324"/>
      <c r="AW748" s="324"/>
      <c r="AX748" s="324"/>
      <c r="AY748" s="324"/>
      <c r="AZ748" s="324"/>
      <c r="BA748" s="324"/>
      <c r="BB748" s="324"/>
      <c r="BC748" s="324"/>
      <c r="BD748" s="324"/>
      <c r="BE748" s="324"/>
      <c r="BF748" s="324"/>
      <c r="BG748" s="324"/>
      <c r="BH748" s="324"/>
      <c r="BI748" s="324"/>
      <c r="BJ748" s="324"/>
      <c r="BK748" s="324"/>
      <c r="BL748" s="324"/>
      <c r="BM748" s="324"/>
      <c r="BN748" s="324"/>
      <c r="BO748" s="324"/>
      <c r="BP748" s="324"/>
      <c r="BQ748" s="324"/>
      <c r="BR748" s="324"/>
      <c r="BS748" s="324"/>
      <c r="BT748" s="324"/>
      <c r="BU748" s="324"/>
      <c r="BV748" s="324"/>
      <c r="BW748" s="324"/>
      <c r="BX748" s="324"/>
      <c r="BY748" s="324"/>
      <c r="BZ748" s="324"/>
      <c r="CA748" s="324"/>
      <c r="CB748" s="324"/>
      <c r="CC748" s="324"/>
      <c r="CD748" s="324"/>
      <c r="CE748" s="324"/>
      <c r="CF748" s="324"/>
      <c r="CG748" s="324"/>
      <c r="CH748" s="324"/>
      <c r="CI748" s="324"/>
      <c r="CJ748" s="324"/>
      <c r="CK748" s="324"/>
      <c r="CL748" s="324"/>
      <c r="CM748" s="324"/>
      <c r="CN748" s="324"/>
      <c r="CO748" s="324"/>
      <c r="CP748" s="324"/>
      <c r="CQ748" s="532"/>
      <c r="CR748" s="532"/>
      <c r="CS748" s="532"/>
      <c r="CT748" s="532"/>
      <c r="CU748" s="532"/>
      <c r="CV748" s="532"/>
      <c r="CW748" s="532"/>
      <c r="CX748" s="532"/>
      <c r="CY748" s="532"/>
      <c r="CZ748" s="532"/>
      <c r="DA748" s="532"/>
      <c r="DB748" s="532"/>
      <c r="DC748" s="532"/>
      <c r="DD748" s="532"/>
      <c r="DE748" s="532"/>
      <c r="DF748" s="532"/>
      <c r="DG748" s="532"/>
      <c r="DH748" s="532"/>
      <c r="DI748" s="532"/>
      <c r="DJ748" s="532"/>
      <c r="DK748" s="532"/>
      <c r="DL748" s="532"/>
      <c r="DM748" s="532"/>
      <c r="DN748" s="532"/>
      <c r="DO748" s="532"/>
      <c r="DP748" s="532"/>
      <c r="DQ748" s="532"/>
      <c r="DR748" s="532"/>
      <c r="DS748" s="532"/>
      <c r="DT748" s="532"/>
      <c r="DU748" s="532"/>
      <c r="DV748" s="532"/>
      <c r="DW748" s="532"/>
    </row>
    <row r="749" spans="1:127" s="502" customFormat="1" ht="12.75" customHeight="1" x14ac:dyDescent="0.2">
      <c r="A749" s="270">
        <v>748</v>
      </c>
      <c r="B749" s="270" t="s">
        <v>1005</v>
      </c>
      <c r="C749" s="271" t="s">
        <v>3600</v>
      </c>
      <c r="D749" s="271" t="s">
        <v>1886</v>
      </c>
      <c r="E749" s="271" t="s">
        <v>10235</v>
      </c>
      <c r="F749" s="271" t="s">
        <v>1611</v>
      </c>
      <c r="G749" s="272" t="s">
        <v>3602</v>
      </c>
      <c r="H749" s="273" t="s">
        <v>1611</v>
      </c>
      <c r="I749" s="271" t="s">
        <v>1775</v>
      </c>
      <c r="J749" s="271" t="s">
        <v>986</v>
      </c>
      <c r="K749" s="271" t="s">
        <v>3521</v>
      </c>
      <c r="L749" s="273" t="s">
        <v>2025</v>
      </c>
      <c r="M749" s="275">
        <v>42353</v>
      </c>
      <c r="N749" s="132">
        <v>45064</v>
      </c>
      <c r="O749" s="277" t="s">
        <v>991</v>
      </c>
      <c r="P749" s="299">
        <f t="shared" si="161"/>
        <v>45064</v>
      </c>
      <c r="Q749" s="264">
        <v>21261</v>
      </c>
      <c r="R749" s="264">
        <v>2015</v>
      </c>
      <c r="S749" s="279">
        <v>44334</v>
      </c>
      <c r="T749" s="281" t="s">
        <v>1436</v>
      </c>
      <c r="U749" s="281" t="s">
        <v>259</v>
      </c>
      <c r="V749" s="150" t="s">
        <v>10221</v>
      </c>
      <c r="W749" s="150" t="s">
        <v>10222</v>
      </c>
      <c r="X749" s="281" t="s">
        <v>733</v>
      </c>
      <c r="Y749" s="281" t="s">
        <v>681</v>
      </c>
      <c r="Z749" s="150" t="s">
        <v>682</v>
      </c>
      <c r="AA749" s="303">
        <f t="shared" si="162"/>
        <v>45064</v>
      </c>
      <c r="AB749" s="283" t="s">
        <v>42</v>
      </c>
      <c r="AC749" s="281">
        <v>10</v>
      </c>
      <c r="AD749" s="284">
        <v>116</v>
      </c>
      <c r="AE749" s="281">
        <v>230</v>
      </c>
      <c r="AF749" s="281">
        <v>230</v>
      </c>
      <c r="AG749" s="281">
        <v>400</v>
      </c>
      <c r="AH749" s="281">
        <v>400</v>
      </c>
      <c r="AI749" s="281">
        <v>27</v>
      </c>
      <c r="AJ749" s="281">
        <v>52</v>
      </c>
      <c r="AK749" s="281">
        <v>58</v>
      </c>
      <c r="AL749" s="281">
        <v>2</v>
      </c>
      <c r="AM749" s="265">
        <v>38962</v>
      </c>
      <c r="AN749" s="281">
        <v>2006</v>
      </c>
      <c r="AO749" s="281" t="s">
        <v>991</v>
      </c>
      <c r="AP749" s="281"/>
      <c r="AQ749" s="635"/>
      <c r="AR749" s="324"/>
      <c r="AS749" s="324"/>
      <c r="AT749" s="324"/>
      <c r="AU749" s="324"/>
      <c r="AV749" s="324"/>
      <c r="AW749" s="324"/>
      <c r="AX749" s="324"/>
      <c r="AY749" s="324"/>
      <c r="AZ749" s="324"/>
      <c r="BA749" s="324"/>
      <c r="BB749" s="324"/>
      <c r="BC749" s="324"/>
      <c r="BD749" s="324"/>
      <c r="BE749" s="324"/>
      <c r="BF749" s="324"/>
      <c r="BG749" s="324"/>
      <c r="BH749" s="324"/>
      <c r="BI749" s="324"/>
      <c r="BJ749" s="324"/>
      <c r="BK749" s="324"/>
      <c r="BL749" s="324"/>
      <c r="BM749" s="324"/>
      <c r="BN749" s="324"/>
      <c r="BO749" s="324"/>
      <c r="BP749" s="324"/>
      <c r="BQ749" s="324"/>
      <c r="BR749" s="324"/>
      <c r="BS749" s="324"/>
      <c r="BT749" s="324"/>
      <c r="BU749" s="324"/>
      <c r="BV749" s="324"/>
      <c r="BW749" s="324"/>
      <c r="BX749" s="324"/>
      <c r="BY749" s="324"/>
      <c r="BZ749" s="324"/>
      <c r="CA749" s="324"/>
      <c r="CB749" s="324"/>
      <c r="CC749" s="324"/>
      <c r="CD749" s="324"/>
      <c r="CE749" s="324"/>
      <c r="CF749" s="324"/>
      <c r="CG749" s="324"/>
      <c r="CH749" s="324"/>
      <c r="CI749" s="324"/>
      <c r="CJ749" s="324"/>
      <c r="CK749" s="324"/>
      <c r="CL749" s="324"/>
      <c r="CM749" s="324"/>
      <c r="CN749" s="324"/>
      <c r="CO749" s="324"/>
      <c r="CP749" s="324"/>
      <c r="CQ749" s="532"/>
      <c r="CR749" s="532"/>
      <c r="CS749" s="532"/>
      <c r="CT749" s="532"/>
      <c r="CU749" s="532"/>
      <c r="CV749" s="532"/>
      <c r="CW749" s="532"/>
      <c r="CX749" s="532"/>
      <c r="CY749" s="532"/>
      <c r="CZ749" s="532"/>
      <c r="DA749" s="532"/>
      <c r="DB749" s="532"/>
      <c r="DC749" s="532"/>
      <c r="DD749" s="532"/>
      <c r="DE749" s="532"/>
      <c r="DF749" s="532"/>
      <c r="DG749" s="532"/>
      <c r="DH749" s="532"/>
      <c r="DI749" s="532"/>
      <c r="DJ749" s="532"/>
      <c r="DK749" s="532"/>
      <c r="DL749" s="532"/>
      <c r="DM749" s="532"/>
      <c r="DN749" s="532"/>
      <c r="DO749" s="532"/>
      <c r="DP749" s="532"/>
      <c r="DQ749" s="532"/>
      <c r="DR749" s="532"/>
      <c r="DS749" s="532"/>
      <c r="DT749" s="532"/>
      <c r="DU749" s="532"/>
      <c r="DV749" s="532"/>
      <c r="DW749" s="532"/>
    </row>
    <row r="750" spans="1:127" s="502" customFormat="1" ht="12.75" customHeight="1" x14ac:dyDescent="0.2">
      <c r="A750" s="270">
        <v>749</v>
      </c>
      <c r="B750" s="281" t="s">
        <v>1004</v>
      </c>
      <c r="C750" s="281" t="s">
        <v>867</v>
      </c>
      <c r="D750" s="281"/>
      <c r="E750" s="281" t="s">
        <v>4200</v>
      </c>
      <c r="F750" s="281"/>
      <c r="G750" s="296" t="s">
        <v>4201</v>
      </c>
      <c r="H750" s="676"/>
      <c r="I750" s="281" t="s">
        <v>424</v>
      </c>
      <c r="J750" s="281"/>
      <c r="K750" s="281" t="s">
        <v>5271</v>
      </c>
      <c r="L750" s="676" t="s">
        <v>7017</v>
      </c>
      <c r="M750" s="306">
        <v>42646</v>
      </c>
      <c r="N750" s="325">
        <v>44275</v>
      </c>
      <c r="O750" s="277" t="s">
        <v>991</v>
      </c>
      <c r="P750" s="298">
        <f t="shared" si="161"/>
        <v>44275</v>
      </c>
      <c r="Q750" s="278">
        <v>19133</v>
      </c>
      <c r="R750" s="278">
        <v>2016</v>
      </c>
      <c r="S750" s="279">
        <v>43544</v>
      </c>
      <c r="T750" s="280" t="s">
        <v>5762</v>
      </c>
      <c r="U750" s="281" t="s">
        <v>1687</v>
      </c>
      <c r="V750" s="282" t="s">
        <v>1542</v>
      </c>
      <c r="W750" s="282" t="s">
        <v>325</v>
      </c>
      <c r="X750" s="280" t="s">
        <v>5272</v>
      </c>
      <c r="Y750" s="280" t="s">
        <v>1710</v>
      </c>
      <c r="Z750" s="282" t="s">
        <v>317</v>
      </c>
      <c r="AA750" s="319">
        <v>44275</v>
      </c>
      <c r="AB750" s="149" t="s">
        <v>1411</v>
      </c>
      <c r="AC750" s="280">
        <v>5.3</v>
      </c>
      <c r="AD750" s="305"/>
      <c r="AE750" s="280">
        <v>85</v>
      </c>
      <c r="AF750" s="280"/>
      <c r="AG750" s="280">
        <v>105</v>
      </c>
      <c r="AH750" s="280"/>
      <c r="AI750" s="280">
        <v>24</v>
      </c>
      <c r="AJ750" s="280">
        <v>39</v>
      </c>
      <c r="AK750" s="280">
        <v>54</v>
      </c>
      <c r="AL750" s="280">
        <v>1</v>
      </c>
      <c r="AM750" s="265"/>
      <c r="AN750" s="281"/>
      <c r="AO750" s="281"/>
      <c r="AP750" s="281"/>
      <c r="AQ750" s="635"/>
      <c r="AR750" s="324"/>
      <c r="AS750" s="324"/>
      <c r="AT750" s="324"/>
      <c r="AU750" s="324"/>
      <c r="AV750" s="324"/>
      <c r="AW750" s="324"/>
      <c r="AX750" s="324"/>
      <c r="AY750" s="324"/>
      <c r="AZ750" s="324"/>
      <c r="BA750" s="324"/>
      <c r="BB750" s="324"/>
      <c r="BC750" s="324"/>
      <c r="BD750" s="324"/>
      <c r="BE750" s="324"/>
      <c r="BF750" s="324"/>
      <c r="BG750" s="324"/>
      <c r="BH750" s="324"/>
      <c r="BI750" s="324"/>
      <c r="BJ750" s="324"/>
      <c r="BK750" s="324"/>
      <c r="BL750" s="324"/>
      <c r="BM750" s="324"/>
      <c r="BN750" s="324"/>
      <c r="BO750" s="324"/>
      <c r="BP750" s="324"/>
      <c r="BQ750" s="324"/>
      <c r="BR750" s="324"/>
      <c r="BS750" s="324"/>
      <c r="BT750" s="324"/>
      <c r="BU750" s="324"/>
      <c r="BV750" s="324"/>
      <c r="BW750" s="324"/>
      <c r="BX750" s="324"/>
      <c r="BY750" s="324"/>
      <c r="BZ750" s="324"/>
      <c r="CA750" s="324"/>
      <c r="CB750" s="324"/>
      <c r="CC750" s="324"/>
      <c r="CD750" s="324"/>
      <c r="CE750" s="324"/>
      <c r="CF750" s="324"/>
      <c r="CG750" s="324"/>
      <c r="CH750" s="324"/>
      <c r="CI750" s="324"/>
      <c r="CJ750" s="324"/>
      <c r="CK750" s="324"/>
      <c r="CL750" s="324"/>
      <c r="CM750" s="324"/>
      <c r="CN750" s="324"/>
      <c r="CO750" s="324"/>
      <c r="CP750" s="324"/>
      <c r="CQ750" s="532"/>
      <c r="CR750" s="532"/>
      <c r="CS750" s="532"/>
      <c r="CT750" s="532"/>
      <c r="CU750" s="532"/>
      <c r="CV750" s="532"/>
      <c r="CW750" s="532"/>
      <c r="CX750" s="532"/>
      <c r="CY750" s="532"/>
      <c r="CZ750" s="532"/>
      <c r="DA750" s="532"/>
      <c r="DB750" s="532"/>
      <c r="DC750" s="532"/>
      <c r="DD750" s="532"/>
      <c r="DE750" s="532"/>
      <c r="DF750" s="532"/>
      <c r="DG750" s="532"/>
      <c r="DH750" s="532"/>
      <c r="DI750" s="532"/>
      <c r="DJ750" s="532"/>
      <c r="DK750" s="532"/>
      <c r="DL750" s="532"/>
      <c r="DM750" s="532"/>
      <c r="DN750" s="532"/>
      <c r="DO750" s="532"/>
      <c r="DP750" s="532"/>
      <c r="DQ750" s="532"/>
      <c r="DR750" s="532"/>
      <c r="DS750" s="532"/>
      <c r="DT750" s="532"/>
      <c r="DU750" s="532"/>
      <c r="DV750" s="532"/>
      <c r="DW750" s="532"/>
    </row>
    <row r="751" spans="1:127" ht="12.75" customHeight="1" x14ac:dyDescent="0.2">
      <c r="A751" s="270">
        <v>750</v>
      </c>
      <c r="B751" s="281" t="s">
        <v>1005</v>
      </c>
      <c r="C751" s="281" t="s">
        <v>401</v>
      </c>
      <c r="D751" s="281" t="s">
        <v>2982</v>
      </c>
      <c r="E751" s="281" t="s">
        <v>402</v>
      </c>
      <c r="F751" s="281" t="s">
        <v>2981</v>
      </c>
      <c r="G751" s="296" t="s">
        <v>403</v>
      </c>
      <c r="H751" s="676" t="s">
        <v>2983</v>
      </c>
      <c r="I751" s="271" t="s">
        <v>2996</v>
      </c>
      <c r="J751" s="281" t="s">
        <v>2984</v>
      </c>
      <c r="K751" s="281" t="s">
        <v>714</v>
      </c>
      <c r="L751" s="676" t="s">
        <v>1233</v>
      </c>
      <c r="M751" s="306">
        <v>41343</v>
      </c>
      <c r="N751" s="325">
        <v>44431</v>
      </c>
      <c r="O751" s="277" t="s">
        <v>991</v>
      </c>
      <c r="P751" s="298">
        <f t="shared" si="161"/>
        <v>44431</v>
      </c>
      <c r="Q751" s="278">
        <v>15413</v>
      </c>
      <c r="R751" s="278">
        <v>2008</v>
      </c>
      <c r="S751" s="279">
        <v>43700</v>
      </c>
      <c r="T751" s="280" t="s">
        <v>898</v>
      </c>
      <c r="U751" s="281" t="s">
        <v>259</v>
      </c>
      <c r="V751" s="282" t="s">
        <v>7597</v>
      </c>
      <c r="W751" s="150" t="s">
        <v>7598</v>
      </c>
      <c r="X751" s="280" t="s">
        <v>1767</v>
      </c>
      <c r="Y751" s="280" t="s">
        <v>3293</v>
      </c>
      <c r="Z751" s="282" t="s">
        <v>1768</v>
      </c>
      <c r="AA751" s="319">
        <f t="shared" si="162"/>
        <v>44431</v>
      </c>
      <c r="AB751" s="149" t="s">
        <v>2167</v>
      </c>
      <c r="AC751" s="280">
        <v>8.1999999999999993</v>
      </c>
      <c r="AD751" s="305">
        <v>23</v>
      </c>
      <c r="AE751" s="280">
        <v>120</v>
      </c>
      <c r="AF751" s="280">
        <v>143</v>
      </c>
      <c r="AG751" s="280">
        <v>220</v>
      </c>
      <c r="AH751" s="280">
        <v>234</v>
      </c>
      <c r="AI751" s="280">
        <v>26</v>
      </c>
      <c r="AJ751" s="280">
        <v>39</v>
      </c>
      <c r="AK751" s="280">
        <v>45</v>
      </c>
      <c r="AL751" s="280">
        <v>2</v>
      </c>
      <c r="AM751" s="279">
        <v>42138</v>
      </c>
      <c r="AN751" s="280">
        <v>2015</v>
      </c>
      <c r="AO751" s="280" t="s">
        <v>991</v>
      </c>
      <c r="AP751" s="280" t="s">
        <v>7599</v>
      </c>
      <c r="AQ751" s="634"/>
      <c r="AR751" s="501"/>
      <c r="AS751" s="501"/>
      <c r="AT751" s="501"/>
      <c r="AU751" s="501"/>
      <c r="AV751" s="501"/>
      <c r="AW751" s="501"/>
      <c r="AX751" s="501"/>
      <c r="AY751" s="501"/>
      <c r="AZ751" s="501"/>
      <c r="BA751" s="501"/>
      <c r="BB751" s="501"/>
      <c r="BC751" s="501"/>
      <c r="BD751" s="501"/>
      <c r="BE751" s="501"/>
      <c r="BF751" s="501"/>
      <c r="BG751" s="501"/>
      <c r="BH751" s="501"/>
      <c r="BI751" s="501"/>
      <c r="BJ751" s="501"/>
      <c r="BK751" s="501"/>
      <c r="BL751" s="501"/>
      <c r="BM751" s="501"/>
      <c r="BN751" s="501"/>
      <c r="BO751" s="501"/>
      <c r="BP751" s="501"/>
      <c r="BQ751" s="501"/>
      <c r="BR751" s="501"/>
      <c r="BS751" s="501"/>
      <c r="BT751" s="501"/>
      <c r="BU751" s="501"/>
      <c r="BV751" s="501"/>
      <c r="BW751" s="501"/>
      <c r="BX751" s="501"/>
      <c r="BY751" s="501"/>
      <c r="BZ751" s="501"/>
      <c r="CA751" s="501"/>
      <c r="CB751" s="501"/>
      <c r="CC751" s="501"/>
      <c r="CD751" s="501"/>
      <c r="CE751" s="501"/>
      <c r="CF751" s="501"/>
      <c r="CG751" s="501"/>
      <c r="CH751" s="501"/>
      <c r="CI751" s="501"/>
      <c r="CJ751" s="501"/>
      <c r="CK751" s="501"/>
      <c r="CL751" s="501"/>
      <c r="CM751" s="501"/>
      <c r="CN751" s="501"/>
      <c r="CO751" s="501"/>
      <c r="CP751" s="501"/>
    </row>
    <row r="752" spans="1:127" ht="12.75" customHeight="1" x14ac:dyDescent="0.2">
      <c r="A752" s="270">
        <v>751</v>
      </c>
      <c r="B752" s="270" t="s">
        <v>1005</v>
      </c>
      <c r="C752" s="271" t="s">
        <v>486</v>
      </c>
      <c r="D752" s="271" t="s">
        <v>985</v>
      </c>
      <c r="E752" s="130" t="s">
        <v>490</v>
      </c>
      <c r="F752" s="271" t="s">
        <v>2907</v>
      </c>
      <c r="G752" s="272" t="s">
        <v>488</v>
      </c>
      <c r="H752" s="273" t="s">
        <v>336</v>
      </c>
      <c r="I752" s="271" t="s">
        <v>375</v>
      </c>
      <c r="J752" s="271" t="s">
        <v>1916</v>
      </c>
      <c r="K752" s="271" t="s">
        <v>372</v>
      </c>
      <c r="L752" s="273" t="s">
        <v>373</v>
      </c>
      <c r="M752" s="275">
        <v>39109</v>
      </c>
      <c r="N752" s="276">
        <v>45085</v>
      </c>
      <c r="O752" s="277" t="s">
        <v>991</v>
      </c>
      <c r="P752" s="298">
        <f t="shared" si="161"/>
        <v>45085</v>
      </c>
      <c r="Q752" s="278">
        <v>19345</v>
      </c>
      <c r="R752" s="278">
        <v>2006</v>
      </c>
      <c r="S752" s="279">
        <v>44355</v>
      </c>
      <c r="T752" s="280" t="s">
        <v>10401</v>
      </c>
      <c r="U752" s="281" t="s">
        <v>259</v>
      </c>
      <c r="V752" s="150" t="s">
        <v>10631</v>
      </c>
      <c r="W752" s="150" t="s">
        <v>10632</v>
      </c>
      <c r="X752" s="280" t="s">
        <v>374</v>
      </c>
      <c r="Y752" s="280" t="s">
        <v>8876</v>
      </c>
      <c r="Z752" s="282" t="s">
        <v>90</v>
      </c>
      <c r="AA752" s="319">
        <f>N752</f>
        <v>45085</v>
      </c>
      <c r="AB752" s="149" t="s">
        <v>132</v>
      </c>
      <c r="AC752" s="280">
        <v>5.9</v>
      </c>
      <c r="AD752" s="305">
        <v>25</v>
      </c>
      <c r="AE752" s="280">
        <v>85</v>
      </c>
      <c r="AF752" s="280">
        <v>110</v>
      </c>
      <c r="AG752" s="280">
        <v>110</v>
      </c>
      <c r="AH752" s="280">
        <v>143</v>
      </c>
      <c r="AI752" s="280">
        <v>23</v>
      </c>
      <c r="AJ752" s="280">
        <v>37</v>
      </c>
      <c r="AK752" s="280">
        <v>48</v>
      </c>
      <c r="AL752" s="280">
        <v>1</v>
      </c>
      <c r="AM752" s="279">
        <v>42111</v>
      </c>
      <c r="AN752" s="280">
        <v>2013</v>
      </c>
      <c r="AO752" s="280" t="s">
        <v>991</v>
      </c>
      <c r="AP752" s="281" t="s">
        <v>10633</v>
      </c>
      <c r="AQ752" s="634"/>
      <c r="AR752" s="501"/>
      <c r="AS752" s="501"/>
      <c r="AT752" s="501"/>
      <c r="AU752" s="501"/>
      <c r="AV752" s="501"/>
      <c r="AW752" s="501"/>
      <c r="AX752" s="501"/>
      <c r="AY752" s="501"/>
      <c r="AZ752" s="501"/>
      <c r="BA752" s="501"/>
      <c r="BB752" s="501"/>
      <c r="BC752" s="501"/>
      <c r="BD752" s="501"/>
      <c r="BE752" s="501"/>
      <c r="BF752" s="501"/>
      <c r="BG752" s="501"/>
      <c r="BH752" s="501"/>
      <c r="BI752" s="501"/>
      <c r="BJ752" s="501"/>
      <c r="BK752" s="501"/>
      <c r="BL752" s="501"/>
      <c r="BM752" s="501"/>
      <c r="BN752" s="501"/>
      <c r="BO752" s="501"/>
      <c r="BP752" s="501"/>
      <c r="BQ752" s="501"/>
      <c r="BR752" s="501"/>
      <c r="BS752" s="501"/>
      <c r="BT752" s="501"/>
      <c r="BU752" s="501"/>
      <c r="BV752" s="501"/>
      <c r="BW752" s="501"/>
      <c r="BX752" s="501"/>
      <c r="BY752" s="501"/>
      <c r="BZ752" s="501"/>
      <c r="CA752" s="501"/>
      <c r="CB752" s="501"/>
      <c r="CC752" s="501"/>
      <c r="CD752" s="501"/>
      <c r="CE752" s="501"/>
      <c r="CF752" s="501"/>
      <c r="CG752" s="501"/>
      <c r="CH752" s="501"/>
      <c r="CI752" s="501"/>
      <c r="CJ752" s="501"/>
      <c r="CK752" s="501"/>
      <c r="CL752" s="501"/>
      <c r="CM752" s="501"/>
      <c r="CN752" s="501"/>
      <c r="CO752" s="501"/>
      <c r="CP752" s="501"/>
    </row>
    <row r="753" spans="1:127" s="502" customFormat="1" ht="12.75" customHeight="1" x14ac:dyDescent="0.2">
      <c r="A753" s="270">
        <v>752</v>
      </c>
      <c r="B753" s="281" t="s">
        <v>1004</v>
      </c>
      <c r="C753" s="318" t="s">
        <v>9086</v>
      </c>
      <c r="D753" s="281"/>
      <c r="E753" s="281" t="s">
        <v>1211</v>
      </c>
      <c r="F753" s="281"/>
      <c r="G753" s="296" t="s">
        <v>9087</v>
      </c>
      <c r="H753" s="799"/>
      <c r="I753" s="271" t="s">
        <v>1206</v>
      </c>
      <c r="J753" s="271"/>
      <c r="K753" s="281" t="s">
        <v>44</v>
      </c>
      <c r="L753" s="799" t="s">
        <v>1291</v>
      </c>
      <c r="M753" s="306">
        <v>44063</v>
      </c>
      <c r="N753" s="307">
        <v>44791</v>
      </c>
      <c r="O753" s="277" t="s">
        <v>991</v>
      </c>
      <c r="P753" s="299">
        <f t="shared" si="161"/>
        <v>44791</v>
      </c>
      <c r="Q753" s="264">
        <v>20606</v>
      </c>
      <c r="R753" s="264">
        <v>2008</v>
      </c>
      <c r="S753" s="265">
        <v>44061</v>
      </c>
      <c r="T753" s="281" t="s">
        <v>39</v>
      </c>
      <c r="U753" s="281" t="s">
        <v>1786</v>
      </c>
      <c r="V753" s="150" t="s">
        <v>484</v>
      </c>
      <c r="W753" s="150" t="s">
        <v>2261</v>
      </c>
      <c r="X753" s="281" t="s">
        <v>45</v>
      </c>
      <c r="Y753" s="281" t="s">
        <v>560</v>
      </c>
      <c r="Z753" s="150" t="s">
        <v>1874</v>
      </c>
      <c r="AA753" s="303">
        <v>44791</v>
      </c>
      <c r="AB753" s="283" t="s">
        <v>5915</v>
      </c>
      <c r="AC753" s="281">
        <v>7.2</v>
      </c>
      <c r="AD753" s="284"/>
      <c r="AE753" s="281">
        <v>90</v>
      </c>
      <c r="AF753" s="281"/>
      <c r="AG753" s="281">
        <v>110</v>
      </c>
      <c r="AH753" s="281"/>
      <c r="AI753" s="281">
        <v>24</v>
      </c>
      <c r="AJ753" s="281">
        <v>38</v>
      </c>
      <c r="AK753" s="281">
        <v>52</v>
      </c>
      <c r="AL753" s="281">
        <v>1</v>
      </c>
      <c r="AM753" s="265"/>
      <c r="AN753" s="281"/>
      <c r="AO753" s="281"/>
      <c r="AP753" s="281"/>
      <c r="AQ753" s="635"/>
      <c r="AR753" s="324"/>
      <c r="AS753" s="324"/>
      <c r="AT753" s="324"/>
      <c r="AU753" s="324"/>
      <c r="AV753" s="324"/>
      <c r="AW753" s="324"/>
      <c r="AX753" s="324"/>
      <c r="AY753" s="324"/>
      <c r="AZ753" s="324"/>
      <c r="BA753" s="324"/>
      <c r="BB753" s="324"/>
      <c r="BC753" s="324"/>
      <c r="BD753" s="324"/>
      <c r="BE753" s="324"/>
      <c r="BF753" s="324"/>
      <c r="BG753" s="324"/>
      <c r="BH753" s="324"/>
      <c r="BI753" s="324"/>
      <c r="BJ753" s="324"/>
      <c r="BK753" s="324"/>
      <c r="BL753" s="324"/>
      <c r="BM753" s="324"/>
      <c r="BN753" s="324"/>
      <c r="BO753" s="324"/>
      <c r="BP753" s="324"/>
      <c r="BQ753" s="324"/>
      <c r="BR753" s="324"/>
      <c r="BS753" s="324"/>
      <c r="BT753" s="324"/>
      <c r="BU753" s="324"/>
      <c r="BV753" s="324"/>
      <c r="BW753" s="324"/>
      <c r="BX753" s="324"/>
      <c r="BY753" s="324"/>
      <c r="BZ753" s="324"/>
      <c r="CA753" s="324"/>
      <c r="CB753" s="324"/>
      <c r="CC753" s="324"/>
      <c r="CD753" s="324"/>
      <c r="CE753" s="324"/>
      <c r="CF753" s="324"/>
      <c r="CG753" s="324"/>
      <c r="CH753" s="324"/>
      <c r="CI753" s="324"/>
      <c r="CJ753" s="324"/>
      <c r="CK753" s="324"/>
      <c r="CL753" s="324"/>
      <c r="CM753" s="324"/>
      <c r="CN753" s="324"/>
      <c r="CO753" s="324"/>
      <c r="CP753" s="324"/>
      <c r="CQ753" s="532"/>
      <c r="CR753" s="532"/>
      <c r="CS753" s="532"/>
      <c r="CT753" s="532"/>
      <c r="CU753" s="532"/>
      <c r="CV753" s="532"/>
      <c r="CW753" s="532"/>
      <c r="CX753" s="532"/>
      <c r="CY753" s="532"/>
      <c r="CZ753" s="532"/>
      <c r="DA753" s="532"/>
      <c r="DB753" s="532"/>
      <c r="DC753" s="532"/>
      <c r="DD753" s="532"/>
      <c r="DE753" s="532"/>
      <c r="DF753" s="532"/>
      <c r="DG753" s="532"/>
      <c r="DH753" s="532"/>
      <c r="DI753" s="532"/>
      <c r="DJ753" s="532"/>
      <c r="DK753" s="532"/>
      <c r="DL753" s="532"/>
      <c r="DM753" s="532"/>
      <c r="DN753" s="532"/>
      <c r="DO753" s="532"/>
      <c r="DP753" s="532"/>
      <c r="DQ753" s="532"/>
      <c r="DR753" s="532"/>
      <c r="DS753" s="532"/>
      <c r="DT753" s="532"/>
      <c r="DU753" s="532"/>
      <c r="DV753" s="532"/>
      <c r="DW753" s="532"/>
    </row>
    <row r="754" spans="1:127" s="502" customFormat="1" ht="12.75" customHeight="1" x14ac:dyDescent="0.2">
      <c r="A754" s="270">
        <v>753</v>
      </c>
      <c r="B754" s="270" t="s">
        <v>1005</v>
      </c>
      <c r="C754" s="130" t="s">
        <v>3401</v>
      </c>
      <c r="D754" s="271" t="s">
        <v>761</v>
      </c>
      <c r="E754" s="271" t="s">
        <v>4074</v>
      </c>
      <c r="F754" s="271" t="s">
        <v>4075</v>
      </c>
      <c r="G754" s="272" t="s">
        <v>4076</v>
      </c>
      <c r="H754" s="273" t="s">
        <v>3310</v>
      </c>
      <c r="I754" s="271" t="s">
        <v>2996</v>
      </c>
      <c r="J754" s="271" t="s">
        <v>1916</v>
      </c>
      <c r="K754" s="281" t="s">
        <v>698</v>
      </c>
      <c r="L754" s="676" t="s">
        <v>699</v>
      </c>
      <c r="M754" s="306">
        <v>42573</v>
      </c>
      <c r="N754" s="325">
        <v>44258</v>
      </c>
      <c r="O754" s="277" t="s">
        <v>991</v>
      </c>
      <c r="P754" s="298">
        <f t="shared" si="161"/>
        <v>44258</v>
      </c>
      <c r="Q754" s="278">
        <v>16698</v>
      </c>
      <c r="R754" s="278">
        <v>2016</v>
      </c>
      <c r="S754" s="279">
        <v>43527</v>
      </c>
      <c r="T754" s="280" t="s">
        <v>898</v>
      </c>
      <c r="U754" s="281" t="s">
        <v>259</v>
      </c>
      <c r="V754" s="282" t="s">
        <v>6871</v>
      </c>
      <c r="W754" s="282" t="s">
        <v>6872</v>
      </c>
      <c r="X754" s="280" t="s">
        <v>185</v>
      </c>
      <c r="Y754" s="280" t="s">
        <v>1311</v>
      </c>
      <c r="Z754" s="282" t="s">
        <v>1844</v>
      </c>
      <c r="AA754" s="319">
        <f t="shared" si="162"/>
        <v>44258</v>
      </c>
      <c r="AB754" s="149" t="s">
        <v>2167</v>
      </c>
      <c r="AC754" s="280">
        <v>7.9</v>
      </c>
      <c r="AD754" s="305">
        <v>70</v>
      </c>
      <c r="AE754" s="280">
        <v>120</v>
      </c>
      <c r="AF754" s="280">
        <v>120</v>
      </c>
      <c r="AG754" s="280">
        <v>220</v>
      </c>
      <c r="AH754" s="280">
        <v>292.60000000000002</v>
      </c>
      <c r="AI754" s="280">
        <v>24</v>
      </c>
      <c r="AJ754" s="280">
        <v>39</v>
      </c>
      <c r="AK754" s="280">
        <v>48</v>
      </c>
      <c r="AL754" s="280">
        <v>2</v>
      </c>
      <c r="AM754" s="279">
        <v>41442</v>
      </c>
      <c r="AN754" s="281">
        <v>2011</v>
      </c>
      <c r="AO754" s="281" t="s">
        <v>991</v>
      </c>
      <c r="AP754" s="281" t="s">
        <v>6873</v>
      </c>
      <c r="AQ754" s="635"/>
      <c r="AR754" s="324"/>
      <c r="AS754" s="324"/>
      <c r="AT754" s="324"/>
      <c r="AU754" s="324"/>
      <c r="AV754" s="324"/>
      <c r="AW754" s="324"/>
      <c r="AX754" s="324"/>
      <c r="AY754" s="324"/>
      <c r="AZ754" s="324"/>
      <c r="BA754" s="324"/>
      <c r="BB754" s="324"/>
      <c r="BC754" s="324"/>
      <c r="BD754" s="324"/>
      <c r="BE754" s="324"/>
      <c r="BF754" s="324"/>
      <c r="BG754" s="324"/>
      <c r="BH754" s="324"/>
      <c r="BI754" s="324"/>
      <c r="BJ754" s="324"/>
      <c r="BK754" s="324"/>
      <c r="BL754" s="324"/>
      <c r="BM754" s="324"/>
      <c r="BN754" s="324"/>
      <c r="BO754" s="324"/>
      <c r="BP754" s="324"/>
      <c r="BQ754" s="324"/>
      <c r="BR754" s="324"/>
      <c r="BS754" s="324"/>
      <c r="BT754" s="324"/>
      <c r="BU754" s="324"/>
      <c r="BV754" s="324"/>
      <c r="BW754" s="324"/>
      <c r="BX754" s="324"/>
      <c r="BY754" s="324"/>
      <c r="BZ754" s="324"/>
      <c r="CA754" s="324"/>
      <c r="CB754" s="324"/>
      <c r="CC754" s="324"/>
      <c r="CD754" s="324"/>
      <c r="CE754" s="324"/>
      <c r="CF754" s="324"/>
      <c r="CG754" s="324"/>
      <c r="CH754" s="324"/>
      <c r="CI754" s="324"/>
      <c r="CJ754" s="324"/>
      <c r="CK754" s="324"/>
      <c r="CL754" s="324"/>
      <c r="CM754" s="324"/>
      <c r="CN754" s="324"/>
      <c r="CO754" s="324"/>
      <c r="CP754" s="324"/>
      <c r="CQ754" s="532"/>
      <c r="CR754" s="532"/>
      <c r="CS754" s="532"/>
      <c r="CT754" s="532"/>
      <c r="CU754" s="532"/>
      <c r="CV754" s="532"/>
      <c r="CW754" s="532"/>
      <c r="CX754" s="532"/>
      <c r="CY754" s="532"/>
      <c r="CZ754" s="532"/>
      <c r="DA754" s="532"/>
      <c r="DB754" s="532"/>
      <c r="DC754" s="532"/>
      <c r="DD754" s="532"/>
      <c r="DE754" s="532"/>
      <c r="DF754" s="532"/>
      <c r="DG754" s="532"/>
      <c r="DH754" s="532"/>
      <c r="DI754" s="532"/>
      <c r="DJ754" s="532"/>
      <c r="DK754" s="532"/>
      <c r="DL754" s="532"/>
      <c r="DM754" s="532"/>
      <c r="DN754" s="532"/>
      <c r="DO754" s="532"/>
      <c r="DP754" s="532"/>
      <c r="DQ754" s="532"/>
      <c r="DR754" s="532"/>
      <c r="DS754" s="532"/>
      <c r="DT754" s="532"/>
      <c r="DU754" s="532"/>
      <c r="DV754" s="532"/>
      <c r="DW754" s="532"/>
    </row>
    <row r="755" spans="1:127" ht="12.75" customHeight="1" x14ac:dyDescent="0.2">
      <c r="A755" s="270">
        <v>754</v>
      </c>
      <c r="B755" s="270" t="s">
        <v>1005</v>
      </c>
      <c r="C755" s="130" t="s">
        <v>1089</v>
      </c>
      <c r="D755" s="271" t="s">
        <v>1642</v>
      </c>
      <c r="E755" s="271" t="s">
        <v>10236</v>
      </c>
      <c r="F755" s="271" t="s">
        <v>1643</v>
      </c>
      <c r="G755" s="272" t="s">
        <v>1829</v>
      </c>
      <c r="H755" s="273" t="s">
        <v>1090</v>
      </c>
      <c r="I755" s="271" t="s">
        <v>1091</v>
      </c>
      <c r="J755" s="271" t="s">
        <v>1508</v>
      </c>
      <c r="K755" s="271" t="s">
        <v>3522</v>
      </c>
      <c r="L755" s="273" t="s">
        <v>1226</v>
      </c>
      <c r="M755" s="275">
        <v>39377</v>
      </c>
      <c r="N755" s="276">
        <v>43986</v>
      </c>
      <c r="O755" s="277" t="s">
        <v>991</v>
      </c>
      <c r="P755" s="298">
        <f t="shared" ref="P755:P773" si="163">N755</f>
        <v>43986</v>
      </c>
      <c r="Q755" s="278">
        <v>18463</v>
      </c>
      <c r="R755" s="278">
        <v>2006</v>
      </c>
      <c r="S755" s="279">
        <v>43255</v>
      </c>
      <c r="T755" s="280" t="s">
        <v>1227</v>
      </c>
      <c r="U755" s="281" t="s">
        <v>259</v>
      </c>
      <c r="V755" s="282" t="s">
        <v>2351</v>
      </c>
      <c r="W755" s="282" t="s">
        <v>6208</v>
      </c>
      <c r="X755" s="280" t="s">
        <v>1509</v>
      </c>
      <c r="Y755" s="280" t="s">
        <v>1510</v>
      </c>
      <c r="Z755" s="282" t="s">
        <v>830</v>
      </c>
      <c r="AA755" s="319">
        <f t="shared" ref="AA755:AA763" si="164">N755</f>
        <v>43986</v>
      </c>
      <c r="AB755" s="149" t="s">
        <v>1483</v>
      </c>
      <c r="AC755" s="280">
        <v>5.5</v>
      </c>
      <c r="AD755" s="305">
        <v>25.8</v>
      </c>
      <c r="AE755" s="280">
        <v>65</v>
      </c>
      <c r="AF755" s="280">
        <v>91</v>
      </c>
      <c r="AG755" s="280">
        <v>85</v>
      </c>
      <c r="AH755" s="280">
        <v>110</v>
      </c>
      <c r="AI755" s="280">
        <v>23</v>
      </c>
      <c r="AJ755" s="280">
        <v>37</v>
      </c>
      <c r="AK755" s="280">
        <v>48</v>
      </c>
      <c r="AL755" s="280">
        <v>1</v>
      </c>
      <c r="AM755" s="279">
        <v>39377</v>
      </c>
      <c r="AN755" s="278">
        <v>2005</v>
      </c>
      <c r="AO755" s="281" t="s">
        <v>990</v>
      </c>
      <c r="AP755" s="280"/>
      <c r="AQ755" s="634"/>
      <c r="AR755" s="501"/>
      <c r="AS755" s="501"/>
      <c r="AT755" s="501"/>
      <c r="AU755" s="501"/>
      <c r="AV755" s="501"/>
      <c r="AW755" s="501"/>
      <c r="AX755" s="501"/>
      <c r="AY755" s="501"/>
      <c r="AZ755" s="501"/>
      <c r="BA755" s="501"/>
      <c r="BB755" s="501"/>
      <c r="BC755" s="501"/>
      <c r="BD755" s="501"/>
      <c r="BE755" s="501"/>
      <c r="BF755" s="501"/>
      <c r="BG755" s="501"/>
      <c r="BH755" s="501"/>
      <c r="BI755" s="501"/>
      <c r="BJ755" s="501"/>
      <c r="BK755" s="501"/>
      <c r="BL755" s="501"/>
      <c r="BM755" s="501"/>
      <c r="BN755" s="501"/>
      <c r="BO755" s="501"/>
      <c r="BP755" s="501"/>
      <c r="BQ755" s="501"/>
      <c r="BR755" s="501"/>
      <c r="BS755" s="501"/>
      <c r="BT755" s="501"/>
      <c r="BU755" s="501"/>
      <c r="BV755" s="501"/>
      <c r="BW755" s="501"/>
      <c r="BX755" s="501"/>
      <c r="BY755" s="501"/>
      <c r="BZ755" s="501"/>
      <c r="CA755" s="501"/>
      <c r="CB755" s="501"/>
      <c r="CC755" s="501"/>
      <c r="CD755" s="501"/>
      <c r="CE755" s="501"/>
      <c r="CF755" s="501"/>
      <c r="CG755" s="501"/>
      <c r="CH755" s="501"/>
      <c r="CI755" s="501"/>
      <c r="CJ755" s="501"/>
      <c r="CK755" s="501"/>
      <c r="CL755" s="501"/>
      <c r="CM755" s="501"/>
      <c r="CN755" s="501"/>
      <c r="CO755" s="501"/>
      <c r="CP755" s="501"/>
    </row>
    <row r="756" spans="1:127" s="324" customFormat="1" ht="12.75" customHeight="1" x14ac:dyDescent="0.2">
      <c r="A756" s="270">
        <v>755</v>
      </c>
      <c r="B756" s="324" t="s">
        <v>1005</v>
      </c>
      <c r="C756" s="324" t="s">
        <v>799</v>
      </c>
      <c r="D756" s="324" t="s">
        <v>2239</v>
      </c>
      <c r="E756" s="324" t="s">
        <v>2578</v>
      </c>
      <c r="F756" s="324" t="s">
        <v>7905</v>
      </c>
      <c r="G756" s="509" t="s">
        <v>7754</v>
      </c>
      <c r="H756" s="324" t="s">
        <v>255</v>
      </c>
      <c r="I756" s="324" t="s">
        <v>2653</v>
      </c>
      <c r="J756" s="324" t="s">
        <v>2240</v>
      </c>
      <c r="K756" s="324" t="s">
        <v>7755</v>
      </c>
      <c r="L756" s="273" t="s">
        <v>7756</v>
      </c>
      <c r="M756" s="510">
        <v>43731</v>
      </c>
      <c r="N756" s="510">
        <v>44462</v>
      </c>
      <c r="O756" s="277" t="s">
        <v>991</v>
      </c>
      <c r="P756" s="299">
        <f>N756</f>
        <v>44462</v>
      </c>
      <c r="Q756" s="264">
        <v>19593</v>
      </c>
      <c r="R756" s="264">
        <v>2019</v>
      </c>
      <c r="S756" s="265">
        <v>43731</v>
      </c>
      <c r="T756" s="281" t="s">
        <v>1785</v>
      </c>
      <c r="U756" s="281" t="s">
        <v>7714</v>
      </c>
      <c r="V756" s="150" t="s">
        <v>5952</v>
      </c>
      <c r="W756" s="150" t="s">
        <v>7906</v>
      </c>
      <c r="X756" s="281" t="s">
        <v>7757</v>
      </c>
      <c r="Y756" s="281" t="s">
        <v>7758</v>
      </c>
      <c r="Z756" s="150" t="s">
        <v>7759</v>
      </c>
      <c r="AA756" s="303">
        <v>44462</v>
      </c>
      <c r="AB756" s="283" t="s">
        <v>2167</v>
      </c>
      <c r="AC756" s="281">
        <v>5.5</v>
      </c>
      <c r="AD756" s="284">
        <v>24</v>
      </c>
      <c r="AE756" s="281">
        <v>80</v>
      </c>
      <c r="AF756" s="281">
        <v>85</v>
      </c>
      <c r="AG756" s="281">
        <v>105</v>
      </c>
      <c r="AH756" s="281">
        <v>139</v>
      </c>
      <c r="AI756" s="281">
        <v>22</v>
      </c>
      <c r="AJ756" s="281">
        <v>38</v>
      </c>
      <c r="AK756" s="281">
        <v>52</v>
      </c>
      <c r="AL756" s="281">
        <v>1</v>
      </c>
      <c r="AM756" s="265">
        <v>41305</v>
      </c>
      <c r="AN756" s="281">
        <v>2012</v>
      </c>
      <c r="AO756" s="281" t="s">
        <v>990</v>
      </c>
      <c r="AP756" s="281" t="s">
        <v>7907</v>
      </c>
      <c r="AQ756" s="635"/>
      <c r="CQ756" s="512"/>
    </row>
    <row r="757" spans="1:127" s="502" customFormat="1" ht="12.75" customHeight="1" x14ac:dyDescent="0.2">
      <c r="A757" s="270">
        <v>756</v>
      </c>
      <c r="B757" s="270" t="s">
        <v>1005</v>
      </c>
      <c r="C757" s="130" t="s">
        <v>1241</v>
      </c>
      <c r="D757" s="271" t="s">
        <v>1242</v>
      </c>
      <c r="E757" s="271" t="s">
        <v>10237</v>
      </c>
      <c r="F757" s="271" t="s">
        <v>3180</v>
      </c>
      <c r="G757" s="272" t="s">
        <v>2138</v>
      </c>
      <c r="H757" s="273" t="s">
        <v>5737</v>
      </c>
      <c r="I757" s="271" t="s">
        <v>2140</v>
      </c>
      <c r="J757" s="271" t="s">
        <v>2141</v>
      </c>
      <c r="K757" s="271" t="s">
        <v>2142</v>
      </c>
      <c r="L757" s="273" t="s">
        <v>2143</v>
      </c>
      <c r="M757" s="275">
        <v>39525</v>
      </c>
      <c r="N757" s="132">
        <v>43878</v>
      </c>
      <c r="O757" s="277" t="s">
        <v>991</v>
      </c>
      <c r="P757" s="299">
        <f t="shared" si="163"/>
        <v>43878</v>
      </c>
      <c r="Q757" s="264">
        <v>16120</v>
      </c>
      <c r="R757" s="264">
        <v>2007</v>
      </c>
      <c r="S757" s="279">
        <v>43148</v>
      </c>
      <c r="T757" s="281" t="s">
        <v>2735</v>
      </c>
      <c r="U757" s="281" t="s">
        <v>991</v>
      </c>
      <c r="V757" s="150" t="s">
        <v>5084</v>
      </c>
      <c r="W757" s="150" t="s">
        <v>5738</v>
      </c>
      <c r="X757" s="281" t="s">
        <v>2144</v>
      </c>
      <c r="Y757" s="281" t="s">
        <v>2145</v>
      </c>
      <c r="Z757" s="150" t="s">
        <v>2146</v>
      </c>
      <c r="AA757" s="303">
        <f t="shared" si="164"/>
        <v>43878</v>
      </c>
      <c r="AB757" s="283" t="s">
        <v>994</v>
      </c>
      <c r="AC757" s="281">
        <v>7.1</v>
      </c>
      <c r="AD757" s="284">
        <v>24.5</v>
      </c>
      <c r="AE757" s="281">
        <v>80</v>
      </c>
      <c r="AF757" s="281">
        <v>105</v>
      </c>
      <c r="AG757" s="281">
        <v>105</v>
      </c>
      <c r="AH757" s="281">
        <v>130</v>
      </c>
      <c r="AI757" s="281">
        <v>23</v>
      </c>
      <c r="AJ757" s="281" t="s">
        <v>9885</v>
      </c>
      <c r="AK757" s="281">
        <v>60</v>
      </c>
      <c r="AL757" s="281">
        <v>1</v>
      </c>
      <c r="AM757" s="265">
        <v>39525</v>
      </c>
      <c r="AN757" s="281">
        <v>2006</v>
      </c>
      <c r="AO757" s="281" t="s">
        <v>991</v>
      </c>
      <c r="AP757" s="281"/>
      <c r="AQ757" s="635"/>
      <c r="AR757" s="324"/>
      <c r="AS757" s="324"/>
      <c r="AT757" s="324"/>
      <c r="AU757" s="324"/>
      <c r="AV757" s="324"/>
      <c r="AW757" s="324"/>
      <c r="AX757" s="324"/>
      <c r="AY757" s="324"/>
      <c r="AZ757" s="324"/>
      <c r="BA757" s="324"/>
      <c r="BB757" s="324"/>
      <c r="BC757" s="324"/>
      <c r="BD757" s="324"/>
      <c r="BE757" s="324"/>
      <c r="BF757" s="324"/>
      <c r="BG757" s="324"/>
      <c r="BH757" s="324"/>
      <c r="BI757" s="324"/>
      <c r="BJ757" s="324"/>
      <c r="BK757" s="324"/>
      <c r="BL757" s="324"/>
      <c r="BM757" s="324"/>
      <c r="BN757" s="324"/>
      <c r="BO757" s="324"/>
      <c r="BP757" s="324"/>
      <c r="BQ757" s="324"/>
      <c r="BR757" s="324"/>
      <c r="BS757" s="324"/>
      <c r="BT757" s="324"/>
      <c r="BU757" s="324"/>
      <c r="BV757" s="324"/>
      <c r="BW757" s="324"/>
      <c r="BX757" s="324"/>
      <c r="BY757" s="324"/>
      <c r="BZ757" s="324"/>
      <c r="CA757" s="324"/>
      <c r="CB757" s="324"/>
      <c r="CC757" s="324"/>
      <c r="CD757" s="324"/>
      <c r="CE757" s="324"/>
      <c r="CF757" s="324"/>
      <c r="CG757" s="324"/>
      <c r="CH757" s="324"/>
      <c r="CI757" s="324"/>
      <c r="CJ757" s="324"/>
      <c r="CK757" s="324"/>
      <c r="CL757" s="324"/>
      <c r="CM757" s="324"/>
      <c r="CN757" s="324"/>
      <c r="CO757" s="324"/>
      <c r="CP757" s="324"/>
      <c r="CQ757" s="532"/>
      <c r="CR757" s="532"/>
      <c r="CS757" s="532"/>
      <c r="CT757" s="532"/>
      <c r="CU757" s="532"/>
      <c r="CV757" s="532"/>
      <c r="CW757" s="532"/>
      <c r="CX757" s="532"/>
      <c r="CY757" s="532"/>
      <c r="CZ757" s="532"/>
      <c r="DA757" s="532"/>
      <c r="DB757" s="532"/>
      <c r="DC757" s="532"/>
      <c r="DD757" s="532"/>
      <c r="DE757" s="532"/>
      <c r="DF757" s="532"/>
      <c r="DG757" s="532"/>
      <c r="DH757" s="532"/>
      <c r="DI757" s="532"/>
      <c r="DJ757" s="532"/>
      <c r="DK757" s="532"/>
      <c r="DL757" s="532"/>
      <c r="DM757" s="532"/>
      <c r="DN757" s="532"/>
      <c r="DO757" s="532"/>
      <c r="DP757" s="532"/>
      <c r="DQ757" s="532"/>
      <c r="DR757" s="532"/>
      <c r="DS757" s="532"/>
      <c r="DT757" s="532"/>
      <c r="DU757" s="532"/>
      <c r="DV757" s="532"/>
      <c r="DW757" s="532"/>
    </row>
    <row r="758" spans="1:127" ht="12.75" customHeight="1" x14ac:dyDescent="0.2">
      <c r="A758" s="270">
        <v>757</v>
      </c>
      <c r="B758" s="270" t="s">
        <v>1005</v>
      </c>
      <c r="C758" s="271" t="s">
        <v>2026</v>
      </c>
      <c r="D758" s="271" t="s">
        <v>2027</v>
      </c>
      <c r="E758" s="271" t="s">
        <v>10238</v>
      </c>
      <c r="F758" s="271" t="s">
        <v>1644</v>
      </c>
      <c r="G758" s="272" t="s">
        <v>2028</v>
      </c>
      <c r="H758" s="273" t="s">
        <v>1644</v>
      </c>
      <c r="I758" s="271" t="s">
        <v>112</v>
      </c>
      <c r="J758" s="271" t="s">
        <v>2029</v>
      </c>
      <c r="K758" s="271" t="s">
        <v>1836</v>
      </c>
      <c r="L758" s="273" t="s">
        <v>2030</v>
      </c>
      <c r="M758" s="275">
        <v>40086</v>
      </c>
      <c r="N758" s="276">
        <v>44787</v>
      </c>
      <c r="O758" s="277" t="s">
        <v>991</v>
      </c>
      <c r="P758" s="298">
        <f t="shared" si="163"/>
        <v>44787</v>
      </c>
      <c r="Q758" s="278">
        <v>18545</v>
      </c>
      <c r="R758" s="278">
        <v>2009</v>
      </c>
      <c r="S758" s="279">
        <v>44057</v>
      </c>
      <c r="T758" s="280" t="s">
        <v>898</v>
      </c>
      <c r="U758" s="281" t="s">
        <v>259</v>
      </c>
      <c r="V758" s="282" t="s">
        <v>10194</v>
      </c>
      <c r="W758" s="282" t="s">
        <v>10195</v>
      </c>
      <c r="X758" s="280" t="s">
        <v>31</v>
      </c>
      <c r="Y758" s="280" t="s">
        <v>1833</v>
      </c>
      <c r="Z758" s="282" t="s">
        <v>1834</v>
      </c>
      <c r="AA758" s="319">
        <f t="shared" si="164"/>
        <v>44787</v>
      </c>
      <c r="AB758" s="149" t="s">
        <v>1996</v>
      </c>
      <c r="AC758" s="280">
        <v>5.6</v>
      </c>
      <c r="AD758" s="305" t="s">
        <v>1835</v>
      </c>
      <c r="AE758" s="280">
        <v>105</v>
      </c>
      <c r="AF758" s="280">
        <v>136</v>
      </c>
      <c r="AG758" s="280">
        <v>130</v>
      </c>
      <c r="AH758" s="280">
        <v>169</v>
      </c>
      <c r="AI758" s="280">
        <v>24</v>
      </c>
      <c r="AJ758" s="280">
        <v>38</v>
      </c>
      <c r="AK758" s="280">
        <v>52</v>
      </c>
      <c r="AL758" s="280">
        <v>1</v>
      </c>
      <c r="AM758" s="279">
        <v>40077</v>
      </c>
      <c r="AN758" s="280">
        <v>2003</v>
      </c>
      <c r="AO758" s="280" t="s">
        <v>990</v>
      </c>
      <c r="AP758" s="280" t="s">
        <v>7274</v>
      </c>
      <c r="AQ758" s="634"/>
      <c r="AR758" s="501"/>
      <c r="AS758" s="501"/>
      <c r="AT758" s="501"/>
      <c r="AU758" s="501"/>
      <c r="AV758" s="501"/>
      <c r="AW758" s="501"/>
      <c r="AX758" s="501"/>
      <c r="AY758" s="501"/>
      <c r="AZ758" s="501"/>
      <c r="BA758" s="501"/>
      <c r="BB758" s="501"/>
      <c r="BC758" s="501"/>
      <c r="BD758" s="501"/>
      <c r="BE758" s="501"/>
      <c r="BF758" s="501"/>
      <c r="BG758" s="501"/>
      <c r="BH758" s="501"/>
      <c r="BI758" s="501"/>
      <c r="BJ758" s="501"/>
      <c r="BK758" s="501"/>
      <c r="BL758" s="501"/>
      <c r="BM758" s="501"/>
      <c r="BN758" s="501"/>
      <c r="BO758" s="501"/>
      <c r="BP758" s="501"/>
      <c r="BQ758" s="501"/>
      <c r="BR758" s="501"/>
      <c r="BS758" s="501"/>
      <c r="BT758" s="501"/>
      <c r="BU758" s="501"/>
      <c r="BV758" s="501"/>
      <c r="BW758" s="501"/>
      <c r="BX758" s="501"/>
      <c r="BY758" s="501"/>
      <c r="BZ758" s="501"/>
      <c r="CA758" s="501"/>
      <c r="CB758" s="501"/>
      <c r="CC758" s="501"/>
      <c r="CD758" s="501"/>
      <c r="CE758" s="501"/>
      <c r="CF758" s="501"/>
      <c r="CG758" s="501"/>
      <c r="CH758" s="501"/>
      <c r="CI758" s="501"/>
      <c r="CJ758" s="501"/>
      <c r="CK758" s="501"/>
      <c r="CL758" s="501"/>
      <c r="CM758" s="501"/>
      <c r="CN758" s="501"/>
      <c r="CO758" s="501"/>
      <c r="CP758" s="501"/>
    </row>
    <row r="759" spans="1:127" s="502" customFormat="1" ht="12.75" customHeight="1" x14ac:dyDescent="0.2">
      <c r="A759" s="270">
        <v>758</v>
      </c>
      <c r="B759" s="270" t="s">
        <v>1005</v>
      </c>
      <c r="C759" s="130" t="s">
        <v>8998</v>
      </c>
      <c r="D759" s="271" t="s">
        <v>3557</v>
      </c>
      <c r="E759" s="130" t="s">
        <v>8378</v>
      </c>
      <c r="F759" s="271" t="s">
        <v>8999</v>
      </c>
      <c r="G759" s="272" t="s">
        <v>9000</v>
      </c>
      <c r="H759" s="273" t="s">
        <v>9001</v>
      </c>
      <c r="I759" s="271" t="s">
        <v>1775</v>
      </c>
      <c r="J759" s="271" t="s">
        <v>7281</v>
      </c>
      <c r="K759" s="271" t="s">
        <v>3243</v>
      </c>
      <c r="L759" s="273" t="s">
        <v>1050</v>
      </c>
      <c r="M759" s="275">
        <v>41741</v>
      </c>
      <c r="N759" s="132">
        <v>44739</v>
      </c>
      <c r="O759" s="277" t="s">
        <v>991</v>
      </c>
      <c r="P759" s="301">
        <f>N759</f>
        <v>44739</v>
      </c>
      <c r="Q759" s="264">
        <v>20574</v>
      </c>
      <c r="R759" s="264">
        <v>2014</v>
      </c>
      <c r="S759" s="265">
        <v>44009</v>
      </c>
      <c r="T759" s="281" t="s">
        <v>124</v>
      </c>
      <c r="U759" s="281" t="s">
        <v>5713</v>
      </c>
      <c r="V759" s="150" t="s">
        <v>9002</v>
      </c>
      <c r="W759" s="150" t="s">
        <v>9003</v>
      </c>
      <c r="X759" s="281" t="s">
        <v>491</v>
      </c>
      <c r="Y759" s="281" t="s">
        <v>8995</v>
      </c>
      <c r="Z759" s="150" t="s">
        <v>492</v>
      </c>
      <c r="AA759" s="303">
        <v>44739</v>
      </c>
      <c r="AB759" s="283" t="s">
        <v>1411</v>
      </c>
      <c r="AC759" s="281">
        <v>6.9</v>
      </c>
      <c r="AD759" s="284">
        <v>20</v>
      </c>
      <c r="AE759" s="281">
        <v>85</v>
      </c>
      <c r="AF759" s="281">
        <v>100</v>
      </c>
      <c r="AG759" s="281">
        <v>120</v>
      </c>
      <c r="AH759" s="281">
        <v>165</v>
      </c>
      <c r="AI759" s="281">
        <v>23</v>
      </c>
      <c r="AJ759" s="281">
        <v>38</v>
      </c>
      <c r="AK759" s="281">
        <v>67</v>
      </c>
      <c r="AL759" s="281">
        <v>1</v>
      </c>
      <c r="AM759" s="265">
        <v>44047</v>
      </c>
      <c r="AN759" s="281">
        <v>2019</v>
      </c>
      <c r="AO759" s="281" t="s">
        <v>991</v>
      </c>
      <c r="AP759" s="281"/>
      <c r="AQ759" s="635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  <c r="CA759" s="324"/>
      <c r="CB759" s="324"/>
      <c r="CC759" s="324"/>
      <c r="CD759" s="324"/>
      <c r="CE759" s="324"/>
      <c r="CF759" s="324"/>
      <c r="CG759" s="324"/>
      <c r="CH759" s="324"/>
      <c r="CI759" s="324"/>
      <c r="CJ759" s="324"/>
      <c r="CK759" s="324"/>
      <c r="CL759" s="324"/>
      <c r="CM759" s="324"/>
      <c r="CN759" s="324"/>
      <c r="CO759" s="324"/>
      <c r="CP759" s="324"/>
      <c r="CQ759" s="532"/>
      <c r="CR759" s="532"/>
      <c r="CS759" s="532"/>
      <c r="CT759" s="532"/>
      <c r="CU759" s="532"/>
      <c r="CV759" s="532"/>
      <c r="CW759" s="532"/>
      <c r="CX759" s="532"/>
      <c r="CY759" s="532"/>
      <c r="CZ759" s="532"/>
      <c r="DA759" s="532"/>
      <c r="DB759" s="532"/>
      <c r="DC759" s="532"/>
      <c r="DD759" s="532"/>
      <c r="DE759" s="532"/>
      <c r="DF759" s="532"/>
      <c r="DG759" s="532"/>
      <c r="DH759" s="532"/>
      <c r="DI759" s="532"/>
      <c r="DJ759" s="532"/>
      <c r="DK759" s="532"/>
      <c r="DL759" s="532"/>
      <c r="DM759" s="532"/>
      <c r="DN759" s="532"/>
      <c r="DO759" s="532"/>
      <c r="DP759" s="532"/>
      <c r="DQ759" s="532"/>
      <c r="DR759" s="532"/>
      <c r="DS759" s="532"/>
      <c r="DT759" s="532"/>
      <c r="DU759" s="532"/>
      <c r="DV759" s="532"/>
      <c r="DW759" s="532"/>
    </row>
    <row r="760" spans="1:127" s="502" customFormat="1" ht="12.75" customHeight="1" x14ac:dyDescent="0.2">
      <c r="A760" s="270">
        <v>759</v>
      </c>
      <c r="B760" s="281" t="s">
        <v>1005</v>
      </c>
      <c r="C760" s="281" t="s">
        <v>1485</v>
      </c>
      <c r="D760" s="271" t="s">
        <v>1195</v>
      </c>
      <c r="E760" s="281" t="s">
        <v>1486</v>
      </c>
      <c r="F760" s="281" t="s">
        <v>67</v>
      </c>
      <c r="G760" s="296" t="s">
        <v>947</v>
      </c>
      <c r="H760" s="273" t="s">
        <v>67</v>
      </c>
      <c r="I760" s="281" t="s">
        <v>1775</v>
      </c>
      <c r="J760" s="271" t="s">
        <v>1079</v>
      </c>
      <c r="K760" s="271" t="s">
        <v>1836</v>
      </c>
      <c r="L760" s="273" t="s">
        <v>2030</v>
      </c>
      <c r="M760" s="306">
        <v>41480</v>
      </c>
      <c r="N760" s="307">
        <v>45052</v>
      </c>
      <c r="O760" s="277" t="s">
        <v>991</v>
      </c>
      <c r="P760" s="299">
        <f>N760</f>
        <v>45052</v>
      </c>
      <c r="Q760" s="264">
        <v>19273</v>
      </c>
      <c r="R760" s="264">
        <v>2013</v>
      </c>
      <c r="S760" s="279">
        <v>44322</v>
      </c>
      <c r="T760" s="281" t="s">
        <v>898</v>
      </c>
      <c r="U760" s="281" t="s">
        <v>259</v>
      </c>
      <c r="V760" s="150" t="s">
        <v>10192</v>
      </c>
      <c r="W760" s="150" t="s">
        <v>10193</v>
      </c>
      <c r="X760" s="281" t="s">
        <v>31</v>
      </c>
      <c r="Y760" s="281" t="s">
        <v>1833</v>
      </c>
      <c r="Z760" s="150" t="s">
        <v>1834</v>
      </c>
      <c r="AA760" s="303">
        <f t="shared" si="164"/>
        <v>45052</v>
      </c>
      <c r="AB760" s="283" t="s">
        <v>994</v>
      </c>
      <c r="AC760" s="281">
        <v>8.1999999999999993</v>
      </c>
      <c r="AD760" s="284">
        <v>128</v>
      </c>
      <c r="AE760" s="281">
        <v>140</v>
      </c>
      <c r="AF760" s="281">
        <v>268</v>
      </c>
      <c r="AG760" s="281">
        <v>240</v>
      </c>
      <c r="AH760" s="281">
        <v>350</v>
      </c>
      <c r="AI760" s="281">
        <v>23</v>
      </c>
      <c r="AJ760" s="281">
        <v>38</v>
      </c>
      <c r="AK760" s="281">
        <v>45</v>
      </c>
      <c r="AL760" s="281">
        <v>2</v>
      </c>
      <c r="AM760" s="265">
        <v>38744</v>
      </c>
      <c r="AN760" s="281">
        <v>2002</v>
      </c>
      <c r="AO760" s="281" t="s">
        <v>991</v>
      </c>
      <c r="AP760" s="281"/>
      <c r="AQ760" s="635"/>
      <c r="AR760" s="324"/>
      <c r="AS760" s="324"/>
      <c r="AT760" s="324"/>
      <c r="AU760" s="324"/>
      <c r="AV760" s="324"/>
      <c r="AW760" s="324"/>
      <c r="AX760" s="324"/>
      <c r="AY760" s="324"/>
      <c r="AZ760" s="324"/>
      <c r="BA760" s="324"/>
      <c r="BB760" s="324"/>
      <c r="BC760" s="324"/>
      <c r="BD760" s="324"/>
      <c r="BE760" s="324"/>
      <c r="BF760" s="324"/>
      <c r="BG760" s="324"/>
      <c r="BH760" s="324"/>
      <c r="BI760" s="324"/>
      <c r="BJ760" s="324"/>
      <c r="BK760" s="324"/>
      <c r="BL760" s="324"/>
      <c r="BM760" s="324"/>
      <c r="BN760" s="324"/>
      <c r="BO760" s="324"/>
      <c r="BP760" s="324"/>
      <c r="BQ760" s="324"/>
      <c r="BR760" s="324"/>
      <c r="BS760" s="324"/>
      <c r="BT760" s="324"/>
      <c r="BU760" s="324"/>
      <c r="BV760" s="324"/>
      <c r="BW760" s="324"/>
      <c r="BX760" s="324"/>
      <c r="BY760" s="324"/>
      <c r="BZ760" s="324"/>
      <c r="CA760" s="324"/>
      <c r="CB760" s="324"/>
      <c r="CC760" s="324"/>
      <c r="CD760" s="324"/>
      <c r="CE760" s="324"/>
      <c r="CF760" s="324"/>
      <c r="CG760" s="324"/>
      <c r="CH760" s="324"/>
      <c r="CI760" s="324"/>
      <c r="CJ760" s="324"/>
      <c r="CK760" s="324"/>
      <c r="CL760" s="324"/>
      <c r="CM760" s="324"/>
      <c r="CN760" s="324"/>
      <c r="CO760" s="324"/>
      <c r="CP760" s="324"/>
      <c r="CQ760" s="532"/>
      <c r="CR760" s="532"/>
      <c r="CS760" s="532"/>
      <c r="CT760" s="532"/>
      <c r="CU760" s="532"/>
      <c r="CV760" s="532"/>
      <c r="CW760" s="532"/>
      <c r="CX760" s="532"/>
      <c r="CY760" s="532"/>
      <c r="CZ760" s="532"/>
      <c r="DA760" s="532"/>
      <c r="DB760" s="532"/>
      <c r="DC760" s="532"/>
      <c r="DD760" s="532"/>
      <c r="DE760" s="532"/>
      <c r="DF760" s="532"/>
      <c r="DG760" s="532"/>
      <c r="DH760" s="532"/>
      <c r="DI760" s="532"/>
      <c r="DJ760" s="532"/>
      <c r="DK760" s="532"/>
      <c r="DL760" s="532"/>
      <c r="DM760" s="532"/>
      <c r="DN760" s="532"/>
      <c r="DO760" s="532"/>
      <c r="DP760" s="532"/>
      <c r="DQ760" s="532"/>
      <c r="DR760" s="532"/>
      <c r="DS760" s="532"/>
      <c r="DT760" s="532"/>
      <c r="DU760" s="532"/>
      <c r="DV760" s="532"/>
      <c r="DW760" s="532"/>
    </row>
    <row r="761" spans="1:127" s="1010" customFormat="1" ht="12.75" customHeight="1" x14ac:dyDescent="0.2">
      <c r="A761" s="993" t="s">
        <v>10731</v>
      </c>
      <c r="B761" s="993"/>
      <c r="C761" s="1003"/>
      <c r="D761" s="144"/>
      <c r="E761" s="994" t="s">
        <v>5159</v>
      </c>
      <c r="F761" s="144"/>
      <c r="G761" s="995"/>
      <c r="H761" s="996"/>
      <c r="I761" s="144"/>
      <c r="J761" s="144"/>
      <c r="K761" s="994"/>
      <c r="L761" s="996"/>
      <c r="M761" s="997"/>
      <c r="N761" s="998"/>
      <c r="O761" s="999"/>
      <c r="P761" s="1011"/>
      <c r="Q761" s="1001"/>
      <c r="R761" s="1001"/>
      <c r="S761" s="1002"/>
      <c r="T761" s="1003"/>
      <c r="U761" s="1003"/>
      <c r="V761" s="1004"/>
      <c r="W761" s="1004"/>
      <c r="X761" s="1003"/>
      <c r="Y761" s="1003"/>
      <c r="Z761" s="1004"/>
      <c r="AA761" s="1005"/>
      <c r="AB761" s="1006"/>
      <c r="AC761" s="1003"/>
      <c r="AD761" s="1007"/>
      <c r="AE761" s="1003"/>
      <c r="AF761" s="1003"/>
      <c r="AG761" s="1003"/>
      <c r="AH761" s="1003"/>
      <c r="AI761" s="1003"/>
      <c r="AJ761" s="1003"/>
      <c r="AK761" s="1003"/>
      <c r="AL761" s="1003"/>
      <c r="AM761" s="1002"/>
      <c r="AN761" s="1003"/>
      <c r="AO761" s="1003"/>
      <c r="AP761" s="1003"/>
      <c r="AQ761" s="1008"/>
      <c r="AR761" s="1009"/>
      <c r="AS761" s="1009"/>
      <c r="AT761" s="1009"/>
      <c r="AU761" s="1009"/>
      <c r="AV761" s="1009"/>
      <c r="AW761" s="1009"/>
      <c r="AX761" s="1009"/>
      <c r="AY761" s="1009"/>
      <c r="AZ761" s="1009"/>
      <c r="BA761" s="1009"/>
      <c r="BB761" s="1009"/>
      <c r="BC761" s="1009"/>
      <c r="BD761" s="1009"/>
      <c r="BE761" s="1009"/>
      <c r="BF761" s="1009"/>
      <c r="BG761" s="1009"/>
      <c r="BH761" s="1009"/>
      <c r="BI761" s="1009"/>
      <c r="BJ761" s="1009"/>
      <c r="BK761" s="1009"/>
      <c r="BL761" s="1009"/>
      <c r="BM761" s="1009"/>
      <c r="BN761" s="1009"/>
      <c r="BO761" s="1009"/>
      <c r="BP761" s="1009"/>
      <c r="BQ761" s="1009"/>
      <c r="BR761" s="1009"/>
      <c r="BS761" s="1009"/>
      <c r="BT761" s="1009"/>
      <c r="BU761" s="1009"/>
      <c r="BV761" s="1009"/>
      <c r="BW761" s="1009"/>
      <c r="BX761" s="1009"/>
      <c r="BY761" s="1009"/>
      <c r="BZ761" s="1009"/>
      <c r="CA761" s="1009"/>
      <c r="CB761" s="1009"/>
      <c r="CC761" s="1009"/>
      <c r="CD761" s="1009"/>
      <c r="CE761" s="1009"/>
      <c r="CF761" s="1009"/>
      <c r="CG761" s="1009"/>
      <c r="CH761" s="1009"/>
      <c r="CI761" s="1009"/>
      <c r="CJ761" s="1009"/>
      <c r="CK761" s="1009"/>
      <c r="CL761" s="1009"/>
      <c r="CM761" s="1009"/>
      <c r="CN761" s="1009"/>
      <c r="CO761" s="1009"/>
      <c r="CP761" s="1009"/>
      <c r="CQ761" s="1023"/>
      <c r="CR761" s="1023"/>
      <c r="CS761" s="1023"/>
      <c r="CT761" s="1023"/>
      <c r="CU761" s="1023"/>
      <c r="CV761" s="1023"/>
      <c r="CW761" s="1023"/>
      <c r="CX761" s="1023"/>
      <c r="CY761" s="1023"/>
      <c r="CZ761" s="1023"/>
      <c r="DA761" s="1023"/>
      <c r="DB761" s="1023"/>
      <c r="DC761" s="1023"/>
      <c r="DD761" s="1023"/>
      <c r="DE761" s="1023"/>
      <c r="DF761" s="1023"/>
      <c r="DG761" s="1023"/>
      <c r="DH761" s="1023"/>
      <c r="DI761" s="1023"/>
      <c r="DJ761" s="1023"/>
      <c r="DK761" s="1023"/>
      <c r="DL761" s="1023"/>
      <c r="DM761" s="1023"/>
      <c r="DN761" s="1023"/>
      <c r="DO761" s="1023"/>
      <c r="DP761" s="1023"/>
      <c r="DQ761" s="1023"/>
      <c r="DR761" s="1023"/>
      <c r="DS761" s="1023"/>
      <c r="DT761" s="1023"/>
      <c r="DU761" s="1023"/>
      <c r="DV761" s="1023"/>
      <c r="DW761" s="1023"/>
    </row>
    <row r="762" spans="1:127" ht="12.75" customHeight="1" x14ac:dyDescent="0.2">
      <c r="A762" s="270">
        <v>761</v>
      </c>
      <c r="B762" s="270" t="s">
        <v>1005</v>
      </c>
      <c r="C762" s="130" t="s">
        <v>537</v>
      </c>
      <c r="D762" s="271" t="s">
        <v>306</v>
      </c>
      <c r="E762" s="130" t="s">
        <v>10239</v>
      </c>
      <c r="F762" s="271" t="s">
        <v>308</v>
      </c>
      <c r="G762" s="272" t="s">
        <v>307</v>
      </c>
      <c r="H762" s="273" t="s">
        <v>309</v>
      </c>
      <c r="I762" s="271" t="s">
        <v>284</v>
      </c>
      <c r="J762" s="271" t="s">
        <v>310</v>
      </c>
      <c r="K762" s="271" t="s">
        <v>311</v>
      </c>
      <c r="L762" s="273" t="s">
        <v>528</v>
      </c>
      <c r="M762" s="275">
        <v>39560</v>
      </c>
      <c r="N762" s="276">
        <v>43921</v>
      </c>
      <c r="O762" s="277" t="s">
        <v>991</v>
      </c>
      <c r="P762" s="298">
        <f t="shared" si="163"/>
        <v>43921</v>
      </c>
      <c r="Q762" s="278">
        <v>18291</v>
      </c>
      <c r="R762" s="278">
        <v>2006</v>
      </c>
      <c r="S762" s="279">
        <v>43190</v>
      </c>
      <c r="T762" s="280" t="s">
        <v>396</v>
      </c>
      <c r="U762" s="281" t="s">
        <v>259</v>
      </c>
      <c r="V762" s="282" t="s">
        <v>5937</v>
      </c>
      <c r="W762" s="282" t="s">
        <v>5938</v>
      </c>
      <c r="X762" s="280" t="s">
        <v>398</v>
      </c>
      <c r="Y762" s="280" t="s">
        <v>1697</v>
      </c>
      <c r="Z762" s="282" t="s">
        <v>916</v>
      </c>
      <c r="AA762" s="319">
        <f t="shared" si="164"/>
        <v>43921</v>
      </c>
      <c r="AB762" s="149" t="s">
        <v>994</v>
      </c>
      <c r="AC762" s="280">
        <v>9</v>
      </c>
      <c r="AD762" s="305">
        <v>140</v>
      </c>
      <c r="AE762" s="280">
        <v>120</v>
      </c>
      <c r="AF762" s="280">
        <v>225</v>
      </c>
      <c r="AG762" s="280">
        <v>250</v>
      </c>
      <c r="AH762" s="280">
        <v>325</v>
      </c>
      <c r="AI762" s="280">
        <v>25</v>
      </c>
      <c r="AJ762" s="280">
        <v>36</v>
      </c>
      <c r="AK762" s="280">
        <v>55</v>
      </c>
      <c r="AL762" s="280">
        <v>2</v>
      </c>
      <c r="AM762" s="279">
        <v>39560</v>
      </c>
      <c r="AN762" s="280">
        <v>2006</v>
      </c>
      <c r="AO762" s="280" t="s">
        <v>990</v>
      </c>
      <c r="AP762" s="280"/>
      <c r="AQ762" s="634"/>
      <c r="AR762" s="501"/>
      <c r="AS762" s="501"/>
      <c r="AT762" s="501"/>
      <c r="AU762" s="501"/>
      <c r="AV762" s="501"/>
      <c r="AW762" s="501"/>
      <c r="AX762" s="501"/>
      <c r="AY762" s="501"/>
      <c r="AZ762" s="501"/>
      <c r="BA762" s="501"/>
      <c r="BB762" s="501"/>
      <c r="BC762" s="501"/>
      <c r="BD762" s="501"/>
      <c r="BE762" s="501"/>
      <c r="BF762" s="501"/>
      <c r="BG762" s="501"/>
      <c r="BH762" s="501"/>
      <c r="BI762" s="501"/>
      <c r="BJ762" s="501"/>
      <c r="BK762" s="501"/>
      <c r="BL762" s="501"/>
      <c r="BM762" s="501"/>
      <c r="BN762" s="501"/>
      <c r="BO762" s="501"/>
      <c r="BP762" s="501"/>
      <c r="BQ762" s="501"/>
      <c r="BR762" s="501"/>
      <c r="BS762" s="501"/>
      <c r="BT762" s="501"/>
      <c r="BU762" s="501"/>
      <c r="BV762" s="501"/>
      <c r="BW762" s="501"/>
      <c r="BX762" s="501"/>
      <c r="BY762" s="501"/>
      <c r="BZ762" s="501"/>
      <c r="CA762" s="501"/>
      <c r="CB762" s="501"/>
      <c r="CC762" s="501"/>
      <c r="CD762" s="501"/>
      <c r="CE762" s="501"/>
      <c r="CF762" s="501"/>
      <c r="CG762" s="501"/>
      <c r="CH762" s="501"/>
      <c r="CI762" s="501"/>
      <c r="CJ762" s="501"/>
      <c r="CK762" s="501"/>
      <c r="CL762" s="501"/>
      <c r="CM762" s="501"/>
      <c r="CN762" s="501"/>
      <c r="CO762" s="501"/>
      <c r="CP762" s="501"/>
    </row>
    <row r="763" spans="1:127" ht="12.75" customHeight="1" x14ac:dyDescent="0.2">
      <c r="A763" s="270">
        <v>762</v>
      </c>
      <c r="B763" s="270" t="s">
        <v>1005</v>
      </c>
      <c r="C763" s="271" t="s">
        <v>918</v>
      </c>
      <c r="D763" s="271"/>
      <c r="E763" s="130" t="s">
        <v>10240</v>
      </c>
      <c r="F763" s="271"/>
      <c r="G763" s="272" t="s">
        <v>172</v>
      </c>
      <c r="H763" s="273"/>
      <c r="I763" s="271" t="s">
        <v>2653</v>
      </c>
      <c r="J763" s="271"/>
      <c r="K763" s="271" t="s">
        <v>2111</v>
      </c>
      <c r="L763" s="273" t="s">
        <v>2112</v>
      </c>
      <c r="M763" s="275">
        <v>40810</v>
      </c>
      <c r="N763" s="276">
        <v>44462</v>
      </c>
      <c r="O763" s="277" t="s">
        <v>991</v>
      </c>
      <c r="P763" s="298">
        <f t="shared" si="163"/>
        <v>44462</v>
      </c>
      <c r="Q763" s="278">
        <v>19501</v>
      </c>
      <c r="R763" s="278">
        <v>2008</v>
      </c>
      <c r="S763" s="279">
        <v>43731</v>
      </c>
      <c r="T763" s="280" t="s">
        <v>396</v>
      </c>
      <c r="U763" s="281" t="s">
        <v>991</v>
      </c>
      <c r="V763" s="282" t="s">
        <v>484</v>
      </c>
      <c r="W763" s="282" t="s">
        <v>9037</v>
      </c>
      <c r="X763" s="280" t="s">
        <v>1418</v>
      </c>
      <c r="Y763" s="280" t="s">
        <v>1419</v>
      </c>
      <c r="Z763" s="282" t="s">
        <v>1420</v>
      </c>
      <c r="AA763" s="319">
        <f t="shared" si="164"/>
        <v>44462</v>
      </c>
      <c r="AB763" s="149" t="s">
        <v>132</v>
      </c>
      <c r="AC763" s="280">
        <v>5.0999999999999996</v>
      </c>
      <c r="AD763" s="305">
        <v>28</v>
      </c>
      <c r="AE763" s="280">
        <v>95</v>
      </c>
      <c r="AF763" s="280">
        <v>123</v>
      </c>
      <c r="AG763" s="280">
        <v>125</v>
      </c>
      <c r="AH763" s="280">
        <v>162</v>
      </c>
      <c r="AI763" s="280">
        <v>22</v>
      </c>
      <c r="AJ763" s="280">
        <v>37</v>
      </c>
      <c r="AK763" s="280">
        <v>48</v>
      </c>
      <c r="AL763" s="280">
        <v>1</v>
      </c>
      <c r="AM763" s="279"/>
      <c r="AN763" s="280"/>
      <c r="AO763" s="280"/>
      <c r="AP763" s="280"/>
      <c r="AQ763" s="634"/>
      <c r="AR763" s="501"/>
      <c r="AS763" s="501"/>
      <c r="AT763" s="501"/>
      <c r="AU763" s="501"/>
      <c r="AV763" s="501"/>
      <c r="AW763" s="501"/>
      <c r="AX763" s="501"/>
      <c r="AY763" s="501"/>
      <c r="AZ763" s="501"/>
      <c r="BA763" s="501"/>
      <c r="BB763" s="501"/>
      <c r="BC763" s="501"/>
      <c r="BD763" s="501"/>
      <c r="BE763" s="501"/>
      <c r="BF763" s="501"/>
      <c r="BG763" s="501"/>
      <c r="BH763" s="501"/>
      <c r="BI763" s="501"/>
      <c r="BJ763" s="501"/>
      <c r="BK763" s="501"/>
      <c r="BL763" s="501"/>
      <c r="BM763" s="501"/>
      <c r="BN763" s="501"/>
      <c r="BO763" s="501"/>
      <c r="BP763" s="501"/>
      <c r="BQ763" s="501"/>
      <c r="BR763" s="501"/>
      <c r="BS763" s="501"/>
      <c r="BT763" s="501"/>
      <c r="BU763" s="501"/>
      <c r="BV763" s="501"/>
      <c r="BW763" s="501"/>
      <c r="BX763" s="501"/>
      <c r="BY763" s="501"/>
      <c r="BZ763" s="501"/>
      <c r="CA763" s="501"/>
      <c r="CB763" s="501"/>
      <c r="CC763" s="501"/>
      <c r="CD763" s="501"/>
      <c r="CE763" s="501"/>
      <c r="CF763" s="501"/>
      <c r="CG763" s="501"/>
      <c r="CH763" s="501"/>
      <c r="CI763" s="501"/>
      <c r="CJ763" s="501"/>
      <c r="CK763" s="501"/>
      <c r="CL763" s="501"/>
      <c r="CM763" s="501"/>
      <c r="CN763" s="501"/>
      <c r="CO763" s="501"/>
      <c r="CP763" s="501"/>
    </row>
    <row r="764" spans="1:127" s="502" customFormat="1" ht="12.75" customHeight="1" x14ac:dyDescent="0.2">
      <c r="A764" s="270">
        <v>763</v>
      </c>
      <c r="B764" s="281" t="s">
        <v>1004</v>
      </c>
      <c r="C764" s="281" t="s">
        <v>4026</v>
      </c>
      <c r="D764" s="281"/>
      <c r="E764" s="281" t="s">
        <v>6594</v>
      </c>
      <c r="F764" s="281"/>
      <c r="G764" s="296" t="s">
        <v>6595</v>
      </c>
      <c r="H764" s="676"/>
      <c r="I764" s="281" t="s">
        <v>614</v>
      </c>
      <c r="J764" s="281"/>
      <c r="K764" s="281" t="s">
        <v>1667</v>
      </c>
      <c r="L764" s="676" t="s">
        <v>1668</v>
      </c>
      <c r="M764" s="306">
        <v>43389</v>
      </c>
      <c r="N764" s="307">
        <v>44848</v>
      </c>
      <c r="O764" s="277" t="s">
        <v>991</v>
      </c>
      <c r="P764" s="299">
        <f t="shared" si="163"/>
        <v>44848</v>
      </c>
      <c r="Q764" s="264">
        <v>18628</v>
      </c>
      <c r="R764" s="264">
        <v>2018</v>
      </c>
      <c r="S764" s="265">
        <v>44118</v>
      </c>
      <c r="T764" s="281" t="s">
        <v>32</v>
      </c>
      <c r="U764" s="281" t="s">
        <v>991</v>
      </c>
      <c r="V764" s="150" t="s">
        <v>1516</v>
      </c>
      <c r="W764" s="150" t="s">
        <v>1516</v>
      </c>
      <c r="X764" s="281" t="s">
        <v>2187</v>
      </c>
      <c r="Y764" s="281" t="s">
        <v>1384</v>
      </c>
      <c r="Z764" s="150" t="s">
        <v>2015</v>
      </c>
      <c r="AA764" s="303">
        <v>44848</v>
      </c>
      <c r="AB764" s="283" t="s">
        <v>2167</v>
      </c>
      <c r="AC764" s="281">
        <v>5.3</v>
      </c>
      <c r="AD764" s="284"/>
      <c r="AE764" s="281">
        <v>80</v>
      </c>
      <c r="AF764" s="281"/>
      <c r="AG764" s="281">
        <v>100</v>
      </c>
      <c r="AH764" s="281"/>
      <c r="AI764" s="281">
        <v>24</v>
      </c>
      <c r="AJ764" s="281">
        <v>40</v>
      </c>
      <c r="AK764" s="281">
        <v>54</v>
      </c>
      <c r="AL764" s="281">
        <v>1</v>
      </c>
      <c r="AM764" s="281"/>
      <c r="AN764" s="281"/>
      <c r="AO764" s="281"/>
      <c r="AP764" s="281"/>
      <c r="AQ764" s="635"/>
      <c r="AR764" s="324"/>
      <c r="AS764" s="324"/>
      <c r="AT764" s="324"/>
      <c r="AU764" s="324"/>
      <c r="AV764" s="324"/>
      <c r="AW764" s="324"/>
      <c r="AX764" s="324"/>
      <c r="AY764" s="324"/>
      <c r="AZ764" s="324"/>
      <c r="BA764" s="324"/>
      <c r="BB764" s="324"/>
      <c r="BC764" s="324"/>
      <c r="BD764" s="324"/>
      <c r="BE764" s="324"/>
      <c r="BF764" s="324"/>
      <c r="BG764" s="324"/>
      <c r="BH764" s="324"/>
      <c r="BI764" s="324"/>
      <c r="BJ764" s="324"/>
      <c r="BK764" s="324"/>
      <c r="BL764" s="324"/>
      <c r="BM764" s="324"/>
      <c r="BN764" s="324"/>
      <c r="BO764" s="324"/>
      <c r="BP764" s="324"/>
      <c r="BQ764" s="324"/>
      <c r="BR764" s="324"/>
      <c r="BS764" s="324"/>
      <c r="BT764" s="324"/>
      <c r="BU764" s="324"/>
      <c r="BV764" s="324"/>
      <c r="BW764" s="324"/>
      <c r="BX764" s="324"/>
      <c r="BY764" s="324"/>
      <c r="BZ764" s="324"/>
      <c r="CA764" s="324"/>
      <c r="CB764" s="324"/>
      <c r="CC764" s="324"/>
      <c r="CD764" s="324"/>
      <c r="CE764" s="324"/>
      <c r="CF764" s="324"/>
      <c r="CG764" s="324"/>
      <c r="CH764" s="324"/>
      <c r="CI764" s="324"/>
      <c r="CJ764" s="324"/>
      <c r="CK764" s="324"/>
      <c r="CL764" s="324"/>
      <c r="CM764" s="324"/>
      <c r="CN764" s="324"/>
      <c r="CO764" s="324"/>
      <c r="CP764" s="324"/>
      <c r="CQ764" s="532"/>
      <c r="CR764" s="532"/>
      <c r="CS764" s="532"/>
      <c r="CT764" s="532"/>
      <c r="CU764" s="532"/>
      <c r="CV764" s="532"/>
      <c r="CW764" s="532"/>
      <c r="CX764" s="532"/>
      <c r="CY764" s="532"/>
      <c r="CZ764" s="532"/>
      <c r="DA764" s="532"/>
      <c r="DB764" s="532"/>
      <c r="DC764" s="532"/>
      <c r="DD764" s="532"/>
      <c r="DE764" s="532"/>
      <c r="DF764" s="532"/>
      <c r="DG764" s="532"/>
      <c r="DH764" s="532"/>
      <c r="DI764" s="532"/>
      <c r="DJ764" s="532"/>
      <c r="DK764" s="532"/>
      <c r="DL764" s="532"/>
      <c r="DM764" s="532"/>
      <c r="DN764" s="532"/>
      <c r="DO764" s="532"/>
      <c r="DP764" s="532"/>
      <c r="DQ764" s="532"/>
      <c r="DR764" s="532"/>
      <c r="DS764" s="532"/>
      <c r="DT764" s="532"/>
      <c r="DU764" s="532"/>
      <c r="DV764" s="532"/>
      <c r="DW764" s="532"/>
    </row>
    <row r="765" spans="1:127" s="502" customFormat="1" ht="12.75" customHeight="1" x14ac:dyDescent="0.2">
      <c r="A765" s="270">
        <v>764</v>
      </c>
      <c r="B765" s="281" t="s">
        <v>1004</v>
      </c>
      <c r="C765" s="281" t="s">
        <v>3248</v>
      </c>
      <c r="D765" s="281"/>
      <c r="E765" s="281" t="s">
        <v>4883</v>
      </c>
      <c r="F765" s="281"/>
      <c r="G765" s="296" t="s">
        <v>4884</v>
      </c>
      <c r="H765" s="676"/>
      <c r="I765" s="281" t="s">
        <v>2653</v>
      </c>
      <c r="J765" s="281"/>
      <c r="K765" s="281" t="s">
        <v>6950</v>
      </c>
      <c r="L765" s="676" t="s">
        <v>3646</v>
      </c>
      <c r="M765" s="306">
        <v>42819</v>
      </c>
      <c r="N765" s="325">
        <v>45077</v>
      </c>
      <c r="O765" s="507" t="s">
        <v>991</v>
      </c>
      <c r="P765" s="513">
        <f t="shared" si="163"/>
        <v>45077</v>
      </c>
      <c r="Q765" s="514">
        <v>19103</v>
      </c>
      <c r="R765" s="514">
        <v>2016</v>
      </c>
      <c r="S765" s="279">
        <v>44347</v>
      </c>
      <c r="T765" s="501" t="s">
        <v>8196</v>
      </c>
      <c r="U765" s="324" t="s">
        <v>991</v>
      </c>
      <c r="V765" s="282" t="s">
        <v>1313</v>
      </c>
      <c r="W765" s="282" t="s">
        <v>2262</v>
      </c>
      <c r="X765" s="280" t="s">
        <v>6948</v>
      </c>
      <c r="Y765" s="280" t="s">
        <v>6949</v>
      </c>
      <c r="Z765" s="282" t="s">
        <v>3647</v>
      </c>
      <c r="AA765" s="319">
        <f t="shared" ref="AA765:AA773" si="165">N765</f>
        <v>45077</v>
      </c>
      <c r="AB765" s="149" t="s">
        <v>2167</v>
      </c>
      <c r="AC765" s="280">
        <v>4.0999999999999996</v>
      </c>
      <c r="AD765" s="305"/>
      <c r="AE765" s="280">
        <v>60</v>
      </c>
      <c r="AF765" s="280"/>
      <c r="AG765" s="280">
        <v>85</v>
      </c>
      <c r="AH765" s="280"/>
      <c r="AI765" s="280">
        <v>22</v>
      </c>
      <c r="AJ765" s="280">
        <v>36</v>
      </c>
      <c r="AK765" s="501">
        <v>54</v>
      </c>
      <c r="AL765" s="501">
        <v>1</v>
      </c>
      <c r="AM765" s="281"/>
      <c r="AN765" s="281"/>
      <c r="AO765" s="281"/>
      <c r="AP765" s="281"/>
      <c r="AQ765" s="635"/>
      <c r="AR765" s="324"/>
      <c r="AS765" s="324"/>
      <c r="AT765" s="324"/>
      <c r="AU765" s="324"/>
      <c r="AV765" s="324"/>
      <c r="AW765" s="324"/>
      <c r="AX765" s="324"/>
      <c r="AY765" s="324"/>
      <c r="AZ765" s="324"/>
      <c r="BA765" s="324"/>
      <c r="BB765" s="324"/>
      <c r="BC765" s="324"/>
      <c r="BD765" s="324"/>
      <c r="BE765" s="324"/>
      <c r="BF765" s="324"/>
      <c r="BG765" s="324"/>
      <c r="BH765" s="324"/>
      <c r="BI765" s="324"/>
      <c r="BJ765" s="324"/>
      <c r="BK765" s="324"/>
      <c r="BL765" s="324"/>
      <c r="BM765" s="324"/>
      <c r="BN765" s="324"/>
      <c r="BO765" s="324"/>
      <c r="BP765" s="324"/>
      <c r="BQ765" s="324"/>
      <c r="BR765" s="324"/>
      <c r="BS765" s="324"/>
      <c r="BT765" s="324"/>
      <c r="BU765" s="324"/>
      <c r="BV765" s="324"/>
      <c r="BW765" s="324"/>
      <c r="BX765" s="324"/>
      <c r="BY765" s="324"/>
      <c r="BZ765" s="324"/>
      <c r="CA765" s="324"/>
      <c r="CB765" s="324"/>
      <c r="CC765" s="324"/>
      <c r="CD765" s="324"/>
      <c r="CE765" s="324"/>
      <c r="CF765" s="324"/>
      <c r="CG765" s="324"/>
      <c r="CH765" s="324"/>
      <c r="CI765" s="324"/>
      <c r="CJ765" s="324"/>
      <c r="CK765" s="324"/>
      <c r="CL765" s="324"/>
      <c r="CM765" s="324"/>
      <c r="CN765" s="324"/>
      <c r="CO765" s="324"/>
      <c r="CP765" s="324"/>
      <c r="CQ765" s="532"/>
      <c r="CR765" s="532"/>
      <c r="CS765" s="532"/>
      <c r="CT765" s="532"/>
      <c r="CU765" s="532"/>
      <c r="CV765" s="532"/>
      <c r="CW765" s="532"/>
      <c r="CX765" s="532"/>
      <c r="CY765" s="532"/>
      <c r="CZ765" s="532"/>
      <c r="DA765" s="532"/>
      <c r="DB765" s="532"/>
      <c r="DC765" s="532"/>
      <c r="DD765" s="532"/>
      <c r="DE765" s="532"/>
      <c r="DF765" s="532"/>
      <c r="DG765" s="532"/>
      <c r="DH765" s="532"/>
      <c r="DI765" s="532"/>
      <c r="DJ765" s="532"/>
      <c r="DK765" s="532"/>
      <c r="DL765" s="532"/>
      <c r="DM765" s="532"/>
      <c r="DN765" s="532"/>
      <c r="DO765" s="532"/>
      <c r="DP765" s="532"/>
      <c r="DQ765" s="532"/>
      <c r="DR765" s="532"/>
      <c r="DS765" s="532"/>
      <c r="DT765" s="532"/>
      <c r="DU765" s="532"/>
      <c r="DV765" s="532"/>
      <c r="DW765" s="532"/>
    </row>
    <row r="766" spans="1:127" ht="12.75" customHeight="1" x14ac:dyDescent="0.2">
      <c r="A766" s="270">
        <v>765</v>
      </c>
      <c r="B766" s="281" t="s">
        <v>1004</v>
      </c>
      <c r="C766" s="281" t="s">
        <v>393</v>
      </c>
      <c r="D766" s="281"/>
      <c r="E766" s="281" t="s">
        <v>428</v>
      </c>
      <c r="F766" s="281"/>
      <c r="G766" s="296" t="s">
        <v>1329</v>
      </c>
      <c r="H766" s="676"/>
      <c r="I766" s="281" t="s">
        <v>1634</v>
      </c>
      <c r="J766" s="281"/>
      <c r="K766" s="281" t="s">
        <v>495</v>
      </c>
      <c r="L766" s="676" t="s">
        <v>359</v>
      </c>
      <c r="M766" s="306">
        <v>41542</v>
      </c>
      <c r="N766" s="325">
        <v>44663</v>
      </c>
      <c r="O766" s="277" t="s">
        <v>991</v>
      </c>
      <c r="P766" s="298">
        <f t="shared" si="163"/>
        <v>44663</v>
      </c>
      <c r="Q766" s="278">
        <v>18412</v>
      </c>
      <c r="R766" s="278">
        <v>2013</v>
      </c>
      <c r="S766" s="279">
        <v>44300</v>
      </c>
      <c r="T766" s="281" t="s">
        <v>5079</v>
      </c>
      <c r="U766" s="281" t="s">
        <v>991</v>
      </c>
      <c r="V766" s="282" t="s">
        <v>1516</v>
      </c>
      <c r="W766" s="282" t="s">
        <v>10025</v>
      </c>
      <c r="X766" s="280" t="s">
        <v>496</v>
      </c>
      <c r="Y766" s="280" t="s">
        <v>8402</v>
      </c>
      <c r="Z766" s="282" t="s">
        <v>358</v>
      </c>
      <c r="AA766" s="319">
        <f t="shared" si="165"/>
        <v>44663</v>
      </c>
      <c r="AB766" s="149" t="s">
        <v>2167</v>
      </c>
      <c r="AC766" s="280">
        <v>5.6</v>
      </c>
      <c r="AD766" s="305"/>
      <c r="AE766" s="280">
        <v>95</v>
      </c>
      <c r="AF766" s="280"/>
      <c r="AG766" s="280">
        <v>115</v>
      </c>
      <c r="AH766" s="280"/>
      <c r="AI766" s="280">
        <v>22</v>
      </c>
      <c r="AJ766" s="280">
        <v>37</v>
      </c>
      <c r="AK766" s="280" t="s">
        <v>1330</v>
      </c>
      <c r="AL766" s="280">
        <v>1</v>
      </c>
      <c r="AM766" s="280"/>
      <c r="AN766" s="280"/>
      <c r="AO766" s="280"/>
      <c r="AP766" s="280"/>
      <c r="AQ766" s="634"/>
      <c r="AR766" s="501"/>
      <c r="AS766" s="501"/>
      <c r="AT766" s="501"/>
      <c r="AU766" s="501"/>
      <c r="AV766" s="501"/>
      <c r="AW766" s="501"/>
      <c r="AX766" s="501"/>
      <c r="AY766" s="501"/>
      <c r="AZ766" s="501"/>
      <c r="BA766" s="501"/>
      <c r="BB766" s="501"/>
      <c r="BC766" s="501"/>
      <c r="BD766" s="501"/>
      <c r="BE766" s="501"/>
      <c r="BF766" s="501"/>
      <c r="BG766" s="501"/>
      <c r="BH766" s="501"/>
      <c r="BI766" s="501"/>
      <c r="BJ766" s="501"/>
      <c r="BK766" s="501"/>
      <c r="BL766" s="501"/>
      <c r="BM766" s="501"/>
      <c r="BN766" s="501"/>
      <c r="BO766" s="501"/>
      <c r="BP766" s="501"/>
      <c r="BQ766" s="501"/>
      <c r="BR766" s="501"/>
      <c r="BS766" s="501"/>
      <c r="BT766" s="501"/>
      <c r="BU766" s="501"/>
      <c r="BV766" s="501"/>
      <c r="BW766" s="501"/>
      <c r="BX766" s="501"/>
      <c r="BY766" s="501"/>
      <c r="BZ766" s="501"/>
      <c r="CA766" s="501"/>
      <c r="CB766" s="501"/>
      <c r="CC766" s="501"/>
      <c r="CD766" s="501"/>
      <c r="CE766" s="501"/>
      <c r="CF766" s="501"/>
      <c r="CG766" s="501"/>
      <c r="CH766" s="501"/>
      <c r="CI766" s="501"/>
      <c r="CJ766" s="501"/>
      <c r="CK766" s="501"/>
      <c r="CL766" s="501"/>
      <c r="CM766" s="501"/>
      <c r="CN766" s="501"/>
      <c r="CO766" s="501"/>
      <c r="CP766" s="501"/>
    </row>
    <row r="767" spans="1:127" ht="12.75" customHeight="1" x14ac:dyDescent="0.2">
      <c r="A767" s="270">
        <v>766</v>
      </c>
      <c r="B767" s="281" t="s">
        <v>1005</v>
      </c>
      <c r="C767" s="281" t="s">
        <v>2342</v>
      </c>
      <c r="D767" s="281" t="s">
        <v>870</v>
      </c>
      <c r="E767" s="281" t="s">
        <v>871</v>
      </c>
      <c r="F767" s="281" t="s">
        <v>872</v>
      </c>
      <c r="G767" s="296" t="s">
        <v>873</v>
      </c>
      <c r="H767" s="676" t="s">
        <v>874</v>
      </c>
      <c r="I767" s="271" t="s">
        <v>2653</v>
      </c>
      <c r="J767" s="271" t="s">
        <v>4295</v>
      </c>
      <c r="K767" s="281" t="s">
        <v>4288</v>
      </c>
      <c r="L767" s="676" t="s">
        <v>875</v>
      </c>
      <c r="M767" s="306">
        <v>41425</v>
      </c>
      <c r="N767" s="325">
        <v>43977</v>
      </c>
      <c r="O767" s="277" t="s">
        <v>991</v>
      </c>
      <c r="P767" s="298">
        <f t="shared" si="163"/>
        <v>43977</v>
      </c>
      <c r="Q767" s="278">
        <v>16923</v>
      </c>
      <c r="R767" s="278">
        <v>2013</v>
      </c>
      <c r="S767" s="279">
        <v>43246</v>
      </c>
      <c r="T767" s="280" t="s">
        <v>396</v>
      </c>
      <c r="U767" s="281" t="s">
        <v>259</v>
      </c>
      <c r="V767" s="282" t="s">
        <v>6180</v>
      </c>
      <c r="W767" s="282" t="s">
        <v>6181</v>
      </c>
      <c r="X767" s="280" t="s">
        <v>876</v>
      </c>
      <c r="Y767" s="280" t="s">
        <v>877</v>
      </c>
      <c r="Z767" s="282" t="s">
        <v>878</v>
      </c>
      <c r="AA767" s="319">
        <f t="shared" si="165"/>
        <v>43977</v>
      </c>
      <c r="AB767" s="149" t="s">
        <v>994</v>
      </c>
      <c r="AC767" s="280">
        <v>6.9</v>
      </c>
      <c r="AD767" s="305" t="s">
        <v>879</v>
      </c>
      <c r="AE767" s="280">
        <v>120</v>
      </c>
      <c r="AF767" s="280">
        <v>150</v>
      </c>
      <c r="AG767" s="280">
        <v>155</v>
      </c>
      <c r="AH767" s="280">
        <v>200</v>
      </c>
      <c r="AI767" s="280">
        <v>22</v>
      </c>
      <c r="AJ767" s="280">
        <v>38</v>
      </c>
      <c r="AK767" s="280">
        <v>52</v>
      </c>
      <c r="AL767" s="280">
        <v>1</v>
      </c>
      <c r="AM767" s="279">
        <v>41425</v>
      </c>
      <c r="AN767" s="280">
        <v>2008</v>
      </c>
      <c r="AO767" s="280" t="s">
        <v>991</v>
      </c>
      <c r="AP767" s="280"/>
      <c r="AQ767" s="634"/>
      <c r="AR767" s="501"/>
      <c r="AS767" s="501"/>
      <c r="AT767" s="501"/>
      <c r="AU767" s="501"/>
      <c r="AV767" s="501"/>
      <c r="AW767" s="501"/>
      <c r="AX767" s="501"/>
      <c r="AY767" s="501"/>
      <c r="AZ767" s="501"/>
      <c r="BA767" s="501"/>
      <c r="BB767" s="501"/>
      <c r="BC767" s="501"/>
      <c r="BD767" s="501"/>
      <c r="BE767" s="501"/>
      <c r="BF767" s="501"/>
      <c r="BG767" s="501"/>
      <c r="BH767" s="501"/>
      <c r="BI767" s="501"/>
      <c r="BJ767" s="501"/>
      <c r="BK767" s="501"/>
      <c r="BL767" s="501"/>
      <c r="BM767" s="501"/>
      <c r="BN767" s="501"/>
      <c r="BO767" s="501"/>
      <c r="BP767" s="501"/>
      <c r="BQ767" s="501"/>
      <c r="BR767" s="501"/>
      <c r="BS767" s="501"/>
      <c r="BT767" s="501"/>
      <c r="BU767" s="501"/>
      <c r="BV767" s="501"/>
      <c r="BW767" s="501"/>
      <c r="BX767" s="501"/>
      <c r="BY767" s="501"/>
      <c r="BZ767" s="501"/>
      <c r="CA767" s="501"/>
      <c r="CB767" s="501"/>
      <c r="CC767" s="501"/>
      <c r="CD767" s="501"/>
      <c r="CE767" s="501"/>
      <c r="CF767" s="501"/>
      <c r="CG767" s="501"/>
      <c r="CH767" s="501"/>
      <c r="CI767" s="501"/>
      <c r="CJ767" s="501"/>
      <c r="CK767" s="501"/>
      <c r="CL767" s="501"/>
      <c r="CM767" s="501"/>
      <c r="CN767" s="501"/>
      <c r="CO767" s="501"/>
      <c r="CP767" s="501"/>
    </row>
    <row r="768" spans="1:127" s="502" customFormat="1" ht="12.75" customHeight="1" x14ac:dyDescent="0.2">
      <c r="A768" s="270">
        <v>767</v>
      </c>
      <c r="B768" s="270" t="s">
        <v>1004</v>
      </c>
      <c r="C768" s="270" t="s">
        <v>3902</v>
      </c>
      <c r="D768" s="271"/>
      <c r="E768" s="281" t="s">
        <v>5631</v>
      </c>
      <c r="F768" s="271"/>
      <c r="G768" s="272" t="s">
        <v>5632</v>
      </c>
      <c r="H768" s="273"/>
      <c r="I768" s="271" t="s">
        <v>2653</v>
      </c>
      <c r="J768" s="271"/>
      <c r="K768" s="271" t="s">
        <v>584</v>
      </c>
      <c r="L768" s="273" t="s">
        <v>585</v>
      </c>
      <c r="M768" s="275">
        <v>43084</v>
      </c>
      <c r="N768" s="276">
        <v>44545</v>
      </c>
      <c r="O768" s="277" t="s">
        <v>991</v>
      </c>
      <c r="P768" s="298">
        <f t="shared" si="163"/>
        <v>44545</v>
      </c>
      <c r="Q768" s="278">
        <v>171014</v>
      </c>
      <c r="R768" s="278">
        <v>2017</v>
      </c>
      <c r="S768" s="279">
        <v>43814</v>
      </c>
      <c r="T768" s="280" t="s">
        <v>1785</v>
      </c>
      <c r="U768" s="281" t="s">
        <v>1786</v>
      </c>
      <c r="V768" s="150" t="s">
        <v>7957</v>
      </c>
      <c r="W768" s="150" t="s">
        <v>479</v>
      </c>
      <c r="X768" s="280" t="s">
        <v>586</v>
      </c>
      <c r="Y768" s="280" t="s">
        <v>664</v>
      </c>
      <c r="Z768" s="282" t="s">
        <v>665</v>
      </c>
      <c r="AA768" s="319">
        <v>44545</v>
      </c>
      <c r="AB768" s="149" t="s">
        <v>1411</v>
      </c>
      <c r="AC768" s="280">
        <v>5.7</v>
      </c>
      <c r="AD768" s="305"/>
      <c r="AE768" s="280">
        <v>80</v>
      </c>
      <c r="AF768" s="280"/>
      <c r="AG768" s="280">
        <v>105</v>
      </c>
      <c r="AH768" s="280"/>
      <c r="AI768" s="280">
        <v>23</v>
      </c>
      <c r="AJ768" s="280">
        <v>40</v>
      </c>
      <c r="AK768" s="280">
        <v>57</v>
      </c>
      <c r="AL768" s="280">
        <v>1</v>
      </c>
      <c r="AM768" s="265"/>
      <c r="AN768" s="281"/>
      <c r="AO768" s="281"/>
      <c r="AP768" s="281"/>
      <c r="AQ768" s="635"/>
      <c r="AR768" s="324"/>
      <c r="AS768" s="324"/>
      <c r="AT768" s="324"/>
      <c r="AU768" s="324"/>
      <c r="AV768" s="324"/>
      <c r="AW768" s="324"/>
      <c r="AX768" s="324"/>
      <c r="AY768" s="324"/>
      <c r="AZ768" s="324"/>
      <c r="BA768" s="324"/>
      <c r="BB768" s="324"/>
      <c r="BC768" s="324"/>
      <c r="BD768" s="324"/>
      <c r="BE768" s="324"/>
      <c r="BF768" s="324"/>
      <c r="BG768" s="324"/>
      <c r="BH768" s="324"/>
      <c r="BI768" s="324"/>
      <c r="BJ768" s="324"/>
      <c r="BK768" s="324"/>
      <c r="BL768" s="324"/>
      <c r="BM768" s="324"/>
      <c r="BN768" s="324"/>
      <c r="BO768" s="324"/>
      <c r="BP768" s="324"/>
      <c r="BQ768" s="324"/>
      <c r="BR768" s="324"/>
      <c r="BS768" s="324"/>
      <c r="BT768" s="324"/>
      <c r="BU768" s="324"/>
      <c r="BV768" s="324"/>
      <c r="BW768" s="324"/>
      <c r="BX768" s="324"/>
      <c r="BY768" s="324"/>
      <c r="BZ768" s="324"/>
      <c r="CA768" s="324"/>
      <c r="CB768" s="324"/>
      <c r="CC768" s="324"/>
      <c r="CD768" s="324"/>
      <c r="CE768" s="324"/>
      <c r="CF768" s="324"/>
      <c r="CG768" s="324"/>
      <c r="CH768" s="324"/>
      <c r="CI768" s="324"/>
      <c r="CJ768" s="324"/>
      <c r="CK768" s="324"/>
      <c r="CL768" s="324"/>
      <c r="CM768" s="324"/>
      <c r="CN768" s="324"/>
      <c r="CO768" s="324"/>
      <c r="CP768" s="324"/>
      <c r="CQ768" s="532"/>
      <c r="CR768" s="532"/>
      <c r="CS768" s="532"/>
      <c r="CT768" s="532"/>
      <c r="CU768" s="532"/>
      <c r="CV768" s="532"/>
      <c r="CW768" s="532"/>
      <c r="CX768" s="532"/>
      <c r="CY768" s="532"/>
      <c r="CZ768" s="532"/>
      <c r="DA768" s="532"/>
      <c r="DB768" s="532"/>
      <c r="DC768" s="532"/>
      <c r="DD768" s="532"/>
      <c r="DE768" s="532"/>
      <c r="DF768" s="532"/>
      <c r="DG768" s="532"/>
      <c r="DH768" s="532"/>
      <c r="DI768" s="532"/>
      <c r="DJ768" s="532"/>
      <c r="DK768" s="532"/>
      <c r="DL768" s="532"/>
      <c r="DM768" s="532"/>
      <c r="DN768" s="532"/>
      <c r="DO768" s="532"/>
      <c r="DP768" s="532"/>
      <c r="DQ768" s="532"/>
      <c r="DR768" s="532"/>
      <c r="DS768" s="532"/>
      <c r="DT768" s="532"/>
      <c r="DU768" s="532"/>
      <c r="DV768" s="532"/>
      <c r="DW768" s="532"/>
    </row>
    <row r="769" spans="1:127" s="502" customFormat="1" ht="12.75" customHeight="1" x14ac:dyDescent="0.2">
      <c r="A769" s="270">
        <v>768</v>
      </c>
      <c r="B769" s="270" t="s">
        <v>1005</v>
      </c>
      <c r="C769" s="271" t="s">
        <v>3244</v>
      </c>
      <c r="D769" s="271" t="s">
        <v>656</v>
      </c>
      <c r="E769" s="130" t="s">
        <v>659</v>
      </c>
      <c r="F769" s="271" t="s">
        <v>658</v>
      </c>
      <c r="G769" s="272" t="s">
        <v>3242</v>
      </c>
      <c r="H769" s="273" t="s">
        <v>657</v>
      </c>
      <c r="I769" s="271" t="s">
        <v>2012</v>
      </c>
      <c r="J769" s="270" t="s">
        <v>1616</v>
      </c>
      <c r="K769" s="271" t="s">
        <v>3243</v>
      </c>
      <c r="L769" s="273" t="s">
        <v>1050</v>
      </c>
      <c r="M769" s="275">
        <v>39882</v>
      </c>
      <c r="N769" s="132">
        <v>44739</v>
      </c>
      <c r="O769" s="277" t="s">
        <v>991</v>
      </c>
      <c r="P769" s="299">
        <f t="shared" si="163"/>
        <v>44739</v>
      </c>
      <c r="Q769" s="264">
        <v>15592</v>
      </c>
      <c r="R769" s="264">
        <v>2001</v>
      </c>
      <c r="S769" s="279">
        <v>44009</v>
      </c>
      <c r="T769" s="281" t="s">
        <v>124</v>
      </c>
      <c r="U769" s="281" t="s">
        <v>8973</v>
      </c>
      <c r="V769" s="150" t="s">
        <v>8996</v>
      </c>
      <c r="W769" s="150" t="s">
        <v>8997</v>
      </c>
      <c r="X769" s="281" t="s">
        <v>491</v>
      </c>
      <c r="Y769" s="281" t="s">
        <v>8995</v>
      </c>
      <c r="Z769" s="150" t="s">
        <v>492</v>
      </c>
      <c r="AA769" s="303">
        <f t="shared" si="165"/>
        <v>44739</v>
      </c>
      <c r="AB769" s="283" t="s">
        <v>296</v>
      </c>
      <c r="AC769" s="281">
        <v>5.6</v>
      </c>
      <c r="AD769" s="284">
        <v>20</v>
      </c>
      <c r="AE769" s="281">
        <v>80</v>
      </c>
      <c r="AF769" s="281">
        <v>80</v>
      </c>
      <c r="AG769" s="281">
        <v>105</v>
      </c>
      <c r="AH769" s="281">
        <v>136.5</v>
      </c>
      <c r="AI769" s="281">
        <v>22</v>
      </c>
      <c r="AJ769" s="281">
        <v>37</v>
      </c>
      <c r="AK769" s="281">
        <v>48</v>
      </c>
      <c r="AL769" s="281">
        <v>1</v>
      </c>
      <c r="AM769" s="265">
        <v>36616</v>
      </c>
      <c r="AN769" s="281">
        <v>1999</v>
      </c>
      <c r="AO769" s="281" t="s">
        <v>991</v>
      </c>
      <c r="AP769" s="281" t="s">
        <v>4103</v>
      </c>
      <c r="AQ769" s="635"/>
      <c r="AR769" s="324"/>
      <c r="AS769" s="324"/>
      <c r="AT769" s="324"/>
      <c r="AU769" s="324"/>
      <c r="AV769" s="324"/>
      <c r="AW769" s="324"/>
      <c r="AX769" s="324"/>
      <c r="AY769" s="324"/>
      <c r="AZ769" s="324"/>
      <c r="BA769" s="324"/>
      <c r="BB769" s="324"/>
      <c r="BC769" s="324"/>
      <c r="BD769" s="324"/>
      <c r="BE769" s="324"/>
      <c r="BF769" s="324"/>
      <c r="BG769" s="324"/>
      <c r="BH769" s="324"/>
      <c r="BI769" s="324"/>
      <c r="BJ769" s="324"/>
      <c r="BK769" s="324"/>
      <c r="BL769" s="324"/>
      <c r="BM769" s="324"/>
      <c r="BN769" s="324"/>
      <c r="BO769" s="324"/>
      <c r="BP769" s="324"/>
      <c r="BQ769" s="324"/>
      <c r="BR769" s="324"/>
      <c r="BS769" s="324"/>
      <c r="BT769" s="324"/>
      <c r="BU769" s="324"/>
      <c r="BV769" s="324"/>
      <c r="BW769" s="324"/>
      <c r="BX769" s="324"/>
      <c r="BY769" s="324"/>
      <c r="BZ769" s="324"/>
      <c r="CA769" s="324"/>
      <c r="CB769" s="324"/>
      <c r="CC769" s="324"/>
      <c r="CD769" s="324"/>
      <c r="CE769" s="324"/>
      <c r="CF769" s="324"/>
      <c r="CG769" s="324"/>
      <c r="CH769" s="324"/>
      <c r="CI769" s="324"/>
      <c r="CJ769" s="324"/>
      <c r="CK769" s="324"/>
      <c r="CL769" s="324"/>
      <c r="CM769" s="324"/>
      <c r="CN769" s="324"/>
      <c r="CO769" s="324"/>
      <c r="CP769" s="324"/>
      <c r="CQ769" s="532"/>
      <c r="CR769" s="532"/>
      <c r="CS769" s="532"/>
      <c r="CT769" s="532"/>
      <c r="CU769" s="532"/>
      <c r="CV769" s="532"/>
      <c r="CW769" s="532"/>
      <c r="CX769" s="532"/>
      <c r="CY769" s="532"/>
      <c r="CZ769" s="532"/>
      <c r="DA769" s="532"/>
      <c r="DB769" s="532"/>
      <c r="DC769" s="532"/>
      <c r="DD769" s="532"/>
      <c r="DE769" s="532"/>
      <c r="DF769" s="532"/>
      <c r="DG769" s="532"/>
      <c r="DH769" s="532"/>
      <c r="DI769" s="532"/>
      <c r="DJ769" s="532"/>
      <c r="DK769" s="532"/>
      <c r="DL769" s="532"/>
      <c r="DM769" s="532"/>
      <c r="DN769" s="532"/>
      <c r="DO769" s="532"/>
      <c r="DP769" s="532"/>
      <c r="DQ769" s="532"/>
      <c r="DR769" s="532"/>
      <c r="DS769" s="532"/>
      <c r="DT769" s="532"/>
      <c r="DU769" s="532"/>
      <c r="DV769" s="532"/>
      <c r="DW769" s="532"/>
    </row>
    <row r="770" spans="1:127" s="502" customFormat="1" ht="12.75" customHeight="1" x14ac:dyDescent="0.2">
      <c r="A770" s="270">
        <v>769</v>
      </c>
      <c r="B770" s="281" t="s">
        <v>1004</v>
      </c>
      <c r="C770" s="281" t="s">
        <v>884</v>
      </c>
      <c r="D770" s="281"/>
      <c r="E770" s="281" t="s">
        <v>2733</v>
      </c>
      <c r="F770" s="281"/>
      <c r="G770" s="296" t="s">
        <v>2734</v>
      </c>
      <c r="H770" s="676"/>
      <c r="I770" s="281" t="s">
        <v>424</v>
      </c>
      <c r="J770" s="270"/>
      <c r="K770" s="281" t="s">
        <v>3523</v>
      </c>
      <c r="L770" s="676" t="s">
        <v>544</v>
      </c>
      <c r="M770" s="306">
        <v>42056</v>
      </c>
      <c r="N770" s="307">
        <v>44658</v>
      </c>
      <c r="O770" s="277" t="s">
        <v>991</v>
      </c>
      <c r="P770" s="299">
        <f t="shared" si="163"/>
        <v>44658</v>
      </c>
      <c r="Q770" s="264">
        <v>16596</v>
      </c>
      <c r="R770" s="264">
        <v>2014</v>
      </c>
      <c r="S770" s="279">
        <v>43928</v>
      </c>
      <c r="T770" s="281" t="s">
        <v>2096</v>
      </c>
      <c r="U770" s="281" t="s">
        <v>991</v>
      </c>
      <c r="V770" s="150" t="s">
        <v>4779</v>
      </c>
      <c r="W770" s="150" t="s">
        <v>8431</v>
      </c>
      <c r="X770" s="281" t="s">
        <v>545</v>
      </c>
      <c r="Y770" s="281" t="s">
        <v>1116</v>
      </c>
      <c r="Z770" s="150" t="s">
        <v>1117</v>
      </c>
      <c r="AA770" s="303">
        <f t="shared" si="165"/>
        <v>44658</v>
      </c>
      <c r="AB770" s="283" t="s">
        <v>2167</v>
      </c>
      <c r="AC770" s="281">
        <v>5.7</v>
      </c>
      <c r="AD770" s="284"/>
      <c r="AE770" s="281">
        <v>85</v>
      </c>
      <c r="AF770" s="281"/>
      <c r="AG770" s="281">
        <v>105</v>
      </c>
      <c r="AH770" s="281"/>
      <c r="AI770" s="281">
        <v>24</v>
      </c>
      <c r="AJ770" s="281">
        <v>39</v>
      </c>
      <c r="AK770" s="281">
        <v>52</v>
      </c>
      <c r="AL770" s="281">
        <v>1</v>
      </c>
      <c r="AM770" s="265"/>
      <c r="AN770" s="281"/>
      <c r="AO770" s="281"/>
      <c r="AP770" s="281"/>
      <c r="AQ770" s="635"/>
      <c r="AR770" s="324"/>
      <c r="AS770" s="324"/>
      <c r="AT770" s="324"/>
      <c r="AU770" s="324"/>
      <c r="AV770" s="324"/>
      <c r="AW770" s="324"/>
      <c r="AX770" s="324"/>
      <c r="AY770" s="324"/>
      <c r="AZ770" s="324"/>
      <c r="BA770" s="324"/>
      <c r="BB770" s="324"/>
      <c r="BC770" s="324"/>
      <c r="BD770" s="324"/>
      <c r="BE770" s="324"/>
      <c r="BF770" s="324"/>
      <c r="BG770" s="324"/>
      <c r="BH770" s="324"/>
      <c r="BI770" s="324"/>
      <c r="BJ770" s="324"/>
      <c r="BK770" s="324"/>
      <c r="BL770" s="324"/>
      <c r="BM770" s="324"/>
      <c r="BN770" s="324"/>
      <c r="BO770" s="324"/>
      <c r="BP770" s="324"/>
      <c r="BQ770" s="324"/>
      <c r="BR770" s="324"/>
      <c r="BS770" s="324"/>
      <c r="BT770" s="324"/>
      <c r="BU770" s="324"/>
      <c r="BV770" s="324"/>
      <c r="BW770" s="324"/>
      <c r="BX770" s="324"/>
      <c r="BY770" s="324"/>
      <c r="BZ770" s="324"/>
      <c r="CA770" s="324"/>
      <c r="CB770" s="324"/>
      <c r="CC770" s="324"/>
      <c r="CD770" s="324"/>
      <c r="CE770" s="324"/>
      <c r="CF770" s="324"/>
      <c r="CG770" s="324"/>
      <c r="CH770" s="324"/>
      <c r="CI770" s="324"/>
      <c r="CJ770" s="324"/>
      <c r="CK770" s="324"/>
      <c r="CL770" s="324"/>
      <c r="CM770" s="324"/>
      <c r="CN770" s="324"/>
      <c r="CO770" s="324"/>
      <c r="CP770" s="324"/>
      <c r="CQ770" s="532"/>
      <c r="CR770" s="532"/>
      <c r="CS770" s="532"/>
      <c r="CT770" s="532"/>
      <c r="CU770" s="532"/>
      <c r="CV770" s="532"/>
      <c r="CW770" s="532"/>
      <c r="CX770" s="532"/>
      <c r="CY770" s="532"/>
      <c r="CZ770" s="532"/>
      <c r="DA770" s="532"/>
      <c r="DB770" s="532"/>
      <c r="DC770" s="532"/>
      <c r="DD770" s="532"/>
      <c r="DE770" s="532"/>
      <c r="DF770" s="532"/>
      <c r="DG770" s="532"/>
      <c r="DH770" s="532"/>
      <c r="DI770" s="532"/>
      <c r="DJ770" s="532"/>
      <c r="DK770" s="532"/>
      <c r="DL770" s="532"/>
      <c r="DM770" s="532"/>
      <c r="DN770" s="532"/>
      <c r="DO770" s="532"/>
      <c r="DP770" s="532"/>
      <c r="DQ770" s="532"/>
      <c r="DR770" s="532"/>
      <c r="DS770" s="532"/>
      <c r="DT770" s="532"/>
      <c r="DU770" s="532"/>
      <c r="DV770" s="532"/>
      <c r="DW770" s="532"/>
    </row>
    <row r="771" spans="1:127" s="502" customFormat="1" ht="12.75" customHeight="1" x14ac:dyDescent="0.2">
      <c r="A771" s="270">
        <v>770</v>
      </c>
      <c r="B771" s="281" t="s">
        <v>1004</v>
      </c>
      <c r="C771" s="270" t="s">
        <v>3902</v>
      </c>
      <c r="D771" s="281"/>
      <c r="E771" s="281" t="s">
        <v>6175</v>
      </c>
      <c r="F771" s="281"/>
      <c r="G771" s="296" t="s">
        <v>6176</v>
      </c>
      <c r="H771" s="676"/>
      <c r="I771" s="556" t="s">
        <v>2653</v>
      </c>
      <c r="J771" s="270"/>
      <c r="K771" s="281" t="s">
        <v>2853</v>
      </c>
      <c r="L771" s="676" t="s">
        <v>2854</v>
      </c>
      <c r="M771" s="306">
        <v>43191</v>
      </c>
      <c r="N771" s="325">
        <v>43922</v>
      </c>
      <c r="O771" s="277" t="s">
        <v>991</v>
      </c>
      <c r="P771" s="298">
        <f t="shared" si="163"/>
        <v>43922</v>
      </c>
      <c r="Q771" s="278">
        <v>18446</v>
      </c>
      <c r="R771" s="278">
        <v>2015</v>
      </c>
      <c r="S771" s="279">
        <v>43191</v>
      </c>
      <c r="T771" s="280" t="s">
        <v>1785</v>
      </c>
      <c r="U771" s="281" t="s">
        <v>1786</v>
      </c>
      <c r="V771" s="150" t="s">
        <v>484</v>
      </c>
      <c r="W771" s="150" t="s">
        <v>1532</v>
      </c>
      <c r="X771" s="280" t="s">
        <v>2855</v>
      </c>
      <c r="Y771" s="280"/>
      <c r="Z771" s="282" t="s">
        <v>2856</v>
      </c>
      <c r="AA771" s="319">
        <f t="shared" si="165"/>
        <v>43922</v>
      </c>
      <c r="AB771" s="149" t="s">
        <v>1411</v>
      </c>
      <c r="AC771" s="280">
        <v>5.7</v>
      </c>
      <c r="AD771" s="305"/>
      <c r="AE771" s="280">
        <v>80</v>
      </c>
      <c r="AF771" s="280"/>
      <c r="AG771" s="280">
        <v>105</v>
      </c>
      <c r="AH771" s="280"/>
      <c r="AI771" s="280">
        <v>23</v>
      </c>
      <c r="AJ771" s="280">
        <v>40</v>
      </c>
      <c r="AK771" s="280">
        <v>57</v>
      </c>
      <c r="AL771" s="280">
        <v>1</v>
      </c>
      <c r="AM771" s="265"/>
      <c r="AN771" s="281"/>
      <c r="AO771" s="281"/>
      <c r="AP771" s="281" t="s">
        <v>2400</v>
      </c>
      <c r="AQ771" s="635"/>
      <c r="AR771" s="324"/>
      <c r="AS771" s="324"/>
      <c r="AT771" s="324"/>
      <c r="AU771" s="324"/>
      <c r="AV771" s="324"/>
      <c r="AW771" s="324"/>
      <c r="AX771" s="324"/>
      <c r="AY771" s="324"/>
      <c r="AZ771" s="324"/>
      <c r="BA771" s="324"/>
      <c r="BB771" s="324"/>
      <c r="BC771" s="324"/>
      <c r="BD771" s="324"/>
      <c r="BE771" s="324"/>
      <c r="BF771" s="324"/>
      <c r="BG771" s="324"/>
      <c r="BH771" s="324"/>
      <c r="BI771" s="324"/>
      <c r="BJ771" s="324"/>
      <c r="BK771" s="324"/>
      <c r="BL771" s="324"/>
      <c r="BM771" s="324"/>
      <c r="BN771" s="324"/>
      <c r="BO771" s="324"/>
      <c r="BP771" s="324"/>
      <c r="BQ771" s="324"/>
      <c r="BR771" s="324"/>
      <c r="BS771" s="324"/>
      <c r="BT771" s="324"/>
      <c r="BU771" s="324"/>
      <c r="BV771" s="324"/>
      <c r="BW771" s="324"/>
      <c r="BX771" s="324"/>
      <c r="BY771" s="324"/>
      <c r="BZ771" s="324"/>
      <c r="CA771" s="324"/>
      <c r="CB771" s="324"/>
      <c r="CC771" s="324"/>
      <c r="CD771" s="324"/>
      <c r="CE771" s="324"/>
      <c r="CF771" s="324"/>
      <c r="CG771" s="324"/>
      <c r="CH771" s="324"/>
      <c r="CI771" s="324"/>
      <c r="CJ771" s="324"/>
      <c r="CK771" s="324"/>
      <c r="CL771" s="324"/>
      <c r="CM771" s="324"/>
      <c r="CN771" s="324"/>
      <c r="CO771" s="324"/>
      <c r="CP771" s="324"/>
      <c r="CQ771" s="532"/>
      <c r="CR771" s="532"/>
      <c r="CS771" s="532"/>
      <c r="CT771" s="532"/>
      <c r="CU771" s="532"/>
      <c r="CV771" s="532"/>
      <c r="CW771" s="532"/>
      <c r="CX771" s="532"/>
      <c r="CY771" s="532"/>
      <c r="CZ771" s="532"/>
      <c r="DA771" s="532"/>
      <c r="DB771" s="532"/>
      <c r="DC771" s="532"/>
      <c r="DD771" s="532"/>
      <c r="DE771" s="532"/>
      <c r="DF771" s="532"/>
      <c r="DG771" s="532"/>
      <c r="DH771" s="532"/>
      <c r="DI771" s="532"/>
      <c r="DJ771" s="532"/>
      <c r="DK771" s="532"/>
      <c r="DL771" s="532"/>
      <c r="DM771" s="532"/>
      <c r="DN771" s="532"/>
      <c r="DO771" s="532"/>
      <c r="DP771" s="532"/>
      <c r="DQ771" s="532"/>
      <c r="DR771" s="532"/>
      <c r="DS771" s="532"/>
      <c r="DT771" s="532"/>
      <c r="DU771" s="532"/>
      <c r="DV771" s="532"/>
      <c r="DW771" s="532"/>
    </row>
    <row r="772" spans="1:127" ht="12.75" customHeight="1" x14ac:dyDescent="0.2">
      <c r="A772" s="270">
        <v>771</v>
      </c>
      <c r="B772" s="270" t="s">
        <v>7541</v>
      </c>
      <c r="C772" s="271" t="s">
        <v>7542</v>
      </c>
      <c r="D772" s="271" t="s">
        <v>7543</v>
      </c>
      <c r="E772" s="130" t="s">
        <v>7544</v>
      </c>
      <c r="F772" s="271" t="s">
        <v>7545</v>
      </c>
      <c r="G772" s="272" t="s">
        <v>7546</v>
      </c>
      <c r="H772" s="273" t="s">
        <v>7547</v>
      </c>
      <c r="I772" s="271" t="s">
        <v>1304</v>
      </c>
      <c r="J772" s="271" t="s">
        <v>920</v>
      </c>
      <c r="K772" s="271" t="s">
        <v>7548</v>
      </c>
      <c r="L772" s="273" t="s">
        <v>7549</v>
      </c>
      <c r="M772" s="275">
        <v>39966</v>
      </c>
      <c r="N772" s="276">
        <v>44468</v>
      </c>
      <c r="O772" s="277" t="s">
        <v>991</v>
      </c>
      <c r="P772" s="298">
        <f t="shared" si="163"/>
        <v>44468</v>
      </c>
      <c r="Q772" s="278">
        <v>19511</v>
      </c>
      <c r="R772" s="278">
        <v>2003</v>
      </c>
      <c r="S772" s="279">
        <v>43737</v>
      </c>
      <c r="T772" s="280" t="s">
        <v>5218</v>
      </c>
      <c r="U772" s="281" t="s">
        <v>259</v>
      </c>
      <c r="V772" s="282" t="s">
        <v>7705</v>
      </c>
      <c r="W772" s="282" t="s">
        <v>7706</v>
      </c>
      <c r="X772" s="280" t="s">
        <v>7550</v>
      </c>
      <c r="Y772" s="280" t="s">
        <v>7551</v>
      </c>
      <c r="Z772" s="282" t="s">
        <v>1683</v>
      </c>
      <c r="AA772" s="319">
        <f t="shared" si="165"/>
        <v>44468</v>
      </c>
      <c r="AB772" s="149" t="s">
        <v>132</v>
      </c>
      <c r="AC772" s="280">
        <v>6.7</v>
      </c>
      <c r="AD772" s="305">
        <v>25</v>
      </c>
      <c r="AE772" s="280">
        <v>95</v>
      </c>
      <c r="AF772" s="280">
        <v>120</v>
      </c>
      <c r="AG772" s="280">
        <v>125</v>
      </c>
      <c r="AH772" s="280">
        <v>162</v>
      </c>
      <c r="AI772" s="280">
        <v>23</v>
      </c>
      <c r="AJ772" s="280">
        <v>36</v>
      </c>
      <c r="AK772" s="280">
        <v>50</v>
      </c>
      <c r="AL772" s="280">
        <v>1</v>
      </c>
      <c r="AM772" s="279">
        <v>39966</v>
      </c>
      <c r="AN772" s="280">
        <v>2007</v>
      </c>
      <c r="AO772" s="280" t="s">
        <v>1483</v>
      </c>
      <c r="AP772" s="281"/>
      <c r="AQ772" s="634"/>
      <c r="AR772" s="501"/>
      <c r="AS772" s="501"/>
      <c r="AT772" s="501"/>
      <c r="AU772" s="501"/>
      <c r="AV772" s="501"/>
      <c r="AW772" s="501"/>
      <c r="AX772" s="501"/>
      <c r="AY772" s="501"/>
      <c r="AZ772" s="501"/>
      <c r="BA772" s="501"/>
      <c r="BB772" s="501"/>
      <c r="BC772" s="501"/>
      <c r="BD772" s="501"/>
      <c r="BE772" s="501"/>
      <c r="BF772" s="501"/>
      <c r="BG772" s="501"/>
      <c r="BH772" s="501"/>
      <c r="BI772" s="501"/>
      <c r="BJ772" s="501"/>
      <c r="BK772" s="501"/>
      <c r="BL772" s="501"/>
      <c r="BM772" s="501"/>
      <c r="BN772" s="501"/>
      <c r="BO772" s="501"/>
      <c r="BP772" s="501"/>
      <c r="BQ772" s="501"/>
      <c r="BR772" s="501"/>
      <c r="BS772" s="501"/>
      <c r="BT772" s="501"/>
      <c r="BU772" s="501"/>
      <c r="BV772" s="501"/>
      <c r="BW772" s="501"/>
      <c r="BX772" s="501"/>
      <c r="BY772" s="501"/>
      <c r="BZ772" s="501"/>
      <c r="CA772" s="501"/>
      <c r="CB772" s="501"/>
      <c r="CC772" s="501"/>
      <c r="CD772" s="501"/>
      <c r="CE772" s="501"/>
      <c r="CF772" s="501"/>
      <c r="CG772" s="501"/>
      <c r="CH772" s="501"/>
      <c r="CI772" s="501"/>
      <c r="CJ772" s="501"/>
      <c r="CK772" s="501"/>
      <c r="CL772" s="501"/>
      <c r="CM772" s="501"/>
      <c r="CN772" s="501"/>
      <c r="CO772" s="501"/>
      <c r="CP772" s="501"/>
    </row>
    <row r="773" spans="1:127" ht="12.75" customHeight="1" x14ac:dyDescent="0.2">
      <c r="A773" s="270">
        <v>772</v>
      </c>
      <c r="B773" s="281" t="s">
        <v>1005</v>
      </c>
      <c r="C773" s="318" t="s">
        <v>3578</v>
      </c>
      <c r="D773" s="281" t="s">
        <v>985</v>
      </c>
      <c r="E773" s="281" t="s">
        <v>2165</v>
      </c>
      <c r="F773" s="281" t="s">
        <v>2166</v>
      </c>
      <c r="G773" s="296" t="s">
        <v>8511</v>
      </c>
      <c r="H773" s="676" t="s">
        <v>956</v>
      </c>
      <c r="I773" s="281" t="s">
        <v>3217</v>
      </c>
      <c r="J773" s="281" t="s">
        <v>1203</v>
      </c>
      <c r="K773" s="281" t="s">
        <v>8426</v>
      </c>
      <c r="L773" s="676" t="s">
        <v>8427</v>
      </c>
      <c r="M773" s="306">
        <v>43963</v>
      </c>
      <c r="N773" s="325">
        <v>44673</v>
      </c>
      <c r="O773" s="277" t="s">
        <v>991</v>
      </c>
      <c r="P773" s="298">
        <f t="shared" si="163"/>
        <v>44673</v>
      </c>
      <c r="Q773" s="278">
        <v>20382</v>
      </c>
      <c r="R773" s="278">
        <v>2019</v>
      </c>
      <c r="S773" s="279">
        <v>43943</v>
      </c>
      <c r="T773" s="280" t="s">
        <v>898</v>
      </c>
      <c r="U773" s="281" t="s">
        <v>259</v>
      </c>
      <c r="V773" s="282" t="s">
        <v>8512</v>
      </c>
      <c r="W773" s="282" t="s">
        <v>8513</v>
      </c>
      <c r="X773" s="280" t="s">
        <v>8514</v>
      </c>
      <c r="Y773" s="280" t="s">
        <v>7521</v>
      </c>
      <c r="Z773" s="282" t="s">
        <v>951</v>
      </c>
      <c r="AA773" s="319">
        <f t="shared" si="165"/>
        <v>44673</v>
      </c>
      <c r="AB773" s="149" t="s">
        <v>2167</v>
      </c>
      <c r="AC773" s="280">
        <v>5.6</v>
      </c>
      <c r="AD773" s="305">
        <v>27</v>
      </c>
      <c r="AE773" s="280">
        <v>75</v>
      </c>
      <c r="AF773" s="280">
        <v>87</v>
      </c>
      <c r="AG773" s="280">
        <v>95</v>
      </c>
      <c r="AH773" s="280">
        <v>137</v>
      </c>
      <c r="AI773" s="280">
        <v>24</v>
      </c>
      <c r="AJ773" s="280">
        <v>38</v>
      </c>
      <c r="AK773" s="280">
        <v>60</v>
      </c>
      <c r="AL773" s="280">
        <v>1</v>
      </c>
      <c r="AM773" s="279">
        <v>39993</v>
      </c>
      <c r="AN773" s="280">
        <v>2005</v>
      </c>
      <c r="AO773" s="280" t="s">
        <v>991</v>
      </c>
      <c r="AP773" s="280"/>
      <c r="AQ773" s="634"/>
      <c r="AR773" s="501"/>
      <c r="AS773" s="501"/>
      <c r="AT773" s="501"/>
      <c r="AU773" s="501"/>
      <c r="AV773" s="501"/>
      <c r="AW773" s="501"/>
      <c r="AX773" s="501"/>
      <c r="AY773" s="501"/>
      <c r="AZ773" s="501"/>
      <c r="BA773" s="501"/>
      <c r="BB773" s="501"/>
      <c r="BC773" s="501"/>
      <c r="BD773" s="501"/>
      <c r="BE773" s="501"/>
      <c r="BF773" s="501"/>
      <c r="BG773" s="501"/>
      <c r="BH773" s="501"/>
      <c r="BI773" s="501"/>
      <c r="BJ773" s="501"/>
      <c r="BK773" s="501"/>
      <c r="BL773" s="501"/>
      <c r="BM773" s="501"/>
      <c r="BN773" s="501"/>
      <c r="BO773" s="501"/>
      <c r="BP773" s="501"/>
      <c r="BQ773" s="501"/>
      <c r="BR773" s="501"/>
      <c r="BS773" s="501"/>
      <c r="BT773" s="501"/>
      <c r="BU773" s="501"/>
      <c r="BV773" s="501"/>
      <c r="BW773" s="501"/>
      <c r="BX773" s="501"/>
      <c r="BY773" s="501"/>
      <c r="BZ773" s="501"/>
      <c r="CA773" s="501"/>
      <c r="CB773" s="501"/>
      <c r="CC773" s="501"/>
      <c r="CD773" s="501"/>
      <c r="CE773" s="501"/>
      <c r="CF773" s="501"/>
      <c r="CG773" s="501"/>
      <c r="CH773" s="501"/>
      <c r="CI773" s="501"/>
      <c r="CJ773" s="501"/>
      <c r="CK773" s="501"/>
      <c r="CL773" s="501"/>
      <c r="CM773" s="501"/>
      <c r="CN773" s="501"/>
      <c r="CO773" s="501"/>
      <c r="CP773" s="501"/>
    </row>
    <row r="774" spans="1:127" s="502" customFormat="1" ht="12.75" customHeight="1" x14ac:dyDescent="0.2">
      <c r="A774" s="270">
        <v>773</v>
      </c>
      <c r="B774" s="270" t="s">
        <v>1004</v>
      </c>
      <c r="C774" s="270" t="s">
        <v>603</v>
      </c>
      <c r="D774" s="271"/>
      <c r="E774" s="130" t="s">
        <v>9382</v>
      </c>
      <c r="F774" s="271"/>
      <c r="G774" s="272" t="s">
        <v>9383</v>
      </c>
      <c r="H774" s="273"/>
      <c r="I774" s="271" t="s">
        <v>1634</v>
      </c>
      <c r="J774" s="271"/>
      <c r="K774" s="271" t="s">
        <v>6764</v>
      </c>
      <c r="L774" s="273" t="s">
        <v>4788</v>
      </c>
      <c r="M774" s="275">
        <v>44095</v>
      </c>
      <c r="N774" s="132">
        <v>44821</v>
      </c>
      <c r="O774" s="277" t="s">
        <v>991</v>
      </c>
      <c r="P774" s="299">
        <f>N774</f>
        <v>44821</v>
      </c>
      <c r="Q774" s="264">
        <v>20666</v>
      </c>
      <c r="R774" s="264">
        <v>2008</v>
      </c>
      <c r="S774" s="265">
        <v>44091</v>
      </c>
      <c r="T774" s="281" t="s">
        <v>6763</v>
      </c>
      <c r="U774" s="281" t="s">
        <v>1786</v>
      </c>
      <c r="V774" s="150" t="s">
        <v>484</v>
      </c>
      <c r="W774" s="150" t="s">
        <v>484</v>
      </c>
      <c r="X774" s="281" t="s">
        <v>4789</v>
      </c>
      <c r="Y774" s="281" t="s">
        <v>958</v>
      </c>
      <c r="Z774" s="150" t="s">
        <v>1612</v>
      </c>
      <c r="AA774" s="303">
        <v>44821</v>
      </c>
      <c r="AB774" s="283" t="s">
        <v>1411</v>
      </c>
      <c r="AC774" s="281">
        <v>5.4</v>
      </c>
      <c r="AD774" s="284"/>
      <c r="AE774" s="281">
        <v>85</v>
      </c>
      <c r="AF774" s="281"/>
      <c r="AG774" s="281">
        <v>105</v>
      </c>
      <c r="AH774" s="281"/>
      <c r="AI774" s="281">
        <v>24</v>
      </c>
      <c r="AJ774" s="281">
        <v>38</v>
      </c>
      <c r="AK774" s="281">
        <v>57</v>
      </c>
      <c r="AL774" s="281">
        <v>1</v>
      </c>
      <c r="AM774" s="281"/>
      <c r="AN774" s="281"/>
      <c r="AO774" s="281"/>
      <c r="AP774" s="281"/>
      <c r="AQ774" s="635"/>
      <c r="AR774" s="324"/>
      <c r="AS774" s="324"/>
      <c r="AT774" s="324"/>
      <c r="AU774" s="324"/>
      <c r="AV774" s="324"/>
      <c r="AW774" s="324"/>
      <c r="AX774" s="324"/>
      <c r="AY774" s="324"/>
      <c r="AZ774" s="324"/>
      <c r="BA774" s="324"/>
      <c r="BB774" s="324"/>
      <c r="BC774" s="324"/>
      <c r="BD774" s="324"/>
      <c r="BE774" s="324"/>
      <c r="BF774" s="324"/>
      <c r="BG774" s="324"/>
      <c r="BH774" s="324"/>
      <c r="BI774" s="324"/>
      <c r="BJ774" s="324"/>
      <c r="BK774" s="324"/>
      <c r="BL774" s="324"/>
      <c r="BM774" s="324"/>
      <c r="BN774" s="324"/>
      <c r="BO774" s="324"/>
      <c r="BP774" s="324"/>
      <c r="BQ774" s="324"/>
      <c r="BR774" s="324"/>
      <c r="BS774" s="324"/>
      <c r="BT774" s="324"/>
      <c r="BU774" s="324"/>
      <c r="BV774" s="324"/>
      <c r="BW774" s="324"/>
      <c r="BX774" s="324"/>
      <c r="BY774" s="324"/>
      <c r="BZ774" s="324"/>
      <c r="CA774" s="324"/>
      <c r="CB774" s="324"/>
      <c r="CC774" s="324"/>
      <c r="CD774" s="324"/>
      <c r="CE774" s="324"/>
      <c r="CF774" s="324"/>
      <c r="CG774" s="324"/>
      <c r="CH774" s="324"/>
      <c r="CI774" s="324"/>
      <c r="CJ774" s="324"/>
      <c r="CK774" s="324"/>
      <c r="CL774" s="324"/>
      <c r="CM774" s="324"/>
      <c r="CN774" s="324"/>
      <c r="CO774" s="324"/>
      <c r="CP774" s="324"/>
      <c r="CQ774" s="532"/>
      <c r="CR774" s="532"/>
      <c r="CS774" s="532"/>
      <c r="CT774" s="532"/>
      <c r="CU774" s="532"/>
      <c r="CV774" s="532"/>
      <c r="CW774" s="532"/>
      <c r="CX774" s="532"/>
      <c r="CY774" s="532"/>
      <c r="CZ774" s="532"/>
      <c r="DA774" s="532"/>
      <c r="DB774" s="532"/>
      <c r="DC774" s="532"/>
      <c r="DD774" s="532"/>
      <c r="DE774" s="532"/>
      <c r="DF774" s="532"/>
      <c r="DG774" s="532"/>
      <c r="DH774" s="532"/>
      <c r="DI774" s="532"/>
      <c r="DJ774" s="532"/>
      <c r="DK774" s="532"/>
      <c r="DL774" s="532"/>
      <c r="DM774" s="532"/>
      <c r="DN774" s="532"/>
      <c r="DO774" s="532"/>
      <c r="DP774" s="532"/>
      <c r="DQ774" s="532"/>
      <c r="DR774" s="532"/>
      <c r="DS774" s="532"/>
      <c r="DT774" s="532"/>
      <c r="DU774" s="532"/>
      <c r="DV774" s="532"/>
      <c r="DW774" s="532"/>
    </row>
    <row r="775" spans="1:127" ht="12.75" customHeight="1" x14ac:dyDescent="0.2">
      <c r="A775" s="270">
        <v>774</v>
      </c>
      <c r="B775" s="281" t="s">
        <v>1004</v>
      </c>
      <c r="C775" s="270" t="s">
        <v>1144</v>
      </c>
      <c r="D775" s="271"/>
      <c r="E775" s="281" t="s">
        <v>2553</v>
      </c>
      <c r="F775" s="281"/>
      <c r="G775" s="296" t="s">
        <v>2554</v>
      </c>
      <c r="H775" s="676"/>
      <c r="I775" s="281" t="s">
        <v>1634</v>
      </c>
      <c r="J775" s="270"/>
      <c r="K775" s="281" t="s">
        <v>8687</v>
      </c>
      <c r="L775" s="676" t="s">
        <v>8688</v>
      </c>
      <c r="M775" s="306">
        <v>41939</v>
      </c>
      <c r="N775" s="325">
        <v>44711</v>
      </c>
      <c r="O775" s="277" t="s">
        <v>991</v>
      </c>
      <c r="P775" s="298">
        <f>N775</f>
        <v>44711</v>
      </c>
      <c r="Q775" s="278">
        <v>20466</v>
      </c>
      <c r="R775" s="264">
        <v>2009</v>
      </c>
      <c r="S775" s="279">
        <v>43981</v>
      </c>
      <c r="T775" s="280" t="s">
        <v>1686</v>
      </c>
      <c r="U775" s="281" t="s">
        <v>1687</v>
      </c>
      <c r="V775" s="282" t="s">
        <v>8689</v>
      </c>
      <c r="W775" s="282" t="s">
        <v>8690</v>
      </c>
      <c r="X775" s="280" t="s">
        <v>8691</v>
      </c>
      <c r="Y775" s="280" t="s">
        <v>1879</v>
      </c>
      <c r="Z775" s="282" t="s">
        <v>1471</v>
      </c>
      <c r="AA775" s="319">
        <f>N775</f>
        <v>44711</v>
      </c>
      <c r="AB775" s="149" t="s">
        <v>485</v>
      </c>
      <c r="AC775" s="280">
        <v>6.1</v>
      </c>
      <c r="AD775" s="305"/>
      <c r="AE775" s="280">
        <v>100</v>
      </c>
      <c r="AF775" s="280"/>
      <c r="AG775" s="280">
        <v>130</v>
      </c>
      <c r="AH775" s="280">
        <v>172</v>
      </c>
      <c r="AI775" s="280" t="s">
        <v>994</v>
      </c>
      <c r="AJ775" s="280" t="s">
        <v>994</v>
      </c>
      <c r="AK775" s="280" t="s">
        <v>994</v>
      </c>
      <c r="AL775" s="280">
        <v>1</v>
      </c>
      <c r="AM775" s="279"/>
      <c r="AN775" s="280"/>
      <c r="AO775" s="280"/>
      <c r="AP775" s="280"/>
      <c r="AQ775" s="634"/>
      <c r="AR775" s="501"/>
      <c r="AS775" s="501"/>
      <c r="AT775" s="501"/>
      <c r="AU775" s="501"/>
      <c r="AV775" s="501"/>
      <c r="AW775" s="501"/>
      <c r="AX775" s="501"/>
      <c r="AY775" s="501"/>
      <c r="AZ775" s="501"/>
      <c r="BA775" s="501"/>
      <c r="BB775" s="501"/>
      <c r="BC775" s="501"/>
      <c r="BD775" s="501"/>
      <c r="BE775" s="501"/>
      <c r="BF775" s="501"/>
      <c r="BG775" s="501"/>
      <c r="BH775" s="501"/>
      <c r="BI775" s="501"/>
      <c r="BJ775" s="501"/>
      <c r="BK775" s="501"/>
      <c r="BL775" s="501"/>
      <c r="BM775" s="501"/>
      <c r="BN775" s="501"/>
      <c r="BO775" s="501"/>
      <c r="BP775" s="501"/>
      <c r="BQ775" s="501"/>
      <c r="BR775" s="501"/>
      <c r="BS775" s="501"/>
      <c r="BT775" s="501"/>
      <c r="BU775" s="501"/>
      <c r="BV775" s="501"/>
      <c r="BW775" s="501"/>
      <c r="BX775" s="501"/>
      <c r="BY775" s="501"/>
      <c r="BZ775" s="501"/>
      <c r="CA775" s="501"/>
      <c r="CB775" s="501"/>
      <c r="CC775" s="501"/>
      <c r="CD775" s="501"/>
      <c r="CE775" s="501"/>
      <c r="CF775" s="501"/>
      <c r="CG775" s="501"/>
      <c r="CH775" s="501"/>
      <c r="CI775" s="501"/>
      <c r="CJ775" s="501"/>
      <c r="CK775" s="501"/>
      <c r="CL775" s="501"/>
      <c r="CM775" s="501"/>
      <c r="CN775" s="501"/>
      <c r="CO775" s="501"/>
      <c r="CP775" s="501"/>
    </row>
    <row r="776" spans="1:127" s="502" customFormat="1" ht="12.75" customHeight="1" x14ac:dyDescent="0.2">
      <c r="A776" s="270">
        <v>775</v>
      </c>
      <c r="B776" s="270" t="s">
        <v>1004</v>
      </c>
      <c r="C776" s="270" t="s">
        <v>2839</v>
      </c>
      <c r="D776" s="270"/>
      <c r="E776" s="271" t="s">
        <v>6596</v>
      </c>
      <c r="F776" s="271"/>
      <c r="G776" s="272" t="s">
        <v>6597</v>
      </c>
      <c r="H776" s="273"/>
      <c r="I776" s="270" t="s">
        <v>614</v>
      </c>
      <c r="J776" s="270"/>
      <c r="K776" s="271" t="s">
        <v>8109</v>
      </c>
      <c r="L776" s="273" t="s">
        <v>8110</v>
      </c>
      <c r="M776" s="306">
        <v>43389</v>
      </c>
      <c r="N776" s="132">
        <v>44597</v>
      </c>
      <c r="O776" s="277" t="s">
        <v>991</v>
      </c>
      <c r="P776" s="299">
        <f>N776</f>
        <v>44597</v>
      </c>
      <c r="Q776" s="264">
        <v>20135</v>
      </c>
      <c r="R776" s="264">
        <v>2018</v>
      </c>
      <c r="S776" s="265">
        <v>43866</v>
      </c>
      <c r="T776" s="281" t="s">
        <v>239</v>
      </c>
      <c r="U776" s="281" t="s">
        <v>1687</v>
      </c>
      <c r="V776" s="150" t="s">
        <v>1313</v>
      </c>
      <c r="W776" s="150" t="s">
        <v>1313</v>
      </c>
      <c r="X776" s="281" t="s">
        <v>8111</v>
      </c>
      <c r="Y776" s="281" t="s">
        <v>8112</v>
      </c>
      <c r="Z776" s="150" t="s">
        <v>3552</v>
      </c>
      <c r="AA776" s="303">
        <v>44597</v>
      </c>
      <c r="AB776" s="283" t="s">
        <v>2167</v>
      </c>
      <c r="AC776" s="281">
        <v>5.9</v>
      </c>
      <c r="AD776" s="284"/>
      <c r="AE776" s="281">
        <v>100</v>
      </c>
      <c r="AF776" s="281"/>
      <c r="AG776" s="281">
        <v>130</v>
      </c>
      <c r="AH776" s="281"/>
      <c r="AI776" s="281">
        <v>24</v>
      </c>
      <c r="AJ776" s="281">
        <v>40</v>
      </c>
      <c r="AK776" s="281">
        <v>54</v>
      </c>
      <c r="AL776" s="281">
        <v>1</v>
      </c>
      <c r="AM776" s="265"/>
      <c r="AN776" s="281"/>
      <c r="AO776" s="281"/>
      <c r="AP776" s="281"/>
      <c r="AQ776" s="635"/>
      <c r="AR776" s="324"/>
      <c r="AS776" s="324"/>
      <c r="AT776" s="324"/>
      <c r="AU776" s="324"/>
      <c r="AV776" s="324"/>
      <c r="AW776" s="324"/>
      <c r="AX776" s="324"/>
      <c r="AY776" s="324"/>
      <c r="AZ776" s="324"/>
      <c r="BA776" s="324"/>
      <c r="BB776" s="324"/>
      <c r="BC776" s="324"/>
      <c r="BD776" s="324"/>
      <c r="BE776" s="324"/>
      <c r="BF776" s="324"/>
      <c r="BG776" s="324"/>
      <c r="BH776" s="324"/>
      <c r="BI776" s="324"/>
      <c r="BJ776" s="324"/>
      <c r="BK776" s="324"/>
      <c r="BL776" s="324"/>
      <c r="BM776" s="324"/>
      <c r="BN776" s="324"/>
      <c r="BO776" s="324"/>
      <c r="BP776" s="324"/>
      <c r="BQ776" s="324"/>
      <c r="BR776" s="324"/>
      <c r="BS776" s="324"/>
      <c r="BT776" s="324"/>
      <c r="BU776" s="324"/>
      <c r="BV776" s="324"/>
      <c r="BW776" s="324"/>
      <c r="BX776" s="324"/>
      <c r="BY776" s="324"/>
      <c r="BZ776" s="324"/>
      <c r="CA776" s="324"/>
      <c r="CB776" s="324"/>
      <c r="CC776" s="324"/>
      <c r="CD776" s="324"/>
      <c r="CE776" s="324"/>
      <c r="CF776" s="324"/>
      <c r="CG776" s="324"/>
      <c r="CH776" s="324"/>
      <c r="CI776" s="324"/>
      <c r="CJ776" s="324"/>
      <c r="CK776" s="324"/>
      <c r="CL776" s="324"/>
      <c r="CM776" s="324"/>
      <c r="CN776" s="324"/>
      <c r="CO776" s="324"/>
      <c r="CP776" s="324"/>
      <c r="CQ776" s="532"/>
      <c r="CR776" s="532"/>
      <c r="CS776" s="532"/>
      <c r="CT776" s="532"/>
      <c r="CU776" s="532"/>
      <c r="CV776" s="532"/>
      <c r="CW776" s="532"/>
      <c r="CX776" s="532"/>
      <c r="CY776" s="532"/>
      <c r="CZ776" s="532"/>
      <c r="DA776" s="532"/>
      <c r="DB776" s="532"/>
      <c r="DC776" s="532"/>
      <c r="DD776" s="532"/>
      <c r="DE776" s="532"/>
      <c r="DF776" s="532"/>
      <c r="DG776" s="532"/>
      <c r="DH776" s="532"/>
      <c r="DI776" s="532"/>
      <c r="DJ776" s="532"/>
      <c r="DK776" s="532"/>
      <c r="DL776" s="532"/>
      <c r="DM776" s="532"/>
      <c r="DN776" s="532"/>
      <c r="DO776" s="532"/>
      <c r="DP776" s="532"/>
      <c r="DQ776" s="532"/>
      <c r="DR776" s="532"/>
      <c r="DS776" s="532"/>
      <c r="DT776" s="532"/>
      <c r="DU776" s="532"/>
      <c r="DV776" s="532"/>
      <c r="DW776" s="532"/>
    </row>
    <row r="777" spans="1:127" s="576" customFormat="1" ht="12.75" customHeight="1" x14ac:dyDescent="0.2">
      <c r="A777" s="559">
        <v>776</v>
      </c>
      <c r="B777" s="571" t="s">
        <v>1004</v>
      </c>
      <c r="C777" s="571" t="s">
        <v>7095</v>
      </c>
      <c r="D777" s="571"/>
      <c r="E777" s="571" t="s">
        <v>6197</v>
      </c>
      <c r="F777" s="571"/>
      <c r="G777" s="943" t="s">
        <v>7096</v>
      </c>
      <c r="H777" s="571"/>
      <c r="I777" s="571" t="s">
        <v>136</v>
      </c>
      <c r="J777" s="571"/>
      <c r="K777" s="571" t="s">
        <v>44</v>
      </c>
      <c r="L777" s="592" t="s">
        <v>1291</v>
      </c>
      <c r="M777" s="591">
        <v>43571</v>
      </c>
      <c r="N777" s="919">
        <v>45018</v>
      </c>
      <c r="O777" s="571" t="s">
        <v>991</v>
      </c>
      <c r="P777" s="919">
        <f>N777</f>
        <v>45018</v>
      </c>
      <c r="Q777" s="571">
        <v>19175</v>
      </c>
      <c r="R777" s="571">
        <v>2019</v>
      </c>
      <c r="S777" s="591">
        <v>44288</v>
      </c>
      <c r="T777" s="571" t="s">
        <v>39</v>
      </c>
      <c r="U777" s="571" t="s">
        <v>991</v>
      </c>
      <c r="V777" s="945">
        <v>76</v>
      </c>
      <c r="W777" s="945">
        <v>76</v>
      </c>
      <c r="X777" s="571" t="s">
        <v>45</v>
      </c>
      <c r="Y777" s="571" t="s">
        <v>560</v>
      </c>
      <c r="Z777" s="571" t="s">
        <v>1874</v>
      </c>
      <c r="AA777" s="591">
        <f>N777</f>
        <v>45018</v>
      </c>
      <c r="AB777" s="946" t="s">
        <v>1411</v>
      </c>
      <c r="AC777" s="571">
        <v>5</v>
      </c>
      <c r="AD777" s="571"/>
      <c r="AE777" s="571">
        <v>90</v>
      </c>
      <c r="AF777" s="571"/>
      <c r="AG777" s="571">
        <v>110</v>
      </c>
      <c r="AH777" s="571"/>
      <c r="AI777" s="571">
        <v>25</v>
      </c>
      <c r="AJ777" s="571">
        <v>39</v>
      </c>
      <c r="AK777" s="571">
        <v>56</v>
      </c>
      <c r="AL777" s="571">
        <v>1</v>
      </c>
      <c r="AM777" s="571"/>
      <c r="AN777" s="571"/>
      <c r="AO777" s="571"/>
      <c r="AP777" s="560"/>
      <c r="AQ777" s="642"/>
      <c r="AR777" s="571"/>
      <c r="AS777" s="571"/>
      <c r="AT777" s="571"/>
      <c r="AU777" s="571"/>
      <c r="AV777" s="571"/>
      <c r="AW777" s="571"/>
      <c r="AX777" s="571"/>
      <c r="AY777" s="571"/>
      <c r="AZ777" s="571"/>
      <c r="BA777" s="571"/>
      <c r="BB777" s="571"/>
      <c r="BC777" s="571"/>
      <c r="BD777" s="571"/>
      <c r="BE777" s="571"/>
      <c r="BF777" s="571"/>
      <c r="BG777" s="571"/>
      <c r="BH777" s="571"/>
      <c r="BI777" s="571"/>
      <c r="BJ777" s="571"/>
      <c r="BK777" s="571"/>
      <c r="BL777" s="571"/>
      <c r="BM777" s="571"/>
      <c r="BN777" s="571"/>
      <c r="BO777" s="571"/>
      <c r="BP777" s="571"/>
      <c r="BQ777" s="571"/>
      <c r="BR777" s="571"/>
      <c r="BS777" s="571"/>
      <c r="BT777" s="571"/>
      <c r="BU777" s="571"/>
      <c r="BV777" s="571"/>
      <c r="BW777" s="571"/>
      <c r="BX777" s="571"/>
      <c r="BY777" s="571"/>
      <c r="BZ777" s="571"/>
      <c r="CA777" s="571"/>
      <c r="CB777" s="571"/>
      <c r="CC777" s="571"/>
      <c r="CD777" s="571"/>
      <c r="CE777" s="571"/>
      <c r="CF777" s="571"/>
      <c r="CG777" s="571"/>
      <c r="CH777" s="571"/>
      <c r="CI777" s="571"/>
      <c r="CJ777" s="571"/>
      <c r="CK777" s="571"/>
      <c r="CL777" s="571"/>
      <c r="CM777" s="571"/>
      <c r="CN777" s="571"/>
      <c r="CO777" s="571"/>
      <c r="CP777" s="571"/>
      <c r="CQ777" s="575"/>
      <c r="CR777" s="575"/>
      <c r="CS777" s="575"/>
      <c r="CT777" s="575"/>
      <c r="CU777" s="575"/>
      <c r="CV777" s="575"/>
      <c r="CW777" s="575"/>
      <c r="CX777" s="575"/>
      <c r="CY777" s="575"/>
      <c r="CZ777" s="575"/>
      <c r="DA777" s="575"/>
      <c r="DB777" s="575"/>
      <c r="DC777" s="575"/>
      <c r="DD777" s="575"/>
      <c r="DE777" s="575"/>
      <c r="DF777" s="575"/>
      <c r="DG777" s="575"/>
      <c r="DH777" s="575"/>
      <c r="DI777" s="575"/>
      <c r="DJ777" s="575"/>
      <c r="DK777" s="575"/>
      <c r="DL777" s="575"/>
      <c r="DM777" s="575"/>
      <c r="DN777" s="575"/>
      <c r="DO777" s="575"/>
      <c r="DP777" s="575"/>
      <c r="DQ777" s="575"/>
      <c r="DR777" s="575"/>
      <c r="DS777" s="575"/>
      <c r="DT777" s="575"/>
      <c r="DU777" s="575"/>
      <c r="DV777" s="575"/>
      <c r="DW777" s="575"/>
    </row>
    <row r="778" spans="1:127" ht="12.75" customHeight="1" x14ac:dyDescent="0.2">
      <c r="A778" s="270">
        <v>777</v>
      </c>
      <c r="B778" s="270" t="s">
        <v>1005</v>
      </c>
      <c r="C778" s="271" t="s">
        <v>1781</v>
      </c>
      <c r="D778" s="271" t="s">
        <v>1976</v>
      </c>
      <c r="E778" s="130" t="s">
        <v>1327</v>
      </c>
      <c r="F778" s="271" t="s">
        <v>1328</v>
      </c>
      <c r="G778" s="272" t="s">
        <v>2155</v>
      </c>
      <c r="H778" s="273" t="s">
        <v>1944</v>
      </c>
      <c r="I778" s="271" t="s">
        <v>424</v>
      </c>
      <c r="J778" s="271" t="s">
        <v>2295</v>
      </c>
      <c r="K778" s="271" t="s">
        <v>426</v>
      </c>
      <c r="L778" s="273" t="s">
        <v>427</v>
      </c>
      <c r="M778" s="275">
        <v>41274</v>
      </c>
      <c r="N778" s="276">
        <v>43906</v>
      </c>
      <c r="O778" s="277" t="s">
        <v>991</v>
      </c>
      <c r="P778" s="300">
        <f t="shared" ref="P778:P784" si="166">N778</f>
        <v>43906</v>
      </c>
      <c r="Q778" s="270">
        <v>14313</v>
      </c>
      <c r="R778" s="944">
        <v>2012</v>
      </c>
      <c r="S778" s="279">
        <v>43175</v>
      </c>
      <c r="T778" s="130" t="s">
        <v>5218</v>
      </c>
      <c r="U778" s="271" t="s">
        <v>259</v>
      </c>
      <c r="V778" s="273" t="s">
        <v>5882</v>
      </c>
      <c r="W778" s="273" t="s">
        <v>5883</v>
      </c>
      <c r="X778" s="271" t="s">
        <v>1756</v>
      </c>
      <c r="Y778" s="271" t="s">
        <v>720</v>
      </c>
      <c r="Z778" s="271" t="s">
        <v>1757</v>
      </c>
      <c r="AA778" s="147">
        <f t="shared" ref="AA778:AA784" si="167">N778</f>
        <v>43906</v>
      </c>
      <c r="AB778" s="147" t="s">
        <v>1996</v>
      </c>
      <c r="AC778" s="280">
        <v>6.7</v>
      </c>
      <c r="AD778" s="305">
        <v>48.5</v>
      </c>
      <c r="AE778" s="280">
        <v>120</v>
      </c>
      <c r="AF778" s="280">
        <v>168</v>
      </c>
      <c r="AG778" s="280">
        <v>175</v>
      </c>
      <c r="AH778" s="280">
        <v>224</v>
      </c>
      <c r="AI778" s="280">
        <v>25</v>
      </c>
      <c r="AJ778" s="280">
        <v>39</v>
      </c>
      <c r="AK778" s="280">
        <v>53</v>
      </c>
      <c r="AL778" s="280">
        <v>1</v>
      </c>
      <c r="AM778" s="279">
        <v>41274</v>
      </c>
      <c r="AN778" s="280">
        <v>2012</v>
      </c>
      <c r="AO778" s="280" t="s">
        <v>990</v>
      </c>
      <c r="AP778" s="280"/>
      <c r="AQ778" s="634"/>
      <c r="AR778" s="501"/>
      <c r="AS778" s="501"/>
      <c r="AT778" s="501"/>
      <c r="AU778" s="501"/>
      <c r="AV778" s="501"/>
      <c r="AW778" s="501"/>
      <c r="AX778" s="501"/>
      <c r="AY778" s="501"/>
      <c r="AZ778" s="501"/>
      <c r="BA778" s="501"/>
      <c r="BB778" s="501"/>
      <c r="BC778" s="501"/>
      <c r="BD778" s="501"/>
      <c r="BE778" s="501"/>
      <c r="BF778" s="501"/>
      <c r="BG778" s="501"/>
      <c r="BH778" s="501"/>
      <c r="BI778" s="501"/>
      <c r="BJ778" s="501"/>
      <c r="BK778" s="501"/>
      <c r="BL778" s="501"/>
      <c r="BM778" s="501"/>
      <c r="BN778" s="501"/>
      <c r="BO778" s="501"/>
      <c r="BP778" s="501"/>
      <c r="BQ778" s="501"/>
      <c r="BR778" s="501"/>
      <c r="BS778" s="501"/>
      <c r="BT778" s="501"/>
      <c r="BU778" s="501"/>
      <c r="BV778" s="501"/>
      <c r="BW778" s="501"/>
      <c r="BX778" s="501"/>
      <c r="BY778" s="501"/>
      <c r="BZ778" s="501"/>
      <c r="CA778" s="501"/>
      <c r="CB778" s="501"/>
      <c r="CC778" s="501"/>
      <c r="CD778" s="501"/>
      <c r="CE778" s="501"/>
      <c r="CF778" s="501"/>
      <c r="CG778" s="501"/>
      <c r="CH778" s="501"/>
      <c r="CI778" s="501"/>
      <c r="CJ778" s="501"/>
      <c r="CK778" s="501"/>
      <c r="CL778" s="501"/>
      <c r="CM778" s="501"/>
      <c r="CN778" s="501"/>
      <c r="CO778" s="501"/>
      <c r="CP778" s="501"/>
    </row>
    <row r="779" spans="1:127" s="576" customFormat="1" ht="12.75" customHeight="1" x14ac:dyDescent="0.2">
      <c r="A779" s="559">
        <v>778</v>
      </c>
      <c r="B779" s="281" t="s">
        <v>7275</v>
      </c>
      <c r="C779" s="281" t="s">
        <v>7276</v>
      </c>
      <c r="D779" s="281" t="s">
        <v>7280</v>
      </c>
      <c r="E779" s="281" t="s">
        <v>7133</v>
      </c>
      <c r="F779" s="281" t="s">
        <v>7279</v>
      </c>
      <c r="G779" s="296" t="s">
        <v>7277</v>
      </c>
      <c r="H779" s="676" t="s">
        <v>7279</v>
      </c>
      <c r="I779" s="281" t="s">
        <v>7278</v>
      </c>
      <c r="J779" s="281" t="s">
        <v>7281</v>
      </c>
      <c r="K779" s="281" t="s">
        <v>7282</v>
      </c>
      <c r="L779" s="150" t="s">
        <v>7283</v>
      </c>
      <c r="M779" s="306">
        <v>41804</v>
      </c>
      <c r="N779" s="325">
        <v>44243</v>
      </c>
      <c r="O779" s="507" t="s">
        <v>991</v>
      </c>
      <c r="P779" s="513">
        <f t="shared" si="166"/>
        <v>44243</v>
      </c>
      <c r="Q779" s="514">
        <v>19275</v>
      </c>
      <c r="R779" s="514">
        <v>2012</v>
      </c>
      <c r="S779" s="279">
        <v>43512</v>
      </c>
      <c r="T779" s="501" t="s">
        <v>5218</v>
      </c>
      <c r="U779" s="324" t="s">
        <v>5713</v>
      </c>
      <c r="V779" s="282" t="s">
        <v>2177</v>
      </c>
      <c r="W779" s="282" t="s">
        <v>7284</v>
      </c>
      <c r="X779" s="280" t="s">
        <v>7285</v>
      </c>
      <c r="Y779" s="280" t="s">
        <v>7286</v>
      </c>
      <c r="Z779" s="282" t="s">
        <v>7287</v>
      </c>
      <c r="AA779" s="319">
        <f t="shared" si="167"/>
        <v>44243</v>
      </c>
      <c r="AB779" s="280" t="s">
        <v>1411</v>
      </c>
      <c r="AC779" s="280">
        <v>5.5</v>
      </c>
      <c r="AD779" s="305">
        <v>25</v>
      </c>
      <c r="AE779" s="280">
        <v>90</v>
      </c>
      <c r="AF779" s="280">
        <v>90</v>
      </c>
      <c r="AG779" s="280">
        <v>115</v>
      </c>
      <c r="AH779" s="280">
        <v>135</v>
      </c>
      <c r="AI779" s="280">
        <v>23</v>
      </c>
      <c r="AJ779" s="280">
        <v>41</v>
      </c>
      <c r="AK779" s="501">
        <v>55</v>
      </c>
      <c r="AL779" s="501">
        <v>1</v>
      </c>
      <c r="AM779" s="517">
        <v>43615</v>
      </c>
      <c r="AN779" s="501">
        <v>2011</v>
      </c>
      <c r="AO779" s="501" t="s">
        <v>991</v>
      </c>
      <c r="AP779" s="560"/>
      <c r="AQ779" s="645"/>
      <c r="AR779" s="609"/>
      <c r="AS779" s="609"/>
      <c r="AT779" s="609"/>
      <c r="AU779" s="609"/>
      <c r="AV779" s="609"/>
      <c r="AW779" s="609"/>
      <c r="AX779" s="609"/>
      <c r="AY779" s="609"/>
      <c r="AZ779" s="609"/>
      <c r="BA779" s="609"/>
      <c r="BB779" s="609"/>
      <c r="BC779" s="609"/>
      <c r="BD779" s="609"/>
      <c r="BE779" s="609"/>
      <c r="BF779" s="609"/>
      <c r="BG779" s="609"/>
      <c r="BH779" s="609"/>
      <c r="BI779" s="609"/>
      <c r="BJ779" s="609"/>
      <c r="BK779" s="609"/>
      <c r="BL779" s="609"/>
      <c r="BM779" s="609"/>
      <c r="BN779" s="609"/>
      <c r="BO779" s="609"/>
      <c r="BP779" s="609"/>
      <c r="BQ779" s="609"/>
      <c r="BR779" s="609"/>
      <c r="BS779" s="609"/>
      <c r="BT779" s="609"/>
      <c r="BU779" s="609"/>
      <c r="BV779" s="609"/>
      <c r="BW779" s="609"/>
      <c r="BX779" s="609"/>
      <c r="BY779" s="609"/>
      <c r="BZ779" s="609"/>
      <c r="CA779" s="609"/>
      <c r="CB779" s="609"/>
      <c r="CC779" s="609"/>
      <c r="CD779" s="609"/>
      <c r="CE779" s="609"/>
      <c r="CF779" s="609"/>
      <c r="CG779" s="609"/>
      <c r="CH779" s="609"/>
      <c r="CI779" s="609"/>
      <c r="CJ779" s="609"/>
      <c r="CK779" s="609"/>
      <c r="CL779" s="609"/>
      <c r="CM779" s="609"/>
      <c r="CN779" s="609"/>
      <c r="CO779" s="609"/>
      <c r="CP779" s="609"/>
      <c r="CQ779" s="575"/>
      <c r="CR779" s="575"/>
      <c r="CS779" s="575"/>
      <c r="CT779" s="575"/>
      <c r="CU779" s="575"/>
      <c r="CV779" s="575"/>
      <c r="CW779" s="575"/>
      <c r="CX779" s="575"/>
      <c r="CY779" s="575"/>
      <c r="CZ779" s="575"/>
      <c r="DA779" s="575"/>
      <c r="DB779" s="575"/>
      <c r="DC779" s="575"/>
      <c r="DD779" s="575"/>
      <c r="DE779" s="575"/>
      <c r="DF779" s="575"/>
      <c r="DG779" s="575"/>
      <c r="DH779" s="575"/>
      <c r="DI779" s="575"/>
      <c r="DJ779" s="575"/>
      <c r="DK779" s="575"/>
      <c r="DL779" s="575"/>
      <c r="DM779" s="575"/>
      <c r="DN779" s="575"/>
      <c r="DO779" s="575"/>
      <c r="DP779" s="575"/>
      <c r="DQ779" s="575"/>
      <c r="DR779" s="575"/>
      <c r="DS779" s="575"/>
      <c r="DT779" s="575"/>
      <c r="DU779" s="575"/>
      <c r="DV779" s="575"/>
      <c r="DW779" s="575"/>
    </row>
    <row r="780" spans="1:127" s="571" customFormat="1" ht="12.75" customHeight="1" x14ac:dyDescent="0.2">
      <c r="A780" s="559">
        <v>779</v>
      </c>
      <c r="B780" s="560" t="s">
        <v>1004</v>
      </c>
      <c r="C780" s="560" t="s">
        <v>6835</v>
      </c>
      <c r="D780" s="560"/>
      <c r="E780" s="560" t="s">
        <v>6836</v>
      </c>
      <c r="F780" s="560"/>
      <c r="G780" s="562" t="s">
        <v>6837</v>
      </c>
      <c r="H780" s="563"/>
      <c r="I780" s="560" t="s">
        <v>614</v>
      </c>
      <c r="J780" s="560"/>
      <c r="K780" s="560" t="s">
        <v>1881</v>
      </c>
      <c r="L780" s="563" t="s">
        <v>1882</v>
      </c>
      <c r="M780" s="565">
        <v>43523</v>
      </c>
      <c r="N780" s="566">
        <v>44254</v>
      </c>
      <c r="O780" s="567" t="s">
        <v>991</v>
      </c>
      <c r="P780" s="568">
        <f t="shared" si="166"/>
        <v>44254</v>
      </c>
      <c r="Q780" s="569">
        <v>19054</v>
      </c>
      <c r="R780" s="569">
        <v>2009</v>
      </c>
      <c r="S780" s="591">
        <v>43523</v>
      </c>
      <c r="T780" s="571" t="s">
        <v>239</v>
      </c>
      <c r="U780" s="571" t="s">
        <v>1786</v>
      </c>
      <c r="V780" s="564" t="s">
        <v>484</v>
      </c>
      <c r="W780" s="564" t="s">
        <v>1313</v>
      </c>
      <c r="X780" s="560" t="s">
        <v>1826</v>
      </c>
      <c r="Y780" s="560" t="s">
        <v>8607</v>
      </c>
      <c r="Z780" s="564" t="s">
        <v>1047</v>
      </c>
      <c r="AA780" s="572">
        <f t="shared" si="167"/>
        <v>44254</v>
      </c>
      <c r="AB780" s="573" t="s">
        <v>1395</v>
      </c>
      <c r="AC780" s="560">
        <v>6.3</v>
      </c>
      <c r="AD780" s="574"/>
      <c r="AE780" s="560">
        <v>85</v>
      </c>
      <c r="AF780" s="560"/>
      <c r="AG780" s="560">
        <v>110</v>
      </c>
      <c r="AH780" s="560"/>
      <c r="AI780" s="560">
        <v>22</v>
      </c>
      <c r="AJ780" s="560">
        <v>37</v>
      </c>
      <c r="AK780" s="571">
        <v>46</v>
      </c>
      <c r="AL780" s="571">
        <v>1</v>
      </c>
      <c r="AP780" s="560"/>
      <c r="AQ780" s="642"/>
    </row>
    <row r="781" spans="1:127" s="502" customFormat="1" ht="12.75" customHeight="1" x14ac:dyDescent="0.2">
      <c r="A781" s="270">
        <v>780</v>
      </c>
      <c r="B781" s="966" t="s">
        <v>1004</v>
      </c>
      <c r="C781" s="967" t="s">
        <v>10611</v>
      </c>
      <c r="D781" s="967"/>
      <c r="E781" s="967" t="s">
        <v>5069</v>
      </c>
      <c r="F781" s="967"/>
      <c r="G781" s="968" t="s">
        <v>10612</v>
      </c>
      <c r="H781" s="969"/>
      <c r="I781" s="556" t="s">
        <v>6162</v>
      </c>
      <c r="J781" s="967"/>
      <c r="K781" s="967" t="s">
        <v>10613</v>
      </c>
      <c r="L781" s="969" t="s">
        <v>10614</v>
      </c>
      <c r="M781" s="970">
        <v>44397</v>
      </c>
      <c r="N781" s="971">
        <v>45065</v>
      </c>
      <c r="O781" s="972" t="s">
        <v>991</v>
      </c>
      <c r="P781" s="973">
        <f>N781</f>
        <v>45065</v>
      </c>
      <c r="Q781" s="974">
        <v>21410</v>
      </c>
      <c r="R781" s="974">
        <v>2020</v>
      </c>
      <c r="S781" s="975">
        <v>44335</v>
      </c>
      <c r="T781" s="976" t="s">
        <v>5762</v>
      </c>
      <c r="U781" s="976" t="s">
        <v>1786</v>
      </c>
      <c r="V781" s="977" t="s">
        <v>484</v>
      </c>
      <c r="W781" s="977" t="s">
        <v>1542</v>
      </c>
      <c r="X781" s="976" t="s">
        <v>10615</v>
      </c>
      <c r="Y781" s="976" t="s">
        <v>10616</v>
      </c>
      <c r="Z781" s="977" t="s">
        <v>10617</v>
      </c>
      <c r="AA781" s="978">
        <f>N781</f>
        <v>45065</v>
      </c>
      <c r="AB781" s="976" t="s">
        <v>2167</v>
      </c>
      <c r="AC781" s="976">
        <v>5.15</v>
      </c>
      <c r="AD781" s="979"/>
      <c r="AE781" s="976">
        <v>83</v>
      </c>
      <c r="AF781" s="976"/>
      <c r="AG781" s="976">
        <v>103</v>
      </c>
      <c r="AH781" s="976"/>
      <c r="AI781" s="976" t="s">
        <v>994</v>
      </c>
      <c r="AJ781" s="976" t="s">
        <v>994</v>
      </c>
      <c r="AK781" s="976" t="s">
        <v>994</v>
      </c>
      <c r="AL781" s="974">
        <v>1</v>
      </c>
      <c r="AM781" s="975"/>
      <c r="AN781" s="976"/>
      <c r="AO781" s="281"/>
      <c r="AP781" s="281"/>
      <c r="AQ781" s="640"/>
      <c r="AR781" s="516"/>
      <c r="AS781" s="516"/>
      <c r="AT781" s="516"/>
      <c r="AU781" s="516"/>
      <c r="AV781" s="516"/>
      <c r="AW781" s="516"/>
      <c r="AX781" s="516"/>
      <c r="AY781" s="516"/>
      <c r="AZ781" s="516"/>
      <c r="BA781" s="516"/>
      <c r="BB781" s="516"/>
      <c r="BC781" s="516"/>
      <c r="BD781" s="516"/>
      <c r="BE781" s="516"/>
      <c r="BF781" s="516"/>
      <c r="BG781" s="516"/>
      <c r="BH781" s="516"/>
      <c r="BI781" s="516"/>
      <c r="BJ781" s="516"/>
      <c r="BK781" s="516"/>
      <c r="BL781" s="516"/>
      <c r="BM781" s="516"/>
      <c r="BN781" s="516"/>
      <c r="BO781" s="516"/>
      <c r="BP781" s="516"/>
      <c r="BQ781" s="516"/>
      <c r="BR781" s="516"/>
      <c r="BS781" s="516"/>
      <c r="BT781" s="516"/>
      <c r="BU781" s="516"/>
      <c r="BV781" s="516"/>
      <c r="BW781" s="516"/>
      <c r="BX781" s="516"/>
      <c r="BY781" s="516"/>
      <c r="BZ781" s="516"/>
      <c r="CA781" s="516"/>
      <c r="CB781" s="516"/>
      <c r="CC781" s="516"/>
      <c r="CD781" s="516"/>
      <c r="CE781" s="516"/>
      <c r="CF781" s="516"/>
      <c r="CG781" s="516"/>
      <c r="CH781" s="516"/>
      <c r="CI781" s="516"/>
      <c r="CJ781" s="516"/>
      <c r="CK781" s="516"/>
      <c r="CL781" s="516"/>
      <c r="CM781" s="516"/>
      <c r="CN781" s="516"/>
      <c r="CO781" s="516"/>
      <c r="CP781" s="516"/>
      <c r="CQ781" s="532"/>
      <c r="CR781" s="532"/>
      <c r="CS781" s="532"/>
      <c r="CT781" s="532"/>
      <c r="CU781" s="532"/>
      <c r="CV781" s="532"/>
      <c r="CW781" s="532"/>
      <c r="CX781" s="532"/>
      <c r="CY781" s="532"/>
      <c r="CZ781" s="532"/>
      <c r="DA781" s="532"/>
      <c r="DB781" s="532"/>
      <c r="DC781" s="532"/>
      <c r="DD781" s="532"/>
      <c r="DE781" s="532"/>
      <c r="DF781" s="532"/>
      <c r="DG781" s="532"/>
      <c r="DH781" s="532"/>
      <c r="DI781" s="532"/>
      <c r="DJ781" s="532"/>
      <c r="DK781" s="532"/>
      <c r="DL781" s="532"/>
      <c r="DM781" s="532"/>
      <c r="DN781" s="532"/>
      <c r="DO781" s="532"/>
      <c r="DP781" s="532"/>
      <c r="DQ781" s="532"/>
      <c r="DR781" s="532"/>
      <c r="DS781" s="532"/>
      <c r="DT781" s="532"/>
      <c r="DU781" s="532"/>
      <c r="DV781" s="532"/>
      <c r="DW781" s="532"/>
    </row>
    <row r="782" spans="1:127" s="502" customFormat="1" ht="12.75" customHeight="1" x14ac:dyDescent="0.2">
      <c r="A782" s="270">
        <v>781</v>
      </c>
      <c r="B782" s="270" t="s">
        <v>1005</v>
      </c>
      <c r="C782" s="271" t="s">
        <v>1020</v>
      </c>
      <c r="D782" s="271" t="s">
        <v>1889</v>
      </c>
      <c r="E782" s="281" t="s">
        <v>1186</v>
      </c>
      <c r="F782" s="271" t="s">
        <v>1890</v>
      </c>
      <c r="G782" s="272" t="s">
        <v>1357</v>
      </c>
      <c r="H782" s="273" t="s">
        <v>1890</v>
      </c>
      <c r="I782" s="281" t="s">
        <v>1045</v>
      </c>
      <c r="J782" s="271" t="s">
        <v>1891</v>
      </c>
      <c r="K782" s="271" t="s">
        <v>1163</v>
      </c>
      <c r="L782" s="273" t="s">
        <v>1164</v>
      </c>
      <c r="M782" s="275">
        <v>40119</v>
      </c>
      <c r="N782" s="132">
        <v>43885</v>
      </c>
      <c r="O782" s="277" t="s">
        <v>991</v>
      </c>
      <c r="P782" s="299">
        <f t="shared" si="166"/>
        <v>43885</v>
      </c>
      <c r="Q782" s="264">
        <v>18147</v>
      </c>
      <c r="R782" s="264">
        <v>1994</v>
      </c>
      <c r="S782" s="279">
        <v>43155</v>
      </c>
      <c r="T782" s="281" t="s">
        <v>396</v>
      </c>
      <c r="U782" s="281" t="s">
        <v>259</v>
      </c>
      <c r="V782" s="150" t="s">
        <v>5783</v>
      </c>
      <c r="W782" s="150" t="s">
        <v>5784</v>
      </c>
      <c r="X782" s="281" t="s">
        <v>1932</v>
      </c>
      <c r="Y782" s="281" t="s">
        <v>1933</v>
      </c>
      <c r="Z782" s="150" t="s">
        <v>1934</v>
      </c>
      <c r="AA782" s="303">
        <f t="shared" si="167"/>
        <v>43885</v>
      </c>
      <c r="AB782" s="283" t="s">
        <v>1483</v>
      </c>
      <c r="AC782" s="281">
        <v>12</v>
      </c>
      <c r="AD782" s="284">
        <v>115</v>
      </c>
      <c r="AE782" s="281">
        <v>140</v>
      </c>
      <c r="AF782" s="281">
        <v>140</v>
      </c>
      <c r="AG782" s="281">
        <v>200</v>
      </c>
      <c r="AH782" s="281">
        <v>200</v>
      </c>
      <c r="AI782" s="281">
        <v>24</v>
      </c>
      <c r="AJ782" s="281">
        <v>36</v>
      </c>
      <c r="AK782" s="281">
        <v>40</v>
      </c>
      <c r="AL782" s="280">
        <v>2</v>
      </c>
      <c r="AM782" s="265">
        <v>40119</v>
      </c>
      <c r="AN782" s="281">
        <v>2008</v>
      </c>
      <c r="AO782" s="281" t="s">
        <v>990</v>
      </c>
      <c r="AP782" s="534"/>
      <c r="AQ782" s="635"/>
      <c r="AR782" s="324"/>
      <c r="AS782" s="324"/>
      <c r="AT782" s="324"/>
      <c r="AU782" s="324"/>
      <c r="AV782" s="324"/>
      <c r="AW782" s="324"/>
      <c r="AX782" s="324"/>
      <c r="AY782" s="324"/>
      <c r="AZ782" s="324"/>
      <c r="BA782" s="324"/>
      <c r="BB782" s="324"/>
      <c r="BC782" s="324"/>
      <c r="BD782" s="324"/>
      <c r="BE782" s="324"/>
      <c r="BF782" s="324"/>
      <c r="BG782" s="324"/>
      <c r="BH782" s="324"/>
      <c r="BI782" s="324"/>
      <c r="BJ782" s="324"/>
      <c r="BK782" s="324"/>
      <c r="BL782" s="324"/>
      <c r="BM782" s="324"/>
      <c r="BN782" s="324"/>
      <c r="BO782" s="324"/>
      <c r="BP782" s="324"/>
      <c r="BQ782" s="324"/>
      <c r="BR782" s="324"/>
      <c r="BS782" s="324"/>
      <c r="BT782" s="324"/>
      <c r="BU782" s="324"/>
      <c r="BV782" s="324"/>
      <c r="BW782" s="324"/>
      <c r="BX782" s="324"/>
      <c r="BY782" s="324"/>
      <c r="BZ782" s="324"/>
      <c r="CA782" s="324"/>
      <c r="CB782" s="324"/>
      <c r="CC782" s="324"/>
      <c r="CD782" s="324"/>
      <c r="CE782" s="324"/>
      <c r="CF782" s="324"/>
      <c r="CG782" s="324"/>
      <c r="CH782" s="324"/>
      <c r="CI782" s="324"/>
      <c r="CJ782" s="324"/>
      <c r="CK782" s="324"/>
      <c r="CL782" s="324"/>
      <c r="CM782" s="324"/>
      <c r="CN782" s="324"/>
      <c r="CO782" s="324"/>
      <c r="CP782" s="324"/>
      <c r="CQ782" s="532"/>
      <c r="CR782" s="532"/>
      <c r="CS782" s="532"/>
      <c r="CT782" s="532"/>
      <c r="CU782" s="532"/>
      <c r="CV782" s="532"/>
      <c r="CW782" s="532"/>
      <c r="CX782" s="532"/>
      <c r="CY782" s="532"/>
      <c r="CZ782" s="532"/>
      <c r="DA782" s="532"/>
      <c r="DB782" s="532"/>
      <c r="DC782" s="532"/>
      <c r="DD782" s="532"/>
      <c r="DE782" s="532"/>
      <c r="DF782" s="532"/>
      <c r="DG782" s="532"/>
      <c r="DH782" s="532"/>
      <c r="DI782" s="532"/>
      <c r="DJ782" s="532"/>
      <c r="DK782" s="532"/>
      <c r="DL782" s="532"/>
      <c r="DM782" s="532"/>
      <c r="DN782" s="532"/>
      <c r="DO782" s="532"/>
      <c r="DP782" s="532"/>
      <c r="DQ782" s="532"/>
      <c r="DR782" s="532"/>
      <c r="DS782" s="532"/>
      <c r="DT782" s="532"/>
      <c r="DU782" s="532"/>
      <c r="DV782" s="532"/>
      <c r="DW782" s="532"/>
    </row>
    <row r="783" spans="1:127" s="502" customFormat="1" ht="12.75" customHeight="1" x14ac:dyDescent="0.2">
      <c r="A783" s="270">
        <v>782</v>
      </c>
      <c r="B783" s="281" t="s">
        <v>1004</v>
      </c>
      <c r="C783" s="281" t="s">
        <v>4889</v>
      </c>
      <c r="D783" s="281"/>
      <c r="E783" s="281" t="s">
        <v>5078</v>
      </c>
      <c r="F783" s="281"/>
      <c r="G783" s="296" t="s">
        <v>10031</v>
      </c>
      <c r="H783" s="922"/>
      <c r="I783" s="271" t="s">
        <v>2653</v>
      </c>
      <c r="J783" s="281"/>
      <c r="K783" s="281" t="s">
        <v>3353</v>
      </c>
      <c r="L783" s="922" t="s">
        <v>1351</v>
      </c>
      <c r="M783" s="306">
        <v>44301</v>
      </c>
      <c r="N783" s="307">
        <v>45028</v>
      </c>
      <c r="O783" s="277" t="s">
        <v>991</v>
      </c>
      <c r="P783" s="299">
        <f>N783</f>
        <v>45028</v>
      </c>
      <c r="Q783" s="264">
        <v>21181</v>
      </c>
      <c r="R783" s="264">
        <v>2021</v>
      </c>
      <c r="S783" s="265">
        <v>44298</v>
      </c>
      <c r="T783" s="281" t="s">
        <v>5079</v>
      </c>
      <c r="U783" s="281" t="s">
        <v>1786</v>
      </c>
      <c r="V783" s="150" t="s">
        <v>484</v>
      </c>
      <c r="W783" s="150" t="s">
        <v>484</v>
      </c>
      <c r="X783" s="281" t="s">
        <v>829</v>
      </c>
      <c r="Y783" s="281" t="s">
        <v>6952</v>
      </c>
      <c r="Z783" s="150" t="s">
        <v>2312</v>
      </c>
      <c r="AA783" s="303">
        <f>N783</f>
        <v>45028</v>
      </c>
      <c r="AB783" s="283" t="s">
        <v>485</v>
      </c>
      <c r="AC783" s="281">
        <v>4.8</v>
      </c>
      <c r="AD783" s="284"/>
      <c r="AE783" s="281">
        <v>75</v>
      </c>
      <c r="AF783" s="281"/>
      <c r="AG783" s="281">
        <v>100</v>
      </c>
      <c r="AH783" s="281"/>
      <c r="AI783" s="281">
        <v>23</v>
      </c>
      <c r="AJ783" s="281">
        <v>37</v>
      </c>
      <c r="AK783" s="281">
        <v>54</v>
      </c>
      <c r="AL783" s="281">
        <v>1</v>
      </c>
      <c r="AM783" s="281"/>
      <c r="AN783" s="281"/>
      <c r="AO783" s="281"/>
      <c r="AP783" s="281"/>
      <c r="AQ783" s="635"/>
      <c r="AR783" s="324"/>
      <c r="AS783" s="324"/>
      <c r="AT783" s="324"/>
      <c r="AU783" s="324"/>
      <c r="AV783" s="324"/>
      <c r="AW783" s="324"/>
      <c r="AX783" s="324"/>
      <c r="AY783" s="324"/>
      <c r="AZ783" s="324"/>
      <c r="BA783" s="324"/>
      <c r="BB783" s="324"/>
      <c r="BC783" s="324"/>
      <c r="BD783" s="324"/>
      <c r="BE783" s="324"/>
      <c r="BF783" s="324"/>
      <c r="BG783" s="324"/>
      <c r="BH783" s="324"/>
      <c r="BI783" s="324"/>
      <c r="BJ783" s="324"/>
      <c r="BK783" s="324"/>
      <c r="BL783" s="324"/>
      <c r="BM783" s="324"/>
      <c r="BN783" s="324"/>
      <c r="BO783" s="324"/>
      <c r="BP783" s="324"/>
      <c r="BQ783" s="324"/>
      <c r="BR783" s="324"/>
      <c r="BS783" s="324"/>
      <c r="BT783" s="324"/>
      <c r="BU783" s="324"/>
      <c r="BV783" s="324"/>
      <c r="BW783" s="324"/>
      <c r="BX783" s="324"/>
      <c r="BY783" s="324"/>
      <c r="BZ783" s="324"/>
      <c r="CA783" s="324"/>
      <c r="CB783" s="324"/>
      <c r="CC783" s="324"/>
      <c r="CD783" s="324"/>
      <c r="CE783" s="324"/>
      <c r="CF783" s="324"/>
      <c r="CG783" s="324"/>
      <c r="CH783" s="324"/>
      <c r="CI783" s="324"/>
      <c r="CJ783" s="324"/>
      <c r="CK783" s="324"/>
      <c r="CL783" s="324"/>
      <c r="CM783" s="324"/>
      <c r="CN783" s="324"/>
      <c r="CO783" s="324"/>
      <c r="CP783" s="324"/>
      <c r="CQ783" s="532"/>
      <c r="CR783" s="532"/>
      <c r="CS783" s="532"/>
      <c r="CT783" s="532"/>
      <c r="CU783" s="532"/>
      <c r="CV783" s="532"/>
      <c r="CW783" s="532"/>
      <c r="CX783" s="532"/>
      <c r="CY783" s="532"/>
      <c r="CZ783" s="532"/>
      <c r="DA783" s="532"/>
      <c r="DB783" s="532"/>
      <c r="DC783" s="532"/>
      <c r="DD783" s="532"/>
      <c r="DE783" s="532"/>
      <c r="DF783" s="532"/>
      <c r="DG783" s="532"/>
      <c r="DH783" s="532"/>
      <c r="DI783" s="532"/>
      <c r="DJ783" s="532"/>
      <c r="DK783" s="532"/>
      <c r="DL783" s="532"/>
      <c r="DM783" s="532"/>
      <c r="DN783" s="532"/>
      <c r="DO783" s="532"/>
      <c r="DP783" s="532"/>
      <c r="DQ783" s="532"/>
      <c r="DR783" s="532"/>
      <c r="DS783" s="532"/>
      <c r="DT783" s="532"/>
      <c r="DU783" s="532"/>
      <c r="DV783" s="532"/>
      <c r="DW783" s="532"/>
    </row>
    <row r="784" spans="1:127" s="502" customFormat="1" ht="12.75" customHeight="1" x14ac:dyDescent="0.2">
      <c r="A784" s="270">
        <v>783</v>
      </c>
      <c r="B784" s="281" t="s">
        <v>1005</v>
      </c>
      <c r="C784" s="281" t="s">
        <v>5887</v>
      </c>
      <c r="D784" s="281" t="s">
        <v>4095</v>
      </c>
      <c r="E784" s="281" t="s">
        <v>5888</v>
      </c>
      <c r="F784" s="281" t="s">
        <v>5948</v>
      </c>
      <c r="G784" s="296" t="s">
        <v>5889</v>
      </c>
      <c r="H784" s="676" t="s">
        <v>5950</v>
      </c>
      <c r="I784" s="281" t="s">
        <v>424</v>
      </c>
      <c r="J784" s="281" t="s">
        <v>5951</v>
      </c>
      <c r="K784" s="281" t="s">
        <v>5949</v>
      </c>
      <c r="L784" s="676" t="s">
        <v>5330</v>
      </c>
      <c r="M784" s="306">
        <v>43175</v>
      </c>
      <c r="N784" s="307">
        <v>44626</v>
      </c>
      <c r="O784" s="277" t="s">
        <v>991</v>
      </c>
      <c r="P784" s="299">
        <f t="shared" si="166"/>
        <v>44626</v>
      </c>
      <c r="Q784" s="264">
        <v>18257</v>
      </c>
      <c r="R784" s="264">
        <v>2017</v>
      </c>
      <c r="S784" s="265">
        <v>43896</v>
      </c>
      <c r="T784" s="280" t="s">
        <v>8373</v>
      </c>
      <c r="U784" s="281" t="s">
        <v>259</v>
      </c>
      <c r="V784" s="150" t="s">
        <v>8375</v>
      </c>
      <c r="W784" s="150" t="s">
        <v>8374</v>
      </c>
      <c r="X784" s="281" t="s">
        <v>7655</v>
      </c>
      <c r="Y784" s="281" t="s">
        <v>1212</v>
      </c>
      <c r="Z784" s="150" t="s">
        <v>1762</v>
      </c>
      <c r="AA784" s="303">
        <f t="shared" si="167"/>
        <v>44626</v>
      </c>
      <c r="AB784" s="283" t="s">
        <v>994</v>
      </c>
      <c r="AC784" s="281">
        <v>5.2</v>
      </c>
      <c r="AD784" s="284">
        <v>25</v>
      </c>
      <c r="AE784" s="281">
        <v>55</v>
      </c>
      <c r="AF784" s="281">
        <v>60</v>
      </c>
      <c r="AG784" s="281">
        <v>90</v>
      </c>
      <c r="AH784" s="281">
        <v>115</v>
      </c>
      <c r="AI784" s="281" t="s">
        <v>994</v>
      </c>
      <c r="AJ784" s="281" t="s">
        <v>994</v>
      </c>
      <c r="AK784" s="281" t="s">
        <v>994</v>
      </c>
      <c r="AL784" s="281">
        <v>1</v>
      </c>
      <c r="AM784" s="265">
        <v>43193</v>
      </c>
      <c r="AN784" s="281">
        <v>2014</v>
      </c>
      <c r="AO784" s="281" t="s">
        <v>991</v>
      </c>
      <c r="AP784" s="281" t="s">
        <v>8376</v>
      </c>
      <c r="AQ784" s="635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  <c r="CA784" s="324"/>
      <c r="CB784" s="324"/>
      <c r="CC784" s="324"/>
      <c r="CD784" s="324"/>
      <c r="CE784" s="324"/>
      <c r="CF784" s="324"/>
      <c r="CG784" s="324"/>
      <c r="CH784" s="324"/>
      <c r="CI784" s="324"/>
      <c r="CJ784" s="324"/>
      <c r="CK784" s="324"/>
      <c r="CL784" s="324"/>
      <c r="CM784" s="324"/>
      <c r="CN784" s="324"/>
      <c r="CO784" s="324"/>
      <c r="CP784" s="324"/>
      <c r="CQ784" s="532"/>
      <c r="CR784" s="532"/>
      <c r="CS784" s="532"/>
      <c r="CT784" s="532"/>
      <c r="CU784" s="532"/>
      <c r="CV784" s="532"/>
      <c r="CW784" s="532"/>
      <c r="CX784" s="532"/>
      <c r="CY784" s="532"/>
      <c r="CZ784" s="532"/>
      <c r="DA784" s="532"/>
      <c r="DB784" s="532"/>
      <c r="DC784" s="532"/>
      <c r="DD784" s="532"/>
      <c r="DE784" s="532"/>
      <c r="DF784" s="532"/>
      <c r="DG784" s="532"/>
      <c r="DH784" s="532"/>
      <c r="DI784" s="532"/>
      <c r="DJ784" s="532"/>
      <c r="DK784" s="532"/>
      <c r="DL784" s="532"/>
      <c r="DM784" s="532"/>
      <c r="DN784" s="532"/>
      <c r="DO784" s="532"/>
      <c r="DP784" s="532"/>
      <c r="DQ784" s="532"/>
      <c r="DR784" s="532"/>
      <c r="DS784" s="532"/>
      <c r="DT784" s="532"/>
      <c r="DU784" s="532"/>
      <c r="DV784" s="532"/>
      <c r="DW784" s="532"/>
    </row>
    <row r="785" spans="1:127" s="502" customFormat="1" ht="12.75" customHeight="1" x14ac:dyDescent="0.2">
      <c r="A785" s="270">
        <v>784</v>
      </c>
      <c r="B785" s="281" t="s">
        <v>1004</v>
      </c>
      <c r="C785" s="270" t="s">
        <v>3182</v>
      </c>
      <c r="D785" s="281"/>
      <c r="E785" s="281" t="s">
        <v>5787</v>
      </c>
      <c r="F785" s="281"/>
      <c r="G785" s="296" t="s">
        <v>5788</v>
      </c>
      <c r="H785" s="676"/>
      <c r="I785" s="556" t="s">
        <v>2653</v>
      </c>
      <c r="J785" s="281"/>
      <c r="K785" s="271" t="s">
        <v>2407</v>
      </c>
      <c r="L785" s="273" t="s">
        <v>2408</v>
      </c>
      <c r="M785" s="306">
        <v>43153</v>
      </c>
      <c r="N785" s="276">
        <v>43883</v>
      </c>
      <c r="O785" s="277" t="s">
        <v>991</v>
      </c>
      <c r="P785" s="298">
        <f t="shared" ref="P785" si="168">N785</f>
        <v>43883</v>
      </c>
      <c r="Q785" s="278">
        <v>18149</v>
      </c>
      <c r="R785" s="278">
        <v>2018</v>
      </c>
      <c r="S785" s="279">
        <v>43153</v>
      </c>
      <c r="T785" s="280" t="s">
        <v>1785</v>
      </c>
      <c r="U785" s="281" t="s">
        <v>1786</v>
      </c>
      <c r="V785" s="282" t="s">
        <v>484</v>
      </c>
      <c r="W785" s="282" t="s">
        <v>1189</v>
      </c>
      <c r="X785" s="280" t="s">
        <v>2409</v>
      </c>
      <c r="Y785" s="280" t="s">
        <v>560</v>
      </c>
      <c r="Z785" s="282" t="s">
        <v>1625</v>
      </c>
      <c r="AA785" s="319">
        <f t="shared" ref="AA785" si="169">N785</f>
        <v>43883</v>
      </c>
      <c r="AB785" s="149" t="s">
        <v>2167</v>
      </c>
      <c r="AC785" s="280">
        <v>4.5</v>
      </c>
      <c r="AD785" s="305"/>
      <c r="AE785" s="280">
        <v>90</v>
      </c>
      <c r="AF785" s="280"/>
      <c r="AG785" s="280">
        <v>115</v>
      </c>
      <c r="AH785" s="280"/>
      <c r="AI785" s="280">
        <v>22</v>
      </c>
      <c r="AJ785" s="280">
        <v>36</v>
      </c>
      <c r="AK785" s="280">
        <v>54</v>
      </c>
      <c r="AL785" s="280">
        <v>1</v>
      </c>
      <c r="AM785" s="506"/>
      <c r="AN785" s="324"/>
      <c r="AO785" s="324"/>
      <c r="AP785" s="281"/>
      <c r="AQ785" s="635"/>
      <c r="AR785" s="324"/>
      <c r="AS785" s="324"/>
      <c r="AT785" s="324"/>
      <c r="AU785" s="324"/>
      <c r="AV785" s="324"/>
      <c r="AW785" s="324"/>
      <c r="AX785" s="324"/>
      <c r="AY785" s="324"/>
      <c r="AZ785" s="324"/>
      <c r="BA785" s="324"/>
      <c r="BB785" s="324"/>
      <c r="BC785" s="324"/>
      <c r="BD785" s="324"/>
      <c r="BE785" s="324"/>
      <c r="BF785" s="324"/>
      <c r="BG785" s="324"/>
      <c r="BH785" s="324"/>
      <c r="BI785" s="324"/>
      <c r="BJ785" s="324"/>
      <c r="BK785" s="324"/>
      <c r="BL785" s="324"/>
      <c r="BM785" s="324"/>
      <c r="BN785" s="324"/>
      <c r="BO785" s="324"/>
      <c r="BP785" s="324"/>
      <c r="BQ785" s="324"/>
      <c r="BR785" s="324"/>
      <c r="BS785" s="324"/>
      <c r="BT785" s="324"/>
      <c r="BU785" s="324"/>
      <c r="BV785" s="324"/>
      <c r="BW785" s="324"/>
      <c r="BX785" s="324"/>
      <c r="BY785" s="324"/>
      <c r="BZ785" s="324"/>
      <c r="CA785" s="324"/>
      <c r="CB785" s="324"/>
      <c r="CC785" s="324"/>
      <c r="CD785" s="324"/>
      <c r="CE785" s="324"/>
      <c r="CF785" s="324"/>
      <c r="CG785" s="324"/>
      <c r="CH785" s="324"/>
      <c r="CI785" s="324"/>
      <c r="CJ785" s="324"/>
      <c r="CK785" s="324"/>
      <c r="CL785" s="324"/>
      <c r="CM785" s="324"/>
      <c r="CN785" s="324"/>
      <c r="CO785" s="324"/>
      <c r="CP785" s="324"/>
      <c r="CQ785" s="532"/>
      <c r="CR785" s="532"/>
      <c r="CS785" s="532"/>
      <c r="CT785" s="532"/>
      <c r="CU785" s="532"/>
      <c r="CV785" s="532"/>
      <c r="CW785" s="532"/>
      <c r="CX785" s="532"/>
      <c r="CY785" s="532"/>
      <c r="CZ785" s="532"/>
      <c r="DA785" s="532"/>
      <c r="DB785" s="532"/>
      <c r="DC785" s="532"/>
      <c r="DD785" s="532"/>
      <c r="DE785" s="532"/>
      <c r="DF785" s="532"/>
      <c r="DG785" s="532"/>
      <c r="DH785" s="532"/>
      <c r="DI785" s="532"/>
      <c r="DJ785" s="532"/>
      <c r="DK785" s="532"/>
      <c r="DL785" s="532"/>
      <c r="DM785" s="532"/>
      <c r="DN785" s="532"/>
      <c r="DO785" s="532"/>
      <c r="DP785" s="532"/>
      <c r="DQ785" s="532"/>
      <c r="DR785" s="532"/>
      <c r="DS785" s="532"/>
      <c r="DT785" s="532"/>
      <c r="DU785" s="532"/>
      <c r="DV785" s="532"/>
      <c r="DW785" s="532"/>
    </row>
    <row r="786" spans="1:127" ht="12.75" customHeight="1" x14ac:dyDescent="0.2">
      <c r="A786" s="270">
        <v>785</v>
      </c>
      <c r="B786" s="270" t="s">
        <v>1005</v>
      </c>
      <c r="C786" s="270" t="s">
        <v>3754</v>
      </c>
      <c r="D786" s="271"/>
      <c r="E786" s="271" t="s">
        <v>4077</v>
      </c>
      <c r="F786" s="271" t="s">
        <v>5450</v>
      </c>
      <c r="G786" s="272" t="s">
        <v>4078</v>
      </c>
      <c r="H786" s="273"/>
      <c r="I786" s="281" t="s">
        <v>1775</v>
      </c>
      <c r="J786" s="271"/>
      <c r="K786" s="271" t="s">
        <v>5452</v>
      </c>
      <c r="L786" s="273" t="s">
        <v>5453</v>
      </c>
      <c r="M786" s="275">
        <v>42574</v>
      </c>
      <c r="N786" s="276">
        <v>44032</v>
      </c>
      <c r="O786" s="277" t="s">
        <v>991</v>
      </c>
      <c r="P786" s="298">
        <f>N786</f>
        <v>44032</v>
      </c>
      <c r="Q786" s="278">
        <v>18543</v>
      </c>
      <c r="R786" s="278">
        <v>2016</v>
      </c>
      <c r="S786" s="279">
        <v>43301</v>
      </c>
      <c r="T786" s="280" t="s">
        <v>5218</v>
      </c>
      <c r="U786" s="281" t="s">
        <v>1687</v>
      </c>
      <c r="V786" s="282" t="s">
        <v>2177</v>
      </c>
      <c r="W786" s="282" t="s">
        <v>2177</v>
      </c>
      <c r="X786" s="280" t="s">
        <v>5455</v>
      </c>
      <c r="Y786" s="280" t="s">
        <v>1608</v>
      </c>
      <c r="Z786" s="282" t="s">
        <v>1609</v>
      </c>
      <c r="AA786" s="319">
        <f>P786</f>
        <v>44032</v>
      </c>
      <c r="AB786" s="149" t="s">
        <v>42</v>
      </c>
      <c r="AC786" s="280">
        <v>5.5</v>
      </c>
      <c r="AD786" s="305">
        <v>24</v>
      </c>
      <c r="AE786" s="280">
        <v>75</v>
      </c>
      <c r="AF786" s="280">
        <v>84</v>
      </c>
      <c r="AG786" s="280">
        <v>100</v>
      </c>
      <c r="AH786" s="280">
        <v>140</v>
      </c>
      <c r="AI786" s="280">
        <v>21</v>
      </c>
      <c r="AJ786" s="280">
        <v>37</v>
      </c>
      <c r="AK786" s="280">
        <v>62</v>
      </c>
      <c r="AL786" s="280">
        <v>1</v>
      </c>
      <c r="AM786" s="279"/>
      <c r="AN786" s="280"/>
      <c r="AO786" s="280"/>
      <c r="AP786" s="280"/>
      <c r="AQ786" s="634"/>
      <c r="AR786" s="501"/>
      <c r="AS786" s="501"/>
      <c r="AT786" s="501"/>
      <c r="AU786" s="501"/>
      <c r="AV786" s="501"/>
      <c r="AW786" s="501"/>
      <c r="AX786" s="501"/>
      <c r="AY786" s="501"/>
      <c r="AZ786" s="501"/>
      <c r="BA786" s="501"/>
      <c r="BB786" s="501"/>
      <c r="BC786" s="501"/>
      <c r="BD786" s="501"/>
      <c r="BE786" s="501"/>
      <c r="BF786" s="501"/>
      <c r="BG786" s="501"/>
      <c r="BH786" s="501"/>
      <c r="BI786" s="501"/>
      <c r="BJ786" s="501"/>
      <c r="BK786" s="501"/>
      <c r="BL786" s="501"/>
      <c r="BM786" s="501"/>
      <c r="BN786" s="501"/>
      <c r="BO786" s="501"/>
      <c r="BP786" s="501"/>
      <c r="BQ786" s="501"/>
      <c r="BR786" s="501"/>
      <c r="BS786" s="501"/>
      <c r="BT786" s="501"/>
      <c r="BU786" s="501"/>
      <c r="BV786" s="501"/>
      <c r="BW786" s="501"/>
      <c r="BX786" s="501"/>
      <c r="BY786" s="501"/>
      <c r="BZ786" s="501"/>
      <c r="CA786" s="501"/>
      <c r="CB786" s="501"/>
      <c r="CC786" s="501"/>
      <c r="CD786" s="501"/>
      <c r="CE786" s="501"/>
      <c r="CF786" s="501"/>
      <c r="CG786" s="501"/>
      <c r="CH786" s="501"/>
      <c r="CI786" s="501"/>
      <c r="CJ786" s="501"/>
      <c r="CK786" s="501"/>
      <c r="CL786" s="501"/>
      <c r="CM786" s="501"/>
      <c r="CN786" s="501"/>
      <c r="CO786" s="501"/>
      <c r="CP786" s="501"/>
    </row>
    <row r="787" spans="1:127" ht="12.75" customHeight="1" x14ac:dyDescent="0.2">
      <c r="A787" s="270">
        <v>786</v>
      </c>
      <c r="B787" s="270" t="s">
        <v>1005</v>
      </c>
      <c r="C787" s="271" t="s">
        <v>2114</v>
      </c>
      <c r="D787" s="271"/>
      <c r="E787" s="271" t="s">
        <v>1478</v>
      </c>
      <c r="F787" s="271"/>
      <c r="G787" s="272" t="s">
        <v>86</v>
      </c>
      <c r="H787" s="273"/>
      <c r="I787" s="271" t="s">
        <v>1916</v>
      </c>
      <c r="J787" s="271"/>
      <c r="K787" s="271" t="s">
        <v>1096</v>
      </c>
      <c r="L787" s="273" t="s">
        <v>84</v>
      </c>
      <c r="M787" s="275">
        <v>40285</v>
      </c>
      <c r="N787" s="276">
        <v>44621</v>
      </c>
      <c r="O787" s="277" t="s">
        <v>991</v>
      </c>
      <c r="P787" s="298">
        <f t="shared" ref="P787:P795" si="170">N787</f>
        <v>44621</v>
      </c>
      <c r="Q787" s="278">
        <v>15606</v>
      </c>
      <c r="R787" s="278">
        <v>2010</v>
      </c>
      <c r="S787" s="279">
        <v>43890</v>
      </c>
      <c r="T787" s="280" t="s">
        <v>5218</v>
      </c>
      <c r="U787" s="281" t="s">
        <v>991</v>
      </c>
      <c r="V787" s="282" t="s">
        <v>1313</v>
      </c>
      <c r="W787" s="282" t="s">
        <v>176</v>
      </c>
      <c r="X787" s="280" t="s">
        <v>85</v>
      </c>
      <c r="Y787" s="280" t="s">
        <v>3265</v>
      </c>
      <c r="Z787" s="282" t="s">
        <v>419</v>
      </c>
      <c r="AA787" s="319">
        <f t="shared" ref="AA787:AA795" si="171">N787</f>
        <v>44621</v>
      </c>
      <c r="AB787" s="149" t="s">
        <v>994</v>
      </c>
      <c r="AC787" s="280">
        <v>6.3</v>
      </c>
      <c r="AD787" s="305"/>
      <c r="AE787" s="280">
        <v>100</v>
      </c>
      <c r="AF787" s="280">
        <v>100</v>
      </c>
      <c r="AG787" s="280">
        <v>130</v>
      </c>
      <c r="AH787" s="280">
        <v>169</v>
      </c>
      <c r="AI787" s="280">
        <v>23</v>
      </c>
      <c r="AJ787" s="280">
        <v>37</v>
      </c>
      <c r="AK787" s="280">
        <v>48</v>
      </c>
      <c r="AL787" s="280">
        <v>1</v>
      </c>
      <c r="AM787" s="279"/>
      <c r="AN787" s="280"/>
      <c r="AO787" s="280"/>
      <c r="AP787" s="280"/>
      <c r="AQ787" s="634"/>
      <c r="AR787" s="501"/>
      <c r="AS787" s="501"/>
      <c r="AT787" s="501"/>
      <c r="AU787" s="501"/>
      <c r="AV787" s="501"/>
      <c r="AW787" s="501"/>
      <c r="AX787" s="501"/>
      <c r="AY787" s="501"/>
      <c r="AZ787" s="501"/>
      <c r="BA787" s="501"/>
      <c r="BB787" s="501"/>
      <c r="BC787" s="501"/>
      <c r="BD787" s="501"/>
      <c r="BE787" s="501"/>
      <c r="BF787" s="501"/>
      <c r="BG787" s="501"/>
      <c r="BH787" s="501"/>
      <c r="BI787" s="501"/>
      <c r="BJ787" s="501"/>
      <c r="BK787" s="501"/>
      <c r="BL787" s="501"/>
      <c r="BM787" s="501"/>
      <c r="BN787" s="501"/>
      <c r="BO787" s="501"/>
      <c r="BP787" s="501"/>
      <c r="BQ787" s="501"/>
      <c r="BR787" s="501"/>
      <c r="BS787" s="501"/>
      <c r="BT787" s="501"/>
      <c r="BU787" s="501"/>
      <c r="BV787" s="501"/>
      <c r="BW787" s="501"/>
      <c r="BX787" s="501"/>
      <c r="BY787" s="501"/>
      <c r="BZ787" s="501"/>
      <c r="CA787" s="501"/>
      <c r="CB787" s="501"/>
      <c r="CC787" s="501"/>
      <c r="CD787" s="501"/>
      <c r="CE787" s="501"/>
      <c r="CF787" s="501"/>
      <c r="CG787" s="501"/>
      <c r="CH787" s="501"/>
      <c r="CI787" s="501"/>
      <c r="CJ787" s="501"/>
      <c r="CK787" s="501"/>
      <c r="CL787" s="501"/>
      <c r="CM787" s="501"/>
      <c r="CN787" s="501"/>
      <c r="CO787" s="501"/>
      <c r="CP787" s="501"/>
    </row>
    <row r="788" spans="1:127" s="324" customFormat="1" ht="12.75" customHeight="1" x14ac:dyDescent="0.2">
      <c r="A788" s="270">
        <v>787</v>
      </c>
      <c r="B788" s="281" t="s">
        <v>1004</v>
      </c>
      <c r="C788" s="324" t="s">
        <v>7349</v>
      </c>
      <c r="D788" s="281"/>
      <c r="E788" s="281" t="s">
        <v>741</v>
      </c>
      <c r="F788" s="281"/>
      <c r="G788" s="296" t="s">
        <v>7350</v>
      </c>
      <c r="H788" s="676"/>
      <c r="I788" s="281" t="s">
        <v>3217</v>
      </c>
      <c r="J788" s="281"/>
      <c r="K788" s="281" t="s">
        <v>3241</v>
      </c>
      <c r="L788" s="676" t="s">
        <v>7351</v>
      </c>
      <c r="M788" s="306">
        <v>43634</v>
      </c>
      <c r="N788" s="307">
        <v>45095</v>
      </c>
      <c r="O788" s="277" t="s">
        <v>991</v>
      </c>
      <c r="P788" s="299">
        <f t="shared" si="170"/>
        <v>45095</v>
      </c>
      <c r="Q788" s="264">
        <v>19324</v>
      </c>
      <c r="R788" s="264">
        <v>2017</v>
      </c>
      <c r="S788" s="265">
        <v>44365</v>
      </c>
      <c r="T788" s="281" t="s">
        <v>1785</v>
      </c>
      <c r="U788" s="281" t="s">
        <v>991</v>
      </c>
      <c r="V788" s="150" t="s">
        <v>2533</v>
      </c>
      <c r="W788" s="150" t="s">
        <v>2980</v>
      </c>
      <c r="X788" s="281" t="s">
        <v>524</v>
      </c>
      <c r="Y788" s="281" t="s">
        <v>1697</v>
      </c>
      <c r="Z788" s="150" t="s">
        <v>2099</v>
      </c>
      <c r="AA788" s="303">
        <f t="shared" si="171"/>
        <v>45095</v>
      </c>
      <c r="AB788" s="283" t="s">
        <v>1411</v>
      </c>
      <c r="AC788" s="281">
        <v>5.2</v>
      </c>
      <c r="AD788" s="284"/>
      <c r="AE788" s="281">
        <v>92</v>
      </c>
      <c r="AF788" s="281"/>
      <c r="AG788" s="281">
        <v>112</v>
      </c>
      <c r="AH788" s="281"/>
      <c r="AI788" s="281">
        <v>23</v>
      </c>
      <c r="AJ788" s="281">
        <v>38</v>
      </c>
      <c r="AK788" s="281">
        <v>55</v>
      </c>
      <c r="AL788" s="281">
        <v>1</v>
      </c>
      <c r="AM788" s="281"/>
      <c r="AN788" s="281"/>
      <c r="AO788" s="281"/>
      <c r="AP788" s="281"/>
      <c r="AQ788" s="635"/>
      <c r="CQ788" s="512"/>
    </row>
    <row r="789" spans="1:127" s="502" customFormat="1" ht="12.75" customHeight="1" x14ac:dyDescent="0.2">
      <c r="A789" s="270">
        <v>788</v>
      </c>
      <c r="B789" s="281" t="s">
        <v>1005</v>
      </c>
      <c r="C789" s="281" t="s">
        <v>6818</v>
      </c>
      <c r="D789" s="271" t="s">
        <v>2634</v>
      </c>
      <c r="E789" s="271" t="s">
        <v>3531</v>
      </c>
      <c r="F789" s="271" t="s">
        <v>9209</v>
      </c>
      <c r="G789" s="272" t="s">
        <v>9210</v>
      </c>
      <c r="H789" s="273" t="s">
        <v>9217</v>
      </c>
      <c r="I789" s="281" t="s">
        <v>3342</v>
      </c>
      <c r="J789" s="271" t="s">
        <v>2062</v>
      </c>
      <c r="K789" s="271" t="s">
        <v>9211</v>
      </c>
      <c r="L789" s="273" t="s">
        <v>9212</v>
      </c>
      <c r="M789" s="275">
        <v>44067</v>
      </c>
      <c r="N789" s="276">
        <v>44788</v>
      </c>
      <c r="O789" s="277" t="s">
        <v>991</v>
      </c>
      <c r="P789" s="298">
        <f t="shared" si="170"/>
        <v>44788</v>
      </c>
      <c r="Q789" s="278">
        <v>20611</v>
      </c>
      <c r="R789" s="278">
        <v>2018</v>
      </c>
      <c r="S789" s="279">
        <v>44058</v>
      </c>
      <c r="T789" s="280" t="s">
        <v>5218</v>
      </c>
      <c r="U789" s="281" t="s">
        <v>258</v>
      </c>
      <c r="V789" s="282" t="s">
        <v>9213</v>
      </c>
      <c r="W789" s="282" t="s">
        <v>9213</v>
      </c>
      <c r="X789" s="280" t="s">
        <v>9214</v>
      </c>
      <c r="Y789" s="280" t="s">
        <v>9215</v>
      </c>
      <c r="Z789" s="282" t="s">
        <v>9216</v>
      </c>
      <c r="AA789" s="319">
        <f>P789</f>
        <v>44788</v>
      </c>
      <c r="AB789" s="149" t="s">
        <v>2167</v>
      </c>
      <c r="AC789" s="280">
        <v>5.4</v>
      </c>
      <c r="AD789" s="282">
        <v>24</v>
      </c>
      <c r="AE789" s="280">
        <v>105</v>
      </c>
      <c r="AF789" s="280">
        <v>105</v>
      </c>
      <c r="AG789" s="280">
        <v>125</v>
      </c>
      <c r="AH789" s="280">
        <v>150</v>
      </c>
      <c r="AI789" s="280" t="s">
        <v>994</v>
      </c>
      <c r="AJ789" s="280">
        <v>40</v>
      </c>
      <c r="AK789" s="280">
        <v>50</v>
      </c>
      <c r="AL789" s="280">
        <v>1</v>
      </c>
      <c r="AM789" s="279">
        <v>42574</v>
      </c>
      <c r="AN789" s="280">
        <v>2016</v>
      </c>
      <c r="AO789" s="280" t="s">
        <v>991</v>
      </c>
      <c r="AP789" s="281"/>
      <c r="AQ789" s="635"/>
      <c r="AR789" s="281"/>
      <c r="AS789" s="281"/>
      <c r="AT789" s="296"/>
      <c r="AU789" s="800"/>
      <c r="AV789" s="281"/>
      <c r="AW789" s="281"/>
      <c r="AX789" s="281"/>
      <c r="AY789" s="150"/>
      <c r="AZ789" s="306"/>
      <c r="BA789" s="307"/>
      <c r="BB789" s="277"/>
      <c r="BC789" s="299"/>
      <c r="BD789" s="264"/>
      <c r="BE789" s="264"/>
      <c r="BF789" s="265"/>
      <c r="BG789" s="281"/>
      <c r="BH789" s="281"/>
      <c r="BI789" s="150"/>
      <c r="BJ789" s="150"/>
      <c r="BK789" s="281"/>
      <c r="BL789" s="281"/>
      <c r="BM789" s="150"/>
      <c r="BN789" s="303"/>
      <c r="BO789" s="281"/>
      <c r="BP789" s="281"/>
      <c r="BQ789" s="284"/>
      <c r="BR789" s="281"/>
      <c r="BS789" s="281"/>
      <c r="BT789" s="281"/>
      <c r="BU789" s="281"/>
      <c r="BV789" s="281"/>
      <c r="BW789" s="281"/>
      <c r="BX789" s="281"/>
      <c r="BY789" s="281"/>
      <c r="BZ789" s="506"/>
      <c r="CA789" s="324"/>
      <c r="CB789" s="324"/>
      <c r="CC789" s="281"/>
      <c r="CD789" s="324"/>
      <c r="CE789" s="324"/>
      <c r="CF789" s="324"/>
      <c r="CG789" s="324"/>
      <c r="CH789" s="324"/>
      <c r="CI789" s="324"/>
      <c r="CJ789" s="324"/>
      <c r="CK789" s="324"/>
      <c r="CL789" s="324"/>
      <c r="CM789" s="324"/>
      <c r="CN789" s="324"/>
      <c r="CO789" s="324"/>
      <c r="CP789" s="324"/>
      <c r="CQ789" s="532"/>
      <c r="CR789" s="532"/>
      <c r="CS789" s="532"/>
      <c r="CT789" s="532"/>
      <c r="CU789" s="532"/>
      <c r="CV789" s="532"/>
      <c r="CW789" s="532"/>
      <c r="CX789" s="532"/>
      <c r="CY789" s="532"/>
      <c r="CZ789" s="532"/>
      <c r="DA789" s="532"/>
      <c r="DB789" s="532"/>
      <c r="DC789" s="532"/>
      <c r="DD789" s="532"/>
      <c r="DE789" s="532"/>
      <c r="DF789" s="532"/>
      <c r="DG789" s="532"/>
      <c r="DH789" s="532"/>
      <c r="DI789" s="532"/>
      <c r="DJ789" s="532"/>
      <c r="DK789" s="532"/>
      <c r="DL789" s="532"/>
      <c r="DM789" s="532"/>
      <c r="DN789" s="532"/>
      <c r="DO789" s="532"/>
      <c r="DP789" s="532"/>
      <c r="DQ789" s="532"/>
      <c r="DR789" s="532"/>
      <c r="DS789" s="532"/>
      <c r="DT789" s="532"/>
      <c r="DU789" s="532"/>
      <c r="DV789" s="532"/>
      <c r="DW789" s="532"/>
    </row>
    <row r="790" spans="1:127" ht="12.75" customHeight="1" x14ac:dyDescent="0.2">
      <c r="A790" s="270">
        <v>789</v>
      </c>
      <c r="B790" s="270" t="s">
        <v>1005</v>
      </c>
      <c r="C790" s="271" t="s">
        <v>799</v>
      </c>
      <c r="D790" s="271" t="s">
        <v>1391</v>
      </c>
      <c r="E790" s="271" t="s">
        <v>218</v>
      </c>
      <c r="F790" s="271" t="s">
        <v>1733</v>
      </c>
      <c r="G790" s="272" t="s">
        <v>1732</v>
      </c>
      <c r="H790" s="273" t="s">
        <v>546</v>
      </c>
      <c r="I790" s="271" t="s">
        <v>2653</v>
      </c>
      <c r="J790" s="271" t="s">
        <v>1616</v>
      </c>
      <c r="K790" s="271" t="s">
        <v>1734</v>
      </c>
      <c r="L790" s="273" t="s">
        <v>1735</v>
      </c>
      <c r="M790" s="275">
        <v>40384</v>
      </c>
      <c r="N790" s="276">
        <v>44669</v>
      </c>
      <c r="O790" s="277" t="s">
        <v>991</v>
      </c>
      <c r="P790" s="298">
        <f t="shared" si="170"/>
        <v>44669</v>
      </c>
      <c r="Q790" s="278">
        <v>20344</v>
      </c>
      <c r="R790" s="278">
        <v>2009</v>
      </c>
      <c r="S790" s="279">
        <v>43939</v>
      </c>
      <c r="T790" s="280" t="s">
        <v>396</v>
      </c>
      <c r="U790" s="281" t="s">
        <v>259</v>
      </c>
      <c r="V790" s="282" t="s">
        <v>8443</v>
      </c>
      <c r="W790" s="282" t="s">
        <v>8444</v>
      </c>
      <c r="X790" s="280" t="s">
        <v>1736</v>
      </c>
      <c r="Y790" s="280" t="s">
        <v>8442</v>
      </c>
      <c r="Z790" s="282" t="s">
        <v>2020</v>
      </c>
      <c r="AA790" s="319">
        <f t="shared" si="171"/>
        <v>44669</v>
      </c>
      <c r="AB790" s="149" t="s">
        <v>1507</v>
      </c>
      <c r="AC790" s="280">
        <v>5.3</v>
      </c>
      <c r="AD790" s="305">
        <v>18.5</v>
      </c>
      <c r="AE790" s="280">
        <v>80</v>
      </c>
      <c r="AF790" s="280">
        <v>99</v>
      </c>
      <c r="AG790" s="280">
        <v>105</v>
      </c>
      <c r="AH790" s="280">
        <v>136</v>
      </c>
      <c r="AI790" s="280">
        <v>22</v>
      </c>
      <c r="AJ790" s="280">
        <v>37</v>
      </c>
      <c r="AK790" s="280">
        <v>50</v>
      </c>
      <c r="AL790" s="280">
        <v>1</v>
      </c>
      <c r="AM790" s="279">
        <v>41759</v>
      </c>
      <c r="AN790" s="280">
        <v>2013</v>
      </c>
      <c r="AO790" s="280" t="s">
        <v>991</v>
      </c>
      <c r="AP790" s="280"/>
      <c r="AQ790" s="634"/>
      <c r="AR790" s="501"/>
      <c r="AS790" s="501"/>
      <c r="AT790" s="501"/>
      <c r="AU790" s="501"/>
      <c r="AV790" s="501"/>
      <c r="AW790" s="501"/>
      <c r="AX790" s="501"/>
      <c r="AY790" s="501"/>
      <c r="AZ790" s="501"/>
      <c r="BA790" s="501"/>
      <c r="BB790" s="501"/>
      <c r="BC790" s="501"/>
      <c r="BD790" s="501"/>
      <c r="BE790" s="501"/>
      <c r="BF790" s="501"/>
      <c r="BG790" s="501"/>
      <c r="BH790" s="501"/>
      <c r="BI790" s="501"/>
      <c r="BJ790" s="501"/>
      <c r="BK790" s="501"/>
      <c r="BL790" s="501"/>
      <c r="BM790" s="501"/>
      <c r="BN790" s="501"/>
      <c r="BO790" s="501"/>
      <c r="BP790" s="501"/>
      <c r="BQ790" s="501"/>
      <c r="BR790" s="501"/>
      <c r="BS790" s="501"/>
      <c r="BT790" s="501"/>
      <c r="BU790" s="501"/>
      <c r="BV790" s="501"/>
      <c r="BW790" s="501"/>
      <c r="BX790" s="501"/>
      <c r="BY790" s="501"/>
      <c r="BZ790" s="501"/>
      <c r="CA790" s="501"/>
      <c r="CB790" s="501"/>
      <c r="CC790" s="501"/>
      <c r="CD790" s="501"/>
      <c r="CE790" s="501"/>
      <c r="CF790" s="501"/>
      <c r="CG790" s="501"/>
      <c r="CH790" s="501"/>
      <c r="CI790" s="501"/>
      <c r="CJ790" s="501"/>
      <c r="CK790" s="501"/>
      <c r="CL790" s="501"/>
      <c r="CM790" s="501"/>
      <c r="CN790" s="501"/>
      <c r="CO790" s="501"/>
      <c r="CP790" s="501"/>
    </row>
    <row r="791" spans="1:127" s="502" customFormat="1" ht="12.75" customHeight="1" x14ac:dyDescent="0.2">
      <c r="A791" s="270">
        <v>790</v>
      </c>
      <c r="B791" s="270" t="s">
        <v>1004</v>
      </c>
      <c r="C791" s="302" t="s">
        <v>4919</v>
      </c>
      <c r="D791" s="271"/>
      <c r="E791" s="130" t="s">
        <v>4920</v>
      </c>
      <c r="F791" s="271"/>
      <c r="G791" s="272" t="s">
        <v>4921</v>
      </c>
      <c r="H791" s="273"/>
      <c r="I791" s="271" t="s">
        <v>1527</v>
      </c>
      <c r="J791" s="271"/>
      <c r="K791" s="271" t="s">
        <v>4922</v>
      </c>
      <c r="L791" s="273" t="s">
        <v>4923</v>
      </c>
      <c r="M791" s="275">
        <v>42824</v>
      </c>
      <c r="N791" s="132">
        <v>44500</v>
      </c>
      <c r="O791" s="277" t="s">
        <v>991</v>
      </c>
      <c r="P791" s="299">
        <f t="shared" si="170"/>
        <v>44500</v>
      </c>
      <c r="Q791" s="264">
        <v>17369</v>
      </c>
      <c r="R791" s="264">
        <v>2017</v>
      </c>
      <c r="S791" s="265">
        <v>43769</v>
      </c>
      <c r="T791" s="281" t="s">
        <v>32</v>
      </c>
      <c r="U791" s="281" t="s">
        <v>991</v>
      </c>
      <c r="V791" s="150" t="s">
        <v>6717</v>
      </c>
      <c r="W791" s="150" t="s">
        <v>3532</v>
      </c>
      <c r="X791" s="281" t="s">
        <v>1292</v>
      </c>
      <c r="Y791" s="281" t="s">
        <v>4924</v>
      </c>
      <c r="Z791" s="150" t="s">
        <v>2015</v>
      </c>
      <c r="AA791" s="303">
        <v>44500</v>
      </c>
      <c r="AB791" s="283" t="s">
        <v>2167</v>
      </c>
      <c r="AC791" s="281">
        <v>4.95</v>
      </c>
      <c r="AD791" s="284"/>
      <c r="AE791" s="281">
        <v>80</v>
      </c>
      <c r="AF791" s="281"/>
      <c r="AG791" s="281">
        <v>105</v>
      </c>
      <c r="AH791" s="281"/>
      <c r="AI791" s="281" t="s">
        <v>994</v>
      </c>
      <c r="AJ791" s="281" t="s">
        <v>994</v>
      </c>
      <c r="AK791" s="281" t="s">
        <v>994</v>
      </c>
      <c r="AL791" s="281">
        <v>1</v>
      </c>
      <c r="AM791" s="281"/>
      <c r="AN791" s="281"/>
      <c r="AO791" s="281"/>
      <c r="AP791" s="281"/>
      <c r="AQ791" s="635"/>
      <c r="AR791" s="324"/>
      <c r="AS791" s="324"/>
      <c r="AT791" s="324"/>
      <c r="AU791" s="324"/>
      <c r="AV791" s="324"/>
      <c r="AW791" s="324"/>
      <c r="AX791" s="324"/>
      <c r="AY791" s="324"/>
      <c r="AZ791" s="324"/>
      <c r="BA791" s="324"/>
      <c r="BB791" s="324"/>
      <c r="BC791" s="324"/>
      <c r="BD791" s="324"/>
      <c r="BE791" s="324"/>
      <c r="BF791" s="324"/>
      <c r="BG791" s="324"/>
      <c r="BH791" s="324"/>
      <c r="BI791" s="324"/>
      <c r="BJ791" s="324"/>
      <c r="BK791" s="324"/>
      <c r="BL791" s="324"/>
      <c r="BM791" s="324"/>
      <c r="BN791" s="324"/>
      <c r="BO791" s="324"/>
      <c r="BP791" s="324"/>
      <c r="BQ791" s="324"/>
      <c r="BR791" s="324"/>
      <c r="BS791" s="324"/>
      <c r="BT791" s="324"/>
      <c r="BU791" s="324"/>
      <c r="BV791" s="324"/>
      <c r="BW791" s="324"/>
      <c r="BX791" s="324"/>
      <c r="BY791" s="324"/>
      <c r="BZ791" s="324"/>
      <c r="CA791" s="324"/>
      <c r="CB791" s="324"/>
      <c r="CC791" s="324"/>
      <c r="CD791" s="324"/>
      <c r="CE791" s="324"/>
      <c r="CF791" s="324"/>
      <c r="CG791" s="324"/>
      <c r="CH791" s="324"/>
      <c r="CI791" s="324"/>
      <c r="CJ791" s="324"/>
      <c r="CK791" s="324"/>
      <c r="CL791" s="324"/>
      <c r="CM791" s="324"/>
      <c r="CN791" s="324"/>
      <c r="CO791" s="324"/>
      <c r="CP791" s="324"/>
      <c r="CQ791" s="532"/>
      <c r="CR791" s="532"/>
      <c r="CS791" s="532"/>
      <c r="CT791" s="532"/>
      <c r="CU791" s="532"/>
      <c r="CV791" s="532"/>
      <c r="CW791" s="532"/>
      <c r="CX791" s="532"/>
      <c r="CY791" s="532"/>
      <c r="CZ791" s="532"/>
      <c r="DA791" s="532"/>
      <c r="DB791" s="532"/>
      <c r="DC791" s="532"/>
      <c r="DD791" s="532"/>
      <c r="DE791" s="532"/>
      <c r="DF791" s="532"/>
      <c r="DG791" s="532"/>
      <c r="DH791" s="532"/>
      <c r="DI791" s="532"/>
      <c r="DJ791" s="532"/>
      <c r="DK791" s="532"/>
      <c r="DL791" s="532"/>
      <c r="DM791" s="532"/>
      <c r="DN791" s="532"/>
      <c r="DO791" s="532"/>
      <c r="DP791" s="532"/>
      <c r="DQ791" s="532"/>
      <c r="DR791" s="532"/>
      <c r="DS791" s="532"/>
      <c r="DT791" s="532"/>
      <c r="DU791" s="532"/>
      <c r="DV791" s="532"/>
      <c r="DW791" s="532"/>
    </row>
    <row r="792" spans="1:127" s="501" customFormat="1" ht="12.75" customHeight="1" x14ac:dyDescent="0.2">
      <c r="A792" s="270">
        <v>791</v>
      </c>
      <c r="B792" s="270" t="s">
        <v>1004</v>
      </c>
      <c r="C792" s="270" t="s">
        <v>2681</v>
      </c>
      <c r="D792" s="271"/>
      <c r="E792" s="130" t="s">
        <v>4821</v>
      </c>
      <c r="F792" s="271"/>
      <c r="G792" s="273" t="s">
        <v>4822</v>
      </c>
      <c r="H792" s="273"/>
      <c r="I792" s="271" t="s">
        <v>2653</v>
      </c>
      <c r="J792" s="271"/>
      <c r="K792" s="270" t="s">
        <v>983</v>
      </c>
      <c r="L792" s="676" t="s">
        <v>984</v>
      </c>
      <c r="M792" s="306">
        <v>42780</v>
      </c>
      <c r="N792" s="307">
        <v>44569</v>
      </c>
      <c r="O792" s="308" t="s">
        <v>991</v>
      </c>
      <c r="P792" s="299">
        <f>N792</f>
        <v>44569</v>
      </c>
      <c r="Q792" s="264">
        <v>20013</v>
      </c>
      <c r="R792" s="264">
        <v>2016</v>
      </c>
      <c r="S792" s="279">
        <v>43838</v>
      </c>
      <c r="T792" s="281" t="s">
        <v>39</v>
      </c>
      <c r="U792" s="281" t="s">
        <v>991</v>
      </c>
      <c r="V792" s="150" t="s">
        <v>543</v>
      </c>
      <c r="W792" s="150" t="s">
        <v>543</v>
      </c>
      <c r="X792" s="280" t="s">
        <v>4823</v>
      </c>
      <c r="Y792" s="280" t="s">
        <v>2861</v>
      </c>
      <c r="Z792" s="282" t="s">
        <v>2862</v>
      </c>
      <c r="AA792" s="303">
        <v>44569</v>
      </c>
      <c r="AB792" s="149" t="s">
        <v>2167</v>
      </c>
      <c r="AC792" s="280">
        <v>4.9000000000000004</v>
      </c>
      <c r="AD792" s="305"/>
      <c r="AE792" s="280">
        <v>65</v>
      </c>
      <c r="AF792" s="280"/>
      <c r="AG792" s="280">
        <v>90</v>
      </c>
      <c r="AH792" s="280"/>
      <c r="AI792" s="280" t="s">
        <v>994</v>
      </c>
      <c r="AJ792" s="280">
        <v>37</v>
      </c>
      <c r="AK792" s="280">
        <v>54</v>
      </c>
      <c r="AL792" s="280">
        <v>1</v>
      </c>
      <c r="AM792" s="280"/>
      <c r="AN792" s="280"/>
      <c r="AO792" s="280"/>
      <c r="AP792" s="280"/>
      <c r="AQ792" s="634"/>
      <c r="CQ792" s="505"/>
    </row>
    <row r="793" spans="1:127" s="502" customFormat="1" ht="12.75" customHeight="1" x14ac:dyDescent="0.2">
      <c r="A793" s="270">
        <v>792</v>
      </c>
      <c r="B793" s="270" t="s">
        <v>1004</v>
      </c>
      <c r="C793" s="281" t="s">
        <v>5891</v>
      </c>
      <c r="D793" s="324"/>
      <c r="E793" s="271" t="s">
        <v>5892</v>
      </c>
      <c r="F793" s="271"/>
      <c r="G793" s="272" t="s">
        <v>5893</v>
      </c>
      <c r="H793" s="273"/>
      <c r="I793" s="271" t="s">
        <v>2653</v>
      </c>
      <c r="J793" s="271"/>
      <c r="K793" s="271" t="s">
        <v>5151</v>
      </c>
      <c r="L793" s="273" t="s">
        <v>5152</v>
      </c>
      <c r="M793" s="275">
        <v>43178</v>
      </c>
      <c r="N793" s="276">
        <v>44268</v>
      </c>
      <c r="O793" s="277" t="s">
        <v>991</v>
      </c>
      <c r="P793" s="298">
        <f t="shared" ref="P793" si="172">N793</f>
        <v>44268</v>
      </c>
      <c r="Q793" s="278">
        <v>18259</v>
      </c>
      <c r="R793" s="278">
        <v>2018</v>
      </c>
      <c r="S793" s="279">
        <v>43903</v>
      </c>
      <c r="T793" s="280" t="s">
        <v>5079</v>
      </c>
      <c r="U793" s="281" t="s">
        <v>991</v>
      </c>
      <c r="V793" s="282" t="s">
        <v>8404</v>
      </c>
      <c r="W793" s="282" t="s">
        <v>8404</v>
      </c>
      <c r="X793" s="280" t="s">
        <v>3391</v>
      </c>
      <c r="Y793" s="280" t="s">
        <v>5153</v>
      </c>
      <c r="Z793" s="282" t="s">
        <v>3393</v>
      </c>
      <c r="AA793" s="319">
        <f t="shared" ref="AA793" si="173">N793</f>
        <v>44268</v>
      </c>
      <c r="AB793" s="149" t="s">
        <v>1411</v>
      </c>
      <c r="AC793" s="280">
        <v>4.4000000000000004</v>
      </c>
      <c r="AD793" s="305"/>
      <c r="AE793" s="280">
        <v>50</v>
      </c>
      <c r="AF793" s="280"/>
      <c r="AG793" s="280">
        <v>72</v>
      </c>
      <c r="AH793" s="280"/>
      <c r="AI793" s="280">
        <v>23</v>
      </c>
      <c r="AJ793" s="280">
        <v>40</v>
      </c>
      <c r="AK793" s="280">
        <v>57</v>
      </c>
      <c r="AL793" s="280">
        <v>1</v>
      </c>
      <c r="AM793" s="280"/>
      <c r="AN793" s="281"/>
      <c r="AO793" s="281"/>
      <c r="AP793" s="281"/>
      <c r="AQ793" s="635"/>
      <c r="AR793" s="324"/>
      <c r="AS793" s="324"/>
      <c r="AT793" s="324"/>
      <c r="AU793" s="324"/>
      <c r="AV793" s="324"/>
      <c r="AW793" s="324"/>
      <c r="AX793" s="324"/>
      <c r="AY793" s="324"/>
      <c r="AZ793" s="324"/>
      <c r="BA793" s="324"/>
      <c r="BB793" s="324"/>
      <c r="BC793" s="324"/>
      <c r="BD793" s="324"/>
      <c r="BE793" s="324"/>
      <c r="BF793" s="324"/>
      <c r="BG793" s="324"/>
      <c r="BH793" s="324"/>
      <c r="BI793" s="324"/>
      <c r="BJ793" s="324"/>
      <c r="BK793" s="324"/>
      <c r="BL793" s="324"/>
      <c r="BM793" s="324"/>
      <c r="BN793" s="324"/>
      <c r="BO793" s="324"/>
      <c r="BP793" s="324"/>
      <c r="BQ793" s="324"/>
      <c r="BR793" s="324"/>
      <c r="BS793" s="324"/>
      <c r="BT793" s="324"/>
      <c r="BU793" s="324"/>
      <c r="BV793" s="324"/>
      <c r="BW793" s="324"/>
      <c r="BX793" s="324"/>
      <c r="BY793" s="324"/>
      <c r="BZ793" s="324"/>
      <c r="CA793" s="324"/>
      <c r="CB793" s="324"/>
      <c r="CC793" s="324"/>
      <c r="CD793" s="324"/>
      <c r="CE793" s="324"/>
      <c r="CF793" s="324"/>
      <c r="CG793" s="324"/>
      <c r="CH793" s="324"/>
      <c r="CI793" s="324"/>
      <c r="CJ793" s="324"/>
      <c r="CK793" s="324"/>
      <c r="CL793" s="324"/>
      <c r="CM793" s="324"/>
      <c r="CN793" s="324"/>
      <c r="CO793" s="324"/>
      <c r="CP793" s="324"/>
      <c r="CQ793" s="532"/>
      <c r="CR793" s="532"/>
      <c r="CS793" s="532"/>
      <c r="CT793" s="532"/>
      <c r="CU793" s="532"/>
      <c r="CV793" s="532"/>
      <c r="CW793" s="532"/>
      <c r="CX793" s="532"/>
      <c r="CY793" s="532"/>
      <c r="CZ793" s="532"/>
      <c r="DA793" s="532"/>
      <c r="DB793" s="532"/>
      <c r="DC793" s="532"/>
      <c r="DD793" s="532"/>
      <c r="DE793" s="532"/>
      <c r="DF793" s="532"/>
      <c r="DG793" s="532"/>
      <c r="DH793" s="532"/>
      <c r="DI793" s="532"/>
      <c r="DJ793" s="532"/>
      <c r="DK793" s="532"/>
      <c r="DL793" s="532"/>
      <c r="DM793" s="532"/>
      <c r="DN793" s="532"/>
      <c r="DO793" s="532"/>
      <c r="DP793" s="532"/>
      <c r="DQ793" s="532"/>
      <c r="DR793" s="532"/>
      <c r="DS793" s="532"/>
      <c r="DT793" s="532"/>
      <c r="DU793" s="532"/>
      <c r="DV793" s="532"/>
      <c r="DW793" s="532"/>
    </row>
    <row r="794" spans="1:127" s="502" customFormat="1" ht="12.75" customHeight="1" x14ac:dyDescent="0.2">
      <c r="A794" s="270">
        <v>793</v>
      </c>
      <c r="B794" s="281" t="s">
        <v>1005</v>
      </c>
      <c r="C794" s="270" t="s">
        <v>5080</v>
      </c>
      <c r="D794" s="271"/>
      <c r="E794" s="130" t="s">
        <v>5081</v>
      </c>
      <c r="F794" s="271" t="s">
        <v>2200</v>
      </c>
      <c r="G794" s="272" t="s">
        <v>6808</v>
      </c>
      <c r="H794" s="273"/>
      <c r="I794" s="271" t="s">
        <v>2653</v>
      </c>
      <c r="J794" s="271"/>
      <c r="K794" s="271" t="s">
        <v>6816</v>
      </c>
      <c r="L794" s="273" t="s">
        <v>2201</v>
      </c>
      <c r="M794" s="275">
        <v>42884</v>
      </c>
      <c r="N794" s="276">
        <v>44607</v>
      </c>
      <c r="O794" s="277" t="s">
        <v>991</v>
      </c>
      <c r="P794" s="298">
        <f t="shared" si="170"/>
        <v>44607</v>
      </c>
      <c r="Q794" s="278">
        <v>19040</v>
      </c>
      <c r="R794" s="278">
        <v>2017</v>
      </c>
      <c r="S794" s="279">
        <v>43876</v>
      </c>
      <c r="T794" s="280" t="s">
        <v>396</v>
      </c>
      <c r="U794" s="281" t="s">
        <v>991</v>
      </c>
      <c r="V794" s="282" t="s">
        <v>5328</v>
      </c>
      <c r="W794" s="282" t="s">
        <v>8101</v>
      </c>
      <c r="X794" s="280" t="s">
        <v>2202</v>
      </c>
      <c r="Y794" s="280" t="s">
        <v>8100</v>
      </c>
      <c r="Z794" s="282" t="s">
        <v>2203</v>
      </c>
      <c r="AA794" s="319">
        <f t="shared" si="171"/>
        <v>44607</v>
      </c>
      <c r="AB794" s="149" t="s">
        <v>2167</v>
      </c>
      <c r="AC794" s="280">
        <v>5.2</v>
      </c>
      <c r="AD794" s="305"/>
      <c r="AE794" s="280">
        <v>120</v>
      </c>
      <c r="AF794" s="280">
        <v>120</v>
      </c>
      <c r="AG794" s="280">
        <v>155</v>
      </c>
      <c r="AH794" s="280">
        <v>200</v>
      </c>
      <c r="AI794" s="280">
        <v>22</v>
      </c>
      <c r="AJ794" s="280">
        <v>36</v>
      </c>
      <c r="AK794" s="280">
        <v>54</v>
      </c>
      <c r="AL794" s="280">
        <v>1</v>
      </c>
      <c r="AM794" s="265"/>
      <c r="AN794" s="281"/>
      <c r="AO794" s="281"/>
      <c r="AP794" s="281"/>
      <c r="AQ794" s="639"/>
      <c r="AR794" s="515"/>
      <c r="AS794" s="515"/>
      <c r="AT794" s="515"/>
      <c r="AU794" s="515"/>
      <c r="AV794" s="515"/>
      <c r="AW794" s="515"/>
      <c r="AX794" s="515"/>
      <c r="AY794" s="515"/>
      <c r="AZ794" s="515"/>
      <c r="BA794" s="515"/>
      <c r="BB794" s="515"/>
      <c r="BC794" s="515"/>
      <c r="BD794" s="515"/>
      <c r="BE794" s="515"/>
      <c r="BF794" s="515"/>
      <c r="BG794" s="515"/>
      <c r="BH794" s="515"/>
      <c r="BI794" s="515"/>
      <c r="BJ794" s="515"/>
      <c r="BK794" s="515"/>
      <c r="BL794" s="515"/>
      <c r="BM794" s="515"/>
      <c r="BN794" s="515"/>
      <c r="BO794" s="515"/>
      <c r="BP794" s="515"/>
      <c r="BQ794" s="515"/>
      <c r="BR794" s="515"/>
      <c r="BS794" s="515"/>
      <c r="BT794" s="515"/>
      <c r="BU794" s="515"/>
      <c r="BV794" s="515"/>
      <c r="BW794" s="515"/>
      <c r="BX794" s="515"/>
      <c r="BY794" s="515"/>
      <c r="BZ794" s="515"/>
      <c r="CA794" s="515"/>
      <c r="CB794" s="515"/>
      <c r="CC794" s="515"/>
      <c r="CD794" s="515"/>
      <c r="CE794" s="515"/>
      <c r="CF794" s="515"/>
      <c r="CG794" s="515"/>
      <c r="CH794" s="515"/>
      <c r="CI794" s="515"/>
      <c r="CJ794" s="515"/>
      <c r="CK794" s="515"/>
      <c r="CL794" s="515"/>
      <c r="CM794" s="515"/>
      <c r="CN794" s="515"/>
      <c r="CO794" s="515"/>
      <c r="CP794" s="515"/>
      <c r="CQ794" s="532"/>
      <c r="CR794" s="532"/>
      <c r="CS794" s="532"/>
      <c r="CT794" s="532"/>
      <c r="CU794" s="532"/>
      <c r="CV794" s="532"/>
      <c r="CW794" s="532"/>
      <c r="CX794" s="532"/>
      <c r="CY794" s="532"/>
      <c r="CZ794" s="532"/>
      <c r="DA794" s="532"/>
      <c r="DB794" s="532"/>
      <c r="DC794" s="532"/>
      <c r="DD794" s="532"/>
      <c r="DE794" s="532"/>
      <c r="DF794" s="532"/>
      <c r="DG794" s="532"/>
      <c r="DH794" s="532"/>
      <c r="DI794" s="532"/>
      <c r="DJ794" s="532"/>
      <c r="DK794" s="532"/>
      <c r="DL794" s="532"/>
      <c r="DM794" s="532"/>
      <c r="DN794" s="532"/>
      <c r="DO794" s="532"/>
      <c r="DP794" s="532"/>
      <c r="DQ794" s="532"/>
      <c r="DR794" s="532"/>
      <c r="DS794" s="532"/>
      <c r="DT794" s="532"/>
      <c r="DU794" s="532"/>
      <c r="DV794" s="532"/>
      <c r="DW794" s="532"/>
    </row>
    <row r="795" spans="1:127" s="571" customFormat="1" ht="12.75" customHeight="1" x14ac:dyDescent="0.2">
      <c r="A795" s="559">
        <v>794</v>
      </c>
      <c r="B795" s="560" t="s">
        <v>1004</v>
      </c>
      <c r="C795" s="560" t="s">
        <v>6844</v>
      </c>
      <c r="D795" s="560"/>
      <c r="E795" s="560" t="s">
        <v>6845</v>
      </c>
      <c r="F795" s="560"/>
      <c r="G795" s="562" t="s">
        <v>6846</v>
      </c>
      <c r="H795" s="563"/>
      <c r="I795" s="560" t="s">
        <v>2996</v>
      </c>
      <c r="J795" s="560"/>
      <c r="K795" s="560" t="s">
        <v>6841</v>
      </c>
      <c r="L795" s="563" t="s">
        <v>6842</v>
      </c>
      <c r="M795" s="565">
        <v>43527</v>
      </c>
      <c r="N795" s="566">
        <v>44988</v>
      </c>
      <c r="O795" s="567" t="s">
        <v>991</v>
      </c>
      <c r="P795" s="568">
        <f t="shared" si="170"/>
        <v>44988</v>
      </c>
      <c r="Q795" s="569">
        <v>19060</v>
      </c>
      <c r="R795" s="569">
        <v>2019</v>
      </c>
      <c r="S795" s="591">
        <v>44258</v>
      </c>
      <c r="T795" s="571" t="s">
        <v>39</v>
      </c>
      <c r="U795" s="571" t="s">
        <v>991</v>
      </c>
      <c r="V795" s="564" t="s">
        <v>2262</v>
      </c>
      <c r="W795" s="564" t="s">
        <v>2262</v>
      </c>
      <c r="X795" s="560" t="s">
        <v>6849</v>
      </c>
      <c r="Y795" s="560" t="s">
        <v>6302</v>
      </c>
      <c r="Z795" s="564" t="s">
        <v>6303</v>
      </c>
      <c r="AA795" s="572">
        <f t="shared" si="171"/>
        <v>44988</v>
      </c>
      <c r="AB795" s="573" t="s">
        <v>2167</v>
      </c>
      <c r="AC795" s="560">
        <v>4.5</v>
      </c>
      <c r="AD795" s="574"/>
      <c r="AE795" s="560">
        <v>85</v>
      </c>
      <c r="AF795" s="560"/>
      <c r="AG795" s="560">
        <v>108</v>
      </c>
      <c r="AH795" s="560"/>
      <c r="AI795" s="560" t="s">
        <v>994</v>
      </c>
      <c r="AJ795" s="560" t="s">
        <v>994</v>
      </c>
      <c r="AK795" s="571" t="s">
        <v>994</v>
      </c>
      <c r="AL795" s="571">
        <v>1</v>
      </c>
      <c r="AP795" s="560"/>
      <c r="AQ795" s="642"/>
    </row>
    <row r="796" spans="1:127" ht="12.75" customHeight="1" x14ac:dyDescent="0.2">
      <c r="A796" s="270">
        <v>795</v>
      </c>
      <c r="B796" s="270" t="s">
        <v>1005</v>
      </c>
      <c r="C796" s="271" t="s">
        <v>577</v>
      </c>
      <c r="D796" s="271" t="s">
        <v>1225</v>
      </c>
      <c r="E796" s="130" t="s">
        <v>406</v>
      </c>
      <c r="F796" s="271" t="s">
        <v>154</v>
      </c>
      <c r="G796" s="143" t="s">
        <v>405</v>
      </c>
      <c r="H796" s="273" t="s">
        <v>154</v>
      </c>
      <c r="I796" s="130" t="s">
        <v>155</v>
      </c>
      <c r="J796" s="271" t="s">
        <v>2062</v>
      </c>
      <c r="K796" s="271" t="s">
        <v>350</v>
      </c>
      <c r="L796" s="273" t="s">
        <v>1161</v>
      </c>
      <c r="M796" s="275">
        <v>40518</v>
      </c>
      <c r="N796" s="276">
        <v>44948</v>
      </c>
      <c r="O796" s="277" t="s">
        <v>991</v>
      </c>
      <c r="P796" s="300">
        <f>N796</f>
        <v>44948</v>
      </c>
      <c r="Q796" s="278">
        <v>21050</v>
      </c>
      <c r="R796" s="278">
        <v>2009</v>
      </c>
      <c r="S796" s="279">
        <v>44218</v>
      </c>
      <c r="T796" s="280" t="s">
        <v>9779</v>
      </c>
      <c r="U796" s="281" t="s">
        <v>259</v>
      </c>
      <c r="V796" s="282" t="s">
        <v>9516</v>
      </c>
      <c r="W796" s="282" t="s">
        <v>6459</v>
      </c>
      <c r="X796" s="280" t="s">
        <v>9781</v>
      </c>
      <c r="Y796" s="280" t="s">
        <v>1697</v>
      </c>
      <c r="Z796" s="282" t="s">
        <v>1162</v>
      </c>
      <c r="AA796" s="319">
        <f>N796</f>
        <v>44948</v>
      </c>
      <c r="AB796" s="149" t="s">
        <v>1411</v>
      </c>
      <c r="AC796" s="280">
        <v>5.8</v>
      </c>
      <c r="AD796" s="305">
        <v>28</v>
      </c>
      <c r="AE796" s="280">
        <v>95</v>
      </c>
      <c r="AF796" s="280">
        <v>120</v>
      </c>
      <c r="AG796" s="280">
        <v>120</v>
      </c>
      <c r="AH796" s="280">
        <v>120</v>
      </c>
      <c r="AI796" s="280">
        <v>24</v>
      </c>
      <c r="AJ796" s="280">
        <v>38</v>
      </c>
      <c r="AK796" s="280">
        <v>57</v>
      </c>
      <c r="AL796" s="280">
        <v>1</v>
      </c>
      <c r="AM796" s="279">
        <v>41296</v>
      </c>
      <c r="AN796" s="280">
        <v>2009</v>
      </c>
      <c r="AO796" s="280" t="s">
        <v>991</v>
      </c>
      <c r="AP796" s="280" t="s">
        <v>4999</v>
      </c>
      <c r="AQ796" s="637" t="str">
        <f ca="1">IF(N796="","",IF(DAYS360(N796,NOW())&gt;720,"neplatné viac ako 2roky",""))</f>
        <v/>
      </c>
      <c r="AR796" s="504"/>
      <c r="AS796" s="504"/>
      <c r="AT796" s="504"/>
      <c r="AU796" s="504"/>
      <c r="AV796" s="504"/>
      <c r="AW796" s="504"/>
      <c r="AX796" s="504"/>
      <c r="AY796" s="504"/>
      <c r="AZ796" s="504"/>
      <c r="BA796" s="504"/>
      <c r="BB796" s="504"/>
      <c r="BC796" s="504"/>
      <c r="BD796" s="504"/>
      <c r="BE796" s="504"/>
      <c r="BF796" s="504"/>
      <c r="BG796" s="504"/>
      <c r="BH796" s="504"/>
      <c r="BI796" s="504"/>
      <c r="BJ796" s="504"/>
      <c r="BK796" s="504"/>
      <c r="BL796" s="504"/>
      <c r="BM796" s="504"/>
      <c r="BN796" s="504"/>
      <c r="BO796" s="504"/>
      <c r="BP796" s="504"/>
      <c r="BQ796" s="504"/>
      <c r="BR796" s="504"/>
      <c r="BS796" s="504"/>
      <c r="BT796" s="504"/>
      <c r="BU796" s="504"/>
      <c r="BV796" s="504"/>
      <c r="BW796" s="504"/>
      <c r="BX796" s="504"/>
      <c r="BY796" s="504"/>
      <c r="BZ796" s="504"/>
      <c r="CA796" s="504"/>
      <c r="CB796" s="504"/>
      <c r="CC796" s="504"/>
      <c r="CD796" s="504"/>
      <c r="CE796" s="504"/>
      <c r="CF796" s="504"/>
      <c r="CG796" s="504"/>
      <c r="CH796" s="504"/>
      <c r="CI796" s="504"/>
      <c r="CJ796" s="504"/>
      <c r="CK796" s="504"/>
      <c r="CL796" s="504"/>
      <c r="CM796" s="504"/>
      <c r="CN796" s="504"/>
      <c r="CO796" s="504"/>
      <c r="CP796" s="504"/>
    </row>
    <row r="797" spans="1:127" s="502" customFormat="1" ht="12.75" customHeight="1" x14ac:dyDescent="0.2">
      <c r="A797" s="270">
        <v>796</v>
      </c>
      <c r="B797" s="270" t="s">
        <v>1004</v>
      </c>
      <c r="C797" s="271" t="s">
        <v>3619</v>
      </c>
      <c r="D797" s="271"/>
      <c r="E797" s="130" t="s">
        <v>1671</v>
      </c>
      <c r="F797" s="271"/>
      <c r="G797" s="272" t="s">
        <v>10212</v>
      </c>
      <c r="H797" s="273"/>
      <c r="I797" s="271" t="s">
        <v>424</v>
      </c>
      <c r="J797" s="271"/>
      <c r="K797" s="271" t="s">
        <v>4299</v>
      </c>
      <c r="L797" s="273" t="s">
        <v>10213</v>
      </c>
      <c r="M797" s="275">
        <v>44336</v>
      </c>
      <c r="N797" s="132">
        <v>45064</v>
      </c>
      <c r="O797" s="277" t="s">
        <v>991</v>
      </c>
      <c r="P797" s="299">
        <f>N797</f>
        <v>45064</v>
      </c>
      <c r="Q797" s="264">
        <v>21255</v>
      </c>
      <c r="R797" s="264">
        <v>2012</v>
      </c>
      <c r="S797" s="265">
        <v>44334</v>
      </c>
      <c r="T797" s="281" t="s">
        <v>5762</v>
      </c>
      <c r="U797" s="281" t="s">
        <v>1786</v>
      </c>
      <c r="V797" s="150" t="s">
        <v>484</v>
      </c>
      <c r="W797" s="150" t="s">
        <v>2808</v>
      </c>
      <c r="X797" s="281" t="s">
        <v>6880</v>
      </c>
      <c r="Y797" s="281" t="s">
        <v>1384</v>
      </c>
      <c r="Z797" s="150" t="s">
        <v>1385</v>
      </c>
      <c r="AA797" s="303">
        <f>N797</f>
        <v>45064</v>
      </c>
      <c r="AB797" s="283" t="s">
        <v>2167</v>
      </c>
      <c r="AC797" s="281">
        <v>5.4</v>
      </c>
      <c r="AD797" s="284"/>
      <c r="AE797" s="281">
        <v>70</v>
      </c>
      <c r="AF797" s="281"/>
      <c r="AG797" s="281">
        <v>90</v>
      </c>
      <c r="AH797" s="281"/>
      <c r="AI797" s="281" t="s">
        <v>994</v>
      </c>
      <c r="AJ797" s="281" t="s">
        <v>994</v>
      </c>
      <c r="AK797" s="281" t="s">
        <v>994</v>
      </c>
      <c r="AL797" s="281">
        <v>1</v>
      </c>
      <c r="AM797" s="265"/>
      <c r="AN797" s="281"/>
      <c r="AO797" s="281"/>
      <c r="AP797" s="281"/>
      <c r="AQ797" s="635"/>
      <c r="AR797" s="324"/>
      <c r="AS797" s="324"/>
      <c r="AT797" s="324"/>
      <c r="AU797" s="324"/>
      <c r="AV797" s="324"/>
      <c r="AW797" s="324"/>
      <c r="AX797" s="324"/>
      <c r="AY797" s="324"/>
      <c r="AZ797" s="324"/>
      <c r="BA797" s="324"/>
      <c r="BB797" s="324"/>
      <c r="BC797" s="324"/>
      <c r="BD797" s="324"/>
      <c r="BE797" s="324"/>
      <c r="BF797" s="324"/>
      <c r="BG797" s="324"/>
      <c r="BH797" s="324"/>
      <c r="BI797" s="324"/>
      <c r="BJ797" s="324"/>
      <c r="BK797" s="324"/>
      <c r="BL797" s="324"/>
      <c r="BM797" s="324"/>
      <c r="BN797" s="324"/>
      <c r="BO797" s="324"/>
      <c r="BP797" s="324"/>
      <c r="BQ797" s="324"/>
      <c r="BR797" s="324"/>
      <c r="BS797" s="324"/>
      <c r="BT797" s="324"/>
      <c r="BU797" s="324"/>
      <c r="BV797" s="324"/>
      <c r="BW797" s="324"/>
      <c r="BX797" s="324"/>
      <c r="BY797" s="324"/>
      <c r="BZ797" s="324"/>
      <c r="CA797" s="324"/>
      <c r="CB797" s="324"/>
      <c r="CC797" s="324"/>
      <c r="CD797" s="324"/>
      <c r="CE797" s="324"/>
      <c r="CF797" s="324"/>
      <c r="CG797" s="324"/>
      <c r="CH797" s="324"/>
      <c r="CI797" s="324"/>
      <c r="CJ797" s="324"/>
      <c r="CK797" s="324"/>
      <c r="CL797" s="324"/>
      <c r="CM797" s="324"/>
      <c r="CN797" s="324"/>
      <c r="CO797" s="324"/>
      <c r="CP797" s="324"/>
      <c r="CQ797" s="532"/>
      <c r="CR797" s="532"/>
      <c r="CS797" s="532"/>
      <c r="CT797" s="532"/>
      <c r="CU797" s="532"/>
      <c r="CV797" s="532"/>
      <c r="CW797" s="532"/>
      <c r="CX797" s="532"/>
      <c r="CY797" s="532"/>
      <c r="CZ797" s="532"/>
      <c r="DA797" s="532"/>
      <c r="DB797" s="532"/>
      <c r="DC797" s="532"/>
      <c r="DD797" s="532"/>
      <c r="DE797" s="532"/>
      <c r="DF797" s="532"/>
      <c r="DG797" s="532"/>
      <c r="DH797" s="532"/>
      <c r="DI797" s="532"/>
      <c r="DJ797" s="532"/>
      <c r="DK797" s="532"/>
      <c r="DL797" s="532"/>
      <c r="DM797" s="532"/>
      <c r="DN797" s="532"/>
      <c r="DO797" s="532"/>
      <c r="DP797" s="532"/>
      <c r="DQ797" s="532"/>
      <c r="DR797" s="532"/>
      <c r="DS797" s="532"/>
      <c r="DT797" s="532"/>
      <c r="DU797" s="532"/>
      <c r="DV797" s="532"/>
      <c r="DW797" s="532"/>
    </row>
    <row r="798" spans="1:127" ht="12.75" customHeight="1" x14ac:dyDescent="0.2">
      <c r="A798" s="270">
        <v>797</v>
      </c>
      <c r="B798" s="270" t="s">
        <v>1004</v>
      </c>
      <c r="C798" s="271" t="s">
        <v>2352</v>
      </c>
      <c r="D798" s="271"/>
      <c r="E798" s="130" t="s">
        <v>120</v>
      </c>
      <c r="F798" s="271"/>
      <c r="G798" s="272" t="s">
        <v>943</v>
      </c>
      <c r="H798" s="273"/>
      <c r="I798" s="271" t="s">
        <v>2653</v>
      </c>
      <c r="J798" s="271"/>
      <c r="K798" s="271" t="s">
        <v>8828</v>
      </c>
      <c r="L798" s="273" t="s">
        <v>8829</v>
      </c>
      <c r="M798" s="275">
        <v>40581</v>
      </c>
      <c r="N798" s="276">
        <v>45087</v>
      </c>
      <c r="O798" s="277" t="s">
        <v>991</v>
      </c>
      <c r="P798" s="300">
        <f t="shared" ref="P798:P804" si="174">N798</f>
        <v>45087</v>
      </c>
      <c r="Q798" s="278">
        <v>20509</v>
      </c>
      <c r="R798" s="278">
        <v>2010</v>
      </c>
      <c r="S798" s="279">
        <v>44357</v>
      </c>
      <c r="T798" s="280" t="s">
        <v>9779</v>
      </c>
      <c r="U798" s="281" t="s">
        <v>991</v>
      </c>
      <c r="V798" s="282" t="s">
        <v>1516</v>
      </c>
      <c r="W798" s="282" t="s">
        <v>8404</v>
      </c>
      <c r="X798" s="280" t="s">
        <v>8830</v>
      </c>
      <c r="Y798" s="280" t="s">
        <v>560</v>
      </c>
      <c r="Z798" s="282" t="s">
        <v>8831</v>
      </c>
      <c r="AA798" s="319">
        <f t="shared" ref="AA798:AA806" si="175">N798</f>
        <v>45087</v>
      </c>
      <c r="AB798" s="149" t="s">
        <v>2167</v>
      </c>
      <c r="AC798" s="280">
        <v>6.9</v>
      </c>
      <c r="AD798" s="305"/>
      <c r="AE798" s="280">
        <v>80</v>
      </c>
      <c r="AF798" s="280"/>
      <c r="AG798" s="280">
        <v>105</v>
      </c>
      <c r="AH798" s="280"/>
      <c r="AI798" s="280">
        <v>22</v>
      </c>
      <c r="AJ798" s="280">
        <v>38</v>
      </c>
      <c r="AK798" s="280">
        <v>52</v>
      </c>
      <c r="AL798" s="280">
        <v>1</v>
      </c>
      <c r="AM798" s="279"/>
      <c r="AN798" s="280"/>
      <c r="AO798" s="280"/>
      <c r="AP798" s="280"/>
      <c r="AQ798" s="634" t="str">
        <f ca="1">IF(N798="","",IF(DAYS360(N798,NOW())&gt;720,"neplatné viac ako 2roky",""))</f>
        <v/>
      </c>
      <c r="AR798" s="501"/>
      <c r="AS798" s="501"/>
      <c r="AT798" s="501"/>
      <c r="AU798" s="501"/>
      <c r="AV798" s="501"/>
      <c r="AW798" s="501"/>
      <c r="AX798" s="501"/>
      <c r="AY798" s="501"/>
      <c r="AZ798" s="501"/>
      <c r="BA798" s="501"/>
      <c r="BB798" s="501"/>
      <c r="BC798" s="501"/>
      <c r="BD798" s="501"/>
      <c r="BE798" s="501"/>
      <c r="BF798" s="501"/>
      <c r="BG798" s="501"/>
      <c r="BH798" s="501"/>
      <c r="BI798" s="501"/>
      <c r="BJ798" s="501"/>
      <c r="BK798" s="501"/>
      <c r="BL798" s="501"/>
      <c r="BM798" s="501"/>
      <c r="BN798" s="501"/>
      <c r="BO798" s="501"/>
      <c r="BP798" s="501"/>
      <c r="BQ798" s="501"/>
      <c r="BR798" s="501"/>
      <c r="BS798" s="501"/>
      <c r="BT798" s="501"/>
      <c r="BU798" s="501"/>
      <c r="BV798" s="501"/>
      <c r="BW798" s="501"/>
      <c r="BX798" s="501"/>
      <c r="BY798" s="501"/>
      <c r="BZ798" s="501"/>
      <c r="CA798" s="501"/>
      <c r="CB798" s="501"/>
      <c r="CC798" s="501"/>
      <c r="CD798" s="501"/>
      <c r="CE798" s="501"/>
      <c r="CF798" s="501"/>
      <c r="CG798" s="501"/>
      <c r="CH798" s="501"/>
      <c r="CI798" s="501"/>
      <c r="CJ798" s="501"/>
      <c r="CK798" s="501"/>
      <c r="CL798" s="501"/>
      <c r="CM798" s="501"/>
      <c r="CN798" s="501"/>
      <c r="CO798" s="501"/>
      <c r="CP798" s="501"/>
    </row>
    <row r="799" spans="1:127" s="502" customFormat="1" ht="12.75" customHeight="1" x14ac:dyDescent="0.2">
      <c r="A799" s="270">
        <v>798</v>
      </c>
      <c r="B799" s="270" t="s">
        <v>1004</v>
      </c>
      <c r="C799" s="271" t="s">
        <v>8144</v>
      </c>
      <c r="D799" s="271"/>
      <c r="E799" s="130" t="s">
        <v>688</v>
      </c>
      <c r="F799" s="271"/>
      <c r="G799" s="272" t="s">
        <v>9250</v>
      </c>
      <c r="H799" s="273"/>
      <c r="I799" s="271" t="s">
        <v>1997</v>
      </c>
      <c r="J799" s="271"/>
      <c r="K799" s="271" t="s">
        <v>9251</v>
      </c>
      <c r="L799" s="273" t="s">
        <v>9252</v>
      </c>
      <c r="M799" s="275">
        <v>44076</v>
      </c>
      <c r="N799" s="132">
        <v>44798</v>
      </c>
      <c r="O799" s="277" t="s">
        <v>991</v>
      </c>
      <c r="P799" s="299">
        <f>N799</f>
        <v>44798</v>
      </c>
      <c r="Q799" s="264">
        <v>20623</v>
      </c>
      <c r="R799" s="264">
        <v>2020</v>
      </c>
      <c r="S799" s="265">
        <v>44068</v>
      </c>
      <c r="T799" s="281" t="s">
        <v>5762</v>
      </c>
      <c r="U799" s="281" t="s">
        <v>1786</v>
      </c>
      <c r="V799" s="150" t="s">
        <v>484</v>
      </c>
      <c r="W799" s="150" t="s">
        <v>484</v>
      </c>
      <c r="X799" s="281" t="s">
        <v>9253</v>
      </c>
      <c r="Y799" s="281" t="s">
        <v>846</v>
      </c>
      <c r="Z799" s="150" t="s">
        <v>847</v>
      </c>
      <c r="AA799" s="303">
        <v>44798</v>
      </c>
      <c r="AB799" s="283" t="s">
        <v>485</v>
      </c>
      <c r="AC799" s="281">
        <v>4.8</v>
      </c>
      <c r="AD799" s="284"/>
      <c r="AE799" s="281">
        <v>72</v>
      </c>
      <c r="AF799" s="281"/>
      <c r="AG799" s="281">
        <v>92</v>
      </c>
      <c r="AH799" s="281"/>
      <c r="AI799" s="281" t="s">
        <v>994</v>
      </c>
      <c r="AJ799" s="281" t="s">
        <v>994</v>
      </c>
      <c r="AK799" s="281" t="s">
        <v>994</v>
      </c>
      <c r="AL799" s="281">
        <v>1</v>
      </c>
      <c r="AM799" s="265"/>
      <c r="AN799" s="281"/>
      <c r="AO799" s="281"/>
      <c r="AP799" s="281"/>
      <c r="AQ799" s="635" t="str">
        <f ca="1">IF(N799="","",IF(DAYS360(N799,NOW())&gt;720,"neplatné viac ako 2roky",""))</f>
        <v/>
      </c>
      <c r="AR799" s="324"/>
      <c r="AS799" s="324"/>
      <c r="AT799" s="324"/>
      <c r="AU799" s="324"/>
      <c r="AV799" s="324"/>
      <c r="AW799" s="324"/>
      <c r="AX799" s="324"/>
      <c r="AY799" s="324"/>
      <c r="AZ799" s="324"/>
      <c r="BA799" s="324"/>
      <c r="BB799" s="324"/>
      <c r="BC799" s="324"/>
      <c r="BD799" s="324"/>
      <c r="BE799" s="324"/>
      <c r="BF799" s="324"/>
      <c r="BG799" s="324"/>
      <c r="BH799" s="324"/>
      <c r="BI799" s="324"/>
      <c r="BJ799" s="324"/>
      <c r="BK799" s="324"/>
      <c r="BL799" s="324"/>
      <c r="BM799" s="324"/>
      <c r="BN799" s="324"/>
      <c r="BO799" s="324"/>
      <c r="BP799" s="324"/>
      <c r="BQ799" s="324"/>
      <c r="BR799" s="324"/>
      <c r="BS799" s="324"/>
      <c r="BT799" s="324"/>
      <c r="BU799" s="324"/>
      <c r="BV799" s="324"/>
      <c r="BW799" s="324"/>
      <c r="BX799" s="324"/>
      <c r="BY799" s="324"/>
      <c r="BZ799" s="324"/>
      <c r="CA799" s="324"/>
      <c r="CB799" s="324"/>
      <c r="CC799" s="324"/>
      <c r="CD799" s="324"/>
      <c r="CE799" s="324"/>
      <c r="CF799" s="324"/>
      <c r="CG799" s="324"/>
      <c r="CH799" s="324"/>
      <c r="CI799" s="324"/>
      <c r="CJ799" s="324"/>
      <c r="CK799" s="324"/>
      <c r="CL799" s="324"/>
      <c r="CM799" s="324"/>
      <c r="CN799" s="324"/>
      <c r="CO799" s="324"/>
      <c r="CP799" s="324"/>
      <c r="CQ799" s="532"/>
      <c r="CR799" s="532"/>
      <c r="CS799" s="532"/>
      <c r="CT799" s="532"/>
      <c r="CU799" s="532"/>
      <c r="CV799" s="532"/>
      <c r="CW799" s="532"/>
      <c r="CX799" s="532"/>
      <c r="CY799" s="532"/>
      <c r="CZ799" s="532"/>
      <c r="DA799" s="532"/>
      <c r="DB799" s="532"/>
      <c r="DC799" s="532"/>
      <c r="DD799" s="532"/>
      <c r="DE799" s="532"/>
      <c r="DF799" s="532"/>
      <c r="DG799" s="532"/>
      <c r="DH799" s="532"/>
      <c r="DI799" s="532"/>
      <c r="DJ799" s="532"/>
      <c r="DK799" s="532"/>
      <c r="DL799" s="532"/>
      <c r="DM799" s="532"/>
      <c r="DN799" s="532"/>
      <c r="DO799" s="532"/>
      <c r="DP799" s="532"/>
      <c r="DQ799" s="532"/>
      <c r="DR799" s="532"/>
      <c r="DS799" s="532"/>
      <c r="DT799" s="532"/>
      <c r="DU799" s="532"/>
      <c r="DV799" s="532"/>
      <c r="DW799" s="532"/>
    </row>
    <row r="800" spans="1:127" ht="12.75" customHeight="1" x14ac:dyDescent="0.2">
      <c r="A800" s="270">
        <v>799</v>
      </c>
      <c r="B800" s="270" t="s">
        <v>1004</v>
      </c>
      <c r="C800" s="271" t="s">
        <v>799</v>
      </c>
      <c r="D800" s="271"/>
      <c r="E800" s="130" t="s">
        <v>2303</v>
      </c>
      <c r="F800" s="148"/>
      <c r="G800" s="272" t="s">
        <v>2304</v>
      </c>
      <c r="H800" s="273"/>
      <c r="I800" s="271" t="s">
        <v>2653</v>
      </c>
      <c r="J800" s="271"/>
      <c r="K800" s="271" t="s">
        <v>3667</v>
      </c>
      <c r="L800" s="273" t="s">
        <v>3668</v>
      </c>
      <c r="M800" s="275">
        <v>40660</v>
      </c>
      <c r="N800" s="276">
        <v>44821</v>
      </c>
      <c r="O800" s="277" t="s">
        <v>991</v>
      </c>
      <c r="P800" s="298">
        <f t="shared" si="174"/>
        <v>44821</v>
      </c>
      <c r="Q800" s="278">
        <v>171003</v>
      </c>
      <c r="R800" s="278">
        <v>2009</v>
      </c>
      <c r="S800" s="279">
        <v>44091</v>
      </c>
      <c r="T800" s="280" t="s">
        <v>6763</v>
      </c>
      <c r="U800" s="281" t="s">
        <v>991</v>
      </c>
      <c r="V800" s="282" t="s">
        <v>1488</v>
      </c>
      <c r="W800" s="150" t="s">
        <v>1961</v>
      </c>
      <c r="X800" s="280" t="s">
        <v>3669</v>
      </c>
      <c r="Y800" s="280" t="s">
        <v>9381</v>
      </c>
      <c r="Z800" s="282" t="s">
        <v>3671</v>
      </c>
      <c r="AA800" s="319">
        <f t="shared" si="175"/>
        <v>44821</v>
      </c>
      <c r="AB800" s="149" t="s">
        <v>2167</v>
      </c>
      <c r="AC800" s="280">
        <v>5.3</v>
      </c>
      <c r="AD800" s="305"/>
      <c r="AE800" s="280">
        <v>80</v>
      </c>
      <c r="AF800" s="280">
        <v>80</v>
      </c>
      <c r="AG800" s="280">
        <v>105</v>
      </c>
      <c r="AH800" s="280">
        <v>139</v>
      </c>
      <c r="AI800" s="280">
        <v>22</v>
      </c>
      <c r="AJ800" s="280">
        <v>37</v>
      </c>
      <c r="AK800" s="280">
        <v>50</v>
      </c>
      <c r="AL800" s="280">
        <v>1</v>
      </c>
      <c r="AM800" s="280"/>
      <c r="AN800" s="280"/>
      <c r="AO800" s="280"/>
      <c r="AP800" s="280"/>
      <c r="AQ800" s="634"/>
      <c r="AR800" s="501"/>
      <c r="AS800" s="501"/>
      <c r="AT800" s="501"/>
      <c r="AU800" s="501"/>
      <c r="AV800" s="501"/>
      <c r="AW800" s="501"/>
      <c r="AX800" s="501"/>
      <c r="AY800" s="501"/>
      <c r="AZ800" s="501"/>
      <c r="BA800" s="501"/>
      <c r="BB800" s="501"/>
      <c r="BC800" s="501"/>
      <c r="BD800" s="501"/>
      <c r="BE800" s="501"/>
      <c r="BF800" s="501"/>
      <c r="BG800" s="501"/>
      <c r="BH800" s="501"/>
      <c r="BI800" s="501"/>
      <c r="BJ800" s="501"/>
      <c r="BK800" s="501"/>
      <c r="BL800" s="501"/>
      <c r="BM800" s="501"/>
      <c r="BN800" s="501"/>
      <c r="BO800" s="501"/>
      <c r="BP800" s="501"/>
      <c r="BQ800" s="501"/>
      <c r="BR800" s="501"/>
      <c r="BS800" s="501"/>
      <c r="BT800" s="501"/>
      <c r="BU800" s="501"/>
      <c r="BV800" s="501"/>
      <c r="BW800" s="501"/>
      <c r="BX800" s="501"/>
      <c r="BY800" s="501"/>
      <c r="BZ800" s="501"/>
      <c r="CA800" s="501"/>
      <c r="CB800" s="501"/>
      <c r="CC800" s="501"/>
      <c r="CD800" s="501"/>
      <c r="CE800" s="501"/>
      <c r="CF800" s="501"/>
      <c r="CG800" s="501"/>
      <c r="CH800" s="501"/>
      <c r="CI800" s="501"/>
      <c r="CJ800" s="501"/>
      <c r="CK800" s="501"/>
      <c r="CL800" s="501"/>
      <c r="CM800" s="501"/>
      <c r="CN800" s="501"/>
      <c r="CO800" s="501"/>
      <c r="CP800" s="501"/>
    </row>
    <row r="801" spans="1:127" s="1010" customFormat="1" ht="12.75" customHeight="1" x14ac:dyDescent="0.2">
      <c r="A801" s="993" t="s">
        <v>10841</v>
      </c>
      <c r="B801" s="993"/>
      <c r="C801" s="144"/>
      <c r="D801" s="144"/>
      <c r="E801" s="144" t="s">
        <v>1599</v>
      </c>
      <c r="F801" s="144"/>
      <c r="G801" s="995"/>
      <c r="H801" s="996"/>
      <c r="I801" s="144"/>
      <c r="J801" s="144"/>
      <c r="K801" s="144"/>
      <c r="L801" s="996"/>
      <c r="M801" s="997"/>
      <c r="N801" s="998"/>
      <c r="O801" s="999"/>
      <c r="P801" s="1011"/>
      <c r="Q801" s="1001"/>
      <c r="R801" s="1001"/>
      <c r="S801" s="1002"/>
      <c r="T801" s="1003"/>
      <c r="U801" s="1003"/>
      <c r="V801" s="1004"/>
      <c r="W801" s="1004"/>
      <c r="X801" s="1003"/>
      <c r="Y801" s="1003"/>
      <c r="Z801" s="1004"/>
      <c r="AA801" s="1005"/>
      <c r="AB801" s="1006"/>
      <c r="AC801" s="1003"/>
      <c r="AD801" s="1007"/>
      <c r="AE801" s="1003"/>
      <c r="AF801" s="1003"/>
      <c r="AG801" s="1003"/>
      <c r="AH801" s="1003"/>
      <c r="AI801" s="1003"/>
      <c r="AJ801" s="1003"/>
      <c r="AK801" s="1003"/>
      <c r="AL801" s="1003"/>
      <c r="AM801" s="1002"/>
      <c r="AN801" s="1003"/>
      <c r="AO801" s="1003"/>
      <c r="AP801" s="1003"/>
      <c r="AQ801" s="1008"/>
      <c r="AR801" s="1009"/>
      <c r="AS801" s="1009"/>
      <c r="AT801" s="1009"/>
      <c r="AU801" s="1009"/>
      <c r="AV801" s="1009"/>
      <c r="AW801" s="1009"/>
      <c r="AX801" s="1009"/>
      <c r="AY801" s="1009"/>
      <c r="AZ801" s="1009"/>
      <c r="BA801" s="1009"/>
      <c r="BB801" s="1009"/>
      <c r="BC801" s="1009"/>
      <c r="BD801" s="1009"/>
      <c r="BE801" s="1009"/>
      <c r="BF801" s="1009"/>
      <c r="BG801" s="1009"/>
      <c r="BH801" s="1009"/>
      <c r="BI801" s="1009"/>
      <c r="BJ801" s="1009"/>
      <c r="BK801" s="1009"/>
      <c r="BL801" s="1009"/>
      <c r="BM801" s="1009"/>
      <c r="BN801" s="1009"/>
      <c r="BO801" s="1009"/>
      <c r="BP801" s="1009"/>
      <c r="BQ801" s="1009"/>
      <c r="BR801" s="1009"/>
      <c r="BS801" s="1009"/>
      <c r="BT801" s="1009"/>
      <c r="BU801" s="1009"/>
      <c r="BV801" s="1009"/>
      <c r="BW801" s="1009"/>
      <c r="BX801" s="1009"/>
      <c r="BY801" s="1009"/>
      <c r="BZ801" s="1009"/>
      <c r="CA801" s="1009"/>
      <c r="CB801" s="1009"/>
      <c r="CC801" s="1009"/>
      <c r="CD801" s="1009"/>
      <c r="CE801" s="1009"/>
      <c r="CF801" s="1009"/>
      <c r="CG801" s="1009"/>
      <c r="CH801" s="1009"/>
      <c r="CI801" s="1009"/>
      <c r="CJ801" s="1009"/>
      <c r="CK801" s="1009"/>
      <c r="CL801" s="1009"/>
      <c r="CM801" s="1009"/>
      <c r="CN801" s="1009"/>
      <c r="CO801" s="1009"/>
      <c r="CP801" s="1009"/>
      <c r="CQ801" s="1023"/>
      <c r="CR801" s="1023"/>
      <c r="CS801" s="1023"/>
      <c r="CT801" s="1023"/>
      <c r="CU801" s="1023"/>
      <c r="CV801" s="1023"/>
      <c r="CW801" s="1023"/>
      <c r="CX801" s="1023"/>
      <c r="CY801" s="1023"/>
      <c r="CZ801" s="1023"/>
      <c r="DA801" s="1023"/>
      <c r="DB801" s="1023"/>
      <c r="DC801" s="1023"/>
      <c r="DD801" s="1023"/>
      <c r="DE801" s="1023"/>
      <c r="DF801" s="1023"/>
      <c r="DG801" s="1023"/>
      <c r="DH801" s="1023"/>
      <c r="DI801" s="1023"/>
      <c r="DJ801" s="1023"/>
      <c r="DK801" s="1023"/>
      <c r="DL801" s="1023"/>
      <c r="DM801" s="1023"/>
      <c r="DN801" s="1023"/>
      <c r="DO801" s="1023"/>
      <c r="DP801" s="1023"/>
      <c r="DQ801" s="1023"/>
      <c r="DR801" s="1023"/>
      <c r="DS801" s="1023"/>
      <c r="DT801" s="1023"/>
      <c r="DU801" s="1023"/>
      <c r="DV801" s="1023"/>
      <c r="DW801" s="1023"/>
    </row>
    <row r="802" spans="1:127" s="501" customFormat="1" ht="12.75" customHeight="1" x14ac:dyDescent="0.2">
      <c r="A802" s="270">
        <v>801</v>
      </c>
      <c r="B802" s="281" t="s">
        <v>1004</v>
      </c>
      <c r="C802" s="281" t="s">
        <v>746</v>
      </c>
      <c r="D802" s="281"/>
      <c r="E802" s="281" t="s">
        <v>2464</v>
      </c>
      <c r="F802" s="281"/>
      <c r="G802" s="296" t="s">
        <v>2465</v>
      </c>
      <c r="H802" s="676"/>
      <c r="I802" s="271" t="s">
        <v>2653</v>
      </c>
      <c r="J802" s="281"/>
      <c r="K802" s="281" t="s">
        <v>1341</v>
      </c>
      <c r="L802" s="676" t="s">
        <v>1342</v>
      </c>
      <c r="M802" s="306">
        <v>41879</v>
      </c>
      <c r="N802" s="325">
        <v>43841</v>
      </c>
      <c r="O802" s="277" t="s">
        <v>991</v>
      </c>
      <c r="P802" s="298">
        <f t="shared" si="174"/>
        <v>43841</v>
      </c>
      <c r="Q802" s="278">
        <v>18006</v>
      </c>
      <c r="R802" s="278">
        <v>2014</v>
      </c>
      <c r="S802" s="279">
        <v>43111</v>
      </c>
      <c r="T802" s="280" t="s">
        <v>39</v>
      </c>
      <c r="U802" s="281" t="s">
        <v>991</v>
      </c>
      <c r="V802" s="282" t="s">
        <v>5642</v>
      </c>
      <c r="W802" s="282" t="s">
        <v>5643</v>
      </c>
      <c r="X802" s="280" t="s">
        <v>1511</v>
      </c>
      <c r="Y802" s="280" t="s">
        <v>1570</v>
      </c>
      <c r="Z802" s="282" t="s">
        <v>1712</v>
      </c>
      <c r="AA802" s="319">
        <f t="shared" si="175"/>
        <v>43841</v>
      </c>
      <c r="AB802" s="149" t="s">
        <v>1411</v>
      </c>
      <c r="AC802" s="280">
        <v>6.9</v>
      </c>
      <c r="AD802" s="305"/>
      <c r="AE802" s="280">
        <v>95</v>
      </c>
      <c r="AF802" s="280"/>
      <c r="AG802" s="280">
        <v>130</v>
      </c>
      <c r="AH802" s="280"/>
      <c r="AI802" s="280">
        <v>23</v>
      </c>
      <c r="AJ802" s="280">
        <v>39</v>
      </c>
      <c r="AK802" s="280">
        <v>57</v>
      </c>
      <c r="AL802" s="280">
        <v>1</v>
      </c>
      <c r="AM802" s="280"/>
      <c r="AN802" s="280"/>
      <c r="AO802" s="280"/>
      <c r="AP802" s="280"/>
      <c r="AQ802" s="634"/>
      <c r="CQ802" s="505"/>
    </row>
    <row r="803" spans="1:127" ht="12.75" customHeight="1" x14ac:dyDescent="0.2">
      <c r="A803" s="270">
        <v>802</v>
      </c>
      <c r="B803" s="270" t="s">
        <v>1005</v>
      </c>
      <c r="C803" s="271" t="s">
        <v>537</v>
      </c>
      <c r="D803" s="271" t="s">
        <v>538</v>
      </c>
      <c r="E803" s="271" t="s">
        <v>539</v>
      </c>
      <c r="F803" s="271" t="s">
        <v>1077</v>
      </c>
      <c r="G803" s="272" t="s">
        <v>540</v>
      </c>
      <c r="H803" s="273" t="s">
        <v>541</v>
      </c>
      <c r="I803" s="271" t="s">
        <v>365</v>
      </c>
      <c r="J803" s="271" t="s">
        <v>366</v>
      </c>
      <c r="K803" s="271" t="s">
        <v>1684</v>
      </c>
      <c r="L803" s="273" t="s">
        <v>367</v>
      </c>
      <c r="M803" s="275">
        <v>40711</v>
      </c>
      <c r="N803" s="276">
        <v>43983</v>
      </c>
      <c r="O803" s="277" t="s">
        <v>991</v>
      </c>
      <c r="P803" s="298">
        <f t="shared" si="174"/>
        <v>43983</v>
      </c>
      <c r="Q803" s="278">
        <v>18464</v>
      </c>
      <c r="R803" s="278">
        <v>2006</v>
      </c>
      <c r="S803" s="279">
        <v>43252</v>
      </c>
      <c r="T803" s="280" t="s">
        <v>8850</v>
      </c>
      <c r="U803" s="281" t="s">
        <v>259</v>
      </c>
      <c r="V803" s="282" t="s">
        <v>8851</v>
      </c>
      <c r="W803" s="282" t="s">
        <v>8852</v>
      </c>
      <c r="X803" s="280" t="s">
        <v>8849</v>
      </c>
      <c r="Y803" s="280" t="s">
        <v>8440</v>
      </c>
      <c r="Z803" s="282" t="s">
        <v>368</v>
      </c>
      <c r="AA803" s="319">
        <v>44744</v>
      </c>
      <c r="AB803" s="149" t="s">
        <v>994</v>
      </c>
      <c r="AC803" s="280">
        <v>9</v>
      </c>
      <c r="AD803" s="305">
        <v>112</v>
      </c>
      <c r="AE803" s="280">
        <v>120</v>
      </c>
      <c r="AF803" s="280">
        <v>181</v>
      </c>
      <c r="AG803" s="280">
        <v>180</v>
      </c>
      <c r="AH803" s="280">
        <v>315</v>
      </c>
      <c r="AI803" s="280">
        <v>22</v>
      </c>
      <c r="AJ803" s="280">
        <v>36</v>
      </c>
      <c r="AK803" s="280">
        <v>44</v>
      </c>
      <c r="AL803" s="280">
        <v>2</v>
      </c>
      <c r="AM803" s="279">
        <v>40711</v>
      </c>
      <c r="AN803" s="280">
        <v>2011</v>
      </c>
      <c r="AO803" s="280" t="s">
        <v>991</v>
      </c>
      <c r="AP803" s="280" t="s">
        <v>8853</v>
      </c>
      <c r="AQ803" s="634" t="str">
        <f ca="1">IF(N803="","",IF(DAYS360(N803,NOW())&gt;720,"neplatné viac ako 2roky",""))</f>
        <v/>
      </c>
      <c r="AR803" s="501"/>
      <c r="AS803" s="501"/>
      <c r="AT803" s="501"/>
      <c r="AU803" s="501"/>
      <c r="AV803" s="501"/>
      <c r="AW803" s="501"/>
      <c r="AX803" s="501"/>
      <c r="AY803" s="501"/>
      <c r="AZ803" s="501"/>
      <c r="BA803" s="501"/>
      <c r="BB803" s="501"/>
      <c r="BC803" s="501"/>
      <c r="BD803" s="501"/>
      <c r="BE803" s="501"/>
      <c r="BF803" s="501"/>
      <c r="BG803" s="501"/>
      <c r="BH803" s="501"/>
      <c r="BI803" s="501"/>
      <c r="BJ803" s="501"/>
      <c r="BK803" s="501"/>
      <c r="BL803" s="501"/>
      <c r="BM803" s="501"/>
      <c r="BN803" s="501"/>
      <c r="BO803" s="501"/>
      <c r="BP803" s="501"/>
      <c r="BQ803" s="501"/>
      <c r="BR803" s="501"/>
      <c r="BS803" s="501"/>
      <c r="BT803" s="501"/>
      <c r="BU803" s="501"/>
      <c r="BV803" s="501"/>
      <c r="BW803" s="501"/>
      <c r="BX803" s="501"/>
      <c r="BY803" s="501"/>
      <c r="BZ803" s="501"/>
      <c r="CA803" s="501"/>
      <c r="CB803" s="501"/>
      <c r="CC803" s="501"/>
      <c r="CD803" s="501"/>
      <c r="CE803" s="501"/>
      <c r="CF803" s="501"/>
      <c r="CG803" s="501"/>
      <c r="CH803" s="501"/>
      <c r="CI803" s="501"/>
      <c r="CJ803" s="501"/>
      <c r="CK803" s="501"/>
      <c r="CL803" s="501"/>
      <c r="CM803" s="501"/>
      <c r="CN803" s="501"/>
      <c r="CO803" s="501"/>
      <c r="CP803" s="501"/>
    </row>
    <row r="804" spans="1:127" s="502" customFormat="1" ht="12.75" customHeight="1" x14ac:dyDescent="0.2">
      <c r="A804" s="270">
        <v>803</v>
      </c>
      <c r="B804" s="270" t="s">
        <v>1005</v>
      </c>
      <c r="C804" s="130" t="s">
        <v>5480</v>
      </c>
      <c r="D804" s="281" t="s">
        <v>2849</v>
      </c>
      <c r="E804" s="130" t="s">
        <v>5481</v>
      </c>
      <c r="F804" s="271" t="s">
        <v>489</v>
      </c>
      <c r="G804" s="272" t="s">
        <v>5482</v>
      </c>
      <c r="H804" s="676" t="s">
        <v>487</v>
      </c>
      <c r="I804" s="271" t="s">
        <v>2973</v>
      </c>
      <c r="J804" s="281" t="s">
        <v>920</v>
      </c>
      <c r="K804" s="271" t="s">
        <v>788</v>
      </c>
      <c r="L804" s="273" t="s">
        <v>2850</v>
      </c>
      <c r="M804" s="275">
        <v>42129</v>
      </c>
      <c r="N804" s="132">
        <v>43760</v>
      </c>
      <c r="O804" s="277" t="s">
        <v>991</v>
      </c>
      <c r="P804" s="299">
        <f t="shared" si="174"/>
        <v>43760</v>
      </c>
      <c r="Q804" s="264">
        <v>17878</v>
      </c>
      <c r="R804" s="264">
        <v>2011</v>
      </c>
      <c r="S804" s="265">
        <v>43030</v>
      </c>
      <c r="T804" s="281" t="s">
        <v>32</v>
      </c>
      <c r="U804" s="281" t="s">
        <v>5483</v>
      </c>
      <c r="V804" s="150" t="s">
        <v>5484</v>
      </c>
      <c r="W804" s="150" t="s">
        <v>5485</v>
      </c>
      <c r="X804" s="281" t="s">
        <v>789</v>
      </c>
      <c r="Y804" s="281" t="s">
        <v>1877</v>
      </c>
      <c r="Z804" s="150" t="s">
        <v>1878</v>
      </c>
      <c r="AA804" s="303">
        <f t="shared" si="175"/>
        <v>43760</v>
      </c>
      <c r="AB804" s="283" t="s">
        <v>1708</v>
      </c>
      <c r="AC804" s="281">
        <v>6.1</v>
      </c>
      <c r="AD804" s="284">
        <v>24.7</v>
      </c>
      <c r="AE804" s="281">
        <v>80</v>
      </c>
      <c r="AF804" s="281">
        <v>85</v>
      </c>
      <c r="AG804" s="281">
        <v>110</v>
      </c>
      <c r="AH804" s="281">
        <v>143</v>
      </c>
      <c r="AI804" s="281">
        <v>20</v>
      </c>
      <c r="AJ804" s="281">
        <v>38</v>
      </c>
      <c r="AK804" s="281">
        <v>55</v>
      </c>
      <c r="AL804" s="281">
        <v>1</v>
      </c>
      <c r="AM804" s="279">
        <v>39109</v>
      </c>
      <c r="AN804" s="280">
        <v>2006</v>
      </c>
      <c r="AO804" s="280" t="s">
        <v>991</v>
      </c>
      <c r="AP804" s="281"/>
      <c r="AQ804" s="635" t="str">
        <f ca="1">IF(N804="","",IF(DAYS360(N804,NOW())&gt;720,"neplatné viac ako 2roky",""))</f>
        <v/>
      </c>
      <c r="AR804" s="324"/>
      <c r="AS804" s="324"/>
      <c r="AT804" s="324"/>
      <c r="AU804" s="324"/>
      <c r="AV804" s="324"/>
      <c r="AW804" s="324"/>
      <c r="AX804" s="324"/>
      <c r="AY804" s="324"/>
      <c r="AZ804" s="324"/>
      <c r="BA804" s="324"/>
      <c r="BB804" s="324"/>
      <c r="BC804" s="324"/>
      <c r="BD804" s="324"/>
      <c r="BE804" s="324"/>
      <c r="BF804" s="324"/>
      <c r="BG804" s="324"/>
      <c r="BH804" s="324"/>
      <c r="BI804" s="324"/>
      <c r="BJ804" s="324"/>
      <c r="BK804" s="324"/>
      <c r="BL804" s="324"/>
      <c r="BM804" s="324"/>
      <c r="BN804" s="324"/>
      <c r="BO804" s="324"/>
      <c r="BP804" s="324"/>
      <c r="BQ804" s="324"/>
      <c r="BR804" s="324"/>
      <c r="BS804" s="324"/>
      <c r="BT804" s="324"/>
      <c r="BU804" s="324"/>
      <c r="BV804" s="324"/>
      <c r="BW804" s="324"/>
      <c r="BX804" s="324"/>
      <c r="BY804" s="324"/>
      <c r="BZ804" s="324"/>
      <c r="CA804" s="324"/>
      <c r="CB804" s="324"/>
      <c r="CC804" s="324"/>
      <c r="CD804" s="324"/>
      <c r="CE804" s="324"/>
      <c r="CF804" s="324"/>
      <c r="CG804" s="324"/>
      <c r="CH804" s="324"/>
      <c r="CI804" s="324"/>
      <c r="CJ804" s="324"/>
      <c r="CK804" s="324"/>
      <c r="CL804" s="324"/>
      <c r="CM804" s="324"/>
      <c r="CN804" s="324"/>
      <c r="CO804" s="324"/>
      <c r="CP804" s="324"/>
      <c r="CQ804" s="532"/>
      <c r="CR804" s="532"/>
      <c r="CS804" s="532"/>
      <c r="CT804" s="532"/>
      <c r="CU804" s="532"/>
      <c r="CV804" s="532"/>
      <c r="CW804" s="532"/>
      <c r="CX804" s="532"/>
      <c r="CY804" s="532"/>
      <c r="CZ804" s="532"/>
      <c r="DA804" s="532"/>
      <c r="DB804" s="532"/>
      <c r="DC804" s="532"/>
      <c r="DD804" s="532"/>
      <c r="DE804" s="532"/>
      <c r="DF804" s="532"/>
      <c r="DG804" s="532"/>
      <c r="DH804" s="532"/>
      <c r="DI804" s="532"/>
      <c r="DJ804" s="532"/>
      <c r="DK804" s="532"/>
      <c r="DL804" s="532"/>
      <c r="DM804" s="532"/>
      <c r="DN804" s="532"/>
      <c r="DO804" s="532"/>
      <c r="DP804" s="532"/>
      <c r="DQ804" s="532"/>
      <c r="DR804" s="532"/>
      <c r="DS804" s="532"/>
      <c r="DT804" s="532"/>
      <c r="DU804" s="532"/>
      <c r="DV804" s="532"/>
      <c r="DW804" s="532"/>
    </row>
    <row r="805" spans="1:127" s="502" customFormat="1" ht="12.75" customHeight="1" x14ac:dyDescent="0.2">
      <c r="A805" s="270">
        <v>804</v>
      </c>
      <c r="B805" s="270" t="s">
        <v>1004</v>
      </c>
      <c r="C805" s="271" t="s">
        <v>9232</v>
      </c>
      <c r="D805" s="271"/>
      <c r="E805" s="271" t="s">
        <v>2258</v>
      </c>
      <c r="F805" s="271"/>
      <c r="G805" s="272" t="s">
        <v>9233</v>
      </c>
      <c r="H805" s="273"/>
      <c r="I805" s="271" t="s">
        <v>601</v>
      </c>
      <c r="J805" s="271"/>
      <c r="K805" s="271" t="s">
        <v>9243</v>
      </c>
      <c r="L805" s="273" t="s">
        <v>9234</v>
      </c>
      <c r="M805" s="275">
        <v>44069</v>
      </c>
      <c r="N805" s="132">
        <v>44796</v>
      </c>
      <c r="O805" s="277" t="s">
        <v>991</v>
      </c>
      <c r="P805" s="301">
        <f>N805</f>
        <v>44796</v>
      </c>
      <c r="Q805" s="264">
        <v>20616</v>
      </c>
      <c r="R805" s="264">
        <v>2020</v>
      </c>
      <c r="S805" s="265">
        <v>44066</v>
      </c>
      <c r="T805" s="281" t="s">
        <v>1686</v>
      </c>
      <c r="U805" s="281" t="s">
        <v>1786</v>
      </c>
      <c r="V805" s="150" t="s">
        <v>484</v>
      </c>
      <c r="W805" s="150" t="s">
        <v>484</v>
      </c>
      <c r="X805" s="281" t="s">
        <v>9235</v>
      </c>
      <c r="Y805" s="281" t="s">
        <v>9236</v>
      </c>
      <c r="Z805" s="150" t="s">
        <v>9237</v>
      </c>
      <c r="AA805" s="303">
        <v>44796</v>
      </c>
      <c r="AB805" s="283" t="s">
        <v>9238</v>
      </c>
      <c r="AC805" s="281">
        <v>5.0999999999999996</v>
      </c>
      <c r="AD805" s="284"/>
      <c r="AE805" s="281">
        <v>90</v>
      </c>
      <c r="AF805" s="281"/>
      <c r="AG805" s="281">
        <v>110</v>
      </c>
      <c r="AH805" s="281"/>
      <c r="AI805" s="281" t="s">
        <v>994</v>
      </c>
      <c r="AJ805" s="281">
        <v>38</v>
      </c>
      <c r="AK805" s="281">
        <v>50</v>
      </c>
      <c r="AL805" s="281">
        <v>1</v>
      </c>
      <c r="AM805" s="265"/>
      <c r="AN805" s="281"/>
      <c r="AO805" s="281"/>
      <c r="AP805" s="281"/>
      <c r="AQ805" s="635" t="str">
        <f ca="1">IF(N805="","",IF(DAYS360(N805,NOW())&gt;720,"neplatné viac ako 2roky",""))</f>
        <v/>
      </c>
      <c r="AR805" s="324"/>
      <c r="AS805" s="324"/>
      <c r="AT805" s="324"/>
      <c r="AU805" s="324"/>
      <c r="AV805" s="324"/>
      <c r="AW805" s="324"/>
      <c r="AX805" s="324"/>
      <c r="AY805" s="324"/>
      <c r="AZ805" s="324"/>
      <c r="BA805" s="324"/>
      <c r="BB805" s="324"/>
      <c r="BC805" s="324"/>
      <c r="BD805" s="324"/>
      <c r="BE805" s="324"/>
      <c r="BF805" s="324"/>
      <c r="BG805" s="324"/>
      <c r="BH805" s="324"/>
      <c r="BI805" s="324"/>
      <c r="BJ805" s="324"/>
      <c r="BK805" s="324"/>
      <c r="BL805" s="324"/>
      <c r="BM805" s="324"/>
      <c r="BN805" s="324"/>
      <c r="BO805" s="324"/>
      <c r="BP805" s="324"/>
      <c r="BQ805" s="324"/>
      <c r="BR805" s="324"/>
      <c r="BS805" s="324"/>
      <c r="BT805" s="324"/>
      <c r="BU805" s="324"/>
      <c r="BV805" s="324"/>
      <c r="BW805" s="324"/>
      <c r="BX805" s="324"/>
      <c r="BY805" s="324"/>
      <c r="BZ805" s="324"/>
      <c r="CA805" s="324"/>
      <c r="CB805" s="324"/>
      <c r="CC805" s="324"/>
      <c r="CD805" s="324"/>
      <c r="CE805" s="324"/>
      <c r="CF805" s="324"/>
      <c r="CG805" s="324"/>
      <c r="CH805" s="324"/>
      <c r="CI805" s="324"/>
      <c r="CJ805" s="324"/>
      <c r="CK805" s="324"/>
      <c r="CL805" s="324"/>
      <c r="CM805" s="324"/>
      <c r="CN805" s="324"/>
      <c r="CO805" s="324"/>
      <c r="CP805" s="324"/>
      <c r="CQ805" s="532"/>
      <c r="CR805" s="532"/>
      <c r="CS805" s="532"/>
      <c r="CT805" s="532"/>
      <c r="CU805" s="532"/>
      <c r="CV805" s="532"/>
      <c r="CW805" s="532"/>
      <c r="CX805" s="532"/>
      <c r="CY805" s="532"/>
      <c r="CZ805" s="532"/>
      <c r="DA805" s="532"/>
      <c r="DB805" s="532"/>
      <c r="DC805" s="532"/>
      <c r="DD805" s="532"/>
      <c r="DE805" s="532"/>
      <c r="DF805" s="532"/>
      <c r="DG805" s="532"/>
      <c r="DH805" s="532"/>
      <c r="DI805" s="532"/>
      <c r="DJ805" s="532"/>
      <c r="DK805" s="532"/>
      <c r="DL805" s="532"/>
      <c r="DM805" s="532"/>
      <c r="DN805" s="532"/>
      <c r="DO805" s="532"/>
      <c r="DP805" s="532"/>
      <c r="DQ805" s="532"/>
      <c r="DR805" s="532"/>
      <c r="DS805" s="532"/>
      <c r="DT805" s="532"/>
      <c r="DU805" s="532"/>
      <c r="DV805" s="532"/>
      <c r="DW805" s="532"/>
    </row>
    <row r="806" spans="1:127" s="501" customFormat="1" ht="12.75" customHeight="1" x14ac:dyDescent="0.2">
      <c r="A806" s="270">
        <v>805</v>
      </c>
      <c r="B806" s="270" t="s">
        <v>1004</v>
      </c>
      <c r="C806" s="281" t="s">
        <v>786</v>
      </c>
      <c r="D806" s="271"/>
      <c r="E806" s="130" t="s">
        <v>5259</v>
      </c>
      <c r="F806" s="271"/>
      <c r="G806" s="272" t="s">
        <v>5260</v>
      </c>
      <c r="H806" s="273"/>
      <c r="I806" s="271" t="s">
        <v>1634</v>
      </c>
      <c r="J806" s="271"/>
      <c r="K806" s="271" t="s">
        <v>6055</v>
      </c>
      <c r="L806" s="273" t="s">
        <v>6001</v>
      </c>
      <c r="M806" s="275">
        <v>42948</v>
      </c>
      <c r="N806" s="276">
        <v>45153</v>
      </c>
      <c r="O806" s="277" t="s">
        <v>991</v>
      </c>
      <c r="P806" s="298">
        <f t="shared" ref="P806:P828" si="176">N806</f>
        <v>45153</v>
      </c>
      <c r="Q806" s="278">
        <v>19427</v>
      </c>
      <c r="R806" s="278">
        <v>2017</v>
      </c>
      <c r="S806" s="279">
        <v>44423</v>
      </c>
      <c r="T806" s="280" t="s">
        <v>1686</v>
      </c>
      <c r="U806" s="281" t="s">
        <v>991</v>
      </c>
      <c r="V806" s="282" t="s">
        <v>10808</v>
      </c>
      <c r="W806" s="282" t="s">
        <v>10809</v>
      </c>
      <c r="X806" s="280" t="s">
        <v>6002</v>
      </c>
      <c r="Y806" s="280" t="s">
        <v>3015</v>
      </c>
      <c r="Z806" s="282" t="s">
        <v>3016</v>
      </c>
      <c r="AA806" s="319">
        <f t="shared" si="175"/>
        <v>45153</v>
      </c>
      <c r="AB806" s="149" t="s">
        <v>2167</v>
      </c>
      <c r="AC806" s="280">
        <v>5.9</v>
      </c>
      <c r="AD806" s="305"/>
      <c r="AE806" s="280">
        <v>110</v>
      </c>
      <c r="AF806" s="280"/>
      <c r="AG806" s="280">
        <v>130</v>
      </c>
      <c r="AH806" s="280"/>
      <c r="AI806" s="280" t="s">
        <v>994</v>
      </c>
      <c r="AJ806" s="280" t="s">
        <v>994</v>
      </c>
      <c r="AK806" s="280" t="s">
        <v>994</v>
      </c>
      <c r="AL806" s="280">
        <v>1</v>
      </c>
      <c r="AM806" s="279"/>
      <c r="AN806" s="280"/>
      <c r="AO806" s="280"/>
      <c r="AP806" s="280"/>
      <c r="AQ806" s="634"/>
      <c r="CQ806" s="505"/>
    </row>
    <row r="807" spans="1:127" s="501" customFormat="1" ht="12.75" customHeight="1" x14ac:dyDescent="0.2">
      <c r="A807" s="270">
        <v>806</v>
      </c>
      <c r="B807" s="281" t="s">
        <v>1004</v>
      </c>
      <c r="C807" s="281" t="s">
        <v>3535</v>
      </c>
      <c r="D807" s="271"/>
      <c r="E807" s="281" t="s">
        <v>2483</v>
      </c>
      <c r="F807" s="281"/>
      <c r="G807" s="296" t="s">
        <v>3536</v>
      </c>
      <c r="H807" s="273"/>
      <c r="I807" s="281" t="s">
        <v>1634</v>
      </c>
      <c r="J807" s="271"/>
      <c r="K807" s="281" t="s">
        <v>3477</v>
      </c>
      <c r="L807" s="676" t="s">
        <v>3478</v>
      </c>
      <c r="M807" s="306">
        <v>42425</v>
      </c>
      <c r="N807" s="325">
        <v>44478</v>
      </c>
      <c r="O807" s="277" t="s">
        <v>991</v>
      </c>
      <c r="P807" s="298">
        <f t="shared" si="176"/>
        <v>44478</v>
      </c>
      <c r="Q807" s="278">
        <v>16253</v>
      </c>
      <c r="R807" s="278">
        <v>2015</v>
      </c>
      <c r="S807" s="279">
        <v>43747</v>
      </c>
      <c r="T807" s="280" t="s">
        <v>5218</v>
      </c>
      <c r="U807" s="281" t="s">
        <v>991</v>
      </c>
      <c r="V807" s="282" t="s">
        <v>8236</v>
      </c>
      <c r="W807" s="282" t="s">
        <v>8237</v>
      </c>
      <c r="X807" s="280" t="s">
        <v>3479</v>
      </c>
      <c r="Y807" s="280" t="s">
        <v>3480</v>
      </c>
      <c r="Z807" s="282" t="s">
        <v>3481</v>
      </c>
      <c r="AA807" s="319">
        <f>N807</f>
        <v>44478</v>
      </c>
      <c r="AB807" s="149" t="s">
        <v>2167</v>
      </c>
      <c r="AC807" s="280">
        <v>5.3</v>
      </c>
      <c r="AD807" s="305"/>
      <c r="AE807" s="280">
        <v>140</v>
      </c>
      <c r="AF807" s="280">
        <v>140</v>
      </c>
      <c r="AG807" s="280">
        <v>220</v>
      </c>
      <c r="AH807" s="280">
        <v>286</v>
      </c>
      <c r="AI807" s="280" t="s">
        <v>994</v>
      </c>
      <c r="AJ807" s="280" t="s">
        <v>994</v>
      </c>
      <c r="AK807" s="280" t="s">
        <v>994</v>
      </c>
      <c r="AL807" s="280">
        <v>2</v>
      </c>
      <c r="AQ807" s="634"/>
      <c r="AS807" s="281"/>
      <c r="AT807" s="281"/>
      <c r="AU807" s="281"/>
      <c r="AV807" s="296"/>
      <c r="AW807" s="676"/>
      <c r="AX807" s="281"/>
      <c r="AY807" s="271"/>
      <c r="AZ807" s="271"/>
      <c r="BA807" s="274"/>
      <c r="BB807" s="275"/>
      <c r="BC807" s="132"/>
      <c r="BD807" s="277"/>
      <c r="BE807" s="298"/>
      <c r="BF807" s="278"/>
      <c r="BG807" s="278"/>
      <c r="BH807" s="279"/>
      <c r="BI807" s="280"/>
      <c r="BJ807" s="281"/>
      <c r="BK807" s="282"/>
      <c r="BL807" s="282"/>
      <c r="BM807" s="280"/>
      <c r="BN807" s="280"/>
      <c r="BO807" s="282"/>
      <c r="BP807" s="319"/>
      <c r="BQ807" s="280"/>
      <c r="BR807" s="280"/>
      <c r="BS807" s="305"/>
      <c r="BT807" s="280"/>
      <c r="BU807" s="280"/>
      <c r="BV807" s="280"/>
      <c r="BW807" s="280"/>
      <c r="BX807" s="280"/>
      <c r="BY807" s="280"/>
      <c r="BZ807" s="280"/>
      <c r="CA807" s="280"/>
      <c r="CB807" s="279"/>
      <c r="CC807" s="280"/>
      <c r="CD807" s="280"/>
      <c r="CE807" s="280"/>
      <c r="CQ807" s="505"/>
    </row>
    <row r="808" spans="1:127" s="324" customFormat="1" ht="12.75" customHeight="1" x14ac:dyDescent="0.2">
      <c r="A808" s="270">
        <v>807</v>
      </c>
      <c r="B808" s="270" t="s">
        <v>1005</v>
      </c>
      <c r="C808" s="130"/>
      <c r="D808" s="271" t="s">
        <v>538</v>
      </c>
      <c r="E808" s="130" t="s">
        <v>165</v>
      </c>
      <c r="F808" s="271" t="s">
        <v>5184</v>
      </c>
      <c r="G808" s="272"/>
      <c r="H808" s="273" t="s">
        <v>759</v>
      </c>
      <c r="I808" s="271"/>
      <c r="J808" s="271" t="s">
        <v>166</v>
      </c>
      <c r="K808" s="133" t="s">
        <v>10530</v>
      </c>
      <c r="L808" s="273" t="s">
        <v>1776</v>
      </c>
      <c r="M808" s="275">
        <v>40729</v>
      </c>
      <c r="N808" s="132">
        <v>44377</v>
      </c>
      <c r="O808" s="277" t="s">
        <v>991</v>
      </c>
      <c r="P808" s="299">
        <f t="shared" si="176"/>
        <v>44377</v>
      </c>
      <c r="Q808" s="264">
        <v>14066</v>
      </c>
      <c r="R808" s="264">
        <v>2009</v>
      </c>
      <c r="S808" s="279">
        <v>43646</v>
      </c>
      <c r="T808" s="281" t="s">
        <v>124</v>
      </c>
      <c r="U808" s="281" t="s">
        <v>259</v>
      </c>
      <c r="V808" s="150" t="s">
        <v>7415</v>
      </c>
      <c r="W808" s="150" t="s">
        <v>7416</v>
      </c>
      <c r="X808" s="281" t="s">
        <v>1777</v>
      </c>
      <c r="Y808" s="281" t="s">
        <v>1778</v>
      </c>
      <c r="Z808" s="150" t="s">
        <v>1779</v>
      </c>
      <c r="AA808" s="303">
        <f t="shared" ref="AA808:AA815" si="177">N808</f>
        <v>44377</v>
      </c>
      <c r="AB808" s="283" t="s">
        <v>1483</v>
      </c>
      <c r="AC808" s="281">
        <v>9</v>
      </c>
      <c r="AD808" s="284">
        <v>116</v>
      </c>
      <c r="AE808" s="281">
        <v>120</v>
      </c>
      <c r="AF808" s="281">
        <v>190</v>
      </c>
      <c r="AG808" s="281">
        <v>250</v>
      </c>
      <c r="AH808" s="281">
        <v>325</v>
      </c>
      <c r="AI808" s="281">
        <v>22</v>
      </c>
      <c r="AJ808" s="281">
        <v>36</v>
      </c>
      <c r="AK808" s="281" t="s">
        <v>994</v>
      </c>
      <c r="AL808" s="281">
        <v>2</v>
      </c>
      <c r="AM808" s="265">
        <v>40729</v>
      </c>
      <c r="AN808" s="281">
        <v>2010</v>
      </c>
      <c r="AO808" s="281" t="s">
        <v>990</v>
      </c>
      <c r="AP808" s="281"/>
      <c r="AQ808" s="635" t="str">
        <f t="shared" ref="AQ808:AQ814" ca="1" si="178">IF(N808="","",IF(DAYS360(N808,NOW())&gt;720,"neplatné viac ako 2roky",""))</f>
        <v/>
      </c>
      <c r="CQ808" s="512"/>
    </row>
    <row r="809" spans="1:127" s="502" customFormat="1" ht="12.75" customHeight="1" x14ac:dyDescent="0.2">
      <c r="A809" s="270">
        <v>808</v>
      </c>
      <c r="B809" s="270" t="s">
        <v>1005</v>
      </c>
      <c r="C809" s="270" t="s">
        <v>769</v>
      </c>
      <c r="D809" s="281"/>
      <c r="E809" s="271" t="s">
        <v>770</v>
      </c>
      <c r="F809" s="271" t="s">
        <v>489</v>
      </c>
      <c r="G809" s="272" t="s">
        <v>771</v>
      </c>
      <c r="H809" s="676"/>
      <c r="I809" s="281" t="s">
        <v>3217</v>
      </c>
      <c r="J809" s="281"/>
      <c r="K809" s="281" t="s">
        <v>788</v>
      </c>
      <c r="L809" s="676" t="s">
        <v>2850</v>
      </c>
      <c r="M809" s="275">
        <v>41701</v>
      </c>
      <c r="N809" s="132">
        <v>44696</v>
      </c>
      <c r="O809" s="277" t="s">
        <v>991</v>
      </c>
      <c r="P809" s="299">
        <f t="shared" si="176"/>
        <v>44696</v>
      </c>
      <c r="Q809" s="264">
        <v>20737</v>
      </c>
      <c r="R809" s="264">
        <v>2012</v>
      </c>
      <c r="S809" s="279">
        <v>43966</v>
      </c>
      <c r="T809" s="281" t="s">
        <v>898</v>
      </c>
      <c r="U809" s="281" t="s">
        <v>990</v>
      </c>
      <c r="V809" s="150" t="s">
        <v>9579</v>
      </c>
      <c r="W809" s="150" t="s">
        <v>9580</v>
      </c>
      <c r="X809" s="281" t="s">
        <v>789</v>
      </c>
      <c r="Y809" s="281" t="s">
        <v>1877</v>
      </c>
      <c r="Z809" s="150" t="s">
        <v>1878</v>
      </c>
      <c r="AA809" s="303">
        <f t="shared" si="177"/>
        <v>44696</v>
      </c>
      <c r="AB809" s="283" t="s">
        <v>1583</v>
      </c>
      <c r="AC809" s="281">
        <v>6.4</v>
      </c>
      <c r="AD809" s="284"/>
      <c r="AE809" s="281">
        <v>70</v>
      </c>
      <c r="AF809" s="281">
        <v>93</v>
      </c>
      <c r="AG809" s="281">
        <v>110</v>
      </c>
      <c r="AH809" s="281">
        <v>140</v>
      </c>
      <c r="AI809" s="281" t="s">
        <v>9581</v>
      </c>
      <c r="AJ809" s="281" t="s">
        <v>9582</v>
      </c>
      <c r="AK809" s="281" t="s">
        <v>9583</v>
      </c>
      <c r="AL809" s="281">
        <v>1</v>
      </c>
      <c r="AM809" s="265"/>
      <c r="AN809" s="281"/>
      <c r="AO809" s="281"/>
      <c r="AP809" s="281"/>
      <c r="AQ809" s="635" t="str">
        <f t="shared" ca="1" si="178"/>
        <v/>
      </c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  <c r="CA809" s="324"/>
      <c r="CB809" s="324"/>
      <c r="CC809" s="324"/>
      <c r="CD809" s="324"/>
      <c r="CE809" s="324"/>
      <c r="CF809" s="324"/>
      <c r="CG809" s="324"/>
      <c r="CH809" s="324"/>
      <c r="CI809" s="324"/>
      <c r="CJ809" s="324"/>
      <c r="CK809" s="324"/>
      <c r="CL809" s="324"/>
      <c r="CM809" s="324"/>
      <c r="CN809" s="324"/>
      <c r="CO809" s="324"/>
      <c r="CP809" s="324"/>
      <c r="CQ809" s="532"/>
      <c r="CR809" s="532"/>
      <c r="CS809" s="532"/>
      <c r="CT809" s="532"/>
      <c r="CU809" s="532"/>
      <c r="CV809" s="532"/>
      <c r="CW809" s="532"/>
      <c r="CX809" s="532"/>
      <c r="CY809" s="532"/>
      <c r="CZ809" s="532"/>
      <c r="DA809" s="532"/>
      <c r="DB809" s="532"/>
      <c r="DC809" s="532"/>
      <c r="DD809" s="532"/>
      <c r="DE809" s="532"/>
      <c r="DF809" s="532"/>
      <c r="DG809" s="532"/>
      <c r="DH809" s="532"/>
      <c r="DI809" s="532"/>
      <c r="DJ809" s="532"/>
      <c r="DK809" s="532"/>
      <c r="DL809" s="532"/>
      <c r="DM809" s="532"/>
      <c r="DN809" s="532"/>
      <c r="DO809" s="532"/>
      <c r="DP809" s="532"/>
      <c r="DQ809" s="532"/>
      <c r="DR809" s="532"/>
      <c r="DS809" s="532"/>
      <c r="DT809" s="532"/>
      <c r="DU809" s="532"/>
      <c r="DV809" s="532"/>
      <c r="DW809" s="532"/>
    </row>
    <row r="810" spans="1:127" ht="12.75" customHeight="1" x14ac:dyDescent="0.2">
      <c r="A810" s="270">
        <v>809</v>
      </c>
      <c r="B810" s="270" t="s">
        <v>1005</v>
      </c>
      <c r="C810" s="271" t="s">
        <v>530</v>
      </c>
      <c r="D810" s="271" t="s">
        <v>1884</v>
      </c>
      <c r="E810" s="130" t="s">
        <v>529</v>
      </c>
      <c r="F810" s="271" t="s">
        <v>531</v>
      </c>
      <c r="G810" s="272" t="s">
        <v>1885</v>
      </c>
      <c r="H810" s="273" t="s">
        <v>531</v>
      </c>
      <c r="I810" s="271" t="s">
        <v>2653</v>
      </c>
      <c r="J810" s="271" t="s">
        <v>1800</v>
      </c>
      <c r="K810" s="271" t="s">
        <v>532</v>
      </c>
      <c r="L810" s="273" t="s">
        <v>569</v>
      </c>
      <c r="M810" s="275">
        <v>40827</v>
      </c>
      <c r="N810" s="276">
        <v>44618</v>
      </c>
      <c r="O810" s="277" t="s">
        <v>991</v>
      </c>
      <c r="P810" s="300">
        <f t="shared" si="176"/>
        <v>44618</v>
      </c>
      <c r="Q810" s="278">
        <v>18212</v>
      </c>
      <c r="R810" s="278">
        <v>2007</v>
      </c>
      <c r="S810" s="279">
        <v>43887</v>
      </c>
      <c r="T810" s="280" t="s">
        <v>396</v>
      </c>
      <c r="U810" s="281" t="s">
        <v>259</v>
      </c>
      <c r="V810" s="282" t="s">
        <v>8227</v>
      </c>
      <c r="W810" s="282" t="s">
        <v>8228</v>
      </c>
      <c r="X810" s="280" t="s">
        <v>5019</v>
      </c>
      <c r="Y810" s="280" t="s">
        <v>305</v>
      </c>
      <c r="Z810" s="282" t="s">
        <v>1366</v>
      </c>
      <c r="AA810" s="554">
        <f t="shared" si="177"/>
        <v>44618</v>
      </c>
      <c r="AB810" s="149" t="s">
        <v>2167</v>
      </c>
      <c r="AC810" s="280">
        <v>6</v>
      </c>
      <c r="AD810" s="305">
        <v>31</v>
      </c>
      <c r="AE810" s="280">
        <v>85</v>
      </c>
      <c r="AF810" s="280">
        <v>116</v>
      </c>
      <c r="AG810" s="280">
        <v>110</v>
      </c>
      <c r="AH810" s="280">
        <v>141</v>
      </c>
      <c r="AI810" s="280">
        <v>23</v>
      </c>
      <c r="AJ810" s="280">
        <v>39</v>
      </c>
      <c r="AK810" s="280">
        <v>56</v>
      </c>
      <c r="AL810" s="280">
        <v>1</v>
      </c>
      <c r="AM810" s="279">
        <v>40827</v>
      </c>
      <c r="AN810" s="280">
        <v>2011</v>
      </c>
      <c r="AO810" s="280" t="s">
        <v>991</v>
      </c>
      <c r="AP810" s="280"/>
      <c r="AQ810" s="634" t="str">
        <f t="shared" ca="1" si="178"/>
        <v/>
      </c>
      <c r="AR810" s="501"/>
      <c r="AS810" s="501"/>
      <c r="AT810" s="501"/>
      <c r="AU810" s="501"/>
      <c r="AV810" s="501"/>
      <c r="AW810" s="501"/>
      <c r="AX810" s="501"/>
      <c r="AY810" s="501"/>
      <c r="AZ810" s="501"/>
      <c r="BA810" s="501"/>
      <c r="BB810" s="501"/>
      <c r="BC810" s="501"/>
      <c r="BD810" s="501"/>
      <c r="BE810" s="501"/>
      <c r="BF810" s="501"/>
      <c r="BG810" s="501"/>
      <c r="BH810" s="501"/>
      <c r="BI810" s="501"/>
      <c r="BJ810" s="501"/>
      <c r="BK810" s="501"/>
      <c r="BL810" s="501"/>
      <c r="BM810" s="501"/>
      <c r="BN810" s="501"/>
      <c r="BO810" s="501"/>
      <c r="BP810" s="501"/>
      <c r="BQ810" s="501"/>
      <c r="BR810" s="501"/>
      <c r="BS810" s="501"/>
      <c r="BT810" s="501"/>
      <c r="BU810" s="501"/>
      <c r="BV810" s="501"/>
      <c r="BW810" s="501"/>
      <c r="BX810" s="501"/>
      <c r="BY810" s="501"/>
      <c r="BZ810" s="501"/>
      <c r="CA810" s="501"/>
      <c r="CB810" s="501"/>
      <c r="CC810" s="501"/>
      <c r="CD810" s="501"/>
      <c r="CE810" s="501"/>
      <c r="CF810" s="501"/>
      <c r="CG810" s="501"/>
      <c r="CH810" s="501"/>
      <c r="CI810" s="501"/>
      <c r="CJ810" s="501"/>
      <c r="CK810" s="501"/>
      <c r="CL810" s="501"/>
      <c r="CM810" s="501"/>
      <c r="CN810" s="501"/>
      <c r="CO810" s="501"/>
      <c r="CP810" s="501"/>
    </row>
    <row r="811" spans="1:127" ht="12.75" customHeight="1" x14ac:dyDescent="0.2">
      <c r="A811" s="270">
        <v>810</v>
      </c>
      <c r="B811" s="270" t="s">
        <v>1005</v>
      </c>
      <c r="C811" s="271" t="s">
        <v>111</v>
      </c>
      <c r="D811" s="271" t="s">
        <v>1548</v>
      </c>
      <c r="E811" s="130" t="s">
        <v>1670</v>
      </c>
      <c r="F811" s="281" t="s">
        <v>1190</v>
      </c>
      <c r="G811" s="272" t="s">
        <v>1669</v>
      </c>
      <c r="H811" s="281">
        <v>800609042</v>
      </c>
      <c r="I811" s="271" t="s">
        <v>2996</v>
      </c>
      <c r="J811" s="281" t="s">
        <v>1616</v>
      </c>
      <c r="K811" s="271" t="s">
        <v>449</v>
      </c>
      <c r="L811" s="273" t="s">
        <v>450</v>
      </c>
      <c r="M811" s="275">
        <v>40892</v>
      </c>
      <c r="N811" s="276">
        <v>44607</v>
      </c>
      <c r="O811" s="277" t="s">
        <v>991</v>
      </c>
      <c r="P811" s="298">
        <f t="shared" si="176"/>
        <v>44607</v>
      </c>
      <c r="Q811" s="278">
        <v>18084</v>
      </c>
      <c r="R811" s="278">
        <v>2008</v>
      </c>
      <c r="S811" s="279">
        <v>43876</v>
      </c>
      <c r="T811" s="280" t="s">
        <v>396</v>
      </c>
      <c r="U811" s="281" t="s">
        <v>259</v>
      </c>
      <c r="V811" s="282" t="s">
        <v>8168</v>
      </c>
      <c r="W811" s="282" t="s">
        <v>8169</v>
      </c>
      <c r="X811" s="280" t="s">
        <v>636</v>
      </c>
      <c r="Y811" s="280"/>
      <c r="Z811" s="282" t="s">
        <v>1983</v>
      </c>
      <c r="AA811" s="319">
        <f t="shared" si="177"/>
        <v>44607</v>
      </c>
      <c r="AB811" s="149" t="s">
        <v>1411</v>
      </c>
      <c r="AC811" s="280">
        <v>4.9000000000000004</v>
      </c>
      <c r="AD811" s="305">
        <v>19</v>
      </c>
      <c r="AE811" s="280">
        <v>60</v>
      </c>
      <c r="AF811" s="280">
        <v>79</v>
      </c>
      <c r="AG811" s="280">
        <v>80</v>
      </c>
      <c r="AH811" s="280">
        <v>104</v>
      </c>
      <c r="AI811" s="280">
        <v>24</v>
      </c>
      <c r="AJ811" s="280">
        <v>38</v>
      </c>
      <c r="AK811" s="280">
        <v>52</v>
      </c>
      <c r="AL811" s="280">
        <v>1</v>
      </c>
      <c r="AM811" s="279">
        <v>40086</v>
      </c>
      <c r="AN811" s="280">
        <v>2009</v>
      </c>
      <c r="AO811" s="280" t="s">
        <v>991</v>
      </c>
      <c r="AP811" s="280"/>
      <c r="AQ811" s="634" t="str">
        <f t="shared" ca="1" si="178"/>
        <v/>
      </c>
      <c r="AR811" s="501"/>
      <c r="AS811" s="501"/>
      <c r="AT811" s="501"/>
      <c r="AU811" s="501"/>
      <c r="AV811" s="501"/>
      <c r="AW811" s="501"/>
      <c r="AX811" s="501"/>
      <c r="AY811" s="501"/>
      <c r="AZ811" s="501"/>
      <c r="BA811" s="501"/>
      <c r="BB811" s="501"/>
      <c r="BC811" s="501"/>
      <c r="BD811" s="501"/>
      <c r="BE811" s="501"/>
      <c r="BF811" s="501"/>
      <c r="BG811" s="501"/>
      <c r="BH811" s="501"/>
      <c r="BI811" s="501"/>
      <c r="BJ811" s="501"/>
      <c r="BK811" s="501"/>
      <c r="BL811" s="501"/>
      <c r="BM811" s="501"/>
      <c r="BN811" s="501"/>
      <c r="BO811" s="501"/>
      <c r="BP811" s="501"/>
      <c r="BQ811" s="501"/>
      <c r="BR811" s="501"/>
      <c r="BS811" s="501"/>
      <c r="BT811" s="501"/>
      <c r="BU811" s="501"/>
      <c r="BV811" s="501"/>
      <c r="BW811" s="501"/>
      <c r="BX811" s="501"/>
      <c r="BY811" s="501"/>
      <c r="BZ811" s="501"/>
      <c r="CA811" s="501"/>
      <c r="CB811" s="501"/>
      <c r="CC811" s="501"/>
      <c r="CD811" s="501"/>
      <c r="CE811" s="501"/>
      <c r="CF811" s="501"/>
      <c r="CG811" s="501"/>
      <c r="CH811" s="501"/>
      <c r="CI811" s="501"/>
      <c r="CJ811" s="501"/>
      <c r="CK811" s="501"/>
      <c r="CL811" s="501"/>
      <c r="CM811" s="501"/>
      <c r="CN811" s="501"/>
      <c r="CO811" s="501"/>
      <c r="CP811" s="501"/>
    </row>
    <row r="812" spans="1:127" ht="12.75" customHeight="1" x14ac:dyDescent="0.2">
      <c r="A812" s="270">
        <v>811</v>
      </c>
      <c r="B812" s="281" t="s">
        <v>1005</v>
      </c>
      <c r="C812" s="281" t="s">
        <v>2485</v>
      </c>
      <c r="D812" s="281" t="s">
        <v>76</v>
      </c>
      <c r="E812" s="281" t="s">
        <v>2486</v>
      </c>
      <c r="F812" s="281" t="s">
        <v>5233</v>
      </c>
      <c r="G812" s="296" t="s">
        <v>2487</v>
      </c>
      <c r="H812" s="676" t="s">
        <v>500</v>
      </c>
      <c r="I812" s="281" t="s">
        <v>1515</v>
      </c>
      <c r="J812" s="281" t="s">
        <v>501</v>
      </c>
      <c r="K812" s="281" t="s">
        <v>1722</v>
      </c>
      <c r="L812" s="676" t="s">
        <v>1986</v>
      </c>
      <c r="M812" s="306">
        <v>41909</v>
      </c>
      <c r="N812" s="276">
        <v>45116</v>
      </c>
      <c r="O812" s="277" t="s">
        <v>991</v>
      </c>
      <c r="P812" s="298">
        <f t="shared" si="176"/>
        <v>45116</v>
      </c>
      <c r="Q812" s="278">
        <v>19314</v>
      </c>
      <c r="R812" s="278">
        <v>2014</v>
      </c>
      <c r="S812" s="279">
        <v>44386</v>
      </c>
      <c r="T812" s="280" t="s">
        <v>10401</v>
      </c>
      <c r="U812" s="281" t="s">
        <v>259</v>
      </c>
      <c r="V812" s="282" t="s">
        <v>10628</v>
      </c>
      <c r="W812" s="282" t="s">
        <v>10629</v>
      </c>
      <c r="X812" s="280" t="s">
        <v>1449</v>
      </c>
      <c r="Y812" s="280" t="s">
        <v>560</v>
      </c>
      <c r="Z812" s="282" t="s">
        <v>1450</v>
      </c>
      <c r="AA812" s="319">
        <f t="shared" si="177"/>
        <v>45116</v>
      </c>
      <c r="AB812" s="149" t="s">
        <v>2167</v>
      </c>
      <c r="AC812" s="280">
        <v>6.9</v>
      </c>
      <c r="AD812" s="305">
        <v>28</v>
      </c>
      <c r="AE812" s="280">
        <v>90</v>
      </c>
      <c r="AF812" s="280">
        <v>118</v>
      </c>
      <c r="AG812" s="280">
        <v>115</v>
      </c>
      <c r="AH812" s="280">
        <v>140</v>
      </c>
      <c r="AI812" s="280">
        <v>23</v>
      </c>
      <c r="AJ812" s="280">
        <v>37</v>
      </c>
      <c r="AK812" s="280">
        <v>57</v>
      </c>
      <c r="AL812" s="280">
        <v>1</v>
      </c>
      <c r="AM812" s="279">
        <v>40998</v>
      </c>
      <c r="AN812" s="280">
        <v>2011</v>
      </c>
      <c r="AO812" s="280" t="s">
        <v>991</v>
      </c>
      <c r="AP812" s="280" t="s">
        <v>10630</v>
      </c>
      <c r="AQ812" s="634" t="str">
        <f t="shared" ca="1" si="178"/>
        <v/>
      </c>
      <c r="AR812" s="501"/>
      <c r="AS812" s="501"/>
      <c r="AT812" s="501"/>
      <c r="AU812" s="501"/>
      <c r="AV812" s="501"/>
      <c r="AW812" s="501"/>
      <c r="AX812" s="501"/>
      <c r="AY812" s="501"/>
      <c r="AZ812" s="501"/>
      <c r="BA812" s="501"/>
      <c r="BB812" s="501"/>
      <c r="BC812" s="501"/>
      <c r="BD812" s="501"/>
      <c r="BE812" s="501"/>
      <c r="BF812" s="501"/>
      <c r="BG812" s="501"/>
      <c r="BH812" s="501"/>
      <c r="BI812" s="501"/>
      <c r="BJ812" s="501"/>
      <c r="BK812" s="501"/>
      <c r="BL812" s="501"/>
      <c r="BM812" s="501"/>
      <c r="BN812" s="501"/>
      <c r="BO812" s="501"/>
      <c r="BP812" s="501"/>
      <c r="BQ812" s="501"/>
      <c r="BR812" s="501"/>
      <c r="BS812" s="501"/>
      <c r="BT812" s="501"/>
      <c r="BU812" s="501"/>
      <c r="BV812" s="501"/>
      <c r="BW812" s="501"/>
      <c r="BX812" s="501"/>
      <c r="BY812" s="501"/>
      <c r="BZ812" s="501"/>
      <c r="CA812" s="501"/>
      <c r="CB812" s="501"/>
      <c r="CC812" s="501"/>
      <c r="CD812" s="501"/>
      <c r="CE812" s="501"/>
      <c r="CF812" s="501"/>
      <c r="CG812" s="501"/>
      <c r="CH812" s="501"/>
      <c r="CI812" s="501"/>
      <c r="CJ812" s="501"/>
      <c r="CK812" s="501"/>
      <c r="CL812" s="501"/>
      <c r="CM812" s="501"/>
      <c r="CN812" s="501"/>
      <c r="CO812" s="501"/>
      <c r="CP812" s="501"/>
    </row>
    <row r="813" spans="1:127" s="502" customFormat="1" ht="12.75" customHeight="1" x14ac:dyDescent="0.2">
      <c r="A813" s="270">
        <v>812</v>
      </c>
      <c r="B813" s="281" t="s">
        <v>1004</v>
      </c>
      <c r="C813" s="270" t="s">
        <v>4203</v>
      </c>
      <c r="D813" s="281"/>
      <c r="E813" s="281" t="s">
        <v>4204</v>
      </c>
      <c r="F813" s="281"/>
      <c r="G813" s="296" t="s">
        <v>4205</v>
      </c>
      <c r="H813" s="676"/>
      <c r="I813" s="281" t="s">
        <v>1168</v>
      </c>
      <c r="J813" s="281"/>
      <c r="K813" s="281" t="s">
        <v>8058</v>
      </c>
      <c r="L813" s="676" t="s">
        <v>4206</v>
      </c>
      <c r="M813" s="306">
        <v>42648</v>
      </c>
      <c r="N813" s="132">
        <v>44600</v>
      </c>
      <c r="O813" s="277" t="s">
        <v>991</v>
      </c>
      <c r="P813" s="299">
        <f t="shared" si="176"/>
        <v>44600</v>
      </c>
      <c r="Q813" s="264">
        <v>20113</v>
      </c>
      <c r="R813" s="264">
        <v>2014</v>
      </c>
      <c r="S813" s="265">
        <v>43869</v>
      </c>
      <c r="T813" s="281" t="s">
        <v>748</v>
      </c>
      <c r="U813" s="281" t="s">
        <v>991</v>
      </c>
      <c r="V813" s="150" t="s">
        <v>8074</v>
      </c>
      <c r="W813" s="150" t="s">
        <v>8075</v>
      </c>
      <c r="X813" s="281" t="s">
        <v>4207</v>
      </c>
      <c r="Y813" s="281" t="s">
        <v>1142</v>
      </c>
      <c r="Z813" s="150" t="s">
        <v>2021</v>
      </c>
      <c r="AA813" s="303">
        <f t="shared" si="177"/>
        <v>44600</v>
      </c>
      <c r="AB813" s="283" t="s">
        <v>2167</v>
      </c>
      <c r="AC813" s="281">
        <v>5.9</v>
      </c>
      <c r="AD813" s="284"/>
      <c r="AE813" s="281">
        <v>100</v>
      </c>
      <c r="AF813" s="281"/>
      <c r="AG813" s="281">
        <v>125</v>
      </c>
      <c r="AH813" s="281"/>
      <c r="AI813" s="281">
        <v>22</v>
      </c>
      <c r="AJ813" s="281">
        <v>37</v>
      </c>
      <c r="AK813" s="281">
        <v>53</v>
      </c>
      <c r="AL813" s="281">
        <v>1</v>
      </c>
      <c r="AM813" s="265"/>
      <c r="AN813" s="281"/>
      <c r="AO813" s="281"/>
      <c r="AP813" s="281"/>
      <c r="AQ813" s="635" t="str">
        <f t="shared" ca="1" si="178"/>
        <v/>
      </c>
      <c r="AR813" s="324"/>
      <c r="AS813" s="324"/>
      <c r="AT813" s="324"/>
      <c r="AU813" s="324"/>
      <c r="AV813" s="324"/>
      <c r="AW813" s="324"/>
      <c r="AX813" s="324"/>
      <c r="AY813" s="324"/>
      <c r="AZ813" s="324"/>
      <c r="BA813" s="324"/>
      <c r="BB813" s="324"/>
      <c r="BC813" s="324"/>
      <c r="BD813" s="324"/>
      <c r="BE813" s="324"/>
      <c r="BF813" s="324"/>
      <c r="BG813" s="324"/>
      <c r="BH813" s="324"/>
      <c r="BI813" s="324"/>
      <c r="BJ813" s="324"/>
      <c r="BK813" s="324"/>
      <c r="BL813" s="324"/>
      <c r="BM813" s="324"/>
      <c r="BN813" s="324"/>
      <c r="BO813" s="324"/>
      <c r="BP813" s="324"/>
      <c r="BQ813" s="324"/>
      <c r="BR813" s="324"/>
      <c r="BS813" s="324"/>
      <c r="BT813" s="324"/>
      <c r="BU813" s="324"/>
      <c r="BV813" s="324"/>
      <c r="BW813" s="324"/>
      <c r="BX813" s="324"/>
      <c r="BY813" s="324"/>
      <c r="BZ813" s="324"/>
      <c r="CA813" s="324"/>
      <c r="CB813" s="324"/>
      <c r="CC813" s="324"/>
      <c r="CD813" s="324"/>
      <c r="CE813" s="324"/>
      <c r="CF813" s="324"/>
      <c r="CG813" s="324"/>
      <c r="CH813" s="324"/>
      <c r="CI813" s="324"/>
      <c r="CJ813" s="324"/>
      <c r="CK813" s="324"/>
      <c r="CL813" s="324"/>
      <c r="CM813" s="324"/>
      <c r="CN813" s="324"/>
      <c r="CO813" s="324"/>
      <c r="CP813" s="324"/>
      <c r="CQ813" s="532"/>
      <c r="CR813" s="532"/>
      <c r="CS813" s="532"/>
      <c r="CT813" s="532"/>
      <c r="CU813" s="532"/>
      <c r="CV813" s="532"/>
      <c r="CW813" s="532"/>
      <c r="CX813" s="532"/>
      <c r="CY813" s="532"/>
      <c r="CZ813" s="532"/>
      <c r="DA813" s="532"/>
      <c r="DB813" s="532"/>
      <c r="DC813" s="532"/>
      <c r="DD813" s="532"/>
      <c r="DE813" s="532"/>
      <c r="DF813" s="532"/>
      <c r="DG813" s="532"/>
      <c r="DH813" s="532"/>
      <c r="DI813" s="532"/>
      <c r="DJ813" s="532"/>
      <c r="DK813" s="532"/>
      <c r="DL813" s="532"/>
      <c r="DM813" s="532"/>
      <c r="DN813" s="532"/>
      <c r="DO813" s="532"/>
      <c r="DP813" s="532"/>
      <c r="DQ813" s="532"/>
      <c r="DR813" s="532"/>
      <c r="DS813" s="532"/>
      <c r="DT813" s="532"/>
      <c r="DU813" s="532"/>
      <c r="DV813" s="532"/>
      <c r="DW813" s="532"/>
    </row>
    <row r="814" spans="1:127" s="502" customFormat="1" ht="12.75" customHeight="1" x14ac:dyDescent="0.2">
      <c r="A814" s="270">
        <v>813</v>
      </c>
      <c r="B814" s="281" t="s">
        <v>1004</v>
      </c>
      <c r="C814" s="281" t="s">
        <v>9220</v>
      </c>
      <c r="D814" s="281"/>
      <c r="E814" s="281" t="s">
        <v>4225</v>
      </c>
      <c r="F814" s="281"/>
      <c r="G814" s="296" t="s">
        <v>9239</v>
      </c>
      <c r="H814" s="803"/>
      <c r="I814" s="281" t="s">
        <v>601</v>
      </c>
      <c r="J814" s="281"/>
      <c r="K814" s="281" t="s">
        <v>9240</v>
      </c>
      <c r="L814" s="803" t="s">
        <v>9241</v>
      </c>
      <c r="M814" s="306">
        <v>44069</v>
      </c>
      <c r="N814" s="307">
        <v>44796</v>
      </c>
      <c r="O814" s="277" t="s">
        <v>991</v>
      </c>
      <c r="P814" s="299">
        <f t="shared" si="176"/>
        <v>44796</v>
      </c>
      <c r="Q814" s="264">
        <v>20617</v>
      </c>
      <c r="R814" s="264">
        <v>2020</v>
      </c>
      <c r="S814" s="265">
        <v>44066</v>
      </c>
      <c r="T814" s="281" t="s">
        <v>1686</v>
      </c>
      <c r="U814" s="281" t="s">
        <v>1786</v>
      </c>
      <c r="V814" s="150" t="s">
        <v>484</v>
      </c>
      <c r="W814" s="150" t="s">
        <v>484</v>
      </c>
      <c r="X814" s="281" t="s">
        <v>9242</v>
      </c>
      <c r="Y814" s="281" t="s">
        <v>1525</v>
      </c>
      <c r="Z814" s="150" t="s">
        <v>1526</v>
      </c>
      <c r="AA814" s="303">
        <f t="shared" si="177"/>
        <v>44796</v>
      </c>
      <c r="AB814" s="283" t="s">
        <v>3319</v>
      </c>
      <c r="AC814" s="281">
        <v>5.6</v>
      </c>
      <c r="AD814" s="284"/>
      <c r="AE814" s="281">
        <v>85</v>
      </c>
      <c r="AF814" s="281"/>
      <c r="AG814" s="281">
        <v>110</v>
      </c>
      <c r="AH814" s="281"/>
      <c r="AI814" s="281" t="s">
        <v>994</v>
      </c>
      <c r="AJ814" s="281">
        <v>38</v>
      </c>
      <c r="AK814" s="281">
        <v>47</v>
      </c>
      <c r="AL814" s="281">
        <v>1</v>
      </c>
      <c r="AM814" s="281"/>
      <c r="AN814" s="281"/>
      <c r="AO814" s="281"/>
      <c r="AP814" s="281"/>
      <c r="AQ814" s="635" t="str">
        <f t="shared" ca="1" si="178"/>
        <v/>
      </c>
      <c r="AR814" s="324"/>
      <c r="AS814" s="324"/>
      <c r="AT814" s="324"/>
      <c r="AU814" s="324"/>
      <c r="AV814" s="324"/>
      <c r="AW814" s="324"/>
      <c r="AX814" s="324"/>
      <c r="AY814" s="324"/>
      <c r="AZ814" s="324"/>
      <c r="BA814" s="324"/>
      <c r="BB814" s="324"/>
      <c r="BC814" s="324"/>
      <c r="BD814" s="324"/>
      <c r="BE814" s="324"/>
      <c r="BF814" s="324"/>
      <c r="BG814" s="324"/>
      <c r="BH814" s="324"/>
      <c r="BI814" s="324"/>
      <c r="BJ814" s="324"/>
      <c r="BK814" s="324"/>
      <c r="BL814" s="324"/>
      <c r="BM814" s="324"/>
      <c r="BN814" s="324"/>
      <c r="BO814" s="324"/>
      <c r="BP814" s="324"/>
      <c r="BQ814" s="324"/>
      <c r="BR814" s="324"/>
      <c r="BS814" s="324"/>
      <c r="BT814" s="324"/>
      <c r="BU814" s="324"/>
      <c r="BV814" s="324"/>
      <c r="BW814" s="324"/>
      <c r="BX814" s="324"/>
      <c r="BY814" s="324"/>
      <c r="BZ814" s="324"/>
      <c r="CA814" s="324"/>
      <c r="CB814" s="324"/>
      <c r="CC814" s="324"/>
      <c r="CD814" s="324"/>
      <c r="CE814" s="324"/>
      <c r="CF814" s="324"/>
      <c r="CG814" s="324"/>
      <c r="CH814" s="324"/>
      <c r="CI814" s="324"/>
      <c r="CJ814" s="324"/>
      <c r="CK814" s="324"/>
      <c r="CL814" s="324"/>
      <c r="CM814" s="324"/>
      <c r="CN814" s="324"/>
      <c r="CO814" s="324"/>
      <c r="CP814" s="324"/>
      <c r="CQ814" s="532"/>
      <c r="CR814" s="532"/>
      <c r="CS814" s="532"/>
      <c r="CT814" s="532"/>
      <c r="CU814" s="532"/>
      <c r="CV814" s="532"/>
      <c r="CW814" s="532"/>
      <c r="CX814" s="532"/>
      <c r="CY814" s="532"/>
      <c r="CZ814" s="532"/>
      <c r="DA814" s="532"/>
      <c r="DB814" s="532"/>
      <c r="DC814" s="532"/>
      <c r="DD814" s="532"/>
      <c r="DE814" s="532"/>
      <c r="DF814" s="532"/>
      <c r="DG814" s="532"/>
      <c r="DH814" s="532"/>
      <c r="DI814" s="532"/>
      <c r="DJ814" s="532"/>
      <c r="DK814" s="532"/>
      <c r="DL814" s="532"/>
      <c r="DM814" s="532"/>
      <c r="DN814" s="532"/>
      <c r="DO814" s="532"/>
      <c r="DP814" s="532"/>
      <c r="DQ814" s="532"/>
      <c r="DR814" s="532"/>
      <c r="DS814" s="532"/>
      <c r="DT814" s="532"/>
      <c r="DU814" s="532"/>
      <c r="DV814" s="532"/>
      <c r="DW814" s="532"/>
    </row>
    <row r="815" spans="1:127" ht="12.75" customHeight="1" x14ac:dyDescent="0.2">
      <c r="A815" s="270">
        <v>814</v>
      </c>
      <c r="B815" s="281" t="s">
        <v>1005</v>
      </c>
      <c r="C815" s="281" t="s">
        <v>147</v>
      </c>
      <c r="D815" s="281" t="s">
        <v>555</v>
      </c>
      <c r="E815" s="281" t="s">
        <v>1220</v>
      </c>
      <c r="F815" s="281" t="s">
        <v>1355</v>
      </c>
      <c r="G815" s="296" t="s">
        <v>7601</v>
      </c>
      <c r="H815" s="676" t="s">
        <v>1915</v>
      </c>
      <c r="I815" s="281" t="s">
        <v>3217</v>
      </c>
      <c r="J815" s="281" t="s">
        <v>189</v>
      </c>
      <c r="K815" s="318" t="s">
        <v>5296</v>
      </c>
      <c r="L815" s="676" t="s">
        <v>1917</v>
      </c>
      <c r="M815" s="306">
        <v>40998</v>
      </c>
      <c r="N815" s="276">
        <v>45161</v>
      </c>
      <c r="O815" s="277" t="s">
        <v>991</v>
      </c>
      <c r="P815" s="298">
        <f>N815</f>
        <v>45161</v>
      </c>
      <c r="Q815" s="278">
        <v>21497</v>
      </c>
      <c r="R815" s="278">
        <v>2009</v>
      </c>
      <c r="S815" s="279">
        <v>44431</v>
      </c>
      <c r="T815" s="280" t="s">
        <v>898</v>
      </c>
      <c r="U815" s="281" t="s">
        <v>259</v>
      </c>
      <c r="V815" s="282" t="s">
        <v>10869</v>
      </c>
      <c r="W815" s="282" t="s">
        <v>10870</v>
      </c>
      <c r="X815" s="280" t="s">
        <v>2222</v>
      </c>
      <c r="Y815" s="280" t="s">
        <v>1918</v>
      </c>
      <c r="Z815" s="282" t="s">
        <v>1919</v>
      </c>
      <c r="AA815" s="319">
        <f t="shared" si="177"/>
        <v>45161</v>
      </c>
      <c r="AB815" s="149" t="s">
        <v>1996</v>
      </c>
      <c r="AC815" s="280">
        <v>6</v>
      </c>
      <c r="AD815" s="305">
        <v>27.1</v>
      </c>
      <c r="AE815" s="280">
        <v>77</v>
      </c>
      <c r="AF815" s="280">
        <v>104</v>
      </c>
      <c r="AG815" s="280">
        <v>97</v>
      </c>
      <c r="AH815" s="280">
        <v>126.1</v>
      </c>
      <c r="AI815" s="280">
        <v>24</v>
      </c>
      <c r="AJ815" s="280">
        <v>37</v>
      </c>
      <c r="AK815" s="280">
        <v>52</v>
      </c>
      <c r="AL815" s="280">
        <v>1</v>
      </c>
      <c r="AM815" s="279">
        <v>40998</v>
      </c>
      <c r="AN815" s="280">
        <v>2009</v>
      </c>
      <c r="AO815" s="280" t="s">
        <v>991</v>
      </c>
      <c r="AP815" s="280"/>
      <c r="AQ815" s="634"/>
      <c r="AR815" s="501"/>
      <c r="AS815" s="501"/>
      <c r="AT815" s="501"/>
      <c r="AU815" s="501"/>
      <c r="AV815" s="501"/>
      <c r="AW815" s="501"/>
      <c r="AX815" s="501"/>
      <c r="AY815" s="501"/>
      <c r="AZ815" s="501"/>
      <c r="BA815" s="501"/>
      <c r="BB815" s="501"/>
      <c r="BC815" s="501"/>
      <c r="BD815" s="501"/>
      <c r="BE815" s="501"/>
      <c r="BF815" s="501"/>
      <c r="BG815" s="501"/>
      <c r="BH815" s="501"/>
      <c r="BI815" s="501"/>
      <c r="BJ815" s="501"/>
      <c r="BK815" s="501"/>
      <c r="BL815" s="501"/>
      <c r="BM815" s="501"/>
      <c r="BN815" s="501"/>
      <c r="BO815" s="501"/>
      <c r="BP815" s="501"/>
      <c r="BQ815" s="501"/>
      <c r="BR815" s="501"/>
      <c r="BS815" s="501"/>
      <c r="BT815" s="501"/>
      <c r="BU815" s="501"/>
      <c r="BV815" s="501"/>
      <c r="BW815" s="501"/>
      <c r="BX815" s="501"/>
      <c r="BY815" s="501"/>
      <c r="BZ815" s="501"/>
      <c r="CA815" s="501"/>
      <c r="CB815" s="501"/>
      <c r="CC815" s="501"/>
      <c r="CD815" s="501"/>
      <c r="CE815" s="501"/>
      <c r="CF815" s="501"/>
      <c r="CG815" s="501"/>
      <c r="CH815" s="501"/>
      <c r="CI815" s="501"/>
      <c r="CJ815" s="501"/>
      <c r="CK815" s="501"/>
      <c r="CL815" s="501"/>
      <c r="CM815" s="501"/>
      <c r="CN815" s="501"/>
      <c r="CO815" s="501"/>
      <c r="CP815" s="501"/>
    </row>
    <row r="816" spans="1:127" s="502" customFormat="1" ht="12.75" customHeight="1" x14ac:dyDescent="0.2">
      <c r="A816" s="270">
        <v>815</v>
      </c>
      <c r="B816" s="281" t="s">
        <v>1005</v>
      </c>
      <c r="C816" s="281" t="s">
        <v>2588</v>
      </c>
      <c r="D816" s="271" t="s">
        <v>555</v>
      </c>
      <c r="E816" s="281" t="s">
        <v>2590</v>
      </c>
      <c r="F816" s="281" t="s">
        <v>1645</v>
      </c>
      <c r="G816" s="296" t="s">
        <v>2591</v>
      </c>
      <c r="H816" s="273" t="s">
        <v>115</v>
      </c>
      <c r="I816" s="281" t="s">
        <v>1775</v>
      </c>
      <c r="J816" s="271" t="s">
        <v>1916</v>
      </c>
      <c r="K816" s="271" t="s">
        <v>3017</v>
      </c>
      <c r="L816" s="273" t="s">
        <v>226</v>
      </c>
      <c r="M816" s="306">
        <v>41951</v>
      </c>
      <c r="N816" s="132">
        <v>44604</v>
      </c>
      <c r="O816" s="277" t="s">
        <v>991</v>
      </c>
      <c r="P816" s="299">
        <f t="shared" si="176"/>
        <v>44604</v>
      </c>
      <c r="Q816" s="264">
        <v>20124</v>
      </c>
      <c r="R816" s="264">
        <v>2014</v>
      </c>
      <c r="S816" s="279">
        <v>43873</v>
      </c>
      <c r="T816" s="281" t="s">
        <v>5218</v>
      </c>
      <c r="U816" s="281" t="s">
        <v>259</v>
      </c>
      <c r="V816" s="150" t="s">
        <v>8080</v>
      </c>
      <c r="W816" s="150" t="s">
        <v>8081</v>
      </c>
      <c r="X816" s="281" t="s">
        <v>1502</v>
      </c>
      <c r="Y816" s="281" t="s">
        <v>1470</v>
      </c>
      <c r="Z816" s="150" t="s">
        <v>1471</v>
      </c>
      <c r="AA816" s="303">
        <f>P816</f>
        <v>44604</v>
      </c>
      <c r="AB816" s="283" t="s">
        <v>994</v>
      </c>
      <c r="AC816" s="281">
        <v>6.5</v>
      </c>
      <c r="AD816" s="284">
        <v>27</v>
      </c>
      <c r="AE816" s="281">
        <v>85</v>
      </c>
      <c r="AF816" s="281">
        <v>100</v>
      </c>
      <c r="AG816" s="281">
        <v>120</v>
      </c>
      <c r="AH816" s="281">
        <v>165</v>
      </c>
      <c r="AI816" s="281">
        <v>21</v>
      </c>
      <c r="AJ816" s="281">
        <v>38</v>
      </c>
      <c r="AK816" s="281">
        <v>62</v>
      </c>
      <c r="AL816" s="281">
        <v>1</v>
      </c>
      <c r="AM816" s="265">
        <v>39879</v>
      </c>
      <c r="AN816" s="281">
        <v>2009</v>
      </c>
      <c r="AO816" s="281" t="s">
        <v>991</v>
      </c>
      <c r="AP816" s="281" t="s">
        <v>8082</v>
      </c>
      <c r="AQ816" s="635"/>
      <c r="AR816" s="324"/>
      <c r="AS816" s="324"/>
      <c r="AT816" s="324"/>
      <c r="AU816" s="324"/>
      <c r="AV816" s="324"/>
      <c r="AW816" s="324"/>
      <c r="AX816" s="324"/>
      <c r="AY816" s="324"/>
      <c r="AZ816" s="324"/>
      <c r="BA816" s="324"/>
      <c r="BB816" s="324"/>
      <c r="BC816" s="324"/>
      <c r="BD816" s="324"/>
      <c r="BE816" s="324"/>
      <c r="BF816" s="324"/>
      <c r="BG816" s="324"/>
      <c r="BH816" s="324"/>
      <c r="BI816" s="324"/>
      <c r="BJ816" s="324"/>
      <c r="BK816" s="324"/>
      <c r="BL816" s="324"/>
      <c r="BM816" s="324"/>
      <c r="BN816" s="324"/>
      <c r="BO816" s="324"/>
      <c r="BP816" s="324"/>
      <c r="BQ816" s="324"/>
      <c r="BR816" s="324"/>
      <c r="BS816" s="324"/>
      <c r="BT816" s="324"/>
      <c r="BU816" s="324"/>
      <c r="BV816" s="324"/>
      <c r="BW816" s="324"/>
      <c r="BX816" s="324"/>
      <c r="BY816" s="324"/>
      <c r="BZ816" s="324"/>
      <c r="CA816" s="324"/>
      <c r="CB816" s="324"/>
      <c r="CC816" s="324"/>
      <c r="CD816" s="324"/>
      <c r="CE816" s="324"/>
      <c r="CF816" s="324"/>
      <c r="CG816" s="324"/>
      <c r="CH816" s="324"/>
      <c r="CI816" s="324"/>
      <c r="CJ816" s="324"/>
      <c r="CK816" s="324"/>
      <c r="CL816" s="324"/>
      <c r="CM816" s="324"/>
      <c r="CN816" s="324"/>
      <c r="CO816" s="324"/>
      <c r="CP816" s="324"/>
      <c r="CQ816" s="532"/>
      <c r="CR816" s="532"/>
      <c r="CS816" s="532"/>
      <c r="CT816" s="532"/>
      <c r="CU816" s="532"/>
      <c r="CV816" s="532"/>
      <c r="CW816" s="532"/>
      <c r="CX816" s="532"/>
      <c r="CY816" s="532"/>
      <c r="CZ816" s="532"/>
      <c r="DA816" s="532"/>
      <c r="DB816" s="532"/>
      <c r="DC816" s="532"/>
      <c r="DD816" s="532"/>
      <c r="DE816" s="532"/>
      <c r="DF816" s="532"/>
      <c r="DG816" s="532"/>
      <c r="DH816" s="532"/>
      <c r="DI816" s="532"/>
      <c r="DJ816" s="532"/>
      <c r="DK816" s="532"/>
      <c r="DL816" s="532"/>
      <c r="DM816" s="532"/>
      <c r="DN816" s="532"/>
      <c r="DO816" s="532"/>
      <c r="DP816" s="532"/>
      <c r="DQ816" s="532"/>
      <c r="DR816" s="532"/>
      <c r="DS816" s="532"/>
      <c r="DT816" s="532"/>
      <c r="DU816" s="532"/>
      <c r="DV816" s="532"/>
      <c r="DW816" s="532"/>
    </row>
    <row r="817" spans="1:127" s="502" customFormat="1" ht="12.75" customHeight="1" x14ac:dyDescent="0.2">
      <c r="A817" s="270">
        <v>816</v>
      </c>
      <c r="B817" s="281" t="s">
        <v>1004</v>
      </c>
      <c r="C817" s="281" t="s">
        <v>2444</v>
      </c>
      <c r="D817" s="281"/>
      <c r="E817" s="281" t="s">
        <v>1306</v>
      </c>
      <c r="F817" s="281"/>
      <c r="G817" s="296" t="s">
        <v>2445</v>
      </c>
      <c r="H817" s="676"/>
      <c r="I817" s="281" t="s">
        <v>424</v>
      </c>
      <c r="J817" s="281"/>
      <c r="K817" s="281" t="s">
        <v>1108</v>
      </c>
      <c r="L817" s="676" t="s">
        <v>191</v>
      </c>
      <c r="M817" s="306">
        <v>41873</v>
      </c>
      <c r="N817" s="132">
        <v>44642</v>
      </c>
      <c r="O817" s="277" t="s">
        <v>991</v>
      </c>
      <c r="P817" s="299">
        <f t="shared" si="176"/>
        <v>44642</v>
      </c>
      <c r="Q817" s="264">
        <v>20297</v>
      </c>
      <c r="R817" s="264">
        <v>2013</v>
      </c>
      <c r="S817" s="279">
        <v>43912</v>
      </c>
      <c r="T817" s="281" t="s">
        <v>32</v>
      </c>
      <c r="U817" s="281" t="s">
        <v>991</v>
      </c>
      <c r="V817" s="150" t="s">
        <v>556</v>
      </c>
      <c r="W817" s="150" t="s">
        <v>8706</v>
      </c>
      <c r="X817" s="281" t="s">
        <v>480</v>
      </c>
      <c r="Y817" s="281" t="s">
        <v>1384</v>
      </c>
      <c r="Z817" s="150" t="s">
        <v>1385</v>
      </c>
      <c r="AA817" s="303">
        <f>N817</f>
        <v>44642</v>
      </c>
      <c r="AB817" s="283" t="s">
        <v>1411</v>
      </c>
      <c r="AC817" s="281">
        <v>6</v>
      </c>
      <c r="AD817" s="284"/>
      <c r="AE817" s="281">
        <v>110</v>
      </c>
      <c r="AF817" s="281"/>
      <c r="AG817" s="281">
        <v>130</v>
      </c>
      <c r="AH817" s="281"/>
      <c r="AI817" s="281">
        <v>30</v>
      </c>
      <c r="AJ817" s="281">
        <v>38</v>
      </c>
      <c r="AK817" s="281">
        <v>59</v>
      </c>
      <c r="AL817" s="281">
        <v>1</v>
      </c>
      <c r="AM817" s="281"/>
      <c r="AN817" s="281"/>
      <c r="AO817" s="281"/>
      <c r="AP817" s="281"/>
      <c r="AQ817" s="635"/>
      <c r="AR817" s="324"/>
      <c r="AS817" s="324"/>
      <c r="AT817" s="324"/>
      <c r="AU817" s="324"/>
      <c r="AV817" s="324"/>
      <c r="AW817" s="324"/>
      <c r="AX817" s="324"/>
      <c r="AY817" s="324"/>
      <c r="AZ817" s="324"/>
      <c r="BA817" s="324"/>
      <c r="BB817" s="324"/>
      <c r="BC817" s="324"/>
      <c r="BD817" s="324"/>
      <c r="BE817" s="324"/>
      <c r="BF817" s="324"/>
      <c r="BG817" s="324"/>
      <c r="BH817" s="324"/>
      <c r="BI817" s="324"/>
      <c r="BJ817" s="324"/>
      <c r="BK817" s="324"/>
      <c r="BL817" s="324"/>
      <c r="BM817" s="324"/>
      <c r="BN817" s="324"/>
      <c r="BO817" s="324"/>
      <c r="BP817" s="324"/>
      <c r="BQ817" s="324"/>
      <c r="BR817" s="324"/>
      <c r="BS817" s="324"/>
      <c r="BT817" s="324"/>
      <c r="BU817" s="324"/>
      <c r="BV817" s="324"/>
      <c r="BW817" s="324"/>
      <c r="BX817" s="324"/>
      <c r="BY817" s="324"/>
      <c r="BZ817" s="324"/>
      <c r="CA817" s="324"/>
      <c r="CB817" s="324"/>
      <c r="CC817" s="324"/>
      <c r="CD817" s="324"/>
      <c r="CE817" s="324"/>
      <c r="CF817" s="324"/>
      <c r="CG817" s="324"/>
      <c r="CH817" s="324"/>
      <c r="CI817" s="324"/>
      <c r="CJ817" s="324"/>
      <c r="CK817" s="324"/>
      <c r="CL817" s="324"/>
      <c r="CM817" s="324"/>
      <c r="CN817" s="324"/>
      <c r="CO817" s="324"/>
      <c r="CP817" s="324"/>
      <c r="CQ817" s="532"/>
      <c r="CR817" s="532"/>
      <c r="CS817" s="532"/>
      <c r="CT817" s="532"/>
      <c r="CU817" s="532"/>
      <c r="CV817" s="532"/>
      <c r="CW817" s="532"/>
      <c r="CX817" s="532"/>
      <c r="CY817" s="532"/>
      <c r="CZ817" s="532"/>
      <c r="DA817" s="532"/>
      <c r="DB817" s="532"/>
      <c r="DC817" s="532"/>
      <c r="DD817" s="532"/>
      <c r="DE817" s="532"/>
      <c r="DF817" s="532"/>
      <c r="DG817" s="532"/>
      <c r="DH817" s="532"/>
      <c r="DI817" s="532"/>
      <c r="DJ817" s="532"/>
      <c r="DK817" s="532"/>
      <c r="DL817" s="532"/>
      <c r="DM817" s="532"/>
      <c r="DN817" s="532"/>
      <c r="DO817" s="532"/>
      <c r="DP817" s="532"/>
      <c r="DQ817" s="532"/>
      <c r="DR817" s="532"/>
      <c r="DS817" s="532"/>
      <c r="DT817" s="532"/>
      <c r="DU817" s="532"/>
      <c r="DV817" s="532"/>
      <c r="DW817" s="532"/>
    </row>
    <row r="818" spans="1:127" s="502" customFormat="1" ht="12.75" customHeight="1" x14ac:dyDescent="0.2">
      <c r="A818" s="270">
        <v>817</v>
      </c>
      <c r="B818" s="281" t="s">
        <v>1004</v>
      </c>
      <c r="C818" s="281" t="s">
        <v>2868</v>
      </c>
      <c r="D818" s="281"/>
      <c r="E818" s="281" t="s">
        <v>2870</v>
      </c>
      <c r="F818" s="281" t="s">
        <v>7309</v>
      </c>
      <c r="G818" s="296" t="s">
        <v>2869</v>
      </c>
      <c r="H818" s="676"/>
      <c r="I818" s="281" t="s">
        <v>1022</v>
      </c>
      <c r="J818" s="281"/>
      <c r="K818" s="281" t="s">
        <v>4025</v>
      </c>
      <c r="L818" s="676" t="s">
        <v>2867</v>
      </c>
      <c r="M818" s="306">
        <v>42101</v>
      </c>
      <c r="N818" s="325">
        <v>44616</v>
      </c>
      <c r="O818" s="507" t="s">
        <v>991</v>
      </c>
      <c r="P818" s="513">
        <f t="shared" si="176"/>
        <v>44616</v>
      </c>
      <c r="Q818" s="514">
        <v>15289</v>
      </c>
      <c r="R818" s="514">
        <v>2010</v>
      </c>
      <c r="S818" s="279">
        <v>43885</v>
      </c>
      <c r="T818" s="501" t="s">
        <v>1785</v>
      </c>
      <c r="U818" s="324" t="s">
        <v>991</v>
      </c>
      <c r="V818" s="282" t="s">
        <v>1488</v>
      </c>
      <c r="W818" s="282" t="s">
        <v>8167</v>
      </c>
      <c r="X818" s="280" t="s">
        <v>1009</v>
      </c>
      <c r="Y818" s="280" t="s">
        <v>1232</v>
      </c>
      <c r="Z818" s="282" t="s">
        <v>982</v>
      </c>
      <c r="AA818" s="319">
        <f>N818</f>
        <v>44616</v>
      </c>
      <c r="AB818" s="149" t="s">
        <v>994</v>
      </c>
      <c r="AC818" s="280">
        <v>9.4</v>
      </c>
      <c r="AD818" s="305"/>
      <c r="AE818" s="280">
        <v>150</v>
      </c>
      <c r="AF818" s="280"/>
      <c r="AG818" s="280">
        <v>220</v>
      </c>
      <c r="AH818" s="280"/>
      <c r="AI818" s="280">
        <v>24</v>
      </c>
      <c r="AJ818" s="280">
        <v>38</v>
      </c>
      <c r="AK818" s="501">
        <v>45</v>
      </c>
      <c r="AL818" s="501">
        <v>2</v>
      </c>
      <c r="AM818" s="281"/>
      <c r="AN818" s="281"/>
      <c r="AO818" s="281"/>
      <c r="AP818" s="281"/>
      <c r="AQ818" s="635"/>
      <c r="AR818" s="324"/>
      <c r="AS818" s="324"/>
      <c r="AT818" s="324"/>
      <c r="AU818" s="324"/>
      <c r="AV818" s="324"/>
      <c r="AW818" s="324"/>
      <c r="AX818" s="324"/>
      <c r="AY818" s="324"/>
      <c r="AZ818" s="324"/>
      <c r="BA818" s="324"/>
      <c r="BB818" s="324"/>
      <c r="BC818" s="324"/>
      <c r="BD818" s="324"/>
      <c r="BE818" s="324"/>
      <c r="BF818" s="324"/>
      <c r="BG818" s="324"/>
      <c r="BH818" s="324"/>
      <c r="BI818" s="324"/>
      <c r="BJ818" s="324"/>
      <c r="BK818" s="324"/>
      <c r="BL818" s="324"/>
      <c r="BM818" s="324"/>
      <c r="BN818" s="324"/>
      <c r="BO818" s="324"/>
      <c r="BP818" s="324"/>
      <c r="BQ818" s="324"/>
      <c r="BR818" s="324"/>
      <c r="BS818" s="324"/>
      <c r="BT818" s="324"/>
      <c r="BU818" s="324"/>
      <c r="BV818" s="324"/>
      <c r="BW818" s="324"/>
      <c r="BX818" s="324"/>
      <c r="BY818" s="324"/>
      <c r="BZ818" s="324"/>
      <c r="CA818" s="324"/>
      <c r="CB818" s="324"/>
      <c r="CC818" s="324"/>
      <c r="CD818" s="324"/>
      <c r="CE818" s="324"/>
      <c r="CF818" s="324"/>
      <c r="CG818" s="324"/>
      <c r="CH818" s="324"/>
      <c r="CI818" s="324"/>
      <c r="CJ818" s="324"/>
      <c r="CK818" s="324"/>
      <c r="CL818" s="324"/>
      <c r="CM818" s="324"/>
      <c r="CN818" s="324"/>
      <c r="CO818" s="324"/>
      <c r="CP818" s="324"/>
      <c r="CQ818" s="532"/>
      <c r="CR818" s="532"/>
      <c r="CS818" s="532"/>
      <c r="CT818" s="532"/>
      <c r="CU818" s="532"/>
      <c r="CV818" s="532"/>
      <c r="CW818" s="532"/>
      <c r="CX818" s="532"/>
      <c r="CY818" s="532"/>
      <c r="CZ818" s="532"/>
      <c r="DA818" s="532"/>
      <c r="DB818" s="532"/>
      <c r="DC818" s="532"/>
      <c r="DD818" s="532"/>
      <c r="DE818" s="532"/>
      <c r="DF818" s="532"/>
      <c r="DG818" s="532"/>
      <c r="DH818" s="532"/>
      <c r="DI818" s="532"/>
      <c r="DJ818" s="532"/>
      <c r="DK818" s="532"/>
      <c r="DL818" s="532"/>
      <c r="DM818" s="532"/>
      <c r="DN818" s="532"/>
      <c r="DO818" s="532"/>
      <c r="DP818" s="532"/>
      <c r="DQ818" s="532"/>
      <c r="DR818" s="532"/>
      <c r="DS818" s="532"/>
      <c r="DT818" s="532"/>
      <c r="DU818" s="532"/>
      <c r="DV818" s="532"/>
      <c r="DW818" s="532"/>
    </row>
    <row r="819" spans="1:127" ht="12.75" customHeight="1" x14ac:dyDescent="0.2">
      <c r="A819" s="270">
        <v>818</v>
      </c>
      <c r="B819" s="281" t="s">
        <v>1004</v>
      </c>
      <c r="C819" s="281" t="s">
        <v>2298</v>
      </c>
      <c r="D819" s="281"/>
      <c r="E819" s="281" t="s">
        <v>1651</v>
      </c>
      <c r="F819" s="281"/>
      <c r="G819" s="296" t="s">
        <v>83</v>
      </c>
      <c r="H819" s="676"/>
      <c r="I819" s="281" t="s">
        <v>2653</v>
      </c>
      <c r="J819" s="281"/>
      <c r="K819" s="281" t="s">
        <v>1724</v>
      </c>
      <c r="L819" s="676" t="s">
        <v>2090</v>
      </c>
      <c r="M819" s="306">
        <v>41073</v>
      </c>
      <c r="N819" s="276">
        <v>44611</v>
      </c>
      <c r="O819" s="277" t="s">
        <v>991</v>
      </c>
      <c r="P819" s="298">
        <f>N819</f>
        <v>44611</v>
      </c>
      <c r="Q819" s="278">
        <v>20202</v>
      </c>
      <c r="R819" s="278">
        <v>2012</v>
      </c>
      <c r="S819" s="279">
        <v>43880</v>
      </c>
      <c r="T819" s="280" t="s">
        <v>691</v>
      </c>
      <c r="U819" s="281" t="s">
        <v>991</v>
      </c>
      <c r="V819" s="282" t="s">
        <v>8203</v>
      </c>
      <c r="W819" s="282" t="s">
        <v>8204</v>
      </c>
      <c r="X819" s="280" t="s">
        <v>2091</v>
      </c>
      <c r="Y819" s="280" t="s">
        <v>1879</v>
      </c>
      <c r="Z819" s="282" t="s">
        <v>1880</v>
      </c>
      <c r="AA819" s="319">
        <f>P819</f>
        <v>44611</v>
      </c>
      <c r="AB819" s="149" t="s">
        <v>485</v>
      </c>
      <c r="AC819" s="280">
        <v>6.5</v>
      </c>
      <c r="AD819" s="305"/>
      <c r="AE819" s="280">
        <v>70</v>
      </c>
      <c r="AF819" s="280"/>
      <c r="AG819" s="280">
        <v>100</v>
      </c>
      <c r="AH819" s="280"/>
      <c r="AI819" s="280">
        <v>21</v>
      </c>
      <c r="AJ819" s="280">
        <v>34</v>
      </c>
      <c r="AK819" s="280">
        <v>44</v>
      </c>
      <c r="AL819" s="280">
        <v>1</v>
      </c>
      <c r="AM819" s="280"/>
      <c r="AN819" s="280"/>
      <c r="AO819" s="280"/>
      <c r="AP819" s="280"/>
      <c r="AQ819" s="634"/>
      <c r="AR819" s="501"/>
      <c r="AS819" s="501"/>
      <c r="AT819" s="501"/>
      <c r="AU819" s="501"/>
      <c r="AV819" s="501"/>
      <c r="AW819" s="501"/>
      <c r="AX819" s="501"/>
      <c r="AY819" s="501"/>
      <c r="AZ819" s="501"/>
      <c r="BA819" s="501"/>
      <c r="BB819" s="501"/>
      <c r="BC819" s="501"/>
      <c r="BD819" s="501"/>
      <c r="BE819" s="501"/>
      <c r="BF819" s="501"/>
      <c r="BG819" s="501"/>
      <c r="BH819" s="501"/>
      <c r="BI819" s="501"/>
      <c r="BJ819" s="501"/>
      <c r="BK819" s="501"/>
      <c r="BL819" s="501"/>
      <c r="BM819" s="501"/>
      <c r="BN819" s="501"/>
      <c r="BO819" s="501"/>
      <c r="BP819" s="501"/>
      <c r="BQ819" s="501"/>
      <c r="BR819" s="501"/>
      <c r="BS819" s="501"/>
      <c r="BT819" s="501"/>
      <c r="BU819" s="501"/>
      <c r="BV819" s="501"/>
      <c r="BW819" s="501"/>
      <c r="BX819" s="501"/>
      <c r="BY819" s="501"/>
      <c r="BZ819" s="501"/>
      <c r="CA819" s="501"/>
      <c r="CB819" s="501"/>
      <c r="CC819" s="501"/>
      <c r="CD819" s="501"/>
      <c r="CE819" s="501"/>
      <c r="CF819" s="501"/>
      <c r="CG819" s="501"/>
      <c r="CH819" s="501"/>
      <c r="CI819" s="501"/>
      <c r="CJ819" s="501"/>
      <c r="CK819" s="501"/>
      <c r="CL819" s="501"/>
      <c r="CM819" s="501"/>
      <c r="CN819" s="501"/>
      <c r="CO819" s="501"/>
      <c r="CP819" s="501"/>
    </row>
    <row r="820" spans="1:127" s="501" customFormat="1" ht="12.75" customHeight="1" x14ac:dyDescent="0.2">
      <c r="A820" s="270">
        <v>819</v>
      </c>
      <c r="B820" s="281" t="s">
        <v>1004</v>
      </c>
      <c r="C820" s="281" t="s">
        <v>5671</v>
      </c>
      <c r="D820" s="281"/>
      <c r="E820" s="281" t="s">
        <v>5672</v>
      </c>
      <c r="F820" s="281"/>
      <c r="G820" s="296" t="s">
        <v>5673</v>
      </c>
      <c r="H820" s="676"/>
      <c r="I820" s="281" t="s">
        <v>3342</v>
      </c>
      <c r="J820" s="281"/>
      <c r="K820" s="318" t="s">
        <v>3302</v>
      </c>
      <c r="L820" s="676" t="s">
        <v>1438</v>
      </c>
      <c r="M820" s="306">
        <v>43135</v>
      </c>
      <c r="N820" s="307">
        <v>44591</v>
      </c>
      <c r="O820" s="507" t="s">
        <v>991</v>
      </c>
      <c r="P820" s="299">
        <f t="shared" si="176"/>
        <v>44591</v>
      </c>
      <c r="Q820" s="264">
        <v>20610</v>
      </c>
      <c r="R820" s="264">
        <v>2017</v>
      </c>
      <c r="S820" s="279">
        <v>43860</v>
      </c>
      <c r="T820" s="281" t="s">
        <v>5218</v>
      </c>
      <c r="U820" s="281" t="s">
        <v>990</v>
      </c>
      <c r="V820" s="150" t="s">
        <v>8153</v>
      </c>
      <c r="W820" s="150" t="s">
        <v>8153</v>
      </c>
      <c r="X820" s="281" t="s">
        <v>9208</v>
      </c>
      <c r="Y820" s="281" t="s">
        <v>1439</v>
      </c>
      <c r="Z820" s="150" t="s">
        <v>1440</v>
      </c>
      <c r="AA820" s="319">
        <f t="shared" ref="AA820" si="179">N820</f>
        <v>44591</v>
      </c>
      <c r="AB820" s="283" t="s">
        <v>2167</v>
      </c>
      <c r="AC820" s="281">
        <v>5.7</v>
      </c>
      <c r="AD820" s="284"/>
      <c r="AE820" s="281">
        <v>100</v>
      </c>
      <c r="AF820" s="281">
        <v>100</v>
      </c>
      <c r="AG820" s="281">
        <v>145</v>
      </c>
      <c r="AH820" s="281">
        <v>145</v>
      </c>
      <c r="AI820" s="281" t="s">
        <v>994</v>
      </c>
      <c r="AJ820" s="281">
        <v>38</v>
      </c>
      <c r="AK820" s="281">
        <v>50</v>
      </c>
      <c r="AL820" s="281">
        <v>1</v>
      </c>
      <c r="AM820" s="506"/>
      <c r="AN820" s="324"/>
      <c r="AO820" s="324"/>
      <c r="AP820" s="280"/>
      <c r="AQ820" s="634"/>
      <c r="CQ820" s="505"/>
    </row>
    <row r="821" spans="1:127" s="502" customFormat="1" ht="12.75" customHeight="1" x14ac:dyDescent="0.2">
      <c r="A821" s="270">
        <v>820</v>
      </c>
      <c r="B821" s="281" t="s">
        <v>1004</v>
      </c>
      <c r="C821" s="281" t="s">
        <v>9770</v>
      </c>
      <c r="D821" s="281"/>
      <c r="E821" s="281" t="s">
        <v>841</v>
      </c>
      <c r="F821" s="281"/>
      <c r="G821" s="296" t="s">
        <v>9771</v>
      </c>
      <c r="H821" s="917"/>
      <c r="I821" s="281" t="s">
        <v>9769</v>
      </c>
      <c r="J821" s="281"/>
      <c r="K821" s="281" t="s">
        <v>1191</v>
      </c>
      <c r="L821" s="917" t="s">
        <v>1623</v>
      </c>
      <c r="M821" s="306">
        <v>44242</v>
      </c>
      <c r="N821" s="132">
        <v>44967</v>
      </c>
      <c r="O821" s="277" t="s">
        <v>991</v>
      </c>
      <c r="P821" s="299">
        <f>N821</f>
        <v>44967</v>
      </c>
      <c r="Q821" s="264">
        <v>21044</v>
      </c>
      <c r="R821" s="264">
        <v>2021</v>
      </c>
      <c r="S821" s="265">
        <v>44237</v>
      </c>
      <c r="T821" s="281" t="s">
        <v>2031</v>
      </c>
      <c r="U821" s="281" t="s">
        <v>1786</v>
      </c>
      <c r="V821" s="150" t="s">
        <v>484</v>
      </c>
      <c r="W821" s="150" t="s">
        <v>484</v>
      </c>
      <c r="X821" s="281" t="s">
        <v>1620</v>
      </c>
      <c r="Y821" s="281" t="s">
        <v>1621</v>
      </c>
      <c r="Z821" s="150" t="s">
        <v>1622</v>
      </c>
      <c r="AA821" s="303">
        <f>N821</f>
        <v>44967</v>
      </c>
      <c r="AB821" s="283" t="s">
        <v>2167</v>
      </c>
      <c r="AC821" s="281">
        <v>7.7</v>
      </c>
      <c r="AD821" s="284"/>
      <c r="AE821" s="281">
        <v>130</v>
      </c>
      <c r="AF821" s="281"/>
      <c r="AG821" s="281">
        <v>230</v>
      </c>
      <c r="AH821" s="281"/>
      <c r="AI821" s="281" t="s">
        <v>994</v>
      </c>
      <c r="AJ821" s="281" t="s">
        <v>994</v>
      </c>
      <c r="AK821" s="281" t="s">
        <v>994</v>
      </c>
      <c r="AL821" s="281">
        <v>2</v>
      </c>
      <c r="AM821" s="281"/>
      <c r="AN821" s="281"/>
      <c r="AO821" s="281"/>
      <c r="AP821" s="281"/>
      <c r="AQ821" s="635"/>
      <c r="AR821" s="324"/>
      <c r="AS821" s="324"/>
      <c r="AT821" s="324"/>
      <c r="AU821" s="324"/>
      <c r="AV821" s="324"/>
      <c r="AW821" s="324"/>
      <c r="AX821" s="324"/>
      <c r="AY821" s="324"/>
      <c r="AZ821" s="324"/>
      <c r="BA821" s="324"/>
      <c r="BB821" s="324"/>
      <c r="BC821" s="324"/>
      <c r="BD821" s="324"/>
      <c r="BE821" s="324"/>
      <c r="BF821" s="324"/>
      <c r="BG821" s="324"/>
      <c r="BH821" s="324"/>
      <c r="BI821" s="324"/>
      <c r="BJ821" s="324"/>
      <c r="BK821" s="324"/>
      <c r="BL821" s="324"/>
      <c r="BM821" s="324"/>
      <c r="BN821" s="324"/>
      <c r="BO821" s="324"/>
      <c r="BP821" s="324"/>
      <c r="BQ821" s="324"/>
      <c r="BR821" s="324"/>
      <c r="BS821" s="324"/>
      <c r="BT821" s="324"/>
      <c r="BU821" s="324"/>
      <c r="BV821" s="324"/>
      <c r="BW821" s="324"/>
      <c r="BX821" s="324"/>
      <c r="BY821" s="324"/>
      <c r="BZ821" s="324"/>
      <c r="CA821" s="324"/>
      <c r="CB821" s="324"/>
      <c r="CC821" s="324"/>
      <c r="CD821" s="324"/>
      <c r="CE821" s="324"/>
      <c r="CF821" s="324"/>
      <c r="CG821" s="324"/>
      <c r="CH821" s="324"/>
      <c r="CI821" s="324"/>
      <c r="CJ821" s="324"/>
      <c r="CK821" s="324"/>
      <c r="CL821" s="324"/>
      <c r="CM821" s="324"/>
      <c r="CN821" s="324"/>
      <c r="CO821" s="324"/>
      <c r="CP821" s="324"/>
      <c r="CQ821" s="532"/>
      <c r="CR821" s="532"/>
      <c r="CS821" s="532"/>
      <c r="CT821" s="532"/>
      <c r="CU821" s="532"/>
      <c r="CV821" s="532"/>
      <c r="CW821" s="532"/>
      <c r="CX821" s="532"/>
      <c r="CY821" s="532"/>
      <c r="CZ821" s="532"/>
      <c r="DA821" s="532"/>
      <c r="DB821" s="532"/>
      <c r="DC821" s="532"/>
      <c r="DD821" s="532"/>
      <c r="DE821" s="532"/>
      <c r="DF821" s="532"/>
      <c r="DG821" s="532"/>
      <c r="DH821" s="532"/>
      <c r="DI821" s="532"/>
      <c r="DJ821" s="532"/>
      <c r="DK821" s="532"/>
      <c r="DL821" s="532"/>
      <c r="DM821" s="532"/>
      <c r="DN821" s="532"/>
      <c r="DO821" s="532"/>
      <c r="DP821" s="532"/>
      <c r="DQ821" s="532"/>
      <c r="DR821" s="532"/>
      <c r="DS821" s="532"/>
      <c r="DT821" s="532"/>
      <c r="DU821" s="532"/>
      <c r="DV821" s="532"/>
      <c r="DW821" s="532"/>
    </row>
    <row r="822" spans="1:127" s="502" customFormat="1" ht="12.75" customHeight="1" x14ac:dyDescent="0.2">
      <c r="A822" s="270">
        <v>821</v>
      </c>
      <c r="B822" s="281" t="s">
        <v>1005</v>
      </c>
      <c r="C822" s="281" t="s">
        <v>4087</v>
      </c>
      <c r="D822" s="281" t="s">
        <v>4079</v>
      </c>
      <c r="E822" s="281" t="s">
        <v>4080</v>
      </c>
      <c r="F822" s="281" t="s">
        <v>4081</v>
      </c>
      <c r="G822" s="296" t="s">
        <v>4082</v>
      </c>
      <c r="H822" s="676" t="s">
        <v>4083</v>
      </c>
      <c r="I822" s="281" t="s">
        <v>1515</v>
      </c>
      <c r="J822" s="281" t="s">
        <v>1916</v>
      </c>
      <c r="K822" s="281" t="s">
        <v>4084</v>
      </c>
      <c r="L822" s="676" t="s">
        <v>4085</v>
      </c>
      <c r="M822" s="306">
        <v>42573</v>
      </c>
      <c r="N822" s="132">
        <v>44958</v>
      </c>
      <c r="O822" s="277" t="s">
        <v>991</v>
      </c>
      <c r="P822" s="299">
        <f t="shared" si="176"/>
        <v>44958</v>
      </c>
      <c r="Q822" s="264">
        <v>19499</v>
      </c>
      <c r="R822" s="264">
        <v>2015</v>
      </c>
      <c r="S822" s="265">
        <v>44958</v>
      </c>
      <c r="T822" s="281" t="s">
        <v>9751</v>
      </c>
      <c r="U822" s="281" t="s">
        <v>259</v>
      </c>
      <c r="V822" s="150" t="s">
        <v>9752</v>
      </c>
      <c r="W822" s="150" t="s">
        <v>9753</v>
      </c>
      <c r="X822" s="281" t="s">
        <v>4086</v>
      </c>
      <c r="Y822" s="281" t="s">
        <v>451</v>
      </c>
      <c r="Z822" s="150" t="s">
        <v>671</v>
      </c>
      <c r="AA822" s="303">
        <f>N822</f>
        <v>44958</v>
      </c>
      <c r="AB822" s="283" t="s">
        <v>2167</v>
      </c>
      <c r="AC822" s="281">
        <v>6.1</v>
      </c>
      <c r="AD822" s="284">
        <v>18.899999999999999</v>
      </c>
      <c r="AE822" s="281">
        <v>60</v>
      </c>
      <c r="AF822" s="281">
        <v>60</v>
      </c>
      <c r="AG822" s="281">
        <v>75</v>
      </c>
      <c r="AH822" s="281">
        <v>95</v>
      </c>
      <c r="AI822" s="281">
        <v>23</v>
      </c>
      <c r="AJ822" s="281">
        <v>37</v>
      </c>
      <c r="AK822" s="281">
        <v>57</v>
      </c>
      <c r="AL822" s="281">
        <v>1</v>
      </c>
      <c r="AM822" s="265">
        <v>42573</v>
      </c>
      <c r="AN822" s="281">
        <v>2014</v>
      </c>
      <c r="AO822" s="281" t="s">
        <v>991</v>
      </c>
      <c r="AP822" s="281" t="s">
        <v>7589</v>
      </c>
      <c r="AQ822" s="635"/>
      <c r="AR822" s="324"/>
      <c r="AS822" s="324"/>
      <c r="AT822" s="324"/>
      <c r="AU822" s="324"/>
      <c r="AV822" s="324"/>
      <c r="AW822" s="324"/>
      <c r="AX822" s="324"/>
      <c r="AY822" s="324"/>
      <c r="AZ822" s="324"/>
      <c r="BA822" s="324"/>
      <c r="BB822" s="324"/>
      <c r="BC822" s="324"/>
      <c r="BD822" s="324"/>
      <c r="BE822" s="324"/>
      <c r="BF822" s="324"/>
      <c r="BG822" s="324"/>
      <c r="BH822" s="324"/>
      <c r="BI822" s="324"/>
      <c r="BJ822" s="324"/>
      <c r="BK822" s="324"/>
      <c r="BL822" s="324"/>
      <c r="BM822" s="324"/>
      <c r="BN822" s="324"/>
      <c r="BO822" s="324"/>
      <c r="BP822" s="324"/>
      <c r="BQ822" s="324"/>
      <c r="BR822" s="324"/>
      <c r="BS822" s="324"/>
      <c r="BT822" s="324"/>
      <c r="BU822" s="324"/>
      <c r="BV822" s="324"/>
      <c r="BW822" s="324"/>
      <c r="BX822" s="324"/>
      <c r="BY822" s="324"/>
      <c r="BZ822" s="324"/>
      <c r="CA822" s="324"/>
      <c r="CB822" s="324"/>
      <c r="CC822" s="324"/>
      <c r="CD822" s="324"/>
      <c r="CE822" s="324"/>
      <c r="CF822" s="324"/>
      <c r="CG822" s="324"/>
      <c r="CH822" s="324"/>
      <c r="CI822" s="324"/>
      <c r="CJ822" s="324"/>
      <c r="CK822" s="324"/>
      <c r="CL822" s="324"/>
      <c r="CM822" s="324"/>
      <c r="CN822" s="324"/>
      <c r="CO822" s="324"/>
      <c r="CP822" s="324"/>
      <c r="CQ822" s="532"/>
      <c r="CR822" s="532"/>
      <c r="CS822" s="532"/>
      <c r="CT822" s="532"/>
      <c r="CU822" s="532"/>
      <c r="CV822" s="532"/>
      <c r="CW822" s="532"/>
      <c r="CX822" s="532"/>
      <c r="CY822" s="532"/>
      <c r="CZ822" s="532"/>
      <c r="DA822" s="532"/>
      <c r="DB822" s="532"/>
      <c r="DC822" s="532"/>
      <c r="DD822" s="532"/>
      <c r="DE822" s="532"/>
      <c r="DF822" s="532"/>
      <c r="DG822" s="532"/>
      <c r="DH822" s="532"/>
      <c r="DI822" s="532"/>
      <c r="DJ822" s="532"/>
      <c r="DK822" s="532"/>
      <c r="DL822" s="532"/>
      <c r="DM822" s="532"/>
      <c r="DN822" s="532"/>
      <c r="DO822" s="532"/>
      <c r="DP822" s="532"/>
      <c r="DQ822" s="532"/>
      <c r="DR822" s="532"/>
      <c r="DS822" s="532"/>
      <c r="DT822" s="532"/>
      <c r="DU822" s="532"/>
      <c r="DV822" s="532"/>
      <c r="DW822" s="532"/>
    </row>
    <row r="823" spans="1:127" s="502" customFormat="1" ht="12.75" customHeight="1" x14ac:dyDescent="0.2">
      <c r="A823" s="270">
        <v>822</v>
      </c>
      <c r="B823" s="281" t="s">
        <v>1004</v>
      </c>
      <c r="C823" s="281" t="s">
        <v>3495</v>
      </c>
      <c r="D823" s="281"/>
      <c r="E823" s="281" t="s">
        <v>651</v>
      </c>
      <c r="F823" s="281"/>
      <c r="G823" s="296" t="s">
        <v>9254</v>
      </c>
      <c r="H823" s="804"/>
      <c r="I823" s="281" t="s">
        <v>1527</v>
      </c>
      <c r="J823" s="281"/>
      <c r="K823" s="281" t="s">
        <v>9255</v>
      </c>
      <c r="L823" s="804" t="s">
        <v>9256</v>
      </c>
      <c r="M823" s="306">
        <v>44076</v>
      </c>
      <c r="N823" s="132">
        <v>44798</v>
      </c>
      <c r="O823" s="277" t="s">
        <v>991</v>
      </c>
      <c r="P823" s="299">
        <f>N823</f>
        <v>44798</v>
      </c>
      <c r="Q823" s="264">
        <v>20624</v>
      </c>
      <c r="R823" s="264">
        <v>2020</v>
      </c>
      <c r="S823" s="265">
        <v>44068</v>
      </c>
      <c r="T823" s="281" t="s">
        <v>5762</v>
      </c>
      <c r="U823" s="281" t="s">
        <v>1786</v>
      </c>
      <c r="V823" s="150" t="s">
        <v>484</v>
      </c>
      <c r="W823" s="150" t="s">
        <v>484</v>
      </c>
      <c r="X823" s="281" t="s">
        <v>9257</v>
      </c>
      <c r="Y823" s="281" t="s">
        <v>846</v>
      </c>
      <c r="Z823" s="150" t="s">
        <v>847</v>
      </c>
      <c r="AA823" s="303">
        <v>44798</v>
      </c>
      <c r="AB823" s="283" t="s">
        <v>485</v>
      </c>
      <c r="AC823" s="281">
        <v>4.75</v>
      </c>
      <c r="AD823" s="284"/>
      <c r="AE823" s="281">
        <v>70</v>
      </c>
      <c r="AF823" s="281"/>
      <c r="AG823" s="281">
        <v>110</v>
      </c>
      <c r="AH823" s="281"/>
      <c r="AI823" s="281" t="s">
        <v>994</v>
      </c>
      <c r="AJ823" s="281" t="s">
        <v>994</v>
      </c>
      <c r="AK823" s="281" t="s">
        <v>994</v>
      </c>
      <c r="AL823" s="281">
        <v>1</v>
      </c>
      <c r="AM823" s="281"/>
      <c r="AN823" s="281"/>
      <c r="AO823" s="281"/>
      <c r="AP823" s="281"/>
      <c r="AQ823" s="635"/>
      <c r="AR823" s="324"/>
      <c r="AS823" s="324"/>
      <c r="AT823" s="324"/>
      <c r="AU823" s="324"/>
      <c r="AV823" s="324"/>
      <c r="AW823" s="324"/>
      <c r="AX823" s="324"/>
      <c r="AY823" s="324"/>
      <c r="AZ823" s="324"/>
      <c r="BA823" s="324"/>
      <c r="BB823" s="324"/>
      <c r="BC823" s="324"/>
      <c r="BD823" s="324"/>
      <c r="BE823" s="324"/>
      <c r="BF823" s="324"/>
      <c r="BG823" s="324"/>
      <c r="BH823" s="324"/>
      <c r="BI823" s="324"/>
      <c r="BJ823" s="324"/>
      <c r="BK823" s="324"/>
      <c r="BL823" s="324"/>
      <c r="BM823" s="324"/>
      <c r="BN823" s="324"/>
      <c r="BO823" s="324"/>
      <c r="BP823" s="324"/>
      <c r="BQ823" s="324"/>
      <c r="BR823" s="324"/>
      <c r="BS823" s="324"/>
      <c r="BT823" s="324"/>
      <c r="BU823" s="324"/>
      <c r="BV823" s="324"/>
      <c r="BW823" s="324"/>
      <c r="BX823" s="324"/>
      <c r="BY823" s="324"/>
      <c r="BZ823" s="324"/>
      <c r="CA823" s="324"/>
      <c r="CB823" s="324"/>
      <c r="CC823" s="324"/>
      <c r="CD823" s="324"/>
      <c r="CE823" s="324"/>
      <c r="CF823" s="324"/>
      <c r="CG823" s="324"/>
      <c r="CH823" s="324"/>
      <c r="CI823" s="324"/>
      <c r="CJ823" s="324"/>
      <c r="CK823" s="324"/>
      <c r="CL823" s="324"/>
      <c r="CM823" s="324"/>
      <c r="CN823" s="324"/>
      <c r="CO823" s="324"/>
      <c r="CP823" s="324"/>
      <c r="CQ823" s="532"/>
      <c r="CR823" s="532"/>
      <c r="CS823" s="532"/>
      <c r="CT823" s="532"/>
      <c r="CU823" s="532"/>
      <c r="CV823" s="532"/>
      <c r="CW823" s="532"/>
      <c r="CX823" s="532"/>
      <c r="CY823" s="532"/>
      <c r="CZ823" s="532"/>
      <c r="DA823" s="532"/>
      <c r="DB823" s="532"/>
      <c r="DC823" s="532"/>
      <c r="DD823" s="532"/>
      <c r="DE823" s="532"/>
      <c r="DF823" s="532"/>
      <c r="DG823" s="532"/>
      <c r="DH823" s="532"/>
      <c r="DI823" s="532"/>
      <c r="DJ823" s="532"/>
      <c r="DK823" s="532"/>
      <c r="DL823" s="532"/>
      <c r="DM823" s="532"/>
      <c r="DN823" s="532"/>
      <c r="DO823" s="532"/>
      <c r="DP823" s="532"/>
      <c r="DQ823" s="532"/>
      <c r="DR823" s="532"/>
      <c r="DS823" s="532"/>
      <c r="DT823" s="532"/>
      <c r="DU823" s="532"/>
      <c r="DV823" s="532"/>
      <c r="DW823" s="532"/>
    </row>
    <row r="824" spans="1:127" s="502" customFormat="1" ht="12.75" customHeight="1" x14ac:dyDescent="0.2">
      <c r="A824" s="270">
        <v>823</v>
      </c>
      <c r="B824" s="281" t="s">
        <v>1005</v>
      </c>
      <c r="C824" s="281" t="s">
        <v>6731</v>
      </c>
      <c r="D824" s="281" t="s">
        <v>1219</v>
      </c>
      <c r="E824" s="281" t="s">
        <v>7622</v>
      </c>
      <c r="F824" s="281" t="s">
        <v>7623</v>
      </c>
      <c r="G824" s="296" t="s">
        <v>7624</v>
      </c>
      <c r="H824" s="683" t="s">
        <v>7625</v>
      </c>
      <c r="I824" s="281" t="s">
        <v>1634</v>
      </c>
      <c r="J824" s="281" t="s">
        <v>1616</v>
      </c>
      <c r="K824" s="281" t="s">
        <v>3533</v>
      </c>
      <c r="L824" s="683" t="s">
        <v>7626</v>
      </c>
      <c r="M824" s="306">
        <v>43711</v>
      </c>
      <c r="N824" s="307">
        <v>44424</v>
      </c>
      <c r="O824" s="277" t="s">
        <v>991</v>
      </c>
      <c r="P824" s="299">
        <f>N824</f>
        <v>44424</v>
      </c>
      <c r="Q824" s="264">
        <v>19466</v>
      </c>
      <c r="R824" s="264">
        <v>2019</v>
      </c>
      <c r="S824" s="265">
        <v>43709</v>
      </c>
      <c r="T824" s="281" t="s">
        <v>1686</v>
      </c>
      <c r="U824" s="281" t="s">
        <v>258</v>
      </c>
      <c r="V824" s="150" t="s">
        <v>2177</v>
      </c>
      <c r="W824" s="150" t="s">
        <v>2177</v>
      </c>
      <c r="X824" s="281" t="s">
        <v>7627</v>
      </c>
      <c r="Y824" s="281" t="s">
        <v>7628</v>
      </c>
      <c r="Z824" s="150" t="s">
        <v>7629</v>
      </c>
      <c r="AA824" s="303">
        <v>44440</v>
      </c>
      <c r="AB824" s="283" t="s">
        <v>1708</v>
      </c>
      <c r="AC824" s="281">
        <v>4.8</v>
      </c>
      <c r="AD824" s="284">
        <v>18.5</v>
      </c>
      <c r="AE824" s="281">
        <v>75</v>
      </c>
      <c r="AF824" s="281">
        <v>75</v>
      </c>
      <c r="AG824" s="281">
        <v>90</v>
      </c>
      <c r="AH824" s="281">
        <v>120</v>
      </c>
      <c r="AI824" s="281" t="s">
        <v>994</v>
      </c>
      <c r="AJ824" s="281" t="s">
        <v>994</v>
      </c>
      <c r="AK824" s="281" t="s">
        <v>994</v>
      </c>
      <c r="AL824" s="281">
        <v>1</v>
      </c>
      <c r="AM824" s="265">
        <v>43711</v>
      </c>
      <c r="AN824" s="281">
        <v>2019</v>
      </c>
      <c r="AO824" s="281" t="s">
        <v>991</v>
      </c>
      <c r="AP824" s="281"/>
      <c r="AQ824" s="635"/>
      <c r="AR824" s="324"/>
      <c r="AS824" s="324"/>
      <c r="AT824" s="324"/>
      <c r="AU824" s="324"/>
      <c r="AV824" s="324"/>
      <c r="AW824" s="324"/>
      <c r="AX824" s="324"/>
      <c r="AY824" s="324"/>
      <c r="AZ824" s="324"/>
      <c r="BA824" s="324"/>
      <c r="BB824" s="324"/>
      <c r="BC824" s="324"/>
      <c r="BD824" s="324"/>
      <c r="BE824" s="324"/>
      <c r="BF824" s="324"/>
      <c r="BG824" s="324"/>
      <c r="BH824" s="324"/>
      <c r="BI824" s="324"/>
      <c r="BJ824" s="324"/>
      <c r="BK824" s="324"/>
      <c r="BL824" s="324"/>
      <c r="BM824" s="324"/>
      <c r="BN824" s="324"/>
      <c r="BO824" s="324"/>
      <c r="BP824" s="324"/>
      <c r="BQ824" s="324"/>
      <c r="BR824" s="324"/>
      <c r="BS824" s="324"/>
      <c r="BT824" s="324"/>
      <c r="BU824" s="324"/>
      <c r="BV824" s="324"/>
      <c r="BW824" s="324"/>
      <c r="BX824" s="324"/>
      <c r="BY824" s="324"/>
      <c r="BZ824" s="324"/>
      <c r="CA824" s="324"/>
      <c r="CB824" s="324"/>
      <c r="CC824" s="324"/>
      <c r="CD824" s="324"/>
      <c r="CE824" s="324"/>
      <c r="CF824" s="324"/>
      <c r="CG824" s="324"/>
      <c r="CH824" s="324"/>
      <c r="CI824" s="324"/>
      <c r="CJ824" s="324"/>
      <c r="CK824" s="324"/>
      <c r="CL824" s="324"/>
      <c r="CM824" s="324"/>
      <c r="CN824" s="324"/>
      <c r="CO824" s="324"/>
      <c r="CP824" s="324"/>
      <c r="CQ824" s="532"/>
      <c r="CR824" s="532"/>
      <c r="CS824" s="532"/>
      <c r="CT824" s="532"/>
      <c r="CU824" s="532"/>
      <c r="CV824" s="532"/>
      <c r="CW824" s="532"/>
      <c r="CX824" s="532"/>
      <c r="CY824" s="532"/>
      <c r="CZ824" s="532"/>
      <c r="DA824" s="532"/>
      <c r="DB824" s="532"/>
      <c r="DC824" s="532"/>
      <c r="DD824" s="532"/>
      <c r="DE824" s="532"/>
      <c r="DF824" s="532"/>
      <c r="DG824" s="532"/>
      <c r="DH824" s="532"/>
      <c r="DI824" s="532"/>
      <c r="DJ824" s="532"/>
      <c r="DK824" s="532"/>
      <c r="DL824" s="532"/>
      <c r="DM824" s="532"/>
      <c r="DN824" s="532"/>
      <c r="DO824" s="532"/>
      <c r="DP824" s="532"/>
      <c r="DQ824" s="532"/>
      <c r="DR824" s="532"/>
      <c r="DS824" s="532"/>
      <c r="DT824" s="532"/>
      <c r="DU824" s="532"/>
      <c r="DV824" s="532"/>
      <c r="DW824" s="532"/>
    </row>
    <row r="825" spans="1:127" s="501" customFormat="1" ht="12.75" customHeight="1" x14ac:dyDescent="0.2">
      <c r="A825" s="270">
        <v>824</v>
      </c>
      <c r="B825" s="281" t="s">
        <v>1004</v>
      </c>
      <c r="C825" s="281" t="s">
        <v>5478</v>
      </c>
      <c r="D825" s="262"/>
      <c r="E825" s="281" t="s">
        <v>5471</v>
      </c>
      <c r="F825" s="281"/>
      <c r="G825" s="296" t="s">
        <v>5472</v>
      </c>
      <c r="H825" s="676"/>
      <c r="I825" s="281" t="s">
        <v>1527</v>
      </c>
      <c r="J825" s="281"/>
      <c r="K825" s="281" t="s">
        <v>5473</v>
      </c>
      <c r="L825" s="676" t="s">
        <v>5474</v>
      </c>
      <c r="M825" s="306">
        <v>43022</v>
      </c>
      <c r="N825" s="132">
        <v>43752</v>
      </c>
      <c r="O825" s="277" t="s">
        <v>991</v>
      </c>
      <c r="P825" s="299">
        <f t="shared" si="176"/>
        <v>43752</v>
      </c>
      <c r="Q825" s="264">
        <v>17873</v>
      </c>
      <c r="R825" s="264">
        <v>2011</v>
      </c>
      <c r="S825" s="279">
        <v>43022</v>
      </c>
      <c r="T825" s="281" t="s">
        <v>2127</v>
      </c>
      <c r="U825" s="281" t="s">
        <v>1786</v>
      </c>
      <c r="V825" s="150" t="s">
        <v>484</v>
      </c>
      <c r="W825" s="150" t="s">
        <v>1313</v>
      </c>
      <c r="X825" s="281" t="s">
        <v>5475</v>
      </c>
      <c r="Y825" s="281" t="s">
        <v>1918</v>
      </c>
      <c r="Z825" s="150" t="s">
        <v>1919</v>
      </c>
      <c r="AA825" s="303">
        <f>N825</f>
        <v>43752</v>
      </c>
      <c r="AB825" s="283" t="s">
        <v>485</v>
      </c>
      <c r="AC825" s="281">
        <v>4.7</v>
      </c>
      <c r="AD825" s="284"/>
      <c r="AE825" s="281">
        <v>55</v>
      </c>
      <c r="AF825" s="281"/>
      <c r="AG825" s="281">
        <v>80</v>
      </c>
      <c r="AH825" s="281"/>
      <c r="AI825" s="281">
        <v>22</v>
      </c>
      <c r="AJ825" s="281">
        <v>38</v>
      </c>
      <c r="AK825" s="281">
        <v>47</v>
      </c>
      <c r="AL825" s="281">
        <v>1</v>
      </c>
      <c r="AM825" s="265"/>
      <c r="AN825" s="281"/>
      <c r="AO825" s="281"/>
      <c r="AP825" s="280"/>
      <c r="AQ825" s="634"/>
      <c r="CQ825" s="505"/>
    </row>
    <row r="826" spans="1:127" s="502" customFormat="1" ht="12.75" customHeight="1" x14ac:dyDescent="0.2">
      <c r="A826" s="270">
        <v>825</v>
      </c>
      <c r="B826" s="281" t="s">
        <v>1004</v>
      </c>
      <c r="C826" s="270" t="s">
        <v>3182</v>
      </c>
      <c r="D826" s="281" t="s">
        <v>1219</v>
      </c>
      <c r="E826" s="281" t="s">
        <v>5838</v>
      </c>
      <c r="F826" s="281" t="s">
        <v>7712</v>
      </c>
      <c r="G826" s="296" t="s">
        <v>5839</v>
      </c>
      <c r="H826" s="676" t="s">
        <v>7713</v>
      </c>
      <c r="I826" s="281" t="s">
        <v>2653</v>
      </c>
      <c r="J826" s="281" t="s">
        <v>1616</v>
      </c>
      <c r="K826" s="281" t="s">
        <v>5840</v>
      </c>
      <c r="L826" s="676" t="s">
        <v>5841</v>
      </c>
      <c r="M826" s="306">
        <v>43153</v>
      </c>
      <c r="N826" s="132">
        <v>44612</v>
      </c>
      <c r="O826" s="277" t="s">
        <v>991</v>
      </c>
      <c r="P826" s="299">
        <f t="shared" si="176"/>
        <v>44612</v>
      </c>
      <c r="Q826" s="264">
        <v>20187</v>
      </c>
      <c r="R826" s="264">
        <v>2018</v>
      </c>
      <c r="S826" s="265">
        <v>43881</v>
      </c>
      <c r="T826" s="281" t="s">
        <v>5079</v>
      </c>
      <c r="U826" s="281" t="s">
        <v>7111</v>
      </c>
      <c r="V826" s="150" t="s">
        <v>8183</v>
      </c>
      <c r="W826" s="150" t="s">
        <v>8184</v>
      </c>
      <c r="X826" s="281" t="s">
        <v>7715</v>
      </c>
      <c r="Y826" s="281" t="s">
        <v>7716</v>
      </c>
      <c r="Z826" s="150" t="s">
        <v>914</v>
      </c>
      <c r="AA826" s="303">
        <f>N826</f>
        <v>44612</v>
      </c>
      <c r="AB826" s="283" t="s">
        <v>2167</v>
      </c>
      <c r="AC826" s="281">
        <v>4.5</v>
      </c>
      <c r="AD826" s="284">
        <v>18.5</v>
      </c>
      <c r="AE826" s="281">
        <v>90</v>
      </c>
      <c r="AF826" s="281">
        <v>90</v>
      </c>
      <c r="AG826" s="281">
        <v>115</v>
      </c>
      <c r="AH826" s="281">
        <v>115</v>
      </c>
      <c r="AI826" s="281">
        <v>22</v>
      </c>
      <c r="AJ826" s="281">
        <v>36</v>
      </c>
      <c r="AK826" s="281">
        <v>54</v>
      </c>
      <c r="AL826" s="281">
        <v>1</v>
      </c>
      <c r="AM826" s="265">
        <v>42403</v>
      </c>
      <c r="AN826" s="281">
        <v>2014</v>
      </c>
      <c r="AO826" s="281" t="s">
        <v>991</v>
      </c>
      <c r="AP826" s="281" t="s">
        <v>8185</v>
      </c>
      <c r="AQ826" s="635"/>
      <c r="AR826" s="324"/>
      <c r="AS826" s="324"/>
      <c r="AT826" s="324"/>
      <c r="AU826" s="324"/>
      <c r="AV826" s="324"/>
      <c r="AW826" s="324"/>
      <c r="AX826" s="324"/>
      <c r="AY826" s="324"/>
      <c r="AZ826" s="324"/>
      <c r="BA826" s="324"/>
      <c r="BB826" s="324"/>
      <c r="BC826" s="324"/>
      <c r="BD826" s="324"/>
      <c r="BE826" s="324"/>
      <c r="BF826" s="324"/>
      <c r="BG826" s="324"/>
      <c r="BH826" s="324"/>
      <c r="BI826" s="324"/>
      <c r="BJ826" s="324"/>
      <c r="BK826" s="324"/>
      <c r="BL826" s="324"/>
      <c r="BM826" s="324"/>
      <c r="BN826" s="324"/>
      <c r="BO826" s="324"/>
      <c r="BP826" s="324"/>
      <c r="BQ826" s="324"/>
      <c r="BR826" s="324"/>
      <c r="BS826" s="324"/>
      <c r="BT826" s="324"/>
      <c r="BU826" s="324"/>
      <c r="BV826" s="324"/>
      <c r="BW826" s="324"/>
      <c r="BX826" s="324"/>
      <c r="BY826" s="324"/>
      <c r="BZ826" s="324"/>
      <c r="CA826" s="324"/>
      <c r="CB826" s="324"/>
      <c r="CC826" s="324"/>
      <c r="CD826" s="324"/>
      <c r="CE826" s="324"/>
      <c r="CF826" s="324"/>
      <c r="CG826" s="324"/>
      <c r="CH826" s="324"/>
      <c r="CI826" s="324"/>
      <c r="CJ826" s="324"/>
      <c r="CK826" s="324"/>
      <c r="CL826" s="324"/>
      <c r="CM826" s="324"/>
      <c r="CN826" s="324"/>
      <c r="CO826" s="324"/>
      <c r="CP826" s="324"/>
      <c r="CQ826" s="532"/>
      <c r="CR826" s="532"/>
      <c r="CS826" s="532"/>
      <c r="CT826" s="532"/>
      <c r="CU826" s="532"/>
      <c r="CV826" s="532"/>
      <c r="CW826" s="532"/>
      <c r="CX826" s="532"/>
      <c r="CY826" s="532"/>
      <c r="CZ826" s="532"/>
      <c r="DA826" s="532"/>
      <c r="DB826" s="532"/>
      <c r="DC826" s="532"/>
      <c r="DD826" s="532"/>
      <c r="DE826" s="532"/>
      <c r="DF826" s="532"/>
      <c r="DG826" s="532"/>
      <c r="DH826" s="532"/>
      <c r="DI826" s="532"/>
      <c r="DJ826" s="532"/>
      <c r="DK826" s="532"/>
      <c r="DL826" s="532"/>
      <c r="DM826" s="532"/>
      <c r="DN826" s="532"/>
      <c r="DO826" s="532"/>
      <c r="DP826" s="532"/>
      <c r="DQ826" s="532"/>
      <c r="DR826" s="532"/>
      <c r="DS826" s="532"/>
      <c r="DT826" s="532"/>
      <c r="DU826" s="532"/>
      <c r="DV826" s="532"/>
      <c r="DW826" s="532"/>
    </row>
    <row r="827" spans="1:127" s="324" customFormat="1" ht="12.75" customHeight="1" x14ac:dyDescent="0.2">
      <c r="A827" s="270">
        <v>826</v>
      </c>
      <c r="B827" s="324" t="s">
        <v>1004</v>
      </c>
      <c r="C827" s="324" t="s">
        <v>3216</v>
      </c>
      <c r="E827" s="324" t="s">
        <v>787</v>
      </c>
      <c r="G827" s="509" t="s">
        <v>7464</v>
      </c>
      <c r="I827" s="281" t="s">
        <v>2653</v>
      </c>
      <c r="K827" s="324" t="s">
        <v>7465</v>
      </c>
      <c r="L827" s="580" t="s">
        <v>5189</v>
      </c>
      <c r="M827" s="510">
        <v>43668</v>
      </c>
      <c r="N827" s="511">
        <v>44395</v>
      </c>
      <c r="O827" s="324" t="s">
        <v>991</v>
      </c>
      <c r="P827" s="508">
        <f t="shared" si="176"/>
        <v>44395</v>
      </c>
      <c r="Q827" s="324">
        <v>19382</v>
      </c>
      <c r="R827" s="324">
        <v>2019</v>
      </c>
      <c r="S827" s="265">
        <v>43664</v>
      </c>
      <c r="T827" s="324" t="s">
        <v>5079</v>
      </c>
      <c r="U827" s="324" t="s">
        <v>1786</v>
      </c>
      <c r="V827" s="324">
        <v>0</v>
      </c>
      <c r="W827" s="324">
        <v>0</v>
      </c>
      <c r="X827" s="324" t="s">
        <v>5190</v>
      </c>
      <c r="Y827" s="324" t="s">
        <v>1116</v>
      </c>
      <c r="Z827" s="324" t="s">
        <v>2024</v>
      </c>
      <c r="AA827" s="553">
        <f>N827</f>
        <v>44395</v>
      </c>
      <c r="AB827" s="528" t="s">
        <v>2167</v>
      </c>
      <c r="AC827" s="324">
        <v>4.3</v>
      </c>
      <c r="AE827" s="324">
        <v>75</v>
      </c>
      <c r="AG827" s="324">
        <v>100</v>
      </c>
      <c r="AI827" s="324">
        <v>22</v>
      </c>
      <c r="AJ827" s="324">
        <v>36</v>
      </c>
      <c r="AK827" s="324">
        <v>54</v>
      </c>
      <c r="AL827" s="324">
        <v>1</v>
      </c>
      <c r="AM827" s="281"/>
      <c r="AN827" s="281"/>
      <c r="AO827" s="281"/>
      <c r="AP827" s="281"/>
      <c r="AQ827" s="635"/>
      <c r="CQ827" s="512"/>
    </row>
    <row r="828" spans="1:127" s="502" customFormat="1" ht="12.75" customHeight="1" x14ac:dyDescent="0.2">
      <c r="A828" s="270">
        <v>827</v>
      </c>
      <c r="B828" s="281" t="s">
        <v>1004</v>
      </c>
      <c r="C828" s="281" t="s">
        <v>3495</v>
      </c>
      <c r="D828" s="281"/>
      <c r="E828" s="281" t="s">
        <v>7112</v>
      </c>
      <c r="F828" s="281"/>
      <c r="G828" s="296" t="s">
        <v>10214</v>
      </c>
      <c r="H828" s="922"/>
      <c r="I828" s="281" t="s">
        <v>1527</v>
      </c>
      <c r="J828" s="281"/>
      <c r="K828" s="281" t="s">
        <v>10215</v>
      </c>
      <c r="L828" s="922" t="s">
        <v>10216</v>
      </c>
      <c r="M828" s="306">
        <v>44336</v>
      </c>
      <c r="N828" s="132">
        <v>45066</v>
      </c>
      <c r="O828" s="277" t="s">
        <v>991</v>
      </c>
      <c r="P828" s="299">
        <f t="shared" si="176"/>
        <v>45066</v>
      </c>
      <c r="Q828" s="264">
        <v>21256</v>
      </c>
      <c r="R828" s="264">
        <v>2016</v>
      </c>
      <c r="S828" s="265">
        <v>44336</v>
      </c>
      <c r="T828" s="281" t="s">
        <v>5762</v>
      </c>
      <c r="U828" s="281" t="s">
        <v>1786</v>
      </c>
      <c r="V828" s="150" t="s">
        <v>484</v>
      </c>
      <c r="W828" s="150" t="s">
        <v>782</v>
      </c>
      <c r="X828" s="281" t="s">
        <v>10217</v>
      </c>
      <c r="Y828" s="281" t="s">
        <v>681</v>
      </c>
      <c r="Z828" s="150" t="s">
        <v>682</v>
      </c>
      <c r="AA828" s="303">
        <f>N828</f>
        <v>45066</v>
      </c>
      <c r="AB828" s="283" t="s">
        <v>485</v>
      </c>
      <c r="AC828" s="281">
        <v>4.75</v>
      </c>
      <c r="AD828" s="284"/>
      <c r="AE828" s="281">
        <v>70</v>
      </c>
      <c r="AF828" s="281"/>
      <c r="AG828" s="281">
        <v>110</v>
      </c>
      <c r="AH828" s="281"/>
      <c r="AI828" s="281" t="s">
        <v>994</v>
      </c>
      <c r="AJ828" s="281">
        <v>38</v>
      </c>
      <c r="AK828" s="281">
        <v>48</v>
      </c>
      <c r="AL828" s="281">
        <v>1</v>
      </c>
      <c r="AM828" s="281"/>
      <c r="AN828" s="281"/>
      <c r="AO828" s="281"/>
      <c r="AP828" s="281"/>
      <c r="AQ828" s="635"/>
      <c r="AR828" s="324"/>
      <c r="AS828" s="324"/>
      <c r="AT828" s="324"/>
      <c r="AU828" s="324"/>
      <c r="AV828" s="324"/>
      <c r="AW828" s="324"/>
      <c r="AX828" s="324"/>
      <c r="AY828" s="324"/>
      <c r="AZ828" s="324"/>
      <c r="BA828" s="324"/>
      <c r="BB828" s="324"/>
      <c r="BC828" s="324"/>
      <c r="BD828" s="324"/>
      <c r="BE828" s="324"/>
      <c r="BF828" s="324"/>
      <c r="BG828" s="324"/>
      <c r="BH828" s="324"/>
      <c r="BI828" s="324"/>
      <c r="BJ828" s="324"/>
      <c r="BK828" s="324"/>
      <c r="BL828" s="324"/>
      <c r="BM828" s="324"/>
      <c r="BN828" s="324"/>
      <c r="BO828" s="324"/>
      <c r="BP828" s="324"/>
      <c r="BQ828" s="324"/>
      <c r="BR828" s="324"/>
      <c r="BS828" s="324"/>
      <c r="BT828" s="324"/>
      <c r="BU828" s="324"/>
      <c r="BV828" s="324"/>
      <c r="BW828" s="324"/>
      <c r="BX828" s="324"/>
      <c r="BY828" s="324"/>
      <c r="BZ828" s="324"/>
      <c r="CA828" s="324"/>
      <c r="CB828" s="324"/>
      <c r="CC828" s="324"/>
      <c r="CD828" s="324"/>
      <c r="CE828" s="324"/>
      <c r="CF828" s="324"/>
      <c r="CG828" s="324"/>
      <c r="CH828" s="324"/>
      <c r="CI828" s="324"/>
      <c r="CJ828" s="324"/>
      <c r="CK828" s="324"/>
      <c r="CL828" s="324"/>
      <c r="CM828" s="324"/>
      <c r="CN828" s="324"/>
      <c r="CO828" s="324"/>
      <c r="CP828" s="324"/>
      <c r="CQ828" s="532"/>
      <c r="CR828" s="532"/>
      <c r="CS828" s="532"/>
      <c r="CT828" s="532"/>
      <c r="CU828" s="532"/>
      <c r="CV828" s="532"/>
      <c r="CW828" s="532"/>
      <c r="CX828" s="532"/>
      <c r="CY828" s="532"/>
      <c r="CZ828" s="532"/>
      <c r="DA828" s="532"/>
      <c r="DB828" s="532"/>
      <c r="DC828" s="532"/>
      <c r="DD828" s="532"/>
      <c r="DE828" s="532"/>
      <c r="DF828" s="532"/>
      <c r="DG828" s="532"/>
      <c r="DH828" s="532"/>
      <c r="DI828" s="532"/>
      <c r="DJ828" s="532"/>
      <c r="DK828" s="532"/>
      <c r="DL828" s="532"/>
      <c r="DM828" s="532"/>
      <c r="DN828" s="532"/>
      <c r="DO828" s="532"/>
      <c r="DP828" s="532"/>
      <c r="DQ828" s="532"/>
      <c r="DR828" s="532"/>
      <c r="DS828" s="532"/>
      <c r="DT828" s="532"/>
      <c r="DU828" s="532"/>
      <c r="DV828" s="532"/>
      <c r="DW828" s="532"/>
    </row>
    <row r="829" spans="1:127" s="502" customFormat="1" ht="12.75" customHeight="1" x14ac:dyDescent="0.2">
      <c r="A829" s="270">
        <v>828</v>
      </c>
      <c r="B829" s="281" t="s">
        <v>1004</v>
      </c>
      <c r="C829" s="281" t="s">
        <v>10036</v>
      </c>
      <c r="D829" s="281"/>
      <c r="E829" s="281" t="s">
        <v>652</v>
      </c>
      <c r="F829" s="281"/>
      <c r="G829" s="296" t="s">
        <v>10037</v>
      </c>
      <c r="H829" s="922"/>
      <c r="I829" s="281">
        <v>777</v>
      </c>
      <c r="J829" s="281"/>
      <c r="K829" s="281" t="s">
        <v>7381</v>
      </c>
      <c r="L829" s="922" t="s">
        <v>5980</v>
      </c>
      <c r="M829" s="306">
        <v>44305</v>
      </c>
      <c r="N829" s="132">
        <v>45022</v>
      </c>
      <c r="O829" s="277" t="s">
        <v>991</v>
      </c>
      <c r="P829" s="299">
        <f>N829</f>
        <v>45022</v>
      </c>
      <c r="Q829" s="264">
        <v>21183</v>
      </c>
      <c r="R829" s="264">
        <v>2020</v>
      </c>
      <c r="S829" s="265">
        <v>44292</v>
      </c>
      <c r="T829" s="281" t="s">
        <v>9779</v>
      </c>
      <c r="U829" s="281" t="s">
        <v>1786</v>
      </c>
      <c r="V829" s="150" t="s">
        <v>484</v>
      </c>
      <c r="W829" s="150" t="s">
        <v>484</v>
      </c>
      <c r="X829" s="281" t="s">
        <v>5981</v>
      </c>
      <c r="Y829" s="281" t="s">
        <v>560</v>
      </c>
      <c r="Z829" s="281" t="s">
        <v>1625</v>
      </c>
      <c r="AA829" s="303">
        <f>N829</f>
        <v>45022</v>
      </c>
      <c r="AB829" s="283" t="s">
        <v>1411</v>
      </c>
      <c r="AC829" s="281">
        <v>4.2</v>
      </c>
      <c r="AD829" s="284"/>
      <c r="AE829" s="281">
        <v>79</v>
      </c>
      <c r="AF829" s="281"/>
      <c r="AG829" s="281">
        <v>99</v>
      </c>
      <c r="AH829" s="281"/>
      <c r="AI829" s="281">
        <v>25</v>
      </c>
      <c r="AJ829" s="281">
        <v>40</v>
      </c>
      <c r="AK829" s="281">
        <v>60</v>
      </c>
      <c r="AL829" s="281">
        <v>1</v>
      </c>
      <c r="AM829" s="281"/>
      <c r="AN829" s="281"/>
      <c r="AO829" s="281"/>
      <c r="AP829" s="281"/>
      <c r="AQ829" s="635"/>
      <c r="AR829" s="324"/>
      <c r="AS829" s="324"/>
      <c r="AT829" s="324"/>
      <c r="AU829" s="324"/>
      <c r="AV829" s="324"/>
      <c r="AW829" s="324"/>
      <c r="AX829" s="324"/>
      <c r="AY829" s="324"/>
      <c r="AZ829" s="324"/>
      <c r="BA829" s="324"/>
      <c r="BB829" s="324"/>
      <c r="BC829" s="324"/>
      <c r="BD829" s="324"/>
      <c r="BE829" s="324"/>
      <c r="BF829" s="324"/>
      <c r="BG829" s="324"/>
      <c r="BH829" s="324"/>
      <c r="BI829" s="324"/>
      <c r="BJ829" s="324"/>
      <c r="BK829" s="324"/>
      <c r="BL829" s="324"/>
      <c r="BM829" s="324"/>
      <c r="BN829" s="324"/>
      <c r="BO829" s="324"/>
      <c r="BP829" s="324"/>
      <c r="BQ829" s="324"/>
      <c r="BR829" s="324"/>
      <c r="BS829" s="324"/>
      <c r="BT829" s="324"/>
      <c r="BU829" s="324"/>
      <c r="BV829" s="324"/>
      <c r="BW829" s="324"/>
      <c r="BX829" s="324"/>
      <c r="BY829" s="324"/>
      <c r="BZ829" s="324"/>
      <c r="CA829" s="324"/>
      <c r="CB829" s="324"/>
      <c r="CC829" s="324"/>
      <c r="CD829" s="324"/>
      <c r="CE829" s="324"/>
      <c r="CF829" s="324"/>
      <c r="CG829" s="324"/>
      <c r="CH829" s="324"/>
      <c r="CI829" s="324"/>
      <c r="CJ829" s="324"/>
      <c r="CK829" s="324"/>
      <c r="CL829" s="324"/>
      <c r="CM829" s="324"/>
      <c r="CN829" s="324"/>
      <c r="CO829" s="324"/>
      <c r="CP829" s="324"/>
      <c r="CQ829" s="532"/>
      <c r="CR829" s="532"/>
      <c r="CS829" s="532"/>
      <c r="CT829" s="532"/>
      <c r="CU829" s="532"/>
      <c r="CV829" s="532"/>
      <c r="CW829" s="532"/>
      <c r="CX829" s="532"/>
      <c r="CY829" s="532"/>
      <c r="CZ829" s="532"/>
      <c r="DA829" s="532"/>
      <c r="DB829" s="532"/>
      <c r="DC829" s="532"/>
      <c r="DD829" s="532"/>
      <c r="DE829" s="532"/>
      <c r="DF829" s="532"/>
      <c r="DG829" s="532"/>
      <c r="DH829" s="532"/>
      <c r="DI829" s="532"/>
      <c r="DJ829" s="532"/>
      <c r="DK829" s="532"/>
      <c r="DL829" s="532"/>
      <c r="DM829" s="532"/>
      <c r="DN829" s="532"/>
      <c r="DO829" s="532"/>
      <c r="DP829" s="532"/>
      <c r="DQ829" s="532"/>
      <c r="DR829" s="532"/>
      <c r="DS829" s="532"/>
      <c r="DT829" s="532"/>
      <c r="DU829" s="532"/>
      <c r="DV829" s="532"/>
      <c r="DW829" s="532"/>
    </row>
    <row r="830" spans="1:127" s="502" customFormat="1" ht="12.75" customHeight="1" x14ac:dyDescent="0.2">
      <c r="A830" s="270">
        <v>829</v>
      </c>
      <c r="B830" s="270" t="s">
        <v>1004</v>
      </c>
      <c r="C830" s="281" t="s">
        <v>946</v>
      </c>
      <c r="D830" s="281"/>
      <c r="E830" s="281" t="s">
        <v>653</v>
      </c>
      <c r="F830" s="281"/>
      <c r="G830" s="296" t="s">
        <v>831</v>
      </c>
      <c r="H830" s="676"/>
      <c r="I830" s="281" t="s">
        <v>2653</v>
      </c>
      <c r="J830" s="281"/>
      <c r="K830" s="281" t="s">
        <v>1358</v>
      </c>
      <c r="L830" s="676" t="s">
        <v>1359</v>
      </c>
      <c r="M830" s="306">
        <v>41073</v>
      </c>
      <c r="N830" s="132">
        <v>44524</v>
      </c>
      <c r="O830" s="277" t="s">
        <v>991</v>
      </c>
      <c r="P830" s="299">
        <f t="shared" ref="P830:P845" si="180">N830</f>
        <v>44524</v>
      </c>
      <c r="Q830" s="264">
        <v>20012</v>
      </c>
      <c r="R830" s="264">
        <v>2009</v>
      </c>
      <c r="S830" s="265">
        <v>43793</v>
      </c>
      <c r="T830" s="281" t="s">
        <v>1785</v>
      </c>
      <c r="U830" s="281" t="s">
        <v>1687</v>
      </c>
      <c r="V830" s="150" t="s">
        <v>1823</v>
      </c>
      <c r="W830" s="150" t="s">
        <v>2063</v>
      </c>
      <c r="X830" s="281" t="s">
        <v>7938</v>
      </c>
      <c r="Y830" s="281" t="s">
        <v>1232</v>
      </c>
      <c r="Z830" s="150" t="s">
        <v>7939</v>
      </c>
      <c r="AA830" s="303">
        <v>44524</v>
      </c>
      <c r="AB830" s="283" t="s">
        <v>2167</v>
      </c>
      <c r="AC830" s="281">
        <v>7.5</v>
      </c>
      <c r="AD830" s="284"/>
      <c r="AE830" s="281">
        <v>120</v>
      </c>
      <c r="AF830" s="281"/>
      <c r="AG830" s="281">
        <v>220</v>
      </c>
      <c r="AH830" s="281"/>
      <c r="AI830" s="281">
        <v>23</v>
      </c>
      <c r="AJ830" s="281">
        <v>36</v>
      </c>
      <c r="AK830" s="281">
        <v>50</v>
      </c>
      <c r="AL830" s="281">
        <v>2</v>
      </c>
      <c r="AM830" s="281"/>
      <c r="AN830" s="281"/>
      <c r="AO830" s="281"/>
      <c r="AP830" s="281"/>
      <c r="AQ830" s="635"/>
      <c r="AR830" s="324"/>
      <c r="AS830" s="324"/>
      <c r="AT830" s="324"/>
      <c r="AU830" s="324"/>
      <c r="AV830" s="324"/>
      <c r="AW830" s="324"/>
      <c r="AX830" s="324"/>
      <c r="AY830" s="324"/>
      <c r="AZ830" s="324"/>
      <c r="BA830" s="324"/>
      <c r="BB830" s="324"/>
      <c r="BC830" s="324"/>
      <c r="BD830" s="324"/>
      <c r="BE830" s="324"/>
      <c r="BF830" s="324"/>
      <c r="BG830" s="324"/>
      <c r="BH830" s="324"/>
      <c r="BI830" s="324"/>
      <c r="BJ830" s="324"/>
      <c r="BK830" s="324"/>
      <c r="BL830" s="324"/>
      <c r="BM830" s="324"/>
      <c r="BN830" s="324"/>
      <c r="BO830" s="324"/>
      <c r="BP830" s="324"/>
      <c r="BQ830" s="324"/>
      <c r="BR830" s="324"/>
      <c r="BS830" s="324"/>
      <c r="BT830" s="324"/>
      <c r="BU830" s="324"/>
      <c r="BV830" s="324"/>
      <c r="BW830" s="324"/>
      <c r="BX830" s="324"/>
      <c r="BY830" s="324"/>
      <c r="BZ830" s="324"/>
      <c r="CA830" s="324"/>
      <c r="CB830" s="324"/>
      <c r="CC830" s="324"/>
      <c r="CD830" s="324"/>
      <c r="CE830" s="324"/>
      <c r="CF830" s="324"/>
      <c r="CG830" s="324"/>
      <c r="CH830" s="324"/>
      <c r="CI830" s="324"/>
      <c r="CJ830" s="324"/>
      <c r="CK830" s="324"/>
      <c r="CL830" s="324"/>
      <c r="CM830" s="324"/>
      <c r="CN830" s="324"/>
      <c r="CO830" s="324"/>
      <c r="CP830" s="324"/>
      <c r="CQ830" s="532"/>
      <c r="CR830" s="532"/>
      <c r="CS830" s="532"/>
      <c r="CT830" s="532"/>
      <c r="CU830" s="532"/>
      <c r="CV830" s="532"/>
      <c r="CW830" s="532"/>
      <c r="CX830" s="532"/>
      <c r="CY830" s="532"/>
      <c r="CZ830" s="532"/>
      <c r="DA830" s="532"/>
      <c r="DB830" s="532"/>
      <c r="DC830" s="532"/>
      <c r="DD830" s="532"/>
      <c r="DE830" s="532"/>
      <c r="DF830" s="532"/>
      <c r="DG830" s="532"/>
      <c r="DH830" s="532"/>
      <c r="DI830" s="532"/>
      <c r="DJ830" s="532"/>
      <c r="DK830" s="532"/>
      <c r="DL830" s="532"/>
      <c r="DM830" s="532"/>
      <c r="DN830" s="532"/>
      <c r="DO830" s="532"/>
      <c r="DP830" s="532"/>
      <c r="DQ830" s="532"/>
      <c r="DR830" s="532"/>
      <c r="DS830" s="532"/>
      <c r="DT830" s="532"/>
      <c r="DU830" s="532"/>
      <c r="DV830" s="532"/>
      <c r="DW830" s="532"/>
    </row>
    <row r="831" spans="1:127" s="502" customFormat="1" ht="12.75" customHeight="1" x14ac:dyDescent="0.2">
      <c r="A831" s="270">
        <v>830</v>
      </c>
      <c r="B831" s="281" t="s">
        <v>1005</v>
      </c>
      <c r="C831" s="281" t="s">
        <v>1451</v>
      </c>
      <c r="D831" s="281" t="s">
        <v>985</v>
      </c>
      <c r="E831" s="281" t="s">
        <v>654</v>
      </c>
      <c r="F831" s="281" t="s">
        <v>1421</v>
      </c>
      <c r="G831" s="296" t="s">
        <v>93</v>
      </c>
      <c r="H831" s="676" t="s">
        <v>316</v>
      </c>
      <c r="I831" s="281" t="s">
        <v>3217</v>
      </c>
      <c r="J831" s="281" t="s">
        <v>1916</v>
      </c>
      <c r="K831" s="318" t="s">
        <v>62</v>
      </c>
      <c r="L831" s="676" t="s">
        <v>63</v>
      </c>
      <c r="M831" s="306">
        <v>41033</v>
      </c>
      <c r="N831" s="132">
        <v>43916</v>
      </c>
      <c r="O831" s="277" t="s">
        <v>991</v>
      </c>
      <c r="P831" s="299">
        <f t="shared" si="180"/>
        <v>43916</v>
      </c>
      <c r="Q831" s="264">
        <v>16247</v>
      </c>
      <c r="R831" s="264">
        <v>2012</v>
      </c>
      <c r="S831" s="279">
        <v>43185</v>
      </c>
      <c r="T831" s="281" t="s">
        <v>32</v>
      </c>
      <c r="U831" s="281" t="s">
        <v>259</v>
      </c>
      <c r="V831" s="150" t="s">
        <v>5917</v>
      </c>
      <c r="W831" s="150" t="s">
        <v>5918</v>
      </c>
      <c r="X831" s="281" t="s">
        <v>236</v>
      </c>
      <c r="Y831" s="281" t="s">
        <v>237</v>
      </c>
      <c r="Z831" s="150" t="s">
        <v>238</v>
      </c>
      <c r="AA831" s="303">
        <f>P831</f>
        <v>43916</v>
      </c>
      <c r="AB831" s="283" t="s">
        <v>132</v>
      </c>
      <c r="AC831" s="281">
        <v>6.5</v>
      </c>
      <c r="AD831" s="284">
        <v>25</v>
      </c>
      <c r="AE831" s="281">
        <v>100</v>
      </c>
      <c r="AF831" s="281">
        <v>125</v>
      </c>
      <c r="AG831" s="281">
        <v>130</v>
      </c>
      <c r="AH831" s="281">
        <v>170</v>
      </c>
      <c r="AI831" s="281">
        <v>24</v>
      </c>
      <c r="AJ831" s="281">
        <v>37</v>
      </c>
      <c r="AK831" s="281">
        <v>49</v>
      </c>
      <c r="AL831" s="281">
        <v>1</v>
      </c>
      <c r="AM831" s="279">
        <v>39727</v>
      </c>
      <c r="AN831" s="280">
        <v>2006</v>
      </c>
      <c r="AO831" s="280" t="s">
        <v>991</v>
      </c>
      <c r="AP831" s="281"/>
      <c r="AQ831" s="635"/>
      <c r="AR831" s="281"/>
      <c r="AS831" s="281"/>
      <c r="AT831" s="296"/>
      <c r="AU831" s="676"/>
      <c r="AV831" s="281"/>
      <c r="AW831" s="281"/>
      <c r="AX831" s="318"/>
      <c r="AY831" s="150"/>
      <c r="AZ831" s="306"/>
      <c r="BA831" s="132"/>
      <c r="BB831" s="277"/>
      <c r="BC831" s="299"/>
      <c r="BD831" s="264"/>
      <c r="BE831" s="264"/>
      <c r="BF831" s="265"/>
      <c r="BG831" s="281"/>
      <c r="BH831" s="281"/>
      <c r="BI831" s="150"/>
      <c r="BJ831" s="150"/>
      <c r="BK831" s="281"/>
      <c r="BL831" s="281"/>
      <c r="BM831" s="150"/>
      <c r="BN831" s="265"/>
      <c r="BO831" s="281"/>
      <c r="BP831" s="281"/>
      <c r="BQ831" s="284"/>
      <c r="BR831" s="281"/>
      <c r="BS831" s="281"/>
      <c r="BT831" s="281"/>
      <c r="BU831" s="281"/>
      <c r="BV831" s="281"/>
      <c r="BW831" s="281"/>
      <c r="BX831" s="281"/>
      <c r="BY831" s="281"/>
      <c r="BZ831" s="265"/>
      <c r="CA831" s="281"/>
      <c r="CB831" s="281"/>
      <c r="CC831" s="324"/>
      <c r="CD831" s="324"/>
      <c r="CE831" s="324"/>
      <c r="CF831" s="324"/>
      <c r="CG831" s="324"/>
      <c r="CH831" s="324"/>
      <c r="CI831" s="324"/>
      <c r="CJ831" s="324"/>
      <c r="CK831" s="324"/>
      <c r="CL831" s="324"/>
      <c r="CM831" s="324"/>
      <c r="CN831" s="324"/>
      <c r="CO831" s="324"/>
      <c r="CP831" s="324"/>
      <c r="CQ831" s="532"/>
      <c r="CR831" s="532"/>
      <c r="CS831" s="532"/>
      <c r="CT831" s="532"/>
      <c r="CU831" s="532"/>
      <c r="CV831" s="532"/>
      <c r="CW831" s="532"/>
      <c r="CX831" s="532"/>
      <c r="CY831" s="532"/>
      <c r="CZ831" s="532"/>
      <c r="DA831" s="532"/>
      <c r="DB831" s="532"/>
      <c r="DC831" s="532"/>
      <c r="DD831" s="532"/>
      <c r="DE831" s="532"/>
      <c r="DF831" s="532"/>
      <c r="DG831" s="532"/>
      <c r="DH831" s="532"/>
      <c r="DI831" s="532"/>
      <c r="DJ831" s="532"/>
      <c r="DK831" s="532"/>
      <c r="DL831" s="532"/>
      <c r="DM831" s="532"/>
      <c r="DN831" s="532"/>
      <c r="DO831" s="532"/>
      <c r="DP831" s="532"/>
      <c r="DQ831" s="532"/>
      <c r="DR831" s="532"/>
      <c r="DS831" s="532"/>
      <c r="DT831" s="532"/>
      <c r="DU831" s="532"/>
      <c r="DV831" s="532"/>
      <c r="DW831" s="532"/>
    </row>
    <row r="832" spans="1:127" s="1010" customFormat="1" ht="12.75" customHeight="1" x14ac:dyDescent="0.2">
      <c r="A832" s="993" t="s">
        <v>10732</v>
      </c>
      <c r="B832" s="1003"/>
      <c r="C832" s="1003"/>
      <c r="D832" s="1003"/>
      <c r="E832" s="1003" t="s">
        <v>3277</v>
      </c>
      <c r="F832" s="1003"/>
      <c r="G832" s="1014"/>
      <c r="H832" s="1015"/>
      <c r="I832" s="1003"/>
      <c r="J832" s="1003"/>
      <c r="K832" s="1003"/>
      <c r="L832" s="1015"/>
      <c r="M832" s="1016"/>
      <c r="N832" s="998"/>
      <c r="O832" s="999"/>
      <c r="P832" s="1011"/>
      <c r="Q832" s="1001"/>
      <c r="R832" s="1001"/>
      <c r="S832" s="1002"/>
      <c r="T832" s="1003"/>
      <c r="U832" s="1003"/>
      <c r="V832" s="1004"/>
      <c r="W832" s="1004"/>
      <c r="X832" s="1003"/>
      <c r="Y832" s="1003"/>
      <c r="Z832" s="1004"/>
      <c r="AA832" s="1005"/>
      <c r="AB832" s="1006"/>
      <c r="AC832" s="1003"/>
      <c r="AD832" s="1007"/>
      <c r="AE832" s="1003"/>
      <c r="AF832" s="1003"/>
      <c r="AG832" s="1003"/>
      <c r="AH832" s="1003"/>
      <c r="AI832" s="1003"/>
      <c r="AJ832" s="1003"/>
      <c r="AK832" s="1003"/>
      <c r="AL832" s="1003"/>
      <c r="AM832" s="1002"/>
      <c r="AN832" s="1003"/>
      <c r="AO832" s="1003"/>
      <c r="AP832" s="1003"/>
      <c r="AQ832" s="1008"/>
      <c r="AR832" s="1009"/>
      <c r="AS832" s="1009"/>
      <c r="AT832" s="1009"/>
      <c r="AU832" s="1009"/>
      <c r="AV832" s="1009"/>
      <c r="AW832" s="1009"/>
      <c r="AX832" s="1009"/>
      <c r="AY832" s="1009"/>
      <c r="AZ832" s="1009"/>
      <c r="BA832" s="1009"/>
      <c r="BB832" s="1009"/>
      <c r="BC832" s="1009"/>
      <c r="BD832" s="1009"/>
      <c r="BE832" s="1009"/>
      <c r="BF832" s="1009"/>
      <c r="BG832" s="1009"/>
      <c r="BH832" s="1009"/>
      <c r="BI832" s="1009"/>
      <c r="BJ832" s="1009"/>
      <c r="BK832" s="1009"/>
      <c r="BL832" s="1009"/>
      <c r="BM832" s="1009"/>
      <c r="BN832" s="1009"/>
      <c r="BO832" s="1009"/>
      <c r="BP832" s="1009"/>
      <c r="BQ832" s="1009"/>
      <c r="BR832" s="1009"/>
      <c r="BS832" s="1009"/>
      <c r="BT832" s="1009"/>
      <c r="BU832" s="1009"/>
      <c r="BV832" s="1009"/>
      <c r="BW832" s="1009"/>
      <c r="BX832" s="1009"/>
      <c r="BY832" s="1009"/>
      <c r="BZ832" s="1009"/>
      <c r="CA832" s="1009"/>
      <c r="CB832" s="1009"/>
      <c r="CC832" s="1009"/>
      <c r="CD832" s="1009"/>
      <c r="CE832" s="1009"/>
      <c r="CF832" s="1009"/>
      <c r="CG832" s="1009"/>
      <c r="CH832" s="1009"/>
      <c r="CI832" s="1009"/>
      <c r="CJ832" s="1009"/>
      <c r="CK832" s="1009"/>
      <c r="CL832" s="1009"/>
      <c r="CM832" s="1009"/>
      <c r="CN832" s="1009"/>
      <c r="CO832" s="1009"/>
      <c r="CP832" s="1009"/>
      <c r="CQ832" s="1023"/>
      <c r="CR832" s="1023"/>
      <c r="CS832" s="1023"/>
      <c r="CT832" s="1023"/>
      <c r="CU832" s="1023"/>
      <c r="CV832" s="1023"/>
      <c r="CW832" s="1023"/>
      <c r="CX832" s="1023"/>
      <c r="CY832" s="1023"/>
      <c r="CZ832" s="1023"/>
      <c r="DA832" s="1023"/>
      <c r="DB832" s="1023"/>
      <c r="DC832" s="1023"/>
      <c r="DD832" s="1023"/>
      <c r="DE832" s="1023"/>
      <c r="DF832" s="1023"/>
      <c r="DG832" s="1023"/>
      <c r="DH832" s="1023"/>
      <c r="DI832" s="1023"/>
      <c r="DJ832" s="1023"/>
      <c r="DK832" s="1023"/>
      <c r="DL832" s="1023"/>
      <c r="DM832" s="1023"/>
      <c r="DN832" s="1023"/>
      <c r="DO832" s="1023"/>
      <c r="DP832" s="1023"/>
      <c r="DQ832" s="1023"/>
      <c r="DR832" s="1023"/>
      <c r="DS832" s="1023"/>
      <c r="DT832" s="1023"/>
      <c r="DU832" s="1023"/>
      <c r="DV832" s="1023"/>
      <c r="DW832" s="1023"/>
    </row>
    <row r="833" spans="1:127" s="324" customFormat="1" ht="12.75" customHeight="1" x14ac:dyDescent="0.2">
      <c r="A833" s="270">
        <v>832</v>
      </c>
      <c r="B833" s="324" t="s">
        <v>1004</v>
      </c>
      <c r="C833" s="324" t="s">
        <v>7503</v>
      </c>
      <c r="E833" s="324" t="s">
        <v>2399</v>
      </c>
      <c r="G833" s="509" t="s">
        <v>9258</v>
      </c>
      <c r="I833" s="324" t="s">
        <v>1527</v>
      </c>
      <c r="K833" s="324" t="s">
        <v>9259</v>
      </c>
      <c r="L833" s="804" t="s">
        <v>9260</v>
      </c>
      <c r="M833" s="510">
        <v>44076</v>
      </c>
      <c r="N833" s="511">
        <v>44798</v>
      </c>
      <c r="O833" s="324" t="s">
        <v>991</v>
      </c>
      <c r="P833" s="508">
        <f>N833</f>
        <v>44798</v>
      </c>
      <c r="Q833" s="324">
        <v>20625</v>
      </c>
      <c r="R833" s="324">
        <v>2020</v>
      </c>
      <c r="S833" s="265">
        <v>44068</v>
      </c>
      <c r="T833" s="324" t="s">
        <v>5762</v>
      </c>
      <c r="U833" s="324" t="s">
        <v>1786</v>
      </c>
      <c r="V833" s="530">
        <v>0</v>
      </c>
      <c r="W833" s="324">
        <v>0</v>
      </c>
      <c r="X833" s="324" t="s">
        <v>4801</v>
      </c>
      <c r="Y833" s="324" t="s">
        <v>1384</v>
      </c>
      <c r="Z833" s="324" t="s">
        <v>2015</v>
      </c>
      <c r="AA833" s="553">
        <v>44068</v>
      </c>
      <c r="AB833" s="528" t="s">
        <v>485</v>
      </c>
      <c r="AC833" s="324">
        <v>4.55</v>
      </c>
      <c r="AE833" s="324">
        <v>60</v>
      </c>
      <c r="AG833" s="324">
        <v>95</v>
      </c>
      <c r="AI833" s="324" t="s">
        <v>994</v>
      </c>
      <c r="AJ833" s="324" t="s">
        <v>994</v>
      </c>
      <c r="AK833" s="324" t="s">
        <v>994</v>
      </c>
      <c r="AL833" s="324">
        <v>1</v>
      </c>
      <c r="AP833" s="281"/>
      <c r="AQ833" s="635"/>
      <c r="CQ833" s="512"/>
    </row>
    <row r="834" spans="1:127" s="502" customFormat="1" ht="12.75" customHeight="1" x14ac:dyDescent="0.2">
      <c r="A834" s="270">
        <v>833</v>
      </c>
      <c r="B834" s="281" t="s">
        <v>1005</v>
      </c>
      <c r="C834" s="281" t="s">
        <v>3540</v>
      </c>
      <c r="D834" s="281" t="s">
        <v>5919</v>
      </c>
      <c r="E834" s="281" t="s">
        <v>1496</v>
      </c>
      <c r="F834" s="281" t="s">
        <v>3541</v>
      </c>
      <c r="G834" s="296" t="s">
        <v>3542</v>
      </c>
      <c r="H834" s="676" t="s">
        <v>3543</v>
      </c>
      <c r="I834" s="281" t="s">
        <v>1515</v>
      </c>
      <c r="J834" s="281" t="s">
        <v>5920</v>
      </c>
      <c r="K834" s="281" t="s">
        <v>2542</v>
      </c>
      <c r="L834" s="676" t="s">
        <v>2543</v>
      </c>
      <c r="M834" s="306">
        <v>42495</v>
      </c>
      <c r="N834" s="132">
        <v>45148</v>
      </c>
      <c r="O834" s="277" t="s">
        <v>991</v>
      </c>
      <c r="P834" s="299">
        <f t="shared" si="180"/>
        <v>45148</v>
      </c>
      <c r="Q834" s="264">
        <v>21459</v>
      </c>
      <c r="R834" s="264">
        <v>2013</v>
      </c>
      <c r="S834" s="265">
        <v>45148</v>
      </c>
      <c r="T834" s="281" t="s">
        <v>32</v>
      </c>
      <c r="U834" s="281" t="s">
        <v>259</v>
      </c>
      <c r="V834" s="150" t="s">
        <v>10755</v>
      </c>
      <c r="W834" s="150" t="s">
        <v>10756</v>
      </c>
      <c r="X834" s="281" t="s">
        <v>2544</v>
      </c>
      <c r="Y834" s="281" t="s">
        <v>4110</v>
      </c>
      <c r="Z834" s="150" t="s">
        <v>2545</v>
      </c>
      <c r="AA834" s="303">
        <f t="shared" ref="AA834:AA846" si="181">N834</f>
        <v>45148</v>
      </c>
      <c r="AB834" s="283" t="s">
        <v>1411</v>
      </c>
      <c r="AC834" s="281">
        <v>7.8</v>
      </c>
      <c r="AD834" s="284" t="s">
        <v>3381</v>
      </c>
      <c r="AE834" s="281">
        <v>120</v>
      </c>
      <c r="AF834" s="281">
        <v>120</v>
      </c>
      <c r="AG834" s="281">
        <v>145</v>
      </c>
      <c r="AH834" s="281">
        <v>145</v>
      </c>
      <c r="AI834" s="281">
        <v>23</v>
      </c>
      <c r="AJ834" s="281">
        <v>37</v>
      </c>
      <c r="AK834" s="281">
        <v>62</v>
      </c>
      <c r="AL834" s="281">
        <v>1</v>
      </c>
      <c r="AM834" s="265">
        <v>42495</v>
      </c>
      <c r="AN834" s="281">
        <v>2015</v>
      </c>
      <c r="AO834" s="281" t="s">
        <v>991</v>
      </c>
      <c r="AP834" s="281"/>
      <c r="AQ834" s="635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  <c r="CA834" s="324"/>
      <c r="CB834" s="324"/>
      <c r="CC834" s="324"/>
      <c r="CD834" s="324"/>
      <c r="CE834" s="324"/>
      <c r="CF834" s="324"/>
      <c r="CG834" s="324"/>
      <c r="CH834" s="324"/>
      <c r="CI834" s="324"/>
      <c r="CJ834" s="324"/>
      <c r="CK834" s="324"/>
      <c r="CL834" s="324"/>
      <c r="CM834" s="324"/>
      <c r="CN834" s="324"/>
      <c r="CO834" s="324"/>
      <c r="CP834" s="324"/>
      <c r="CQ834" s="532"/>
      <c r="CR834" s="532"/>
      <c r="CS834" s="532"/>
      <c r="CT834" s="532"/>
      <c r="CU834" s="532"/>
      <c r="CV834" s="532"/>
      <c r="CW834" s="532"/>
      <c r="CX834" s="532"/>
      <c r="CY834" s="532"/>
      <c r="CZ834" s="532"/>
      <c r="DA834" s="532"/>
      <c r="DB834" s="532"/>
      <c r="DC834" s="532"/>
      <c r="DD834" s="532"/>
      <c r="DE834" s="532"/>
      <c r="DF834" s="532"/>
      <c r="DG834" s="532"/>
      <c r="DH834" s="532"/>
      <c r="DI834" s="532"/>
      <c r="DJ834" s="532"/>
      <c r="DK834" s="532"/>
      <c r="DL834" s="532"/>
      <c r="DM834" s="532"/>
      <c r="DN834" s="532"/>
      <c r="DO834" s="532"/>
      <c r="DP834" s="532"/>
      <c r="DQ834" s="532"/>
      <c r="DR834" s="532"/>
      <c r="DS834" s="532"/>
      <c r="DT834" s="532"/>
      <c r="DU834" s="532"/>
      <c r="DV834" s="532"/>
      <c r="DW834" s="532"/>
    </row>
    <row r="835" spans="1:127" s="502" customFormat="1" ht="12.75" customHeight="1" x14ac:dyDescent="0.2">
      <c r="A835" s="270">
        <v>834</v>
      </c>
      <c r="B835" s="281" t="s">
        <v>1004</v>
      </c>
      <c r="C835" s="281" t="s">
        <v>3509</v>
      </c>
      <c r="D835" s="281"/>
      <c r="E835" s="281" t="s">
        <v>1892</v>
      </c>
      <c r="F835" s="281"/>
      <c r="G835" s="296" t="s">
        <v>9261</v>
      </c>
      <c r="H835" s="804"/>
      <c r="I835" s="281" t="s">
        <v>1527</v>
      </c>
      <c r="J835" s="281"/>
      <c r="K835" s="281" t="s">
        <v>9262</v>
      </c>
      <c r="L835" s="804" t="s">
        <v>9263</v>
      </c>
      <c r="M835" s="306">
        <v>44076</v>
      </c>
      <c r="N835" s="132">
        <v>44805</v>
      </c>
      <c r="O835" s="277" t="s">
        <v>991</v>
      </c>
      <c r="P835" s="299">
        <f>N835</f>
        <v>44805</v>
      </c>
      <c r="Q835" s="264">
        <v>20626</v>
      </c>
      <c r="R835" s="264">
        <v>2020</v>
      </c>
      <c r="S835" s="265">
        <v>44075</v>
      </c>
      <c r="T835" s="281" t="s">
        <v>5762</v>
      </c>
      <c r="U835" s="281" t="s">
        <v>1786</v>
      </c>
      <c r="V835" s="150" t="s">
        <v>484</v>
      </c>
      <c r="W835" s="150" t="s">
        <v>484</v>
      </c>
      <c r="X835" s="281" t="s">
        <v>9264</v>
      </c>
      <c r="Y835" s="281" t="s">
        <v>7595</v>
      </c>
      <c r="Z835" s="150" t="s">
        <v>9265</v>
      </c>
      <c r="AA835" s="303">
        <v>44805</v>
      </c>
      <c r="AB835" s="283" t="s">
        <v>485</v>
      </c>
      <c r="AC835" s="281">
        <v>5.25</v>
      </c>
      <c r="AD835" s="284"/>
      <c r="AE835" s="281">
        <v>85</v>
      </c>
      <c r="AF835" s="281"/>
      <c r="AG835" s="281">
        <v>125</v>
      </c>
      <c r="AH835" s="281"/>
      <c r="AI835" s="281" t="s">
        <v>994</v>
      </c>
      <c r="AJ835" s="281" t="s">
        <v>994</v>
      </c>
      <c r="AK835" s="281" t="s">
        <v>994</v>
      </c>
      <c r="AL835" s="281">
        <v>1</v>
      </c>
      <c r="AM835" s="281"/>
      <c r="AN835" s="281"/>
      <c r="AO835" s="281"/>
      <c r="AP835" s="281"/>
      <c r="AQ835" s="635"/>
      <c r="AR835" s="324"/>
      <c r="AS835" s="324"/>
      <c r="AT835" s="324"/>
      <c r="AU835" s="324"/>
      <c r="AV835" s="324"/>
      <c r="AW835" s="324"/>
      <c r="AX835" s="324"/>
      <c r="AY835" s="324"/>
      <c r="AZ835" s="324"/>
      <c r="BA835" s="324"/>
      <c r="BB835" s="324"/>
      <c r="BC835" s="324"/>
      <c r="BD835" s="324"/>
      <c r="BE835" s="324"/>
      <c r="BF835" s="324"/>
      <c r="BG835" s="324"/>
      <c r="BH835" s="324"/>
      <c r="BI835" s="324"/>
      <c r="BJ835" s="324"/>
      <c r="BK835" s="324"/>
      <c r="BL835" s="324"/>
      <c r="BM835" s="324"/>
      <c r="BN835" s="324"/>
      <c r="BO835" s="324"/>
      <c r="BP835" s="324"/>
      <c r="BQ835" s="324"/>
      <c r="BR835" s="324"/>
      <c r="BS835" s="324"/>
      <c r="BT835" s="324"/>
      <c r="BU835" s="324"/>
      <c r="BV835" s="324"/>
      <c r="BW835" s="324"/>
      <c r="BX835" s="324"/>
      <c r="BY835" s="324"/>
      <c r="BZ835" s="324"/>
      <c r="CA835" s="324"/>
      <c r="CB835" s="324"/>
      <c r="CC835" s="324"/>
      <c r="CD835" s="324"/>
      <c r="CE835" s="324"/>
      <c r="CF835" s="324"/>
      <c r="CG835" s="324"/>
      <c r="CH835" s="324"/>
      <c r="CI835" s="324"/>
      <c r="CJ835" s="324"/>
      <c r="CK835" s="324"/>
      <c r="CL835" s="324"/>
      <c r="CM835" s="324"/>
      <c r="CN835" s="324"/>
      <c r="CO835" s="324"/>
      <c r="CP835" s="324"/>
      <c r="CQ835" s="532"/>
      <c r="CR835" s="532"/>
      <c r="CS835" s="532"/>
      <c r="CT835" s="532"/>
      <c r="CU835" s="532"/>
      <c r="CV835" s="532"/>
      <c r="CW835" s="532"/>
      <c r="CX835" s="532"/>
      <c r="CY835" s="532"/>
      <c r="CZ835" s="532"/>
      <c r="DA835" s="532"/>
      <c r="DB835" s="532"/>
      <c r="DC835" s="532"/>
      <c r="DD835" s="532"/>
      <c r="DE835" s="532"/>
      <c r="DF835" s="532"/>
      <c r="DG835" s="532"/>
      <c r="DH835" s="532"/>
      <c r="DI835" s="532"/>
      <c r="DJ835" s="532"/>
      <c r="DK835" s="532"/>
      <c r="DL835" s="532"/>
      <c r="DM835" s="532"/>
      <c r="DN835" s="532"/>
      <c r="DO835" s="532"/>
      <c r="DP835" s="532"/>
      <c r="DQ835" s="532"/>
      <c r="DR835" s="532"/>
      <c r="DS835" s="532"/>
      <c r="DT835" s="532"/>
      <c r="DU835" s="532"/>
      <c r="DV835" s="532"/>
      <c r="DW835" s="532"/>
    </row>
    <row r="836" spans="1:127" s="502" customFormat="1" ht="12.75" customHeight="1" x14ac:dyDescent="0.2">
      <c r="A836" s="270">
        <v>835</v>
      </c>
      <c r="B836" s="281" t="s">
        <v>1004</v>
      </c>
      <c r="C836" s="281" t="s">
        <v>4889</v>
      </c>
      <c r="D836" s="281"/>
      <c r="E836" s="281" t="s">
        <v>4911</v>
      </c>
      <c r="F836" s="281"/>
      <c r="G836" s="296" t="s">
        <v>4912</v>
      </c>
      <c r="H836" s="676"/>
      <c r="I836" s="281" t="s">
        <v>2653</v>
      </c>
      <c r="J836" s="281"/>
      <c r="K836" s="281" t="s">
        <v>1936</v>
      </c>
      <c r="L836" s="676" t="s">
        <v>1937</v>
      </c>
      <c r="M836" s="275">
        <v>42826</v>
      </c>
      <c r="N836" s="132">
        <v>44597</v>
      </c>
      <c r="O836" s="277" t="s">
        <v>991</v>
      </c>
      <c r="P836" s="299">
        <f t="shared" si="180"/>
        <v>44597</v>
      </c>
      <c r="Q836" s="264">
        <v>17359</v>
      </c>
      <c r="R836" s="264">
        <v>2017</v>
      </c>
      <c r="S836" s="279">
        <v>43866</v>
      </c>
      <c r="T836" s="281" t="s">
        <v>1785</v>
      </c>
      <c r="U836" s="281" t="s">
        <v>991</v>
      </c>
      <c r="V836" s="150" t="s">
        <v>1044</v>
      </c>
      <c r="W836" s="150" t="s">
        <v>2262</v>
      </c>
      <c r="X836" s="280" t="s">
        <v>2597</v>
      </c>
      <c r="Y836" s="280" t="s">
        <v>1232</v>
      </c>
      <c r="Z836" s="282" t="s">
        <v>955</v>
      </c>
      <c r="AA836" s="303">
        <f t="shared" si="181"/>
        <v>44597</v>
      </c>
      <c r="AB836" s="283" t="s">
        <v>2167</v>
      </c>
      <c r="AC836" s="281">
        <v>4.5</v>
      </c>
      <c r="AD836" s="284"/>
      <c r="AE836" s="281">
        <v>70</v>
      </c>
      <c r="AF836" s="281"/>
      <c r="AG836" s="281">
        <v>105</v>
      </c>
      <c r="AH836" s="281"/>
      <c r="AI836" s="281">
        <v>22</v>
      </c>
      <c r="AJ836" s="281">
        <v>36</v>
      </c>
      <c r="AK836" s="281">
        <v>49</v>
      </c>
      <c r="AL836" s="281">
        <v>1</v>
      </c>
      <c r="AM836" s="281"/>
      <c r="AN836" s="281"/>
      <c r="AO836" s="281"/>
      <c r="AP836" s="281"/>
      <c r="AQ836" s="635"/>
      <c r="AR836" s="324"/>
      <c r="AS836" s="324"/>
      <c r="AT836" s="324"/>
      <c r="AU836" s="324"/>
      <c r="AV836" s="324"/>
      <c r="AW836" s="324"/>
      <c r="AX836" s="324"/>
      <c r="AY836" s="324"/>
      <c r="AZ836" s="324"/>
      <c r="BA836" s="324"/>
      <c r="BB836" s="324"/>
      <c r="BC836" s="324"/>
      <c r="BD836" s="324"/>
      <c r="BE836" s="324"/>
      <c r="BF836" s="324"/>
      <c r="BG836" s="324"/>
      <c r="BH836" s="324"/>
      <c r="BI836" s="324"/>
      <c r="BJ836" s="324"/>
      <c r="BK836" s="324"/>
      <c r="BL836" s="324"/>
      <c r="BM836" s="324"/>
      <c r="BN836" s="324"/>
      <c r="BO836" s="324"/>
      <c r="BP836" s="324"/>
      <c r="BQ836" s="324"/>
      <c r="BR836" s="324"/>
      <c r="BS836" s="324"/>
      <c r="BT836" s="324"/>
      <c r="BU836" s="324"/>
      <c r="BV836" s="324"/>
      <c r="BW836" s="324"/>
      <c r="BX836" s="324"/>
      <c r="BY836" s="324"/>
      <c r="BZ836" s="324"/>
      <c r="CA836" s="324"/>
      <c r="CB836" s="324"/>
      <c r="CC836" s="324"/>
      <c r="CD836" s="324"/>
      <c r="CE836" s="324"/>
      <c r="CF836" s="324"/>
      <c r="CG836" s="324"/>
      <c r="CH836" s="324"/>
      <c r="CI836" s="324"/>
      <c r="CJ836" s="324"/>
      <c r="CK836" s="324"/>
      <c r="CL836" s="324"/>
      <c r="CM836" s="324"/>
      <c r="CN836" s="324"/>
      <c r="CO836" s="324"/>
      <c r="CP836" s="324"/>
      <c r="CQ836" s="532"/>
      <c r="CR836" s="532"/>
      <c r="CS836" s="532"/>
      <c r="CT836" s="532"/>
      <c r="CU836" s="532"/>
      <c r="CV836" s="532"/>
      <c r="CW836" s="532"/>
      <c r="CX836" s="532"/>
      <c r="CY836" s="532"/>
      <c r="CZ836" s="532"/>
      <c r="DA836" s="532"/>
      <c r="DB836" s="532"/>
      <c r="DC836" s="532"/>
      <c r="DD836" s="532"/>
      <c r="DE836" s="532"/>
      <c r="DF836" s="532"/>
      <c r="DG836" s="532"/>
      <c r="DH836" s="532"/>
      <c r="DI836" s="532"/>
      <c r="DJ836" s="532"/>
      <c r="DK836" s="532"/>
      <c r="DL836" s="532"/>
      <c r="DM836" s="532"/>
      <c r="DN836" s="532"/>
      <c r="DO836" s="532"/>
      <c r="DP836" s="532"/>
      <c r="DQ836" s="532"/>
      <c r="DR836" s="532"/>
      <c r="DS836" s="532"/>
      <c r="DT836" s="532"/>
      <c r="DU836" s="532"/>
      <c r="DV836" s="532"/>
      <c r="DW836" s="532"/>
    </row>
    <row r="837" spans="1:127" ht="12.75" customHeight="1" x14ac:dyDescent="0.2">
      <c r="A837" s="270">
        <v>836</v>
      </c>
      <c r="B837" s="281" t="s">
        <v>1004</v>
      </c>
      <c r="C837" s="281" t="s">
        <v>1074</v>
      </c>
      <c r="D837" s="281"/>
      <c r="E837" s="281" t="s">
        <v>51</v>
      </c>
      <c r="F837" s="281"/>
      <c r="G837" s="296" t="s">
        <v>909</v>
      </c>
      <c r="H837" s="676"/>
      <c r="I837" s="281" t="s">
        <v>3336</v>
      </c>
      <c r="J837" s="281"/>
      <c r="K837" s="318" t="s">
        <v>1191</v>
      </c>
      <c r="L837" s="676" t="s">
        <v>1623</v>
      </c>
      <c r="M837" s="306">
        <v>41027</v>
      </c>
      <c r="N837" s="132">
        <v>44585</v>
      </c>
      <c r="O837" s="277" t="s">
        <v>991</v>
      </c>
      <c r="P837" s="298">
        <f t="shared" si="180"/>
        <v>44585</v>
      </c>
      <c r="Q837" s="278">
        <v>20092</v>
      </c>
      <c r="R837" s="278">
        <v>2012</v>
      </c>
      <c r="S837" s="279">
        <v>43854</v>
      </c>
      <c r="T837" s="280" t="s">
        <v>2031</v>
      </c>
      <c r="U837" s="281" t="s">
        <v>991</v>
      </c>
      <c r="V837" s="282" t="s">
        <v>1823</v>
      </c>
      <c r="W837" s="150" t="s">
        <v>3577</v>
      </c>
      <c r="X837" s="280" t="s">
        <v>1620</v>
      </c>
      <c r="Y837" s="280" t="s">
        <v>1621</v>
      </c>
      <c r="Z837" s="282" t="s">
        <v>1622</v>
      </c>
      <c r="AA837" s="319">
        <f t="shared" si="181"/>
        <v>44585</v>
      </c>
      <c r="AB837" s="149" t="s">
        <v>1411</v>
      </c>
      <c r="AC837" s="280">
        <v>9.3000000000000007</v>
      </c>
      <c r="AD837" s="305"/>
      <c r="AE837" s="280">
        <v>140</v>
      </c>
      <c r="AF837" s="280"/>
      <c r="AG837" s="280">
        <v>210</v>
      </c>
      <c r="AH837" s="280"/>
      <c r="AI837" s="280">
        <v>25</v>
      </c>
      <c r="AJ837" s="280">
        <v>42</v>
      </c>
      <c r="AK837" s="280">
        <v>50</v>
      </c>
      <c r="AL837" s="280">
        <v>2</v>
      </c>
      <c r="AM837" s="280"/>
      <c r="AN837" s="280"/>
      <c r="AO837" s="280"/>
      <c r="AP837" s="280"/>
      <c r="AQ837" s="634"/>
      <c r="AR837" s="501"/>
      <c r="AS837" s="501"/>
      <c r="AT837" s="501"/>
      <c r="AU837" s="501"/>
      <c r="AV837" s="501"/>
      <c r="AW837" s="501"/>
      <c r="AX837" s="501"/>
      <c r="AY837" s="501"/>
      <c r="AZ837" s="501"/>
      <c r="BA837" s="501"/>
      <c r="BB837" s="501"/>
      <c r="BC837" s="501"/>
      <c r="BD837" s="501"/>
      <c r="BE837" s="501"/>
      <c r="BF837" s="501"/>
      <c r="BG837" s="501"/>
      <c r="BH837" s="501"/>
      <c r="BI837" s="501"/>
      <c r="BJ837" s="501"/>
      <c r="BK837" s="501"/>
      <c r="BL837" s="501"/>
      <c r="BM837" s="501"/>
      <c r="BN837" s="501"/>
      <c r="BO837" s="501"/>
      <c r="BP837" s="501"/>
      <c r="BQ837" s="501"/>
      <c r="BR837" s="501"/>
      <c r="BS837" s="501"/>
      <c r="BT837" s="501"/>
      <c r="BU837" s="501"/>
      <c r="BV837" s="501"/>
      <c r="BW837" s="501"/>
      <c r="BX837" s="501"/>
      <c r="BY837" s="501"/>
      <c r="BZ837" s="501"/>
      <c r="CA837" s="501"/>
      <c r="CB837" s="501"/>
      <c r="CC837" s="501"/>
      <c r="CD837" s="501"/>
      <c r="CE837" s="501"/>
      <c r="CF837" s="501"/>
      <c r="CG837" s="501"/>
      <c r="CH837" s="501"/>
      <c r="CI837" s="501"/>
      <c r="CJ837" s="501"/>
      <c r="CK837" s="501"/>
      <c r="CL837" s="501"/>
      <c r="CM837" s="501"/>
      <c r="CN837" s="501"/>
      <c r="CO837" s="501"/>
      <c r="CP837" s="501"/>
    </row>
    <row r="838" spans="1:127" ht="12.75" customHeight="1" x14ac:dyDescent="0.2">
      <c r="A838" s="270">
        <v>837</v>
      </c>
      <c r="B838" s="281" t="s">
        <v>1004</v>
      </c>
      <c r="C838" s="281" t="s">
        <v>1193</v>
      </c>
      <c r="D838" s="281"/>
      <c r="E838" s="281" t="s">
        <v>1192</v>
      </c>
      <c r="F838" s="281"/>
      <c r="G838" s="296" t="s">
        <v>1194</v>
      </c>
      <c r="H838" s="676"/>
      <c r="I838" s="281" t="s">
        <v>3336</v>
      </c>
      <c r="J838" s="281"/>
      <c r="K838" s="281" t="s">
        <v>1191</v>
      </c>
      <c r="L838" s="676" t="s">
        <v>1623</v>
      </c>
      <c r="M838" s="306">
        <v>41027</v>
      </c>
      <c r="N838" s="132">
        <v>44585</v>
      </c>
      <c r="O838" s="277" t="s">
        <v>991</v>
      </c>
      <c r="P838" s="298">
        <f t="shared" si="180"/>
        <v>44585</v>
      </c>
      <c r="Q838" s="278">
        <v>20087</v>
      </c>
      <c r="R838" s="278">
        <v>2012</v>
      </c>
      <c r="S838" s="279">
        <v>43854</v>
      </c>
      <c r="T838" s="280" t="s">
        <v>2031</v>
      </c>
      <c r="U838" s="281" t="s">
        <v>991</v>
      </c>
      <c r="V838" s="282" t="s">
        <v>2085</v>
      </c>
      <c r="W838" s="150" t="s">
        <v>8021</v>
      </c>
      <c r="X838" s="280" t="s">
        <v>1620</v>
      </c>
      <c r="Y838" s="280" t="s">
        <v>1621</v>
      </c>
      <c r="Z838" s="282" t="s">
        <v>1622</v>
      </c>
      <c r="AA838" s="319">
        <f t="shared" si="181"/>
        <v>44585</v>
      </c>
      <c r="AB838" s="149" t="s">
        <v>1583</v>
      </c>
      <c r="AC838" s="280">
        <v>6.7</v>
      </c>
      <c r="AD838" s="305"/>
      <c r="AE838" s="280">
        <v>100</v>
      </c>
      <c r="AF838" s="280"/>
      <c r="AG838" s="280">
        <v>115</v>
      </c>
      <c r="AH838" s="280"/>
      <c r="AI838" s="280">
        <v>25</v>
      </c>
      <c r="AJ838" s="280">
        <v>49</v>
      </c>
      <c r="AK838" s="280">
        <v>60</v>
      </c>
      <c r="AL838" s="280">
        <v>1</v>
      </c>
      <c r="AM838" s="280"/>
      <c r="AN838" s="280"/>
      <c r="AO838" s="280"/>
      <c r="AP838" s="280"/>
      <c r="AQ838" s="634"/>
      <c r="AR838" s="501"/>
      <c r="AS838" s="501"/>
      <c r="AT838" s="501"/>
      <c r="AU838" s="501"/>
      <c r="AV838" s="501"/>
      <c r="AW838" s="501"/>
      <c r="AX838" s="501"/>
      <c r="AY838" s="501"/>
      <c r="AZ838" s="501"/>
      <c r="BA838" s="501"/>
      <c r="BB838" s="501"/>
      <c r="BC838" s="501"/>
      <c r="BD838" s="501"/>
      <c r="BE838" s="501"/>
      <c r="BF838" s="501"/>
      <c r="BG838" s="501"/>
      <c r="BH838" s="501"/>
      <c r="BI838" s="501"/>
      <c r="BJ838" s="501"/>
      <c r="BK838" s="501"/>
      <c r="BL838" s="501"/>
      <c r="BM838" s="501"/>
      <c r="BN838" s="501"/>
      <c r="BO838" s="501"/>
      <c r="BP838" s="501"/>
      <c r="BQ838" s="501"/>
      <c r="BR838" s="501"/>
      <c r="BS838" s="501"/>
      <c r="BT838" s="501"/>
      <c r="BU838" s="501"/>
      <c r="BV838" s="501"/>
      <c r="BW838" s="501"/>
      <c r="BX838" s="501"/>
      <c r="BY838" s="501"/>
      <c r="BZ838" s="501"/>
      <c r="CA838" s="501"/>
      <c r="CB838" s="501"/>
      <c r="CC838" s="501"/>
      <c r="CD838" s="501"/>
      <c r="CE838" s="501"/>
      <c r="CF838" s="501"/>
      <c r="CG838" s="501"/>
      <c r="CH838" s="501"/>
      <c r="CI838" s="501"/>
      <c r="CJ838" s="501"/>
      <c r="CK838" s="501"/>
      <c r="CL838" s="501"/>
      <c r="CM838" s="501"/>
      <c r="CN838" s="501"/>
      <c r="CO838" s="501"/>
      <c r="CP838" s="501"/>
    </row>
    <row r="839" spans="1:127" s="502" customFormat="1" ht="12.75" customHeight="1" x14ac:dyDescent="0.2">
      <c r="A839" s="270">
        <v>838</v>
      </c>
      <c r="B839" s="281" t="s">
        <v>1004</v>
      </c>
      <c r="C839" s="281" t="s">
        <v>3813</v>
      </c>
      <c r="D839" s="281"/>
      <c r="E839" s="281" t="s">
        <v>4828</v>
      </c>
      <c r="F839" s="281"/>
      <c r="G839" s="296" t="s">
        <v>4829</v>
      </c>
      <c r="H839" s="676"/>
      <c r="I839" s="281" t="s">
        <v>424</v>
      </c>
      <c r="J839" s="281"/>
      <c r="K839" s="281" t="s">
        <v>4830</v>
      </c>
      <c r="L839" s="676" t="s">
        <v>4831</v>
      </c>
      <c r="M839" s="306">
        <v>42791</v>
      </c>
      <c r="N839" s="325">
        <v>43878</v>
      </c>
      <c r="O839" s="277" t="s">
        <v>991</v>
      </c>
      <c r="P839" s="298">
        <f t="shared" si="180"/>
        <v>43878</v>
      </c>
      <c r="Q839" s="278">
        <v>17236</v>
      </c>
      <c r="R839" s="278">
        <v>2011</v>
      </c>
      <c r="S839" s="279">
        <v>43148</v>
      </c>
      <c r="T839" s="280" t="s">
        <v>39</v>
      </c>
      <c r="U839" s="281" t="s">
        <v>991</v>
      </c>
      <c r="V839" s="282" t="s">
        <v>4</v>
      </c>
      <c r="W839" s="282" t="s">
        <v>1312</v>
      </c>
      <c r="X839" s="280" t="s">
        <v>4834</v>
      </c>
      <c r="Y839" s="280" t="s">
        <v>1697</v>
      </c>
      <c r="Z839" s="282" t="s">
        <v>4832</v>
      </c>
      <c r="AA839" s="319">
        <f t="shared" si="181"/>
        <v>43878</v>
      </c>
      <c r="AB839" s="149" t="s">
        <v>2167</v>
      </c>
      <c r="AC839" s="280">
        <v>5.6</v>
      </c>
      <c r="AD839" s="305"/>
      <c r="AE839" s="280">
        <v>85</v>
      </c>
      <c r="AF839" s="280"/>
      <c r="AG839" s="280">
        <v>105</v>
      </c>
      <c r="AH839" s="280"/>
      <c r="AI839" s="280">
        <v>25</v>
      </c>
      <c r="AJ839" s="280">
        <v>40</v>
      </c>
      <c r="AK839" s="280">
        <v>53</v>
      </c>
      <c r="AL839" s="280">
        <v>1</v>
      </c>
      <c r="AM839" s="265"/>
      <c r="AN839" s="281"/>
      <c r="AO839" s="281"/>
      <c r="AP839" s="281"/>
      <c r="AQ839" s="635"/>
      <c r="AR839" s="324"/>
      <c r="AS839" s="324"/>
      <c r="AT839" s="324"/>
      <c r="AU839" s="324"/>
      <c r="AV839" s="324"/>
      <c r="AW839" s="324"/>
      <c r="AX839" s="324"/>
      <c r="AY839" s="324"/>
      <c r="AZ839" s="324"/>
      <c r="BA839" s="324"/>
      <c r="BB839" s="324"/>
      <c r="BC839" s="324"/>
      <c r="BD839" s="324"/>
      <c r="BE839" s="324"/>
      <c r="BF839" s="324"/>
      <c r="BG839" s="324"/>
      <c r="BH839" s="324"/>
      <c r="BI839" s="324"/>
      <c r="BJ839" s="324"/>
      <c r="BK839" s="324"/>
      <c r="BL839" s="324"/>
      <c r="BM839" s="324"/>
      <c r="BN839" s="324"/>
      <c r="BO839" s="324"/>
      <c r="BP839" s="324"/>
      <c r="BQ839" s="324"/>
      <c r="BR839" s="324"/>
      <c r="BS839" s="324"/>
      <c r="BT839" s="324"/>
      <c r="BU839" s="324"/>
      <c r="BV839" s="324"/>
      <c r="BW839" s="324"/>
      <c r="BX839" s="324"/>
      <c r="BY839" s="324"/>
      <c r="BZ839" s="324"/>
      <c r="CA839" s="324"/>
      <c r="CB839" s="324"/>
      <c r="CC839" s="324"/>
      <c r="CD839" s="324"/>
      <c r="CE839" s="324"/>
      <c r="CF839" s="324"/>
      <c r="CG839" s="324"/>
      <c r="CH839" s="324"/>
      <c r="CI839" s="324"/>
      <c r="CJ839" s="324"/>
      <c r="CK839" s="324"/>
      <c r="CL839" s="324"/>
      <c r="CM839" s="324"/>
      <c r="CN839" s="324"/>
      <c r="CO839" s="324"/>
      <c r="CP839" s="324"/>
      <c r="CQ839" s="532"/>
      <c r="CR839" s="532"/>
      <c r="CS839" s="532"/>
      <c r="CT839" s="532"/>
      <c r="CU839" s="532"/>
      <c r="CV839" s="532"/>
      <c r="CW839" s="532"/>
      <c r="CX839" s="532"/>
      <c r="CY839" s="532"/>
      <c r="CZ839" s="532"/>
      <c r="DA839" s="532"/>
      <c r="DB839" s="532"/>
      <c r="DC839" s="532"/>
      <c r="DD839" s="532"/>
      <c r="DE839" s="532"/>
      <c r="DF839" s="532"/>
      <c r="DG839" s="532"/>
      <c r="DH839" s="532"/>
      <c r="DI839" s="532"/>
      <c r="DJ839" s="532"/>
      <c r="DK839" s="532"/>
      <c r="DL839" s="532"/>
      <c r="DM839" s="532"/>
      <c r="DN839" s="532"/>
      <c r="DO839" s="532"/>
      <c r="DP839" s="532"/>
      <c r="DQ839" s="532"/>
      <c r="DR839" s="532"/>
      <c r="DS839" s="532"/>
      <c r="DT839" s="532"/>
      <c r="DU839" s="532"/>
      <c r="DV839" s="532"/>
      <c r="DW839" s="532"/>
    </row>
    <row r="840" spans="1:127" ht="12.75" customHeight="1" x14ac:dyDescent="0.2">
      <c r="A840" s="270">
        <v>839</v>
      </c>
      <c r="B840" s="281" t="s">
        <v>1005</v>
      </c>
      <c r="C840" s="318" t="s">
        <v>838</v>
      </c>
      <c r="D840" s="281"/>
      <c r="E840" s="281" t="s">
        <v>837</v>
      </c>
      <c r="F840" s="281" t="s">
        <v>8005</v>
      </c>
      <c r="G840" s="296" t="s">
        <v>5635</v>
      </c>
      <c r="H840" s="501"/>
      <c r="I840" s="281" t="s">
        <v>601</v>
      </c>
      <c r="J840" s="281"/>
      <c r="K840" s="281" t="s">
        <v>5636</v>
      </c>
      <c r="L840" s="676" t="s">
        <v>5637</v>
      </c>
      <c r="M840" s="306">
        <v>41040</v>
      </c>
      <c r="N840" s="276">
        <v>44591</v>
      </c>
      <c r="O840" s="277" t="s">
        <v>991</v>
      </c>
      <c r="P840" s="298">
        <f t="shared" si="180"/>
        <v>44591</v>
      </c>
      <c r="Q840" s="278">
        <v>171015</v>
      </c>
      <c r="R840" s="278">
        <v>2011</v>
      </c>
      <c r="S840" s="279">
        <v>43860</v>
      </c>
      <c r="T840" s="280" t="s">
        <v>5218</v>
      </c>
      <c r="U840" s="281" t="s">
        <v>991</v>
      </c>
      <c r="V840" s="282" t="s">
        <v>820</v>
      </c>
      <c r="W840" s="150" t="s">
        <v>8004</v>
      </c>
      <c r="X840" s="280" t="s">
        <v>4749</v>
      </c>
      <c r="Y840" s="280" t="s">
        <v>1439</v>
      </c>
      <c r="Z840" s="282" t="s">
        <v>1440</v>
      </c>
      <c r="AA840" s="319">
        <f t="shared" si="181"/>
        <v>44591</v>
      </c>
      <c r="AB840" s="149" t="s">
        <v>132</v>
      </c>
      <c r="AC840" s="280">
        <v>6.5</v>
      </c>
      <c r="AD840" s="305"/>
      <c r="AE840" s="280">
        <v>95</v>
      </c>
      <c r="AF840" s="280">
        <v>123</v>
      </c>
      <c r="AG840" s="280">
        <v>125</v>
      </c>
      <c r="AH840" s="280">
        <v>160</v>
      </c>
      <c r="AI840" s="280">
        <v>23</v>
      </c>
      <c r="AJ840" s="280">
        <v>40</v>
      </c>
      <c r="AK840" s="280">
        <v>45</v>
      </c>
      <c r="AL840" s="280">
        <v>1</v>
      </c>
      <c r="AM840" s="279"/>
      <c r="AN840" s="280"/>
      <c r="AO840" s="280"/>
      <c r="AP840" s="280"/>
      <c r="AQ840" s="634"/>
      <c r="AR840" s="501"/>
      <c r="AS840" s="501"/>
      <c r="AT840" s="501"/>
      <c r="AU840" s="501"/>
      <c r="AV840" s="501"/>
      <c r="AW840" s="501"/>
      <c r="AX840" s="501"/>
      <c r="AY840" s="501"/>
      <c r="AZ840" s="501"/>
      <c r="BA840" s="501"/>
      <c r="BB840" s="501"/>
      <c r="BC840" s="501"/>
      <c r="BD840" s="501"/>
      <c r="BE840" s="501"/>
      <c r="BF840" s="501"/>
      <c r="BG840" s="501"/>
      <c r="BH840" s="501"/>
      <c r="BI840" s="501"/>
      <c r="BJ840" s="501"/>
      <c r="BK840" s="501"/>
      <c r="BL840" s="501"/>
      <c r="BM840" s="501"/>
      <c r="BN840" s="501"/>
      <c r="BO840" s="501"/>
      <c r="BP840" s="501"/>
      <c r="BQ840" s="501"/>
      <c r="BR840" s="501"/>
      <c r="BS840" s="501"/>
      <c r="BT840" s="501"/>
      <c r="BU840" s="501"/>
      <c r="BV840" s="501"/>
      <c r="BW840" s="501"/>
      <c r="BX840" s="501"/>
      <c r="BY840" s="501"/>
      <c r="BZ840" s="501"/>
      <c r="CA840" s="501"/>
      <c r="CB840" s="501"/>
      <c r="CC840" s="501"/>
      <c r="CD840" s="501"/>
      <c r="CE840" s="501"/>
      <c r="CF840" s="501"/>
      <c r="CG840" s="501"/>
      <c r="CH840" s="501"/>
      <c r="CI840" s="501"/>
      <c r="CJ840" s="501"/>
      <c r="CK840" s="501"/>
      <c r="CL840" s="501"/>
      <c r="CM840" s="501"/>
      <c r="CN840" s="501"/>
      <c r="CO840" s="501"/>
      <c r="CP840" s="501"/>
    </row>
    <row r="841" spans="1:127" s="502" customFormat="1" ht="12.75" customHeight="1" x14ac:dyDescent="0.2">
      <c r="A841" s="270">
        <v>840</v>
      </c>
      <c r="B841" s="281" t="s">
        <v>1004</v>
      </c>
      <c r="C841" s="270" t="s">
        <v>6388</v>
      </c>
      <c r="D841" s="281"/>
      <c r="E841" s="281" t="s">
        <v>6387</v>
      </c>
      <c r="F841" s="281"/>
      <c r="G841" s="296" t="s">
        <v>6389</v>
      </c>
      <c r="H841" s="676"/>
      <c r="I841" s="281" t="s">
        <v>3342</v>
      </c>
      <c r="J841" s="281"/>
      <c r="K841" s="281" t="s">
        <v>4744</v>
      </c>
      <c r="L841" s="676" t="s">
        <v>4745</v>
      </c>
      <c r="M841" s="306">
        <v>43320</v>
      </c>
      <c r="N841" s="325">
        <v>44051</v>
      </c>
      <c r="O841" s="277" t="s">
        <v>991</v>
      </c>
      <c r="P841" s="298">
        <f t="shared" si="180"/>
        <v>44051</v>
      </c>
      <c r="Q841" s="278">
        <v>18552</v>
      </c>
      <c r="R841" s="278">
        <v>2017</v>
      </c>
      <c r="S841" s="279">
        <v>43320</v>
      </c>
      <c r="T841" s="280" t="s">
        <v>32</v>
      </c>
      <c r="U841" s="281" t="s">
        <v>1786</v>
      </c>
      <c r="V841" s="282" t="s">
        <v>484</v>
      </c>
      <c r="W841" s="282" t="s">
        <v>240</v>
      </c>
      <c r="X841" s="280" t="s">
        <v>4746</v>
      </c>
      <c r="Y841" s="280" t="s">
        <v>681</v>
      </c>
      <c r="Z841" s="282" t="s">
        <v>682</v>
      </c>
      <c r="AA841" s="319">
        <f t="shared" si="181"/>
        <v>44051</v>
      </c>
      <c r="AB841" s="149" t="s">
        <v>1411</v>
      </c>
      <c r="AC841" s="280">
        <v>4.5999999999999996</v>
      </c>
      <c r="AD841" s="305"/>
      <c r="AE841" s="280">
        <v>75</v>
      </c>
      <c r="AF841" s="280"/>
      <c r="AG841" s="280">
        <v>95</v>
      </c>
      <c r="AH841" s="280"/>
      <c r="AI841" s="280" t="s">
        <v>994</v>
      </c>
      <c r="AJ841" s="280">
        <v>40</v>
      </c>
      <c r="AK841" s="280">
        <v>57</v>
      </c>
      <c r="AL841" s="280">
        <v>1</v>
      </c>
      <c r="AM841" s="281"/>
      <c r="AN841" s="281"/>
      <c r="AO841" s="281"/>
      <c r="AP841" s="281"/>
      <c r="AQ841" s="635"/>
      <c r="AR841" s="324"/>
      <c r="AS841" s="324"/>
      <c r="AT841" s="324"/>
      <c r="AU841" s="324"/>
      <c r="AV841" s="324"/>
      <c r="AW841" s="324"/>
      <c r="AX841" s="324"/>
      <c r="AY841" s="324"/>
      <c r="AZ841" s="324"/>
      <c r="BA841" s="324"/>
      <c r="BB841" s="324"/>
      <c r="BC841" s="324"/>
      <c r="BD841" s="324"/>
      <c r="BE841" s="324"/>
      <c r="BF841" s="324"/>
      <c r="BG841" s="324"/>
      <c r="BH841" s="324"/>
      <c r="BI841" s="324"/>
      <c r="BJ841" s="324"/>
      <c r="BK841" s="324"/>
      <c r="BL841" s="324"/>
      <c r="BM841" s="324"/>
      <c r="BN841" s="324"/>
      <c r="BO841" s="324"/>
      <c r="BP841" s="324"/>
      <c r="BQ841" s="324"/>
      <c r="BR841" s="324"/>
      <c r="BS841" s="324"/>
      <c r="BT841" s="324"/>
      <c r="BU841" s="324"/>
      <c r="BV841" s="324"/>
      <c r="BW841" s="324"/>
      <c r="BX841" s="324"/>
      <c r="BY841" s="324"/>
      <c r="BZ841" s="324"/>
      <c r="CA841" s="324"/>
      <c r="CB841" s="324"/>
      <c r="CC841" s="324"/>
      <c r="CD841" s="324"/>
      <c r="CE841" s="324"/>
      <c r="CF841" s="324"/>
      <c r="CG841" s="324"/>
      <c r="CH841" s="324"/>
      <c r="CI841" s="324"/>
      <c r="CJ841" s="324"/>
      <c r="CK841" s="324"/>
      <c r="CL841" s="324"/>
      <c r="CM841" s="324"/>
      <c r="CN841" s="324"/>
      <c r="CO841" s="324"/>
      <c r="CP841" s="324"/>
      <c r="CQ841" s="532"/>
      <c r="CR841" s="532"/>
      <c r="CS841" s="532"/>
      <c r="CT841" s="532"/>
      <c r="CU841" s="532"/>
      <c r="CV841" s="532"/>
      <c r="CW841" s="532"/>
      <c r="CX841" s="532"/>
      <c r="CY841" s="532"/>
      <c r="CZ841" s="532"/>
      <c r="DA841" s="532"/>
      <c r="DB841" s="532"/>
      <c r="DC841" s="532"/>
      <c r="DD841" s="532"/>
      <c r="DE841" s="532"/>
      <c r="DF841" s="532"/>
      <c r="DG841" s="532"/>
      <c r="DH841" s="532"/>
      <c r="DI841" s="532"/>
      <c r="DJ841" s="532"/>
      <c r="DK841" s="532"/>
      <c r="DL841" s="532"/>
      <c r="DM841" s="532"/>
      <c r="DN841" s="532"/>
      <c r="DO841" s="532"/>
      <c r="DP841" s="532"/>
      <c r="DQ841" s="532"/>
      <c r="DR841" s="532"/>
      <c r="DS841" s="532"/>
      <c r="DT841" s="532"/>
      <c r="DU841" s="532"/>
      <c r="DV841" s="532"/>
      <c r="DW841" s="532"/>
    </row>
    <row r="842" spans="1:127" s="502" customFormat="1" ht="12.75" customHeight="1" x14ac:dyDescent="0.2">
      <c r="A842" s="270">
        <v>841</v>
      </c>
      <c r="B842" s="270" t="s">
        <v>1004</v>
      </c>
      <c r="C842" s="270" t="s">
        <v>4991</v>
      </c>
      <c r="D842" s="271"/>
      <c r="E842" s="281" t="s">
        <v>6066</v>
      </c>
      <c r="F842" s="271"/>
      <c r="G842" s="272" t="s">
        <v>6067</v>
      </c>
      <c r="H842" s="273"/>
      <c r="I842" s="281" t="s">
        <v>2653</v>
      </c>
      <c r="J842" s="271"/>
      <c r="K842" s="281" t="s">
        <v>4025</v>
      </c>
      <c r="L842" s="676" t="s">
        <v>2867</v>
      </c>
      <c r="M842" s="306">
        <v>43160</v>
      </c>
      <c r="N842" s="325">
        <v>44616</v>
      </c>
      <c r="O842" s="507" t="s">
        <v>991</v>
      </c>
      <c r="P842" s="513">
        <f t="shared" si="180"/>
        <v>44616</v>
      </c>
      <c r="Q842" s="514">
        <v>18381</v>
      </c>
      <c r="R842" s="514">
        <v>2018</v>
      </c>
      <c r="S842" s="279">
        <v>43885</v>
      </c>
      <c r="T842" s="501" t="s">
        <v>1785</v>
      </c>
      <c r="U842" s="324" t="s">
        <v>991</v>
      </c>
      <c r="V842" s="282" t="s">
        <v>8166</v>
      </c>
      <c r="W842" s="282" t="s">
        <v>1313</v>
      </c>
      <c r="X842" s="280" t="s">
        <v>1009</v>
      </c>
      <c r="Y842" s="280" t="s">
        <v>1232</v>
      </c>
      <c r="Z842" s="282" t="s">
        <v>982</v>
      </c>
      <c r="AA842" s="319">
        <f t="shared" si="181"/>
        <v>44616</v>
      </c>
      <c r="AB842" s="149" t="s">
        <v>2167</v>
      </c>
      <c r="AC842" s="280">
        <v>4.5</v>
      </c>
      <c r="AD842" s="305"/>
      <c r="AE842" s="280">
        <v>80</v>
      </c>
      <c r="AF842" s="280"/>
      <c r="AG842" s="280">
        <v>105</v>
      </c>
      <c r="AH842" s="280"/>
      <c r="AI842" s="280">
        <v>24</v>
      </c>
      <c r="AJ842" s="280">
        <v>39</v>
      </c>
      <c r="AK842" s="501">
        <v>55</v>
      </c>
      <c r="AL842" s="501">
        <v>1</v>
      </c>
      <c r="AM842" s="265"/>
      <c r="AN842" s="281"/>
      <c r="AO842" s="281"/>
      <c r="AP842" s="281"/>
      <c r="AQ842" s="635"/>
      <c r="AR842" s="324"/>
      <c r="AS842" s="324"/>
      <c r="AT842" s="324"/>
      <c r="AU842" s="324"/>
      <c r="AV842" s="324"/>
      <c r="AW842" s="324"/>
      <c r="AX842" s="324"/>
      <c r="AY842" s="324"/>
      <c r="AZ842" s="324"/>
      <c r="BA842" s="324"/>
      <c r="BB842" s="324"/>
      <c r="BC842" s="324"/>
      <c r="BD842" s="324"/>
      <c r="BE842" s="324"/>
      <c r="BF842" s="324"/>
      <c r="BG842" s="324"/>
      <c r="BH842" s="324"/>
      <c r="BI842" s="324"/>
      <c r="BJ842" s="324"/>
      <c r="BK842" s="324"/>
      <c r="BL842" s="324"/>
      <c r="BM842" s="324"/>
      <c r="BN842" s="324"/>
      <c r="BO842" s="324"/>
      <c r="BP842" s="324"/>
      <c r="BQ842" s="324"/>
      <c r="BR842" s="324"/>
      <c r="BS842" s="324"/>
      <c r="BT842" s="324"/>
      <c r="BU842" s="324"/>
      <c r="BV842" s="324"/>
      <c r="BW842" s="324"/>
      <c r="BX842" s="324"/>
      <c r="BY842" s="324"/>
      <c r="BZ842" s="324"/>
      <c r="CA842" s="324"/>
      <c r="CB842" s="324"/>
      <c r="CC842" s="324"/>
      <c r="CD842" s="324"/>
      <c r="CE842" s="324"/>
      <c r="CF842" s="324"/>
      <c r="CG842" s="324"/>
      <c r="CH842" s="324"/>
      <c r="CI842" s="324"/>
      <c r="CJ842" s="324"/>
      <c r="CK842" s="324"/>
      <c r="CL842" s="324"/>
      <c r="CM842" s="324"/>
      <c r="CN842" s="324"/>
      <c r="CO842" s="324"/>
      <c r="CP842" s="324"/>
      <c r="CQ842" s="532"/>
      <c r="CR842" s="532"/>
      <c r="CS842" s="532"/>
      <c r="CT842" s="532"/>
      <c r="CU842" s="532"/>
      <c r="CV842" s="532"/>
      <c r="CW842" s="532"/>
      <c r="CX842" s="532"/>
      <c r="CY842" s="532"/>
      <c r="CZ842" s="532"/>
      <c r="DA842" s="532"/>
      <c r="DB842" s="532"/>
      <c r="DC842" s="532"/>
      <c r="DD842" s="532"/>
      <c r="DE842" s="532"/>
      <c r="DF842" s="532"/>
      <c r="DG842" s="532"/>
      <c r="DH842" s="532"/>
      <c r="DI842" s="532"/>
      <c r="DJ842" s="532"/>
      <c r="DK842" s="532"/>
      <c r="DL842" s="532"/>
      <c r="DM842" s="532"/>
      <c r="DN842" s="532"/>
      <c r="DO842" s="532"/>
      <c r="DP842" s="532"/>
      <c r="DQ842" s="532"/>
      <c r="DR842" s="532"/>
      <c r="DS842" s="532"/>
      <c r="DT842" s="532"/>
      <c r="DU842" s="532"/>
      <c r="DV842" s="532"/>
      <c r="DW842" s="532"/>
    </row>
    <row r="843" spans="1:127" s="502" customFormat="1" ht="12.75" customHeight="1" x14ac:dyDescent="0.2">
      <c r="A843" s="270">
        <v>842</v>
      </c>
      <c r="B843" s="281" t="s">
        <v>1004</v>
      </c>
      <c r="C843" s="281" t="s">
        <v>7457</v>
      </c>
      <c r="D843" s="281"/>
      <c r="E843" s="281" t="s">
        <v>2872</v>
      </c>
      <c r="F843" s="281"/>
      <c r="G843" s="296" t="s">
        <v>7458</v>
      </c>
      <c r="H843" s="676"/>
      <c r="I843" s="281" t="s">
        <v>614</v>
      </c>
      <c r="J843" s="281"/>
      <c r="K843" s="150" t="s">
        <v>7459</v>
      </c>
      <c r="L843" s="676" t="s">
        <v>7460</v>
      </c>
      <c r="M843" s="306">
        <v>43668</v>
      </c>
      <c r="N843" s="307">
        <v>44733</v>
      </c>
      <c r="O843" s="507" t="s">
        <v>991</v>
      </c>
      <c r="P843" s="508">
        <f t="shared" si="180"/>
        <v>44733</v>
      </c>
      <c r="Q843" s="520">
        <v>19381</v>
      </c>
      <c r="R843" s="520">
        <v>2012</v>
      </c>
      <c r="S843" s="265">
        <v>44368</v>
      </c>
      <c r="T843" s="324" t="s">
        <v>5079</v>
      </c>
      <c r="U843" s="324" t="s">
        <v>991</v>
      </c>
      <c r="V843" s="150" t="s">
        <v>30</v>
      </c>
      <c r="W843" s="150" t="s">
        <v>2808</v>
      </c>
      <c r="X843" s="150" t="s">
        <v>7461</v>
      </c>
      <c r="Y843" s="281" t="s">
        <v>7462</v>
      </c>
      <c r="Z843" s="150" t="s">
        <v>7463</v>
      </c>
      <c r="AA843" s="303">
        <f t="shared" si="181"/>
        <v>44733</v>
      </c>
      <c r="AB843" s="283" t="s">
        <v>2167</v>
      </c>
      <c r="AC843" s="281">
        <v>4.2</v>
      </c>
      <c r="AD843" s="284"/>
      <c r="AE843" s="281">
        <v>70</v>
      </c>
      <c r="AF843" s="281"/>
      <c r="AG843" s="281">
        <v>90</v>
      </c>
      <c r="AH843" s="281"/>
      <c r="AI843" s="281" t="s">
        <v>994</v>
      </c>
      <c r="AJ843" s="281" t="s">
        <v>994</v>
      </c>
      <c r="AK843" s="324" t="s">
        <v>994</v>
      </c>
      <c r="AL843" s="324">
        <v>1</v>
      </c>
      <c r="AM843" s="281"/>
      <c r="AN843" s="281"/>
      <c r="AO843" s="281"/>
      <c r="AP843" s="281"/>
      <c r="AQ843" s="635"/>
      <c r="AR843" s="324"/>
      <c r="AS843" s="324"/>
      <c r="AT843" s="324"/>
      <c r="AU843" s="324"/>
      <c r="AV843" s="324"/>
      <c r="AW843" s="324"/>
      <c r="AX843" s="324"/>
      <c r="AY843" s="324"/>
      <c r="AZ843" s="324"/>
      <c r="BA843" s="324"/>
      <c r="BB843" s="324"/>
      <c r="BC843" s="324"/>
      <c r="BD843" s="324"/>
      <c r="BE843" s="324"/>
      <c r="BF843" s="324"/>
      <c r="BG843" s="324"/>
      <c r="BH843" s="324"/>
      <c r="BI843" s="324"/>
      <c r="BJ843" s="324"/>
      <c r="BK843" s="324"/>
      <c r="BL843" s="324"/>
      <c r="BM843" s="324"/>
      <c r="BN843" s="324"/>
      <c r="BO843" s="324"/>
      <c r="BP843" s="324"/>
      <c r="BQ843" s="324"/>
      <c r="BR843" s="324"/>
      <c r="BS843" s="324"/>
      <c r="BT843" s="324"/>
      <c r="BU843" s="324"/>
      <c r="BV843" s="324"/>
      <c r="BW843" s="324"/>
      <c r="BX843" s="324"/>
      <c r="BY843" s="324"/>
      <c r="BZ843" s="324"/>
      <c r="CA843" s="324"/>
      <c r="CB843" s="324"/>
      <c r="CC843" s="324"/>
      <c r="CD843" s="324"/>
      <c r="CE843" s="324"/>
      <c r="CF843" s="324"/>
      <c r="CG843" s="324"/>
      <c r="CH843" s="324"/>
      <c r="CI843" s="324"/>
      <c r="CJ843" s="324"/>
      <c r="CK843" s="324"/>
      <c r="CL843" s="324"/>
      <c r="CM843" s="324"/>
      <c r="CN843" s="324"/>
      <c r="CO843" s="324"/>
      <c r="CP843" s="324"/>
      <c r="CQ843" s="532"/>
      <c r="CR843" s="532"/>
      <c r="CS843" s="532"/>
      <c r="CT843" s="532"/>
      <c r="CU843" s="532"/>
      <c r="CV843" s="532"/>
      <c r="CW843" s="532"/>
      <c r="CX843" s="532"/>
      <c r="CY843" s="532"/>
      <c r="CZ843" s="532"/>
      <c r="DA843" s="532"/>
      <c r="DB843" s="532"/>
      <c r="DC843" s="532"/>
      <c r="DD843" s="532"/>
      <c r="DE843" s="532"/>
      <c r="DF843" s="532"/>
      <c r="DG843" s="532"/>
      <c r="DH843" s="532"/>
      <c r="DI843" s="532"/>
      <c r="DJ843" s="532"/>
      <c r="DK843" s="532"/>
      <c r="DL843" s="532"/>
      <c r="DM843" s="532"/>
      <c r="DN843" s="532"/>
      <c r="DO843" s="532"/>
      <c r="DP843" s="532"/>
      <c r="DQ843" s="532"/>
      <c r="DR843" s="532"/>
      <c r="DS843" s="532"/>
      <c r="DT843" s="532"/>
      <c r="DU843" s="532"/>
      <c r="DV843" s="532"/>
      <c r="DW843" s="532"/>
    </row>
    <row r="844" spans="1:127" s="502" customFormat="1" ht="12.75" customHeight="1" x14ac:dyDescent="0.2">
      <c r="A844" s="270">
        <v>843</v>
      </c>
      <c r="B844" s="281" t="s">
        <v>1005</v>
      </c>
      <c r="C844" s="281" t="s">
        <v>60</v>
      </c>
      <c r="D844" s="281"/>
      <c r="E844" s="281" t="s">
        <v>59</v>
      </c>
      <c r="F844" s="281" t="s">
        <v>1493</v>
      </c>
      <c r="G844" s="296" t="s">
        <v>1199</v>
      </c>
      <c r="H844" s="676"/>
      <c r="I844" s="281" t="s">
        <v>3217</v>
      </c>
      <c r="J844" s="281"/>
      <c r="K844" s="281" t="s">
        <v>6123</v>
      </c>
      <c r="L844" s="676" t="s">
        <v>1201</v>
      </c>
      <c r="M844" s="306">
        <v>41046</v>
      </c>
      <c r="N844" s="132">
        <v>44619</v>
      </c>
      <c r="O844" s="277" t="s">
        <v>991</v>
      </c>
      <c r="P844" s="299">
        <f t="shared" si="180"/>
        <v>44619</v>
      </c>
      <c r="Q844" s="264">
        <v>18414</v>
      </c>
      <c r="R844" s="264">
        <v>2005</v>
      </c>
      <c r="S844" s="279">
        <v>43888</v>
      </c>
      <c r="T844" s="281" t="s">
        <v>396</v>
      </c>
      <c r="U844" s="281" t="s">
        <v>991</v>
      </c>
      <c r="V844" s="150" t="s">
        <v>8218</v>
      </c>
      <c r="W844" s="150" t="s">
        <v>8219</v>
      </c>
      <c r="X844" s="281" t="s">
        <v>1970</v>
      </c>
      <c r="Y844" s="281" t="s">
        <v>1212</v>
      </c>
      <c r="Z844" s="150" t="s">
        <v>1762</v>
      </c>
      <c r="AA844" s="303">
        <f t="shared" si="181"/>
        <v>44619</v>
      </c>
      <c r="AB844" s="283" t="s">
        <v>1395</v>
      </c>
      <c r="AC844" s="281">
        <v>8.9</v>
      </c>
      <c r="AD844" s="284"/>
      <c r="AE844" s="281">
        <v>145</v>
      </c>
      <c r="AF844" s="281">
        <v>170</v>
      </c>
      <c r="AG844" s="281">
        <v>255</v>
      </c>
      <c r="AH844" s="281">
        <v>299</v>
      </c>
      <c r="AI844" s="281">
        <v>23</v>
      </c>
      <c r="AJ844" s="281">
        <v>38</v>
      </c>
      <c r="AK844" s="281">
        <v>40</v>
      </c>
      <c r="AL844" s="281">
        <v>2</v>
      </c>
      <c r="AM844" s="265"/>
      <c r="AN844" s="281"/>
      <c r="AO844" s="281"/>
      <c r="AP844" s="281"/>
      <c r="AQ844" s="639"/>
      <c r="AR844" s="515"/>
      <c r="AS844" s="515"/>
      <c r="AT844" s="515"/>
      <c r="AU844" s="515"/>
      <c r="AV844" s="515"/>
      <c r="AW844" s="515"/>
      <c r="AX844" s="515"/>
      <c r="AY844" s="515"/>
      <c r="AZ844" s="515"/>
      <c r="BA844" s="515"/>
      <c r="BB844" s="515"/>
      <c r="BC844" s="515"/>
      <c r="BD844" s="515"/>
      <c r="BE844" s="515"/>
      <c r="BF844" s="515"/>
      <c r="BG844" s="515"/>
      <c r="BH844" s="515"/>
      <c r="BI844" s="515"/>
      <c r="BJ844" s="515"/>
      <c r="BK844" s="515"/>
      <c r="BL844" s="515"/>
      <c r="BM844" s="515"/>
      <c r="BN844" s="515"/>
      <c r="BO844" s="515"/>
      <c r="BP844" s="515"/>
      <c r="BQ844" s="515"/>
      <c r="BR844" s="515"/>
      <c r="BS844" s="515"/>
      <c r="BT844" s="515"/>
      <c r="BU844" s="515"/>
      <c r="BV844" s="515"/>
      <c r="BW844" s="515"/>
      <c r="BX844" s="515"/>
      <c r="BY844" s="515"/>
      <c r="BZ844" s="515"/>
      <c r="CA844" s="515"/>
      <c r="CB844" s="515"/>
      <c r="CC844" s="515"/>
      <c r="CD844" s="515"/>
      <c r="CE844" s="515"/>
      <c r="CF844" s="515"/>
      <c r="CG844" s="515"/>
      <c r="CH844" s="515"/>
      <c r="CI844" s="515"/>
      <c r="CJ844" s="515"/>
      <c r="CK844" s="515"/>
      <c r="CL844" s="515"/>
      <c r="CM844" s="515"/>
      <c r="CN844" s="515"/>
      <c r="CO844" s="515"/>
      <c r="CP844" s="515"/>
      <c r="CQ844" s="532"/>
      <c r="CR844" s="532"/>
      <c r="CS844" s="532"/>
      <c r="CT844" s="532"/>
      <c r="CU844" s="532"/>
      <c r="CV844" s="532"/>
      <c r="CW844" s="532"/>
      <c r="CX844" s="532"/>
      <c r="CY844" s="532"/>
      <c r="CZ844" s="532"/>
      <c r="DA844" s="532"/>
      <c r="DB844" s="532"/>
      <c r="DC844" s="532"/>
      <c r="DD844" s="532"/>
      <c r="DE844" s="532"/>
      <c r="DF844" s="532"/>
      <c r="DG844" s="532"/>
      <c r="DH844" s="532"/>
      <c r="DI844" s="532"/>
      <c r="DJ844" s="532"/>
      <c r="DK844" s="532"/>
      <c r="DL844" s="532"/>
      <c r="DM844" s="532"/>
      <c r="DN844" s="532"/>
      <c r="DO844" s="532"/>
      <c r="DP844" s="532"/>
      <c r="DQ844" s="532"/>
      <c r="DR844" s="532"/>
      <c r="DS844" s="532"/>
      <c r="DT844" s="532"/>
      <c r="DU844" s="532"/>
      <c r="DV844" s="532"/>
      <c r="DW844" s="532"/>
    </row>
    <row r="845" spans="1:127" s="571" customFormat="1" ht="12.75" customHeight="1" x14ac:dyDescent="0.2">
      <c r="A845" s="559">
        <v>844</v>
      </c>
      <c r="B845" s="560" t="s">
        <v>1004</v>
      </c>
      <c r="C845" s="560" t="s">
        <v>6847</v>
      </c>
      <c r="D845" s="560"/>
      <c r="E845" s="560" t="s">
        <v>6762</v>
      </c>
      <c r="F845" s="560"/>
      <c r="G845" s="562" t="s">
        <v>6848</v>
      </c>
      <c r="H845" s="563"/>
      <c r="I845" s="560" t="s">
        <v>2996</v>
      </c>
      <c r="J845" s="560"/>
      <c r="K845" s="560" t="s">
        <v>6841</v>
      </c>
      <c r="L845" s="563" t="s">
        <v>6842</v>
      </c>
      <c r="M845" s="565">
        <v>43527</v>
      </c>
      <c r="N845" s="566">
        <v>44988</v>
      </c>
      <c r="O845" s="567" t="s">
        <v>991</v>
      </c>
      <c r="P845" s="568">
        <f t="shared" si="180"/>
        <v>44988</v>
      </c>
      <c r="Q845" s="569">
        <v>19061</v>
      </c>
      <c r="R845" s="569">
        <v>2019</v>
      </c>
      <c r="S845" s="591">
        <v>44258</v>
      </c>
      <c r="T845" s="571" t="s">
        <v>39</v>
      </c>
      <c r="U845" s="571" t="s">
        <v>991</v>
      </c>
      <c r="V845" s="564" t="s">
        <v>30</v>
      </c>
      <c r="W845" s="564" t="s">
        <v>30</v>
      </c>
      <c r="X845" s="560" t="s">
        <v>6849</v>
      </c>
      <c r="Y845" s="560" t="s">
        <v>6302</v>
      </c>
      <c r="Z845" s="564" t="s">
        <v>6303</v>
      </c>
      <c r="AA845" s="572">
        <f t="shared" si="181"/>
        <v>44988</v>
      </c>
      <c r="AB845" s="573" t="s">
        <v>2167</v>
      </c>
      <c r="AC845" s="560">
        <v>7.8</v>
      </c>
      <c r="AD845" s="574"/>
      <c r="AE845" s="560">
        <v>120</v>
      </c>
      <c r="AF845" s="560"/>
      <c r="AG845" s="560">
        <v>220</v>
      </c>
      <c r="AH845" s="560"/>
      <c r="AI845" s="560">
        <v>24</v>
      </c>
      <c r="AJ845" s="560">
        <v>39</v>
      </c>
      <c r="AK845" s="571">
        <v>48</v>
      </c>
      <c r="AL845" s="571">
        <v>2</v>
      </c>
      <c r="AM845" s="571" t="s">
        <v>10295</v>
      </c>
      <c r="AP845" s="560"/>
      <c r="AQ845" s="642"/>
    </row>
    <row r="846" spans="1:127" s="502" customFormat="1" ht="12.75" customHeight="1" x14ac:dyDescent="0.2">
      <c r="A846" s="270">
        <v>845</v>
      </c>
      <c r="B846" s="281" t="s">
        <v>1004</v>
      </c>
      <c r="C846" s="281" t="s">
        <v>10038</v>
      </c>
      <c r="D846" s="281"/>
      <c r="E846" s="281" t="s">
        <v>3311</v>
      </c>
      <c r="F846" s="281"/>
      <c r="G846" s="296" t="s">
        <v>10039</v>
      </c>
      <c r="H846" s="922"/>
      <c r="I846" s="674">
        <v>777</v>
      </c>
      <c r="J846" s="281"/>
      <c r="K846" s="281" t="s">
        <v>8146</v>
      </c>
      <c r="L846" s="922" t="s">
        <v>21</v>
      </c>
      <c r="M846" s="306">
        <v>44305</v>
      </c>
      <c r="N846" s="132">
        <v>45022</v>
      </c>
      <c r="O846" s="277" t="s">
        <v>991</v>
      </c>
      <c r="P846" s="299">
        <f>N846</f>
        <v>45022</v>
      </c>
      <c r="Q846" s="264">
        <v>21184</v>
      </c>
      <c r="R846" s="264">
        <v>2019</v>
      </c>
      <c r="S846" s="265">
        <v>44292</v>
      </c>
      <c r="T846" s="281" t="s">
        <v>9779</v>
      </c>
      <c r="U846" s="281" t="s">
        <v>1786</v>
      </c>
      <c r="V846" s="150" t="s">
        <v>484</v>
      </c>
      <c r="W846" s="150" t="s">
        <v>97</v>
      </c>
      <c r="X846" s="281" t="s">
        <v>8147</v>
      </c>
      <c r="Y846" s="281" t="s">
        <v>1697</v>
      </c>
      <c r="Z846" s="150" t="s">
        <v>1181</v>
      </c>
      <c r="AA846" s="303">
        <f t="shared" si="181"/>
        <v>45022</v>
      </c>
      <c r="AB846" s="283" t="s">
        <v>2167</v>
      </c>
      <c r="AC846" s="281">
        <v>4.5999999999999996</v>
      </c>
      <c r="AD846" s="284"/>
      <c r="AE846" s="281">
        <v>65</v>
      </c>
      <c r="AF846" s="281"/>
      <c r="AG846" s="281">
        <v>85</v>
      </c>
      <c r="AH846" s="281"/>
      <c r="AI846" s="281">
        <v>23</v>
      </c>
      <c r="AJ846" s="281">
        <v>34</v>
      </c>
      <c r="AK846" s="281">
        <v>52</v>
      </c>
      <c r="AL846" s="281">
        <v>1</v>
      </c>
      <c r="AM846" s="265"/>
      <c r="AN846" s="281"/>
      <c r="AO846" s="281"/>
      <c r="AP846" s="281"/>
      <c r="AQ846" s="640"/>
      <c r="AR846" s="516"/>
      <c r="AS846" s="516"/>
      <c r="AT846" s="516"/>
      <c r="AU846" s="516"/>
      <c r="AV846" s="516"/>
      <c r="AW846" s="516"/>
      <c r="AX846" s="516"/>
      <c r="AY846" s="516"/>
      <c r="AZ846" s="516"/>
      <c r="BA846" s="516"/>
      <c r="BB846" s="516"/>
      <c r="BC846" s="516"/>
      <c r="BD846" s="516"/>
      <c r="BE846" s="516"/>
      <c r="BF846" s="516"/>
      <c r="BG846" s="516"/>
      <c r="BH846" s="516"/>
      <c r="BI846" s="516"/>
      <c r="BJ846" s="516"/>
      <c r="BK846" s="516"/>
      <c r="BL846" s="516"/>
      <c r="BM846" s="516"/>
      <c r="BN846" s="516"/>
      <c r="BO846" s="516"/>
      <c r="BP846" s="516"/>
      <c r="BQ846" s="516"/>
      <c r="BR846" s="516"/>
      <c r="BS846" s="516"/>
      <c r="BT846" s="516"/>
      <c r="BU846" s="516"/>
      <c r="BV846" s="516"/>
      <c r="BW846" s="516"/>
      <c r="BX846" s="516"/>
      <c r="BY846" s="516"/>
      <c r="BZ846" s="516"/>
      <c r="CA846" s="516"/>
      <c r="CB846" s="516"/>
      <c r="CC846" s="516"/>
      <c r="CD846" s="516"/>
      <c r="CE846" s="516"/>
      <c r="CF846" s="516"/>
      <c r="CG846" s="516"/>
      <c r="CH846" s="516"/>
      <c r="CI846" s="516"/>
      <c r="CJ846" s="516"/>
      <c r="CK846" s="516"/>
      <c r="CL846" s="516"/>
      <c r="CM846" s="516"/>
      <c r="CN846" s="516"/>
      <c r="CO846" s="516"/>
      <c r="CP846" s="516"/>
      <c r="CQ846" s="532"/>
      <c r="CR846" s="532"/>
      <c r="CS846" s="532"/>
      <c r="CT846" s="532"/>
      <c r="CU846" s="532"/>
      <c r="CV846" s="532"/>
      <c r="CW846" s="532"/>
      <c r="CX846" s="532"/>
      <c r="CY846" s="532"/>
      <c r="CZ846" s="532"/>
      <c r="DA846" s="532"/>
      <c r="DB846" s="532"/>
      <c r="DC846" s="532"/>
      <c r="DD846" s="532"/>
      <c r="DE846" s="532"/>
      <c r="DF846" s="532"/>
      <c r="DG846" s="532"/>
      <c r="DH846" s="532"/>
      <c r="DI846" s="532"/>
      <c r="DJ846" s="532"/>
      <c r="DK846" s="532"/>
      <c r="DL846" s="532"/>
      <c r="DM846" s="532"/>
      <c r="DN846" s="532"/>
      <c r="DO846" s="532"/>
      <c r="DP846" s="532"/>
      <c r="DQ846" s="532"/>
      <c r="DR846" s="532"/>
      <c r="DS846" s="532"/>
      <c r="DT846" s="532"/>
      <c r="DU846" s="532"/>
      <c r="DV846" s="532"/>
      <c r="DW846" s="532"/>
    </row>
    <row r="847" spans="1:127" ht="12.75" customHeight="1" x14ac:dyDescent="0.2">
      <c r="A847" s="270">
        <v>846</v>
      </c>
      <c r="B847" s="281" t="s">
        <v>1004</v>
      </c>
      <c r="C847" s="281" t="s">
        <v>1554</v>
      </c>
      <c r="D847" s="281"/>
      <c r="E847" s="281" t="s">
        <v>2131</v>
      </c>
      <c r="F847" s="281"/>
      <c r="G847" s="296" t="s">
        <v>2132</v>
      </c>
      <c r="H847" s="676"/>
      <c r="I847" s="281" t="s">
        <v>1634</v>
      </c>
      <c r="J847" s="281"/>
      <c r="K847" s="318" t="s">
        <v>2495</v>
      </c>
      <c r="L847" s="676" t="s">
        <v>2133</v>
      </c>
      <c r="M847" s="306">
        <v>41029</v>
      </c>
      <c r="N847" s="276">
        <v>44550</v>
      </c>
      <c r="O847" s="277" t="s">
        <v>991</v>
      </c>
      <c r="P847" s="298">
        <f t="shared" ref="P847:P855" si="182">N847</f>
        <v>44550</v>
      </c>
      <c r="Q847" s="278">
        <v>14669</v>
      </c>
      <c r="R847" s="278">
        <v>2012</v>
      </c>
      <c r="S847" s="279">
        <v>43819</v>
      </c>
      <c r="T847" s="280" t="s">
        <v>39</v>
      </c>
      <c r="U847" s="281" t="s">
        <v>991</v>
      </c>
      <c r="V847" s="282" t="s">
        <v>1898</v>
      </c>
      <c r="W847" s="282" t="s">
        <v>3122</v>
      </c>
      <c r="X847" s="280" t="s">
        <v>4649</v>
      </c>
      <c r="Y847" s="280" t="s">
        <v>1697</v>
      </c>
      <c r="Z847" s="282" t="s">
        <v>1129</v>
      </c>
      <c r="AA847" s="319">
        <v>44550</v>
      </c>
      <c r="AB847" s="149" t="s">
        <v>1411</v>
      </c>
      <c r="AC847" s="280">
        <v>5.4</v>
      </c>
      <c r="AD847" s="305"/>
      <c r="AE847" s="280">
        <v>85</v>
      </c>
      <c r="AF847" s="280"/>
      <c r="AG847" s="280">
        <v>105</v>
      </c>
      <c r="AH847" s="280"/>
      <c r="AI847" s="280">
        <v>24</v>
      </c>
      <c r="AJ847" s="280">
        <v>39</v>
      </c>
      <c r="AK847" s="280" t="s">
        <v>2496</v>
      </c>
      <c r="AL847" s="280">
        <v>1</v>
      </c>
      <c r="AM847" s="280"/>
      <c r="AN847" s="280"/>
      <c r="AO847" s="280"/>
      <c r="AP847" s="280"/>
      <c r="AQ847" s="634"/>
      <c r="AR847" s="501"/>
      <c r="AS847" s="501"/>
      <c r="AT847" s="501"/>
      <c r="AU847" s="501"/>
      <c r="AV847" s="501"/>
      <c r="AW847" s="501"/>
      <c r="AX847" s="501"/>
      <c r="AY847" s="501"/>
      <c r="AZ847" s="501"/>
      <c r="BA847" s="501"/>
      <c r="BB847" s="501"/>
      <c r="BC847" s="501"/>
      <c r="BD847" s="501"/>
      <c r="BE847" s="501"/>
      <c r="BF847" s="501"/>
      <c r="BG847" s="501"/>
      <c r="BH847" s="501"/>
      <c r="BI847" s="501"/>
      <c r="BJ847" s="501"/>
      <c r="BK847" s="501"/>
      <c r="BL847" s="501"/>
      <c r="BM847" s="501"/>
      <c r="BN847" s="501"/>
      <c r="BO847" s="501"/>
      <c r="BP847" s="501"/>
      <c r="BQ847" s="501"/>
      <c r="BR847" s="501"/>
      <c r="BS847" s="501"/>
      <c r="BT847" s="501"/>
      <c r="BU847" s="501"/>
      <c r="BV847" s="501"/>
      <c r="BW847" s="501"/>
      <c r="BX847" s="501"/>
      <c r="BY847" s="501"/>
      <c r="BZ847" s="501"/>
      <c r="CA847" s="501"/>
      <c r="CB847" s="501"/>
      <c r="CC847" s="501"/>
      <c r="CD847" s="501"/>
      <c r="CE847" s="501"/>
      <c r="CF847" s="501"/>
      <c r="CG847" s="501"/>
      <c r="CH847" s="501"/>
      <c r="CI847" s="501"/>
      <c r="CJ847" s="501"/>
      <c r="CK847" s="501"/>
      <c r="CL847" s="501"/>
      <c r="CM847" s="501"/>
      <c r="CN847" s="501"/>
      <c r="CO847" s="501"/>
      <c r="CP847" s="501"/>
    </row>
    <row r="848" spans="1:127" ht="12.75" customHeight="1" x14ac:dyDescent="0.2">
      <c r="A848" s="270">
        <v>847</v>
      </c>
      <c r="B848" s="281" t="s">
        <v>1004</v>
      </c>
      <c r="C848" s="270" t="s">
        <v>2657</v>
      </c>
      <c r="D848" s="281"/>
      <c r="E848" s="281" t="s">
        <v>3142</v>
      </c>
      <c r="F848" s="281"/>
      <c r="G848" s="296" t="s">
        <v>3143</v>
      </c>
      <c r="H848" s="676"/>
      <c r="I848" s="281" t="s">
        <v>424</v>
      </c>
      <c r="J848" s="281"/>
      <c r="K848" s="271" t="s">
        <v>369</v>
      </c>
      <c r="L848" s="273" t="s">
        <v>370</v>
      </c>
      <c r="M848" s="275">
        <v>42171</v>
      </c>
      <c r="N848" s="276">
        <v>45112</v>
      </c>
      <c r="O848" s="277" t="s">
        <v>991</v>
      </c>
      <c r="P848" s="298">
        <f t="shared" si="182"/>
        <v>45112</v>
      </c>
      <c r="Q848" s="278">
        <v>21352</v>
      </c>
      <c r="R848" s="278">
        <v>2015</v>
      </c>
      <c r="S848" s="279">
        <v>44382</v>
      </c>
      <c r="T848" s="280" t="s">
        <v>239</v>
      </c>
      <c r="U848" s="281" t="s">
        <v>991</v>
      </c>
      <c r="V848" s="282" t="s">
        <v>1894</v>
      </c>
      <c r="W848" s="282" t="s">
        <v>10464</v>
      </c>
      <c r="X848" s="280" t="s">
        <v>371</v>
      </c>
      <c r="Y848" s="280" t="s">
        <v>7442</v>
      </c>
      <c r="Z848" s="282" t="s">
        <v>1869</v>
      </c>
      <c r="AA848" s="319">
        <f t="shared" ref="AA848:AA854" si="183">N848</f>
        <v>45112</v>
      </c>
      <c r="AB848" s="149" t="s">
        <v>2167</v>
      </c>
      <c r="AC848" s="280">
        <v>5.2</v>
      </c>
      <c r="AD848" s="305"/>
      <c r="AE848" s="280">
        <v>65</v>
      </c>
      <c r="AF848" s="280"/>
      <c r="AG848" s="280">
        <v>85</v>
      </c>
      <c r="AH848" s="280"/>
      <c r="AI848" s="280">
        <v>24</v>
      </c>
      <c r="AJ848" s="280">
        <v>39</v>
      </c>
      <c r="AK848" s="280">
        <v>52</v>
      </c>
      <c r="AL848" s="280">
        <v>1</v>
      </c>
      <c r="AM848" s="280"/>
      <c r="AN848" s="280"/>
      <c r="AO848" s="280"/>
      <c r="AP848" s="280"/>
      <c r="AQ848" s="634"/>
      <c r="AR848" s="501"/>
      <c r="AS848" s="501"/>
      <c r="AT848" s="501"/>
      <c r="AU848" s="501"/>
      <c r="AV848" s="501"/>
      <c r="AW848" s="501"/>
      <c r="AX848" s="501"/>
      <c r="AY848" s="501"/>
      <c r="AZ848" s="501"/>
      <c r="BA848" s="501"/>
      <c r="BB848" s="501"/>
      <c r="BC848" s="501"/>
      <c r="BD848" s="501"/>
      <c r="BE848" s="501"/>
      <c r="BF848" s="501"/>
      <c r="BG848" s="501"/>
      <c r="BH848" s="501"/>
      <c r="BI848" s="501"/>
      <c r="BJ848" s="501"/>
      <c r="BK848" s="501"/>
      <c r="BL848" s="501"/>
      <c r="BM848" s="501"/>
      <c r="BN848" s="501"/>
      <c r="BO848" s="501"/>
      <c r="BP848" s="501"/>
      <c r="BQ848" s="501"/>
      <c r="BR848" s="501"/>
      <c r="BS848" s="501"/>
      <c r="BT848" s="501"/>
      <c r="BU848" s="501"/>
      <c r="BV848" s="501"/>
      <c r="BW848" s="501"/>
      <c r="BX848" s="501"/>
      <c r="BY848" s="501"/>
      <c r="BZ848" s="501"/>
      <c r="CA848" s="501"/>
      <c r="CB848" s="501"/>
      <c r="CC848" s="501"/>
      <c r="CD848" s="501"/>
      <c r="CE848" s="501"/>
      <c r="CF848" s="501"/>
      <c r="CG848" s="501"/>
      <c r="CH848" s="501"/>
      <c r="CI848" s="501"/>
      <c r="CJ848" s="501"/>
      <c r="CK848" s="501"/>
      <c r="CL848" s="501"/>
      <c r="CM848" s="501"/>
      <c r="CN848" s="501"/>
      <c r="CO848" s="501"/>
      <c r="CP848" s="501"/>
    </row>
    <row r="849" spans="1:127" s="1010" customFormat="1" ht="12.75" customHeight="1" x14ac:dyDescent="0.2">
      <c r="A849" s="993" t="s">
        <v>10733</v>
      </c>
      <c r="B849" s="1003"/>
      <c r="C849" s="1003"/>
      <c r="D849" s="1003"/>
      <c r="E849" s="1003" t="s">
        <v>687</v>
      </c>
      <c r="F849" s="1003"/>
      <c r="G849" s="1014"/>
      <c r="H849" s="1015"/>
      <c r="I849" s="1003"/>
      <c r="J849" s="1003"/>
      <c r="K849" s="1003"/>
      <c r="L849" s="1015"/>
      <c r="M849" s="1016"/>
      <c r="N849" s="1017"/>
      <c r="O849" s="1018"/>
      <c r="P849" s="1019"/>
      <c r="Q849" s="1020"/>
      <c r="R849" s="1020"/>
      <c r="S849" s="1002"/>
      <c r="T849" s="1009"/>
      <c r="U849" s="1009"/>
      <c r="V849" s="1004"/>
      <c r="W849" s="1004"/>
      <c r="X849" s="1003"/>
      <c r="Y849" s="1003"/>
      <c r="Z849" s="1004"/>
      <c r="AA849" s="1005"/>
      <c r="AB849" s="1006"/>
      <c r="AC849" s="1003"/>
      <c r="AD849" s="1007"/>
      <c r="AE849" s="1003"/>
      <c r="AF849" s="1003"/>
      <c r="AG849" s="1003"/>
      <c r="AH849" s="1003"/>
      <c r="AI849" s="1003"/>
      <c r="AJ849" s="1003"/>
      <c r="AK849" s="1009"/>
      <c r="AL849" s="1009"/>
      <c r="AM849" s="1009"/>
      <c r="AN849" s="1009"/>
      <c r="AO849" s="1009"/>
      <c r="AP849" s="1003"/>
      <c r="AQ849" s="1008"/>
      <c r="AR849" s="1009"/>
      <c r="AS849" s="1009"/>
      <c r="AT849" s="1009"/>
      <c r="AU849" s="1009"/>
      <c r="AV849" s="1009"/>
      <c r="AW849" s="1009"/>
      <c r="AX849" s="1009"/>
      <c r="AY849" s="1009"/>
      <c r="AZ849" s="1009"/>
      <c r="BA849" s="1009"/>
      <c r="BB849" s="1009"/>
      <c r="BC849" s="1009"/>
      <c r="BD849" s="1009"/>
      <c r="BE849" s="1009"/>
      <c r="BF849" s="1009"/>
      <c r="BG849" s="1009"/>
      <c r="BH849" s="1009"/>
      <c r="BI849" s="1009"/>
      <c r="BJ849" s="1009"/>
      <c r="BK849" s="1009"/>
      <c r="BL849" s="1009"/>
      <c r="BM849" s="1009"/>
      <c r="BN849" s="1009"/>
      <c r="BO849" s="1009"/>
      <c r="BP849" s="1009"/>
      <c r="BQ849" s="1009"/>
      <c r="BR849" s="1009"/>
      <c r="BS849" s="1009"/>
      <c r="BT849" s="1009"/>
      <c r="BU849" s="1009"/>
      <c r="BV849" s="1009"/>
      <c r="BW849" s="1009"/>
      <c r="BX849" s="1009"/>
      <c r="BY849" s="1009"/>
      <c r="BZ849" s="1009"/>
      <c r="CA849" s="1009"/>
      <c r="CB849" s="1009"/>
      <c r="CC849" s="1009"/>
      <c r="CD849" s="1009"/>
      <c r="CE849" s="1009"/>
      <c r="CF849" s="1009"/>
      <c r="CG849" s="1009"/>
      <c r="CH849" s="1009"/>
      <c r="CI849" s="1009"/>
      <c r="CJ849" s="1009"/>
      <c r="CK849" s="1009"/>
      <c r="CL849" s="1009"/>
      <c r="CM849" s="1009"/>
      <c r="CN849" s="1009"/>
      <c r="CO849" s="1009"/>
      <c r="CP849" s="1009"/>
      <c r="CQ849" s="1023"/>
      <c r="CR849" s="1023"/>
      <c r="CS849" s="1023"/>
      <c r="CT849" s="1023"/>
      <c r="CU849" s="1023"/>
      <c r="CV849" s="1023"/>
      <c r="CW849" s="1023"/>
      <c r="CX849" s="1023"/>
      <c r="CY849" s="1023"/>
      <c r="CZ849" s="1023"/>
      <c r="DA849" s="1023"/>
      <c r="DB849" s="1023"/>
      <c r="DC849" s="1023"/>
      <c r="DD849" s="1023"/>
      <c r="DE849" s="1023"/>
      <c r="DF849" s="1023"/>
      <c r="DG849" s="1023"/>
      <c r="DH849" s="1023"/>
      <c r="DI849" s="1023"/>
      <c r="DJ849" s="1023"/>
      <c r="DK849" s="1023"/>
      <c r="DL849" s="1023"/>
      <c r="DM849" s="1023"/>
      <c r="DN849" s="1023"/>
      <c r="DO849" s="1023"/>
      <c r="DP849" s="1023"/>
      <c r="DQ849" s="1023"/>
      <c r="DR849" s="1023"/>
      <c r="DS849" s="1023"/>
      <c r="DT849" s="1023"/>
      <c r="DU849" s="1023"/>
      <c r="DV849" s="1023"/>
      <c r="DW849" s="1023"/>
    </row>
    <row r="850" spans="1:127" s="502" customFormat="1" ht="12.75" customHeight="1" x14ac:dyDescent="0.2">
      <c r="A850" s="559">
        <v>849</v>
      </c>
      <c r="B850" s="281" t="s">
        <v>1004</v>
      </c>
      <c r="C850" s="270" t="s">
        <v>5774</v>
      </c>
      <c r="D850" s="281"/>
      <c r="E850" s="281" t="s">
        <v>5775</v>
      </c>
      <c r="F850" s="281"/>
      <c r="G850" s="296" t="s">
        <v>5776</v>
      </c>
      <c r="H850" s="676"/>
      <c r="I850" s="281" t="s">
        <v>1527</v>
      </c>
      <c r="J850" s="281"/>
      <c r="K850" s="281" t="s">
        <v>5777</v>
      </c>
      <c r="L850" s="676" t="s">
        <v>5778</v>
      </c>
      <c r="M850" s="306">
        <v>43148</v>
      </c>
      <c r="N850" s="307">
        <v>44607</v>
      </c>
      <c r="O850" s="507" t="s">
        <v>991</v>
      </c>
      <c r="P850" s="508">
        <f t="shared" si="182"/>
        <v>44607</v>
      </c>
      <c r="Q850" s="264">
        <v>18132</v>
      </c>
      <c r="R850" s="264">
        <v>2017</v>
      </c>
      <c r="S850" s="265">
        <v>43876</v>
      </c>
      <c r="T850" s="281" t="s">
        <v>39</v>
      </c>
      <c r="U850" s="281" t="s">
        <v>991</v>
      </c>
      <c r="V850" s="150" t="s">
        <v>8167</v>
      </c>
      <c r="W850" s="150" t="s">
        <v>8167</v>
      </c>
      <c r="X850" s="281" t="s">
        <v>5779</v>
      </c>
      <c r="Y850" s="281" t="s">
        <v>1913</v>
      </c>
      <c r="Z850" s="150" t="s">
        <v>1914</v>
      </c>
      <c r="AA850" s="303">
        <f t="shared" si="183"/>
        <v>44607</v>
      </c>
      <c r="AB850" s="283" t="s">
        <v>2167</v>
      </c>
      <c r="AC850" s="281">
        <v>5.2</v>
      </c>
      <c r="AD850" s="284"/>
      <c r="AE850" s="281">
        <v>90</v>
      </c>
      <c r="AF850" s="281"/>
      <c r="AG850" s="281">
        <v>115</v>
      </c>
      <c r="AH850" s="281"/>
      <c r="AI850" s="281" t="s">
        <v>994</v>
      </c>
      <c r="AJ850" s="281">
        <v>39</v>
      </c>
      <c r="AK850" s="281">
        <v>53</v>
      </c>
      <c r="AL850" s="281">
        <v>1</v>
      </c>
      <c r="AM850" s="506"/>
      <c r="AN850" s="281"/>
      <c r="AO850" s="281"/>
      <c r="AP850" s="281"/>
      <c r="AQ850" s="635"/>
      <c r="AR850" s="324"/>
      <c r="AS850" s="324"/>
      <c r="AT850" s="324"/>
      <c r="AU850" s="324"/>
      <c r="AV850" s="324"/>
      <c r="AW850" s="324"/>
      <c r="AX850" s="324"/>
      <c r="AY850" s="324"/>
      <c r="AZ850" s="324"/>
      <c r="BA850" s="324"/>
      <c r="BB850" s="324"/>
      <c r="BC850" s="324"/>
      <c r="BD850" s="324"/>
      <c r="BE850" s="324"/>
      <c r="BF850" s="324"/>
      <c r="BG850" s="324"/>
      <c r="BH850" s="324"/>
      <c r="BI850" s="324"/>
      <c r="BJ850" s="324"/>
      <c r="BK850" s="324"/>
      <c r="BL850" s="324"/>
      <c r="BM850" s="324"/>
      <c r="BN850" s="324"/>
      <c r="BO850" s="324"/>
      <c r="BP850" s="324"/>
      <c r="BQ850" s="324"/>
      <c r="BR850" s="324"/>
      <c r="BS850" s="324"/>
      <c r="BT850" s="324"/>
      <c r="BU850" s="324"/>
      <c r="BV850" s="324"/>
      <c r="BW850" s="324"/>
      <c r="BX850" s="324"/>
      <c r="BY850" s="324"/>
      <c r="BZ850" s="324"/>
      <c r="CA850" s="324"/>
      <c r="CB850" s="324"/>
      <c r="CC850" s="324"/>
      <c r="CD850" s="324"/>
      <c r="CE850" s="324"/>
      <c r="CF850" s="324"/>
      <c r="CG850" s="324"/>
      <c r="CH850" s="324"/>
      <c r="CI850" s="324"/>
      <c r="CJ850" s="324"/>
      <c r="CK850" s="324"/>
      <c r="CL850" s="324"/>
      <c r="CM850" s="324"/>
      <c r="CN850" s="324"/>
      <c r="CO850" s="324"/>
      <c r="CP850" s="324"/>
      <c r="CQ850" s="532"/>
      <c r="CR850" s="532"/>
      <c r="CS850" s="532"/>
      <c r="CT850" s="532"/>
      <c r="CU850" s="532"/>
      <c r="CV850" s="532"/>
      <c r="CW850" s="532"/>
      <c r="CX850" s="532"/>
      <c r="CY850" s="532"/>
      <c r="CZ850" s="532"/>
      <c r="DA850" s="532"/>
      <c r="DB850" s="532"/>
      <c r="DC850" s="532"/>
      <c r="DD850" s="532"/>
      <c r="DE850" s="532"/>
      <c r="DF850" s="532"/>
      <c r="DG850" s="532"/>
      <c r="DH850" s="532"/>
      <c r="DI850" s="532"/>
      <c r="DJ850" s="532"/>
      <c r="DK850" s="532"/>
      <c r="DL850" s="532"/>
      <c r="DM850" s="532"/>
      <c r="DN850" s="532"/>
      <c r="DO850" s="532"/>
      <c r="DP850" s="532"/>
      <c r="DQ850" s="532"/>
      <c r="DR850" s="532"/>
      <c r="DS850" s="532"/>
      <c r="DT850" s="532"/>
      <c r="DU850" s="532"/>
      <c r="DV850" s="532"/>
      <c r="DW850" s="532"/>
    </row>
    <row r="851" spans="1:127" s="502" customFormat="1" ht="12.75" customHeight="1" x14ac:dyDescent="0.2">
      <c r="A851" s="270">
        <v>850</v>
      </c>
      <c r="B851" s="281" t="s">
        <v>1005</v>
      </c>
      <c r="C851" s="281" t="s">
        <v>3578</v>
      </c>
      <c r="D851" s="281"/>
      <c r="E851" s="281" t="s">
        <v>4827</v>
      </c>
      <c r="F851" s="281" t="s">
        <v>7854</v>
      </c>
      <c r="G851" s="296" t="s">
        <v>9643</v>
      </c>
      <c r="H851" s="892"/>
      <c r="I851" s="281" t="s">
        <v>3217</v>
      </c>
      <c r="J851" s="281"/>
      <c r="K851" s="271" t="s">
        <v>7687</v>
      </c>
      <c r="L851" s="273" t="s">
        <v>7688</v>
      </c>
      <c r="M851" s="306">
        <v>44180</v>
      </c>
      <c r="N851" s="307">
        <v>44903</v>
      </c>
      <c r="O851" s="277" t="s">
        <v>991</v>
      </c>
      <c r="P851" s="299">
        <f>N851</f>
        <v>44903</v>
      </c>
      <c r="Q851" s="264">
        <v>20764</v>
      </c>
      <c r="R851" s="264">
        <v>2020</v>
      </c>
      <c r="S851" s="265">
        <v>44173</v>
      </c>
      <c r="T851" s="281" t="s">
        <v>396</v>
      </c>
      <c r="U851" s="281" t="s">
        <v>1786</v>
      </c>
      <c r="V851" s="150" t="s">
        <v>484</v>
      </c>
      <c r="W851" s="150" t="s">
        <v>484</v>
      </c>
      <c r="X851" s="281" t="s">
        <v>7689</v>
      </c>
      <c r="Y851" s="281" t="s">
        <v>304</v>
      </c>
      <c r="Z851" s="150" t="s">
        <v>802</v>
      </c>
      <c r="AA851" s="303">
        <v>44903</v>
      </c>
      <c r="AB851" s="283" t="s">
        <v>42</v>
      </c>
      <c r="AC851" s="281">
        <v>5.6</v>
      </c>
      <c r="AD851" s="284"/>
      <c r="AE851" s="281">
        <v>100</v>
      </c>
      <c r="AF851" s="281">
        <v>100</v>
      </c>
      <c r="AG851" s="281">
        <v>137</v>
      </c>
      <c r="AH851" s="281">
        <v>137</v>
      </c>
      <c r="AI851" s="281" t="s">
        <v>9644</v>
      </c>
      <c r="AJ851" s="281" t="s">
        <v>9582</v>
      </c>
      <c r="AK851" s="281" t="s">
        <v>9645</v>
      </c>
      <c r="AL851" s="281">
        <v>1</v>
      </c>
      <c r="AM851" s="324"/>
      <c r="AN851" s="324"/>
      <c r="AO851" s="324"/>
      <c r="AP851" s="281"/>
      <c r="AQ851" s="635"/>
      <c r="AR851" s="324"/>
      <c r="AS851" s="324"/>
      <c r="AT851" s="324"/>
      <c r="AU851" s="324"/>
      <c r="AV851" s="324"/>
      <c r="AW851" s="324"/>
      <c r="AX851" s="324"/>
      <c r="AY851" s="324"/>
      <c r="AZ851" s="324"/>
      <c r="BA851" s="324"/>
      <c r="BB851" s="324"/>
      <c r="BC851" s="324"/>
      <c r="BD851" s="324"/>
      <c r="BE851" s="324"/>
      <c r="BF851" s="324"/>
      <c r="BG851" s="324"/>
      <c r="BH851" s="324"/>
      <c r="BI851" s="324"/>
      <c r="BJ851" s="324"/>
      <c r="BK851" s="324"/>
      <c r="BL851" s="324"/>
      <c r="BM851" s="324"/>
      <c r="BN851" s="324"/>
      <c r="BO851" s="324"/>
      <c r="BP851" s="324"/>
      <c r="BQ851" s="324"/>
      <c r="BR851" s="324"/>
      <c r="BS851" s="324"/>
      <c r="BT851" s="324"/>
      <c r="BU851" s="324"/>
      <c r="BV851" s="324"/>
      <c r="BW851" s="324"/>
      <c r="BX851" s="324"/>
      <c r="BY851" s="324"/>
      <c r="BZ851" s="324"/>
      <c r="CA851" s="324"/>
      <c r="CB851" s="324"/>
      <c r="CC851" s="324"/>
      <c r="CD851" s="324"/>
      <c r="CE851" s="324"/>
      <c r="CF851" s="324"/>
      <c r="CG851" s="324"/>
      <c r="CH851" s="324"/>
      <c r="CI851" s="324"/>
      <c r="CJ851" s="324"/>
      <c r="CK851" s="324"/>
      <c r="CL851" s="324"/>
      <c r="CM851" s="324"/>
      <c r="CN851" s="324"/>
      <c r="CO851" s="324"/>
      <c r="CP851" s="324"/>
      <c r="CQ851" s="532"/>
      <c r="CR851" s="532"/>
      <c r="CS851" s="532"/>
      <c r="CT851" s="532"/>
      <c r="CU851" s="532"/>
      <c r="CV851" s="532"/>
      <c r="CW851" s="532"/>
      <c r="CX851" s="532"/>
      <c r="CY851" s="532"/>
      <c r="CZ851" s="532"/>
      <c r="DA851" s="532"/>
      <c r="DB851" s="532"/>
      <c r="DC851" s="532"/>
      <c r="DD851" s="532"/>
      <c r="DE851" s="532"/>
      <c r="DF851" s="532"/>
      <c r="DG851" s="532"/>
      <c r="DH851" s="532"/>
      <c r="DI851" s="532"/>
      <c r="DJ851" s="532"/>
      <c r="DK851" s="532"/>
      <c r="DL851" s="532"/>
      <c r="DM851" s="532"/>
      <c r="DN851" s="532"/>
      <c r="DO851" s="532"/>
      <c r="DP851" s="532"/>
      <c r="DQ851" s="532"/>
      <c r="DR851" s="532"/>
      <c r="DS851" s="532"/>
      <c r="DT851" s="532"/>
      <c r="DU851" s="532"/>
      <c r="DV851" s="532"/>
      <c r="DW851" s="532"/>
    </row>
    <row r="852" spans="1:127" s="502" customFormat="1" ht="12.75" customHeight="1" x14ac:dyDescent="0.2">
      <c r="A852" s="270">
        <v>851</v>
      </c>
      <c r="B852" s="281" t="s">
        <v>1004</v>
      </c>
      <c r="C852" s="281" t="s">
        <v>3509</v>
      </c>
      <c r="D852" s="281"/>
      <c r="E852" s="281" t="s">
        <v>444</v>
      </c>
      <c r="F852" s="281"/>
      <c r="G852" s="296" t="s">
        <v>9270</v>
      </c>
      <c r="H852" s="804"/>
      <c r="I852" s="281" t="s">
        <v>1527</v>
      </c>
      <c r="J852" s="281"/>
      <c r="K852" s="281" t="s">
        <v>9271</v>
      </c>
      <c r="L852" s="804" t="s">
        <v>3603</v>
      </c>
      <c r="M852" s="306">
        <v>44076</v>
      </c>
      <c r="N852" s="307">
        <v>44805</v>
      </c>
      <c r="O852" s="507" t="s">
        <v>991</v>
      </c>
      <c r="P852" s="508">
        <f t="shared" si="182"/>
        <v>44805</v>
      </c>
      <c r="Q852" s="264">
        <v>20628</v>
      </c>
      <c r="R852" s="264">
        <v>2020</v>
      </c>
      <c r="S852" s="265">
        <v>44075</v>
      </c>
      <c r="T852" s="281" t="s">
        <v>5762</v>
      </c>
      <c r="U852" s="281" t="s">
        <v>1786</v>
      </c>
      <c r="V852" s="150" t="s">
        <v>484</v>
      </c>
      <c r="W852" s="150" t="s">
        <v>484</v>
      </c>
      <c r="X852" s="281" t="s">
        <v>9272</v>
      </c>
      <c r="Y852" s="281" t="s">
        <v>9273</v>
      </c>
      <c r="Z852" s="150" t="s">
        <v>2566</v>
      </c>
      <c r="AA852" s="303">
        <f t="shared" si="183"/>
        <v>44805</v>
      </c>
      <c r="AB852" s="283" t="s">
        <v>485</v>
      </c>
      <c r="AC852" s="281">
        <v>5.25</v>
      </c>
      <c r="AD852" s="284"/>
      <c r="AE852" s="281">
        <v>85</v>
      </c>
      <c r="AF852" s="281"/>
      <c r="AG852" s="281">
        <v>125</v>
      </c>
      <c r="AH852" s="281"/>
      <c r="AI852" s="281" t="s">
        <v>994</v>
      </c>
      <c r="AJ852" s="281" t="s">
        <v>994</v>
      </c>
      <c r="AK852" s="281" t="s">
        <v>994</v>
      </c>
      <c r="AL852" s="281">
        <v>1</v>
      </c>
      <c r="AM852" s="506"/>
      <c r="AN852" s="324"/>
      <c r="AO852" s="324"/>
      <c r="AP852" s="281"/>
      <c r="AQ852" s="635"/>
      <c r="AR852" s="324"/>
      <c r="AS852" s="324"/>
      <c r="AT852" s="324"/>
      <c r="AU852" s="324"/>
      <c r="AV852" s="324"/>
      <c r="AW852" s="324"/>
      <c r="AX852" s="324"/>
      <c r="AY852" s="324"/>
      <c r="AZ852" s="324"/>
      <c r="BA852" s="324"/>
      <c r="BB852" s="324"/>
      <c r="BC852" s="324"/>
      <c r="BD852" s="324"/>
      <c r="BE852" s="324"/>
      <c r="BF852" s="324"/>
      <c r="BG852" s="324"/>
      <c r="BH852" s="324"/>
      <c r="BI852" s="324"/>
      <c r="BJ852" s="324"/>
      <c r="BK852" s="324"/>
      <c r="BL852" s="324"/>
      <c r="BM852" s="324"/>
      <c r="BN852" s="324"/>
      <c r="BO852" s="324"/>
      <c r="BP852" s="324"/>
      <c r="BQ852" s="324"/>
      <c r="BR852" s="324"/>
      <c r="BS852" s="324"/>
      <c r="BT852" s="324"/>
      <c r="BU852" s="324"/>
      <c r="BV852" s="324"/>
      <c r="BW852" s="324"/>
      <c r="BX852" s="324"/>
      <c r="BY852" s="324"/>
      <c r="BZ852" s="324"/>
      <c r="CA852" s="324"/>
      <c r="CB852" s="324"/>
      <c r="CC852" s="324"/>
      <c r="CD852" s="324"/>
      <c r="CE852" s="324"/>
      <c r="CF852" s="324"/>
      <c r="CG852" s="324"/>
      <c r="CH852" s="324"/>
      <c r="CI852" s="324"/>
      <c r="CJ852" s="324"/>
      <c r="CK852" s="324"/>
      <c r="CL852" s="324"/>
      <c r="CM852" s="324"/>
      <c r="CN852" s="324"/>
      <c r="CO852" s="324"/>
      <c r="CP852" s="324"/>
      <c r="CQ852" s="532"/>
      <c r="CR852" s="532"/>
      <c r="CS852" s="532"/>
      <c r="CT852" s="532"/>
      <c r="CU852" s="532"/>
      <c r="CV852" s="532"/>
      <c r="CW852" s="532"/>
      <c r="CX852" s="532"/>
      <c r="CY852" s="532"/>
      <c r="CZ852" s="532"/>
      <c r="DA852" s="532"/>
      <c r="DB852" s="532"/>
      <c r="DC852" s="532"/>
      <c r="DD852" s="532"/>
      <c r="DE852" s="532"/>
      <c r="DF852" s="532"/>
      <c r="DG852" s="532"/>
      <c r="DH852" s="532"/>
      <c r="DI852" s="532"/>
      <c r="DJ852" s="532"/>
      <c r="DK852" s="532"/>
      <c r="DL852" s="532"/>
      <c r="DM852" s="532"/>
      <c r="DN852" s="532"/>
      <c r="DO852" s="532"/>
      <c r="DP852" s="532"/>
      <c r="DQ852" s="532"/>
      <c r="DR852" s="532"/>
      <c r="DS852" s="532"/>
      <c r="DT852" s="532"/>
      <c r="DU852" s="532"/>
      <c r="DV852" s="532"/>
      <c r="DW852" s="532"/>
    </row>
    <row r="853" spans="1:127" s="502" customFormat="1" ht="12.75" customHeight="1" x14ac:dyDescent="0.2">
      <c r="A853" s="270">
        <v>852</v>
      </c>
      <c r="B853" s="281" t="s">
        <v>1004</v>
      </c>
      <c r="C853" s="281" t="s">
        <v>3182</v>
      </c>
      <c r="D853" s="281"/>
      <c r="E853" s="281" t="s">
        <v>448</v>
      </c>
      <c r="F853" s="281"/>
      <c r="G853" s="296" t="s">
        <v>7514</v>
      </c>
      <c r="H853" s="676"/>
      <c r="I853" s="281" t="s">
        <v>2653</v>
      </c>
      <c r="J853" s="281"/>
      <c r="K853" s="281" t="s">
        <v>3517</v>
      </c>
      <c r="L853" s="676" t="s">
        <v>3518</v>
      </c>
      <c r="M853" s="306">
        <v>43672</v>
      </c>
      <c r="N853" s="307">
        <v>44909</v>
      </c>
      <c r="O853" s="507" t="s">
        <v>991</v>
      </c>
      <c r="P853" s="508">
        <f t="shared" si="182"/>
        <v>44909</v>
      </c>
      <c r="Q853" s="264">
        <v>20351</v>
      </c>
      <c r="R853" s="264">
        <v>2019</v>
      </c>
      <c r="S853" s="265">
        <v>43672</v>
      </c>
      <c r="T853" s="281" t="s">
        <v>5079</v>
      </c>
      <c r="U853" s="281" t="s">
        <v>991</v>
      </c>
      <c r="V853" s="150" t="s">
        <v>9649</v>
      </c>
      <c r="W853" s="150" t="s">
        <v>9649</v>
      </c>
      <c r="X853" s="281" t="s">
        <v>3519</v>
      </c>
      <c r="Y853" s="281" t="s">
        <v>1697</v>
      </c>
      <c r="Z853" s="150" t="s">
        <v>1094</v>
      </c>
      <c r="AA853" s="303">
        <v>44909</v>
      </c>
      <c r="AB853" s="283" t="s">
        <v>2167</v>
      </c>
      <c r="AC853" s="281">
        <v>4.5</v>
      </c>
      <c r="AD853" s="284"/>
      <c r="AE853" s="281">
        <v>90</v>
      </c>
      <c r="AF853" s="281"/>
      <c r="AG853" s="281">
        <v>115</v>
      </c>
      <c r="AH853" s="281"/>
      <c r="AI853" s="281">
        <v>22</v>
      </c>
      <c r="AJ853" s="281">
        <v>36</v>
      </c>
      <c r="AK853" s="281">
        <v>54</v>
      </c>
      <c r="AL853" s="281">
        <v>1</v>
      </c>
      <c r="AM853" s="506"/>
      <c r="AN853" s="281"/>
      <c r="AO853" s="281"/>
      <c r="AP853" s="281"/>
      <c r="AQ853" s="639"/>
      <c r="AR853" s="515"/>
      <c r="AS853" s="515"/>
      <c r="AT853" s="515"/>
      <c r="AU853" s="515"/>
      <c r="AV853" s="515"/>
      <c r="AW853" s="515"/>
      <c r="AX853" s="515"/>
      <c r="AY853" s="515"/>
      <c r="AZ853" s="515"/>
      <c r="BA853" s="515"/>
      <c r="BB853" s="515"/>
      <c r="BC853" s="515"/>
      <c r="BD853" s="515"/>
      <c r="BE853" s="515"/>
      <c r="BF853" s="515"/>
      <c r="BG853" s="515"/>
      <c r="BH853" s="515"/>
      <c r="BI853" s="515"/>
      <c r="BJ853" s="515"/>
      <c r="BK853" s="515"/>
      <c r="BL853" s="515"/>
      <c r="BM853" s="515"/>
      <c r="BN853" s="515"/>
      <c r="BO853" s="515"/>
      <c r="BP853" s="515"/>
      <c r="BQ853" s="515"/>
      <c r="BR853" s="515"/>
      <c r="BS853" s="515"/>
      <c r="BT853" s="515"/>
      <c r="BU853" s="515"/>
      <c r="BV853" s="515"/>
      <c r="BW853" s="515"/>
      <c r="BX853" s="515"/>
      <c r="BY853" s="515"/>
      <c r="BZ853" s="515"/>
      <c r="CA853" s="515"/>
      <c r="CB853" s="515"/>
      <c r="CC853" s="515"/>
      <c r="CD853" s="515"/>
      <c r="CE853" s="515"/>
      <c r="CF853" s="515"/>
      <c r="CG853" s="515"/>
      <c r="CH853" s="515"/>
      <c r="CI853" s="515"/>
      <c r="CJ853" s="515"/>
      <c r="CK853" s="515"/>
      <c r="CL853" s="515"/>
      <c r="CM853" s="515"/>
      <c r="CN853" s="515"/>
      <c r="CO853" s="515"/>
      <c r="CP853" s="515"/>
      <c r="CQ853" s="532"/>
      <c r="CR853" s="532"/>
      <c r="CS853" s="532"/>
      <c r="CT853" s="532"/>
      <c r="CU853" s="532"/>
      <c r="CV853" s="532"/>
      <c r="CW853" s="532"/>
      <c r="CX853" s="532"/>
      <c r="CY853" s="532"/>
      <c r="CZ853" s="532"/>
      <c r="DA853" s="532"/>
      <c r="DB853" s="532"/>
      <c r="DC853" s="532"/>
      <c r="DD853" s="532"/>
      <c r="DE853" s="532"/>
      <c r="DF853" s="532"/>
      <c r="DG853" s="532"/>
      <c r="DH853" s="532"/>
      <c r="DI853" s="532"/>
      <c r="DJ853" s="532"/>
      <c r="DK853" s="532"/>
      <c r="DL853" s="532"/>
      <c r="DM853" s="532"/>
      <c r="DN853" s="532"/>
      <c r="DO853" s="532"/>
      <c r="DP853" s="532"/>
      <c r="DQ853" s="532"/>
      <c r="DR853" s="532"/>
      <c r="DS853" s="532"/>
      <c r="DT853" s="532"/>
      <c r="DU853" s="532"/>
      <c r="DV853" s="532"/>
      <c r="DW853" s="532"/>
    </row>
    <row r="854" spans="1:127" s="571" customFormat="1" ht="12.75" customHeight="1" x14ac:dyDescent="0.2">
      <c r="A854" s="559">
        <v>853</v>
      </c>
      <c r="B854" s="560" t="s">
        <v>1004</v>
      </c>
      <c r="C854" s="560" t="s">
        <v>3434</v>
      </c>
      <c r="D854" s="560" t="s">
        <v>1634</v>
      </c>
      <c r="E854" s="560" t="s">
        <v>6759</v>
      </c>
      <c r="F854" s="560"/>
      <c r="G854" s="562" t="s">
        <v>6885</v>
      </c>
      <c r="H854" s="563"/>
      <c r="I854" s="560" t="s">
        <v>1634</v>
      </c>
      <c r="J854" s="560"/>
      <c r="K854" s="560" t="s">
        <v>6884</v>
      </c>
      <c r="L854" s="563" t="s">
        <v>6851</v>
      </c>
      <c r="M854" s="565">
        <v>43525</v>
      </c>
      <c r="N854" s="566">
        <v>44256</v>
      </c>
      <c r="O854" s="567" t="s">
        <v>991</v>
      </c>
      <c r="P854" s="568">
        <f t="shared" si="182"/>
        <v>44256</v>
      </c>
      <c r="Q854" s="569">
        <v>19062</v>
      </c>
      <c r="R854" s="569">
        <v>2015</v>
      </c>
      <c r="S854" s="591">
        <v>43525</v>
      </c>
      <c r="T854" s="571" t="s">
        <v>32</v>
      </c>
      <c r="U854" s="571" t="s">
        <v>1786</v>
      </c>
      <c r="V854" s="564" t="s">
        <v>484</v>
      </c>
      <c r="W854" s="564" t="s">
        <v>1281</v>
      </c>
      <c r="X854" s="560" t="s">
        <v>6850</v>
      </c>
      <c r="Y854" s="560" t="s">
        <v>728</v>
      </c>
      <c r="Z854" s="564" t="s">
        <v>729</v>
      </c>
      <c r="AA854" s="572">
        <f t="shared" si="183"/>
        <v>44256</v>
      </c>
      <c r="AB854" s="573" t="s">
        <v>1583</v>
      </c>
      <c r="AC854" s="560">
        <v>4.5999999999999996</v>
      </c>
      <c r="AD854" s="574"/>
      <c r="AE854" s="560">
        <v>95</v>
      </c>
      <c r="AF854" s="560"/>
      <c r="AG854" s="560">
        <v>118</v>
      </c>
      <c r="AH854" s="560"/>
      <c r="AI854" s="560" t="s">
        <v>994</v>
      </c>
      <c r="AJ854" s="560" t="s">
        <v>994</v>
      </c>
      <c r="AK854" s="571" t="s">
        <v>994</v>
      </c>
      <c r="AL854" s="571">
        <v>1</v>
      </c>
      <c r="AP854" s="560"/>
      <c r="AQ854" s="642"/>
    </row>
    <row r="855" spans="1:127" s="502" customFormat="1" ht="12.75" customHeight="1" x14ac:dyDescent="0.2">
      <c r="A855" s="270">
        <v>854</v>
      </c>
      <c r="B855" s="281" t="s">
        <v>1004</v>
      </c>
      <c r="C855" s="281" t="s">
        <v>8983</v>
      </c>
      <c r="D855" s="281"/>
      <c r="E855" s="281" t="s">
        <v>1790</v>
      </c>
      <c r="F855" s="281"/>
      <c r="G855" s="296" t="s">
        <v>9772</v>
      </c>
      <c r="H855" s="917"/>
      <c r="I855" s="281" t="s">
        <v>9769</v>
      </c>
      <c r="J855" s="281"/>
      <c r="K855" s="281" t="s">
        <v>3545</v>
      </c>
      <c r="L855" s="917" t="s">
        <v>5799</v>
      </c>
      <c r="M855" s="306">
        <v>44242</v>
      </c>
      <c r="N855" s="307">
        <v>44967</v>
      </c>
      <c r="O855" s="507" t="s">
        <v>991</v>
      </c>
      <c r="P855" s="508">
        <f t="shared" si="182"/>
        <v>44967</v>
      </c>
      <c r="Q855" s="520">
        <v>21045</v>
      </c>
      <c r="R855" s="520">
        <v>2021</v>
      </c>
      <c r="S855" s="506">
        <v>44237</v>
      </c>
      <c r="T855" s="324" t="s">
        <v>2031</v>
      </c>
      <c r="U855" s="324" t="s">
        <v>1786</v>
      </c>
      <c r="V855" s="150" t="s">
        <v>484</v>
      </c>
      <c r="W855" s="150" t="s">
        <v>484</v>
      </c>
      <c r="X855" s="281" t="s">
        <v>1620</v>
      </c>
      <c r="Y855" s="281" t="s">
        <v>1621</v>
      </c>
      <c r="Z855" s="150" t="s">
        <v>1622</v>
      </c>
      <c r="AA855" s="303">
        <f>N855</f>
        <v>44967</v>
      </c>
      <c r="AB855" s="283" t="s">
        <v>485</v>
      </c>
      <c r="AC855" s="281">
        <v>2.7</v>
      </c>
      <c r="AD855" s="284"/>
      <c r="AE855" s="281">
        <v>50</v>
      </c>
      <c r="AF855" s="281"/>
      <c r="AG855" s="281">
        <v>110</v>
      </c>
      <c r="AH855" s="281"/>
      <c r="AI855" s="281" t="s">
        <v>994</v>
      </c>
      <c r="AJ855" s="281" t="s">
        <v>994</v>
      </c>
      <c r="AK855" s="324" t="s">
        <v>994</v>
      </c>
      <c r="AL855" s="324">
        <v>1</v>
      </c>
      <c r="AM855" s="324" t="s">
        <v>9773</v>
      </c>
      <c r="AN855" s="324"/>
      <c r="AO855" s="324"/>
      <c r="AP855" s="281"/>
      <c r="AQ855" s="640"/>
      <c r="AR855" s="516"/>
      <c r="AS855" s="516"/>
      <c r="AT855" s="516"/>
      <c r="AU855" s="516"/>
      <c r="AV855" s="516"/>
      <c r="AW855" s="516"/>
      <c r="AX855" s="516"/>
      <c r="AY855" s="516"/>
      <c r="AZ855" s="516"/>
      <c r="BA855" s="516"/>
      <c r="BB855" s="516"/>
      <c r="BC855" s="516"/>
      <c r="BD855" s="516"/>
      <c r="BE855" s="516"/>
      <c r="BF855" s="516"/>
      <c r="BG855" s="516"/>
      <c r="BH855" s="516"/>
      <c r="BI855" s="516"/>
      <c r="BJ855" s="516"/>
      <c r="BK855" s="516"/>
      <c r="BL855" s="516"/>
      <c r="BM855" s="516"/>
      <c r="BN855" s="516"/>
      <c r="BO855" s="516"/>
      <c r="BP855" s="516"/>
      <c r="BQ855" s="516"/>
      <c r="BR855" s="516"/>
      <c r="BS855" s="516"/>
      <c r="BT855" s="516"/>
      <c r="BU855" s="516"/>
      <c r="BV855" s="516"/>
      <c r="BW855" s="516"/>
      <c r="BX855" s="516"/>
      <c r="BY855" s="516"/>
      <c r="BZ855" s="516"/>
      <c r="CA855" s="516"/>
      <c r="CB855" s="516"/>
      <c r="CC855" s="516"/>
      <c r="CD855" s="516"/>
      <c r="CE855" s="516"/>
      <c r="CF855" s="516"/>
      <c r="CG855" s="516"/>
      <c r="CH855" s="516"/>
      <c r="CI855" s="516"/>
      <c r="CJ855" s="516"/>
      <c r="CK855" s="516"/>
      <c r="CL855" s="516"/>
      <c r="CM855" s="516"/>
      <c r="CN855" s="516"/>
      <c r="CO855" s="516"/>
      <c r="CP855" s="516"/>
      <c r="CQ855" s="532"/>
      <c r="CR855" s="532"/>
      <c r="CS855" s="532"/>
      <c r="CT855" s="532"/>
      <c r="CU855" s="532"/>
      <c r="CV855" s="532"/>
      <c r="CW855" s="532"/>
      <c r="CX855" s="532"/>
      <c r="CY855" s="532"/>
      <c r="CZ855" s="532"/>
      <c r="DA855" s="532"/>
      <c r="DB855" s="532"/>
      <c r="DC855" s="532"/>
      <c r="DD855" s="532"/>
      <c r="DE855" s="532"/>
      <c r="DF855" s="532"/>
      <c r="DG855" s="532"/>
      <c r="DH855" s="532"/>
      <c r="DI855" s="532"/>
      <c r="DJ855" s="532"/>
      <c r="DK855" s="532"/>
      <c r="DL855" s="532"/>
      <c r="DM855" s="532"/>
      <c r="DN855" s="532"/>
      <c r="DO855" s="532"/>
      <c r="DP855" s="532"/>
      <c r="DQ855" s="532"/>
      <c r="DR855" s="532"/>
      <c r="DS855" s="532"/>
      <c r="DT855" s="532"/>
      <c r="DU855" s="532"/>
      <c r="DV855" s="532"/>
      <c r="DW855" s="532"/>
    </row>
    <row r="856" spans="1:127" s="502" customFormat="1" ht="12.75" customHeight="1" x14ac:dyDescent="0.2">
      <c r="A856" s="270">
        <v>855</v>
      </c>
      <c r="B856" s="270" t="s">
        <v>1004</v>
      </c>
      <c r="C856" s="324" t="s">
        <v>6367</v>
      </c>
      <c r="D856" s="271"/>
      <c r="E856" s="271" t="s">
        <v>6368</v>
      </c>
      <c r="F856" s="271"/>
      <c r="G856" s="272" t="s">
        <v>6369</v>
      </c>
      <c r="H856" s="273"/>
      <c r="I856" s="270" t="s">
        <v>3342</v>
      </c>
      <c r="J856" s="271"/>
      <c r="K856" s="281" t="s">
        <v>2492</v>
      </c>
      <c r="L856" s="676" t="s">
        <v>2493</v>
      </c>
      <c r="M856" s="306">
        <v>43308</v>
      </c>
      <c r="N856" s="307">
        <v>44039</v>
      </c>
      <c r="O856" s="277" t="s">
        <v>991</v>
      </c>
      <c r="P856" s="299">
        <f>N856</f>
        <v>44039</v>
      </c>
      <c r="Q856" s="264">
        <v>18544</v>
      </c>
      <c r="R856" s="264">
        <v>2018</v>
      </c>
      <c r="S856" s="279">
        <v>43308</v>
      </c>
      <c r="T856" s="281" t="s">
        <v>5218</v>
      </c>
      <c r="U856" s="281" t="s">
        <v>1786</v>
      </c>
      <c r="V856" s="150" t="s">
        <v>484</v>
      </c>
      <c r="W856" s="150" t="s">
        <v>484</v>
      </c>
      <c r="X856" s="281" t="s">
        <v>6370</v>
      </c>
      <c r="Y856" s="281" t="s">
        <v>1607</v>
      </c>
      <c r="Z856" s="150" t="s">
        <v>914</v>
      </c>
      <c r="AA856" s="303">
        <f>N856</f>
        <v>44039</v>
      </c>
      <c r="AB856" s="283" t="s">
        <v>2167</v>
      </c>
      <c r="AC856" s="281">
        <v>5.4</v>
      </c>
      <c r="AD856" s="284"/>
      <c r="AE856" s="281">
        <v>88</v>
      </c>
      <c r="AF856" s="281"/>
      <c r="AG856" s="281">
        <v>108</v>
      </c>
      <c r="AH856" s="281"/>
      <c r="AI856" s="281">
        <v>39</v>
      </c>
      <c r="AJ856" s="281" t="s">
        <v>994</v>
      </c>
      <c r="AK856" s="281">
        <v>55</v>
      </c>
      <c r="AL856" s="281">
        <v>1</v>
      </c>
      <c r="AM856" s="265"/>
      <c r="AN856" s="281"/>
      <c r="AO856" s="281"/>
      <c r="AP856" s="281"/>
      <c r="AQ856" s="635"/>
      <c r="AR856" s="324"/>
      <c r="AS856" s="324"/>
      <c r="AT856" s="324"/>
      <c r="AU856" s="324"/>
      <c r="AV856" s="324"/>
      <c r="AW856" s="324"/>
      <c r="AX856" s="324"/>
      <c r="AY856" s="324"/>
      <c r="AZ856" s="324"/>
      <c r="BA856" s="324"/>
      <c r="BB856" s="324"/>
      <c r="BC856" s="324"/>
      <c r="BD856" s="324"/>
      <c r="BE856" s="324"/>
      <c r="BF856" s="324"/>
      <c r="BG856" s="324"/>
      <c r="BH856" s="324"/>
      <c r="BI856" s="324"/>
      <c r="BJ856" s="324"/>
      <c r="BK856" s="324"/>
      <c r="BL856" s="324"/>
      <c r="BM856" s="324"/>
      <c r="BN856" s="324"/>
      <c r="BO856" s="324"/>
      <c r="BP856" s="324"/>
      <c r="BQ856" s="324"/>
      <c r="BR856" s="324"/>
      <c r="BS856" s="324"/>
      <c r="BT856" s="324"/>
      <c r="BU856" s="324"/>
      <c r="BV856" s="324"/>
      <c r="BW856" s="324"/>
      <c r="BX856" s="324"/>
      <c r="BY856" s="324"/>
      <c r="BZ856" s="324"/>
      <c r="CA856" s="324"/>
      <c r="CB856" s="324"/>
      <c r="CC856" s="324"/>
      <c r="CD856" s="324"/>
      <c r="CE856" s="324"/>
      <c r="CF856" s="324"/>
      <c r="CG856" s="324"/>
      <c r="CH856" s="324"/>
      <c r="CI856" s="324"/>
      <c r="CJ856" s="324"/>
      <c r="CK856" s="324"/>
      <c r="CL856" s="324"/>
      <c r="CM856" s="324"/>
      <c r="CN856" s="324"/>
      <c r="CO856" s="324"/>
      <c r="CP856" s="324"/>
      <c r="CQ856" s="532"/>
      <c r="CR856" s="532"/>
      <c r="CS856" s="532"/>
      <c r="CT856" s="532"/>
      <c r="CU856" s="532"/>
      <c r="CV856" s="532"/>
      <c r="CW856" s="532"/>
      <c r="CX856" s="532"/>
      <c r="CY856" s="532"/>
      <c r="CZ856" s="532"/>
      <c r="DA856" s="532"/>
      <c r="DB856" s="532"/>
      <c r="DC856" s="532"/>
      <c r="DD856" s="532"/>
      <c r="DE856" s="532"/>
      <c r="DF856" s="532"/>
      <c r="DG856" s="532"/>
      <c r="DH856" s="532"/>
      <c r="DI856" s="532"/>
      <c r="DJ856" s="532"/>
      <c r="DK856" s="532"/>
      <c r="DL856" s="532"/>
      <c r="DM856" s="532"/>
      <c r="DN856" s="532"/>
      <c r="DO856" s="532"/>
      <c r="DP856" s="532"/>
      <c r="DQ856" s="532"/>
      <c r="DR856" s="532"/>
      <c r="DS856" s="532"/>
      <c r="DT856" s="532"/>
      <c r="DU856" s="532"/>
      <c r="DV856" s="532"/>
      <c r="DW856" s="532"/>
    </row>
    <row r="857" spans="1:127" s="502" customFormat="1" ht="12.75" customHeight="1" x14ac:dyDescent="0.2">
      <c r="A857" s="270">
        <v>856</v>
      </c>
      <c r="B857" s="281" t="s">
        <v>1005</v>
      </c>
      <c r="C857" s="281" t="s">
        <v>8312</v>
      </c>
      <c r="D857" s="281" t="s">
        <v>8313</v>
      </c>
      <c r="E857" s="281" t="s">
        <v>1565</v>
      </c>
      <c r="F857" s="281" t="s">
        <v>8314</v>
      </c>
      <c r="G857" s="296" t="s">
        <v>8315</v>
      </c>
      <c r="H857" s="739" t="s">
        <v>8316</v>
      </c>
      <c r="I857" s="281" t="s">
        <v>26</v>
      </c>
      <c r="J857" s="281" t="s">
        <v>8317</v>
      </c>
      <c r="K857" s="318" t="s">
        <v>8318</v>
      </c>
      <c r="L857" s="739" t="s">
        <v>8319</v>
      </c>
      <c r="M857" s="306">
        <v>43901</v>
      </c>
      <c r="N857" s="307">
        <v>44626</v>
      </c>
      <c r="O857" s="507" t="s">
        <v>991</v>
      </c>
      <c r="P857" s="508">
        <f>N857</f>
        <v>44626</v>
      </c>
      <c r="Q857" s="264">
        <v>20268</v>
      </c>
      <c r="R857" s="264">
        <v>2019</v>
      </c>
      <c r="S857" s="265">
        <v>43896</v>
      </c>
      <c r="T857" s="281" t="s">
        <v>5218</v>
      </c>
      <c r="U857" s="281" t="s">
        <v>5629</v>
      </c>
      <c r="V857" s="150" t="s">
        <v>2177</v>
      </c>
      <c r="W857" s="150" t="s">
        <v>2177</v>
      </c>
      <c r="X857" s="281" t="s">
        <v>8320</v>
      </c>
      <c r="Y857" s="281" t="s">
        <v>1439</v>
      </c>
      <c r="Z857" s="150" t="s">
        <v>1440</v>
      </c>
      <c r="AA857" s="303">
        <v>44626</v>
      </c>
      <c r="AB857" s="283" t="s">
        <v>2167</v>
      </c>
      <c r="AC857" s="281">
        <v>6.1</v>
      </c>
      <c r="AD857" s="284" t="s">
        <v>8321</v>
      </c>
      <c r="AE857" s="281">
        <v>110</v>
      </c>
      <c r="AF857" s="281">
        <v>110</v>
      </c>
      <c r="AG857" s="281">
        <v>140</v>
      </c>
      <c r="AH857" s="281">
        <v>185</v>
      </c>
      <c r="AI857" s="281">
        <v>21</v>
      </c>
      <c r="AJ857" s="281">
        <v>49</v>
      </c>
      <c r="AK857" s="281">
        <v>62</v>
      </c>
      <c r="AL857" s="281">
        <v>1</v>
      </c>
      <c r="AM857" s="506">
        <v>43901</v>
      </c>
      <c r="AN857" s="324">
        <v>2019</v>
      </c>
      <c r="AO857" s="324" t="s">
        <v>991</v>
      </c>
      <c r="AP857" s="281" t="s">
        <v>8322</v>
      </c>
      <c r="AQ857" s="635"/>
      <c r="AR857" s="324"/>
      <c r="AS857" s="324"/>
      <c r="AT857" s="324"/>
      <c r="AU857" s="324"/>
      <c r="AV857" s="324"/>
      <c r="AW857" s="324"/>
      <c r="AX857" s="324"/>
      <c r="AY857" s="324"/>
      <c r="AZ857" s="324"/>
      <c r="BA857" s="324"/>
      <c r="BB857" s="324"/>
      <c r="BC857" s="324"/>
      <c r="BD857" s="324"/>
      <c r="BE857" s="324"/>
      <c r="BF857" s="324"/>
      <c r="BG857" s="324"/>
      <c r="BH857" s="324"/>
      <c r="BI857" s="324"/>
      <c r="BJ857" s="324"/>
      <c r="BK857" s="324"/>
      <c r="BL857" s="324"/>
      <c r="BM857" s="324"/>
      <c r="BN857" s="324"/>
      <c r="BO857" s="324"/>
      <c r="BP857" s="324"/>
      <c r="BQ857" s="324"/>
      <c r="BR857" s="324"/>
      <c r="BS857" s="324"/>
      <c r="BT857" s="324"/>
      <c r="BU857" s="324"/>
      <c r="BV857" s="324"/>
      <c r="BW857" s="324"/>
      <c r="BX857" s="324"/>
      <c r="BY857" s="324"/>
      <c r="BZ857" s="324"/>
      <c r="CA857" s="324"/>
      <c r="CB857" s="324"/>
      <c r="CC857" s="324"/>
      <c r="CD857" s="324"/>
      <c r="CE857" s="324"/>
      <c r="CF857" s="324"/>
      <c r="CG857" s="324"/>
      <c r="CH857" s="324"/>
      <c r="CI857" s="324"/>
      <c r="CJ857" s="324"/>
      <c r="CK857" s="324"/>
      <c r="CL857" s="324"/>
      <c r="CM857" s="324"/>
      <c r="CN857" s="324"/>
      <c r="CO857" s="324"/>
      <c r="CP857" s="324"/>
      <c r="CQ857" s="532"/>
      <c r="CR857" s="532"/>
      <c r="CS857" s="532"/>
      <c r="CT857" s="532"/>
      <c r="CU857" s="532"/>
      <c r="CV857" s="532"/>
      <c r="CW857" s="532"/>
      <c r="CX857" s="532"/>
      <c r="CY857" s="532"/>
      <c r="CZ857" s="532"/>
      <c r="DA857" s="532"/>
      <c r="DB857" s="532"/>
      <c r="DC857" s="532"/>
      <c r="DD857" s="532"/>
      <c r="DE857" s="532"/>
      <c r="DF857" s="532"/>
      <c r="DG857" s="532"/>
      <c r="DH857" s="532"/>
      <c r="DI857" s="532"/>
      <c r="DJ857" s="532"/>
      <c r="DK857" s="532"/>
      <c r="DL857" s="532"/>
      <c r="DM857" s="532"/>
      <c r="DN857" s="532"/>
      <c r="DO857" s="532"/>
      <c r="DP857" s="532"/>
      <c r="DQ857" s="532"/>
      <c r="DR857" s="532"/>
      <c r="DS857" s="532"/>
      <c r="DT857" s="532"/>
      <c r="DU857" s="532"/>
      <c r="DV857" s="532"/>
      <c r="DW857" s="532"/>
    </row>
    <row r="858" spans="1:127" ht="12.75" customHeight="1" x14ac:dyDescent="0.2">
      <c r="A858" s="270">
        <v>857</v>
      </c>
      <c r="B858" s="281" t="s">
        <v>1004</v>
      </c>
      <c r="C858" s="281" t="s">
        <v>3356</v>
      </c>
      <c r="D858" s="281"/>
      <c r="E858" s="281" t="s">
        <v>4211</v>
      </c>
      <c r="F858" s="281"/>
      <c r="G858" s="296" t="s">
        <v>4212</v>
      </c>
      <c r="H858" s="676"/>
      <c r="I858" s="281" t="s">
        <v>3342</v>
      </c>
      <c r="J858" s="281"/>
      <c r="K858" s="281" t="s">
        <v>4213</v>
      </c>
      <c r="L858" s="676" t="s">
        <v>2991</v>
      </c>
      <c r="M858" s="306">
        <v>42650</v>
      </c>
      <c r="N858" s="325">
        <v>44604</v>
      </c>
      <c r="O858" s="277" t="s">
        <v>991</v>
      </c>
      <c r="P858" s="298">
        <f>N858</f>
        <v>44604</v>
      </c>
      <c r="Q858" s="278">
        <v>16864</v>
      </c>
      <c r="R858" s="278">
        <v>2016</v>
      </c>
      <c r="S858" s="279">
        <v>44166</v>
      </c>
      <c r="T858" s="280" t="s">
        <v>239</v>
      </c>
      <c r="U858" s="281" t="s">
        <v>991</v>
      </c>
      <c r="V858" s="282" t="s">
        <v>7090</v>
      </c>
      <c r="W858" s="282" t="s">
        <v>8078</v>
      </c>
      <c r="X858" s="280" t="s">
        <v>2992</v>
      </c>
      <c r="Y858" s="280" t="s">
        <v>1955</v>
      </c>
      <c r="Z858" s="282" t="s">
        <v>1956</v>
      </c>
      <c r="AA858" s="319">
        <f>N858</f>
        <v>44604</v>
      </c>
      <c r="AB858" s="149" t="s">
        <v>2167</v>
      </c>
      <c r="AC858" s="280">
        <v>5.6</v>
      </c>
      <c r="AD858" s="305"/>
      <c r="AE858" s="280">
        <v>85</v>
      </c>
      <c r="AF858" s="280"/>
      <c r="AG858" s="280">
        <v>105</v>
      </c>
      <c r="AH858" s="280"/>
      <c r="AI858" s="280">
        <v>25</v>
      </c>
      <c r="AJ858" s="280">
        <v>39</v>
      </c>
      <c r="AK858" s="280">
        <v>55</v>
      </c>
      <c r="AL858" s="280">
        <v>1</v>
      </c>
      <c r="AM858" s="265"/>
      <c r="AN858" s="281"/>
      <c r="AO858" s="281"/>
      <c r="AP858" s="280"/>
      <c r="AQ858" s="634"/>
      <c r="AR858" s="501"/>
      <c r="AS858" s="501"/>
      <c r="AT858" s="501"/>
      <c r="AU858" s="501"/>
      <c r="AV858" s="501"/>
      <c r="AW858" s="501"/>
      <c r="AX858" s="501"/>
      <c r="AY858" s="501"/>
      <c r="AZ858" s="501"/>
      <c r="BA858" s="501"/>
      <c r="BB858" s="501"/>
      <c r="BC858" s="501"/>
      <c r="BD858" s="501"/>
      <c r="BE858" s="501"/>
      <c r="BF858" s="501"/>
      <c r="BG858" s="501"/>
      <c r="BH858" s="501"/>
      <c r="BI858" s="501"/>
      <c r="BJ858" s="501"/>
      <c r="BK858" s="501"/>
      <c r="BL858" s="501"/>
      <c r="BM858" s="501"/>
      <c r="BN858" s="501"/>
      <c r="BO858" s="501"/>
      <c r="BP858" s="501"/>
      <c r="BQ858" s="501"/>
      <c r="BR858" s="501"/>
      <c r="BS858" s="501"/>
      <c r="BT858" s="501"/>
      <c r="BU858" s="501"/>
      <c r="BV858" s="501"/>
      <c r="BW858" s="501"/>
      <c r="BX858" s="501"/>
      <c r="BY858" s="501"/>
      <c r="BZ858" s="501"/>
      <c r="CA858" s="501"/>
      <c r="CB858" s="501"/>
      <c r="CC858" s="501"/>
      <c r="CD858" s="501"/>
      <c r="CE858" s="501"/>
      <c r="CF858" s="501"/>
      <c r="CG858" s="501"/>
      <c r="CH858" s="501"/>
      <c r="CI858" s="501"/>
      <c r="CJ858" s="501"/>
      <c r="CK858" s="501"/>
      <c r="CL858" s="501"/>
      <c r="CM858" s="501"/>
      <c r="CN858" s="501"/>
      <c r="CO858" s="501"/>
      <c r="CP858" s="501"/>
    </row>
    <row r="859" spans="1:127" s="502" customFormat="1" ht="12.75" customHeight="1" x14ac:dyDescent="0.2">
      <c r="A859" s="270">
        <v>858</v>
      </c>
      <c r="B859" s="270" t="s">
        <v>1004</v>
      </c>
      <c r="C859" s="270" t="s">
        <v>7590</v>
      </c>
      <c r="D859" s="271"/>
      <c r="E859" s="130" t="s">
        <v>5188</v>
      </c>
      <c r="F859" s="271"/>
      <c r="G859" s="272" t="s">
        <v>9316</v>
      </c>
      <c r="H859" s="273"/>
      <c r="I859" s="271" t="s">
        <v>2653</v>
      </c>
      <c r="J859" s="271"/>
      <c r="K859" s="271" t="s">
        <v>9317</v>
      </c>
      <c r="L859" s="273" t="s">
        <v>9318</v>
      </c>
      <c r="M859" s="275">
        <v>44081</v>
      </c>
      <c r="N859" s="132">
        <v>44810</v>
      </c>
      <c r="O859" s="277" t="s">
        <v>991</v>
      </c>
      <c r="P859" s="299">
        <f>N859</f>
        <v>44810</v>
      </c>
      <c r="Q859" s="264">
        <v>20643</v>
      </c>
      <c r="R859" s="264">
        <v>2020</v>
      </c>
      <c r="S859" s="265">
        <v>44080</v>
      </c>
      <c r="T859" s="281" t="s">
        <v>1785</v>
      </c>
      <c r="U859" s="281" t="s">
        <v>1786</v>
      </c>
      <c r="V859" s="150" t="s">
        <v>484</v>
      </c>
      <c r="W859" s="150" t="s">
        <v>1189</v>
      </c>
      <c r="X859" s="281" t="s">
        <v>9319</v>
      </c>
      <c r="Y859" s="281" t="s">
        <v>173</v>
      </c>
      <c r="Z859" s="150" t="s">
        <v>174</v>
      </c>
      <c r="AA859" s="303">
        <f>N859</f>
        <v>44810</v>
      </c>
      <c r="AB859" s="283" t="s">
        <v>485</v>
      </c>
      <c r="AC859" s="281">
        <v>4.2</v>
      </c>
      <c r="AD859" s="284"/>
      <c r="AE859" s="281">
        <v>75</v>
      </c>
      <c r="AF859" s="281"/>
      <c r="AG859" s="281">
        <v>100</v>
      </c>
      <c r="AH859" s="281"/>
      <c r="AI859" s="281" t="s">
        <v>994</v>
      </c>
      <c r="AJ859" s="281" t="s">
        <v>994</v>
      </c>
      <c r="AK859" s="281" t="s">
        <v>994</v>
      </c>
      <c r="AL859" s="281">
        <v>1</v>
      </c>
      <c r="AM859" s="506"/>
      <c r="AN859" s="324"/>
      <c r="AO859" s="324"/>
      <c r="AP859" s="281"/>
      <c r="AQ859" s="635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  <c r="CA859" s="324"/>
      <c r="CB859" s="324"/>
      <c r="CC859" s="324"/>
      <c r="CD859" s="324"/>
      <c r="CE859" s="324"/>
      <c r="CF859" s="324"/>
      <c r="CG859" s="324"/>
      <c r="CH859" s="324"/>
      <c r="CI859" s="324"/>
      <c r="CJ859" s="324"/>
      <c r="CK859" s="324"/>
      <c r="CL859" s="324"/>
      <c r="CM859" s="324"/>
      <c r="CN859" s="324"/>
      <c r="CO859" s="324"/>
      <c r="CP859" s="324"/>
      <c r="CQ859" s="532"/>
      <c r="CR859" s="532"/>
      <c r="CS859" s="532"/>
      <c r="CT859" s="532"/>
      <c r="CU859" s="532"/>
      <c r="CV859" s="532"/>
      <c r="CW859" s="532"/>
      <c r="CX859" s="532"/>
      <c r="CY859" s="532"/>
      <c r="CZ859" s="532"/>
      <c r="DA859" s="532"/>
      <c r="DB859" s="532"/>
      <c r="DC859" s="532"/>
      <c r="DD859" s="532"/>
      <c r="DE859" s="532"/>
      <c r="DF859" s="532"/>
      <c r="DG859" s="532"/>
      <c r="DH859" s="532"/>
      <c r="DI859" s="532"/>
      <c r="DJ859" s="532"/>
      <c r="DK859" s="532"/>
      <c r="DL859" s="532"/>
      <c r="DM859" s="532"/>
      <c r="DN859" s="532"/>
      <c r="DO859" s="532"/>
      <c r="DP859" s="532"/>
      <c r="DQ859" s="532"/>
      <c r="DR859" s="532"/>
      <c r="DS859" s="532"/>
      <c r="DT859" s="532"/>
      <c r="DU859" s="532"/>
      <c r="DV859" s="532"/>
      <c r="DW859" s="532"/>
    </row>
    <row r="860" spans="1:127" ht="12.75" customHeight="1" x14ac:dyDescent="0.2">
      <c r="A860" s="270">
        <v>859</v>
      </c>
      <c r="B860" s="281" t="s">
        <v>1004</v>
      </c>
      <c r="C860" s="281" t="s">
        <v>469</v>
      </c>
      <c r="D860" s="281"/>
      <c r="E860" s="281" t="s">
        <v>2919</v>
      </c>
      <c r="F860" s="281"/>
      <c r="G860" s="296" t="s">
        <v>2920</v>
      </c>
      <c r="H860" s="676"/>
      <c r="I860" s="281" t="s">
        <v>1634</v>
      </c>
      <c r="J860" s="281"/>
      <c r="K860" s="281" t="s">
        <v>3544</v>
      </c>
      <c r="L860" s="676" t="s">
        <v>3327</v>
      </c>
      <c r="M860" s="306">
        <v>42118</v>
      </c>
      <c r="N860" s="325">
        <v>43761</v>
      </c>
      <c r="O860" s="507" t="s">
        <v>991</v>
      </c>
      <c r="P860" s="513">
        <f t="shared" ref="P860:P872" si="184">N860</f>
        <v>43761</v>
      </c>
      <c r="Q860" s="514">
        <v>15658</v>
      </c>
      <c r="R860" s="514">
        <v>2015</v>
      </c>
      <c r="S860" s="279">
        <v>43021</v>
      </c>
      <c r="T860" s="501" t="s">
        <v>1686</v>
      </c>
      <c r="U860" s="324" t="s">
        <v>991</v>
      </c>
      <c r="V860" s="282" t="s">
        <v>913</v>
      </c>
      <c r="W860" s="282" t="s">
        <v>1542</v>
      </c>
      <c r="X860" s="280" t="s">
        <v>3328</v>
      </c>
      <c r="Y860" s="280" t="s">
        <v>1525</v>
      </c>
      <c r="Z860" s="282" t="s">
        <v>1526</v>
      </c>
      <c r="AA860" s="319">
        <f>N860</f>
        <v>43761</v>
      </c>
      <c r="AB860" s="149" t="s">
        <v>485</v>
      </c>
      <c r="AC860" s="280">
        <v>4.9000000000000004</v>
      </c>
      <c r="AD860" s="305"/>
      <c r="AE860" s="280">
        <v>75</v>
      </c>
      <c r="AF860" s="280"/>
      <c r="AG860" s="280">
        <v>100</v>
      </c>
      <c r="AH860" s="280"/>
      <c r="AI860" s="280" t="s">
        <v>994</v>
      </c>
      <c r="AJ860" s="280" t="s">
        <v>994</v>
      </c>
      <c r="AK860" s="501" t="s">
        <v>994</v>
      </c>
      <c r="AL860" s="501">
        <v>1</v>
      </c>
      <c r="AM860" s="501"/>
      <c r="AN860" s="501"/>
      <c r="AO860" s="501"/>
      <c r="AP860" s="280"/>
      <c r="AQ860" s="634"/>
      <c r="AR860" s="501"/>
      <c r="AS860" s="501"/>
      <c r="AT860" s="501"/>
      <c r="AU860" s="501"/>
      <c r="AV860" s="501"/>
      <c r="AW860" s="501"/>
      <c r="AX860" s="501"/>
      <c r="AY860" s="501"/>
      <c r="AZ860" s="501"/>
      <c r="BA860" s="501"/>
      <c r="BB860" s="501"/>
      <c r="BC860" s="501"/>
      <c r="BD860" s="501"/>
      <c r="BE860" s="501"/>
      <c r="BF860" s="501"/>
      <c r="BG860" s="501"/>
      <c r="BH860" s="501"/>
      <c r="BI860" s="501"/>
      <c r="BJ860" s="501"/>
      <c r="BK860" s="501"/>
      <c r="BL860" s="501"/>
      <c r="BM860" s="501"/>
      <c r="BN860" s="501"/>
      <c r="BO860" s="501"/>
      <c r="BP860" s="501"/>
      <c r="BQ860" s="501"/>
      <c r="BR860" s="501"/>
      <c r="BS860" s="501"/>
      <c r="BT860" s="501"/>
      <c r="BU860" s="501"/>
      <c r="BV860" s="501"/>
      <c r="BW860" s="501"/>
      <c r="BX860" s="501"/>
      <c r="BY860" s="501"/>
      <c r="BZ860" s="501"/>
      <c r="CA860" s="501"/>
      <c r="CB860" s="501"/>
      <c r="CC860" s="501"/>
      <c r="CD860" s="501"/>
      <c r="CE860" s="501"/>
      <c r="CF860" s="501"/>
      <c r="CG860" s="501"/>
      <c r="CH860" s="501"/>
      <c r="CI860" s="501"/>
      <c r="CJ860" s="501"/>
      <c r="CK860" s="501"/>
      <c r="CL860" s="501"/>
      <c r="CM860" s="501"/>
      <c r="CN860" s="501"/>
      <c r="CO860" s="501"/>
      <c r="CP860" s="501"/>
    </row>
    <row r="861" spans="1:127" ht="12.75" customHeight="1" x14ac:dyDescent="0.2">
      <c r="A861" s="270">
        <v>860</v>
      </c>
      <c r="B861" s="281" t="s">
        <v>1004</v>
      </c>
      <c r="C861" s="281" t="s">
        <v>2525</v>
      </c>
      <c r="D861" s="281"/>
      <c r="E861" s="281" t="s">
        <v>1284</v>
      </c>
      <c r="F861" s="281"/>
      <c r="G861" s="296" t="s">
        <v>2567</v>
      </c>
      <c r="H861" s="676"/>
      <c r="I861" s="281" t="s">
        <v>136</v>
      </c>
      <c r="J861" s="281"/>
      <c r="K861" s="318" t="s">
        <v>3352</v>
      </c>
      <c r="L861" s="676" t="s">
        <v>123</v>
      </c>
      <c r="M861" s="306">
        <v>41079</v>
      </c>
      <c r="N861" s="325">
        <v>44841</v>
      </c>
      <c r="O861" s="507" t="s">
        <v>991</v>
      </c>
      <c r="P861" s="513">
        <f t="shared" si="184"/>
        <v>44841</v>
      </c>
      <c r="Q861" s="264">
        <v>18634</v>
      </c>
      <c r="R861" s="264">
        <v>2009</v>
      </c>
      <c r="S861" s="279">
        <v>44111</v>
      </c>
      <c r="T861" s="281" t="s">
        <v>748</v>
      </c>
      <c r="U861" s="281" t="s">
        <v>991</v>
      </c>
      <c r="V861" s="282" t="s">
        <v>9500</v>
      </c>
      <c r="W861" s="282" t="s">
        <v>9501</v>
      </c>
      <c r="X861" s="280" t="s">
        <v>6901</v>
      </c>
      <c r="Y861" s="280" t="s">
        <v>1116</v>
      </c>
      <c r="Z861" s="282" t="s">
        <v>2024</v>
      </c>
      <c r="AA861" s="319">
        <v>44111</v>
      </c>
      <c r="AB861" s="149" t="s">
        <v>993</v>
      </c>
      <c r="AC861" s="280">
        <v>7.1</v>
      </c>
      <c r="AD861" s="305"/>
      <c r="AE861" s="280">
        <v>107</v>
      </c>
      <c r="AF861" s="280"/>
      <c r="AG861" s="280">
        <v>112</v>
      </c>
      <c r="AH861" s="280"/>
      <c r="AI861" s="280" t="s">
        <v>994</v>
      </c>
      <c r="AJ861" s="280" t="s">
        <v>994</v>
      </c>
      <c r="AK861" s="501" t="s">
        <v>994</v>
      </c>
      <c r="AL861" s="281">
        <v>1</v>
      </c>
      <c r="AM861" s="501"/>
      <c r="AN861" s="501"/>
      <c r="AO861" s="501"/>
      <c r="AP861" s="280"/>
      <c r="AQ861" s="634"/>
      <c r="AR861" s="501"/>
      <c r="AS861" s="501"/>
      <c r="AT861" s="501"/>
      <c r="AU861" s="501"/>
      <c r="AV861" s="501"/>
      <c r="AW861" s="501"/>
      <c r="AX861" s="501"/>
      <c r="AY861" s="501"/>
      <c r="AZ861" s="501"/>
      <c r="BA861" s="501"/>
      <c r="BB861" s="501"/>
      <c r="BC861" s="501"/>
      <c r="BD861" s="501"/>
      <c r="BE861" s="501"/>
      <c r="BF861" s="501"/>
      <c r="BG861" s="501"/>
      <c r="BH861" s="501"/>
      <c r="BI861" s="501"/>
      <c r="BJ861" s="501"/>
      <c r="BK861" s="501"/>
      <c r="BL861" s="501"/>
      <c r="BM861" s="501"/>
      <c r="BN861" s="501"/>
      <c r="BO861" s="501"/>
      <c r="BP861" s="501"/>
      <c r="BQ861" s="501"/>
      <c r="BR861" s="501"/>
      <c r="BS861" s="501"/>
      <c r="BT861" s="501"/>
      <c r="BU861" s="501"/>
      <c r="BV861" s="501"/>
      <c r="BW861" s="501"/>
      <c r="BX861" s="501"/>
      <c r="BY861" s="501"/>
      <c r="BZ861" s="501"/>
      <c r="CA861" s="501"/>
      <c r="CB861" s="501"/>
      <c r="CC861" s="501"/>
      <c r="CD861" s="501"/>
      <c r="CE861" s="501"/>
      <c r="CF861" s="501"/>
      <c r="CG861" s="501"/>
      <c r="CH861" s="501"/>
      <c r="CI861" s="501"/>
      <c r="CJ861" s="501"/>
      <c r="CK861" s="501"/>
      <c r="CL861" s="501"/>
      <c r="CM861" s="501"/>
      <c r="CN861" s="501"/>
      <c r="CO861" s="501"/>
      <c r="CP861" s="501"/>
    </row>
    <row r="862" spans="1:127" s="324" customFormat="1" ht="12.75" customHeight="1" x14ac:dyDescent="0.2">
      <c r="A862" s="270">
        <v>861</v>
      </c>
      <c r="B862" s="281" t="s">
        <v>1004</v>
      </c>
      <c r="C862" s="324" t="s">
        <v>6210</v>
      </c>
      <c r="E862" s="281" t="s">
        <v>6657</v>
      </c>
      <c r="G862" s="509" t="s">
        <v>6658</v>
      </c>
      <c r="I862" s="271" t="s">
        <v>424</v>
      </c>
      <c r="K862" s="324" t="s">
        <v>1923</v>
      </c>
      <c r="L862" s="676" t="s">
        <v>1924</v>
      </c>
      <c r="M862" s="510">
        <v>43409</v>
      </c>
      <c r="N862" s="511">
        <v>44860</v>
      </c>
      <c r="O862" s="277" t="s">
        <v>991</v>
      </c>
      <c r="P862" s="299">
        <f t="shared" si="184"/>
        <v>44860</v>
      </c>
      <c r="Q862" s="264">
        <v>18649</v>
      </c>
      <c r="R862" s="264">
        <v>2018</v>
      </c>
      <c r="S862" s="265">
        <v>44130</v>
      </c>
      <c r="T862" s="281" t="s">
        <v>239</v>
      </c>
      <c r="U862" s="281" t="s">
        <v>991</v>
      </c>
      <c r="V862" s="150" t="s">
        <v>543</v>
      </c>
      <c r="W862" s="150" t="s">
        <v>543</v>
      </c>
      <c r="X862" s="281" t="s">
        <v>3735</v>
      </c>
      <c r="Y862" s="281" t="s">
        <v>1925</v>
      </c>
      <c r="Z862" s="150" t="s">
        <v>1926</v>
      </c>
      <c r="AA862" s="303">
        <v>44860</v>
      </c>
      <c r="AB862" s="283" t="s">
        <v>2167</v>
      </c>
      <c r="AC862" s="281">
        <v>5.7</v>
      </c>
      <c r="AD862" s="284"/>
      <c r="AE862" s="281">
        <v>90</v>
      </c>
      <c r="AF862" s="281"/>
      <c r="AG862" s="281">
        <v>115</v>
      </c>
      <c r="AH862" s="281"/>
      <c r="AI862" s="281">
        <v>23</v>
      </c>
      <c r="AJ862" s="281">
        <v>39</v>
      </c>
      <c r="AK862" s="281">
        <v>54</v>
      </c>
      <c r="AL862" s="281">
        <v>1</v>
      </c>
      <c r="AP862" s="281"/>
      <c r="AQ862" s="635"/>
      <c r="CQ862" s="512"/>
    </row>
    <row r="863" spans="1:127" s="502" customFormat="1" ht="12.75" customHeight="1" x14ac:dyDescent="0.2">
      <c r="A863" s="270">
        <v>862</v>
      </c>
      <c r="B863" s="281" t="s">
        <v>1004</v>
      </c>
      <c r="C863" s="281" t="s">
        <v>7503</v>
      </c>
      <c r="D863" s="281"/>
      <c r="E863" s="281" t="s">
        <v>2016</v>
      </c>
      <c r="F863" s="281"/>
      <c r="G863" s="296" t="s">
        <v>9274</v>
      </c>
      <c r="H863" s="804"/>
      <c r="I863" s="281" t="s">
        <v>1527</v>
      </c>
      <c r="J863" s="281"/>
      <c r="K863" s="281" t="s">
        <v>6680</v>
      </c>
      <c r="L863" s="804" t="s">
        <v>2608</v>
      </c>
      <c r="M863" s="306">
        <v>44076</v>
      </c>
      <c r="N863" s="307">
        <v>44805</v>
      </c>
      <c r="O863" s="507" t="s">
        <v>991</v>
      </c>
      <c r="P863" s="508">
        <f>N863</f>
        <v>44805</v>
      </c>
      <c r="Q863" s="264">
        <v>20629</v>
      </c>
      <c r="R863" s="264">
        <v>2020</v>
      </c>
      <c r="S863" s="265">
        <v>44075</v>
      </c>
      <c r="T863" s="281" t="s">
        <v>5762</v>
      </c>
      <c r="U863" s="281" t="s">
        <v>1786</v>
      </c>
      <c r="V863" s="150" t="s">
        <v>484</v>
      </c>
      <c r="W863" s="150" t="s">
        <v>484</v>
      </c>
      <c r="X863" s="281" t="s">
        <v>3497</v>
      </c>
      <c r="Y863" s="281" t="s">
        <v>1232</v>
      </c>
      <c r="Z863" s="150" t="s">
        <v>351</v>
      </c>
      <c r="AA863" s="303">
        <v>44805</v>
      </c>
      <c r="AB863" s="283" t="s">
        <v>485</v>
      </c>
      <c r="AC863" s="281">
        <v>4.55</v>
      </c>
      <c r="AD863" s="284"/>
      <c r="AE863" s="281">
        <v>60</v>
      </c>
      <c r="AF863" s="281"/>
      <c r="AG863" s="281">
        <v>95</v>
      </c>
      <c r="AH863" s="281"/>
      <c r="AI863" s="281" t="s">
        <v>994</v>
      </c>
      <c r="AJ863" s="281" t="s">
        <v>994</v>
      </c>
      <c r="AK863" s="281" t="s">
        <v>994</v>
      </c>
      <c r="AL863" s="281">
        <v>1</v>
      </c>
      <c r="AM863" s="324"/>
      <c r="AN863" s="324"/>
      <c r="AO863" s="324"/>
      <c r="AP863" s="281"/>
      <c r="AQ863" s="635"/>
      <c r="AR863" s="324"/>
      <c r="AS863" s="324"/>
      <c r="AT863" s="324"/>
      <c r="AU863" s="324"/>
      <c r="AV863" s="324"/>
      <c r="AW863" s="324"/>
      <c r="AX863" s="324"/>
      <c r="AY863" s="324"/>
      <c r="AZ863" s="324"/>
      <c r="BA863" s="324"/>
      <c r="BB863" s="324"/>
      <c r="BC863" s="324"/>
      <c r="BD863" s="324"/>
      <c r="BE863" s="324"/>
      <c r="BF863" s="324"/>
      <c r="BG863" s="324"/>
      <c r="BH863" s="324"/>
      <c r="BI863" s="324"/>
      <c r="BJ863" s="324"/>
      <c r="BK863" s="324"/>
      <c r="BL863" s="324"/>
      <c r="BM863" s="324"/>
      <c r="BN863" s="324"/>
      <c r="BO863" s="324"/>
      <c r="BP863" s="324"/>
      <c r="BQ863" s="324"/>
      <c r="BR863" s="324"/>
      <c r="BS863" s="324"/>
      <c r="BT863" s="324"/>
      <c r="BU863" s="324"/>
      <c r="BV863" s="324"/>
      <c r="BW863" s="324"/>
      <c r="BX863" s="324"/>
      <c r="BY863" s="324"/>
      <c r="BZ863" s="324"/>
      <c r="CA863" s="324"/>
      <c r="CB863" s="324"/>
      <c r="CC863" s="324"/>
      <c r="CD863" s="324"/>
      <c r="CE863" s="324"/>
      <c r="CF863" s="324"/>
      <c r="CG863" s="324"/>
      <c r="CH863" s="324"/>
      <c r="CI863" s="324"/>
      <c r="CJ863" s="324"/>
      <c r="CK863" s="324"/>
      <c r="CL863" s="324"/>
      <c r="CM863" s="324"/>
      <c r="CN863" s="324"/>
      <c r="CO863" s="324"/>
      <c r="CP863" s="324"/>
      <c r="CQ863" s="532"/>
      <c r="CR863" s="532"/>
      <c r="CS863" s="532"/>
      <c r="CT863" s="532"/>
      <c r="CU863" s="532"/>
      <c r="CV863" s="532"/>
      <c r="CW863" s="532"/>
      <c r="CX863" s="532"/>
      <c r="CY863" s="532"/>
      <c r="CZ863" s="532"/>
      <c r="DA863" s="532"/>
      <c r="DB863" s="532"/>
      <c r="DC863" s="532"/>
      <c r="DD863" s="532"/>
      <c r="DE863" s="532"/>
      <c r="DF863" s="532"/>
      <c r="DG863" s="532"/>
      <c r="DH863" s="532"/>
      <c r="DI863" s="532"/>
      <c r="DJ863" s="532"/>
      <c r="DK863" s="532"/>
      <c r="DL863" s="532"/>
      <c r="DM863" s="532"/>
      <c r="DN863" s="532"/>
      <c r="DO863" s="532"/>
      <c r="DP863" s="532"/>
      <c r="DQ863" s="532"/>
      <c r="DR863" s="532"/>
      <c r="DS863" s="532"/>
      <c r="DT863" s="532"/>
      <c r="DU863" s="532"/>
      <c r="DV863" s="532"/>
      <c r="DW863" s="532"/>
    </row>
    <row r="864" spans="1:127" ht="12.75" customHeight="1" x14ac:dyDescent="0.2">
      <c r="A864" s="270">
        <v>863</v>
      </c>
      <c r="B864" s="281" t="s">
        <v>1005</v>
      </c>
      <c r="C864" s="281" t="s">
        <v>2557</v>
      </c>
      <c r="D864" s="281" t="s">
        <v>1219</v>
      </c>
      <c r="E864" s="281" t="s">
        <v>2690</v>
      </c>
      <c r="F864" s="281" t="s">
        <v>2691</v>
      </c>
      <c r="G864" s="296" t="s">
        <v>2692</v>
      </c>
      <c r="H864" s="676" t="s">
        <v>2693</v>
      </c>
      <c r="I864" s="281" t="s">
        <v>1634</v>
      </c>
      <c r="J864" s="281" t="s">
        <v>1616</v>
      </c>
      <c r="K864" s="281" t="s">
        <v>2694</v>
      </c>
      <c r="L864" s="676" t="s">
        <v>2695</v>
      </c>
      <c r="M864" s="306">
        <v>41821</v>
      </c>
      <c r="N864" s="325">
        <v>44681</v>
      </c>
      <c r="O864" s="507" t="s">
        <v>991</v>
      </c>
      <c r="P864" s="513">
        <f t="shared" si="184"/>
        <v>44681</v>
      </c>
      <c r="Q864" s="264">
        <v>15041</v>
      </c>
      <c r="R864" s="264">
        <v>2014</v>
      </c>
      <c r="S864" s="279">
        <v>43951</v>
      </c>
      <c r="T864" s="281" t="s">
        <v>32</v>
      </c>
      <c r="U864" s="281" t="s">
        <v>259</v>
      </c>
      <c r="V864" s="282" t="s">
        <v>8498</v>
      </c>
      <c r="W864" s="282" t="s">
        <v>8499</v>
      </c>
      <c r="X864" s="280" t="s">
        <v>2696</v>
      </c>
      <c r="Y864" s="280" t="s">
        <v>1697</v>
      </c>
      <c r="Z864" s="282" t="s">
        <v>2697</v>
      </c>
      <c r="AA864" s="319">
        <f t="shared" ref="AA864:AA898" si="185">N864</f>
        <v>44681</v>
      </c>
      <c r="AB864" s="149" t="s">
        <v>2167</v>
      </c>
      <c r="AC864" s="280">
        <v>4.9000000000000004</v>
      </c>
      <c r="AD864" s="305">
        <v>18.5</v>
      </c>
      <c r="AE864" s="280">
        <v>75</v>
      </c>
      <c r="AF864" s="280">
        <v>92.5</v>
      </c>
      <c r="AG864" s="280">
        <v>90</v>
      </c>
      <c r="AH864" s="280">
        <v>122</v>
      </c>
      <c r="AI864" s="280" t="s">
        <v>994</v>
      </c>
      <c r="AJ864" s="280" t="s">
        <v>994</v>
      </c>
      <c r="AK864" s="281" t="s">
        <v>994</v>
      </c>
      <c r="AL864" s="281">
        <v>1</v>
      </c>
      <c r="AM864" s="517">
        <v>41821</v>
      </c>
      <c r="AN864" s="501">
        <v>2014</v>
      </c>
      <c r="AO864" s="501" t="s">
        <v>991</v>
      </c>
      <c r="AP864" s="280"/>
      <c r="AQ864" s="634"/>
      <c r="AR864" s="501"/>
      <c r="AS864" s="501"/>
      <c r="AT864" s="501"/>
      <c r="AU864" s="501"/>
      <c r="AV864" s="501"/>
      <c r="AW864" s="501"/>
      <c r="AX864" s="501"/>
      <c r="AY864" s="501"/>
      <c r="AZ864" s="501"/>
      <c r="BA864" s="501"/>
      <c r="BB864" s="501"/>
      <c r="BC864" s="501"/>
      <c r="BD864" s="501"/>
      <c r="BE864" s="501"/>
      <c r="BF864" s="501"/>
      <c r="BG864" s="501"/>
      <c r="BH864" s="501"/>
      <c r="BI864" s="501"/>
      <c r="BJ864" s="501"/>
      <c r="BK864" s="501"/>
      <c r="BL864" s="501"/>
      <c r="BM864" s="501"/>
      <c r="BN864" s="501"/>
      <c r="BO864" s="501"/>
      <c r="BP864" s="501"/>
      <c r="BQ864" s="501"/>
      <c r="BR864" s="501"/>
      <c r="BS864" s="501"/>
      <c r="BT864" s="501"/>
      <c r="BU864" s="501"/>
      <c r="BV864" s="501"/>
      <c r="BW864" s="501"/>
      <c r="BX864" s="501"/>
      <c r="BY864" s="501"/>
      <c r="BZ864" s="501"/>
      <c r="CA864" s="501"/>
      <c r="CB864" s="501"/>
      <c r="CC864" s="501"/>
      <c r="CD864" s="501"/>
      <c r="CE864" s="501"/>
      <c r="CF864" s="501"/>
      <c r="CG864" s="501"/>
      <c r="CH864" s="501"/>
      <c r="CI864" s="501"/>
      <c r="CJ864" s="501"/>
      <c r="CK864" s="501"/>
      <c r="CL864" s="501"/>
      <c r="CM864" s="501"/>
      <c r="CN864" s="501"/>
      <c r="CO864" s="501"/>
      <c r="CP864" s="501"/>
    </row>
    <row r="865" spans="1:127" ht="12.75" customHeight="1" x14ac:dyDescent="0.2">
      <c r="A865" s="270">
        <v>864</v>
      </c>
      <c r="B865" s="281" t="s">
        <v>1004</v>
      </c>
      <c r="C865" s="270" t="s">
        <v>8134</v>
      </c>
      <c r="D865" s="281"/>
      <c r="E865" s="281" t="s">
        <v>6142</v>
      </c>
      <c r="F865" s="281"/>
      <c r="G865" s="296" t="s">
        <v>6143</v>
      </c>
      <c r="H865" s="676"/>
      <c r="I865" s="281" t="s">
        <v>614</v>
      </c>
      <c r="J865" s="281"/>
      <c r="K865" s="281" t="s">
        <v>6144</v>
      </c>
      <c r="L865" s="676" t="s">
        <v>6145</v>
      </c>
      <c r="M865" s="306">
        <v>43231</v>
      </c>
      <c r="N865" s="325">
        <v>44609</v>
      </c>
      <c r="O865" s="507" t="s">
        <v>991</v>
      </c>
      <c r="P865" s="513">
        <f t="shared" si="184"/>
        <v>44609</v>
      </c>
      <c r="Q865" s="264">
        <v>18432</v>
      </c>
      <c r="R865" s="264">
        <v>2015</v>
      </c>
      <c r="S865" s="279">
        <v>43878</v>
      </c>
      <c r="T865" s="281" t="s">
        <v>239</v>
      </c>
      <c r="U865" s="281" t="s">
        <v>991</v>
      </c>
      <c r="V865" s="282" t="s">
        <v>1532</v>
      </c>
      <c r="W865" s="282" t="s">
        <v>2063</v>
      </c>
      <c r="X865" s="280" t="s">
        <v>6146</v>
      </c>
      <c r="Y865" s="280" t="s">
        <v>728</v>
      </c>
      <c r="Z865" s="282" t="s">
        <v>729</v>
      </c>
      <c r="AA865" s="319">
        <f t="shared" si="185"/>
        <v>44609</v>
      </c>
      <c r="AB865" s="149" t="s">
        <v>2167</v>
      </c>
      <c r="AC865" s="280">
        <v>4.3</v>
      </c>
      <c r="AD865" s="305"/>
      <c r="AE865" s="280">
        <v>90</v>
      </c>
      <c r="AF865" s="280"/>
      <c r="AG865" s="280">
        <v>110</v>
      </c>
      <c r="AH865" s="280"/>
      <c r="AI865" s="280" t="s">
        <v>994</v>
      </c>
      <c r="AJ865" s="280">
        <v>39</v>
      </c>
      <c r="AK865" s="281">
        <v>49</v>
      </c>
      <c r="AL865" s="281">
        <v>1</v>
      </c>
      <c r="AM865" s="501"/>
      <c r="AN865" s="501"/>
      <c r="AO865" s="501"/>
      <c r="AP865" s="280"/>
      <c r="AQ865" s="634"/>
      <c r="AR865" s="501"/>
      <c r="AS865" s="501"/>
      <c r="AT865" s="501"/>
      <c r="AU865" s="501"/>
      <c r="AV865" s="501"/>
      <c r="AW865" s="501"/>
      <c r="AX865" s="501"/>
      <c r="AY865" s="501"/>
      <c r="AZ865" s="501"/>
      <c r="BA865" s="501"/>
      <c r="BB865" s="501"/>
      <c r="BC865" s="501"/>
      <c r="BD865" s="501"/>
      <c r="BE865" s="501"/>
      <c r="BF865" s="501"/>
      <c r="BG865" s="501"/>
      <c r="BH865" s="501"/>
      <c r="BI865" s="501"/>
      <c r="BJ865" s="501"/>
      <c r="BK865" s="501"/>
      <c r="BL865" s="501"/>
      <c r="BM865" s="501"/>
      <c r="BN865" s="501"/>
      <c r="BO865" s="501"/>
      <c r="BP865" s="501"/>
      <c r="BQ865" s="501"/>
      <c r="BR865" s="501"/>
      <c r="BS865" s="501"/>
      <c r="BT865" s="501"/>
      <c r="BU865" s="501"/>
      <c r="BV865" s="501"/>
      <c r="BW865" s="501"/>
      <c r="BX865" s="501"/>
      <c r="BY865" s="501"/>
      <c r="BZ865" s="501"/>
      <c r="CA865" s="501"/>
      <c r="CB865" s="501"/>
      <c r="CC865" s="501"/>
      <c r="CD865" s="501"/>
      <c r="CE865" s="501"/>
      <c r="CF865" s="501"/>
      <c r="CG865" s="501"/>
      <c r="CH865" s="501"/>
      <c r="CI865" s="501"/>
      <c r="CJ865" s="501"/>
      <c r="CK865" s="501"/>
      <c r="CL865" s="501"/>
      <c r="CM865" s="501"/>
      <c r="CN865" s="501"/>
      <c r="CO865" s="501"/>
      <c r="CP865" s="501"/>
    </row>
    <row r="866" spans="1:127" ht="12.75" customHeight="1" x14ac:dyDescent="0.2">
      <c r="A866" s="270">
        <v>865</v>
      </c>
      <c r="B866" s="281" t="s">
        <v>1004</v>
      </c>
      <c r="C866" s="270" t="s">
        <v>2113</v>
      </c>
      <c r="D866" s="281"/>
      <c r="E866" s="281" t="s">
        <v>2683</v>
      </c>
      <c r="F866" s="281"/>
      <c r="G866" s="296" t="s">
        <v>2684</v>
      </c>
      <c r="H866" s="676"/>
      <c r="I866" s="281" t="s">
        <v>1634</v>
      </c>
      <c r="J866" s="281"/>
      <c r="K866" s="281" t="s">
        <v>2685</v>
      </c>
      <c r="L866" s="676" t="s">
        <v>2686</v>
      </c>
      <c r="M866" s="306">
        <v>41883</v>
      </c>
      <c r="N866" s="325">
        <v>43743</v>
      </c>
      <c r="O866" s="507" t="s">
        <v>991</v>
      </c>
      <c r="P866" s="513">
        <f t="shared" si="184"/>
        <v>43743</v>
      </c>
      <c r="Q866" s="264">
        <v>17851</v>
      </c>
      <c r="R866" s="264">
        <v>2003</v>
      </c>
      <c r="S866" s="279">
        <v>43013</v>
      </c>
      <c r="T866" s="281" t="s">
        <v>1686</v>
      </c>
      <c r="U866" s="281" t="s">
        <v>1687</v>
      </c>
      <c r="V866" s="282" t="s">
        <v>5435</v>
      </c>
      <c r="W866" s="282" t="s">
        <v>5436</v>
      </c>
      <c r="X866" s="280" t="s">
        <v>5437</v>
      </c>
      <c r="Y866" s="280"/>
      <c r="Z866" s="282" t="s">
        <v>5438</v>
      </c>
      <c r="AA866" s="319">
        <f t="shared" si="185"/>
        <v>43743</v>
      </c>
      <c r="AB866" s="149" t="s">
        <v>2215</v>
      </c>
      <c r="AC866" s="280">
        <v>5.8</v>
      </c>
      <c r="AD866" s="305"/>
      <c r="AE866" s="280">
        <v>90</v>
      </c>
      <c r="AF866" s="280"/>
      <c r="AG866" s="280">
        <v>110</v>
      </c>
      <c r="AH866" s="280"/>
      <c r="AI866" s="280" t="s">
        <v>994</v>
      </c>
      <c r="AJ866" s="280" t="s">
        <v>994</v>
      </c>
      <c r="AK866" s="281">
        <v>47</v>
      </c>
      <c r="AL866" s="281">
        <v>1</v>
      </c>
      <c r="AM866" s="501"/>
      <c r="AN866" s="501"/>
      <c r="AO866" s="501"/>
      <c r="AP866" s="280"/>
      <c r="AQ866" s="634"/>
      <c r="AR866" s="501"/>
      <c r="AS866" s="501"/>
      <c r="AT866" s="501"/>
      <c r="AU866" s="501"/>
      <c r="AV866" s="501"/>
      <c r="AW866" s="501"/>
      <c r="AX866" s="501"/>
      <c r="AY866" s="501"/>
      <c r="AZ866" s="501"/>
      <c r="BA866" s="501"/>
      <c r="BB866" s="501"/>
      <c r="BC866" s="501"/>
      <c r="BD866" s="501"/>
      <c r="BE866" s="501"/>
      <c r="BF866" s="501"/>
      <c r="BG866" s="501"/>
      <c r="BH866" s="501"/>
      <c r="BI866" s="501"/>
      <c r="BJ866" s="501"/>
      <c r="BK866" s="501"/>
      <c r="BL866" s="501"/>
      <c r="BM866" s="501"/>
      <c r="BN866" s="501"/>
      <c r="BO866" s="501"/>
      <c r="BP866" s="501"/>
      <c r="BQ866" s="501"/>
      <c r="BR866" s="501"/>
      <c r="BS866" s="501"/>
      <c r="BT866" s="501"/>
      <c r="BU866" s="501"/>
      <c r="BV866" s="501"/>
      <c r="BW866" s="501"/>
      <c r="BX866" s="501"/>
      <c r="BY866" s="501"/>
      <c r="BZ866" s="501"/>
      <c r="CA866" s="501"/>
      <c r="CB866" s="501"/>
      <c r="CC866" s="501"/>
      <c r="CD866" s="501"/>
      <c r="CE866" s="501"/>
      <c r="CF866" s="501"/>
      <c r="CG866" s="501"/>
      <c r="CH866" s="501"/>
      <c r="CI866" s="501"/>
      <c r="CJ866" s="501"/>
      <c r="CK866" s="501"/>
      <c r="CL866" s="501"/>
      <c r="CM866" s="501"/>
      <c r="CN866" s="501"/>
      <c r="CO866" s="501"/>
      <c r="CP866" s="501"/>
    </row>
    <row r="867" spans="1:127" ht="12.75" customHeight="1" x14ac:dyDescent="0.2">
      <c r="A867" s="270">
        <v>866</v>
      </c>
      <c r="B867" s="281" t="s">
        <v>1004</v>
      </c>
      <c r="C867" s="281" t="s">
        <v>1398</v>
      </c>
      <c r="D867" s="281"/>
      <c r="E867" s="281" t="s">
        <v>2921</v>
      </c>
      <c r="F867" s="281"/>
      <c r="G867" s="296" t="s">
        <v>2922</v>
      </c>
      <c r="H867" s="676"/>
      <c r="I867" s="281" t="s">
        <v>1634</v>
      </c>
      <c r="J867" s="281"/>
      <c r="K867" s="281" t="s">
        <v>5132</v>
      </c>
      <c r="L867" s="676" t="s">
        <v>3446</v>
      </c>
      <c r="M867" s="306">
        <v>42118</v>
      </c>
      <c r="N867" s="325">
        <v>44997</v>
      </c>
      <c r="O867" s="507" t="s">
        <v>991</v>
      </c>
      <c r="P867" s="513">
        <f t="shared" si="184"/>
        <v>44997</v>
      </c>
      <c r="Q867" s="514">
        <v>17848</v>
      </c>
      <c r="R867" s="514">
        <v>2015</v>
      </c>
      <c r="S867" s="279">
        <v>44267</v>
      </c>
      <c r="T867" s="501" t="s">
        <v>1785</v>
      </c>
      <c r="U867" s="324" t="s">
        <v>991</v>
      </c>
      <c r="V867" s="282" t="s">
        <v>9502</v>
      </c>
      <c r="W867" s="282" t="s">
        <v>9895</v>
      </c>
      <c r="X867" s="280" t="s">
        <v>5424</v>
      </c>
      <c r="Y867" s="280" t="s">
        <v>2968</v>
      </c>
      <c r="Z867" s="282" t="s">
        <v>5425</v>
      </c>
      <c r="AA867" s="319">
        <f t="shared" si="185"/>
        <v>44997</v>
      </c>
      <c r="AB867" s="149" t="s">
        <v>485</v>
      </c>
      <c r="AC867" s="280">
        <v>4.5</v>
      </c>
      <c r="AD867" s="305"/>
      <c r="AE867" s="280">
        <v>63</v>
      </c>
      <c r="AF867" s="280"/>
      <c r="AG867" s="280">
        <v>80</v>
      </c>
      <c r="AH867" s="280"/>
      <c r="AI867" s="280" t="s">
        <v>994</v>
      </c>
      <c r="AJ867" s="280" t="s">
        <v>994</v>
      </c>
      <c r="AK867" s="501" t="s">
        <v>994</v>
      </c>
      <c r="AL867" s="501">
        <v>1</v>
      </c>
      <c r="AM867" s="501"/>
      <c r="AN867" s="501"/>
      <c r="AO867" s="501"/>
      <c r="AP867" s="280"/>
      <c r="AQ867" s="634"/>
      <c r="AR867" s="501"/>
      <c r="AS867" s="501"/>
      <c r="AT867" s="501"/>
      <c r="AU867" s="501"/>
      <c r="AV867" s="501"/>
      <c r="AW867" s="501"/>
      <c r="AX867" s="501"/>
      <c r="AY867" s="501"/>
      <c r="AZ867" s="501"/>
      <c r="BA867" s="501"/>
      <c r="BB867" s="501"/>
      <c r="BC867" s="501"/>
      <c r="BD867" s="501"/>
      <c r="BE867" s="501"/>
      <c r="BF867" s="501"/>
      <c r="BG867" s="501"/>
      <c r="BH867" s="501"/>
      <c r="BI867" s="501"/>
      <c r="BJ867" s="501"/>
      <c r="BK867" s="501"/>
      <c r="BL867" s="501"/>
      <c r="BM867" s="501"/>
      <c r="BN867" s="501"/>
      <c r="BO867" s="501"/>
      <c r="BP867" s="501"/>
      <c r="BQ867" s="501"/>
      <c r="BR867" s="501"/>
      <c r="BS867" s="501"/>
      <c r="BT867" s="501"/>
      <c r="BU867" s="501"/>
      <c r="BV867" s="501"/>
      <c r="BW867" s="501"/>
      <c r="BX867" s="501"/>
      <c r="BY867" s="501"/>
      <c r="BZ867" s="501"/>
      <c r="CA867" s="501"/>
      <c r="CB867" s="501"/>
      <c r="CC867" s="501"/>
      <c r="CD867" s="501"/>
      <c r="CE867" s="501"/>
      <c r="CF867" s="501"/>
      <c r="CG867" s="501"/>
      <c r="CH867" s="501"/>
      <c r="CI867" s="501"/>
      <c r="CJ867" s="501"/>
      <c r="CK867" s="501"/>
      <c r="CL867" s="501"/>
      <c r="CM867" s="501"/>
      <c r="CN867" s="501"/>
      <c r="CO867" s="501"/>
      <c r="CP867" s="501"/>
    </row>
    <row r="868" spans="1:127" ht="12.75" customHeight="1" x14ac:dyDescent="0.2">
      <c r="A868" s="270">
        <v>867</v>
      </c>
      <c r="B868" s="281" t="s">
        <v>1004</v>
      </c>
      <c r="C868" s="281" t="s">
        <v>1699</v>
      </c>
      <c r="D868" s="281"/>
      <c r="E868" s="281" t="s">
        <v>1700</v>
      </c>
      <c r="F868" s="281"/>
      <c r="G868" s="296" t="s">
        <v>1701</v>
      </c>
      <c r="H868" s="676"/>
      <c r="I868" s="281" t="s">
        <v>3217</v>
      </c>
      <c r="J868" s="281"/>
      <c r="K868" s="281" t="s">
        <v>241</v>
      </c>
      <c r="L868" s="676" t="s">
        <v>2057</v>
      </c>
      <c r="M868" s="306">
        <v>41111</v>
      </c>
      <c r="N868" s="325">
        <v>43725</v>
      </c>
      <c r="O868" s="507" t="s">
        <v>991</v>
      </c>
      <c r="P868" s="513">
        <f t="shared" si="184"/>
        <v>43725</v>
      </c>
      <c r="Q868" s="264">
        <v>14622</v>
      </c>
      <c r="R868" s="264">
        <v>2010</v>
      </c>
      <c r="S868" s="279">
        <v>42995</v>
      </c>
      <c r="T868" s="281" t="s">
        <v>396</v>
      </c>
      <c r="U868" s="281" t="s">
        <v>259</v>
      </c>
      <c r="V868" s="282" t="s">
        <v>5377</v>
      </c>
      <c r="W868" s="282" t="s">
        <v>5378</v>
      </c>
      <c r="X868" s="280" t="s">
        <v>242</v>
      </c>
      <c r="Y868" s="280" t="s">
        <v>1703</v>
      </c>
      <c r="Z868" s="282" t="s">
        <v>1704</v>
      </c>
      <c r="AA868" s="319">
        <f t="shared" si="185"/>
        <v>43725</v>
      </c>
      <c r="AB868" s="149" t="s">
        <v>1483</v>
      </c>
      <c r="AC868" s="280">
        <v>5.9</v>
      </c>
      <c r="AD868" s="305" t="s">
        <v>1468</v>
      </c>
      <c r="AE868" s="280">
        <v>85</v>
      </c>
      <c r="AF868" s="280">
        <v>116</v>
      </c>
      <c r="AG868" s="280">
        <v>110</v>
      </c>
      <c r="AH868" s="280">
        <v>143</v>
      </c>
      <c r="AI868" s="280">
        <v>23</v>
      </c>
      <c r="AJ868" s="280">
        <v>36</v>
      </c>
      <c r="AK868" s="281">
        <v>45</v>
      </c>
      <c r="AL868" s="281">
        <v>1</v>
      </c>
      <c r="AM868" s="517"/>
      <c r="AN868" s="501"/>
      <c r="AO868" s="501"/>
      <c r="AP868" s="280"/>
      <c r="AQ868" s="634"/>
      <c r="AR868" s="501"/>
      <c r="AS868" s="501"/>
      <c r="AT868" s="501"/>
      <c r="AU868" s="501"/>
      <c r="AV868" s="501"/>
      <c r="AW868" s="501"/>
      <c r="AX868" s="501"/>
      <c r="AY868" s="501"/>
      <c r="AZ868" s="501"/>
      <c r="BA868" s="501"/>
      <c r="BB868" s="501"/>
      <c r="BC868" s="501"/>
      <c r="BD868" s="501"/>
      <c r="BE868" s="501"/>
      <c r="BF868" s="501"/>
      <c r="BG868" s="501"/>
      <c r="BH868" s="501"/>
      <c r="BI868" s="501"/>
      <c r="BJ868" s="501"/>
      <c r="BK868" s="501"/>
      <c r="BL868" s="501"/>
      <c r="BM868" s="501"/>
      <c r="BN868" s="501"/>
      <c r="BO868" s="501"/>
      <c r="BP868" s="501"/>
      <c r="BQ868" s="501"/>
      <c r="BR868" s="501"/>
      <c r="BS868" s="501"/>
      <c r="BT868" s="501"/>
      <c r="BU868" s="501"/>
      <c r="BV868" s="501"/>
      <c r="BW868" s="501"/>
      <c r="BX868" s="501"/>
      <c r="BY868" s="501"/>
      <c r="BZ868" s="501"/>
      <c r="CA868" s="501"/>
      <c r="CB868" s="501"/>
      <c r="CC868" s="501"/>
      <c r="CD868" s="501"/>
      <c r="CE868" s="501"/>
      <c r="CF868" s="501"/>
      <c r="CG868" s="501"/>
      <c r="CH868" s="501"/>
      <c r="CI868" s="501"/>
      <c r="CJ868" s="501"/>
      <c r="CK868" s="501"/>
      <c r="CL868" s="501"/>
      <c r="CM868" s="501"/>
      <c r="CN868" s="501"/>
      <c r="CO868" s="501"/>
      <c r="CP868" s="501"/>
    </row>
    <row r="869" spans="1:127" s="502" customFormat="1" ht="12.75" customHeight="1" x14ac:dyDescent="0.2">
      <c r="A869" s="270">
        <v>868</v>
      </c>
      <c r="B869" s="281" t="s">
        <v>1004</v>
      </c>
      <c r="C869" s="270" t="s">
        <v>5851</v>
      </c>
      <c r="D869" s="281"/>
      <c r="E869" s="281" t="s">
        <v>5852</v>
      </c>
      <c r="F869" s="281"/>
      <c r="G869" s="296" t="s">
        <v>10102</v>
      </c>
      <c r="H869" s="922"/>
      <c r="I869" s="281" t="s">
        <v>1527</v>
      </c>
      <c r="J869" s="281"/>
      <c r="K869" s="281" t="s">
        <v>10106</v>
      </c>
      <c r="L869" s="922" t="s">
        <v>10103</v>
      </c>
      <c r="M869" s="306">
        <v>43159</v>
      </c>
      <c r="N869" s="307">
        <v>45039</v>
      </c>
      <c r="O869" s="277" t="s">
        <v>991</v>
      </c>
      <c r="P869" s="299">
        <f t="shared" si="184"/>
        <v>45039</v>
      </c>
      <c r="Q869" s="264">
        <v>21212</v>
      </c>
      <c r="R869" s="264">
        <v>2013</v>
      </c>
      <c r="S869" s="265">
        <v>44309</v>
      </c>
      <c r="T869" s="281" t="s">
        <v>239</v>
      </c>
      <c r="U869" s="281" t="s">
        <v>991</v>
      </c>
      <c r="V869" s="150" t="s">
        <v>484</v>
      </c>
      <c r="W869" s="150" t="s">
        <v>2207</v>
      </c>
      <c r="X869" s="281" t="s">
        <v>10104</v>
      </c>
      <c r="Y869" s="281" t="s">
        <v>10107</v>
      </c>
      <c r="Z869" s="150" t="s">
        <v>10105</v>
      </c>
      <c r="AA869" s="303">
        <f t="shared" si="185"/>
        <v>45039</v>
      </c>
      <c r="AB869" s="283" t="s">
        <v>2167</v>
      </c>
      <c r="AC869" s="702">
        <v>5.75</v>
      </c>
      <c r="AD869" s="284"/>
      <c r="AE869" s="281">
        <v>100</v>
      </c>
      <c r="AF869" s="281"/>
      <c r="AG869" s="281">
        <v>130</v>
      </c>
      <c r="AH869" s="281"/>
      <c r="AI869" s="281">
        <v>23</v>
      </c>
      <c r="AJ869" s="281">
        <v>38</v>
      </c>
      <c r="AK869" s="281">
        <v>51</v>
      </c>
      <c r="AL869" s="281">
        <v>1</v>
      </c>
      <c r="AM869" s="265"/>
      <c r="AN869" s="281"/>
      <c r="AO869" s="281"/>
      <c r="AP869" s="281"/>
      <c r="AQ869" s="635"/>
      <c r="AR869" s="324"/>
      <c r="AS869" s="324"/>
      <c r="AT869" s="324"/>
      <c r="AU869" s="324"/>
      <c r="AV869" s="324"/>
      <c r="AW869" s="324"/>
      <c r="AX869" s="324"/>
      <c r="AY869" s="324"/>
      <c r="AZ869" s="324"/>
      <c r="BA869" s="324"/>
      <c r="BB869" s="324"/>
      <c r="BC869" s="324"/>
      <c r="BD869" s="324"/>
      <c r="BE869" s="324"/>
      <c r="BF869" s="324"/>
      <c r="BG869" s="324"/>
      <c r="BH869" s="324"/>
      <c r="BI869" s="324"/>
      <c r="BJ869" s="324"/>
      <c r="BK869" s="324"/>
      <c r="BL869" s="324"/>
      <c r="BM869" s="324"/>
      <c r="BN869" s="324"/>
      <c r="BO869" s="324"/>
      <c r="BP869" s="324"/>
      <c r="BQ869" s="324"/>
      <c r="BR869" s="324"/>
      <c r="BS869" s="324"/>
      <c r="BT869" s="324"/>
      <c r="BU869" s="324"/>
      <c r="BV869" s="324"/>
      <c r="BW869" s="324"/>
      <c r="BX869" s="324"/>
      <c r="BY869" s="324"/>
      <c r="BZ869" s="324"/>
      <c r="CA869" s="324"/>
      <c r="CB869" s="324"/>
      <c r="CC869" s="324"/>
      <c r="CD869" s="324"/>
      <c r="CE869" s="324"/>
      <c r="CF869" s="324"/>
      <c r="CG869" s="324"/>
      <c r="CH869" s="324"/>
      <c r="CI869" s="324"/>
      <c r="CJ869" s="324"/>
      <c r="CK869" s="324"/>
      <c r="CL869" s="324"/>
      <c r="CM869" s="324"/>
      <c r="CN869" s="324"/>
      <c r="CO869" s="324"/>
      <c r="CP869" s="324"/>
      <c r="CQ869" s="532"/>
      <c r="CR869" s="532"/>
      <c r="CS869" s="532"/>
      <c r="CT869" s="532"/>
      <c r="CU869" s="532"/>
      <c r="CV869" s="532"/>
      <c r="CW869" s="532"/>
      <c r="CX869" s="532"/>
      <c r="CY869" s="532"/>
      <c r="CZ869" s="532"/>
      <c r="DA869" s="532"/>
      <c r="DB869" s="532"/>
      <c r="DC869" s="532"/>
      <c r="DD869" s="532"/>
      <c r="DE869" s="532"/>
      <c r="DF869" s="532"/>
      <c r="DG869" s="532"/>
      <c r="DH869" s="532"/>
      <c r="DI869" s="532"/>
      <c r="DJ869" s="532"/>
      <c r="DK869" s="532"/>
      <c r="DL869" s="532"/>
      <c r="DM869" s="532"/>
      <c r="DN869" s="532"/>
      <c r="DO869" s="532"/>
      <c r="DP869" s="532"/>
      <c r="DQ869" s="532"/>
      <c r="DR869" s="532"/>
      <c r="DS869" s="532"/>
      <c r="DT869" s="532"/>
      <c r="DU869" s="532"/>
      <c r="DV869" s="532"/>
      <c r="DW869" s="532"/>
    </row>
    <row r="870" spans="1:127" s="502" customFormat="1" ht="12.75" customHeight="1" x14ac:dyDescent="0.2">
      <c r="A870" s="270">
        <v>869</v>
      </c>
      <c r="B870" s="281" t="s">
        <v>1004</v>
      </c>
      <c r="C870" s="318" t="s">
        <v>5156</v>
      </c>
      <c r="D870" s="281"/>
      <c r="E870" s="281" t="s">
        <v>5157</v>
      </c>
      <c r="F870" s="281"/>
      <c r="G870" s="296" t="s">
        <v>5158</v>
      </c>
      <c r="H870" s="676"/>
      <c r="I870" s="271" t="s">
        <v>601</v>
      </c>
      <c r="J870" s="281"/>
      <c r="K870" s="271" t="s">
        <v>4929</v>
      </c>
      <c r="L870" s="273" t="s">
        <v>4930</v>
      </c>
      <c r="M870" s="275">
        <v>42912</v>
      </c>
      <c r="N870" s="276">
        <v>44355</v>
      </c>
      <c r="O870" s="277" t="s">
        <v>991</v>
      </c>
      <c r="P870" s="300">
        <f>N870</f>
        <v>44355</v>
      </c>
      <c r="Q870" s="278">
        <v>17645</v>
      </c>
      <c r="R870" s="278">
        <v>2013</v>
      </c>
      <c r="S870" s="279">
        <v>43624</v>
      </c>
      <c r="T870" s="281" t="s">
        <v>748</v>
      </c>
      <c r="U870" s="281" t="s">
        <v>991</v>
      </c>
      <c r="V870" s="150" t="s">
        <v>1280</v>
      </c>
      <c r="W870" s="150" t="s">
        <v>3122</v>
      </c>
      <c r="X870" s="281" t="s">
        <v>4931</v>
      </c>
      <c r="Y870" s="281"/>
      <c r="Z870" s="150" t="s">
        <v>4932</v>
      </c>
      <c r="AA870" s="319">
        <f t="shared" si="185"/>
        <v>44355</v>
      </c>
      <c r="AB870" s="283" t="s">
        <v>2167</v>
      </c>
      <c r="AC870" s="281">
        <v>8.6</v>
      </c>
      <c r="AD870" s="284"/>
      <c r="AE870" s="281">
        <v>140</v>
      </c>
      <c r="AF870" s="281"/>
      <c r="AG870" s="281">
        <v>220</v>
      </c>
      <c r="AH870" s="281"/>
      <c r="AI870" s="281">
        <v>24</v>
      </c>
      <c r="AJ870" s="281">
        <v>39</v>
      </c>
      <c r="AK870" s="281">
        <v>46</v>
      </c>
      <c r="AL870" s="281">
        <v>2</v>
      </c>
      <c r="AM870" s="324"/>
      <c r="AN870" s="324"/>
      <c r="AO870" s="324"/>
      <c r="AP870" s="281"/>
      <c r="AQ870" s="635"/>
      <c r="AR870" s="324"/>
      <c r="AS870" s="324"/>
      <c r="AT870" s="324"/>
      <c r="AU870" s="324"/>
      <c r="AV870" s="324"/>
      <c r="AW870" s="324"/>
      <c r="AX870" s="324"/>
      <c r="AY870" s="324"/>
      <c r="AZ870" s="324"/>
      <c r="BA870" s="324"/>
      <c r="BB870" s="324"/>
      <c r="BC870" s="324"/>
      <c r="BD870" s="324"/>
      <c r="BE870" s="324"/>
      <c r="BF870" s="324"/>
      <c r="BG870" s="324"/>
      <c r="BH870" s="324"/>
      <c r="BI870" s="324"/>
      <c r="BJ870" s="324"/>
      <c r="BK870" s="324"/>
      <c r="BL870" s="324"/>
      <c r="BM870" s="324"/>
      <c r="BN870" s="324"/>
      <c r="BO870" s="324"/>
      <c r="BP870" s="324"/>
      <c r="BQ870" s="324"/>
      <c r="BR870" s="324"/>
      <c r="BS870" s="324"/>
      <c r="BT870" s="324"/>
      <c r="BU870" s="324"/>
      <c r="BV870" s="324"/>
      <c r="BW870" s="324"/>
      <c r="BX870" s="324"/>
      <c r="BY870" s="324"/>
      <c r="BZ870" s="324"/>
      <c r="CA870" s="324"/>
      <c r="CB870" s="324"/>
      <c r="CC870" s="324"/>
      <c r="CD870" s="324"/>
      <c r="CE870" s="324"/>
      <c r="CF870" s="324"/>
      <c r="CG870" s="324"/>
      <c r="CH870" s="324"/>
      <c r="CI870" s="324"/>
      <c r="CJ870" s="324"/>
      <c r="CK870" s="324"/>
      <c r="CL870" s="324"/>
      <c r="CM870" s="324"/>
      <c r="CN870" s="324"/>
      <c r="CO870" s="324"/>
      <c r="CP870" s="324"/>
      <c r="CQ870" s="532"/>
      <c r="CR870" s="532"/>
      <c r="CS870" s="532"/>
      <c r="CT870" s="532"/>
      <c r="CU870" s="532"/>
      <c r="CV870" s="532"/>
      <c r="CW870" s="532"/>
      <c r="CX870" s="532"/>
      <c r="CY870" s="532"/>
      <c r="CZ870" s="532"/>
      <c r="DA870" s="532"/>
      <c r="DB870" s="532"/>
      <c r="DC870" s="532"/>
      <c r="DD870" s="532"/>
      <c r="DE870" s="532"/>
      <c r="DF870" s="532"/>
      <c r="DG870" s="532"/>
      <c r="DH870" s="532"/>
      <c r="DI870" s="532"/>
      <c r="DJ870" s="532"/>
      <c r="DK870" s="532"/>
      <c r="DL870" s="532"/>
      <c r="DM870" s="532"/>
      <c r="DN870" s="532"/>
      <c r="DO870" s="532"/>
      <c r="DP870" s="532"/>
      <c r="DQ870" s="532"/>
      <c r="DR870" s="532"/>
      <c r="DS870" s="532"/>
      <c r="DT870" s="532"/>
      <c r="DU870" s="532"/>
      <c r="DV870" s="532"/>
      <c r="DW870" s="532"/>
    </row>
    <row r="871" spans="1:127" s="502" customFormat="1" ht="12.75" customHeight="1" x14ac:dyDescent="0.2">
      <c r="A871" s="270">
        <v>870</v>
      </c>
      <c r="B871" s="281" t="s">
        <v>1004</v>
      </c>
      <c r="C871" s="281" t="s">
        <v>7503</v>
      </c>
      <c r="D871" s="281"/>
      <c r="E871" s="281" t="s">
        <v>272</v>
      </c>
      <c r="F871" s="281"/>
      <c r="G871" s="296" t="s">
        <v>8325</v>
      </c>
      <c r="H871" s="740"/>
      <c r="I871" s="281" t="s">
        <v>1527</v>
      </c>
      <c r="J871" s="281"/>
      <c r="K871" s="281" t="s">
        <v>9247</v>
      </c>
      <c r="L871" s="740" t="s">
        <v>9248</v>
      </c>
      <c r="M871" s="306">
        <v>43902</v>
      </c>
      <c r="N871" s="307">
        <v>44631</v>
      </c>
      <c r="O871" s="507" t="s">
        <v>991</v>
      </c>
      <c r="P871" s="508">
        <f>N871</f>
        <v>44631</v>
      </c>
      <c r="Q871" s="264">
        <v>20622</v>
      </c>
      <c r="R871" s="264">
        <v>2020</v>
      </c>
      <c r="S871" s="265">
        <v>43901</v>
      </c>
      <c r="T871" s="281" t="s">
        <v>2031</v>
      </c>
      <c r="U871" s="281" t="s">
        <v>990</v>
      </c>
      <c r="V871" s="150" t="s">
        <v>484</v>
      </c>
      <c r="W871" s="150" t="s">
        <v>484</v>
      </c>
      <c r="X871" s="281" t="s">
        <v>9249</v>
      </c>
      <c r="Y871" s="281" t="s">
        <v>1384</v>
      </c>
      <c r="Z871" s="150" t="s">
        <v>7139</v>
      </c>
      <c r="AA871" s="303">
        <f t="shared" si="185"/>
        <v>44631</v>
      </c>
      <c r="AB871" s="283" t="s">
        <v>485</v>
      </c>
      <c r="AC871" s="281">
        <v>4.55</v>
      </c>
      <c r="AD871" s="284"/>
      <c r="AE871" s="281">
        <v>60</v>
      </c>
      <c r="AF871" s="281"/>
      <c r="AG871" s="281">
        <v>95</v>
      </c>
      <c r="AH871" s="281"/>
      <c r="AI871" s="281" t="s">
        <v>994</v>
      </c>
      <c r="AJ871" s="281">
        <v>38</v>
      </c>
      <c r="AK871" s="281">
        <v>48</v>
      </c>
      <c r="AL871" s="281">
        <v>1</v>
      </c>
      <c r="AM871" s="324"/>
      <c r="AN871" s="324"/>
      <c r="AO871" s="324"/>
      <c r="AP871" s="281"/>
      <c r="AQ871" s="635"/>
      <c r="AR871" s="324"/>
      <c r="AS871" s="324"/>
      <c r="AT871" s="324"/>
      <c r="AU871" s="324"/>
      <c r="AV871" s="324"/>
      <c r="AW871" s="324"/>
      <c r="AX871" s="324"/>
      <c r="AY871" s="324"/>
      <c r="AZ871" s="324"/>
      <c r="BA871" s="324"/>
      <c r="BB871" s="324"/>
      <c r="BC871" s="324"/>
      <c r="BD871" s="324"/>
      <c r="BE871" s="324"/>
      <c r="BF871" s="324"/>
      <c r="BG871" s="324"/>
      <c r="BH871" s="324"/>
      <c r="BI871" s="324"/>
      <c r="BJ871" s="324"/>
      <c r="BK871" s="324"/>
      <c r="BL871" s="324"/>
      <c r="BM871" s="324"/>
      <c r="BN871" s="324"/>
      <c r="BO871" s="324"/>
      <c r="BP871" s="324"/>
      <c r="BQ871" s="324"/>
      <c r="BR871" s="324"/>
      <c r="BS871" s="324"/>
      <c r="BT871" s="324"/>
      <c r="BU871" s="324"/>
      <c r="BV871" s="324"/>
      <c r="BW871" s="324"/>
      <c r="BX871" s="324"/>
      <c r="BY871" s="324"/>
      <c r="BZ871" s="324"/>
      <c r="CA871" s="324"/>
      <c r="CB871" s="324"/>
      <c r="CC871" s="324"/>
      <c r="CD871" s="324"/>
      <c r="CE871" s="324"/>
      <c r="CF871" s="324"/>
      <c r="CG871" s="324"/>
      <c r="CH871" s="324"/>
      <c r="CI871" s="324"/>
      <c r="CJ871" s="324"/>
      <c r="CK871" s="324"/>
      <c r="CL871" s="324"/>
      <c r="CM871" s="324"/>
      <c r="CN871" s="324"/>
      <c r="CO871" s="324"/>
      <c r="CP871" s="324"/>
      <c r="CQ871" s="532"/>
      <c r="CR871" s="532"/>
      <c r="CS871" s="532"/>
      <c r="CT871" s="532"/>
      <c r="CU871" s="532"/>
      <c r="CV871" s="532"/>
      <c r="CW871" s="532"/>
      <c r="CX871" s="532"/>
      <c r="CY871" s="532"/>
      <c r="CZ871" s="532"/>
      <c r="DA871" s="532"/>
      <c r="DB871" s="532"/>
      <c r="DC871" s="532"/>
      <c r="DD871" s="532"/>
      <c r="DE871" s="532"/>
      <c r="DF871" s="532"/>
      <c r="DG871" s="532"/>
      <c r="DH871" s="532"/>
      <c r="DI871" s="532"/>
      <c r="DJ871" s="532"/>
      <c r="DK871" s="532"/>
      <c r="DL871" s="532"/>
      <c r="DM871" s="532"/>
      <c r="DN871" s="532"/>
      <c r="DO871" s="532"/>
      <c r="DP871" s="532"/>
      <c r="DQ871" s="532"/>
      <c r="DR871" s="532"/>
      <c r="DS871" s="532"/>
      <c r="DT871" s="532"/>
      <c r="DU871" s="532"/>
      <c r="DV871" s="532"/>
      <c r="DW871" s="532"/>
    </row>
    <row r="872" spans="1:127" s="502" customFormat="1" ht="12.75" customHeight="1" x14ac:dyDescent="0.2">
      <c r="A872" s="270">
        <v>871</v>
      </c>
      <c r="B872" s="281" t="s">
        <v>1004</v>
      </c>
      <c r="C872" s="281" t="s">
        <v>5862</v>
      </c>
      <c r="D872" s="281"/>
      <c r="E872" s="281" t="s">
        <v>5863</v>
      </c>
      <c r="F872" s="281"/>
      <c r="G872" s="296" t="s">
        <v>5864</v>
      </c>
      <c r="H872" s="676"/>
      <c r="I872" s="271" t="s">
        <v>5865</v>
      </c>
      <c r="J872" s="281"/>
      <c r="K872" s="281" t="s">
        <v>5866</v>
      </c>
      <c r="L872" s="676" t="s">
        <v>5867</v>
      </c>
      <c r="M872" s="306">
        <v>43171</v>
      </c>
      <c r="N872" s="307">
        <v>43902</v>
      </c>
      <c r="O872" s="507" t="s">
        <v>991</v>
      </c>
      <c r="P872" s="508">
        <f t="shared" si="184"/>
        <v>43902</v>
      </c>
      <c r="Q872" s="264">
        <v>18234</v>
      </c>
      <c r="R872" s="264">
        <v>2014</v>
      </c>
      <c r="S872" s="265">
        <v>43171</v>
      </c>
      <c r="T872" s="281" t="s">
        <v>239</v>
      </c>
      <c r="U872" s="281" t="s">
        <v>1786</v>
      </c>
      <c r="V872" s="150" t="s">
        <v>484</v>
      </c>
      <c r="W872" s="150" t="s">
        <v>1894</v>
      </c>
      <c r="X872" s="281" t="s">
        <v>5868</v>
      </c>
      <c r="Y872" s="281" t="s">
        <v>1755</v>
      </c>
      <c r="Z872" s="150" t="s">
        <v>1957</v>
      </c>
      <c r="AA872" s="303">
        <f t="shared" si="185"/>
        <v>43902</v>
      </c>
      <c r="AB872" s="283" t="s">
        <v>2167</v>
      </c>
      <c r="AC872" s="281">
        <v>3.9</v>
      </c>
      <c r="AD872" s="284"/>
      <c r="AE872" s="281">
        <v>60</v>
      </c>
      <c r="AF872" s="281"/>
      <c r="AG872" s="281">
        <v>85</v>
      </c>
      <c r="AH872" s="281"/>
      <c r="AI872" s="281">
        <v>22</v>
      </c>
      <c r="AJ872" s="281">
        <v>39</v>
      </c>
      <c r="AK872" s="281">
        <v>54</v>
      </c>
      <c r="AL872" s="281">
        <v>1</v>
      </c>
      <c r="AM872" s="324"/>
      <c r="AN872" s="324"/>
      <c r="AO872" s="324"/>
      <c r="AP872" s="281"/>
      <c r="AQ872" s="635"/>
      <c r="AR872" s="324"/>
      <c r="AS872" s="324"/>
      <c r="AT872" s="324"/>
      <c r="AU872" s="324"/>
      <c r="AV872" s="324"/>
      <c r="AW872" s="324"/>
      <c r="AX872" s="324"/>
      <c r="AY872" s="324"/>
      <c r="AZ872" s="324"/>
      <c r="BA872" s="324"/>
      <c r="BB872" s="324"/>
      <c r="BC872" s="324"/>
      <c r="BD872" s="324"/>
      <c r="BE872" s="324"/>
      <c r="BF872" s="324"/>
      <c r="BG872" s="324"/>
      <c r="BH872" s="324"/>
      <c r="BI872" s="324"/>
      <c r="BJ872" s="324"/>
      <c r="BK872" s="324"/>
      <c r="BL872" s="324"/>
      <c r="BM872" s="324"/>
      <c r="BN872" s="324"/>
      <c r="BO872" s="324"/>
      <c r="BP872" s="324"/>
      <c r="BQ872" s="324"/>
      <c r="BR872" s="324"/>
      <c r="BS872" s="324"/>
      <c r="BT872" s="324"/>
      <c r="BU872" s="324"/>
      <c r="BV872" s="324"/>
      <c r="BW872" s="324"/>
      <c r="BX872" s="324"/>
      <c r="BY872" s="324"/>
      <c r="BZ872" s="324"/>
      <c r="CA872" s="324"/>
      <c r="CB872" s="324"/>
      <c r="CC872" s="324"/>
      <c r="CD872" s="324"/>
      <c r="CE872" s="324"/>
      <c r="CF872" s="324"/>
      <c r="CG872" s="324"/>
      <c r="CH872" s="324"/>
      <c r="CI872" s="324"/>
      <c r="CJ872" s="324"/>
      <c r="CK872" s="324"/>
      <c r="CL872" s="324"/>
      <c r="CM872" s="324"/>
      <c r="CN872" s="324"/>
      <c r="CO872" s="324"/>
      <c r="CP872" s="324"/>
      <c r="CQ872" s="532"/>
      <c r="CR872" s="532"/>
      <c r="CS872" s="532"/>
      <c r="CT872" s="532"/>
      <c r="CU872" s="532"/>
      <c r="CV872" s="532"/>
      <c r="CW872" s="532"/>
      <c r="CX872" s="532"/>
      <c r="CY872" s="532"/>
      <c r="CZ872" s="532"/>
      <c r="DA872" s="532"/>
      <c r="DB872" s="532"/>
      <c r="DC872" s="532"/>
      <c r="DD872" s="532"/>
      <c r="DE872" s="532"/>
      <c r="DF872" s="532"/>
      <c r="DG872" s="532"/>
      <c r="DH872" s="532"/>
      <c r="DI872" s="532"/>
      <c r="DJ872" s="532"/>
      <c r="DK872" s="532"/>
      <c r="DL872" s="532"/>
      <c r="DM872" s="532"/>
      <c r="DN872" s="532"/>
      <c r="DO872" s="532"/>
      <c r="DP872" s="532"/>
      <c r="DQ872" s="532"/>
      <c r="DR872" s="532"/>
      <c r="DS872" s="532"/>
      <c r="DT872" s="532"/>
      <c r="DU872" s="532"/>
      <c r="DV872" s="532"/>
      <c r="DW872" s="532"/>
    </row>
    <row r="873" spans="1:127" ht="12.75" customHeight="1" x14ac:dyDescent="0.2">
      <c r="A873" s="270">
        <v>872</v>
      </c>
      <c r="B873" s="281" t="s">
        <v>1004</v>
      </c>
      <c r="C873" s="281" t="s">
        <v>998</v>
      </c>
      <c r="D873" s="281"/>
      <c r="E873" s="281" t="s">
        <v>842</v>
      </c>
      <c r="F873" s="281"/>
      <c r="G873" s="296" t="s">
        <v>843</v>
      </c>
      <c r="H873" s="676"/>
      <c r="I873" s="281" t="s">
        <v>2653</v>
      </c>
      <c r="J873" s="281"/>
      <c r="K873" s="318" t="s">
        <v>1397</v>
      </c>
      <c r="L873" s="676" t="s">
        <v>251</v>
      </c>
      <c r="M873" s="306">
        <v>41117</v>
      </c>
      <c r="N873" s="325">
        <v>44028</v>
      </c>
      <c r="O873" s="507" t="s">
        <v>991</v>
      </c>
      <c r="P873" s="513">
        <f>N873</f>
        <v>44028</v>
      </c>
      <c r="Q873" s="264">
        <v>18524</v>
      </c>
      <c r="R873" s="264">
        <v>2011</v>
      </c>
      <c r="S873" s="279">
        <v>43297</v>
      </c>
      <c r="T873" s="281" t="s">
        <v>1785</v>
      </c>
      <c r="U873" s="281" t="s">
        <v>991</v>
      </c>
      <c r="V873" s="282" t="s">
        <v>913</v>
      </c>
      <c r="W873" s="282" t="s">
        <v>4639</v>
      </c>
      <c r="X873" s="280" t="s">
        <v>2909</v>
      </c>
      <c r="Y873" s="280"/>
      <c r="Z873" s="282" t="s">
        <v>188</v>
      </c>
      <c r="AA873" s="319">
        <f t="shared" si="185"/>
        <v>44028</v>
      </c>
      <c r="AB873" s="149" t="s">
        <v>2167</v>
      </c>
      <c r="AC873" s="280">
        <v>5</v>
      </c>
      <c r="AD873" s="305"/>
      <c r="AE873" s="280">
        <v>80</v>
      </c>
      <c r="AF873" s="280"/>
      <c r="AG873" s="280">
        <v>105</v>
      </c>
      <c r="AH873" s="280"/>
      <c r="AI873" s="280">
        <v>22</v>
      </c>
      <c r="AJ873" s="280">
        <v>38</v>
      </c>
      <c r="AK873" s="281">
        <v>54</v>
      </c>
      <c r="AL873" s="281">
        <v>1</v>
      </c>
      <c r="AM873" s="501"/>
      <c r="AN873" s="501"/>
      <c r="AO873" s="501"/>
      <c r="AP873" s="280"/>
      <c r="AQ873" s="634"/>
      <c r="AR873" s="501"/>
      <c r="AS873" s="501"/>
      <c r="AT873" s="501"/>
      <c r="AU873" s="501"/>
      <c r="AV873" s="501"/>
      <c r="AW873" s="501"/>
      <c r="AX873" s="501"/>
      <c r="AY873" s="501"/>
      <c r="AZ873" s="501"/>
      <c r="BA873" s="501"/>
      <c r="BB873" s="501"/>
      <c r="BC873" s="501"/>
      <c r="BD873" s="501"/>
      <c r="BE873" s="501"/>
      <c r="BF873" s="501"/>
      <c r="BG873" s="501"/>
      <c r="BH873" s="501"/>
      <c r="BI873" s="501"/>
      <c r="BJ873" s="501"/>
      <c r="BK873" s="501"/>
      <c r="BL873" s="501"/>
      <c r="BM873" s="501"/>
      <c r="BN873" s="501"/>
      <c r="BO873" s="501"/>
      <c r="BP873" s="501"/>
      <c r="BQ873" s="501"/>
      <c r="BR873" s="501"/>
      <c r="BS873" s="501"/>
      <c r="BT873" s="501"/>
      <c r="BU873" s="501"/>
      <c r="BV873" s="501"/>
      <c r="BW873" s="501"/>
      <c r="BX873" s="501"/>
      <c r="BY873" s="501"/>
      <c r="BZ873" s="501"/>
      <c r="CA873" s="501"/>
      <c r="CB873" s="501"/>
      <c r="CC873" s="501"/>
      <c r="CD873" s="501"/>
      <c r="CE873" s="501"/>
      <c r="CF873" s="501"/>
      <c r="CG873" s="501"/>
      <c r="CH873" s="501"/>
      <c r="CI873" s="501"/>
      <c r="CJ873" s="501"/>
      <c r="CK873" s="501"/>
      <c r="CL873" s="501"/>
      <c r="CM873" s="501"/>
      <c r="CN873" s="501"/>
      <c r="CO873" s="501"/>
      <c r="CP873" s="501"/>
    </row>
    <row r="874" spans="1:127" ht="12.75" customHeight="1" x14ac:dyDescent="0.2">
      <c r="A874" s="270">
        <v>873</v>
      </c>
      <c r="B874" s="270" t="s">
        <v>1004</v>
      </c>
      <c r="C874" s="271" t="s">
        <v>5123</v>
      </c>
      <c r="D874" s="271"/>
      <c r="E874" s="130" t="s">
        <v>10241</v>
      </c>
      <c r="F874" s="271"/>
      <c r="G874" s="272" t="s">
        <v>5186</v>
      </c>
      <c r="H874" s="273"/>
      <c r="I874" s="271" t="s">
        <v>3342</v>
      </c>
      <c r="J874" s="271"/>
      <c r="K874" s="271" t="s">
        <v>6517</v>
      </c>
      <c r="L874" s="273" t="s">
        <v>6518</v>
      </c>
      <c r="M874" s="275">
        <v>42919</v>
      </c>
      <c r="N874" s="276">
        <v>44586</v>
      </c>
      <c r="O874" s="277" t="s">
        <v>991</v>
      </c>
      <c r="P874" s="298">
        <f>N874</f>
        <v>44586</v>
      </c>
      <c r="Q874" s="278">
        <v>18602</v>
      </c>
      <c r="R874" s="278">
        <v>2017</v>
      </c>
      <c r="S874" s="279">
        <v>44221</v>
      </c>
      <c r="T874" s="281" t="s">
        <v>5079</v>
      </c>
      <c r="U874" s="281" t="s">
        <v>991</v>
      </c>
      <c r="V874" s="150" t="s">
        <v>1012</v>
      </c>
      <c r="W874" s="282" t="s">
        <v>8749</v>
      </c>
      <c r="X874" s="280" t="s">
        <v>6519</v>
      </c>
      <c r="Y874" s="280" t="s">
        <v>6520</v>
      </c>
      <c r="Z874" s="282" t="s">
        <v>830</v>
      </c>
      <c r="AA874" s="319">
        <f>N874</f>
        <v>44586</v>
      </c>
      <c r="AB874" s="149" t="s">
        <v>2167</v>
      </c>
      <c r="AC874" s="280">
        <v>5.8</v>
      </c>
      <c r="AD874" s="305"/>
      <c r="AE874" s="280">
        <v>100</v>
      </c>
      <c r="AF874" s="280"/>
      <c r="AG874" s="280">
        <v>120</v>
      </c>
      <c r="AH874" s="280"/>
      <c r="AI874" s="280">
        <v>25</v>
      </c>
      <c r="AJ874" s="280">
        <v>39</v>
      </c>
      <c r="AK874" s="280">
        <v>55</v>
      </c>
      <c r="AL874" s="280">
        <v>1</v>
      </c>
      <c r="AM874" s="501"/>
      <c r="AN874" s="501"/>
      <c r="AO874" s="501"/>
      <c r="AP874" s="280"/>
      <c r="AQ874" s="634"/>
      <c r="AR874" s="501"/>
      <c r="AS874" s="501"/>
      <c r="AT874" s="501"/>
      <c r="AU874" s="501"/>
      <c r="AV874" s="501"/>
      <c r="AW874" s="501"/>
      <c r="AX874" s="501"/>
      <c r="AY874" s="501"/>
      <c r="AZ874" s="501"/>
      <c r="BA874" s="501"/>
      <c r="BB874" s="501"/>
      <c r="BC874" s="501"/>
      <c r="BD874" s="501"/>
      <c r="BE874" s="501"/>
      <c r="BF874" s="501"/>
      <c r="BG874" s="501"/>
      <c r="BH874" s="501"/>
      <c r="BI874" s="501"/>
      <c r="BJ874" s="501"/>
      <c r="BK874" s="501"/>
      <c r="BL874" s="501"/>
      <c r="BM874" s="501"/>
      <c r="BN874" s="501"/>
      <c r="BO874" s="501"/>
      <c r="BP874" s="501"/>
      <c r="BQ874" s="501"/>
      <c r="BR874" s="501"/>
      <c r="BS874" s="501"/>
      <c r="BT874" s="501"/>
      <c r="BU874" s="501"/>
      <c r="BV874" s="501"/>
      <c r="BW874" s="501"/>
      <c r="BX874" s="501"/>
      <c r="BY874" s="501"/>
      <c r="BZ874" s="501"/>
      <c r="CA874" s="501"/>
      <c r="CB874" s="501"/>
      <c r="CC874" s="501"/>
      <c r="CD874" s="501"/>
      <c r="CE874" s="501"/>
      <c r="CF874" s="501"/>
      <c r="CG874" s="501"/>
      <c r="CH874" s="501"/>
      <c r="CI874" s="501"/>
      <c r="CJ874" s="501"/>
      <c r="CK874" s="501"/>
      <c r="CL874" s="501"/>
      <c r="CM874" s="501"/>
      <c r="CN874" s="501"/>
      <c r="CO874" s="501"/>
      <c r="CP874" s="501"/>
    </row>
    <row r="875" spans="1:127" s="502" customFormat="1" ht="12.75" customHeight="1" x14ac:dyDescent="0.2">
      <c r="A875" s="270">
        <v>874</v>
      </c>
      <c r="B875" s="281" t="s">
        <v>1004</v>
      </c>
      <c r="C875" s="281" t="s">
        <v>9275</v>
      </c>
      <c r="D875" s="281" t="s">
        <v>9276</v>
      </c>
      <c r="E875" s="281" t="s">
        <v>1321</v>
      </c>
      <c r="F875" s="281" t="s">
        <v>9277</v>
      </c>
      <c r="G875" s="296" t="s">
        <v>9278</v>
      </c>
      <c r="H875" s="804" t="s">
        <v>9279</v>
      </c>
      <c r="I875" s="281" t="s">
        <v>1775</v>
      </c>
      <c r="J875" s="281" t="s">
        <v>1737</v>
      </c>
      <c r="K875" s="281" t="s">
        <v>9280</v>
      </c>
      <c r="L875" s="804" t="s">
        <v>9281</v>
      </c>
      <c r="M875" s="306">
        <v>44076</v>
      </c>
      <c r="N875" s="307">
        <v>44797</v>
      </c>
      <c r="O875" s="507" t="s">
        <v>991</v>
      </c>
      <c r="P875" s="508">
        <f>N875</f>
        <v>44797</v>
      </c>
      <c r="Q875" s="264">
        <v>20630</v>
      </c>
      <c r="R875" s="264">
        <v>2020</v>
      </c>
      <c r="S875" s="265">
        <v>44067</v>
      </c>
      <c r="T875" s="281" t="s">
        <v>5218</v>
      </c>
      <c r="U875" s="281" t="s">
        <v>1786</v>
      </c>
      <c r="V875" s="150" t="s">
        <v>2177</v>
      </c>
      <c r="W875" s="150" t="s">
        <v>2177</v>
      </c>
      <c r="X875" s="281" t="s">
        <v>9282</v>
      </c>
      <c r="Y875" s="281" t="s">
        <v>9283</v>
      </c>
      <c r="Z875" s="150" t="s">
        <v>9284</v>
      </c>
      <c r="AA875" s="303">
        <f>N875</f>
        <v>44797</v>
      </c>
      <c r="AB875" s="283" t="s">
        <v>2167</v>
      </c>
      <c r="AC875" s="281">
        <v>6.1</v>
      </c>
      <c r="AD875" s="284">
        <v>56</v>
      </c>
      <c r="AE875" s="281">
        <v>125</v>
      </c>
      <c r="AF875" s="281">
        <v>125</v>
      </c>
      <c r="AG875" s="281">
        <v>165</v>
      </c>
      <c r="AH875" s="281">
        <v>185</v>
      </c>
      <c r="AI875" s="281">
        <v>21</v>
      </c>
      <c r="AJ875" s="281" t="s">
        <v>9285</v>
      </c>
      <c r="AK875" s="281">
        <v>62</v>
      </c>
      <c r="AL875" s="281">
        <v>1</v>
      </c>
      <c r="AM875" s="506">
        <v>44076</v>
      </c>
      <c r="AN875" s="324">
        <v>2019</v>
      </c>
      <c r="AO875" s="324" t="s">
        <v>990</v>
      </c>
      <c r="AP875" s="281"/>
      <c r="AQ875" s="635"/>
      <c r="AR875" s="324"/>
      <c r="AS875" s="324"/>
      <c r="AT875" s="324"/>
      <c r="AU875" s="324"/>
      <c r="AV875" s="324"/>
      <c r="AW875" s="324"/>
      <c r="AX875" s="324"/>
      <c r="AY875" s="324"/>
      <c r="AZ875" s="324"/>
      <c r="BA875" s="324"/>
      <c r="BB875" s="324"/>
      <c r="BC875" s="324"/>
      <c r="BD875" s="324"/>
      <c r="BE875" s="324"/>
      <c r="BF875" s="324"/>
      <c r="BG875" s="324"/>
      <c r="BH875" s="324"/>
      <c r="BI875" s="324"/>
      <c r="BJ875" s="324"/>
      <c r="BK875" s="324"/>
      <c r="BL875" s="324"/>
      <c r="BM875" s="324"/>
      <c r="BN875" s="324"/>
      <c r="BO875" s="324"/>
      <c r="BP875" s="324"/>
      <c r="BQ875" s="324"/>
      <c r="BR875" s="324"/>
      <c r="BS875" s="324"/>
      <c r="BT875" s="324"/>
      <c r="BU875" s="324"/>
      <c r="BV875" s="324"/>
      <c r="BW875" s="324"/>
      <c r="BX875" s="324"/>
      <c r="BY875" s="324"/>
      <c r="BZ875" s="324"/>
      <c r="CA875" s="324"/>
      <c r="CB875" s="324"/>
      <c r="CC875" s="324"/>
      <c r="CD875" s="324"/>
      <c r="CE875" s="324"/>
      <c r="CF875" s="324"/>
      <c r="CG875" s="324"/>
      <c r="CH875" s="324"/>
      <c r="CI875" s="324"/>
      <c r="CJ875" s="324"/>
      <c r="CK875" s="324"/>
      <c r="CL875" s="324"/>
      <c r="CM875" s="324"/>
      <c r="CN875" s="324"/>
      <c r="CO875" s="324"/>
      <c r="CP875" s="324"/>
      <c r="CQ875" s="532"/>
      <c r="CR875" s="532"/>
      <c r="CS875" s="532"/>
      <c r="CT875" s="532"/>
      <c r="CU875" s="532"/>
      <c r="CV875" s="532"/>
      <c r="CW875" s="532"/>
      <c r="CX875" s="532"/>
      <c r="CY875" s="532"/>
      <c r="CZ875" s="532"/>
      <c r="DA875" s="532"/>
      <c r="DB875" s="532"/>
      <c r="DC875" s="532"/>
      <c r="DD875" s="532"/>
      <c r="DE875" s="532"/>
      <c r="DF875" s="532"/>
      <c r="DG875" s="532"/>
      <c r="DH875" s="532"/>
      <c r="DI875" s="532"/>
      <c r="DJ875" s="532"/>
      <c r="DK875" s="532"/>
      <c r="DL875" s="532"/>
      <c r="DM875" s="532"/>
      <c r="DN875" s="532"/>
      <c r="DO875" s="532"/>
      <c r="DP875" s="532"/>
      <c r="DQ875" s="532"/>
      <c r="DR875" s="532"/>
      <c r="DS875" s="532"/>
      <c r="DT875" s="532"/>
      <c r="DU875" s="532"/>
      <c r="DV875" s="532"/>
      <c r="DW875" s="532"/>
    </row>
    <row r="876" spans="1:127" s="502" customFormat="1" ht="12.75" customHeight="1" x14ac:dyDescent="0.2">
      <c r="A876" s="270">
        <v>875</v>
      </c>
      <c r="B876" s="281" t="s">
        <v>1004</v>
      </c>
      <c r="C876" s="281" t="s">
        <v>10068</v>
      </c>
      <c r="D876" s="271"/>
      <c r="E876" s="281" t="s">
        <v>1250</v>
      </c>
      <c r="F876" s="281"/>
      <c r="G876" s="296" t="s">
        <v>10069</v>
      </c>
      <c r="H876" s="273"/>
      <c r="I876" s="281" t="s">
        <v>1515</v>
      </c>
      <c r="J876" s="281"/>
      <c r="K876" s="281" t="s">
        <v>597</v>
      </c>
      <c r="L876" s="922" t="s">
        <v>817</v>
      </c>
      <c r="M876" s="306">
        <v>44315</v>
      </c>
      <c r="N876" s="307">
        <v>45037</v>
      </c>
      <c r="O876" s="507" t="s">
        <v>991</v>
      </c>
      <c r="P876" s="508">
        <f>N876</f>
        <v>45037</v>
      </c>
      <c r="Q876" s="264">
        <v>21199</v>
      </c>
      <c r="R876" s="264">
        <v>2021</v>
      </c>
      <c r="S876" s="265">
        <v>44307</v>
      </c>
      <c r="T876" s="281" t="s">
        <v>691</v>
      </c>
      <c r="U876" s="281" t="s">
        <v>1786</v>
      </c>
      <c r="V876" s="150" t="s">
        <v>484</v>
      </c>
      <c r="W876" s="150" t="s">
        <v>484</v>
      </c>
      <c r="X876" s="281" t="s">
        <v>1253</v>
      </c>
      <c r="Y876" s="281" t="s">
        <v>10070</v>
      </c>
      <c r="Z876" s="150" t="s">
        <v>1254</v>
      </c>
      <c r="AA876" s="303">
        <f>N876</f>
        <v>45037</v>
      </c>
      <c r="AB876" s="283" t="s">
        <v>10071</v>
      </c>
      <c r="AC876" s="702">
        <v>5.28</v>
      </c>
      <c r="AD876" s="284"/>
      <c r="AE876" s="281">
        <v>110</v>
      </c>
      <c r="AF876" s="281"/>
      <c r="AG876" s="281">
        <v>135</v>
      </c>
      <c r="AH876" s="264">
        <v>155</v>
      </c>
      <c r="AI876" s="281">
        <v>29</v>
      </c>
      <c r="AJ876" s="281" t="s">
        <v>10072</v>
      </c>
      <c r="AK876" s="281">
        <v>71</v>
      </c>
      <c r="AL876" s="281">
        <v>1</v>
      </c>
      <c r="AM876" s="265"/>
      <c r="AN876" s="281"/>
      <c r="AO876" s="281"/>
      <c r="AP876" s="281" t="s">
        <v>4925</v>
      </c>
      <c r="AQ876" s="647"/>
      <c r="AR876" s="281"/>
      <c r="AS876" s="281"/>
      <c r="AT876" s="284"/>
      <c r="AU876" s="281"/>
      <c r="AV876" s="281"/>
      <c r="AW876" s="281"/>
      <c r="AX876" s="281"/>
      <c r="AY876" s="281"/>
      <c r="AZ876" s="281"/>
      <c r="BA876" s="281"/>
      <c r="BB876" s="281"/>
      <c r="BC876" s="265"/>
      <c r="BD876" s="281"/>
      <c r="BE876" s="281"/>
      <c r="BF876" s="281"/>
      <c r="BG876" s="281" t="str">
        <f ca="1">IF(AD876="","",IF(DAYS360(AD876,NOW())&gt;720,"neplatné viac ako 2roky",""))</f>
        <v/>
      </c>
      <c r="BH876" s="324"/>
      <c r="BI876" s="324"/>
      <c r="BJ876" s="324"/>
      <c r="BK876" s="324"/>
      <c r="BL876" s="324"/>
      <c r="BM876" s="324"/>
      <c r="BN876" s="324"/>
      <c r="BO876" s="324"/>
      <c r="BP876" s="324"/>
      <c r="BQ876" s="324"/>
      <c r="BR876" s="324"/>
      <c r="BS876" s="324"/>
      <c r="BT876" s="324"/>
      <c r="BU876" s="324"/>
      <c r="BV876" s="324"/>
      <c r="BW876" s="324"/>
      <c r="BX876" s="324"/>
      <c r="BY876" s="324"/>
      <c r="BZ876" s="324"/>
      <c r="CA876" s="324"/>
      <c r="CB876" s="324"/>
      <c r="CC876" s="324"/>
      <c r="CD876" s="324"/>
      <c r="CE876" s="324"/>
      <c r="CF876" s="324"/>
      <c r="CG876" s="324"/>
      <c r="CH876" s="324"/>
      <c r="CI876" s="324"/>
      <c r="CJ876" s="324"/>
      <c r="CK876" s="324"/>
      <c r="CL876" s="324"/>
      <c r="CM876" s="324"/>
      <c r="CN876" s="324"/>
      <c r="CO876" s="324"/>
      <c r="CP876" s="324"/>
      <c r="CQ876" s="532"/>
      <c r="CR876" s="532"/>
      <c r="CS876" s="532"/>
      <c r="CT876" s="532"/>
      <c r="CU876" s="532"/>
      <c r="CV876" s="532"/>
      <c r="CW876" s="532"/>
      <c r="CX876" s="532"/>
      <c r="CY876" s="532"/>
      <c r="CZ876" s="532"/>
      <c r="DA876" s="532"/>
      <c r="DB876" s="532"/>
      <c r="DC876" s="532"/>
      <c r="DD876" s="532"/>
      <c r="DE876" s="532"/>
      <c r="DF876" s="532"/>
      <c r="DG876" s="532"/>
      <c r="DH876" s="532"/>
      <c r="DI876" s="532"/>
      <c r="DJ876" s="532"/>
      <c r="DK876" s="532"/>
      <c r="DL876" s="532"/>
      <c r="DM876" s="532"/>
      <c r="DN876" s="532"/>
      <c r="DO876" s="532"/>
      <c r="DP876" s="532"/>
      <c r="DQ876" s="532"/>
      <c r="DR876" s="532"/>
      <c r="DS876" s="532"/>
      <c r="DT876" s="532"/>
      <c r="DU876" s="532"/>
      <c r="DV876" s="532"/>
      <c r="DW876" s="532"/>
    </row>
    <row r="877" spans="1:127" ht="12.75" customHeight="1" x14ac:dyDescent="0.2">
      <c r="A877" s="270">
        <v>876</v>
      </c>
      <c r="B877" s="281" t="s">
        <v>1005</v>
      </c>
      <c r="C877" s="281" t="s">
        <v>8705</v>
      </c>
      <c r="D877" s="281"/>
      <c r="E877" s="281" t="s">
        <v>1763</v>
      </c>
      <c r="F877" s="281" t="s">
        <v>2874</v>
      </c>
      <c r="G877" s="272" t="s">
        <v>1665</v>
      </c>
      <c r="H877" s="676"/>
      <c r="I877" s="281" t="s">
        <v>1634</v>
      </c>
      <c r="J877" s="281"/>
      <c r="K877" s="281" t="s">
        <v>1764</v>
      </c>
      <c r="L877" s="676" t="s">
        <v>1765</v>
      </c>
      <c r="M877" s="306">
        <v>41130</v>
      </c>
      <c r="N877" s="325">
        <v>43887</v>
      </c>
      <c r="O877" s="507" t="s">
        <v>991</v>
      </c>
      <c r="P877" s="513">
        <f t="shared" ref="P877:P887" si="186">N877</f>
        <v>43887</v>
      </c>
      <c r="Q877" s="264">
        <v>15294</v>
      </c>
      <c r="R877" s="264">
        <v>2012</v>
      </c>
      <c r="S877" s="279">
        <v>43157</v>
      </c>
      <c r="T877" s="281" t="s">
        <v>32</v>
      </c>
      <c r="U877" s="281" t="s">
        <v>991</v>
      </c>
      <c r="V877" s="282" t="s">
        <v>240</v>
      </c>
      <c r="W877" s="282" t="s">
        <v>4836</v>
      </c>
      <c r="X877" s="280" t="s">
        <v>2877</v>
      </c>
      <c r="Y877" s="280" t="s">
        <v>1766</v>
      </c>
      <c r="Z877" s="282" t="s">
        <v>337</v>
      </c>
      <c r="AA877" s="319">
        <f t="shared" si="185"/>
        <v>43887</v>
      </c>
      <c r="AB877" s="149" t="s">
        <v>132</v>
      </c>
      <c r="AC877" s="280">
        <v>5.3</v>
      </c>
      <c r="AD877" s="305">
        <v>21</v>
      </c>
      <c r="AE877" s="280">
        <v>85</v>
      </c>
      <c r="AF877" s="280">
        <v>106</v>
      </c>
      <c r="AG877" s="280">
        <v>100</v>
      </c>
      <c r="AH877" s="280">
        <v>130</v>
      </c>
      <c r="AI877" s="280">
        <v>22</v>
      </c>
      <c r="AJ877" s="280">
        <v>37</v>
      </c>
      <c r="AK877" s="281">
        <v>50</v>
      </c>
      <c r="AL877" s="281">
        <v>1</v>
      </c>
      <c r="AM877" s="517"/>
      <c r="AN877" s="501"/>
      <c r="AO877" s="501"/>
      <c r="AP877" s="280"/>
      <c r="AQ877" s="634"/>
      <c r="AR877" s="501"/>
      <c r="AS877" s="501"/>
      <c r="AT877" s="501"/>
      <c r="AU877" s="501"/>
      <c r="AV877" s="501"/>
      <c r="AW877" s="501"/>
      <c r="AX877" s="501"/>
      <c r="AY877" s="501"/>
      <c r="AZ877" s="501"/>
      <c r="BA877" s="501"/>
      <c r="BB877" s="501"/>
      <c r="BC877" s="501"/>
      <c r="BD877" s="501"/>
      <c r="BE877" s="501"/>
      <c r="BF877" s="501"/>
      <c r="BG877" s="501"/>
      <c r="BH877" s="501"/>
      <c r="BI877" s="501"/>
      <c r="BJ877" s="501"/>
      <c r="BK877" s="501"/>
      <c r="BL877" s="501"/>
      <c r="BM877" s="501"/>
      <c r="BN877" s="501"/>
      <c r="BO877" s="501"/>
      <c r="BP877" s="501"/>
      <c r="BQ877" s="501"/>
      <c r="BR877" s="501"/>
      <c r="BS877" s="501"/>
      <c r="BT877" s="501"/>
      <c r="BU877" s="501"/>
      <c r="BV877" s="501"/>
      <c r="BW877" s="501"/>
      <c r="BX877" s="501"/>
      <c r="BY877" s="501"/>
      <c r="BZ877" s="501"/>
      <c r="CA877" s="501"/>
      <c r="CB877" s="501"/>
      <c r="CC877" s="501"/>
      <c r="CD877" s="501"/>
      <c r="CE877" s="501"/>
      <c r="CF877" s="501"/>
      <c r="CG877" s="501"/>
      <c r="CH877" s="501"/>
      <c r="CI877" s="501"/>
      <c r="CJ877" s="501"/>
      <c r="CK877" s="501"/>
      <c r="CL877" s="501"/>
      <c r="CM877" s="501"/>
      <c r="CN877" s="501"/>
      <c r="CO877" s="501"/>
      <c r="CP877" s="501"/>
    </row>
    <row r="878" spans="1:127" s="502" customFormat="1" ht="12.75" customHeight="1" x14ac:dyDescent="0.2">
      <c r="A878" s="270">
        <v>877</v>
      </c>
      <c r="B878" s="281" t="s">
        <v>1004</v>
      </c>
      <c r="C878" s="324" t="s">
        <v>1554</v>
      </c>
      <c r="D878" s="281"/>
      <c r="E878" s="281" t="s">
        <v>4825</v>
      </c>
      <c r="F878" s="281"/>
      <c r="G878" s="296" t="s">
        <v>8532</v>
      </c>
      <c r="H878" s="753"/>
      <c r="I878" s="271" t="s">
        <v>1634</v>
      </c>
      <c r="J878" s="281"/>
      <c r="K878" s="281" t="s">
        <v>8533</v>
      </c>
      <c r="L878" s="753" t="s">
        <v>8534</v>
      </c>
      <c r="M878" s="306">
        <v>42775</v>
      </c>
      <c r="N878" s="325">
        <v>44681</v>
      </c>
      <c r="O878" s="277" t="s">
        <v>991</v>
      </c>
      <c r="P878" s="298">
        <f>N878</f>
        <v>44681</v>
      </c>
      <c r="Q878" s="278">
        <v>20390</v>
      </c>
      <c r="R878" s="278">
        <v>2013</v>
      </c>
      <c r="S878" s="279">
        <v>43951</v>
      </c>
      <c r="T878" s="280" t="s">
        <v>39</v>
      </c>
      <c r="U878" s="281" t="s">
        <v>991</v>
      </c>
      <c r="V878" s="282" t="s">
        <v>391</v>
      </c>
      <c r="W878" s="282" t="s">
        <v>8535</v>
      </c>
      <c r="X878" s="280" t="s">
        <v>8536</v>
      </c>
      <c r="Y878" s="280" t="s">
        <v>1697</v>
      </c>
      <c r="Z878" s="282" t="s">
        <v>89</v>
      </c>
      <c r="AA878" s="319">
        <f t="shared" si="185"/>
        <v>44681</v>
      </c>
      <c r="AB878" s="149" t="s">
        <v>1411</v>
      </c>
      <c r="AC878" s="280">
        <v>5.4</v>
      </c>
      <c r="AD878" s="305"/>
      <c r="AE878" s="280">
        <v>85</v>
      </c>
      <c r="AF878" s="280"/>
      <c r="AG878" s="280">
        <v>105</v>
      </c>
      <c r="AH878" s="280"/>
      <c r="AI878" s="280">
        <v>24</v>
      </c>
      <c r="AJ878" s="280">
        <v>39</v>
      </c>
      <c r="AK878" s="280">
        <v>58</v>
      </c>
      <c r="AL878" s="280">
        <v>1</v>
      </c>
      <c r="AM878" s="265"/>
      <c r="AN878" s="281"/>
      <c r="AO878" s="281"/>
      <c r="AP878" s="281"/>
      <c r="AQ878" s="635"/>
      <c r="AR878" s="324"/>
      <c r="AS878" s="324"/>
      <c r="AT878" s="324"/>
      <c r="AU878" s="324"/>
      <c r="AV878" s="324"/>
      <c r="AW878" s="324"/>
      <c r="AX878" s="324"/>
      <c r="AY878" s="324"/>
      <c r="AZ878" s="324"/>
      <c r="BA878" s="324"/>
      <c r="BB878" s="324"/>
      <c r="BC878" s="324"/>
      <c r="BD878" s="324"/>
      <c r="BE878" s="324"/>
      <c r="BF878" s="324"/>
      <c r="BG878" s="324"/>
      <c r="BH878" s="324"/>
      <c r="BI878" s="324"/>
      <c r="BJ878" s="324"/>
      <c r="BK878" s="324"/>
      <c r="BL878" s="324"/>
      <c r="BM878" s="324"/>
      <c r="BN878" s="324"/>
      <c r="BO878" s="324"/>
      <c r="BP878" s="324"/>
      <c r="BQ878" s="324"/>
      <c r="BR878" s="324"/>
      <c r="BS878" s="324"/>
      <c r="BT878" s="324"/>
      <c r="BU878" s="324"/>
      <c r="BV878" s="324"/>
      <c r="BW878" s="324"/>
      <c r="BX878" s="324"/>
      <c r="BY878" s="324"/>
      <c r="BZ878" s="324"/>
      <c r="CA878" s="324"/>
      <c r="CB878" s="324"/>
      <c r="CC878" s="324"/>
      <c r="CD878" s="324"/>
      <c r="CE878" s="324"/>
      <c r="CF878" s="324"/>
      <c r="CG878" s="324"/>
      <c r="CH878" s="324"/>
      <c r="CI878" s="324"/>
      <c r="CJ878" s="324"/>
      <c r="CK878" s="324"/>
      <c r="CL878" s="324"/>
      <c r="CM878" s="324"/>
      <c r="CN878" s="324"/>
      <c r="CO878" s="324"/>
      <c r="CP878" s="324"/>
      <c r="CQ878" s="532"/>
      <c r="CR878" s="532"/>
      <c r="CS878" s="532"/>
      <c r="CT878" s="532"/>
      <c r="CU878" s="532"/>
      <c r="CV878" s="532"/>
      <c r="CW878" s="532"/>
      <c r="CX878" s="532"/>
      <c r="CY878" s="532"/>
      <c r="CZ878" s="532"/>
      <c r="DA878" s="532"/>
      <c r="DB878" s="532"/>
      <c r="DC878" s="532"/>
      <c r="DD878" s="532"/>
      <c r="DE878" s="532"/>
      <c r="DF878" s="532"/>
      <c r="DG878" s="532"/>
      <c r="DH878" s="532"/>
      <c r="DI878" s="532"/>
      <c r="DJ878" s="532"/>
      <c r="DK878" s="532"/>
      <c r="DL878" s="532"/>
      <c r="DM878" s="532"/>
      <c r="DN878" s="532"/>
      <c r="DO878" s="532"/>
      <c r="DP878" s="532"/>
      <c r="DQ878" s="532"/>
      <c r="DR878" s="532"/>
      <c r="DS878" s="532"/>
      <c r="DT878" s="532"/>
      <c r="DU878" s="532"/>
      <c r="DV878" s="532"/>
      <c r="DW878" s="532"/>
    </row>
    <row r="879" spans="1:127" ht="12.75" customHeight="1" x14ac:dyDescent="0.2">
      <c r="A879" s="270">
        <v>878</v>
      </c>
      <c r="B879" s="281" t="s">
        <v>1004</v>
      </c>
      <c r="C879" s="281" t="s">
        <v>2042</v>
      </c>
      <c r="D879" s="281"/>
      <c r="E879" s="281" t="s">
        <v>2043</v>
      </c>
      <c r="F879" s="281"/>
      <c r="G879" s="296" t="s">
        <v>2044</v>
      </c>
      <c r="H879" s="676"/>
      <c r="I879" s="281" t="s">
        <v>4715</v>
      </c>
      <c r="J879" s="281"/>
      <c r="K879" s="318" t="s">
        <v>2045</v>
      </c>
      <c r="L879" s="676" t="s">
        <v>2046</v>
      </c>
      <c r="M879" s="306">
        <v>41134</v>
      </c>
      <c r="N879" s="325">
        <v>44466</v>
      </c>
      <c r="O879" s="507" t="s">
        <v>991</v>
      </c>
      <c r="P879" s="513">
        <f t="shared" si="186"/>
        <v>44466</v>
      </c>
      <c r="Q879" s="264">
        <v>19509</v>
      </c>
      <c r="R879" s="264">
        <v>2011</v>
      </c>
      <c r="S879" s="279">
        <v>43735</v>
      </c>
      <c r="T879" s="281" t="s">
        <v>748</v>
      </c>
      <c r="U879" s="281" t="s">
        <v>991</v>
      </c>
      <c r="V879" s="282" t="s">
        <v>5573</v>
      </c>
      <c r="W879" s="282" t="s">
        <v>7699</v>
      </c>
      <c r="X879" s="280" t="s">
        <v>2047</v>
      </c>
      <c r="Y879" s="280" t="s">
        <v>1116</v>
      </c>
      <c r="Z879" s="282" t="s">
        <v>314</v>
      </c>
      <c r="AA879" s="319">
        <f t="shared" si="185"/>
        <v>44466</v>
      </c>
      <c r="AB879" s="149" t="s">
        <v>132</v>
      </c>
      <c r="AC879" s="280">
        <v>5.4</v>
      </c>
      <c r="AD879" s="305"/>
      <c r="AE879" s="280">
        <v>70</v>
      </c>
      <c r="AF879" s="280"/>
      <c r="AG879" s="280">
        <v>90</v>
      </c>
      <c r="AH879" s="280"/>
      <c r="AI879" s="280">
        <v>25</v>
      </c>
      <c r="AJ879" s="280">
        <v>39</v>
      </c>
      <c r="AK879" s="281">
        <v>53</v>
      </c>
      <c r="AL879" s="281">
        <v>1</v>
      </c>
      <c r="AM879" s="501"/>
      <c r="AN879" s="501"/>
      <c r="AO879" s="501"/>
      <c r="AP879" s="280"/>
      <c r="AQ879" s="634"/>
      <c r="AR879" s="501"/>
      <c r="AS879" s="501"/>
      <c r="AT879" s="501"/>
      <c r="AU879" s="501"/>
      <c r="AV879" s="501"/>
      <c r="AW879" s="501"/>
      <c r="AX879" s="501"/>
      <c r="AY879" s="501"/>
      <c r="AZ879" s="501"/>
      <c r="BA879" s="501"/>
      <c r="BB879" s="501"/>
      <c r="BC879" s="501"/>
      <c r="BD879" s="501"/>
      <c r="BE879" s="501"/>
      <c r="BF879" s="501"/>
      <c r="BG879" s="501"/>
      <c r="BH879" s="501"/>
      <c r="BI879" s="501"/>
      <c r="BJ879" s="501"/>
      <c r="BK879" s="501"/>
      <c r="BL879" s="501"/>
      <c r="BM879" s="501"/>
      <c r="BN879" s="501"/>
      <c r="BO879" s="501"/>
      <c r="BP879" s="501"/>
      <c r="BQ879" s="501"/>
      <c r="BR879" s="501"/>
      <c r="BS879" s="501"/>
      <c r="BT879" s="501"/>
      <c r="BU879" s="501"/>
      <c r="BV879" s="501"/>
      <c r="BW879" s="501"/>
      <c r="BX879" s="501"/>
      <c r="BY879" s="501"/>
      <c r="BZ879" s="501"/>
      <c r="CA879" s="501"/>
      <c r="CB879" s="501"/>
      <c r="CC879" s="501"/>
      <c r="CD879" s="501"/>
      <c r="CE879" s="501"/>
      <c r="CF879" s="501"/>
      <c r="CG879" s="501"/>
      <c r="CH879" s="501"/>
      <c r="CI879" s="501"/>
      <c r="CJ879" s="501"/>
      <c r="CK879" s="501"/>
      <c r="CL879" s="501"/>
      <c r="CM879" s="501"/>
      <c r="CN879" s="501"/>
      <c r="CO879" s="501"/>
      <c r="CP879" s="501"/>
    </row>
    <row r="880" spans="1:127" ht="12.75" customHeight="1" x14ac:dyDescent="0.2">
      <c r="A880" s="270">
        <v>879</v>
      </c>
      <c r="B880" s="281" t="s">
        <v>1004</v>
      </c>
      <c r="C880" s="281" t="s">
        <v>2042</v>
      </c>
      <c r="D880" s="281"/>
      <c r="E880" s="281" t="s">
        <v>2048</v>
      </c>
      <c r="F880" s="281"/>
      <c r="G880" s="296" t="s">
        <v>2049</v>
      </c>
      <c r="H880" s="676"/>
      <c r="I880" s="281" t="s">
        <v>4715</v>
      </c>
      <c r="J880" s="281"/>
      <c r="K880" s="318" t="s">
        <v>973</v>
      </c>
      <c r="L880" s="676" t="s">
        <v>2046</v>
      </c>
      <c r="M880" s="306">
        <v>41134</v>
      </c>
      <c r="N880" s="325">
        <v>44466</v>
      </c>
      <c r="O880" s="507" t="s">
        <v>991</v>
      </c>
      <c r="P880" s="513">
        <f t="shared" si="186"/>
        <v>44466</v>
      </c>
      <c r="Q880" s="264">
        <v>19507</v>
      </c>
      <c r="R880" s="264">
        <v>2011</v>
      </c>
      <c r="S880" s="279">
        <v>43735</v>
      </c>
      <c r="T880" s="281" t="s">
        <v>748</v>
      </c>
      <c r="U880" s="281" t="s">
        <v>991</v>
      </c>
      <c r="V880" s="282" t="s">
        <v>484</v>
      </c>
      <c r="W880" s="282" t="s">
        <v>3546</v>
      </c>
      <c r="X880" s="280" t="s">
        <v>2047</v>
      </c>
      <c r="Y880" s="280" t="s">
        <v>1116</v>
      </c>
      <c r="Z880" s="282" t="s">
        <v>314</v>
      </c>
      <c r="AA880" s="319">
        <f t="shared" si="185"/>
        <v>44466</v>
      </c>
      <c r="AB880" s="149" t="s">
        <v>132</v>
      </c>
      <c r="AC880" s="280">
        <v>5.4</v>
      </c>
      <c r="AD880" s="305"/>
      <c r="AE880" s="280">
        <v>70</v>
      </c>
      <c r="AF880" s="280"/>
      <c r="AG880" s="280">
        <v>90</v>
      </c>
      <c r="AH880" s="280"/>
      <c r="AI880" s="280">
        <v>25</v>
      </c>
      <c r="AJ880" s="280">
        <v>39</v>
      </c>
      <c r="AK880" s="281">
        <v>53</v>
      </c>
      <c r="AL880" s="281">
        <v>1</v>
      </c>
      <c r="AM880" s="501"/>
      <c r="AN880" s="501"/>
      <c r="AO880" s="501"/>
      <c r="AP880" s="280"/>
      <c r="AQ880" s="634"/>
      <c r="AR880" s="501"/>
      <c r="AS880" s="501"/>
      <c r="AT880" s="501"/>
      <c r="AU880" s="501"/>
      <c r="AV880" s="501"/>
      <c r="AW880" s="501"/>
      <c r="AX880" s="501"/>
      <c r="AY880" s="501"/>
      <c r="AZ880" s="501"/>
      <c r="BA880" s="501"/>
      <c r="BB880" s="501"/>
      <c r="BC880" s="501"/>
      <c r="BD880" s="501"/>
      <c r="BE880" s="501"/>
      <c r="BF880" s="501"/>
      <c r="BG880" s="501"/>
      <c r="BH880" s="501"/>
      <c r="BI880" s="501"/>
      <c r="BJ880" s="501"/>
      <c r="BK880" s="501"/>
      <c r="BL880" s="501"/>
      <c r="BM880" s="501"/>
      <c r="BN880" s="501"/>
      <c r="BO880" s="501"/>
      <c r="BP880" s="501"/>
      <c r="BQ880" s="501"/>
      <c r="BR880" s="501"/>
      <c r="BS880" s="501"/>
      <c r="BT880" s="501"/>
      <c r="BU880" s="501"/>
      <c r="BV880" s="501"/>
      <c r="BW880" s="501"/>
      <c r="BX880" s="501"/>
      <c r="BY880" s="501"/>
      <c r="BZ880" s="501"/>
      <c r="CA880" s="501"/>
      <c r="CB880" s="501"/>
      <c r="CC880" s="501"/>
      <c r="CD880" s="501"/>
      <c r="CE880" s="501"/>
      <c r="CF880" s="501"/>
      <c r="CG880" s="501"/>
      <c r="CH880" s="501"/>
      <c r="CI880" s="501"/>
      <c r="CJ880" s="501"/>
      <c r="CK880" s="501"/>
      <c r="CL880" s="501"/>
      <c r="CM880" s="501"/>
      <c r="CN880" s="501"/>
      <c r="CO880" s="501"/>
      <c r="CP880" s="501"/>
    </row>
    <row r="881" spans="1:127" ht="12.75" customHeight="1" x14ac:dyDescent="0.2">
      <c r="A881" s="270">
        <v>880</v>
      </c>
      <c r="B881" s="281" t="s">
        <v>1004</v>
      </c>
      <c r="C881" s="281" t="s">
        <v>1036</v>
      </c>
      <c r="D881" s="281"/>
      <c r="E881" s="281" t="s">
        <v>1006</v>
      </c>
      <c r="F881" s="281"/>
      <c r="G881" s="296" t="s">
        <v>1007</v>
      </c>
      <c r="H881" s="676"/>
      <c r="I881" s="281" t="s">
        <v>2653</v>
      </c>
      <c r="J881" s="281"/>
      <c r="K881" s="281" t="s">
        <v>2923</v>
      </c>
      <c r="L881" s="676" t="s">
        <v>2924</v>
      </c>
      <c r="M881" s="306">
        <v>41136</v>
      </c>
      <c r="N881" s="325">
        <v>45085</v>
      </c>
      <c r="O881" s="507" t="s">
        <v>991</v>
      </c>
      <c r="P881" s="513">
        <f t="shared" si="186"/>
        <v>45085</v>
      </c>
      <c r="Q881" s="264">
        <v>21312</v>
      </c>
      <c r="R881" s="264">
        <v>2012</v>
      </c>
      <c r="S881" s="279">
        <v>44355</v>
      </c>
      <c r="T881" s="281" t="s">
        <v>5079</v>
      </c>
      <c r="U881" s="281" t="s">
        <v>991</v>
      </c>
      <c r="V881" s="282" t="s">
        <v>10350</v>
      </c>
      <c r="W881" s="282" t="s">
        <v>10351</v>
      </c>
      <c r="X881" s="280" t="s">
        <v>4655</v>
      </c>
      <c r="Y881" s="280" t="s">
        <v>2925</v>
      </c>
      <c r="Z881" s="282" t="s">
        <v>2926</v>
      </c>
      <c r="AA881" s="319">
        <f t="shared" si="185"/>
        <v>45085</v>
      </c>
      <c r="AB881" s="149" t="s">
        <v>2167</v>
      </c>
      <c r="AC881" s="280">
        <v>5.8</v>
      </c>
      <c r="AD881" s="305"/>
      <c r="AE881" s="280">
        <v>95</v>
      </c>
      <c r="AF881" s="280"/>
      <c r="AG881" s="280">
        <v>125</v>
      </c>
      <c r="AH881" s="280"/>
      <c r="AI881" s="280">
        <v>22</v>
      </c>
      <c r="AJ881" s="280">
        <v>37</v>
      </c>
      <c r="AK881" s="281">
        <v>50</v>
      </c>
      <c r="AL881" s="281">
        <v>1</v>
      </c>
      <c r="AM881" s="501"/>
      <c r="AN881" s="501"/>
      <c r="AO881" s="501"/>
      <c r="AP881" s="280"/>
      <c r="AQ881" s="634"/>
      <c r="AR881" s="501"/>
      <c r="AS881" s="501"/>
      <c r="AT881" s="501"/>
      <c r="AU881" s="501"/>
      <c r="AV881" s="501"/>
      <c r="AW881" s="501"/>
      <c r="AX881" s="501"/>
      <c r="AY881" s="501"/>
      <c r="AZ881" s="501"/>
      <c r="BA881" s="501"/>
      <c r="BB881" s="501"/>
      <c r="BC881" s="501"/>
      <c r="BD881" s="501"/>
      <c r="BE881" s="501"/>
      <c r="BF881" s="501"/>
      <c r="BG881" s="501"/>
      <c r="BH881" s="501"/>
      <c r="BI881" s="501"/>
      <c r="BJ881" s="501"/>
      <c r="BK881" s="501"/>
      <c r="BL881" s="501"/>
      <c r="BM881" s="501"/>
      <c r="BN881" s="501"/>
      <c r="BO881" s="501"/>
      <c r="BP881" s="501"/>
      <c r="BQ881" s="501"/>
      <c r="BR881" s="501"/>
      <c r="BS881" s="501"/>
      <c r="BT881" s="501"/>
      <c r="BU881" s="501"/>
      <c r="BV881" s="501"/>
      <c r="BW881" s="501"/>
      <c r="BX881" s="501"/>
      <c r="BY881" s="501"/>
      <c r="BZ881" s="501"/>
      <c r="CA881" s="501"/>
      <c r="CB881" s="501"/>
      <c r="CC881" s="501"/>
      <c r="CD881" s="501"/>
      <c r="CE881" s="501"/>
      <c r="CF881" s="501"/>
      <c r="CG881" s="501"/>
      <c r="CH881" s="501"/>
      <c r="CI881" s="501"/>
      <c r="CJ881" s="501"/>
      <c r="CK881" s="501"/>
      <c r="CL881" s="501"/>
      <c r="CM881" s="501"/>
      <c r="CN881" s="501"/>
      <c r="CO881" s="501"/>
      <c r="CP881" s="501"/>
    </row>
    <row r="882" spans="1:127" s="324" customFormat="1" ht="12.75" customHeight="1" x14ac:dyDescent="0.2">
      <c r="A882" s="270">
        <v>881</v>
      </c>
      <c r="B882" s="324" t="s">
        <v>1004</v>
      </c>
      <c r="C882" s="324" t="s">
        <v>2394</v>
      </c>
      <c r="E882" s="324" t="s">
        <v>2395</v>
      </c>
      <c r="G882" s="509" t="s">
        <v>2396</v>
      </c>
      <c r="I882" s="281" t="s">
        <v>1634</v>
      </c>
      <c r="K882" s="271" t="s">
        <v>2337</v>
      </c>
      <c r="L882" s="273" t="s">
        <v>2338</v>
      </c>
      <c r="M882" s="510">
        <v>41846</v>
      </c>
      <c r="N882" s="511">
        <v>43863</v>
      </c>
      <c r="O882" s="324" t="s">
        <v>991</v>
      </c>
      <c r="P882" s="508">
        <f t="shared" si="186"/>
        <v>43863</v>
      </c>
      <c r="Q882" s="324">
        <v>16552</v>
      </c>
      <c r="R882" s="324">
        <v>2014</v>
      </c>
      <c r="S882" s="279">
        <v>43133</v>
      </c>
      <c r="T882" s="324" t="s">
        <v>5763</v>
      </c>
      <c r="U882" s="324" t="s">
        <v>991</v>
      </c>
      <c r="V882" s="530">
        <v>15</v>
      </c>
      <c r="W882" s="530">
        <v>165</v>
      </c>
      <c r="X882" s="280" t="s">
        <v>2339</v>
      </c>
      <c r="Y882" s="280" t="s">
        <v>3547</v>
      </c>
      <c r="Z882" s="282" t="s">
        <v>2341</v>
      </c>
      <c r="AA882" s="319">
        <f t="shared" si="185"/>
        <v>43863</v>
      </c>
      <c r="AB882" s="528" t="s">
        <v>1411</v>
      </c>
      <c r="AC882" s="324">
        <v>4.54</v>
      </c>
      <c r="AE882" s="324">
        <v>77</v>
      </c>
      <c r="AG882" s="324">
        <v>90</v>
      </c>
      <c r="AI882" s="324" t="s">
        <v>994</v>
      </c>
      <c r="AJ882" s="324" t="s">
        <v>994</v>
      </c>
      <c r="AK882" s="324" t="s">
        <v>994</v>
      </c>
      <c r="AL882" s="324">
        <v>1</v>
      </c>
      <c r="AP882" s="281"/>
      <c r="AQ882" s="635"/>
      <c r="CQ882" s="512"/>
    </row>
    <row r="883" spans="1:127" s="502" customFormat="1" ht="12.75" customHeight="1" x14ac:dyDescent="0.2">
      <c r="A883" s="270">
        <v>882</v>
      </c>
      <c r="B883" s="281" t="s">
        <v>1004</v>
      </c>
      <c r="C883" s="270" t="s">
        <v>493</v>
      </c>
      <c r="D883" s="281"/>
      <c r="E883" s="281" t="s">
        <v>2560</v>
      </c>
      <c r="F883" s="281"/>
      <c r="G883" s="296" t="s">
        <v>2561</v>
      </c>
      <c r="H883" s="676"/>
      <c r="I883" s="281" t="s">
        <v>1634</v>
      </c>
      <c r="J883" s="281"/>
      <c r="K883" s="281" t="s">
        <v>2562</v>
      </c>
      <c r="L883" s="676" t="s">
        <v>2563</v>
      </c>
      <c r="M883" s="306">
        <v>41939</v>
      </c>
      <c r="N883" s="307">
        <v>43751</v>
      </c>
      <c r="O883" s="507" t="s">
        <v>991</v>
      </c>
      <c r="P883" s="299">
        <f t="shared" si="186"/>
        <v>43751</v>
      </c>
      <c r="Q883" s="264">
        <v>14749</v>
      </c>
      <c r="R883" s="264">
        <v>2014</v>
      </c>
      <c r="S883" s="279">
        <v>43021</v>
      </c>
      <c r="T883" s="281" t="s">
        <v>1686</v>
      </c>
      <c r="U883" s="281" t="s">
        <v>991</v>
      </c>
      <c r="V883" s="150" t="s">
        <v>5468</v>
      </c>
      <c r="W883" s="150" t="s">
        <v>5469</v>
      </c>
      <c r="X883" s="281" t="s">
        <v>2564</v>
      </c>
      <c r="Y883" s="281" t="s">
        <v>1525</v>
      </c>
      <c r="Z883" s="150" t="s">
        <v>1526</v>
      </c>
      <c r="AA883" s="319">
        <f t="shared" si="185"/>
        <v>43751</v>
      </c>
      <c r="AB883" s="283" t="s">
        <v>2167</v>
      </c>
      <c r="AC883" s="281">
        <v>5.2</v>
      </c>
      <c r="AD883" s="284"/>
      <c r="AE883" s="281">
        <v>85</v>
      </c>
      <c r="AF883" s="281"/>
      <c r="AG883" s="281">
        <v>100</v>
      </c>
      <c r="AH883" s="281"/>
      <c r="AI883" s="281" t="s">
        <v>994</v>
      </c>
      <c r="AJ883" s="281" t="s">
        <v>994</v>
      </c>
      <c r="AK883" s="281" t="s">
        <v>994</v>
      </c>
      <c r="AL883" s="281">
        <v>1</v>
      </c>
      <c r="AM883" s="324"/>
      <c r="AN883" s="324"/>
      <c r="AO883" s="324"/>
      <c r="AP883" s="281"/>
      <c r="AQ883" s="639"/>
      <c r="AR883" s="515"/>
      <c r="AS883" s="515"/>
      <c r="AT883" s="515"/>
      <c r="AU883" s="515"/>
      <c r="AV883" s="515"/>
      <c r="AW883" s="515"/>
      <c r="AX883" s="515"/>
      <c r="AY883" s="515"/>
      <c r="AZ883" s="515"/>
      <c r="BA883" s="515"/>
      <c r="BB883" s="515"/>
      <c r="BC883" s="515"/>
      <c r="BD883" s="515"/>
      <c r="BE883" s="515"/>
      <c r="BF883" s="515"/>
      <c r="BG883" s="515"/>
      <c r="BH883" s="515"/>
      <c r="BI883" s="515"/>
      <c r="BJ883" s="515"/>
      <c r="BK883" s="515"/>
      <c r="BL883" s="515"/>
      <c r="BM883" s="515"/>
      <c r="BN883" s="515"/>
      <c r="BO883" s="515"/>
      <c r="BP883" s="515"/>
      <c r="BQ883" s="515"/>
      <c r="BR883" s="515"/>
      <c r="BS883" s="515"/>
      <c r="BT883" s="515"/>
      <c r="BU883" s="515"/>
      <c r="BV883" s="515"/>
      <c r="BW883" s="515"/>
      <c r="BX883" s="515"/>
      <c r="BY883" s="515"/>
      <c r="BZ883" s="515"/>
      <c r="CA883" s="515"/>
      <c r="CB883" s="515"/>
      <c r="CC883" s="515"/>
      <c r="CD883" s="515"/>
      <c r="CE883" s="515"/>
      <c r="CF883" s="515"/>
      <c r="CG883" s="515"/>
      <c r="CH883" s="515"/>
      <c r="CI883" s="515"/>
      <c r="CJ883" s="515"/>
      <c r="CK883" s="515"/>
      <c r="CL883" s="515"/>
      <c r="CM883" s="515"/>
      <c r="CN883" s="515"/>
      <c r="CO883" s="515"/>
      <c r="CP883" s="515"/>
      <c r="CQ883" s="532"/>
      <c r="CR883" s="532"/>
      <c r="CS883" s="532"/>
      <c r="CT883" s="532"/>
      <c r="CU883" s="532"/>
      <c r="CV883" s="532"/>
      <c r="CW883" s="532"/>
      <c r="CX883" s="532"/>
      <c r="CY883" s="532"/>
      <c r="CZ883" s="532"/>
      <c r="DA883" s="532"/>
      <c r="DB883" s="532"/>
      <c r="DC883" s="532"/>
      <c r="DD883" s="532"/>
      <c r="DE883" s="532"/>
      <c r="DF883" s="532"/>
      <c r="DG883" s="532"/>
      <c r="DH883" s="532"/>
      <c r="DI883" s="532"/>
      <c r="DJ883" s="532"/>
      <c r="DK883" s="532"/>
      <c r="DL883" s="532"/>
      <c r="DM883" s="532"/>
      <c r="DN883" s="532"/>
      <c r="DO883" s="532"/>
      <c r="DP883" s="532"/>
      <c r="DQ883" s="532"/>
      <c r="DR883" s="532"/>
      <c r="DS883" s="532"/>
      <c r="DT883" s="532"/>
      <c r="DU883" s="532"/>
      <c r="DV883" s="532"/>
      <c r="DW883" s="532"/>
    </row>
    <row r="884" spans="1:127" s="324" customFormat="1" ht="12.75" customHeight="1" x14ac:dyDescent="0.2">
      <c r="A884" s="270">
        <v>883</v>
      </c>
      <c r="B884" s="324" t="s">
        <v>1005</v>
      </c>
      <c r="C884" s="324" t="s">
        <v>3578</v>
      </c>
      <c r="D884" s="281" t="s">
        <v>1219</v>
      </c>
      <c r="E884" s="324" t="s">
        <v>684</v>
      </c>
      <c r="F884" s="271" t="s">
        <v>5047</v>
      </c>
      <c r="G884" s="509" t="s">
        <v>4876</v>
      </c>
      <c r="H884" s="521">
        <v>801102021</v>
      </c>
      <c r="I884" s="281" t="s">
        <v>3217</v>
      </c>
      <c r="J884" s="281" t="s">
        <v>1616</v>
      </c>
      <c r="K884" s="324" t="s">
        <v>5048</v>
      </c>
      <c r="L884" s="676" t="s">
        <v>5049</v>
      </c>
      <c r="M884" s="510">
        <v>42815</v>
      </c>
      <c r="N884" s="511">
        <v>45006</v>
      </c>
      <c r="O884" s="324" t="s">
        <v>991</v>
      </c>
      <c r="P884" s="508">
        <f t="shared" si="186"/>
        <v>45006</v>
      </c>
      <c r="Q884" s="324">
        <v>21133</v>
      </c>
      <c r="R884" s="324">
        <v>2017</v>
      </c>
      <c r="S884" s="279">
        <v>44276</v>
      </c>
      <c r="T884" s="324" t="s">
        <v>898</v>
      </c>
      <c r="U884" s="324" t="s">
        <v>7037</v>
      </c>
      <c r="V884" s="530" t="s">
        <v>10112</v>
      </c>
      <c r="W884" s="530" t="s">
        <v>10110</v>
      </c>
      <c r="X884" s="324" t="s">
        <v>5050</v>
      </c>
      <c r="Y884" s="280" t="s">
        <v>7295</v>
      </c>
      <c r="Z884" s="324" t="s">
        <v>2436</v>
      </c>
      <c r="AA884" s="319">
        <f>N884</f>
        <v>45006</v>
      </c>
      <c r="AB884" s="528" t="s">
        <v>2167</v>
      </c>
      <c r="AC884" s="324">
        <v>5.6</v>
      </c>
      <c r="AD884" s="324">
        <v>18.5</v>
      </c>
      <c r="AE884" s="324">
        <v>75</v>
      </c>
      <c r="AF884" s="324">
        <v>75</v>
      </c>
      <c r="AG884" s="324">
        <v>95</v>
      </c>
      <c r="AH884" s="324">
        <v>95</v>
      </c>
      <c r="AI884" s="324">
        <v>24</v>
      </c>
      <c r="AJ884" s="324">
        <v>39</v>
      </c>
      <c r="AK884" s="324">
        <v>60</v>
      </c>
      <c r="AL884" s="324">
        <v>1</v>
      </c>
      <c r="AM884" s="265">
        <v>42867</v>
      </c>
      <c r="AN884" s="281">
        <v>2011</v>
      </c>
      <c r="AO884" s="281" t="s">
        <v>991</v>
      </c>
      <c r="AP884" s="281" t="s">
        <v>10111</v>
      </c>
      <c r="AQ884" s="635"/>
    </row>
    <row r="885" spans="1:127" s="502" customFormat="1" ht="12.75" customHeight="1" x14ac:dyDescent="0.2">
      <c r="A885" s="270">
        <v>884</v>
      </c>
      <c r="B885" s="281" t="s">
        <v>1004</v>
      </c>
      <c r="C885" s="281" t="s">
        <v>7366</v>
      </c>
      <c r="D885" s="281"/>
      <c r="E885" s="281" t="s">
        <v>696</v>
      </c>
      <c r="F885" s="281"/>
      <c r="G885" s="296" t="s">
        <v>9286</v>
      </c>
      <c r="H885" s="805"/>
      <c r="I885" s="281" t="s">
        <v>1527</v>
      </c>
      <c r="J885" s="281"/>
      <c r="K885" s="318" t="s">
        <v>9287</v>
      </c>
      <c r="L885" s="805" t="s">
        <v>9288</v>
      </c>
      <c r="M885" s="306">
        <v>44077</v>
      </c>
      <c r="N885" s="307">
        <v>44805</v>
      </c>
      <c r="O885" s="507" t="s">
        <v>991</v>
      </c>
      <c r="P885" s="508">
        <f>N885</f>
        <v>44805</v>
      </c>
      <c r="Q885" s="264">
        <v>20631</v>
      </c>
      <c r="R885" s="520">
        <v>2020</v>
      </c>
      <c r="S885" s="265">
        <v>44075</v>
      </c>
      <c r="T885" s="281" t="s">
        <v>5762</v>
      </c>
      <c r="U885" s="281" t="s">
        <v>1786</v>
      </c>
      <c r="V885" s="150" t="s">
        <v>484</v>
      </c>
      <c r="W885" s="150" t="s">
        <v>484</v>
      </c>
      <c r="X885" s="281" t="s">
        <v>9289</v>
      </c>
      <c r="Y885" s="281" t="s">
        <v>173</v>
      </c>
      <c r="Z885" s="150" t="s">
        <v>174</v>
      </c>
      <c r="AA885" s="303">
        <v>44805</v>
      </c>
      <c r="AB885" s="283" t="s">
        <v>2167</v>
      </c>
      <c r="AC885" s="281">
        <v>4.6500000000000004</v>
      </c>
      <c r="AD885" s="284"/>
      <c r="AE885" s="281">
        <v>85</v>
      </c>
      <c r="AF885" s="281"/>
      <c r="AG885" s="281">
        <v>100</v>
      </c>
      <c r="AH885" s="281"/>
      <c r="AI885" s="281" t="s">
        <v>994</v>
      </c>
      <c r="AJ885" s="281" t="s">
        <v>994</v>
      </c>
      <c r="AK885" s="281" t="s">
        <v>994</v>
      </c>
      <c r="AL885" s="281">
        <v>1</v>
      </c>
      <c r="AM885" s="265"/>
      <c r="AN885" s="281"/>
      <c r="AO885" s="324"/>
      <c r="AP885" s="281"/>
      <c r="AQ885" s="640"/>
      <c r="AR885" s="516"/>
      <c r="AS885" s="516"/>
      <c r="AT885" s="516"/>
      <c r="AU885" s="516"/>
      <c r="AV885" s="516"/>
      <c r="AW885" s="516"/>
      <c r="AX885" s="516"/>
      <c r="AY885" s="516"/>
      <c r="AZ885" s="516"/>
      <c r="BA885" s="516"/>
      <c r="BB885" s="516"/>
      <c r="BC885" s="516"/>
      <c r="BD885" s="516"/>
      <c r="BE885" s="516"/>
      <c r="BF885" s="516"/>
      <c r="BG885" s="516"/>
      <c r="BH885" s="516"/>
      <c r="BI885" s="516"/>
      <c r="BJ885" s="516"/>
      <c r="BK885" s="516"/>
      <c r="BL885" s="516"/>
      <c r="BM885" s="516"/>
      <c r="BN885" s="516"/>
      <c r="BO885" s="516"/>
      <c r="BP885" s="516"/>
      <c r="BQ885" s="516"/>
      <c r="BR885" s="516"/>
      <c r="BS885" s="516"/>
      <c r="BT885" s="516"/>
      <c r="BU885" s="516"/>
      <c r="BV885" s="516"/>
      <c r="BW885" s="516"/>
      <c r="BX885" s="516"/>
      <c r="BY885" s="516"/>
      <c r="BZ885" s="516"/>
      <c r="CA885" s="516"/>
      <c r="CB885" s="516"/>
      <c r="CC885" s="516"/>
      <c r="CD885" s="516"/>
      <c r="CE885" s="516"/>
      <c r="CF885" s="516"/>
      <c r="CG885" s="516"/>
      <c r="CH885" s="516"/>
      <c r="CI885" s="516"/>
      <c r="CJ885" s="516"/>
      <c r="CK885" s="516"/>
      <c r="CL885" s="516"/>
      <c r="CM885" s="516"/>
      <c r="CN885" s="516"/>
      <c r="CO885" s="516"/>
      <c r="CP885" s="516"/>
      <c r="CQ885" s="532"/>
      <c r="CR885" s="532"/>
      <c r="CS885" s="532"/>
      <c r="CT885" s="532"/>
      <c r="CU885" s="532"/>
      <c r="CV885" s="532"/>
      <c r="CW885" s="532"/>
      <c r="CX885" s="532"/>
      <c r="CY885" s="532"/>
      <c r="CZ885" s="532"/>
      <c r="DA885" s="532"/>
      <c r="DB885" s="532"/>
      <c r="DC885" s="532"/>
      <c r="DD885" s="532"/>
      <c r="DE885" s="532"/>
      <c r="DF885" s="532"/>
      <c r="DG885" s="532"/>
      <c r="DH885" s="532"/>
      <c r="DI885" s="532"/>
      <c r="DJ885" s="532"/>
      <c r="DK885" s="532"/>
      <c r="DL885" s="532"/>
      <c r="DM885" s="532"/>
      <c r="DN885" s="532"/>
      <c r="DO885" s="532"/>
      <c r="DP885" s="532"/>
      <c r="DQ885" s="532"/>
      <c r="DR885" s="532"/>
      <c r="DS885" s="532"/>
      <c r="DT885" s="532"/>
      <c r="DU885" s="532"/>
      <c r="DV885" s="532"/>
      <c r="DW885" s="532"/>
    </row>
    <row r="886" spans="1:127" ht="12.75" customHeight="1" x14ac:dyDescent="0.2">
      <c r="A886" s="270">
        <v>885</v>
      </c>
      <c r="B886" s="281" t="s">
        <v>1004</v>
      </c>
      <c r="C886" s="281" t="s">
        <v>1036</v>
      </c>
      <c r="D886" s="281"/>
      <c r="E886" s="281" t="s">
        <v>1624</v>
      </c>
      <c r="F886" s="281"/>
      <c r="G886" s="296" t="s">
        <v>554</v>
      </c>
      <c r="H886" s="676"/>
      <c r="I886" s="281" t="s">
        <v>2653</v>
      </c>
      <c r="J886" s="281"/>
      <c r="K886" s="281" t="s">
        <v>1655</v>
      </c>
      <c r="L886" s="676" t="s">
        <v>1013</v>
      </c>
      <c r="M886" s="306">
        <v>41145</v>
      </c>
      <c r="N886" s="325">
        <v>44219</v>
      </c>
      <c r="O886" s="507" t="s">
        <v>991</v>
      </c>
      <c r="P886" s="513">
        <f t="shared" si="186"/>
        <v>44219</v>
      </c>
      <c r="Q886" s="264">
        <v>17370</v>
      </c>
      <c r="R886" s="264">
        <v>2012</v>
      </c>
      <c r="S886" s="279">
        <v>44219</v>
      </c>
      <c r="T886" s="281" t="s">
        <v>1785</v>
      </c>
      <c r="U886" s="281" t="s">
        <v>991</v>
      </c>
      <c r="V886" s="282" t="s">
        <v>4</v>
      </c>
      <c r="W886" s="282" t="s">
        <v>6757</v>
      </c>
      <c r="X886" s="280" t="s">
        <v>1014</v>
      </c>
      <c r="Y886" s="280" t="s">
        <v>1525</v>
      </c>
      <c r="Z886" s="150" t="s">
        <v>1622</v>
      </c>
      <c r="AA886" s="319">
        <f t="shared" si="185"/>
        <v>44219</v>
      </c>
      <c r="AB886" s="149" t="s">
        <v>2167</v>
      </c>
      <c r="AC886" s="280">
        <v>4.5</v>
      </c>
      <c r="AD886" s="305"/>
      <c r="AE886" s="280">
        <v>95</v>
      </c>
      <c r="AF886" s="280"/>
      <c r="AG886" s="280">
        <v>125</v>
      </c>
      <c r="AH886" s="280"/>
      <c r="AI886" s="280">
        <v>22</v>
      </c>
      <c r="AJ886" s="280">
        <v>37</v>
      </c>
      <c r="AK886" s="281">
        <v>50</v>
      </c>
      <c r="AL886" s="281">
        <v>1</v>
      </c>
      <c r="AM886" s="517"/>
      <c r="AN886" s="501"/>
      <c r="AO886" s="501"/>
      <c r="AP886" s="280"/>
      <c r="AQ886" s="634"/>
      <c r="AR886" s="501"/>
      <c r="AS886" s="501"/>
      <c r="AT886" s="501"/>
      <c r="AU886" s="501"/>
      <c r="AV886" s="501"/>
      <c r="AW886" s="501"/>
      <c r="AX886" s="501"/>
      <c r="AY886" s="501"/>
      <c r="AZ886" s="501"/>
      <c r="BA886" s="501"/>
      <c r="BB886" s="501"/>
      <c r="BC886" s="501"/>
      <c r="BD886" s="501"/>
      <c r="BE886" s="501"/>
      <c r="BF886" s="501"/>
      <c r="BG886" s="501"/>
      <c r="BH886" s="501"/>
      <c r="BI886" s="501"/>
      <c r="BJ886" s="501"/>
      <c r="BK886" s="501"/>
      <c r="BL886" s="501"/>
      <c r="BM886" s="501"/>
      <c r="BN886" s="501"/>
      <c r="BO886" s="501"/>
      <c r="BP886" s="501"/>
      <c r="BQ886" s="501"/>
      <c r="BR886" s="501"/>
      <c r="BS886" s="501"/>
      <c r="BT886" s="501"/>
      <c r="BU886" s="501"/>
      <c r="BV886" s="501"/>
      <c r="BW886" s="501"/>
      <c r="BX886" s="501"/>
      <c r="BY886" s="501"/>
      <c r="BZ886" s="501"/>
      <c r="CA886" s="501"/>
      <c r="CB886" s="501"/>
      <c r="CC886" s="501"/>
      <c r="CD886" s="501"/>
      <c r="CE886" s="501"/>
      <c r="CF886" s="501"/>
      <c r="CG886" s="501"/>
      <c r="CH886" s="501"/>
      <c r="CI886" s="501"/>
      <c r="CJ886" s="501"/>
      <c r="CK886" s="501"/>
      <c r="CL886" s="501"/>
      <c r="CM886" s="501"/>
      <c r="CN886" s="501"/>
      <c r="CO886" s="501"/>
      <c r="CP886" s="501"/>
    </row>
    <row r="887" spans="1:127" ht="12.75" customHeight="1" x14ac:dyDescent="0.2">
      <c r="A887" s="270">
        <v>886</v>
      </c>
      <c r="B887" s="281" t="s">
        <v>1004</v>
      </c>
      <c r="C887" s="281" t="s">
        <v>799</v>
      </c>
      <c r="D887" s="281"/>
      <c r="E887" s="281" t="s">
        <v>602</v>
      </c>
      <c r="F887" s="281"/>
      <c r="G887" s="296" t="s">
        <v>201</v>
      </c>
      <c r="H887" s="676"/>
      <c r="I887" s="281" t="s">
        <v>2653</v>
      </c>
      <c r="J887" s="281"/>
      <c r="K887" s="281" t="s">
        <v>2801</v>
      </c>
      <c r="L887" s="676" t="s">
        <v>2802</v>
      </c>
      <c r="M887" s="306">
        <v>41153</v>
      </c>
      <c r="N887" s="325">
        <v>44545</v>
      </c>
      <c r="O887" s="507" t="s">
        <v>991</v>
      </c>
      <c r="P887" s="513">
        <f t="shared" si="186"/>
        <v>44545</v>
      </c>
      <c r="Q887" s="264">
        <v>20003</v>
      </c>
      <c r="R887" s="264">
        <v>2012</v>
      </c>
      <c r="S887" s="279">
        <v>43814</v>
      </c>
      <c r="T887" s="281" t="s">
        <v>1785</v>
      </c>
      <c r="U887" s="281" t="s">
        <v>991</v>
      </c>
      <c r="V887" s="282" t="s">
        <v>1532</v>
      </c>
      <c r="W887" s="282" t="s">
        <v>2207</v>
      </c>
      <c r="X887" s="280" t="s">
        <v>2803</v>
      </c>
      <c r="Y887" s="280" t="s">
        <v>1232</v>
      </c>
      <c r="Z887" s="282" t="s">
        <v>1018</v>
      </c>
      <c r="AA887" s="319">
        <v>44545</v>
      </c>
      <c r="AB887" s="149" t="s">
        <v>2167</v>
      </c>
      <c r="AC887" s="280">
        <v>4.5</v>
      </c>
      <c r="AD887" s="305"/>
      <c r="AE887" s="280">
        <v>80</v>
      </c>
      <c r="AF887" s="280"/>
      <c r="AG887" s="280">
        <v>105</v>
      </c>
      <c r="AH887" s="280"/>
      <c r="AI887" s="280">
        <v>22</v>
      </c>
      <c r="AJ887" s="280">
        <v>37</v>
      </c>
      <c r="AK887" s="281">
        <v>50</v>
      </c>
      <c r="AL887" s="281">
        <v>1</v>
      </c>
      <c r="AM887" s="501"/>
      <c r="AN887" s="501"/>
      <c r="AO887" s="501"/>
      <c r="AP887" s="280"/>
      <c r="AQ887" s="634"/>
      <c r="AR887" s="501"/>
      <c r="AS887" s="501"/>
      <c r="AT887" s="501"/>
      <c r="AU887" s="501"/>
      <c r="AV887" s="501"/>
      <c r="AW887" s="501"/>
      <c r="AX887" s="501"/>
      <c r="AY887" s="501"/>
      <c r="AZ887" s="501"/>
      <c r="BA887" s="501"/>
      <c r="BB887" s="501"/>
      <c r="BC887" s="501"/>
      <c r="BD887" s="501"/>
      <c r="BE887" s="501"/>
      <c r="BF887" s="501"/>
      <c r="BG887" s="501"/>
      <c r="BH887" s="501"/>
      <c r="BI887" s="501"/>
      <c r="BJ887" s="501"/>
      <c r="BK887" s="501"/>
      <c r="BL887" s="501"/>
      <c r="BM887" s="501"/>
      <c r="BN887" s="501"/>
      <c r="BO887" s="501"/>
      <c r="BP887" s="501"/>
      <c r="BQ887" s="501"/>
      <c r="BR887" s="501"/>
      <c r="BS887" s="501"/>
      <c r="BT887" s="501"/>
      <c r="BU887" s="501"/>
      <c r="BV887" s="501"/>
      <c r="BW887" s="501"/>
      <c r="BX887" s="501"/>
      <c r="BY887" s="501"/>
      <c r="BZ887" s="501"/>
      <c r="CA887" s="501"/>
      <c r="CB887" s="501"/>
      <c r="CC887" s="501"/>
      <c r="CD887" s="501"/>
      <c r="CE887" s="501"/>
      <c r="CF887" s="501"/>
      <c r="CG887" s="501"/>
      <c r="CH887" s="501"/>
      <c r="CI887" s="501"/>
      <c r="CJ887" s="501"/>
      <c r="CK887" s="501"/>
      <c r="CL887" s="501"/>
      <c r="CM887" s="501"/>
      <c r="CN887" s="501"/>
      <c r="CO887" s="501"/>
      <c r="CP887" s="501"/>
    </row>
    <row r="888" spans="1:127" ht="12.75" customHeight="1" x14ac:dyDescent="0.2">
      <c r="A888" s="270">
        <v>887</v>
      </c>
      <c r="B888" s="270" t="s">
        <v>1004</v>
      </c>
      <c r="C888" s="271" t="s">
        <v>6894</v>
      </c>
      <c r="D888" s="271"/>
      <c r="E888" s="130" t="s">
        <v>4094</v>
      </c>
      <c r="F888" s="271"/>
      <c r="G888" s="272" t="s">
        <v>6895</v>
      </c>
      <c r="H888" s="273"/>
      <c r="I888" s="281" t="s">
        <v>4329</v>
      </c>
      <c r="J888" s="271"/>
      <c r="K888" s="271" t="s">
        <v>3477</v>
      </c>
      <c r="L888" s="273" t="s">
        <v>3478</v>
      </c>
      <c r="M888" s="275">
        <v>43529</v>
      </c>
      <c r="N888" s="132">
        <v>44260</v>
      </c>
      <c r="O888" s="277" t="s">
        <v>991</v>
      </c>
      <c r="P888" s="301">
        <f>N888</f>
        <v>44260</v>
      </c>
      <c r="Q888" s="264">
        <v>19081</v>
      </c>
      <c r="R888" s="264">
        <v>2016</v>
      </c>
      <c r="S888" s="279">
        <v>43529</v>
      </c>
      <c r="T888" s="281" t="s">
        <v>5218</v>
      </c>
      <c r="U888" s="281" t="s">
        <v>1786</v>
      </c>
      <c r="V888" s="150" t="s">
        <v>484</v>
      </c>
      <c r="W888" s="150" t="s">
        <v>1044</v>
      </c>
      <c r="X888" s="281" t="s">
        <v>3479</v>
      </c>
      <c r="Y888" s="281" t="s">
        <v>3480</v>
      </c>
      <c r="Z888" s="150" t="s">
        <v>3481</v>
      </c>
      <c r="AA888" s="303">
        <f t="shared" si="185"/>
        <v>44260</v>
      </c>
      <c r="AB888" s="283" t="s">
        <v>1411</v>
      </c>
      <c r="AC888" s="281">
        <v>5.7</v>
      </c>
      <c r="AD888" s="284"/>
      <c r="AE888" s="281">
        <v>100</v>
      </c>
      <c r="AF888" s="281"/>
      <c r="AG888" s="281">
        <v>120</v>
      </c>
      <c r="AH888" s="281"/>
      <c r="AI888" s="281">
        <v>24</v>
      </c>
      <c r="AJ888" s="281">
        <v>39</v>
      </c>
      <c r="AK888" s="281">
        <v>55</v>
      </c>
      <c r="AL888" s="281">
        <v>1</v>
      </c>
      <c r="AM888" s="265"/>
      <c r="AN888" s="281"/>
      <c r="AO888" s="281"/>
      <c r="AP888" s="280"/>
      <c r="AQ888" s="634"/>
      <c r="AR888" s="501"/>
      <c r="AS888" s="501"/>
      <c r="AT888" s="501"/>
      <c r="AU888" s="501"/>
      <c r="AV888" s="501"/>
      <c r="AW888" s="501"/>
      <c r="AX888" s="501"/>
      <c r="AY888" s="501"/>
      <c r="AZ888" s="501"/>
      <c r="BA888" s="501"/>
      <c r="BB888" s="501"/>
      <c r="BC888" s="501"/>
      <c r="BD888" s="501"/>
      <c r="BE888" s="501"/>
      <c r="BF888" s="501"/>
      <c r="BG888" s="501"/>
      <c r="BH888" s="501"/>
      <c r="BI888" s="501"/>
      <c r="BJ888" s="501"/>
      <c r="BK888" s="501"/>
      <c r="BL888" s="501"/>
      <c r="BM888" s="501"/>
      <c r="BN888" s="501"/>
      <c r="BO888" s="501"/>
      <c r="BP888" s="501"/>
      <c r="BQ888" s="501"/>
      <c r="BR888" s="501"/>
      <c r="BS888" s="501"/>
      <c r="BT888" s="501"/>
      <c r="BU888" s="501"/>
      <c r="BV888" s="501"/>
      <c r="BW888" s="501"/>
      <c r="BX888" s="501"/>
      <c r="BY888" s="501"/>
      <c r="BZ888" s="501"/>
      <c r="CA888" s="501"/>
      <c r="CB888" s="501"/>
      <c r="CC888" s="501"/>
      <c r="CD888" s="501"/>
      <c r="CE888" s="501"/>
      <c r="CF888" s="501"/>
      <c r="CG888" s="501"/>
      <c r="CH888" s="501"/>
      <c r="CI888" s="501"/>
      <c r="CJ888" s="501"/>
      <c r="CK888" s="501"/>
      <c r="CL888" s="501"/>
      <c r="CM888" s="501"/>
      <c r="CN888" s="501"/>
      <c r="CO888" s="501"/>
      <c r="CP888" s="501"/>
    </row>
    <row r="889" spans="1:127" s="502" customFormat="1" ht="12.75" customHeight="1" x14ac:dyDescent="0.2">
      <c r="A889" s="270">
        <v>888</v>
      </c>
      <c r="B889" s="281" t="s">
        <v>1004</v>
      </c>
      <c r="C889" s="270" t="s">
        <v>4813</v>
      </c>
      <c r="D889" s="281"/>
      <c r="E889" s="281" t="s">
        <v>4814</v>
      </c>
      <c r="F889" s="281"/>
      <c r="G889" s="296" t="s">
        <v>4815</v>
      </c>
      <c r="H889" s="676"/>
      <c r="I889" s="281" t="s">
        <v>2833</v>
      </c>
      <c r="J889" s="281"/>
      <c r="K889" s="318" t="s">
        <v>4816</v>
      </c>
      <c r="L889" s="676" t="s">
        <v>4817</v>
      </c>
      <c r="M889" s="306">
        <v>42791</v>
      </c>
      <c r="N889" s="307">
        <v>43878</v>
      </c>
      <c r="O889" s="507" t="s">
        <v>991</v>
      </c>
      <c r="P889" s="508">
        <f>N889</f>
        <v>43878</v>
      </c>
      <c r="Q889" s="264">
        <v>17230</v>
      </c>
      <c r="R889" s="264">
        <v>2016</v>
      </c>
      <c r="S889" s="265">
        <f>SUM(N889-365)</f>
        <v>43513</v>
      </c>
      <c r="T889" s="281" t="s">
        <v>706</v>
      </c>
      <c r="U889" s="281" t="s">
        <v>991</v>
      </c>
      <c r="V889" s="150" t="s">
        <v>5742</v>
      </c>
      <c r="W889" s="150" t="s">
        <v>5743</v>
      </c>
      <c r="X889" s="281" t="s">
        <v>4818</v>
      </c>
      <c r="Y889" s="281" t="s">
        <v>4819</v>
      </c>
      <c r="Z889" s="150" t="s">
        <v>4820</v>
      </c>
      <c r="AA889" s="303">
        <f t="shared" si="185"/>
        <v>43878</v>
      </c>
      <c r="AB889" s="283" t="s">
        <v>2167</v>
      </c>
      <c r="AC889" s="281">
        <v>5.6</v>
      </c>
      <c r="AD889" s="284"/>
      <c r="AE889" s="281">
        <v>85</v>
      </c>
      <c r="AF889" s="281"/>
      <c r="AG889" s="281">
        <v>105</v>
      </c>
      <c r="AH889" s="281"/>
      <c r="AI889" s="281">
        <v>24</v>
      </c>
      <c r="AJ889" s="281">
        <v>40</v>
      </c>
      <c r="AK889" s="281">
        <v>57</v>
      </c>
      <c r="AL889" s="281">
        <v>1</v>
      </c>
      <c r="AM889" s="324"/>
      <c r="AN889" s="324"/>
      <c r="AO889" s="324"/>
      <c r="AP889" s="281"/>
      <c r="AQ889" s="635"/>
      <c r="AR889" s="324"/>
      <c r="AS889" s="324"/>
      <c r="AT889" s="324"/>
      <c r="AU889" s="324"/>
      <c r="AV889" s="324"/>
      <c r="AW889" s="324"/>
      <c r="AX889" s="324"/>
      <c r="AY889" s="324"/>
      <c r="AZ889" s="324"/>
      <c r="BA889" s="324"/>
      <c r="BB889" s="324"/>
      <c r="BC889" s="324"/>
      <c r="BD889" s="324"/>
      <c r="BE889" s="324"/>
      <c r="BF889" s="324"/>
      <c r="BG889" s="324"/>
      <c r="BH889" s="324"/>
      <c r="BI889" s="324"/>
      <c r="BJ889" s="324"/>
      <c r="BK889" s="324"/>
      <c r="BL889" s="324"/>
      <c r="BM889" s="324"/>
      <c r="BN889" s="324"/>
      <c r="BO889" s="324"/>
      <c r="BP889" s="324"/>
      <c r="BQ889" s="324"/>
      <c r="BR889" s="324"/>
      <c r="BS889" s="324"/>
      <c r="BT889" s="324"/>
      <c r="BU889" s="324"/>
      <c r="BV889" s="324"/>
      <c r="BW889" s="324"/>
      <c r="BX889" s="324"/>
      <c r="BY889" s="324"/>
      <c r="BZ889" s="324"/>
      <c r="CA889" s="324"/>
      <c r="CB889" s="324"/>
      <c r="CC889" s="324"/>
      <c r="CD889" s="324"/>
      <c r="CE889" s="324"/>
      <c r="CF889" s="324"/>
      <c r="CG889" s="324"/>
      <c r="CH889" s="324"/>
      <c r="CI889" s="324"/>
      <c r="CJ889" s="324"/>
      <c r="CK889" s="324"/>
      <c r="CL889" s="324"/>
      <c r="CM889" s="324"/>
      <c r="CN889" s="324"/>
      <c r="CO889" s="324"/>
      <c r="CP889" s="324"/>
      <c r="CQ889" s="532"/>
      <c r="CR889" s="532"/>
      <c r="CS889" s="532"/>
      <c r="CT889" s="532"/>
      <c r="CU889" s="532"/>
      <c r="CV889" s="532"/>
      <c r="CW889" s="532"/>
      <c r="CX889" s="532"/>
      <c r="CY889" s="532"/>
      <c r="CZ889" s="532"/>
      <c r="DA889" s="532"/>
      <c r="DB889" s="532"/>
      <c r="DC889" s="532"/>
      <c r="DD889" s="532"/>
      <c r="DE889" s="532"/>
      <c r="DF889" s="532"/>
      <c r="DG889" s="532"/>
      <c r="DH889" s="532"/>
      <c r="DI889" s="532"/>
      <c r="DJ889" s="532"/>
      <c r="DK889" s="532"/>
      <c r="DL889" s="532"/>
      <c r="DM889" s="532"/>
      <c r="DN889" s="532"/>
      <c r="DO889" s="532"/>
      <c r="DP889" s="532"/>
      <c r="DQ889" s="532"/>
      <c r="DR889" s="532"/>
      <c r="DS889" s="532"/>
      <c r="DT889" s="532"/>
      <c r="DU889" s="532"/>
      <c r="DV889" s="532"/>
      <c r="DW889" s="532"/>
    </row>
    <row r="890" spans="1:127" ht="12.75" customHeight="1" x14ac:dyDescent="0.2">
      <c r="A890" s="270">
        <v>889</v>
      </c>
      <c r="B890" s="281" t="s">
        <v>1005</v>
      </c>
      <c r="C890" s="281" t="s">
        <v>493</v>
      </c>
      <c r="D890" s="281" t="s">
        <v>76</v>
      </c>
      <c r="E890" s="281" t="s">
        <v>2975</v>
      </c>
      <c r="F890" s="281" t="s">
        <v>3548</v>
      </c>
      <c r="G890" s="296" t="s">
        <v>2976</v>
      </c>
      <c r="H890" s="281">
        <v>162</v>
      </c>
      <c r="I890" s="281" t="s">
        <v>1634</v>
      </c>
      <c r="J890" s="271" t="s">
        <v>2062</v>
      </c>
      <c r="K890" s="271" t="s">
        <v>4216</v>
      </c>
      <c r="L890" s="273" t="s">
        <v>4217</v>
      </c>
      <c r="M890" s="275">
        <v>42132</v>
      </c>
      <c r="N890" s="276">
        <v>44814</v>
      </c>
      <c r="O890" s="277" t="s">
        <v>991</v>
      </c>
      <c r="P890" s="298">
        <f>N890</f>
        <v>44814</v>
      </c>
      <c r="Q890" s="278">
        <v>18370</v>
      </c>
      <c r="R890" s="278">
        <v>2015</v>
      </c>
      <c r="S890" s="279">
        <v>44084</v>
      </c>
      <c r="T890" s="280" t="s">
        <v>898</v>
      </c>
      <c r="U890" s="281" t="s">
        <v>259</v>
      </c>
      <c r="V890" s="282" t="s">
        <v>9418</v>
      </c>
      <c r="W890" s="282" t="s">
        <v>9419</v>
      </c>
      <c r="X890" s="280" t="s">
        <v>6052</v>
      </c>
      <c r="Y890" s="280" t="s">
        <v>1955</v>
      </c>
      <c r="Z890" s="282" t="s">
        <v>1956</v>
      </c>
      <c r="AA890" s="319">
        <f t="shared" si="185"/>
        <v>44814</v>
      </c>
      <c r="AB890" s="149" t="s">
        <v>2167</v>
      </c>
      <c r="AC890" s="280">
        <v>5.2</v>
      </c>
      <c r="AD890" s="305">
        <v>28</v>
      </c>
      <c r="AE890" s="280">
        <v>85</v>
      </c>
      <c r="AF890" s="280">
        <v>88</v>
      </c>
      <c r="AG890" s="280">
        <v>100</v>
      </c>
      <c r="AH890" s="280">
        <v>130</v>
      </c>
      <c r="AI890" s="280" t="s">
        <v>994</v>
      </c>
      <c r="AJ890" s="280" t="s">
        <v>994</v>
      </c>
      <c r="AK890" s="280" t="s">
        <v>994</v>
      </c>
      <c r="AL890" s="280">
        <v>1</v>
      </c>
      <c r="AM890" s="279">
        <v>42321</v>
      </c>
      <c r="AN890" s="280">
        <v>2010</v>
      </c>
      <c r="AO890" s="280" t="s">
        <v>991</v>
      </c>
      <c r="AP890" s="280" t="s">
        <v>6053</v>
      </c>
      <c r="AQ890" s="634"/>
      <c r="AR890" s="501"/>
      <c r="AS890" s="501"/>
      <c r="AT890" s="501"/>
      <c r="AU890" s="501"/>
      <c r="AV890" s="501"/>
      <c r="AW890" s="501"/>
      <c r="AX890" s="501"/>
      <c r="AY890" s="501"/>
      <c r="AZ890" s="501"/>
      <c r="BA890" s="501"/>
      <c r="BB890" s="501"/>
      <c r="BC890" s="501"/>
      <c r="BD890" s="501"/>
      <c r="BE890" s="501"/>
      <c r="BF890" s="501"/>
      <c r="BG890" s="501"/>
      <c r="BH890" s="501"/>
      <c r="BI890" s="501"/>
      <c r="BJ890" s="501"/>
      <c r="BK890" s="501"/>
      <c r="BL890" s="501"/>
      <c r="BM890" s="501"/>
      <c r="BN890" s="501"/>
      <c r="BO890" s="501"/>
      <c r="BP890" s="501"/>
      <c r="BQ890" s="501"/>
      <c r="BR890" s="501"/>
      <c r="BS890" s="501"/>
      <c r="BT890" s="501"/>
      <c r="BU890" s="501"/>
      <c r="BV890" s="501"/>
      <c r="BW890" s="501"/>
      <c r="BX890" s="501"/>
      <c r="BY890" s="501"/>
      <c r="BZ890" s="501"/>
      <c r="CA890" s="501"/>
      <c r="CB890" s="501"/>
      <c r="CC890" s="501"/>
      <c r="CD890" s="501"/>
      <c r="CE890" s="501"/>
      <c r="CF890" s="501"/>
      <c r="CG890" s="501"/>
      <c r="CH890" s="501"/>
      <c r="CI890" s="501"/>
      <c r="CJ890" s="501"/>
      <c r="CK890" s="501"/>
      <c r="CL890" s="501"/>
      <c r="CM890" s="501"/>
      <c r="CN890" s="501"/>
      <c r="CO890" s="501"/>
      <c r="CP890" s="501"/>
    </row>
    <row r="891" spans="1:127" s="502" customFormat="1" ht="12.75" customHeight="1" x14ac:dyDescent="0.2">
      <c r="A891" s="270">
        <v>890</v>
      </c>
      <c r="B891" s="281" t="s">
        <v>1004</v>
      </c>
      <c r="C891" s="281" t="s">
        <v>3509</v>
      </c>
      <c r="D891" s="281"/>
      <c r="E891" s="281" t="s">
        <v>957</v>
      </c>
      <c r="F891" s="281"/>
      <c r="G891" s="296" t="s">
        <v>8326</v>
      </c>
      <c r="H891" s="740"/>
      <c r="I891" s="281" t="s">
        <v>1527</v>
      </c>
      <c r="J891" s="281"/>
      <c r="K891" s="281" t="s">
        <v>6680</v>
      </c>
      <c r="L891" s="740" t="s">
        <v>2608</v>
      </c>
      <c r="M891" s="306">
        <v>43902</v>
      </c>
      <c r="N891" s="307">
        <v>44631</v>
      </c>
      <c r="O891" s="277" t="s">
        <v>991</v>
      </c>
      <c r="P891" s="299">
        <f>N891</f>
        <v>44631</v>
      </c>
      <c r="Q891" s="264">
        <v>20271</v>
      </c>
      <c r="R891" s="264">
        <v>2020</v>
      </c>
      <c r="S891" s="265">
        <v>43901</v>
      </c>
      <c r="T891" s="281" t="s">
        <v>2031</v>
      </c>
      <c r="U891" s="281" t="s">
        <v>1786</v>
      </c>
      <c r="V891" s="150" t="s">
        <v>484</v>
      </c>
      <c r="W891" s="150" t="s">
        <v>484</v>
      </c>
      <c r="X891" s="281" t="s">
        <v>3497</v>
      </c>
      <c r="Y891" s="281" t="s">
        <v>1232</v>
      </c>
      <c r="Z891" s="150" t="s">
        <v>351</v>
      </c>
      <c r="AA891" s="303">
        <v>44631</v>
      </c>
      <c r="AB891" s="283" t="s">
        <v>485</v>
      </c>
      <c r="AC891" s="281">
        <v>5.25</v>
      </c>
      <c r="AD891" s="284"/>
      <c r="AE891" s="281">
        <v>85</v>
      </c>
      <c r="AF891" s="281"/>
      <c r="AG891" s="281">
        <v>125</v>
      </c>
      <c r="AH891" s="281"/>
      <c r="AI891" s="281" t="s">
        <v>994</v>
      </c>
      <c r="AJ891" s="281">
        <v>38</v>
      </c>
      <c r="AK891" s="281">
        <v>48</v>
      </c>
      <c r="AL891" s="281">
        <v>1</v>
      </c>
      <c r="AM891" s="324"/>
      <c r="AN891" s="324"/>
      <c r="AO891" s="324"/>
      <c r="AP891" s="281"/>
      <c r="AQ891" s="635"/>
      <c r="AR891" s="324"/>
      <c r="AS891" s="324"/>
      <c r="AT891" s="324"/>
      <c r="AU891" s="324"/>
      <c r="AV891" s="324"/>
      <c r="AW891" s="324"/>
      <c r="AX891" s="324"/>
      <c r="AY891" s="324"/>
      <c r="AZ891" s="324"/>
      <c r="BA891" s="324"/>
      <c r="BB891" s="324"/>
      <c r="BC891" s="324"/>
      <c r="BD891" s="324"/>
      <c r="BE891" s="324"/>
      <c r="BF891" s="324"/>
      <c r="BG891" s="324"/>
      <c r="BH891" s="324"/>
      <c r="BI891" s="324"/>
      <c r="BJ891" s="324"/>
      <c r="BK891" s="324"/>
      <c r="BL891" s="324"/>
      <c r="BM891" s="324"/>
      <c r="BN891" s="324"/>
      <c r="BO891" s="324"/>
      <c r="BP891" s="324"/>
      <c r="BQ891" s="324"/>
      <c r="BR891" s="324"/>
      <c r="BS891" s="324"/>
      <c r="BT891" s="324"/>
      <c r="BU891" s="324"/>
      <c r="BV891" s="324"/>
      <c r="BW891" s="324"/>
      <c r="BX891" s="324"/>
      <c r="BY891" s="324"/>
      <c r="BZ891" s="324"/>
      <c r="CA891" s="324"/>
      <c r="CB891" s="324"/>
      <c r="CC891" s="324"/>
      <c r="CD891" s="324"/>
      <c r="CE891" s="324"/>
      <c r="CF891" s="324"/>
      <c r="CG891" s="324"/>
      <c r="CH891" s="324"/>
      <c r="CI891" s="324"/>
      <c r="CJ891" s="324"/>
      <c r="CK891" s="324"/>
      <c r="CL891" s="324"/>
      <c r="CM891" s="324"/>
      <c r="CN891" s="324"/>
      <c r="CO891" s="324"/>
      <c r="CP891" s="324"/>
      <c r="CQ891" s="532"/>
      <c r="CR891" s="532"/>
      <c r="CS891" s="532"/>
      <c r="CT891" s="532"/>
      <c r="CU891" s="532"/>
      <c r="CV891" s="532"/>
      <c r="CW891" s="532"/>
      <c r="CX891" s="532"/>
      <c r="CY891" s="532"/>
      <c r="CZ891" s="532"/>
      <c r="DA891" s="532"/>
      <c r="DB891" s="532"/>
      <c r="DC891" s="532"/>
      <c r="DD891" s="532"/>
      <c r="DE891" s="532"/>
      <c r="DF891" s="532"/>
      <c r="DG891" s="532"/>
      <c r="DH891" s="532"/>
      <c r="DI891" s="532"/>
      <c r="DJ891" s="532"/>
      <c r="DK891" s="532"/>
      <c r="DL891" s="532"/>
      <c r="DM891" s="532"/>
      <c r="DN891" s="532"/>
      <c r="DO891" s="532"/>
      <c r="DP891" s="532"/>
      <c r="DQ891" s="532"/>
      <c r="DR891" s="532"/>
      <c r="DS891" s="532"/>
      <c r="DT891" s="532"/>
      <c r="DU891" s="532"/>
      <c r="DV891" s="532"/>
      <c r="DW891" s="532"/>
    </row>
    <row r="892" spans="1:127" s="502" customFormat="1" ht="12.75" customHeight="1" x14ac:dyDescent="0.2">
      <c r="A892" s="270">
        <v>891</v>
      </c>
      <c r="B892" s="270" t="s">
        <v>1004</v>
      </c>
      <c r="C892" s="270" t="s">
        <v>3495</v>
      </c>
      <c r="D892" s="270"/>
      <c r="E892" s="271" t="s">
        <v>4933</v>
      </c>
      <c r="F892" s="271"/>
      <c r="G892" s="272" t="s">
        <v>8327</v>
      </c>
      <c r="H892" s="273"/>
      <c r="I892" s="271" t="s">
        <v>1527</v>
      </c>
      <c r="J892" s="270"/>
      <c r="K892" s="281" t="s">
        <v>10022</v>
      </c>
      <c r="L892" s="273" t="s">
        <v>10023</v>
      </c>
      <c r="M892" s="306">
        <v>43902</v>
      </c>
      <c r="N892" s="132">
        <v>44631</v>
      </c>
      <c r="O892" s="277" t="s">
        <v>991</v>
      </c>
      <c r="P892" s="299">
        <f>N892</f>
        <v>44631</v>
      </c>
      <c r="Q892" s="264">
        <v>21177</v>
      </c>
      <c r="R892" s="264">
        <v>2020</v>
      </c>
      <c r="S892" s="265">
        <v>43901</v>
      </c>
      <c r="T892" s="281" t="s">
        <v>2031</v>
      </c>
      <c r="U892" s="281" t="s">
        <v>990</v>
      </c>
      <c r="V892" s="150" t="s">
        <v>484</v>
      </c>
      <c r="W892" s="150" t="s">
        <v>484</v>
      </c>
      <c r="X892" s="281" t="s">
        <v>10024</v>
      </c>
      <c r="Y892" s="281" t="s">
        <v>1384</v>
      </c>
      <c r="Z892" s="150" t="s">
        <v>1385</v>
      </c>
      <c r="AA892" s="303">
        <v>44631</v>
      </c>
      <c r="AB892" s="283" t="s">
        <v>485</v>
      </c>
      <c r="AC892" s="281">
        <v>4.75</v>
      </c>
      <c r="AD892" s="284"/>
      <c r="AE892" s="281">
        <v>70</v>
      </c>
      <c r="AF892" s="281"/>
      <c r="AG892" s="281">
        <v>110</v>
      </c>
      <c r="AH892" s="281"/>
      <c r="AI892" s="281" t="s">
        <v>994</v>
      </c>
      <c r="AJ892" s="281">
        <v>38</v>
      </c>
      <c r="AK892" s="281">
        <v>48</v>
      </c>
      <c r="AL892" s="281">
        <v>1</v>
      </c>
      <c r="AM892" s="324"/>
      <c r="AN892" s="324"/>
      <c r="AO892" s="324"/>
      <c r="AP892" s="281"/>
      <c r="AQ892" s="635"/>
      <c r="AR892" s="324"/>
      <c r="AS892" s="324"/>
      <c r="AT892" s="324"/>
      <c r="AU892" s="324"/>
      <c r="AV892" s="324"/>
      <c r="AW892" s="324"/>
      <c r="AX892" s="324"/>
      <c r="AY892" s="324"/>
      <c r="AZ892" s="324"/>
      <c r="BA892" s="324"/>
      <c r="BB892" s="324"/>
      <c r="BC892" s="324"/>
      <c r="BD892" s="324"/>
      <c r="BE892" s="324"/>
      <c r="BF892" s="324"/>
      <c r="BG892" s="324"/>
      <c r="BH892" s="324"/>
      <c r="BI892" s="324"/>
      <c r="BJ892" s="324"/>
      <c r="BK892" s="324"/>
      <c r="BL892" s="324"/>
      <c r="BM892" s="324"/>
      <c r="BN892" s="324"/>
      <c r="BO892" s="324"/>
      <c r="BP892" s="324"/>
      <c r="BQ892" s="324"/>
      <c r="BR892" s="324"/>
      <c r="BS892" s="324"/>
      <c r="BT892" s="324"/>
      <c r="BU892" s="324"/>
      <c r="BV892" s="324"/>
      <c r="BW892" s="324"/>
      <c r="BX892" s="324"/>
      <c r="BY892" s="324"/>
      <c r="BZ892" s="324"/>
      <c r="CA892" s="324"/>
      <c r="CB892" s="324"/>
      <c r="CC892" s="324"/>
      <c r="CD892" s="324"/>
      <c r="CE892" s="324"/>
      <c r="CF892" s="324"/>
      <c r="CG892" s="324"/>
      <c r="CH892" s="324"/>
      <c r="CI892" s="324"/>
      <c r="CJ892" s="324"/>
      <c r="CK892" s="324"/>
      <c r="CL892" s="324"/>
      <c r="CM892" s="324"/>
      <c r="CN892" s="324"/>
      <c r="CO892" s="324"/>
      <c r="CP892" s="324"/>
      <c r="CQ892" s="532"/>
      <c r="CR892" s="532"/>
      <c r="CS892" s="532"/>
      <c r="CT892" s="532"/>
      <c r="CU892" s="532"/>
      <c r="CV892" s="532"/>
      <c r="CW892" s="532"/>
      <c r="CX892" s="532"/>
      <c r="CY892" s="532"/>
      <c r="CZ892" s="532"/>
      <c r="DA892" s="532"/>
      <c r="DB892" s="532"/>
      <c r="DC892" s="532"/>
      <c r="DD892" s="532"/>
      <c r="DE892" s="532"/>
      <c r="DF892" s="532"/>
      <c r="DG892" s="532"/>
      <c r="DH892" s="532"/>
      <c r="DI892" s="532"/>
      <c r="DJ892" s="532"/>
      <c r="DK892" s="532"/>
      <c r="DL892" s="532"/>
      <c r="DM892" s="532"/>
      <c r="DN892" s="532"/>
      <c r="DO892" s="532"/>
      <c r="DP892" s="532"/>
      <c r="DQ892" s="532"/>
      <c r="DR892" s="532"/>
      <c r="DS892" s="532"/>
      <c r="DT892" s="532"/>
      <c r="DU892" s="532"/>
      <c r="DV892" s="532"/>
      <c r="DW892" s="532"/>
    </row>
    <row r="893" spans="1:127" ht="12.75" customHeight="1" x14ac:dyDescent="0.2">
      <c r="A893" s="270">
        <v>892</v>
      </c>
      <c r="B893" s="281" t="s">
        <v>1004</v>
      </c>
      <c r="C893" s="281" t="s">
        <v>3182</v>
      </c>
      <c r="D893" s="281"/>
      <c r="E893" s="281" t="s">
        <v>418</v>
      </c>
      <c r="F893" s="281"/>
      <c r="G893" s="296" t="s">
        <v>3553</v>
      </c>
      <c r="H893" s="676"/>
      <c r="I893" s="281" t="s">
        <v>2653</v>
      </c>
      <c r="J893" s="281"/>
      <c r="K893" s="271" t="s">
        <v>3471</v>
      </c>
      <c r="L893" s="273" t="s">
        <v>2461</v>
      </c>
      <c r="M893" s="275">
        <v>42304</v>
      </c>
      <c r="N893" s="276">
        <v>44320</v>
      </c>
      <c r="O893" s="277" t="s">
        <v>991</v>
      </c>
      <c r="P893" s="299">
        <f t="shared" ref="P893:P905" si="187">N893</f>
        <v>44320</v>
      </c>
      <c r="Q893" s="264">
        <v>15784</v>
      </c>
      <c r="R893" s="264">
        <v>2015</v>
      </c>
      <c r="S893" s="279">
        <v>43955</v>
      </c>
      <c r="T893" s="280" t="s">
        <v>5079</v>
      </c>
      <c r="U893" s="281" t="s">
        <v>991</v>
      </c>
      <c r="V893" s="282" t="s">
        <v>2825</v>
      </c>
      <c r="W893" s="150" t="s">
        <v>7650</v>
      </c>
      <c r="X893" s="281" t="s">
        <v>2462</v>
      </c>
      <c r="Y893" s="281" t="s">
        <v>2013</v>
      </c>
      <c r="Z893" s="150" t="s">
        <v>2014</v>
      </c>
      <c r="AA893" s="319">
        <f t="shared" si="185"/>
        <v>44320</v>
      </c>
      <c r="AB893" s="283" t="s">
        <v>2167</v>
      </c>
      <c r="AC893" s="281">
        <v>4.5</v>
      </c>
      <c r="AD893" s="284"/>
      <c r="AE893" s="281">
        <v>90</v>
      </c>
      <c r="AF893" s="281"/>
      <c r="AG893" s="281">
        <v>115</v>
      </c>
      <c r="AH893" s="281"/>
      <c r="AI893" s="281">
        <v>22</v>
      </c>
      <c r="AJ893" s="281">
        <v>36</v>
      </c>
      <c r="AK893" s="281">
        <v>54</v>
      </c>
      <c r="AL893" s="281">
        <v>1</v>
      </c>
      <c r="AM893" s="281"/>
      <c r="AN893" s="281"/>
      <c r="AO893" s="501"/>
      <c r="AP893" s="280"/>
      <c r="AQ893" s="634"/>
      <c r="AR893" s="501"/>
      <c r="AS893" s="501"/>
      <c r="AT893" s="501"/>
      <c r="AU893" s="501"/>
      <c r="AV893" s="501"/>
      <c r="AW893" s="501"/>
      <c r="AX893" s="501"/>
      <c r="AY893" s="501"/>
      <c r="AZ893" s="501"/>
      <c r="BA893" s="501"/>
      <c r="BB893" s="501"/>
      <c r="BC893" s="501"/>
      <c r="BD893" s="501"/>
      <c r="BE893" s="501"/>
      <c r="BF893" s="501"/>
      <c r="BG893" s="501"/>
      <c r="BH893" s="501"/>
      <c r="BI893" s="501"/>
      <c r="BJ893" s="501"/>
      <c r="BK893" s="501"/>
      <c r="BL893" s="501"/>
      <c r="BM893" s="501"/>
      <c r="BN893" s="501"/>
      <c r="BO893" s="501"/>
      <c r="BP893" s="501"/>
      <c r="BQ893" s="501"/>
      <c r="BR893" s="501"/>
      <c r="BS893" s="501"/>
      <c r="BT893" s="501"/>
      <c r="BU893" s="501"/>
      <c r="BV893" s="501"/>
      <c r="BW893" s="501"/>
      <c r="BX893" s="501"/>
      <c r="BY893" s="501"/>
      <c r="BZ893" s="501"/>
      <c r="CA893" s="501"/>
      <c r="CB893" s="501"/>
      <c r="CC893" s="501"/>
      <c r="CD893" s="501"/>
      <c r="CE893" s="501"/>
      <c r="CF893" s="501"/>
      <c r="CG893" s="501"/>
      <c r="CH893" s="501"/>
      <c r="CI893" s="501"/>
      <c r="CJ893" s="501"/>
      <c r="CK893" s="501"/>
      <c r="CL893" s="501"/>
      <c r="CM893" s="501"/>
      <c r="CN893" s="501"/>
      <c r="CO893" s="501"/>
      <c r="CP893" s="501"/>
    </row>
    <row r="894" spans="1:127" s="1010" customFormat="1" ht="12.75" customHeight="1" x14ac:dyDescent="0.2">
      <c r="A894" s="993" t="s">
        <v>10734</v>
      </c>
      <c r="B894" s="1003"/>
      <c r="C894" s="1024"/>
      <c r="D894" s="1003"/>
      <c r="E894" s="1003" t="s">
        <v>5270</v>
      </c>
      <c r="F894" s="1003"/>
      <c r="G894" s="1014"/>
      <c r="H894" s="1015"/>
      <c r="I894" s="1003"/>
      <c r="J894" s="1003"/>
      <c r="K894" s="1024"/>
      <c r="L894" s="1015"/>
      <c r="M894" s="1016"/>
      <c r="N894" s="1017"/>
      <c r="O894" s="1018"/>
      <c r="P894" s="1011"/>
      <c r="Q894" s="1001"/>
      <c r="R894" s="1001"/>
      <c r="S894" s="1002"/>
      <c r="T894" s="1003"/>
      <c r="U894" s="1003"/>
      <c r="V894" s="1004"/>
      <c r="W894" s="1004"/>
      <c r="X894" s="1003"/>
      <c r="Y894" s="1003"/>
      <c r="Z894" s="1004"/>
      <c r="AA894" s="1005"/>
      <c r="AB894" s="1006"/>
      <c r="AC894" s="1003"/>
      <c r="AD894" s="1007"/>
      <c r="AE894" s="1003"/>
      <c r="AF894" s="1003"/>
      <c r="AG894" s="1003"/>
      <c r="AH894" s="1003"/>
      <c r="AI894" s="1003"/>
      <c r="AJ894" s="1003"/>
      <c r="AK894" s="1003"/>
      <c r="AL894" s="1003"/>
      <c r="AM894" s="1009"/>
      <c r="AN894" s="1009"/>
      <c r="AO894" s="1009"/>
      <c r="AP894" s="1003"/>
      <c r="AQ894" s="1008"/>
      <c r="AR894" s="1009"/>
      <c r="AS894" s="1009"/>
      <c r="AT894" s="1009"/>
      <c r="AU894" s="1009"/>
      <c r="AV894" s="1009"/>
      <c r="AW894" s="1009"/>
      <c r="AX894" s="1009"/>
      <c r="AY894" s="1009"/>
      <c r="AZ894" s="1009"/>
      <c r="BA894" s="1009"/>
      <c r="BB894" s="1009"/>
      <c r="BC894" s="1009"/>
      <c r="BD894" s="1009"/>
      <c r="BE894" s="1009"/>
      <c r="BF894" s="1009"/>
      <c r="BG894" s="1009"/>
      <c r="BH894" s="1009"/>
      <c r="BI894" s="1009"/>
      <c r="BJ894" s="1009"/>
      <c r="BK894" s="1009"/>
      <c r="BL894" s="1009"/>
      <c r="BM894" s="1009"/>
      <c r="BN894" s="1009"/>
      <c r="BO894" s="1009"/>
      <c r="BP894" s="1009"/>
      <c r="BQ894" s="1009"/>
      <c r="BR894" s="1009"/>
      <c r="BS894" s="1009"/>
      <c r="BT894" s="1009"/>
      <c r="BU894" s="1009"/>
      <c r="BV894" s="1009"/>
      <c r="BW894" s="1009"/>
      <c r="BX894" s="1009"/>
      <c r="BY894" s="1009"/>
      <c r="BZ894" s="1009"/>
      <c r="CA894" s="1009"/>
      <c r="CB894" s="1009"/>
      <c r="CC894" s="1009"/>
      <c r="CD894" s="1009"/>
      <c r="CE894" s="1009"/>
      <c r="CF894" s="1009"/>
      <c r="CG894" s="1009"/>
      <c r="CH894" s="1009"/>
      <c r="CI894" s="1009"/>
      <c r="CJ894" s="1009"/>
      <c r="CK894" s="1009"/>
      <c r="CL894" s="1009"/>
      <c r="CM894" s="1009"/>
      <c r="CN894" s="1009"/>
      <c r="CO894" s="1009"/>
      <c r="CP894" s="1009"/>
      <c r="CQ894" s="1023"/>
      <c r="CR894" s="1023"/>
      <c r="CS894" s="1023"/>
      <c r="CT894" s="1023"/>
      <c r="CU894" s="1023"/>
      <c r="CV894" s="1023"/>
      <c r="CW894" s="1023"/>
      <c r="CX894" s="1023"/>
      <c r="CY894" s="1023"/>
      <c r="CZ894" s="1023"/>
      <c r="DA894" s="1023"/>
      <c r="DB894" s="1023"/>
      <c r="DC894" s="1023"/>
      <c r="DD894" s="1023"/>
      <c r="DE894" s="1023"/>
      <c r="DF894" s="1023"/>
      <c r="DG894" s="1023"/>
      <c r="DH894" s="1023"/>
      <c r="DI894" s="1023"/>
      <c r="DJ894" s="1023"/>
      <c r="DK894" s="1023"/>
      <c r="DL894" s="1023"/>
      <c r="DM894" s="1023"/>
      <c r="DN894" s="1023"/>
      <c r="DO894" s="1023"/>
      <c r="DP894" s="1023"/>
      <c r="DQ894" s="1023"/>
      <c r="DR894" s="1023"/>
      <c r="DS894" s="1023"/>
      <c r="DT894" s="1023"/>
      <c r="DU894" s="1023"/>
      <c r="DV894" s="1023"/>
      <c r="DW894" s="1023"/>
    </row>
    <row r="895" spans="1:127" s="502" customFormat="1" ht="12.75" customHeight="1" x14ac:dyDescent="0.2">
      <c r="A895" s="270">
        <v>894</v>
      </c>
      <c r="B895" s="281" t="s">
        <v>1005</v>
      </c>
      <c r="C895" s="281" t="s">
        <v>1717</v>
      </c>
      <c r="D895" s="281"/>
      <c r="E895" s="281" t="s">
        <v>1718</v>
      </c>
      <c r="F895" s="281" t="s">
        <v>483</v>
      </c>
      <c r="G895" s="296" t="s">
        <v>1437</v>
      </c>
      <c r="H895" s="676"/>
      <c r="I895" s="281" t="s">
        <v>2653</v>
      </c>
      <c r="J895" s="281"/>
      <c r="K895" s="318" t="s">
        <v>2280</v>
      </c>
      <c r="L895" s="676" t="s">
        <v>2281</v>
      </c>
      <c r="M895" s="306">
        <v>41184</v>
      </c>
      <c r="N895" s="307">
        <v>44891</v>
      </c>
      <c r="O895" s="507" t="s">
        <v>991</v>
      </c>
      <c r="P895" s="299">
        <f t="shared" si="187"/>
        <v>44891</v>
      </c>
      <c r="Q895" s="264">
        <v>20752</v>
      </c>
      <c r="R895" s="264">
        <v>2012</v>
      </c>
      <c r="S895" s="279">
        <v>44161</v>
      </c>
      <c r="T895" s="281" t="s">
        <v>691</v>
      </c>
      <c r="U895" s="281" t="s">
        <v>2346</v>
      </c>
      <c r="V895" s="150" t="s">
        <v>2085</v>
      </c>
      <c r="W895" s="150" t="s">
        <v>9604</v>
      </c>
      <c r="X895" s="281" t="s">
        <v>6701</v>
      </c>
      <c r="Y895" s="281" t="s">
        <v>1879</v>
      </c>
      <c r="Z895" s="150" t="s">
        <v>1880</v>
      </c>
      <c r="AA895" s="319">
        <v>44891</v>
      </c>
      <c r="AB895" s="283" t="s">
        <v>2167</v>
      </c>
      <c r="AC895" s="281">
        <v>8.5</v>
      </c>
      <c r="AD895" s="284"/>
      <c r="AE895" s="281">
        <v>160</v>
      </c>
      <c r="AF895" s="281">
        <v>188</v>
      </c>
      <c r="AG895" s="281">
        <v>220</v>
      </c>
      <c r="AH895" s="281">
        <v>290</v>
      </c>
      <c r="AI895" s="281">
        <v>23</v>
      </c>
      <c r="AJ895" s="281">
        <v>39</v>
      </c>
      <c r="AK895" s="281">
        <v>57</v>
      </c>
      <c r="AL895" s="281">
        <v>2</v>
      </c>
      <c r="AM895" s="506"/>
      <c r="AN895" s="324"/>
      <c r="AO895" s="324"/>
      <c r="AP895" s="281"/>
      <c r="AQ895" s="635"/>
      <c r="AR895" s="324"/>
      <c r="AS895" s="324"/>
      <c r="AT895" s="324"/>
      <c r="AU895" s="324"/>
      <c r="AV895" s="324"/>
      <c r="AW895" s="324"/>
      <c r="AX895" s="324"/>
      <c r="AY895" s="324"/>
      <c r="AZ895" s="324"/>
      <c r="BA895" s="324"/>
      <c r="BB895" s="324"/>
      <c r="BC895" s="324"/>
      <c r="BD895" s="324"/>
      <c r="BE895" s="324"/>
      <c r="BF895" s="324"/>
      <c r="BG895" s="324"/>
      <c r="BH895" s="324"/>
      <c r="BI895" s="324"/>
      <c r="BJ895" s="324"/>
      <c r="BK895" s="324"/>
      <c r="BL895" s="324"/>
      <c r="BM895" s="324"/>
      <c r="BN895" s="324"/>
      <c r="BO895" s="324"/>
      <c r="BP895" s="324"/>
      <c r="BQ895" s="324"/>
      <c r="BR895" s="324"/>
      <c r="BS895" s="324"/>
      <c r="BT895" s="324"/>
      <c r="BU895" s="324"/>
      <c r="BV895" s="324"/>
      <c r="BW895" s="324"/>
      <c r="BX895" s="324"/>
      <c r="BY895" s="324"/>
      <c r="BZ895" s="324"/>
      <c r="CA895" s="324"/>
      <c r="CB895" s="324"/>
      <c r="CC895" s="324"/>
      <c r="CD895" s="324"/>
      <c r="CE895" s="324"/>
      <c r="CF895" s="324"/>
      <c r="CG895" s="324"/>
      <c r="CH895" s="324"/>
      <c r="CI895" s="324"/>
      <c r="CJ895" s="324"/>
      <c r="CK895" s="324"/>
      <c r="CL895" s="324"/>
      <c r="CM895" s="324"/>
      <c r="CN895" s="324"/>
      <c r="CO895" s="324"/>
      <c r="CP895" s="324"/>
      <c r="CQ895" s="532"/>
      <c r="CR895" s="532"/>
      <c r="CS895" s="532"/>
      <c r="CT895" s="532"/>
      <c r="CU895" s="532"/>
      <c r="CV895" s="532"/>
      <c r="CW895" s="532"/>
      <c r="CX895" s="532"/>
      <c r="CY895" s="532"/>
      <c r="CZ895" s="532"/>
      <c r="DA895" s="532"/>
      <c r="DB895" s="532"/>
      <c r="DC895" s="532"/>
      <c r="DD895" s="532"/>
      <c r="DE895" s="532"/>
      <c r="DF895" s="532"/>
      <c r="DG895" s="532"/>
      <c r="DH895" s="532"/>
      <c r="DI895" s="532"/>
      <c r="DJ895" s="532"/>
      <c r="DK895" s="532"/>
      <c r="DL895" s="532"/>
      <c r="DM895" s="532"/>
      <c r="DN895" s="532"/>
      <c r="DO895" s="532"/>
      <c r="DP895" s="532"/>
      <c r="DQ895" s="532"/>
      <c r="DR895" s="532"/>
      <c r="DS895" s="532"/>
      <c r="DT895" s="532"/>
      <c r="DU895" s="532"/>
      <c r="DV895" s="532"/>
      <c r="DW895" s="532"/>
    </row>
    <row r="896" spans="1:127" s="502" customFormat="1" ht="12.75" customHeight="1" x14ac:dyDescent="0.2">
      <c r="A896" s="270">
        <v>895</v>
      </c>
      <c r="B896" s="281" t="s">
        <v>1004</v>
      </c>
      <c r="C896" s="281" t="s">
        <v>4169</v>
      </c>
      <c r="D896" s="281"/>
      <c r="E896" s="281" t="s">
        <v>5931</v>
      </c>
      <c r="F896" s="281"/>
      <c r="G896" s="296" t="s">
        <v>5932</v>
      </c>
      <c r="H896" s="676"/>
      <c r="I896" s="281" t="s">
        <v>1634</v>
      </c>
      <c r="J896" s="281"/>
      <c r="K896" s="271" t="s">
        <v>4835</v>
      </c>
      <c r="L896" s="273" t="s">
        <v>1207</v>
      </c>
      <c r="M896" s="275">
        <v>43176</v>
      </c>
      <c r="N896" s="276">
        <v>43907</v>
      </c>
      <c r="O896" s="277" t="s">
        <v>991</v>
      </c>
      <c r="P896" s="298">
        <f t="shared" si="187"/>
        <v>43907</v>
      </c>
      <c r="Q896" s="278">
        <v>18288</v>
      </c>
      <c r="R896" s="278">
        <v>2016</v>
      </c>
      <c r="S896" s="279">
        <v>43176</v>
      </c>
      <c r="T896" s="280" t="s">
        <v>39</v>
      </c>
      <c r="U896" s="281" t="s">
        <v>1786</v>
      </c>
      <c r="V896" s="282" t="s">
        <v>484</v>
      </c>
      <c r="W896" s="282" t="s">
        <v>484</v>
      </c>
      <c r="X896" s="280" t="s">
        <v>3528</v>
      </c>
      <c r="Y896" s="280" t="s">
        <v>3529</v>
      </c>
      <c r="Z896" s="282" t="s">
        <v>3530</v>
      </c>
      <c r="AA896" s="319">
        <f t="shared" si="185"/>
        <v>43907</v>
      </c>
      <c r="AB896" s="149" t="s">
        <v>2167</v>
      </c>
      <c r="AC896" s="280">
        <v>5.7</v>
      </c>
      <c r="AD896" s="305"/>
      <c r="AE896" s="280">
        <v>110</v>
      </c>
      <c r="AF896" s="280"/>
      <c r="AG896" s="280">
        <v>135</v>
      </c>
      <c r="AH896" s="280"/>
      <c r="AI896" s="280" t="s">
        <v>994</v>
      </c>
      <c r="AJ896" s="280">
        <v>39</v>
      </c>
      <c r="AK896" s="280">
        <v>54</v>
      </c>
      <c r="AL896" s="280">
        <v>1</v>
      </c>
      <c r="AM896" s="324"/>
      <c r="AN896" s="324"/>
      <c r="AO896" s="324"/>
      <c r="AP896" s="281"/>
      <c r="AQ896" s="635"/>
      <c r="AR896" s="324"/>
      <c r="AS896" s="324"/>
      <c r="AT896" s="324"/>
      <c r="AU896" s="324"/>
      <c r="AV896" s="324"/>
      <c r="AW896" s="324"/>
      <c r="AX896" s="324"/>
      <c r="AY896" s="324"/>
      <c r="AZ896" s="324"/>
      <c r="BA896" s="324"/>
      <c r="BB896" s="324"/>
      <c r="BC896" s="324"/>
      <c r="BD896" s="324"/>
      <c r="BE896" s="324"/>
      <c r="BF896" s="324"/>
      <c r="BG896" s="324"/>
      <c r="BH896" s="324"/>
      <c r="BI896" s="324"/>
      <c r="BJ896" s="324"/>
      <c r="BK896" s="324"/>
      <c r="BL896" s="324"/>
      <c r="BM896" s="324"/>
      <c r="BN896" s="324"/>
      <c r="BO896" s="324"/>
      <c r="BP896" s="324"/>
      <c r="BQ896" s="324"/>
      <c r="BR896" s="324"/>
      <c r="BS896" s="324"/>
      <c r="BT896" s="324"/>
      <c r="BU896" s="324"/>
      <c r="BV896" s="324"/>
      <c r="BW896" s="324"/>
      <c r="BX896" s="324"/>
      <c r="BY896" s="324"/>
      <c r="BZ896" s="324"/>
      <c r="CA896" s="324"/>
      <c r="CB896" s="324"/>
      <c r="CC896" s="324"/>
      <c r="CD896" s="324"/>
      <c r="CE896" s="324"/>
      <c r="CF896" s="324"/>
      <c r="CG896" s="324"/>
      <c r="CH896" s="324"/>
      <c r="CI896" s="324"/>
      <c r="CJ896" s="324"/>
      <c r="CK896" s="324"/>
      <c r="CL896" s="324"/>
      <c r="CM896" s="324"/>
      <c r="CN896" s="324"/>
      <c r="CO896" s="324"/>
      <c r="CP896" s="324"/>
      <c r="CQ896" s="532"/>
      <c r="CR896" s="532"/>
      <c r="CS896" s="532"/>
      <c r="CT896" s="532"/>
      <c r="CU896" s="532"/>
      <c r="CV896" s="532"/>
      <c r="CW896" s="532"/>
      <c r="CX896" s="532"/>
      <c r="CY896" s="532"/>
      <c r="CZ896" s="532"/>
      <c r="DA896" s="532"/>
      <c r="DB896" s="532"/>
      <c r="DC896" s="532"/>
      <c r="DD896" s="532"/>
      <c r="DE896" s="532"/>
      <c r="DF896" s="532"/>
      <c r="DG896" s="532"/>
      <c r="DH896" s="532"/>
      <c r="DI896" s="532"/>
      <c r="DJ896" s="532"/>
      <c r="DK896" s="532"/>
      <c r="DL896" s="532"/>
      <c r="DM896" s="532"/>
      <c r="DN896" s="532"/>
      <c r="DO896" s="532"/>
      <c r="DP896" s="532"/>
      <c r="DQ896" s="532"/>
      <c r="DR896" s="532"/>
      <c r="DS896" s="532"/>
      <c r="DT896" s="532"/>
      <c r="DU896" s="532"/>
      <c r="DV896" s="532"/>
      <c r="DW896" s="532"/>
    </row>
    <row r="897" spans="1:127" s="502" customFormat="1" ht="12.75" customHeight="1" x14ac:dyDescent="0.2">
      <c r="A897" s="270">
        <v>896</v>
      </c>
      <c r="B897" s="281" t="s">
        <v>1004</v>
      </c>
      <c r="C897" s="281" t="s">
        <v>3495</v>
      </c>
      <c r="D897" s="281"/>
      <c r="E897" s="281" t="s">
        <v>999</v>
      </c>
      <c r="F897" s="281"/>
      <c r="G897" s="296" t="s">
        <v>9290</v>
      </c>
      <c r="H897" s="805"/>
      <c r="I897" s="281" t="s">
        <v>1527</v>
      </c>
      <c r="J897" s="281"/>
      <c r="K897" s="281" t="s">
        <v>9291</v>
      </c>
      <c r="L897" s="805" t="s">
        <v>9292</v>
      </c>
      <c r="M897" s="306">
        <v>44077</v>
      </c>
      <c r="N897" s="307">
        <v>44805</v>
      </c>
      <c r="O897" s="507" t="s">
        <v>991</v>
      </c>
      <c r="P897" s="299">
        <f>N897</f>
        <v>44805</v>
      </c>
      <c r="Q897" s="264">
        <v>20632</v>
      </c>
      <c r="R897" s="264">
        <v>2020</v>
      </c>
      <c r="S897" s="265">
        <v>44075</v>
      </c>
      <c r="T897" s="281" t="s">
        <v>5762</v>
      </c>
      <c r="U897" s="281" t="s">
        <v>1786</v>
      </c>
      <c r="V897" s="150" t="s">
        <v>484</v>
      </c>
      <c r="W897" s="150" t="s">
        <v>484</v>
      </c>
      <c r="X897" s="281" t="s">
        <v>9293</v>
      </c>
      <c r="Y897" s="281" t="s">
        <v>1232</v>
      </c>
      <c r="Z897" s="150" t="s">
        <v>982</v>
      </c>
      <c r="AA897" s="303">
        <v>44805</v>
      </c>
      <c r="AB897" s="283" t="s">
        <v>485</v>
      </c>
      <c r="AC897" s="281">
        <v>4.75</v>
      </c>
      <c r="AD897" s="284"/>
      <c r="AE897" s="281">
        <v>70</v>
      </c>
      <c r="AF897" s="281"/>
      <c r="AG897" s="281">
        <v>110</v>
      </c>
      <c r="AH897" s="281"/>
      <c r="AI897" s="281" t="s">
        <v>994</v>
      </c>
      <c r="AJ897" s="281" t="s">
        <v>994</v>
      </c>
      <c r="AK897" s="281" t="s">
        <v>994</v>
      </c>
      <c r="AL897" s="281">
        <v>1</v>
      </c>
      <c r="AM897" s="324"/>
      <c r="AN897" s="324"/>
      <c r="AO897" s="324"/>
      <c r="AP897" s="281"/>
      <c r="AQ897" s="635"/>
      <c r="AR897" s="324"/>
      <c r="AS897" s="324"/>
      <c r="AT897" s="324"/>
      <c r="AU897" s="324"/>
      <c r="AV897" s="324"/>
      <c r="AW897" s="324"/>
      <c r="AX897" s="324"/>
      <c r="AY897" s="324"/>
      <c r="AZ897" s="324"/>
      <c r="BA897" s="324"/>
      <c r="BB897" s="324"/>
      <c r="BC897" s="324"/>
      <c r="BD897" s="324"/>
      <c r="BE897" s="324"/>
      <c r="BF897" s="324"/>
      <c r="BG897" s="324"/>
      <c r="BH897" s="324"/>
      <c r="BI897" s="324"/>
      <c r="BJ897" s="324"/>
      <c r="BK897" s="324"/>
      <c r="BL897" s="324"/>
      <c r="BM897" s="324"/>
      <c r="BN897" s="324"/>
      <c r="BO897" s="324"/>
      <c r="BP897" s="324"/>
      <c r="BQ897" s="324"/>
      <c r="BR897" s="324"/>
      <c r="BS897" s="324"/>
      <c r="BT897" s="324"/>
      <c r="BU897" s="324"/>
      <c r="BV897" s="324"/>
      <c r="BW897" s="324"/>
      <c r="BX897" s="324"/>
      <c r="BY897" s="324"/>
      <c r="BZ897" s="324"/>
      <c r="CA897" s="324"/>
      <c r="CB897" s="324"/>
      <c r="CC897" s="324"/>
      <c r="CD897" s="324"/>
      <c r="CE897" s="324"/>
      <c r="CF897" s="324"/>
      <c r="CG897" s="324"/>
      <c r="CH897" s="324"/>
      <c r="CI897" s="324"/>
      <c r="CJ897" s="324"/>
      <c r="CK897" s="324"/>
      <c r="CL897" s="324"/>
      <c r="CM897" s="324"/>
      <c r="CN897" s="324"/>
      <c r="CO897" s="324"/>
      <c r="CP897" s="324"/>
      <c r="CQ897" s="532"/>
      <c r="CR897" s="532"/>
      <c r="CS897" s="532"/>
      <c r="CT897" s="532"/>
      <c r="CU897" s="532"/>
      <c r="CV897" s="532"/>
      <c r="CW897" s="532"/>
      <c r="CX897" s="532"/>
      <c r="CY897" s="532"/>
      <c r="CZ897" s="532"/>
      <c r="DA897" s="532"/>
      <c r="DB897" s="532"/>
      <c r="DC897" s="532"/>
      <c r="DD897" s="532"/>
      <c r="DE897" s="532"/>
      <c r="DF897" s="532"/>
      <c r="DG897" s="532"/>
      <c r="DH897" s="532"/>
      <c r="DI897" s="532"/>
      <c r="DJ897" s="532"/>
      <c r="DK897" s="532"/>
      <c r="DL897" s="532"/>
      <c r="DM897" s="532"/>
      <c r="DN897" s="532"/>
      <c r="DO897" s="532"/>
      <c r="DP897" s="532"/>
      <c r="DQ897" s="532"/>
      <c r="DR897" s="532"/>
      <c r="DS897" s="532"/>
      <c r="DT897" s="532"/>
      <c r="DU897" s="532"/>
      <c r="DV897" s="532"/>
      <c r="DW897" s="532"/>
    </row>
    <row r="898" spans="1:127" s="502" customFormat="1" ht="12.75" customHeight="1" x14ac:dyDescent="0.2">
      <c r="A898" s="270">
        <v>897</v>
      </c>
      <c r="B898" s="281" t="s">
        <v>1004</v>
      </c>
      <c r="C898" s="281" t="s">
        <v>5106</v>
      </c>
      <c r="D898" s="281"/>
      <c r="E898" s="281" t="s">
        <v>6113</v>
      </c>
      <c r="F898" s="281"/>
      <c r="G898" s="296" t="s">
        <v>6114</v>
      </c>
      <c r="H898" s="676"/>
      <c r="I898" s="281" t="s">
        <v>1527</v>
      </c>
      <c r="J898" s="281"/>
      <c r="K898" s="130" t="s">
        <v>2755</v>
      </c>
      <c r="L898" s="273" t="s">
        <v>2756</v>
      </c>
      <c r="M898" s="275">
        <v>43217</v>
      </c>
      <c r="N898" s="132">
        <v>44614</v>
      </c>
      <c r="O898" s="277" t="s">
        <v>991</v>
      </c>
      <c r="P898" s="299">
        <f t="shared" si="187"/>
        <v>44614</v>
      </c>
      <c r="Q898" s="264">
        <v>18408</v>
      </c>
      <c r="R898" s="264">
        <v>2013</v>
      </c>
      <c r="S898" s="279">
        <v>43883</v>
      </c>
      <c r="T898" s="281" t="s">
        <v>39</v>
      </c>
      <c r="U898" s="281" t="s">
        <v>991</v>
      </c>
      <c r="V898" s="150" t="s">
        <v>8208</v>
      </c>
      <c r="W898" s="150" t="s">
        <v>8209</v>
      </c>
      <c r="X898" s="281" t="s">
        <v>143</v>
      </c>
      <c r="Y898" s="281" t="s">
        <v>1697</v>
      </c>
      <c r="Z898" s="150" t="s">
        <v>860</v>
      </c>
      <c r="AA898" s="303">
        <f t="shared" si="185"/>
        <v>44614</v>
      </c>
      <c r="AB898" s="283" t="s">
        <v>2167</v>
      </c>
      <c r="AC898" s="281">
        <v>5.0999999999999996</v>
      </c>
      <c r="AD898" s="284"/>
      <c r="AE898" s="281">
        <v>75</v>
      </c>
      <c r="AF898" s="281"/>
      <c r="AG898" s="281">
        <v>95</v>
      </c>
      <c r="AH898" s="281"/>
      <c r="AI898" s="281">
        <v>23</v>
      </c>
      <c r="AJ898" s="281">
        <v>38</v>
      </c>
      <c r="AK898" s="281">
        <v>51</v>
      </c>
      <c r="AL898" s="281">
        <v>1</v>
      </c>
      <c r="AM898" s="281"/>
      <c r="AN898" s="324"/>
      <c r="AO898" s="324"/>
      <c r="AP898" s="281"/>
      <c r="AQ898" s="635"/>
      <c r="AR898" s="324"/>
      <c r="AS898" s="324"/>
      <c r="AT898" s="324"/>
      <c r="AU898" s="324"/>
      <c r="AV898" s="324"/>
      <c r="AW898" s="324"/>
      <c r="AX898" s="324"/>
      <c r="AY898" s="324"/>
      <c r="AZ898" s="324"/>
      <c r="BA898" s="324"/>
      <c r="BB898" s="324"/>
      <c r="BC898" s="324"/>
      <c r="BD898" s="324"/>
      <c r="BE898" s="324"/>
      <c r="BF898" s="324"/>
      <c r="BG898" s="324"/>
      <c r="BH898" s="324"/>
      <c r="BI898" s="324"/>
      <c r="BJ898" s="324"/>
      <c r="BK898" s="324"/>
      <c r="BL898" s="324"/>
      <c r="BM898" s="324"/>
      <c r="BN898" s="324"/>
      <c r="BO898" s="324"/>
      <c r="BP898" s="324"/>
      <c r="BQ898" s="324"/>
      <c r="BR898" s="324"/>
      <c r="BS898" s="324"/>
      <c r="BT898" s="324"/>
      <c r="BU898" s="324"/>
      <c r="BV898" s="324"/>
      <c r="BW898" s="324"/>
      <c r="BX898" s="324"/>
      <c r="BY898" s="324"/>
      <c r="BZ898" s="324"/>
      <c r="CA898" s="324"/>
      <c r="CB898" s="324"/>
      <c r="CC898" s="324"/>
      <c r="CD898" s="324"/>
      <c r="CE898" s="324"/>
      <c r="CF898" s="324"/>
      <c r="CG898" s="324"/>
      <c r="CH898" s="324"/>
      <c r="CI898" s="324"/>
      <c r="CJ898" s="324"/>
      <c r="CK898" s="324"/>
      <c r="CL898" s="324"/>
      <c r="CM898" s="324"/>
      <c r="CN898" s="324"/>
      <c r="CO898" s="324"/>
      <c r="CP898" s="324"/>
      <c r="CQ898" s="532"/>
      <c r="CR898" s="532"/>
      <c r="CS898" s="532"/>
      <c r="CT898" s="532"/>
      <c r="CU898" s="532"/>
      <c r="CV898" s="532"/>
      <c r="CW898" s="532"/>
      <c r="CX898" s="532"/>
      <c r="CY898" s="532"/>
      <c r="CZ898" s="532"/>
      <c r="DA898" s="532"/>
      <c r="DB898" s="532"/>
      <c r="DC898" s="532"/>
      <c r="DD898" s="532"/>
      <c r="DE898" s="532"/>
      <c r="DF898" s="532"/>
      <c r="DG898" s="532"/>
      <c r="DH898" s="532"/>
      <c r="DI898" s="532"/>
      <c r="DJ898" s="532"/>
      <c r="DK898" s="532"/>
      <c r="DL898" s="532"/>
      <c r="DM898" s="532"/>
      <c r="DN898" s="532"/>
      <c r="DO898" s="532"/>
      <c r="DP898" s="532"/>
      <c r="DQ898" s="532"/>
      <c r="DR898" s="532"/>
      <c r="DS898" s="532"/>
      <c r="DT898" s="532"/>
      <c r="DU898" s="532"/>
      <c r="DV898" s="532"/>
      <c r="DW898" s="532"/>
    </row>
    <row r="899" spans="1:127" ht="12.75" customHeight="1" x14ac:dyDescent="0.2">
      <c r="A899" s="270">
        <v>898</v>
      </c>
      <c r="B899" s="281" t="s">
        <v>1005</v>
      </c>
      <c r="C899" s="281" t="s">
        <v>225</v>
      </c>
      <c r="D899" s="281" t="s">
        <v>717</v>
      </c>
      <c r="E899" s="281" t="s">
        <v>962</v>
      </c>
      <c r="F899" s="281" t="s">
        <v>1469</v>
      </c>
      <c r="G899" s="296" t="s">
        <v>963</v>
      </c>
      <c r="H899" s="676" t="s">
        <v>1905</v>
      </c>
      <c r="I899" s="281" t="s">
        <v>6619</v>
      </c>
      <c r="J899" s="281" t="s">
        <v>1800</v>
      </c>
      <c r="K899" s="281" t="s">
        <v>1906</v>
      </c>
      <c r="L899" s="676" t="s">
        <v>1907</v>
      </c>
      <c r="M899" s="306">
        <v>41197</v>
      </c>
      <c r="N899" s="325">
        <v>44839</v>
      </c>
      <c r="O899" s="507" t="s">
        <v>991</v>
      </c>
      <c r="P899" s="298">
        <f t="shared" si="187"/>
        <v>44839</v>
      </c>
      <c r="Q899" s="264">
        <v>18638</v>
      </c>
      <c r="R899" s="264">
        <v>2012</v>
      </c>
      <c r="S899" s="279">
        <v>44109</v>
      </c>
      <c r="T899" s="281" t="s">
        <v>396</v>
      </c>
      <c r="U899" s="281" t="s">
        <v>259</v>
      </c>
      <c r="V899" s="282" t="s">
        <v>9623</v>
      </c>
      <c r="W899" s="282" t="s">
        <v>9624</v>
      </c>
      <c r="X899" s="280" t="s">
        <v>1908</v>
      </c>
      <c r="Y899" s="280" t="s">
        <v>1909</v>
      </c>
      <c r="Z899" s="282" t="s">
        <v>1910</v>
      </c>
      <c r="AA899" s="319">
        <v>44839</v>
      </c>
      <c r="AB899" s="149" t="s">
        <v>2167</v>
      </c>
      <c r="AC899" s="280">
        <v>6.2</v>
      </c>
      <c r="AD899" s="284">
        <v>31</v>
      </c>
      <c r="AE899" s="280">
        <v>85</v>
      </c>
      <c r="AF899" s="280">
        <v>116</v>
      </c>
      <c r="AG899" s="280">
        <v>110</v>
      </c>
      <c r="AH899" s="280">
        <v>141</v>
      </c>
      <c r="AI899" s="280">
        <v>24</v>
      </c>
      <c r="AJ899" s="280">
        <v>38</v>
      </c>
      <c r="AK899" s="281">
        <v>49</v>
      </c>
      <c r="AL899" s="281">
        <v>1</v>
      </c>
      <c r="AM899" s="517">
        <v>41197</v>
      </c>
      <c r="AN899" s="281">
        <v>2012</v>
      </c>
      <c r="AO899" s="501" t="s">
        <v>991</v>
      </c>
      <c r="AP899" s="280"/>
      <c r="AQ899" s="634"/>
      <c r="AR899" s="501"/>
      <c r="AS899" s="501"/>
      <c r="AT899" s="501"/>
      <c r="AU899" s="501"/>
      <c r="AV899" s="501"/>
      <c r="AW899" s="501"/>
      <c r="AX899" s="501"/>
      <c r="AY899" s="501"/>
      <c r="AZ899" s="501"/>
      <c r="BA899" s="501"/>
      <c r="BB899" s="501"/>
      <c r="BC899" s="501"/>
      <c r="BD899" s="501"/>
      <c r="BE899" s="501"/>
      <c r="BF899" s="501"/>
      <c r="BG899" s="501"/>
      <c r="BH899" s="501"/>
      <c r="BI899" s="501"/>
      <c r="BJ899" s="501"/>
      <c r="BK899" s="501"/>
      <c r="BL899" s="501"/>
      <c r="BM899" s="501"/>
      <c r="BN899" s="501"/>
      <c r="BO899" s="501"/>
      <c r="BP899" s="501"/>
      <c r="BQ899" s="501"/>
      <c r="BR899" s="501"/>
      <c r="BS899" s="501"/>
      <c r="BT899" s="501"/>
      <c r="BU899" s="501"/>
      <c r="BV899" s="501"/>
      <c r="BW899" s="501"/>
      <c r="BX899" s="501"/>
      <c r="BY899" s="501"/>
      <c r="BZ899" s="501"/>
      <c r="CA899" s="501"/>
      <c r="CB899" s="501"/>
      <c r="CC899" s="501"/>
      <c r="CD899" s="501"/>
      <c r="CE899" s="501"/>
      <c r="CF899" s="501"/>
      <c r="CG899" s="501"/>
      <c r="CH899" s="501"/>
      <c r="CI899" s="501"/>
      <c r="CJ899" s="501"/>
      <c r="CK899" s="501"/>
      <c r="CL899" s="501"/>
      <c r="CM899" s="501"/>
      <c r="CN899" s="501"/>
      <c r="CO899" s="501"/>
      <c r="CP899" s="501"/>
    </row>
    <row r="900" spans="1:127" s="502" customFormat="1" ht="12.75" customHeight="1" x14ac:dyDescent="0.2">
      <c r="A900" s="270">
        <v>899</v>
      </c>
      <c r="B900" s="281" t="s">
        <v>1004</v>
      </c>
      <c r="C900" s="281" t="s">
        <v>3374</v>
      </c>
      <c r="D900" s="281"/>
      <c r="E900" s="281" t="s">
        <v>6659</v>
      </c>
      <c r="F900" s="281"/>
      <c r="G900" s="296" t="s">
        <v>6660</v>
      </c>
      <c r="H900" s="676"/>
      <c r="I900" s="281" t="s">
        <v>614</v>
      </c>
      <c r="J900" s="281"/>
      <c r="K900" s="281" t="s">
        <v>2094</v>
      </c>
      <c r="L900" s="676" t="s">
        <v>2095</v>
      </c>
      <c r="M900" s="306">
        <v>43411</v>
      </c>
      <c r="N900" s="307">
        <v>44863</v>
      </c>
      <c r="O900" s="507" t="s">
        <v>991</v>
      </c>
      <c r="P900" s="299">
        <f t="shared" si="187"/>
        <v>44863</v>
      </c>
      <c r="Q900" s="264">
        <v>20727</v>
      </c>
      <c r="R900" s="264">
        <v>2018</v>
      </c>
      <c r="S900" s="265">
        <v>44133</v>
      </c>
      <c r="T900" s="281" t="s">
        <v>2096</v>
      </c>
      <c r="U900" s="281" t="s">
        <v>991</v>
      </c>
      <c r="V900" s="150" t="s">
        <v>966</v>
      </c>
      <c r="W900" s="150" t="s">
        <v>966</v>
      </c>
      <c r="X900" s="281" t="s">
        <v>6656</v>
      </c>
      <c r="Y900" s="281" t="s">
        <v>507</v>
      </c>
      <c r="Z900" s="150" t="s">
        <v>508</v>
      </c>
      <c r="AA900" s="303">
        <v>44863</v>
      </c>
      <c r="AB900" s="283" t="s">
        <v>2167</v>
      </c>
      <c r="AC900" s="281">
        <v>5.6</v>
      </c>
      <c r="AD900" s="284"/>
      <c r="AE900" s="281">
        <v>90</v>
      </c>
      <c r="AF900" s="281"/>
      <c r="AG900" s="281">
        <v>110</v>
      </c>
      <c r="AH900" s="281"/>
      <c r="AI900" s="281">
        <v>24</v>
      </c>
      <c r="AJ900" s="281">
        <v>40</v>
      </c>
      <c r="AK900" s="281">
        <v>54</v>
      </c>
      <c r="AL900" s="281">
        <v>1</v>
      </c>
      <c r="AM900" s="506"/>
      <c r="AN900" s="281"/>
      <c r="AO900" s="324"/>
      <c r="AP900" s="281"/>
      <c r="AQ900" s="635"/>
      <c r="AR900" s="324"/>
      <c r="AS900" s="324"/>
      <c r="AT900" s="324"/>
      <c r="AU900" s="324"/>
      <c r="AV900" s="324"/>
      <c r="AW900" s="324"/>
      <c r="AX900" s="324"/>
      <c r="AY900" s="324"/>
      <c r="AZ900" s="324"/>
      <c r="BA900" s="324"/>
      <c r="BB900" s="324"/>
      <c r="BC900" s="324"/>
      <c r="BD900" s="324"/>
      <c r="BE900" s="324"/>
      <c r="BF900" s="324"/>
      <c r="BG900" s="324"/>
      <c r="BH900" s="324"/>
      <c r="BI900" s="324"/>
      <c r="BJ900" s="324"/>
      <c r="BK900" s="324"/>
      <c r="BL900" s="324"/>
      <c r="BM900" s="324"/>
      <c r="BN900" s="324"/>
      <c r="BO900" s="324"/>
      <c r="BP900" s="324"/>
      <c r="BQ900" s="324"/>
      <c r="BR900" s="324"/>
      <c r="BS900" s="324"/>
      <c r="BT900" s="324"/>
      <c r="BU900" s="324"/>
      <c r="BV900" s="324"/>
      <c r="BW900" s="324"/>
      <c r="BX900" s="324"/>
      <c r="BY900" s="324"/>
      <c r="BZ900" s="324"/>
      <c r="CA900" s="324"/>
      <c r="CB900" s="324"/>
      <c r="CC900" s="324"/>
      <c r="CD900" s="324"/>
      <c r="CE900" s="324"/>
      <c r="CF900" s="324"/>
      <c r="CG900" s="324"/>
      <c r="CH900" s="324"/>
      <c r="CI900" s="324"/>
      <c r="CJ900" s="324"/>
      <c r="CK900" s="324"/>
      <c r="CL900" s="324"/>
      <c r="CM900" s="324"/>
      <c r="CN900" s="324"/>
      <c r="CO900" s="324"/>
      <c r="CP900" s="324"/>
      <c r="CQ900" s="532"/>
      <c r="CR900" s="532"/>
      <c r="CS900" s="532"/>
      <c r="CT900" s="532"/>
      <c r="CU900" s="532"/>
      <c r="CV900" s="532"/>
      <c r="CW900" s="532"/>
      <c r="CX900" s="532"/>
      <c r="CY900" s="532"/>
      <c r="CZ900" s="532"/>
      <c r="DA900" s="532"/>
      <c r="DB900" s="532"/>
      <c r="DC900" s="532"/>
      <c r="DD900" s="532"/>
      <c r="DE900" s="532"/>
      <c r="DF900" s="532"/>
      <c r="DG900" s="532"/>
      <c r="DH900" s="532"/>
      <c r="DI900" s="532"/>
      <c r="DJ900" s="532"/>
      <c r="DK900" s="532"/>
      <c r="DL900" s="532"/>
      <c r="DM900" s="532"/>
      <c r="DN900" s="532"/>
      <c r="DO900" s="532"/>
      <c r="DP900" s="532"/>
      <c r="DQ900" s="532"/>
      <c r="DR900" s="532"/>
      <c r="DS900" s="532"/>
      <c r="DT900" s="532"/>
      <c r="DU900" s="532"/>
      <c r="DV900" s="532"/>
      <c r="DW900" s="532"/>
    </row>
    <row r="901" spans="1:127" s="502" customFormat="1" ht="12.75" customHeight="1" x14ac:dyDescent="0.2">
      <c r="A901" s="270">
        <v>900</v>
      </c>
      <c r="B901" s="281" t="s">
        <v>1004</v>
      </c>
      <c r="C901" s="281" t="s">
        <v>3374</v>
      </c>
      <c r="D901" s="281"/>
      <c r="E901" s="281" t="s">
        <v>5985</v>
      </c>
      <c r="F901" s="281"/>
      <c r="G901" s="296" t="s">
        <v>8156</v>
      </c>
      <c r="H901" s="727"/>
      <c r="I901" s="281" t="s">
        <v>614</v>
      </c>
      <c r="J901" s="281"/>
      <c r="K901" s="281" t="s">
        <v>8157</v>
      </c>
      <c r="L901" s="727" t="s">
        <v>8158</v>
      </c>
      <c r="M901" s="306">
        <v>43886</v>
      </c>
      <c r="N901" s="307">
        <v>44597</v>
      </c>
      <c r="O901" s="277" t="s">
        <v>991</v>
      </c>
      <c r="P901" s="299">
        <f t="shared" si="187"/>
        <v>44597</v>
      </c>
      <c r="Q901" s="264">
        <v>20166</v>
      </c>
      <c r="R901" s="264">
        <v>2015</v>
      </c>
      <c r="S901" s="265">
        <v>43866</v>
      </c>
      <c r="T901" s="281" t="s">
        <v>239</v>
      </c>
      <c r="U901" s="281" t="s">
        <v>1786</v>
      </c>
      <c r="V901" s="150" t="s">
        <v>484</v>
      </c>
      <c r="W901" s="150" t="s">
        <v>1044</v>
      </c>
      <c r="X901" s="281" t="s">
        <v>8159</v>
      </c>
      <c r="Y901" s="281" t="s">
        <v>1065</v>
      </c>
      <c r="Z901" s="150" t="s">
        <v>1066</v>
      </c>
      <c r="AA901" s="303">
        <v>44597</v>
      </c>
      <c r="AB901" s="283" t="s">
        <v>2167</v>
      </c>
      <c r="AC901" s="281">
        <v>5.6</v>
      </c>
      <c r="AD901" s="284"/>
      <c r="AE901" s="281">
        <v>90</v>
      </c>
      <c r="AF901" s="281"/>
      <c r="AG901" s="281">
        <v>110</v>
      </c>
      <c r="AH901" s="281"/>
      <c r="AI901" s="281">
        <v>26</v>
      </c>
      <c r="AJ901" s="281">
        <v>40</v>
      </c>
      <c r="AK901" s="281">
        <v>55</v>
      </c>
      <c r="AL901" s="281">
        <v>1</v>
      </c>
      <c r="AM901" s="324"/>
      <c r="AN901" s="324"/>
      <c r="AO901" s="324"/>
      <c r="AP901" s="281"/>
      <c r="AQ901" s="635"/>
      <c r="AR901" s="324"/>
      <c r="AS901" s="324"/>
      <c r="AT901" s="324"/>
      <c r="AU901" s="324"/>
      <c r="AV901" s="324"/>
      <c r="AW901" s="324"/>
      <c r="AX901" s="324"/>
      <c r="AY901" s="324"/>
      <c r="AZ901" s="324"/>
      <c r="BA901" s="324"/>
      <c r="BB901" s="324"/>
      <c r="BC901" s="324"/>
      <c r="BD901" s="324"/>
      <c r="BE901" s="324"/>
      <c r="BF901" s="324"/>
      <c r="BG901" s="324"/>
      <c r="BH901" s="324"/>
      <c r="BI901" s="324"/>
      <c r="BJ901" s="324"/>
      <c r="BK901" s="324"/>
      <c r="BL901" s="324"/>
      <c r="BM901" s="324"/>
      <c r="BN901" s="324"/>
      <c r="BO901" s="324"/>
      <c r="BP901" s="324"/>
      <c r="BQ901" s="324"/>
      <c r="BR901" s="324"/>
      <c r="BS901" s="324"/>
      <c r="BT901" s="324"/>
      <c r="BU901" s="324"/>
      <c r="BV901" s="324"/>
      <c r="BW901" s="324"/>
      <c r="BX901" s="324"/>
      <c r="BY901" s="324"/>
      <c r="BZ901" s="324"/>
      <c r="CA901" s="324"/>
      <c r="CB901" s="324"/>
      <c r="CC901" s="324"/>
      <c r="CD901" s="324"/>
      <c r="CE901" s="324"/>
      <c r="CF901" s="324"/>
      <c r="CG901" s="324"/>
      <c r="CH901" s="324"/>
      <c r="CI901" s="324"/>
      <c r="CJ901" s="324"/>
      <c r="CK901" s="324"/>
      <c r="CL901" s="324"/>
      <c r="CM901" s="324"/>
      <c r="CN901" s="324"/>
      <c r="CO901" s="324"/>
      <c r="CP901" s="324"/>
      <c r="CQ901" s="532"/>
      <c r="CR901" s="532"/>
      <c r="CS901" s="532"/>
      <c r="CT901" s="532"/>
      <c r="CU901" s="532"/>
      <c r="CV901" s="532"/>
      <c r="CW901" s="532"/>
      <c r="CX901" s="532"/>
      <c r="CY901" s="532"/>
      <c r="CZ901" s="532"/>
      <c r="DA901" s="532"/>
      <c r="DB901" s="532"/>
      <c r="DC901" s="532"/>
      <c r="DD901" s="532"/>
      <c r="DE901" s="532"/>
      <c r="DF901" s="532"/>
      <c r="DG901" s="532"/>
      <c r="DH901" s="532"/>
      <c r="DI901" s="532"/>
      <c r="DJ901" s="532"/>
      <c r="DK901" s="532"/>
      <c r="DL901" s="532"/>
      <c r="DM901" s="532"/>
      <c r="DN901" s="532"/>
      <c r="DO901" s="532"/>
      <c r="DP901" s="532"/>
      <c r="DQ901" s="532"/>
      <c r="DR901" s="532"/>
      <c r="DS901" s="532"/>
      <c r="DT901" s="532"/>
      <c r="DU901" s="532"/>
      <c r="DV901" s="532"/>
      <c r="DW901" s="532"/>
    </row>
    <row r="902" spans="1:127" s="502" customFormat="1" ht="12.75" customHeight="1" x14ac:dyDescent="0.2">
      <c r="A902" s="270">
        <v>901</v>
      </c>
      <c r="B902" s="281" t="s">
        <v>1004</v>
      </c>
      <c r="C902" s="281" t="s">
        <v>1053</v>
      </c>
      <c r="D902" s="281"/>
      <c r="E902" s="281" t="s">
        <v>1432</v>
      </c>
      <c r="F902" s="281"/>
      <c r="G902" s="296" t="s">
        <v>1433</v>
      </c>
      <c r="H902" s="676"/>
      <c r="I902" s="281" t="s">
        <v>136</v>
      </c>
      <c r="J902" s="281"/>
      <c r="K902" s="281" t="s">
        <v>3931</v>
      </c>
      <c r="L902" s="676" t="s">
        <v>3932</v>
      </c>
      <c r="M902" s="306">
        <v>41204</v>
      </c>
      <c r="N902" s="307">
        <v>44605</v>
      </c>
      <c r="O902" s="507" t="s">
        <v>991</v>
      </c>
      <c r="P902" s="299">
        <f t="shared" si="187"/>
        <v>44605</v>
      </c>
      <c r="Q902" s="264">
        <v>17388</v>
      </c>
      <c r="R902" s="264">
        <v>2010</v>
      </c>
      <c r="S902" s="279">
        <v>43874</v>
      </c>
      <c r="T902" s="281" t="s">
        <v>239</v>
      </c>
      <c r="U902" s="281" t="s">
        <v>991</v>
      </c>
      <c r="V902" s="150" t="s">
        <v>2533</v>
      </c>
      <c r="W902" s="150" t="s">
        <v>4043</v>
      </c>
      <c r="X902" s="281" t="s">
        <v>1289</v>
      </c>
      <c r="Y902" s="281"/>
      <c r="Z902" s="150" t="s">
        <v>1047</v>
      </c>
      <c r="AA902" s="319">
        <f t="shared" ref="AA902:AA916" si="188">N902</f>
        <v>44605</v>
      </c>
      <c r="AB902" s="283" t="s">
        <v>485</v>
      </c>
      <c r="AC902" s="281">
        <v>6.1</v>
      </c>
      <c r="AD902" s="284"/>
      <c r="AE902" s="281">
        <v>90</v>
      </c>
      <c r="AF902" s="281"/>
      <c r="AG902" s="281">
        <v>115</v>
      </c>
      <c r="AH902" s="281"/>
      <c r="AI902" s="281">
        <v>23</v>
      </c>
      <c r="AJ902" s="281">
        <v>37</v>
      </c>
      <c r="AK902" s="281">
        <v>46</v>
      </c>
      <c r="AL902" s="281">
        <v>1</v>
      </c>
      <c r="AM902" s="324"/>
      <c r="AN902" s="324"/>
      <c r="AO902" s="324"/>
      <c r="AP902" s="281"/>
      <c r="AQ902" s="635"/>
      <c r="AR902" s="324"/>
      <c r="AS902" s="324"/>
      <c r="AT902" s="324"/>
      <c r="AU902" s="324"/>
      <c r="AV902" s="324"/>
      <c r="AW902" s="324"/>
      <c r="AX902" s="324"/>
      <c r="AY902" s="324"/>
      <c r="AZ902" s="324"/>
      <c r="BA902" s="324"/>
      <c r="BB902" s="324"/>
      <c r="BC902" s="324"/>
      <c r="BD902" s="324"/>
      <c r="BE902" s="324"/>
      <c r="BF902" s="324"/>
      <c r="BG902" s="324"/>
      <c r="BH902" s="324"/>
      <c r="BI902" s="324"/>
      <c r="BJ902" s="324"/>
      <c r="BK902" s="324"/>
      <c r="BL902" s="324"/>
      <c r="BM902" s="324"/>
      <c r="BN902" s="324"/>
      <c r="BO902" s="324"/>
      <c r="BP902" s="324"/>
      <c r="BQ902" s="324"/>
      <c r="BR902" s="324"/>
      <c r="BS902" s="324"/>
      <c r="BT902" s="324"/>
      <c r="BU902" s="324"/>
      <c r="BV902" s="324"/>
      <c r="BW902" s="324"/>
      <c r="BX902" s="324"/>
      <c r="BY902" s="324"/>
      <c r="BZ902" s="324"/>
      <c r="CA902" s="324"/>
      <c r="CB902" s="324"/>
      <c r="CC902" s="324"/>
      <c r="CD902" s="324"/>
      <c r="CE902" s="324"/>
      <c r="CF902" s="324"/>
      <c r="CG902" s="324"/>
      <c r="CH902" s="324"/>
      <c r="CI902" s="324"/>
      <c r="CJ902" s="324"/>
      <c r="CK902" s="324"/>
      <c r="CL902" s="324"/>
      <c r="CM902" s="324"/>
      <c r="CN902" s="324"/>
      <c r="CO902" s="324"/>
      <c r="CP902" s="324"/>
      <c r="CQ902" s="532"/>
      <c r="CR902" s="532"/>
      <c r="CS902" s="532"/>
      <c r="CT902" s="532"/>
      <c r="CU902" s="532"/>
      <c r="CV902" s="532"/>
      <c r="CW902" s="532"/>
      <c r="CX902" s="532"/>
      <c r="CY902" s="532"/>
      <c r="CZ902" s="532"/>
      <c r="DA902" s="532"/>
      <c r="DB902" s="532"/>
      <c r="DC902" s="532"/>
      <c r="DD902" s="532"/>
      <c r="DE902" s="532"/>
      <c r="DF902" s="532"/>
      <c r="DG902" s="532"/>
      <c r="DH902" s="532"/>
      <c r="DI902" s="532"/>
      <c r="DJ902" s="532"/>
      <c r="DK902" s="532"/>
      <c r="DL902" s="532"/>
      <c r="DM902" s="532"/>
      <c r="DN902" s="532"/>
      <c r="DO902" s="532"/>
      <c r="DP902" s="532"/>
      <c r="DQ902" s="532"/>
      <c r="DR902" s="532"/>
      <c r="DS902" s="532"/>
      <c r="DT902" s="532"/>
      <c r="DU902" s="532"/>
      <c r="DV902" s="532"/>
      <c r="DW902" s="532"/>
    </row>
    <row r="903" spans="1:127" s="502" customFormat="1" ht="12.75" customHeight="1" x14ac:dyDescent="0.2">
      <c r="A903" s="270">
        <v>902</v>
      </c>
      <c r="B903" s="281" t="s">
        <v>1004</v>
      </c>
      <c r="C903" s="318" t="s">
        <v>4026</v>
      </c>
      <c r="D903" s="281"/>
      <c r="E903" s="281" t="s">
        <v>5955</v>
      </c>
      <c r="F903" s="281"/>
      <c r="G903" s="296" t="s">
        <v>5956</v>
      </c>
      <c r="H903" s="676"/>
      <c r="I903" s="281" t="s">
        <v>614</v>
      </c>
      <c r="J903" s="281"/>
      <c r="K903" s="281" t="s">
        <v>5957</v>
      </c>
      <c r="L903" s="676" t="s">
        <v>5958</v>
      </c>
      <c r="M903" s="306">
        <v>43189</v>
      </c>
      <c r="N903" s="307">
        <v>43920</v>
      </c>
      <c r="O903" s="507" t="s">
        <v>991</v>
      </c>
      <c r="P903" s="299">
        <f>N903</f>
        <v>43920</v>
      </c>
      <c r="Q903" s="264">
        <v>18296</v>
      </c>
      <c r="R903" s="264">
        <v>2018</v>
      </c>
      <c r="S903" s="265">
        <v>43189</v>
      </c>
      <c r="T903" s="281" t="s">
        <v>239</v>
      </c>
      <c r="U903" s="281" t="s">
        <v>1786</v>
      </c>
      <c r="V903" s="150" t="s">
        <v>484</v>
      </c>
      <c r="W903" s="150" t="s">
        <v>484</v>
      </c>
      <c r="X903" s="281" t="s">
        <v>5966</v>
      </c>
      <c r="Y903" s="281" t="s">
        <v>1657</v>
      </c>
      <c r="Z903" s="150" t="s">
        <v>1683</v>
      </c>
      <c r="AA903" s="303">
        <f>N903</f>
        <v>43920</v>
      </c>
      <c r="AB903" s="283" t="s">
        <v>2167</v>
      </c>
      <c r="AC903" s="281">
        <v>5.3</v>
      </c>
      <c r="AD903" s="284"/>
      <c r="AE903" s="281">
        <v>80</v>
      </c>
      <c r="AF903" s="281"/>
      <c r="AG903" s="281">
        <v>100</v>
      </c>
      <c r="AH903" s="281"/>
      <c r="AI903" s="281">
        <v>24</v>
      </c>
      <c r="AJ903" s="281">
        <v>40</v>
      </c>
      <c r="AK903" s="281">
        <v>54</v>
      </c>
      <c r="AL903" s="281">
        <v>1</v>
      </c>
      <c r="AM903" s="324"/>
      <c r="AN903" s="324"/>
      <c r="AO903" s="324"/>
      <c r="AP903" s="281"/>
      <c r="AQ903" s="635"/>
      <c r="AR903" s="324"/>
      <c r="AS903" s="324"/>
      <c r="AT903" s="324"/>
      <c r="AU903" s="324"/>
      <c r="AV903" s="324"/>
      <c r="AW903" s="324"/>
      <c r="AX903" s="324"/>
      <c r="AY903" s="324"/>
      <c r="AZ903" s="324"/>
      <c r="BA903" s="324"/>
      <c r="BB903" s="324"/>
      <c r="BC903" s="324"/>
      <c r="BD903" s="324"/>
      <c r="BE903" s="324"/>
      <c r="BF903" s="324"/>
      <c r="BG903" s="324"/>
      <c r="BH903" s="324"/>
      <c r="BI903" s="324"/>
      <c r="BJ903" s="324"/>
      <c r="BK903" s="324"/>
      <c r="BL903" s="324"/>
      <c r="BM903" s="324"/>
      <c r="BN903" s="324"/>
      <c r="BO903" s="324"/>
      <c r="BP903" s="324"/>
      <c r="BQ903" s="324"/>
      <c r="BR903" s="324"/>
      <c r="BS903" s="324"/>
      <c r="BT903" s="324"/>
      <c r="BU903" s="324"/>
      <c r="BV903" s="324"/>
      <c r="BW903" s="324"/>
      <c r="BX903" s="324"/>
      <c r="BY903" s="324"/>
      <c r="BZ903" s="324"/>
      <c r="CA903" s="324"/>
      <c r="CB903" s="324"/>
      <c r="CC903" s="324"/>
      <c r="CD903" s="324"/>
      <c r="CE903" s="324"/>
      <c r="CF903" s="324"/>
      <c r="CG903" s="324"/>
      <c r="CH903" s="324"/>
      <c r="CI903" s="324"/>
      <c r="CJ903" s="324"/>
      <c r="CK903" s="324"/>
      <c r="CL903" s="324"/>
      <c r="CM903" s="324"/>
      <c r="CN903" s="324"/>
      <c r="CO903" s="324"/>
      <c r="CP903" s="324"/>
      <c r="CQ903" s="532"/>
      <c r="CR903" s="532"/>
      <c r="CS903" s="532"/>
      <c r="CT903" s="532"/>
      <c r="CU903" s="532"/>
      <c r="CV903" s="532"/>
      <c r="CW903" s="532"/>
      <c r="CX903" s="532"/>
      <c r="CY903" s="532"/>
      <c r="CZ903" s="532"/>
      <c r="DA903" s="532"/>
      <c r="DB903" s="532"/>
      <c r="DC903" s="532"/>
      <c r="DD903" s="532"/>
      <c r="DE903" s="532"/>
      <c r="DF903" s="532"/>
      <c r="DG903" s="532"/>
      <c r="DH903" s="532"/>
      <c r="DI903" s="532"/>
      <c r="DJ903" s="532"/>
      <c r="DK903" s="532"/>
      <c r="DL903" s="532"/>
      <c r="DM903" s="532"/>
      <c r="DN903" s="532"/>
      <c r="DO903" s="532"/>
      <c r="DP903" s="532"/>
      <c r="DQ903" s="532"/>
      <c r="DR903" s="532"/>
      <c r="DS903" s="532"/>
      <c r="DT903" s="532"/>
      <c r="DU903" s="532"/>
      <c r="DV903" s="532"/>
      <c r="DW903" s="532"/>
    </row>
    <row r="904" spans="1:127" ht="12.75" customHeight="1" x14ac:dyDescent="0.2">
      <c r="A904" s="270">
        <v>903</v>
      </c>
      <c r="B904" s="281" t="s">
        <v>1005</v>
      </c>
      <c r="C904" s="281" t="s">
        <v>2298</v>
      </c>
      <c r="D904" s="281" t="s">
        <v>1490</v>
      </c>
      <c r="E904" s="281" t="s">
        <v>576</v>
      </c>
      <c r="F904" s="281" t="s">
        <v>4909</v>
      </c>
      <c r="G904" s="296" t="s">
        <v>440</v>
      </c>
      <c r="H904" s="676" t="s">
        <v>441</v>
      </c>
      <c r="I904" s="281" t="s">
        <v>2653</v>
      </c>
      <c r="J904" s="281" t="s">
        <v>1118</v>
      </c>
      <c r="K904" s="281" t="s">
        <v>1119</v>
      </c>
      <c r="L904" s="676" t="s">
        <v>1120</v>
      </c>
      <c r="M904" s="306">
        <v>41204</v>
      </c>
      <c r="N904" s="325">
        <v>43947</v>
      </c>
      <c r="O904" s="507" t="s">
        <v>991</v>
      </c>
      <c r="P904" s="298">
        <f t="shared" si="187"/>
        <v>43947</v>
      </c>
      <c r="Q904" s="264">
        <v>18380</v>
      </c>
      <c r="R904" s="264">
        <v>2007</v>
      </c>
      <c r="S904" s="279">
        <v>43216</v>
      </c>
      <c r="T904" s="281" t="s">
        <v>396</v>
      </c>
      <c r="U904" s="281" t="s">
        <v>259</v>
      </c>
      <c r="V904" s="282" t="s">
        <v>6064</v>
      </c>
      <c r="W904" s="282" t="s">
        <v>6065</v>
      </c>
      <c r="X904" s="280" t="s">
        <v>1052</v>
      </c>
      <c r="Y904" s="280" t="s">
        <v>263</v>
      </c>
      <c r="Z904" s="282" t="s">
        <v>264</v>
      </c>
      <c r="AA904" s="319">
        <f t="shared" si="188"/>
        <v>43947</v>
      </c>
      <c r="AB904" s="149" t="s">
        <v>1483</v>
      </c>
      <c r="AC904" s="280">
        <v>7</v>
      </c>
      <c r="AD904" s="305">
        <v>24.7</v>
      </c>
      <c r="AE904" s="280">
        <v>70</v>
      </c>
      <c r="AF904" s="280">
        <v>0</v>
      </c>
      <c r="AG904" s="280">
        <v>100</v>
      </c>
      <c r="AH904" s="280">
        <v>130</v>
      </c>
      <c r="AI904" s="280">
        <v>21</v>
      </c>
      <c r="AJ904" s="280">
        <v>34</v>
      </c>
      <c r="AK904" s="281">
        <v>44</v>
      </c>
      <c r="AL904" s="281">
        <v>1</v>
      </c>
      <c r="AM904" s="517">
        <v>41204</v>
      </c>
      <c r="AN904" s="281">
        <v>2007</v>
      </c>
      <c r="AO904" s="501" t="s">
        <v>991</v>
      </c>
      <c r="AP904" s="280"/>
      <c r="AQ904" s="634"/>
      <c r="AR904" s="501"/>
      <c r="AS904" s="501"/>
      <c r="AT904" s="501"/>
      <c r="AU904" s="501"/>
      <c r="AV904" s="501"/>
      <c r="AW904" s="501"/>
      <c r="AX904" s="501"/>
      <c r="AY904" s="501"/>
      <c r="AZ904" s="501"/>
      <c r="BA904" s="501"/>
      <c r="BB904" s="501"/>
      <c r="BC904" s="501"/>
      <c r="BD904" s="501"/>
      <c r="BE904" s="501"/>
      <c r="BF904" s="501"/>
      <c r="BG904" s="501"/>
      <c r="BH904" s="501"/>
      <c r="BI904" s="501"/>
      <c r="BJ904" s="501"/>
      <c r="BK904" s="501"/>
      <c r="BL904" s="501"/>
      <c r="BM904" s="501"/>
      <c r="BN904" s="501"/>
      <c r="BO904" s="501"/>
      <c r="BP904" s="501"/>
      <c r="BQ904" s="501"/>
      <c r="BR904" s="501"/>
      <c r="BS904" s="501"/>
      <c r="BT904" s="501"/>
      <c r="BU904" s="501"/>
      <c r="BV904" s="501"/>
      <c r="BW904" s="501"/>
      <c r="BX904" s="501"/>
      <c r="BY904" s="501"/>
      <c r="BZ904" s="501"/>
      <c r="CA904" s="501"/>
      <c r="CB904" s="501"/>
      <c r="CC904" s="501"/>
      <c r="CD904" s="501"/>
      <c r="CE904" s="501"/>
      <c r="CF904" s="501"/>
      <c r="CG904" s="501"/>
      <c r="CH904" s="501"/>
      <c r="CI904" s="501"/>
      <c r="CJ904" s="501"/>
      <c r="CK904" s="501"/>
      <c r="CL904" s="501"/>
      <c r="CM904" s="501"/>
      <c r="CN904" s="501"/>
      <c r="CO904" s="501"/>
      <c r="CP904" s="501"/>
    </row>
    <row r="905" spans="1:127" s="502" customFormat="1" ht="12.75" customHeight="1" x14ac:dyDescent="0.2">
      <c r="A905" s="270">
        <v>904</v>
      </c>
      <c r="B905" s="281" t="s">
        <v>1005</v>
      </c>
      <c r="C905" s="281" t="s">
        <v>5674</v>
      </c>
      <c r="D905" s="281" t="s">
        <v>5675</v>
      </c>
      <c r="E905" s="281" t="s">
        <v>5676</v>
      </c>
      <c r="F905" s="281" t="s">
        <v>5677</v>
      </c>
      <c r="G905" s="296" t="s">
        <v>5678</v>
      </c>
      <c r="H905" s="676" t="s">
        <v>5677</v>
      </c>
      <c r="I905" s="281" t="s">
        <v>1775</v>
      </c>
      <c r="J905" s="281" t="s">
        <v>5627</v>
      </c>
      <c r="K905" s="281" t="s">
        <v>5679</v>
      </c>
      <c r="L905" s="676" t="s">
        <v>5680</v>
      </c>
      <c r="M905" s="306">
        <v>43087</v>
      </c>
      <c r="N905" s="307">
        <v>43817</v>
      </c>
      <c r="O905" s="507" t="s">
        <v>991</v>
      </c>
      <c r="P905" s="508">
        <f t="shared" si="187"/>
        <v>43817</v>
      </c>
      <c r="Q905" s="520">
        <v>18023</v>
      </c>
      <c r="R905" s="520">
        <v>2017</v>
      </c>
      <c r="S905" s="265">
        <v>43087</v>
      </c>
      <c r="T905" s="324" t="s">
        <v>5218</v>
      </c>
      <c r="U905" s="324" t="s">
        <v>258</v>
      </c>
      <c r="V905" s="150" t="s">
        <v>2177</v>
      </c>
      <c r="W905" s="150" t="s">
        <v>2177</v>
      </c>
      <c r="X905" s="281" t="s">
        <v>5728</v>
      </c>
      <c r="Y905" s="281" t="s">
        <v>5729</v>
      </c>
      <c r="Z905" s="150" t="s">
        <v>5730</v>
      </c>
      <c r="AA905" s="303">
        <f t="shared" si="188"/>
        <v>43817</v>
      </c>
      <c r="AB905" s="283" t="s">
        <v>42</v>
      </c>
      <c r="AC905" s="281">
        <v>6.1</v>
      </c>
      <c r="AD905" s="284" t="s">
        <v>5681</v>
      </c>
      <c r="AE905" s="281">
        <v>110</v>
      </c>
      <c r="AF905" s="281">
        <v>110</v>
      </c>
      <c r="AG905" s="281">
        <v>140</v>
      </c>
      <c r="AH905" s="281">
        <v>185</v>
      </c>
      <c r="AI905" s="281">
        <v>21</v>
      </c>
      <c r="AJ905" s="281">
        <v>49</v>
      </c>
      <c r="AK905" s="324">
        <v>62</v>
      </c>
      <c r="AL905" s="324">
        <v>1</v>
      </c>
      <c r="AM905" s="506">
        <v>43087</v>
      </c>
      <c r="AN905" s="324">
        <v>2017</v>
      </c>
      <c r="AO905" s="324" t="s">
        <v>991</v>
      </c>
      <c r="AP905" s="281" t="s">
        <v>6453</v>
      </c>
      <c r="AQ905" s="635"/>
      <c r="AR905" s="324"/>
      <c r="AS905" s="324"/>
      <c r="AT905" s="324"/>
      <c r="AU905" s="324"/>
      <c r="AV905" s="324"/>
      <c r="AW905" s="324"/>
      <c r="AX905" s="324"/>
      <c r="AY905" s="324"/>
      <c r="AZ905" s="324"/>
      <c r="BA905" s="324"/>
      <c r="BB905" s="324"/>
      <c r="BC905" s="324"/>
      <c r="BD905" s="324"/>
      <c r="BE905" s="324"/>
      <c r="BF905" s="324"/>
      <c r="BG905" s="324"/>
      <c r="BH905" s="324"/>
      <c r="BI905" s="324"/>
      <c r="BJ905" s="324"/>
      <c r="BK905" s="324"/>
      <c r="BL905" s="324"/>
      <c r="BM905" s="324"/>
      <c r="BN905" s="324"/>
      <c r="BO905" s="324"/>
      <c r="BP905" s="324"/>
      <c r="BQ905" s="324"/>
      <c r="BR905" s="324"/>
      <c r="BS905" s="324"/>
      <c r="BT905" s="324"/>
      <c r="BU905" s="324"/>
      <c r="BV905" s="324"/>
      <c r="BW905" s="324"/>
      <c r="BX905" s="324"/>
      <c r="BY905" s="324"/>
      <c r="BZ905" s="324"/>
      <c r="CA905" s="324"/>
      <c r="CB905" s="324"/>
      <c r="CC905" s="324"/>
      <c r="CD905" s="324"/>
      <c r="CE905" s="324"/>
      <c r="CF905" s="324"/>
      <c r="CG905" s="324"/>
      <c r="CH905" s="324"/>
      <c r="CI905" s="324"/>
      <c r="CJ905" s="324"/>
      <c r="CK905" s="324"/>
      <c r="CL905" s="324"/>
      <c r="CM905" s="324"/>
      <c r="CN905" s="324"/>
      <c r="CO905" s="324"/>
      <c r="CP905" s="324"/>
      <c r="CQ905" s="532"/>
      <c r="CR905" s="532"/>
      <c r="CS905" s="532"/>
      <c r="CT905" s="532"/>
      <c r="CU905" s="532"/>
      <c r="CV905" s="532"/>
      <c r="CW905" s="532"/>
      <c r="CX905" s="532"/>
      <c r="CY905" s="532"/>
      <c r="CZ905" s="532"/>
      <c r="DA905" s="532"/>
      <c r="DB905" s="532"/>
      <c r="DC905" s="532"/>
      <c r="DD905" s="532"/>
      <c r="DE905" s="532"/>
      <c r="DF905" s="532"/>
      <c r="DG905" s="532"/>
      <c r="DH905" s="532"/>
      <c r="DI905" s="532"/>
      <c r="DJ905" s="532"/>
      <c r="DK905" s="532"/>
      <c r="DL905" s="532"/>
      <c r="DM905" s="532"/>
      <c r="DN905" s="532"/>
      <c r="DO905" s="532"/>
      <c r="DP905" s="532"/>
      <c r="DQ905" s="532"/>
      <c r="DR905" s="532"/>
      <c r="DS905" s="532"/>
      <c r="DT905" s="532"/>
      <c r="DU905" s="532"/>
      <c r="DV905" s="532"/>
      <c r="DW905" s="532"/>
    </row>
    <row r="906" spans="1:127" s="502" customFormat="1" ht="12.75" customHeight="1" x14ac:dyDescent="0.2">
      <c r="A906" s="270">
        <v>905</v>
      </c>
      <c r="B906" s="281" t="s">
        <v>1004</v>
      </c>
      <c r="C906" s="270" t="s">
        <v>1053</v>
      </c>
      <c r="D906" s="281"/>
      <c r="E906" s="281" t="s">
        <v>1406</v>
      </c>
      <c r="F906" s="281"/>
      <c r="G906" s="296" t="s">
        <v>1407</v>
      </c>
      <c r="H906" s="676"/>
      <c r="I906" s="281" t="s">
        <v>136</v>
      </c>
      <c r="J906" s="281"/>
      <c r="K906" s="281" t="s">
        <v>3931</v>
      </c>
      <c r="L906" s="676" t="s">
        <v>3932</v>
      </c>
      <c r="M906" s="306">
        <v>41752</v>
      </c>
      <c r="N906" s="307">
        <v>44605</v>
      </c>
      <c r="O906" s="507" t="s">
        <v>991</v>
      </c>
      <c r="P906" s="508">
        <f>N906</f>
        <v>44605</v>
      </c>
      <c r="Q906" s="520">
        <v>20117</v>
      </c>
      <c r="R906" s="520">
        <v>2011</v>
      </c>
      <c r="S906" s="265">
        <v>43874</v>
      </c>
      <c r="T906" s="281" t="s">
        <v>239</v>
      </c>
      <c r="U906" s="281" t="s">
        <v>991</v>
      </c>
      <c r="V906" s="150" t="s">
        <v>2533</v>
      </c>
      <c r="W906" s="150" t="s">
        <v>2243</v>
      </c>
      <c r="X906" s="281" t="s">
        <v>1289</v>
      </c>
      <c r="Y906" s="281"/>
      <c r="Z906" s="150" t="s">
        <v>1047</v>
      </c>
      <c r="AA906" s="303">
        <f t="shared" si="188"/>
        <v>44605</v>
      </c>
      <c r="AB906" s="283" t="s">
        <v>485</v>
      </c>
      <c r="AC906" s="281">
        <v>6.1</v>
      </c>
      <c r="AD906" s="284"/>
      <c r="AE906" s="281">
        <v>90</v>
      </c>
      <c r="AF906" s="281"/>
      <c r="AG906" s="281">
        <v>115</v>
      </c>
      <c r="AH906" s="281"/>
      <c r="AI906" s="281">
        <v>23</v>
      </c>
      <c r="AJ906" s="281">
        <v>37</v>
      </c>
      <c r="AK906" s="324">
        <v>46</v>
      </c>
      <c r="AL906" s="324">
        <v>1</v>
      </c>
      <c r="AM906" s="324"/>
      <c r="AN906" s="324"/>
      <c r="AO906" s="324"/>
      <c r="AP906" s="281"/>
      <c r="AQ906" s="635"/>
      <c r="AR906" s="324"/>
      <c r="AS906" s="324"/>
      <c r="AT906" s="324"/>
      <c r="AU906" s="324"/>
      <c r="AV906" s="324"/>
      <c r="AW906" s="324"/>
      <c r="AX906" s="324"/>
      <c r="AY906" s="324"/>
      <c r="AZ906" s="324"/>
      <c r="BA906" s="324"/>
      <c r="BB906" s="324"/>
      <c r="BC906" s="324"/>
      <c r="BD906" s="324"/>
      <c r="BE906" s="324"/>
      <c r="BF906" s="324"/>
      <c r="BG906" s="324"/>
      <c r="BH906" s="324"/>
      <c r="BI906" s="324"/>
      <c r="BJ906" s="324"/>
      <c r="BK906" s="324"/>
      <c r="BL906" s="324"/>
      <c r="BM906" s="324"/>
      <c r="BN906" s="324"/>
      <c r="BO906" s="324"/>
      <c r="BP906" s="324"/>
      <c r="BQ906" s="324"/>
      <c r="BR906" s="324"/>
      <c r="BS906" s="324"/>
      <c r="BT906" s="324"/>
      <c r="BU906" s="324"/>
      <c r="BV906" s="324"/>
      <c r="BW906" s="324"/>
      <c r="BX906" s="324"/>
      <c r="BY906" s="324"/>
      <c r="BZ906" s="324"/>
      <c r="CA906" s="324"/>
      <c r="CB906" s="324"/>
      <c r="CC906" s="324"/>
      <c r="CD906" s="324"/>
      <c r="CE906" s="324"/>
      <c r="CF906" s="324"/>
      <c r="CG906" s="324"/>
      <c r="CH906" s="324"/>
      <c r="CI906" s="324"/>
      <c r="CJ906" s="324"/>
      <c r="CK906" s="324"/>
      <c r="CL906" s="324"/>
      <c r="CM906" s="324"/>
      <c r="CN906" s="324"/>
      <c r="CO906" s="324"/>
      <c r="CP906" s="324"/>
      <c r="CQ906" s="532"/>
      <c r="CR906" s="532"/>
      <c r="CS906" s="532"/>
      <c r="CT906" s="532"/>
      <c r="CU906" s="532"/>
      <c r="CV906" s="532"/>
      <c r="CW906" s="532"/>
      <c r="CX906" s="532"/>
      <c r="CY906" s="532"/>
      <c r="CZ906" s="532"/>
      <c r="DA906" s="532"/>
      <c r="DB906" s="532"/>
      <c r="DC906" s="532"/>
      <c r="DD906" s="532"/>
      <c r="DE906" s="532"/>
      <c r="DF906" s="532"/>
      <c r="DG906" s="532"/>
      <c r="DH906" s="532"/>
      <c r="DI906" s="532"/>
      <c r="DJ906" s="532"/>
      <c r="DK906" s="532"/>
      <c r="DL906" s="532"/>
      <c r="DM906" s="532"/>
      <c r="DN906" s="532"/>
      <c r="DO906" s="532"/>
      <c r="DP906" s="532"/>
      <c r="DQ906" s="532"/>
      <c r="DR906" s="532"/>
      <c r="DS906" s="532"/>
      <c r="DT906" s="532"/>
      <c r="DU906" s="532"/>
      <c r="DV906" s="532"/>
      <c r="DW906" s="532"/>
    </row>
    <row r="907" spans="1:127" s="502" customFormat="1" ht="12.75" customHeight="1" x14ac:dyDescent="0.2">
      <c r="A907" s="270">
        <v>906</v>
      </c>
      <c r="B907" s="281" t="s">
        <v>1004</v>
      </c>
      <c r="C907" s="270" t="s">
        <v>3216</v>
      </c>
      <c r="D907" s="281"/>
      <c r="E907" s="281" t="s">
        <v>5772</v>
      </c>
      <c r="F907" s="281"/>
      <c r="G907" s="296" t="s">
        <v>5773</v>
      </c>
      <c r="H907" s="676"/>
      <c r="I907" s="281" t="s">
        <v>2653</v>
      </c>
      <c r="J907" s="270"/>
      <c r="K907" s="281" t="s">
        <v>168</v>
      </c>
      <c r="L907" s="676" t="s">
        <v>169</v>
      </c>
      <c r="M907" s="306">
        <v>43156</v>
      </c>
      <c r="N907" s="325">
        <v>44606</v>
      </c>
      <c r="O907" s="507" t="s">
        <v>991</v>
      </c>
      <c r="P907" s="513">
        <f t="shared" ref="P907:P908" si="189">N907</f>
        <v>44606</v>
      </c>
      <c r="Q907" s="514">
        <v>18131</v>
      </c>
      <c r="R907" s="514">
        <v>2018</v>
      </c>
      <c r="S907" s="279">
        <v>43875</v>
      </c>
      <c r="T907" s="281" t="s">
        <v>5079</v>
      </c>
      <c r="U907" s="324" t="s">
        <v>991</v>
      </c>
      <c r="V907" s="282" t="s">
        <v>1280</v>
      </c>
      <c r="W907" s="282" t="s">
        <v>1280</v>
      </c>
      <c r="X907" s="280" t="s">
        <v>2715</v>
      </c>
      <c r="Y907" s="280" t="s">
        <v>560</v>
      </c>
      <c r="Z907" s="282" t="s">
        <v>230</v>
      </c>
      <c r="AA907" s="319">
        <f t="shared" si="188"/>
        <v>44606</v>
      </c>
      <c r="AB907" s="149" t="s">
        <v>2167</v>
      </c>
      <c r="AC907" s="280">
        <v>4.3</v>
      </c>
      <c r="AD907" s="305"/>
      <c r="AE907" s="280">
        <v>75</v>
      </c>
      <c r="AF907" s="280"/>
      <c r="AG907" s="280">
        <v>100</v>
      </c>
      <c r="AH907" s="280"/>
      <c r="AI907" s="280">
        <v>22</v>
      </c>
      <c r="AJ907" s="280">
        <v>36</v>
      </c>
      <c r="AK907" s="501">
        <v>54</v>
      </c>
      <c r="AL907" s="501">
        <v>1</v>
      </c>
      <c r="AM907" s="265"/>
      <c r="AN907" s="281"/>
      <c r="AO907" s="281"/>
      <c r="AP907" s="281"/>
      <c r="AQ907" s="635"/>
      <c r="AR907" s="324"/>
      <c r="AS907" s="324"/>
      <c r="AT907" s="324"/>
      <c r="AU907" s="324"/>
      <c r="AV907" s="324"/>
      <c r="AW907" s="324"/>
      <c r="AX907" s="324"/>
      <c r="AY907" s="324"/>
      <c r="AZ907" s="324"/>
      <c r="BA907" s="324"/>
      <c r="BB907" s="324"/>
      <c r="BC907" s="324"/>
      <c r="BD907" s="324"/>
      <c r="BE907" s="324"/>
      <c r="BF907" s="324"/>
      <c r="BG907" s="324"/>
      <c r="BH907" s="324"/>
      <c r="BI907" s="324"/>
      <c r="BJ907" s="324"/>
      <c r="BK907" s="324"/>
      <c r="BL907" s="324"/>
      <c r="BM907" s="324"/>
      <c r="BN907" s="324"/>
      <c r="BO907" s="324"/>
      <c r="BP907" s="324"/>
      <c r="BQ907" s="324"/>
      <c r="BR907" s="324"/>
      <c r="BS907" s="324"/>
      <c r="BT907" s="324"/>
      <c r="BU907" s="324"/>
      <c r="BV907" s="324"/>
      <c r="BW907" s="324"/>
      <c r="BX907" s="324"/>
      <c r="BY907" s="324"/>
      <c r="BZ907" s="324"/>
      <c r="CA907" s="324"/>
      <c r="CB907" s="324"/>
      <c r="CC907" s="324"/>
      <c r="CD907" s="324"/>
      <c r="CE907" s="324"/>
      <c r="CF907" s="324"/>
      <c r="CG907" s="324"/>
      <c r="CH907" s="324"/>
      <c r="CI907" s="324"/>
      <c r="CJ907" s="324"/>
      <c r="CK907" s="324"/>
      <c r="CL907" s="324"/>
      <c r="CM907" s="324"/>
      <c r="CN907" s="324"/>
      <c r="CO907" s="324"/>
      <c r="CP907" s="324"/>
      <c r="CQ907" s="532"/>
      <c r="CR907" s="532"/>
      <c r="CS907" s="532"/>
      <c r="CT907" s="532"/>
      <c r="CU907" s="532"/>
      <c r="CV907" s="532"/>
      <c r="CW907" s="532"/>
      <c r="CX907" s="532"/>
      <c r="CY907" s="532"/>
      <c r="CZ907" s="532"/>
      <c r="DA907" s="532"/>
      <c r="DB907" s="532"/>
      <c r="DC907" s="532"/>
      <c r="DD907" s="532"/>
      <c r="DE907" s="532"/>
      <c r="DF907" s="532"/>
      <c r="DG907" s="532"/>
      <c r="DH907" s="532"/>
      <c r="DI907" s="532"/>
      <c r="DJ907" s="532"/>
      <c r="DK907" s="532"/>
      <c r="DL907" s="532"/>
      <c r="DM907" s="532"/>
      <c r="DN907" s="532"/>
      <c r="DO907" s="532"/>
      <c r="DP907" s="532"/>
      <c r="DQ907" s="532"/>
      <c r="DR907" s="532"/>
      <c r="DS907" s="532"/>
      <c r="DT907" s="532"/>
      <c r="DU907" s="532"/>
      <c r="DV907" s="532"/>
      <c r="DW907" s="532"/>
    </row>
    <row r="908" spans="1:127" s="502" customFormat="1" ht="12.75" customHeight="1" x14ac:dyDescent="0.2">
      <c r="A908" s="270">
        <v>907</v>
      </c>
      <c r="B908" s="281" t="s">
        <v>1004</v>
      </c>
      <c r="C908" s="281" t="s">
        <v>7366</v>
      </c>
      <c r="D908" s="281"/>
      <c r="E908" s="281" t="s">
        <v>4785</v>
      </c>
      <c r="F908" s="281"/>
      <c r="G908" s="296" t="s">
        <v>9294</v>
      </c>
      <c r="H908" s="805"/>
      <c r="I908" s="281" t="s">
        <v>1527</v>
      </c>
      <c r="J908" s="281"/>
      <c r="K908" s="271" t="s">
        <v>8833</v>
      </c>
      <c r="L908" s="273" t="s">
        <v>8834</v>
      </c>
      <c r="M908" s="275">
        <v>44077</v>
      </c>
      <c r="N908" s="132">
        <v>44806</v>
      </c>
      <c r="O908" s="277" t="s">
        <v>991</v>
      </c>
      <c r="P908" s="299">
        <f t="shared" si="189"/>
        <v>44806</v>
      </c>
      <c r="Q908" s="264">
        <v>20633</v>
      </c>
      <c r="R908" s="264">
        <v>2020</v>
      </c>
      <c r="S908" s="265">
        <v>44076</v>
      </c>
      <c r="T908" s="281" t="s">
        <v>5762</v>
      </c>
      <c r="U908" s="281" t="s">
        <v>1786</v>
      </c>
      <c r="V908" s="150" t="s">
        <v>484</v>
      </c>
      <c r="W908" s="150" t="s">
        <v>484</v>
      </c>
      <c r="X908" s="281" t="s">
        <v>8835</v>
      </c>
      <c r="Y908" s="281" t="s">
        <v>1697</v>
      </c>
      <c r="Z908" s="150" t="s">
        <v>1129</v>
      </c>
      <c r="AA908" s="303">
        <f t="shared" si="188"/>
        <v>44806</v>
      </c>
      <c r="AB908" s="283" t="s">
        <v>2167</v>
      </c>
      <c r="AC908" s="281">
        <v>4.6500000000000004</v>
      </c>
      <c r="AD908" s="284"/>
      <c r="AE908" s="281">
        <v>85</v>
      </c>
      <c r="AF908" s="281"/>
      <c r="AG908" s="281">
        <v>100</v>
      </c>
      <c r="AH908" s="281"/>
      <c r="AI908" s="281" t="s">
        <v>994</v>
      </c>
      <c r="AJ908" s="281" t="s">
        <v>994</v>
      </c>
      <c r="AK908" s="281" t="s">
        <v>994</v>
      </c>
      <c r="AL908" s="281">
        <v>1</v>
      </c>
      <c r="AM908" s="324"/>
      <c r="AN908" s="324"/>
      <c r="AO908" s="324"/>
      <c r="AP908" s="281"/>
      <c r="AQ908" s="635"/>
      <c r="AR908" s="324"/>
      <c r="AS908" s="324"/>
      <c r="AT908" s="324"/>
      <c r="AU908" s="324"/>
      <c r="AV908" s="324"/>
      <c r="AW908" s="324"/>
      <c r="AX908" s="324"/>
      <c r="AY908" s="324"/>
      <c r="AZ908" s="324"/>
      <c r="BA908" s="324"/>
      <c r="BB908" s="324"/>
      <c r="BC908" s="324"/>
      <c r="BD908" s="324"/>
      <c r="BE908" s="324"/>
      <c r="BF908" s="324"/>
      <c r="BG908" s="324"/>
      <c r="BH908" s="324"/>
      <c r="BI908" s="324"/>
      <c r="BJ908" s="324"/>
      <c r="BK908" s="324"/>
      <c r="BL908" s="324"/>
      <c r="BM908" s="324"/>
      <c r="BN908" s="324"/>
      <c r="BO908" s="324"/>
      <c r="BP908" s="324"/>
      <c r="BQ908" s="324"/>
      <c r="BR908" s="324"/>
      <c r="BS908" s="324"/>
      <c r="BT908" s="324"/>
      <c r="BU908" s="324"/>
      <c r="BV908" s="324"/>
      <c r="BW908" s="324"/>
      <c r="BX908" s="324"/>
      <c r="BY908" s="324"/>
      <c r="BZ908" s="324"/>
      <c r="CA908" s="324"/>
      <c r="CB908" s="324"/>
      <c r="CC908" s="324"/>
      <c r="CD908" s="324"/>
      <c r="CE908" s="324"/>
      <c r="CF908" s="324"/>
      <c r="CG908" s="324"/>
      <c r="CH908" s="324"/>
      <c r="CI908" s="324"/>
      <c r="CJ908" s="324"/>
      <c r="CK908" s="324"/>
      <c r="CL908" s="324"/>
      <c r="CM908" s="324"/>
      <c r="CN908" s="324"/>
      <c r="CO908" s="324"/>
      <c r="CP908" s="324"/>
      <c r="CQ908" s="532"/>
      <c r="CR908" s="532"/>
      <c r="CS908" s="532"/>
      <c r="CT908" s="532"/>
      <c r="CU908" s="532"/>
      <c r="CV908" s="532"/>
      <c r="CW908" s="532"/>
      <c r="CX908" s="532"/>
      <c r="CY908" s="532"/>
      <c r="CZ908" s="532"/>
      <c r="DA908" s="532"/>
      <c r="DB908" s="532"/>
      <c r="DC908" s="532"/>
      <c r="DD908" s="532"/>
      <c r="DE908" s="532"/>
      <c r="DF908" s="532"/>
      <c r="DG908" s="532"/>
      <c r="DH908" s="532"/>
      <c r="DI908" s="532"/>
      <c r="DJ908" s="532"/>
      <c r="DK908" s="532"/>
      <c r="DL908" s="532"/>
      <c r="DM908" s="532"/>
      <c r="DN908" s="532"/>
      <c r="DO908" s="532"/>
      <c r="DP908" s="532"/>
      <c r="DQ908" s="532"/>
      <c r="DR908" s="532"/>
      <c r="DS908" s="532"/>
      <c r="DT908" s="532"/>
      <c r="DU908" s="532"/>
      <c r="DV908" s="532"/>
      <c r="DW908" s="532"/>
    </row>
    <row r="909" spans="1:127" s="502" customFormat="1" ht="12.75" customHeight="1" x14ac:dyDescent="0.2">
      <c r="A909" s="270">
        <v>908</v>
      </c>
      <c r="B909" s="281" t="s">
        <v>1004</v>
      </c>
      <c r="C909" s="281" t="s">
        <v>8765</v>
      </c>
      <c r="D909" s="281"/>
      <c r="E909" s="281" t="s">
        <v>604</v>
      </c>
      <c r="F909" s="281"/>
      <c r="G909" s="296" t="s">
        <v>10067</v>
      </c>
      <c r="H909" s="922"/>
      <c r="I909" s="281" t="s">
        <v>424</v>
      </c>
      <c r="J909" s="281"/>
      <c r="K909" s="281" t="s">
        <v>3343</v>
      </c>
      <c r="L909" s="922" t="s">
        <v>797</v>
      </c>
      <c r="M909" s="306">
        <v>44312</v>
      </c>
      <c r="N909" s="307">
        <v>45022</v>
      </c>
      <c r="O909" s="507" t="s">
        <v>991</v>
      </c>
      <c r="P909" s="508">
        <f>N909</f>
        <v>45022</v>
      </c>
      <c r="Q909" s="520">
        <v>21197</v>
      </c>
      <c r="R909" s="520">
        <v>2021</v>
      </c>
      <c r="S909" s="265">
        <v>44292</v>
      </c>
      <c r="T909" s="324" t="s">
        <v>239</v>
      </c>
      <c r="U909" s="324" t="s">
        <v>1786</v>
      </c>
      <c r="V909" s="150" t="s">
        <v>484</v>
      </c>
      <c r="W909" s="150" t="s">
        <v>484</v>
      </c>
      <c r="X909" s="281" t="s">
        <v>798</v>
      </c>
      <c r="Y909" s="281" t="s">
        <v>2289</v>
      </c>
      <c r="Z909" s="150" t="s">
        <v>2290</v>
      </c>
      <c r="AA909" s="303">
        <f>N909</f>
        <v>45022</v>
      </c>
      <c r="AB909" s="283" t="s">
        <v>1583</v>
      </c>
      <c r="AC909" s="281">
        <v>3.9</v>
      </c>
      <c r="AD909" s="284"/>
      <c r="AE909" s="281">
        <v>90</v>
      </c>
      <c r="AF909" s="281"/>
      <c r="AG909" s="281">
        <v>105</v>
      </c>
      <c r="AH909" s="281"/>
      <c r="AI909" s="281">
        <v>24</v>
      </c>
      <c r="AJ909" s="281">
        <v>39</v>
      </c>
      <c r="AK909" s="324">
        <v>61</v>
      </c>
      <c r="AL909" s="324">
        <v>1</v>
      </c>
      <c r="AM909" s="506"/>
      <c r="AN909" s="324"/>
      <c r="AO909" s="324"/>
      <c r="AP909" s="281"/>
      <c r="AQ909" s="635"/>
      <c r="AR909" s="324"/>
      <c r="AS909" s="281"/>
      <c r="AT909" s="281"/>
      <c r="AU909" s="281"/>
      <c r="AV909" s="296"/>
      <c r="AW909" s="922"/>
      <c r="AX909" s="281"/>
      <c r="AY909" s="281"/>
      <c r="AZ909" s="281"/>
      <c r="BA909" s="150"/>
      <c r="BB909" s="306"/>
      <c r="BC909" s="307"/>
      <c r="BD909" s="507"/>
      <c r="BE909" s="506"/>
      <c r="BF909" s="520"/>
      <c r="BG909" s="520"/>
      <c r="BH909" s="506"/>
      <c r="BI909" s="324"/>
      <c r="BJ909" s="324"/>
      <c r="BK909" s="150"/>
      <c r="BL909" s="150"/>
      <c r="BM909" s="281"/>
      <c r="BN909" s="281"/>
      <c r="BO909" s="150"/>
      <c r="BP909" s="265"/>
      <c r="BQ909" s="281"/>
      <c r="BR909" s="281"/>
      <c r="BS909" s="284"/>
      <c r="BT909" s="281"/>
      <c r="BU909" s="281"/>
      <c r="BV909" s="324"/>
      <c r="BW909" s="324"/>
      <c r="BX909" s="324"/>
      <c r="BY909" s="324"/>
      <c r="BZ909" s="324"/>
      <c r="CA909" s="324"/>
      <c r="CB909" s="324"/>
      <c r="CC909" s="324"/>
      <c r="CD909" s="324"/>
      <c r="CE909" s="324"/>
      <c r="CF909" s="324"/>
      <c r="CG909" s="324"/>
      <c r="CH909" s="324"/>
      <c r="CI909" s="324"/>
      <c r="CJ909" s="324"/>
      <c r="CK909" s="324"/>
      <c r="CL909" s="324"/>
      <c r="CM909" s="324"/>
      <c r="CN909" s="324"/>
      <c r="CO909" s="324"/>
      <c r="CP909" s="324"/>
      <c r="CQ909" s="532"/>
      <c r="CR909" s="532"/>
      <c r="CS909" s="532"/>
      <c r="CT909" s="532"/>
      <c r="CU909" s="532"/>
      <c r="CV909" s="532"/>
      <c r="CW909" s="532"/>
      <c r="CX909" s="532"/>
      <c r="CY909" s="532"/>
      <c r="CZ909" s="532"/>
      <c r="DA909" s="532"/>
      <c r="DB909" s="532"/>
      <c r="DC909" s="532"/>
      <c r="DD909" s="532"/>
      <c r="DE909" s="532"/>
      <c r="DF909" s="532"/>
      <c r="DG909" s="532"/>
      <c r="DH909" s="532"/>
      <c r="DI909" s="532"/>
      <c r="DJ909" s="532"/>
      <c r="DK909" s="532"/>
      <c r="DL909" s="532"/>
      <c r="DM909" s="532"/>
      <c r="DN909" s="532"/>
      <c r="DO909" s="532"/>
      <c r="DP909" s="532"/>
      <c r="DQ909" s="532"/>
      <c r="DR909" s="532"/>
      <c r="DS909" s="532"/>
      <c r="DT909" s="532"/>
      <c r="DU909" s="532"/>
      <c r="DV909" s="532"/>
      <c r="DW909" s="532"/>
    </row>
    <row r="910" spans="1:127" s="502" customFormat="1" ht="12.75" customHeight="1" x14ac:dyDescent="0.2">
      <c r="A910" s="270">
        <v>909</v>
      </c>
      <c r="B910" s="270" t="s">
        <v>1004</v>
      </c>
      <c r="C910" s="270" t="s">
        <v>470</v>
      </c>
      <c r="D910" s="271"/>
      <c r="E910" s="130" t="s">
        <v>5268</v>
      </c>
      <c r="F910" s="271"/>
      <c r="G910" s="272" t="s">
        <v>5269</v>
      </c>
      <c r="H910" s="273"/>
      <c r="I910" s="281" t="s">
        <v>1634</v>
      </c>
      <c r="J910" s="271"/>
      <c r="K910" s="271" t="s">
        <v>10450</v>
      </c>
      <c r="L910" s="273" t="s">
        <v>6434</v>
      </c>
      <c r="M910" s="275">
        <v>42948</v>
      </c>
      <c r="N910" s="132">
        <v>45102</v>
      </c>
      <c r="O910" s="277" t="s">
        <v>991</v>
      </c>
      <c r="P910" s="299">
        <f t="shared" ref="P910:P916" si="190">N910</f>
        <v>45102</v>
      </c>
      <c r="Q910" s="264">
        <v>18572</v>
      </c>
      <c r="R910" s="264">
        <v>2017</v>
      </c>
      <c r="S910" s="279">
        <v>44372</v>
      </c>
      <c r="T910" s="281" t="s">
        <v>1686</v>
      </c>
      <c r="U910" s="281" t="s">
        <v>991</v>
      </c>
      <c r="V910" s="150" t="s">
        <v>10448</v>
      </c>
      <c r="W910" s="150" t="s">
        <v>8501</v>
      </c>
      <c r="X910" s="281" t="s">
        <v>6435</v>
      </c>
      <c r="Y910" s="281" t="s">
        <v>10449</v>
      </c>
      <c r="Z910" s="150" t="s">
        <v>6436</v>
      </c>
      <c r="AA910" s="303">
        <f t="shared" si="188"/>
        <v>45102</v>
      </c>
      <c r="AB910" s="283" t="s">
        <v>485</v>
      </c>
      <c r="AC910" s="281">
        <v>5.3</v>
      </c>
      <c r="AD910" s="284"/>
      <c r="AE910" s="281">
        <v>90</v>
      </c>
      <c r="AF910" s="281"/>
      <c r="AG910" s="281">
        <v>115</v>
      </c>
      <c r="AH910" s="281"/>
      <c r="AI910" s="281" t="s">
        <v>994</v>
      </c>
      <c r="AJ910" s="281" t="s">
        <v>994</v>
      </c>
      <c r="AK910" s="281" t="s">
        <v>994</v>
      </c>
      <c r="AL910" s="281">
        <v>1</v>
      </c>
      <c r="AM910" s="324"/>
      <c r="AN910" s="324"/>
      <c r="AO910" s="324"/>
      <c r="AP910" s="281"/>
      <c r="AQ910" s="635"/>
      <c r="AR910" s="324"/>
      <c r="AS910" s="324"/>
      <c r="AT910" s="324"/>
      <c r="AU910" s="324"/>
      <c r="AV910" s="324"/>
      <c r="AW910" s="324"/>
      <c r="AX910" s="324"/>
      <c r="AY910" s="324"/>
      <c r="AZ910" s="324"/>
      <c r="BA910" s="324"/>
      <c r="BB910" s="324"/>
      <c r="BC910" s="324"/>
      <c r="BD910" s="324"/>
      <c r="BE910" s="324"/>
      <c r="BF910" s="324"/>
      <c r="BG910" s="324"/>
      <c r="BH910" s="324"/>
      <c r="BI910" s="324"/>
      <c r="BJ910" s="324"/>
      <c r="BK910" s="324"/>
      <c r="BL910" s="324"/>
      <c r="BM910" s="324"/>
      <c r="BN910" s="324"/>
      <c r="BO910" s="324"/>
      <c r="BP910" s="324"/>
      <c r="BQ910" s="324"/>
      <c r="BR910" s="324"/>
      <c r="BS910" s="324"/>
      <c r="BT910" s="324"/>
      <c r="BU910" s="324"/>
      <c r="BV910" s="324"/>
      <c r="BW910" s="324"/>
      <c r="BX910" s="324"/>
      <c r="BY910" s="324"/>
      <c r="BZ910" s="324"/>
      <c r="CA910" s="324"/>
      <c r="CB910" s="324"/>
      <c r="CC910" s="324"/>
      <c r="CD910" s="324"/>
      <c r="CE910" s="324"/>
      <c r="CF910" s="324"/>
      <c r="CG910" s="324"/>
      <c r="CH910" s="324"/>
      <c r="CI910" s="324"/>
      <c r="CJ910" s="324"/>
      <c r="CK910" s="324"/>
      <c r="CL910" s="324"/>
      <c r="CM910" s="324"/>
      <c r="CN910" s="324"/>
      <c r="CO910" s="324"/>
      <c r="CP910" s="324"/>
      <c r="CQ910" s="532"/>
      <c r="CR910" s="532"/>
      <c r="CS910" s="532"/>
      <c r="CT910" s="532"/>
      <c r="CU910" s="532"/>
      <c r="CV910" s="532"/>
      <c r="CW910" s="532"/>
      <c r="CX910" s="532"/>
      <c r="CY910" s="532"/>
      <c r="CZ910" s="532"/>
      <c r="DA910" s="532"/>
      <c r="DB910" s="532"/>
      <c r="DC910" s="532"/>
      <c r="DD910" s="532"/>
      <c r="DE910" s="532"/>
      <c r="DF910" s="532"/>
      <c r="DG910" s="532"/>
      <c r="DH910" s="532"/>
      <c r="DI910" s="532"/>
      <c r="DJ910" s="532"/>
      <c r="DK910" s="532"/>
      <c r="DL910" s="532"/>
      <c r="DM910" s="532"/>
      <c r="DN910" s="532"/>
      <c r="DO910" s="532"/>
      <c r="DP910" s="532"/>
      <c r="DQ910" s="532"/>
      <c r="DR910" s="532"/>
      <c r="DS910" s="532"/>
      <c r="DT910" s="532"/>
      <c r="DU910" s="532"/>
      <c r="DV910" s="532"/>
      <c r="DW910" s="532"/>
    </row>
    <row r="911" spans="1:127" s="502" customFormat="1" ht="12.75" customHeight="1" x14ac:dyDescent="0.2">
      <c r="A911" s="270">
        <v>910</v>
      </c>
      <c r="B911" s="281" t="s">
        <v>1004</v>
      </c>
      <c r="C911" s="281" t="s">
        <v>5311</v>
      </c>
      <c r="D911" s="281"/>
      <c r="E911" s="281" t="s">
        <v>5312</v>
      </c>
      <c r="F911" s="281"/>
      <c r="G911" s="296" t="s">
        <v>5313</v>
      </c>
      <c r="H911" s="676"/>
      <c r="I911" s="281" t="s">
        <v>424</v>
      </c>
      <c r="J911" s="281"/>
      <c r="K911" s="281" t="s">
        <v>2902</v>
      </c>
      <c r="L911" s="676" t="s">
        <v>152</v>
      </c>
      <c r="M911" s="306">
        <v>42968</v>
      </c>
      <c r="N911" s="325">
        <v>45153</v>
      </c>
      <c r="O911" s="507" t="s">
        <v>991</v>
      </c>
      <c r="P911" s="513">
        <f>N911</f>
        <v>45153</v>
      </c>
      <c r="Q911" s="514">
        <v>17774</v>
      </c>
      <c r="R911" s="514">
        <v>2017</v>
      </c>
      <c r="S911" s="279">
        <v>44423</v>
      </c>
      <c r="T911" s="501" t="s">
        <v>2096</v>
      </c>
      <c r="U911" s="324" t="s">
        <v>991</v>
      </c>
      <c r="V911" s="282" t="s">
        <v>10824</v>
      </c>
      <c r="W911" s="282" t="s">
        <v>10825</v>
      </c>
      <c r="X911" s="280" t="s">
        <v>153</v>
      </c>
      <c r="Y911" s="280" t="s">
        <v>1572</v>
      </c>
      <c r="Z911" s="282" t="s">
        <v>1573</v>
      </c>
      <c r="AA911" s="319">
        <f t="shared" si="188"/>
        <v>45153</v>
      </c>
      <c r="AB911" s="149" t="s">
        <v>1411</v>
      </c>
      <c r="AC911" s="280">
        <v>6.2</v>
      </c>
      <c r="AD911" s="305"/>
      <c r="AE911" s="280">
        <v>110</v>
      </c>
      <c r="AF911" s="280"/>
      <c r="AG911" s="280">
        <v>130</v>
      </c>
      <c r="AH911" s="280"/>
      <c r="AI911" s="280">
        <v>25</v>
      </c>
      <c r="AJ911" s="280">
        <v>40</v>
      </c>
      <c r="AK911" s="501">
        <v>55</v>
      </c>
      <c r="AL911" s="501">
        <v>1</v>
      </c>
      <c r="AM911" s="506"/>
      <c r="AN911" s="324"/>
      <c r="AO911" s="324"/>
      <c r="AP911" s="281"/>
      <c r="AQ911" s="635"/>
      <c r="AR911" s="324"/>
      <c r="AS911" s="324"/>
      <c r="AT911" s="324"/>
      <c r="AU911" s="324"/>
      <c r="AV911" s="324"/>
      <c r="AW911" s="324"/>
      <c r="AX911" s="324"/>
      <c r="AY911" s="324"/>
      <c r="AZ911" s="324"/>
      <c r="BA911" s="324"/>
      <c r="BB911" s="324"/>
      <c r="BC911" s="324"/>
      <c r="BD911" s="324"/>
      <c r="BE911" s="324"/>
      <c r="BF911" s="324"/>
      <c r="BG911" s="324"/>
      <c r="BH911" s="324"/>
      <c r="BI911" s="324"/>
      <c r="BJ911" s="324"/>
      <c r="BK911" s="324"/>
      <c r="BL911" s="324"/>
      <c r="BM911" s="324"/>
      <c r="BN911" s="324"/>
      <c r="BO911" s="324"/>
      <c r="BP911" s="324"/>
      <c r="BQ911" s="324"/>
      <c r="BR911" s="324"/>
      <c r="BS911" s="324"/>
      <c r="BT911" s="324"/>
      <c r="BU911" s="324"/>
      <c r="BV911" s="324"/>
      <c r="BW911" s="324"/>
      <c r="BX911" s="324"/>
      <c r="BY911" s="324"/>
      <c r="BZ911" s="324"/>
      <c r="CA911" s="324"/>
      <c r="CB911" s="324"/>
      <c r="CC911" s="324"/>
      <c r="CD911" s="324"/>
      <c r="CE911" s="324"/>
      <c r="CF911" s="324"/>
      <c r="CG911" s="324"/>
      <c r="CH911" s="324"/>
      <c r="CI911" s="324"/>
      <c r="CJ911" s="324"/>
      <c r="CK911" s="324"/>
      <c r="CL911" s="324"/>
      <c r="CM911" s="324"/>
      <c r="CN911" s="324"/>
      <c r="CO911" s="324"/>
      <c r="CP911" s="324"/>
      <c r="CQ911" s="532"/>
      <c r="CR911" s="532"/>
      <c r="CS911" s="532"/>
      <c r="CT911" s="532"/>
      <c r="CU911" s="532"/>
      <c r="CV911" s="532"/>
      <c r="CW911" s="532"/>
      <c r="CX911" s="532"/>
      <c r="CY911" s="532"/>
      <c r="CZ911" s="532"/>
      <c r="DA911" s="532"/>
      <c r="DB911" s="532"/>
      <c r="DC911" s="532"/>
      <c r="DD911" s="532"/>
      <c r="DE911" s="532"/>
      <c r="DF911" s="532"/>
      <c r="DG911" s="532"/>
      <c r="DH911" s="532"/>
      <c r="DI911" s="532"/>
      <c r="DJ911" s="532"/>
      <c r="DK911" s="532"/>
      <c r="DL911" s="532"/>
      <c r="DM911" s="532"/>
      <c r="DN911" s="532"/>
      <c r="DO911" s="532"/>
      <c r="DP911" s="532"/>
      <c r="DQ911" s="532"/>
      <c r="DR911" s="532"/>
      <c r="DS911" s="532"/>
      <c r="DT911" s="532"/>
      <c r="DU911" s="532"/>
      <c r="DV911" s="532"/>
      <c r="DW911" s="532"/>
    </row>
    <row r="912" spans="1:127" s="502" customFormat="1" ht="12.75" customHeight="1" x14ac:dyDescent="0.2">
      <c r="A912" s="270">
        <v>911</v>
      </c>
      <c r="B912" s="281" t="s">
        <v>1004</v>
      </c>
      <c r="C912" s="281" t="s">
        <v>3555</v>
      </c>
      <c r="D912" s="281"/>
      <c r="E912" s="281" t="s">
        <v>475</v>
      </c>
      <c r="F912" s="281"/>
      <c r="G912" s="296" t="s">
        <v>3556</v>
      </c>
      <c r="H912" s="676"/>
      <c r="I912" s="270" t="s">
        <v>3342</v>
      </c>
      <c r="J912" s="281"/>
      <c r="K912" s="271" t="s">
        <v>917</v>
      </c>
      <c r="L912" s="273" t="s">
        <v>1602</v>
      </c>
      <c r="M912" s="306">
        <v>42406</v>
      </c>
      <c r="N912" s="132">
        <v>44609</v>
      </c>
      <c r="O912" s="277" t="s">
        <v>991</v>
      </c>
      <c r="P912" s="299">
        <f t="shared" si="190"/>
        <v>44609</v>
      </c>
      <c r="Q912" s="264">
        <v>16118</v>
      </c>
      <c r="R912" s="264">
        <v>2015</v>
      </c>
      <c r="S912" s="279">
        <v>43878</v>
      </c>
      <c r="T912" s="281" t="s">
        <v>5218</v>
      </c>
      <c r="U912" s="281" t="s">
        <v>991</v>
      </c>
      <c r="V912" s="150" t="s">
        <v>7480</v>
      </c>
      <c r="W912" s="150" t="s">
        <v>8355</v>
      </c>
      <c r="X912" s="281" t="s">
        <v>1603</v>
      </c>
      <c r="Y912" s="281" t="s">
        <v>1604</v>
      </c>
      <c r="Z912" s="150" t="s">
        <v>1903</v>
      </c>
      <c r="AA912" s="319">
        <f t="shared" si="188"/>
        <v>44609</v>
      </c>
      <c r="AB912" s="283" t="s">
        <v>2167</v>
      </c>
      <c r="AC912" s="281">
        <v>7.5</v>
      </c>
      <c r="AD912" s="284"/>
      <c r="AE912" s="281">
        <v>120</v>
      </c>
      <c r="AF912" s="281"/>
      <c r="AG912" s="281">
        <v>220</v>
      </c>
      <c r="AH912" s="281"/>
      <c r="AI912" s="281">
        <v>23</v>
      </c>
      <c r="AJ912" s="281">
        <v>42</v>
      </c>
      <c r="AK912" s="281">
        <v>52</v>
      </c>
      <c r="AL912" s="281">
        <v>2</v>
      </c>
      <c r="AM912" s="265"/>
      <c r="AN912" s="281"/>
      <c r="AO912" s="281"/>
      <c r="AP912" s="281"/>
      <c r="AQ912" s="635"/>
      <c r="AR912" s="324"/>
      <c r="AS912" s="324"/>
      <c r="AT912" s="324"/>
      <c r="AU912" s="324"/>
      <c r="AV912" s="324"/>
      <c r="AW912" s="324"/>
      <c r="AX912" s="324"/>
      <c r="AY912" s="324"/>
      <c r="AZ912" s="324"/>
      <c r="BA912" s="324"/>
      <c r="BB912" s="324"/>
      <c r="BC912" s="324"/>
      <c r="BD912" s="324"/>
      <c r="BE912" s="324"/>
      <c r="BF912" s="324"/>
      <c r="BG912" s="324"/>
      <c r="BH912" s="324"/>
      <c r="BI912" s="324"/>
      <c r="BJ912" s="324"/>
      <c r="BK912" s="324"/>
      <c r="BL912" s="324"/>
      <c r="BM912" s="324"/>
      <c r="BN912" s="324"/>
      <c r="BO912" s="324"/>
      <c r="BP912" s="324"/>
      <c r="BQ912" s="324"/>
      <c r="BR912" s="324"/>
      <c r="BS912" s="324"/>
      <c r="BT912" s="324"/>
      <c r="BU912" s="324"/>
      <c r="BV912" s="324"/>
      <c r="BW912" s="324"/>
      <c r="BX912" s="324"/>
      <c r="BY912" s="324"/>
      <c r="BZ912" s="324"/>
      <c r="CA912" s="324"/>
      <c r="CB912" s="324"/>
      <c r="CC912" s="324"/>
      <c r="CD912" s="324"/>
      <c r="CE912" s="324"/>
      <c r="CF912" s="324"/>
      <c r="CG912" s="324"/>
      <c r="CH912" s="324"/>
      <c r="CI912" s="324"/>
      <c r="CJ912" s="324"/>
      <c r="CK912" s="324"/>
      <c r="CL912" s="324"/>
      <c r="CM912" s="324"/>
      <c r="CN912" s="324"/>
      <c r="CO912" s="324"/>
      <c r="CP912" s="324"/>
      <c r="CQ912" s="532"/>
      <c r="CR912" s="532"/>
      <c r="CS912" s="532"/>
      <c r="CT912" s="532"/>
      <c r="CU912" s="532"/>
      <c r="CV912" s="532"/>
      <c r="CW912" s="532"/>
      <c r="CX912" s="532"/>
      <c r="CY912" s="532"/>
      <c r="CZ912" s="532"/>
      <c r="DA912" s="532"/>
      <c r="DB912" s="532"/>
      <c r="DC912" s="532"/>
      <c r="DD912" s="532"/>
      <c r="DE912" s="532"/>
      <c r="DF912" s="532"/>
      <c r="DG912" s="532"/>
      <c r="DH912" s="532"/>
      <c r="DI912" s="532"/>
      <c r="DJ912" s="532"/>
      <c r="DK912" s="532"/>
      <c r="DL912" s="532"/>
      <c r="DM912" s="532"/>
      <c r="DN912" s="532"/>
      <c r="DO912" s="532"/>
      <c r="DP912" s="532"/>
      <c r="DQ912" s="532"/>
      <c r="DR912" s="532"/>
      <c r="DS912" s="532"/>
      <c r="DT912" s="532"/>
      <c r="DU912" s="532"/>
      <c r="DV912" s="532"/>
      <c r="DW912" s="532"/>
    </row>
    <row r="913" spans="1:127" s="502" customFormat="1" ht="12.75" customHeight="1" x14ac:dyDescent="0.2">
      <c r="A913" s="270">
        <v>912</v>
      </c>
      <c r="B913" s="270" t="s">
        <v>1004</v>
      </c>
      <c r="C913" s="281" t="s">
        <v>4889</v>
      </c>
      <c r="D913" s="270"/>
      <c r="E913" s="271" t="s">
        <v>5528</v>
      </c>
      <c r="F913" s="271"/>
      <c r="G913" s="272" t="s">
        <v>5529</v>
      </c>
      <c r="H913" s="273"/>
      <c r="I913" s="281" t="s">
        <v>2653</v>
      </c>
      <c r="J913" s="281"/>
      <c r="K913" s="271" t="s">
        <v>5530</v>
      </c>
      <c r="L913" s="676" t="s">
        <v>5531</v>
      </c>
      <c r="M913" s="306">
        <v>43049</v>
      </c>
      <c r="N913" s="132">
        <v>43779</v>
      </c>
      <c r="O913" s="277" t="s">
        <v>991</v>
      </c>
      <c r="P913" s="299">
        <f t="shared" si="190"/>
        <v>43779</v>
      </c>
      <c r="Q913" s="264">
        <v>17916</v>
      </c>
      <c r="R913" s="264">
        <v>2017</v>
      </c>
      <c r="S913" s="265">
        <v>43049</v>
      </c>
      <c r="T913" s="281" t="s">
        <v>5079</v>
      </c>
      <c r="U913" s="281" t="s">
        <v>1786</v>
      </c>
      <c r="V913" s="150" t="s">
        <v>484</v>
      </c>
      <c r="W913" s="150" t="s">
        <v>484</v>
      </c>
      <c r="X913" s="281" t="s">
        <v>5532</v>
      </c>
      <c r="Y913" s="281" t="s">
        <v>2308</v>
      </c>
      <c r="Z913" s="150" t="s">
        <v>2309</v>
      </c>
      <c r="AA913" s="303">
        <f t="shared" si="188"/>
        <v>43779</v>
      </c>
      <c r="AB913" s="283" t="s">
        <v>485</v>
      </c>
      <c r="AC913" s="281" t="s">
        <v>994</v>
      </c>
      <c r="AD913" s="284"/>
      <c r="AE913" s="281">
        <v>75</v>
      </c>
      <c r="AF913" s="281"/>
      <c r="AG913" s="281">
        <v>100</v>
      </c>
      <c r="AH913" s="281"/>
      <c r="AI913" s="281" t="s">
        <v>994</v>
      </c>
      <c r="AJ913" s="281">
        <v>37</v>
      </c>
      <c r="AK913" s="281">
        <v>54</v>
      </c>
      <c r="AL913" s="281">
        <v>1</v>
      </c>
      <c r="AM913" s="265"/>
      <c r="AN913" s="281"/>
      <c r="AO913" s="281"/>
      <c r="AP913" s="281"/>
      <c r="AQ913" s="635"/>
      <c r="AR913" s="324"/>
      <c r="AS913" s="324"/>
      <c r="AT913" s="324"/>
      <c r="AU913" s="324"/>
      <c r="AV913" s="324"/>
      <c r="AW913" s="324"/>
      <c r="AX913" s="324"/>
      <c r="AY913" s="324"/>
      <c r="AZ913" s="324"/>
      <c r="BA913" s="324"/>
      <c r="BB913" s="324"/>
      <c r="BC913" s="324"/>
      <c r="BD913" s="324"/>
      <c r="BE913" s="324"/>
      <c r="BF913" s="324"/>
      <c r="BG913" s="324"/>
      <c r="BH913" s="324"/>
      <c r="BI913" s="324"/>
      <c r="BJ913" s="324"/>
      <c r="BK913" s="324"/>
      <c r="BL913" s="324"/>
      <c r="BM913" s="324"/>
      <c r="BN913" s="324"/>
      <c r="BO913" s="324"/>
      <c r="BP913" s="324"/>
      <c r="BQ913" s="324"/>
      <c r="BR913" s="324"/>
      <c r="BS913" s="324"/>
      <c r="BT913" s="324"/>
      <c r="BU913" s="324"/>
      <c r="BV913" s="324"/>
      <c r="BW913" s="324"/>
      <c r="BX913" s="324"/>
      <c r="BY913" s="324"/>
      <c r="BZ913" s="324"/>
      <c r="CA913" s="324"/>
      <c r="CB913" s="324"/>
      <c r="CC913" s="324"/>
      <c r="CD913" s="324"/>
      <c r="CE913" s="324"/>
      <c r="CF913" s="324"/>
      <c r="CG913" s="324"/>
      <c r="CH913" s="324"/>
      <c r="CI913" s="324"/>
      <c r="CJ913" s="324"/>
      <c r="CK913" s="324"/>
      <c r="CL913" s="324"/>
      <c r="CM913" s="324"/>
      <c r="CN913" s="324"/>
      <c r="CO913" s="324"/>
      <c r="CP913" s="324"/>
      <c r="CQ913" s="532"/>
      <c r="CR913" s="532"/>
      <c r="CS913" s="532"/>
      <c r="CT913" s="532"/>
      <c r="CU913" s="532"/>
      <c r="CV913" s="532"/>
      <c r="CW913" s="532"/>
      <c r="CX913" s="532"/>
      <c r="CY913" s="532"/>
      <c r="CZ913" s="532"/>
      <c r="DA913" s="532"/>
      <c r="DB913" s="532"/>
      <c r="DC913" s="532"/>
      <c r="DD913" s="532"/>
      <c r="DE913" s="532"/>
      <c r="DF913" s="532"/>
      <c r="DG913" s="532"/>
      <c r="DH913" s="532"/>
      <c r="DI913" s="532"/>
      <c r="DJ913" s="532"/>
      <c r="DK913" s="532"/>
      <c r="DL913" s="532"/>
      <c r="DM913" s="532"/>
      <c r="DN913" s="532"/>
      <c r="DO913" s="532"/>
      <c r="DP913" s="532"/>
      <c r="DQ913" s="532"/>
      <c r="DR913" s="532"/>
      <c r="DS913" s="532"/>
      <c r="DT913" s="532"/>
      <c r="DU913" s="532"/>
      <c r="DV913" s="532"/>
      <c r="DW913" s="532"/>
    </row>
    <row r="914" spans="1:127" s="502" customFormat="1" ht="12.75" customHeight="1" x14ac:dyDescent="0.2">
      <c r="A914" s="270">
        <v>913</v>
      </c>
      <c r="B914" s="281" t="s">
        <v>1004</v>
      </c>
      <c r="C914" s="281" t="s">
        <v>3495</v>
      </c>
      <c r="D914" s="281"/>
      <c r="E914" s="281" t="s">
        <v>6209</v>
      </c>
      <c r="F914" s="281"/>
      <c r="G914" s="296" t="s">
        <v>8555</v>
      </c>
      <c r="H914" s="754"/>
      <c r="I914" s="281" t="s">
        <v>1527</v>
      </c>
      <c r="J914" s="281"/>
      <c r="K914" s="281" t="s">
        <v>8556</v>
      </c>
      <c r="L914" s="754" t="s">
        <v>8557</v>
      </c>
      <c r="M914" s="306">
        <v>43966</v>
      </c>
      <c r="N914" s="307">
        <v>44695</v>
      </c>
      <c r="O914" s="507" t="s">
        <v>991</v>
      </c>
      <c r="P914" s="508">
        <f t="shared" si="190"/>
        <v>44695</v>
      </c>
      <c r="Q914" s="520">
        <v>20407</v>
      </c>
      <c r="R914" s="520">
        <v>2020</v>
      </c>
      <c r="S914" s="265">
        <v>43965</v>
      </c>
      <c r="T914" s="324" t="s">
        <v>5762</v>
      </c>
      <c r="U914" s="324" t="s">
        <v>1786</v>
      </c>
      <c r="V914" s="150" t="s">
        <v>484</v>
      </c>
      <c r="W914" s="150" t="s">
        <v>484</v>
      </c>
      <c r="X914" s="281" t="s">
        <v>8558</v>
      </c>
      <c r="Y914" s="281" t="s">
        <v>8559</v>
      </c>
      <c r="Z914" s="150" t="s">
        <v>8560</v>
      </c>
      <c r="AA914" s="303">
        <f t="shared" si="188"/>
        <v>44695</v>
      </c>
      <c r="AB914" s="283" t="s">
        <v>485</v>
      </c>
      <c r="AC914" s="281">
        <v>4.75</v>
      </c>
      <c r="AD914" s="284"/>
      <c r="AE914" s="281">
        <v>70</v>
      </c>
      <c r="AF914" s="281"/>
      <c r="AG914" s="281">
        <v>110</v>
      </c>
      <c r="AH914" s="281"/>
      <c r="AI914" s="281" t="s">
        <v>994</v>
      </c>
      <c r="AJ914" s="281" t="s">
        <v>994</v>
      </c>
      <c r="AK914" s="324" t="s">
        <v>994</v>
      </c>
      <c r="AL914" s="324">
        <v>1</v>
      </c>
      <c r="AM914" s="324"/>
      <c r="AN914" s="324"/>
      <c r="AO914" s="324"/>
      <c r="AP914" s="281"/>
      <c r="AQ914" s="635"/>
      <c r="AR914" s="324"/>
      <c r="AS914" s="324"/>
      <c r="AT914" s="324"/>
      <c r="AU914" s="324"/>
      <c r="AV914" s="324"/>
      <c r="AW914" s="324"/>
      <c r="AX914" s="324"/>
      <c r="AY914" s="324"/>
      <c r="AZ914" s="324"/>
      <c r="BA914" s="324"/>
      <c r="BB914" s="324"/>
      <c r="BC914" s="324"/>
      <c r="BD914" s="324"/>
      <c r="BE914" s="324"/>
      <c r="BF914" s="324"/>
      <c r="BG914" s="324"/>
      <c r="BH914" s="324"/>
      <c r="BI914" s="324"/>
      <c r="BJ914" s="324"/>
      <c r="BK914" s="324"/>
      <c r="BL914" s="324"/>
      <c r="BM914" s="324"/>
      <c r="BN914" s="324"/>
      <c r="BO914" s="324"/>
      <c r="BP914" s="324"/>
      <c r="BQ914" s="324"/>
      <c r="BR914" s="324"/>
      <c r="BS914" s="324"/>
      <c r="BT914" s="324"/>
      <c r="BU914" s="324"/>
      <c r="BV914" s="324"/>
      <c r="BW914" s="324"/>
      <c r="BX914" s="324"/>
      <c r="BY914" s="324"/>
      <c r="BZ914" s="324"/>
      <c r="CA914" s="324"/>
      <c r="CB914" s="324"/>
      <c r="CC914" s="324"/>
      <c r="CD914" s="324"/>
      <c r="CE914" s="324"/>
      <c r="CF914" s="324"/>
      <c r="CG914" s="324"/>
      <c r="CH914" s="324"/>
      <c r="CI914" s="324"/>
      <c r="CJ914" s="324"/>
      <c r="CK914" s="324"/>
      <c r="CL914" s="324"/>
      <c r="CM914" s="324"/>
      <c r="CN914" s="324"/>
      <c r="CO914" s="324"/>
      <c r="CP914" s="324"/>
      <c r="CQ914" s="532"/>
      <c r="CR914" s="532"/>
      <c r="CS914" s="532"/>
      <c r="CT914" s="532"/>
      <c r="CU914" s="532"/>
      <c r="CV914" s="532"/>
      <c r="CW914" s="532"/>
      <c r="CX914" s="532"/>
      <c r="CY914" s="532"/>
      <c r="CZ914" s="532"/>
      <c r="DA914" s="532"/>
      <c r="DB914" s="532"/>
      <c r="DC914" s="532"/>
      <c r="DD914" s="532"/>
      <c r="DE914" s="532"/>
      <c r="DF914" s="532"/>
      <c r="DG914" s="532"/>
      <c r="DH914" s="532"/>
      <c r="DI914" s="532"/>
      <c r="DJ914" s="532"/>
      <c r="DK914" s="532"/>
      <c r="DL914" s="532"/>
      <c r="DM914" s="532"/>
      <c r="DN914" s="532"/>
      <c r="DO914" s="532"/>
      <c r="DP914" s="532"/>
      <c r="DQ914" s="532"/>
      <c r="DR914" s="532"/>
      <c r="DS914" s="532"/>
      <c r="DT914" s="532"/>
      <c r="DU914" s="532"/>
      <c r="DV914" s="532"/>
      <c r="DW914" s="532"/>
    </row>
    <row r="915" spans="1:127" s="324" customFormat="1" ht="12.75" customHeight="1" x14ac:dyDescent="0.2">
      <c r="A915" s="270">
        <v>914</v>
      </c>
      <c r="B915" s="281" t="s">
        <v>1004</v>
      </c>
      <c r="C915" s="281" t="s">
        <v>6877</v>
      </c>
      <c r="D915" s="281"/>
      <c r="E915" s="281" t="s">
        <v>2448</v>
      </c>
      <c r="F915" s="281"/>
      <c r="G915" s="296" t="s">
        <v>10618</v>
      </c>
      <c r="H915" s="922"/>
      <c r="I915" s="674" t="s">
        <v>1527</v>
      </c>
      <c r="J915" s="281"/>
      <c r="K915" s="281" t="s">
        <v>10619</v>
      </c>
      <c r="L915" s="922" t="s">
        <v>10620</v>
      </c>
      <c r="M915" s="306">
        <v>44397</v>
      </c>
      <c r="N915" s="307">
        <v>45108</v>
      </c>
      <c r="O915" s="277" t="s">
        <v>991</v>
      </c>
      <c r="P915" s="299">
        <f t="shared" si="190"/>
        <v>45108</v>
      </c>
      <c r="Q915" s="264">
        <v>21411</v>
      </c>
      <c r="R915" s="264">
        <v>2019</v>
      </c>
      <c r="S915" s="265">
        <v>44378</v>
      </c>
      <c r="T915" s="324" t="s">
        <v>5762</v>
      </c>
      <c r="U915" s="324" t="s">
        <v>1786</v>
      </c>
      <c r="V915" s="150" t="s">
        <v>484</v>
      </c>
      <c r="W915" s="150" t="s">
        <v>22</v>
      </c>
      <c r="X915" s="281" t="s">
        <v>10621</v>
      </c>
      <c r="Y915" s="281" t="s">
        <v>10411</v>
      </c>
      <c r="Z915" s="150" t="s">
        <v>10412</v>
      </c>
      <c r="AA915" s="303">
        <f t="shared" si="188"/>
        <v>45108</v>
      </c>
      <c r="AB915" s="283" t="s">
        <v>2167</v>
      </c>
      <c r="AC915" s="281">
        <v>6.95</v>
      </c>
      <c r="AD915" s="284"/>
      <c r="AE915" s="281">
        <v>120</v>
      </c>
      <c r="AF915" s="281"/>
      <c r="AG915" s="281">
        <v>220</v>
      </c>
      <c r="AH915" s="281"/>
      <c r="AI915" s="281" t="s">
        <v>994</v>
      </c>
      <c r="AJ915" s="281" t="s">
        <v>994</v>
      </c>
      <c r="AK915" s="281" t="s">
        <v>994</v>
      </c>
      <c r="AL915" s="281">
        <v>2</v>
      </c>
      <c r="AM915" s="265"/>
      <c r="AN915" s="281"/>
      <c r="AO915" s="281"/>
      <c r="AP915" s="281"/>
      <c r="AQ915" s="635"/>
      <c r="CQ915" s="512"/>
    </row>
    <row r="916" spans="1:127" s="502" customFormat="1" ht="12.75" customHeight="1" x14ac:dyDescent="0.2">
      <c r="A916" s="270">
        <v>915</v>
      </c>
      <c r="B916" s="281" t="s">
        <v>1004</v>
      </c>
      <c r="C916" s="281" t="s">
        <v>7148</v>
      </c>
      <c r="D916" s="281"/>
      <c r="E916" s="281" t="s">
        <v>3558</v>
      </c>
      <c r="F916" s="281"/>
      <c r="G916" s="296" t="s">
        <v>8736</v>
      </c>
      <c r="H916" s="764"/>
      <c r="I916" s="281" t="s">
        <v>601</v>
      </c>
      <c r="J916" s="281"/>
      <c r="K916" s="281" t="s">
        <v>8737</v>
      </c>
      <c r="L916" s="764" t="s">
        <v>8738</v>
      </c>
      <c r="M916" s="306">
        <v>43999</v>
      </c>
      <c r="N916" s="307">
        <v>44724</v>
      </c>
      <c r="O916" s="507" t="s">
        <v>991</v>
      </c>
      <c r="P916" s="508">
        <f t="shared" si="190"/>
        <v>44724</v>
      </c>
      <c r="Q916" s="520">
        <v>20481</v>
      </c>
      <c r="R916" s="520">
        <v>2020</v>
      </c>
      <c r="S916" s="265">
        <v>43994</v>
      </c>
      <c r="T916" s="281" t="s">
        <v>1686</v>
      </c>
      <c r="U916" s="324" t="s">
        <v>1786</v>
      </c>
      <c r="V916" s="150" t="s">
        <v>484</v>
      </c>
      <c r="W916" s="150" t="s">
        <v>484</v>
      </c>
      <c r="X916" s="281" t="s">
        <v>8740</v>
      </c>
      <c r="Y916" s="281"/>
      <c r="Z916" s="150" t="s">
        <v>8739</v>
      </c>
      <c r="AA916" s="303">
        <f t="shared" si="188"/>
        <v>44724</v>
      </c>
      <c r="AB916" s="283" t="s">
        <v>7154</v>
      </c>
      <c r="AC916" s="281">
        <v>5.2</v>
      </c>
      <c r="AD916" s="284"/>
      <c r="AE916" s="281">
        <v>70</v>
      </c>
      <c r="AF916" s="281"/>
      <c r="AG916" s="281">
        <v>95</v>
      </c>
      <c r="AH916" s="281"/>
      <c r="AI916" s="281" t="s">
        <v>994</v>
      </c>
      <c r="AJ916" s="281">
        <v>38</v>
      </c>
      <c r="AK916" s="324">
        <v>47</v>
      </c>
      <c r="AL916" s="324">
        <v>1</v>
      </c>
      <c r="AM916" s="506"/>
      <c r="AN916" s="324"/>
      <c r="AO916" s="324"/>
      <c r="AP916" s="281"/>
      <c r="AQ916" s="635"/>
      <c r="AR916" s="324"/>
      <c r="AS916" s="324"/>
      <c r="AT916" s="324"/>
      <c r="AU916" s="324"/>
      <c r="AV916" s="324"/>
      <c r="AW916" s="324"/>
      <c r="AX916" s="324"/>
      <c r="AY916" s="324"/>
      <c r="AZ916" s="324"/>
      <c r="BA916" s="324"/>
      <c r="BB916" s="324"/>
      <c r="BC916" s="324"/>
      <c r="BD916" s="324"/>
      <c r="BE916" s="324"/>
      <c r="BF916" s="324"/>
      <c r="BG916" s="324"/>
      <c r="BH916" s="324"/>
      <c r="BI916" s="324"/>
      <c r="BJ916" s="324"/>
      <c r="BK916" s="324"/>
      <c r="BL916" s="324"/>
      <c r="BM916" s="324"/>
      <c r="BN916" s="324"/>
      <c r="BO916" s="324"/>
      <c r="BP916" s="324"/>
      <c r="BQ916" s="324"/>
      <c r="BR916" s="324"/>
      <c r="BS916" s="324"/>
      <c r="BT916" s="324"/>
      <c r="BU916" s="324"/>
      <c r="BV916" s="324"/>
      <c r="BW916" s="324"/>
      <c r="BX916" s="324"/>
      <c r="BY916" s="324"/>
      <c r="BZ916" s="324"/>
      <c r="CA916" s="324"/>
      <c r="CB916" s="324"/>
      <c r="CC916" s="324"/>
      <c r="CD916" s="324"/>
      <c r="CE916" s="324"/>
      <c r="CF916" s="324"/>
      <c r="CG916" s="324"/>
      <c r="CH916" s="324"/>
      <c r="CI916" s="324"/>
      <c r="CJ916" s="324"/>
      <c r="CK916" s="324"/>
      <c r="CL916" s="324"/>
      <c r="CM916" s="324"/>
      <c r="CN916" s="324"/>
      <c r="CO916" s="324"/>
      <c r="CP916" s="324"/>
      <c r="CQ916" s="532"/>
      <c r="CR916" s="532"/>
      <c r="CS916" s="532"/>
      <c r="CT916" s="532"/>
      <c r="CU916" s="532"/>
      <c r="CV916" s="532"/>
      <c r="CW916" s="532"/>
      <c r="CX916" s="532"/>
      <c r="CY916" s="532"/>
      <c r="CZ916" s="532"/>
      <c r="DA916" s="532"/>
      <c r="DB916" s="532"/>
      <c r="DC916" s="532"/>
      <c r="DD916" s="532"/>
      <c r="DE916" s="532"/>
      <c r="DF916" s="532"/>
      <c r="DG916" s="532"/>
      <c r="DH916" s="532"/>
      <c r="DI916" s="532"/>
      <c r="DJ916" s="532"/>
      <c r="DK916" s="532"/>
      <c r="DL916" s="532"/>
      <c r="DM916" s="532"/>
      <c r="DN916" s="532"/>
      <c r="DO916" s="532"/>
      <c r="DP916" s="532"/>
      <c r="DQ916" s="532"/>
      <c r="DR916" s="532"/>
      <c r="DS916" s="532"/>
      <c r="DT916" s="532"/>
      <c r="DU916" s="532"/>
      <c r="DV916" s="532"/>
      <c r="DW916" s="532"/>
    </row>
    <row r="917" spans="1:127" ht="12.75" customHeight="1" x14ac:dyDescent="0.2">
      <c r="A917" s="270">
        <v>916</v>
      </c>
      <c r="B917" s="281" t="s">
        <v>1004</v>
      </c>
      <c r="C917" s="281" t="s">
        <v>799</v>
      </c>
      <c r="D917" s="281"/>
      <c r="E917" s="281" t="s">
        <v>228</v>
      </c>
      <c r="F917" s="281"/>
      <c r="G917" s="296" t="s">
        <v>229</v>
      </c>
      <c r="H917" s="676"/>
      <c r="I917" s="281" t="s">
        <v>2653</v>
      </c>
      <c r="J917" s="281"/>
      <c r="K917" s="281" t="s">
        <v>6568</v>
      </c>
      <c r="L917" s="676" t="s">
        <v>6569</v>
      </c>
      <c r="M917" s="306">
        <v>41740</v>
      </c>
      <c r="N917" s="325">
        <v>44146</v>
      </c>
      <c r="O917" s="507" t="s">
        <v>991</v>
      </c>
      <c r="P917" s="513">
        <f>N917</f>
        <v>44146</v>
      </c>
      <c r="Q917" s="514">
        <v>18618</v>
      </c>
      <c r="R917" s="514">
        <v>2014</v>
      </c>
      <c r="S917" s="279">
        <v>43780</v>
      </c>
      <c r="T917" s="281" t="s">
        <v>5079</v>
      </c>
      <c r="U917" s="324" t="s">
        <v>991</v>
      </c>
      <c r="V917" s="282" t="s">
        <v>5747</v>
      </c>
      <c r="W917" s="282" t="s">
        <v>7850</v>
      </c>
      <c r="X917" s="280" t="s">
        <v>6570</v>
      </c>
      <c r="Y917" s="280"/>
      <c r="Z917" s="282" t="s">
        <v>6571</v>
      </c>
      <c r="AA917" s="319">
        <v>44511</v>
      </c>
      <c r="AB917" s="149" t="s">
        <v>2167</v>
      </c>
      <c r="AC917" s="280">
        <v>4.5999999999999996</v>
      </c>
      <c r="AD917" s="305"/>
      <c r="AE917" s="280">
        <v>80</v>
      </c>
      <c r="AF917" s="280"/>
      <c r="AG917" s="280">
        <v>105</v>
      </c>
      <c r="AH917" s="280"/>
      <c r="AI917" s="280">
        <v>22</v>
      </c>
      <c r="AJ917" s="280">
        <v>37</v>
      </c>
      <c r="AK917" s="501">
        <v>50</v>
      </c>
      <c r="AL917" s="501">
        <v>1</v>
      </c>
      <c r="AM917" s="501"/>
      <c r="AN917" s="501"/>
      <c r="AO917" s="501"/>
      <c r="AP917" s="280"/>
      <c r="AQ917" s="634"/>
      <c r="AR917" s="501"/>
      <c r="AS917" s="501"/>
      <c r="AT917" s="501"/>
      <c r="AU917" s="501"/>
      <c r="AV917" s="501"/>
      <c r="AW917" s="501"/>
      <c r="AX917" s="501"/>
      <c r="AY917" s="501"/>
      <c r="AZ917" s="501"/>
      <c r="BA917" s="501"/>
      <c r="BB917" s="501"/>
      <c r="BC917" s="501"/>
      <c r="BD917" s="501"/>
      <c r="BE917" s="501"/>
      <c r="BF917" s="501"/>
      <c r="BG917" s="501"/>
      <c r="BH917" s="501"/>
      <c r="BI917" s="501"/>
      <c r="BJ917" s="501"/>
      <c r="BK917" s="501"/>
      <c r="BL917" s="501"/>
      <c r="BM917" s="501"/>
      <c r="BN917" s="501"/>
      <c r="BO917" s="501"/>
      <c r="BP917" s="501"/>
      <c r="BQ917" s="501"/>
      <c r="BR917" s="501"/>
      <c r="BS917" s="501"/>
      <c r="BT917" s="501"/>
      <c r="BU917" s="501"/>
      <c r="BV917" s="501"/>
      <c r="BW917" s="501"/>
      <c r="BX917" s="501"/>
      <c r="BY917" s="501"/>
      <c r="BZ917" s="501"/>
      <c r="CA917" s="501"/>
      <c r="CB917" s="501"/>
      <c r="CC917" s="501"/>
      <c r="CD917" s="501"/>
      <c r="CE917" s="501"/>
      <c r="CF917" s="501"/>
      <c r="CG917" s="501"/>
      <c r="CH917" s="501"/>
      <c r="CI917" s="501"/>
      <c r="CJ917" s="501"/>
      <c r="CK917" s="501"/>
      <c r="CL917" s="501"/>
      <c r="CM917" s="501"/>
      <c r="CN917" s="501"/>
      <c r="CO917" s="501"/>
      <c r="CP917" s="501"/>
    </row>
    <row r="918" spans="1:127" s="502" customFormat="1" ht="12.75" customHeight="1" x14ac:dyDescent="0.2">
      <c r="A918" s="270">
        <v>917</v>
      </c>
      <c r="B918" s="281" t="s">
        <v>1004</v>
      </c>
      <c r="C918" s="281" t="s">
        <v>6988</v>
      </c>
      <c r="D918" s="281"/>
      <c r="E918" s="281" t="s">
        <v>474</v>
      </c>
      <c r="F918" s="281"/>
      <c r="G918" s="296" t="s">
        <v>7323</v>
      </c>
      <c r="H918" s="676"/>
      <c r="I918" s="270" t="s">
        <v>2996</v>
      </c>
      <c r="J918" s="281"/>
      <c r="K918" s="281" t="s">
        <v>5163</v>
      </c>
      <c r="L918" s="676" t="s">
        <v>5164</v>
      </c>
      <c r="M918" s="306">
        <v>43621</v>
      </c>
      <c r="N918" s="307">
        <v>45081</v>
      </c>
      <c r="O918" s="507" t="s">
        <v>991</v>
      </c>
      <c r="P918" s="508">
        <f>N918</f>
        <v>45081</v>
      </c>
      <c r="Q918" s="520">
        <v>19303</v>
      </c>
      <c r="R918" s="520">
        <v>2018</v>
      </c>
      <c r="S918" s="265">
        <v>44351</v>
      </c>
      <c r="T918" s="324" t="s">
        <v>239</v>
      </c>
      <c r="U918" s="324" t="s">
        <v>991</v>
      </c>
      <c r="V918" s="150" t="s">
        <v>5720</v>
      </c>
      <c r="W918" s="150" t="s">
        <v>5720</v>
      </c>
      <c r="X918" s="281" t="s">
        <v>7324</v>
      </c>
      <c r="Y918" s="281" t="s">
        <v>1439</v>
      </c>
      <c r="Z918" s="150" t="s">
        <v>1440</v>
      </c>
      <c r="AA918" s="303">
        <f>N918</f>
        <v>45081</v>
      </c>
      <c r="AB918" s="283" t="s">
        <v>2167</v>
      </c>
      <c r="AC918" s="281">
        <v>4.4000000000000004</v>
      </c>
      <c r="AD918" s="284"/>
      <c r="AE918" s="281">
        <v>74</v>
      </c>
      <c r="AF918" s="281"/>
      <c r="AG918" s="281">
        <v>94</v>
      </c>
      <c r="AH918" s="281"/>
      <c r="AI918" s="281" t="s">
        <v>994</v>
      </c>
      <c r="AJ918" s="281" t="s">
        <v>994</v>
      </c>
      <c r="AK918" s="324" t="s">
        <v>994</v>
      </c>
      <c r="AL918" s="324">
        <v>1</v>
      </c>
      <c r="AM918" s="324"/>
      <c r="AN918" s="324"/>
      <c r="AO918" s="324"/>
      <c r="AP918" s="281"/>
      <c r="AQ918" s="635"/>
      <c r="AR918" s="324"/>
      <c r="AS918" s="324"/>
      <c r="AT918" s="324"/>
      <c r="AU918" s="324"/>
      <c r="AV918" s="324"/>
      <c r="AW918" s="324"/>
      <c r="AX918" s="324"/>
      <c r="AY918" s="324"/>
      <c r="AZ918" s="324"/>
      <c r="BA918" s="324"/>
      <c r="BB918" s="324"/>
      <c r="BC918" s="324"/>
      <c r="BD918" s="324"/>
      <c r="BE918" s="324"/>
      <c r="BF918" s="324"/>
      <c r="BG918" s="324"/>
      <c r="BH918" s="324"/>
      <c r="BI918" s="324"/>
      <c r="BJ918" s="324"/>
      <c r="BK918" s="324"/>
      <c r="BL918" s="324"/>
      <c r="BM918" s="324"/>
      <c r="BN918" s="324"/>
      <c r="BO918" s="324"/>
      <c r="BP918" s="324"/>
      <c r="BQ918" s="324"/>
      <c r="BR918" s="324"/>
      <c r="BS918" s="324"/>
      <c r="BT918" s="324"/>
      <c r="BU918" s="324"/>
      <c r="BV918" s="324"/>
      <c r="BW918" s="324"/>
      <c r="BX918" s="324"/>
      <c r="BY918" s="324"/>
      <c r="BZ918" s="324"/>
      <c r="CA918" s="324"/>
      <c r="CB918" s="324"/>
      <c r="CC918" s="324"/>
      <c r="CD918" s="324"/>
      <c r="CE918" s="324"/>
      <c r="CF918" s="324"/>
      <c r="CG918" s="324"/>
      <c r="CH918" s="324"/>
      <c r="CI918" s="324"/>
      <c r="CJ918" s="324"/>
      <c r="CK918" s="324"/>
      <c r="CL918" s="324"/>
      <c r="CM918" s="324"/>
      <c r="CN918" s="324"/>
      <c r="CO918" s="324"/>
      <c r="CP918" s="324"/>
      <c r="CQ918" s="532"/>
      <c r="CR918" s="532"/>
      <c r="CS918" s="532"/>
      <c r="CT918" s="532"/>
      <c r="CU918" s="532"/>
      <c r="CV918" s="532"/>
      <c r="CW918" s="532"/>
      <c r="CX918" s="532"/>
      <c r="CY918" s="532"/>
      <c r="CZ918" s="532"/>
      <c r="DA918" s="532"/>
      <c r="DB918" s="532"/>
      <c r="DC918" s="532"/>
      <c r="DD918" s="532"/>
      <c r="DE918" s="532"/>
      <c r="DF918" s="532"/>
      <c r="DG918" s="532"/>
      <c r="DH918" s="532"/>
      <c r="DI918" s="532"/>
      <c r="DJ918" s="532"/>
      <c r="DK918" s="532"/>
      <c r="DL918" s="532"/>
      <c r="DM918" s="532"/>
      <c r="DN918" s="532"/>
      <c r="DO918" s="532"/>
      <c r="DP918" s="532"/>
      <c r="DQ918" s="532"/>
      <c r="DR918" s="532"/>
      <c r="DS918" s="532"/>
      <c r="DT918" s="532"/>
      <c r="DU918" s="532"/>
      <c r="DV918" s="532"/>
      <c r="DW918" s="532"/>
    </row>
    <row r="919" spans="1:127" s="502" customFormat="1" ht="12.75" customHeight="1" x14ac:dyDescent="0.2">
      <c r="A919" s="270">
        <v>918</v>
      </c>
      <c r="B919" s="281" t="s">
        <v>1004</v>
      </c>
      <c r="C919" s="281" t="s">
        <v>4889</v>
      </c>
      <c r="D919" s="281"/>
      <c r="E919" s="281" t="s">
        <v>3564</v>
      </c>
      <c r="F919" s="281"/>
      <c r="G919" s="296" t="s">
        <v>10045</v>
      </c>
      <c r="H919" s="922"/>
      <c r="I919" s="270" t="s">
        <v>2653</v>
      </c>
      <c r="J919" s="281"/>
      <c r="K919" s="281" t="s">
        <v>10495</v>
      </c>
      <c r="L919" s="922" t="s">
        <v>10496</v>
      </c>
      <c r="M919" s="306">
        <v>44307</v>
      </c>
      <c r="N919" s="307">
        <v>45035</v>
      </c>
      <c r="O919" s="507" t="s">
        <v>991</v>
      </c>
      <c r="P919" s="508">
        <f>N919</f>
        <v>45035</v>
      </c>
      <c r="Q919" s="520">
        <v>21375</v>
      </c>
      <c r="R919" s="520">
        <v>2021</v>
      </c>
      <c r="S919" s="265">
        <v>44305</v>
      </c>
      <c r="T919" s="324" t="s">
        <v>5079</v>
      </c>
      <c r="U919" s="324" t="s">
        <v>990</v>
      </c>
      <c r="V919" s="150" t="s">
        <v>484</v>
      </c>
      <c r="W919" s="150" t="s">
        <v>484</v>
      </c>
      <c r="X919" s="281" t="s">
        <v>10497</v>
      </c>
      <c r="Y919" s="281" t="s">
        <v>1607</v>
      </c>
      <c r="Z919" s="150" t="s">
        <v>914</v>
      </c>
      <c r="AA919" s="303">
        <f>N919</f>
        <v>45035</v>
      </c>
      <c r="AB919" s="283" t="s">
        <v>485</v>
      </c>
      <c r="AC919" s="281">
        <v>4.8</v>
      </c>
      <c r="AD919" s="284"/>
      <c r="AE919" s="281">
        <v>75</v>
      </c>
      <c r="AF919" s="281"/>
      <c r="AG919" s="281">
        <v>100</v>
      </c>
      <c r="AH919" s="281"/>
      <c r="AI919" s="281">
        <v>23</v>
      </c>
      <c r="AJ919" s="281">
        <v>37</v>
      </c>
      <c r="AK919" s="324">
        <v>54</v>
      </c>
      <c r="AL919" s="324">
        <v>1</v>
      </c>
      <c r="AM919" s="324"/>
      <c r="AN919" s="324"/>
      <c r="AO919" s="324"/>
      <c r="AP919" s="281"/>
      <c r="AQ919" s="639"/>
      <c r="AR919" s="515"/>
      <c r="AS919" s="515"/>
      <c r="AT919" s="515"/>
      <c r="AU919" s="515"/>
      <c r="AV919" s="515"/>
      <c r="AW919" s="515"/>
      <c r="AX919" s="515"/>
      <c r="AY919" s="515"/>
      <c r="AZ919" s="515"/>
      <c r="BA919" s="515"/>
      <c r="BB919" s="515"/>
      <c r="BC919" s="515"/>
      <c r="BD919" s="515"/>
      <c r="BE919" s="515"/>
      <c r="BF919" s="515"/>
      <c r="BG919" s="515"/>
      <c r="BH919" s="515"/>
      <c r="BI919" s="515"/>
      <c r="BJ919" s="515"/>
      <c r="BK919" s="515"/>
      <c r="BL919" s="515"/>
      <c r="BM919" s="515"/>
      <c r="BN919" s="515"/>
      <c r="BO919" s="515"/>
      <c r="BP919" s="515"/>
      <c r="BQ919" s="515"/>
      <c r="BR919" s="515"/>
      <c r="BS919" s="515"/>
      <c r="BT919" s="515"/>
      <c r="BU919" s="515"/>
      <c r="BV919" s="515"/>
      <c r="BW919" s="515"/>
      <c r="BX919" s="515"/>
      <c r="BY919" s="515"/>
      <c r="BZ919" s="515"/>
      <c r="CA919" s="515"/>
      <c r="CB919" s="515"/>
      <c r="CC919" s="515"/>
      <c r="CD919" s="515"/>
      <c r="CE919" s="515"/>
      <c r="CF919" s="515"/>
      <c r="CG919" s="515"/>
      <c r="CH919" s="515"/>
      <c r="CI919" s="515"/>
      <c r="CJ919" s="515"/>
      <c r="CK919" s="515"/>
      <c r="CL919" s="515"/>
      <c r="CM919" s="515"/>
      <c r="CN919" s="515"/>
      <c r="CO919" s="515"/>
      <c r="CP919" s="515"/>
      <c r="CQ919" s="532"/>
      <c r="CR919" s="532"/>
      <c r="CS919" s="532"/>
      <c r="CT919" s="532"/>
      <c r="CU919" s="532"/>
      <c r="CV919" s="532"/>
      <c r="CW919" s="532"/>
      <c r="CX919" s="532"/>
      <c r="CY919" s="532"/>
      <c r="CZ919" s="532"/>
      <c r="DA919" s="532"/>
      <c r="DB919" s="532"/>
      <c r="DC919" s="532"/>
      <c r="DD919" s="532"/>
      <c r="DE919" s="532"/>
      <c r="DF919" s="532"/>
      <c r="DG919" s="532"/>
      <c r="DH919" s="532"/>
      <c r="DI919" s="532"/>
      <c r="DJ919" s="532"/>
      <c r="DK919" s="532"/>
      <c r="DL919" s="532"/>
      <c r="DM919" s="532"/>
      <c r="DN919" s="532"/>
      <c r="DO919" s="532"/>
      <c r="DP919" s="532"/>
      <c r="DQ919" s="532"/>
      <c r="DR919" s="532"/>
      <c r="DS919" s="532"/>
      <c r="DT919" s="532"/>
      <c r="DU919" s="532"/>
      <c r="DV919" s="532"/>
      <c r="DW919" s="532"/>
    </row>
    <row r="920" spans="1:127" s="571" customFormat="1" ht="12.75" customHeight="1" x14ac:dyDescent="0.2">
      <c r="A920" s="559">
        <v>919</v>
      </c>
      <c r="B920" s="560" t="s">
        <v>1004</v>
      </c>
      <c r="C920" s="560" t="s">
        <v>6852</v>
      </c>
      <c r="D920" s="560"/>
      <c r="E920" s="560" t="s">
        <v>6853</v>
      </c>
      <c r="F920" s="560"/>
      <c r="G920" s="562" t="s">
        <v>6854</v>
      </c>
      <c r="H920" s="563"/>
      <c r="I920" s="560" t="s">
        <v>1634</v>
      </c>
      <c r="J920" s="560"/>
      <c r="K920" s="560" t="s">
        <v>3360</v>
      </c>
      <c r="L920" s="563" t="s">
        <v>3361</v>
      </c>
      <c r="M920" s="565">
        <v>43538</v>
      </c>
      <c r="N920" s="566">
        <v>44229</v>
      </c>
      <c r="O920" s="567" t="s">
        <v>991</v>
      </c>
      <c r="P920" s="568">
        <f>N920</f>
        <v>44229</v>
      </c>
      <c r="Q920" s="569">
        <v>19085</v>
      </c>
      <c r="R920" s="569">
        <v>2010</v>
      </c>
      <c r="S920" s="591">
        <v>43498</v>
      </c>
      <c r="T920" s="571" t="s">
        <v>39</v>
      </c>
      <c r="U920" s="571" t="s">
        <v>1786</v>
      </c>
      <c r="V920" s="564" t="s">
        <v>484</v>
      </c>
      <c r="W920" s="564" t="s">
        <v>1805</v>
      </c>
      <c r="X920" s="560" t="s">
        <v>3362</v>
      </c>
      <c r="Y920" s="560"/>
      <c r="Z920" s="564" t="s">
        <v>3363</v>
      </c>
      <c r="AA920" s="572">
        <f>N920</f>
        <v>44229</v>
      </c>
      <c r="AB920" s="573" t="s">
        <v>1583</v>
      </c>
      <c r="AC920" s="560">
        <v>5.3</v>
      </c>
      <c r="AD920" s="574"/>
      <c r="AE920" s="560">
        <v>90</v>
      </c>
      <c r="AF920" s="560"/>
      <c r="AG920" s="560">
        <v>105</v>
      </c>
      <c r="AH920" s="560"/>
      <c r="AI920" s="560" t="s">
        <v>994</v>
      </c>
      <c r="AJ920" s="560" t="s">
        <v>994</v>
      </c>
      <c r="AK920" s="571">
        <v>60</v>
      </c>
      <c r="AL920" s="571">
        <v>1</v>
      </c>
      <c r="AP920" s="560"/>
      <c r="AQ920" s="642"/>
    </row>
    <row r="921" spans="1:127" s="502" customFormat="1" ht="12.75" customHeight="1" x14ac:dyDescent="0.2">
      <c r="A921" s="270">
        <v>920</v>
      </c>
      <c r="B921" s="270" t="s">
        <v>1005</v>
      </c>
      <c r="C921" s="271" t="s">
        <v>7794</v>
      </c>
      <c r="D921" s="271" t="s">
        <v>7795</v>
      </c>
      <c r="E921" s="130" t="s">
        <v>2375</v>
      </c>
      <c r="F921" s="271" t="s">
        <v>7824</v>
      </c>
      <c r="G921" s="272" t="s">
        <v>7796</v>
      </c>
      <c r="H921" s="273" t="s">
        <v>7797</v>
      </c>
      <c r="I921" s="271" t="s">
        <v>7798</v>
      </c>
      <c r="J921" s="271" t="s">
        <v>1616</v>
      </c>
      <c r="K921" s="271" t="s">
        <v>7799</v>
      </c>
      <c r="L921" s="274" t="s">
        <v>7800</v>
      </c>
      <c r="M921" s="275">
        <v>40119</v>
      </c>
      <c r="N921" s="132">
        <v>44493</v>
      </c>
      <c r="O921" s="277" t="s">
        <v>991</v>
      </c>
      <c r="P921" s="299">
        <f t="shared" ref="P921" si="191">N921</f>
        <v>44493</v>
      </c>
      <c r="Q921" s="264">
        <v>19562</v>
      </c>
      <c r="R921" s="264">
        <v>2002</v>
      </c>
      <c r="S921" s="265">
        <v>43762</v>
      </c>
      <c r="T921" s="281" t="s">
        <v>396</v>
      </c>
      <c r="U921" s="281" t="s">
        <v>6600</v>
      </c>
      <c r="V921" s="150" t="s">
        <v>7825</v>
      </c>
      <c r="W921" s="150" t="s">
        <v>7801</v>
      </c>
      <c r="X921" s="281" t="s">
        <v>7802</v>
      </c>
      <c r="Y921" s="281" t="s">
        <v>7803</v>
      </c>
      <c r="Z921" s="150" t="s">
        <v>7804</v>
      </c>
      <c r="AA921" s="303">
        <v>44493</v>
      </c>
      <c r="AB921" s="281" t="s">
        <v>2167</v>
      </c>
      <c r="AC921" s="281">
        <v>6.5</v>
      </c>
      <c r="AD921" s="284">
        <v>28</v>
      </c>
      <c r="AE921" s="281">
        <v>95</v>
      </c>
      <c r="AF921" s="281">
        <v>123</v>
      </c>
      <c r="AG921" s="281">
        <v>120</v>
      </c>
      <c r="AH921" s="281">
        <v>156</v>
      </c>
      <c r="AI921" s="281">
        <v>23</v>
      </c>
      <c r="AJ921" s="281">
        <v>36</v>
      </c>
      <c r="AK921" s="281">
        <v>50</v>
      </c>
      <c r="AL921" s="281">
        <v>1</v>
      </c>
      <c r="AM921" s="265">
        <v>40119</v>
      </c>
      <c r="AN921" s="281">
        <v>2008</v>
      </c>
      <c r="AO921" s="281" t="s">
        <v>991</v>
      </c>
      <c r="AP921" s="281"/>
      <c r="AQ921" s="640"/>
      <c r="AR921" s="516"/>
      <c r="AS921" s="516"/>
      <c r="AT921" s="516"/>
      <c r="AU921" s="516"/>
      <c r="AV921" s="516"/>
      <c r="AW921" s="516"/>
      <c r="AX921" s="516"/>
      <c r="AY921" s="516"/>
      <c r="AZ921" s="516"/>
      <c r="BA921" s="516"/>
      <c r="BB921" s="516"/>
      <c r="BC921" s="516"/>
      <c r="BD921" s="516"/>
      <c r="BE921" s="516"/>
      <c r="BF921" s="516"/>
      <c r="BG921" s="516"/>
      <c r="BH921" s="516"/>
      <c r="BI921" s="516"/>
      <c r="BJ921" s="516"/>
      <c r="BK921" s="516"/>
      <c r="BL921" s="516"/>
      <c r="BM921" s="516"/>
      <c r="BN921" s="516"/>
      <c r="BO921" s="516"/>
      <c r="BP921" s="516"/>
      <c r="BQ921" s="516"/>
      <c r="BR921" s="516"/>
      <c r="BS921" s="516"/>
      <c r="BT921" s="516"/>
      <c r="BU921" s="516"/>
      <c r="BV921" s="516"/>
      <c r="BW921" s="516"/>
      <c r="BX921" s="516"/>
      <c r="BY921" s="516"/>
      <c r="BZ921" s="516"/>
      <c r="CA921" s="516"/>
      <c r="CB921" s="516"/>
      <c r="CC921" s="516"/>
      <c r="CD921" s="516"/>
      <c r="CE921" s="516"/>
      <c r="CF921" s="516"/>
      <c r="CG921" s="516"/>
      <c r="CH921" s="516"/>
      <c r="CI921" s="516"/>
      <c r="CJ921" s="516"/>
      <c r="CK921" s="516"/>
      <c r="CL921" s="516"/>
      <c r="CM921" s="516"/>
      <c r="CN921" s="516"/>
      <c r="CO921" s="516"/>
      <c r="CP921" s="516"/>
      <c r="CQ921" s="532"/>
      <c r="CR921" s="532"/>
      <c r="CS921" s="532"/>
      <c r="CT921" s="532"/>
      <c r="CU921" s="532"/>
      <c r="CV921" s="532"/>
      <c r="CW921" s="532"/>
      <c r="CX921" s="532"/>
      <c r="CY921" s="532"/>
      <c r="CZ921" s="532"/>
      <c r="DA921" s="532"/>
      <c r="DB921" s="532"/>
      <c r="DC921" s="532"/>
      <c r="DD921" s="532"/>
      <c r="DE921" s="532"/>
      <c r="DF921" s="532"/>
      <c r="DG921" s="532"/>
      <c r="DH921" s="532"/>
      <c r="DI921" s="532"/>
      <c r="DJ921" s="532"/>
      <c r="DK921" s="532"/>
      <c r="DL921" s="532"/>
      <c r="DM921" s="532"/>
      <c r="DN921" s="532"/>
      <c r="DO921" s="532"/>
      <c r="DP921" s="532"/>
      <c r="DQ921" s="532"/>
      <c r="DR921" s="532"/>
      <c r="DS921" s="532"/>
      <c r="DT921" s="532"/>
      <c r="DU921" s="532"/>
      <c r="DV921" s="532"/>
      <c r="DW921" s="532"/>
    </row>
    <row r="922" spans="1:127" s="502" customFormat="1" ht="12.75" customHeight="1" x14ac:dyDescent="0.2">
      <c r="A922" s="270">
        <v>921</v>
      </c>
      <c r="B922" s="281" t="s">
        <v>1004</v>
      </c>
      <c r="C922" s="270" t="s">
        <v>2863</v>
      </c>
      <c r="D922" s="271"/>
      <c r="E922" s="130" t="s">
        <v>4757</v>
      </c>
      <c r="F922" s="271"/>
      <c r="G922" s="272" t="s">
        <v>4758</v>
      </c>
      <c r="H922" s="273"/>
      <c r="I922" s="271" t="s">
        <v>2996</v>
      </c>
      <c r="J922" s="271"/>
      <c r="K922" s="271" t="s">
        <v>891</v>
      </c>
      <c r="L922" s="273" t="s">
        <v>569</v>
      </c>
      <c r="M922" s="275">
        <v>42784</v>
      </c>
      <c r="N922" s="276">
        <v>44634</v>
      </c>
      <c r="O922" s="277" t="s">
        <v>991</v>
      </c>
      <c r="P922" s="298">
        <f t="shared" ref="P922:P929" si="192">N922</f>
        <v>44634</v>
      </c>
      <c r="Q922" s="278">
        <v>18262</v>
      </c>
      <c r="R922" s="278">
        <v>2016</v>
      </c>
      <c r="S922" s="279">
        <v>43904</v>
      </c>
      <c r="T922" s="280" t="s">
        <v>396</v>
      </c>
      <c r="U922" s="281" t="s">
        <v>991</v>
      </c>
      <c r="V922" s="282" t="s">
        <v>5721</v>
      </c>
      <c r="W922" s="282" t="s">
        <v>8358</v>
      </c>
      <c r="X922" s="280" t="s">
        <v>1795</v>
      </c>
      <c r="Y922" s="280" t="s">
        <v>8359</v>
      </c>
      <c r="Z922" s="282" t="s">
        <v>1796</v>
      </c>
      <c r="AA922" s="319">
        <f t="shared" ref="AA922:AA929" si="193">N922</f>
        <v>44634</v>
      </c>
      <c r="AB922" s="149" t="s">
        <v>1411</v>
      </c>
      <c r="AC922" s="280">
        <v>4.9000000000000004</v>
      </c>
      <c r="AD922" s="305"/>
      <c r="AE922" s="280">
        <v>95</v>
      </c>
      <c r="AF922" s="280"/>
      <c r="AG922" s="280">
        <v>110</v>
      </c>
      <c r="AH922" s="280"/>
      <c r="AI922" s="280">
        <v>24</v>
      </c>
      <c r="AJ922" s="280">
        <v>39</v>
      </c>
      <c r="AK922" s="280">
        <v>57</v>
      </c>
      <c r="AL922" s="280">
        <v>1</v>
      </c>
      <c r="AM922" s="324"/>
      <c r="AN922" s="324"/>
      <c r="AO922" s="324"/>
      <c r="AP922" s="281"/>
      <c r="AQ922" s="635"/>
      <c r="AR922" s="324"/>
      <c r="AS922" s="324"/>
      <c r="AT922" s="324"/>
      <c r="AU922" s="324"/>
      <c r="AV922" s="324"/>
      <c r="AW922" s="324"/>
      <c r="AX922" s="324"/>
      <c r="AY922" s="324"/>
      <c r="AZ922" s="324"/>
      <c r="BA922" s="324"/>
      <c r="BB922" s="324"/>
      <c r="BC922" s="324"/>
      <c r="BD922" s="324"/>
      <c r="BE922" s="324"/>
      <c r="BF922" s="324"/>
      <c r="BG922" s="324"/>
      <c r="BH922" s="324"/>
      <c r="BI922" s="324"/>
      <c r="BJ922" s="324"/>
      <c r="BK922" s="324"/>
      <c r="BL922" s="324"/>
      <c r="BM922" s="324"/>
      <c r="BN922" s="324"/>
      <c r="BO922" s="324"/>
      <c r="BP922" s="324"/>
      <c r="BQ922" s="324"/>
      <c r="BR922" s="324"/>
      <c r="BS922" s="324"/>
      <c r="BT922" s="324"/>
      <c r="BU922" s="324"/>
      <c r="BV922" s="324"/>
      <c r="BW922" s="324"/>
      <c r="BX922" s="324"/>
      <c r="BY922" s="324"/>
      <c r="BZ922" s="324"/>
      <c r="CA922" s="324"/>
      <c r="CB922" s="324"/>
      <c r="CC922" s="324"/>
      <c r="CD922" s="324"/>
      <c r="CE922" s="324"/>
      <c r="CF922" s="324"/>
      <c r="CG922" s="324"/>
      <c r="CH922" s="324"/>
      <c r="CI922" s="324"/>
      <c r="CJ922" s="324"/>
      <c r="CK922" s="324"/>
      <c r="CL922" s="324"/>
      <c r="CM922" s="324"/>
      <c r="CN922" s="324"/>
      <c r="CO922" s="324"/>
      <c r="CP922" s="324"/>
      <c r="CQ922" s="532"/>
      <c r="CR922" s="532"/>
      <c r="CS922" s="532"/>
      <c r="CT922" s="532"/>
      <c r="CU922" s="532"/>
      <c r="CV922" s="532"/>
      <c r="CW922" s="532"/>
      <c r="CX922" s="532"/>
      <c r="CY922" s="532"/>
      <c r="CZ922" s="532"/>
      <c r="DA922" s="532"/>
      <c r="DB922" s="532"/>
      <c r="DC922" s="532"/>
      <c r="DD922" s="532"/>
      <c r="DE922" s="532"/>
      <c r="DF922" s="532"/>
      <c r="DG922" s="532"/>
      <c r="DH922" s="532"/>
      <c r="DI922" s="532"/>
      <c r="DJ922" s="532"/>
      <c r="DK922" s="532"/>
      <c r="DL922" s="532"/>
      <c r="DM922" s="532"/>
      <c r="DN922" s="532"/>
      <c r="DO922" s="532"/>
      <c r="DP922" s="532"/>
      <c r="DQ922" s="532"/>
      <c r="DR922" s="532"/>
      <c r="DS922" s="532"/>
      <c r="DT922" s="532"/>
      <c r="DU922" s="532"/>
      <c r="DV922" s="532"/>
      <c r="DW922" s="532"/>
    </row>
    <row r="923" spans="1:127" s="502" customFormat="1" ht="12.75" customHeight="1" x14ac:dyDescent="0.2">
      <c r="A923" s="270">
        <v>922</v>
      </c>
      <c r="B923" s="281" t="s">
        <v>1004</v>
      </c>
      <c r="C923" s="281" t="s">
        <v>10046</v>
      </c>
      <c r="D923" s="281"/>
      <c r="E923" s="281" t="s">
        <v>5555</v>
      </c>
      <c r="F923" s="281"/>
      <c r="G923" s="296" t="s">
        <v>10047</v>
      </c>
      <c r="H923" s="922"/>
      <c r="I923" s="281" t="s">
        <v>424</v>
      </c>
      <c r="J923" s="281"/>
      <c r="K923" s="281" t="s">
        <v>10048</v>
      </c>
      <c r="L923" s="922" t="s">
        <v>10049</v>
      </c>
      <c r="M923" s="306">
        <v>44307</v>
      </c>
      <c r="N923" s="307">
        <v>45030</v>
      </c>
      <c r="O923" s="507" t="s">
        <v>991</v>
      </c>
      <c r="P923" s="508">
        <f>N923</f>
        <v>45030</v>
      </c>
      <c r="Q923" s="520">
        <v>21188</v>
      </c>
      <c r="R923" s="520">
        <v>2016</v>
      </c>
      <c r="S923" s="265">
        <v>44300</v>
      </c>
      <c r="T923" s="324" t="s">
        <v>5079</v>
      </c>
      <c r="U923" s="324" t="s">
        <v>1786</v>
      </c>
      <c r="V923" s="150" t="s">
        <v>484</v>
      </c>
      <c r="W923" s="150" t="s">
        <v>1281</v>
      </c>
      <c r="X923" s="281" t="s">
        <v>1512</v>
      </c>
      <c r="Y923" s="281" t="s">
        <v>1570</v>
      </c>
      <c r="Z923" s="150" t="s">
        <v>1943</v>
      </c>
      <c r="AA923" s="303">
        <f>N923</f>
        <v>45030</v>
      </c>
      <c r="AB923" s="283" t="s">
        <v>2167</v>
      </c>
      <c r="AC923" s="281">
        <v>5.53</v>
      </c>
      <c r="AD923" s="284"/>
      <c r="AE923" s="281">
        <v>90</v>
      </c>
      <c r="AF923" s="281"/>
      <c r="AG923" s="281">
        <v>104</v>
      </c>
      <c r="AH923" s="281"/>
      <c r="AI923" s="281">
        <v>23</v>
      </c>
      <c r="AJ923" s="281">
        <v>39</v>
      </c>
      <c r="AK923" s="324">
        <v>49</v>
      </c>
      <c r="AL923" s="324">
        <v>1</v>
      </c>
      <c r="AM923" s="506"/>
      <c r="AN923" s="324"/>
      <c r="AO923" s="324"/>
      <c r="AP923" s="281"/>
      <c r="AQ923" s="635"/>
      <c r="AR923" s="324"/>
      <c r="AS923" s="324"/>
      <c r="AT923" s="324"/>
      <c r="AU923" s="324"/>
      <c r="AV923" s="324"/>
      <c r="AW923" s="324"/>
      <c r="AX923" s="324"/>
      <c r="AY923" s="324"/>
      <c r="AZ923" s="324"/>
      <c r="BA923" s="324"/>
      <c r="BB923" s="324"/>
      <c r="BC923" s="324"/>
      <c r="BD923" s="324"/>
      <c r="BE923" s="324"/>
      <c r="BF923" s="324"/>
      <c r="BG923" s="324"/>
      <c r="BH923" s="324"/>
      <c r="BI923" s="324"/>
      <c r="BJ923" s="324"/>
      <c r="BK923" s="324"/>
      <c r="BL923" s="324"/>
      <c r="BM923" s="324"/>
      <c r="BN923" s="324"/>
      <c r="BO923" s="324"/>
      <c r="BP923" s="324"/>
      <c r="BQ923" s="324"/>
      <c r="BR923" s="324"/>
      <c r="BS923" s="324"/>
      <c r="BT923" s="324"/>
      <c r="BU923" s="324"/>
      <c r="BV923" s="324"/>
      <c r="BW923" s="324"/>
      <c r="BX923" s="324"/>
      <c r="BY923" s="324"/>
      <c r="BZ923" s="324"/>
      <c r="CA923" s="324"/>
      <c r="CB923" s="324"/>
      <c r="CC923" s="324"/>
      <c r="CD923" s="324"/>
      <c r="CE923" s="324"/>
      <c r="CF923" s="324"/>
      <c r="CG923" s="324"/>
      <c r="CH923" s="324"/>
      <c r="CI923" s="324"/>
      <c r="CJ923" s="324"/>
      <c r="CK923" s="324"/>
      <c r="CL923" s="324"/>
      <c r="CM923" s="324"/>
      <c r="CN923" s="324"/>
      <c r="CO923" s="324"/>
      <c r="CP923" s="324"/>
      <c r="CQ923" s="532"/>
      <c r="CR923" s="532"/>
      <c r="CS923" s="532"/>
      <c r="CT923" s="532"/>
      <c r="CU923" s="532"/>
      <c r="CV923" s="532"/>
      <c r="CW923" s="532"/>
      <c r="CX923" s="532"/>
      <c r="CY923" s="532"/>
      <c r="CZ923" s="532"/>
      <c r="DA923" s="532"/>
      <c r="DB923" s="532"/>
      <c r="DC923" s="532"/>
      <c r="DD923" s="532"/>
      <c r="DE923" s="532"/>
      <c r="DF923" s="532"/>
      <c r="DG923" s="532"/>
      <c r="DH923" s="532"/>
      <c r="DI923" s="532"/>
      <c r="DJ923" s="532"/>
      <c r="DK923" s="532"/>
      <c r="DL923" s="532"/>
      <c r="DM923" s="532"/>
      <c r="DN923" s="532"/>
      <c r="DO923" s="532"/>
      <c r="DP923" s="532"/>
      <c r="DQ923" s="532"/>
      <c r="DR923" s="532"/>
      <c r="DS923" s="532"/>
      <c r="DT923" s="532"/>
      <c r="DU923" s="532"/>
      <c r="DV923" s="532"/>
      <c r="DW923" s="532"/>
    </row>
    <row r="924" spans="1:127" s="502" customFormat="1" ht="12.75" customHeight="1" x14ac:dyDescent="0.2">
      <c r="A924" s="270">
        <v>923</v>
      </c>
      <c r="B924" s="281" t="s">
        <v>1004</v>
      </c>
      <c r="C924" s="281" t="s">
        <v>10554</v>
      </c>
      <c r="D924" s="281"/>
      <c r="E924" s="281" t="s">
        <v>739</v>
      </c>
      <c r="F924" s="281"/>
      <c r="G924" s="296" t="s">
        <v>10689</v>
      </c>
      <c r="H924" s="922"/>
      <c r="I924" s="281" t="s">
        <v>136</v>
      </c>
      <c r="J924" s="281"/>
      <c r="K924" s="281" t="s">
        <v>3012</v>
      </c>
      <c r="L924" s="922" t="s">
        <v>3013</v>
      </c>
      <c r="M924" s="306">
        <v>44411</v>
      </c>
      <c r="N924" s="307">
        <v>45136</v>
      </c>
      <c r="O924" s="507" t="s">
        <v>991</v>
      </c>
      <c r="P924" s="508">
        <f>N924</f>
        <v>45136</v>
      </c>
      <c r="Q924" s="520">
        <v>21443</v>
      </c>
      <c r="R924" s="520">
        <v>2021</v>
      </c>
      <c r="S924" s="265">
        <v>44406</v>
      </c>
      <c r="T924" s="324" t="s">
        <v>2096</v>
      </c>
      <c r="U924" s="324" t="s">
        <v>1786</v>
      </c>
      <c r="V924" s="150" t="s">
        <v>484</v>
      </c>
      <c r="W924" s="150" t="s">
        <v>484</v>
      </c>
      <c r="X924" s="281" t="s">
        <v>3014</v>
      </c>
      <c r="Y924" s="281" t="s">
        <v>3015</v>
      </c>
      <c r="Z924" s="150" t="s">
        <v>3016</v>
      </c>
      <c r="AA924" s="303">
        <f>N924</f>
        <v>45136</v>
      </c>
      <c r="AB924" s="283" t="s">
        <v>1411</v>
      </c>
      <c r="AC924" s="281">
        <v>5</v>
      </c>
      <c r="AD924" s="284"/>
      <c r="AE924" s="281">
        <v>100</v>
      </c>
      <c r="AF924" s="281"/>
      <c r="AG924" s="281">
        <v>122</v>
      </c>
      <c r="AH924" s="281"/>
      <c r="AI924" s="281" t="s">
        <v>994</v>
      </c>
      <c r="AJ924" s="281" t="s">
        <v>994</v>
      </c>
      <c r="AK924" s="324" t="s">
        <v>994</v>
      </c>
      <c r="AL924" s="324">
        <v>1</v>
      </c>
      <c r="AM924" s="506"/>
      <c r="AN924" s="324"/>
      <c r="AO924" s="324"/>
      <c r="AP924" s="281"/>
      <c r="AQ924" s="635"/>
      <c r="AR924" s="324"/>
      <c r="AS924" s="324"/>
      <c r="AT924" s="324"/>
      <c r="AU924" s="324"/>
      <c r="AV924" s="324"/>
      <c r="AW924" s="324"/>
      <c r="AX924" s="324"/>
      <c r="AY924" s="324"/>
      <c r="AZ924" s="324"/>
      <c r="BA924" s="324"/>
      <c r="BB924" s="324"/>
      <c r="BC924" s="324"/>
      <c r="BD924" s="324"/>
      <c r="BE924" s="324"/>
      <c r="BF924" s="324"/>
      <c r="BG924" s="324"/>
      <c r="BH924" s="324"/>
      <c r="BI924" s="324"/>
      <c r="BJ924" s="324"/>
      <c r="BK924" s="324"/>
      <c r="BL924" s="324"/>
      <c r="BM924" s="324"/>
      <c r="BN924" s="324"/>
      <c r="BO924" s="324"/>
      <c r="BP924" s="324"/>
      <c r="BQ924" s="324"/>
      <c r="BR924" s="324"/>
      <c r="BS924" s="324"/>
      <c r="BT924" s="324"/>
      <c r="BU924" s="324"/>
      <c r="BV924" s="324"/>
      <c r="BW924" s="324"/>
      <c r="BX924" s="324"/>
      <c r="BY924" s="324"/>
      <c r="BZ924" s="324"/>
      <c r="CA924" s="324"/>
      <c r="CB924" s="324"/>
      <c r="CC924" s="324"/>
      <c r="CD924" s="324"/>
      <c r="CE924" s="324"/>
      <c r="CF924" s="324"/>
      <c r="CG924" s="324"/>
      <c r="CH924" s="324"/>
      <c r="CI924" s="324"/>
      <c r="CJ924" s="324"/>
      <c r="CK924" s="324"/>
      <c r="CL924" s="324"/>
      <c r="CM924" s="324"/>
      <c r="CN924" s="324"/>
      <c r="CO924" s="324"/>
      <c r="CP924" s="324"/>
      <c r="CQ924" s="532"/>
      <c r="CR924" s="532"/>
      <c r="CS924" s="532"/>
      <c r="CT924" s="532"/>
      <c r="CU924" s="532"/>
      <c r="CV924" s="532"/>
      <c r="CW924" s="532"/>
      <c r="CX924" s="532"/>
      <c r="CY924" s="532"/>
      <c r="CZ924" s="532"/>
      <c r="DA924" s="532"/>
      <c r="DB924" s="532"/>
      <c r="DC924" s="532"/>
      <c r="DD924" s="532"/>
      <c r="DE924" s="532"/>
      <c r="DF924" s="532"/>
      <c r="DG924" s="532"/>
      <c r="DH924" s="532"/>
      <c r="DI924" s="532"/>
      <c r="DJ924" s="532"/>
      <c r="DK924" s="532"/>
      <c r="DL924" s="532"/>
      <c r="DM924" s="532"/>
      <c r="DN924" s="532"/>
      <c r="DO924" s="532"/>
      <c r="DP924" s="532"/>
      <c r="DQ924" s="532"/>
      <c r="DR924" s="532"/>
      <c r="DS924" s="532"/>
      <c r="DT924" s="532"/>
      <c r="DU924" s="532"/>
      <c r="DV924" s="532"/>
      <c r="DW924" s="532"/>
    </row>
    <row r="925" spans="1:127" s="502" customFormat="1" ht="12.75" customHeight="1" x14ac:dyDescent="0.2">
      <c r="A925" s="270">
        <v>924</v>
      </c>
      <c r="B925" s="281" t="s">
        <v>1004</v>
      </c>
      <c r="C925" s="281" t="s">
        <v>432</v>
      </c>
      <c r="D925" s="281"/>
      <c r="E925" s="281" t="s">
        <v>4872</v>
      </c>
      <c r="F925" s="281"/>
      <c r="G925" s="296" t="s">
        <v>4873</v>
      </c>
      <c r="H925" s="676"/>
      <c r="I925" s="281" t="s">
        <v>2653</v>
      </c>
      <c r="J925" s="281"/>
      <c r="K925" s="281" t="s">
        <v>7640</v>
      </c>
      <c r="L925" s="676" t="s">
        <v>7641</v>
      </c>
      <c r="M925" s="306">
        <v>42814</v>
      </c>
      <c r="N925" s="307">
        <v>44355</v>
      </c>
      <c r="O925" s="507" t="s">
        <v>991</v>
      </c>
      <c r="P925" s="508">
        <f t="shared" si="192"/>
        <v>44355</v>
      </c>
      <c r="Q925" s="520">
        <v>19472</v>
      </c>
      <c r="R925" s="520">
        <v>2004</v>
      </c>
      <c r="S925" s="265">
        <v>43990</v>
      </c>
      <c r="T925" s="324" t="s">
        <v>5079</v>
      </c>
      <c r="U925" s="324" t="s">
        <v>991</v>
      </c>
      <c r="V925" s="150" t="s">
        <v>1823</v>
      </c>
      <c r="W925" s="150" t="s">
        <v>8707</v>
      </c>
      <c r="X925" s="281" t="s">
        <v>7642</v>
      </c>
      <c r="Y925" s="281" t="s">
        <v>7643</v>
      </c>
      <c r="Z925" s="150" t="s">
        <v>1994</v>
      </c>
      <c r="AA925" s="303">
        <f t="shared" si="193"/>
        <v>44355</v>
      </c>
      <c r="AB925" s="149" t="s">
        <v>1547</v>
      </c>
      <c r="AC925" s="280">
        <v>4.7</v>
      </c>
      <c r="AD925" s="305"/>
      <c r="AE925" s="280">
        <v>80</v>
      </c>
      <c r="AF925" s="280"/>
      <c r="AG925" s="280">
        <v>105</v>
      </c>
      <c r="AH925" s="280"/>
      <c r="AI925" s="280">
        <v>22</v>
      </c>
      <c r="AJ925" s="280">
        <v>37</v>
      </c>
      <c r="AK925" s="280">
        <v>48</v>
      </c>
      <c r="AL925" s="280">
        <v>1</v>
      </c>
      <c r="AM925" s="324"/>
      <c r="AN925" s="324"/>
      <c r="AO925" s="324"/>
      <c r="AP925" s="281"/>
      <c r="AQ925" s="635"/>
      <c r="AR925" s="324"/>
      <c r="AS925" s="324"/>
      <c r="AT925" s="324"/>
      <c r="AU925" s="324"/>
      <c r="AV925" s="324"/>
      <c r="AW925" s="324"/>
      <c r="AX925" s="324"/>
      <c r="AY925" s="324"/>
      <c r="AZ925" s="324"/>
      <c r="BA925" s="324"/>
      <c r="BB925" s="324"/>
      <c r="BC925" s="324"/>
      <c r="BD925" s="324"/>
      <c r="BE925" s="324"/>
      <c r="BF925" s="324"/>
      <c r="BG925" s="324"/>
      <c r="BH925" s="324"/>
      <c r="BI925" s="324"/>
      <c r="BJ925" s="324"/>
      <c r="BK925" s="324"/>
      <c r="BL925" s="324"/>
      <c r="BM925" s="324"/>
      <c r="BN925" s="324"/>
      <c r="BO925" s="324"/>
      <c r="BP925" s="324"/>
      <c r="BQ925" s="324"/>
      <c r="BR925" s="324"/>
      <c r="BS925" s="324"/>
      <c r="BT925" s="324"/>
      <c r="BU925" s="324"/>
      <c r="BV925" s="324"/>
      <c r="BW925" s="324"/>
      <c r="BX925" s="324"/>
      <c r="BY925" s="324"/>
      <c r="BZ925" s="324"/>
      <c r="CA925" s="324"/>
      <c r="CB925" s="324"/>
      <c r="CC925" s="324"/>
      <c r="CD925" s="324"/>
      <c r="CE925" s="324"/>
      <c r="CF925" s="324"/>
      <c r="CG925" s="324"/>
      <c r="CH925" s="324"/>
      <c r="CI925" s="324"/>
      <c r="CJ925" s="324"/>
      <c r="CK925" s="324"/>
      <c r="CL925" s="324"/>
      <c r="CM925" s="324"/>
      <c r="CN925" s="324"/>
      <c r="CO925" s="324"/>
      <c r="CP925" s="324"/>
      <c r="CQ925" s="532"/>
      <c r="CR925" s="532"/>
      <c r="CS925" s="532"/>
      <c r="CT925" s="532"/>
      <c r="CU925" s="532"/>
      <c r="CV925" s="532"/>
      <c r="CW925" s="532"/>
      <c r="CX925" s="532"/>
      <c r="CY925" s="532"/>
      <c r="CZ925" s="532"/>
      <c r="DA925" s="532"/>
      <c r="DB925" s="532"/>
      <c r="DC925" s="532"/>
      <c r="DD925" s="532"/>
      <c r="DE925" s="532"/>
      <c r="DF925" s="532"/>
      <c r="DG925" s="532"/>
      <c r="DH925" s="532"/>
      <c r="DI925" s="532"/>
      <c r="DJ925" s="532"/>
      <c r="DK925" s="532"/>
      <c r="DL925" s="532"/>
      <c r="DM925" s="532"/>
      <c r="DN925" s="532"/>
      <c r="DO925" s="532"/>
      <c r="DP925" s="532"/>
      <c r="DQ925" s="532"/>
      <c r="DR925" s="532"/>
      <c r="DS925" s="532"/>
      <c r="DT925" s="532"/>
      <c r="DU925" s="532"/>
      <c r="DV925" s="532"/>
      <c r="DW925" s="532"/>
    </row>
    <row r="926" spans="1:127" s="502" customFormat="1" ht="12" customHeight="1" x14ac:dyDescent="0.2">
      <c r="A926" s="270">
        <v>925</v>
      </c>
      <c r="B926" s="281" t="s">
        <v>1004</v>
      </c>
      <c r="C926" s="281" t="s">
        <v>1398</v>
      </c>
      <c r="D926" s="281"/>
      <c r="E926" s="281" t="s">
        <v>466</v>
      </c>
      <c r="F926" s="281"/>
      <c r="G926" s="296" t="s">
        <v>468</v>
      </c>
      <c r="H926" s="676"/>
      <c r="I926" s="281" t="s">
        <v>1634</v>
      </c>
      <c r="J926" s="281"/>
      <c r="K926" s="281" t="s">
        <v>5426</v>
      </c>
      <c r="L926" s="676" t="s">
        <v>5427</v>
      </c>
      <c r="M926" s="306">
        <v>41757</v>
      </c>
      <c r="N926" s="307">
        <v>44424</v>
      </c>
      <c r="O926" s="507" t="s">
        <v>991</v>
      </c>
      <c r="P926" s="508">
        <f>N926</f>
        <v>44424</v>
      </c>
      <c r="Q926" s="520">
        <v>17849</v>
      </c>
      <c r="R926" s="520">
        <v>2014</v>
      </c>
      <c r="S926" s="265">
        <v>43693</v>
      </c>
      <c r="T926" s="324" t="s">
        <v>1686</v>
      </c>
      <c r="U926" s="324" t="s">
        <v>991</v>
      </c>
      <c r="V926" s="150" t="s">
        <v>7605</v>
      </c>
      <c r="W926" s="150" t="s">
        <v>5000</v>
      </c>
      <c r="X926" s="281" t="s">
        <v>7606</v>
      </c>
      <c r="Y926" s="281" t="s">
        <v>6711</v>
      </c>
      <c r="Z926" s="150" t="s">
        <v>5428</v>
      </c>
      <c r="AA926" s="303">
        <f t="shared" si="193"/>
        <v>44424</v>
      </c>
      <c r="AB926" s="283" t="s">
        <v>485</v>
      </c>
      <c r="AC926" s="281">
        <v>4.5</v>
      </c>
      <c r="AD926" s="284"/>
      <c r="AE926" s="281">
        <v>63</v>
      </c>
      <c r="AF926" s="281"/>
      <c r="AG926" s="281">
        <v>80</v>
      </c>
      <c r="AH926" s="281"/>
      <c r="AI926" s="281" t="s">
        <v>994</v>
      </c>
      <c r="AJ926" s="281" t="s">
        <v>994</v>
      </c>
      <c r="AK926" s="324" t="s">
        <v>994</v>
      </c>
      <c r="AL926" s="324">
        <v>1</v>
      </c>
      <c r="AM926" s="506"/>
      <c r="AN926" s="324"/>
      <c r="AO926" s="324"/>
      <c r="AP926" s="281"/>
      <c r="AQ926" s="635"/>
      <c r="AR926" s="324"/>
      <c r="AS926" s="324"/>
      <c r="AT926" s="324"/>
      <c r="AU926" s="324"/>
      <c r="AV926" s="324"/>
      <c r="AW926" s="324"/>
      <c r="AX926" s="324"/>
      <c r="AY926" s="324"/>
      <c r="AZ926" s="324"/>
      <c r="BA926" s="324"/>
      <c r="BB926" s="324"/>
      <c r="BC926" s="324"/>
      <c r="BD926" s="324"/>
      <c r="BE926" s="324"/>
      <c r="BF926" s="324"/>
      <c r="BG926" s="324"/>
      <c r="BH926" s="324"/>
      <c r="BI926" s="324"/>
      <c r="BJ926" s="324"/>
      <c r="BK926" s="324"/>
      <c r="BL926" s="324"/>
      <c r="BM926" s="324"/>
      <c r="BN926" s="324"/>
      <c r="BO926" s="324"/>
      <c r="BP926" s="324"/>
      <c r="BQ926" s="324"/>
      <c r="BR926" s="324"/>
      <c r="BS926" s="324"/>
      <c r="BT926" s="324"/>
      <c r="BU926" s="324"/>
      <c r="BV926" s="324"/>
      <c r="BW926" s="324"/>
      <c r="BX926" s="324"/>
      <c r="BY926" s="324"/>
      <c r="BZ926" s="324"/>
      <c r="CA926" s="324"/>
      <c r="CB926" s="324"/>
      <c r="CC926" s="324"/>
      <c r="CD926" s="324"/>
      <c r="CE926" s="324"/>
      <c r="CF926" s="324"/>
      <c r="CG926" s="324"/>
      <c r="CH926" s="324"/>
      <c r="CI926" s="324"/>
      <c r="CJ926" s="324"/>
      <c r="CK926" s="324"/>
      <c r="CL926" s="324"/>
      <c r="CM926" s="324"/>
      <c r="CN926" s="324"/>
      <c r="CO926" s="324"/>
      <c r="CP926" s="324"/>
      <c r="CQ926" s="532"/>
      <c r="CR926" s="532"/>
      <c r="CS926" s="532"/>
      <c r="CT926" s="532"/>
      <c r="CU926" s="532"/>
      <c r="CV926" s="532"/>
      <c r="CW926" s="532"/>
      <c r="CX926" s="532"/>
      <c r="CY926" s="532"/>
      <c r="CZ926" s="532"/>
      <c r="DA926" s="532"/>
      <c r="DB926" s="532"/>
      <c r="DC926" s="532"/>
      <c r="DD926" s="532"/>
      <c r="DE926" s="532"/>
      <c r="DF926" s="532"/>
      <c r="DG926" s="532"/>
      <c r="DH926" s="532"/>
      <c r="DI926" s="532"/>
      <c r="DJ926" s="532"/>
      <c r="DK926" s="532"/>
      <c r="DL926" s="532"/>
      <c r="DM926" s="532"/>
      <c r="DN926" s="532"/>
      <c r="DO926" s="532"/>
      <c r="DP926" s="532"/>
      <c r="DQ926" s="532"/>
      <c r="DR926" s="532"/>
      <c r="DS926" s="532"/>
      <c r="DT926" s="532"/>
      <c r="DU926" s="532"/>
      <c r="DV926" s="532"/>
      <c r="DW926" s="532"/>
    </row>
    <row r="927" spans="1:127" s="502" customFormat="1" ht="12" customHeight="1" x14ac:dyDescent="0.2">
      <c r="A927" s="270">
        <v>926</v>
      </c>
      <c r="B927" s="270" t="s">
        <v>1004</v>
      </c>
      <c r="C927" s="281" t="s">
        <v>1494</v>
      </c>
      <c r="D927" s="281"/>
      <c r="E927" s="281" t="s">
        <v>6127</v>
      </c>
      <c r="F927" s="281"/>
      <c r="G927" s="296" t="s">
        <v>6128</v>
      </c>
      <c r="H927" s="676"/>
      <c r="I927" s="281" t="s">
        <v>2653</v>
      </c>
      <c r="J927" s="281"/>
      <c r="K927" s="281" t="s">
        <v>6131</v>
      </c>
      <c r="L927" s="676" t="s">
        <v>6129</v>
      </c>
      <c r="M927" s="306">
        <v>43234</v>
      </c>
      <c r="N927" s="276">
        <v>43965</v>
      </c>
      <c r="O927" s="277" t="s">
        <v>991</v>
      </c>
      <c r="P927" s="298">
        <f t="shared" si="192"/>
        <v>43965</v>
      </c>
      <c r="Q927" s="278">
        <v>18423</v>
      </c>
      <c r="R927" s="278">
        <v>2012</v>
      </c>
      <c r="S927" s="279">
        <v>43234</v>
      </c>
      <c r="T927" s="280" t="s">
        <v>39</v>
      </c>
      <c r="U927" s="281" t="s">
        <v>1786</v>
      </c>
      <c r="V927" s="282" t="s">
        <v>484</v>
      </c>
      <c r="W927" s="282" t="s">
        <v>479</v>
      </c>
      <c r="X927" s="280" t="s">
        <v>6130</v>
      </c>
      <c r="Y927" s="280" t="s">
        <v>1697</v>
      </c>
      <c r="Z927" s="282" t="s">
        <v>1179</v>
      </c>
      <c r="AA927" s="319">
        <f t="shared" si="193"/>
        <v>43965</v>
      </c>
      <c r="AB927" s="149" t="s">
        <v>994</v>
      </c>
      <c r="AC927" s="280">
        <v>6.5</v>
      </c>
      <c r="AD927" s="305"/>
      <c r="AE927" s="280">
        <v>95</v>
      </c>
      <c r="AF927" s="280"/>
      <c r="AG927" s="280">
        <v>120</v>
      </c>
      <c r="AH927" s="280"/>
      <c r="AI927" s="280">
        <v>23</v>
      </c>
      <c r="AJ927" s="280">
        <v>38</v>
      </c>
      <c r="AK927" s="280">
        <v>59</v>
      </c>
      <c r="AL927" s="280">
        <v>1</v>
      </c>
      <c r="AM927" s="279"/>
      <c r="AN927" s="280"/>
      <c r="AO927" s="280"/>
      <c r="AP927" s="280"/>
      <c r="AQ927" s="635"/>
      <c r="AR927" s="324"/>
      <c r="AS927" s="324"/>
      <c r="AT927" s="324"/>
      <c r="AU927" s="324"/>
      <c r="AV927" s="324"/>
      <c r="AW927" s="324"/>
      <c r="AX927" s="324"/>
      <c r="AY927" s="324"/>
      <c r="AZ927" s="324"/>
      <c r="BA927" s="324"/>
      <c r="BB927" s="324"/>
      <c r="BC927" s="324"/>
      <c r="BD927" s="324"/>
      <c r="BE927" s="324"/>
      <c r="BF927" s="324"/>
      <c r="BG927" s="324"/>
      <c r="BH927" s="324"/>
      <c r="BI927" s="324"/>
      <c r="BJ927" s="324"/>
      <c r="BK927" s="324"/>
      <c r="BL927" s="324"/>
      <c r="BM927" s="324"/>
      <c r="BN927" s="324"/>
      <c r="BO927" s="324"/>
      <c r="BP927" s="324"/>
      <c r="BQ927" s="324"/>
      <c r="BR927" s="324"/>
      <c r="BS927" s="324"/>
      <c r="BT927" s="324"/>
      <c r="BU927" s="324"/>
      <c r="BV927" s="324"/>
      <c r="BW927" s="324"/>
      <c r="BX927" s="324"/>
      <c r="BY927" s="324"/>
      <c r="BZ927" s="324"/>
      <c r="CA927" s="324"/>
      <c r="CB927" s="324"/>
      <c r="CC927" s="324"/>
      <c r="CD927" s="324"/>
      <c r="CE927" s="324"/>
      <c r="CF927" s="324"/>
      <c r="CG927" s="324"/>
      <c r="CH927" s="324"/>
      <c r="CI927" s="324"/>
      <c r="CJ927" s="324"/>
      <c r="CK927" s="324"/>
      <c r="CL927" s="324"/>
      <c r="CM927" s="324"/>
      <c r="CN927" s="324"/>
      <c r="CO927" s="324"/>
      <c r="CP927" s="324"/>
      <c r="CQ927" s="532"/>
      <c r="CR927" s="532"/>
      <c r="CS927" s="532"/>
      <c r="CT927" s="532"/>
      <c r="CU927" s="532"/>
      <c r="CV927" s="532"/>
      <c r="CW927" s="532"/>
      <c r="CX927" s="532"/>
      <c r="CY927" s="532"/>
      <c r="CZ927" s="532"/>
      <c r="DA927" s="532"/>
      <c r="DB927" s="532"/>
      <c r="DC927" s="532"/>
      <c r="DD927" s="532"/>
      <c r="DE927" s="532"/>
      <c r="DF927" s="532"/>
      <c r="DG927" s="532"/>
      <c r="DH927" s="532"/>
      <c r="DI927" s="532"/>
      <c r="DJ927" s="532"/>
      <c r="DK927" s="532"/>
      <c r="DL927" s="532"/>
      <c r="DM927" s="532"/>
      <c r="DN927" s="532"/>
      <c r="DO927" s="532"/>
      <c r="DP927" s="532"/>
      <c r="DQ927" s="532"/>
      <c r="DR927" s="532"/>
      <c r="DS927" s="532"/>
      <c r="DT927" s="532"/>
      <c r="DU927" s="532"/>
      <c r="DV927" s="532"/>
      <c r="DW927" s="532"/>
    </row>
    <row r="928" spans="1:127" s="502" customFormat="1" ht="12.75" customHeight="1" x14ac:dyDescent="0.2">
      <c r="A928" s="270">
        <v>927</v>
      </c>
      <c r="B928" s="270" t="s">
        <v>1004</v>
      </c>
      <c r="C928" s="281" t="s">
        <v>10064</v>
      </c>
      <c r="D928" s="270"/>
      <c r="E928" s="281" t="s">
        <v>5584</v>
      </c>
      <c r="F928" s="271"/>
      <c r="G928" s="296" t="s">
        <v>10065</v>
      </c>
      <c r="H928" s="273"/>
      <c r="I928" s="281" t="s">
        <v>3217</v>
      </c>
      <c r="J928" s="281"/>
      <c r="K928" s="281" t="s">
        <v>10066</v>
      </c>
      <c r="L928" s="922" t="s">
        <v>2699</v>
      </c>
      <c r="M928" s="306">
        <v>44312</v>
      </c>
      <c r="N928" s="307">
        <v>45036</v>
      </c>
      <c r="O928" s="507" t="s">
        <v>991</v>
      </c>
      <c r="P928" s="299">
        <f t="shared" si="192"/>
        <v>45036</v>
      </c>
      <c r="Q928" s="264">
        <v>21196</v>
      </c>
      <c r="R928" s="264">
        <v>2021</v>
      </c>
      <c r="S928" s="265">
        <v>44306</v>
      </c>
      <c r="T928" s="324" t="s">
        <v>898</v>
      </c>
      <c r="U928" s="324" t="s">
        <v>1786</v>
      </c>
      <c r="V928" s="150" t="s">
        <v>484</v>
      </c>
      <c r="W928" s="150" t="s">
        <v>484</v>
      </c>
      <c r="X928" s="281" t="s">
        <v>443</v>
      </c>
      <c r="Y928" s="281" t="s">
        <v>1657</v>
      </c>
      <c r="Z928" s="150" t="s">
        <v>1683</v>
      </c>
      <c r="AA928" s="303">
        <f t="shared" si="193"/>
        <v>45036</v>
      </c>
      <c r="AB928" s="283" t="s">
        <v>42</v>
      </c>
      <c r="AC928" s="281">
        <v>5.6</v>
      </c>
      <c r="AD928" s="284"/>
      <c r="AE928" s="281">
        <v>110</v>
      </c>
      <c r="AF928" s="281"/>
      <c r="AG928" s="281">
        <v>145</v>
      </c>
      <c r="AH928" s="281">
        <v>160</v>
      </c>
      <c r="AI928" s="281" t="s">
        <v>10011</v>
      </c>
      <c r="AJ928" s="281" t="s">
        <v>10063</v>
      </c>
      <c r="AK928" s="324" t="s">
        <v>10013</v>
      </c>
      <c r="AL928" s="324">
        <v>1</v>
      </c>
      <c r="AM928" s="265"/>
      <c r="AN928" s="281"/>
      <c r="AO928" s="281"/>
      <c r="AP928" s="281"/>
      <c r="AQ928" s="635"/>
      <c r="AR928" s="324"/>
      <c r="AS928" s="324"/>
      <c r="AT928" s="324"/>
      <c r="AU928" s="324"/>
      <c r="AV928" s="324"/>
      <c r="AW928" s="324"/>
      <c r="AX928" s="324"/>
      <c r="AY928" s="324"/>
      <c r="AZ928" s="324"/>
      <c r="BA928" s="324"/>
      <c r="BB928" s="324"/>
      <c r="BC928" s="324"/>
      <c r="BD928" s="324"/>
      <c r="BE928" s="324"/>
      <c r="BF928" s="324"/>
      <c r="BG928" s="324"/>
      <c r="BH928" s="324"/>
      <c r="BI928" s="324"/>
      <c r="BJ928" s="324"/>
      <c r="BK928" s="324"/>
      <c r="BL928" s="324"/>
      <c r="BM928" s="324"/>
      <c r="BN928" s="324"/>
      <c r="BO928" s="324"/>
      <c r="BP928" s="324"/>
      <c r="BQ928" s="324"/>
      <c r="BR928" s="324"/>
      <c r="BS928" s="324"/>
      <c r="BT928" s="324"/>
      <c r="BU928" s="324"/>
      <c r="BV928" s="324"/>
      <c r="BW928" s="324"/>
      <c r="BX928" s="324"/>
      <c r="BY928" s="324"/>
      <c r="BZ928" s="324"/>
      <c r="CA928" s="324"/>
      <c r="CB928" s="324"/>
      <c r="CC928" s="324"/>
      <c r="CD928" s="324"/>
      <c r="CE928" s="324"/>
      <c r="CF928" s="324"/>
      <c r="CG928" s="324"/>
      <c r="CH928" s="324"/>
      <c r="CI928" s="324"/>
      <c r="CJ928" s="324"/>
      <c r="CK928" s="324"/>
      <c r="CL928" s="324"/>
      <c r="CM928" s="324"/>
      <c r="CN928" s="324"/>
      <c r="CO928" s="324"/>
      <c r="CP928" s="324"/>
      <c r="CQ928" s="532"/>
      <c r="CR928" s="532"/>
      <c r="CS928" s="532"/>
      <c r="CT928" s="532"/>
      <c r="CU928" s="532"/>
      <c r="CV928" s="532"/>
      <c r="CW928" s="532"/>
      <c r="CX928" s="532"/>
      <c r="CY928" s="532"/>
      <c r="CZ928" s="532"/>
      <c r="DA928" s="532"/>
      <c r="DB928" s="532"/>
      <c r="DC928" s="532"/>
      <c r="DD928" s="532"/>
      <c r="DE928" s="532"/>
      <c r="DF928" s="532"/>
      <c r="DG928" s="532"/>
      <c r="DH928" s="532"/>
      <c r="DI928" s="532"/>
      <c r="DJ928" s="532"/>
      <c r="DK928" s="532"/>
      <c r="DL928" s="532"/>
      <c r="DM928" s="532"/>
      <c r="DN928" s="532"/>
      <c r="DO928" s="532"/>
      <c r="DP928" s="532"/>
      <c r="DQ928" s="532"/>
      <c r="DR928" s="532"/>
      <c r="DS928" s="532"/>
      <c r="DT928" s="532"/>
      <c r="DU928" s="532"/>
      <c r="DV928" s="532"/>
      <c r="DW928" s="532"/>
    </row>
    <row r="929" spans="1:127" ht="12.75" customHeight="1" x14ac:dyDescent="0.2">
      <c r="A929" s="270">
        <v>928</v>
      </c>
      <c r="B929" s="270" t="s">
        <v>1004</v>
      </c>
      <c r="C929" s="281" t="s">
        <v>470</v>
      </c>
      <c r="D929" s="270"/>
      <c r="E929" s="281" t="s">
        <v>471</v>
      </c>
      <c r="F929" s="271"/>
      <c r="G929" s="296" t="s">
        <v>472</v>
      </c>
      <c r="H929" s="676"/>
      <c r="I929" s="281" t="s">
        <v>1634</v>
      </c>
      <c r="J929" s="281"/>
      <c r="K929" s="281" t="s">
        <v>2547</v>
      </c>
      <c r="L929" s="676" t="s">
        <v>2548</v>
      </c>
      <c r="M929" s="306">
        <v>41757</v>
      </c>
      <c r="N929" s="325">
        <v>43751</v>
      </c>
      <c r="O929" s="507" t="s">
        <v>991</v>
      </c>
      <c r="P929" s="513">
        <f t="shared" si="192"/>
        <v>43751</v>
      </c>
      <c r="Q929" s="514">
        <v>15766</v>
      </c>
      <c r="R929" s="514">
        <v>2014</v>
      </c>
      <c r="S929" s="279">
        <v>43021</v>
      </c>
      <c r="T929" s="501" t="s">
        <v>1686</v>
      </c>
      <c r="U929" s="324" t="s">
        <v>991</v>
      </c>
      <c r="V929" s="282" t="s">
        <v>913</v>
      </c>
      <c r="W929" s="282" t="s">
        <v>2152</v>
      </c>
      <c r="X929" s="280" t="s">
        <v>3328</v>
      </c>
      <c r="Y929" s="280" t="s">
        <v>1525</v>
      </c>
      <c r="Z929" s="282" t="s">
        <v>1526</v>
      </c>
      <c r="AA929" s="319">
        <f t="shared" si="193"/>
        <v>43751</v>
      </c>
      <c r="AB929" s="149" t="s">
        <v>485</v>
      </c>
      <c r="AC929" s="280">
        <v>5.3</v>
      </c>
      <c r="AD929" s="305"/>
      <c r="AE929" s="280">
        <v>90</v>
      </c>
      <c r="AF929" s="280"/>
      <c r="AG929" s="280">
        <v>115</v>
      </c>
      <c r="AH929" s="280"/>
      <c r="AI929" s="280" t="s">
        <v>994</v>
      </c>
      <c r="AJ929" s="280" t="s">
        <v>994</v>
      </c>
      <c r="AK929" s="501" t="s">
        <v>994</v>
      </c>
      <c r="AL929" s="501">
        <v>1</v>
      </c>
      <c r="AM929" s="501"/>
      <c r="AN929" s="501"/>
      <c r="AO929" s="501"/>
      <c r="AP929" s="280"/>
      <c r="AQ929" s="634"/>
      <c r="AR929" s="501"/>
      <c r="AS929" s="501"/>
      <c r="AT929" s="501"/>
      <c r="AU929" s="501"/>
      <c r="AV929" s="501"/>
      <c r="AW929" s="501"/>
      <c r="AX929" s="501"/>
      <c r="AY929" s="501"/>
      <c r="AZ929" s="501"/>
      <c r="BA929" s="501"/>
      <c r="BB929" s="501"/>
      <c r="BC929" s="501"/>
      <c r="BD929" s="501"/>
      <c r="BE929" s="501"/>
      <c r="BF929" s="501"/>
      <c r="BG929" s="501"/>
      <c r="BH929" s="501"/>
      <c r="BI929" s="501"/>
      <c r="BJ929" s="501"/>
      <c r="BK929" s="501"/>
      <c r="BL929" s="501"/>
      <c r="BM929" s="501"/>
      <c r="BN929" s="501"/>
      <c r="BO929" s="501"/>
      <c r="BP929" s="501"/>
      <c r="BQ929" s="501"/>
      <c r="BR929" s="501"/>
      <c r="BS929" s="501"/>
      <c r="BT929" s="501"/>
      <c r="BU929" s="501"/>
      <c r="BV929" s="501"/>
      <c r="BW929" s="501"/>
      <c r="BX929" s="501"/>
      <c r="BY929" s="501"/>
      <c r="BZ929" s="501"/>
      <c r="CA929" s="501"/>
      <c r="CB929" s="501"/>
      <c r="CC929" s="501"/>
      <c r="CD929" s="501"/>
      <c r="CE929" s="501"/>
      <c r="CF929" s="501"/>
      <c r="CG929" s="501"/>
      <c r="CH929" s="501"/>
      <c r="CI929" s="501"/>
      <c r="CJ929" s="501"/>
      <c r="CK929" s="501"/>
      <c r="CL929" s="501"/>
      <c r="CM929" s="501"/>
      <c r="CN929" s="501"/>
      <c r="CO929" s="501"/>
      <c r="CP929" s="501"/>
    </row>
    <row r="930" spans="1:127" s="576" customFormat="1" ht="12.75" customHeight="1" x14ac:dyDescent="0.2">
      <c r="A930" s="559">
        <v>929</v>
      </c>
      <c r="B930" s="559" t="s">
        <v>1004</v>
      </c>
      <c r="C930" s="560" t="s">
        <v>6003</v>
      </c>
      <c r="D930" s="559"/>
      <c r="E930" s="560" t="s">
        <v>6702</v>
      </c>
      <c r="F930" s="561"/>
      <c r="G930" s="562" t="s">
        <v>6703</v>
      </c>
      <c r="H930" s="563"/>
      <c r="I930" s="560" t="s">
        <v>424</v>
      </c>
      <c r="J930" s="560"/>
      <c r="K930" s="281" t="s">
        <v>9584</v>
      </c>
      <c r="L930" s="563" t="s">
        <v>2585</v>
      </c>
      <c r="M930" s="565">
        <v>43430</v>
      </c>
      <c r="N930" s="566">
        <v>44883</v>
      </c>
      <c r="O930" s="567" t="s">
        <v>991</v>
      </c>
      <c r="P930" s="568">
        <f>N930</f>
        <v>44883</v>
      </c>
      <c r="Q930" s="569">
        <v>20740</v>
      </c>
      <c r="R930" s="569">
        <v>2018</v>
      </c>
      <c r="S930" s="570">
        <v>44153</v>
      </c>
      <c r="T930" s="571" t="s">
        <v>32</v>
      </c>
      <c r="U930" s="571" t="s">
        <v>991</v>
      </c>
      <c r="V930" s="564" t="s">
        <v>543</v>
      </c>
      <c r="W930" s="564" t="s">
        <v>543</v>
      </c>
      <c r="X930" s="560" t="s">
        <v>2582</v>
      </c>
      <c r="Y930" s="560" t="s">
        <v>1384</v>
      </c>
      <c r="Z930" s="564" t="s">
        <v>1385</v>
      </c>
      <c r="AA930" s="572">
        <v>44883</v>
      </c>
      <c r="AB930" s="573" t="s">
        <v>2167</v>
      </c>
      <c r="AC930" s="560">
        <v>5.5</v>
      </c>
      <c r="AD930" s="574"/>
      <c r="AE930" s="560">
        <v>85</v>
      </c>
      <c r="AF930" s="560"/>
      <c r="AG930" s="560">
        <v>105</v>
      </c>
      <c r="AH930" s="560"/>
      <c r="AI930" s="560">
        <v>24</v>
      </c>
      <c r="AJ930" s="560">
        <v>39</v>
      </c>
      <c r="AK930" s="571">
        <v>55</v>
      </c>
      <c r="AL930" s="571">
        <v>1</v>
      </c>
      <c r="AM930" s="571"/>
      <c r="AN930" s="571"/>
      <c r="AO930" s="571"/>
      <c r="AP930" s="560"/>
      <c r="AQ930" s="642"/>
      <c r="AR930" s="571"/>
      <c r="AS930" s="571"/>
      <c r="AT930" s="571"/>
      <c r="AU930" s="571"/>
      <c r="AV930" s="571"/>
      <c r="AW930" s="571"/>
      <c r="AX930" s="571"/>
      <c r="AY930" s="571"/>
      <c r="AZ930" s="571"/>
      <c r="BA930" s="571"/>
      <c r="BB930" s="571"/>
      <c r="BC930" s="571"/>
      <c r="BD930" s="571"/>
      <c r="BE930" s="571"/>
      <c r="BF930" s="571"/>
      <c r="BG930" s="571"/>
      <c r="BH930" s="571"/>
      <c r="BI930" s="571"/>
      <c r="BJ930" s="571"/>
      <c r="BK930" s="571"/>
      <c r="BL930" s="571"/>
      <c r="BM930" s="571"/>
      <c r="BN930" s="571"/>
      <c r="BO930" s="571"/>
      <c r="BP930" s="571"/>
      <c r="BQ930" s="571"/>
      <c r="BR930" s="571"/>
      <c r="BS930" s="571"/>
      <c r="BT930" s="571"/>
      <c r="BU930" s="571"/>
      <c r="BV930" s="571"/>
      <c r="BW930" s="571"/>
      <c r="BX930" s="571"/>
      <c r="BY930" s="571"/>
      <c r="BZ930" s="571"/>
      <c r="CA930" s="571"/>
      <c r="CB930" s="571"/>
      <c r="CC930" s="571"/>
      <c r="CD930" s="571"/>
      <c r="CE930" s="571"/>
      <c r="CF930" s="571"/>
      <c r="CG930" s="571"/>
      <c r="CH930" s="571"/>
      <c r="CI930" s="571"/>
      <c r="CJ930" s="571"/>
      <c r="CK930" s="571"/>
      <c r="CL930" s="571"/>
      <c r="CM930" s="571"/>
      <c r="CN930" s="571"/>
      <c r="CO930" s="571"/>
      <c r="CP930" s="571"/>
      <c r="CQ930" s="575"/>
      <c r="CR930" s="575"/>
      <c r="CS930" s="575"/>
      <c r="CT930" s="575"/>
      <c r="CU930" s="575"/>
      <c r="CV930" s="575"/>
      <c r="CW930" s="575"/>
      <c r="CX930" s="575"/>
      <c r="CY930" s="575"/>
      <c r="CZ930" s="575"/>
      <c r="DA930" s="575"/>
      <c r="DB930" s="575"/>
      <c r="DC930" s="575"/>
      <c r="DD930" s="575"/>
      <c r="DE930" s="575"/>
      <c r="DF930" s="575"/>
      <c r="DG930" s="575"/>
      <c r="DH930" s="575"/>
      <c r="DI930" s="575"/>
      <c r="DJ930" s="575"/>
      <c r="DK930" s="575"/>
      <c r="DL930" s="575"/>
      <c r="DM930" s="575"/>
      <c r="DN930" s="575"/>
      <c r="DO930" s="575"/>
      <c r="DP930" s="575"/>
      <c r="DQ930" s="575"/>
      <c r="DR930" s="575"/>
      <c r="DS930" s="575"/>
      <c r="DT930" s="575"/>
      <c r="DU930" s="575"/>
      <c r="DV930" s="575"/>
      <c r="DW930" s="575"/>
    </row>
    <row r="931" spans="1:127" ht="12.75" customHeight="1" x14ac:dyDescent="0.2">
      <c r="A931" s="270">
        <v>930</v>
      </c>
      <c r="B931" s="270" t="s">
        <v>1004</v>
      </c>
      <c r="C931" s="281" t="s">
        <v>5657</v>
      </c>
      <c r="D931" s="270"/>
      <c r="E931" s="281" t="s">
        <v>5658</v>
      </c>
      <c r="F931" s="271"/>
      <c r="G931" s="296" t="s">
        <v>5659</v>
      </c>
      <c r="H931" s="676"/>
      <c r="I931" s="281" t="s">
        <v>1634</v>
      </c>
      <c r="J931" s="281"/>
      <c r="K931" s="281" t="s">
        <v>5660</v>
      </c>
      <c r="L931" s="676" t="s">
        <v>5661</v>
      </c>
      <c r="M931" s="306">
        <v>43124</v>
      </c>
      <c r="N931" s="325">
        <v>43922</v>
      </c>
      <c r="O931" s="507" t="s">
        <v>991</v>
      </c>
      <c r="P931" s="513">
        <f>N931</f>
        <v>43922</v>
      </c>
      <c r="Q931" s="514">
        <v>18014</v>
      </c>
      <c r="R931" s="514">
        <v>2007</v>
      </c>
      <c r="S931" s="279">
        <v>43556</v>
      </c>
      <c r="T931" s="501" t="s">
        <v>5079</v>
      </c>
      <c r="U931" s="324" t="s">
        <v>991</v>
      </c>
      <c r="V931" s="282" t="s">
        <v>1894</v>
      </c>
      <c r="W931" s="282" t="s">
        <v>7041</v>
      </c>
      <c r="X931" s="280" t="s">
        <v>5662</v>
      </c>
      <c r="Y931" s="280" t="s">
        <v>1212</v>
      </c>
      <c r="Z931" s="282" t="s">
        <v>1762</v>
      </c>
      <c r="AA931" s="319">
        <v>43922</v>
      </c>
      <c r="AB931" s="149" t="s">
        <v>296</v>
      </c>
      <c r="AC931" s="280">
        <v>5.4</v>
      </c>
      <c r="AD931" s="305"/>
      <c r="AE931" s="280">
        <v>80</v>
      </c>
      <c r="AF931" s="280"/>
      <c r="AG931" s="280">
        <v>100</v>
      </c>
      <c r="AH931" s="280"/>
      <c r="AI931" s="280">
        <v>23</v>
      </c>
      <c r="AJ931" s="280">
        <v>37</v>
      </c>
      <c r="AK931" s="280">
        <v>50</v>
      </c>
      <c r="AL931" s="501">
        <v>1</v>
      </c>
      <c r="AM931" s="501"/>
      <c r="AN931" s="501"/>
      <c r="AO931" s="501"/>
      <c r="AP931" s="280"/>
      <c r="AQ931" s="634"/>
      <c r="AR931" s="501"/>
      <c r="AS931" s="501"/>
      <c r="AT931" s="501"/>
      <c r="AU931" s="501"/>
      <c r="AV931" s="501"/>
      <c r="AW931" s="501"/>
      <c r="AX931" s="501"/>
      <c r="AY931" s="501"/>
      <c r="AZ931" s="501"/>
      <c r="BA931" s="501"/>
      <c r="BB931" s="501"/>
      <c r="BC931" s="501"/>
      <c r="BD931" s="501"/>
      <c r="BE931" s="501"/>
      <c r="BF931" s="501"/>
      <c r="BG931" s="501"/>
      <c r="BH931" s="501"/>
      <c r="BI931" s="501"/>
      <c r="BJ931" s="501"/>
      <c r="BK931" s="501"/>
      <c r="BL931" s="501"/>
      <c r="BM931" s="501"/>
      <c r="BN931" s="501"/>
      <c r="BO931" s="501"/>
      <c r="BP931" s="501"/>
      <c r="BQ931" s="501"/>
      <c r="BR931" s="501"/>
      <c r="BS931" s="501"/>
      <c r="BT931" s="501"/>
      <c r="BU931" s="501"/>
      <c r="BV931" s="501"/>
      <c r="BW931" s="501"/>
      <c r="BX931" s="501"/>
      <c r="BY931" s="501"/>
      <c r="BZ931" s="501"/>
      <c r="CA931" s="501"/>
      <c r="CB931" s="501"/>
      <c r="CC931" s="501"/>
      <c r="CD931" s="501"/>
      <c r="CE931" s="501"/>
      <c r="CF931" s="501"/>
      <c r="CG931" s="501"/>
      <c r="CH931" s="501"/>
      <c r="CI931" s="501"/>
      <c r="CJ931" s="501"/>
      <c r="CK931" s="501"/>
      <c r="CL931" s="501"/>
      <c r="CM931" s="501"/>
      <c r="CN931" s="501"/>
      <c r="CO931" s="501"/>
      <c r="CP931" s="501"/>
    </row>
    <row r="932" spans="1:127" ht="12.75" customHeight="1" x14ac:dyDescent="0.2">
      <c r="A932" s="270">
        <v>931</v>
      </c>
      <c r="B932" s="281" t="s">
        <v>1004</v>
      </c>
      <c r="C932" s="281" t="s">
        <v>1830</v>
      </c>
      <c r="D932" s="281"/>
      <c r="E932" s="281" t="s">
        <v>4226</v>
      </c>
      <c r="F932" s="281"/>
      <c r="G932" s="296" t="s">
        <v>4227</v>
      </c>
      <c r="H932" s="676"/>
      <c r="I932" s="281" t="s">
        <v>424</v>
      </c>
      <c r="J932" s="281"/>
      <c r="K932" s="281" t="s">
        <v>3505</v>
      </c>
      <c r="L932" s="676" t="s">
        <v>2305</v>
      </c>
      <c r="M932" s="306">
        <v>42655</v>
      </c>
      <c r="N932" s="325">
        <v>44298</v>
      </c>
      <c r="O932" s="277" t="s">
        <v>991</v>
      </c>
      <c r="P932" s="298">
        <f>N932</f>
        <v>44298</v>
      </c>
      <c r="Q932" s="278">
        <v>17372</v>
      </c>
      <c r="R932" s="278">
        <v>2016</v>
      </c>
      <c r="S932" s="279">
        <v>43567</v>
      </c>
      <c r="T932" s="281" t="s">
        <v>39</v>
      </c>
      <c r="U932" s="281" t="s">
        <v>991</v>
      </c>
      <c r="V932" s="150" t="s">
        <v>7106</v>
      </c>
      <c r="W932" s="282" t="s">
        <v>7107</v>
      </c>
      <c r="X932" s="280" t="s">
        <v>2306</v>
      </c>
      <c r="Y932" s="280" t="s">
        <v>560</v>
      </c>
      <c r="Z932" s="282" t="s">
        <v>1625</v>
      </c>
      <c r="AA932" s="319">
        <f>N932</f>
        <v>44298</v>
      </c>
      <c r="AB932" s="149" t="s">
        <v>1411</v>
      </c>
      <c r="AC932" s="280">
        <v>4.5</v>
      </c>
      <c r="AD932" s="305"/>
      <c r="AE932" s="280">
        <v>85</v>
      </c>
      <c r="AF932" s="280"/>
      <c r="AG932" s="280">
        <v>105</v>
      </c>
      <c r="AH932" s="280"/>
      <c r="AI932" s="280">
        <v>24</v>
      </c>
      <c r="AJ932" s="280">
        <v>39</v>
      </c>
      <c r="AK932" s="280">
        <v>54</v>
      </c>
      <c r="AL932" s="280">
        <v>1</v>
      </c>
      <c r="AM932" s="501"/>
      <c r="AN932" s="501"/>
      <c r="AO932" s="501"/>
      <c r="AP932" s="280"/>
      <c r="AQ932" s="634"/>
      <c r="AR932" s="501"/>
      <c r="AS932" s="501"/>
      <c r="AT932" s="501"/>
      <c r="AU932" s="501"/>
      <c r="AV932" s="501"/>
      <c r="AW932" s="501"/>
      <c r="AX932" s="501"/>
      <c r="AY932" s="501"/>
      <c r="AZ932" s="501"/>
      <c r="BA932" s="501"/>
      <c r="BB932" s="501"/>
      <c r="BC932" s="501"/>
      <c r="BD932" s="501"/>
      <c r="BE932" s="501"/>
      <c r="BF932" s="501"/>
      <c r="BG932" s="501"/>
      <c r="BH932" s="501"/>
      <c r="BI932" s="501"/>
      <c r="BJ932" s="501"/>
      <c r="BK932" s="501"/>
      <c r="BL932" s="501"/>
      <c r="BM932" s="501"/>
      <c r="BN932" s="501"/>
      <c r="BO932" s="501"/>
      <c r="BP932" s="501"/>
      <c r="BQ932" s="501"/>
      <c r="BR932" s="501"/>
      <c r="BS932" s="501"/>
      <c r="BT932" s="501"/>
      <c r="BU932" s="501"/>
      <c r="BV932" s="501"/>
      <c r="BW932" s="501"/>
      <c r="BX932" s="501"/>
      <c r="BY932" s="501"/>
      <c r="BZ932" s="501"/>
      <c r="CA932" s="501"/>
      <c r="CB932" s="501"/>
      <c r="CC932" s="501"/>
      <c r="CD932" s="501"/>
      <c r="CE932" s="501"/>
      <c r="CF932" s="501"/>
      <c r="CG932" s="501"/>
      <c r="CH932" s="501"/>
      <c r="CI932" s="501"/>
      <c r="CJ932" s="501"/>
      <c r="CK932" s="501"/>
      <c r="CL932" s="501"/>
      <c r="CM932" s="501"/>
      <c r="CN932" s="501"/>
      <c r="CO932" s="501"/>
      <c r="CP932" s="501"/>
    </row>
    <row r="933" spans="1:127" s="502" customFormat="1" ht="12.75" customHeight="1" x14ac:dyDescent="0.2">
      <c r="A933" s="270">
        <v>932</v>
      </c>
      <c r="B933" s="270" t="s">
        <v>1005</v>
      </c>
      <c r="C933" s="270" t="s">
        <v>5324</v>
      </c>
      <c r="D933" s="270"/>
      <c r="E933" s="271" t="s">
        <v>6357</v>
      </c>
      <c r="F933" s="271" t="s">
        <v>6534</v>
      </c>
      <c r="G933" s="272" t="s">
        <v>6358</v>
      </c>
      <c r="H933" s="273"/>
      <c r="I933" s="281" t="s">
        <v>424</v>
      </c>
      <c r="J933" s="270"/>
      <c r="K933" s="281" t="s">
        <v>6356</v>
      </c>
      <c r="L933" s="676" t="s">
        <v>180</v>
      </c>
      <c r="M933" s="306">
        <v>43306</v>
      </c>
      <c r="N933" s="307">
        <v>44764</v>
      </c>
      <c r="O933" s="277" t="s">
        <v>991</v>
      </c>
      <c r="P933" s="306">
        <f t="shared" ref="P933" si="194">N933</f>
        <v>44764</v>
      </c>
      <c r="Q933" s="264">
        <v>20564</v>
      </c>
      <c r="R933" s="264">
        <v>2017</v>
      </c>
      <c r="S933" s="265">
        <v>44034</v>
      </c>
      <c r="T933" s="281" t="s">
        <v>39</v>
      </c>
      <c r="U933" s="281" t="s">
        <v>991</v>
      </c>
      <c r="V933" s="150" t="s">
        <v>2207</v>
      </c>
      <c r="W933" s="150" t="s">
        <v>725</v>
      </c>
      <c r="X933" s="281" t="s">
        <v>8974</v>
      </c>
      <c r="Y933" s="281" t="s">
        <v>5885</v>
      </c>
      <c r="Z933" s="150" t="s">
        <v>5886</v>
      </c>
      <c r="AA933" s="265">
        <f t="shared" ref="AA933" si="195">N933</f>
        <v>44764</v>
      </c>
      <c r="AB933" s="281" t="s">
        <v>1411</v>
      </c>
      <c r="AC933" s="281">
        <v>5.75</v>
      </c>
      <c r="AD933" s="284"/>
      <c r="AE933" s="281">
        <v>95</v>
      </c>
      <c r="AF933" s="281">
        <v>95</v>
      </c>
      <c r="AG933" s="281">
        <v>115</v>
      </c>
      <c r="AH933" s="281">
        <v>145</v>
      </c>
      <c r="AI933" s="281">
        <v>25</v>
      </c>
      <c r="AJ933" s="281">
        <v>40</v>
      </c>
      <c r="AK933" s="281">
        <v>56</v>
      </c>
      <c r="AL933" s="281">
        <v>1</v>
      </c>
      <c r="AM933" s="281"/>
      <c r="AN933" s="281"/>
      <c r="AO933" s="324"/>
      <c r="AP933" s="281" t="s">
        <v>6533</v>
      </c>
      <c r="AQ933" s="635"/>
      <c r="AR933" s="324"/>
      <c r="AS933" s="324"/>
      <c r="AT933" s="324"/>
      <c r="AU933" s="324"/>
      <c r="AV933" s="324"/>
      <c r="AW933" s="324"/>
      <c r="AX933" s="324"/>
      <c r="AY933" s="324"/>
      <c r="AZ933" s="324"/>
      <c r="BA933" s="324"/>
      <c r="BB933" s="324"/>
      <c r="BC933" s="324"/>
      <c r="BD933" s="324"/>
      <c r="BE933" s="324"/>
      <c r="BF933" s="324"/>
      <c r="BG933" s="324"/>
      <c r="BH933" s="324"/>
      <c r="BI933" s="324"/>
      <c r="BJ933" s="324"/>
      <c r="BK933" s="324"/>
      <c r="BL933" s="324"/>
      <c r="BM933" s="324"/>
      <c r="BN933" s="324"/>
      <c r="BO933" s="324"/>
      <c r="BP933" s="324"/>
      <c r="BQ933" s="324"/>
      <c r="BR933" s="324"/>
      <c r="BS933" s="324"/>
      <c r="BT933" s="324"/>
      <c r="BU933" s="324"/>
      <c r="BV933" s="324"/>
      <c r="BW933" s="324"/>
      <c r="BX933" s="324"/>
      <c r="BY933" s="324"/>
      <c r="BZ933" s="324"/>
      <c r="CA933" s="324"/>
      <c r="CB933" s="324"/>
      <c r="CC933" s="324"/>
      <c r="CD933" s="324"/>
      <c r="CE933" s="324"/>
      <c r="CF933" s="324"/>
      <c r="CG933" s="324"/>
      <c r="CH933" s="324"/>
      <c r="CI933" s="324"/>
      <c r="CJ933" s="324"/>
      <c r="CK933" s="324"/>
      <c r="CL933" s="324"/>
      <c r="CM933" s="324"/>
      <c r="CN933" s="324"/>
      <c r="CO933" s="324"/>
      <c r="CP933" s="324"/>
      <c r="CQ933" s="532"/>
      <c r="CR933" s="532"/>
      <c r="CS933" s="532"/>
      <c r="CT933" s="532"/>
      <c r="CU933" s="532"/>
      <c r="CV933" s="532"/>
      <c r="CW933" s="532"/>
      <c r="CX933" s="532"/>
      <c r="CY933" s="532"/>
      <c r="CZ933" s="532"/>
      <c r="DA933" s="532"/>
      <c r="DB933" s="532"/>
      <c r="DC933" s="532"/>
      <c r="DD933" s="532"/>
      <c r="DE933" s="532"/>
      <c r="DF933" s="532"/>
      <c r="DG933" s="532"/>
      <c r="DH933" s="532"/>
      <c r="DI933" s="532"/>
      <c r="DJ933" s="532"/>
      <c r="DK933" s="532"/>
      <c r="DL933" s="532"/>
      <c r="DM933" s="532"/>
      <c r="DN933" s="532"/>
      <c r="DO933" s="532"/>
      <c r="DP933" s="532"/>
      <c r="DQ933" s="532"/>
      <c r="DR933" s="532"/>
      <c r="DS933" s="532"/>
      <c r="DT933" s="532"/>
      <c r="DU933" s="532"/>
      <c r="DV933" s="532"/>
      <c r="DW933" s="532"/>
    </row>
    <row r="934" spans="1:127" s="502" customFormat="1" ht="12.75" customHeight="1" x14ac:dyDescent="0.2">
      <c r="A934" s="270">
        <v>933</v>
      </c>
      <c r="B934" s="270" t="s">
        <v>1004</v>
      </c>
      <c r="C934" s="270" t="s">
        <v>8622</v>
      </c>
      <c r="D934" s="271"/>
      <c r="E934" s="130" t="s">
        <v>2336</v>
      </c>
      <c r="F934" s="271"/>
      <c r="G934" s="272" t="s">
        <v>8730</v>
      </c>
      <c r="H934" s="273"/>
      <c r="I934" s="281" t="s">
        <v>2653</v>
      </c>
      <c r="J934" s="271"/>
      <c r="K934" s="271" t="s">
        <v>8731</v>
      </c>
      <c r="L934" s="273" t="s">
        <v>8732</v>
      </c>
      <c r="M934" s="275">
        <v>43998</v>
      </c>
      <c r="N934" s="132">
        <v>44717</v>
      </c>
      <c r="O934" s="277" t="s">
        <v>991</v>
      </c>
      <c r="P934" s="299">
        <f>N934</f>
        <v>44717</v>
      </c>
      <c r="Q934" s="264">
        <v>20480</v>
      </c>
      <c r="R934" s="264">
        <v>2020</v>
      </c>
      <c r="S934" s="265">
        <v>43987</v>
      </c>
      <c r="T934" s="281" t="s">
        <v>39</v>
      </c>
      <c r="U934" s="281" t="s">
        <v>1786</v>
      </c>
      <c r="V934" s="150" t="s">
        <v>484</v>
      </c>
      <c r="W934" s="150" t="s">
        <v>484</v>
      </c>
      <c r="X934" s="281" t="s">
        <v>8734</v>
      </c>
      <c r="Y934" s="281" t="s">
        <v>8733</v>
      </c>
      <c r="Z934" s="150" t="s">
        <v>8735</v>
      </c>
      <c r="AA934" s="303">
        <v>44717</v>
      </c>
      <c r="AB934" s="283" t="s">
        <v>485</v>
      </c>
      <c r="AC934" s="281">
        <v>4.8</v>
      </c>
      <c r="AD934" s="284"/>
      <c r="AE934" s="281">
        <v>90</v>
      </c>
      <c r="AF934" s="281"/>
      <c r="AG934" s="281">
        <v>115</v>
      </c>
      <c r="AH934" s="281"/>
      <c r="AI934" s="281" t="s">
        <v>994</v>
      </c>
      <c r="AJ934" s="281" t="s">
        <v>994</v>
      </c>
      <c r="AK934" s="281" t="s">
        <v>994</v>
      </c>
      <c r="AL934" s="281">
        <v>1</v>
      </c>
      <c r="AM934" s="265"/>
      <c r="AN934" s="281"/>
      <c r="AO934" s="281"/>
      <c r="AP934" s="281"/>
      <c r="AQ934" s="635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  <c r="CA934" s="324"/>
      <c r="CB934" s="324"/>
      <c r="CC934" s="324"/>
      <c r="CD934" s="324"/>
      <c r="CE934" s="324"/>
      <c r="CF934" s="324"/>
      <c r="CG934" s="324"/>
      <c r="CH934" s="324"/>
      <c r="CI934" s="324"/>
      <c r="CJ934" s="324"/>
      <c r="CK934" s="324"/>
      <c r="CL934" s="324"/>
      <c r="CM934" s="324"/>
      <c r="CN934" s="324"/>
      <c r="CO934" s="324"/>
      <c r="CP934" s="324"/>
      <c r="CQ934" s="532"/>
      <c r="CR934" s="532"/>
      <c r="CS934" s="532"/>
      <c r="CT934" s="532"/>
      <c r="CU934" s="532"/>
      <c r="CV934" s="532"/>
      <c r="CW934" s="532"/>
      <c r="CX934" s="532"/>
      <c r="CY934" s="532"/>
      <c r="CZ934" s="532"/>
      <c r="DA934" s="532"/>
      <c r="DB934" s="532"/>
      <c r="DC934" s="532"/>
      <c r="DD934" s="532"/>
      <c r="DE934" s="532"/>
      <c r="DF934" s="532"/>
      <c r="DG934" s="532"/>
      <c r="DH934" s="532"/>
      <c r="DI934" s="532"/>
      <c r="DJ934" s="532"/>
      <c r="DK934" s="532"/>
      <c r="DL934" s="532"/>
      <c r="DM934" s="532"/>
      <c r="DN934" s="532"/>
      <c r="DO934" s="532"/>
      <c r="DP934" s="532"/>
      <c r="DQ934" s="532"/>
      <c r="DR934" s="532"/>
      <c r="DS934" s="532"/>
      <c r="DT934" s="532"/>
      <c r="DU934" s="532"/>
      <c r="DV934" s="532"/>
      <c r="DW934" s="532"/>
    </row>
    <row r="935" spans="1:127" s="502" customFormat="1" ht="12.75" customHeight="1" x14ac:dyDescent="0.2">
      <c r="A935" s="270">
        <v>934</v>
      </c>
      <c r="B935" s="281" t="s">
        <v>1004</v>
      </c>
      <c r="C935" s="270" t="s">
        <v>7872</v>
      </c>
      <c r="D935" s="281"/>
      <c r="E935" s="281" t="s">
        <v>2343</v>
      </c>
      <c r="F935" s="281"/>
      <c r="G935" s="296" t="s">
        <v>7873</v>
      </c>
      <c r="H935" s="708"/>
      <c r="I935" s="281" t="s">
        <v>3217</v>
      </c>
      <c r="J935" s="281"/>
      <c r="K935" s="281" t="s">
        <v>7874</v>
      </c>
      <c r="L935" s="708" t="s">
        <v>7875</v>
      </c>
      <c r="M935" s="306">
        <v>44511</v>
      </c>
      <c r="N935" s="307">
        <v>44511</v>
      </c>
      <c r="O935" s="507" t="s">
        <v>991</v>
      </c>
      <c r="P935" s="508">
        <f>N935</f>
        <v>44511</v>
      </c>
      <c r="Q935" s="520">
        <v>19583</v>
      </c>
      <c r="R935" s="520">
        <v>2019</v>
      </c>
      <c r="S935" s="265">
        <v>43780</v>
      </c>
      <c r="T935" s="324" t="s">
        <v>898</v>
      </c>
      <c r="U935" s="324" t="s">
        <v>1786</v>
      </c>
      <c r="V935" s="150" t="s">
        <v>484</v>
      </c>
      <c r="W935" s="150" t="s">
        <v>484</v>
      </c>
      <c r="X935" s="281" t="s">
        <v>7876</v>
      </c>
      <c r="Y935" s="281" t="s">
        <v>7003</v>
      </c>
      <c r="Z935" s="150" t="s">
        <v>1844</v>
      </c>
      <c r="AA935" s="303">
        <v>44511</v>
      </c>
      <c r="AB935" s="283" t="s">
        <v>2167</v>
      </c>
      <c r="AC935" s="281">
        <v>4.8499999999999996</v>
      </c>
      <c r="AD935" s="284"/>
      <c r="AE935" s="281">
        <v>85</v>
      </c>
      <c r="AF935" s="281"/>
      <c r="AG935" s="281">
        <v>110</v>
      </c>
      <c r="AH935" s="281">
        <v>147</v>
      </c>
      <c r="AI935" s="281">
        <v>23</v>
      </c>
      <c r="AJ935" s="281">
        <v>38</v>
      </c>
      <c r="AK935" s="324">
        <v>49</v>
      </c>
      <c r="AL935" s="324">
        <v>1</v>
      </c>
      <c r="AM935" s="324"/>
      <c r="AN935" s="324"/>
      <c r="AO935" s="324"/>
      <c r="AP935" s="281"/>
      <c r="AQ935" s="635"/>
      <c r="AR935" s="324"/>
      <c r="AS935" s="324"/>
      <c r="AT935" s="324"/>
      <c r="AU935" s="324"/>
      <c r="AV935" s="324"/>
      <c r="AW935" s="324"/>
      <c r="AX935" s="324"/>
      <c r="AY935" s="324"/>
      <c r="AZ935" s="324"/>
      <c r="BA935" s="324"/>
      <c r="BB935" s="324"/>
      <c r="BC935" s="324"/>
      <c r="BD935" s="324"/>
      <c r="BE935" s="324"/>
      <c r="BF935" s="324"/>
      <c r="BG935" s="324"/>
      <c r="BH935" s="324"/>
      <c r="BI935" s="324"/>
      <c r="BJ935" s="324"/>
      <c r="BK935" s="324"/>
      <c r="BL935" s="324"/>
      <c r="BM935" s="324"/>
      <c r="BN935" s="324"/>
      <c r="BO935" s="324"/>
      <c r="BP935" s="324"/>
      <c r="BQ935" s="324"/>
      <c r="BR935" s="324"/>
      <c r="BS935" s="324"/>
      <c r="BT935" s="324"/>
      <c r="BU935" s="324"/>
      <c r="BV935" s="324"/>
      <c r="BW935" s="324"/>
      <c r="BX935" s="324"/>
      <c r="BY935" s="324"/>
      <c r="BZ935" s="324"/>
      <c r="CA935" s="324"/>
      <c r="CB935" s="324"/>
      <c r="CC935" s="324"/>
      <c r="CD935" s="324"/>
      <c r="CE935" s="324"/>
      <c r="CF935" s="324"/>
      <c r="CG935" s="324"/>
      <c r="CH935" s="324"/>
      <c r="CI935" s="324"/>
      <c r="CJ935" s="324"/>
      <c r="CK935" s="324"/>
      <c r="CL935" s="324"/>
      <c r="CM935" s="324"/>
      <c r="CN935" s="324"/>
      <c r="CO935" s="324"/>
      <c r="CP935" s="324"/>
      <c r="CQ935" s="532"/>
      <c r="CR935" s="532"/>
      <c r="CS935" s="532"/>
      <c r="CT935" s="532"/>
      <c r="CU935" s="532"/>
      <c r="CV935" s="532"/>
      <c r="CW935" s="532"/>
      <c r="CX935" s="532"/>
      <c r="CY935" s="532"/>
      <c r="CZ935" s="532"/>
      <c r="DA935" s="532"/>
      <c r="DB935" s="532"/>
      <c r="DC935" s="532"/>
      <c r="DD935" s="532"/>
      <c r="DE935" s="532"/>
      <c r="DF935" s="532"/>
      <c r="DG935" s="532"/>
      <c r="DH935" s="532"/>
      <c r="DI935" s="532"/>
      <c r="DJ935" s="532"/>
      <c r="DK935" s="532"/>
      <c r="DL935" s="532"/>
      <c r="DM935" s="532"/>
      <c r="DN935" s="532"/>
      <c r="DO935" s="532"/>
      <c r="DP935" s="532"/>
      <c r="DQ935" s="532"/>
      <c r="DR935" s="532"/>
      <c r="DS935" s="532"/>
      <c r="DT935" s="532"/>
      <c r="DU935" s="532"/>
      <c r="DV935" s="532"/>
      <c r="DW935" s="532"/>
    </row>
    <row r="936" spans="1:127" s="502" customFormat="1" ht="12.75" customHeight="1" x14ac:dyDescent="0.2">
      <c r="A936" s="270">
        <v>935</v>
      </c>
      <c r="B936" s="281" t="s">
        <v>1004</v>
      </c>
      <c r="C936" s="318" t="s">
        <v>4902</v>
      </c>
      <c r="D936" s="281"/>
      <c r="E936" s="281" t="s">
        <v>5325</v>
      </c>
      <c r="F936" s="281"/>
      <c r="G936" s="296" t="s">
        <v>4906</v>
      </c>
      <c r="H936" s="676"/>
      <c r="I936" s="281" t="s">
        <v>614</v>
      </c>
      <c r="J936" s="281"/>
      <c r="K936" s="271" t="s">
        <v>1881</v>
      </c>
      <c r="L936" s="273" t="s">
        <v>1882</v>
      </c>
      <c r="M936" s="275">
        <v>42989</v>
      </c>
      <c r="N936" s="276">
        <v>44605</v>
      </c>
      <c r="O936" s="277" t="s">
        <v>991</v>
      </c>
      <c r="P936" s="300">
        <f t="shared" ref="P936:P939" si="196">N936</f>
        <v>44605</v>
      </c>
      <c r="Q936" s="278">
        <v>17794</v>
      </c>
      <c r="R936" s="278">
        <v>2012</v>
      </c>
      <c r="S936" s="279">
        <v>43874</v>
      </c>
      <c r="T936" s="280" t="s">
        <v>239</v>
      </c>
      <c r="U936" s="281" t="s">
        <v>991</v>
      </c>
      <c r="V936" s="282" t="s">
        <v>1823</v>
      </c>
      <c r="W936" s="282" t="s">
        <v>615</v>
      </c>
      <c r="X936" s="280" t="s">
        <v>1826</v>
      </c>
      <c r="Y936" s="280"/>
      <c r="Z936" s="282" t="s">
        <v>1047</v>
      </c>
      <c r="AA936" s="319">
        <f t="shared" ref="AA936:AA939" si="197">N936</f>
        <v>44605</v>
      </c>
      <c r="AB936" s="149" t="s">
        <v>485</v>
      </c>
      <c r="AC936" s="280">
        <v>5.6</v>
      </c>
      <c r="AD936" s="305"/>
      <c r="AE936" s="280">
        <v>90</v>
      </c>
      <c r="AF936" s="280"/>
      <c r="AG936" s="280">
        <v>120</v>
      </c>
      <c r="AH936" s="280"/>
      <c r="AI936" s="280">
        <v>22</v>
      </c>
      <c r="AJ936" s="280">
        <v>36</v>
      </c>
      <c r="AK936" s="280">
        <v>45</v>
      </c>
      <c r="AL936" s="280">
        <v>1</v>
      </c>
      <c r="AM936" s="324"/>
      <c r="AN936" s="324"/>
      <c r="AO936" s="324"/>
      <c r="AP936" s="281"/>
      <c r="AQ936" s="635"/>
      <c r="AR936" s="324"/>
      <c r="AS936" s="324"/>
      <c r="AT936" s="324"/>
      <c r="AU936" s="324"/>
      <c r="AV936" s="324"/>
      <c r="AW936" s="324"/>
      <c r="AX936" s="324"/>
      <c r="AY936" s="324"/>
      <c r="AZ936" s="324"/>
      <c r="BA936" s="324"/>
      <c r="BB936" s="324"/>
      <c r="BC936" s="324"/>
      <c r="BD936" s="324"/>
      <c r="BE936" s="324"/>
      <c r="BF936" s="324"/>
      <c r="BG936" s="324"/>
      <c r="BH936" s="324"/>
      <c r="BI936" s="324"/>
      <c r="BJ936" s="324"/>
      <c r="BK936" s="324"/>
      <c r="BL936" s="324"/>
      <c r="BM936" s="324"/>
      <c r="BN936" s="324"/>
      <c r="BO936" s="324"/>
      <c r="BP936" s="324"/>
      <c r="BQ936" s="324"/>
      <c r="BR936" s="324"/>
      <c r="BS936" s="324"/>
      <c r="BT936" s="324"/>
      <c r="BU936" s="324"/>
      <c r="BV936" s="324"/>
      <c r="BW936" s="324"/>
      <c r="BX936" s="324"/>
      <c r="BY936" s="324"/>
      <c r="BZ936" s="324"/>
      <c r="CA936" s="324"/>
      <c r="CB936" s="324"/>
      <c r="CC936" s="324"/>
      <c r="CD936" s="324"/>
      <c r="CE936" s="324"/>
      <c r="CF936" s="324"/>
      <c r="CG936" s="324"/>
      <c r="CH936" s="324"/>
      <c r="CI936" s="324"/>
      <c r="CJ936" s="324"/>
      <c r="CK936" s="324"/>
      <c r="CL936" s="324"/>
      <c r="CM936" s="324"/>
      <c r="CN936" s="324"/>
      <c r="CO936" s="324"/>
      <c r="CP936" s="324"/>
      <c r="CQ936" s="532"/>
      <c r="CR936" s="532"/>
      <c r="CS936" s="532"/>
      <c r="CT936" s="532"/>
      <c r="CU936" s="532"/>
      <c r="CV936" s="532"/>
      <c r="CW936" s="532"/>
      <c r="CX936" s="532"/>
      <c r="CY936" s="532"/>
      <c r="CZ936" s="532"/>
      <c r="DA936" s="532"/>
      <c r="DB936" s="532"/>
      <c r="DC936" s="532"/>
      <c r="DD936" s="532"/>
      <c r="DE936" s="532"/>
      <c r="DF936" s="532"/>
      <c r="DG936" s="532"/>
      <c r="DH936" s="532"/>
      <c r="DI936" s="532"/>
      <c r="DJ936" s="532"/>
      <c r="DK936" s="532"/>
      <c r="DL936" s="532"/>
      <c r="DM936" s="532"/>
      <c r="DN936" s="532"/>
      <c r="DO936" s="532"/>
      <c r="DP936" s="532"/>
      <c r="DQ936" s="532"/>
      <c r="DR936" s="532"/>
      <c r="DS936" s="532"/>
      <c r="DT936" s="532"/>
      <c r="DU936" s="532"/>
      <c r="DV936" s="532"/>
      <c r="DW936" s="532"/>
    </row>
    <row r="937" spans="1:127" ht="12.75" customHeight="1" x14ac:dyDescent="0.2">
      <c r="A937" s="270">
        <v>936</v>
      </c>
      <c r="B937" s="281" t="s">
        <v>1004</v>
      </c>
      <c r="C937" s="270" t="s">
        <v>799</v>
      </c>
      <c r="D937" s="281" t="s">
        <v>71</v>
      </c>
      <c r="E937" s="281" t="s">
        <v>2412</v>
      </c>
      <c r="F937" s="281"/>
      <c r="G937" s="296" t="s">
        <v>8700</v>
      </c>
      <c r="H937" s="762"/>
      <c r="I937" s="281" t="s">
        <v>2653</v>
      </c>
      <c r="J937" s="281"/>
      <c r="K937" s="281" t="s">
        <v>8701</v>
      </c>
      <c r="L937" s="762" t="s">
        <v>8702</v>
      </c>
      <c r="M937" s="306">
        <v>41820</v>
      </c>
      <c r="N937" s="307">
        <v>44997</v>
      </c>
      <c r="O937" s="507" t="s">
        <v>991</v>
      </c>
      <c r="P937" s="508">
        <f t="shared" si="196"/>
        <v>44997</v>
      </c>
      <c r="Q937" s="520">
        <v>17131</v>
      </c>
      <c r="R937" s="520">
        <v>2014</v>
      </c>
      <c r="S937" s="265">
        <v>44267</v>
      </c>
      <c r="T937" s="324" t="s">
        <v>1785</v>
      </c>
      <c r="U937" s="324" t="s">
        <v>991</v>
      </c>
      <c r="V937" s="150" t="s">
        <v>615</v>
      </c>
      <c r="W937" s="150" t="s">
        <v>9732</v>
      </c>
      <c r="X937" s="281" t="s">
        <v>8703</v>
      </c>
      <c r="Y937" s="281" t="s">
        <v>1232</v>
      </c>
      <c r="Z937" s="150" t="s">
        <v>1558</v>
      </c>
      <c r="AA937" s="303">
        <f t="shared" si="197"/>
        <v>44997</v>
      </c>
      <c r="AB937" s="283" t="s">
        <v>2167</v>
      </c>
      <c r="AC937" s="281">
        <v>4.5</v>
      </c>
      <c r="AD937" s="284"/>
      <c r="AE937" s="281">
        <v>80</v>
      </c>
      <c r="AF937" s="281"/>
      <c r="AG937" s="281">
        <v>105</v>
      </c>
      <c r="AH937" s="281"/>
      <c r="AI937" s="281">
        <v>22</v>
      </c>
      <c r="AJ937" s="281">
        <v>38</v>
      </c>
      <c r="AK937" s="324">
        <v>52</v>
      </c>
      <c r="AL937" s="324">
        <v>1</v>
      </c>
      <c r="AM937" s="324"/>
      <c r="AN937" s="324"/>
      <c r="AO937" s="324"/>
      <c r="AP937" s="280"/>
      <c r="AQ937" s="634"/>
      <c r="AR937" s="501"/>
      <c r="AS937" s="501"/>
      <c r="AT937" s="501"/>
      <c r="AU937" s="501"/>
      <c r="AV937" s="501"/>
      <c r="AW937" s="501"/>
      <c r="AX937" s="501"/>
      <c r="AY937" s="501"/>
      <c r="AZ937" s="501"/>
      <c r="BA937" s="501"/>
      <c r="BB937" s="501"/>
      <c r="BC937" s="501"/>
      <c r="BD937" s="501"/>
      <c r="BE937" s="501"/>
      <c r="BF937" s="501"/>
      <c r="BG937" s="501"/>
      <c r="BH937" s="501"/>
      <c r="BI937" s="501"/>
      <c r="BJ937" s="501"/>
      <c r="BK937" s="501"/>
      <c r="BL937" s="501"/>
      <c r="BM937" s="501"/>
      <c r="BN937" s="501"/>
      <c r="BO937" s="501"/>
      <c r="BP937" s="501"/>
      <c r="BQ937" s="501"/>
      <c r="BR937" s="501"/>
      <c r="BS937" s="501"/>
      <c r="BT937" s="501"/>
      <c r="BU937" s="501"/>
      <c r="BV937" s="501"/>
      <c r="BW937" s="501"/>
      <c r="BX937" s="501"/>
      <c r="BY937" s="501"/>
      <c r="BZ937" s="501"/>
      <c r="CA937" s="501"/>
      <c r="CB937" s="501"/>
      <c r="CC937" s="501"/>
      <c r="CD937" s="501"/>
      <c r="CE937" s="501"/>
      <c r="CF937" s="501"/>
      <c r="CG937" s="501"/>
      <c r="CH937" s="501"/>
      <c r="CI937" s="501"/>
      <c r="CJ937" s="501"/>
      <c r="CK937" s="501"/>
      <c r="CL937" s="501"/>
      <c r="CM937" s="501"/>
      <c r="CN937" s="501"/>
      <c r="CO937" s="501"/>
      <c r="CP937" s="501"/>
    </row>
    <row r="938" spans="1:127" s="502" customFormat="1" ht="12.75" customHeight="1" x14ac:dyDescent="0.2">
      <c r="A938" s="270">
        <v>937</v>
      </c>
      <c r="B938" s="281" t="s">
        <v>1004</v>
      </c>
      <c r="C938" s="270" t="s">
        <v>432</v>
      </c>
      <c r="D938" s="281"/>
      <c r="E938" s="281" t="s">
        <v>5857</v>
      </c>
      <c r="F938" s="281"/>
      <c r="G938" s="296" t="s">
        <v>5858</v>
      </c>
      <c r="H938" s="676"/>
      <c r="I938" s="281" t="s">
        <v>2653</v>
      </c>
      <c r="J938" s="281"/>
      <c r="K938" s="271" t="s">
        <v>3416</v>
      </c>
      <c r="L938" s="273" t="s">
        <v>3417</v>
      </c>
      <c r="M938" s="275">
        <v>43168</v>
      </c>
      <c r="N938" s="276">
        <v>44607</v>
      </c>
      <c r="O938" s="277" t="s">
        <v>991</v>
      </c>
      <c r="P938" s="298">
        <f t="shared" si="196"/>
        <v>44607</v>
      </c>
      <c r="Q938" s="278">
        <v>18231</v>
      </c>
      <c r="R938" s="278">
        <v>2005</v>
      </c>
      <c r="S938" s="279">
        <v>44242</v>
      </c>
      <c r="T938" s="280" t="s">
        <v>5079</v>
      </c>
      <c r="U938" s="281" t="s">
        <v>991</v>
      </c>
      <c r="V938" s="282" t="s">
        <v>747</v>
      </c>
      <c r="W938" s="282" t="s">
        <v>4738</v>
      </c>
      <c r="X938" s="280" t="s">
        <v>3418</v>
      </c>
      <c r="Y938" s="280" t="s">
        <v>2013</v>
      </c>
      <c r="Z938" s="282" t="s">
        <v>2014</v>
      </c>
      <c r="AA938" s="319">
        <f t="shared" si="197"/>
        <v>44607</v>
      </c>
      <c r="AB938" s="149" t="s">
        <v>2167</v>
      </c>
      <c r="AC938" s="280">
        <v>4.7</v>
      </c>
      <c r="AD938" s="305"/>
      <c r="AE938" s="280">
        <v>80</v>
      </c>
      <c r="AF938" s="280"/>
      <c r="AG938" s="280">
        <v>105</v>
      </c>
      <c r="AH938" s="280"/>
      <c r="AI938" s="280">
        <v>22</v>
      </c>
      <c r="AJ938" s="280">
        <v>37</v>
      </c>
      <c r="AK938" s="280">
        <v>48</v>
      </c>
      <c r="AL938" s="280">
        <v>1</v>
      </c>
      <c r="AM938" s="324"/>
      <c r="AN938" s="324"/>
      <c r="AO938" s="324"/>
      <c r="AP938" s="281"/>
      <c r="AQ938" s="635"/>
      <c r="AR938" s="324"/>
      <c r="AS938" s="324"/>
      <c r="AT938" s="324"/>
      <c r="AU938" s="324"/>
      <c r="AV938" s="324"/>
      <c r="AW938" s="324"/>
      <c r="AX938" s="324"/>
      <c r="AY938" s="324"/>
      <c r="AZ938" s="324"/>
      <c r="BA938" s="324"/>
      <c r="BB938" s="324"/>
      <c r="BC938" s="324"/>
      <c r="BD938" s="324"/>
      <c r="BE938" s="324"/>
      <c r="BF938" s="324"/>
      <c r="BG938" s="324"/>
      <c r="BH938" s="324"/>
      <c r="BI938" s="324"/>
      <c r="BJ938" s="324"/>
      <c r="BK938" s="324"/>
      <c r="BL938" s="324"/>
      <c r="BM938" s="324"/>
      <c r="BN938" s="324"/>
      <c r="BO938" s="324"/>
      <c r="BP938" s="324"/>
      <c r="BQ938" s="324"/>
      <c r="BR938" s="324"/>
      <c r="BS938" s="324"/>
      <c r="BT938" s="324"/>
      <c r="BU938" s="324"/>
      <c r="BV938" s="324"/>
      <c r="BW938" s="324"/>
      <c r="BX938" s="324"/>
      <c r="BY938" s="324"/>
      <c r="BZ938" s="324"/>
      <c r="CA938" s="324"/>
      <c r="CB938" s="324"/>
      <c r="CC938" s="324"/>
      <c r="CD938" s="324"/>
      <c r="CE938" s="324"/>
      <c r="CF938" s="324"/>
      <c r="CG938" s="324"/>
      <c r="CH938" s="324"/>
      <c r="CI938" s="324"/>
      <c r="CJ938" s="324"/>
      <c r="CK938" s="324"/>
      <c r="CL938" s="324"/>
      <c r="CM938" s="324"/>
      <c r="CN938" s="324"/>
      <c r="CO938" s="324"/>
      <c r="CP938" s="324"/>
      <c r="CQ938" s="532"/>
      <c r="CR938" s="532"/>
      <c r="CS938" s="532"/>
      <c r="CT938" s="532"/>
      <c r="CU938" s="532"/>
      <c r="CV938" s="532"/>
      <c r="CW938" s="532"/>
      <c r="CX938" s="532"/>
      <c r="CY938" s="532"/>
      <c r="CZ938" s="532"/>
      <c r="DA938" s="532"/>
      <c r="DB938" s="532"/>
      <c r="DC938" s="532"/>
      <c r="DD938" s="532"/>
      <c r="DE938" s="532"/>
      <c r="DF938" s="532"/>
      <c r="DG938" s="532"/>
      <c r="DH938" s="532"/>
      <c r="DI938" s="532"/>
      <c r="DJ938" s="532"/>
      <c r="DK938" s="532"/>
      <c r="DL938" s="532"/>
      <c r="DM938" s="532"/>
      <c r="DN938" s="532"/>
      <c r="DO938" s="532"/>
      <c r="DP938" s="532"/>
      <c r="DQ938" s="532"/>
      <c r="DR938" s="532"/>
      <c r="DS938" s="532"/>
      <c r="DT938" s="532"/>
      <c r="DU938" s="532"/>
      <c r="DV938" s="532"/>
      <c r="DW938" s="532"/>
    </row>
    <row r="939" spans="1:127" ht="12.75" customHeight="1" x14ac:dyDescent="0.2">
      <c r="A939" s="270">
        <v>938</v>
      </c>
      <c r="B939" s="281" t="s">
        <v>1004</v>
      </c>
      <c r="C939" s="281" t="s">
        <v>1412</v>
      </c>
      <c r="D939" s="281"/>
      <c r="E939" s="281" t="s">
        <v>3570</v>
      </c>
      <c r="F939" s="281"/>
      <c r="G939" s="296" t="s">
        <v>3571</v>
      </c>
      <c r="H939" s="676"/>
      <c r="I939" s="281" t="s">
        <v>2653</v>
      </c>
      <c r="J939" s="281"/>
      <c r="K939" s="281" t="s">
        <v>3572</v>
      </c>
      <c r="L939" s="676" t="s">
        <v>4699</v>
      </c>
      <c r="M939" s="306">
        <v>42332</v>
      </c>
      <c r="N939" s="325">
        <v>44609</v>
      </c>
      <c r="O939" s="507" t="s">
        <v>991</v>
      </c>
      <c r="P939" s="513">
        <f t="shared" si="196"/>
        <v>44609</v>
      </c>
      <c r="Q939" s="514">
        <v>17027</v>
      </c>
      <c r="R939" s="514">
        <v>2013</v>
      </c>
      <c r="S939" s="279">
        <v>43878</v>
      </c>
      <c r="T939" s="501" t="s">
        <v>1975</v>
      </c>
      <c r="U939" s="324" t="s">
        <v>991</v>
      </c>
      <c r="V939" s="282" t="s">
        <v>8216</v>
      </c>
      <c r="W939" s="282" t="s">
        <v>8217</v>
      </c>
      <c r="X939" s="280" t="s">
        <v>3573</v>
      </c>
      <c r="Y939" s="280" t="s">
        <v>1232</v>
      </c>
      <c r="Z939" s="282" t="s">
        <v>982</v>
      </c>
      <c r="AA939" s="319">
        <f t="shared" si="197"/>
        <v>44609</v>
      </c>
      <c r="AB939" s="149" t="s">
        <v>1411</v>
      </c>
      <c r="AC939" s="280">
        <v>5.9</v>
      </c>
      <c r="AD939" s="305"/>
      <c r="AE939" s="280">
        <v>85</v>
      </c>
      <c r="AF939" s="280"/>
      <c r="AG939" s="280">
        <v>105</v>
      </c>
      <c r="AH939" s="280"/>
      <c r="AI939" s="280">
        <v>23</v>
      </c>
      <c r="AJ939" s="280">
        <v>39</v>
      </c>
      <c r="AK939" s="501">
        <v>57</v>
      </c>
      <c r="AL939" s="501">
        <v>1</v>
      </c>
      <c r="AM939" s="517"/>
      <c r="AN939" s="501"/>
      <c r="AO939" s="501"/>
      <c r="AP939" s="281"/>
      <c r="AQ939" s="648"/>
      <c r="AR939" s="281"/>
      <c r="AS939" s="281"/>
      <c r="AT939" s="281"/>
      <c r="AU939" s="296"/>
      <c r="AV939" s="676"/>
      <c r="AW939" s="281"/>
      <c r="AX939" s="281"/>
      <c r="AY939" s="281"/>
      <c r="AZ939" s="150"/>
      <c r="BA939" s="306"/>
      <c r="BB939" s="307"/>
      <c r="BC939" s="507"/>
      <c r="BD939" s="517"/>
      <c r="BE939" s="514"/>
      <c r="BF939" s="514"/>
      <c r="BG939" s="517"/>
      <c r="BH939" s="501"/>
      <c r="BI939" s="324"/>
      <c r="BJ939" s="282"/>
      <c r="BK939" s="282"/>
      <c r="BL939" s="280"/>
      <c r="BM939" s="280"/>
      <c r="BN939" s="282"/>
      <c r="BO939" s="279"/>
      <c r="BP939" s="280"/>
      <c r="BQ939" s="280"/>
      <c r="BR939" s="305"/>
      <c r="BS939" s="280"/>
      <c r="BT939" s="280"/>
      <c r="BU939" s="280"/>
      <c r="BV939" s="280"/>
      <c r="BW939" s="280"/>
      <c r="BX939" s="280"/>
      <c r="BY939" s="501"/>
      <c r="BZ939" s="501"/>
      <c r="CA939" s="517"/>
      <c r="CB939" s="501"/>
      <c r="CC939" s="501"/>
      <c r="CD939" s="501"/>
      <c r="CE939" s="501"/>
      <c r="CF939" s="501"/>
      <c r="CG939" s="501"/>
      <c r="CH939" s="501"/>
      <c r="CI939" s="501"/>
      <c r="CJ939" s="501"/>
      <c r="CK939" s="501"/>
      <c r="CL939" s="501"/>
      <c r="CM939" s="501"/>
      <c r="CN939" s="501"/>
      <c r="CO939" s="501"/>
      <c r="CP939" s="501"/>
    </row>
    <row r="940" spans="1:127" s="502" customFormat="1" ht="12.75" customHeight="1" x14ac:dyDescent="0.2">
      <c r="A940" s="270">
        <v>939</v>
      </c>
      <c r="B940" s="281" t="s">
        <v>1004</v>
      </c>
      <c r="C940" s="270" t="s">
        <v>8651</v>
      </c>
      <c r="D940" s="281"/>
      <c r="E940" s="281" t="s">
        <v>6045</v>
      </c>
      <c r="F940" s="281"/>
      <c r="G940" s="296" t="s">
        <v>8652</v>
      </c>
      <c r="H940" s="712"/>
      <c r="I940" s="281" t="s">
        <v>1527</v>
      </c>
      <c r="J940" s="281"/>
      <c r="K940" s="271" t="s">
        <v>4968</v>
      </c>
      <c r="L940" s="273" t="s">
        <v>4969</v>
      </c>
      <c r="M940" s="275">
        <v>43984</v>
      </c>
      <c r="N940" s="132">
        <v>44713</v>
      </c>
      <c r="O940" s="277" t="s">
        <v>991</v>
      </c>
      <c r="P940" s="299">
        <f>N940</f>
        <v>44713</v>
      </c>
      <c r="Q940" s="264">
        <v>20448</v>
      </c>
      <c r="R940" s="264">
        <v>2018</v>
      </c>
      <c r="S940" s="265">
        <v>43983</v>
      </c>
      <c r="T940" s="281" t="s">
        <v>5762</v>
      </c>
      <c r="U940" s="281" t="s">
        <v>1786</v>
      </c>
      <c r="V940" s="150" t="s">
        <v>484</v>
      </c>
      <c r="W940" s="150" t="s">
        <v>2262</v>
      </c>
      <c r="X940" s="281" t="s">
        <v>7123</v>
      </c>
      <c r="Y940" s="281" t="s">
        <v>4970</v>
      </c>
      <c r="Z940" s="150" t="s">
        <v>4971</v>
      </c>
      <c r="AA940" s="303">
        <v>44713</v>
      </c>
      <c r="AB940" s="281" t="s">
        <v>2167</v>
      </c>
      <c r="AC940" s="281">
        <v>4.5999999999999996</v>
      </c>
      <c r="AD940" s="284"/>
      <c r="AE940" s="281">
        <v>70</v>
      </c>
      <c r="AF940" s="281"/>
      <c r="AG940" s="281">
        <v>88</v>
      </c>
      <c r="AH940" s="281"/>
      <c r="AI940" s="281" t="s">
        <v>994</v>
      </c>
      <c r="AJ940" s="281" t="s">
        <v>994</v>
      </c>
      <c r="AK940" s="281" t="s">
        <v>994</v>
      </c>
      <c r="AL940" s="281">
        <v>1</v>
      </c>
      <c r="AM940" s="324"/>
      <c r="AN940" s="324"/>
      <c r="AO940" s="324"/>
      <c r="AP940" s="281"/>
      <c r="AQ940" s="635"/>
      <c r="AR940" s="324"/>
      <c r="AS940" s="324"/>
      <c r="AT940" s="324"/>
      <c r="AU940" s="324"/>
      <c r="AV940" s="324"/>
      <c r="AW940" s="324"/>
      <c r="AX940" s="324"/>
      <c r="AY940" s="324"/>
      <c r="AZ940" s="324"/>
      <c r="BA940" s="324"/>
      <c r="BB940" s="324"/>
      <c r="BC940" s="324"/>
      <c r="BD940" s="324"/>
      <c r="BE940" s="324"/>
      <c r="BF940" s="324"/>
      <c r="BG940" s="324"/>
      <c r="BH940" s="324"/>
      <c r="BI940" s="324"/>
      <c r="BJ940" s="324"/>
      <c r="BK940" s="324"/>
      <c r="BL940" s="324"/>
      <c r="BM940" s="324"/>
      <c r="BN940" s="324"/>
      <c r="BO940" s="324"/>
      <c r="BP940" s="324"/>
      <c r="BQ940" s="324"/>
      <c r="BR940" s="324"/>
      <c r="BS940" s="324"/>
      <c r="BT940" s="324"/>
      <c r="BU940" s="324"/>
      <c r="BV940" s="324"/>
      <c r="BW940" s="324"/>
      <c r="BX940" s="324"/>
      <c r="BY940" s="324"/>
      <c r="BZ940" s="324"/>
      <c r="CA940" s="324"/>
      <c r="CB940" s="324"/>
      <c r="CC940" s="324"/>
      <c r="CD940" s="324"/>
      <c r="CE940" s="324"/>
      <c r="CF940" s="324"/>
      <c r="CG940" s="324"/>
      <c r="CH940" s="324"/>
      <c r="CI940" s="324"/>
      <c r="CJ940" s="324"/>
      <c r="CK940" s="324"/>
      <c r="CL940" s="324"/>
      <c r="CM940" s="324"/>
      <c r="CN940" s="324"/>
      <c r="CO940" s="324"/>
      <c r="CP940" s="324"/>
      <c r="CQ940" s="532"/>
      <c r="CR940" s="532"/>
      <c r="CS940" s="532"/>
      <c r="CT940" s="532"/>
      <c r="CU940" s="532"/>
      <c r="CV940" s="532"/>
      <c r="CW940" s="532"/>
      <c r="CX940" s="532"/>
      <c r="CY940" s="532"/>
      <c r="CZ940" s="532"/>
      <c r="DA940" s="532"/>
      <c r="DB940" s="532"/>
      <c r="DC940" s="532"/>
      <c r="DD940" s="532"/>
      <c r="DE940" s="532"/>
      <c r="DF940" s="532"/>
      <c r="DG940" s="532"/>
      <c r="DH940" s="532"/>
      <c r="DI940" s="532"/>
      <c r="DJ940" s="532"/>
      <c r="DK940" s="532"/>
      <c r="DL940" s="532"/>
      <c r="DM940" s="532"/>
      <c r="DN940" s="532"/>
      <c r="DO940" s="532"/>
      <c r="DP940" s="532"/>
      <c r="DQ940" s="532"/>
      <c r="DR940" s="532"/>
      <c r="DS940" s="532"/>
      <c r="DT940" s="532"/>
      <c r="DU940" s="532"/>
      <c r="DV940" s="532"/>
      <c r="DW940" s="532"/>
    </row>
    <row r="941" spans="1:127" ht="12.75" customHeight="1" x14ac:dyDescent="0.2">
      <c r="A941" s="270">
        <v>940</v>
      </c>
      <c r="B941" s="281" t="s">
        <v>1004</v>
      </c>
      <c r="C941" s="270" t="s">
        <v>4991</v>
      </c>
      <c r="D941" s="281"/>
      <c r="E941" s="281" t="s">
        <v>5533</v>
      </c>
      <c r="F941" s="281"/>
      <c r="G941" s="296" t="s">
        <v>5534</v>
      </c>
      <c r="H941" s="676"/>
      <c r="I941" s="281" t="s">
        <v>2653</v>
      </c>
      <c r="J941" s="281"/>
      <c r="K941" s="271" t="s">
        <v>3893</v>
      </c>
      <c r="L941" s="676" t="s">
        <v>3894</v>
      </c>
      <c r="M941" s="306">
        <v>43032</v>
      </c>
      <c r="N941" s="325">
        <v>44504</v>
      </c>
      <c r="O941" s="277" t="s">
        <v>991</v>
      </c>
      <c r="P941" s="298">
        <f t="shared" ref="P941" si="198">N941</f>
        <v>44504</v>
      </c>
      <c r="Q941" s="278">
        <v>17917</v>
      </c>
      <c r="R941" s="278">
        <v>2017</v>
      </c>
      <c r="S941" s="279">
        <v>43773</v>
      </c>
      <c r="T941" s="280" t="s">
        <v>5079</v>
      </c>
      <c r="U941" s="281" t="s">
        <v>991</v>
      </c>
      <c r="V941" s="282" t="s">
        <v>7849</v>
      </c>
      <c r="W941" s="282" t="s">
        <v>7849</v>
      </c>
      <c r="X941" s="280" t="s">
        <v>3895</v>
      </c>
      <c r="Y941" s="280"/>
      <c r="Z941" s="282" t="s">
        <v>2830</v>
      </c>
      <c r="AA941" s="319">
        <f t="shared" ref="AA941" si="199">N941</f>
        <v>44504</v>
      </c>
      <c r="AB941" s="149" t="s">
        <v>2167</v>
      </c>
      <c r="AC941" s="280">
        <v>5</v>
      </c>
      <c r="AD941" s="305"/>
      <c r="AE941" s="280">
        <v>80</v>
      </c>
      <c r="AF941" s="280"/>
      <c r="AG941" s="280">
        <v>105</v>
      </c>
      <c r="AH941" s="280"/>
      <c r="AI941" s="280">
        <v>24</v>
      </c>
      <c r="AJ941" s="280">
        <v>39</v>
      </c>
      <c r="AK941" s="280">
        <v>55</v>
      </c>
      <c r="AL941" s="280">
        <v>1</v>
      </c>
      <c r="AM941" s="501"/>
      <c r="AN941" s="501"/>
      <c r="AO941" s="501"/>
      <c r="AP941" s="280"/>
      <c r="AQ941" s="634"/>
      <c r="AR941" s="501"/>
      <c r="AS941" s="501"/>
      <c r="AT941" s="501"/>
      <c r="AU941" s="501"/>
      <c r="AV941" s="501"/>
      <c r="AW941" s="501"/>
      <c r="AX941" s="501"/>
      <c r="AY941" s="501"/>
      <c r="AZ941" s="501"/>
      <c r="BA941" s="501"/>
      <c r="BB941" s="501"/>
      <c r="BC941" s="501"/>
      <c r="BD941" s="501"/>
      <c r="BE941" s="501"/>
      <c r="BF941" s="501"/>
      <c r="BG941" s="501"/>
      <c r="BH941" s="501"/>
      <c r="BI941" s="501"/>
      <c r="BJ941" s="501"/>
      <c r="BK941" s="501"/>
      <c r="BL941" s="501"/>
      <c r="BM941" s="501"/>
      <c r="BN941" s="501"/>
      <c r="BO941" s="501"/>
      <c r="BP941" s="501"/>
      <c r="BQ941" s="501"/>
      <c r="BR941" s="501"/>
      <c r="BS941" s="501"/>
      <c r="BT941" s="501"/>
      <c r="BU941" s="501"/>
      <c r="BV941" s="501"/>
      <c r="BW941" s="501"/>
      <c r="BX941" s="501"/>
      <c r="BY941" s="501"/>
      <c r="BZ941" s="501"/>
      <c r="CA941" s="501"/>
      <c r="CB941" s="501"/>
      <c r="CC941" s="501"/>
      <c r="CD941" s="501"/>
      <c r="CE941" s="501"/>
      <c r="CF941" s="501"/>
      <c r="CG941" s="501"/>
      <c r="CH941" s="501"/>
      <c r="CI941" s="501"/>
      <c r="CJ941" s="501"/>
      <c r="CK941" s="501"/>
      <c r="CL941" s="501"/>
      <c r="CM941" s="501"/>
      <c r="CN941" s="501"/>
      <c r="CO941" s="501"/>
      <c r="CP941" s="501"/>
    </row>
    <row r="942" spans="1:127" s="502" customFormat="1" ht="12.75" customHeight="1" x14ac:dyDescent="0.2">
      <c r="A942" s="270">
        <v>941</v>
      </c>
      <c r="B942" s="270" t="s">
        <v>1004</v>
      </c>
      <c r="C942" s="270" t="s">
        <v>7382</v>
      </c>
      <c r="D942" s="270"/>
      <c r="E942" s="270" t="s">
        <v>2832</v>
      </c>
      <c r="F942" s="270" t="s">
        <v>6325</v>
      </c>
      <c r="G942" s="296" t="s">
        <v>7383</v>
      </c>
      <c r="H942" s="676"/>
      <c r="I942" s="270" t="s">
        <v>1515</v>
      </c>
      <c r="J942" s="281"/>
      <c r="K942" s="281" t="s">
        <v>7384</v>
      </c>
      <c r="L942" s="676" t="s">
        <v>7385</v>
      </c>
      <c r="M942" s="306">
        <v>43650</v>
      </c>
      <c r="N942" s="307">
        <v>44369</v>
      </c>
      <c r="O942" s="308" t="s">
        <v>991</v>
      </c>
      <c r="P942" s="299">
        <f>N942</f>
        <v>44369</v>
      </c>
      <c r="Q942" s="264">
        <v>19349</v>
      </c>
      <c r="R942" s="264">
        <v>2012</v>
      </c>
      <c r="S942" s="265">
        <v>43638</v>
      </c>
      <c r="T942" s="281" t="s">
        <v>124</v>
      </c>
      <c r="U942" s="281" t="s">
        <v>1786</v>
      </c>
      <c r="V942" s="150" t="s">
        <v>484</v>
      </c>
      <c r="W942" s="150" t="s">
        <v>130</v>
      </c>
      <c r="X942" s="281" t="s">
        <v>6329</v>
      </c>
      <c r="Y942" s="281" t="s">
        <v>6330</v>
      </c>
      <c r="Z942" s="150" t="s">
        <v>6331</v>
      </c>
      <c r="AA942" s="303">
        <v>44369</v>
      </c>
      <c r="AB942" s="283" t="s">
        <v>485</v>
      </c>
      <c r="AC942" s="281">
        <v>5.7</v>
      </c>
      <c r="AD942" s="284" t="s">
        <v>6332</v>
      </c>
      <c r="AE942" s="281">
        <v>100</v>
      </c>
      <c r="AF942" s="281">
        <v>100</v>
      </c>
      <c r="AG942" s="281">
        <v>130</v>
      </c>
      <c r="AH942" s="281">
        <v>170</v>
      </c>
      <c r="AI942" s="281" t="s">
        <v>994</v>
      </c>
      <c r="AJ942" s="281" t="s">
        <v>994</v>
      </c>
      <c r="AK942" s="281" t="s">
        <v>994</v>
      </c>
      <c r="AL942" s="281">
        <v>1</v>
      </c>
      <c r="AM942" s="281"/>
      <c r="AN942" s="281"/>
      <c r="AO942" s="324"/>
      <c r="AP942" s="281"/>
      <c r="AQ942" s="635"/>
      <c r="AR942" s="324"/>
      <c r="AS942" s="324"/>
      <c r="AT942" s="324"/>
      <c r="AU942" s="324"/>
      <c r="AV942" s="324"/>
      <c r="AW942" s="324"/>
      <c r="AX942" s="324"/>
      <c r="AY942" s="324"/>
      <c r="AZ942" s="324"/>
      <c r="BA942" s="324"/>
      <c r="BB942" s="324"/>
      <c r="BC942" s="324"/>
      <c r="BD942" s="324"/>
      <c r="BE942" s="324"/>
      <c r="BF942" s="324"/>
      <c r="BG942" s="324"/>
      <c r="BH942" s="324"/>
      <c r="BI942" s="324"/>
      <c r="BJ942" s="324"/>
      <c r="BK942" s="324"/>
      <c r="BL942" s="324"/>
      <c r="BM942" s="324"/>
      <c r="BN942" s="324"/>
      <c r="BO942" s="324"/>
      <c r="BP942" s="324"/>
      <c r="BQ942" s="324"/>
      <c r="BR942" s="324"/>
      <c r="BS942" s="324"/>
      <c r="BT942" s="324"/>
      <c r="BU942" s="324"/>
      <c r="BV942" s="324"/>
      <c r="BW942" s="324"/>
      <c r="BX942" s="324"/>
      <c r="BY942" s="324"/>
      <c r="BZ942" s="324"/>
      <c r="CA942" s="324"/>
      <c r="CB942" s="324"/>
      <c r="CC942" s="324"/>
      <c r="CD942" s="324"/>
      <c r="CE942" s="324"/>
      <c r="CF942" s="324"/>
      <c r="CG942" s="324"/>
      <c r="CH942" s="324"/>
      <c r="CI942" s="324"/>
      <c r="CJ942" s="324"/>
      <c r="CK942" s="324"/>
      <c r="CL942" s="324"/>
      <c r="CM942" s="324"/>
      <c r="CN942" s="324"/>
      <c r="CO942" s="324"/>
      <c r="CP942" s="324"/>
      <c r="CQ942" s="532"/>
      <c r="CR942" s="532"/>
      <c r="CS942" s="532"/>
      <c r="CT942" s="532"/>
      <c r="CU942" s="532"/>
      <c r="CV942" s="532"/>
      <c r="CW942" s="532"/>
      <c r="CX942" s="532"/>
      <c r="CY942" s="532"/>
      <c r="CZ942" s="532"/>
      <c r="DA942" s="532"/>
      <c r="DB942" s="532"/>
      <c r="DC942" s="532"/>
      <c r="DD942" s="532"/>
      <c r="DE942" s="532"/>
      <c r="DF942" s="532"/>
      <c r="DG942" s="532"/>
      <c r="DH942" s="532"/>
      <c r="DI942" s="532"/>
      <c r="DJ942" s="532"/>
      <c r="DK942" s="532"/>
      <c r="DL942" s="532"/>
      <c r="DM942" s="532"/>
      <c r="DN942" s="532"/>
      <c r="DO942" s="532"/>
      <c r="DP942" s="532"/>
      <c r="DQ942" s="532"/>
      <c r="DR942" s="532"/>
      <c r="DS942" s="532"/>
      <c r="DT942" s="532"/>
      <c r="DU942" s="532"/>
      <c r="DV942" s="532"/>
      <c r="DW942" s="532"/>
    </row>
    <row r="943" spans="1:127" s="502" customFormat="1" ht="12.75" customHeight="1" x14ac:dyDescent="0.2">
      <c r="A943" s="270">
        <v>942</v>
      </c>
      <c r="B943" s="270" t="s">
        <v>1004</v>
      </c>
      <c r="C943" s="270" t="s">
        <v>8581</v>
      </c>
      <c r="D943" s="271"/>
      <c r="E943" s="130" t="s">
        <v>1404</v>
      </c>
      <c r="F943" s="271"/>
      <c r="G943" s="272" t="s">
        <v>8582</v>
      </c>
      <c r="H943" s="273"/>
      <c r="I943" s="271" t="s">
        <v>1634</v>
      </c>
      <c r="J943" s="271"/>
      <c r="K943" s="281" t="s">
        <v>8583</v>
      </c>
      <c r="L943" s="755" t="s">
        <v>8584</v>
      </c>
      <c r="M943" s="306">
        <v>42261</v>
      </c>
      <c r="N943" s="307">
        <v>44699</v>
      </c>
      <c r="O943" s="507" t="s">
        <v>991</v>
      </c>
      <c r="P943" s="508">
        <f t="shared" ref="P943" si="200">N943</f>
        <v>44699</v>
      </c>
      <c r="Q943" s="520">
        <v>20414</v>
      </c>
      <c r="R943" s="520">
        <v>2011</v>
      </c>
      <c r="S943" s="265">
        <v>43969</v>
      </c>
      <c r="T943" s="324" t="s">
        <v>32</v>
      </c>
      <c r="U943" s="324" t="s">
        <v>1687</v>
      </c>
      <c r="V943" s="150" t="s">
        <v>820</v>
      </c>
      <c r="W943" s="150" t="s">
        <v>3532</v>
      </c>
      <c r="X943" s="281" t="s">
        <v>8585</v>
      </c>
      <c r="Y943" s="281" t="s">
        <v>8586</v>
      </c>
      <c r="Z943" s="150" t="s">
        <v>1157</v>
      </c>
      <c r="AA943" s="303">
        <f t="shared" ref="AA943" si="201">N943</f>
        <v>44699</v>
      </c>
      <c r="AB943" s="283" t="s">
        <v>2167</v>
      </c>
      <c r="AC943" s="281">
        <v>5.7</v>
      </c>
      <c r="AD943" s="150"/>
      <c r="AE943" s="281">
        <v>95</v>
      </c>
      <c r="AF943" s="281"/>
      <c r="AG943" s="281">
        <v>115</v>
      </c>
      <c r="AH943" s="281"/>
      <c r="AI943" s="281">
        <v>24</v>
      </c>
      <c r="AJ943" s="281">
        <v>38</v>
      </c>
      <c r="AK943" s="324">
        <v>50</v>
      </c>
      <c r="AL943" s="324">
        <v>1</v>
      </c>
      <c r="AM943" s="265"/>
      <c r="AN943" s="281"/>
      <c r="AO943" s="281"/>
      <c r="AP943" s="281"/>
      <c r="AQ943" s="635"/>
      <c r="AR943" s="324"/>
      <c r="AS943" s="324"/>
      <c r="AT943" s="324"/>
      <c r="AU943" s="324"/>
      <c r="AV943" s="324"/>
      <c r="AW943" s="324"/>
      <c r="AX943" s="324"/>
      <c r="AY943" s="324"/>
      <c r="AZ943" s="324"/>
      <c r="BA943" s="324"/>
      <c r="BB943" s="324"/>
      <c r="BC943" s="324"/>
      <c r="BD943" s="324"/>
      <c r="BE943" s="324"/>
      <c r="BF943" s="324"/>
      <c r="BG943" s="324"/>
      <c r="BH943" s="324"/>
      <c r="BI943" s="324"/>
      <c r="BJ943" s="324"/>
      <c r="BK943" s="324"/>
      <c r="BL943" s="324"/>
      <c r="BM943" s="324"/>
      <c r="BN943" s="324"/>
      <c r="BO943" s="324"/>
      <c r="BP943" s="324"/>
      <c r="BQ943" s="324"/>
      <c r="BR943" s="324"/>
      <c r="BS943" s="324"/>
      <c r="BT943" s="324"/>
      <c r="BU943" s="324"/>
      <c r="BV943" s="324"/>
      <c r="BW943" s="324"/>
      <c r="BX943" s="324"/>
      <c r="BY943" s="324"/>
      <c r="BZ943" s="324"/>
      <c r="CA943" s="324"/>
      <c r="CB943" s="324"/>
      <c r="CC943" s="324"/>
      <c r="CD943" s="324"/>
      <c r="CE943" s="324"/>
      <c r="CF943" s="324"/>
      <c r="CG943" s="324"/>
      <c r="CH943" s="324"/>
      <c r="CI943" s="324"/>
      <c r="CJ943" s="324"/>
      <c r="CK943" s="324"/>
      <c r="CL943" s="324"/>
      <c r="CM943" s="324"/>
      <c r="CN943" s="324"/>
      <c r="CO943" s="324"/>
      <c r="CP943" s="324"/>
      <c r="CQ943" s="532"/>
      <c r="CR943" s="532"/>
      <c r="CS943" s="532"/>
      <c r="CT943" s="532"/>
      <c r="CU943" s="532"/>
      <c r="CV943" s="532"/>
      <c r="CW943" s="532"/>
      <c r="CX943" s="532"/>
      <c r="CY943" s="532"/>
      <c r="CZ943" s="532"/>
      <c r="DA943" s="532"/>
      <c r="DB943" s="532"/>
      <c r="DC943" s="532"/>
      <c r="DD943" s="532"/>
      <c r="DE943" s="532"/>
      <c r="DF943" s="532"/>
      <c r="DG943" s="532"/>
      <c r="DH943" s="532"/>
      <c r="DI943" s="532"/>
      <c r="DJ943" s="532"/>
      <c r="DK943" s="532"/>
      <c r="DL943" s="532"/>
      <c r="DM943" s="532"/>
      <c r="DN943" s="532"/>
      <c r="DO943" s="532"/>
      <c r="DP943" s="532"/>
      <c r="DQ943" s="532"/>
      <c r="DR943" s="532"/>
      <c r="DS943" s="532"/>
      <c r="DT943" s="532"/>
      <c r="DU943" s="532"/>
      <c r="DV943" s="532"/>
      <c r="DW943" s="532"/>
    </row>
    <row r="944" spans="1:127" s="502" customFormat="1" ht="12.75" customHeight="1" x14ac:dyDescent="0.2">
      <c r="A944" s="270">
        <v>943</v>
      </c>
      <c r="B944" s="270" t="s">
        <v>1004</v>
      </c>
      <c r="C944" s="270" t="s">
        <v>6003</v>
      </c>
      <c r="D944" s="270"/>
      <c r="E944" s="271" t="s">
        <v>6665</v>
      </c>
      <c r="F944" s="271"/>
      <c r="G944" s="272" t="s">
        <v>6666</v>
      </c>
      <c r="H944" s="273"/>
      <c r="I944" s="271" t="s">
        <v>424</v>
      </c>
      <c r="J944" s="270"/>
      <c r="K944" s="271" t="s">
        <v>7352</v>
      </c>
      <c r="L944" s="273" t="s">
        <v>7353</v>
      </c>
      <c r="M944" s="306">
        <v>43416</v>
      </c>
      <c r="N944" s="132">
        <v>44876</v>
      </c>
      <c r="O944" s="277" t="s">
        <v>991</v>
      </c>
      <c r="P944" s="299">
        <f t="shared" ref="P944:P950" si="202">N944</f>
        <v>44876</v>
      </c>
      <c r="Q944" s="264">
        <v>20758</v>
      </c>
      <c r="R944" s="264">
        <v>2018</v>
      </c>
      <c r="S944" s="265">
        <v>44146</v>
      </c>
      <c r="T944" s="281" t="s">
        <v>239</v>
      </c>
      <c r="U944" s="281" t="s">
        <v>1687</v>
      </c>
      <c r="V944" s="150" t="s">
        <v>9628</v>
      </c>
      <c r="W944" s="150" t="s">
        <v>9628</v>
      </c>
      <c r="X944" s="281" t="s">
        <v>7354</v>
      </c>
      <c r="Y944" s="281" t="s">
        <v>9629</v>
      </c>
      <c r="Z944" s="150" t="s">
        <v>7355</v>
      </c>
      <c r="AA944" s="303">
        <v>44876</v>
      </c>
      <c r="AB944" s="283" t="s">
        <v>2167</v>
      </c>
      <c r="AC944" s="281">
        <v>5.5</v>
      </c>
      <c r="AD944" s="284"/>
      <c r="AE944" s="281">
        <v>85</v>
      </c>
      <c r="AF944" s="281"/>
      <c r="AG944" s="281">
        <v>105</v>
      </c>
      <c r="AH944" s="281"/>
      <c r="AI944" s="281">
        <v>24</v>
      </c>
      <c r="AJ944" s="281">
        <v>40</v>
      </c>
      <c r="AK944" s="281">
        <v>54</v>
      </c>
      <c r="AL944" s="281">
        <v>1</v>
      </c>
      <c r="AM944" s="324"/>
      <c r="AN944" s="324"/>
      <c r="AO944" s="324"/>
      <c r="AP944" s="281"/>
      <c r="AQ944" s="635"/>
      <c r="AR944" s="324"/>
      <c r="AS944" s="324"/>
      <c r="AT944" s="324"/>
      <c r="AU944" s="324"/>
      <c r="AV944" s="324"/>
      <c r="AW944" s="324"/>
      <c r="AX944" s="324"/>
      <c r="AY944" s="324"/>
      <c r="AZ944" s="324"/>
      <c r="BA944" s="324"/>
      <c r="BB944" s="324"/>
      <c r="BC944" s="324"/>
      <c r="BD944" s="324"/>
      <c r="BE944" s="324"/>
      <c r="BF944" s="324"/>
      <c r="BG944" s="324"/>
      <c r="BH944" s="324"/>
      <c r="BI944" s="324"/>
      <c r="BJ944" s="324"/>
      <c r="BK944" s="324"/>
      <c r="BL944" s="324"/>
      <c r="BM944" s="324"/>
      <c r="BN944" s="324"/>
      <c r="BO944" s="324"/>
      <c r="BP944" s="324"/>
      <c r="BQ944" s="324"/>
      <c r="BR944" s="324"/>
      <c r="BS944" s="324"/>
      <c r="BT944" s="324"/>
      <c r="BU944" s="324"/>
      <c r="BV944" s="324"/>
      <c r="BW944" s="324"/>
      <c r="BX944" s="324"/>
      <c r="BY944" s="324"/>
      <c r="BZ944" s="324"/>
      <c r="CA944" s="324"/>
      <c r="CB944" s="324"/>
      <c r="CC944" s="324"/>
      <c r="CD944" s="324"/>
      <c r="CE944" s="324"/>
      <c r="CF944" s="324"/>
      <c r="CG944" s="324"/>
      <c r="CH944" s="324"/>
      <c r="CI944" s="324"/>
      <c r="CJ944" s="324"/>
      <c r="CK944" s="324"/>
      <c r="CL944" s="324"/>
      <c r="CM944" s="324"/>
      <c r="CN944" s="324"/>
      <c r="CO944" s="324"/>
      <c r="CP944" s="324"/>
      <c r="CQ944" s="532"/>
      <c r="CR944" s="532"/>
      <c r="CS944" s="532"/>
      <c r="CT944" s="532"/>
      <c r="CU944" s="532"/>
      <c r="CV944" s="532"/>
      <c r="CW944" s="532"/>
      <c r="CX944" s="532"/>
      <c r="CY944" s="532"/>
      <c r="CZ944" s="532"/>
      <c r="DA944" s="532"/>
      <c r="DB944" s="532"/>
      <c r="DC944" s="532"/>
      <c r="DD944" s="532"/>
      <c r="DE944" s="532"/>
      <c r="DF944" s="532"/>
      <c r="DG944" s="532"/>
      <c r="DH944" s="532"/>
      <c r="DI944" s="532"/>
      <c r="DJ944" s="532"/>
      <c r="DK944" s="532"/>
      <c r="DL944" s="532"/>
      <c r="DM944" s="532"/>
      <c r="DN944" s="532"/>
      <c r="DO944" s="532"/>
      <c r="DP944" s="532"/>
      <c r="DQ944" s="532"/>
      <c r="DR944" s="532"/>
      <c r="DS944" s="532"/>
      <c r="DT944" s="532"/>
      <c r="DU944" s="532"/>
      <c r="DV944" s="532"/>
      <c r="DW944" s="532"/>
    </row>
    <row r="945" spans="1:127" s="502" customFormat="1" ht="12.75" customHeight="1" x14ac:dyDescent="0.2">
      <c r="A945" s="270">
        <v>944</v>
      </c>
      <c r="B945" s="281" t="s">
        <v>1004</v>
      </c>
      <c r="C945" s="270" t="s">
        <v>712</v>
      </c>
      <c r="D945" s="281"/>
      <c r="E945" s="281" t="s">
        <v>1405</v>
      </c>
      <c r="F945" s="281"/>
      <c r="G945" s="296" t="s">
        <v>10416</v>
      </c>
      <c r="H945" s="922"/>
      <c r="I945" s="271" t="s">
        <v>1634</v>
      </c>
      <c r="J945" s="281"/>
      <c r="K945" s="281" t="s">
        <v>10417</v>
      </c>
      <c r="L945" s="922" t="s">
        <v>10418</v>
      </c>
      <c r="M945" s="306">
        <v>44367</v>
      </c>
      <c r="N945" s="307">
        <v>45086</v>
      </c>
      <c r="O945" s="507" t="s">
        <v>991</v>
      </c>
      <c r="P945" s="508">
        <f>N945</f>
        <v>45086</v>
      </c>
      <c r="Q945" s="520">
        <v>21337</v>
      </c>
      <c r="R945" s="520">
        <v>2012</v>
      </c>
      <c r="S945" s="265">
        <v>44356</v>
      </c>
      <c r="T945" s="324" t="s">
        <v>1785</v>
      </c>
      <c r="U945" s="281" t="s">
        <v>1786</v>
      </c>
      <c r="V945" s="150" t="s">
        <v>484</v>
      </c>
      <c r="W945" s="150" t="s">
        <v>479</v>
      </c>
      <c r="X945" s="150" t="s">
        <v>10419</v>
      </c>
      <c r="Y945" s="281" t="s">
        <v>10420</v>
      </c>
      <c r="Z945" s="150" t="s">
        <v>10421</v>
      </c>
      <c r="AA945" s="303">
        <f>N945</f>
        <v>45086</v>
      </c>
      <c r="AB945" s="283" t="s">
        <v>485</v>
      </c>
      <c r="AC945" s="281">
        <v>5.7</v>
      </c>
      <c r="AD945" s="284"/>
      <c r="AE945" s="281">
        <v>95</v>
      </c>
      <c r="AF945" s="281"/>
      <c r="AG945" s="281">
        <v>115</v>
      </c>
      <c r="AH945" s="281"/>
      <c r="AI945" s="281" t="s">
        <v>994</v>
      </c>
      <c r="AJ945" s="281">
        <v>38</v>
      </c>
      <c r="AK945" s="324">
        <v>50</v>
      </c>
      <c r="AL945" s="324">
        <v>1</v>
      </c>
      <c r="AM945" s="324"/>
      <c r="AN945" s="324"/>
      <c r="AO945" s="324"/>
      <c r="AP945" s="281"/>
      <c r="AQ945" s="635"/>
      <c r="AR945" s="324"/>
      <c r="AS945" s="324"/>
      <c r="AT945" s="324"/>
      <c r="AU945" s="324"/>
      <c r="AV945" s="324"/>
      <c r="AW945" s="324"/>
      <c r="AX945" s="324"/>
      <c r="AY945" s="324"/>
      <c r="AZ945" s="324"/>
      <c r="BA945" s="324"/>
      <c r="BB945" s="324"/>
      <c r="BC945" s="324"/>
      <c r="BD945" s="324"/>
      <c r="BE945" s="324"/>
      <c r="BF945" s="324"/>
      <c r="BG945" s="324"/>
      <c r="BH945" s="324"/>
      <c r="BI945" s="324"/>
      <c r="BJ945" s="324"/>
      <c r="BK945" s="324"/>
      <c r="BL945" s="324"/>
      <c r="BM945" s="324"/>
      <c r="BN945" s="324"/>
      <c r="BO945" s="324"/>
      <c r="BP945" s="324"/>
      <c r="BQ945" s="324"/>
      <c r="BR945" s="324"/>
      <c r="BS945" s="324"/>
      <c r="BT945" s="324"/>
      <c r="BU945" s="324"/>
      <c r="BV945" s="324"/>
      <c r="BW945" s="324"/>
      <c r="BX945" s="324"/>
      <c r="BY945" s="324"/>
      <c r="BZ945" s="324"/>
      <c r="CA945" s="324"/>
      <c r="CB945" s="324"/>
      <c r="CC945" s="324"/>
      <c r="CD945" s="324"/>
      <c r="CE945" s="324"/>
      <c r="CF945" s="324"/>
      <c r="CG945" s="324"/>
      <c r="CH945" s="324"/>
      <c r="CI945" s="324"/>
      <c r="CJ945" s="324"/>
      <c r="CK945" s="324"/>
      <c r="CL945" s="324"/>
      <c r="CM945" s="324"/>
      <c r="CN945" s="324"/>
      <c r="CO945" s="324"/>
      <c r="CP945" s="324"/>
      <c r="CQ945" s="532"/>
      <c r="CR945" s="532"/>
      <c r="CS945" s="532"/>
      <c r="CT945" s="532"/>
      <c r="CU945" s="532"/>
      <c r="CV945" s="532"/>
      <c r="CW945" s="532"/>
      <c r="CX945" s="532"/>
      <c r="CY945" s="532"/>
      <c r="CZ945" s="532"/>
      <c r="DA945" s="532"/>
      <c r="DB945" s="532"/>
      <c r="DC945" s="532"/>
      <c r="DD945" s="532"/>
      <c r="DE945" s="532"/>
      <c r="DF945" s="532"/>
      <c r="DG945" s="532"/>
      <c r="DH945" s="532"/>
      <c r="DI945" s="532"/>
      <c r="DJ945" s="532"/>
      <c r="DK945" s="532"/>
      <c r="DL945" s="532"/>
      <c r="DM945" s="532"/>
      <c r="DN945" s="532"/>
      <c r="DO945" s="532"/>
      <c r="DP945" s="532"/>
      <c r="DQ945" s="532"/>
      <c r="DR945" s="532"/>
      <c r="DS945" s="532"/>
      <c r="DT945" s="532"/>
      <c r="DU945" s="532"/>
      <c r="DV945" s="532"/>
      <c r="DW945" s="532"/>
    </row>
    <row r="946" spans="1:127" s="502" customFormat="1" ht="12.75" customHeight="1" x14ac:dyDescent="0.2">
      <c r="A946" s="270">
        <v>945</v>
      </c>
      <c r="B946" s="281" t="s">
        <v>1004</v>
      </c>
      <c r="C946" s="281" t="s">
        <v>1451</v>
      </c>
      <c r="D946" s="281"/>
      <c r="E946" s="281" t="s">
        <v>5009</v>
      </c>
      <c r="F946" s="281"/>
      <c r="G946" s="296" t="s">
        <v>10758</v>
      </c>
      <c r="H946" s="922"/>
      <c r="I946" s="281" t="s">
        <v>3217</v>
      </c>
      <c r="J946" s="281"/>
      <c r="K946" s="281" t="s">
        <v>10759</v>
      </c>
      <c r="L946" s="922" t="s">
        <v>10760</v>
      </c>
      <c r="M946" s="306">
        <v>44062</v>
      </c>
      <c r="N946" s="307">
        <v>44763</v>
      </c>
      <c r="O946" s="507" t="s">
        <v>991</v>
      </c>
      <c r="P946" s="299">
        <f>N946</f>
        <v>44763</v>
      </c>
      <c r="Q946" s="264">
        <v>21462</v>
      </c>
      <c r="R946" s="264">
        <v>2010</v>
      </c>
      <c r="S946" s="265">
        <v>44398</v>
      </c>
      <c r="T946" s="281" t="s">
        <v>5079</v>
      </c>
      <c r="U946" s="281" t="s">
        <v>1687</v>
      </c>
      <c r="V946" s="150" t="s">
        <v>2085</v>
      </c>
      <c r="W946" s="150" t="s">
        <v>731</v>
      </c>
      <c r="X946" s="281" t="s">
        <v>10761</v>
      </c>
      <c r="Y946" s="281" t="s">
        <v>7643</v>
      </c>
      <c r="Z946" s="150" t="s">
        <v>1994</v>
      </c>
      <c r="AA946" s="303">
        <f>N946</f>
        <v>44763</v>
      </c>
      <c r="AB946" s="283" t="s">
        <v>2167</v>
      </c>
      <c r="AC946" s="281">
        <v>6.5</v>
      </c>
      <c r="AD946" s="284"/>
      <c r="AE946" s="281">
        <v>100</v>
      </c>
      <c r="AF946" s="281">
        <v>100</v>
      </c>
      <c r="AG946" s="281">
        <v>130</v>
      </c>
      <c r="AH946" s="281">
        <v>130</v>
      </c>
      <c r="AI946" s="281">
        <v>23</v>
      </c>
      <c r="AJ946" s="281">
        <v>37</v>
      </c>
      <c r="AK946" s="281">
        <v>50</v>
      </c>
      <c r="AL946" s="281">
        <v>1</v>
      </c>
      <c r="AM946" s="324"/>
      <c r="AN946" s="324"/>
      <c r="AO946" s="324"/>
      <c r="AP946" s="281"/>
      <c r="AQ946" s="635"/>
      <c r="AR946" s="324"/>
      <c r="AS946" s="324"/>
      <c r="AT946" s="324"/>
      <c r="AU946" s="324"/>
      <c r="AV946" s="324"/>
      <c r="AW946" s="324"/>
      <c r="AX946" s="324"/>
      <c r="AY946" s="324"/>
      <c r="AZ946" s="324"/>
      <c r="BA946" s="324"/>
      <c r="BB946" s="324"/>
      <c r="BC946" s="324"/>
      <c r="BD946" s="324"/>
      <c r="BE946" s="324"/>
      <c r="BF946" s="324"/>
      <c r="BG946" s="324"/>
      <c r="BH946" s="324"/>
      <c r="BI946" s="324"/>
      <c r="BJ946" s="324"/>
      <c r="BK946" s="324"/>
      <c r="BL946" s="324"/>
      <c r="BM946" s="324"/>
      <c r="BN946" s="324"/>
      <c r="BO946" s="324"/>
      <c r="BP946" s="324"/>
      <c r="BQ946" s="324"/>
      <c r="BR946" s="324"/>
      <c r="BS946" s="324"/>
      <c r="BT946" s="324"/>
      <c r="BU946" s="324"/>
      <c r="BV946" s="324"/>
      <c r="BW946" s="324"/>
      <c r="BX946" s="324"/>
      <c r="BY946" s="324"/>
      <c r="BZ946" s="324"/>
      <c r="CA946" s="324"/>
      <c r="CB946" s="324"/>
      <c r="CC946" s="324"/>
      <c r="CD946" s="324"/>
      <c r="CE946" s="324"/>
      <c r="CF946" s="324"/>
      <c r="CG946" s="324"/>
      <c r="CH946" s="324"/>
      <c r="CI946" s="324"/>
      <c r="CJ946" s="324"/>
      <c r="CK946" s="324"/>
      <c r="CL946" s="324"/>
      <c r="CM946" s="324"/>
      <c r="CN946" s="324"/>
      <c r="CO946" s="324"/>
      <c r="CP946" s="324"/>
      <c r="CQ946" s="532"/>
      <c r="CR946" s="532"/>
      <c r="CS946" s="532"/>
      <c r="CT946" s="532"/>
      <c r="CU946" s="532"/>
      <c r="CV946" s="532"/>
      <c r="CW946" s="532"/>
      <c r="CX946" s="532"/>
      <c r="CY946" s="532"/>
      <c r="CZ946" s="532"/>
      <c r="DA946" s="532"/>
      <c r="DB946" s="532"/>
      <c r="DC946" s="532"/>
      <c r="DD946" s="532"/>
      <c r="DE946" s="532"/>
      <c r="DF946" s="532"/>
      <c r="DG946" s="532"/>
      <c r="DH946" s="532"/>
      <c r="DI946" s="532"/>
      <c r="DJ946" s="532"/>
      <c r="DK946" s="532"/>
      <c r="DL946" s="532"/>
      <c r="DM946" s="532"/>
      <c r="DN946" s="532"/>
      <c r="DO946" s="532"/>
      <c r="DP946" s="532"/>
      <c r="DQ946" s="532"/>
      <c r="DR946" s="532"/>
      <c r="DS946" s="532"/>
      <c r="DT946" s="532"/>
      <c r="DU946" s="532"/>
      <c r="DV946" s="532"/>
      <c r="DW946" s="532"/>
    </row>
    <row r="947" spans="1:127" ht="12.75" customHeight="1" x14ac:dyDescent="0.2">
      <c r="A947" s="270">
        <v>946</v>
      </c>
      <c r="B947" s="281" t="s">
        <v>1004</v>
      </c>
      <c r="C947" s="281" t="s">
        <v>503</v>
      </c>
      <c r="D947" s="281"/>
      <c r="E947" s="281" t="s">
        <v>2318</v>
      </c>
      <c r="F947" s="281"/>
      <c r="G947" s="296" t="s">
        <v>2319</v>
      </c>
      <c r="H947" s="676"/>
      <c r="I947" s="281" t="s">
        <v>2653</v>
      </c>
      <c r="J947" s="281"/>
      <c r="K947" s="281" t="s">
        <v>1759</v>
      </c>
      <c r="L947" s="676" t="s">
        <v>783</v>
      </c>
      <c r="M947" s="306">
        <v>41796</v>
      </c>
      <c r="N947" s="325">
        <v>44721</v>
      </c>
      <c r="O947" s="507" t="s">
        <v>991</v>
      </c>
      <c r="P947" s="513">
        <f t="shared" si="202"/>
        <v>44721</v>
      </c>
      <c r="Q947" s="514">
        <v>20479</v>
      </c>
      <c r="R947" s="514">
        <v>2014</v>
      </c>
      <c r="S947" s="279">
        <v>43991</v>
      </c>
      <c r="T947" s="501" t="s">
        <v>39</v>
      </c>
      <c r="U947" s="324" t="s">
        <v>991</v>
      </c>
      <c r="V947" s="282" t="s">
        <v>1044</v>
      </c>
      <c r="W947" s="282" t="s">
        <v>8507</v>
      </c>
      <c r="X947" s="280" t="s">
        <v>1760</v>
      </c>
      <c r="Y947" s="280" t="s">
        <v>1993</v>
      </c>
      <c r="Z947" s="282" t="s">
        <v>1994</v>
      </c>
      <c r="AA947" s="319">
        <f>N947</f>
        <v>44721</v>
      </c>
      <c r="AB947" s="149" t="s">
        <v>1411</v>
      </c>
      <c r="AC947" s="280">
        <v>5.7</v>
      </c>
      <c r="AD947" s="305"/>
      <c r="AE947" s="280">
        <v>75</v>
      </c>
      <c r="AF947" s="280"/>
      <c r="AG947" s="280">
        <v>95</v>
      </c>
      <c r="AH947" s="280"/>
      <c r="AI947" s="280">
        <v>23</v>
      </c>
      <c r="AJ947" s="280">
        <v>39</v>
      </c>
      <c r="AK947" s="501">
        <v>57</v>
      </c>
      <c r="AL947" s="501">
        <v>1</v>
      </c>
      <c r="AM947" s="501"/>
      <c r="AN947" s="501"/>
      <c r="AO947" s="501"/>
      <c r="AP947" s="280"/>
      <c r="AQ947" s="634"/>
      <c r="AR947" s="501"/>
      <c r="AS947" s="501"/>
      <c r="AT947" s="501"/>
      <c r="AU947" s="501"/>
      <c r="AV947" s="501"/>
      <c r="AW947" s="501"/>
      <c r="AX947" s="501"/>
      <c r="AY947" s="501"/>
      <c r="AZ947" s="501"/>
      <c r="BA947" s="501"/>
      <c r="BB947" s="501"/>
      <c r="BC947" s="501"/>
      <c r="BD947" s="501"/>
      <c r="BE947" s="501"/>
      <c r="BF947" s="501"/>
      <c r="BG947" s="501"/>
      <c r="BH947" s="501"/>
      <c r="BI947" s="501"/>
      <c r="BJ947" s="501"/>
      <c r="BK947" s="501"/>
      <c r="BL947" s="501"/>
      <c r="BM947" s="501"/>
      <c r="BN947" s="501"/>
      <c r="BO947" s="501"/>
      <c r="BP947" s="501"/>
      <c r="BQ947" s="501"/>
      <c r="BR947" s="501"/>
      <c r="BS947" s="501"/>
      <c r="BT947" s="501"/>
      <c r="BU947" s="501"/>
      <c r="BV947" s="501"/>
      <c r="BW947" s="501"/>
      <c r="BX947" s="501"/>
      <c r="BY947" s="501"/>
      <c r="BZ947" s="501"/>
      <c r="CA947" s="501"/>
      <c r="CB947" s="501"/>
      <c r="CC947" s="501"/>
      <c r="CD947" s="501"/>
      <c r="CE947" s="501"/>
      <c r="CF947" s="501"/>
      <c r="CG947" s="501"/>
      <c r="CH947" s="501"/>
      <c r="CI947" s="501"/>
      <c r="CJ947" s="501"/>
      <c r="CK947" s="501"/>
      <c r="CL947" s="501"/>
      <c r="CM947" s="501"/>
      <c r="CN947" s="501"/>
      <c r="CO947" s="501"/>
      <c r="CP947" s="501"/>
    </row>
    <row r="948" spans="1:127" s="502" customFormat="1" ht="12.75" customHeight="1" x14ac:dyDescent="0.2">
      <c r="A948" s="270">
        <v>947</v>
      </c>
      <c r="B948" s="281" t="s">
        <v>1004</v>
      </c>
      <c r="C948" s="281" t="s">
        <v>470</v>
      </c>
      <c r="D948" s="281"/>
      <c r="E948" s="281" t="s">
        <v>6214</v>
      </c>
      <c r="F948" s="281"/>
      <c r="G948" s="296" t="s">
        <v>6215</v>
      </c>
      <c r="H948" s="676"/>
      <c r="I948" s="270" t="s">
        <v>1634</v>
      </c>
      <c r="J948" s="281"/>
      <c r="K948" s="281" t="s">
        <v>6216</v>
      </c>
      <c r="L948" s="676" t="s">
        <v>6217</v>
      </c>
      <c r="M948" s="306">
        <v>43259</v>
      </c>
      <c r="N948" s="307">
        <v>43990</v>
      </c>
      <c r="O948" s="507" t="s">
        <v>991</v>
      </c>
      <c r="P948" s="508">
        <f t="shared" si="202"/>
        <v>43990</v>
      </c>
      <c r="Q948" s="520">
        <v>18478</v>
      </c>
      <c r="R948" s="520">
        <v>2018</v>
      </c>
      <c r="S948" s="265">
        <v>43259</v>
      </c>
      <c r="T948" s="324" t="s">
        <v>1686</v>
      </c>
      <c r="U948" s="324" t="s">
        <v>1786</v>
      </c>
      <c r="V948" s="150" t="s">
        <v>484</v>
      </c>
      <c r="W948" s="150" t="s">
        <v>484</v>
      </c>
      <c r="X948" s="281" t="s">
        <v>6218</v>
      </c>
      <c r="Y948" s="281" t="s">
        <v>1697</v>
      </c>
      <c r="Z948" s="150" t="s">
        <v>192</v>
      </c>
      <c r="AA948" s="303">
        <f>N948</f>
        <v>43990</v>
      </c>
      <c r="AB948" s="283" t="s">
        <v>485</v>
      </c>
      <c r="AC948" s="281">
        <v>5.3</v>
      </c>
      <c r="AD948" s="284"/>
      <c r="AE948" s="281">
        <v>90</v>
      </c>
      <c r="AF948" s="281"/>
      <c r="AG948" s="281">
        <v>115</v>
      </c>
      <c r="AH948" s="281"/>
      <c r="AI948" s="281" t="s">
        <v>994</v>
      </c>
      <c r="AJ948" s="281" t="s">
        <v>994</v>
      </c>
      <c r="AK948" s="324" t="s">
        <v>994</v>
      </c>
      <c r="AL948" s="324">
        <v>1</v>
      </c>
      <c r="AM948" s="324"/>
      <c r="AN948" s="324"/>
      <c r="AO948" s="324"/>
      <c r="AP948" s="281"/>
      <c r="AQ948" s="635"/>
      <c r="AR948" s="324"/>
      <c r="AS948" s="324"/>
      <c r="AT948" s="324"/>
      <c r="AU948" s="324"/>
      <c r="AV948" s="324"/>
      <c r="AW948" s="324"/>
      <c r="AX948" s="324"/>
      <c r="AY948" s="324"/>
      <c r="AZ948" s="324"/>
      <c r="BA948" s="324"/>
      <c r="BB948" s="324"/>
      <c r="BC948" s="324"/>
      <c r="BD948" s="324"/>
      <c r="BE948" s="324"/>
      <c r="BF948" s="324"/>
      <c r="BG948" s="324"/>
      <c r="BH948" s="324"/>
      <c r="BI948" s="324"/>
      <c r="BJ948" s="324"/>
      <c r="BK948" s="324"/>
      <c r="BL948" s="324"/>
      <c r="BM948" s="324"/>
      <c r="BN948" s="324"/>
      <c r="BO948" s="324"/>
      <c r="BP948" s="324"/>
      <c r="BQ948" s="324"/>
      <c r="BR948" s="324"/>
      <c r="BS948" s="324"/>
      <c r="BT948" s="324"/>
      <c r="BU948" s="324"/>
      <c r="BV948" s="324"/>
      <c r="BW948" s="324"/>
      <c r="BX948" s="324"/>
      <c r="BY948" s="324"/>
      <c r="BZ948" s="324"/>
      <c r="CA948" s="324"/>
      <c r="CB948" s="324"/>
      <c r="CC948" s="324"/>
      <c r="CD948" s="324"/>
      <c r="CE948" s="324"/>
      <c r="CF948" s="324"/>
      <c r="CG948" s="324"/>
      <c r="CH948" s="324"/>
      <c r="CI948" s="324"/>
      <c r="CJ948" s="324"/>
      <c r="CK948" s="324"/>
      <c r="CL948" s="324"/>
      <c r="CM948" s="324"/>
      <c r="CN948" s="324"/>
      <c r="CO948" s="324"/>
      <c r="CP948" s="324"/>
      <c r="CQ948" s="532"/>
      <c r="CR948" s="532"/>
      <c r="CS948" s="532"/>
      <c r="CT948" s="532"/>
      <c r="CU948" s="532"/>
      <c r="CV948" s="532"/>
      <c r="CW948" s="532"/>
      <c r="CX948" s="532"/>
      <c r="CY948" s="532"/>
      <c r="CZ948" s="532"/>
      <c r="DA948" s="532"/>
      <c r="DB948" s="532"/>
      <c r="DC948" s="532"/>
      <c r="DD948" s="532"/>
      <c r="DE948" s="532"/>
      <c r="DF948" s="532"/>
      <c r="DG948" s="532"/>
      <c r="DH948" s="532"/>
      <c r="DI948" s="532"/>
      <c r="DJ948" s="532"/>
      <c r="DK948" s="532"/>
      <c r="DL948" s="532"/>
      <c r="DM948" s="532"/>
      <c r="DN948" s="532"/>
      <c r="DO948" s="532"/>
      <c r="DP948" s="532"/>
      <c r="DQ948" s="532"/>
      <c r="DR948" s="532"/>
      <c r="DS948" s="532"/>
      <c r="DT948" s="532"/>
      <c r="DU948" s="532"/>
      <c r="DV948" s="532"/>
      <c r="DW948" s="532"/>
    </row>
    <row r="949" spans="1:127" s="1010" customFormat="1" ht="12.75" customHeight="1" x14ac:dyDescent="0.2">
      <c r="A949" s="993" t="s">
        <v>10735</v>
      </c>
      <c r="B949" s="1003"/>
      <c r="C949" s="1003"/>
      <c r="D949" s="1003"/>
      <c r="E949" s="1003" t="s">
        <v>2315</v>
      </c>
      <c r="F949" s="1003"/>
      <c r="G949" s="1014"/>
      <c r="H949" s="1015"/>
      <c r="I949" s="1003"/>
      <c r="J949" s="1003"/>
      <c r="K949" s="1003"/>
      <c r="L949" s="1015"/>
      <c r="M949" s="1016"/>
      <c r="N949" s="1017"/>
      <c r="O949" s="1018"/>
      <c r="P949" s="1019"/>
      <c r="Q949" s="1020"/>
      <c r="R949" s="1020"/>
      <c r="S949" s="1002"/>
      <c r="T949" s="1009"/>
      <c r="U949" s="1009"/>
      <c r="V949" s="1004"/>
      <c r="W949" s="1004"/>
      <c r="X949" s="1003"/>
      <c r="Y949" s="1003"/>
      <c r="Z949" s="1004"/>
      <c r="AA949" s="1005"/>
      <c r="AB949" s="1006"/>
      <c r="AC949" s="1003"/>
      <c r="AD949" s="1007"/>
      <c r="AE949" s="1003"/>
      <c r="AF949" s="1003"/>
      <c r="AG949" s="1003"/>
      <c r="AH949" s="1003"/>
      <c r="AI949" s="1003"/>
      <c r="AJ949" s="1003"/>
      <c r="AK949" s="1009"/>
      <c r="AL949" s="1009"/>
      <c r="AM949" s="1009"/>
      <c r="AN949" s="1009"/>
      <c r="AO949" s="1009"/>
      <c r="AP949" s="1003"/>
      <c r="AQ949" s="1008"/>
      <c r="AR949" s="1009"/>
      <c r="AS949" s="1009"/>
      <c r="AT949" s="1009"/>
      <c r="AU949" s="1009"/>
      <c r="AV949" s="1009"/>
      <c r="AW949" s="1009"/>
      <c r="AX949" s="1009"/>
      <c r="AY949" s="1009"/>
      <c r="AZ949" s="1009"/>
      <c r="BA949" s="1009"/>
      <c r="BB949" s="1009"/>
      <c r="BC949" s="1009"/>
      <c r="BD949" s="1009"/>
      <c r="BE949" s="1009"/>
      <c r="BF949" s="1009"/>
      <c r="BG949" s="1009"/>
      <c r="BH949" s="1009"/>
      <c r="BI949" s="1009"/>
      <c r="BJ949" s="1009"/>
      <c r="BK949" s="1009"/>
      <c r="BL949" s="1009"/>
      <c r="BM949" s="1009"/>
      <c r="BN949" s="1009"/>
      <c r="BO949" s="1009"/>
      <c r="BP949" s="1009"/>
      <c r="BQ949" s="1009"/>
      <c r="BR949" s="1009"/>
      <c r="BS949" s="1009"/>
      <c r="BT949" s="1009"/>
      <c r="BU949" s="1009"/>
      <c r="BV949" s="1009"/>
      <c r="BW949" s="1009"/>
      <c r="BX949" s="1009"/>
      <c r="BY949" s="1009"/>
      <c r="BZ949" s="1009"/>
      <c r="CA949" s="1009"/>
      <c r="CB949" s="1009"/>
      <c r="CC949" s="1009"/>
      <c r="CD949" s="1009"/>
      <c r="CE949" s="1009"/>
      <c r="CF949" s="1009"/>
      <c r="CG949" s="1009"/>
      <c r="CH949" s="1009"/>
      <c r="CI949" s="1009"/>
      <c r="CJ949" s="1009"/>
      <c r="CK949" s="1009"/>
      <c r="CL949" s="1009"/>
      <c r="CM949" s="1009"/>
      <c r="CN949" s="1009"/>
      <c r="CO949" s="1009"/>
      <c r="CP949" s="1009"/>
      <c r="CQ949" s="1023"/>
      <c r="CR949" s="1023"/>
      <c r="CS949" s="1023"/>
      <c r="CT949" s="1023"/>
      <c r="CU949" s="1023"/>
      <c r="CV949" s="1023"/>
      <c r="CW949" s="1023"/>
      <c r="CX949" s="1023"/>
      <c r="CY949" s="1023"/>
      <c r="CZ949" s="1023"/>
      <c r="DA949" s="1023"/>
      <c r="DB949" s="1023"/>
      <c r="DC949" s="1023"/>
      <c r="DD949" s="1023"/>
      <c r="DE949" s="1023"/>
      <c r="DF949" s="1023"/>
      <c r="DG949" s="1023"/>
      <c r="DH949" s="1023"/>
      <c r="DI949" s="1023"/>
      <c r="DJ949" s="1023"/>
      <c r="DK949" s="1023"/>
      <c r="DL949" s="1023"/>
      <c r="DM949" s="1023"/>
      <c r="DN949" s="1023"/>
      <c r="DO949" s="1023"/>
      <c r="DP949" s="1023"/>
      <c r="DQ949" s="1023"/>
      <c r="DR949" s="1023"/>
      <c r="DS949" s="1023"/>
      <c r="DT949" s="1023"/>
      <c r="DU949" s="1023"/>
      <c r="DV949" s="1023"/>
      <c r="DW949" s="1023"/>
    </row>
    <row r="950" spans="1:127" s="502" customFormat="1" ht="12.75" customHeight="1" x14ac:dyDescent="0.2">
      <c r="A950" s="270">
        <v>949</v>
      </c>
      <c r="B950" s="281" t="s">
        <v>1004</v>
      </c>
      <c r="C950" s="281" t="s">
        <v>5091</v>
      </c>
      <c r="D950" s="281"/>
      <c r="E950" s="281" t="s">
        <v>6704</v>
      </c>
      <c r="F950" s="281"/>
      <c r="G950" s="296" t="s">
        <v>6705</v>
      </c>
      <c r="H950" s="676"/>
      <c r="I950" s="281" t="s">
        <v>424</v>
      </c>
      <c r="J950" s="281"/>
      <c r="K950" s="281" t="s">
        <v>49</v>
      </c>
      <c r="L950" s="676" t="s">
        <v>50</v>
      </c>
      <c r="M950" s="306">
        <v>43430</v>
      </c>
      <c r="N950" s="307">
        <v>44888</v>
      </c>
      <c r="O950" s="507" t="s">
        <v>991</v>
      </c>
      <c r="P950" s="508">
        <f t="shared" si="202"/>
        <v>44888</v>
      </c>
      <c r="Q950" s="520">
        <v>18665</v>
      </c>
      <c r="R950" s="520">
        <v>2018</v>
      </c>
      <c r="S950" s="506">
        <v>44158</v>
      </c>
      <c r="T950" s="324" t="s">
        <v>239</v>
      </c>
      <c r="U950" s="324" t="s">
        <v>991</v>
      </c>
      <c r="V950" s="150" t="s">
        <v>2262</v>
      </c>
      <c r="W950" s="150" t="s">
        <v>2262</v>
      </c>
      <c r="X950" s="281" t="s">
        <v>6706</v>
      </c>
      <c r="Y950" s="281" t="s">
        <v>9738</v>
      </c>
      <c r="Z950" s="150" t="s">
        <v>6707</v>
      </c>
      <c r="AA950" s="303">
        <v>44888</v>
      </c>
      <c r="AB950" s="283" t="s">
        <v>1411</v>
      </c>
      <c r="AC950" s="281">
        <v>5.5</v>
      </c>
      <c r="AD950" s="284"/>
      <c r="AE950" s="281">
        <v>85</v>
      </c>
      <c r="AF950" s="281"/>
      <c r="AG950" s="281">
        <v>105</v>
      </c>
      <c r="AH950" s="281"/>
      <c r="AI950" s="281">
        <v>24</v>
      </c>
      <c r="AJ950" s="281">
        <v>39</v>
      </c>
      <c r="AK950" s="324">
        <v>59</v>
      </c>
      <c r="AL950" s="324">
        <v>1</v>
      </c>
      <c r="AM950" s="324"/>
      <c r="AN950" s="324"/>
      <c r="AO950" s="324"/>
      <c r="AP950" s="281"/>
      <c r="AQ950" s="635"/>
      <c r="AR950" s="324"/>
      <c r="AS950" s="324"/>
      <c r="AT950" s="324"/>
      <c r="AU950" s="324"/>
      <c r="AV950" s="324"/>
      <c r="AW950" s="324"/>
      <c r="AX950" s="324"/>
      <c r="AY950" s="324"/>
      <c r="AZ950" s="324"/>
      <c r="BA950" s="324"/>
      <c r="BB950" s="324"/>
      <c r="BC950" s="324"/>
      <c r="BD950" s="324"/>
      <c r="BE950" s="324"/>
      <c r="BF950" s="324"/>
      <c r="BG950" s="324"/>
      <c r="BH950" s="324"/>
      <c r="BI950" s="324"/>
      <c r="BJ950" s="324"/>
      <c r="BK950" s="324"/>
      <c r="BL950" s="324"/>
      <c r="BM950" s="324"/>
      <c r="BN950" s="324"/>
      <c r="BO950" s="324"/>
      <c r="BP950" s="324"/>
      <c r="BQ950" s="324"/>
      <c r="BR950" s="324"/>
      <c r="BS950" s="324"/>
      <c r="BT950" s="324"/>
      <c r="BU950" s="324"/>
      <c r="BV950" s="324"/>
      <c r="BW950" s="324"/>
      <c r="BX950" s="324"/>
      <c r="BY950" s="324"/>
      <c r="BZ950" s="324"/>
      <c r="CA950" s="324"/>
      <c r="CB950" s="324"/>
      <c r="CC950" s="324"/>
      <c r="CD950" s="324"/>
      <c r="CE950" s="324"/>
      <c r="CF950" s="324"/>
      <c r="CG950" s="324"/>
      <c r="CH950" s="324"/>
      <c r="CI950" s="324"/>
      <c r="CJ950" s="324"/>
      <c r="CK950" s="324"/>
      <c r="CL950" s="324"/>
      <c r="CM950" s="324"/>
      <c r="CN950" s="324"/>
      <c r="CO950" s="324"/>
      <c r="CP950" s="324"/>
      <c r="CQ950" s="532"/>
      <c r="CR950" s="532"/>
      <c r="CS950" s="532"/>
      <c r="CT950" s="532"/>
      <c r="CU950" s="532"/>
      <c r="CV950" s="532"/>
      <c r="CW950" s="532"/>
      <c r="CX950" s="532"/>
      <c r="CY950" s="532"/>
      <c r="CZ950" s="532"/>
      <c r="DA950" s="532"/>
      <c r="DB950" s="532"/>
      <c r="DC950" s="532"/>
      <c r="DD950" s="532"/>
      <c r="DE950" s="532"/>
      <c r="DF950" s="532"/>
      <c r="DG950" s="532"/>
      <c r="DH950" s="532"/>
      <c r="DI950" s="532"/>
      <c r="DJ950" s="532"/>
      <c r="DK950" s="532"/>
      <c r="DL950" s="532"/>
      <c r="DM950" s="532"/>
      <c r="DN950" s="532"/>
      <c r="DO950" s="532"/>
      <c r="DP950" s="532"/>
      <c r="DQ950" s="532"/>
      <c r="DR950" s="532"/>
      <c r="DS950" s="532"/>
      <c r="DT950" s="532"/>
      <c r="DU950" s="532"/>
      <c r="DV950" s="532"/>
      <c r="DW950" s="532"/>
    </row>
    <row r="951" spans="1:127" ht="12.75" customHeight="1" x14ac:dyDescent="0.2">
      <c r="A951" s="270">
        <v>950</v>
      </c>
      <c r="B951" s="270" t="s">
        <v>1004</v>
      </c>
      <c r="C951" s="270" t="s">
        <v>712</v>
      </c>
      <c r="D951" s="281"/>
      <c r="E951" s="271" t="s">
        <v>608</v>
      </c>
      <c r="F951" s="271"/>
      <c r="G951" s="272" t="s">
        <v>609</v>
      </c>
      <c r="H951" s="676"/>
      <c r="I951" s="270" t="s">
        <v>1634</v>
      </c>
      <c r="J951" s="281"/>
      <c r="K951" s="271" t="s">
        <v>6212</v>
      </c>
      <c r="L951" s="273" t="s">
        <v>6213</v>
      </c>
      <c r="M951" s="306">
        <v>41768</v>
      </c>
      <c r="N951" s="276">
        <v>45091</v>
      </c>
      <c r="O951" s="277" t="s">
        <v>991</v>
      </c>
      <c r="P951" s="298">
        <f t="shared" ref="P951:P962" si="203">N951</f>
        <v>45091</v>
      </c>
      <c r="Q951" s="278">
        <v>20499</v>
      </c>
      <c r="R951" s="278">
        <v>2010</v>
      </c>
      <c r="S951" s="279">
        <v>44361</v>
      </c>
      <c r="T951" s="280" t="s">
        <v>10394</v>
      </c>
      <c r="U951" s="281" t="s">
        <v>991</v>
      </c>
      <c r="V951" s="282" t="s">
        <v>1280</v>
      </c>
      <c r="W951" s="282" t="s">
        <v>3412</v>
      </c>
      <c r="X951" s="281" t="s">
        <v>7328</v>
      </c>
      <c r="Y951" s="281" t="s">
        <v>7329</v>
      </c>
      <c r="Z951" s="282" t="s">
        <v>3120</v>
      </c>
      <c r="AA951" s="319">
        <f>N951</f>
        <v>45091</v>
      </c>
      <c r="AB951" s="149" t="s">
        <v>2167</v>
      </c>
      <c r="AC951" s="280">
        <v>5.7</v>
      </c>
      <c r="AD951" s="305"/>
      <c r="AE951" s="280">
        <v>95</v>
      </c>
      <c r="AF951" s="280"/>
      <c r="AG951" s="280">
        <v>115</v>
      </c>
      <c r="AH951" s="280"/>
      <c r="AI951" s="280">
        <v>24</v>
      </c>
      <c r="AJ951" s="280">
        <v>38</v>
      </c>
      <c r="AK951" s="280">
        <v>50</v>
      </c>
      <c r="AL951" s="280">
        <v>1</v>
      </c>
      <c r="AM951" s="517"/>
      <c r="AN951" s="501"/>
      <c r="AO951" s="501"/>
      <c r="AP951" s="280"/>
      <c r="AQ951" s="634"/>
      <c r="AR951" s="501"/>
      <c r="AS951" s="501"/>
      <c r="AT951" s="501"/>
      <c r="AU951" s="501"/>
      <c r="AV951" s="501"/>
      <c r="AW951" s="501"/>
      <c r="AX951" s="501"/>
      <c r="AY951" s="501"/>
      <c r="AZ951" s="501"/>
      <c r="BA951" s="501"/>
      <c r="BB951" s="501"/>
      <c r="BC951" s="501"/>
      <c r="BD951" s="501"/>
      <c r="BE951" s="501"/>
      <c r="BF951" s="501"/>
      <c r="BG951" s="501"/>
      <c r="BH951" s="501"/>
      <c r="BI951" s="501"/>
      <c r="BJ951" s="501"/>
      <c r="BK951" s="501"/>
      <c r="BL951" s="501"/>
      <c r="BM951" s="501"/>
      <c r="BN951" s="501"/>
      <c r="BO951" s="501"/>
      <c r="BP951" s="501"/>
      <c r="BQ951" s="501"/>
      <c r="BR951" s="501"/>
      <c r="BS951" s="501"/>
      <c r="BT951" s="501"/>
      <c r="BU951" s="501"/>
      <c r="BV951" s="501"/>
      <c r="BW951" s="501"/>
      <c r="BX951" s="501"/>
      <c r="BY951" s="501"/>
      <c r="BZ951" s="501"/>
      <c r="CA951" s="501"/>
      <c r="CB951" s="501"/>
      <c r="CC951" s="501"/>
      <c r="CD951" s="501"/>
      <c r="CE951" s="501"/>
      <c r="CF951" s="501"/>
      <c r="CG951" s="501"/>
      <c r="CH951" s="501"/>
      <c r="CI951" s="501"/>
      <c r="CJ951" s="501"/>
      <c r="CK951" s="501"/>
      <c r="CL951" s="501"/>
      <c r="CM951" s="501"/>
      <c r="CN951" s="501"/>
      <c r="CO951" s="501"/>
      <c r="CP951" s="501"/>
    </row>
    <row r="952" spans="1:127" s="502" customFormat="1" ht="12.75" customHeight="1" x14ac:dyDescent="0.2">
      <c r="A952" s="270">
        <v>951</v>
      </c>
      <c r="B952" s="270" t="s">
        <v>1004</v>
      </c>
      <c r="C952" s="271" t="s">
        <v>9360</v>
      </c>
      <c r="D952" s="271"/>
      <c r="E952" s="130" t="s">
        <v>810</v>
      </c>
      <c r="F952" s="271"/>
      <c r="G952" s="272" t="s">
        <v>9361</v>
      </c>
      <c r="H952" s="273"/>
      <c r="I952" s="270" t="s">
        <v>2653</v>
      </c>
      <c r="J952" s="271"/>
      <c r="K952" s="271" t="s">
        <v>9362</v>
      </c>
      <c r="L952" s="273" t="s">
        <v>9363</v>
      </c>
      <c r="M952" s="275">
        <v>44090</v>
      </c>
      <c r="N952" s="132">
        <v>44815</v>
      </c>
      <c r="O952" s="277" t="s">
        <v>991</v>
      </c>
      <c r="P952" s="299">
        <f t="shared" si="203"/>
        <v>44815</v>
      </c>
      <c r="Q952" s="264">
        <v>20659</v>
      </c>
      <c r="R952" s="264">
        <v>2020</v>
      </c>
      <c r="S952" s="265">
        <v>44085</v>
      </c>
      <c r="T952" s="281" t="s">
        <v>1785</v>
      </c>
      <c r="U952" s="281" t="s">
        <v>1786</v>
      </c>
      <c r="V952" s="150" t="s">
        <v>484</v>
      </c>
      <c r="W952" s="150" t="s">
        <v>1189</v>
      </c>
      <c r="X952" s="281" t="s">
        <v>9364</v>
      </c>
      <c r="Y952" s="281" t="s">
        <v>9365</v>
      </c>
      <c r="Z952" s="150" t="s">
        <v>9366</v>
      </c>
      <c r="AA952" s="303">
        <f>N952</f>
        <v>44815</v>
      </c>
      <c r="AB952" s="283" t="s">
        <v>485</v>
      </c>
      <c r="AC952" s="281">
        <v>5.6</v>
      </c>
      <c r="AD952" s="284"/>
      <c r="AE952" s="281">
        <v>110</v>
      </c>
      <c r="AF952" s="281"/>
      <c r="AG952" s="281">
        <v>160</v>
      </c>
      <c r="AH952" s="281"/>
      <c r="AI952" s="281" t="s">
        <v>994</v>
      </c>
      <c r="AJ952" s="281" t="s">
        <v>994</v>
      </c>
      <c r="AK952" s="281" t="s">
        <v>994</v>
      </c>
      <c r="AL952" s="281">
        <v>1</v>
      </c>
      <c r="AM952" s="265"/>
      <c r="AN952" s="281"/>
      <c r="AO952" s="281"/>
      <c r="AP952" s="281"/>
      <c r="AQ952" s="635"/>
      <c r="AR952" s="324"/>
      <c r="AS952" s="324"/>
      <c r="AT952" s="324"/>
      <c r="AU952" s="324"/>
      <c r="AV952" s="324"/>
      <c r="AW952" s="324"/>
      <c r="AX952" s="324"/>
      <c r="AY952" s="324"/>
      <c r="AZ952" s="324"/>
      <c r="BA952" s="324"/>
      <c r="BB952" s="324"/>
      <c r="BC952" s="324"/>
      <c r="BD952" s="324"/>
      <c r="BE952" s="324"/>
      <c r="BF952" s="324"/>
      <c r="BG952" s="324"/>
      <c r="BH952" s="324"/>
      <c r="BI952" s="324"/>
      <c r="BJ952" s="324"/>
      <c r="BK952" s="324"/>
      <c r="BL952" s="324"/>
      <c r="BM952" s="324"/>
      <c r="BN952" s="324"/>
      <c r="BO952" s="324"/>
      <c r="BP952" s="324"/>
      <c r="BQ952" s="324"/>
      <c r="BR952" s="324"/>
      <c r="BS952" s="324"/>
      <c r="BT952" s="324"/>
      <c r="BU952" s="324"/>
      <c r="BV952" s="324"/>
      <c r="BW952" s="324"/>
      <c r="BX952" s="324"/>
      <c r="BY952" s="324"/>
      <c r="BZ952" s="324"/>
      <c r="CA952" s="324"/>
      <c r="CB952" s="324"/>
      <c r="CC952" s="324"/>
      <c r="CD952" s="324"/>
      <c r="CE952" s="324"/>
      <c r="CF952" s="324"/>
      <c r="CG952" s="324"/>
      <c r="CH952" s="324"/>
      <c r="CI952" s="324"/>
      <c r="CJ952" s="324"/>
      <c r="CK952" s="324"/>
      <c r="CL952" s="324"/>
      <c r="CM952" s="324"/>
      <c r="CN952" s="324"/>
      <c r="CO952" s="324"/>
      <c r="CP952" s="324"/>
      <c r="CQ952" s="532"/>
      <c r="CR952" s="532"/>
      <c r="CS952" s="532"/>
      <c r="CT952" s="532"/>
      <c r="CU952" s="532"/>
      <c r="CV952" s="532"/>
      <c r="CW952" s="532"/>
      <c r="CX952" s="532"/>
      <c r="CY952" s="532"/>
      <c r="CZ952" s="532"/>
      <c r="DA952" s="532"/>
      <c r="DB952" s="532"/>
      <c r="DC952" s="532"/>
      <c r="DD952" s="532"/>
      <c r="DE952" s="532"/>
      <c r="DF952" s="532"/>
      <c r="DG952" s="532"/>
      <c r="DH952" s="532"/>
      <c r="DI952" s="532"/>
      <c r="DJ952" s="532"/>
      <c r="DK952" s="532"/>
      <c r="DL952" s="532"/>
      <c r="DM952" s="532"/>
      <c r="DN952" s="532"/>
      <c r="DO952" s="532"/>
      <c r="DP952" s="532"/>
      <c r="DQ952" s="532"/>
      <c r="DR952" s="532"/>
      <c r="DS952" s="532"/>
      <c r="DT952" s="532"/>
      <c r="DU952" s="532"/>
      <c r="DV952" s="532"/>
      <c r="DW952" s="532"/>
    </row>
    <row r="953" spans="1:127" s="502" customFormat="1" ht="12.75" customHeight="1" x14ac:dyDescent="0.2">
      <c r="A953" s="270">
        <v>952</v>
      </c>
      <c r="B953" s="281" t="s">
        <v>1004</v>
      </c>
      <c r="C953" s="281" t="s">
        <v>347</v>
      </c>
      <c r="D953" s="281"/>
      <c r="E953" s="281" t="s">
        <v>6307</v>
      </c>
      <c r="F953" s="281"/>
      <c r="G953" s="296" t="s">
        <v>6308</v>
      </c>
      <c r="H953" s="676"/>
      <c r="I953" s="281" t="s">
        <v>614</v>
      </c>
      <c r="J953" s="281"/>
      <c r="K953" s="281" t="s">
        <v>2584</v>
      </c>
      <c r="L953" s="676" t="s">
        <v>2586</v>
      </c>
      <c r="M953" s="306">
        <v>41775</v>
      </c>
      <c r="N953" s="307">
        <v>44016</v>
      </c>
      <c r="O953" s="507" t="s">
        <v>991</v>
      </c>
      <c r="P953" s="508">
        <f t="shared" si="203"/>
        <v>44016</v>
      </c>
      <c r="Q953" s="520">
        <v>18515</v>
      </c>
      <c r="R953" s="520">
        <v>2010</v>
      </c>
      <c r="S953" s="265">
        <v>43285</v>
      </c>
      <c r="T953" s="324" t="s">
        <v>2096</v>
      </c>
      <c r="U953" s="324" t="s">
        <v>1687</v>
      </c>
      <c r="V953" s="150" t="s">
        <v>2085</v>
      </c>
      <c r="W953" s="150" t="s">
        <v>2207</v>
      </c>
      <c r="X953" s="281" t="s">
        <v>5551</v>
      </c>
      <c r="Y953" s="281" t="s">
        <v>1657</v>
      </c>
      <c r="Z953" s="150" t="s">
        <v>271</v>
      </c>
      <c r="AA953" s="303">
        <f t="shared" ref="AA953:AA980" si="204">N953</f>
        <v>44016</v>
      </c>
      <c r="AB953" s="283" t="s">
        <v>2167</v>
      </c>
      <c r="AC953" s="281">
        <v>6.13</v>
      </c>
      <c r="AD953" s="284"/>
      <c r="AE953" s="281">
        <v>100</v>
      </c>
      <c r="AF953" s="281"/>
      <c r="AG953" s="281">
        <v>130</v>
      </c>
      <c r="AH953" s="281"/>
      <c r="AI953" s="281">
        <v>23</v>
      </c>
      <c r="AJ953" s="281">
        <v>38</v>
      </c>
      <c r="AK953" s="324">
        <v>55</v>
      </c>
      <c r="AL953" s="324">
        <v>1</v>
      </c>
      <c r="AM953" s="324"/>
      <c r="AN953" s="324"/>
      <c r="AO953" s="324"/>
      <c r="AP953" s="281"/>
      <c r="AQ953" s="635"/>
      <c r="AR953" s="324"/>
      <c r="AS953" s="324"/>
      <c r="AT953" s="324"/>
      <c r="AU953" s="324"/>
      <c r="AV953" s="324"/>
      <c r="AW953" s="324"/>
      <c r="AX953" s="324"/>
      <c r="AY953" s="324"/>
      <c r="AZ953" s="324"/>
      <c r="BA953" s="324"/>
      <c r="BB953" s="324"/>
      <c r="BC953" s="324"/>
      <c r="BD953" s="324"/>
      <c r="BE953" s="324"/>
      <c r="BF953" s="324"/>
      <c r="BG953" s="324"/>
      <c r="BH953" s="324"/>
      <c r="BI953" s="324"/>
      <c r="BJ953" s="324"/>
      <c r="BK953" s="324"/>
      <c r="BL953" s="324"/>
      <c r="BM953" s="324"/>
      <c r="BN953" s="324"/>
      <c r="BO953" s="324"/>
      <c r="BP953" s="324"/>
      <c r="BQ953" s="324"/>
      <c r="BR953" s="324"/>
      <c r="BS953" s="324"/>
      <c r="BT953" s="324"/>
      <c r="BU953" s="324"/>
      <c r="BV953" s="324"/>
      <c r="BW953" s="324"/>
      <c r="BX953" s="324"/>
      <c r="BY953" s="324"/>
      <c r="BZ953" s="324"/>
      <c r="CA953" s="324"/>
      <c r="CB953" s="324"/>
      <c r="CC953" s="324"/>
      <c r="CD953" s="324"/>
      <c r="CE953" s="324"/>
      <c r="CF953" s="324"/>
      <c r="CG953" s="324"/>
      <c r="CH953" s="324"/>
      <c r="CI953" s="324"/>
      <c r="CJ953" s="324"/>
      <c r="CK953" s="324"/>
      <c r="CL953" s="324"/>
      <c r="CM953" s="324"/>
      <c r="CN953" s="324"/>
      <c r="CO953" s="324"/>
      <c r="CP953" s="324"/>
      <c r="CQ953" s="532"/>
      <c r="CR953" s="532"/>
      <c r="CS953" s="532"/>
      <c r="CT953" s="532"/>
      <c r="CU953" s="532"/>
      <c r="CV953" s="532"/>
      <c r="CW953" s="532"/>
      <c r="CX953" s="532"/>
      <c r="CY953" s="532"/>
      <c r="CZ953" s="532"/>
      <c r="DA953" s="532"/>
      <c r="DB953" s="532"/>
      <c r="DC953" s="532"/>
      <c r="DD953" s="532"/>
      <c r="DE953" s="532"/>
      <c r="DF953" s="532"/>
      <c r="DG953" s="532"/>
      <c r="DH953" s="532"/>
      <c r="DI953" s="532"/>
      <c r="DJ953" s="532"/>
      <c r="DK953" s="532"/>
      <c r="DL953" s="532"/>
      <c r="DM953" s="532"/>
      <c r="DN953" s="532"/>
      <c r="DO953" s="532"/>
      <c r="DP953" s="532"/>
      <c r="DQ953" s="532"/>
      <c r="DR953" s="532"/>
      <c r="DS953" s="532"/>
      <c r="DT953" s="532"/>
      <c r="DU953" s="532"/>
      <c r="DV953" s="532"/>
      <c r="DW953" s="532"/>
    </row>
    <row r="954" spans="1:127" ht="12.75" customHeight="1" x14ac:dyDescent="0.2">
      <c r="A954" s="270">
        <v>953</v>
      </c>
      <c r="B954" s="281" t="s">
        <v>1005</v>
      </c>
      <c r="C954" s="281" t="s">
        <v>884</v>
      </c>
      <c r="D954" s="281" t="s">
        <v>2873</v>
      </c>
      <c r="E954" s="281" t="s">
        <v>885</v>
      </c>
      <c r="F954" s="281" t="s">
        <v>2874</v>
      </c>
      <c r="G954" s="296" t="s">
        <v>886</v>
      </c>
      <c r="H954" s="676" t="s">
        <v>2875</v>
      </c>
      <c r="I954" s="281" t="s">
        <v>424</v>
      </c>
      <c r="J954" s="281" t="s">
        <v>2876</v>
      </c>
      <c r="K954" s="281" t="s">
        <v>1764</v>
      </c>
      <c r="L954" s="676" t="s">
        <v>1765</v>
      </c>
      <c r="M954" s="306">
        <v>41777</v>
      </c>
      <c r="N954" s="325">
        <v>43887</v>
      </c>
      <c r="O954" s="507" t="s">
        <v>991</v>
      </c>
      <c r="P954" s="513">
        <f t="shared" si="203"/>
        <v>43887</v>
      </c>
      <c r="Q954" s="514">
        <v>14416</v>
      </c>
      <c r="R954" s="514">
        <v>2014</v>
      </c>
      <c r="S954" s="279">
        <v>43157</v>
      </c>
      <c r="T954" s="501" t="s">
        <v>5812</v>
      </c>
      <c r="U954" s="324" t="s">
        <v>991</v>
      </c>
      <c r="V954" s="282" t="s">
        <v>5509</v>
      </c>
      <c r="W954" s="282" t="s">
        <v>5813</v>
      </c>
      <c r="X954" s="280" t="s">
        <v>887</v>
      </c>
      <c r="Y954" s="280" t="s">
        <v>1766</v>
      </c>
      <c r="Z954" s="282" t="s">
        <v>337</v>
      </c>
      <c r="AA954" s="319">
        <f t="shared" si="204"/>
        <v>43887</v>
      </c>
      <c r="AB954" s="149" t="s">
        <v>2167</v>
      </c>
      <c r="AC954" s="280">
        <v>5.7</v>
      </c>
      <c r="AD954" s="305">
        <v>21</v>
      </c>
      <c r="AE954" s="280">
        <v>85</v>
      </c>
      <c r="AF954" s="280">
        <v>85</v>
      </c>
      <c r="AG954" s="280">
        <v>105</v>
      </c>
      <c r="AH954" s="280">
        <v>139</v>
      </c>
      <c r="AI954" s="280">
        <v>23</v>
      </c>
      <c r="AJ954" s="280">
        <v>39</v>
      </c>
      <c r="AK954" s="501">
        <v>54</v>
      </c>
      <c r="AL954" s="501">
        <v>1</v>
      </c>
      <c r="AM954" s="517">
        <v>41760</v>
      </c>
      <c r="AN954" s="501">
        <v>2014</v>
      </c>
      <c r="AO954" s="501" t="s">
        <v>991</v>
      </c>
      <c r="AP954" s="280" t="s">
        <v>5510</v>
      </c>
      <c r="AQ954" s="634"/>
      <c r="AR954" s="501"/>
      <c r="AS954" s="501"/>
      <c r="AT954" s="501"/>
      <c r="AU954" s="501"/>
      <c r="AV954" s="501"/>
      <c r="AW954" s="501"/>
      <c r="AX954" s="501"/>
      <c r="AY954" s="501"/>
      <c r="AZ954" s="501"/>
      <c r="BA954" s="501"/>
      <c r="BB954" s="501"/>
      <c r="BC954" s="501"/>
      <c r="BD954" s="501"/>
      <c r="BE954" s="501"/>
      <c r="BF954" s="501"/>
      <c r="BG954" s="501"/>
      <c r="BH954" s="501"/>
      <c r="BI954" s="501"/>
      <c r="BJ954" s="501"/>
      <c r="BK954" s="501"/>
      <c r="BL954" s="501"/>
      <c r="BM954" s="501"/>
      <c r="BN954" s="501"/>
      <c r="BO954" s="501"/>
      <c r="BP954" s="501"/>
      <c r="BQ954" s="501"/>
      <c r="BR954" s="501"/>
      <c r="BS954" s="501"/>
      <c r="BT954" s="501"/>
      <c r="BU954" s="501"/>
      <c r="BV954" s="501"/>
      <c r="BW954" s="501"/>
      <c r="BX954" s="501"/>
      <c r="BY954" s="501"/>
      <c r="BZ954" s="501"/>
      <c r="CA954" s="501"/>
      <c r="CB954" s="501"/>
      <c r="CC954" s="501"/>
      <c r="CD954" s="501"/>
      <c r="CE954" s="501"/>
      <c r="CF954" s="501"/>
      <c r="CG954" s="501"/>
      <c r="CH954" s="501"/>
      <c r="CI954" s="501"/>
      <c r="CJ954" s="501"/>
      <c r="CK954" s="501"/>
      <c r="CL954" s="501"/>
      <c r="CM954" s="501"/>
      <c r="CN954" s="501"/>
      <c r="CO954" s="501"/>
      <c r="CP954" s="501"/>
    </row>
    <row r="955" spans="1:127" ht="12.75" customHeight="1" x14ac:dyDescent="0.2">
      <c r="A955" s="270">
        <v>954</v>
      </c>
      <c r="B955" s="270" t="s">
        <v>1004</v>
      </c>
      <c r="C955" s="324" t="s">
        <v>5033</v>
      </c>
      <c r="D955" s="324"/>
      <c r="E955" s="324" t="s">
        <v>5034</v>
      </c>
      <c r="F955" s="324"/>
      <c r="G955" s="324" t="s">
        <v>5035</v>
      </c>
      <c r="H955" s="324"/>
      <c r="I955" s="271" t="s">
        <v>424</v>
      </c>
      <c r="J955" s="324"/>
      <c r="K955" s="324" t="s">
        <v>2284</v>
      </c>
      <c r="L955" s="273" t="s">
        <v>395</v>
      </c>
      <c r="M955" s="510">
        <v>42864</v>
      </c>
      <c r="N955" s="511">
        <v>44611</v>
      </c>
      <c r="O955" s="277" t="s">
        <v>991</v>
      </c>
      <c r="P955" s="299">
        <f t="shared" si="203"/>
        <v>44611</v>
      </c>
      <c r="Q955" s="264">
        <v>17451</v>
      </c>
      <c r="R955" s="264">
        <v>2012</v>
      </c>
      <c r="S955" s="279">
        <v>44611</v>
      </c>
      <c r="T955" s="281" t="s">
        <v>396</v>
      </c>
      <c r="U955" s="281" t="s">
        <v>991</v>
      </c>
      <c r="V955" s="150" t="s">
        <v>1488</v>
      </c>
      <c r="W955" s="150" t="s">
        <v>1898</v>
      </c>
      <c r="X955" s="281" t="s">
        <v>8305</v>
      </c>
      <c r="Y955" s="281" t="s">
        <v>7209</v>
      </c>
      <c r="Z955" s="150" t="s">
        <v>7210</v>
      </c>
      <c r="AA955" s="303">
        <f t="shared" si="204"/>
        <v>44611</v>
      </c>
      <c r="AB955" s="283" t="s">
        <v>1411</v>
      </c>
      <c r="AC955" s="281">
        <v>6.3</v>
      </c>
      <c r="AD955" s="284"/>
      <c r="AE955" s="281">
        <v>95</v>
      </c>
      <c r="AF955" s="281"/>
      <c r="AG955" s="281">
        <v>125</v>
      </c>
      <c r="AH955" s="281"/>
      <c r="AI955" s="281">
        <v>25</v>
      </c>
      <c r="AJ955" s="281">
        <v>39</v>
      </c>
      <c r="AK955" s="281">
        <v>53</v>
      </c>
      <c r="AL955" s="281">
        <v>1</v>
      </c>
      <c r="AM955" s="501"/>
      <c r="AN955" s="501"/>
      <c r="AO955" s="501"/>
      <c r="AP955" s="280"/>
      <c r="AQ955" s="634"/>
      <c r="AR955" s="501"/>
      <c r="AS955" s="501"/>
      <c r="AT955" s="501"/>
      <c r="AU955" s="501"/>
      <c r="AV955" s="501"/>
      <c r="AW955" s="501"/>
      <c r="AX955" s="501"/>
      <c r="AY955" s="501"/>
      <c r="AZ955" s="501"/>
      <c r="BA955" s="501"/>
      <c r="BB955" s="501"/>
      <c r="BC955" s="501"/>
      <c r="BD955" s="501"/>
      <c r="BE955" s="501"/>
      <c r="BF955" s="501"/>
      <c r="BG955" s="501"/>
      <c r="BH955" s="501"/>
      <c r="BI955" s="501"/>
      <c r="BJ955" s="501"/>
      <c r="BK955" s="501"/>
      <c r="BL955" s="501"/>
      <c r="BM955" s="501"/>
      <c r="BN955" s="501"/>
      <c r="BO955" s="501"/>
      <c r="BP955" s="501"/>
      <c r="BQ955" s="501"/>
      <c r="BR955" s="501"/>
      <c r="BS955" s="501"/>
      <c r="BT955" s="501"/>
      <c r="BU955" s="501"/>
      <c r="BV955" s="501"/>
      <c r="BW955" s="501"/>
      <c r="BX955" s="501"/>
      <c r="BY955" s="501"/>
      <c r="BZ955" s="501"/>
      <c r="CA955" s="501"/>
      <c r="CB955" s="501"/>
      <c r="CC955" s="501"/>
      <c r="CD955" s="501"/>
      <c r="CE955" s="501"/>
      <c r="CF955" s="501"/>
      <c r="CG955" s="501"/>
      <c r="CH955" s="501"/>
      <c r="CI955" s="501"/>
      <c r="CJ955" s="501"/>
      <c r="CK955" s="501"/>
      <c r="CL955" s="501"/>
      <c r="CM955" s="501"/>
      <c r="CN955" s="501"/>
      <c r="CO955" s="501"/>
      <c r="CP955" s="501"/>
    </row>
    <row r="956" spans="1:127" ht="12.75" customHeight="1" x14ac:dyDescent="0.2">
      <c r="A956" s="270">
        <v>955</v>
      </c>
      <c r="B956" s="281" t="s">
        <v>1004</v>
      </c>
      <c r="C956" s="281" t="s">
        <v>3216</v>
      </c>
      <c r="D956" s="281"/>
      <c r="E956" s="281" t="s">
        <v>1827</v>
      </c>
      <c r="F956" s="281"/>
      <c r="G956" s="296" t="s">
        <v>3574</v>
      </c>
      <c r="H956" s="676"/>
      <c r="I956" s="281" t="s">
        <v>2653</v>
      </c>
      <c r="J956" s="281"/>
      <c r="K956" s="271" t="s">
        <v>4684</v>
      </c>
      <c r="L956" s="273" t="s">
        <v>4685</v>
      </c>
      <c r="M956" s="275">
        <v>42304</v>
      </c>
      <c r="N956" s="132">
        <v>44542</v>
      </c>
      <c r="O956" s="277" t="s">
        <v>991</v>
      </c>
      <c r="P956" s="298">
        <f t="shared" si="203"/>
        <v>44542</v>
      </c>
      <c r="Q956" s="278">
        <v>17010</v>
      </c>
      <c r="R956" s="278">
        <v>2015</v>
      </c>
      <c r="S956" s="279">
        <v>43811</v>
      </c>
      <c r="T956" s="280" t="s">
        <v>1785</v>
      </c>
      <c r="U956" s="281" t="s">
        <v>991</v>
      </c>
      <c r="V956" s="282" t="s">
        <v>747</v>
      </c>
      <c r="W956" s="282" t="s">
        <v>2211</v>
      </c>
      <c r="X956" s="280" t="s">
        <v>4686</v>
      </c>
      <c r="Y956" s="280" t="s">
        <v>7933</v>
      </c>
      <c r="Z956" s="282" t="s">
        <v>4687</v>
      </c>
      <c r="AA956" s="319">
        <v>44542</v>
      </c>
      <c r="AB956" s="149" t="s">
        <v>2167</v>
      </c>
      <c r="AC956" s="280">
        <v>4.3</v>
      </c>
      <c r="AD956" s="305"/>
      <c r="AE956" s="280">
        <v>75</v>
      </c>
      <c r="AF956" s="280"/>
      <c r="AG956" s="280">
        <v>100</v>
      </c>
      <c r="AH956" s="280"/>
      <c r="AI956" s="280">
        <v>22</v>
      </c>
      <c r="AJ956" s="280">
        <v>36</v>
      </c>
      <c r="AK956" s="280">
        <v>54</v>
      </c>
      <c r="AL956" s="280">
        <v>1</v>
      </c>
      <c r="AM956" s="279"/>
      <c r="AN956" s="280"/>
      <c r="AO956" s="501"/>
      <c r="AP956" s="280"/>
      <c r="AQ956" s="634"/>
      <c r="AR956" s="501"/>
      <c r="AS956" s="501"/>
      <c r="AT956" s="501"/>
      <c r="AU956" s="501"/>
      <c r="AV956" s="501"/>
      <c r="AW956" s="501"/>
      <c r="AX956" s="501"/>
      <c r="AY956" s="501"/>
      <c r="AZ956" s="501"/>
      <c r="BA956" s="501"/>
      <c r="BB956" s="501"/>
      <c r="BC956" s="501"/>
      <c r="BD956" s="501"/>
      <c r="BE956" s="501"/>
      <c r="BF956" s="501"/>
      <c r="BG956" s="501"/>
      <c r="BH956" s="501"/>
      <c r="BI956" s="501"/>
      <c r="BJ956" s="501"/>
      <c r="BK956" s="501"/>
      <c r="BL956" s="501"/>
      <c r="BM956" s="501"/>
      <c r="BN956" s="501"/>
      <c r="BO956" s="501"/>
      <c r="BP956" s="501"/>
      <c r="BQ956" s="501"/>
      <c r="BR956" s="501"/>
      <c r="BS956" s="501"/>
      <c r="BT956" s="501"/>
      <c r="BU956" s="501"/>
      <c r="BV956" s="501"/>
      <c r="BW956" s="501"/>
      <c r="BX956" s="501"/>
      <c r="BY956" s="501"/>
      <c r="BZ956" s="501"/>
      <c r="CA956" s="501"/>
      <c r="CB956" s="501"/>
      <c r="CC956" s="501"/>
      <c r="CD956" s="501"/>
      <c r="CE956" s="501"/>
      <c r="CF956" s="501"/>
      <c r="CG956" s="501"/>
      <c r="CH956" s="501"/>
      <c r="CI956" s="501"/>
      <c r="CJ956" s="501"/>
      <c r="CK956" s="501"/>
      <c r="CL956" s="501"/>
      <c r="CM956" s="501"/>
      <c r="CN956" s="501"/>
      <c r="CO956" s="501"/>
      <c r="CP956" s="501"/>
    </row>
    <row r="957" spans="1:127" ht="12.75" customHeight="1" x14ac:dyDescent="0.2">
      <c r="A957" s="270">
        <v>956</v>
      </c>
      <c r="B957" s="281" t="s">
        <v>1004</v>
      </c>
      <c r="C957" s="281" t="s">
        <v>884</v>
      </c>
      <c r="D957" s="281"/>
      <c r="E957" s="281" t="s">
        <v>171</v>
      </c>
      <c r="F957" s="281"/>
      <c r="G957" s="296" t="s">
        <v>1828</v>
      </c>
      <c r="H957" s="676"/>
      <c r="I957" s="281" t="s">
        <v>424</v>
      </c>
      <c r="J957" s="281"/>
      <c r="K957" s="281" t="s">
        <v>1867</v>
      </c>
      <c r="L957" s="676" t="s">
        <v>1868</v>
      </c>
      <c r="M957" s="306">
        <v>41793</v>
      </c>
      <c r="N957" s="325">
        <v>44566</v>
      </c>
      <c r="O957" s="507" t="s">
        <v>991</v>
      </c>
      <c r="P957" s="513">
        <f t="shared" si="203"/>
        <v>44566</v>
      </c>
      <c r="Q957" s="514">
        <v>20029</v>
      </c>
      <c r="R957" s="514">
        <v>2014</v>
      </c>
      <c r="S957" s="279">
        <v>43835</v>
      </c>
      <c r="T957" s="501" t="s">
        <v>748</v>
      </c>
      <c r="U957" s="324" t="s">
        <v>991</v>
      </c>
      <c r="V957" s="282" t="s">
        <v>820</v>
      </c>
      <c r="W957" s="282" t="s">
        <v>7956</v>
      </c>
      <c r="X957" s="280" t="s">
        <v>7964</v>
      </c>
      <c r="Y957" s="280" t="s">
        <v>1116</v>
      </c>
      <c r="Z957" s="282" t="s">
        <v>1165</v>
      </c>
      <c r="AA957" s="319">
        <f t="shared" si="204"/>
        <v>44566</v>
      </c>
      <c r="AB957" s="149" t="s">
        <v>2167</v>
      </c>
      <c r="AC957" s="280">
        <v>5.7</v>
      </c>
      <c r="AD957" s="305"/>
      <c r="AE957" s="280">
        <v>85</v>
      </c>
      <c r="AF957" s="280"/>
      <c r="AG957" s="280">
        <v>105</v>
      </c>
      <c r="AH957" s="280"/>
      <c r="AI957" s="280">
        <v>24</v>
      </c>
      <c r="AJ957" s="280">
        <v>39</v>
      </c>
      <c r="AK957" s="501">
        <v>52</v>
      </c>
      <c r="AL957" s="501">
        <v>1</v>
      </c>
      <c r="AM957" s="501"/>
      <c r="AN957" s="501"/>
      <c r="AO957" s="501"/>
      <c r="AP957" s="280"/>
      <c r="AQ957" s="634"/>
      <c r="AR957" s="501"/>
      <c r="AS957" s="501"/>
      <c r="AT957" s="501"/>
      <c r="AU957" s="501"/>
      <c r="AV957" s="501"/>
      <c r="AW957" s="501"/>
      <c r="AX957" s="501"/>
      <c r="AY957" s="501"/>
      <c r="AZ957" s="501"/>
      <c r="BA957" s="501"/>
      <c r="BB957" s="501"/>
      <c r="BC957" s="501"/>
      <c r="BD957" s="501"/>
      <c r="BE957" s="501"/>
      <c r="BF957" s="501"/>
      <c r="BG957" s="501"/>
      <c r="BH957" s="501"/>
      <c r="BI957" s="501"/>
      <c r="BJ957" s="501"/>
      <c r="BK957" s="501"/>
      <c r="BL957" s="501"/>
      <c r="BM957" s="501"/>
      <c r="BN957" s="501"/>
      <c r="BO957" s="501"/>
      <c r="BP957" s="501"/>
      <c r="BQ957" s="501"/>
      <c r="BR957" s="501"/>
      <c r="BS957" s="501"/>
      <c r="BT957" s="501"/>
      <c r="BU957" s="501"/>
      <c r="BV957" s="501"/>
      <c r="BW957" s="501"/>
      <c r="BX957" s="501"/>
      <c r="BY957" s="501"/>
      <c r="BZ957" s="501"/>
      <c r="CA957" s="501"/>
      <c r="CB957" s="501"/>
      <c r="CC957" s="501"/>
      <c r="CD957" s="501"/>
      <c r="CE957" s="501"/>
      <c r="CF957" s="501"/>
      <c r="CG957" s="501"/>
      <c r="CH957" s="501"/>
      <c r="CI957" s="501"/>
      <c r="CJ957" s="501"/>
      <c r="CK957" s="501"/>
      <c r="CL957" s="501"/>
      <c r="CM957" s="501"/>
      <c r="CN957" s="501"/>
      <c r="CO957" s="501"/>
      <c r="CP957" s="501"/>
    </row>
    <row r="958" spans="1:127" s="502" customFormat="1" ht="12.75" customHeight="1" x14ac:dyDescent="0.2">
      <c r="A958" s="270">
        <v>957</v>
      </c>
      <c r="B958" s="281" t="s">
        <v>1004</v>
      </c>
      <c r="C958" s="270" t="s">
        <v>7590</v>
      </c>
      <c r="D958" s="281"/>
      <c r="E958" s="281" t="s">
        <v>5853</v>
      </c>
      <c r="F958" s="281"/>
      <c r="G958" s="296" t="s">
        <v>10433</v>
      </c>
      <c r="H958" s="922"/>
      <c r="I958" s="270" t="s">
        <v>2653</v>
      </c>
      <c r="J958" s="281"/>
      <c r="K958" s="281" t="s">
        <v>10437</v>
      </c>
      <c r="L958" s="922" t="s">
        <v>10434</v>
      </c>
      <c r="M958" s="306">
        <v>44369</v>
      </c>
      <c r="N958" s="307">
        <v>45083</v>
      </c>
      <c r="O958" s="507" t="s">
        <v>991</v>
      </c>
      <c r="P958" s="508">
        <f>N958</f>
        <v>45083</v>
      </c>
      <c r="Q958" s="520">
        <v>21340</v>
      </c>
      <c r="R958" s="520">
        <v>2021</v>
      </c>
      <c r="S958" s="265">
        <v>44353</v>
      </c>
      <c r="T958" s="324" t="s">
        <v>1785</v>
      </c>
      <c r="U958" s="324" t="s">
        <v>1786</v>
      </c>
      <c r="V958" s="150" t="s">
        <v>484</v>
      </c>
      <c r="W958" s="150" t="s">
        <v>1189</v>
      </c>
      <c r="X958" s="281" t="s">
        <v>10435</v>
      </c>
      <c r="Y958" s="281" t="s">
        <v>10420</v>
      </c>
      <c r="Z958" s="150" t="s">
        <v>10421</v>
      </c>
      <c r="AA958" s="303">
        <f>N958</f>
        <v>45083</v>
      </c>
      <c r="AB958" s="283" t="s">
        <v>485</v>
      </c>
      <c r="AC958" s="281">
        <v>4.2</v>
      </c>
      <c r="AD958" s="284"/>
      <c r="AE958" s="281">
        <v>75</v>
      </c>
      <c r="AF958" s="281"/>
      <c r="AG958" s="281">
        <v>100</v>
      </c>
      <c r="AH958" s="281"/>
      <c r="AI958" s="281" t="s">
        <v>994</v>
      </c>
      <c r="AJ958" s="281" t="s">
        <v>994</v>
      </c>
      <c r="AK958" s="324" t="s">
        <v>994</v>
      </c>
      <c r="AL958" s="324">
        <v>1</v>
      </c>
      <c r="AM958" s="506"/>
      <c r="AN958" s="324"/>
      <c r="AO958" s="324"/>
      <c r="AP958" s="281" t="s">
        <v>10436</v>
      </c>
      <c r="AQ958" s="635"/>
      <c r="AR958" s="324"/>
      <c r="AS958" s="324"/>
      <c r="AT958" s="324"/>
      <c r="AU958" s="324"/>
      <c r="AV958" s="324"/>
      <c r="AW958" s="324"/>
      <c r="AX958" s="324"/>
      <c r="AY958" s="324"/>
      <c r="AZ958" s="324"/>
      <c r="BA958" s="324"/>
      <c r="BB958" s="324"/>
      <c r="BC958" s="324"/>
      <c r="BD958" s="324"/>
      <c r="BE958" s="324"/>
      <c r="BF958" s="324"/>
      <c r="BG958" s="324"/>
      <c r="BH958" s="324"/>
      <c r="BI958" s="324"/>
      <c r="BJ958" s="324"/>
      <c r="BK958" s="324"/>
      <c r="BL958" s="324"/>
      <c r="BM958" s="324"/>
      <c r="BN958" s="324"/>
      <c r="BO958" s="324"/>
      <c r="BP958" s="324"/>
      <c r="BQ958" s="324"/>
      <c r="BR958" s="324"/>
      <c r="BS958" s="324"/>
      <c r="BT958" s="324"/>
      <c r="BU958" s="324"/>
      <c r="BV958" s="324"/>
      <c r="BW958" s="324"/>
      <c r="BX958" s="324"/>
      <c r="BY958" s="324"/>
      <c r="BZ958" s="324"/>
      <c r="CA958" s="324"/>
      <c r="CB958" s="324"/>
      <c r="CC958" s="324"/>
      <c r="CD958" s="324"/>
      <c r="CE958" s="324"/>
      <c r="CF958" s="324"/>
      <c r="CG958" s="324"/>
      <c r="CH958" s="324"/>
      <c r="CI958" s="324"/>
      <c r="CJ958" s="324"/>
      <c r="CK958" s="324"/>
      <c r="CL958" s="324"/>
      <c r="CM958" s="324"/>
      <c r="CN958" s="324"/>
      <c r="CO958" s="324"/>
      <c r="CP958" s="324"/>
      <c r="CQ958" s="532"/>
      <c r="CR958" s="532"/>
      <c r="CS958" s="532"/>
      <c r="CT958" s="532"/>
      <c r="CU958" s="532"/>
      <c r="CV958" s="532"/>
      <c r="CW958" s="532"/>
      <c r="CX958" s="532"/>
      <c r="CY958" s="532"/>
      <c r="CZ958" s="532"/>
      <c r="DA958" s="532"/>
      <c r="DB958" s="532"/>
      <c r="DC958" s="532"/>
      <c r="DD958" s="532"/>
      <c r="DE958" s="532"/>
      <c r="DF958" s="532"/>
      <c r="DG958" s="532"/>
      <c r="DH958" s="532"/>
      <c r="DI958" s="532"/>
      <c r="DJ958" s="532"/>
      <c r="DK958" s="532"/>
      <c r="DL958" s="532"/>
      <c r="DM958" s="532"/>
      <c r="DN958" s="532"/>
      <c r="DO958" s="532"/>
      <c r="DP958" s="532"/>
      <c r="DQ958" s="532"/>
      <c r="DR958" s="532"/>
      <c r="DS958" s="532"/>
      <c r="DT958" s="532"/>
      <c r="DU958" s="532"/>
      <c r="DV958" s="532"/>
      <c r="DW958" s="532"/>
    </row>
    <row r="959" spans="1:127" s="1010" customFormat="1" ht="12.75" customHeight="1" x14ac:dyDescent="0.2">
      <c r="A959" s="993" t="s">
        <v>10736</v>
      </c>
      <c r="B959" s="1003"/>
      <c r="C959" s="1003"/>
      <c r="D959" s="1003"/>
      <c r="E959" s="1003" t="s">
        <v>2555</v>
      </c>
      <c r="F959" s="1003"/>
      <c r="G959" s="1014"/>
      <c r="H959" s="1015"/>
      <c r="I959" s="993"/>
      <c r="J959" s="1003"/>
      <c r="K959" s="1003"/>
      <c r="L959" s="1015"/>
      <c r="M959" s="1016"/>
      <c r="N959" s="1017"/>
      <c r="O959" s="1018"/>
      <c r="P959" s="1019"/>
      <c r="Q959" s="1020"/>
      <c r="R959" s="1020"/>
      <c r="S959" s="1002"/>
      <c r="T959" s="1009"/>
      <c r="U959" s="1009"/>
      <c r="V959" s="1004"/>
      <c r="W959" s="1004"/>
      <c r="X959" s="1003"/>
      <c r="Y959" s="1003"/>
      <c r="Z959" s="1004"/>
      <c r="AA959" s="1005"/>
      <c r="AB959" s="1006"/>
      <c r="AC959" s="1003"/>
      <c r="AD959" s="1007"/>
      <c r="AE959" s="1003"/>
      <c r="AF959" s="1003"/>
      <c r="AG959" s="1003"/>
      <c r="AH959" s="1003"/>
      <c r="AI959" s="1003"/>
      <c r="AJ959" s="1003"/>
      <c r="AK959" s="1009"/>
      <c r="AL959" s="1009"/>
      <c r="AM959" s="1009"/>
      <c r="AN959" s="1009"/>
      <c r="AO959" s="1009"/>
      <c r="AP959" s="1003"/>
      <c r="AQ959" s="1008"/>
      <c r="AR959" s="1009"/>
      <c r="AS959" s="1009"/>
      <c r="AT959" s="1009"/>
      <c r="AU959" s="1009"/>
      <c r="AV959" s="1009"/>
      <c r="AW959" s="1009"/>
      <c r="AX959" s="1009"/>
      <c r="AY959" s="1009"/>
      <c r="AZ959" s="1009"/>
      <c r="BA959" s="1009"/>
      <c r="BB959" s="1009"/>
      <c r="BC959" s="1009"/>
      <c r="BD959" s="1009"/>
      <c r="BE959" s="1009"/>
      <c r="BF959" s="1009"/>
      <c r="BG959" s="1009"/>
      <c r="BH959" s="1009"/>
      <c r="BI959" s="1009"/>
      <c r="BJ959" s="1009"/>
      <c r="BK959" s="1009"/>
      <c r="BL959" s="1009"/>
      <c r="BM959" s="1009"/>
      <c r="BN959" s="1009"/>
      <c r="BO959" s="1009"/>
      <c r="BP959" s="1009"/>
      <c r="BQ959" s="1009"/>
      <c r="BR959" s="1009"/>
      <c r="BS959" s="1009"/>
      <c r="BT959" s="1009"/>
      <c r="BU959" s="1009"/>
      <c r="BV959" s="1009"/>
      <c r="BW959" s="1009"/>
      <c r="BX959" s="1009"/>
      <c r="BY959" s="1009"/>
      <c r="BZ959" s="1009"/>
      <c r="CA959" s="1009"/>
      <c r="CB959" s="1009"/>
      <c r="CC959" s="1009"/>
      <c r="CD959" s="1009"/>
      <c r="CE959" s="1009"/>
      <c r="CF959" s="1009"/>
      <c r="CG959" s="1009"/>
      <c r="CH959" s="1009"/>
      <c r="CI959" s="1009"/>
      <c r="CJ959" s="1009"/>
      <c r="CK959" s="1009"/>
      <c r="CL959" s="1009"/>
      <c r="CM959" s="1009"/>
      <c r="CN959" s="1009"/>
      <c r="CO959" s="1009"/>
      <c r="CP959" s="1009"/>
      <c r="CQ959" s="1023"/>
      <c r="CR959" s="1023"/>
      <c r="CS959" s="1023"/>
      <c r="CT959" s="1023"/>
      <c r="CU959" s="1023"/>
      <c r="CV959" s="1023"/>
      <c r="CW959" s="1023"/>
      <c r="CX959" s="1023"/>
      <c r="CY959" s="1023"/>
      <c r="CZ959" s="1023"/>
      <c r="DA959" s="1023"/>
      <c r="DB959" s="1023"/>
      <c r="DC959" s="1023"/>
      <c r="DD959" s="1023"/>
      <c r="DE959" s="1023"/>
      <c r="DF959" s="1023"/>
      <c r="DG959" s="1023"/>
      <c r="DH959" s="1023"/>
      <c r="DI959" s="1023"/>
      <c r="DJ959" s="1023"/>
      <c r="DK959" s="1023"/>
      <c r="DL959" s="1023"/>
      <c r="DM959" s="1023"/>
      <c r="DN959" s="1023"/>
      <c r="DO959" s="1023"/>
      <c r="DP959" s="1023"/>
      <c r="DQ959" s="1023"/>
      <c r="DR959" s="1023"/>
      <c r="DS959" s="1023"/>
      <c r="DT959" s="1023"/>
      <c r="DU959" s="1023"/>
      <c r="DV959" s="1023"/>
      <c r="DW959" s="1023"/>
    </row>
    <row r="960" spans="1:127" s="1010" customFormat="1" ht="12.75" customHeight="1" x14ac:dyDescent="0.2">
      <c r="A960" s="993" t="s">
        <v>10737</v>
      </c>
      <c r="B960" s="1003"/>
      <c r="C960" s="1003"/>
      <c r="D960" s="1003"/>
      <c r="E960" s="1003" t="s">
        <v>2350</v>
      </c>
      <c r="F960" s="1003"/>
      <c r="G960" s="1014"/>
      <c r="H960" s="1015"/>
      <c r="I960" s="993"/>
      <c r="J960" s="1003"/>
      <c r="K960" s="1003"/>
      <c r="L960" s="1015"/>
      <c r="M960" s="1016"/>
      <c r="N960" s="1017"/>
      <c r="O960" s="1018"/>
      <c r="P960" s="1019"/>
      <c r="Q960" s="1020"/>
      <c r="R960" s="1020"/>
      <c r="S960" s="1002"/>
      <c r="T960" s="1009"/>
      <c r="U960" s="1009"/>
      <c r="V960" s="1004"/>
      <c r="W960" s="1004"/>
      <c r="X960" s="1003"/>
      <c r="Y960" s="1003"/>
      <c r="Z960" s="1004"/>
      <c r="AA960" s="1005"/>
      <c r="AB960" s="1006"/>
      <c r="AC960" s="1003"/>
      <c r="AD960" s="1007"/>
      <c r="AE960" s="1003"/>
      <c r="AF960" s="1003"/>
      <c r="AG960" s="1003"/>
      <c r="AH960" s="1003"/>
      <c r="AI960" s="1003"/>
      <c r="AJ960" s="1003"/>
      <c r="AK960" s="1009"/>
      <c r="AL960" s="1009"/>
      <c r="AM960" s="1021"/>
      <c r="AN960" s="1009"/>
      <c r="AO960" s="1009"/>
      <c r="AP960" s="1003"/>
      <c r="AQ960" s="1008"/>
      <c r="AR960" s="1009"/>
      <c r="AS960" s="1009"/>
      <c r="AT960" s="1009"/>
      <c r="AU960" s="1009"/>
      <c r="AV960" s="1009"/>
      <c r="AW960" s="1009"/>
      <c r="AX960" s="1009"/>
      <c r="AY960" s="1009"/>
      <c r="AZ960" s="1009"/>
      <c r="BA960" s="1009"/>
      <c r="BB960" s="1009"/>
      <c r="BC960" s="1009"/>
      <c r="BD960" s="1009"/>
      <c r="BE960" s="1009"/>
      <c r="BF960" s="1009"/>
      <c r="BG960" s="1009"/>
      <c r="BH960" s="1009"/>
      <c r="BI960" s="1009"/>
      <c r="BJ960" s="1009"/>
      <c r="BK960" s="1009"/>
      <c r="BL960" s="1009"/>
      <c r="BM960" s="1009"/>
      <c r="BN960" s="1009"/>
      <c r="BO960" s="1009"/>
      <c r="BP960" s="1009"/>
      <c r="BQ960" s="1009"/>
      <c r="BR960" s="1009"/>
      <c r="BS960" s="1009"/>
      <c r="BT960" s="1009"/>
      <c r="BU960" s="1009"/>
      <c r="BV960" s="1009"/>
      <c r="BW960" s="1009"/>
      <c r="BX960" s="1009"/>
      <c r="BY960" s="1009"/>
      <c r="BZ960" s="1009"/>
      <c r="CA960" s="1009"/>
      <c r="CB960" s="1009"/>
      <c r="CC960" s="1009"/>
      <c r="CD960" s="1009"/>
      <c r="CE960" s="1009"/>
      <c r="CF960" s="1009"/>
      <c r="CG960" s="1009"/>
      <c r="CH960" s="1009"/>
      <c r="CI960" s="1009"/>
      <c r="CJ960" s="1009"/>
      <c r="CK960" s="1009"/>
      <c r="CL960" s="1009"/>
      <c r="CM960" s="1009"/>
      <c r="CN960" s="1009"/>
      <c r="CO960" s="1009"/>
      <c r="CP960" s="1009"/>
      <c r="CQ960" s="1023"/>
      <c r="CR960" s="1023"/>
      <c r="CS960" s="1023"/>
      <c r="CT960" s="1023"/>
      <c r="CU960" s="1023"/>
      <c r="CV960" s="1023"/>
      <c r="CW960" s="1023"/>
      <c r="CX960" s="1023"/>
      <c r="CY960" s="1023"/>
      <c r="CZ960" s="1023"/>
      <c r="DA960" s="1023"/>
      <c r="DB960" s="1023"/>
      <c r="DC960" s="1023"/>
      <c r="DD960" s="1023"/>
      <c r="DE960" s="1023"/>
      <c r="DF960" s="1023"/>
      <c r="DG960" s="1023"/>
      <c r="DH960" s="1023"/>
      <c r="DI960" s="1023"/>
      <c r="DJ960" s="1023"/>
      <c r="DK960" s="1023"/>
      <c r="DL960" s="1023"/>
      <c r="DM960" s="1023"/>
      <c r="DN960" s="1023"/>
      <c r="DO960" s="1023"/>
      <c r="DP960" s="1023"/>
      <c r="DQ960" s="1023"/>
      <c r="DR960" s="1023"/>
      <c r="DS960" s="1023"/>
      <c r="DT960" s="1023"/>
      <c r="DU960" s="1023"/>
      <c r="DV960" s="1023"/>
      <c r="DW960" s="1023"/>
    </row>
    <row r="961" spans="1:127" ht="12.75" customHeight="1" x14ac:dyDescent="0.2">
      <c r="A961" s="270">
        <v>960</v>
      </c>
      <c r="B961" s="281" t="s">
        <v>1004</v>
      </c>
      <c r="C961" s="281" t="s">
        <v>3216</v>
      </c>
      <c r="D961" s="281"/>
      <c r="E961" s="281" t="s">
        <v>6291</v>
      </c>
      <c r="F961" s="281"/>
      <c r="G961" s="296" t="s">
        <v>6292</v>
      </c>
      <c r="H961" s="676"/>
      <c r="I961" s="281" t="s">
        <v>2653</v>
      </c>
      <c r="J961" s="281"/>
      <c r="K961" s="281" t="s">
        <v>6293</v>
      </c>
      <c r="L961" s="676" t="s">
        <v>6294</v>
      </c>
      <c r="M961" s="306">
        <v>43282</v>
      </c>
      <c r="N961" s="325">
        <v>44013</v>
      </c>
      <c r="O961" s="507" t="s">
        <v>991</v>
      </c>
      <c r="P961" s="513">
        <f t="shared" si="203"/>
        <v>44013</v>
      </c>
      <c r="Q961" s="514">
        <v>18506</v>
      </c>
      <c r="R961" s="514">
        <v>2015</v>
      </c>
      <c r="S961" s="279">
        <v>43282</v>
      </c>
      <c r="T961" s="501" t="s">
        <v>1785</v>
      </c>
      <c r="U961" s="324" t="s">
        <v>1786</v>
      </c>
      <c r="V961" s="282" t="s">
        <v>484</v>
      </c>
      <c r="W961" s="282" t="s">
        <v>1280</v>
      </c>
      <c r="X961" s="280" t="s">
        <v>6295</v>
      </c>
      <c r="Y961" s="280"/>
      <c r="Z961" s="282" t="s">
        <v>5135</v>
      </c>
      <c r="AA961" s="319">
        <f t="shared" si="204"/>
        <v>44013</v>
      </c>
      <c r="AB961" s="149" t="s">
        <v>2167</v>
      </c>
      <c r="AC961" s="280">
        <v>5.8</v>
      </c>
      <c r="AD961" s="305"/>
      <c r="AE961" s="280">
        <v>75</v>
      </c>
      <c r="AF961" s="280"/>
      <c r="AG961" s="280">
        <v>100</v>
      </c>
      <c r="AH961" s="280"/>
      <c r="AI961" s="280">
        <v>22</v>
      </c>
      <c r="AJ961" s="280">
        <v>36</v>
      </c>
      <c r="AK961" s="501">
        <v>54</v>
      </c>
      <c r="AL961" s="501">
        <v>1</v>
      </c>
      <c r="AM961" s="501"/>
      <c r="AN961" s="501"/>
      <c r="AO961" s="501"/>
      <c r="AP961" s="280"/>
      <c r="AQ961" s="634"/>
      <c r="AR961" s="501"/>
      <c r="AS961" s="501"/>
      <c r="AT961" s="501"/>
      <c r="AU961" s="501"/>
      <c r="AV961" s="501"/>
      <c r="AW961" s="501"/>
      <c r="AX961" s="501"/>
      <c r="AY961" s="501"/>
      <c r="AZ961" s="501"/>
      <c r="BA961" s="501"/>
      <c r="BB961" s="501"/>
      <c r="BC961" s="501"/>
      <c r="BD961" s="501"/>
      <c r="BE961" s="501"/>
      <c r="BF961" s="501"/>
      <c r="BG961" s="501"/>
      <c r="BH961" s="501"/>
      <c r="BI961" s="501"/>
      <c r="BJ961" s="501"/>
      <c r="BK961" s="501"/>
      <c r="BL961" s="501"/>
      <c r="BM961" s="501"/>
      <c r="BN961" s="501"/>
      <c r="BO961" s="501"/>
      <c r="BP961" s="501"/>
      <c r="BQ961" s="501"/>
      <c r="BR961" s="501"/>
      <c r="BS961" s="501"/>
      <c r="BT961" s="501"/>
      <c r="BU961" s="501"/>
      <c r="BV961" s="501"/>
      <c r="BW961" s="501"/>
      <c r="BX961" s="501"/>
      <c r="BY961" s="501"/>
      <c r="BZ961" s="501"/>
      <c r="CA961" s="501"/>
      <c r="CB961" s="501"/>
      <c r="CC961" s="501"/>
      <c r="CD961" s="501"/>
      <c r="CE961" s="501"/>
      <c r="CF961" s="501"/>
      <c r="CG961" s="501"/>
      <c r="CH961" s="501"/>
      <c r="CI961" s="501"/>
      <c r="CJ961" s="501"/>
      <c r="CK961" s="501"/>
      <c r="CL961" s="501"/>
      <c r="CM961" s="501"/>
      <c r="CN961" s="501"/>
      <c r="CO961" s="501"/>
      <c r="CP961" s="501"/>
    </row>
    <row r="962" spans="1:127" ht="12.75" customHeight="1" x14ac:dyDescent="0.2">
      <c r="A962" s="270">
        <v>961</v>
      </c>
      <c r="B962" s="270" t="s">
        <v>1004</v>
      </c>
      <c r="C962" s="270" t="s">
        <v>5318</v>
      </c>
      <c r="D962" s="270"/>
      <c r="E962" s="271" t="s">
        <v>5319</v>
      </c>
      <c r="F962" s="271"/>
      <c r="G962" s="272" t="s">
        <v>5320</v>
      </c>
      <c r="H962" s="273"/>
      <c r="I962" s="281" t="s">
        <v>2996</v>
      </c>
      <c r="J962" s="270"/>
      <c r="K962" s="281" t="s">
        <v>476</v>
      </c>
      <c r="L962" s="676" t="s">
        <v>478</v>
      </c>
      <c r="M962" s="306">
        <v>42982</v>
      </c>
      <c r="N962" s="132">
        <v>43712</v>
      </c>
      <c r="O962" s="277" t="s">
        <v>991</v>
      </c>
      <c r="P962" s="299">
        <f t="shared" si="203"/>
        <v>43712</v>
      </c>
      <c r="Q962" s="264">
        <v>17787</v>
      </c>
      <c r="R962" s="264">
        <v>2017</v>
      </c>
      <c r="S962" s="279">
        <v>42982</v>
      </c>
      <c r="T962" s="281" t="s">
        <v>32</v>
      </c>
      <c r="U962" s="281" t="s">
        <v>1786</v>
      </c>
      <c r="V962" s="150" t="s">
        <v>484</v>
      </c>
      <c r="W962" s="150" t="s">
        <v>1488</v>
      </c>
      <c r="X962" s="281" t="s">
        <v>477</v>
      </c>
      <c r="Y962" s="281" t="s">
        <v>728</v>
      </c>
      <c r="Z962" s="150" t="s">
        <v>729</v>
      </c>
      <c r="AA962" s="303">
        <f t="shared" si="204"/>
        <v>43712</v>
      </c>
      <c r="AB962" s="283" t="s">
        <v>1411</v>
      </c>
      <c r="AC962" s="281">
        <v>7.15</v>
      </c>
      <c r="AD962" s="284"/>
      <c r="AE962" s="281">
        <v>110</v>
      </c>
      <c r="AF962" s="281"/>
      <c r="AG962" s="281">
        <v>200</v>
      </c>
      <c r="AH962" s="281"/>
      <c r="AI962" s="281" t="s">
        <v>994</v>
      </c>
      <c r="AJ962" s="281" t="s">
        <v>994</v>
      </c>
      <c r="AK962" s="281" t="s">
        <v>994</v>
      </c>
      <c r="AL962" s="281">
        <v>2</v>
      </c>
      <c r="AM962" s="281"/>
      <c r="AN962" s="280"/>
      <c r="AO962" s="501"/>
      <c r="AP962" s="280"/>
      <c r="AQ962" s="634"/>
      <c r="AR962" s="501"/>
      <c r="AS962" s="501"/>
      <c r="AT962" s="501"/>
      <c r="AU962" s="501"/>
      <c r="AV962" s="501"/>
      <c r="AW962" s="501"/>
      <c r="AX962" s="501"/>
      <c r="AY962" s="501"/>
      <c r="AZ962" s="501"/>
      <c r="BA962" s="501"/>
      <c r="BB962" s="501"/>
      <c r="BC962" s="501"/>
      <c r="BD962" s="501"/>
      <c r="BE962" s="501"/>
      <c r="BF962" s="501"/>
      <c r="BG962" s="501"/>
      <c r="BH962" s="501"/>
      <c r="BI962" s="501"/>
      <c r="BJ962" s="501"/>
      <c r="BK962" s="501"/>
      <c r="BL962" s="501"/>
      <c r="BM962" s="501"/>
      <c r="BN962" s="501"/>
      <c r="BO962" s="501"/>
      <c r="BP962" s="501"/>
      <c r="BQ962" s="501"/>
      <c r="BR962" s="501"/>
      <c r="BS962" s="501"/>
      <c r="BT962" s="501"/>
      <c r="BU962" s="501"/>
      <c r="BV962" s="501"/>
      <c r="BW962" s="501"/>
      <c r="BX962" s="501"/>
      <c r="BY962" s="501"/>
      <c r="BZ962" s="501"/>
      <c r="CA962" s="501"/>
      <c r="CB962" s="501"/>
      <c r="CC962" s="501"/>
      <c r="CD962" s="501"/>
      <c r="CE962" s="501"/>
      <c r="CF962" s="501"/>
      <c r="CG962" s="501"/>
      <c r="CH962" s="501"/>
      <c r="CI962" s="501"/>
      <c r="CJ962" s="501"/>
      <c r="CK962" s="501"/>
      <c r="CL962" s="501"/>
      <c r="CM962" s="501"/>
      <c r="CN962" s="501"/>
      <c r="CO962" s="501"/>
      <c r="CP962" s="501"/>
    </row>
    <row r="963" spans="1:127" ht="12.75" customHeight="1" x14ac:dyDescent="0.2">
      <c r="A963" s="270">
        <v>962</v>
      </c>
      <c r="B963" s="270" t="s">
        <v>1005</v>
      </c>
      <c r="C963" s="271" t="s">
        <v>2588</v>
      </c>
      <c r="D963" s="271" t="s">
        <v>5711</v>
      </c>
      <c r="E963" s="130" t="s">
        <v>2324</v>
      </c>
      <c r="F963" s="271" t="s">
        <v>2325</v>
      </c>
      <c r="G963" s="272" t="s">
        <v>2589</v>
      </c>
      <c r="H963" s="273" t="s">
        <v>5712</v>
      </c>
      <c r="I963" s="271" t="s">
        <v>26</v>
      </c>
      <c r="J963" s="271" t="s">
        <v>1800</v>
      </c>
      <c r="K963" s="271" t="s">
        <v>5638</v>
      </c>
      <c r="L963" s="273" t="s">
        <v>3150</v>
      </c>
      <c r="M963" s="275">
        <v>41950</v>
      </c>
      <c r="N963" s="276">
        <v>44542</v>
      </c>
      <c r="O963" s="277" t="s">
        <v>991</v>
      </c>
      <c r="P963" s="298">
        <f t="shared" ref="P963:P967" si="205">N963</f>
        <v>44542</v>
      </c>
      <c r="Q963" s="278">
        <v>171016</v>
      </c>
      <c r="R963" s="278">
        <v>2014</v>
      </c>
      <c r="S963" s="279">
        <v>43811</v>
      </c>
      <c r="T963" s="280" t="s">
        <v>5218</v>
      </c>
      <c r="U963" s="281" t="s">
        <v>259</v>
      </c>
      <c r="V963" s="282" t="s">
        <v>7921</v>
      </c>
      <c r="W963" s="282" t="s">
        <v>7922</v>
      </c>
      <c r="X963" s="280" t="s">
        <v>4935</v>
      </c>
      <c r="Y963" s="280" t="s">
        <v>4936</v>
      </c>
      <c r="Z963" s="282" t="s">
        <v>4937</v>
      </c>
      <c r="AA963" s="319">
        <v>44542</v>
      </c>
      <c r="AB963" s="149" t="s">
        <v>994</v>
      </c>
      <c r="AC963" s="280">
        <v>6.5</v>
      </c>
      <c r="AD963" s="305">
        <v>25</v>
      </c>
      <c r="AE963" s="280">
        <v>85</v>
      </c>
      <c r="AF963" s="280">
        <v>100</v>
      </c>
      <c r="AG963" s="280">
        <v>120</v>
      </c>
      <c r="AH963" s="280">
        <v>165</v>
      </c>
      <c r="AI963" s="280">
        <v>21</v>
      </c>
      <c r="AJ963" s="280">
        <v>38</v>
      </c>
      <c r="AK963" s="280">
        <v>62</v>
      </c>
      <c r="AL963" s="280">
        <v>1</v>
      </c>
      <c r="AM963" s="279">
        <v>43135</v>
      </c>
      <c r="AN963" s="280">
        <v>2016</v>
      </c>
      <c r="AO963" s="280" t="s">
        <v>991</v>
      </c>
      <c r="AP963" s="280"/>
      <c r="AQ963" s="634"/>
      <c r="AR963" s="501"/>
      <c r="AS963" s="501"/>
      <c r="AT963" s="501"/>
      <c r="AU963" s="501"/>
      <c r="AV963" s="501"/>
      <c r="AW963" s="501"/>
      <c r="AX963" s="501"/>
      <c r="AY963" s="501"/>
      <c r="AZ963" s="501"/>
      <c r="BA963" s="501"/>
      <c r="BB963" s="501"/>
      <c r="BC963" s="501"/>
      <c r="BD963" s="501"/>
      <c r="BE963" s="501"/>
      <c r="BF963" s="501"/>
      <c r="BG963" s="501"/>
      <c r="BH963" s="501"/>
      <c r="BI963" s="501"/>
      <c r="BJ963" s="501"/>
      <c r="BK963" s="501"/>
      <c r="BL963" s="501"/>
      <c r="BM963" s="501"/>
      <c r="BN963" s="501"/>
      <c r="BO963" s="501"/>
      <c r="BP963" s="501"/>
      <c r="BQ963" s="501"/>
      <c r="BR963" s="501"/>
      <c r="BS963" s="501"/>
      <c r="BT963" s="501"/>
      <c r="BU963" s="501"/>
      <c r="BV963" s="501"/>
      <c r="BW963" s="501"/>
      <c r="BX963" s="501"/>
      <c r="BY963" s="501"/>
      <c r="BZ963" s="501"/>
      <c r="CA963" s="501"/>
      <c r="CB963" s="501"/>
      <c r="CC963" s="501"/>
      <c r="CD963" s="501"/>
      <c r="CE963" s="501"/>
      <c r="CF963" s="501"/>
      <c r="CG963" s="501"/>
      <c r="CH963" s="501"/>
      <c r="CI963" s="501"/>
      <c r="CJ963" s="501"/>
      <c r="CK963" s="501"/>
      <c r="CL963" s="501"/>
      <c r="CM963" s="501"/>
      <c r="CN963" s="501"/>
      <c r="CO963" s="501"/>
      <c r="CP963" s="501"/>
    </row>
    <row r="964" spans="1:127" s="502" customFormat="1" ht="12.75" customHeight="1" x14ac:dyDescent="0.2">
      <c r="A964" s="270">
        <v>963</v>
      </c>
      <c r="B964" s="281" t="s">
        <v>1005</v>
      </c>
      <c r="C964" s="281" t="s">
        <v>4301</v>
      </c>
      <c r="D964" s="281" t="s">
        <v>9390</v>
      </c>
      <c r="E964" s="281" t="s">
        <v>2359</v>
      </c>
      <c r="F964" s="281" t="s">
        <v>9391</v>
      </c>
      <c r="G964" s="296" t="s">
        <v>9392</v>
      </c>
      <c r="H964" s="821" t="s">
        <v>9391</v>
      </c>
      <c r="I964" s="281" t="s">
        <v>3342</v>
      </c>
      <c r="J964" s="281" t="s">
        <v>9393</v>
      </c>
      <c r="K964" s="281" t="s">
        <v>9394</v>
      </c>
      <c r="L964" s="821" t="s">
        <v>9395</v>
      </c>
      <c r="M964" s="306">
        <v>44096</v>
      </c>
      <c r="N964" s="132">
        <v>44775</v>
      </c>
      <c r="O964" s="277" t="s">
        <v>991</v>
      </c>
      <c r="P964" s="299">
        <f t="shared" si="205"/>
        <v>44775</v>
      </c>
      <c r="Q964" s="264">
        <v>20668</v>
      </c>
      <c r="R964" s="264">
        <v>2019</v>
      </c>
      <c r="S964" s="265">
        <v>44045</v>
      </c>
      <c r="T964" s="281" t="s">
        <v>5218</v>
      </c>
      <c r="U964" s="281" t="s">
        <v>258</v>
      </c>
      <c r="V964" s="150" t="s">
        <v>2177</v>
      </c>
      <c r="W964" s="150" t="s">
        <v>2177</v>
      </c>
      <c r="X964" s="281" t="s">
        <v>9396</v>
      </c>
      <c r="Y964" s="281" t="s">
        <v>451</v>
      </c>
      <c r="Z964" s="150" t="s">
        <v>671</v>
      </c>
      <c r="AA964" s="303">
        <v>44775</v>
      </c>
      <c r="AB964" s="283" t="s">
        <v>2167</v>
      </c>
      <c r="AC964" s="281">
        <v>5.3</v>
      </c>
      <c r="AD964" s="284">
        <v>27</v>
      </c>
      <c r="AE964" s="281">
        <v>80</v>
      </c>
      <c r="AF964" s="281">
        <v>87</v>
      </c>
      <c r="AG964" s="281">
        <v>105</v>
      </c>
      <c r="AH964" s="281">
        <v>125</v>
      </c>
      <c r="AI964" s="281" t="s">
        <v>994</v>
      </c>
      <c r="AJ964" s="281">
        <v>38</v>
      </c>
      <c r="AK964" s="281">
        <v>50</v>
      </c>
      <c r="AL964" s="281">
        <v>1</v>
      </c>
      <c r="AM964" s="265">
        <v>44096</v>
      </c>
      <c r="AN964" s="281">
        <v>2019</v>
      </c>
      <c r="AO964" s="281" t="s">
        <v>991</v>
      </c>
      <c r="AP964" s="281"/>
      <c r="AQ964" s="635"/>
      <c r="AR964" s="324"/>
      <c r="AS964" s="324"/>
      <c r="AT964" s="324"/>
      <c r="AU964" s="324"/>
      <c r="AV964" s="324"/>
      <c r="AW964" s="324"/>
      <c r="AX964" s="324"/>
      <c r="AY964" s="324"/>
      <c r="AZ964" s="324"/>
      <c r="BA964" s="324"/>
      <c r="BB964" s="324"/>
      <c r="BC964" s="324"/>
      <c r="BD964" s="324"/>
      <c r="BE964" s="324"/>
      <c r="BF964" s="324"/>
      <c r="BG964" s="324"/>
      <c r="BH964" s="324"/>
      <c r="BI964" s="324"/>
      <c r="BJ964" s="324"/>
      <c r="BK964" s="324"/>
      <c r="BL964" s="324"/>
      <c r="BM964" s="324"/>
      <c r="BN964" s="324"/>
      <c r="BO964" s="324"/>
      <c r="BP964" s="324"/>
      <c r="BQ964" s="324"/>
      <c r="BR964" s="324"/>
      <c r="BS964" s="324"/>
      <c r="BT964" s="324"/>
      <c r="BU964" s="324"/>
      <c r="BV964" s="324"/>
      <c r="BW964" s="324"/>
      <c r="BX964" s="324"/>
      <c r="BY964" s="324"/>
      <c r="BZ964" s="324"/>
      <c r="CA964" s="324"/>
      <c r="CB964" s="324"/>
      <c r="CC964" s="324"/>
      <c r="CD964" s="324"/>
      <c r="CE964" s="324"/>
      <c r="CF964" s="324"/>
      <c r="CG964" s="324"/>
      <c r="CH964" s="324"/>
      <c r="CI964" s="324"/>
      <c r="CJ964" s="324"/>
      <c r="CK964" s="324"/>
      <c r="CL964" s="324"/>
      <c r="CM964" s="324"/>
      <c r="CN964" s="324"/>
      <c r="CO964" s="324"/>
      <c r="CP964" s="324"/>
      <c r="CQ964" s="532"/>
      <c r="CR964" s="532"/>
      <c r="CS964" s="532"/>
      <c r="CT964" s="532"/>
      <c r="CU964" s="532"/>
      <c r="CV964" s="532"/>
      <c r="CW964" s="532"/>
      <c r="CX964" s="532"/>
      <c r="CY964" s="532"/>
      <c r="CZ964" s="532"/>
      <c r="DA964" s="532"/>
      <c r="DB964" s="532"/>
      <c r="DC964" s="532"/>
      <c r="DD964" s="532"/>
      <c r="DE964" s="532"/>
      <c r="DF964" s="532"/>
      <c r="DG964" s="532"/>
      <c r="DH964" s="532"/>
      <c r="DI964" s="532"/>
      <c r="DJ964" s="532"/>
      <c r="DK964" s="532"/>
      <c r="DL964" s="532"/>
      <c r="DM964" s="532"/>
      <c r="DN964" s="532"/>
      <c r="DO964" s="532"/>
      <c r="DP964" s="532"/>
      <c r="DQ964" s="532"/>
      <c r="DR964" s="532"/>
      <c r="DS964" s="532"/>
      <c r="DT964" s="532"/>
      <c r="DU964" s="532"/>
      <c r="DV964" s="532"/>
      <c r="DW964" s="532"/>
    </row>
    <row r="965" spans="1:127" ht="12.75" customHeight="1" x14ac:dyDescent="0.2">
      <c r="A965" s="270">
        <v>964</v>
      </c>
      <c r="B965" s="281" t="s">
        <v>1004</v>
      </c>
      <c r="C965" s="281" t="s">
        <v>469</v>
      </c>
      <c r="D965" s="281"/>
      <c r="E965" s="281" t="s">
        <v>2360</v>
      </c>
      <c r="F965" s="281"/>
      <c r="G965" s="296" t="s">
        <v>2361</v>
      </c>
      <c r="H965" s="676"/>
      <c r="I965" s="281" t="s">
        <v>1634</v>
      </c>
      <c r="J965" s="281"/>
      <c r="K965" s="281" t="s">
        <v>6764</v>
      </c>
      <c r="L965" s="676" t="s">
        <v>4788</v>
      </c>
      <c r="M965" s="306">
        <v>41815</v>
      </c>
      <c r="N965" s="276">
        <v>44955</v>
      </c>
      <c r="O965" s="277" t="s">
        <v>991</v>
      </c>
      <c r="P965" s="513">
        <f t="shared" si="205"/>
        <v>44955</v>
      </c>
      <c r="Q965" s="514">
        <v>19022</v>
      </c>
      <c r="R965" s="514">
        <v>2014</v>
      </c>
      <c r="S965" s="279">
        <v>44225</v>
      </c>
      <c r="T965" s="280" t="s">
        <v>6763</v>
      </c>
      <c r="U965" s="281" t="s">
        <v>991</v>
      </c>
      <c r="V965" s="282" t="s">
        <v>747</v>
      </c>
      <c r="W965" s="282" t="s">
        <v>2405</v>
      </c>
      <c r="X965" s="280" t="s">
        <v>4789</v>
      </c>
      <c r="Y965" s="280" t="s">
        <v>958</v>
      </c>
      <c r="Z965" s="282" t="s">
        <v>1612</v>
      </c>
      <c r="AA965" s="319">
        <f t="shared" si="204"/>
        <v>44955</v>
      </c>
      <c r="AB965" s="149" t="s">
        <v>485</v>
      </c>
      <c r="AC965" s="280">
        <v>4.9000000000000004</v>
      </c>
      <c r="AD965" s="305"/>
      <c r="AE965" s="280">
        <v>75</v>
      </c>
      <c r="AF965" s="280"/>
      <c r="AG965" s="280">
        <v>100</v>
      </c>
      <c r="AH965" s="280"/>
      <c r="AI965" s="280">
        <v>22</v>
      </c>
      <c r="AJ965" s="280">
        <v>33</v>
      </c>
      <c r="AK965" s="280">
        <v>48</v>
      </c>
      <c r="AL965" s="280">
        <v>1</v>
      </c>
      <c r="AM965" s="501"/>
      <c r="AN965" s="501"/>
      <c r="AO965" s="501"/>
      <c r="AP965" s="280"/>
      <c r="AQ965" s="634"/>
      <c r="AR965" s="501"/>
      <c r="AS965" s="501"/>
      <c r="AT965" s="501"/>
      <c r="AU965" s="501"/>
      <c r="AV965" s="501"/>
      <c r="AW965" s="501"/>
      <c r="AX965" s="501"/>
      <c r="AY965" s="501"/>
      <c r="AZ965" s="501"/>
      <c r="BA965" s="501"/>
      <c r="BB965" s="501"/>
      <c r="BC965" s="501"/>
      <c r="BD965" s="501"/>
      <c r="BE965" s="501"/>
      <c r="BF965" s="501"/>
      <c r="BG965" s="501"/>
      <c r="BH965" s="501"/>
      <c r="BI965" s="501"/>
      <c r="BJ965" s="501"/>
      <c r="BK965" s="501"/>
      <c r="BL965" s="501"/>
      <c r="BM965" s="501"/>
      <c r="BN965" s="501"/>
      <c r="BO965" s="501"/>
      <c r="BP965" s="501"/>
      <c r="BQ965" s="501"/>
      <c r="BR965" s="501"/>
      <c r="BS965" s="501"/>
      <c r="BT965" s="501"/>
      <c r="BU965" s="501"/>
      <c r="BV965" s="501"/>
      <c r="BW965" s="501"/>
      <c r="BX965" s="501"/>
      <c r="BY965" s="501"/>
      <c r="BZ965" s="501"/>
      <c r="CA965" s="501"/>
      <c r="CB965" s="501"/>
      <c r="CC965" s="501"/>
      <c r="CD965" s="501"/>
      <c r="CE965" s="501"/>
      <c r="CF965" s="501"/>
      <c r="CG965" s="501"/>
      <c r="CH965" s="501"/>
      <c r="CI965" s="501"/>
      <c r="CJ965" s="501"/>
      <c r="CK965" s="501"/>
      <c r="CL965" s="501"/>
      <c r="CM965" s="501"/>
      <c r="CN965" s="501"/>
      <c r="CO965" s="501"/>
      <c r="CP965" s="501"/>
    </row>
    <row r="966" spans="1:127" ht="12.75" customHeight="1" x14ac:dyDescent="0.2">
      <c r="A966" s="270">
        <v>965</v>
      </c>
      <c r="B966" s="281" t="s">
        <v>1004</v>
      </c>
      <c r="C966" s="281" t="s">
        <v>3575</v>
      </c>
      <c r="D966" s="281"/>
      <c r="E966" s="281" t="s">
        <v>2540</v>
      </c>
      <c r="F966" s="281"/>
      <c r="G966" s="296" t="s">
        <v>3576</v>
      </c>
      <c r="H966" s="676"/>
      <c r="I966" s="281" t="s">
        <v>1634</v>
      </c>
      <c r="J966" s="281"/>
      <c r="K966" s="281" t="s">
        <v>6735</v>
      </c>
      <c r="L966" s="676" t="s">
        <v>1159</v>
      </c>
      <c r="M966" s="306">
        <v>42478</v>
      </c>
      <c r="N966" s="132">
        <v>44344</v>
      </c>
      <c r="O966" s="277" t="s">
        <v>991</v>
      </c>
      <c r="P966" s="508">
        <f t="shared" si="205"/>
        <v>44344</v>
      </c>
      <c r="Q966" s="520">
        <v>19284</v>
      </c>
      <c r="R966" s="520">
        <v>2016</v>
      </c>
      <c r="S966" s="265">
        <v>43613</v>
      </c>
      <c r="T966" s="281" t="s">
        <v>6763</v>
      </c>
      <c r="U966" s="281" t="s">
        <v>1687</v>
      </c>
      <c r="V966" s="150" t="s">
        <v>3472</v>
      </c>
      <c r="W966" s="150" t="s">
        <v>7300</v>
      </c>
      <c r="X966" s="281" t="s">
        <v>7299</v>
      </c>
      <c r="Y966" s="281" t="s">
        <v>2964</v>
      </c>
      <c r="Z966" s="150" t="s">
        <v>2965</v>
      </c>
      <c r="AA966" s="303">
        <f t="shared" si="204"/>
        <v>44344</v>
      </c>
      <c r="AB966" s="283" t="s">
        <v>1583</v>
      </c>
      <c r="AC966" s="281">
        <v>4.2</v>
      </c>
      <c r="AD966" s="284"/>
      <c r="AE966" s="281">
        <v>82</v>
      </c>
      <c r="AF966" s="281"/>
      <c r="AG966" s="281">
        <v>97</v>
      </c>
      <c r="AH966" s="281"/>
      <c r="AI966" s="281">
        <v>22</v>
      </c>
      <c r="AJ966" s="281">
        <v>35</v>
      </c>
      <c r="AK966" s="281">
        <v>55</v>
      </c>
      <c r="AL966" s="281">
        <v>1</v>
      </c>
      <c r="AM966" s="501"/>
      <c r="AN966" s="501"/>
      <c r="AO966" s="501"/>
      <c r="AP966" s="280"/>
      <c r="AQ966" s="634"/>
      <c r="AR966" s="501"/>
      <c r="AS966" s="501"/>
      <c r="AT966" s="501"/>
      <c r="AU966" s="501"/>
      <c r="AV966" s="501"/>
      <c r="AW966" s="501"/>
      <c r="AX966" s="501"/>
      <c r="AY966" s="501"/>
      <c r="AZ966" s="501"/>
      <c r="BA966" s="501"/>
      <c r="BB966" s="501"/>
      <c r="BC966" s="501"/>
      <c r="BD966" s="501"/>
      <c r="BE966" s="501"/>
      <c r="BF966" s="501"/>
      <c r="BG966" s="501"/>
      <c r="BH966" s="501"/>
      <c r="BI966" s="501"/>
      <c r="BJ966" s="501"/>
      <c r="BK966" s="501"/>
      <c r="BL966" s="501"/>
      <c r="BM966" s="501"/>
      <c r="BN966" s="501"/>
      <c r="BO966" s="501"/>
      <c r="BP966" s="501"/>
      <c r="BQ966" s="501"/>
      <c r="BR966" s="501"/>
      <c r="BS966" s="501"/>
      <c r="BT966" s="501"/>
      <c r="BU966" s="501"/>
      <c r="BV966" s="501"/>
      <c r="BW966" s="501"/>
      <c r="BX966" s="501"/>
      <c r="BY966" s="501"/>
      <c r="BZ966" s="501"/>
      <c r="CA966" s="501"/>
      <c r="CB966" s="501"/>
      <c r="CC966" s="501"/>
      <c r="CD966" s="501"/>
      <c r="CE966" s="501"/>
      <c r="CF966" s="501"/>
      <c r="CG966" s="501"/>
      <c r="CH966" s="501"/>
      <c r="CI966" s="501"/>
      <c r="CJ966" s="501"/>
      <c r="CK966" s="501"/>
      <c r="CL966" s="501"/>
      <c r="CM966" s="501"/>
      <c r="CN966" s="501"/>
      <c r="CO966" s="501"/>
      <c r="CP966" s="501"/>
    </row>
    <row r="967" spans="1:127" s="502" customFormat="1" ht="12.75" customHeight="1" x14ac:dyDescent="0.2">
      <c r="A967" s="270">
        <v>966</v>
      </c>
      <c r="B967" s="281" t="s">
        <v>1101</v>
      </c>
      <c r="C967" s="281" t="s">
        <v>493</v>
      </c>
      <c r="D967" s="281"/>
      <c r="E967" s="281" t="s">
        <v>5842</v>
      </c>
      <c r="F967" s="281"/>
      <c r="G967" s="296" t="s">
        <v>5843</v>
      </c>
      <c r="H967" s="676"/>
      <c r="I967" s="281" t="s">
        <v>1634</v>
      </c>
      <c r="J967" s="281"/>
      <c r="K967" s="281" t="s">
        <v>5844</v>
      </c>
      <c r="L967" s="676" t="s">
        <v>5845</v>
      </c>
      <c r="M967" s="306">
        <v>41941</v>
      </c>
      <c r="N967" s="307">
        <v>43902</v>
      </c>
      <c r="O967" s="507" t="s">
        <v>991</v>
      </c>
      <c r="P967" s="508">
        <f t="shared" si="205"/>
        <v>43902</v>
      </c>
      <c r="Q967" s="520">
        <v>14728</v>
      </c>
      <c r="R967" s="520">
        <v>2014</v>
      </c>
      <c r="S967" s="265">
        <v>43171</v>
      </c>
      <c r="T967" s="324" t="s">
        <v>32</v>
      </c>
      <c r="U967" s="324" t="s">
        <v>991</v>
      </c>
      <c r="V967" s="150" t="s">
        <v>1587</v>
      </c>
      <c r="W967" s="150" t="s">
        <v>1587</v>
      </c>
      <c r="X967" s="281" t="s">
        <v>5846</v>
      </c>
      <c r="Y967" s="281" t="s">
        <v>1498</v>
      </c>
      <c r="Z967" s="150" t="s">
        <v>5847</v>
      </c>
      <c r="AA967" s="303">
        <f t="shared" si="204"/>
        <v>43902</v>
      </c>
      <c r="AB967" s="283" t="s">
        <v>2167</v>
      </c>
      <c r="AC967" s="281">
        <v>5.2</v>
      </c>
      <c r="AD967" s="284"/>
      <c r="AE967" s="281">
        <v>85</v>
      </c>
      <c r="AF967" s="281"/>
      <c r="AG967" s="281">
        <v>100</v>
      </c>
      <c r="AH967" s="281"/>
      <c r="AI967" s="281">
        <v>22</v>
      </c>
      <c r="AJ967" s="281">
        <v>37</v>
      </c>
      <c r="AK967" s="324" t="s">
        <v>1330</v>
      </c>
      <c r="AL967" s="324">
        <v>1</v>
      </c>
      <c r="AM967" s="324"/>
      <c r="AN967" s="324"/>
      <c r="AO967" s="324"/>
      <c r="AP967" s="281"/>
      <c r="AQ967" s="635"/>
      <c r="AR967" s="324"/>
      <c r="AS967" s="324"/>
      <c r="AT967" s="324"/>
      <c r="AU967" s="324"/>
      <c r="AV967" s="324"/>
      <c r="AW967" s="324"/>
      <c r="AX967" s="324"/>
      <c r="AY967" s="324"/>
      <c r="AZ967" s="324"/>
      <c r="BA967" s="324"/>
      <c r="BB967" s="324"/>
      <c r="BC967" s="324"/>
      <c r="BD967" s="324"/>
      <c r="BE967" s="324"/>
      <c r="BF967" s="324"/>
      <c r="BG967" s="324"/>
      <c r="BH967" s="324"/>
      <c r="BI967" s="324"/>
      <c r="BJ967" s="324"/>
      <c r="BK967" s="324"/>
      <c r="BL967" s="324"/>
      <c r="BM967" s="324"/>
      <c r="BN967" s="324"/>
      <c r="BO967" s="324"/>
      <c r="BP967" s="324"/>
      <c r="BQ967" s="324"/>
      <c r="BR967" s="324"/>
      <c r="BS967" s="324"/>
      <c r="BT967" s="324"/>
      <c r="BU967" s="324"/>
      <c r="BV967" s="324"/>
      <c r="BW967" s="324"/>
      <c r="BX967" s="324"/>
      <c r="BY967" s="324"/>
      <c r="BZ967" s="324"/>
      <c r="CA967" s="324"/>
      <c r="CB967" s="324"/>
      <c r="CC967" s="324"/>
      <c r="CD967" s="324"/>
      <c r="CE967" s="324"/>
      <c r="CF967" s="324"/>
      <c r="CG967" s="324"/>
      <c r="CH967" s="324"/>
      <c r="CI967" s="324"/>
      <c r="CJ967" s="324"/>
      <c r="CK967" s="324"/>
      <c r="CL967" s="324"/>
      <c r="CM967" s="324"/>
      <c r="CN967" s="324"/>
      <c r="CO967" s="324"/>
      <c r="CP967" s="324"/>
      <c r="CQ967" s="532"/>
      <c r="CR967" s="532"/>
      <c r="CS967" s="532"/>
      <c r="CT967" s="532"/>
      <c r="CU967" s="532"/>
      <c r="CV967" s="532"/>
      <c r="CW967" s="532"/>
      <c r="CX967" s="532"/>
      <c r="CY967" s="532"/>
      <c r="CZ967" s="532"/>
      <c r="DA967" s="532"/>
      <c r="DB967" s="532"/>
      <c r="DC967" s="532"/>
      <c r="DD967" s="532"/>
      <c r="DE967" s="532"/>
      <c r="DF967" s="532"/>
      <c r="DG967" s="532"/>
      <c r="DH967" s="532"/>
      <c r="DI967" s="532"/>
      <c r="DJ967" s="532"/>
      <c r="DK967" s="532"/>
      <c r="DL967" s="532"/>
      <c r="DM967" s="532"/>
      <c r="DN967" s="532"/>
      <c r="DO967" s="532"/>
      <c r="DP967" s="532"/>
      <c r="DQ967" s="532"/>
      <c r="DR967" s="532"/>
      <c r="DS967" s="532"/>
      <c r="DT967" s="532"/>
      <c r="DU967" s="532"/>
      <c r="DV967" s="532"/>
      <c r="DW967" s="532"/>
    </row>
    <row r="968" spans="1:127" s="502" customFormat="1" ht="12.75" customHeight="1" x14ac:dyDescent="0.2">
      <c r="A968" s="270">
        <v>967</v>
      </c>
      <c r="B968" s="281" t="s">
        <v>1004</v>
      </c>
      <c r="C968" s="281" t="s">
        <v>10438</v>
      </c>
      <c r="D968" s="281"/>
      <c r="E968" s="281" t="s">
        <v>5925</v>
      </c>
      <c r="F968" s="281"/>
      <c r="G968" s="296" t="s">
        <v>10439</v>
      </c>
      <c r="H968" s="922"/>
      <c r="I968" s="281" t="s">
        <v>614</v>
      </c>
      <c r="J968" s="281"/>
      <c r="K968" s="281" t="s">
        <v>10440</v>
      </c>
      <c r="L968" s="922" t="s">
        <v>10441</v>
      </c>
      <c r="M968" s="306">
        <v>44371</v>
      </c>
      <c r="N968" s="307">
        <v>45053</v>
      </c>
      <c r="O968" s="507" t="s">
        <v>991</v>
      </c>
      <c r="P968" s="508">
        <f>N968</f>
        <v>45053</v>
      </c>
      <c r="Q968" s="520">
        <v>21341</v>
      </c>
      <c r="R968" s="520">
        <v>2021</v>
      </c>
      <c r="S968" s="265">
        <v>44323</v>
      </c>
      <c r="T968" s="324" t="s">
        <v>239</v>
      </c>
      <c r="U968" s="324" t="s">
        <v>1786</v>
      </c>
      <c r="V968" s="150" t="s">
        <v>484</v>
      </c>
      <c r="W968" s="150" t="s">
        <v>484</v>
      </c>
      <c r="X968" s="281" t="s">
        <v>10442</v>
      </c>
      <c r="Y968" s="281" t="s">
        <v>2925</v>
      </c>
      <c r="Z968" s="150" t="s">
        <v>2926</v>
      </c>
      <c r="AA968" s="303">
        <f>N968</f>
        <v>45053</v>
      </c>
      <c r="AB968" s="283" t="s">
        <v>2167</v>
      </c>
      <c r="AC968" s="281">
        <v>4.6500000000000004</v>
      </c>
      <c r="AD968" s="284"/>
      <c r="AE968" s="281">
        <v>90</v>
      </c>
      <c r="AF968" s="281"/>
      <c r="AG968" s="281">
        <v>110</v>
      </c>
      <c r="AH968" s="281"/>
      <c r="AI968" s="281">
        <v>24</v>
      </c>
      <c r="AJ968" s="281">
        <v>39</v>
      </c>
      <c r="AK968" s="324">
        <v>54</v>
      </c>
      <c r="AL968" s="324">
        <v>1</v>
      </c>
      <c r="AM968" s="324"/>
      <c r="AN968" s="324"/>
      <c r="AO968" s="324"/>
      <c r="AP968" s="281"/>
      <c r="AQ968" s="635"/>
      <c r="AR968" s="324"/>
      <c r="AS968" s="324"/>
      <c r="AT968" s="324"/>
      <c r="AU968" s="324"/>
      <c r="AV968" s="324"/>
      <c r="AW968" s="324"/>
      <c r="AX968" s="324"/>
      <c r="AY968" s="324"/>
      <c r="AZ968" s="324"/>
      <c r="BA968" s="324"/>
      <c r="BB968" s="324"/>
      <c r="BC968" s="324"/>
      <c r="BD968" s="324"/>
      <c r="BE968" s="324"/>
      <c r="BF968" s="324"/>
      <c r="BG968" s="324"/>
      <c r="BH968" s="324"/>
      <c r="BI968" s="324"/>
      <c r="BJ968" s="324"/>
      <c r="BK968" s="324"/>
      <c r="BL968" s="324"/>
      <c r="BM968" s="324"/>
      <c r="BN968" s="324"/>
      <c r="BO968" s="324"/>
      <c r="BP968" s="324"/>
      <c r="BQ968" s="324"/>
      <c r="BR968" s="324"/>
      <c r="BS968" s="324"/>
      <c r="BT968" s="324"/>
      <c r="BU968" s="324"/>
      <c r="BV968" s="324"/>
      <c r="BW968" s="324"/>
      <c r="BX968" s="324"/>
      <c r="BY968" s="324"/>
      <c r="BZ968" s="324"/>
      <c r="CA968" s="324"/>
      <c r="CB968" s="324"/>
      <c r="CC968" s="324"/>
      <c r="CD968" s="324"/>
      <c r="CE968" s="324"/>
      <c r="CF968" s="324"/>
      <c r="CG968" s="324"/>
      <c r="CH968" s="324"/>
      <c r="CI968" s="324"/>
      <c r="CJ968" s="324"/>
      <c r="CK968" s="324"/>
      <c r="CL968" s="324"/>
      <c r="CM968" s="324"/>
      <c r="CN968" s="324"/>
      <c r="CO968" s="324"/>
      <c r="CP968" s="324"/>
      <c r="CQ968" s="532"/>
      <c r="CR968" s="532"/>
      <c r="CS968" s="532"/>
      <c r="CT968" s="532"/>
      <c r="CU968" s="532"/>
      <c r="CV968" s="532"/>
      <c r="CW968" s="532"/>
      <c r="CX968" s="532"/>
      <c r="CY968" s="532"/>
      <c r="CZ968" s="532"/>
      <c r="DA968" s="532"/>
      <c r="DB968" s="532"/>
      <c r="DC968" s="532"/>
      <c r="DD968" s="532"/>
      <c r="DE968" s="532"/>
      <c r="DF968" s="532"/>
      <c r="DG968" s="532"/>
      <c r="DH968" s="532"/>
      <c r="DI968" s="532"/>
      <c r="DJ968" s="532"/>
      <c r="DK968" s="532"/>
      <c r="DL968" s="532"/>
      <c r="DM968" s="532"/>
      <c r="DN968" s="532"/>
      <c r="DO968" s="532"/>
      <c r="DP968" s="532"/>
      <c r="DQ968" s="532"/>
      <c r="DR968" s="532"/>
      <c r="DS968" s="532"/>
      <c r="DT968" s="532"/>
      <c r="DU968" s="532"/>
      <c r="DV968" s="532"/>
      <c r="DW968" s="532"/>
    </row>
    <row r="969" spans="1:127" ht="12.75" customHeight="1" x14ac:dyDescent="0.2">
      <c r="A969" s="270">
        <v>968</v>
      </c>
      <c r="B969" s="281" t="s">
        <v>1004</v>
      </c>
      <c r="C969" s="281" t="s">
        <v>469</v>
      </c>
      <c r="D969" s="281"/>
      <c r="E969" s="281" t="s">
        <v>2420</v>
      </c>
      <c r="F969" s="281"/>
      <c r="G969" s="296" t="s">
        <v>2421</v>
      </c>
      <c r="H969" s="676"/>
      <c r="I969" s="281" t="s">
        <v>1634</v>
      </c>
      <c r="J969" s="281"/>
      <c r="K969" s="281" t="s">
        <v>2422</v>
      </c>
      <c r="L969" s="676" t="s">
        <v>2423</v>
      </c>
      <c r="M969" s="306">
        <v>41835</v>
      </c>
      <c r="N969" s="325">
        <v>43860</v>
      </c>
      <c r="O969" s="507" t="s">
        <v>991</v>
      </c>
      <c r="P969" s="513">
        <f t="shared" ref="P969:P973" si="206">N969</f>
        <v>43860</v>
      </c>
      <c r="Q969" s="514">
        <v>14568</v>
      </c>
      <c r="R969" s="514">
        <v>2014</v>
      </c>
      <c r="S969" s="279">
        <v>43130</v>
      </c>
      <c r="T969" s="501" t="s">
        <v>691</v>
      </c>
      <c r="U969" s="324" t="s">
        <v>991</v>
      </c>
      <c r="V969" s="282" t="s">
        <v>5663</v>
      </c>
      <c r="W969" s="282" t="s">
        <v>5664</v>
      </c>
      <c r="X969" s="280" t="s">
        <v>2424</v>
      </c>
      <c r="Y969" s="280" t="s">
        <v>2425</v>
      </c>
      <c r="Z969" s="282" t="s">
        <v>1842</v>
      </c>
      <c r="AA969" s="319">
        <f t="shared" si="204"/>
        <v>43860</v>
      </c>
      <c r="AB969" s="149" t="s">
        <v>485</v>
      </c>
      <c r="AC969" s="280">
        <v>4.9000000000000004</v>
      </c>
      <c r="AD969" s="305"/>
      <c r="AE969" s="280">
        <v>75</v>
      </c>
      <c r="AF969" s="280"/>
      <c r="AG969" s="280">
        <v>100</v>
      </c>
      <c r="AH969" s="280"/>
      <c r="AI969" s="280" t="s">
        <v>994</v>
      </c>
      <c r="AJ969" s="280" t="s">
        <v>994</v>
      </c>
      <c r="AK969" s="501" t="s">
        <v>994</v>
      </c>
      <c r="AL969" s="501">
        <v>1</v>
      </c>
      <c r="AM969" s="501"/>
      <c r="AN969" s="501"/>
      <c r="AO969" s="501"/>
      <c r="AP969" s="280"/>
      <c r="AQ969" s="634"/>
      <c r="AR969" s="501"/>
      <c r="AS969" s="501"/>
      <c r="AT969" s="501"/>
      <c r="AU969" s="501"/>
      <c r="AV969" s="501"/>
      <c r="AW969" s="501"/>
      <c r="AX969" s="501"/>
      <c r="AY969" s="501"/>
      <c r="AZ969" s="501"/>
      <c r="BA969" s="501"/>
      <c r="BB969" s="501"/>
      <c r="BC969" s="501"/>
      <c r="BD969" s="501"/>
      <c r="BE969" s="501"/>
      <c r="BF969" s="501"/>
      <c r="BG969" s="501"/>
      <c r="BH969" s="501"/>
      <c r="BI969" s="501"/>
      <c r="BJ969" s="501"/>
      <c r="BK969" s="501"/>
      <c r="BL969" s="501"/>
      <c r="BM969" s="501"/>
      <c r="BN969" s="501"/>
      <c r="BO969" s="501"/>
      <c r="BP969" s="501"/>
      <c r="BQ969" s="501"/>
      <c r="BR969" s="501"/>
      <c r="BS969" s="501"/>
      <c r="BT969" s="501"/>
      <c r="BU969" s="501"/>
      <c r="BV969" s="501"/>
      <c r="BW969" s="501"/>
      <c r="BX969" s="501"/>
      <c r="BY969" s="501"/>
      <c r="BZ969" s="501"/>
      <c r="CA969" s="501"/>
      <c r="CB969" s="501"/>
      <c r="CC969" s="501"/>
      <c r="CD969" s="501"/>
      <c r="CE969" s="501"/>
      <c r="CF969" s="501"/>
      <c r="CG969" s="501"/>
      <c r="CH969" s="501"/>
      <c r="CI969" s="501"/>
      <c r="CJ969" s="501"/>
      <c r="CK969" s="501"/>
      <c r="CL969" s="501"/>
      <c r="CM969" s="501"/>
      <c r="CN969" s="501"/>
      <c r="CO969" s="501"/>
      <c r="CP969" s="501"/>
    </row>
    <row r="970" spans="1:127" ht="12.75" customHeight="1" x14ac:dyDescent="0.2">
      <c r="A970" s="270">
        <v>969</v>
      </c>
      <c r="B970" s="281" t="s">
        <v>1004</v>
      </c>
      <c r="C970" s="281" t="s">
        <v>1398</v>
      </c>
      <c r="D970" s="281"/>
      <c r="E970" s="281" t="s">
        <v>2426</v>
      </c>
      <c r="F970" s="281"/>
      <c r="G970" s="296" t="s">
        <v>2427</v>
      </c>
      <c r="H970" s="676"/>
      <c r="I970" s="281" t="s">
        <v>1634</v>
      </c>
      <c r="J970" s="281"/>
      <c r="K970" s="281" t="s">
        <v>2428</v>
      </c>
      <c r="L970" s="676" t="s">
        <v>2429</v>
      </c>
      <c r="M970" s="306">
        <v>41837</v>
      </c>
      <c r="N970" s="325">
        <v>43860</v>
      </c>
      <c r="O970" s="507" t="s">
        <v>991</v>
      </c>
      <c r="P970" s="513">
        <f t="shared" si="206"/>
        <v>43860</v>
      </c>
      <c r="Q970" s="514">
        <v>18016</v>
      </c>
      <c r="R970" s="514">
        <v>2014</v>
      </c>
      <c r="S970" s="279">
        <v>43130</v>
      </c>
      <c r="T970" s="501" t="s">
        <v>691</v>
      </c>
      <c r="U970" s="324" t="s">
        <v>991</v>
      </c>
      <c r="V970" s="282" t="s">
        <v>5665</v>
      </c>
      <c r="W970" s="282" t="s">
        <v>5328</v>
      </c>
      <c r="X970" s="280" t="s">
        <v>2430</v>
      </c>
      <c r="Y970" s="280"/>
      <c r="Z970" s="282" t="s">
        <v>730</v>
      </c>
      <c r="AA970" s="319">
        <f t="shared" si="204"/>
        <v>43860</v>
      </c>
      <c r="AB970" s="149" t="s">
        <v>485</v>
      </c>
      <c r="AC970" s="280">
        <v>4.5</v>
      </c>
      <c r="AD970" s="305"/>
      <c r="AE970" s="280">
        <v>63</v>
      </c>
      <c r="AF970" s="280"/>
      <c r="AG970" s="280">
        <v>80</v>
      </c>
      <c r="AH970" s="280"/>
      <c r="AI970" s="280" t="s">
        <v>994</v>
      </c>
      <c r="AJ970" s="280" t="s">
        <v>994</v>
      </c>
      <c r="AK970" s="501" t="s">
        <v>994</v>
      </c>
      <c r="AL970" s="501">
        <v>1</v>
      </c>
      <c r="AM970" s="501"/>
      <c r="AN970" s="501"/>
      <c r="AO970" s="501"/>
      <c r="AP970" s="280"/>
      <c r="AQ970" s="634"/>
      <c r="AR970" s="501"/>
      <c r="AS970" s="501"/>
      <c r="AT970" s="501"/>
      <c r="AU970" s="501"/>
      <c r="AV970" s="501"/>
      <c r="AW970" s="501"/>
      <c r="AX970" s="501"/>
      <c r="AY970" s="501"/>
      <c r="AZ970" s="501"/>
      <c r="BA970" s="501"/>
      <c r="BB970" s="501"/>
      <c r="BC970" s="501"/>
      <c r="BD970" s="501"/>
      <c r="BE970" s="501"/>
      <c r="BF970" s="501"/>
      <c r="BG970" s="501"/>
      <c r="BH970" s="501"/>
      <c r="BI970" s="501"/>
      <c r="BJ970" s="501"/>
      <c r="BK970" s="501"/>
      <c r="BL970" s="501"/>
      <c r="BM970" s="501"/>
      <c r="BN970" s="501"/>
      <c r="BO970" s="501"/>
      <c r="BP970" s="501"/>
      <c r="BQ970" s="501"/>
      <c r="BR970" s="501"/>
      <c r="BS970" s="501"/>
      <c r="BT970" s="501"/>
      <c r="BU970" s="501"/>
      <c r="BV970" s="501"/>
      <c r="BW970" s="501"/>
      <c r="BX970" s="501"/>
      <c r="BY970" s="501"/>
      <c r="BZ970" s="501"/>
      <c r="CA970" s="501"/>
      <c r="CB970" s="501"/>
      <c r="CC970" s="501"/>
      <c r="CD970" s="501"/>
      <c r="CE970" s="501"/>
      <c r="CF970" s="501"/>
      <c r="CG970" s="501"/>
      <c r="CH970" s="501"/>
      <c r="CI970" s="501"/>
      <c r="CJ970" s="501"/>
      <c r="CK970" s="501"/>
      <c r="CL970" s="501"/>
      <c r="CM970" s="501"/>
      <c r="CN970" s="501"/>
      <c r="CO970" s="501"/>
      <c r="CP970" s="501"/>
    </row>
    <row r="971" spans="1:127" s="502" customFormat="1" ht="12.75" customHeight="1" x14ac:dyDescent="0.2">
      <c r="A971" s="270">
        <v>970</v>
      </c>
      <c r="B971" s="270" t="s">
        <v>1005</v>
      </c>
      <c r="C971" s="281" t="s">
        <v>10451</v>
      </c>
      <c r="D971" s="271" t="s">
        <v>5210</v>
      </c>
      <c r="E971" s="271" t="s">
        <v>2431</v>
      </c>
      <c r="F971" s="271" t="s">
        <v>5212</v>
      </c>
      <c r="G971" s="272" t="s">
        <v>10452</v>
      </c>
      <c r="H971" s="273" t="s">
        <v>5214</v>
      </c>
      <c r="I971" s="281" t="s">
        <v>1515</v>
      </c>
      <c r="J971" s="270" t="s">
        <v>5215</v>
      </c>
      <c r="K971" s="271" t="s">
        <v>5216</v>
      </c>
      <c r="L971" s="273" t="s">
        <v>5217</v>
      </c>
      <c r="M971" s="306">
        <v>44376</v>
      </c>
      <c r="N971" s="132">
        <v>45106</v>
      </c>
      <c r="O971" s="277" t="s">
        <v>991</v>
      </c>
      <c r="P971" s="299">
        <f t="shared" si="206"/>
        <v>45106</v>
      </c>
      <c r="Q971" s="264">
        <v>21910</v>
      </c>
      <c r="R971" s="264">
        <v>2020</v>
      </c>
      <c r="S971" s="265">
        <v>44376</v>
      </c>
      <c r="T971" s="324" t="s">
        <v>6783</v>
      </c>
      <c r="U971" s="281" t="s">
        <v>5503</v>
      </c>
      <c r="V971" s="150" t="s">
        <v>10455</v>
      </c>
      <c r="W971" s="150" t="s">
        <v>10456</v>
      </c>
      <c r="X971" s="281" t="s">
        <v>10453</v>
      </c>
      <c r="Y971" s="281" t="s">
        <v>5219</v>
      </c>
      <c r="Z971" s="150" t="s">
        <v>5220</v>
      </c>
      <c r="AA971" s="303">
        <f t="shared" si="204"/>
        <v>45106</v>
      </c>
      <c r="AB971" s="283" t="s">
        <v>2167</v>
      </c>
      <c r="AC971" s="281">
        <v>5.72</v>
      </c>
      <c r="AD971" s="284">
        <v>21</v>
      </c>
      <c r="AE971" s="281">
        <v>100</v>
      </c>
      <c r="AF971" s="281">
        <v>100</v>
      </c>
      <c r="AG971" s="281">
        <v>160</v>
      </c>
      <c r="AH971" s="281">
        <v>160</v>
      </c>
      <c r="AI971" s="281">
        <v>23</v>
      </c>
      <c r="AJ971" s="281" t="s">
        <v>10454</v>
      </c>
      <c r="AK971" s="324">
        <v>61</v>
      </c>
      <c r="AL971" s="324">
        <v>1</v>
      </c>
      <c r="AM971" s="279">
        <v>42931</v>
      </c>
      <c r="AN971" s="280">
        <v>2017</v>
      </c>
      <c r="AO971" s="280" t="s">
        <v>991</v>
      </c>
      <c r="AP971" s="281" t="s">
        <v>10457</v>
      </c>
      <c r="AQ971" s="635"/>
      <c r="AR971" s="324"/>
      <c r="AS971" s="324"/>
      <c r="AT971" s="324"/>
      <c r="AU971" s="324"/>
      <c r="AV971" s="324"/>
      <c r="AW971" s="324"/>
      <c r="AX971" s="324"/>
      <c r="AY971" s="324"/>
      <c r="AZ971" s="324"/>
      <c r="BA971" s="324"/>
      <c r="BB971" s="324"/>
      <c r="BC971" s="324"/>
      <c r="BD971" s="324"/>
      <c r="BE971" s="324"/>
      <c r="BF971" s="324"/>
      <c r="BG971" s="324"/>
      <c r="BH971" s="324"/>
      <c r="BI971" s="324"/>
      <c r="BJ971" s="324"/>
      <c r="BK971" s="324"/>
      <c r="BL971" s="324"/>
      <c r="BM971" s="324"/>
      <c r="BN971" s="324"/>
      <c r="BO971" s="324"/>
      <c r="BP971" s="324"/>
      <c r="BQ971" s="324"/>
      <c r="BR971" s="324"/>
      <c r="BS971" s="324"/>
      <c r="BT971" s="324"/>
      <c r="BU971" s="324"/>
      <c r="BV971" s="324"/>
      <c r="BW971" s="324"/>
      <c r="BX971" s="324"/>
      <c r="BY971" s="324"/>
      <c r="BZ971" s="324"/>
      <c r="CA971" s="324"/>
      <c r="CB971" s="324"/>
      <c r="CC971" s="324"/>
      <c r="CD971" s="324"/>
      <c r="CE971" s="324"/>
      <c r="CF971" s="324"/>
      <c r="CG971" s="324"/>
      <c r="CH971" s="324"/>
      <c r="CI971" s="324"/>
      <c r="CJ971" s="324"/>
      <c r="CK971" s="324"/>
      <c r="CL971" s="324"/>
      <c r="CM971" s="324"/>
      <c r="CN971" s="324"/>
      <c r="CO971" s="324"/>
      <c r="CP971" s="324"/>
      <c r="CQ971" s="532"/>
      <c r="CR971" s="532"/>
      <c r="CS971" s="532"/>
      <c r="CT971" s="532"/>
      <c r="CU971" s="532"/>
      <c r="CV971" s="532"/>
      <c r="CW971" s="532"/>
      <c r="CX971" s="532"/>
      <c r="CY971" s="532"/>
      <c r="CZ971" s="532"/>
      <c r="DA971" s="532"/>
      <c r="DB971" s="532"/>
      <c r="DC971" s="532"/>
      <c r="DD971" s="532"/>
      <c r="DE971" s="532"/>
      <c r="DF971" s="532"/>
      <c r="DG971" s="532"/>
      <c r="DH971" s="532"/>
      <c r="DI971" s="532"/>
      <c r="DJ971" s="532"/>
      <c r="DK971" s="532"/>
      <c r="DL971" s="532"/>
      <c r="DM971" s="532"/>
      <c r="DN971" s="532"/>
      <c r="DO971" s="532"/>
      <c r="DP971" s="532"/>
      <c r="DQ971" s="532"/>
      <c r="DR971" s="532"/>
      <c r="DS971" s="532"/>
      <c r="DT971" s="532"/>
      <c r="DU971" s="532"/>
      <c r="DV971" s="532"/>
      <c r="DW971" s="532"/>
    </row>
    <row r="972" spans="1:127" s="502" customFormat="1" ht="12.75" customHeight="1" x14ac:dyDescent="0.2">
      <c r="A972" s="270">
        <v>971</v>
      </c>
      <c r="B972" s="270" t="s">
        <v>1004</v>
      </c>
      <c r="C972" s="281" t="s">
        <v>7867</v>
      </c>
      <c r="D972" s="270"/>
      <c r="E972" s="302" t="s">
        <v>2556</v>
      </c>
      <c r="F972" s="270"/>
      <c r="G972" s="296" t="s">
        <v>7868</v>
      </c>
      <c r="H972" s="708"/>
      <c r="I972" s="270" t="s">
        <v>3217</v>
      </c>
      <c r="J972" s="270"/>
      <c r="K972" s="270" t="s">
        <v>7869</v>
      </c>
      <c r="L972" s="708" t="s">
        <v>7870</v>
      </c>
      <c r="M972" s="306">
        <v>43780</v>
      </c>
      <c r="N972" s="307">
        <v>44511</v>
      </c>
      <c r="O972" s="308" t="s">
        <v>991</v>
      </c>
      <c r="P972" s="299">
        <f>N972</f>
        <v>44511</v>
      </c>
      <c r="Q972" s="264">
        <v>19582</v>
      </c>
      <c r="R972" s="264">
        <v>2002</v>
      </c>
      <c r="S972" s="265">
        <v>43780</v>
      </c>
      <c r="T972" s="281" t="s">
        <v>898</v>
      </c>
      <c r="U972" s="281" t="s">
        <v>1786</v>
      </c>
      <c r="V972" s="150" t="s">
        <v>484</v>
      </c>
      <c r="W972" s="150" t="s">
        <v>994</v>
      </c>
      <c r="X972" s="281" t="s">
        <v>7871</v>
      </c>
      <c r="Y972" s="281"/>
      <c r="Z972" s="150" t="s">
        <v>2158</v>
      </c>
      <c r="AA972" s="303">
        <v>44511</v>
      </c>
      <c r="AB972" s="283" t="s">
        <v>2167</v>
      </c>
      <c r="AC972" s="281">
        <v>6.9</v>
      </c>
      <c r="AD972" s="284"/>
      <c r="AE972" s="281">
        <v>98</v>
      </c>
      <c r="AF972" s="281"/>
      <c r="AG972" s="281">
        <v>127</v>
      </c>
      <c r="AH972" s="281">
        <v>165</v>
      </c>
      <c r="AI972" s="281">
        <v>22</v>
      </c>
      <c r="AJ972" s="281">
        <v>37</v>
      </c>
      <c r="AK972" s="281">
        <v>50</v>
      </c>
      <c r="AL972" s="281">
        <v>1</v>
      </c>
      <c r="AM972" s="265"/>
      <c r="AN972" s="281"/>
      <c r="AO972" s="281"/>
      <c r="AP972" s="281"/>
      <c r="AQ972" s="635"/>
      <c r="AR972" s="324"/>
      <c r="AS972" s="324"/>
      <c r="AT972" s="324"/>
      <c r="AU972" s="324"/>
      <c r="AV972" s="324"/>
      <c r="AW972" s="324"/>
      <c r="AX972" s="324"/>
      <c r="AY972" s="324"/>
      <c r="AZ972" s="324"/>
      <c r="BA972" s="324"/>
      <c r="BB972" s="324"/>
      <c r="BC972" s="324"/>
      <c r="BD972" s="324"/>
      <c r="BE972" s="324"/>
      <c r="BF972" s="324"/>
      <c r="BG972" s="324"/>
      <c r="BH972" s="324"/>
      <c r="BI972" s="324"/>
      <c r="BJ972" s="324"/>
      <c r="BK972" s="324"/>
      <c r="BL972" s="324"/>
      <c r="BM972" s="324"/>
      <c r="BN972" s="324"/>
      <c r="BO972" s="324"/>
      <c r="BP972" s="324"/>
      <c r="BQ972" s="324"/>
      <c r="BR972" s="324"/>
      <c r="BS972" s="324"/>
      <c r="BT972" s="324"/>
      <c r="BU972" s="324"/>
      <c r="BV972" s="324"/>
      <c r="BW972" s="324"/>
      <c r="BX972" s="324"/>
      <c r="BY972" s="324"/>
      <c r="BZ972" s="324"/>
      <c r="CA972" s="324"/>
      <c r="CB972" s="324"/>
      <c r="CC972" s="324"/>
      <c r="CD972" s="324"/>
      <c r="CE972" s="324"/>
      <c r="CF972" s="324"/>
      <c r="CG972" s="324"/>
      <c r="CH972" s="324"/>
      <c r="CI972" s="324"/>
      <c r="CJ972" s="324"/>
      <c r="CK972" s="324"/>
      <c r="CL972" s="324"/>
      <c r="CM972" s="324"/>
      <c r="CN972" s="324"/>
      <c r="CO972" s="324"/>
      <c r="CP972" s="324"/>
      <c r="CQ972" s="532"/>
      <c r="CR972" s="532"/>
      <c r="CS972" s="532"/>
      <c r="CT972" s="532"/>
      <c r="CU972" s="532"/>
      <c r="CV972" s="532"/>
      <c r="CW972" s="532"/>
      <c r="CX972" s="532"/>
      <c r="CY972" s="532"/>
      <c r="CZ972" s="532"/>
      <c r="DA972" s="532"/>
      <c r="DB972" s="532"/>
      <c r="DC972" s="532"/>
      <c r="DD972" s="532"/>
      <c r="DE972" s="532"/>
      <c r="DF972" s="532"/>
      <c r="DG972" s="532"/>
      <c r="DH972" s="532"/>
      <c r="DI972" s="532"/>
      <c r="DJ972" s="532"/>
      <c r="DK972" s="532"/>
      <c r="DL972" s="532"/>
      <c r="DM972" s="532"/>
      <c r="DN972" s="532"/>
      <c r="DO972" s="532"/>
      <c r="DP972" s="532"/>
      <c r="DQ972" s="532"/>
      <c r="DR972" s="532"/>
      <c r="DS972" s="532"/>
      <c r="DT972" s="532"/>
      <c r="DU972" s="532"/>
      <c r="DV972" s="532"/>
      <c r="DW972" s="532"/>
    </row>
    <row r="973" spans="1:127" ht="12.75" customHeight="1" x14ac:dyDescent="0.2">
      <c r="A973" s="270">
        <v>972</v>
      </c>
      <c r="B973" s="281" t="s">
        <v>1004</v>
      </c>
      <c r="C973" s="281" t="s">
        <v>493</v>
      </c>
      <c r="D973" s="281"/>
      <c r="E973" s="271" t="s">
        <v>2549</v>
      </c>
      <c r="F973" s="281"/>
      <c r="G973" s="296" t="s">
        <v>2550</v>
      </c>
      <c r="H973" s="676"/>
      <c r="I973" s="281" t="s">
        <v>1634</v>
      </c>
      <c r="J973" s="281"/>
      <c r="K973" s="281" t="s">
        <v>8280</v>
      </c>
      <c r="L973" s="676" t="s">
        <v>2551</v>
      </c>
      <c r="M973" s="306">
        <v>41939</v>
      </c>
      <c r="N973" s="276">
        <v>44615</v>
      </c>
      <c r="O973" s="277" t="s">
        <v>991</v>
      </c>
      <c r="P973" s="298">
        <f t="shared" si="206"/>
        <v>44615</v>
      </c>
      <c r="Q973" s="278">
        <v>14742</v>
      </c>
      <c r="R973" s="278">
        <v>2013</v>
      </c>
      <c r="S973" s="279">
        <v>43884</v>
      </c>
      <c r="T973" s="280" t="s">
        <v>39</v>
      </c>
      <c r="U973" s="281" t="s">
        <v>991</v>
      </c>
      <c r="V973" s="282" t="s">
        <v>240</v>
      </c>
      <c r="W973" s="282" t="s">
        <v>2825</v>
      </c>
      <c r="X973" s="280" t="s">
        <v>2552</v>
      </c>
      <c r="Y973" s="280" t="s">
        <v>290</v>
      </c>
      <c r="Z973" s="282" t="s">
        <v>291</v>
      </c>
      <c r="AA973" s="319">
        <f t="shared" si="204"/>
        <v>44615</v>
      </c>
      <c r="AB973" s="149" t="s">
        <v>2167</v>
      </c>
      <c r="AC973" s="280">
        <v>5.2</v>
      </c>
      <c r="AD973" s="305"/>
      <c r="AE973" s="280">
        <v>85</v>
      </c>
      <c r="AF973" s="280"/>
      <c r="AG973" s="280">
        <v>100</v>
      </c>
      <c r="AH973" s="280">
        <v>135</v>
      </c>
      <c r="AI973" s="280" t="s">
        <v>994</v>
      </c>
      <c r="AJ973" s="280" t="s">
        <v>994</v>
      </c>
      <c r="AK973" s="280" t="s">
        <v>994</v>
      </c>
      <c r="AL973" s="280">
        <v>1</v>
      </c>
      <c r="AM973" s="279"/>
      <c r="AN973" s="280"/>
      <c r="AO973" s="280"/>
      <c r="AP973" s="280"/>
      <c r="AQ973" s="634"/>
      <c r="AR973" s="501"/>
      <c r="AS973" s="501"/>
      <c r="AT973" s="501"/>
      <c r="AU973" s="501"/>
      <c r="AV973" s="501"/>
      <c r="AW973" s="501"/>
      <c r="AX973" s="501"/>
      <c r="AY973" s="501"/>
      <c r="AZ973" s="501"/>
      <c r="BA973" s="501"/>
      <c r="BB973" s="501"/>
      <c r="BC973" s="501"/>
      <c r="BD973" s="501"/>
      <c r="BE973" s="501"/>
      <c r="BF973" s="501"/>
      <c r="BG973" s="501"/>
      <c r="BH973" s="501"/>
      <c r="BI973" s="501"/>
      <c r="BJ973" s="501"/>
      <c r="BK973" s="501"/>
      <c r="BL973" s="501"/>
      <c r="BM973" s="501"/>
      <c r="BN973" s="501"/>
      <c r="BO973" s="501"/>
      <c r="BP973" s="501"/>
      <c r="BQ973" s="501"/>
      <c r="BR973" s="501"/>
      <c r="BS973" s="501"/>
      <c r="BT973" s="501"/>
      <c r="BU973" s="501"/>
      <c r="BV973" s="501"/>
      <c r="BW973" s="501"/>
      <c r="BX973" s="501"/>
      <c r="BY973" s="501"/>
      <c r="BZ973" s="501"/>
      <c r="CA973" s="501"/>
      <c r="CB973" s="501"/>
      <c r="CC973" s="501"/>
      <c r="CD973" s="501"/>
      <c r="CE973" s="501"/>
      <c r="CF973" s="501"/>
      <c r="CG973" s="501"/>
      <c r="CH973" s="501"/>
      <c r="CI973" s="501"/>
      <c r="CJ973" s="501"/>
      <c r="CK973" s="501"/>
      <c r="CL973" s="501"/>
      <c r="CM973" s="501"/>
      <c r="CN973" s="501"/>
      <c r="CO973" s="501"/>
      <c r="CP973" s="501"/>
    </row>
    <row r="974" spans="1:127" ht="12.75" customHeight="1" x14ac:dyDescent="0.2">
      <c r="A974" s="270">
        <v>973</v>
      </c>
      <c r="B974" s="281" t="s">
        <v>1005</v>
      </c>
      <c r="C974" s="281" t="s">
        <v>2371</v>
      </c>
      <c r="D974" s="271" t="s">
        <v>3503</v>
      </c>
      <c r="E974" s="271" t="s">
        <v>2372</v>
      </c>
      <c r="F974" s="271" t="s">
        <v>4727</v>
      </c>
      <c r="G974" s="272" t="s">
        <v>2373</v>
      </c>
      <c r="H974" s="273" t="s">
        <v>4728</v>
      </c>
      <c r="I974" s="271" t="s">
        <v>26</v>
      </c>
      <c r="J974" s="271" t="s">
        <v>2062</v>
      </c>
      <c r="K974" s="271" t="s">
        <v>5434</v>
      </c>
      <c r="L974" s="273" t="s">
        <v>4729</v>
      </c>
      <c r="M974" s="275">
        <v>41825</v>
      </c>
      <c r="N974" s="276">
        <v>43878</v>
      </c>
      <c r="O974" s="277" t="s">
        <v>991</v>
      </c>
      <c r="P974" s="298">
        <f t="shared" ref="P974:P979" si="207">N974</f>
        <v>43878</v>
      </c>
      <c r="Q974" s="278">
        <v>17085</v>
      </c>
      <c r="R974" s="278">
        <v>2012</v>
      </c>
      <c r="S974" s="279">
        <v>43148</v>
      </c>
      <c r="T974" s="280" t="s">
        <v>2735</v>
      </c>
      <c r="U974" s="281" t="s">
        <v>259</v>
      </c>
      <c r="V974" s="282" t="s">
        <v>4694</v>
      </c>
      <c r="W974" s="282" t="s">
        <v>5736</v>
      </c>
      <c r="X974" s="280" t="s">
        <v>4730</v>
      </c>
      <c r="Y974" s="280"/>
      <c r="Z974" s="282" t="s">
        <v>1257</v>
      </c>
      <c r="AA974" s="319">
        <f t="shared" si="204"/>
        <v>43878</v>
      </c>
      <c r="AB974" s="283" t="s">
        <v>2167</v>
      </c>
      <c r="AC974" s="281">
        <v>6.9</v>
      </c>
      <c r="AD974" s="284">
        <v>29</v>
      </c>
      <c r="AE974" s="281">
        <v>80</v>
      </c>
      <c r="AF974" s="281">
        <v>108</v>
      </c>
      <c r="AG974" s="281">
        <v>100</v>
      </c>
      <c r="AH974" s="281">
        <v>147</v>
      </c>
      <c r="AI974" s="281">
        <v>21</v>
      </c>
      <c r="AJ974" s="281">
        <v>37</v>
      </c>
      <c r="AK974" s="281">
        <v>50</v>
      </c>
      <c r="AL974" s="281">
        <v>1</v>
      </c>
      <c r="AM974" s="265">
        <v>42770</v>
      </c>
      <c r="AN974" s="281">
        <v>2015</v>
      </c>
      <c r="AO974" s="281" t="s">
        <v>991</v>
      </c>
      <c r="AP974" s="280"/>
      <c r="AQ974" s="634"/>
      <c r="AR974" s="501"/>
      <c r="AS974" s="271"/>
      <c r="AT974" s="271"/>
      <c r="AU974" s="271"/>
      <c r="AV974" s="272"/>
      <c r="AW974" s="273"/>
      <c r="AX974" s="271"/>
      <c r="AY974" s="271"/>
      <c r="AZ974" s="271"/>
      <c r="BA974" s="274"/>
      <c r="BB974" s="275"/>
      <c r="BC974" s="276"/>
      <c r="BD974" s="277"/>
      <c r="BE974" s="298"/>
      <c r="BF974" s="278"/>
      <c r="BG974" s="278"/>
      <c r="BH974" s="279"/>
      <c r="BI974" s="280"/>
      <c r="BJ974" s="281"/>
      <c r="BK974" s="282"/>
      <c r="BL974" s="282"/>
      <c r="BM974" s="280"/>
      <c r="BN974" s="280"/>
      <c r="BO974" s="282"/>
      <c r="BP974" s="319"/>
      <c r="BQ974" s="281"/>
      <c r="BR974" s="281"/>
      <c r="BS974" s="284"/>
      <c r="BT974" s="281"/>
      <c r="BU974" s="281"/>
      <c r="BV974" s="281"/>
      <c r="BW974" s="281"/>
      <c r="BX974" s="281"/>
      <c r="BY974" s="281"/>
      <c r="BZ974" s="281"/>
      <c r="CA974" s="281"/>
      <c r="CB974" s="265"/>
      <c r="CC974" s="281"/>
      <c r="CD974" s="281"/>
      <c r="CE974" s="280"/>
      <c r="CF974" s="501"/>
      <c r="CG974" s="501"/>
      <c r="CH974" s="501"/>
      <c r="CI974" s="501"/>
      <c r="CJ974" s="501"/>
      <c r="CK974" s="501"/>
      <c r="CL974" s="501"/>
      <c r="CM974" s="501"/>
      <c r="CN974" s="501"/>
      <c r="CO974" s="501"/>
      <c r="CP974" s="501"/>
    </row>
    <row r="975" spans="1:127" ht="12.75" customHeight="1" x14ac:dyDescent="0.2">
      <c r="A975" s="270">
        <v>974</v>
      </c>
      <c r="B975" s="281" t="s">
        <v>1004</v>
      </c>
      <c r="C975" s="281" t="s">
        <v>2539</v>
      </c>
      <c r="D975" s="281"/>
      <c r="E975" s="281" t="s">
        <v>3126</v>
      </c>
      <c r="F975" s="281"/>
      <c r="G975" s="296" t="s">
        <v>3127</v>
      </c>
      <c r="H975" s="676"/>
      <c r="I975" s="281" t="s">
        <v>1634</v>
      </c>
      <c r="J975" s="281"/>
      <c r="K975" s="281" t="s">
        <v>7171</v>
      </c>
      <c r="L975" s="676" t="s">
        <v>1849</v>
      </c>
      <c r="M975" s="306">
        <v>42146</v>
      </c>
      <c r="N975" s="325">
        <v>45023</v>
      </c>
      <c r="O975" s="507" t="s">
        <v>991</v>
      </c>
      <c r="P975" s="513">
        <f t="shared" si="207"/>
        <v>45023</v>
      </c>
      <c r="Q975" s="514">
        <v>21173</v>
      </c>
      <c r="R975" s="514">
        <v>2015</v>
      </c>
      <c r="S975" s="279">
        <v>44293</v>
      </c>
      <c r="T975" s="501" t="s">
        <v>32</v>
      </c>
      <c r="U975" s="324" t="s">
        <v>991</v>
      </c>
      <c r="V975" s="282" t="s">
        <v>2808</v>
      </c>
      <c r="W975" s="282" t="s">
        <v>8182</v>
      </c>
      <c r="X975" s="280" t="s">
        <v>3128</v>
      </c>
      <c r="Y975" s="280" t="s">
        <v>138</v>
      </c>
      <c r="Z975" s="282" t="s">
        <v>252</v>
      </c>
      <c r="AA975" s="319">
        <f t="shared" si="204"/>
        <v>45023</v>
      </c>
      <c r="AB975" s="149" t="s">
        <v>1411</v>
      </c>
      <c r="AC975" s="280">
        <v>5.0999999999999996</v>
      </c>
      <c r="AD975" s="305"/>
      <c r="AE975" s="280">
        <v>85</v>
      </c>
      <c r="AF975" s="280"/>
      <c r="AG975" s="280">
        <v>103</v>
      </c>
      <c r="AH975" s="280"/>
      <c r="AI975" s="280" t="s">
        <v>994</v>
      </c>
      <c r="AJ975" s="280" t="s">
        <v>994</v>
      </c>
      <c r="AK975" s="501" t="s">
        <v>994</v>
      </c>
      <c r="AL975" s="501">
        <v>1</v>
      </c>
      <c r="AM975" s="501"/>
      <c r="AN975" s="501"/>
      <c r="AO975" s="501"/>
      <c r="AP975" s="280"/>
      <c r="AQ975" s="634"/>
      <c r="AR975" s="501"/>
      <c r="AS975" s="501"/>
      <c r="AT975" s="501"/>
      <c r="AU975" s="501"/>
      <c r="AV975" s="501"/>
      <c r="AW975" s="501"/>
      <c r="AX975" s="501"/>
      <c r="AY975" s="501"/>
      <c r="AZ975" s="501"/>
      <c r="BA975" s="501"/>
      <c r="BB975" s="501"/>
      <c r="BC975" s="501"/>
      <c r="BD975" s="501"/>
      <c r="BE975" s="501"/>
      <c r="BF975" s="501"/>
      <c r="BG975" s="501"/>
      <c r="BH975" s="501"/>
      <c r="BI975" s="501"/>
      <c r="BJ975" s="501"/>
      <c r="BK975" s="501"/>
      <c r="BL975" s="501"/>
      <c r="BM975" s="501"/>
      <c r="BN975" s="501"/>
      <c r="BO975" s="501"/>
      <c r="BP975" s="501"/>
      <c r="BQ975" s="501"/>
      <c r="BR975" s="501"/>
      <c r="BS975" s="501"/>
      <c r="BT975" s="501"/>
      <c r="BU975" s="501"/>
      <c r="BV975" s="501"/>
      <c r="BW975" s="501"/>
      <c r="BX975" s="501"/>
      <c r="BY975" s="501"/>
      <c r="BZ975" s="501"/>
      <c r="CA975" s="501"/>
      <c r="CB975" s="501"/>
      <c r="CC975" s="501"/>
      <c r="CD975" s="501"/>
      <c r="CE975" s="501"/>
      <c r="CF975" s="501"/>
      <c r="CG975" s="501"/>
      <c r="CH975" s="501"/>
      <c r="CI975" s="501"/>
      <c r="CJ975" s="501"/>
      <c r="CK975" s="501"/>
      <c r="CL975" s="501"/>
      <c r="CM975" s="501"/>
      <c r="CN975" s="501"/>
      <c r="CO975" s="501"/>
      <c r="CP975" s="501"/>
    </row>
    <row r="976" spans="1:127" ht="12.75" customHeight="1" x14ac:dyDescent="0.2">
      <c r="A976" s="270">
        <v>975</v>
      </c>
      <c r="B976" s="281" t="s">
        <v>1005</v>
      </c>
      <c r="C976" s="281" t="s">
        <v>5180</v>
      </c>
      <c r="D976" s="281"/>
      <c r="E976" s="281" t="s">
        <v>5181</v>
      </c>
      <c r="F976" s="281" t="s">
        <v>2489</v>
      </c>
      <c r="G976" s="296" t="s">
        <v>5182</v>
      </c>
      <c r="H976" s="676"/>
      <c r="I976" s="281" t="s">
        <v>3342</v>
      </c>
      <c r="J976" s="281"/>
      <c r="K976" s="281" t="s">
        <v>2492</v>
      </c>
      <c r="L976" s="676" t="s">
        <v>2493</v>
      </c>
      <c r="M976" s="306">
        <v>42916</v>
      </c>
      <c r="N976" s="307">
        <v>44456</v>
      </c>
      <c r="O976" s="277" t="s">
        <v>991</v>
      </c>
      <c r="P976" s="299">
        <f t="shared" si="207"/>
        <v>44456</v>
      </c>
      <c r="Q976" s="264">
        <v>17663</v>
      </c>
      <c r="R976" s="264">
        <v>2017</v>
      </c>
      <c r="S976" s="279">
        <v>42916</v>
      </c>
      <c r="T976" s="281" t="s">
        <v>5218</v>
      </c>
      <c r="U976" s="281" t="s">
        <v>991</v>
      </c>
      <c r="V976" s="150" t="s">
        <v>1823</v>
      </c>
      <c r="W976" s="150" t="s">
        <v>1823</v>
      </c>
      <c r="X976" s="281" t="s">
        <v>2494</v>
      </c>
      <c r="Y976" s="281" t="s">
        <v>1607</v>
      </c>
      <c r="Z976" s="150" t="s">
        <v>914</v>
      </c>
      <c r="AA976" s="303">
        <f t="shared" si="204"/>
        <v>44456</v>
      </c>
      <c r="AB976" s="283" t="s">
        <v>2167</v>
      </c>
      <c r="AC976" s="281">
        <v>7.5</v>
      </c>
      <c r="AD976" s="284"/>
      <c r="AE976" s="281">
        <v>120</v>
      </c>
      <c r="AF976" s="281">
        <v>120</v>
      </c>
      <c r="AG976" s="281">
        <v>220</v>
      </c>
      <c r="AH976" s="281">
        <v>240</v>
      </c>
      <c r="AI976" s="281" t="s">
        <v>994</v>
      </c>
      <c r="AJ976" s="281">
        <v>42</v>
      </c>
      <c r="AK976" s="281">
        <v>52</v>
      </c>
      <c r="AL976" s="281">
        <v>2</v>
      </c>
      <c r="AM976" s="265"/>
      <c r="AN976" s="281"/>
      <c r="AO976" s="281"/>
      <c r="AP976" s="280"/>
      <c r="AQ976" s="634"/>
      <c r="AR976" s="501"/>
      <c r="AS976" s="501"/>
      <c r="AT976" s="501"/>
      <c r="AU976" s="501"/>
      <c r="AV976" s="501"/>
      <c r="AW976" s="501"/>
      <c r="AX976" s="501"/>
      <c r="AY976" s="501"/>
      <c r="AZ976" s="501"/>
      <c r="BA976" s="501"/>
      <c r="BB976" s="501"/>
      <c r="BC976" s="501"/>
      <c r="BD976" s="501"/>
      <c r="BE976" s="501"/>
      <c r="BF976" s="501"/>
      <c r="BG976" s="501"/>
      <c r="BH976" s="501"/>
      <c r="BI976" s="501"/>
      <c r="BJ976" s="501"/>
      <c r="BK976" s="501"/>
      <c r="BL976" s="501"/>
      <c r="BM976" s="501"/>
      <c r="BN976" s="501"/>
      <c r="BO976" s="501"/>
      <c r="BP976" s="501"/>
      <c r="BQ976" s="501"/>
      <c r="BR976" s="501"/>
      <c r="BS976" s="501"/>
      <c r="BT976" s="501"/>
      <c r="BU976" s="501"/>
      <c r="BV976" s="501"/>
      <c r="BW976" s="501"/>
      <c r="BX976" s="501"/>
      <c r="BY976" s="501"/>
      <c r="BZ976" s="501"/>
      <c r="CA976" s="501"/>
      <c r="CB976" s="501"/>
      <c r="CC976" s="501"/>
      <c r="CD976" s="501"/>
      <c r="CE976" s="501"/>
      <c r="CF976" s="501"/>
      <c r="CG976" s="501"/>
      <c r="CH976" s="501"/>
      <c r="CI976" s="501"/>
      <c r="CJ976" s="501"/>
      <c r="CK976" s="501"/>
      <c r="CL976" s="501"/>
      <c r="CM976" s="501"/>
      <c r="CN976" s="501"/>
      <c r="CO976" s="501"/>
      <c r="CP976" s="501"/>
    </row>
    <row r="977" spans="1:127" s="502" customFormat="1" ht="12.75" customHeight="1" x14ac:dyDescent="0.2">
      <c r="A977" s="270">
        <v>976</v>
      </c>
      <c r="B977" s="281" t="s">
        <v>1005</v>
      </c>
      <c r="C977" s="281" t="s">
        <v>4985</v>
      </c>
      <c r="D977" s="281" t="s">
        <v>5382</v>
      </c>
      <c r="E977" s="281" t="s">
        <v>5618</v>
      </c>
      <c r="F977" s="281" t="s">
        <v>5619</v>
      </c>
      <c r="G977" s="296" t="s">
        <v>5620</v>
      </c>
      <c r="H977" s="676" t="s">
        <v>5619</v>
      </c>
      <c r="I977" s="281" t="s">
        <v>3217</v>
      </c>
      <c r="J977" s="271" t="s">
        <v>2062</v>
      </c>
      <c r="K977" s="281" t="s">
        <v>5621</v>
      </c>
      <c r="L977" s="676" t="s">
        <v>5622</v>
      </c>
      <c r="M977" s="306">
        <v>43065</v>
      </c>
      <c r="N977" s="307">
        <v>44686</v>
      </c>
      <c r="O977" s="507" t="s">
        <v>991</v>
      </c>
      <c r="P977" s="508">
        <f t="shared" si="207"/>
        <v>44686</v>
      </c>
      <c r="Q977" s="520">
        <v>171012</v>
      </c>
      <c r="R977" s="520">
        <v>2017</v>
      </c>
      <c r="S977" s="265">
        <v>43956</v>
      </c>
      <c r="T977" s="324" t="s">
        <v>5218</v>
      </c>
      <c r="U977" s="324" t="s">
        <v>991</v>
      </c>
      <c r="V977" s="150" t="s">
        <v>8543</v>
      </c>
      <c r="W977" s="150" t="s">
        <v>8543</v>
      </c>
      <c r="X977" s="281" t="s">
        <v>5623</v>
      </c>
      <c r="Y977" s="281" t="s">
        <v>5624</v>
      </c>
      <c r="Z977" s="150" t="s">
        <v>1526</v>
      </c>
      <c r="AA977" s="303">
        <f t="shared" si="204"/>
        <v>44686</v>
      </c>
      <c r="AB977" s="283" t="s">
        <v>2167</v>
      </c>
      <c r="AC977" s="281">
        <v>5.7</v>
      </c>
      <c r="AD977" s="284">
        <v>27</v>
      </c>
      <c r="AE977" s="281">
        <v>90</v>
      </c>
      <c r="AF977" s="281">
        <v>90</v>
      </c>
      <c r="AG977" s="281">
        <v>110</v>
      </c>
      <c r="AH977" s="281">
        <v>160</v>
      </c>
      <c r="AI977" s="281">
        <v>24</v>
      </c>
      <c r="AJ977" s="281">
        <v>48</v>
      </c>
      <c r="AK977" s="324">
        <v>60</v>
      </c>
      <c r="AL977" s="324">
        <v>1</v>
      </c>
      <c r="AM977" s="506">
        <v>43065</v>
      </c>
      <c r="AN977" s="324">
        <v>2017</v>
      </c>
      <c r="AO977" s="324" t="s">
        <v>991</v>
      </c>
      <c r="AP977" s="281" t="s">
        <v>8542</v>
      </c>
      <c r="AQ977" s="635"/>
      <c r="AR977" s="324"/>
      <c r="AS977" s="324"/>
      <c r="AT977" s="324"/>
      <c r="AU977" s="324"/>
      <c r="AV977" s="324"/>
      <c r="AW977" s="324"/>
      <c r="AX977" s="324"/>
      <c r="AY977" s="324"/>
      <c r="AZ977" s="324"/>
      <c r="BA977" s="324"/>
      <c r="BB977" s="324"/>
      <c r="BC977" s="324"/>
      <c r="BD977" s="324"/>
      <c r="BE977" s="324"/>
      <c r="BF977" s="324"/>
      <c r="BG977" s="324"/>
      <c r="BH977" s="324"/>
      <c r="BI977" s="324"/>
      <c r="BJ977" s="324"/>
      <c r="BK977" s="324"/>
      <c r="BL977" s="324"/>
      <c r="BM977" s="324"/>
      <c r="BN977" s="324"/>
      <c r="BO977" s="324"/>
      <c r="BP977" s="324"/>
      <c r="BQ977" s="324"/>
      <c r="BR977" s="324"/>
      <c r="BS977" s="324"/>
      <c r="BT977" s="324"/>
      <c r="BU977" s="324"/>
      <c r="BV977" s="324"/>
      <c r="BW977" s="324"/>
      <c r="BX977" s="324"/>
      <c r="BY977" s="324"/>
      <c r="BZ977" s="324"/>
      <c r="CA977" s="324"/>
      <c r="CB977" s="324"/>
      <c r="CC977" s="324"/>
      <c r="CD977" s="324"/>
      <c r="CE977" s="324"/>
      <c r="CF977" s="324"/>
      <c r="CG977" s="324"/>
      <c r="CH977" s="324"/>
      <c r="CI977" s="324"/>
      <c r="CJ977" s="324"/>
      <c r="CK977" s="324"/>
      <c r="CL977" s="324"/>
      <c r="CM977" s="324"/>
      <c r="CN977" s="324"/>
      <c r="CO977" s="324"/>
      <c r="CP977" s="324"/>
      <c r="CQ977" s="532"/>
      <c r="CR977" s="532"/>
      <c r="CS977" s="532"/>
      <c r="CT977" s="532"/>
      <c r="CU977" s="532"/>
      <c r="CV977" s="532"/>
      <c r="CW977" s="532"/>
      <c r="CX977" s="532"/>
      <c r="CY977" s="532"/>
      <c r="CZ977" s="532"/>
      <c r="DA977" s="532"/>
      <c r="DB977" s="532"/>
      <c r="DC977" s="532"/>
      <c r="DD977" s="532"/>
      <c r="DE977" s="532"/>
      <c r="DF977" s="532"/>
      <c r="DG977" s="532"/>
      <c r="DH977" s="532"/>
      <c r="DI977" s="532"/>
      <c r="DJ977" s="532"/>
      <c r="DK977" s="532"/>
      <c r="DL977" s="532"/>
      <c r="DM977" s="532"/>
      <c r="DN977" s="532"/>
      <c r="DO977" s="532"/>
      <c r="DP977" s="532"/>
      <c r="DQ977" s="532"/>
      <c r="DR977" s="532"/>
      <c r="DS977" s="532"/>
      <c r="DT977" s="532"/>
      <c r="DU977" s="532"/>
      <c r="DV977" s="532"/>
      <c r="DW977" s="532"/>
    </row>
    <row r="978" spans="1:127" s="1010" customFormat="1" ht="12.75" customHeight="1" x14ac:dyDescent="0.2">
      <c r="A978" s="993" t="s">
        <v>10738</v>
      </c>
      <c r="B978" s="993"/>
      <c r="C978" s="1003"/>
      <c r="D978" s="993"/>
      <c r="E978" s="144" t="s">
        <v>2406</v>
      </c>
      <c r="F978" s="144"/>
      <c r="G978" s="995"/>
      <c r="H978" s="996"/>
      <c r="I978" s="1003"/>
      <c r="J978" s="993"/>
      <c r="K978" s="144"/>
      <c r="L978" s="996"/>
      <c r="M978" s="1016"/>
      <c r="N978" s="998"/>
      <c r="O978" s="999"/>
      <c r="P978" s="1011"/>
      <c r="Q978" s="1001"/>
      <c r="R978" s="1001"/>
      <c r="S978" s="1002"/>
      <c r="T978" s="1003"/>
      <c r="U978" s="1003"/>
      <c r="V978" s="1004"/>
      <c r="W978" s="1004"/>
      <c r="X978" s="1003"/>
      <c r="Y978" s="1003"/>
      <c r="Z978" s="1004"/>
      <c r="AA978" s="1005"/>
      <c r="AB978" s="1006"/>
      <c r="AC978" s="1003"/>
      <c r="AD978" s="1007"/>
      <c r="AE978" s="1003"/>
      <c r="AF978" s="1003"/>
      <c r="AG978" s="1003"/>
      <c r="AH978" s="1003"/>
      <c r="AI978" s="1003"/>
      <c r="AJ978" s="1003"/>
      <c r="AK978" s="1003"/>
      <c r="AL978" s="1003"/>
      <c r="AM978" s="1003"/>
      <c r="AN978" s="1003"/>
      <c r="AO978" s="1009"/>
      <c r="AP978" s="1003"/>
      <c r="AQ978" s="1008"/>
      <c r="AR978" s="1009"/>
      <c r="AS978" s="1009"/>
      <c r="AT978" s="1009"/>
      <c r="AU978" s="1009"/>
      <c r="AV978" s="1009"/>
      <c r="AW978" s="1009"/>
      <c r="AX978" s="1009"/>
      <c r="AY978" s="1009"/>
      <c r="AZ978" s="1009"/>
      <c r="BA978" s="1009"/>
      <c r="BB978" s="1009"/>
      <c r="BC978" s="1009"/>
      <c r="BD978" s="1009"/>
      <c r="BE978" s="1009"/>
      <c r="BF978" s="1009"/>
      <c r="BG978" s="1009"/>
      <c r="BH978" s="1009"/>
      <c r="BI978" s="1009"/>
      <c r="BJ978" s="1009"/>
      <c r="BK978" s="1009"/>
      <c r="BL978" s="1009"/>
      <c r="BM978" s="1009"/>
      <c r="BN978" s="1009"/>
      <c r="BO978" s="1009"/>
      <c r="BP978" s="1009"/>
      <c r="BQ978" s="1009"/>
      <c r="BR978" s="1009"/>
      <c r="BS978" s="1009"/>
      <c r="BT978" s="1009"/>
      <c r="BU978" s="1009"/>
      <c r="BV978" s="1009"/>
      <c r="BW978" s="1009"/>
      <c r="BX978" s="1009"/>
      <c r="BY978" s="1009"/>
      <c r="BZ978" s="1009"/>
      <c r="CA978" s="1009"/>
      <c r="CB978" s="1009"/>
      <c r="CC978" s="1009"/>
      <c r="CD978" s="1009"/>
      <c r="CE978" s="1009"/>
      <c r="CF978" s="1009"/>
      <c r="CG978" s="1009"/>
      <c r="CH978" s="1009"/>
      <c r="CI978" s="1009"/>
      <c r="CJ978" s="1009"/>
      <c r="CK978" s="1009"/>
      <c r="CL978" s="1009"/>
      <c r="CM978" s="1009"/>
      <c r="CN978" s="1009"/>
      <c r="CO978" s="1009"/>
      <c r="CP978" s="1009"/>
      <c r="CQ978" s="1023"/>
      <c r="CR978" s="1023"/>
      <c r="CS978" s="1023"/>
      <c r="CT978" s="1023"/>
      <c r="CU978" s="1023"/>
      <c r="CV978" s="1023"/>
      <c r="CW978" s="1023"/>
      <c r="CX978" s="1023"/>
      <c r="CY978" s="1023"/>
      <c r="CZ978" s="1023"/>
      <c r="DA978" s="1023"/>
      <c r="DB978" s="1023"/>
      <c r="DC978" s="1023"/>
      <c r="DD978" s="1023"/>
      <c r="DE978" s="1023"/>
      <c r="DF978" s="1023"/>
      <c r="DG978" s="1023"/>
      <c r="DH978" s="1023"/>
      <c r="DI978" s="1023"/>
      <c r="DJ978" s="1023"/>
      <c r="DK978" s="1023"/>
      <c r="DL978" s="1023"/>
      <c r="DM978" s="1023"/>
      <c r="DN978" s="1023"/>
      <c r="DO978" s="1023"/>
      <c r="DP978" s="1023"/>
      <c r="DQ978" s="1023"/>
      <c r="DR978" s="1023"/>
      <c r="DS978" s="1023"/>
      <c r="DT978" s="1023"/>
      <c r="DU978" s="1023"/>
      <c r="DV978" s="1023"/>
      <c r="DW978" s="1023"/>
    </row>
    <row r="979" spans="1:127" s="576" customFormat="1" ht="12.75" customHeight="1" x14ac:dyDescent="0.2">
      <c r="A979" s="559">
        <v>978</v>
      </c>
      <c r="B979" s="560" t="s">
        <v>1004</v>
      </c>
      <c r="C979" s="560" t="s">
        <v>6364</v>
      </c>
      <c r="D979" s="560"/>
      <c r="E979" s="560" t="s">
        <v>6855</v>
      </c>
      <c r="F979" s="560"/>
      <c r="G979" s="562" t="s">
        <v>6856</v>
      </c>
      <c r="H979" s="563"/>
      <c r="I979" s="560" t="s">
        <v>2653</v>
      </c>
      <c r="J979" s="560"/>
      <c r="K979" s="560" t="s">
        <v>2865</v>
      </c>
      <c r="L979" s="563" t="s">
        <v>2866</v>
      </c>
      <c r="M979" s="565">
        <v>43519</v>
      </c>
      <c r="N979" s="566">
        <v>44979</v>
      </c>
      <c r="O979" s="567" t="s">
        <v>991</v>
      </c>
      <c r="P979" s="568">
        <f t="shared" si="207"/>
        <v>44979</v>
      </c>
      <c r="Q979" s="569">
        <v>21158</v>
      </c>
      <c r="R979" s="569">
        <v>2019</v>
      </c>
      <c r="S979" s="591">
        <v>44249</v>
      </c>
      <c r="T979" s="571" t="s">
        <v>39</v>
      </c>
      <c r="U979" s="571" t="s">
        <v>991</v>
      </c>
      <c r="V979" s="564" t="s">
        <v>9981</v>
      </c>
      <c r="W979" s="564" t="s">
        <v>9981</v>
      </c>
      <c r="X979" s="560" t="s">
        <v>9982</v>
      </c>
      <c r="Y979" s="560" t="s">
        <v>1697</v>
      </c>
      <c r="Z979" s="564" t="s">
        <v>9983</v>
      </c>
      <c r="AA979" s="572">
        <f t="shared" si="204"/>
        <v>44979</v>
      </c>
      <c r="AB979" s="573" t="s">
        <v>1411</v>
      </c>
      <c r="AC979" s="560">
        <v>4.9000000000000004</v>
      </c>
      <c r="AD979" s="574"/>
      <c r="AE979" s="560">
        <v>95</v>
      </c>
      <c r="AF979" s="560"/>
      <c r="AG979" s="560">
        <v>117</v>
      </c>
      <c r="AH979" s="560"/>
      <c r="AI979" s="560">
        <v>25</v>
      </c>
      <c r="AJ979" s="560">
        <v>30</v>
      </c>
      <c r="AK979" s="571" t="s">
        <v>994</v>
      </c>
      <c r="AL979" s="571">
        <v>1</v>
      </c>
      <c r="AM979" s="571"/>
      <c r="AN979" s="571"/>
      <c r="AO979" s="571"/>
      <c r="AP979" s="560"/>
      <c r="AQ979" s="642"/>
      <c r="AR979" s="571"/>
      <c r="AS979" s="571"/>
      <c r="AT979" s="571"/>
      <c r="AU979" s="571"/>
      <c r="AV979" s="571"/>
      <c r="AW979" s="571"/>
      <c r="AX979" s="571"/>
      <c r="AY979" s="571"/>
      <c r="AZ979" s="571"/>
      <c r="BA979" s="571"/>
      <c r="BB979" s="571"/>
      <c r="BC979" s="571"/>
      <c r="BD979" s="571"/>
      <c r="BE979" s="571"/>
      <c r="BF979" s="571"/>
      <c r="BG979" s="571"/>
      <c r="BH979" s="571"/>
      <c r="BI979" s="571"/>
      <c r="BJ979" s="571"/>
      <c r="BK979" s="571"/>
      <c r="BL979" s="571"/>
      <c r="BM979" s="571"/>
      <c r="BN979" s="571"/>
      <c r="BO979" s="571"/>
      <c r="BP979" s="571"/>
      <c r="BQ979" s="571"/>
      <c r="BR979" s="571"/>
      <c r="BS979" s="571"/>
      <c r="BT979" s="571"/>
      <c r="BU979" s="571"/>
      <c r="BV979" s="571"/>
      <c r="BW979" s="571"/>
      <c r="BX979" s="571"/>
      <c r="BY979" s="571"/>
      <c r="BZ979" s="571"/>
      <c r="CA979" s="571"/>
      <c r="CB979" s="571"/>
      <c r="CC979" s="571"/>
      <c r="CD979" s="571"/>
      <c r="CE979" s="571"/>
      <c r="CF979" s="571"/>
      <c r="CG979" s="571"/>
      <c r="CH979" s="571"/>
      <c r="CI979" s="571"/>
      <c r="CJ979" s="571"/>
      <c r="CK979" s="571"/>
      <c r="CL979" s="571"/>
      <c r="CM979" s="571"/>
      <c r="CN979" s="571"/>
      <c r="CO979" s="571"/>
      <c r="CP979" s="571"/>
      <c r="CQ979" s="575"/>
      <c r="CR979" s="575"/>
      <c r="CS979" s="575"/>
      <c r="CT979" s="575"/>
      <c r="CU979" s="575"/>
      <c r="CV979" s="575"/>
      <c r="CW979" s="575"/>
      <c r="CX979" s="575"/>
      <c r="CY979" s="575"/>
      <c r="CZ979" s="575"/>
      <c r="DA979" s="575"/>
      <c r="DB979" s="575"/>
      <c r="DC979" s="575"/>
      <c r="DD979" s="575"/>
      <c r="DE979" s="575"/>
      <c r="DF979" s="575"/>
      <c r="DG979" s="575"/>
      <c r="DH979" s="575"/>
      <c r="DI979" s="575"/>
      <c r="DJ979" s="575"/>
      <c r="DK979" s="575"/>
      <c r="DL979" s="575"/>
      <c r="DM979" s="575"/>
      <c r="DN979" s="575"/>
      <c r="DO979" s="575"/>
      <c r="DP979" s="575"/>
      <c r="DQ979" s="575"/>
      <c r="DR979" s="575"/>
      <c r="DS979" s="575"/>
      <c r="DT979" s="575"/>
      <c r="DU979" s="575"/>
      <c r="DV979" s="575"/>
      <c r="DW979" s="575"/>
    </row>
    <row r="980" spans="1:127" s="502" customFormat="1" ht="12.75" customHeight="1" x14ac:dyDescent="0.2">
      <c r="A980" s="270">
        <v>979</v>
      </c>
      <c r="B980" s="281" t="s">
        <v>1004</v>
      </c>
      <c r="C980" s="281" t="s">
        <v>9650</v>
      </c>
      <c r="D980" s="281"/>
      <c r="E980" s="281" t="s">
        <v>6857</v>
      </c>
      <c r="F980" s="281"/>
      <c r="G980" s="296" t="s">
        <v>9651</v>
      </c>
      <c r="H980" s="895"/>
      <c r="I980" s="281" t="s">
        <v>424</v>
      </c>
      <c r="J980" s="281"/>
      <c r="K980" s="281" t="s">
        <v>6212</v>
      </c>
      <c r="L980" s="895" t="s">
        <v>6213</v>
      </c>
      <c r="M980" s="306">
        <v>44204</v>
      </c>
      <c r="N980" s="307">
        <v>44900</v>
      </c>
      <c r="O980" s="507" t="s">
        <v>991</v>
      </c>
      <c r="P980" s="508">
        <f>N980</f>
        <v>44900</v>
      </c>
      <c r="Q980" s="520">
        <v>21003</v>
      </c>
      <c r="R980" s="520">
        <v>2020</v>
      </c>
      <c r="S980" s="506">
        <v>44170</v>
      </c>
      <c r="T980" s="324" t="s">
        <v>239</v>
      </c>
      <c r="U980" s="324" t="s">
        <v>1786</v>
      </c>
      <c r="V980" s="150" t="s">
        <v>484</v>
      </c>
      <c r="W980" s="150" t="s">
        <v>484</v>
      </c>
      <c r="X980" s="281" t="s">
        <v>7328</v>
      </c>
      <c r="Y980" s="281" t="s">
        <v>7329</v>
      </c>
      <c r="Z980" s="150" t="s">
        <v>3120</v>
      </c>
      <c r="AA980" s="303">
        <f t="shared" si="204"/>
        <v>44900</v>
      </c>
      <c r="AB980" s="283" t="s">
        <v>2167</v>
      </c>
      <c r="AC980" s="281">
        <v>3.85</v>
      </c>
      <c r="AD980" s="284"/>
      <c r="AE980" s="281">
        <v>85</v>
      </c>
      <c r="AF980" s="281"/>
      <c r="AG980" s="281">
        <v>105</v>
      </c>
      <c r="AH980" s="281"/>
      <c r="AI980" s="281">
        <v>24</v>
      </c>
      <c r="AJ980" s="281">
        <v>39</v>
      </c>
      <c r="AK980" s="324">
        <v>54</v>
      </c>
      <c r="AL980" s="324">
        <v>1</v>
      </c>
      <c r="AM980" s="324"/>
      <c r="AN980" s="324"/>
      <c r="AO980" s="324"/>
      <c r="AP980" s="281"/>
      <c r="AQ980" s="635"/>
      <c r="AR980" s="324"/>
      <c r="AS980" s="324"/>
      <c r="AT980" s="324"/>
      <c r="AU980" s="324"/>
      <c r="AV980" s="324"/>
      <c r="AW980" s="324"/>
      <c r="AX980" s="324"/>
      <c r="AY980" s="324"/>
      <c r="AZ980" s="324"/>
      <c r="BA980" s="324"/>
      <c r="BB980" s="324"/>
      <c r="BC980" s="324"/>
      <c r="BD980" s="324"/>
      <c r="BE980" s="324"/>
      <c r="BF980" s="324"/>
      <c r="BG980" s="324"/>
      <c r="BH980" s="324"/>
      <c r="BI980" s="324"/>
      <c r="BJ980" s="324"/>
      <c r="BK980" s="324"/>
      <c r="BL980" s="324"/>
      <c r="BM980" s="324"/>
      <c r="BN980" s="324"/>
      <c r="BO980" s="324"/>
      <c r="BP980" s="324"/>
      <c r="BQ980" s="324"/>
      <c r="BR980" s="324"/>
      <c r="BS980" s="324"/>
      <c r="BT980" s="324"/>
      <c r="BU980" s="324"/>
      <c r="BV980" s="324"/>
      <c r="BW980" s="324"/>
      <c r="BX980" s="324"/>
      <c r="BY980" s="324"/>
      <c r="BZ980" s="324"/>
      <c r="CA980" s="324"/>
      <c r="CB980" s="324"/>
      <c r="CC980" s="324"/>
      <c r="CD980" s="324"/>
      <c r="CE980" s="324"/>
      <c r="CF980" s="324"/>
      <c r="CG980" s="324"/>
      <c r="CH980" s="324"/>
      <c r="CI980" s="324"/>
      <c r="CJ980" s="324"/>
      <c r="CK980" s="324"/>
      <c r="CL980" s="324"/>
      <c r="CM980" s="324"/>
      <c r="CN980" s="324"/>
      <c r="CO980" s="324"/>
      <c r="CP980" s="324"/>
      <c r="CQ980" s="532"/>
      <c r="CR980" s="532"/>
      <c r="CS980" s="532"/>
      <c r="CT980" s="532"/>
      <c r="CU980" s="532"/>
      <c r="CV980" s="532"/>
      <c r="CW980" s="532"/>
      <c r="CX980" s="532"/>
      <c r="CY980" s="532"/>
      <c r="CZ980" s="532"/>
      <c r="DA980" s="532"/>
      <c r="DB980" s="532"/>
      <c r="DC980" s="532"/>
      <c r="DD980" s="532"/>
      <c r="DE980" s="532"/>
      <c r="DF980" s="532"/>
      <c r="DG980" s="532"/>
      <c r="DH980" s="532"/>
      <c r="DI980" s="532"/>
      <c r="DJ980" s="532"/>
      <c r="DK980" s="532"/>
      <c r="DL980" s="532"/>
      <c r="DM980" s="532"/>
      <c r="DN980" s="532"/>
      <c r="DO980" s="532"/>
      <c r="DP980" s="532"/>
      <c r="DQ980" s="532"/>
      <c r="DR980" s="532"/>
      <c r="DS980" s="532"/>
      <c r="DT980" s="532"/>
      <c r="DU980" s="532"/>
      <c r="DV980" s="532"/>
      <c r="DW980" s="532"/>
    </row>
    <row r="981" spans="1:127" ht="12.75" customHeight="1" x14ac:dyDescent="0.2">
      <c r="A981" s="270">
        <v>980</v>
      </c>
      <c r="B981" s="281" t="s">
        <v>1004</v>
      </c>
      <c r="C981" s="318" t="s">
        <v>2598</v>
      </c>
      <c r="D981" s="281"/>
      <c r="E981" s="281" t="s">
        <v>2600</v>
      </c>
      <c r="F981" s="281"/>
      <c r="G981" s="296" t="s">
        <v>2601</v>
      </c>
      <c r="H981" s="676"/>
      <c r="I981" s="675" t="s">
        <v>2653</v>
      </c>
      <c r="J981" s="281"/>
      <c r="K981" s="281" t="s">
        <v>1936</v>
      </c>
      <c r="L981" s="676" t="s">
        <v>1937</v>
      </c>
      <c r="M981" s="306">
        <v>41954</v>
      </c>
      <c r="N981" s="325">
        <v>44597</v>
      </c>
      <c r="O981" s="277" t="s">
        <v>991</v>
      </c>
      <c r="P981" s="298">
        <f t="shared" ref="P981:P989" si="208">N981</f>
        <v>44597</v>
      </c>
      <c r="Q981" s="278">
        <v>20082</v>
      </c>
      <c r="R981" s="278">
        <v>2014</v>
      </c>
      <c r="S981" s="279">
        <v>43866</v>
      </c>
      <c r="T981" s="280" t="s">
        <v>1785</v>
      </c>
      <c r="U981" s="281" t="s">
        <v>991</v>
      </c>
      <c r="V981" s="282" t="s">
        <v>479</v>
      </c>
      <c r="W981" s="282" t="s">
        <v>2154</v>
      </c>
      <c r="X981" s="280" t="s">
        <v>2597</v>
      </c>
      <c r="Y981" s="280" t="s">
        <v>1232</v>
      </c>
      <c r="Z981" s="282" t="s">
        <v>955</v>
      </c>
      <c r="AA981" s="319">
        <f>N981</f>
        <v>44597</v>
      </c>
      <c r="AB981" s="283" t="s">
        <v>994</v>
      </c>
      <c r="AC981" s="280">
        <v>7.5</v>
      </c>
      <c r="AD981" s="305"/>
      <c r="AE981" s="280">
        <v>120</v>
      </c>
      <c r="AF981" s="280"/>
      <c r="AG981" s="280">
        <v>220</v>
      </c>
      <c r="AH981" s="280"/>
      <c r="AI981" s="280">
        <v>23</v>
      </c>
      <c r="AJ981" s="280">
        <v>36</v>
      </c>
      <c r="AK981" s="280">
        <v>50</v>
      </c>
      <c r="AL981" s="280">
        <v>2</v>
      </c>
      <c r="AM981" s="501"/>
      <c r="AN981" s="501"/>
      <c r="AO981" s="501"/>
      <c r="AP981" s="280"/>
      <c r="AQ981" s="634"/>
      <c r="AR981" s="501"/>
      <c r="AS981" s="501"/>
      <c r="AT981" s="501"/>
      <c r="AU981" s="501"/>
      <c r="AV981" s="501"/>
      <c r="AW981" s="501"/>
      <c r="AX981" s="501"/>
      <c r="AY981" s="501"/>
      <c r="AZ981" s="501"/>
      <c r="BA981" s="501"/>
      <c r="BB981" s="501"/>
      <c r="BC981" s="501"/>
      <c r="BD981" s="501"/>
      <c r="BE981" s="501"/>
      <c r="BF981" s="501"/>
      <c r="BG981" s="501"/>
      <c r="BH981" s="501"/>
      <c r="BI981" s="501"/>
      <c r="BJ981" s="501"/>
      <c r="BK981" s="501"/>
      <c r="BL981" s="501"/>
      <c r="BM981" s="501"/>
      <c r="BN981" s="501"/>
      <c r="BO981" s="501"/>
      <c r="BP981" s="501"/>
      <c r="BQ981" s="501"/>
      <c r="BR981" s="501"/>
      <c r="BS981" s="501"/>
      <c r="BT981" s="501"/>
      <c r="BU981" s="501"/>
      <c r="BV981" s="501"/>
      <c r="BW981" s="501"/>
      <c r="BX981" s="501"/>
      <c r="BY981" s="501"/>
      <c r="BZ981" s="501"/>
      <c r="CA981" s="501"/>
      <c r="CB981" s="501"/>
      <c r="CC981" s="501"/>
      <c r="CD981" s="501"/>
      <c r="CE981" s="501"/>
      <c r="CF981" s="501"/>
      <c r="CG981" s="501"/>
      <c r="CH981" s="501"/>
      <c r="CI981" s="501"/>
      <c r="CJ981" s="501"/>
      <c r="CK981" s="501"/>
      <c r="CL981" s="501"/>
      <c r="CM981" s="501"/>
      <c r="CN981" s="501"/>
      <c r="CO981" s="501"/>
      <c r="CP981" s="501"/>
    </row>
    <row r="982" spans="1:127" ht="12.75" customHeight="1" x14ac:dyDescent="0.2">
      <c r="A982" s="270">
        <v>981</v>
      </c>
      <c r="B982" s="281" t="s">
        <v>1005</v>
      </c>
      <c r="C982" s="281" t="s">
        <v>303</v>
      </c>
      <c r="D982" s="281" t="s">
        <v>2791</v>
      </c>
      <c r="E982" s="281" t="s">
        <v>2792</v>
      </c>
      <c r="F982" s="281" t="s">
        <v>2793</v>
      </c>
      <c r="G982" s="296" t="s">
        <v>2794</v>
      </c>
      <c r="H982" s="676" t="s">
        <v>2795</v>
      </c>
      <c r="I982" s="281" t="s">
        <v>2996</v>
      </c>
      <c r="J982" s="281" t="s">
        <v>2796</v>
      </c>
      <c r="K982" s="281" t="s">
        <v>2797</v>
      </c>
      <c r="L982" s="676" t="s">
        <v>2798</v>
      </c>
      <c r="M982" s="306">
        <v>42066</v>
      </c>
      <c r="N982" s="325">
        <v>43953</v>
      </c>
      <c r="O982" s="507" t="s">
        <v>991</v>
      </c>
      <c r="P982" s="513">
        <f t="shared" si="208"/>
        <v>43953</v>
      </c>
      <c r="Q982" s="520">
        <v>15178</v>
      </c>
      <c r="R982" s="514">
        <v>2009</v>
      </c>
      <c r="S982" s="279">
        <v>43222</v>
      </c>
      <c r="T982" s="501" t="s">
        <v>396</v>
      </c>
      <c r="U982" s="324" t="s">
        <v>259</v>
      </c>
      <c r="V982" s="282" t="s">
        <v>6079</v>
      </c>
      <c r="W982" s="282" t="s">
        <v>6080</v>
      </c>
      <c r="X982" s="280" t="s">
        <v>2799</v>
      </c>
      <c r="Y982" s="280" t="s">
        <v>1933</v>
      </c>
      <c r="Z982" s="282" t="s">
        <v>1934</v>
      </c>
      <c r="AA982" s="319">
        <f>N982</f>
        <v>43953</v>
      </c>
      <c r="AB982" s="149" t="s">
        <v>1395</v>
      </c>
      <c r="AC982" s="280">
        <v>5.8</v>
      </c>
      <c r="AD982" s="305" t="s">
        <v>2800</v>
      </c>
      <c r="AE982" s="280">
        <v>80</v>
      </c>
      <c r="AF982" s="280">
        <v>118</v>
      </c>
      <c r="AG982" s="280">
        <v>105</v>
      </c>
      <c r="AH982" s="280">
        <v>136</v>
      </c>
      <c r="AI982" s="280">
        <v>23</v>
      </c>
      <c r="AJ982" s="280">
        <v>36</v>
      </c>
      <c r="AK982" s="501">
        <v>48</v>
      </c>
      <c r="AL982" s="501">
        <v>1</v>
      </c>
      <c r="AM982" s="517">
        <v>42066</v>
      </c>
      <c r="AN982" s="501">
        <v>2002</v>
      </c>
      <c r="AO982" s="501" t="s">
        <v>1483</v>
      </c>
      <c r="AP982" s="280"/>
      <c r="AQ982" s="634"/>
      <c r="AR982" s="501"/>
      <c r="AS982" s="501"/>
      <c r="AT982" s="501"/>
      <c r="AU982" s="501"/>
      <c r="AV982" s="501"/>
      <c r="AW982" s="501"/>
      <c r="AX982" s="501"/>
      <c r="AY982" s="501"/>
      <c r="AZ982" s="501"/>
      <c r="BA982" s="501"/>
      <c r="BB982" s="501"/>
      <c r="BC982" s="501"/>
      <c r="BD982" s="501"/>
      <c r="BE982" s="501"/>
      <c r="BF982" s="501"/>
      <c r="BG982" s="501"/>
      <c r="BH982" s="501"/>
      <c r="BI982" s="501"/>
      <c r="BJ982" s="501"/>
      <c r="BK982" s="501"/>
      <c r="BL982" s="501"/>
      <c r="BM982" s="501"/>
      <c r="BN982" s="501"/>
      <c r="BO982" s="501"/>
      <c r="BP982" s="501"/>
      <c r="BQ982" s="501"/>
      <c r="BR982" s="501"/>
      <c r="BS982" s="501"/>
      <c r="BT982" s="501"/>
      <c r="BU982" s="501"/>
      <c r="BV982" s="501"/>
      <c r="BW982" s="501"/>
      <c r="BX982" s="501"/>
      <c r="BY982" s="501"/>
      <c r="BZ982" s="501"/>
      <c r="CA982" s="501"/>
      <c r="CB982" s="501"/>
      <c r="CC982" s="501"/>
      <c r="CD982" s="501"/>
      <c r="CE982" s="501"/>
      <c r="CF982" s="501"/>
      <c r="CG982" s="501"/>
      <c r="CH982" s="501"/>
      <c r="CI982" s="501"/>
      <c r="CJ982" s="501"/>
      <c r="CK982" s="501"/>
      <c r="CL982" s="501"/>
      <c r="CM982" s="501"/>
      <c r="CN982" s="501"/>
      <c r="CO982" s="501"/>
      <c r="CP982" s="501"/>
    </row>
    <row r="983" spans="1:127" s="324" customFormat="1" ht="12.75" customHeight="1" x14ac:dyDescent="0.2">
      <c r="A983" s="270">
        <v>982</v>
      </c>
      <c r="B983" s="281" t="s">
        <v>1004</v>
      </c>
      <c r="C983" s="324" t="s">
        <v>8406</v>
      </c>
      <c r="D983" s="281"/>
      <c r="E983" s="281" t="s">
        <v>2665</v>
      </c>
      <c r="F983" s="281"/>
      <c r="G983" s="296" t="s">
        <v>8407</v>
      </c>
      <c r="H983" s="745"/>
      <c r="I983" s="744" t="s">
        <v>1527</v>
      </c>
      <c r="J983" s="281"/>
      <c r="K983" s="281" t="s">
        <v>8408</v>
      </c>
      <c r="L983" s="745" t="s">
        <v>8409</v>
      </c>
      <c r="M983" s="306">
        <v>43927</v>
      </c>
      <c r="N983" s="307">
        <v>44650</v>
      </c>
      <c r="O983" s="277" t="s">
        <v>991</v>
      </c>
      <c r="P983" s="299">
        <f>N983</f>
        <v>44650</v>
      </c>
      <c r="Q983" s="264">
        <v>20318</v>
      </c>
      <c r="R983" s="264">
        <v>2019</v>
      </c>
      <c r="S983" s="265">
        <v>43920</v>
      </c>
      <c r="T983" s="281" t="s">
        <v>32</v>
      </c>
      <c r="U983" s="281" t="s">
        <v>1786</v>
      </c>
      <c r="V983" s="150" t="s">
        <v>484</v>
      </c>
      <c r="W983" s="150" t="s">
        <v>1488</v>
      </c>
      <c r="X983" s="281" t="s">
        <v>8410</v>
      </c>
      <c r="Y983" s="281" t="s">
        <v>1755</v>
      </c>
      <c r="Z983" s="150" t="s">
        <v>1957</v>
      </c>
      <c r="AA983" s="303">
        <v>44650</v>
      </c>
      <c r="AB983" s="283" t="s">
        <v>2167</v>
      </c>
      <c r="AC983" s="746">
        <v>4.3</v>
      </c>
      <c r="AD983" s="284"/>
      <c r="AE983" s="281">
        <v>60</v>
      </c>
      <c r="AF983" s="281"/>
      <c r="AG983" s="281">
        <v>77</v>
      </c>
      <c r="AH983" s="281"/>
      <c r="AI983" s="281" t="s">
        <v>994</v>
      </c>
      <c r="AJ983" s="281">
        <v>38.5</v>
      </c>
      <c r="AK983" s="281">
        <v>53</v>
      </c>
      <c r="AL983" s="281">
        <v>1</v>
      </c>
      <c r="AP983" s="281"/>
      <c r="AQ983" s="635"/>
      <c r="CQ983" s="512"/>
    </row>
    <row r="984" spans="1:127" s="501" customFormat="1" ht="12.75" customHeight="1" x14ac:dyDescent="0.2">
      <c r="A984" s="270">
        <v>983</v>
      </c>
      <c r="B984" s="324" t="s">
        <v>1005</v>
      </c>
      <c r="C984" s="324" t="s">
        <v>1980</v>
      </c>
      <c r="D984" s="324" t="s">
        <v>2220</v>
      </c>
      <c r="E984" s="324" t="s">
        <v>5433</v>
      </c>
      <c r="F984" s="324" t="s">
        <v>10342</v>
      </c>
      <c r="G984" s="509" t="s">
        <v>5414</v>
      </c>
      <c r="H984" s="521">
        <v>8802</v>
      </c>
      <c r="I984" s="281" t="s">
        <v>3217</v>
      </c>
      <c r="J984" s="281" t="s">
        <v>1800</v>
      </c>
      <c r="K984" s="324" t="s">
        <v>3893</v>
      </c>
      <c r="L984" s="676" t="s">
        <v>10343</v>
      </c>
      <c r="M984" s="510">
        <v>43010</v>
      </c>
      <c r="N984" s="511">
        <v>45070</v>
      </c>
      <c r="O984" s="324" t="s">
        <v>991</v>
      </c>
      <c r="P984" s="508">
        <f t="shared" si="208"/>
        <v>45070</v>
      </c>
      <c r="Q984" s="324">
        <v>21310</v>
      </c>
      <c r="R984" s="324">
        <v>2013</v>
      </c>
      <c r="S984" s="279">
        <v>44340</v>
      </c>
      <c r="T984" s="324" t="s">
        <v>396</v>
      </c>
      <c r="U984" s="324" t="s">
        <v>5713</v>
      </c>
      <c r="V984" s="324" t="s">
        <v>2177</v>
      </c>
      <c r="W984" s="324" t="s">
        <v>10344</v>
      </c>
      <c r="X984" s="324" t="s">
        <v>3895</v>
      </c>
      <c r="Y984" s="280" t="s">
        <v>2829</v>
      </c>
      <c r="Z984" s="324" t="s">
        <v>2830</v>
      </c>
      <c r="AA984" s="319">
        <f t="shared" ref="AA984:AA989" si="209">N984</f>
        <v>45070</v>
      </c>
      <c r="AB984" s="528" t="s">
        <v>2167</v>
      </c>
      <c r="AC984" s="324">
        <v>5.6</v>
      </c>
      <c r="AD984" s="324">
        <v>30.2</v>
      </c>
      <c r="AE984" s="324">
        <v>85</v>
      </c>
      <c r="AF984" s="324">
        <v>85</v>
      </c>
      <c r="AG984" s="324">
        <v>110</v>
      </c>
      <c r="AH984" s="324">
        <v>110</v>
      </c>
      <c r="AI984" s="324">
        <v>23</v>
      </c>
      <c r="AJ984" s="324">
        <v>37</v>
      </c>
      <c r="AK984" s="324">
        <v>50</v>
      </c>
      <c r="AL984" s="324">
        <v>1</v>
      </c>
      <c r="AM984" s="265">
        <v>44356</v>
      </c>
      <c r="AN984" s="281">
        <v>2020</v>
      </c>
      <c r="AO984" s="501" t="s">
        <v>991</v>
      </c>
      <c r="AP984" s="280"/>
      <c r="AQ984" s="634"/>
      <c r="CQ984" s="505"/>
    </row>
    <row r="985" spans="1:127" s="324" customFormat="1" ht="12.75" customHeight="1" x14ac:dyDescent="0.2">
      <c r="A985" s="270">
        <v>984</v>
      </c>
      <c r="B985" s="270" t="s">
        <v>1004</v>
      </c>
      <c r="C985" s="270" t="s">
        <v>5912</v>
      </c>
      <c r="D985" s="271"/>
      <c r="E985" s="130" t="s">
        <v>5913</v>
      </c>
      <c r="F985" s="271"/>
      <c r="G985" s="272" t="s">
        <v>5914</v>
      </c>
      <c r="H985" s="273"/>
      <c r="I985" s="271" t="s">
        <v>136</v>
      </c>
      <c r="J985" s="271"/>
      <c r="K985" s="271" t="s">
        <v>8414</v>
      </c>
      <c r="L985" s="273" t="s">
        <v>1837</v>
      </c>
      <c r="M985" s="275">
        <v>43184</v>
      </c>
      <c r="N985" s="276">
        <v>44650</v>
      </c>
      <c r="O985" s="277" t="s">
        <v>991</v>
      </c>
      <c r="P985" s="298">
        <f t="shared" si="208"/>
        <v>44650</v>
      </c>
      <c r="Q985" s="278">
        <v>18269</v>
      </c>
      <c r="R985" s="278">
        <v>2012</v>
      </c>
      <c r="S985" s="279">
        <v>43920</v>
      </c>
      <c r="T985" s="280" t="s">
        <v>32</v>
      </c>
      <c r="U985" s="281" t="s">
        <v>991</v>
      </c>
      <c r="V985" s="282" t="s">
        <v>8415</v>
      </c>
      <c r="W985" s="282" t="s">
        <v>8416</v>
      </c>
      <c r="X985" s="280" t="s">
        <v>1945</v>
      </c>
      <c r="Y985" s="280" t="s">
        <v>4048</v>
      </c>
      <c r="Z985" s="282" t="s">
        <v>1946</v>
      </c>
      <c r="AA985" s="319">
        <f t="shared" si="209"/>
        <v>44650</v>
      </c>
      <c r="AB985" s="149" t="s">
        <v>5915</v>
      </c>
      <c r="AC985" s="280">
        <v>6.3</v>
      </c>
      <c r="AD985" s="305"/>
      <c r="AE985" s="280">
        <v>90</v>
      </c>
      <c r="AF985" s="280"/>
      <c r="AG985" s="280">
        <v>110</v>
      </c>
      <c r="AH985" s="280"/>
      <c r="AI985" s="280" t="s">
        <v>994</v>
      </c>
      <c r="AJ985" s="280" t="s">
        <v>994</v>
      </c>
      <c r="AK985" s="280" t="s">
        <v>994</v>
      </c>
      <c r="AL985" s="280">
        <v>1</v>
      </c>
      <c r="AM985" s="280"/>
      <c r="AN985" s="280"/>
      <c r="AO985" s="281"/>
      <c r="AP985" s="281"/>
      <c r="AQ985" s="635"/>
      <c r="CQ985" s="512"/>
    </row>
    <row r="986" spans="1:127" s="501" customFormat="1" ht="12.75" customHeight="1" x14ac:dyDescent="0.2">
      <c r="A986" s="270">
        <v>985</v>
      </c>
      <c r="B986" s="281" t="s">
        <v>1004</v>
      </c>
      <c r="C986" s="324" t="s">
        <v>1036</v>
      </c>
      <c r="D986" s="281"/>
      <c r="E986" s="281" t="s">
        <v>2804</v>
      </c>
      <c r="F986" s="281"/>
      <c r="G986" s="296" t="s">
        <v>2805</v>
      </c>
      <c r="H986" s="676"/>
      <c r="I986" s="281" t="s">
        <v>2653</v>
      </c>
      <c r="J986" s="281"/>
      <c r="K986" s="281" t="s">
        <v>9031</v>
      </c>
      <c r="L986" s="676" t="s">
        <v>1725</v>
      </c>
      <c r="M986" s="306">
        <v>42060</v>
      </c>
      <c r="N986" s="132">
        <v>44414</v>
      </c>
      <c r="O986" s="277" t="s">
        <v>991</v>
      </c>
      <c r="P986" s="299">
        <f t="shared" si="208"/>
        <v>44414</v>
      </c>
      <c r="Q986" s="264">
        <v>20585</v>
      </c>
      <c r="R986" s="264">
        <v>2014</v>
      </c>
      <c r="S986" s="279">
        <v>44049</v>
      </c>
      <c r="T986" s="281" t="s">
        <v>5079</v>
      </c>
      <c r="U986" s="281" t="s">
        <v>991</v>
      </c>
      <c r="V986" s="150" t="s">
        <v>913</v>
      </c>
      <c r="W986" s="150" t="s">
        <v>4836</v>
      </c>
      <c r="X986" s="281" t="s">
        <v>1726</v>
      </c>
      <c r="Y986" s="281" t="s">
        <v>1697</v>
      </c>
      <c r="Z986" s="150" t="s">
        <v>1727</v>
      </c>
      <c r="AA986" s="319">
        <f t="shared" si="209"/>
        <v>44414</v>
      </c>
      <c r="AB986" s="283" t="s">
        <v>2167</v>
      </c>
      <c r="AC986" s="281">
        <v>4.5999999999999996</v>
      </c>
      <c r="AD986" s="284"/>
      <c r="AE986" s="281">
        <v>95</v>
      </c>
      <c r="AF986" s="281"/>
      <c r="AG986" s="281">
        <v>125</v>
      </c>
      <c r="AH986" s="281"/>
      <c r="AI986" s="281">
        <v>22</v>
      </c>
      <c r="AJ986" s="281">
        <v>38</v>
      </c>
      <c r="AK986" s="281">
        <v>52</v>
      </c>
      <c r="AL986" s="281">
        <v>1</v>
      </c>
      <c r="AM986" s="265"/>
      <c r="AN986" s="281"/>
      <c r="AO986" s="280"/>
      <c r="AP986" s="280"/>
      <c r="AQ986" s="634"/>
      <c r="CQ986" s="505"/>
    </row>
    <row r="987" spans="1:127" s="502" customFormat="1" ht="12.75" customHeight="1" x14ac:dyDescent="0.2">
      <c r="A987" s="270">
        <v>986</v>
      </c>
      <c r="B987" s="281" t="s">
        <v>1005</v>
      </c>
      <c r="C987" s="281" t="s">
        <v>1928</v>
      </c>
      <c r="D987" s="281" t="s">
        <v>3005</v>
      </c>
      <c r="E987" s="281" t="s">
        <v>2623</v>
      </c>
      <c r="F987" s="281" t="s">
        <v>1858</v>
      </c>
      <c r="G987" s="296" t="s">
        <v>2624</v>
      </c>
      <c r="H987" s="676" t="s">
        <v>1859</v>
      </c>
      <c r="I987" s="281" t="s">
        <v>2653</v>
      </c>
      <c r="J987" s="320" t="s">
        <v>1236</v>
      </c>
      <c r="K987" s="281" t="s">
        <v>6123</v>
      </c>
      <c r="L987" s="676" t="s">
        <v>1201</v>
      </c>
      <c r="M987" s="306">
        <v>41965</v>
      </c>
      <c r="N987" s="132">
        <v>44619</v>
      </c>
      <c r="O987" s="277" t="s">
        <v>991</v>
      </c>
      <c r="P987" s="299">
        <f t="shared" si="208"/>
        <v>44619</v>
      </c>
      <c r="Q987" s="264">
        <v>18416</v>
      </c>
      <c r="R987" s="264">
        <v>2008</v>
      </c>
      <c r="S987" s="279">
        <v>43888</v>
      </c>
      <c r="T987" s="281" t="s">
        <v>396</v>
      </c>
      <c r="U987" s="281" t="s">
        <v>259</v>
      </c>
      <c r="V987" s="150" t="s">
        <v>2177</v>
      </c>
      <c r="W987" s="150" t="s">
        <v>6126</v>
      </c>
      <c r="X987" s="281" t="s">
        <v>2625</v>
      </c>
      <c r="Y987" s="281" t="s">
        <v>1212</v>
      </c>
      <c r="Z987" s="150" t="s">
        <v>1762</v>
      </c>
      <c r="AA987" s="319">
        <f t="shared" si="209"/>
        <v>44619</v>
      </c>
      <c r="AB987" s="283" t="s">
        <v>1411</v>
      </c>
      <c r="AC987" s="281">
        <v>6.5</v>
      </c>
      <c r="AD987" s="284" t="s">
        <v>3004</v>
      </c>
      <c r="AE987" s="281">
        <v>100</v>
      </c>
      <c r="AF987" s="281">
        <v>129</v>
      </c>
      <c r="AG987" s="281">
        <v>130</v>
      </c>
      <c r="AH987" s="281">
        <v>169</v>
      </c>
      <c r="AI987" s="281">
        <v>23</v>
      </c>
      <c r="AJ987" s="281">
        <v>39</v>
      </c>
      <c r="AK987" s="281">
        <v>56</v>
      </c>
      <c r="AL987" s="281">
        <v>1</v>
      </c>
      <c r="AM987" s="279">
        <v>41417</v>
      </c>
      <c r="AN987" s="280">
        <v>2003</v>
      </c>
      <c r="AO987" s="280" t="s">
        <v>991</v>
      </c>
      <c r="AP987" s="281" t="s">
        <v>10201</v>
      </c>
      <c r="AQ987" s="635"/>
      <c r="AR987" s="324"/>
      <c r="AS987" s="324"/>
      <c r="AT987" s="324"/>
      <c r="AU987" s="324"/>
      <c r="AV987" s="324"/>
      <c r="AW987" s="324"/>
      <c r="AX987" s="324"/>
      <c r="AY987" s="324"/>
      <c r="AZ987" s="324"/>
      <c r="BA987" s="324"/>
      <c r="BB987" s="324"/>
      <c r="BC987" s="324"/>
      <c r="BD987" s="324"/>
      <c r="BE987" s="324"/>
      <c r="BF987" s="324"/>
      <c r="BG987" s="324"/>
      <c r="BH987" s="324"/>
      <c r="BI987" s="324"/>
      <c r="BJ987" s="324"/>
      <c r="BK987" s="324"/>
      <c r="BL987" s="324"/>
      <c r="BM987" s="324"/>
      <c r="BN987" s="324"/>
      <c r="BO987" s="324"/>
      <c r="BP987" s="324"/>
      <c r="BQ987" s="324"/>
      <c r="BR987" s="324"/>
      <c r="BS987" s="324"/>
      <c r="BT987" s="324"/>
      <c r="BU987" s="324"/>
      <c r="BV987" s="324"/>
      <c r="BW987" s="324"/>
      <c r="BX987" s="324"/>
      <c r="BY987" s="324"/>
      <c r="BZ987" s="324"/>
      <c r="CA987" s="324"/>
      <c r="CB987" s="324"/>
      <c r="CC987" s="324"/>
      <c r="CD987" s="324"/>
      <c r="CE987" s="324"/>
      <c r="CF987" s="324"/>
      <c r="CG987" s="324"/>
      <c r="CH987" s="324"/>
      <c r="CI987" s="324"/>
      <c r="CJ987" s="324"/>
      <c r="CK987" s="324"/>
      <c r="CL987" s="324"/>
      <c r="CM987" s="324"/>
      <c r="CN987" s="324"/>
      <c r="CO987" s="324"/>
      <c r="CP987" s="324"/>
      <c r="CQ987" s="532"/>
      <c r="CR987" s="532"/>
      <c r="CS987" s="532"/>
      <c r="CT987" s="532"/>
      <c r="CU987" s="532"/>
      <c r="CV987" s="532"/>
      <c r="CW987" s="532"/>
      <c r="CX987" s="532"/>
      <c r="CY987" s="532"/>
      <c r="CZ987" s="532"/>
      <c r="DA987" s="532"/>
      <c r="DB987" s="532"/>
      <c r="DC987" s="532"/>
      <c r="DD987" s="532"/>
      <c r="DE987" s="532"/>
      <c r="DF987" s="532"/>
      <c r="DG987" s="532"/>
      <c r="DH987" s="532"/>
      <c r="DI987" s="532"/>
      <c r="DJ987" s="532"/>
      <c r="DK987" s="532"/>
      <c r="DL987" s="532"/>
      <c r="DM987" s="532"/>
      <c r="DN987" s="532"/>
      <c r="DO987" s="532"/>
      <c r="DP987" s="532"/>
      <c r="DQ987" s="532"/>
      <c r="DR987" s="532"/>
      <c r="DS987" s="532"/>
      <c r="DT987" s="532"/>
      <c r="DU987" s="532"/>
      <c r="DV987" s="532"/>
      <c r="DW987" s="532"/>
    </row>
    <row r="988" spans="1:127" s="502" customFormat="1" ht="12.75" customHeight="1" x14ac:dyDescent="0.2">
      <c r="A988" s="270">
        <v>987</v>
      </c>
      <c r="B988" s="281" t="s">
        <v>1004</v>
      </c>
      <c r="C988" s="281" t="s">
        <v>6988</v>
      </c>
      <c r="D988" s="281"/>
      <c r="E988" s="281" t="s">
        <v>2630</v>
      </c>
      <c r="F988" s="281"/>
      <c r="G988" s="296" t="s">
        <v>9298</v>
      </c>
      <c r="H988" s="806"/>
      <c r="I988" s="281" t="s">
        <v>2996</v>
      </c>
      <c r="J988" s="281"/>
      <c r="K988" s="281" t="s">
        <v>9299</v>
      </c>
      <c r="L988" s="806" t="s">
        <v>9300</v>
      </c>
      <c r="M988" s="306">
        <v>44078</v>
      </c>
      <c r="N988" s="307">
        <v>44795</v>
      </c>
      <c r="O988" s="507" t="s">
        <v>991</v>
      </c>
      <c r="P988" s="508">
        <f>N988</f>
        <v>44795</v>
      </c>
      <c r="Q988" s="520">
        <v>20638</v>
      </c>
      <c r="R988" s="520">
        <v>2019</v>
      </c>
      <c r="S988" s="265">
        <v>44065</v>
      </c>
      <c r="T988" s="324" t="s">
        <v>32</v>
      </c>
      <c r="U988" s="324" t="s">
        <v>1786</v>
      </c>
      <c r="V988" s="150" t="s">
        <v>484</v>
      </c>
      <c r="W988" s="150" t="s">
        <v>913</v>
      </c>
      <c r="X988" s="281" t="s">
        <v>9301</v>
      </c>
      <c r="Y988" s="281" t="s">
        <v>9302</v>
      </c>
      <c r="Z988" s="150" t="s">
        <v>9303</v>
      </c>
      <c r="AA988" s="303">
        <v>44065</v>
      </c>
      <c r="AB988" s="283" t="s">
        <v>2167</v>
      </c>
      <c r="AC988" s="281">
        <v>4.4000000000000004</v>
      </c>
      <c r="AD988" s="284"/>
      <c r="AE988" s="281">
        <v>74</v>
      </c>
      <c r="AF988" s="281"/>
      <c r="AG988" s="281">
        <v>94</v>
      </c>
      <c r="AH988" s="281"/>
      <c r="AI988" s="281" t="s">
        <v>994</v>
      </c>
      <c r="AJ988" s="281" t="s">
        <v>994</v>
      </c>
      <c r="AK988" s="324" t="s">
        <v>994</v>
      </c>
      <c r="AL988" s="324">
        <v>1</v>
      </c>
      <c r="AM988" s="324"/>
      <c r="AN988" s="324"/>
      <c r="AO988" s="324"/>
      <c r="AP988" s="281"/>
      <c r="AQ988" s="635"/>
      <c r="AR988" s="324"/>
      <c r="AS988" s="324"/>
      <c r="AT988" s="324"/>
      <c r="AU988" s="324"/>
      <c r="AV988" s="324"/>
      <c r="AW988" s="324"/>
      <c r="AX988" s="324"/>
      <c r="AY988" s="324"/>
      <c r="AZ988" s="324"/>
      <c r="BA988" s="324"/>
      <c r="BB988" s="324"/>
      <c r="BC988" s="324"/>
      <c r="BD988" s="324"/>
      <c r="BE988" s="324"/>
      <c r="BF988" s="324"/>
      <c r="BG988" s="324"/>
      <c r="BH988" s="324"/>
      <c r="BI988" s="324"/>
      <c r="BJ988" s="324"/>
      <c r="BK988" s="324"/>
      <c r="BL988" s="324"/>
      <c r="BM988" s="324"/>
      <c r="BN988" s="324"/>
      <c r="BO988" s="324"/>
      <c r="BP988" s="324"/>
      <c r="BQ988" s="324"/>
      <c r="BR988" s="324"/>
      <c r="BS988" s="324"/>
      <c r="BT988" s="324"/>
      <c r="BU988" s="324"/>
      <c r="BV988" s="324"/>
      <c r="BW988" s="324"/>
      <c r="BX988" s="324"/>
      <c r="BY988" s="324"/>
      <c r="BZ988" s="324"/>
      <c r="CA988" s="324"/>
      <c r="CB988" s="324"/>
      <c r="CC988" s="324"/>
      <c r="CD988" s="324"/>
      <c r="CE988" s="324"/>
      <c r="CF988" s="324"/>
      <c r="CG988" s="324"/>
      <c r="CH988" s="324"/>
      <c r="CI988" s="324"/>
      <c r="CJ988" s="324"/>
      <c r="CK988" s="324"/>
      <c r="CL988" s="324"/>
      <c r="CM988" s="324"/>
      <c r="CN988" s="324"/>
      <c r="CO988" s="324"/>
      <c r="CP988" s="324"/>
      <c r="CQ988" s="532"/>
      <c r="CR988" s="532"/>
      <c r="CS988" s="532"/>
      <c r="CT988" s="532"/>
      <c r="CU988" s="532"/>
      <c r="CV988" s="532"/>
      <c r="CW988" s="532"/>
      <c r="CX988" s="532"/>
      <c r="CY988" s="532"/>
      <c r="CZ988" s="532"/>
      <c r="DA988" s="532"/>
      <c r="DB988" s="532"/>
      <c r="DC988" s="532"/>
      <c r="DD988" s="532"/>
      <c r="DE988" s="532"/>
      <c r="DF988" s="532"/>
      <c r="DG988" s="532"/>
      <c r="DH988" s="532"/>
      <c r="DI988" s="532"/>
      <c r="DJ988" s="532"/>
      <c r="DK988" s="532"/>
      <c r="DL988" s="532"/>
      <c r="DM988" s="532"/>
      <c r="DN988" s="532"/>
      <c r="DO988" s="532"/>
      <c r="DP988" s="532"/>
      <c r="DQ988" s="532"/>
      <c r="DR988" s="532"/>
      <c r="DS988" s="532"/>
      <c r="DT988" s="532"/>
      <c r="DU988" s="532"/>
      <c r="DV988" s="532"/>
      <c r="DW988" s="532"/>
    </row>
    <row r="989" spans="1:127" s="502" customFormat="1" ht="12.75" customHeight="1" x14ac:dyDescent="0.2">
      <c r="A989" s="270">
        <v>988</v>
      </c>
      <c r="B989" s="281" t="s">
        <v>1005</v>
      </c>
      <c r="C989" s="281" t="s">
        <v>6110</v>
      </c>
      <c r="D989" s="281" t="s">
        <v>6204</v>
      </c>
      <c r="E989" s="281" t="s">
        <v>6111</v>
      </c>
      <c r="F989" s="281" t="s">
        <v>6205</v>
      </c>
      <c r="G989" s="296" t="s">
        <v>6112</v>
      </c>
      <c r="H989" s="676" t="s">
        <v>6206</v>
      </c>
      <c r="I989" s="281" t="s">
        <v>3217</v>
      </c>
      <c r="J989" s="281" t="s">
        <v>6207</v>
      </c>
      <c r="K989" s="271" t="s">
        <v>184</v>
      </c>
      <c r="L989" s="273" t="s">
        <v>1751</v>
      </c>
      <c r="M989" s="275">
        <v>43217</v>
      </c>
      <c r="N989" s="276">
        <v>44666</v>
      </c>
      <c r="O989" s="277" t="s">
        <v>991</v>
      </c>
      <c r="P989" s="298">
        <f t="shared" si="208"/>
        <v>44666</v>
      </c>
      <c r="Q989" s="278">
        <v>18407</v>
      </c>
      <c r="R989" s="278">
        <v>2017</v>
      </c>
      <c r="S989" s="279">
        <v>43936</v>
      </c>
      <c r="T989" s="280" t="s">
        <v>2752</v>
      </c>
      <c r="U989" s="281" t="s">
        <v>8430</v>
      </c>
      <c r="V989" s="282" t="s">
        <v>8693</v>
      </c>
      <c r="W989" s="282" t="s">
        <v>8693</v>
      </c>
      <c r="X989" s="280" t="s">
        <v>1479</v>
      </c>
      <c r="Y989" s="280" t="s">
        <v>560</v>
      </c>
      <c r="Z989" s="282" t="s">
        <v>1625</v>
      </c>
      <c r="AA989" s="319">
        <f t="shared" si="209"/>
        <v>44666</v>
      </c>
      <c r="AB989" s="149" t="s">
        <v>994</v>
      </c>
      <c r="AC989" s="280">
        <v>8.3000000000000007</v>
      </c>
      <c r="AD989" s="305">
        <v>205</v>
      </c>
      <c r="AE989" s="280">
        <v>130</v>
      </c>
      <c r="AF989" s="280">
        <v>130</v>
      </c>
      <c r="AG989" s="280">
        <v>200</v>
      </c>
      <c r="AH989" s="280">
        <v>400</v>
      </c>
      <c r="AI989" s="280">
        <v>26</v>
      </c>
      <c r="AJ989" s="280">
        <v>42</v>
      </c>
      <c r="AK989" s="280">
        <v>62</v>
      </c>
      <c r="AL989" s="280">
        <v>2</v>
      </c>
      <c r="AM989" s="279">
        <v>43255</v>
      </c>
      <c r="AN989" s="280">
        <v>2018</v>
      </c>
      <c r="AO989" s="280" t="s">
        <v>990</v>
      </c>
      <c r="AP989" s="281" t="s">
        <v>8692</v>
      </c>
      <c r="AQ989" s="635"/>
      <c r="AR989" s="324"/>
      <c r="AS989" s="324"/>
      <c r="AT989" s="324"/>
      <c r="AU989" s="324"/>
      <c r="AV989" s="324"/>
      <c r="AW989" s="324"/>
      <c r="AX989" s="324"/>
      <c r="AY989" s="324"/>
      <c r="AZ989" s="324"/>
      <c r="BA989" s="324"/>
      <c r="BB989" s="324"/>
      <c r="BC989" s="324"/>
      <c r="BD989" s="324"/>
      <c r="BE989" s="324"/>
      <c r="BF989" s="324"/>
      <c r="BG989" s="324"/>
      <c r="BH989" s="324"/>
      <c r="BI989" s="324"/>
      <c r="BJ989" s="324"/>
      <c r="BK989" s="324"/>
      <c r="BL989" s="324"/>
      <c r="BM989" s="324"/>
      <c r="BN989" s="324"/>
      <c r="BO989" s="324"/>
      <c r="BP989" s="324"/>
      <c r="BQ989" s="324"/>
      <c r="BR989" s="324"/>
      <c r="BS989" s="324"/>
      <c r="BT989" s="324"/>
      <c r="BU989" s="324"/>
      <c r="BV989" s="324"/>
      <c r="BW989" s="324"/>
      <c r="BX989" s="324"/>
      <c r="BY989" s="324"/>
      <c r="BZ989" s="324"/>
      <c r="CA989" s="324"/>
      <c r="CB989" s="324"/>
      <c r="CC989" s="324"/>
      <c r="CD989" s="324"/>
      <c r="CE989" s="324"/>
      <c r="CF989" s="324"/>
      <c r="CG989" s="324"/>
      <c r="CH989" s="324"/>
      <c r="CI989" s="324"/>
      <c r="CJ989" s="324"/>
      <c r="CK989" s="324"/>
      <c r="CL989" s="324"/>
      <c r="CM989" s="324"/>
      <c r="CN989" s="324"/>
      <c r="CO989" s="324"/>
      <c r="CP989" s="324"/>
      <c r="CQ989" s="532"/>
      <c r="CR989" s="532"/>
      <c r="CS989" s="532"/>
      <c r="CT989" s="532"/>
      <c r="CU989" s="532"/>
      <c r="CV989" s="532"/>
      <c r="CW989" s="532"/>
      <c r="CX989" s="532"/>
      <c r="CY989" s="532"/>
      <c r="CZ989" s="532"/>
      <c r="DA989" s="532"/>
      <c r="DB989" s="532"/>
      <c r="DC989" s="532"/>
      <c r="DD989" s="532"/>
      <c r="DE989" s="532"/>
      <c r="DF989" s="532"/>
      <c r="DG989" s="532"/>
      <c r="DH989" s="532"/>
      <c r="DI989" s="532"/>
      <c r="DJ989" s="532"/>
      <c r="DK989" s="532"/>
      <c r="DL989" s="532"/>
      <c r="DM989" s="532"/>
      <c r="DN989" s="532"/>
      <c r="DO989" s="532"/>
      <c r="DP989" s="532"/>
      <c r="DQ989" s="532"/>
      <c r="DR989" s="532"/>
      <c r="DS989" s="532"/>
      <c r="DT989" s="532"/>
      <c r="DU989" s="532"/>
      <c r="DV989" s="532"/>
      <c r="DW989" s="532"/>
    </row>
    <row r="990" spans="1:127" s="502" customFormat="1" ht="12.75" customHeight="1" x14ac:dyDescent="0.2">
      <c r="A990" s="270">
        <v>989</v>
      </c>
      <c r="B990" s="324" t="s">
        <v>1004</v>
      </c>
      <c r="C990" s="324" t="s">
        <v>7203</v>
      </c>
      <c r="D990" s="324"/>
      <c r="E990" s="324" t="s">
        <v>7204</v>
      </c>
      <c r="F990" s="324"/>
      <c r="G990" s="324" t="s">
        <v>7205</v>
      </c>
      <c r="H990" s="324"/>
      <c r="I990" s="324" t="s">
        <v>424</v>
      </c>
      <c r="J990" s="324"/>
      <c r="K990" s="324" t="s">
        <v>1015</v>
      </c>
      <c r="L990" s="580" t="s">
        <v>6288</v>
      </c>
      <c r="M990" s="510">
        <v>43581</v>
      </c>
      <c r="N990" s="510">
        <v>45040</v>
      </c>
      <c r="O990" s="324" t="s">
        <v>991</v>
      </c>
      <c r="P990" s="510">
        <f>N990</f>
        <v>45040</v>
      </c>
      <c r="Q990" s="324">
        <v>19220</v>
      </c>
      <c r="R990" s="324">
        <v>2019</v>
      </c>
      <c r="S990" s="506">
        <v>43581</v>
      </c>
      <c r="T990" s="324" t="s">
        <v>239</v>
      </c>
      <c r="U990" s="324" t="s">
        <v>991</v>
      </c>
      <c r="V990" s="324">
        <v>75</v>
      </c>
      <c r="W990" s="324">
        <v>75</v>
      </c>
      <c r="X990" s="324" t="s">
        <v>1141</v>
      </c>
      <c r="Y990" s="324" t="s">
        <v>1142</v>
      </c>
      <c r="Z990" s="324" t="s">
        <v>2021</v>
      </c>
      <c r="AA990" s="506">
        <f>N990</f>
        <v>45040</v>
      </c>
      <c r="AB990" s="324" t="s">
        <v>1583</v>
      </c>
      <c r="AC990" s="324">
        <v>5.45</v>
      </c>
      <c r="AD990" s="324"/>
      <c r="AE990" s="324">
        <v>90</v>
      </c>
      <c r="AF990" s="324"/>
      <c r="AG990" s="324">
        <v>105</v>
      </c>
      <c r="AH990" s="324"/>
      <c r="AI990" s="324">
        <v>25</v>
      </c>
      <c r="AJ990" s="324">
        <v>40</v>
      </c>
      <c r="AK990" s="324">
        <v>59</v>
      </c>
      <c r="AL990" s="324">
        <v>1</v>
      </c>
      <c r="AM990" s="324"/>
      <c r="AN990" s="324"/>
      <c r="AO990" s="324"/>
      <c r="AP990" s="324"/>
      <c r="AQ990" s="635"/>
      <c r="AR990" s="324"/>
      <c r="AS990" s="324"/>
      <c r="AT990" s="324"/>
      <c r="AU990" s="324"/>
      <c r="AV990" s="324"/>
      <c r="AW990" s="324"/>
      <c r="AX990" s="324"/>
      <c r="AY990" s="324"/>
      <c r="AZ990" s="324"/>
      <c r="BA990" s="324"/>
      <c r="BB990" s="324"/>
      <c r="BC990" s="324"/>
      <c r="BD990" s="324"/>
      <c r="BE990" s="324"/>
      <c r="BF990" s="324"/>
      <c r="BG990" s="324"/>
      <c r="BH990" s="324"/>
      <c r="BI990" s="324"/>
      <c r="BJ990" s="324"/>
      <c r="BK990" s="324"/>
      <c r="BL990" s="324"/>
      <c r="BM990" s="324"/>
      <c r="BN990" s="324"/>
      <c r="BO990" s="324"/>
      <c r="BP990" s="324"/>
      <c r="BQ990" s="324"/>
      <c r="BR990" s="324"/>
      <c r="BS990" s="324"/>
      <c r="BT990" s="324"/>
      <c r="BU990" s="324"/>
      <c r="BV990" s="324"/>
      <c r="BW990" s="324"/>
      <c r="BX990" s="324"/>
      <c r="BY990" s="324"/>
      <c r="BZ990" s="324"/>
      <c r="CA990" s="324"/>
      <c r="CB990" s="324"/>
      <c r="CC990" s="324"/>
      <c r="CD990" s="324"/>
      <c r="CE990" s="324"/>
      <c r="CF990" s="324"/>
      <c r="CG990" s="324"/>
      <c r="CH990" s="324"/>
      <c r="CI990" s="324"/>
      <c r="CJ990" s="324"/>
      <c r="CK990" s="324"/>
      <c r="CL990" s="324"/>
      <c r="CM990" s="324"/>
      <c r="CN990" s="324"/>
      <c r="CO990" s="324"/>
      <c r="CP990" s="324"/>
      <c r="CQ990" s="532"/>
      <c r="CR990" s="532"/>
      <c r="CS990" s="532"/>
      <c r="CT990" s="532"/>
      <c r="CU990" s="532"/>
      <c r="CV990" s="532"/>
      <c r="CW990" s="532"/>
      <c r="CX990" s="532"/>
      <c r="CY990" s="532"/>
      <c r="CZ990" s="532"/>
      <c r="DA990" s="532"/>
      <c r="DB990" s="532"/>
      <c r="DC990" s="532"/>
      <c r="DD990" s="532"/>
      <c r="DE990" s="532"/>
      <c r="DF990" s="532"/>
      <c r="DG990" s="532"/>
      <c r="DH990" s="532"/>
      <c r="DI990" s="532"/>
      <c r="DJ990" s="532"/>
      <c r="DK990" s="532"/>
      <c r="DL990" s="532"/>
      <c r="DM990" s="532"/>
      <c r="DN990" s="532"/>
      <c r="DO990" s="532"/>
      <c r="DP990" s="532"/>
      <c r="DQ990" s="532"/>
      <c r="DR990" s="532"/>
      <c r="DS990" s="532"/>
      <c r="DT990" s="532"/>
      <c r="DU990" s="532"/>
      <c r="DV990" s="532"/>
      <c r="DW990" s="532"/>
    </row>
    <row r="991" spans="1:127" s="502" customFormat="1" ht="12.75" customHeight="1" x14ac:dyDescent="0.2">
      <c r="A991" s="270">
        <v>990</v>
      </c>
      <c r="B991" s="281" t="s">
        <v>1004</v>
      </c>
      <c r="C991" s="281" t="s">
        <v>6839</v>
      </c>
      <c r="D991" s="281"/>
      <c r="E991" s="281" t="s">
        <v>2711</v>
      </c>
      <c r="F991" s="281"/>
      <c r="G991" s="296" t="s">
        <v>8655</v>
      </c>
      <c r="H991" s="760"/>
      <c r="I991" s="281" t="s">
        <v>2996</v>
      </c>
      <c r="J991" s="281"/>
      <c r="K991" s="281" t="s">
        <v>8638</v>
      </c>
      <c r="L991" s="760" t="s">
        <v>8656</v>
      </c>
      <c r="M991" s="306">
        <v>43984</v>
      </c>
      <c r="N991" s="307">
        <v>44704</v>
      </c>
      <c r="O991" s="507" t="s">
        <v>991</v>
      </c>
      <c r="P991" s="508">
        <f>N991</f>
        <v>44704</v>
      </c>
      <c r="Q991" s="520">
        <v>20450</v>
      </c>
      <c r="R991" s="520">
        <v>2020</v>
      </c>
      <c r="S991" s="265">
        <v>43974</v>
      </c>
      <c r="T991" s="324" t="s">
        <v>5218</v>
      </c>
      <c r="U991" s="324" t="s">
        <v>1786</v>
      </c>
      <c r="V991" s="150" t="s">
        <v>484</v>
      </c>
      <c r="W991" s="150" t="s">
        <v>484</v>
      </c>
      <c r="X991" s="281" t="s">
        <v>2327</v>
      </c>
      <c r="Y991" s="281" t="s">
        <v>2328</v>
      </c>
      <c r="Z991" s="150" t="s">
        <v>2329</v>
      </c>
      <c r="AA991" s="303">
        <v>44704</v>
      </c>
      <c r="AB991" s="283" t="s">
        <v>485</v>
      </c>
      <c r="AC991" s="281">
        <v>3.05</v>
      </c>
      <c r="AD991" s="284"/>
      <c r="AE991" s="281">
        <v>85</v>
      </c>
      <c r="AF991" s="281"/>
      <c r="AG991" s="281">
        <v>108</v>
      </c>
      <c r="AH991" s="281"/>
      <c r="AI991" s="281" t="s">
        <v>994</v>
      </c>
      <c r="AJ991" s="281">
        <v>37</v>
      </c>
      <c r="AK991" s="324" t="s">
        <v>994</v>
      </c>
      <c r="AL991" s="324">
        <v>1</v>
      </c>
      <c r="AM991" s="324"/>
      <c r="AN991" s="324"/>
      <c r="AO991" s="324"/>
      <c r="AP991" s="281"/>
      <c r="AQ991" s="635"/>
      <c r="AR991" s="324"/>
      <c r="AS991" s="324"/>
      <c r="AT991" s="324"/>
      <c r="AU991" s="324"/>
      <c r="AV991" s="324"/>
      <c r="AW991" s="324"/>
      <c r="AX991" s="324"/>
      <c r="AY991" s="324"/>
      <c r="AZ991" s="324"/>
      <c r="BA991" s="324"/>
      <c r="BB991" s="324"/>
      <c r="BC991" s="324"/>
      <c r="BD991" s="324"/>
      <c r="BE991" s="324"/>
      <c r="BF991" s="324"/>
      <c r="BG991" s="324"/>
      <c r="BH991" s="324"/>
      <c r="BI991" s="324"/>
      <c r="BJ991" s="324"/>
      <c r="BK991" s="324"/>
      <c r="BL991" s="324"/>
      <c r="BM991" s="324"/>
      <c r="BN991" s="324"/>
      <c r="BO991" s="324"/>
      <c r="BP991" s="324"/>
      <c r="BQ991" s="324"/>
      <c r="BR991" s="324"/>
      <c r="BS991" s="324"/>
      <c r="BT991" s="324"/>
      <c r="BU991" s="324"/>
      <c r="BV991" s="324"/>
      <c r="BW991" s="324"/>
      <c r="BX991" s="324"/>
      <c r="BY991" s="324"/>
      <c r="BZ991" s="324"/>
      <c r="CA991" s="324"/>
      <c r="CB991" s="324"/>
      <c r="CC991" s="324"/>
      <c r="CD991" s="324"/>
      <c r="CE991" s="324"/>
      <c r="CF991" s="324"/>
      <c r="CG991" s="324"/>
      <c r="CH991" s="324"/>
      <c r="CI991" s="324"/>
      <c r="CJ991" s="324"/>
      <c r="CK991" s="324"/>
      <c r="CL991" s="324"/>
      <c r="CM991" s="324"/>
      <c r="CN991" s="324"/>
      <c r="CO991" s="324"/>
      <c r="CP991" s="324"/>
      <c r="CQ991" s="532"/>
      <c r="CR991" s="532"/>
      <c r="CS991" s="532"/>
      <c r="CT991" s="532"/>
      <c r="CU991" s="532"/>
      <c r="CV991" s="532"/>
      <c r="CW991" s="532"/>
      <c r="CX991" s="532"/>
      <c r="CY991" s="532"/>
      <c r="CZ991" s="532"/>
      <c r="DA991" s="532"/>
      <c r="DB991" s="532"/>
      <c r="DC991" s="532"/>
      <c r="DD991" s="532"/>
      <c r="DE991" s="532"/>
      <c r="DF991" s="532"/>
      <c r="DG991" s="532"/>
      <c r="DH991" s="532"/>
      <c r="DI991" s="532"/>
      <c r="DJ991" s="532"/>
      <c r="DK991" s="532"/>
      <c r="DL991" s="532"/>
      <c r="DM991" s="532"/>
      <c r="DN991" s="532"/>
      <c r="DO991" s="532"/>
      <c r="DP991" s="532"/>
      <c r="DQ991" s="532"/>
      <c r="DR991" s="532"/>
      <c r="DS991" s="532"/>
      <c r="DT991" s="532"/>
      <c r="DU991" s="532"/>
      <c r="DV991" s="532"/>
      <c r="DW991" s="532"/>
    </row>
    <row r="992" spans="1:127" s="502" customFormat="1" ht="12.75" customHeight="1" x14ac:dyDescent="0.2">
      <c r="A992" s="270">
        <v>991</v>
      </c>
      <c r="B992" s="281" t="s">
        <v>1004</v>
      </c>
      <c r="C992" s="281" t="s">
        <v>5933</v>
      </c>
      <c r="D992" s="281"/>
      <c r="E992" s="281" t="s">
        <v>5934</v>
      </c>
      <c r="F992" s="281"/>
      <c r="G992" s="296" t="s">
        <v>5935</v>
      </c>
      <c r="H992" s="676"/>
      <c r="I992" s="281" t="s">
        <v>1812</v>
      </c>
      <c r="J992" s="281"/>
      <c r="K992" s="281" t="s">
        <v>3357</v>
      </c>
      <c r="L992" s="676" t="s">
        <v>3358</v>
      </c>
      <c r="M992" s="306">
        <v>43176</v>
      </c>
      <c r="N992" s="325">
        <v>43907</v>
      </c>
      <c r="O992" s="277" t="s">
        <v>991</v>
      </c>
      <c r="P992" s="298">
        <f t="shared" ref="P992:P999" si="210">N992</f>
        <v>43907</v>
      </c>
      <c r="Q992" s="278">
        <v>18289</v>
      </c>
      <c r="R992" s="278">
        <v>2018</v>
      </c>
      <c r="S992" s="279">
        <v>43176</v>
      </c>
      <c r="T992" s="280" t="s">
        <v>39</v>
      </c>
      <c r="U992" s="281" t="s">
        <v>1786</v>
      </c>
      <c r="V992" s="282" t="s">
        <v>484</v>
      </c>
      <c r="W992" s="282" t="s">
        <v>484</v>
      </c>
      <c r="X992" s="280" t="s">
        <v>3359</v>
      </c>
      <c r="Y992" s="280"/>
      <c r="Z992" s="282" t="s">
        <v>3273</v>
      </c>
      <c r="AA992" s="319">
        <f t="shared" ref="AA992:AA1000" si="211">N992</f>
        <v>43907</v>
      </c>
      <c r="AB992" s="149" t="s">
        <v>132</v>
      </c>
      <c r="AC992" s="280">
        <v>5.5</v>
      </c>
      <c r="AD992" s="305"/>
      <c r="AE992" s="280">
        <v>85</v>
      </c>
      <c r="AF992" s="280"/>
      <c r="AG992" s="280">
        <v>105</v>
      </c>
      <c r="AH992" s="280"/>
      <c r="AI992" s="280" t="s">
        <v>994</v>
      </c>
      <c r="AJ992" s="280" t="s">
        <v>994</v>
      </c>
      <c r="AK992" s="280" t="s">
        <v>994</v>
      </c>
      <c r="AL992" s="280">
        <v>1</v>
      </c>
      <c r="AM992" s="324"/>
      <c r="AN992" s="324"/>
      <c r="AO992" s="324"/>
      <c r="AP992" s="281"/>
      <c r="AQ992" s="635"/>
      <c r="AR992" s="324"/>
      <c r="AS992" s="324"/>
      <c r="AT992" s="324"/>
      <c r="AU992" s="324"/>
      <c r="AV992" s="324"/>
      <c r="AW992" s="324"/>
      <c r="AX992" s="324"/>
      <c r="AY992" s="324"/>
      <c r="AZ992" s="324"/>
      <c r="BA992" s="324"/>
      <c r="BB992" s="324"/>
      <c r="BC992" s="324"/>
      <c r="BD992" s="324"/>
      <c r="BE992" s="324"/>
      <c r="BF992" s="324"/>
      <c r="BG992" s="324"/>
      <c r="BH992" s="324"/>
      <c r="BI992" s="324"/>
      <c r="BJ992" s="324"/>
      <c r="BK992" s="324"/>
      <c r="BL992" s="324"/>
      <c r="BM992" s="324"/>
      <c r="BN992" s="324"/>
      <c r="BO992" s="324"/>
      <c r="BP992" s="324"/>
      <c r="BQ992" s="324"/>
      <c r="BR992" s="324"/>
      <c r="BS992" s="324"/>
      <c r="BT992" s="324"/>
      <c r="BU992" s="324"/>
      <c r="BV992" s="324"/>
      <c r="BW992" s="324"/>
      <c r="BX992" s="324"/>
      <c r="BY992" s="324"/>
      <c r="BZ992" s="324"/>
      <c r="CA992" s="324"/>
      <c r="CB992" s="324"/>
      <c r="CC992" s="324"/>
      <c r="CD992" s="324"/>
      <c r="CE992" s="324"/>
      <c r="CF992" s="324"/>
      <c r="CG992" s="324"/>
      <c r="CH992" s="324"/>
      <c r="CI992" s="324"/>
      <c r="CJ992" s="324"/>
      <c r="CK992" s="324"/>
      <c r="CL992" s="324"/>
      <c r="CM992" s="324"/>
      <c r="CN992" s="324"/>
      <c r="CO992" s="324"/>
      <c r="CP992" s="324"/>
      <c r="CQ992" s="532"/>
      <c r="CR992" s="532"/>
      <c r="CS992" s="532"/>
      <c r="CT992" s="532"/>
      <c r="CU992" s="532"/>
      <c r="CV992" s="532"/>
      <c r="CW992" s="532"/>
      <c r="CX992" s="532"/>
      <c r="CY992" s="532"/>
      <c r="CZ992" s="532"/>
      <c r="DA992" s="532"/>
      <c r="DB992" s="532"/>
      <c r="DC992" s="532"/>
      <c r="DD992" s="532"/>
      <c r="DE992" s="532"/>
      <c r="DF992" s="532"/>
      <c r="DG992" s="532"/>
      <c r="DH992" s="532"/>
      <c r="DI992" s="532"/>
      <c r="DJ992" s="532"/>
      <c r="DK992" s="532"/>
      <c r="DL992" s="532"/>
      <c r="DM992" s="532"/>
      <c r="DN992" s="532"/>
      <c r="DO992" s="532"/>
      <c r="DP992" s="532"/>
      <c r="DQ992" s="532"/>
      <c r="DR992" s="532"/>
      <c r="DS992" s="532"/>
      <c r="DT992" s="532"/>
      <c r="DU992" s="532"/>
      <c r="DV992" s="532"/>
      <c r="DW992" s="532"/>
    </row>
    <row r="993" spans="1:127" ht="12.75" customHeight="1" x14ac:dyDescent="0.2">
      <c r="A993" s="270">
        <v>992</v>
      </c>
      <c r="B993" s="281" t="s">
        <v>1004</v>
      </c>
      <c r="C993" s="281" t="s">
        <v>2232</v>
      </c>
      <c r="D993" s="281" t="s">
        <v>3595</v>
      </c>
      <c r="E993" s="281" t="s">
        <v>2729</v>
      </c>
      <c r="F993" s="281" t="s">
        <v>7737</v>
      </c>
      <c r="G993" s="296" t="s">
        <v>2730</v>
      </c>
      <c r="H993" s="676" t="s">
        <v>4219</v>
      </c>
      <c r="I993" s="281" t="s">
        <v>2996</v>
      </c>
      <c r="J993" s="281" t="s">
        <v>4220</v>
      </c>
      <c r="K993" s="281" t="s">
        <v>7101</v>
      </c>
      <c r="L993" s="676" t="s">
        <v>7102</v>
      </c>
      <c r="M993" s="306">
        <v>42050</v>
      </c>
      <c r="N993" s="325">
        <v>44297</v>
      </c>
      <c r="O993" s="507" t="s">
        <v>991</v>
      </c>
      <c r="P993" s="513">
        <f t="shared" si="210"/>
        <v>44297</v>
      </c>
      <c r="Q993" s="514">
        <v>19179</v>
      </c>
      <c r="R993" s="514">
        <v>2008</v>
      </c>
      <c r="S993" s="279">
        <v>43566</v>
      </c>
      <c r="T993" s="281" t="s">
        <v>2752</v>
      </c>
      <c r="U993" s="324" t="s">
        <v>8232</v>
      </c>
      <c r="V993" s="282" t="s">
        <v>8234</v>
      </c>
      <c r="W993" s="282" t="s">
        <v>8235</v>
      </c>
      <c r="X993" s="280" t="s">
        <v>7103</v>
      </c>
      <c r="Y993" s="280" t="s">
        <v>7104</v>
      </c>
      <c r="Z993" s="282" t="s">
        <v>7105</v>
      </c>
      <c r="AA993" s="319">
        <f t="shared" si="211"/>
        <v>44297</v>
      </c>
      <c r="AB993" s="149" t="s">
        <v>2167</v>
      </c>
      <c r="AC993" s="280">
        <v>5.4</v>
      </c>
      <c r="AD993" s="305">
        <v>37</v>
      </c>
      <c r="AE993" s="280">
        <v>87</v>
      </c>
      <c r="AF993" s="280">
        <v>112</v>
      </c>
      <c r="AG993" s="280">
        <v>110</v>
      </c>
      <c r="AH993" s="280">
        <v>143</v>
      </c>
      <c r="AI993" s="280">
        <v>23</v>
      </c>
      <c r="AJ993" s="280">
        <v>37</v>
      </c>
      <c r="AK993" s="501">
        <v>48</v>
      </c>
      <c r="AL993" s="501">
        <v>1</v>
      </c>
      <c r="AM993" s="265">
        <v>42657</v>
      </c>
      <c r="AN993" s="281">
        <v>2014</v>
      </c>
      <c r="AO993" s="280" t="s">
        <v>990</v>
      </c>
      <c r="AP993" s="280" t="s">
        <v>8233</v>
      </c>
      <c r="AQ993" s="634"/>
      <c r="AR993" s="501"/>
      <c r="AS993" s="501"/>
      <c r="AT993" s="501"/>
      <c r="AU993" s="501"/>
      <c r="AV993" s="501"/>
      <c r="AW993" s="501"/>
      <c r="AX993" s="501"/>
      <c r="AY993" s="501"/>
      <c r="AZ993" s="501"/>
      <c r="BA993" s="501"/>
      <c r="BB993" s="501"/>
      <c r="BC993" s="501"/>
      <c r="BD993" s="501"/>
      <c r="BE993" s="501"/>
      <c r="BF993" s="501"/>
      <c r="BG993" s="501"/>
      <c r="BH993" s="501"/>
      <c r="BI993" s="501"/>
      <c r="BJ993" s="501"/>
      <c r="BK993" s="501"/>
      <c r="BL993" s="501"/>
      <c r="BM993" s="501"/>
      <c r="BN993" s="501"/>
      <c r="BO993" s="501"/>
      <c r="BP993" s="501"/>
      <c r="BQ993" s="501"/>
      <c r="BR993" s="501"/>
      <c r="BS993" s="501"/>
      <c r="BT993" s="501"/>
      <c r="BU993" s="501"/>
      <c r="BV993" s="501"/>
      <c r="BW993" s="501"/>
      <c r="BX993" s="501"/>
      <c r="BY993" s="501"/>
      <c r="BZ993" s="501"/>
      <c r="CA993" s="501"/>
      <c r="CB993" s="501"/>
      <c r="CC993" s="501"/>
      <c r="CD993" s="501"/>
      <c r="CE993" s="501"/>
      <c r="CF993" s="501"/>
      <c r="CG993" s="501"/>
      <c r="CH993" s="501"/>
      <c r="CI993" s="501"/>
      <c r="CJ993" s="501"/>
      <c r="CK993" s="501"/>
      <c r="CL993" s="501"/>
      <c r="CM993" s="501"/>
      <c r="CN993" s="501"/>
      <c r="CO993" s="501"/>
      <c r="CP993" s="501"/>
    </row>
    <row r="994" spans="1:127" s="502" customFormat="1" ht="12.75" customHeight="1" x14ac:dyDescent="0.2">
      <c r="A994" s="270">
        <v>993</v>
      </c>
      <c r="B994" s="281" t="s">
        <v>1004</v>
      </c>
      <c r="C994" s="281" t="s">
        <v>7405</v>
      </c>
      <c r="D994" s="281"/>
      <c r="E994" s="281" t="s">
        <v>2660</v>
      </c>
      <c r="F994" s="281"/>
      <c r="G994" s="296" t="s">
        <v>7406</v>
      </c>
      <c r="H994" s="676"/>
      <c r="I994" s="281" t="s">
        <v>1527</v>
      </c>
      <c r="J994" s="281"/>
      <c r="K994" s="281" t="s">
        <v>10489</v>
      </c>
      <c r="L994" s="676" t="s">
        <v>2701</v>
      </c>
      <c r="M994" s="306">
        <v>43656</v>
      </c>
      <c r="N994" s="307">
        <v>45102</v>
      </c>
      <c r="O994" s="507" t="s">
        <v>991</v>
      </c>
      <c r="P994" s="508">
        <f>N994</f>
        <v>45102</v>
      </c>
      <c r="Q994" s="520">
        <v>19355</v>
      </c>
      <c r="R994" s="520">
        <v>2019</v>
      </c>
      <c r="S994" s="265">
        <v>44372</v>
      </c>
      <c r="T994" s="324" t="s">
        <v>39</v>
      </c>
      <c r="U994" s="324" t="s">
        <v>991</v>
      </c>
      <c r="V994" s="150" t="s">
        <v>4804</v>
      </c>
      <c r="W994" s="150" t="s">
        <v>4804</v>
      </c>
      <c r="X994" s="281" t="s">
        <v>7407</v>
      </c>
      <c r="Y994" s="281" t="s">
        <v>1399</v>
      </c>
      <c r="Z994" s="150" t="s">
        <v>1400</v>
      </c>
      <c r="AA994" s="303">
        <f>N994</f>
        <v>45102</v>
      </c>
      <c r="AB994" s="283" t="s">
        <v>2167</v>
      </c>
      <c r="AC994" s="281">
        <v>4.95</v>
      </c>
      <c r="AD994" s="284"/>
      <c r="AE994" s="281">
        <v>92</v>
      </c>
      <c r="AF994" s="281"/>
      <c r="AG994" s="281">
        <v>114</v>
      </c>
      <c r="AH994" s="281"/>
      <c r="AI994" s="281" t="s">
        <v>994</v>
      </c>
      <c r="AJ994" s="281" t="s">
        <v>994</v>
      </c>
      <c r="AK994" s="324" t="s">
        <v>994</v>
      </c>
      <c r="AL994" s="324">
        <v>1</v>
      </c>
      <c r="AM994" s="324"/>
      <c r="AN994" s="324"/>
      <c r="AO994" s="324"/>
      <c r="AP994" s="281"/>
      <c r="AQ994" s="635"/>
      <c r="AR994" s="324"/>
      <c r="AS994" s="324"/>
      <c r="AT994" s="324"/>
      <c r="AU994" s="324"/>
      <c r="AV994" s="324"/>
      <c r="AW994" s="324"/>
      <c r="AX994" s="324"/>
      <c r="AY994" s="324"/>
      <c r="AZ994" s="324"/>
      <c r="BA994" s="324"/>
      <c r="BB994" s="324"/>
      <c r="BC994" s="324"/>
      <c r="BD994" s="324"/>
      <c r="BE994" s="324"/>
      <c r="BF994" s="324"/>
      <c r="BG994" s="324"/>
      <c r="BH994" s="324"/>
      <c r="BI994" s="324"/>
      <c r="BJ994" s="324"/>
      <c r="BK994" s="324"/>
      <c r="BL994" s="324"/>
      <c r="BM994" s="324"/>
      <c r="BN994" s="324"/>
      <c r="BO994" s="324"/>
      <c r="BP994" s="324"/>
      <c r="BQ994" s="324"/>
      <c r="BR994" s="324"/>
      <c r="BS994" s="324"/>
      <c r="BT994" s="324"/>
      <c r="BU994" s="324"/>
      <c r="BV994" s="324"/>
      <c r="BW994" s="324"/>
      <c r="BX994" s="324"/>
      <c r="BY994" s="324"/>
      <c r="BZ994" s="324"/>
      <c r="CA994" s="324"/>
      <c r="CB994" s="324"/>
      <c r="CC994" s="324"/>
      <c r="CD994" s="324"/>
      <c r="CE994" s="324"/>
      <c r="CF994" s="324"/>
      <c r="CG994" s="324"/>
      <c r="CH994" s="324"/>
      <c r="CI994" s="324"/>
      <c r="CJ994" s="324"/>
      <c r="CK994" s="324"/>
      <c r="CL994" s="324"/>
      <c r="CM994" s="324"/>
      <c r="CN994" s="324"/>
      <c r="CO994" s="324"/>
      <c r="CP994" s="324"/>
      <c r="CQ994" s="532"/>
      <c r="CR994" s="532"/>
      <c r="CS994" s="532"/>
      <c r="CT994" s="532"/>
      <c r="CU994" s="532"/>
      <c r="CV994" s="532"/>
      <c r="CW994" s="532"/>
      <c r="CX994" s="532"/>
      <c r="CY994" s="532"/>
      <c r="CZ994" s="532"/>
      <c r="DA994" s="532"/>
      <c r="DB994" s="532"/>
      <c r="DC994" s="532"/>
      <c r="DD994" s="532"/>
      <c r="DE994" s="532"/>
      <c r="DF994" s="532"/>
      <c r="DG994" s="532"/>
      <c r="DH994" s="532"/>
      <c r="DI994" s="532"/>
      <c r="DJ994" s="532"/>
      <c r="DK994" s="532"/>
      <c r="DL994" s="532"/>
      <c r="DM994" s="532"/>
      <c r="DN994" s="532"/>
      <c r="DO994" s="532"/>
      <c r="DP994" s="532"/>
      <c r="DQ994" s="532"/>
      <c r="DR994" s="532"/>
      <c r="DS994" s="532"/>
      <c r="DT994" s="532"/>
      <c r="DU994" s="532"/>
      <c r="DV994" s="532"/>
      <c r="DW994" s="532"/>
    </row>
    <row r="995" spans="1:127" s="502" customFormat="1" ht="12.75" customHeight="1" x14ac:dyDescent="0.2">
      <c r="A995" s="270">
        <v>994</v>
      </c>
      <c r="B995" s="270" t="s">
        <v>1004</v>
      </c>
      <c r="C995" s="270" t="s">
        <v>5909</v>
      </c>
      <c r="D995" s="271"/>
      <c r="E995" s="130" t="s">
        <v>5910</v>
      </c>
      <c r="F995" s="281"/>
      <c r="G995" s="296" t="s">
        <v>5911</v>
      </c>
      <c r="H995" s="676"/>
      <c r="I995" s="281" t="s">
        <v>2653</v>
      </c>
      <c r="J995" s="281"/>
      <c r="K995" s="281" t="s">
        <v>2542</v>
      </c>
      <c r="L995" s="676" t="s">
        <v>2543</v>
      </c>
      <c r="M995" s="306">
        <v>43185</v>
      </c>
      <c r="N995" s="132">
        <v>45148</v>
      </c>
      <c r="O995" s="277" t="s">
        <v>991</v>
      </c>
      <c r="P995" s="299">
        <f t="shared" si="210"/>
        <v>45148</v>
      </c>
      <c r="Q995" s="264">
        <v>21460</v>
      </c>
      <c r="R995" s="264">
        <v>2017</v>
      </c>
      <c r="S995" s="265">
        <v>44418</v>
      </c>
      <c r="T995" s="281" t="s">
        <v>32</v>
      </c>
      <c r="U995" s="281" t="s">
        <v>991</v>
      </c>
      <c r="V995" s="150" t="s">
        <v>1312</v>
      </c>
      <c r="W995" s="150" t="s">
        <v>97</v>
      </c>
      <c r="X995" s="281" t="s">
        <v>2544</v>
      </c>
      <c r="Y995" s="281" t="s">
        <v>4110</v>
      </c>
      <c r="Z995" s="150" t="s">
        <v>2545</v>
      </c>
      <c r="AA995" s="303">
        <f t="shared" si="211"/>
        <v>45148</v>
      </c>
      <c r="AB995" s="283" t="s">
        <v>1583</v>
      </c>
      <c r="AC995" s="281">
        <v>5.4</v>
      </c>
      <c r="AD995" s="284"/>
      <c r="AE995" s="281">
        <v>110</v>
      </c>
      <c r="AF995" s="281"/>
      <c r="AG995" s="281">
        <v>140</v>
      </c>
      <c r="AH995" s="281"/>
      <c r="AI995" s="281">
        <v>25</v>
      </c>
      <c r="AJ995" s="281">
        <v>40</v>
      </c>
      <c r="AK995" s="281">
        <v>60</v>
      </c>
      <c r="AL995" s="281">
        <v>1</v>
      </c>
      <c r="AM995" s="265"/>
      <c r="AN995" s="281"/>
      <c r="AO995" s="281"/>
      <c r="AP995" s="281"/>
      <c r="AQ995" s="635"/>
      <c r="AR995" s="324"/>
      <c r="AS995" s="324"/>
      <c r="AT995" s="324"/>
      <c r="AU995" s="324"/>
      <c r="AV995" s="324"/>
      <c r="AW995" s="324"/>
      <c r="AX995" s="324"/>
      <c r="AY995" s="324"/>
      <c r="AZ995" s="324"/>
      <c r="BA995" s="324"/>
      <c r="BB995" s="324"/>
      <c r="BC995" s="324"/>
      <c r="BD995" s="324"/>
      <c r="BE995" s="324"/>
      <c r="BF995" s="324"/>
      <c r="BG995" s="324"/>
      <c r="BH995" s="324"/>
      <c r="BI995" s="324"/>
      <c r="BJ995" s="324"/>
      <c r="BK995" s="324"/>
      <c r="BL995" s="324"/>
      <c r="BM995" s="324"/>
      <c r="BN995" s="324"/>
      <c r="BO995" s="324"/>
      <c r="BP995" s="324"/>
      <c r="BQ995" s="324"/>
      <c r="BR995" s="324"/>
      <c r="BS995" s="324"/>
      <c r="BT995" s="324"/>
      <c r="BU995" s="324"/>
      <c r="BV995" s="324"/>
      <c r="BW995" s="324"/>
      <c r="BX995" s="324"/>
      <c r="BY995" s="324"/>
      <c r="BZ995" s="324"/>
      <c r="CA995" s="324"/>
      <c r="CB995" s="324"/>
      <c r="CC995" s="324"/>
      <c r="CD995" s="324"/>
      <c r="CE995" s="324"/>
      <c r="CF995" s="324"/>
      <c r="CG995" s="324"/>
      <c r="CH995" s="324"/>
      <c r="CI995" s="324"/>
      <c r="CJ995" s="324"/>
      <c r="CK995" s="324"/>
      <c r="CL995" s="324"/>
      <c r="CM995" s="324"/>
      <c r="CN995" s="324"/>
      <c r="CO995" s="324"/>
      <c r="CP995" s="324"/>
      <c r="CQ995" s="532"/>
      <c r="CR995" s="532"/>
      <c r="CS995" s="532"/>
      <c r="CT995" s="532"/>
      <c r="CU995" s="532"/>
      <c r="CV995" s="532"/>
      <c r="CW995" s="532"/>
      <c r="CX995" s="532"/>
      <c r="CY995" s="532"/>
      <c r="CZ995" s="532"/>
      <c r="DA995" s="532"/>
      <c r="DB995" s="532"/>
      <c r="DC995" s="532"/>
      <c r="DD995" s="532"/>
      <c r="DE995" s="532"/>
      <c r="DF995" s="532"/>
      <c r="DG995" s="532"/>
      <c r="DH995" s="532"/>
      <c r="DI995" s="532"/>
      <c r="DJ995" s="532"/>
      <c r="DK995" s="532"/>
      <c r="DL995" s="532"/>
      <c r="DM995" s="532"/>
      <c r="DN995" s="532"/>
      <c r="DO995" s="532"/>
      <c r="DP995" s="532"/>
      <c r="DQ995" s="532"/>
      <c r="DR995" s="532"/>
      <c r="DS995" s="532"/>
      <c r="DT995" s="532"/>
      <c r="DU995" s="532"/>
      <c r="DV995" s="532"/>
      <c r="DW995" s="532"/>
    </row>
    <row r="996" spans="1:127" s="502" customFormat="1" ht="12.75" customHeight="1" x14ac:dyDescent="0.2">
      <c r="A996" s="270">
        <v>995</v>
      </c>
      <c r="B996" s="281" t="s">
        <v>1004</v>
      </c>
      <c r="C996" s="281" t="s">
        <v>3182</v>
      </c>
      <c r="D996" s="281"/>
      <c r="E996" s="281" t="s">
        <v>6349</v>
      </c>
      <c r="F996" s="281"/>
      <c r="G996" s="296" t="s">
        <v>6350</v>
      </c>
      <c r="H996" s="676"/>
      <c r="I996" s="281" t="s">
        <v>2653</v>
      </c>
      <c r="J996" s="281"/>
      <c r="K996" s="281" t="s">
        <v>6351</v>
      </c>
      <c r="L996" s="676" t="s">
        <v>6352</v>
      </c>
      <c r="M996" s="306">
        <v>43300</v>
      </c>
      <c r="N996" s="307">
        <v>44031</v>
      </c>
      <c r="O996" s="507" t="s">
        <v>991</v>
      </c>
      <c r="P996" s="508">
        <f t="shared" si="210"/>
        <v>44031</v>
      </c>
      <c r="Q996" s="520">
        <v>18535</v>
      </c>
      <c r="R996" s="520">
        <v>2018</v>
      </c>
      <c r="S996" s="265">
        <v>43300</v>
      </c>
      <c r="T996" s="324" t="s">
        <v>5079</v>
      </c>
      <c r="U996" s="324" t="s">
        <v>1786</v>
      </c>
      <c r="V996" s="150" t="s">
        <v>484</v>
      </c>
      <c r="W996" s="150" t="s">
        <v>484</v>
      </c>
      <c r="X996" s="281" t="s">
        <v>6353</v>
      </c>
      <c r="Y996" s="281" t="s">
        <v>1851</v>
      </c>
      <c r="Z996" s="150" t="s">
        <v>1852</v>
      </c>
      <c r="AA996" s="303">
        <f t="shared" si="211"/>
        <v>44031</v>
      </c>
      <c r="AB996" s="283" t="s">
        <v>2167</v>
      </c>
      <c r="AC996" s="281">
        <v>4.5</v>
      </c>
      <c r="AD996" s="284"/>
      <c r="AE996" s="281">
        <v>90</v>
      </c>
      <c r="AF996" s="281"/>
      <c r="AG996" s="281">
        <v>115</v>
      </c>
      <c r="AH996" s="281"/>
      <c r="AI996" s="281">
        <v>22</v>
      </c>
      <c r="AJ996" s="281">
        <v>36</v>
      </c>
      <c r="AK996" s="324">
        <v>54</v>
      </c>
      <c r="AL996" s="324">
        <v>1</v>
      </c>
      <c r="AM996" s="324"/>
      <c r="AN996" s="324"/>
      <c r="AO996" s="324"/>
      <c r="AP996" s="281"/>
      <c r="AQ996" s="635"/>
      <c r="AR996" s="324"/>
      <c r="AS996" s="324"/>
      <c r="AT996" s="324"/>
      <c r="AU996" s="324"/>
      <c r="AV996" s="324"/>
      <c r="AW996" s="324"/>
      <c r="AX996" s="324"/>
      <c r="AY996" s="324"/>
      <c r="AZ996" s="324"/>
      <c r="BA996" s="324"/>
      <c r="BB996" s="324"/>
      <c r="BC996" s="324"/>
      <c r="BD996" s="324"/>
      <c r="BE996" s="324"/>
      <c r="BF996" s="324"/>
      <c r="BG996" s="324"/>
      <c r="BH996" s="324"/>
      <c r="BI996" s="324"/>
      <c r="BJ996" s="324"/>
      <c r="BK996" s="324"/>
      <c r="BL996" s="324"/>
      <c r="BM996" s="324"/>
      <c r="BN996" s="324"/>
      <c r="BO996" s="324"/>
      <c r="BP996" s="324"/>
      <c r="BQ996" s="324"/>
      <c r="BR996" s="324"/>
      <c r="BS996" s="324"/>
      <c r="BT996" s="324"/>
      <c r="BU996" s="324"/>
      <c r="BV996" s="324"/>
      <c r="BW996" s="324"/>
      <c r="BX996" s="324"/>
      <c r="BY996" s="324"/>
      <c r="BZ996" s="324"/>
      <c r="CA996" s="324"/>
      <c r="CB996" s="324"/>
      <c r="CC996" s="324"/>
      <c r="CD996" s="324"/>
      <c r="CE996" s="324"/>
      <c r="CF996" s="324"/>
      <c r="CG996" s="324"/>
      <c r="CH996" s="324"/>
      <c r="CI996" s="324"/>
      <c r="CJ996" s="324"/>
      <c r="CK996" s="324"/>
      <c r="CL996" s="324"/>
      <c r="CM996" s="324"/>
      <c r="CN996" s="324"/>
      <c r="CO996" s="324"/>
      <c r="CP996" s="324"/>
      <c r="CQ996" s="532"/>
      <c r="CR996" s="532"/>
      <c r="CS996" s="532"/>
      <c r="CT996" s="532"/>
      <c r="CU996" s="532"/>
      <c r="CV996" s="532"/>
      <c r="CW996" s="532"/>
      <c r="CX996" s="532"/>
      <c r="CY996" s="532"/>
      <c r="CZ996" s="532"/>
      <c r="DA996" s="532"/>
      <c r="DB996" s="532"/>
      <c r="DC996" s="532"/>
      <c r="DD996" s="532"/>
      <c r="DE996" s="532"/>
      <c r="DF996" s="532"/>
      <c r="DG996" s="532"/>
      <c r="DH996" s="532"/>
      <c r="DI996" s="532"/>
      <c r="DJ996" s="532"/>
      <c r="DK996" s="532"/>
      <c r="DL996" s="532"/>
      <c r="DM996" s="532"/>
      <c r="DN996" s="532"/>
      <c r="DO996" s="532"/>
      <c r="DP996" s="532"/>
      <c r="DQ996" s="532"/>
      <c r="DR996" s="532"/>
      <c r="DS996" s="532"/>
      <c r="DT996" s="532"/>
      <c r="DU996" s="532"/>
      <c r="DV996" s="532"/>
      <c r="DW996" s="532"/>
    </row>
    <row r="997" spans="1:127" s="502" customFormat="1" ht="12.75" customHeight="1" x14ac:dyDescent="0.2">
      <c r="A997" s="270">
        <v>996</v>
      </c>
      <c r="B997" s="270" t="s">
        <v>1004</v>
      </c>
      <c r="C997" s="270" t="s">
        <v>4889</v>
      </c>
      <c r="D997" s="270"/>
      <c r="E997" s="271" t="s">
        <v>2846</v>
      </c>
      <c r="F997" s="271"/>
      <c r="G997" s="272" t="s">
        <v>10475</v>
      </c>
      <c r="H997" s="273"/>
      <c r="I997" s="281" t="s">
        <v>2653</v>
      </c>
      <c r="J997" s="270"/>
      <c r="K997" s="271" t="s">
        <v>10476</v>
      </c>
      <c r="L997" s="273" t="s">
        <v>7216</v>
      </c>
      <c r="M997" s="306">
        <v>44385</v>
      </c>
      <c r="N997" s="132">
        <v>45109</v>
      </c>
      <c r="O997" s="277" t="s">
        <v>991</v>
      </c>
      <c r="P997" s="299">
        <f t="shared" si="210"/>
        <v>45109</v>
      </c>
      <c r="Q997" s="264">
        <v>21357</v>
      </c>
      <c r="R997" s="264">
        <v>2020</v>
      </c>
      <c r="S997" s="265">
        <v>44379</v>
      </c>
      <c r="T997" s="281" t="s">
        <v>5079</v>
      </c>
      <c r="U997" s="281" t="s">
        <v>1786</v>
      </c>
      <c r="V997" s="150" t="s">
        <v>484</v>
      </c>
      <c r="W997" s="150" t="s">
        <v>1280</v>
      </c>
      <c r="X997" s="281" t="s">
        <v>10477</v>
      </c>
      <c r="Y997" s="281" t="s">
        <v>560</v>
      </c>
      <c r="Z997" s="150" t="s">
        <v>1625</v>
      </c>
      <c r="AA997" s="303">
        <f t="shared" si="211"/>
        <v>45109</v>
      </c>
      <c r="AB997" s="283" t="s">
        <v>485</v>
      </c>
      <c r="AC997" s="281">
        <v>4.8</v>
      </c>
      <c r="AD997" s="284"/>
      <c r="AE997" s="281">
        <v>75</v>
      </c>
      <c r="AF997" s="281"/>
      <c r="AG997" s="281">
        <v>100</v>
      </c>
      <c r="AH997" s="281"/>
      <c r="AI997" s="281">
        <v>23</v>
      </c>
      <c r="AJ997" s="281">
        <v>37</v>
      </c>
      <c r="AK997" s="281">
        <v>54</v>
      </c>
      <c r="AL997" s="281">
        <v>1</v>
      </c>
      <c r="AM997" s="281"/>
      <c r="AN997" s="281"/>
      <c r="AO997" s="324"/>
      <c r="AP997" s="281"/>
      <c r="AQ997" s="635"/>
      <c r="AR997" s="324"/>
      <c r="AS997" s="324"/>
      <c r="AT997" s="324"/>
      <c r="AU997" s="324"/>
      <c r="AV997" s="324"/>
      <c r="AW997" s="324"/>
      <c r="AX997" s="324"/>
      <c r="AY997" s="324"/>
      <c r="AZ997" s="324"/>
      <c r="BA997" s="324"/>
      <c r="BB997" s="324"/>
      <c r="BC997" s="324"/>
      <c r="BD997" s="324"/>
      <c r="BE997" s="324"/>
      <c r="BF997" s="324"/>
      <c r="BG997" s="324"/>
      <c r="BH997" s="324"/>
      <c r="BI997" s="324"/>
      <c r="BJ997" s="324"/>
      <c r="BK997" s="324"/>
      <c r="BL997" s="324"/>
      <c r="BM997" s="324"/>
      <c r="BN997" s="324"/>
      <c r="BO997" s="324"/>
      <c r="BP997" s="324"/>
      <c r="BQ997" s="324"/>
      <c r="BR997" s="324"/>
      <c r="BS997" s="324"/>
      <c r="BT997" s="324"/>
      <c r="BU997" s="324"/>
      <c r="BV997" s="324"/>
      <c r="BW997" s="324"/>
      <c r="BX997" s="324"/>
      <c r="BY997" s="324"/>
      <c r="BZ997" s="324"/>
      <c r="CA997" s="324"/>
      <c r="CB997" s="324"/>
      <c r="CC997" s="324"/>
      <c r="CD997" s="324"/>
      <c r="CE997" s="324"/>
      <c r="CF997" s="324"/>
      <c r="CG997" s="324"/>
      <c r="CH997" s="324"/>
      <c r="CI997" s="324"/>
      <c r="CJ997" s="324"/>
      <c r="CK997" s="324"/>
      <c r="CL997" s="324"/>
      <c r="CM997" s="324"/>
      <c r="CN997" s="324"/>
      <c r="CO997" s="324"/>
      <c r="CP997" s="324"/>
      <c r="CQ997" s="532"/>
      <c r="CR997" s="532"/>
      <c r="CS997" s="532"/>
      <c r="CT997" s="532"/>
      <c r="CU997" s="532"/>
      <c r="CV997" s="532"/>
      <c r="CW997" s="532"/>
      <c r="CX997" s="532"/>
      <c r="CY997" s="532"/>
      <c r="CZ997" s="532"/>
      <c r="DA997" s="532"/>
      <c r="DB997" s="532"/>
      <c r="DC997" s="532"/>
      <c r="DD997" s="532"/>
      <c r="DE997" s="532"/>
      <c r="DF997" s="532"/>
      <c r="DG997" s="532"/>
      <c r="DH997" s="532"/>
      <c r="DI997" s="532"/>
      <c r="DJ997" s="532"/>
      <c r="DK997" s="532"/>
      <c r="DL997" s="532"/>
      <c r="DM997" s="532"/>
      <c r="DN997" s="532"/>
      <c r="DO997" s="532"/>
      <c r="DP997" s="532"/>
      <c r="DQ997" s="532"/>
      <c r="DR997" s="532"/>
      <c r="DS997" s="532"/>
      <c r="DT997" s="532"/>
      <c r="DU997" s="532"/>
      <c r="DV997" s="532"/>
      <c r="DW997" s="532"/>
    </row>
    <row r="998" spans="1:127" ht="12.75" customHeight="1" x14ac:dyDescent="0.2">
      <c r="A998" s="270">
        <v>997</v>
      </c>
      <c r="B998" s="270" t="s">
        <v>1004</v>
      </c>
      <c r="C998" s="281" t="s">
        <v>946</v>
      </c>
      <c r="D998" s="271"/>
      <c r="E998" s="130" t="s">
        <v>2678</v>
      </c>
      <c r="F998" s="271"/>
      <c r="G998" s="272" t="s">
        <v>2679</v>
      </c>
      <c r="H998" s="273"/>
      <c r="I998" s="281" t="s">
        <v>2653</v>
      </c>
      <c r="J998" s="271"/>
      <c r="K998" s="271" t="s">
        <v>8528</v>
      </c>
      <c r="L998" s="273" t="s">
        <v>180</v>
      </c>
      <c r="M998" s="275">
        <v>42022</v>
      </c>
      <c r="N998" s="276">
        <v>44681</v>
      </c>
      <c r="O998" s="277" t="s">
        <v>991</v>
      </c>
      <c r="P998" s="298">
        <v>20387</v>
      </c>
      <c r="Q998" s="278">
        <v>20387</v>
      </c>
      <c r="R998" s="278">
        <v>2012</v>
      </c>
      <c r="S998" s="279">
        <v>43951</v>
      </c>
      <c r="T998" s="280" t="s">
        <v>39</v>
      </c>
      <c r="U998" s="281" t="s">
        <v>1687</v>
      </c>
      <c r="V998" s="282" t="s">
        <v>484</v>
      </c>
      <c r="W998" s="282" t="s">
        <v>4712</v>
      </c>
      <c r="X998" s="280" t="s">
        <v>8529</v>
      </c>
      <c r="Y998" s="280" t="s">
        <v>5885</v>
      </c>
      <c r="Z998" s="282" t="s">
        <v>5886</v>
      </c>
      <c r="AA998" s="319">
        <f t="shared" si="211"/>
        <v>44681</v>
      </c>
      <c r="AB998" s="149" t="s">
        <v>2167</v>
      </c>
      <c r="AC998" s="280">
        <v>8.1999999999999993</v>
      </c>
      <c r="AD998" s="305"/>
      <c r="AE998" s="280">
        <v>120</v>
      </c>
      <c r="AF998" s="280"/>
      <c r="AG998" s="280">
        <v>220</v>
      </c>
      <c r="AH998" s="280"/>
      <c r="AI998" s="280">
        <v>23</v>
      </c>
      <c r="AJ998" s="280">
        <v>36</v>
      </c>
      <c r="AK998" s="280">
        <v>50</v>
      </c>
      <c r="AL998" s="280">
        <v>2</v>
      </c>
      <c r="AM998" s="265"/>
      <c r="AN998" s="281"/>
      <c r="AO998" s="281"/>
      <c r="AP998" s="280"/>
      <c r="AQ998" s="634"/>
      <c r="AR998" s="501"/>
      <c r="AS998" s="501"/>
      <c r="AT998" s="501"/>
      <c r="AU998" s="501"/>
      <c r="AV998" s="501"/>
      <c r="AW998" s="501"/>
      <c r="AX998" s="501"/>
      <c r="AY998" s="501"/>
      <c r="AZ998" s="501"/>
      <c r="BA998" s="501"/>
      <c r="BB998" s="501"/>
      <c r="BC998" s="501"/>
      <c r="BD998" s="501"/>
      <c r="BE998" s="501"/>
      <c r="BF998" s="501"/>
      <c r="BG998" s="501"/>
      <c r="BH998" s="501"/>
      <c r="BI998" s="501"/>
      <c r="BJ998" s="501"/>
      <c r="BK998" s="501"/>
      <c r="BL998" s="501"/>
      <c r="BM998" s="501"/>
      <c r="BN998" s="501"/>
      <c r="BO998" s="501"/>
      <c r="BP998" s="501"/>
      <c r="BQ998" s="501"/>
      <c r="BR998" s="501"/>
      <c r="BS998" s="501"/>
      <c r="BT998" s="501"/>
      <c r="BU998" s="501"/>
      <c r="BV998" s="501"/>
      <c r="BW998" s="501"/>
      <c r="BX998" s="501"/>
      <c r="BY998" s="501"/>
      <c r="BZ998" s="501"/>
      <c r="CA998" s="501"/>
      <c r="CB998" s="501"/>
      <c r="CC998" s="501"/>
      <c r="CD998" s="501"/>
      <c r="CE998" s="501"/>
      <c r="CF998" s="501"/>
      <c r="CG998" s="501"/>
      <c r="CH998" s="501"/>
      <c r="CI998" s="501"/>
      <c r="CJ998" s="501"/>
      <c r="CK998" s="501"/>
      <c r="CL998" s="501"/>
      <c r="CM998" s="501"/>
      <c r="CN998" s="501"/>
      <c r="CO998" s="501"/>
      <c r="CP998" s="501"/>
    </row>
    <row r="999" spans="1:127" ht="12.75" customHeight="1" x14ac:dyDescent="0.2">
      <c r="A999" s="270">
        <v>998</v>
      </c>
      <c r="B999" s="281" t="s">
        <v>1004</v>
      </c>
      <c r="C999" s="281" t="s">
        <v>2117</v>
      </c>
      <c r="D999" s="281"/>
      <c r="E999" s="281" t="s">
        <v>2718</v>
      </c>
      <c r="F999" s="281"/>
      <c r="G999" s="296" t="s">
        <v>2719</v>
      </c>
      <c r="H999" s="676"/>
      <c r="I999" s="281" t="s">
        <v>1634</v>
      </c>
      <c r="J999" s="281"/>
      <c r="K999" s="281" t="s">
        <v>2720</v>
      </c>
      <c r="L999" s="676" t="s">
        <v>2721</v>
      </c>
      <c r="M999" s="306">
        <v>42034</v>
      </c>
      <c r="N999" s="132">
        <v>44249</v>
      </c>
      <c r="O999" s="277" t="s">
        <v>991</v>
      </c>
      <c r="P999" s="299">
        <f t="shared" si="210"/>
        <v>44249</v>
      </c>
      <c r="Q999" s="264">
        <v>16268</v>
      </c>
      <c r="R999" s="264">
        <v>2013</v>
      </c>
      <c r="S999" s="279">
        <v>43883</v>
      </c>
      <c r="T999" s="281" t="s">
        <v>5079</v>
      </c>
      <c r="U999" s="281" t="s">
        <v>991</v>
      </c>
      <c r="V999" s="150" t="s">
        <v>1313</v>
      </c>
      <c r="W999" s="150" t="s">
        <v>8182</v>
      </c>
      <c r="X999" s="281" t="s">
        <v>2722</v>
      </c>
      <c r="Y999" s="281" t="s">
        <v>877</v>
      </c>
      <c r="Z999" s="150" t="s">
        <v>878</v>
      </c>
      <c r="AA999" s="319">
        <f t="shared" si="211"/>
        <v>44249</v>
      </c>
      <c r="AB999" s="283" t="s">
        <v>1411</v>
      </c>
      <c r="AC999" s="281">
        <v>5.8</v>
      </c>
      <c r="AD999" s="284"/>
      <c r="AE999" s="281">
        <v>95</v>
      </c>
      <c r="AF999" s="281"/>
      <c r="AG999" s="281">
        <v>115</v>
      </c>
      <c r="AH999" s="281"/>
      <c r="AI999" s="281">
        <v>24</v>
      </c>
      <c r="AJ999" s="281">
        <v>39</v>
      </c>
      <c r="AK999" s="281">
        <v>57</v>
      </c>
      <c r="AL999" s="281">
        <v>1</v>
      </c>
      <c r="AM999" s="265"/>
      <c r="AN999" s="281"/>
      <c r="AO999" s="281"/>
      <c r="AP999" s="280"/>
      <c r="AQ999" s="634"/>
      <c r="AR999" s="501"/>
      <c r="AS999" s="501"/>
      <c r="AT999" s="501"/>
      <c r="AU999" s="501"/>
      <c r="AV999" s="501"/>
      <c r="AW999" s="501"/>
      <c r="AX999" s="501"/>
      <c r="AY999" s="501"/>
      <c r="AZ999" s="501"/>
      <c r="BA999" s="501"/>
      <c r="BB999" s="501"/>
      <c r="BC999" s="501"/>
      <c r="BD999" s="501"/>
      <c r="BE999" s="501"/>
      <c r="BF999" s="501"/>
      <c r="BG999" s="501"/>
      <c r="BH999" s="501"/>
      <c r="BI999" s="501"/>
      <c r="BJ999" s="501"/>
      <c r="BK999" s="501"/>
      <c r="BL999" s="501"/>
      <c r="BM999" s="501"/>
      <c r="BN999" s="501"/>
      <c r="BO999" s="501"/>
      <c r="BP999" s="501"/>
      <c r="BQ999" s="501"/>
      <c r="BR999" s="501"/>
      <c r="BS999" s="501"/>
      <c r="BT999" s="501"/>
      <c r="BU999" s="501"/>
      <c r="BV999" s="501"/>
      <c r="BW999" s="501"/>
      <c r="BX999" s="501"/>
      <c r="BY999" s="501"/>
      <c r="BZ999" s="501"/>
      <c r="CA999" s="501"/>
      <c r="CB999" s="501"/>
      <c r="CC999" s="501"/>
      <c r="CD999" s="501"/>
      <c r="CE999" s="501"/>
      <c r="CF999" s="501"/>
      <c r="CG999" s="501"/>
      <c r="CH999" s="501"/>
      <c r="CI999" s="501"/>
      <c r="CJ999" s="501"/>
      <c r="CK999" s="501"/>
      <c r="CL999" s="501"/>
      <c r="CM999" s="501"/>
      <c r="CN999" s="501"/>
      <c r="CO999" s="501"/>
      <c r="CP999" s="501"/>
    </row>
    <row r="1000" spans="1:127" s="501" customFormat="1" ht="12.75" customHeight="1" x14ac:dyDescent="0.2">
      <c r="A1000" s="270">
        <v>999</v>
      </c>
      <c r="B1000" s="281" t="s">
        <v>1004</v>
      </c>
      <c r="C1000" s="281" t="s">
        <v>809</v>
      </c>
      <c r="D1000" s="281"/>
      <c r="E1000" s="281" t="s">
        <v>2716</v>
      </c>
      <c r="F1000" s="281"/>
      <c r="G1000" s="296" t="s">
        <v>2717</v>
      </c>
      <c r="H1000" s="676"/>
      <c r="I1000" s="281" t="s">
        <v>1634</v>
      </c>
      <c r="J1000" s="281"/>
      <c r="K1000" s="281" t="s">
        <v>142</v>
      </c>
      <c r="L1000" s="676" t="s">
        <v>75</v>
      </c>
      <c r="M1000" s="306">
        <v>42049</v>
      </c>
      <c r="N1000" s="325">
        <v>44606</v>
      </c>
      <c r="O1000" s="507" t="s">
        <v>991</v>
      </c>
      <c r="P1000" s="513">
        <f>N1000</f>
        <v>44606</v>
      </c>
      <c r="Q1000" s="514">
        <v>20207</v>
      </c>
      <c r="R1000" s="514">
        <v>2012</v>
      </c>
      <c r="S1000" s="279">
        <v>43875</v>
      </c>
      <c r="T1000" s="501" t="s">
        <v>39</v>
      </c>
      <c r="U1000" s="324" t="s">
        <v>991</v>
      </c>
      <c r="V1000" s="282" t="s">
        <v>30</v>
      </c>
      <c r="W1000" s="282" t="s">
        <v>8181</v>
      </c>
      <c r="X1000" s="280" t="s">
        <v>143</v>
      </c>
      <c r="Y1000" s="280" t="s">
        <v>1697</v>
      </c>
      <c r="Z1000" s="282" t="s">
        <v>860</v>
      </c>
      <c r="AA1000" s="319">
        <f t="shared" si="211"/>
        <v>44606</v>
      </c>
      <c r="AB1000" s="149" t="s">
        <v>2167</v>
      </c>
      <c r="AC1000" s="280">
        <v>4.8</v>
      </c>
      <c r="AD1000" s="305"/>
      <c r="AE1000" s="280">
        <v>75</v>
      </c>
      <c r="AF1000" s="280"/>
      <c r="AG1000" s="280">
        <v>90</v>
      </c>
      <c r="AH1000" s="280"/>
      <c r="AI1000" s="280">
        <v>23</v>
      </c>
      <c r="AJ1000" s="280">
        <v>38</v>
      </c>
      <c r="AK1000" s="501">
        <v>55</v>
      </c>
      <c r="AL1000" s="501">
        <v>1</v>
      </c>
      <c r="AP1000" s="280"/>
      <c r="AQ1000" s="634"/>
      <c r="CQ1000" s="505"/>
    </row>
    <row r="1001" spans="1:127" s="543" customFormat="1" ht="12.75" customHeight="1" x14ac:dyDescent="0.2">
      <c r="B1001" s="329"/>
      <c r="C1001" s="329"/>
      <c r="D1001" s="329"/>
      <c r="E1001" s="329" t="s">
        <v>5613</v>
      </c>
      <c r="F1001" s="329"/>
      <c r="G1001" s="535"/>
      <c r="H1001" s="536"/>
      <c r="I1001" s="329"/>
      <c r="J1001" s="329"/>
      <c r="K1001" s="329"/>
      <c r="L1001" s="536"/>
      <c r="M1001" s="538"/>
      <c r="N1001" s="539"/>
      <c r="O1001" s="540"/>
      <c r="P1001" s="541"/>
      <c r="Q1001" s="542"/>
      <c r="R1001" s="542"/>
      <c r="S1001" s="330"/>
      <c r="V1001" s="537"/>
      <c r="W1001" s="537"/>
      <c r="X1001" s="329"/>
      <c r="Y1001" s="329"/>
      <c r="Z1001" s="537"/>
      <c r="AA1001" s="557"/>
      <c r="AB1001" s="544"/>
      <c r="AC1001" s="329"/>
      <c r="AD1001" s="545"/>
      <c r="AE1001" s="329"/>
      <c r="AF1001" s="329"/>
      <c r="AG1001" s="329"/>
      <c r="AH1001" s="329"/>
      <c r="AI1001" s="329"/>
      <c r="AJ1001" s="329"/>
      <c r="AP1001" s="329"/>
      <c r="AQ1001" s="649"/>
      <c r="CQ1001" s="546"/>
    </row>
    <row r="1002" spans="1:127" s="501" customFormat="1" ht="12.75" customHeight="1" x14ac:dyDescent="0.2">
      <c r="A1002" s="281">
        <v>1001</v>
      </c>
      <c r="B1002" s="281" t="s">
        <v>1005</v>
      </c>
      <c r="C1002" s="281" t="s">
        <v>3578</v>
      </c>
      <c r="D1002" s="281" t="s">
        <v>3188</v>
      </c>
      <c r="E1002" s="281" t="s">
        <v>3579</v>
      </c>
      <c r="F1002" s="281" t="s">
        <v>3189</v>
      </c>
      <c r="G1002" s="296" t="s">
        <v>3580</v>
      </c>
      <c r="H1002" s="676" t="s">
        <v>3190</v>
      </c>
      <c r="I1002" s="281" t="s">
        <v>3217</v>
      </c>
      <c r="J1002" s="281" t="s">
        <v>1737</v>
      </c>
      <c r="K1002" s="281" t="s">
        <v>1843</v>
      </c>
      <c r="L1002" s="676" t="s">
        <v>1356</v>
      </c>
      <c r="M1002" s="306">
        <v>42281</v>
      </c>
      <c r="N1002" s="325">
        <v>44661</v>
      </c>
      <c r="O1002" s="277" t="s">
        <v>991</v>
      </c>
      <c r="P1002" s="298">
        <f t="shared" ref="P1002:P1009" si="212">N1002</f>
        <v>44661</v>
      </c>
      <c r="Q1002" s="278">
        <v>15551</v>
      </c>
      <c r="R1002" s="278">
        <v>2015</v>
      </c>
      <c r="S1002" s="279">
        <v>43931</v>
      </c>
      <c r="T1002" s="280" t="s">
        <v>2878</v>
      </c>
      <c r="U1002" s="281" t="s">
        <v>259</v>
      </c>
      <c r="V1002" s="282" t="s">
        <v>8453</v>
      </c>
      <c r="W1002" s="282" t="s">
        <v>8454</v>
      </c>
      <c r="X1002" s="280" t="s">
        <v>8455</v>
      </c>
      <c r="Y1002" s="280" t="s">
        <v>8456</v>
      </c>
      <c r="Z1002" s="282" t="s">
        <v>2446</v>
      </c>
      <c r="AA1002" s="319">
        <f t="shared" ref="AA1002:AA1010" si="213">N1002</f>
        <v>44661</v>
      </c>
      <c r="AB1002" s="149" t="s">
        <v>2167</v>
      </c>
      <c r="AC1002" s="280">
        <v>5.6</v>
      </c>
      <c r="AD1002" s="305">
        <v>55</v>
      </c>
      <c r="AE1002" s="280">
        <v>75</v>
      </c>
      <c r="AF1002" s="280">
        <v>100</v>
      </c>
      <c r="AG1002" s="280">
        <v>100</v>
      </c>
      <c r="AH1002" s="280">
        <v>137</v>
      </c>
      <c r="AI1002" s="280">
        <v>24</v>
      </c>
      <c r="AJ1002" s="280">
        <v>39</v>
      </c>
      <c r="AK1002" s="280">
        <v>60</v>
      </c>
      <c r="AL1002" s="280">
        <v>1</v>
      </c>
      <c r="AM1002" s="279">
        <v>42190</v>
      </c>
      <c r="AN1002" s="280">
        <v>2015</v>
      </c>
      <c r="AO1002" s="280" t="s">
        <v>990</v>
      </c>
      <c r="AP1002" s="280" t="s">
        <v>3581</v>
      </c>
      <c r="AQ1002" s="634"/>
      <c r="CQ1002" s="505"/>
    </row>
    <row r="1003" spans="1:127" s="501" customFormat="1" ht="12.75" customHeight="1" x14ac:dyDescent="0.2">
      <c r="A1003" s="281">
        <v>1002</v>
      </c>
      <c r="B1003" s="281" t="s">
        <v>1005</v>
      </c>
      <c r="C1003" s="281" t="s">
        <v>3582</v>
      </c>
      <c r="D1003" s="281"/>
      <c r="E1003" s="281" t="s">
        <v>3583</v>
      </c>
      <c r="F1003" s="281" t="s">
        <v>3189</v>
      </c>
      <c r="G1003" s="296" t="s">
        <v>3584</v>
      </c>
      <c r="H1003" s="676"/>
      <c r="I1003" s="281" t="s">
        <v>2653</v>
      </c>
      <c r="J1003" s="281"/>
      <c r="K1003" s="281" t="s">
        <v>1843</v>
      </c>
      <c r="L1003" s="676" t="s">
        <v>1356</v>
      </c>
      <c r="M1003" s="306">
        <v>42281</v>
      </c>
      <c r="N1003" s="325">
        <v>44661</v>
      </c>
      <c r="O1003" s="277" t="s">
        <v>991</v>
      </c>
      <c r="P1003" s="299">
        <f t="shared" si="212"/>
        <v>44661</v>
      </c>
      <c r="Q1003" s="264">
        <v>15744</v>
      </c>
      <c r="R1003" s="264">
        <v>2015</v>
      </c>
      <c r="S1003" s="279">
        <v>43931</v>
      </c>
      <c r="T1003" s="280" t="s">
        <v>2878</v>
      </c>
      <c r="U1003" s="281" t="s">
        <v>991</v>
      </c>
      <c r="V1003" s="282" t="s">
        <v>1521</v>
      </c>
      <c r="W1003" s="282" t="s">
        <v>615</v>
      </c>
      <c r="X1003" s="280" t="s">
        <v>8455</v>
      </c>
      <c r="Y1003" s="280" t="s">
        <v>8456</v>
      </c>
      <c r="Z1003" s="282" t="s">
        <v>2446</v>
      </c>
      <c r="AA1003" s="319">
        <f t="shared" si="213"/>
        <v>44661</v>
      </c>
      <c r="AB1003" s="149" t="s">
        <v>2167</v>
      </c>
      <c r="AC1003" s="280">
        <v>8.3000000000000007</v>
      </c>
      <c r="AD1003" s="305">
        <v>55</v>
      </c>
      <c r="AE1003" s="280">
        <v>90</v>
      </c>
      <c r="AF1003" s="280">
        <v>120</v>
      </c>
      <c r="AG1003" s="280">
        <v>120</v>
      </c>
      <c r="AH1003" s="280">
        <v>220</v>
      </c>
      <c r="AI1003" s="280">
        <v>23</v>
      </c>
      <c r="AJ1003" s="280">
        <v>36</v>
      </c>
      <c r="AK1003" s="280">
        <v>50</v>
      </c>
      <c r="AL1003" s="280">
        <v>2</v>
      </c>
      <c r="AM1003" s="279"/>
      <c r="AN1003" s="280"/>
      <c r="AO1003" s="280"/>
      <c r="AP1003" s="280"/>
      <c r="AQ1003" s="634"/>
      <c r="CQ1003" s="505"/>
    </row>
    <row r="1004" spans="1:127" ht="12.75" customHeight="1" x14ac:dyDescent="0.2">
      <c r="A1004" s="281">
        <v>1003</v>
      </c>
      <c r="B1004" s="281" t="s">
        <v>1005</v>
      </c>
      <c r="C1004" s="281" t="s">
        <v>3585</v>
      </c>
      <c r="D1004" s="281" t="s">
        <v>3586</v>
      </c>
      <c r="E1004" s="281" t="s">
        <v>3587</v>
      </c>
      <c r="F1004" s="281" t="s">
        <v>3588</v>
      </c>
      <c r="G1004" s="296" t="s">
        <v>3589</v>
      </c>
      <c r="H1004" s="676" t="s">
        <v>3588</v>
      </c>
      <c r="I1004" s="281" t="s">
        <v>2653</v>
      </c>
      <c r="J1004" s="281" t="s">
        <v>3191</v>
      </c>
      <c r="K1004" s="324" t="s">
        <v>3199</v>
      </c>
      <c r="L1004" s="273" t="s">
        <v>3200</v>
      </c>
      <c r="M1004" s="510">
        <v>42285</v>
      </c>
      <c r="N1004" s="511">
        <v>43786</v>
      </c>
      <c r="O1004" s="277" t="s">
        <v>991</v>
      </c>
      <c r="P1004" s="298">
        <f t="shared" si="212"/>
        <v>43786</v>
      </c>
      <c r="Q1004" s="278">
        <v>15764</v>
      </c>
      <c r="R1004" s="278">
        <v>2015</v>
      </c>
      <c r="S1004" s="279">
        <v>43056</v>
      </c>
      <c r="T1004" s="280" t="s">
        <v>396</v>
      </c>
      <c r="U1004" s="281" t="s">
        <v>259</v>
      </c>
      <c r="V1004" s="282" t="s">
        <v>562</v>
      </c>
      <c r="W1004" s="286" t="s">
        <v>5559</v>
      </c>
      <c r="X1004" s="281" t="s">
        <v>3201</v>
      </c>
      <c r="Y1004" s="281" t="s">
        <v>595</v>
      </c>
      <c r="Z1004" s="150" t="s">
        <v>2411</v>
      </c>
      <c r="AA1004" s="319">
        <f t="shared" si="213"/>
        <v>43786</v>
      </c>
      <c r="AB1004" s="149" t="s">
        <v>994</v>
      </c>
      <c r="AC1004" s="280">
        <v>7</v>
      </c>
      <c r="AD1004" s="305">
        <v>52</v>
      </c>
      <c r="AE1004" s="280">
        <v>100</v>
      </c>
      <c r="AF1004" s="280">
        <v>100</v>
      </c>
      <c r="AG1004" s="280">
        <v>170</v>
      </c>
      <c r="AH1004" s="280">
        <v>221</v>
      </c>
      <c r="AI1004" s="280">
        <v>23</v>
      </c>
      <c r="AJ1004" s="280">
        <v>36</v>
      </c>
      <c r="AK1004" s="280">
        <v>50</v>
      </c>
      <c r="AL1004" s="280">
        <v>2</v>
      </c>
      <c r="AM1004" s="517">
        <v>42285</v>
      </c>
      <c r="AN1004" s="501">
        <v>2015</v>
      </c>
      <c r="AO1004" s="501" t="s">
        <v>990</v>
      </c>
      <c r="AP1004" s="280"/>
      <c r="AQ1004" s="634"/>
      <c r="AR1004" s="501"/>
      <c r="AS1004" s="501"/>
      <c r="AT1004" s="501"/>
      <c r="AU1004" s="501"/>
      <c r="AV1004" s="501"/>
      <c r="AW1004" s="501"/>
      <c r="AX1004" s="501"/>
      <c r="AY1004" s="501"/>
      <c r="AZ1004" s="501"/>
      <c r="BA1004" s="501"/>
      <c r="BB1004" s="501"/>
      <c r="BC1004" s="501"/>
      <c r="BD1004" s="501"/>
      <c r="BE1004" s="501"/>
      <c r="BF1004" s="501"/>
      <c r="BG1004" s="501"/>
      <c r="BH1004" s="501"/>
      <c r="BI1004" s="501"/>
      <c r="BJ1004" s="501"/>
      <c r="BK1004" s="501"/>
      <c r="BL1004" s="501"/>
      <c r="BM1004" s="501"/>
      <c r="BN1004" s="501"/>
      <c r="BO1004" s="501"/>
      <c r="BP1004" s="501"/>
      <c r="BQ1004" s="501"/>
      <c r="BR1004" s="501"/>
      <c r="BS1004" s="501"/>
      <c r="BT1004" s="501"/>
      <c r="BU1004" s="501"/>
      <c r="BV1004" s="501"/>
      <c r="BW1004" s="501"/>
      <c r="BX1004" s="501"/>
      <c r="BY1004" s="501"/>
      <c r="BZ1004" s="501"/>
      <c r="CA1004" s="501"/>
      <c r="CB1004" s="501"/>
      <c r="CC1004" s="501"/>
      <c r="CD1004" s="501"/>
      <c r="CE1004" s="501"/>
      <c r="CF1004" s="501"/>
      <c r="CG1004" s="501"/>
      <c r="CH1004" s="501"/>
      <c r="CI1004" s="501"/>
      <c r="CJ1004" s="501"/>
      <c r="CK1004" s="501"/>
      <c r="CL1004" s="501"/>
      <c r="CM1004" s="501"/>
      <c r="CN1004" s="501"/>
      <c r="CO1004" s="501"/>
      <c r="CP1004" s="501"/>
    </row>
    <row r="1005" spans="1:127" ht="12.75" customHeight="1" x14ac:dyDescent="0.2">
      <c r="A1005" s="281">
        <v>1004</v>
      </c>
      <c r="B1005" s="281" t="s">
        <v>1004</v>
      </c>
      <c r="C1005" s="281" t="s">
        <v>3009</v>
      </c>
      <c r="D1005" s="281"/>
      <c r="E1005" s="281" t="s">
        <v>3010</v>
      </c>
      <c r="F1005" s="281"/>
      <c r="G1005" s="296" t="s">
        <v>3011</v>
      </c>
      <c r="H1005" s="676"/>
      <c r="I1005" s="281" t="s">
        <v>136</v>
      </c>
      <c r="J1005" s="281"/>
      <c r="K1005" s="281" t="s">
        <v>3012</v>
      </c>
      <c r="L1005" s="676" t="s">
        <v>3013</v>
      </c>
      <c r="M1005" s="306">
        <v>42145</v>
      </c>
      <c r="N1005" s="325">
        <v>44549</v>
      </c>
      <c r="O1005" s="507" t="s">
        <v>991</v>
      </c>
      <c r="P1005" s="513">
        <f t="shared" si="212"/>
        <v>44549</v>
      </c>
      <c r="Q1005" s="514">
        <v>15444</v>
      </c>
      <c r="R1005" s="514">
        <v>2015</v>
      </c>
      <c r="S1005" s="279">
        <v>43818</v>
      </c>
      <c r="T1005" s="501" t="s">
        <v>2096</v>
      </c>
      <c r="U1005" s="324" t="s">
        <v>991</v>
      </c>
      <c r="V1005" s="282" t="s">
        <v>2262</v>
      </c>
      <c r="W1005" s="282" t="s">
        <v>7930</v>
      </c>
      <c r="X1005" s="280" t="s">
        <v>3014</v>
      </c>
      <c r="Y1005" s="280" t="s">
        <v>3015</v>
      </c>
      <c r="Z1005" s="282" t="s">
        <v>3016</v>
      </c>
      <c r="AA1005" s="319">
        <v>44549</v>
      </c>
      <c r="AB1005" s="149" t="s">
        <v>1411</v>
      </c>
      <c r="AC1005" s="280">
        <v>6</v>
      </c>
      <c r="AD1005" s="305"/>
      <c r="AE1005" s="280">
        <v>105</v>
      </c>
      <c r="AF1005" s="280"/>
      <c r="AG1005" s="280">
        <v>126</v>
      </c>
      <c r="AH1005" s="280"/>
      <c r="AI1005" s="280">
        <v>25</v>
      </c>
      <c r="AJ1005" s="280">
        <v>39</v>
      </c>
      <c r="AK1005" s="501">
        <v>56</v>
      </c>
      <c r="AL1005" s="501">
        <v>1</v>
      </c>
      <c r="AM1005" s="501"/>
      <c r="AN1005" s="501"/>
      <c r="AO1005" s="501"/>
      <c r="AP1005" s="280"/>
      <c r="AQ1005" s="634"/>
      <c r="AR1005" s="501"/>
      <c r="AS1005" s="501"/>
      <c r="AT1005" s="501"/>
      <c r="AU1005" s="501"/>
      <c r="AV1005" s="501"/>
      <c r="AW1005" s="501"/>
      <c r="AX1005" s="501"/>
      <c r="AY1005" s="501"/>
      <c r="AZ1005" s="501"/>
      <c r="BA1005" s="501"/>
      <c r="BB1005" s="501"/>
      <c r="BC1005" s="501"/>
      <c r="BD1005" s="501"/>
      <c r="BE1005" s="501"/>
      <c r="BF1005" s="501"/>
      <c r="BG1005" s="501"/>
      <c r="BH1005" s="501"/>
      <c r="BI1005" s="501"/>
      <c r="BJ1005" s="501"/>
      <c r="BK1005" s="501"/>
      <c r="BL1005" s="501"/>
      <c r="BM1005" s="501"/>
      <c r="BN1005" s="501"/>
      <c r="BO1005" s="501"/>
      <c r="BP1005" s="501"/>
      <c r="BQ1005" s="501"/>
      <c r="BR1005" s="501"/>
      <c r="BS1005" s="501"/>
      <c r="BT1005" s="501"/>
      <c r="BU1005" s="501"/>
      <c r="BV1005" s="501"/>
      <c r="BW1005" s="501"/>
      <c r="BX1005" s="501"/>
      <c r="BY1005" s="501"/>
      <c r="BZ1005" s="501"/>
      <c r="CA1005" s="501"/>
      <c r="CB1005" s="501"/>
      <c r="CC1005" s="501"/>
      <c r="CD1005" s="501"/>
      <c r="CE1005" s="501"/>
      <c r="CF1005" s="501"/>
      <c r="CG1005" s="501"/>
      <c r="CH1005" s="501"/>
      <c r="CI1005" s="501"/>
      <c r="CJ1005" s="501"/>
      <c r="CK1005" s="501"/>
      <c r="CL1005" s="501"/>
      <c r="CM1005" s="501"/>
      <c r="CN1005" s="501"/>
      <c r="CO1005" s="501"/>
      <c r="CP1005" s="501"/>
    </row>
    <row r="1006" spans="1:127" ht="12.75" customHeight="1" x14ac:dyDescent="0.2">
      <c r="A1006" s="281">
        <v>1005</v>
      </c>
      <c r="B1006" s="281" t="s">
        <v>1005</v>
      </c>
      <c r="C1006" s="281" t="s">
        <v>3006</v>
      </c>
      <c r="D1006" s="281" t="s">
        <v>5227</v>
      </c>
      <c r="E1006" s="281" t="s">
        <v>3007</v>
      </c>
      <c r="F1006" s="281" t="s">
        <v>5228</v>
      </c>
      <c r="G1006" s="296" t="s">
        <v>3008</v>
      </c>
      <c r="H1006" s="676" t="s">
        <v>5229</v>
      </c>
      <c r="I1006" s="281" t="s">
        <v>1515</v>
      </c>
      <c r="J1006" s="281" t="s">
        <v>1916</v>
      </c>
      <c r="K1006" s="271" t="s">
        <v>8638</v>
      </c>
      <c r="L1006" s="273" t="s">
        <v>2326</v>
      </c>
      <c r="M1006" s="275">
        <v>42145</v>
      </c>
      <c r="N1006" s="276">
        <v>44675</v>
      </c>
      <c r="O1006" s="277" t="s">
        <v>991</v>
      </c>
      <c r="P1006" s="298">
        <f t="shared" si="212"/>
        <v>44675</v>
      </c>
      <c r="Q1006" s="278">
        <v>20440</v>
      </c>
      <c r="R1006" s="278">
        <v>2014</v>
      </c>
      <c r="S1006" s="279">
        <v>43945</v>
      </c>
      <c r="T1006" s="280" t="s">
        <v>5218</v>
      </c>
      <c r="U1006" s="281" t="s">
        <v>4844</v>
      </c>
      <c r="V1006" s="282" t="s">
        <v>8639</v>
      </c>
      <c r="W1006" s="282" t="s">
        <v>8640</v>
      </c>
      <c r="X1006" s="280" t="s">
        <v>2327</v>
      </c>
      <c r="Y1006" s="280" t="s">
        <v>2328</v>
      </c>
      <c r="Z1006" s="282" t="s">
        <v>2329</v>
      </c>
      <c r="AA1006" s="319">
        <f t="shared" si="213"/>
        <v>44675</v>
      </c>
      <c r="AB1006" s="149" t="s">
        <v>994</v>
      </c>
      <c r="AC1006" s="280">
        <v>6.9</v>
      </c>
      <c r="AD1006" s="305">
        <v>25</v>
      </c>
      <c r="AE1006" s="280">
        <v>90</v>
      </c>
      <c r="AF1006" s="280">
        <v>115</v>
      </c>
      <c r="AG1006" s="280">
        <v>130</v>
      </c>
      <c r="AH1006" s="280">
        <v>130</v>
      </c>
      <c r="AI1006" s="280">
        <v>23</v>
      </c>
      <c r="AJ1006" s="280">
        <v>37</v>
      </c>
      <c r="AK1006" s="280">
        <v>67</v>
      </c>
      <c r="AL1006" s="280">
        <v>1</v>
      </c>
      <c r="AM1006" s="279">
        <v>42932</v>
      </c>
      <c r="AN1006" s="280">
        <v>2017</v>
      </c>
      <c r="AO1006" s="280" t="s">
        <v>991</v>
      </c>
      <c r="AP1006" s="280"/>
      <c r="AQ1006" s="634"/>
      <c r="AR1006" s="501"/>
      <c r="AS1006" s="501"/>
      <c r="AT1006" s="501"/>
      <c r="AU1006" s="501"/>
      <c r="AV1006" s="501"/>
      <c r="AW1006" s="501"/>
      <c r="AX1006" s="501"/>
      <c r="AY1006" s="501"/>
      <c r="AZ1006" s="501"/>
      <c r="BA1006" s="501"/>
      <c r="BB1006" s="501"/>
      <c r="BC1006" s="501"/>
      <c r="BD1006" s="501"/>
      <c r="BE1006" s="501"/>
      <c r="BF1006" s="501"/>
      <c r="BG1006" s="501"/>
      <c r="BH1006" s="501"/>
      <c r="BI1006" s="501"/>
      <c r="BJ1006" s="501"/>
      <c r="BK1006" s="501"/>
      <c r="BL1006" s="501"/>
      <c r="BM1006" s="501"/>
      <c r="BN1006" s="501"/>
      <c r="BO1006" s="501"/>
      <c r="BP1006" s="501"/>
      <c r="BQ1006" s="501"/>
      <c r="BR1006" s="501"/>
      <c r="BS1006" s="501"/>
      <c r="BT1006" s="501"/>
      <c r="BU1006" s="501"/>
      <c r="BV1006" s="501"/>
      <c r="BW1006" s="501"/>
      <c r="BX1006" s="501"/>
      <c r="BY1006" s="501"/>
      <c r="BZ1006" s="501"/>
      <c r="CA1006" s="501"/>
      <c r="CB1006" s="501"/>
      <c r="CC1006" s="501"/>
      <c r="CD1006" s="501"/>
      <c r="CE1006" s="501"/>
      <c r="CF1006" s="501"/>
      <c r="CG1006" s="501"/>
      <c r="CH1006" s="501"/>
      <c r="CI1006" s="501"/>
      <c r="CJ1006" s="501"/>
      <c r="CK1006" s="501"/>
      <c r="CL1006" s="501"/>
      <c r="CM1006" s="501"/>
      <c r="CN1006" s="501"/>
      <c r="CO1006" s="501"/>
      <c r="CP1006" s="501"/>
    </row>
    <row r="1007" spans="1:127" ht="12.75" customHeight="1" x14ac:dyDescent="0.2">
      <c r="A1007" s="281">
        <v>1006</v>
      </c>
      <c r="B1007" s="281" t="s">
        <v>1004</v>
      </c>
      <c r="C1007" s="281" t="s">
        <v>2993</v>
      </c>
      <c r="D1007" s="281"/>
      <c r="E1007" s="281" t="s">
        <v>2994</v>
      </c>
      <c r="F1007" s="281"/>
      <c r="G1007" s="296" t="s">
        <v>2995</v>
      </c>
      <c r="H1007" s="676"/>
      <c r="I1007" s="281" t="s">
        <v>2996</v>
      </c>
      <c r="J1007" s="281"/>
      <c r="K1007" s="281" t="s">
        <v>6093</v>
      </c>
      <c r="L1007" s="676" t="s">
        <v>2898</v>
      </c>
      <c r="M1007" s="306">
        <v>42137</v>
      </c>
      <c r="N1007" s="325">
        <v>43950</v>
      </c>
      <c r="O1007" s="507" t="s">
        <v>991</v>
      </c>
      <c r="P1007" s="513">
        <f t="shared" si="212"/>
        <v>43950</v>
      </c>
      <c r="Q1007" s="514">
        <v>17022</v>
      </c>
      <c r="R1007" s="514">
        <v>2012</v>
      </c>
      <c r="S1007" s="279">
        <v>43219</v>
      </c>
      <c r="T1007" s="501" t="s">
        <v>32</v>
      </c>
      <c r="U1007" s="324" t="s">
        <v>991</v>
      </c>
      <c r="V1007" s="282" t="s">
        <v>2085</v>
      </c>
      <c r="W1007" s="286" t="s">
        <v>6092</v>
      </c>
      <c r="X1007" s="280" t="s">
        <v>2899</v>
      </c>
      <c r="Y1007" s="280" t="s">
        <v>1918</v>
      </c>
      <c r="Z1007" s="282" t="s">
        <v>2900</v>
      </c>
      <c r="AA1007" s="319">
        <f t="shared" si="213"/>
        <v>43950</v>
      </c>
      <c r="AB1007" s="149" t="s">
        <v>2167</v>
      </c>
      <c r="AC1007" s="280">
        <v>4.2</v>
      </c>
      <c r="AD1007" s="305"/>
      <c r="AE1007" s="280">
        <v>58</v>
      </c>
      <c r="AF1007" s="280"/>
      <c r="AG1007" s="280">
        <v>80</v>
      </c>
      <c r="AH1007" s="280"/>
      <c r="AI1007" s="280">
        <v>23</v>
      </c>
      <c r="AJ1007" s="280">
        <v>37</v>
      </c>
      <c r="AK1007" s="501">
        <v>50</v>
      </c>
      <c r="AL1007" s="501">
        <v>1</v>
      </c>
      <c r="AM1007" s="501"/>
      <c r="AN1007" s="501"/>
      <c r="AO1007" s="501"/>
      <c r="AP1007" s="280"/>
      <c r="AQ1007" s="634"/>
      <c r="AR1007" s="501"/>
      <c r="AS1007" s="501"/>
      <c r="AT1007" s="501"/>
      <c r="AU1007" s="501"/>
      <c r="AV1007" s="501"/>
      <c r="AW1007" s="501"/>
      <c r="AX1007" s="501"/>
      <c r="AY1007" s="501"/>
      <c r="AZ1007" s="501"/>
      <c r="BA1007" s="501"/>
      <c r="BB1007" s="501"/>
      <c r="BC1007" s="501"/>
      <c r="BD1007" s="501"/>
      <c r="BE1007" s="501"/>
      <c r="BF1007" s="501"/>
      <c r="BG1007" s="501"/>
      <c r="BH1007" s="501"/>
      <c r="BI1007" s="501"/>
      <c r="BJ1007" s="501"/>
      <c r="BK1007" s="501"/>
      <c r="BL1007" s="501"/>
      <c r="BM1007" s="501"/>
      <c r="BN1007" s="501"/>
      <c r="BO1007" s="501"/>
      <c r="BP1007" s="501"/>
      <c r="BQ1007" s="501"/>
      <c r="BR1007" s="501"/>
      <c r="BS1007" s="501"/>
      <c r="BT1007" s="501"/>
      <c r="BU1007" s="501"/>
      <c r="BV1007" s="501"/>
      <c r="BW1007" s="501"/>
      <c r="BX1007" s="501"/>
      <c r="BY1007" s="501"/>
      <c r="BZ1007" s="501"/>
      <c r="CA1007" s="501"/>
      <c r="CB1007" s="501"/>
      <c r="CC1007" s="501"/>
      <c r="CD1007" s="501"/>
      <c r="CE1007" s="501"/>
      <c r="CF1007" s="501"/>
      <c r="CG1007" s="501"/>
      <c r="CH1007" s="501"/>
      <c r="CI1007" s="501"/>
      <c r="CJ1007" s="501"/>
      <c r="CK1007" s="501"/>
      <c r="CL1007" s="501"/>
      <c r="CM1007" s="501"/>
      <c r="CN1007" s="501"/>
      <c r="CO1007" s="501"/>
      <c r="CP1007" s="501"/>
    </row>
    <row r="1008" spans="1:127" s="502" customFormat="1" ht="12.75" customHeight="1" x14ac:dyDescent="0.2">
      <c r="A1008" s="281">
        <v>1007</v>
      </c>
      <c r="B1008" s="281" t="s">
        <v>1004</v>
      </c>
      <c r="C1008" s="281" t="s">
        <v>1709</v>
      </c>
      <c r="D1008" s="281"/>
      <c r="E1008" s="281" t="s">
        <v>3590</v>
      </c>
      <c r="F1008" s="281"/>
      <c r="G1008" s="296" t="s">
        <v>8092</v>
      </c>
      <c r="H1008" s="720"/>
      <c r="I1008" s="281" t="s">
        <v>424</v>
      </c>
      <c r="J1008" s="281"/>
      <c r="K1008" s="281" t="s">
        <v>8093</v>
      </c>
      <c r="L1008" s="720" t="s">
        <v>8094</v>
      </c>
      <c r="M1008" s="306">
        <v>43879</v>
      </c>
      <c r="N1008" s="307">
        <v>44603</v>
      </c>
      <c r="O1008" s="507" t="s">
        <v>991</v>
      </c>
      <c r="P1008" s="508">
        <f t="shared" si="212"/>
        <v>44603</v>
      </c>
      <c r="Q1008" s="520">
        <v>20127</v>
      </c>
      <c r="R1008" s="520">
        <v>2013</v>
      </c>
      <c r="S1008" s="265">
        <v>43872</v>
      </c>
      <c r="T1008" s="324" t="s">
        <v>239</v>
      </c>
      <c r="U1008" s="324" t="s">
        <v>1786</v>
      </c>
      <c r="V1008" s="150" t="s">
        <v>484</v>
      </c>
      <c r="W1008" s="150" t="s">
        <v>994</v>
      </c>
      <c r="X1008" s="281" t="s">
        <v>3479</v>
      </c>
      <c r="Y1008" s="281" t="s">
        <v>3480</v>
      </c>
      <c r="Z1008" s="150" t="s">
        <v>3481</v>
      </c>
      <c r="AA1008" s="303">
        <f t="shared" si="213"/>
        <v>44603</v>
      </c>
      <c r="AB1008" s="283" t="s">
        <v>1411</v>
      </c>
      <c r="AC1008" s="281">
        <v>5.7</v>
      </c>
      <c r="AD1008" s="284"/>
      <c r="AE1008" s="281">
        <v>95</v>
      </c>
      <c r="AF1008" s="281"/>
      <c r="AG1008" s="281">
        <v>115</v>
      </c>
      <c r="AH1008" s="281"/>
      <c r="AI1008" s="281">
        <v>24</v>
      </c>
      <c r="AJ1008" s="281">
        <v>38</v>
      </c>
      <c r="AK1008" s="324">
        <v>56</v>
      </c>
      <c r="AL1008" s="324">
        <v>1</v>
      </c>
      <c r="AM1008" s="324"/>
      <c r="AN1008" s="324"/>
      <c r="AO1008" s="324"/>
      <c r="AP1008" s="281"/>
      <c r="AQ1008" s="635"/>
      <c r="AR1008" s="324"/>
      <c r="AS1008" s="324"/>
      <c r="AT1008" s="324"/>
      <c r="AU1008" s="324"/>
      <c r="AV1008" s="324"/>
      <c r="AW1008" s="324"/>
      <c r="AX1008" s="324"/>
      <c r="AY1008" s="324"/>
      <c r="AZ1008" s="324"/>
      <c r="BA1008" s="324"/>
      <c r="BB1008" s="324"/>
      <c r="BC1008" s="324"/>
      <c r="BD1008" s="324"/>
      <c r="BE1008" s="324"/>
      <c r="BF1008" s="324"/>
      <c r="BG1008" s="324"/>
      <c r="BH1008" s="324"/>
      <c r="BI1008" s="324"/>
      <c r="BJ1008" s="324"/>
      <c r="BK1008" s="324"/>
      <c r="BL1008" s="324"/>
      <c r="BM1008" s="324"/>
      <c r="BN1008" s="324"/>
      <c r="BO1008" s="324"/>
      <c r="BP1008" s="324"/>
      <c r="BQ1008" s="324"/>
      <c r="BR1008" s="324"/>
      <c r="BS1008" s="324"/>
      <c r="BT1008" s="324"/>
      <c r="BU1008" s="324"/>
      <c r="BV1008" s="324"/>
      <c r="BW1008" s="324"/>
      <c r="BX1008" s="324"/>
      <c r="BY1008" s="324"/>
      <c r="BZ1008" s="324"/>
      <c r="CA1008" s="324"/>
      <c r="CB1008" s="324"/>
      <c r="CC1008" s="324"/>
      <c r="CD1008" s="324"/>
      <c r="CE1008" s="324"/>
      <c r="CF1008" s="324"/>
      <c r="CG1008" s="324"/>
      <c r="CH1008" s="324"/>
      <c r="CI1008" s="324"/>
      <c r="CJ1008" s="324"/>
      <c r="CK1008" s="324"/>
      <c r="CL1008" s="324"/>
      <c r="CM1008" s="324"/>
      <c r="CN1008" s="324"/>
      <c r="CO1008" s="324"/>
      <c r="CP1008" s="324"/>
      <c r="CQ1008" s="532"/>
      <c r="CR1008" s="532"/>
      <c r="CS1008" s="532"/>
      <c r="CT1008" s="532"/>
      <c r="CU1008" s="532"/>
      <c r="CV1008" s="532"/>
      <c r="CW1008" s="532"/>
      <c r="CX1008" s="532"/>
      <c r="CY1008" s="532"/>
      <c r="CZ1008" s="532"/>
      <c r="DA1008" s="532"/>
      <c r="DB1008" s="532"/>
      <c r="DC1008" s="532"/>
      <c r="DD1008" s="532"/>
      <c r="DE1008" s="532"/>
      <c r="DF1008" s="532"/>
      <c r="DG1008" s="532"/>
      <c r="DH1008" s="532"/>
      <c r="DI1008" s="532"/>
      <c r="DJ1008" s="532"/>
      <c r="DK1008" s="532"/>
      <c r="DL1008" s="532"/>
      <c r="DM1008" s="532"/>
      <c r="DN1008" s="532"/>
      <c r="DO1008" s="532"/>
      <c r="DP1008" s="532"/>
      <c r="DQ1008" s="532"/>
      <c r="DR1008" s="532"/>
      <c r="DS1008" s="532"/>
      <c r="DT1008" s="532"/>
      <c r="DU1008" s="532"/>
      <c r="DV1008" s="532"/>
      <c r="DW1008" s="532"/>
    </row>
    <row r="1009" spans="1:127" s="502" customFormat="1" ht="12.75" customHeight="1" x14ac:dyDescent="0.2">
      <c r="A1009" s="281">
        <v>1008</v>
      </c>
      <c r="B1009" s="281" t="s">
        <v>1004</v>
      </c>
      <c r="C1009" s="281" t="s">
        <v>9783</v>
      </c>
      <c r="D1009" s="281"/>
      <c r="E1009" s="281" t="s">
        <v>6858</v>
      </c>
      <c r="F1009" s="281"/>
      <c r="G1009" s="296" t="s">
        <v>9784</v>
      </c>
      <c r="H1009" s="918"/>
      <c r="I1009" s="281" t="s">
        <v>3342</v>
      </c>
      <c r="J1009" s="281"/>
      <c r="K1009" s="281" t="s">
        <v>6265</v>
      </c>
      <c r="L1009" s="918" t="s">
        <v>6266</v>
      </c>
      <c r="M1009" s="306">
        <v>44243</v>
      </c>
      <c r="N1009" s="307">
        <v>44948</v>
      </c>
      <c r="O1009" s="507" t="s">
        <v>991</v>
      </c>
      <c r="P1009" s="508">
        <f t="shared" si="212"/>
        <v>44948</v>
      </c>
      <c r="Q1009" s="520">
        <v>21052</v>
      </c>
      <c r="R1009" s="520">
        <v>2018</v>
      </c>
      <c r="S1009" s="265">
        <v>44218</v>
      </c>
      <c r="T1009" s="324" t="s">
        <v>9779</v>
      </c>
      <c r="U1009" s="324" t="s">
        <v>1786</v>
      </c>
      <c r="V1009" s="150" t="s">
        <v>484</v>
      </c>
      <c r="W1009" s="150" t="s">
        <v>758</v>
      </c>
      <c r="X1009" s="281" t="s">
        <v>9785</v>
      </c>
      <c r="Y1009" s="281" t="s">
        <v>1902</v>
      </c>
      <c r="Z1009" s="281" t="s">
        <v>1008</v>
      </c>
      <c r="AA1009" s="303">
        <f t="shared" si="213"/>
        <v>44948</v>
      </c>
      <c r="AB1009" s="283" t="s">
        <v>2167</v>
      </c>
      <c r="AC1009" s="281">
        <v>4.2</v>
      </c>
      <c r="AD1009" s="284"/>
      <c r="AE1009" s="281">
        <v>75</v>
      </c>
      <c r="AF1009" s="281"/>
      <c r="AG1009" s="281">
        <v>95</v>
      </c>
      <c r="AH1009" s="281"/>
      <c r="AI1009" s="281">
        <v>23</v>
      </c>
      <c r="AJ1009" s="281">
        <v>39</v>
      </c>
      <c r="AK1009" s="324">
        <v>55</v>
      </c>
      <c r="AL1009" s="324">
        <v>1</v>
      </c>
      <c r="AM1009" s="324"/>
      <c r="AN1009" s="324"/>
      <c r="AO1009" s="324"/>
      <c r="AP1009" s="281"/>
      <c r="AQ1009" s="635"/>
      <c r="AR1009" s="324"/>
      <c r="AS1009" s="324"/>
      <c r="AT1009" s="324"/>
      <c r="AU1009" s="324"/>
      <c r="AV1009" s="324"/>
      <c r="AW1009" s="324"/>
      <c r="AX1009" s="324"/>
      <c r="AY1009" s="324"/>
      <c r="AZ1009" s="324"/>
      <c r="BA1009" s="324"/>
      <c r="BB1009" s="324"/>
      <c r="BC1009" s="324"/>
      <c r="BD1009" s="324"/>
      <c r="BE1009" s="324"/>
      <c r="BF1009" s="324"/>
      <c r="BG1009" s="324"/>
      <c r="BH1009" s="324"/>
      <c r="BI1009" s="324"/>
      <c r="BJ1009" s="324"/>
      <c r="BK1009" s="324"/>
      <c r="BL1009" s="324"/>
      <c r="BM1009" s="324"/>
      <c r="BN1009" s="324"/>
      <c r="BO1009" s="324"/>
      <c r="BP1009" s="324"/>
      <c r="BQ1009" s="324"/>
      <c r="BR1009" s="324"/>
      <c r="BS1009" s="324"/>
      <c r="BT1009" s="324"/>
      <c r="BU1009" s="324"/>
      <c r="BV1009" s="324"/>
      <c r="BW1009" s="324"/>
      <c r="BX1009" s="324"/>
      <c r="BY1009" s="324"/>
      <c r="BZ1009" s="324"/>
      <c r="CA1009" s="324"/>
      <c r="CB1009" s="324"/>
      <c r="CC1009" s="324"/>
      <c r="CD1009" s="324"/>
      <c r="CE1009" s="324"/>
      <c r="CF1009" s="324"/>
      <c r="CG1009" s="324"/>
      <c r="CH1009" s="324"/>
      <c r="CI1009" s="324"/>
      <c r="CJ1009" s="324"/>
      <c r="CK1009" s="324"/>
      <c r="CL1009" s="324"/>
      <c r="CM1009" s="324"/>
      <c r="CN1009" s="324"/>
      <c r="CO1009" s="324"/>
      <c r="CP1009" s="324"/>
      <c r="CQ1009" s="532"/>
      <c r="CR1009" s="532"/>
      <c r="CS1009" s="532"/>
      <c r="CT1009" s="532"/>
      <c r="CU1009" s="532"/>
      <c r="CV1009" s="532"/>
      <c r="CW1009" s="532"/>
      <c r="CX1009" s="532"/>
      <c r="CY1009" s="532"/>
      <c r="CZ1009" s="532"/>
      <c r="DA1009" s="532"/>
      <c r="DB1009" s="532"/>
      <c r="DC1009" s="532"/>
      <c r="DD1009" s="532"/>
      <c r="DE1009" s="532"/>
      <c r="DF1009" s="532"/>
      <c r="DG1009" s="532"/>
      <c r="DH1009" s="532"/>
      <c r="DI1009" s="532"/>
      <c r="DJ1009" s="532"/>
      <c r="DK1009" s="532"/>
      <c r="DL1009" s="532"/>
      <c r="DM1009" s="532"/>
      <c r="DN1009" s="532"/>
      <c r="DO1009" s="532"/>
      <c r="DP1009" s="532"/>
      <c r="DQ1009" s="532"/>
      <c r="DR1009" s="532"/>
      <c r="DS1009" s="532"/>
      <c r="DT1009" s="532"/>
      <c r="DU1009" s="532"/>
      <c r="DV1009" s="532"/>
      <c r="DW1009" s="532"/>
    </row>
    <row r="1010" spans="1:127" s="576" customFormat="1" ht="12.75" customHeight="1" x14ac:dyDescent="0.2">
      <c r="A1010" s="560">
        <v>1009</v>
      </c>
      <c r="B1010" s="560" t="s">
        <v>1004</v>
      </c>
      <c r="C1010" s="560" t="s">
        <v>6859</v>
      </c>
      <c r="D1010" s="560"/>
      <c r="E1010" s="560" t="s">
        <v>6860</v>
      </c>
      <c r="F1010" s="560"/>
      <c r="G1010" s="562" t="s">
        <v>6861</v>
      </c>
      <c r="H1010" s="563"/>
      <c r="I1010" s="560" t="s">
        <v>3342</v>
      </c>
      <c r="J1010" s="560"/>
      <c r="K1010" s="560" t="s">
        <v>6862</v>
      </c>
      <c r="L1010" s="563" t="s">
        <v>6863</v>
      </c>
      <c r="M1010" s="565">
        <v>43525</v>
      </c>
      <c r="N1010" s="566">
        <v>45044</v>
      </c>
      <c r="O1010" s="567" t="s">
        <v>991</v>
      </c>
      <c r="P1010" s="568">
        <f t="shared" ref="P1010:P1012" si="214">N1010</f>
        <v>45044</v>
      </c>
      <c r="Q1010" s="569">
        <v>19067</v>
      </c>
      <c r="R1010" s="569">
        <v>2017</v>
      </c>
      <c r="S1010" s="570">
        <v>44310</v>
      </c>
      <c r="T1010" s="571" t="s">
        <v>6783</v>
      </c>
      <c r="U1010" s="571" t="s">
        <v>991</v>
      </c>
      <c r="V1010" s="564" t="s">
        <v>325</v>
      </c>
      <c r="W1010" s="564" t="s">
        <v>2271</v>
      </c>
      <c r="X1010" s="560" t="s">
        <v>6864</v>
      </c>
      <c r="Y1010" s="560" t="s">
        <v>1955</v>
      </c>
      <c r="Z1010" s="564" t="s">
        <v>1956</v>
      </c>
      <c r="AA1010" s="572">
        <f t="shared" si="213"/>
        <v>45044</v>
      </c>
      <c r="AB1010" s="573" t="s">
        <v>2167</v>
      </c>
      <c r="AC1010" s="560">
        <v>5.0999999999999996</v>
      </c>
      <c r="AD1010" s="574"/>
      <c r="AE1010" s="560">
        <v>90</v>
      </c>
      <c r="AF1010" s="560"/>
      <c r="AG1010" s="560">
        <v>110</v>
      </c>
      <c r="AH1010" s="560"/>
      <c r="AI1010" s="560" t="s">
        <v>994</v>
      </c>
      <c r="AJ1010" s="560">
        <v>38</v>
      </c>
      <c r="AK1010" s="571">
        <v>50</v>
      </c>
      <c r="AL1010" s="571">
        <v>1</v>
      </c>
      <c r="AM1010" s="571"/>
      <c r="AN1010" s="571"/>
      <c r="AO1010" s="571"/>
      <c r="AP1010" s="560"/>
      <c r="AQ1010" s="642"/>
      <c r="AR1010" s="571"/>
      <c r="AS1010" s="571"/>
      <c r="AT1010" s="571"/>
      <c r="AU1010" s="571"/>
      <c r="AV1010" s="571"/>
      <c r="AW1010" s="571"/>
      <c r="AX1010" s="571"/>
      <c r="AY1010" s="571"/>
      <c r="AZ1010" s="571"/>
      <c r="BA1010" s="571"/>
      <c r="BB1010" s="571"/>
      <c r="BC1010" s="571"/>
      <c r="BD1010" s="571"/>
      <c r="BE1010" s="571"/>
      <c r="BF1010" s="571"/>
      <c r="BG1010" s="571"/>
      <c r="BH1010" s="571"/>
      <c r="BI1010" s="571"/>
      <c r="BJ1010" s="571"/>
      <c r="BK1010" s="571"/>
      <c r="BL1010" s="571"/>
      <c r="BM1010" s="571"/>
      <c r="BN1010" s="571"/>
      <c r="BO1010" s="571"/>
      <c r="BP1010" s="571"/>
      <c r="BQ1010" s="571"/>
      <c r="BR1010" s="571"/>
      <c r="BS1010" s="571"/>
      <c r="BT1010" s="571"/>
      <c r="BU1010" s="571"/>
      <c r="BV1010" s="571"/>
      <c r="BW1010" s="571"/>
      <c r="BX1010" s="571"/>
      <c r="BY1010" s="571"/>
      <c r="BZ1010" s="571"/>
      <c r="CA1010" s="571"/>
      <c r="CB1010" s="571"/>
      <c r="CC1010" s="571"/>
      <c r="CD1010" s="571"/>
      <c r="CE1010" s="571"/>
      <c r="CF1010" s="571"/>
      <c r="CG1010" s="571"/>
      <c r="CH1010" s="571"/>
      <c r="CI1010" s="571"/>
      <c r="CJ1010" s="571"/>
      <c r="CK1010" s="571"/>
      <c r="CL1010" s="571"/>
      <c r="CM1010" s="571"/>
      <c r="CN1010" s="571"/>
      <c r="CO1010" s="571"/>
      <c r="CP1010" s="571"/>
      <c r="CQ1010" s="575"/>
      <c r="CR1010" s="575"/>
      <c r="CS1010" s="575"/>
      <c r="CT1010" s="575"/>
      <c r="CU1010" s="575"/>
      <c r="CV1010" s="575"/>
      <c r="CW1010" s="575"/>
      <c r="CX1010" s="575"/>
      <c r="CY1010" s="575"/>
      <c r="CZ1010" s="575"/>
      <c r="DA1010" s="575"/>
      <c r="DB1010" s="575"/>
      <c r="DC1010" s="575"/>
      <c r="DD1010" s="575"/>
      <c r="DE1010" s="575"/>
      <c r="DF1010" s="575"/>
      <c r="DG1010" s="575"/>
      <c r="DH1010" s="575"/>
      <c r="DI1010" s="575"/>
      <c r="DJ1010" s="575"/>
      <c r="DK1010" s="575"/>
      <c r="DL1010" s="575"/>
      <c r="DM1010" s="575"/>
      <c r="DN1010" s="575"/>
      <c r="DO1010" s="575"/>
      <c r="DP1010" s="575"/>
      <c r="DQ1010" s="575"/>
      <c r="DR1010" s="575"/>
      <c r="DS1010" s="575"/>
      <c r="DT1010" s="575"/>
      <c r="DU1010" s="575"/>
      <c r="DV1010" s="575"/>
      <c r="DW1010" s="575"/>
    </row>
    <row r="1011" spans="1:127" ht="12.75" customHeight="1" x14ac:dyDescent="0.2">
      <c r="A1011" s="281">
        <v>1010</v>
      </c>
      <c r="B1011" s="281" t="s">
        <v>1005</v>
      </c>
      <c r="C1011" s="281" t="s">
        <v>3274</v>
      </c>
      <c r="D1011" s="281"/>
      <c r="E1011" s="281" t="s">
        <v>3591</v>
      </c>
      <c r="F1011" s="281" t="s">
        <v>2672</v>
      </c>
      <c r="G1011" s="296" t="s">
        <v>3592</v>
      </c>
      <c r="H1011" s="676"/>
      <c r="I1011" s="281" t="s">
        <v>1775</v>
      </c>
      <c r="J1011" s="281"/>
      <c r="K1011" s="281" t="s">
        <v>2674</v>
      </c>
      <c r="L1011" s="676" t="s">
        <v>2675</v>
      </c>
      <c r="M1011" s="306">
        <v>42418</v>
      </c>
      <c r="N1011" s="307">
        <v>44603</v>
      </c>
      <c r="O1011" s="507" t="s">
        <v>991</v>
      </c>
      <c r="P1011" s="508">
        <f t="shared" si="214"/>
        <v>44603</v>
      </c>
      <c r="Q1011" s="264">
        <v>16220</v>
      </c>
      <c r="R1011" s="264">
        <v>2015</v>
      </c>
      <c r="S1011" s="279">
        <v>43872</v>
      </c>
      <c r="T1011" s="281" t="s">
        <v>32</v>
      </c>
      <c r="U1011" s="281" t="s">
        <v>991</v>
      </c>
      <c r="V1011" s="150" t="s">
        <v>97</v>
      </c>
      <c r="W1011" s="150" t="s">
        <v>8064</v>
      </c>
      <c r="X1011" s="281" t="s">
        <v>2676</v>
      </c>
      <c r="Y1011" s="281" t="s">
        <v>8063</v>
      </c>
      <c r="Z1011" s="150" t="s">
        <v>2677</v>
      </c>
      <c r="AA1011" s="303">
        <f>N1011</f>
        <v>44603</v>
      </c>
      <c r="AB1011" s="149" t="s">
        <v>2167</v>
      </c>
      <c r="AC1011" s="280">
        <v>5.9</v>
      </c>
      <c r="AD1011" s="305"/>
      <c r="AE1011" s="280">
        <v>85</v>
      </c>
      <c r="AF1011" s="280">
        <v>85</v>
      </c>
      <c r="AG1011" s="280">
        <v>120</v>
      </c>
      <c r="AH1011" s="280">
        <v>165</v>
      </c>
      <c r="AI1011" s="280">
        <v>21</v>
      </c>
      <c r="AJ1011" s="280">
        <v>39</v>
      </c>
      <c r="AK1011" s="501">
        <v>50</v>
      </c>
      <c r="AL1011" s="501">
        <v>1</v>
      </c>
      <c r="AM1011" s="501"/>
      <c r="AN1011" s="501"/>
      <c r="AO1011" s="501"/>
      <c r="AP1011" s="280"/>
      <c r="AQ1011" s="636"/>
      <c r="AR1011" s="503"/>
      <c r="AS1011" s="503"/>
      <c r="AT1011" s="503"/>
      <c r="AU1011" s="503"/>
      <c r="AV1011" s="503"/>
      <c r="AW1011" s="503"/>
      <c r="AX1011" s="503"/>
      <c r="AY1011" s="503"/>
      <c r="AZ1011" s="503"/>
      <c r="BA1011" s="503"/>
      <c r="BB1011" s="503"/>
      <c r="BC1011" s="503"/>
      <c r="BD1011" s="503"/>
      <c r="BE1011" s="503"/>
      <c r="BF1011" s="503"/>
      <c r="BG1011" s="503"/>
      <c r="BH1011" s="503"/>
      <c r="BI1011" s="503"/>
      <c r="BJ1011" s="503"/>
      <c r="BK1011" s="503"/>
      <c r="BL1011" s="503"/>
      <c r="BM1011" s="503"/>
      <c r="BN1011" s="503"/>
      <c r="BO1011" s="503"/>
      <c r="BP1011" s="503"/>
      <c r="BQ1011" s="503"/>
      <c r="BR1011" s="503"/>
      <c r="BS1011" s="503"/>
      <c r="BT1011" s="503"/>
      <c r="BU1011" s="503"/>
      <c r="BV1011" s="503"/>
      <c r="BW1011" s="503"/>
      <c r="BX1011" s="503"/>
      <c r="BY1011" s="503"/>
      <c r="BZ1011" s="503"/>
      <c r="CA1011" s="503"/>
      <c r="CB1011" s="503"/>
      <c r="CC1011" s="503"/>
      <c r="CD1011" s="503"/>
      <c r="CE1011" s="503"/>
      <c r="CF1011" s="503"/>
      <c r="CG1011" s="503"/>
      <c r="CH1011" s="503"/>
      <c r="CI1011" s="503"/>
      <c r="CJ1011" s="503"/>
      <c r="CK1011" s="503"/>
      <c r="CL1011" s="503"/>
      <c r="CM1011" s="503"/>
      <c r="CN1011" s="503"/>
      <c r="CO1011" s="503"/>
      <c r="CP1011" s="503"/>
    </row>
    <row r="1012" spans="1:127" s="571" customFormat="1" ht="12.75" customHeight="1" x14ac:dyDescent="0.2">
      <c r="A1012" s="560">
        <v>1011</v>
      </c>
      <c r="B1012" s="560" t="s">
        <v>1004</v>
      </c>
      <c r="C1012" s="560" t="s">
        <v>6865</v>
      </c>
      <c r="D1012" s="560"/>
      <c r="E1012" s="560" t="s">
        <v>6866</v>
      </c>
      <c r="F1012" s="560"/>
      <c r="G1012" s="562" t="s">
        <v>6867</v>
      </c>
      <c r="H1012" s="563"/>
      <c r="I1012" s="560" t="s">
        <v>3342</v>
      </c>
      <c r="J1012" s="560"/>
      <c r="K1012" s="560" t="s">
        <v>6868</v>
      </c>
      <c r="L1012" s="563" t="s">
        <v>6869</v>
      </c>
      <c r="M1012" s="565">
        <v>43525</v>
      </c>
      <c r="N1012" s="566">
        <v>44679</v>
      </c>
      <c r="O1012" s="567" t="s">
        <v>991</v>
      </c>
      <c r="P1012" s="568">
        <f t="shared" si="214"/>
        <v>44679</v>
      </c>
      <c r="Q1012" s="569">
        <v>19068</v>
      </c>
      <c r="R1012" s="569">
        <v>2017</v>
      </c>
      <c r="S1012" s="591">
        <v>44310</v>
      </c>
      <c r="T1012" s="571" t="s">
        <v>6783</v>
      </c>
      <c r="U1012" s="571" t="s">
        <v>991</v>
      </c>
      <c r="V1012" s="564" t="s">
        <v>2085</v>
      </c>
      <c r="W1012" s="564" t="s">
        <v>1542</v>
      </c>
      <c r="X1012" s="560" t="s">
        <v>10073</v>
      </c>
      <c r="Y1012" s="560" t="s">
        <v>1955</v>
      </c>
      <c r="Z1012" s="564" t="s">
        <v>1956</v>
      </c>
      <c r="AA1012" s="572">
        <f>N1012</f>
        <v>44679</v>
      </c>
      <c r="AB1012" s="573" t="s">
        <v>2167</v>
      </c>
      <c r="AC1012" s="560">
        <v>4.9000000000000004</v>
      </c>
      <c r="AD1012" s="574"/>
      <c r="AE1012" s="560">
        <v>75</v>
      </c>
      <c r="AF1012" s="560"/>
      <c r="AG1012" s="560">
        <v>95</v>
      </c>
      <c r="AH1012" s="560"/>
      <c r="AI1012" s="560" t="s">
        <v>994</v>
      </c>
      <c r="AJ1012" s="560">
        <v>38</v>
      </c>
      <c r="AK1012" s="571">
        <v>50</v>
      </c>
      <c r="AL1012" s="571">
        <v>1</v>
      </c>
      <c r="AP1012" s="560"/>
      <c r="AQ1012" s="642"/>
    </row>
    <row r="1013" spans="1:127" s="502" customFormat="1" ht="12.75" customHeight="1" x14ac:dyDescent="0.2">
      <c r="A1013" s="281">
        <v>1012</v>
      </c>
      <c r="B1013" s="281" t="s">
        <v>1004</v>
      </c>
      <c r="C1013" s="281" t="s">
        <v>7408</v>
      </c>
      <c r="D1013" s="281"/>
      <c r="E1013" s="281" t="s">
        <v>3593</v>
      </c>
      <c r="F1013" s="281"/>
      <c r="G1013" s="296" t="s">
        <v>7409</v>
      </c>
      <c r="H1013" s="676"/>
      <c r="I1013" s="281" t="s">
        <v>424</v>
      </c>
      <c r="J1013" s="281"/>
      <c r="K1013" s="311" t="s">
        <v>7410</v>
      </c>
      <c r="L1013" s="676" t="s">
        <v>7411</v>
      </c>
      <c r="M1013" s="306">
        <v>43654</v>
      </c>
      <c r="N1013" s="307"/>
      <c r="O1013" s="507" t="s">
        <v>991</v>
      </c>
      <c r="P1013" s="508">
        <f>N1013</f>
        <v>0</v>
      </c>
      <c r="Q1013" s="520">
        <v>19357</v>
      </c>
      <c r="R1013" s="520">
        <v>2017</v>
      </c>
      <c r="S1013" s="265">
        <v>43654</v>
      </c>
      <c r="T1013" s="324" t="s">
        <v>239</v>
      </c>
      <c r="U1013" s="324" t="s">
        <v>1786</v>
      </c>
      <c r="V1013" s="150" t="s">
        <v>484</v>
      </c>
      <c r="W1013" s="150" t="s">
        <v>1313</v>
      </c>
      <c r="X1013" s="281" t="s">
        <v>7412</v>
      </c>
      <c r="Y1013" s="281" t="s">
        <v>1697</v>
      </c>
      <c r="Z1013" s="150" t="s">
        <v>7413</v>
      </c>
      <c r="AA1013" s="303">
        <v>44385</v>
      </c>
      <c r="AB1013" s="283" t="s">
        <v>485</v>
      </c>
      <c r="AC1013" s="281">
        <v>2.19</v>
      </c>
      <c r="AD1013" s="284"/>
      <c r="AE1013" s="281">
        <v>55</v>
      </c>
      <c r="AF1013" s="281"/>
      <c r="AG1013" s="281">
        <v>95</v>
      </c>
      <c r="AH1013" s="281"/>
      <c r="AI1013" s="281">
        <v>23</v>
      </c>
      <c r="AJ1013" s="281">
        <v>40</v>
      </c>
      <c r="AK1013" s="324">
        <v>49</v>
      </c>
      <c r="AL1013" s="324">
        <v>1</v>
      </c>
      <c r="AM1013" s="324"/>
      <c r="AN1013" s="324"/>
      <c r="AO1013" s="324"/>
      <c r="AP1013" s="281"/>
      <c r="AQ1013" s="640"/>
      <c r="AR1013" s="516"/>
      <c r="AS1013" s="516"/>
      <c r="AT1013" s="516"/>
      <c r="AU1013" s="516"/>
      <c r="AV1013" s="516"/>
      <c r="AW1013" s="516"/>
      <c r="AX1013" s="516"/>
      <c r="AY1013" s="516"/>
      <c r="AZ1013" s="516"/>
      <c r="BA1013" s="516"/>
      <c r="BB1013" s="516"/>
      <c r="BC1013" s="516"/>
      <c r="BD1013" s="516"/>
      <c r="BE1013" s="516"/>
      <c r="BF1013" s="516"/>
      <c r="BG1013" s="516"/>
      <c r="BH1013" s="516"/>
      <c r="BI1013" s="516"/>
      <c r="BJ1013" s="516"/>
      <c r="BK1013" s="516"/>
      <c r="BL1013" s="516"/>
      <c r="BM1013" s="516"/>
      <c r="BN1013" s="516"/>
      <c r="BO1013" s="516"/>
      <c r="BP1013" s="516"/>
      <c r="BQ1013" s="516"/>
      <c r="BR1013" s="516"/>
      <c r="BS1013" s="516"/>
      <c r="BT1013" s="516"/>
      <c r="BU1013" s="516"/>
      <c r="BV1013" s="516"/>
      <c r="BW1013" s="516"/>
      <c r="BX1013" s="516"/>
      <c r="BY1013" s="516"/>
      <c r="BZ1013" s="516"/>
      <c r="CA1013" s="516"/>
      <c r="CB1013" s="516"/>
      <c r="CC1013" s="516"/>
      <c r="CD1013" s="516"/>
      <c r="CE1013" s="516"/>
      <c r="CF1013" s="516"/>
      <c r="CG1013" s="516"/>
      <c r="CH1013" s="516"/>
      <c r="CI1013" s="516"/>
      <c r="CJ1013" s="516"/>
      <c r="CK1013" s="516"/>
      <c r="CL1013" s="516"/>
      <c r="CM1013" s="516"/>
      <c r="CN1013" s="516"/>
      <c r="CO1013" s="516"/>
      <c r="CP1013" s="516"/>
      <c r="CQ1013" s="532"/>
      <c r="CR1013" s="532"/>
      <c r="CS1013" s="532"/>
      <c r="CT1013" s="532"/>
      <c r="CU1013" s="532"/>
      <c r="CV1013" s="532"/>
      <c r="CW1013" s="532"/>
      <c r="CX1013" s="532"/>
      <c r="CY1013" s="532"/>
      <c r="CZ1013" s="532"/>
      <c r="DA1013" s="532"/>
      <c r="DB1013" s="532"/>
      <c r="DC1013" s="532"/>
      <c r="DD1013" s="532"/>
      <c r="DE1013" s="532"/>
      <c r="DF1013" s="532"/>
      <c r="DG1013" s="532"/>
      <c r="DH1013" s="532"/>
      <c r="DI1013" s="532"/>
      <c r="DJ1013" s="532"/>
      <c r="DK1013" s="532"/>
      <c r="DL1013" s="532"/>
      <c r="DM1013" s="532"/>
      <c r="DN1013" s="532"/>
      <c r="DO1013" s="532"/>
      <c r="DP1013" s="532"/>
      <c r="DQ1013" s="532"/>
      <c r="DR1013" s="532"/>
      <c r="DS1013" s="532"/>
      <c r="DT1013" s="532"/>
      <c r="DU1013" s="532"/>
      <c r="DV1013" s="532"/>
      <c r="DW1013" s="532"/>
    </row>
    <row r="1014" spans="1:127" s="576" customFormat="1" ht="12.75" customHeight="1" x14ac:dyDescent="0.2">
      <c r="A1014" s="560">
        <v>1013</v>
      </c>
      <c r="B1014" s="560" t="s">
        <v>1004</v>
      </c>
      <c r="C1014" s="560" t="s">
        <v>6877</v>
      </c>
      <c r="D1014" s="560"/>
      <c r="E1014" s="560" t="s">
        <v>6878</v>
      </c>
      <c r="F1014" s="560"/>
      <c r="G1014" s="562" t="s">
        <v>6879</v>
      </c>
      <c r="H1014" s="563"/>
      <c r="I1014" s="560" t="s">
        <v>1527</v>
      </c>
      <c r="J1014" s="560"/>
      <c r="K1014" s="560" t="s">
        <v>4299</v>
      </c>
      <c r="L1014" s="563" t="s">
        <v>4300</v>
      </c>
      <c r="M1014" s="565">
        <v>43531</v>
      </c>
      <c r="N1014" s="566">
        <v>45108</v>
      </c>
      <c r="O1014" s="567" t="s">
        <v>991</v>
      </c>
      <c r="P1014" s="568">
        <f>N1014</f>
        <v>45108</v>
      </c>
      <c r="Q1014" s="569">
        <v>19078</v>
      </c>
      <c r="R1014" s="569">
        <v>2018</v>
      </c>
      <c r="S1014" s="570">
        <v>44378</v>
      </c>
      <c r="T1014" s="571" t="s">
        <v>5762</v>
      </c>
      <c r="U1014" s="571" t="s">
        <v>991</v>
      </c>
      <c r="V1014" s="564" t="s">
        <v>8214</v>
      </c>
      <c r="W1014" s="564" t="s">
        <v>8214</v>
      </c>
      <c r="X1014" s="560" t="s">
        <v>6880</v>
      </c>
      <c r="Y1014" s="560" t="s">
        <v>1384</v>
      </c>
      <c r="Z1014" s="564" t="s">
        <v>1385</v>
      </c>
      <c r="AA1014" s="572">
        <f>N1014</f>
        <v>45108</v>
      </c>
      <c r="AB1014" s="573" t="s">
        <v>2167</v>
      </c>
      <c r="AC1014" s="560">
        <v>6.95</v>
      </c>
      <c r="AD1014" s="574"/>
      <c r="AE1014" s="560">
        <v>120</v>
      </c>
      <c r="AF1014" s="560"/>
      <c r="AG1014" s="560">
        <v>225</v>
      </c>
      <c r="AH1014" s="560"/>
      <c r="AI1014" s="560" t="s">
        <v>994</v>
      </c>
      <c r="AJ1014" s="560" t="s">
        <v>994</v>
      </c>
      <c r="AK1014" s="571" t="s">
        <v>994</v>
      </c>
      <c r="AL1014" s="571">
        <v>2</v>
      </c>
      <c r="AM1014" s="591"/>
      <c r="AN1014" s="571"/>
      <c r="AO1014" s="571"/>
      <c r="AP1014" s="560"/>
      <c r="AQ1014" s="642"/>
      <c r="AR1014" s="571"/>
      <c r="AS1014" s="571"/>
      <c r="AT1014" s="571"/>
      <c r="AU1014" s="571"/>
      <c r="AV1014" s="571"/>
      <c r="AW1014" s="571"/>
      <c r="AX1014" s="571"/>
      <c r="AY1014" s="571"/>
      <c r="AZ1014" s="571"/>
      <c r="BA1014" s="571"/>
      <c r="BB1014" s="571"/>
      <c r="BC1014" s="571"/>
      <c r="BD1014" s="571"/>
      <c r="BE1014" s="571"/>
      <c r="BF1014" s="571"/>
      <c r="BG1014" s="571"/>
      <c r="BH1014" s="571"/>
      <c r="BI1014" s="571"/>
      <c r="BJ1014" s="571"/>
      <c r="BK1014" s="571"/>
      <c r="BL1014" s="571"/>
      <c r="BM1014" s="571"/>
      <c r="BN1014" s="571"/>
      <c r="BO1014" s="571"/>
      <c r="BP1014" s="571"/>
      <c r="BQ1014" s="571"/>
      <c r="BR1014" s="571"/>
      <c r="BS1014" s="571"/>
      <c r="BT1014" s="571"/>
      <c r="BU1014" s="571"/>
      <c r="BV1014" s="571"/>
      <c r="BW1014" s="571"/>
      <c r="BX1014" s="571"/>
      <c r="BY1014" s="571"/>
      <c r="BZ1014" s="571"/>
      <c r="CA1014" s="571"/>
      <c r="CB1014" s="571"/>
      <c r="CC1014" s="571"/>
      <c r="CD1014" s="571"/>
      <c r="CE1014" s="571"/>
      <c r="CF1014" s="571"/>
      <c r="CG1014" s="571"/>
      <c r="CH1014" s="571"/>
      <c r="CI1014" s="571"/>
      <c r="CJ1014" s="571"/>
      <c r="CK1014" s="571"/>
      <c r="CL1014" s="571"/>
      <c r="CM1014" s="571"/>
      <c r="CN1014" s="571"/>
      <c r="CO1014" s="571"/>
      <c r="CP1014" s="571"/>
      <c r="CQ1014" s="575"/>
      <c r="CR1014" s="575"/>
      <c r="CS1014" s="575"/>
      <c r="CT1014" s="575"/>
      <c r="CU1014" s="575"/>
      <c r="CV1014" s="575"/>
      <c r="CW1014" s="575"/>
      <c r="CX1014" s="575"/>
      <c r="CY1014" s="575"/>
      <c r="CZ1014" s="575"/>
      <c r="DA1014" s="575"/>
      <c r="DB1014" s="575"/>
      <c r="DC1014" s="575"/>
      <c r="DD1014" s="575"/>
      <c r="DE1014" s="575"/>
      <c r="DF1014" s="575"/>
      <c r="DG1014" s="575"/>
      <c r="DH1014" s="575"/>
      <c r="DI1014" s="575"/>
      <c r="DJ1014" s="575"/>
      <c r="DK1014" s="575"/>
      <c r="DL1014" s="575"/>
      <c r="DM1014" s="575"/>
      <c r="DN1014" s="575"/>
      <c r="DO1014" s="575"/>
      <c r="DP1014" s="575"/>
      <c r="DQ1014" s="575"/>
      <c r="DR1014" s="575"/>
      <c r="DS1014" s="575"/>
      <c r="DT1014" s="575"/>
      <c r="DU1014" s="575"/>
      <c r="DV1014" s="575"/>
      <c r="DW1014" s="575"/>
    </row>
    <row r="1015" spans="1:127" ht="12.75" customHeight="1" x14ac:dyDescent="0.2">
      <c r="A1015" s="281">
        <v>1014</v>
      </c>
      <c r="B1015" s="281" t="s">
        <v>1004</v>
      </c>
      <c r="C1015" s="281" t="s">
        <v>1461</v>
      </c>
      <c r="D1015" s="281"/>
      <c r="E1015" s="281" t="s">
        <v>3596</v>
      </c>
      <c r="F1015" s="281"/>
      <c r="G1015" s="296" t="s">
        <v>3597</v>
      </c>
      <c r="H1015" s="676"/>
      <c r="I1015" s="281" t="s">
        <v>2996</v>
      </c>
      <c r="J1015" s="281"/>
      <c r="K1015" s="281" t="s">
        <v>4775</v>
      </c>
      <c r="L1015" s="676" t="s">
        <v>3598</v>
      </c>
      <c r="M1015" s="306">
        <v>42400</v>
      </c>
      <c r="N1015" s="325">
        <v>44585</v>
      </c>
      <c r="O1015" s="507" t="s">
        <v>991</v>
      </c>
      <c r="P1015" s="513">
        <f>N1015</f>
        <v>44585</v>
      </c>
      <c r="Q1015" s="514">
        <v>17196</v>
      </c>
      <c r="R1015" s="514">
        <v>2010</v>
      </c>
      <c r="S1015" s="279">
        <v>43854</v>
      </c>
      <c r="T1015" s="501" t="s">
        <v>32</v>
      </c>
      <c r="U1015" s="324" t="s">
        <v>991</v>
      </c>
      <c r="V1015" s="282" t="s">
        <v>4865</v>
      </c>
      <c r="W1015" s="150" t="s">
        <v>7973</v>
      </c>
      <c r="X1015" s="280" t="s">
        <v>3599</v>
      </c>
      <c r="Y1015" s="280"/>
      <c r="Z1015" s="282" t="s">
        <v>3462</v>
      </c>
      <c r="AA1015" s="319">
        <f>N1015</f>
        <v>44585</v>
      </c>
      <c r="AB1015" s="149" t="s">
        <v>1583</v>
      </c>
      <c r="AC1015" s="280">
        <v>5.4</v>
      </c>
      <c r="AD1015" s="305"/>
      <c r="AE1015" s="280">
        <v>80</v>
      </c>
      <c r="AF1015" s="280"/>
      <c r="AG1015" s="280">
        <v>100</v>
      </c>
      <c r="AH1015" s="280"/>
      <c r="AI1015" s="280">
        <v>24</v>
      </c>
      <c r="AJ1015" s="280">
        <v>38</v>
      </c>
      <c r="AK1015" s="501">
        <v>55</v>
      </c>
      <c r="AL1015" s="501">
        <v>1</v>
      </c>
      <c r="AM1015" s="517"/>
      <c r="AN1015" s="501"/>
      <c r="AO1015" s="501"/>
      <c r="AP1015" s="281"/>
      <c r="AQ1015" s="635"/>
      <c r="AR1015" s="281"/>
      <c r="AS1015" s="281"/>
      <c r="AT1015" s="281"/>
      <c r="AU1015" s="296"/>
      <c r="AV1015" s="676"/>
      <c r="AW1015" s="281"/>
      <c r="AX1015" s="281"/>
      <c r="AY1015" s="281"/>
      <c r="AZ1015" s="150"/>
      <c r="BA1015" s="306"/>
      <c r="BB1015" s="325"/>
      <c r="BC1015" s="507"/>
      <c r="BD1015" s="517"/>
      <c r="BE1015" s="514"/>
      <c r="BF1015" s="514"/>
      <c r="BG1015" s="517"/>
      <c r="BH1015" s="501"/>
      <c r="BI1015" s="324"/>
      <c r="BJ1015" s="282"/>
      <c r="BK1015" s="282"/>
      <c r="BL1015" s="280"/>
      <c r="BM1015" s="280"/>
      <c r="BN1015" s="282"/>
      <c r="BO1015" s="279"/>
      <c r="BP1015" s="280"/>
      <c r="BQ1015" s="280"/>
      <c r="BR1015" s="305"/>
      <c r="BS1015" s="280"/>
      <c r="BT1015" s="280"/>
      <c r="BU1015" s="280"/>
      <c r="BV1015" s="280"/>
      <c r="BW1015" s="280"/>
      <c r="BX1015" s="280"/>
      <c r="BY1015" s="501"/>
      <c r="BZ1015" s="501"/>
      <c r="CA1015" s="517"/>
      <c r="CB1015" s="501"/>
      <c r="CC1015" s="501"/>
      <c r="CD1015" s="501"/>
      <c r="CE1015" s="501"/>
      <c r="CF1015" s="501"/>
      <c r="CG1015" s="501"/>
      <c r="CH1015" s="501"/>
      <c r="CI1015" s="501"/>
      <c r="CJ1015" s="501"/>
      <c r="CK1015" s="501"/>
      <c r="CL1015" s="501"/>
      <c r="CM1015" s="501"/>
      <c r="CN1015" s="501"/>
      <c r="CO1015" s="501"/>
      <c r="CP1015" s="501"/>
    </row>
    <row r="1016" spans="1:127" s="502" customFormat="1" ht="12.75" customHeight="1" x14ac:dyDescent="0.2">
      <c r="A1016" s="281">
        <v>1015</v>
      </c>
      <c r="B1016" s="281" t="s">
        <v>1004</v>
      </c>
      <c r="C1016" s="281" t="s">
        <v>1702</v>
      </c>
      <c r="D1016" s="281"/>
      <c r="E1016" s="281" t="s">
        <v>9412</v>
      </c>
      <c r="F1016" s="281"/>
      <c r="G1016" s="281" t="s">
        <v>9413</v>
      </c>
      <c r="H1016" s="676"/>
      <c r="I1016" s="281" t="s">
        <v>2996</v>
      </c>
      <c r="J1016" s="281"/>
      <c r="K1016" s="281" t="s">
        <v>6554</v>
      </c>
      <c r="L1016" s="676" t="s">
        <v>6555</v>
      </c>
      <c r="M1016" s="306">
        <v>44099</v>
      </c>
      <c r="N1016" s="307">
        <v>44823</v>
      </c>
      <c r="O1016" s="507" t="s">
        <v>991</v>
      </c>
      <c r="P1016" s="508">
        <f>N1016</f>
        <v>44823</v>
      </c>
      <c r="Q1016" s="520">
        <v>20676</v>
      </c>
      <c r="R1016" s="520">
        <v>2008</v>
      </c>
      <c r="S1016" s="265">
        <v>44093</v>
      </c>
      <c r="T1016" s="324" t="s">
        <v>1436</v>
      </c>
      <c r="U1016" s="324" t="s">
        <v>1786</v>
      </c>
      <c r="V1016" s="150" t="s">
        <v>484</v>
      </c>
      <c r="W1016" s="150" t="s">
        <v>2261</v>
      </c>
      <c r="X1016" s="281" t="s">
        <v>9414</v>
      </c>
      <c r="Y1016" s="281" t="s">
        <v>9415</v>
      </c>
      <c r="Z1016" s="150" t="s">
        <v>6556</v>
      </c>
      <c r="AA1016" s="303">
        <v>44823</v>
      </c>
      <c r="AB1016" s="283" t="s">
        <v>1411</v>
      </c>
      <c r="AC1016" s="281">
        <v>5</v>
      </c>
      <c r="AD1016" s="284"/>
      <c r="AE1016" s="281">
        <v>75</v>
      </c>
      <c r="AF1016" s="281"/>
      <c r="AG1016" s="281">
        <v>95</v>
      </c>
      <c r="AH1016" s="281">
        <v>173</v>
      </c>
      <c r="AI1016" s="281">
        <v>24</v>
      </c>
      <c r="AJ1016" s="281" t="s">
        <v>994</v>
      </c>
      <c r="AK1016" s="324">
        <v>52</v>
      </c>
      <c r="AL1016" s="324">
        <v>1</v>
      </c>
      <c r="AM1016" s="324"/>
      <c r="AN1016" s="324"/>
      <c r="AO1016" s="324"/>
      <c r="AP1016" s="670"/>
      <c r="AQ1016" s="638"/>
      <c r="AR1016" s="271"/>
      <c r="AS1016" s="271"/>
      <c r="AT1016" s="271"/>
      <c r="AU1016" s="271"/>
      <c r="AV1016" s="273"/>
      <c r="AW1016" s="273"/>
      <c r="AX1016" s="271"/>
      <c r="AY1016" s="271"/>
      <c r="AZ1016" s="271"/>
      <c r="BA1016" s="274"/>
      <c r="BB1016" s="145"/>
      <c r="BC1016" s="269"/>
      <c r="BD1016" s="324"/>
      <c r="BE1016" s="324"/>
      <c r="BF1016" s="324"/>
      <c r="BG1016" s="324"/>
      <c r="BH1016" s="324"/>
      <c r="BI1016" s="324"/>
      <c r="BJ1016" s="324"/>
      <c r="BK1016" s="324"/>
      <c r="BL1016" s="324"/>
      <c r="BM1016" s="324"/>
      <c r="BN1016" s="324"/>
      <c r="BO1016" s="324"/>
      <c r="BP1016" s="324"/>
      <c r="BQ1016" s="324"/>
      <c r="BR1016" s="324"/>
      <c r="BS1016" s="324"/>
      <c r="BT1016" s="324"/>
      <c r="BU1016" s="324"/>
      <c r="BV1016" s="324"/>
      <c r="BW1016" s="324"/>
      <c r="BX1016" s="324"/>
      <c r="BY1016" s="324"/>
      <c r="BZ1016" s="324"/>
      <c r="CA1016" s="324"/>
      <c r="CB1016" s="324"/>
      <c r="CC1016" s="324"/>
      <c r="CD1016" s="324"/>
      <c r="CE1016" s="324"/>
      <c r="CF1016" s="324"/>
      <c r="CG1016" s="324"/>
      <c r="CH1016" s="324"/>
      <c r="CI1016" s="324"/>
      <c r="CJ1016" s="324"/>
      <c r="CK1016" s="324"/>
      <c r="CL1016" s="324"/>
      <c r="CM1016" s="324"/>
      <c r="CN1016" s="324"/>
      <c r="CO1016" s="324"/>
      <c r="CP1016" s="324"/>
      <c r="CQ1016" s="532"/>
      <c r="CR1016" s="532"/>
      <c r="CS1016" s="532"/>
      <c r="CT1016" s="532"/>
      <c r="CU1016" s="532"/>
      <c r="CV1016" s="532"/>
      <c r="CW1016" s="532"/>
      <c r="CX1016" s="532"/>
      <c r="CY1016" s="532"/>
      <c r="CZ1016" s="532"/>
      <c r="DA1016" s="532"/>
      <c r="DB1016" s="532"/>
      <c r="DC1016" s="532"/>
      <c r="DD1016" s="532"/>
      <c r="DE1016" s="532"/>
      <c r="DF1016" s="532"/>
      <c r="DG1016" s="532"/>
      <c r="DH1016" s="532"/>
      <c r="DI1016" s="532"/>
      <c r="DJ1016" s="532"/>
      <c r="DK1016" s="532"/>
      <c r="DL1016" s="532"/>
      <c r="DM1016" s="532"/>
      <c r="DN1016" s="532"/>
      <c r="DO1016" s="532"/>
      <c r="DP1016" s="532"/>
      <c r="DQ1016" s="532"/>
      <c r="DR1016" s="532"/>
      <c r="DS1016" s="532"/>
      <c r="DT1016" s="532"/>
      <c r="DU1016" s="532"/>
      <c r="DV1016" s="532"/>
      <c r="DW1016" s="532"/>
    </row>
    <row r="1017" spans="1:127" s="502" customFormat="1" ht="12.75" customHeight="1" x14ac:dyDescent="0.2">
      <c r="A1017" s="281">
        <v>1016</v>
      </c>
      <c r="B1017" s="281" t="s">
        <v>1004</v>
      </c>
      <c r="C1017" s="281" t="s">
        <v>7500</v>
      </c>
      <c r="D1017" s="281"/>
      <c r="E1017" s="281" t="s">
        <v>3601</v>
      </c>
      <c r="F1017" s="281"/>
      <c r="G1017" s="296" t="s">
        <v>7501</v>
      </c>
      <c r="H1017" s="679"/>
      <c r="I1017" s="281" t="s">
        <v>1527</v>
      </c>
      <c r="J1017" s="281"/>
      <c r="K1017" s="271" t="s">
        <v>4152</v>
      </c>
      <c r="L1017" s="273" t="s">
        <v>4153</v>
      </c>
      <c r="M1017" s="275">
        <v>43675</v>
      </c>
      <c r="N1017" s="132">
        <v>45130</v>
      </c>
      <c r="O1017" s="277" t="s">
        <v>991</v>
      </c>
      <c r="P1017" s="299">
        <f>N1017</f>
        <v>45130</v>
      </c>
      <c r="Q1017" s="264">
        <v>19411</v>
      </c>
      <c r="R1017" s="264">
        <v>2018</v>
      </c>
      <c r="S1017" s="265">
        <v>44400</v>
      </c>
      <c r="T1017" s="281" t="s">
        <v>32</v>
      </c>
      <c r="U1017" s="281" t="s">
        <v>991</v>
      </c>
      <c r="V1017" s="150" t="s">
        <v>1280</v>
      </c>
      <c r="W1017" s="150" t="s">
        <v>1313</v>
      </c>
      <c r="X1017" s="281" t="s">
        <v>7502</v>
      </c>
      <c r="Y1017" s="281"/>
      <c r="Z1017" s="150" t="s">
        <v>2341</v>
      </c>
      <c r="AA1017" s="303">
        <f>N1017</f>
        <v>45130</v>
      </c>
      <c r="AB1017" s="283" t="s">
        <v>2167</v>
      </c>
      <c r="AC1017" s="281">
        <v>3.6</v>
      </c>
      <c r="AD1017" s="284"/>
      <c r="AE1017" s="281">
        <v>70</v>
      </c>
      <c r="AF1017" s="281"/>
      <c r="AG1017" s="281">
        <v>88</v>
      </c>
      <c r="AH1017" s="281"/>
      <c r="AI1017" s="281" t="s">
        <v>994</v>
      </c>
      <c r="AJ1017" s="281" t="s">
        <v>994</v>
      </c>
      <c r="AK1017" s="281" t="s">
        <v>994</v>
      </c>
      <c r="AL1017" s="281">
        <v>1</v>
      </c>
      <c r="AM1017" s="265"/>
      <c r="AN1017" s="281"/>
      <c r="AO1017" s="281"/>
      <c r="AP1017" s="281"/>
      <c r="AQ1017" s="635"/>
      <c r="AR1017" s="324"/>
      <c r="AS1017" s="324"/>
      <c r="AT1017" s="324"/>
      <c r="AU1017" s="324"/>
      <c r="AV1017" s="324"/>
      <c r="AW1017" s="324"/>
      <c r="AX1017" s="324"/>
      <c r="AY1017" s="324"/>
      <c r="AZ1017" s="324"/>
      <c r="BA1017" s="324"/>
      <c r="BB1017" s="324"/>
      <c r="BC1017" s="324"/>
      <c r="BD1017" s="324"/>
      <c r="BE1017" s="324"/>
      <c r="BF1017" s="324"/>
      <c r="BG1017" s="324"/>
      <c r="BH1017" s="324"/>
      <c r="BI1017" s="324"/>
      <c r="BJ1017" s="324"/>
      <c r="BK1017" s="324"/>
      <c r="BL1017" s="324"/>
      <c r="BM1017" s="324"/>
      <c r="BN1017" s="324"/>
      <c r="BO1017" s="324"/>
      <c r="BP1017" s="324"/>
      <c r="BQ1017" s="324"/>
      <c r="BR1017" s="324"/>
      <c r="BS1017" s="324"/>
      <c r="BT1017" s="324"/>
      <c r="BU1017" s="324"/>
      <c r="BV1017" s="324"/>
      <c r="BW1017" s="324"/>
      <c r="BX1017" s="324"/>
      <c r="BY1017" s="324"/>
      <c r="BZ1017" s="324"/>
      <c r="CA1017" s="324"/>
      <c r="CB1017" s="324"/>
      <c r="CC1017" s="324"/>
      <c r="CD1017" s="324"/>
      <c r="CE1017" s="324"/>
      <c r="CF1017" s="324"/>
      <c r="CG1017" s="324"/>
      <c r="CH1017" s="324"/>
      <c r="CI1017" s="324"/>
      <c r="CJ1017" s="324"/>
      <c r="CK1017" s="324"/>
      <c r="CL1017" s="324"/>
      <c r="CM1017" s="324"/>
      <c r="CN1017" s="324"/>
      <c r="CO1017" s="324"/>
      <c r="CP1017" s="324"/>
      <c r="CQ1017" s="532"/>
      <c r="CR1017" s="532"/>
      <c r="CS1017" s="532"/>
      <c r="CT1017" s="532"/>
      <c r="CU1017" s="532"/>
      <c r="CV1017" s="532"/>
      <c r="CW1017" s="532"/>
      <c r="CX1017" s="532"/>
      <c r="CY1017" s="532"/>
      <c r="CZ1017" s="532"/>
      <c r="DA1017" s="532"/>
      <c r="DB1017" s="532"/>
      <c r="DC1017" s="532"/>
      <c r="DD1017" s="532"/>
      <c r="DE1017" s="532"/>
      <c r="DF1017" s="532"/>
      <c r="DG1017" s="532"/>
      <c r="DH1017" s="532"/>
      <c r="DI1017" s="532"/>
      <c r="DJ1017" s="532"/>
      <c r="DK1017" s="532"/>
      <c r="DL1017" s="532"/>
      <c r="DM1017" s="532"/>
      <c r="DN1017" s="532"/>
      <c r="DO1017" s="532"/>
      <c r="DP1017" s="532"/>
      <c r="DQ1017" s="532"/>
      <c r="DR1017" s="532"/>
      <c r="DS1017" s="532"/>
      <c r="DT1017" s="532"/>
      <c r="DU1017" s="532"/>
      <c r="DV1017" s="532"/>
      <c r="DW1017" s="532"/>
    </row>
    <row r="1018" spans="1:127" ht="12.75" customHeight="1" x14ac:dyDescent="0.2">
      <c r="A1018" s="281">
        <v>1017</v>
      </c>
      <c r="B1018" s="270" t="s">
        <v>1005</v>
      </c>
      <c r="C1018" s="270" t="s">
        <v>9454</v>
      </c>
      <c r="D1018" s="271" t="s">
        <v>9455</v>
      </c>
      <c r="E1018" s="271" t="s">
        <v>9459</v>
      </c>
      <c r="F1018" s="271" t="s">
        <v>9460</v>
      </c>
      <c r="G1018" s="272" t="s">
        <v>9456</v>
      </c>
      <c r="H1018" s="273" t="s">
        <v>9457</v>
      </c>
      <c r="I1018" s="281" t="s">
        <v>5006</v>
      </c>
      <c r="J1018" s="271" t="s">
        <v>9455</v>
      </c>
      <c r="K1018" s="318" t="s">
        <v>9461</v>
      </c>
      <c r="L1018" s="825" t="s">
        <v>9462</v>
      </c>
      <c r="M1018" s="275">
        <v>42136</v>
      </c>
      <c r="N1018" s="132">
        <v>44470</v>
      </c>
      <c r="O1018" s="277" t="s">
        <v>991</v>
      </c>
      <c r="P1018" s="299">
        <f t="shared" ref="P1018" si="215">N1018</f>
        <v>44470</v>
      </c>
      <c r="Q1018" s="264">
        <v>20694</v>
      </c>
      <c r="R1018" s="264">
        <v>1998</v>
      </c>
      <c r="S1018" s="279">
        <f t="shared" ref="S1018" si="216">SUM(N1018-365)</f>
        <v>44105</v>
      </c>
      <c r="T1018" s="281" t="s">
        <v>5218</v>
      </c>
      <c r="U1018" s="281" t="s">
        <v>259</v>
      </c>
      <c r="V1018" s="150" t="s">
        <v>2177</v>
      </c>
      <c r="W1018" s="150" t="s">
        <v>9458</v>
      </c>
      <c r="X1018" s="280" t="s">
        <v>9463</v>
      </c>
      <c r="Y1018" s="280" t="s">
        <v>1955</v>
      </c>
      <c r="Z1018" s="282" t="s">
        <v>1956</v>
      </c>
      <c r="AA1018" s="303">
        <f t="shared" ref="AA1018" si="217">N1018</f>
        <v>44470</v>
      </c>
      <c r="AB1018" s="283" t="s">
        <v>1395</v>
      </c>
      <c r="AC1018" s="281">
        <v>6.4</v>
      </c>
      <c r="AD1018" s="150">
        <v>47.5</v>
      </c>
      <c r="AE1018" s="281">
        <v>96</v>
      </c>
      <c r="AF1018" s="281">
        <v>141.5</v>
      </c>
      <c r="AG1018" s="281">
        <v>125</v>
      </c>
      <c r="AH1018" s="281">
        <v>162.5</v>
      </c>
      <c r="AI1018" s="281">
        <v>22</v>
      </c>
      <c r="AJ1018" s="281">
        <v>36</v>
      </c>
      <c r="AK1018" s="281">
        <v>46</v>
      </c>
      <c r="AL1018" s="281">
        <v>1</v>
      </c>
      <c r="AM1018" s="265">
        <v>42136</v>
      </c>
      <c r="AN1018" s="281">
        <v>2008</v>
      </c>
      <c r="AO1018" s="281" t="s">
        <v>1081</v>
      </c>
      <c r="AP1018" s="840"/>
      <c r="AQ1018" s="634"/>
      <c r="AR1018" s="501"/>
      <c r="AS1018" s="501"/>
      <c r="AT1018" s="501"/>
      <c r="AU1018" s="501"/>
      <c r="AV1018" s="501"/>
      <c r="AW1018" s="501"/>
      <c r="AX1018" s="501"/>
      <c r="AY1018" s="501"/>
      <c r="AZ1018" s="501"/>
      <c r="BA1018" s="501"/>
      <c r="BB1018" s="501"/>
      <c r="BC1018" s="501"/>
      <c r="BD1018" s="501"/>
      <c r="BE1018" s="501"/>
      <c r="BF1018" s="501"/>
      <c r="BG1018" s="501"/>
      <c r="BH1018" s="501"/>
      <c r="BI1018" s="501"/>
      <c r="BJ1018" s="501"/>
      <c r="BK1018" s="501"/>
      <c r="BL1018" s="501"/>
      <c r="BM1018" s="501"/>
      <c r="BN1018" s="501"/>
      <c r="BO1018" s="501"/>
      <c r="BP1018" s="501"/>
      <c r="BQ1018" s="501"/>
      <c r="BR1018" s="501"/>
      <c r="BS1018" s="501"/>
      <c r="BT1018" s="501"/>
      <c r="BU1018" s="501"/>
      <c r="BV1018" s="501"/>
      <c r="BW1018" s="501"/>
      <c r="BX1018" s="501"/>
      <c r="BY1018" s="501"/>
      <c r="BZ1018" s="501"/>
      <c r="CA1018" s="501"/>
      <c r="CB1018" s="501"/>
      <c r="CC1018" s="501"/>
      <c r="CD1018" s="501"/>
      <c r="CE1018" s="501"/>
      <c r="CF1018" s="501"/>
      <c r="CG1018" s="501"/>
      <c r="CH1018" s="501"/>
      <c r="CI1018" s="501"/>
      <c r="CJ1018" s="501"/>
      <c r="CK1018" s="501"/>
      <c r="CL1018" s="501"/>
      <c r="CM1018" s="501"/>
      <c r="CN1018" s="501"/>
      <c r="CO1018" s="501"/>
      <c r="CP1018" s="501"/>
    </row>
    <row r="1019" spans="1:127" s="502" customFormat="1" ht="12.75" customHeight="1" x14ac:dyDescent="0.2">
      <c r="A1019" s="281">
        <v>1018</v>
      </c>
      <c r="B1019" s="281" t="s">
        <v>1004</v>
      </c>
      <c r="C1019" s="281" t="s">
        <v>1928</v>
      </c>
      <c r="D1019" s="281"/>
      <c r="E1019" s="281" t="s">
        <v>3105</v>
      </c>
      <c r="F1019" s="281"/>
      <c r="G1019" s="296" t="s">
        <v>10257</v>
      </c>
      <c r="H1019" s="922"/>
      <c r="I1019" s="281" t="s">
        <v>2653</v>
      </c>
      <c r="J1019" s="281"/>
      <c r="K1019" s="281" t="s">
        <v>10258</v>
      </c>
      <c r="L1019" s="922" t="s">
        <v>10259</v>
      </c>
      <c r="M1019" s="306">
        <v>44343</v>
      </c>
      <c r="N1019" s="307">
        <v>45066</v>
      </c>
      <c r="O1019" s="507" t="s">
        <v>991</v>
      </c>
      <c r="P1019" s="508">
        <f>N1019</f>
        <v>45066</v>
      </c>
      <c r="Q1019" s="520">
        <v>21270</v>
      </c>
      <c r="R1019" s="520">
        <v>2021</v>
      </c>
      <c r="S1019" s="265" t="s">
        <v>10260</v>
      </c>
      <c r="T1019" s="281" t="s">
        <v>1785</v>
      </c>
      <c r="U1019" s="324" t="s">
        <v>1786</v>
      </c>
      <c r="V1019" s="150" t="s">
        <v>484</v>
      </c>
      <c r="W1019" s="150" t="s">
        <v>1894</v>
      </c>
      <c r="X1019" s="281" t="s">
        <v>10261</v>
      </c>
      <c r="Y1019" s="281" t="s">
        <v>10262</v>
      </c>
      <c r="Z1019" s="150" t="s">
        <v>1258</v>
      </c>
      <c r="AA1019" s="303">
        <f>N1019</f>
        <v>45066</v>
      </c>
      <c r="AB1019" s="283" t="s">
        <v>10263</v>
      </c>
      <c r="AC1019" s="281">
        <v>6.5</v>
      </c>
      <c r="AD1019" s="284"/>
      <c r="AE1019" s="281">
        <v>100</v>
      </c>
      <c r="AF1019" s="281"/>
      <c r="AG1019" s="281">
        <v>130</v>
      </c>
      <c r="AH1019" s="281"/>
      <c r="AI1019" s="281">
        <v>23</v>
      </c>
      <c r="AJ1019" s="281">
        <v>39</v>
      </c>
      <c r="AK1019" s="324">
        <v>56</v>
      </c>
      <c r="AL1019" s="324">
        <v>1</v>
      </c>
      <c r="AM1019" s="324"/>
      <c r="AN1019" s="324"/>
      <c r="AO1019" s="324"/>
      <c r="AP1019" s="281"/>
      <c r="AQ1019" s="635"/>
      <c r="AR1019" s="324"/>
      <c r="AS1019" s="324"/>
      <c r="AT1019" s="324"/>
      <c r="AU1019" s="324"/>
      <c r="AV1019" s="324"/>
      <c r="AW1019" s="324"/>
      <c r="AX1019" s="324"/>
      <c r="AY1019" s="324"/>
      <c r="AZ1019" s="324"/>
      <c r="BA1019" s="324"/>
      <c r="BB1019" s="324"/>
      <c r="BC1019" s="324"/>
      <c r="BD1019" s="324"/>
      <c r="BE1019" s="324"/>
      <c r="BF1019" s="324"/>
      <c r="BG1019" s="324"/>
      <c r="BH1019" s="324"/>
      <c r="BI1019" s="324"/>
      <c r="BJ1019" s="324"/>
      <c r="BK1019" s="324"/>
      <c r="BL1019" s="324"/>
      <c r="BM1019" s="324"/>
      <c r="BN1019" s="324"/>
      <c r="BO1019" s="324"/>
      <c r="BP1019" s="324"/>
      <c r="BQ1019" s="324"/>
      <c r="BR1019" s="324"/>
      <c r="BS1019" s="324"/>
      <c r="BT1019" s="324"/>
      <c r="BU1019" s="324"/>
      <c r="BV1019" s="324"/>
      <c r="BW1019" s="324"/>
      <c r="BX1019" s="324"/>
      <c r="BY1019" s="324"/>
      <c r="BZ1019" s="324"/>
      <c r="CA1019" s="324"/>
      <c r="CB1019" s="324"/>
      <c r="CC1019" s="324"/>
      <c r="CD1019" s="324"/>
      <c r="CE1019" s="324"/>
      <c r="CF1019" s="324"/>
      <c r="CG1019" s="324"/>
      <c r="CH1019" s="324"/>
      <c r="CI1019" s="324"/>
      <c r="CJ1019" s="324"/>
      <c r="CK1019" s="324"/>
      <c r="CL1019" s="324"/>
      <c r="CM1019" s="324"/>
      <c r="CN1019" s="324"/>
      <c r="CO1019" s="324"/>
      <c r="CP1019" s="324"/>
      <c r="CQ1019" s="532"/>
      <c r="CR1019" s="532"/>
      <c r="CS1019" s="532"/>
      <c r="CT1019" s="532"/>
      <c r="CU1019" s="532"/>
      <c r="CV1019" s="532"/>
      <c r="CW1019" s="532"/>
      <c r="CX1019" s="532"/>
      <c r="CY1019" s="532"/>
      <c r="CZ1019" s="532"/>
      <c r="DA1019" s="532"/>
      <c r="DB1019" s="532"/>
      <c r="DC1019" s="532"/>
      <c r="DD1019" s="532"/>
      <c r="DE1019" s="532"/>
      <c r="DF1019" s="532"/>
      <c r="DG1019" s="532"/>
      <c r="DH1019" s="532"/>
      <c r="DI1019" s="532"/>
      <c r="DJ1019" s="532"/>
      <c r="DK1019" s="532"/>
      <c r="DL1019" s="532"/>
      <c r="DM1019" s="532"/>
      <c r="DN1019" s="532"/>
      <c r="DO1019" s="532"/>
      <c r="DP1019" s="532"/>
      <c r="DQ1019" s="532"/>
      <c r="DR1019" s="532"/>
      <c r="DS1019" s="532"/>
      <c r="DT1019" s="532"/>
      <c r="DU1019" s="532"/>
      <c r="DV1019" s="532"/>
      <c r="DW1019" s="532"/>
    </row>
    <row r="1020" spans="1:127" ht="12.75" customHeight="1" x14ac:dyDescent="0.2">
      <c r="A1020" s="281">
        <v>1019</v>
      </c>
      <c r="B1020" s="281" t="s">
        <v>1005</v>
      </c>
      <c r="C1020" s="281" t="s">
        <v>799</v>
      </c>
      <c r="D1020" s="281" t="s">
        <v>1219</v>
      </c>
      <c r="E1020" s="281" t="s">
        <v>3103</v>
      </c>
      <c r="F1020" s="281" t="s">
        <v>5160</v>
      </c>
      <c r="G1020" s="296" t="s">
        <v>3104</v>
      </c>
      <c r="H1020" s="676" t="s">
        <v>4692</v>
      </c>
      <c r="I1020" s="281" t="s">
        <v>2653</v>
      </c>
      <c r="J1020" s="281" t="s">
        <v>1616</v>
      </c>
      <c r="K1020" s="281" t="s">
        <v>1684</v>
      </c>
      <c r="L1020" s="676" t="s">
        <v>5308</v>
      </c>
      <c r="M1020" s="306">
        <v>42151</v>
      </c>
      <c r="N1020" s="325">
        <v>44331</v>
      </c>
      <c r="O1020" s="507" t="s">
        <v>991</v>
      </c>
      <c r="P1020" s="513">
        <f t="shared" ref="P1020:P1027" si="218">N1020</f>
        <v>44331</v>
      </c>
      <c r="Q1020" s="514">
        <v>18499</v>
      </c>
      <c r="R1020" s="514">
        <v>2010</v>
      </c>
      <c r="S1020" s="279">
        <v>43966</v>
      </c>
      <c r="T1020" s="501" t="s">
        <v>898</v>
      </c>
      <c r="U1020" s="324" t="s">
        <v>991</v>
      </c>
      <c r="V1020" s="282" t="s">
        <v>8708</v>
      </c>
      <c r="W1020" s="282" t="s">
        <v>8709</v>
      </c>
      <c r="X1020" s="280" t="s">
        <v>6170</v>
      </c>
      <c r="Y1020" s="280" t="s">
        <v>1570</v>
      </c>
      <c r="Z1020" s="282" t="s">
        <v>1943</v>
      </c>
      <c r="AA1020" s="319">
        <f>N1020</f>
        <v>44331</v>
      </c>
      <c r="AB1020" s="149" t="s">
        <v>2167</v>
      </c>
      <c r="AC1020" s="280">
        <v>4.5</v>
      </c>
      <c r="AD1020" s="305">
        <v>18.5</v>
      </c>
      <c r="AE1020" s="280">
        <v>80</v>
      </c>
      <c r="AF1020" s="280">
        <v>80</v>
      </c>
      <c r="AG1020" s="280">
        <v>105</v>
      </c>
      <c r="AH1020" s="280">
        <v>105</v>
      </c>
      <c r="AI1020" s="280">
        <v>22</v>
      </c>
      <c r="AJ1020" s="280">
        <v>38</v>
      </c>
      <c r="AK1020" s="501">
        <v>52</v>
      </c>
      <c r="AL1020" s="501">
        <v>1</v>
      </c>
      <c r="AM1020" s="517">
        <v>41577</v>
      </c>
      <c r="AN1020" s="501">
        <v>2013</v>
      </c>
      <c r="AO1020" s="501" t="s">
        <v>991</v>
      </c>
      <c r="AP1020" s="280"/>
      <c r="AQ1020" s="634"/>
      <c r="AR1020" s="501"/>
      <c r="AS1020" s="501"/>
      <c r="AT1020" s="501"/>
      <c r="AU1020" s="501"/>
      <c r="AV1020" s="501"/>
      <c r="AW1020" s="501"/>
      <c r="AX1020" s="501"/>
      <c r="AY1020" s="501"/>
      <c r="AZ1020" s="501"/>
      <c r="BA1020" s="501"/>
      <c r="BB1020" s="501"/>
      <c r="BC1020" s="501"/>
      <c r="BD1020" s="501"/>
      <c r="BE1020" s="501"/>
      <c r="BF1020" s="501"/>
      <c r="BG1020" s="501"/>
      <c r="BH1020" s="501"/>
      <c r="BI1020" s="501"/>
      <c r="BJ1020" s="501"/>
      <c r="BK1020" s="501"/>
      <c r="BL1020" s="501"/>
      <c r="BM1020" s="501"/>
      <c r="BN1020" s="501"/>
      <c r="BO1020" s="501"/>
      <c r="BP1020" s="501"/>
      <c r="BQ1020" s="501"/>
      <c r="BR1020" s="501"/>
      <c r="BS1020" s="501"/>
      <c r="BT1020" s="501"/>
      <c r="BU1020" s="501"/>
      <c r="BV1020" s="501"/>
      <c r="BW1020" s="501"/>
      <c r="BX1020" s="501"/>
      <c r="BY1020" s="501"/>
      <c r="BZ1020" s="501"/>
      <c r="CA1020" s="501"/>
      <c r="CB1020" s="501"/>
      <c r="CC1020" s="501"/>
      <c r="CD1020" s="501"/>
      <c r="CE1020" s="501"/>
      <c r="CF1020" s="501"/>
      <c r="CG1020" s="501"/>
      <c r="CH1020" s="501"/>
      <c r="CI1020" s="501"/>
      <c r="CJ1020" s="501"/>
      <c r="CK1020" s="501"/>
      <c r="CL1020" s="501"/>
      <c r="CM1020" s="501"/>
      <c r="CN1020" s="501"/>
      <c r="CO1020" s="501"/>
      <c r="CP1020" s="501"/>
    </row>
    <row r="1021" spans="1:127" s="576" customFormat="1" ht="12.75" customHeight="1" x14ac:dyDescent="0.2">
      <c r="A1021" s="560">
        <v>1020</v>
      </c>
      <c r="B1021" s="560" t="s">
        <v>1004</v>
      </c>
      <c r="C1021" s="560" t="s">
        <v>6881</v>
      </c>
      <c r="D1021" s="560"/>
      <c r="E1021" s="560" t="s">
        <v>6882</v>
      </c>
      <c r="F1021" s="560"/>
      <c r="G1021" s="562" t="s">
        <v>6883</v>
      </c>
      <c r="H1021" s="563"/>
      <c r="I1021" s="560" t="s">
        <v>1527</v>
      </c>
      <c r="J1021" s="560"/>
      <c r="K1021" s="560" t="s">
        <v>4299</v>
      </c>
      <c r="L1021" s="563" t="s">
        <v>4300</v>
      </c>
      <c r="M1021" s="565">
        <v>43531</v>
      </c>
      <c r="N1021" s="566">
        <v>44261</v>
      </c>
      <c r="O1021" s="567" t="s">
        <v>991</v>
      </c>
      <c r="P1021" s="568">
        <f t="shared" si="218"/>
        <v>44261</v>
      </c>
      <c r="Q1021" s="569">
        <v>19079</v>
      </c>
      <c r="R1021" s="569">
        <v>2018</v>
      </c>
      <c r="S1021" s="570">
        <v>43530</v>
      </c>
      <c r="T1021" s="560" t="s">
        <v>5762</v>
      </c>
      <c r="U1021" s="571" t="s">
        <v>1786</v>
      </c>
      <c r="V1021" s="564" t="s">
        <v>484</v>
      </c>
      <c r="W1021" s="564" t="s">
        <v>484</v>
      </c>
      <c r="X1021" s="560" t="s">
        <v>6880</v>
      </c>
      <c r="Y1021" s="560" t="s">
        <v>1384</v>
      </c>
      <c r="Z1021" s="564" t="s">
        <v>1385</v>
      </c>
      <c r="AA1021" s="572">
        <v>44261</v>
      </c>
      <c r="AB1021" s="573" t="s">
        <v>2167</v>
      </c>
      <c r="AC1021" s="560">
        <v>6.7</v>
      </c>
      <c r="AD1021" s="574"/>
      <c r="AE1021" s="560">
        <v>100</v>
      </c>
      <c r="AF1021" s="560"/>
      <c r="AG1021" s="560">
        <v>180</v>
      </c>
      <c r="AH1021" s="560"/>
      <c r="AI1021" s="560" t="s">
        <v>994</v>
      </c>
      <c r="AJ1021" s="560" t="s">
        <v>994</v>
      </c>
      <c r="AK1021" s="571" t="s">
        <v>994</v>
      </c>
      <c r="AL1021" s="571">
        <v>2</v>
      </c>
      <c r="AM1021" s="571"/>
      <c r="AN1021" s="571"/>
      <c r="AO1021" s="571"/>
      <c r="AP1021" s="560"/>
      <c r="AQ1021" s="642"/>
      <c r="AR1021" s="571"/>
      <c r="AS1021" s="571"/>
      <c r="AT1021" s="571"/>
      <c r="AU1021" s="571"/>
      <c r="AV1021" s="571"/>
      <c r="AW1021" s="571"/>
      <c r="AX1021" s="571"/>
      <c r="AY1021" s="571"/>
      <c r="AZ1021" s="571"/>
      <c r="BA1021" s="571"/>
      <c r="BB1021" s="571"/>
      <c r="BC1021" s="571"/>
      <c r="BD1021" s="571"/>
      <c r="BE1021" s="571"/>
      <c r="BF1021" s="571"/>
      <c r="BG1021" s="571"/>
      <c r="BH1021" s="571"/>
      <c r="BI1021" s="571"/>
      <c r="BJ1021" s="571"/>
      <c r="BK1021" s="571"/>
      <c r="BL1021" s="571"/>
      <c r="BM1021" s="571"/>
      <c r="BN1021" s="571"/>
      <c r="BO1021" s="571"/>
      <c r="BP1021" s="571"/>
      <c r="BQ1021" s="571"/>
      <c r="BR1021" s="571"/>
      <c r="BS1021" s="571"/>
      <c r="BT1021" s="571"/>
      <c r="BU1021" s="571"/>
      <c r="BV1021" s="571"/>
      <c r="BW1021" s="571"/>
      <c r="BX1021" s="571"/>
      <c r="BY1021" s="571"/>
      <c r="BZ1021" s="571"/>
      <c r="CA1021" s="571"/>
      <c r="CB1021" s="571"/>
      <c r="CC1021" s="571"/>
      <c r="CD1021" s="571"/>
      <c r="CE1021" s="571"/>
      <c r="CF1021" s="571"/>
      <c r="CG1021" s="571"/>
      <c r="CH1021" s="571"/>
      <c r="CI1021" s="571"/>
      <c r="CJ1021" s="571"/>
      <c r="CK1021" s="571"/>
      <c r="CL1021" s="571"/>
      <c r="CM1021" s="571"/>
      <c r="CN1021" s="571"/>
      <c r="CO1021" s="571"/>
      <c r="CP1021" s="571"/>
      <c r="CQ1021" s="575"/>
      <c r="CR1021" s="575"/>
      <c r="CS1021" s="575"/>
      <c r="CT1021" s="575"/>
      <c r="CU1021" s="575"/>
      <c r="CV1021" s="575"/>
      <c r="CW1021" s="575"/>
      <c r="CX1021" s="575"/>
      <c r="CY1021" s="575"/>
      <c r="CZ1021" s="575"/>
      <c r="DA1021" s="575"/>
      <c r="DB1021" s="575"/>
      <c r="DC1021" s="575"/>
      <c r="DD1021" s="575"/>
      <c r="DE1021" s="575"/>
      <c r="DF1021" s="575"/>
      <c r="DG1021" s="575"/>
      <c r="DH1021" s="575"/>
      <c r="DI1021" s="575"/>
      <c r="DJ1021" s="575"/>
      <c r="DK1021" s="575"/>
      <c r="DL1021" s="575"/>
      <c r="DM1021" s="575"/>
      <c r="DN1021" s="575"/>
      <c r="DO1021" s="575"/>
      <c r="DP1021" s="575"/>
      <c r="DQ1021" s="575"/>
      <c r="DR1021" s="575"/>
      <c r="DS1021" s="575"/>
      <c r="DT1021" s="575"/>
      <c r="DU1021" s="575"/>
      <c r="DV1021" s="575"/>
      <c r="DW1021" s="575"/>
    </row>
    <row r="1022" spans="1:127" s="502" customFormat="1" ht="12.75" customHeight="1" x14ac:dyDescent="0.2">
      <c r="A1022" s="281">
        <v>1021</v>
      </c>
      <c r="B1022" s="281" t="s">
        <v>1004</v>
      </c>
      <c r="C1022" s="281" t="s">
        <v>6471</v>
      </c>
      <c r="D1022" s="281"/>
      <c r="E1022" s="281" t="s">
        <v>3113</v>
      </c>
      <c r="F1022" s="281"/>
      <c r="G1022" s="296" t="s">
        <v>7429</v>
      </c>
      <c r="H1022" s="676"/>
      <c r="I1022" s="281" t="s">
        <v>424</v>
      </c>
      <c r="J1022" s="281"/>
      <c r="K1022" s="281" t="s">
        <v>7430</v>
      </c>
      <c r="L1022" s="676" t="s">
        <v>1170</v>
      </c>
      <c r="M1022" s="306">
        <v>43663</v>
      </c>
      <c r="N1022" s="307">
        <v>45092</v>
      </c>
      <c r="O1022" s="507" t="s">
        <v>991</v>
      </c>
      <c r="P1022" s="508">
        <f>N1022</f>
        <v>45092</v>
      </c>
      <c r="Q1022" s="520">
        <v>19372</v>
      </c>
      <c r="R1022" s="520">
        <v>2019</v>
      </c>
      <c r="S1022" s="265">
        <v>44362</v>
      </c>
      <c r="T1022" s="281" t="s">
        <v>32</v>
      </c>
      <c r="U1022" s="324" t="s">
        <v>991</v>
      </c>
      <c r="V1022" s="150" t="s">
        <v>10392</v>
      </c>
      <c r="W1022" s="150" t="s">
        <v>10392</v>
      </c>
      <c r="X1022" s="281" t="s">
        <v>1034</v>
      </c>
      <c r="Y1022" s="281" t="s">
        <v>4642</v>
      </c>
      <c r="Z1022" s="150" t="s">
        <v>1171</v>
      </c>
      <c r="AA1022" s="303">
        <f t="shared" ref="AA1022:AA1027" si="219">N1022</f>
        <v>45092</v>
      </c>
      <c r="AB1022" s="283" t="s">
        <v>2167</v>
      </c>
      <c r="AC1022" s="281">
        <v>5.19</v>
      </c>
      <c r="AD1022" s="284"/>
      <c r="AE1022" s="281">
        <v>75</v>
      </c>
      <c r="AF1022" s="281"/>
      <c r="AG1022" s="281">
        <v>95</v>
      </c>
      <c r="AH1022" s="281"/>
      <c r="AI1022" s="281" t="s">
        <v>994</v>
      </c>
      <c r="AJ1022" s="281" t="s">
        <v>994</v>
      </c>
      <c r="AK1022" s="324" t="s">
        <v>994</v>
      </c>
      <c r="AL1022" s="324">
        <v>1</v>
      </c>
      <c r="AM1022" s="324"/>
      <c r="AN1022" s="324"/>
      <c r="AO1022" s="324"/>
      <c r="AP1022" s="281"/>
      <c r="AQ1022" s="635"/>
      <c r="AR1022" s="324"/>
      <c r="AS1022" s="324"/>
      <c r="AT1022" s="324"/>
      <c r="AU1022" s="324"/>
      <c r="AV1022" s="324"/>
      <c r="AW1022" s="324"/>
      <c r="AX1022" s="324"/>
      <c r="AY1022" s="324"/>
      <c r="AZ1022" s="324"/>
      <c r="BA1022" s="324"/>
      <c r="BB1022" s="324"/>
      <c r="BC1022" s="324"/>
      <c r="BD1022" s="324"/>
      <c r="BE1022" s="324"/>
      <c r="BF1022" s="324"/>
      <c r="BG1022" s="324"/>
      <c r="BH1022" s="324"/>
      <c r="BI1022" s="324"/>
      <c r="BJ1022" s="324"/>
      <c r="BK1022" s="324"/>
      <c r="BL1022" s="324"/>
      <c r="BM1022" s="324"/>
      <c r="BN1022" s="324"/>
      <c r="BO1022" s="324"/>
      <c r="BP1022" s="324"/>
      <c r="BQ1022" s="324"/>
      <c r="BR1022" s="324"/>
      <c r="BS1022" s="324"/>
      <c r="BT1022" s="324"/>
      <c r="BU1022" s="324"/>
      <c r="BV1022" s="324"/>
      <c r="BW1022" s="324"/>
      <c r="BX1022" s="324"/>
      <c r="BY1022" s="324"/>
      <c r="BZ1022" s="324"/>
      <c r="CA1022" s="324"/>
      <c r="CB1022" s="324"/>
      <c r="CC1022" s="324"/>
      <c r="CD1022" s="324"/>
      <c r="CE1022" s="324"/>
      <c r="CF1022" s="324"/>
      <c r="CG1022" s="324"/>
      <c r="CH1022" s="324"/>
      <c r="CI1022" s="324"/>
      <c r="CJ1022" s="324"/>
      <c r="CK1022" s="324"/>
      <c r="CL1022" s="324"/>
      <c r="CM1022" s="324"/>
      <c r="CN1022" s="324"/>
      <c r="CO1022" s="324"/>
      <c r="CP1022" s="324"/>
      <c r="CQ1022" s="532"/>
      <c r="CR1022" s="532"/>
      <c r="CS1022" s="532"/>
      <c r="CT1022" s="532"/>
      <c r="CU1022" s="532"/>
      <c r="CV1022" s="532"/>
      <c r="CW1022" s="532"/>
      <c r="CX1022" s="532"/>
      <c r="CY1022" s="532"/>
      <c r="CZ1022" s="532"/>
      <c r="DA1022" s="532"/>
      <c r="DB1022" s="532"/>
      <c r="DC1022" s="532"/>
      <c r="DD1022" s="532"/>
      <c r="DE1022" s="532"/>
      <c r="DF1022" s="532"/>
      <c r="DG1022" s="532"/>
      <c r="DH1022" s="532"/>
      <c r="DI1022" s="532"/>
      <c r="DJ1022" s="532"/>
      <c r="DK1022" s="532"/>
      <c r="DL1022" s="532"/>
      <c r="DM1022" s="532"/>
      <c r="DN1022" s="532"/>
      <c r="DO1022" s="532"/>
      <c r="DP1022" s="532"/>
      <c r="DQ1022" s="532"/>
      <c r="DR1022" s="532"/>
      <c r="DS1022" s="532"/>
      <c r="DT1022" s="532"/>
      <c r="DU1022" s="532"/>
      <c r="DV1022" s="532"/>
      <c r="DW1022" s="532"/>
    </row>
    <row r="1023" spans="1:127" ht="12.75" customHeight="1" x14ac:dyDescent="0.2">
      <c r="A1023" s="281">
        <v>1022</v>
      </c>
      <c r="B1023" s="281" t="s">
        <v>1004</v>
      </c>
      <c r="C1023" s="281" t="s">
        <v>2896</v>
      </c>
      <c r="D1023" s="281"/>
      <c r="E1023" s="281" t="s">
        <v>3118</v>
      </c>
      <c r="F1023" s="281"/>
      <c r="G1023" s="296" t="s">
        <v>3604</v>
      </c>
      <c r="H1023" s="676"/>
      <c r="I1023" s="281" t="s">
        <v>424</v>
      </c>
      <c r="J1023" s="281"/>
      <c r="K1023" s="271" t="s">
        <v>3012</v>
      </c>
      <c r="L1023" s="273" t="s">
        <v>3013</v>
      </c>
      <c r="M1023" s="275">
        <v>42475</v>
      </c>
      <c r="N1023" s="276">
        <v>45052</v>
      </c>
      <c r="O1023" s="277" t="s">
        <v>991</v>
      </c>
      <c r="P1023" s="298">
        <f t="shared" si="218"/>
        <v>45052</v>
      </c>
      <c r="Q1023" s="278">
        <v>19233</v>
      </c>
      <c r="R1023" s="278">
        <v>2015</v>
      </c>
      <c r="S1023" s="279">
        <v>44322</v>
      </c>
      <c r="T1023" s="280" t="s">
        <v>2096</v>
      </c>
      <c r="U1023" s="281" t="s">
        <v>991</v>
      </c>
      <c r="V1023" s="150" t="s">
        <v>8431</v>
      </c>
      <c r="W1023" s="150" t="s">
        <v>10157</v>
      </c>
      <c r="X1023" s="280" t="s">
        <v>7222</v>
      </c>
      <c r="Y1023" s="280" t="s">
        <v>3015</v>
      </c>
      <c r="Z1023" s="282" t="s">
        <v>3016</v>
      </c>
      <c r="AA1023" s="319">
        <f t="shared" si="219"/>
        <v>45052</v>
      </c>
      <c r="AB1023" s="149" t="s">
        <v>1411</v>
      </c>
      <c r="AC1023" s="280">
        <v>4.9000000000000004</v>
      </c>
      <c r="AD1023" s="305"/>
      <c r="AE1023" s="280">
        <v>95</v>
      </c>
      <c r="AF1023" s="280"/>
      <c r="AG1023" s="280">
        <v>115</v>
      </c>
      <c r="AH1023" s="280"/>
      <c r="AI1023" s="280">
        <v>24</v>
      </c>
      <c r="AJ1023" s="280">
        <v>39</v>
      </c>
      <c r="AK1023" s="280">
        <v>53</v>
      </c>
      <c r="AL1023" s="280">
        <v>1</v>
      </c>
      <c r="AM1023" s="501"/>
      <c r="AN1023" s="501"/>
      <c r="AO1023" s="501"/>
      <c r="AP1023" s="280"/>
      <c r="AQ1023" s="634"/>
      <c r="AR1023" s="501"/>
      <c r="AS1023" s="501"/>
      <c r="AT1023" s="501"/>
      <c r="AU1023" s="501"/>
      <c r="AV1023" s="501"/>
      <c r="AW1023" s="501"/>
      <c r="AX1023" s="501"/>
      <c r="AY1023" s="501"/>
      <c r="AZ1023" s="501"/>
      <c r="BA1023" s="501"/>
      <c r="BB1023" s="501"/>
      <c r="BC1023" s="501"/>
      <c r="BD1023" s="501"/>
      <c r="BE1023" s="501"/>
      <c r="BF1023" s="501"/>
      <c r="BG1023" s="501"/>
      <c r="BH1023" s="501"/>
      <c r="BI1023" s="501"/>
      <c r="BJ1023" s="501"/>
      <c r="BK1023" s="501"/>
      <c r="BL1023" s="501"/>
      <c r="BM1023" s="501"/>
      <c r="BN1023" s="501"/>
      <c r="BO1023" s="501"/>
      <c r="BP1023" s="501"/>
      <c r="BQ1023" s="501"/>
      <c r="BR1023" s="501"/>
      <c r="BS1023" s="501"/>
      <c r="BT1023" s="501"/>
      <c r="BU1023" s="501"/>
      <c r="BV1023" s="501"/>
      <c r="BW1023" s="501"/>
      <c r="BX1023" s="501"/>
      <c r="BY1023" s="501"/>
      <c r="BZ1023" s="501"/>
      <c r="CA1023" s="501"/>
      <c r="CB1023" s="501"/>
      <c r="CC1023" s="501"/>
      <c r="CD1023" s="501"/>
      <c r="CE1023" s="501"/>
      <c r="CF1023" s="501"/>
      <c r="CG1023" s="501"/>
      <c r="CH1023" s="501"/>
      <c r="CI1023" s="501"/>
      <c r="CJ1023" s="501"/>
      <c r="CK1023" s="501"/>
      <c r="CL1023" s="501"/>
      <c r="CM1023" s="501"/>
      <c r="CN1023" s="501"/>
      <c r="CO1023" s="501"/>
      <c r="CP1023" s="501"/>
    </row>
    <row r="1024" spans="1:127" s="502" customFormat="1" ht="12.75" customHeight="1" x14ac:dyDescent="0.2">
      <c r="A1024" s="281">
        <v>1023</v>
      </c>
      <c r="B1024" s="281" t="s">
        <v>1004</v>
      </c>
      <c r="C1024" s="281" t="s">
        <v>7</v>
      </c>
      <c r="D1024" s="281"/>
      <c r="E1024" s="281" t="s">
        <v>3119</v>
      </c>
      <c r="F1024" s="281"/>
      <c r="G1024" s="296" t="s">
        <v>10248</v>
      </c>
      <c r="H1024" s="922"/>
      <c r="I1024" s="281" t="s">
        <v>1634</v>
      </c>
      <c r="J1024" s="281"/>
      <c r="K1024" s="281" t="s">
        <v>10244</v>
      </c>
      <c r="L1024" s="922" t="s">
        <v>10245</v>
      </c>
      <c r="M1024" s="306">
        <v>44331</v>
      </c>
      <c r="N1024" s="307">
        <v>45061</v>
      </c>
      <c r="O1024" s="507" t="s">
        <v>991</v>
      </c>
      <c r="P1024" s="508">
        <f>N1024</f>
        <v>45061</v>
      </c>
      <c r="Q1024" s="520">
        <v>21267</v>
      </c>
      <c r="R1024" s="520">
        <v>2010</v>
      </c>
      <c r="S1024" s="265">
        <v>44331</v>
      </c>
      <c r="T1024" s="281" t="s">
        <v>5762</v>
      </c>
      <c r="U1024" s="324" t="s">
        <v>1786</v>
      </c>
      <c r="V1024" s="150" t="s">
        <v>484</v>
      </c>
      <c r="W1024" s="150" t="s">
        <v>1576</v>
      </c>
      <c r="X1024" s="281" t="s">
        <v>10249</v>
      </c>
      <c r="Y1024" s="281" t="s">
        <v>10246</v>
      </c>
      <c r="Z1024" s="150" t="s">
        <v>10247</v>
      </c>
      <c r="AA1024" s="303">
        <f t="shared" si="219"/>
        <v>45061</v>
      </c>
      <c r="AB1024" s="283" t="s">
        <v>2167</v>
      </c>
      <c r="AC1024" s="281">
        <v>6.1</v>
      </c>
      <c r="AD1024" s="284"/>
      <c r="AE1024" s="281">
        <v>110</v>
      </c>
      <c r="AF1024" s="281"/>
      <c r="AG1024" s="281">
        <v>130</v>
      </c>
      <c r="AH1024" s="281"/>
      <c r="AI1024" s="281" t="s">
        <v>994</v>
      </c>
      <c r="AJ1024" s="281">
        <v>38</v>
      </c>
      <c r="AK1024" s="324">
        <v>50</v>
      </c>
      <c r="AL1024" s="324">
        <v>1</v>
      </c>
      <c r="AM1024" s="324"/>
      <c r="AN1024" s="324"/>
      <c r="AO1024" s="324"/>
      <c r="AP1024" s="281"/>
      <c r="AQ1024" s="635"/>
      <c r="AR1024" s="324"/>
      <c r="AS1024" s="324"/>
      <c r="AT1024" s="324"/>
      <c r="AU1024" s="324"/>
      <c r="AV1024" s="324"/>
      <c r="AW1024" s="324"/>
      <c r="AX1024" s="324"/>
      <c r="AY1024" s="324"/>
      <c r="AZ1024" s="324"/>
      <c r="BA1024" s="324"/>
      <c r="BB1024" s="324"/>
      <c r="BC1024" s="324"/>
      <c r="BD1024" s="324"/>
      <c r="BE1024" s="324"/>
      <c r="BF1024" s="324"/>
      <c r="BG1024" s="324"/>
      <c r="BH1024" s="324"/>
      <c r="BI1024" s="324"/>
      <c r="BJ1024" s="324"/>
      <c r="BK1024" s="324"/>
      <c r="BL1024" s="324"/>
      <c r="BM1024" s="324"/>
      <c r="BN1024" s="324"/>
      <c r="BO1024" s="324"/>
      <c r="BP1024" s="324"/>
      <c r="BQ1024" s="324"/>
      <c r="BR1024" s="324"/>
      <c r="BS1024" s="324"/>
      <c r="BT1024" s="324"/>
      <c r="BU1024" s="324"/>
      <c r="BV1024" s="324"/>
      <c r="BW1024" s="324"/>
      <c r="BX1024" s="324"/>
      <c r="BY1024" s="324"/>
      <c r="BZ1024" s="324"/>
      <c r="CA1024" s="324"/>
      <c r="CB1024" s="324"/>
      <c r="CC1024" s="324"/>
      <c r="CD1024" s="324"/>
      <c r="CE1024" s="324"/>
      <c r="CF1024" s="324"/>
      <c r="CG1024" s="324"/>
      <c r="CH1024" s="324"/>
      <c r="CI1024" s="324"/>
      <c r="CJ1024" s="324"/>
      <c r="CK1024" s="324"/>
      <c r="CL1024" s="324"/>
      <c r="CM1024" s="324"/>
      <c r="CN1024" s="324"/>
      <c r="CO1024" s="324"/>
      <c r="CP1024" s="324"/>
      <c r="CQ1024" s="532"/>
      <c r="CR1024" s="532"/>
      <c r="CS1024" s="532"/>
      <c r="CT1024" s="532"/>
      <c r="CU1024" s="532"/>
      <c r="CV1024" s="532"/>
      <c r="CW1024" s="532"/>
      <c r="CX1024" s="532"/>
      <c r="CY1024" s="532"/>
      <c r="CZ1024" s="532"/>
      <c r="DA1024" s="532"/>
      <c r="DB1024" s="532"/>
      <c r="DC1024" s="532"/>
      <c r="DD1024" s="532"/>
      <c r="DE1024" s="532"/>
      <c r="DF1024" s="532"/>
      <c r="DG1024" s="532"/>
      <c r="DH1024" s="532"/>
      <c r="DI1024" s="532"/>
      <c r="DJ1024" s="532"/>
      <c r="DK1024" s="532"/>
      <c r="DL1024" s="532"/>
      <c r="DM1024" s="532"/>
      <c r="DN1024" s="532"/>
      <c r="DO1024" s="532"/>
      <c r="DP1024" s="532"/>
      <c r="DQ1024" s="532"/>
      <c r="DR1024" s="532"/>
      <c r="DS1024" s="532"/>
      <c r="DT1024" s="532"/>
      <c r="DU1024" s="532"/>
      <c r="DV1024" s="532"/>
      <c r="DW1024" s="532"/>
    </row>
    <row r="1025" spans="1:127" ht="12.75" customHeight="1" x14ac:dyDescent="0.2">
      <c r="A1025" s="281">
        <v>1024</v>
      </c>
      <c r="B1025" s="281" t="s">
        <v>1004</v>
      </c>
      <c r="C1025" s="281" t="s">
        <v>2932</v>
      </c>
      <c r="D1025" s="281"/>
      <c r="E1025" s="281" t="s">
        <v>3147</v>
      </c>
      <c r="F1025" s="281"/>
      <c r="G1025" s="296" t="s">
        <v>3148</v>
      </c>
      <c r="H1025" s="676"/>
      <c r="I1025" s="281" t="s">
        <v>2653</v>
      </c>
      <c r="J1025" s="281"/>
      <c r="K1025" s="281" t="s">
        <v>3149</v>
      </c>
      <c r="L1025" s="676" t="s">
        <v>3150</v>
      </c>
      <c r="M1025" s="306">
        <v>42167</v>
      </c>
      <c r="N1025" s="325">
        <v>44822</v>
      </c>
      <c r="O1025" s="507" t="s">
        <v>991</v>
      </c>
      <c r="P1025" s="513">
        <f t="shared" si="218"/>
        <v>44822</v>
      </c>
      <c r="Q1025" s="514">
        <v>20671</v>
      </c>
      <c r="R1025" s="514">
        <v>2015</v>
      </c>
      <c r="S1025" s="279">
        <v>44092</v>
      </c>
      <c r="T1025" s="281" t="s">
        <v>5079</v>
      </c>
      <c r="U1025" s="324" t="s">
        <v>991</v>
      </c>
      <c r="V1025" s="282" t="s">
        <v>1312</v>
      </c>
      <c r="W1025" s="282" t="s">
        <v>9399</v>
      </c>
      <c r="X1025" s="280" t="s">
        <v>3151</v>
      </c>
      <c r="Y1025" s="280" t="s">
        <v>3152</v>
      </c>
      <c r="Z1025" s="282" t="s">
        <v>1991</v>
      </c>
      <c r="AA1025" s="319">
        <f t="shared" si="219"/>
        <v>44822</v>
      </c>
      <c r="AB1025" s="149" t="s">
        <v>2167</v>
      </c>
      <c r="AC1025" s="280">
        <v>4.8</v>
      </c>
      <c r="AD1025" s="305"/>
      <c r="AE1025" s="280">
        <v>105</v>
      </c>
      <c r="AF1025" s="280"/>
      <c r="AG1025" s="280">
        <v>130</v>
      </c>
      <c r="AH1025" s="280"/>
      <c r="AI1025" s="280">
        <v>22</v>
      </c>
      <c r="AJ1025" s="280">
        <v>36</v>
      </c>
      <c r="AK1025" s="501">
        <v>54</v>
      </c>
      <c r="AL1025" s="501">
        <v>1</v>
      </c>
      <c r="AM1025" s="501"/>
      <c r="AN1025" s="501"/>
      <c r="AO1025" s="501"/>
      <c r="AP1025" s="280"/>
      <c r="AQ1025" s="634"/>
      <c r="AR1025" s="501"/>
      <c r="AS1025" s="501"/>
      <c r="AT1025" s="501"/>
      <c r="AU1025" s="501"/>
      <c r="AV1025" s="501"/>
      <c r="AW1025" s="501"/>
      <c r="AX1025" s="501"/>
      <c r="AY1025" s="501"/>
      <c r="AZ1025" s="501"/>
      <c r="BA1025" s="501"/>
      <c r="BB1025" s="501"/>
      <c r="BC1025" s="501"/>
      <c r="BD1025" s="501"/>
      <c r="BE1025" s="501"/>
      <c r="BF1025" s="501"/>
      <c r="BG1025" s="501"/>
      <c r="BH1025" s="501"/>
      <c r="BI1025" s="501"/>
      <c r="BJ1025" s="501"/>
      <c r="BK1025" s="501"/>
      <c r="BL1025" s="501"/>
      <c r="BM1025" s="501"/>
      <c r="BN1025" s="501"/>
      <c r="BO1025" s="501"/>
      <c r="BP1025" s="501"/>
      <c r="BQ1025" s="501"/>
      <c r="BR1025" s="501"/>
      <c r="BS1025" s="501"/>
      <c r="BT1025" s="501"/>
      <c r="BU1025" s="501"/>
      <c r="BV1025" s="501"/>
      <c r="BW1025" s="501"/>
      <c r="BX1025" s="501"/>
      <c r="BY1025" s="501"/>
      <c r="BZ1025" s="501"/>
      <c r="CA1025" s="501"/>
      <c r="CB1025" s="501"/>
      <c r="CC1025" s="501"/>
      <c r="CD1025" s="501"/>
      <c r="CE1025" s="501"/>
      <c r="CF1025" s="501"/>
      <c r="CG1025" s="501"/>
      <c r="CH1025" s="501"/>
      <c r="CI1025" s="501"/>
      <c r="CJ1025" s="501"/>
      <c r="CK1025" s="501"/>
      <c r="CL1025" s="501"/>
      <c r="CM1025" s="501"/>
      <c r="CN1025" s="501"/>
      <c r="CO1025" s="501"/>
      <c r="CP1025" s="501"/>
    </row>
    <row r="1026" spans="1:127" ht="12.75" customHeight="1" x14ac:dyDescent="0.2">
      <c r="A1026" s="281">
        <v>1025</v>
      </c>
      <c r="B1026" s="281" t="s">
        <v>224</v>
      </c>
      <c r="C1026" s="281"/>
      <c r="D1026" s="281" t="s">
        <v>2041</v>
      </c>
      <c r="E1026" s="281" t="s">
        <v>3146</v>
      </c>
      <c r="F1026" s="281" t="s">
        <v>893</v>
      </c>
      <c r="G1026" s="296"/>
      <c r="H1026" s="676" t="s">
        <v>894</v>
      </c>
      <c r="I1026" s="281"/>
      <c r="J1026" s="271" t="s">
        <v>2062</v>
      </c>
      <c r="K1026" s="281" t="s">
        <v>9972</v>
      </c>
      <c r="L1026" s="676" t="s">
        <v>9973</v>
      </c>
      <c r="M1026" s="306">
        <v>42170</v>
      </c>
      <c r="N1026" s="325">
        <v>44713</v>
      </c>
      <c r="O1026" s="507" t="s">
        <v>991</v>
      </c>
      <c r="P1026" s="513">
        <f t="shared" si="218"/>
        <v>44713</v>
      </c>
      <c r="Q1026" s="514">
        <v>21156</v>
      </c>
      <c r="R1026" s="514">
        <v>2015</v>
      </c>
      <c r="S1026" s="279">
        <v>43732</v>
      </c>
      <c r="T1026" s="501" t="s">
        <v>898</v>
      </c>
      <c r="U1026" s="324" t="s">
        <v>990</v>
      </c>
      <c r="V1026" s="282" t="s">
        <v>9806</v>
      </c>
      <c r="W1026" s="282" t="s">
        <v>9807</v>
      </c>
      <c r="X1026" s="280" t="s">
        <v>9974</v>
      </c>
      <c r="Y1026" s="280" t="s">
        <v>1697</v>
      </c>
      <c r="Z1026" s="282" t="s">
        <v>2687</v>
      </c>
      <c r="AA1026" s="319">
        <f t="shared" si="219"/>
        <v>44713</v>
      </c>
      <c r="AB1026" s="149"/>
      <c r="AC1026" s="280"/>
      <c r="AD1026" s="305">
        <v>28</v>
      </c>
      <c r="AE1026" s="280"/>
      <c r="AF1026" s="280"/>
      <c r="AG1026" s="280"/>
      <c r="AH1026" s="280"/>
      <c r="AI1026" s="280">
        <v>22</v>
      </c>
      <c r="AJ1026" s="280">
        <v>36</v>
      </c>
      <c r="AK1026" s="501">
        <v>54</v>
      </c>
      <c r="AL1026" s="501">
        <v>1</v>
      </c>
      <c r="AM1026" s="279">
        <v>41335</v>
      </c>
      <c r="AN1026" s="280">
        <v>2012</v>
      </c>
      <c r="AO1026" s="280" t="s">
        <v>991</v>
      </c>
      <c r="AP1026" s="281" t="s">
        <v>8642</v>
      </c>
      <c r="AQ1026" s="634"/>
      <c r="AR1026" s="501"/>
      <c r="AS1026" s="501"/>
      <c r="AT1026" s="501"/>
      <c r="AU1026" s="501"/>
      <c r="AV1026" s="501"/>
      <c r="AW1026" s="501"/>
      <c r="AX1026" s="501"/>
      <c r="AY1026" s="501"/>
      <c r="AZ1026" s="501"/>
      <c r="BA1026" s="501"/>
      <c r="BB1026" s="501"/>
      <c r="BC1026" s="501"/>
      <c r="BD1026" s="501"/>
      <c r="BE1026" s="501"/>
      <c r="BF1026" s="501"/>
      <c r="BG1026" s="501"/>
      <c r="BH1026" s="501"/>
      <c r="BI1026" s="501"/>
      <c r="BJ1026" s="501"/>
      <c r="BK1026" s="501"/>
      <c r="BL1026" s="501"/>
      <c r="BM1026" s="501"/>
      <c r="BN1026" s="501"/>
      <c r="BO1026" s="501"/>
      <c r="BP1026" s="501"/>
      <c r="BQ1026" s="501"/>
      <c r="BR1026" s="501"/>
      <c r="BS1026" s="501"/>
      <c r="BT1026" s="501"/>
      <c r="BU1026" s="501"/>
      <c r="BV1026" s="501"/>
      <c r="BW1026" s="501"/>
      <c r="BX1026" s="501"/>
      <c r="BY1026" s="501"/>
      <c r="BZ1026" s="501"/>
      <c r="CA1026" s="501"/>
      <c r="CB1026" s="501"/>
      <c r="CC1026" s="501"/>
      <c r="CD1026" s="501"/>
      <c r="CE1026" s="501"/>
      <c r="CF1026" s="501"/>
      <c r="CG1026" s="501"/>
      <c r="CH1026" s="501"/>
      <c r="CI1026" s="501"/>
      <c r="CJ1026" s="501"/>
      <c r="CK1026" s="501"/>
      <c r="CL1026" s="501"/>
      <c r="CM1026" s="501"/>
      <c r="CN1026" s="501"/>
      <c r="CO1026" s="501"/>
      <c r="CP1026" s="501"/>
    </row>
    <row r="1027" spans="1:127" s="502" customFormat="1" ht="12.75" customHeight="1" x14ac:dyDescent="0.2">
      <c r="A1027" s="281">
        <v>1026</v>
      </c>
      <c r="B1027" s="281" t="s">
        <v>1004</v>
      </c>
      <c r="C1027" s="281" t="s">
        <v>6844</v>
      </c>
      <c r="D1027" s="281"/>
      <c r="E1027" s="281" t="s">
        <v>6889</v>
      </c>
      <c r="F1027" s="281"/>
      <c r="G1027" s="296" t="s">
        <v>9400</v>
      </c>
      <c r="H1027" s="822"/>
      <c r="I1027" s="281" t="s">
        <v>2996</v>
      </c>
      <c r="J1027" s="281"/>
      <c r="K1027" s="281" t="s">
        <v>8478</v>
      </c>
      <c r="L1027" s="822" t="s">
        <v>8479</v>
      </c>
      <c r="M1027" s="306">
        <v>44097</v>
      </c>
      <c r="N1027" s="307">
        <v>44822</v>
      </c>
      <c r="O1027" s="507" t="s">
        <v>991</v>
      </c>
      <c r="P1027" s="508">
        <f t="shared" si="218"/>
        <v>44822</v>
      </c>
      <c r="Q1027" s="520">
        <v>20672</v>
      </c>
      <c r="R1027" s="520">
        <v>2019</v>
      </c>
      <c r="S1027" s="265">
        <v>44092</v>
      </c>
      <c r="T1027" s="324" t="s">
        <v>5079</v>
      </c>
      <c r="U1027" s="324" t="s">
        <v>1786</v>
      </c>
      <c r="V1027" s="150" t="s">
        <v>484</v>
      </c>
      <c r="W1027" s="150" t="s">
        <v>1280</v>
      </c>
      <c r="X1027" s="281" t="s">
        <v>8480</v>
      </c>
      <c r="Y1027" s="281" t="s">
        <v>617</v>
      </c>
      <c r="Z1027" s="150" t="s">
        <v>618</v>
      </c>
      <c r="AA1027" s="303">
        <f t="shared" si="219"/>
        <v>44822</v>
      </c>
      <c r="AB1027" s="283" t="s">
        <v>2167</v>
      </c>
      <c r="AC1027" s="281">
        <v>4.5</v>
      </c>
      <c r="AD1027" s="284"/>
      <c r="AE1027" s="281">
        <v>85</v>
      </c>
      <c r="AF1027" s="281"/>
      <c r="AG1027" s="281">
        <v>108</v>
      </c>
      <c r="AH1027" s="281"/>
      <c r="AI1027" s="281" t="s">
        <v>994</v>
      </c>
      <c r="AJ1027" s="281" t="s">
        <v>994</v>
      </c>
      <c r="AK1027" s="324" t="s">
        <v>994</v>
      </c>
      <c r="AL1027" s="324">
        <v>1</v>
      </c>
      <c r="AM1027" s="324"/>
      <c r="AN1027" s="324"/>
      <c r="AO1027" s="324"/>
      <c r="AP1027" s="281"/>
      <c r="AQ1027" s="635"/>
      <c r="AR1027" s="324"/>
      <c r="AS1027" s="324"/>
      <c r="AT1027" s="324"/>
      <c r="AU1027" s="324"/>
      <c r="AV1027" s="324"/>
      <c r="AW1027" s="324"/>
      <c r="AX1027" s="324"/>
      <c r="AY1027" s="324"/>
      <c r="AZ1027" s="324"/>
      <c r="BA1027" s="324"/>
      <c r="BB1027" s="324"/>
      <c r="BC1027" s="324"/>
      <c r="BD1027" s="324"/>
      <c r="BE1027" s="324"/>
      <c r="BF1027" s="324"/>
      <c r="BG1027" s="324"/>
      <c r="BH1027" s="324"/>
      <c r="BI1027" s="324"/>
      <c r="BJ1027" s="324"/>
      <c r="BK1027" s="324"/>
      <c r="BL1027" s="324"/>
      <c r="BM1027" s="324"/>
      <c r="BN1027" s="324"/>
      <c r="BO1027" s="324"/>
      <c r="BP1027" s="324"/>
      <c r="BQ1027" s="324"/>
      <c r="BR1027" s="324"/>
      <c r="BS1027" s="324"/>
      <c r="BT1027" s="324"/>
      <c r="BU1027" s="324"/>
      <c r="BV1027" s="324"/>
      <c r="BW1027" s="324"/>
      <c r="BX1027" s="324"/>
      <c r="BY1027" s="324"/>
      <c r="BZ1027" s="324"/>
      <c r="CA1027" s="324"/>
      <c r="CB1027" s="324"/>
      <c r="CC1027" s="324"/>
      <c r="CD1027" s="324"/>
      <c r="CE1027" s="324"/>
      <c r="CF1027" s="324"/>
      <c r="CG1027" s="324"/>
      <c r="CH1027" s="324"/>
      <c r="CI1027" s="324"/>
      <c r="CJ1027" s="324"/>
      <c r="CK1027" s="324"/>
      <c r="CL1027" s="324"/>
      <c r="CM1027" s="324"/>
      <c r="CN1027" s="324"/>
      <c r="CO1027" s="324"/>
      <c r="CP1027" s="324"/>
      <c r="CQ1027" s="532"/>
      <c r="CR1027" s="532"/>
      <c r="CS1027" s="532"/>
      <c r="CT1027" s="532"/>
      <c r="CU1027" s="532"/>
      <c r="CV1027" s="532"/>
      <c r="CW1027" s="532"/>
      <c r="CX1027" s="532"/>
      <c r="CY1027" s="532"/>
      <c r="CZ1027" s="532"/>
      <c r="DA1027" s="532"/>
      <c r="DB1027" s="532"/>
      <c r="DC1027" s="532"/>
      <c r="DD1027" s="532"/>
      <c r="DE1027" s="532"/>
      <c r="DF1027" s="532"/>
      <c r="DG1027" s="532"/>
      <c r="DH1027" s="532"/>
      <c r="DI1027" s="532"/>
      <c r="DJ1027" s="532"/>
      <c r="DK1027" s="532"/>
      <c r="DL1027" s="532"/>
      <c r="DM1027" s="532"/>
      <c r="DN1027" s="532"/>
      <c r="DO1027" s="532"/>
      <c r="DP1027" s="532"/>
      <c r="DQ1027" s="532"/>
      <c r="DR1027" s="532"/>
      <c r="DS1027" s="532"/>
      <c r="DT1027" s="532"/>
      <c r="DU1027" s="532"/>
      <c r="DV1027" s="532"/>
      <c r="DW1027" s="532"/>
    </row>
    <row r="1028" spans="1:127" s="576" customFormat="1" ht="12.75" customHeight="1" x14ac:dyDescent="0.2">
      <c r="A1028" s="560">
        <v>1027</v>
      </c>
      <c r="B1028" s="281" t="s">
        <v>1004</v>
      </c>
      <c r="C1028" s="281" t="s">
        <v>1441</v>
      </c>
      <c r="D1028" s="281"/>
      <c r="E1028" s="281" t="s">
        <v>6888</v>
      </c>
      <c r="F1028" s="281"/>
      <c r="G1028" s="296" t="s">
        <v>6932</v>
      </c>
      <c r="H1028" s="676"/>
      <c r="I1028" s="281" t="s">
        <v>1634</v>
      </c>
      <c r="J1028" s="281"/>
      <c r="K1028" s="560" t="s">
        <v>6934</v>
      </c>
      <c r="L1028" s="150" t="s">
        <v>1130</v>
      </c>
      <c r="M1028" s="306">
        <v>41346</v>
      </c>
      <c r="N1028" s="325">
        <v>44265</v>
      </c>
      <c r="O1028" s="277" t="s">
        <v>991</v>
      </c>
      <c r="P1028" s="298">
        <f t="shared" ref="P1028" si="220">N1028</f>
        <v>44265</v>
      </c>
      <c r="Q1028" s="278">
        <v>19097</v>
      </c>
      <c r="R1028" s="278">
        <v>2013</v>
      </c>
      <c r="S1028" s="279">
        <f t="shared" ref="S1028" si="221">SUM(N1028-365)</f>
        <v>43900</v>
      </c>
      <c r="T1028" s="280" t="s">
        <v>748</v>
      </c>
      <c r="U1028" s="281" t="s">
        <v>991</v>
      </c>
      <c r="V1028" s="282" t="s">
        <v>6935</v>
      </c>
      <c r="W1028" s="150" t="s">
        <v>6936</v>
      </c>
      <c r="X1028" s="280" t="s">
        <v>6933</v>
      </c>
      <c r="Y1028" s="280" t="s">
        <v>1142</v>
      </c>
      <c r="Z1028" s="282" t="s">
        <v>2021</v>
      </c>
      <c r="AA1028" s="303">
        <f t="shared" ref="AA1028" si="222">N1028</f>
        <v>44265</v>
      </c>
      <c r="AB1028" s="149" t="s">
        <v>485</v>
      </c>
      <c r="AC1028" s="280">
        <v>5.2</v>
      </c>
      <c r="AD1028" s="305"/>
      <c r="AE1028" s="280">
        <v>75</v>
      </c>
      <c r="AF1028" s="280"/>
      <c r="AG1028" s="280">
        <v>95</v>
      </c>
      <c r="AH1028" s="280"/>
      <c r="AI1028" s="280">
        <v>22</v>
      </c>
      <c r="AJ1028" s="281">
        <v>36</v>
      </c>
      <c r="AK1028" s="280">
        <v>48</v>
      </c>
      <c r="AL1028" s="280">
        <v>1</v>
      </c>
      <c r="AM1028" s="265"/>
      <c r="AN1028" s="281"/>
      <c r="AO1028" s="281"/>
      <c r="AP1028" s="280" t="s">
        <v>6937</v>
      </c>
      <c r="AQ1028" s="642"/>
      <c r="AR1028" s="571"/>
      <c r="AS1028" s="571"/>
      <c r="AT1028" s="571"/>
      <c r="AU1028" s="571"/>
      <c r="AV1028" s="571"/>
      <c r="AW1028" s="571"/>
      <c r="AX1028" s="571"/>
      <c r="AY1028" s="571"/>
      <c r="AZ1028" s="571"/>
      <c r="BA1028" s="571"/>
      <c r="BB1028" s="571"/>
      <c r="BC1028" s="571"/>
      <c r="BD1028" s="571"/>
      <c r="BE1028" s="571"/>
      <c r="BF1028" s="571"/>
      <c r="BG1028" s="571"/>
      <c r="BH1028" s="571"/>
      <c r="BI1028" s="571"/>
      <c r="BJ1028" s="571"/>
      <c r="BK1028" s="571"/>
      <c r="BL1028" s="571"/>
      <c r="BM1028" s="571"/>
      <c r="BN1028" s="571"/>
      <c r="BO1028" s="571"/>
      <c r="BP1028" s="571"/>
      <c r="BQ1028" s="571"/>
      <c r="BR1028" s="571"/>
      <c r="BS1028" s="571"/>
      <c r="BT1028" s="571"/>
      <c r="BU1028" s="571"/>
      <c r="BV1028" s="571"/>
      <c r="BW1028" s="571"/>
      <c r="BX1028" s="571"/>
      <c r="BY1028" s="571"/>
      <c r="BZ1028" s="571"/>
      <c r="CA1028" s="571"/>
      <c r="CB1028" s="571"/>
      <c r="CC1028" s="571"/>
      <c r="CD1028" s="571"/>
      <c r="CE1028" s="571"/>
      <c r="CF1028" s="571"/>
      <c r="CG1028" s="571"/>
      <c r="CH1028" s="571"/>
      <c r="CI1028" s="571"/>
      <c r="CJ1028" s="571"/>
      <c r="CK1028" s="571"/>
      <c r="CL1028" s="571"/>
      <c r="CM1028" s="571"/>
      <c r="CN1028" s="571"/>
      <c r="CO1028" s="571"/>
      <c r="CP1028" s="571"/>
      <c r="CQ1028" s="575"/>
      <c r="CR1028" s="575"/>
      <c r="CS1028" s="575"/>
      <c r="CT1028" s="575"/>
      <c r="CU1028" s="575"/>
      <c r="CV1028" s="575"/>
      <c r="CW1028" s="575"/>
      <c r="CX1028" s="575"/>
      <c r="CY1028" s="575"/>
      <c r="CZ1028" s="575"/>
      <c r="DA1028" s="575"/>
      <c r="DB1028" s="575"/>
      <c r="DC1028" s="575"/>
      <c r="DD1028" s="575"/>
      <c r="DE1028" s="575"/>
      <c r="DF1028" s="575"/>
      <c r="DG1028" s="575"/>
      <c r="DH1028" s="575"/>
      <c r="DI1028" s="575"/>
      <c r="DJ1028" s="575"/>
      <c r="DK1028" s="575"/>
      <c r="DL1028" s="575"/>
      <c r="DM1028" s="575"/>
      <c r="DN1028" s="575"/>
      <c r="DO1028" s="575"/>
      <c r="DP1028" s="575"/>
      <c r="DQ1028" s="575"/>
      <c r="DR1028" s="575"/>
      <c r="DS1028" s="575"/>
      <c r="DT1028" s="575"/>
      <c r="DU1028" s="575"/>
      <c r="DV1028" s="575"/>
      <c r="DW1028" s="575"/>
    </row>
    <row r="1029" spans="1:127" ht="12.75" customHeight="1" x14ac:dyDescent="0.2">
      <c r="A1029" s="281">
        <v>1028</v>
      </c>
      <c r="B1029" s="281" t="s">
        <v>1005</v>
      </c>
      <c r="C1029" s="270" t="s">
        <v>5945</v>
      </c>
      <c r="D1029" s="281" t="s">
        <v>801</v>
      </c>
      <c r="E1029" s="281" t="s">
        <v>6109</v>
      </c>
      <c r="F1029" s="281" t="s">
        <v>4330</v>
      </c>
      <c r="G1029" s="296" t="s">
        <v>6107</v>
      </c>
      <c r="H1029" s="676" t="s">
        <v>4331</v>
      </c>
      <c r="I1029" s="281" t="s">
        <v>1515</v>
      </c>
      <c r="J1029" s="281" t="s">
        <v>1916</v>
      </c>
      <c r="K1029" s="281" t="s">
        <v>6108</v>
      </c>
      <c r="L1029" s="676" t="s">
        <v>1986</v>
      </c>
      <c r="M1029" s="306">
        <v>43217</v>
      </c>
      <c r="N1029" s="276">
        <v>44666</v>
      </c>
      <c r="O1029" s="277" t="s">
        <v>991</v>
      </c>
      <c r="P1029" s="298">
        <f t="shared" ref="P1029:P1034" si="223">N1029</f>
        <v>44666</v>
      </c>
      <c r="Q1029" s="278">
        <v>18406</v>
      </c>
      <c r="R1029" s="278">
        <v>2018</v>
      </c>
      <c r="S1029" s="279">
        <v>43936</v>
      </c>
      <c r="T1029" s="280" t="s">
        <v>10401</v>
      </c>
      <c r="U1029" s="281" t="s">
        <v>4844</v>
      </c>
      <c r="V1029" s="282" t="s">
        <v>10524</v>
      </c>
      <c r="W1029" s="282" t="s">
        <v>10525</v>
      </c>
      <c r="X1029" s="280" t="s">
        <v>1449</v>
      </c>
      <c r="Y1029" s="280" t="s">
        <v>560</v>
      </c>
      <c r="Z1029" s="282" t="s">
        <v>1450</v>
      </c>
      <c r="AA1029" s="319">
        <f>N1029</f>
        <v>44666</v>
      </c>
      <c r="AB1029" s="149" t="s">
        <v>994</v>
      </c>
      <c r="AC1029" s="280">
        <v>6.5</v>
      </c>
      <c r="AD1029" s="305" t="s">
        <v>4332</v>
      </c>
      <c r="AE1029" s="280">
        <v>105</v>
      </c>
      <c r="AF1029" s="280">
        <v>105</v>
      </c>
      <c r="AG1029" s="280">
        <v>145</v>
      </c>
      <c r="AH1029" s="280">
        <v>145</v>
      </c>
      <c r="AI1029" s="280">
        <v>26</v>
      </c>
      <c r="AJ1029" s="280">
        <v>38</v>
      </c>
      <c r="AK1029" s="280">
        <v>64</v>
      </c>
      <c r="AL1029" s="280">
        <v>1</v>
      </c>
      <c r="AM1029" s="279">
        <v>42707</v>
      </c>
      <c r="AN1029" s="280">
        <v>2016</v>
      </c>
      <c r="AO1029" s="280" t="s">
        <v>991</v>
      </c>
      <c r="AP1029" s="280" t="s">
        <v>10526</v>
      </c>
      <c r="AQ1029" s="634"/>
      <c r="AR1029" s="501"/>
      <c r="AS1029" s="501"/>
      <c r="AT1029" s="501"/>
      <c r="AU1029" s="501"/>
      <c r="AV1029" s="501"/>
      <c r="AW1029" s="501"/>
      <c r="AX1029" s="501"/>
      <c r="AY1029" s="501"/>
      <c r="AZ1029" s="501"/>
      <c r="BA1029" s="501"/>
      <c r="BB1029" s="501"/>
      <c r="BC1029" s="501"/>
      <c r="BD1029" s="501"/>
      <c r="BE1029" s="501"/>
      <c r="BF1029" s="501"/>
      <c r="BG1029" s="501"/>
      <c r="BH1029" s="501"/>
      <c r="BI1029" s="501"/>
      <c r="BJ1029" s="501"/>
      <c r="BK1029" s="501"/>
      <c r="BL1029" s="501"/>
      <c r="BM1029" s="501"/>
      <c r="BN1029" s="501"/>
      <c r="BO1029" s="501"/>
      <c r="BP1029" s="501"/>
      <c r="BQ1029" s="501"/>
      <c r="BR1029" s="501"/>
      <c r="BS1029" s="501"/>
      <c r="BT1029" s="501"/>
      <c r="BU1029" s="501"/>
      <c r="BV1029" s="501"/>
      <c r="BW1029" s="501"/>
      <c r="BX1029" s="501"/>
      <c r="BY1029" s="501"/>
      <c r="BZ1029" s="501"/>
      <c r="CA1029" s="501"/>
      <c r="CB1029" s="501"/>
      <c r="CC1029" s="501"/>
      <c r="CD1029" s="501"/>
      <c r="CE1029" s="501"/>
      <c r="CF1029" s="501"/>
      <c r="CG1029" s="501"/>
      <c r="CH1029" s="501"/>
      <c r="CI1029" s="501"/>
      <c r="CJ1029" s="501"/>
      <c r="CK1029" s="501"/>
      <c r="CL1029" s="501"/>
      <c r="CM1029" s="501"/>
      <c r="CN1029" s="501"/>
      <c r="CO1029" s="501"/>
      <c r="CP1029" s="501"/>
    </row>
    <row r="1030" spans="1:127" ht="12" x14ac:dyDescent="0.2">
      <c r="A1030" s="281">
        <v>1029</v>
      </c>
      <c r="B1030" s="281" t="s">
        <v>1004</v>
      </c>
      <c r="C1030" s="281" t="s">
        <v>8276</v>
      </c>
      <c r="D1030" s="281"/>
      <c r="E1030" s="281" t="s">
        <v>3154</v>
      </c>
      <c r="F1030" s="281"/>
      <c r="G1030" s="296" t="s">
        <v>3155</v>
      </c>
      <c r="H1030" s="676"/>
      <c r="I1030" s="281" t="s">
        <v>136</v>
      </c>
      <c r="J1030" s="281"/>
      <c r="K1030" s="271" t="s">
        <v>3156</v>
      </c>
      <c r="L1030" s="273" t="s">
        <v>704</v>
      </c>
      <c r="M1030" s="275">
        <v>42177</v>
      </c>
      <c r="N1030" s="276">
        <v>44623</v>
      </c>
      <c r="O1030" s="277" t="s">
        <v>991</v>
      </c>
      <c r="P1030" s="298">
        <f t="shared" si="223"/>
        <v>44623</v>
      </c>
      <c r="Q1030" s="278">
        <v>20247</v>
      </c>
      <c r="R1030" s="278">
        <v>2015</v>
      </c>
      <c r="S1030" s="279">
        <v>43893</v>
      </c>
      <c r="T1030" s="280" t="s">
        <v>706</v>
      </c>
      <c r="U1030" s="281" t="s">
        <v>991</v>
      </c>
      <c r="V1030" s="282" t="s">
        <v>1894</v>
      </c>
      <c r="W1030" s="282" t="s">
        <v>3577</v>
      </c>
      <c r="X1030" s="280" t="s">
        <v>965</v>
      </c>
      <c r="Y1030" s="280" t="s">
        <v>1116</v>
      </c>
      <c r="Z1030" s="282" t="s">
        <v>2024</v>
      </c>
      <c r="AA1030" s="319">
        <f>N1030</f>
        <v>44623</v>
      </c>
      <c r="AB1030" s="149" t="s">
        <v>1411</v>
      </c>
      <c r="AC1030" s="280">
        <v>5.2</v>
      </c>
      <c r="AD1030" s="305"/>
      <c r="AE1030" s="280">
        <v>75</v>
      </c>
      <c r="AF1030" s="280"/>
      <c r="AG1030" s="280">
        <v>95</v>
      </c>
      <c r="AH1030" s="280"/>
      <c r="AI1030" s="280">
        <v>25</v>
      </c>
      <c r="AJ1030" s="280">
        <v>39</v>
      </c>
      <c r="AK1030" s="280">
        <v>56</v>
      </c>
      <c r="AL1030" s="280">
        <v>1</v>
      </c>
      <c r="AM1030" s="501"/>
      <c r="AN1030" s="501"/>
      <c r="AO1030" s="501"/>
      <c r="AP1030" s="280"/>
      <c r="AQ1030" s="634"/>
      <c r="AR1030" s="501"/>
      <c r="AS1030" s="501"/>
      <c r="AT1030" s="501"/>
      <c r="AU1030" s="501"/>
      <c r="AV1030" s="501"/>
      <c r="AW1030" s="501"/>
      <c r="AX1030" s="501"/>
      <c r="AY1030" s="501"/>
      <c r="AZ1030" s="501"/>
      <c r="BA1030" s="501"/>
      <c r="BB1030" s="501"/>
      <c r="BC1030" s="501"/>
      <c r="BD1030" s="501"/>
      <c r="BE1030" s="501"/>
      <c r="BF1030" s="501"/>
      <c r="BG1030" s="501"/>
      <c r="BH1030" s="501"/>
      <c r="BI1030" s="501"/>
      <c r="BJ1030" s="501"/>
      <c r="BK1030" s="501"/>
      <c r="BL1030" s="501"/>
      <c r="BM1030" s="501"/>
      <c r="BN1030" s="501"/>
      <c r="BO1030" s="501"/>
      <c r="BP1030" s="501"/>
      <c r="BQ1030" s="501"/>
      <c r="BR1030" s="501"/>
      <c r="BS1030" s="501"/>
      <c r="BT1030" s="501"/>
      <c r="BU1030" s="501"/>
      <c r="BV1030" s="501"/>
      <c r="BW1030" s="501"/>
      <c r="BX1030" s="501"/>
      <c r="BY1030" s="501"/>
      <c r="BZ1030" s="501"/>
      <c r="CA1030" s="501"/>
      <c r="CB1030" s="501"/>
      <c r="CC1030" s="501"/>
      <c r="CD1030" s="501"/>
      <c r="CE1030" s="501"/>
      <c r="CF1030" s="501"/>
      <c r="CG1030" s="501"/>
      <c r="CH1030" s="501"/>
      <c r="CI1030" s="501"/>
      <c r="CJ1030" s="501"/>
      <c r="CK1030" s="501"/>
      <c r="CL1030" s="501"/>
      <c r="CM1030" s="501"/>
      <c r="CN1030" s="501"/>
      <c r="CO1030" s="501"/>
      <c r="CP1030" s="501"/>
    </row>
    <row r="1031" spans="1:127" s="502" customFormat="1" ht="12.75" customHeight="1" x14ac:dyDescent="0.2">
      <c r="A1031" s="281">
        <v>1030</v>
      </c>
      <c r="B1031" s="281" t="s">
        <v>1004</v>
      </c>
      <c r="C1031" s="281" t="s">
        <v>6945</v>
      </c>
      <c r="D1031" s="281"/>
      <c r="E1031" s="281" t="s">
        <v>6892</v>
      </c>
      <c r="F1031" s="281"/>
      <c r="G1031" s="296" t="s">
        <v>6946</v>
      </c>
      <c r="H1031" s="676"/>
      <c r="I1031" s="281" t="s">
        <v>6947</v>
      </c>
      <c r="J1031" s="281"/>
      <c r="K1031" s="281" t="s">
        <v>3237</v>
      </c>
      <c r="L1031" s="676" t="s">
        <v>3238</v>
      </c>
      <c r="M1031" s="306">
        <v>43401</v>
      </c>
      <c r="N1031" s="307">
        <v>44862</v>
      </c>
      <c r="O1031" s="507" t="s">
        <v>991</v>
      </c>
      <c r="P1031" s="508">
        <f t="shared" si="223"/>
        <v>44862</v>
      </c>
      <c r="Q1031" s="520">
        <v>19101</v>
      </c>
      <c r="R1031" s="520">
        <v>2018</v>
      </c>
      <c r="S1031" s="265">
        <v>44132</v>
      </c>
      <c r="T1031" s="281" t="s">
        <v>1785</v>
      </c>
      <c r="U1031" s="281" t="s">
        <v>991</v>
      </c>
      <c r="V1031" s="150" t="s">
        <v>9531</v>
      </c>
      <c r="W1031" s="150" t="s">
        <v>543</v>
      </c>
      <c r="X1031" s="281" t="s">
        <v>3239</v>
      </c>
      <c r="Y1031" s="281" t="s">
        <v>511</v>
      </c>
      <c r="Z1031" s="150" t="s">
        <v>125</v>
      </c>
      <c r="AA1031" s="303">
        <v>44862</v>
      </c>
      <c r="AB1031" s="283" t="s">
        <v>1411</v>
      </c>
      <c r="AC1031" s="281">
        <v>5.5</v>
      </c>
      <c r="AD1031" s="284"/>
      <c r="AE1031" s="281">
        <v>80</v>
      </c>
      <c r="AF1031" s="281"/>
      <c r="AG1031" s="281">
        <v>105</v>
      </c>
      <c r="AH1031" s="281"/>
      <c r="AI1031" s="281">
        <v>25</v>
      </c>
      <c r="AJ1031" s="281">
        <v>40</v>
      </c>
      <c r="AK1031" s="324">
        <v>60</v>
      </c>
      <c r="AL1031" s="324">
        <v>1</v>
      </c>
      <c r="AM1031" s="324"/>
      <c r="AN1031" s="324"/>
      <c r="AO1031" s="324"/>
      <c r="AP1031" s="281"/>
      <c r="AQ1031" s="635"/>
      <c r="AR1031" s="324"/>
      <c r="AS1031" s="324"/>
      <c r="AT1031" s="324"/>
      <c r="AU1031" s="324"/>
      <c r="AV1031" s="324"/>
      <c r="AW1031" s="324"/>
      <c r="AX1031" s="324"/>
      <c r="AY1031" s="324"/>
      <c r="AZ1031" s="324"/>
      <c r="BA1031" s="324"/>
      <c r="BB1031" s="324"/>
      <c r="BC1031" s="324"/>
      <c r="BD1031" s="324"/>
      <c r="BE1031" s="324"/>
      <c r="BF1031" s="324"/>
      <c r="BG1031" s="324"/>
      <c r="BH1031" s="324"/>
      <c r="BI1031" s="324"/>
      <c r="BJ1031" s="324"/>
      <c r="BK1031" s="324"/>
      <c r="BL1031" s="324"/>
      <c r="BM1031" s="324"/>
      <c r="BN1031" s="324"/>
      <c r="BO1031" s="324"/>
      <c r="BP1031" s="324"/>
      <c r="BQ1031" s="324"/>
      <c r="BR1031" s="324"/>
      <c r="BS1031" s="324"/>
      <c r="BT1031" s="324"/>
      <c r="BU1031" s="324"/>
      <c r="BV1031" s="324"/>
      <c r="BW1031" s="324"/>
      <c r="BX1031" s="324"/>
      <c r="BY1031" s="324"/>
      <c r="BZ1031" s="324"/>
      <c r="CA1031" s="324"/>
      <c r="CB1031" s="324"/>
      <c r="CC1031" s="324"/>
      <c r="CD1031" s="324"/>
      <c r="CE1031" s="324"/>
      <c r="CF1031" s="324"/>
      <c r="CG1031" s="324"/>
      <c r="CH1031" s="324"/>
      <c r="CI1031" s="324"/>
      <c r="CJ1031" s="324"/>
      <c r="CK1031" s="324"/>
      <c r="CL1031" s="324"/>
      <c r="CM1031" s="324"/>
      <c r="CN1031" s="324"/>
      <c r="CO1031" s="324"/>
      <c r="CP1031" s="324"/>
      <c r="CQ1031" s="532"/>
      <c r="CR1031" s="532"/>
      <c r="CS1031" s="532"/>
      <c r="CT1031" s="532"/>
      <c r="CU1031" s="532"/>
      <c r="CV1031" s="532"/>
      <c r="CW1031" s="532"/>
      <c r="CX1031" s="532"/>
      <c r="CY1031" s="532"/>
      <c r="CZ1031" s="532"/>
      <c r="DA1031" s="532"/>
      <c r="DB1031" s="532"/>
      <c r="DC1031" s="532"/>
      <c r="DD1031" s="532"/>
      <c r="DE1031" s="532"/>
      <c r="DF1031" s="532"/>
      <c r="DG1031" s="532"/>
      <c r="DH1031" s="532"/>
      <c r="DI1031" s="532"/>
      <c r="DJ1031" s="532"/>
      <c r="DK1031" s="532"/>
      <c r="DL1031" s="532"/>
      <c r="DM1031" s="532"/>
      <c r="DN1031" s="532"/>
      <c r="DO1031" s="532"/>
      <c r="DP1031" s="532"/>
      <c r="DQ1031" s="532"/>
      <c r="DR1031" s="532"/>
      <c r="DS1031" s="532"/>
      <c r="DT1031" s="532"/>
      <c r="DU1031" s="532"/>
      <c r="DV1031" s="532"/>
      <c r="DW1031" s="532"/>
    </row>
    <row r="1032" spans="1:127" s="502" customFormat="1" ht="12.75" customHeight="1" x14ac:dyDescent="0.2">
      <c r="A1032" s="281">
        <v>1031</v>
      </c>
      <c r="B1032" s="281" t="s">
        <v>1004</v>
      </c>
      <c r="C1032" s="281" t="s">
        <v>7503</v>
      </c>
      <c r="D1032" s="281"/>
      <c r="E1032" s="281" t="s">
        <v>3134</v>
      </c>
      <c r="F1032" s="281"/>
      <c r="G1032" s="296" t="s">
        <v>8561</v>
      </c>
      <c r="H1032" s="754"/>
      <c r="I1032" s="281" t="s">
        <v>1527</v>
      </c>
      <c r="J1032" s="281"/>
      <c r="K1032" s="271" t="s">
        <v>8562</v>
      </c>
      <c r="L1032" s="273" t="s">
        <v>8563</v>
      </c>
      <c r="M1032" s="275">
        <v>43966</v>
      </c>
      <c r="N1032" s="132">
        <v>44691</v>
      </c>
      <c r="O1032" s="277" t="s">
        <v>991</v>
      </c>
      <c r="P1032" s="299">
        <f t="shared" si="223"/>
        <v>44691</v>
      </c>
      <c r="Q1032" s="264">
        <v>20408</v>
      </c>
      <c r="R1032" s="264">
        <v>2018</v>
      </c>
      <c r="S1032" s="265">
        <v>43961</v>
      </c>
      <c r="T1032" s="281" t="s">
        <v>5762</v>
      </c>
      <c r="U1032" s="281" t="s">
        <v>1786</v>
      </c>
      <c r="V1032" s="150" t="s">
        <v>484</v>
      </c>
      <c r="W1032" s="150" t="s">
        <v>2271</v>
      </c>
      <c r="X1032" s="281" t="s">
        <v>8564</v>
      </c>
      <c r="Y1032" s="281" t="s">
        <v>1384</v>
      </c>
      <c r="Z1032" s="150" t="s">
        <v>1385</v>
      </c>
      <c r="AA1032" s="303">
        <v>44691</v>
      </c>
      <c r="AB1032" s="283" t="s">
        <v>485</v>
      </c>
      <c r="AC1032" s="281">
        <v>4.55</v>
      </c>
      <c r="AD1032" s="284"/>
      <c r="AE1032" s="281">
        <v>60</v>
      </c>
      <c r="AF1032" s="281"/>
      <c r="AG1032" s="281">
        <v>95</v>
      </c>
      <c r="AH1032" s="281"/>
      <c r="AI1032" s="281" t="s">
        <v>994</v>
      </c>
      <c r="AJ1032" s="281" t="s">
        <v>994</v>
      </c>
      <c r="AK1032" s="324" t="s">
        <v>994</v>
      </c>
      <c r="AL1032" s="324">
        <v>1</v>
      </c>
      <c r="AM1032" s="324"/>
      <c r="AN1032" s="324"/>
      <c r="AO1032" s="324"/>
      <c r="AP1032" s="281"/>
      <c r="AQ1032" s="635"/>
      <c r="AR1032" s="324"/>
      <c r="AS1032" s="324"/>
      <c r="AT1032" s="324"/>
      <c r="AU1032" s="324"/>
      <c r="AV1032" s="324"/>
      <c r="AW1032" s="324"/>
      <c r="AX1032" s="324"/>
      <c r="AY1032" s="324"/>
      <c r="AZ1032" s="324"/>
      <c r="BA1032" s="324"/>
      <c r="BB1032" s="324"/>
      <c r="BC1032" s="324"/>
      <c r="BD1032" s="324"/>
      <c r="BE1032" s="324"/>
      <c r="BF1032" s="324"/>
      <c r="BG1032" s="324"/>
      <c r="BH1032" s="324"/>
      <c r="BI1032" s="324"/>
      <c r="BJ1032" s="324"/>
      <c r="BK1032" s="324"/>
      <c r="BL1032" s="324"/>
      <c r="BM1032" s="324"/>
      <c r="BN1032" s="324"/>
      <c r="BO1032" s="324"/>
      <c r="BP1032" s="324"/>
      <c r="BQ1032" s="324"/>
      <c r="BR1032" s="324"/>
      <c r="BS1032" s="324"/>
      <c r="BT1032" s="324"/>
      <c r="BU1032" s="324"/>
      <c r="BV1032" s="324"/>
      <c r="BW1032" s="324"/>
      <c r="BX1032" s="324"/>
      <c r="BY1032" s="324"/>
      <c r="BZ1032" s="324"/>
      <c r="CA1032" s="324"/>
      <c r="CB1032" s="324"/>
      <c r="CC1032" s="324"/>
      <c r="CD1032" s="324"/>
      <c r="CE1032" s="324"/>
      <c r="CF1032" s="324"/>
      <c r="CG1032" s="324"/>
      <c r="CH1032" s="324"/>
      <c r="CI1032" s="324"/>
      <c r="CJ1032" s="324"/>
      <c r="CK1032" s="324"/>
      <c r="CL1032" s="324"/>
      <c r="CM1032" s="324"/>
      <c r="CN1032" s="324"/>
      <c r="CO1032" s="324"/>
      <c r="CP1032" s="324"/>
      <c r="CQ1032" s="532"/>
      <c r="CR1032" s="532"/>
      <c r="CS1032" s="532"/>
      <c r="CT1032" s="532"/>
      <c r="CU1032" s="532"/>
      <c r="CV1032" s="532"/>
      <c r="CW1032" s="532"/>
      <c r="CX1032" s="532"/>
      <c r="CY1032" s="532"/>
      <c r="CZ1032" s="532"/>
      <c r="DA1032" s="532"/>
      <c r="DB1032" s="532"/>
      <c r="DC1032" s="532"/>
      <c r="DD1032" s="532"/>
      <c r="DE1032" s="532"/>
      <c r="DF1032" s="532"/>
      <c r="DG1032" s="532"/>
      <c r="DH1032" s="532"/>
      <c r="DI1032" s="532"/>
      <c r="DJ1032" s="532"/>
      <c r="DK1032" s="532"/>
      <c r="DL1032" s="532"/>
      <c r="DM1032" s="532"/>
      <c r="DN1032" s="532"/>
      <c r="DO1032" s="532"/>
      <c r="DP1032" s="532"/>
      <c r="DQ1032" s="532"/>
      <c r="DR1032" s="532"/>
      <c r="DS1032" s="532"/>
      <c r="DT1032" s="532"/>
      <c r="DU1032" s="532"/>
      <c r="DV1032" s="532"/>
      <c r="DW1032" s="532"/>
    </row>
    <row r="1033" spans="1:127" s="502" customFormat="1" ht="12.75" customHeight="1" x14ac:dyDescent="0.2">
      <c r="A1033" s="281">
        <v>1032</v>
      </c>
      <c r="B1033" s="281" t="s">
        <v>1004</v>
      </c>
      <c r="C1033" s="281" t="s">
        <v>7366</v>
      </c>
      <c r="D1033" s="281"/>
      <c r="E1033" s="281" t="s">
        <v>5793</v>
      </c>
      <c r="F1033" s="281"/>
      <c r="G1033" s="296" t="s">
        <v>8565</v>
      </c>
      <c r="H1033" s="754"/>
      <c r="I1033" s="281" t="s">
        <v>1527</v>
      </c>
      <c r="J1033" s="281"/>
      <c r="K1033" s="281" t="s">
        <v>8566</v>
      </c>
      <c r="L1033" s="754" t="s">
        <v>8567</v>
      </c>
      <c r="M1033" s="306">
        <v>43966</v>
      </c>
      <c r="N1033" s="307">
        <v>44695</v>
      </c>
      <c r="O1033" s="507" t="s">
        <v>991</v>
      </c>
      <c r="P1033" s="299">
        <f t="shared" si="223"/>
        <v>44695</v>
      </c>
      <c r="Q1033" s="264">
        <v>20409</v>
      </c>
      <c r="R1033" s="264">
        <v>2019</v>
      </c>
      <c r="S1033" s="265">
        <v>43965</v>
      </c>
      <c r="T1033" s="281" t="s">
        <v>5762</v>
      </c>
      <c r="U1033" s="281" t="s">
        <v>1786</v>
      </c>
      <c r="V1033" s="150" t="s">
        <v>484</v>
      </c>
      <c r="W1033" s="150" t="s">
        <v>1280</v>
      </c>
      <c r="X1033" s="281" t="s">
        <v>8568</v>
      </c>
      <c r="Y1033" s="281" t="s">
        <v>8569</v>
      </c>
      <c r="Z1033" s="150" t="s">
        <v>3033</v>
      </c>
      <c r="AA1033" s="303">
        <v>44695</v>
      </c>
      <c r="AB1033" s="283" t="s">
        <v>2167</v>
      </c>
      <c r="AC1033" s="281">
        <v>4.6500000000000004</v>
      </c>
      <c r="AD1033" s="284"/>
      <c r="AE1033" s="281">
        <v>80</v>
      </c>
      <c r="AF1033" s="281"/>
      <c r="AG1033" s="281">
        <v>100</v>
      </c>
      <c r="AH1033" s="281"/>
      <c r="AI1033" s="281" t="s">
        <v>994</v>
      </c>
      <c r="AJ1033" s="281" t="s">
        <v>994</v>
      </c>
      <c r="AK1033" s="281" t="s">
        <v>994</v>
      </c>
      <c r="AL1033" s="281">
        <v>1</v>
      </c>
      <c r="AM1033" s="324"/>
      <c r="AN1033" s="324"/>
      <c r="AO1033" s="324"/>
      <c r="AP1033" s="281"/>
      <c r="AQ1033" s="635"/>
      <c r="AR1033" s="324"/>
      <c r="AS1033" s="324"/>
      <c r="AT1033" s="324"/>
      <c r="AU1033" s="324"/>
      <c r="AV1033" s="324"/>
      <c r="AW1033" s="324"/>
      <c r="AX1033" s="324"/>
      <c r="AY1033" s="324"/>
      <c r="AZ1033" s="324"/>
      <c r="BA1033" s="324"/>
      <c r="BB1033" s="324"/>
      <c r="BC1033" s="324"/>
      <c r="BD1033" s="324"/>
      <c r="BE1033" s="324"/>
      <c r="BF1033" s="324"/>
      <c r="BG1033" s="324"/>
      <c r="BH1033" s="324"/>
      <c r="BI1033" s="324"/>
      <c r="BJ1033" s="324"/>
      <c r="BK1033" s="324"/>
      <c r="BL1033" s="324"/>
      <c r="BM1033" s="324"/>
      <c r="BN1033" s="324"/>
      <c r="BO1033" s="324"/>
      <c r="BP1033" s="324"/>
      <c r="BQ1033" s="324"/>
      <c r="BR1033" s="324"/>
      <c r="BS1033" s="324"/>
      <c r="BT1033" s="324"/>
      <c r="BU1033" s="324"/>
      <c r="BV1033" s="324"/>
      <c r="BW1033" s="324"/>
      <c r="BX1033" s="324"/>
      <c r="BY1033" s="324"/>
      <c r="BZ1033" s="324"/>
      <c r="CA1033" s="324"/>
      <c r="CB1033" s="324"/>
      <c r="CC1033" s="324"/>
      <c r="CD1033" s="324"/>
      <c r="CE1033" s="324"/>
      <c r="CF1033" s="324"/>
      <c r="CG1033" s="324"/>
      <c r="CH1033" s="324"/>
      <c r="CI1033" s="324"/>
      <c r="CJ1033" s="324"/>
      <c r="CK1033" s="324"/>
      <c r="CL1033" s="324"/>
      <c r="CM1033" s="324"/>
      <c r="CN1033" s="324"/>
      <c r="CO1033" s="324"/>
      <c r="CP1033" s="324"/>
      <c r="CQ1033" s="532"/>
      <c r="CR1033" s="532"/>
      <c r="CS1033" s="532"/>
      <c r="CT1033" s="532"/>
      <c r="CU1033" s="532"/>
      <c r="CV1033" s="532"/>
      <c r="CW1033" s="532"/>
      <c r="CX1033" s="532"/>
      <c r="CY1033" s="532"/>
      <c r="CZ1033" s="532"/>
      <c r="DA1033" s="532"/>
      <c r="DB1033" s="532"/>
      <c r="DC1033" s="532"/>
      <c r="DD1033" s="532"/>
      <c r="DE1033" s="532"/>
      <c r="DF1033" s="532"/>
      <c r="DG1033" s="532"/>
      <c r="DH1033" s="532"/>
      <c r="DI1033" s="532"/>
      <c r="DJ1033" s="532"/>
      <c r="DK1033" s="532"/>
      <c r="DL1033" s="532"/>
      <c r="DM1033" s="532"/>
      <c r="DN1033" s="532"/>
      <c r="DO1033" s="532"/>
      <c r="DP1033" s="532"/>
      <c r="DQ1033" s="532"/>
      <c r="DR1033" s="532"/>
      <c r="DS1033" s="532"/>
      <c r="DT1033" s="532"/>
      <c r="DU1033" s="532"/>
      <c r="DV1033" s="532"/>
      <c r="DW1033" s="532"/>
    </row>
    <row r="1034" spans="1:127" s="502" customFormat="1" ht="12.75" customHeight="1" x14ac:dyDescent="0.2">
      <c r="A1034" s="281">
        <v>1033</v>
      </c>
      <c r="B1034" s="281" t="s">
        <v>1004</v>
      </c>
      <c r="C1034" s="281" t="s">
        <v>9803</v>
      </c>
      <c r="D1034" s="281"/>
      <c r="E1034" s="281" t="s">
        <v>3181</v>
      </c>
      <c r="F1034" s="281"/>
      <c r="G1034" s="296" t="s">
        <v>10478</v>
      </c>
      <c r="H1034" s="922"/>
      <c r="I1034" s="281" t="s">
        <v>2653</v>
      </c>
      <c r="J1034" s="281"/>
      <c r="K1034" s="271" t="s">
        <v>9539</v>
      </c>
      <c r="L1034" s="273" t="s">
        <v>5234</v>
      </c>
      <c r="M1034" s="275">
        <v>44386</v>
      </c>
      <c r="N1034" s="132">
        <v>44748</v>
      </c>
      <c r="O1034" s="277" t="s">
        <v>991</v>
      </c>
      <c r="P1034" s="299">
        <f t="shared" si="223"/>
        <v>44748</v>
      </c>
      <c r="Q1034" s="264">
        <v>21356</v>
      </c>
      <c r="R1034" s="264">
        <v>2015</v>
      </c>
      <c r="S1034" s="265">
        <v>44383</v>
      </c>
      <c r="T1034" s="281" t="s">
        <v>10394</v>
      </c>
      <c r="U1034" s="281" t="s">
        <v>1786</v>
      </c>
      <c r="V1034" s="150" t="s">
        <v>484</v>
      </c>
      <c r="W1034" s="150" t="s">
        <v>10230</v>
      </c>
      <c r="X1034" s="281" t="s">
        <v>9540</v>
      </c>
      <c r="Y1034" s="281" t="s">
        <v>1212</v>
      </c>
      <c r="Z1034" s="150" t="s">
        <v>9541</v>
      </c>
      <c r="AA1034" s="303">
        <f>N1034</f>
        <v>44748</v>
      </c>
      <c r="AB1034" s="283" t="s">
        <v>2167</v>
      </c>
      <c r="AC1034" s="281">
        <v>6.3</v>
      </c>
      <c r="AD1034" s="284"/>
      <c r="AE1034" s="281">
        <v>120</v>
      </c>
      <c r="AF1034" s="281"/>
      <c r="AG1034" s="281">
        <v>220</v>
      </c>
      <c r="AH1034" s="281"/>
      <c r="AI1034" s="281">
        <v>23</v>
      </c>
      <c r="AJ1034" s="281">
        <v>36</v>
      </c>
      <c r="AK1034" s="281">
        <v>50</v>
      </c>
      <c r="AL1034" s="281">
        <v>2</v>
      </c>
      <c r="AM1034" s="324"/>
      <c r="AN1034" s="324"/>
      <c r="AO1034" s="324"/>
      <c r="AP1034" s="281"/>
      <c r="AQ1034" s="639"/>
      <c r="AR1034" s="515"/>
      <c r="AS1034" s="515"/>
      <c r="AT1034" s="515"/>
      <c r="AU1034" s="515"/>
      <c r="AV1034" s="515"/>
      <c r="AW1034" s="515"/>
      <c r="AX1034" s="515"/>
      <c r="AY1034" s="515"/>
      <c r="AZ1034" s="515"/>
      <c r="BA1034" s="515"/>
      <c r="BB1034" s="515"/>
      <c r="BC1034" s="515"/>
      <c r="BD1034" s="515"/>
      <c r="BE1034" s="515"/>
      <c r="BF1034" s="515"/>
      <c r="BG1034" s="515"/>
      <c r="BH1034" s="515"/>
      <c r="BI1034" s="515"/>
      <c r="BJ1034" s="515"/>
      <c r="BK1034" s="515"/>
      <c r="BL1034" s="515"/>
      <c r="BM1034" s="515"/>
      <c r="BN1034" s="515"/>
      <c r="BO1034" s="515"/>
      <c r="BP1034" s="515"/>
      <c r="BQ1034" s="515"/>
      <c r="BR1034" s="515"/>
      <c r="BS1034" s="515"/>
      <c r="BT1034" s="515"/>
      <c r="BU1034" s="515"/>
      <c r="BV1034" s="515"/>
      <c r="BW1034" s="515"/>
      <c r="BX1034" s="515"/>
      <c r="BY1034" s="515"/>
      <c r="BZ1034" s="515"/>
      <c r="CA1034" s="515"/>
      <c r="CB1034" s="515"/>
      <c r="CC1034" s="515"/>
      <c r="CD1034" s="515"/>
      <c r="CE1034" s="515"/>
      <c r="CF1034" s="515"/>
      <c r="CG1034" s="515"/>
      <c r="CH1034" s="515"/>
      <c r="CI1034" s="515"/>
      <c r="CJ1034" s="515"/>
      <c r="CK1034" s="515"/>
      <c r="CL1034" s="515"/>
      <c r="CM1034" s="515"/>
      <c r="CN1034" s="515"/>
      <c r="CO1034" s="515"/>
      <c r="CP1034" s="515"/>
      <c r="CQ1034" s="532"/>
      <c r="CR1034" s="532"/>
      <c r="CS1034" s="532"/>
      <c r="CT1034" s="532"/>
      <c r="CU1034" s="532"/>
      <c r="CV1034" s="532"/>
      <c r="CW1034" s="532"/>
      <c r="CX1034" s="532"/>
      <c r="CY1034" s="532"/>
      <c r="CZ1034" s="532"/>
      <c r="DA1034" s="532"/>
      <c r="DB1034" s="532"/>
      <c r="DC1034" s="532"/>
      <c r="DD1034" s="532"/>
      <c r="DE1034" s="532"/>
      <c r="DF1034" s="532"/>
      <c r="DG1034" s="532"/>
      <c r="DH1034" s="532"/>
      <c r="DI1034" s="532"/>
      <c r="DJ1034" s="532"/>
      <c r="DK1034" s="532"/>
      <c r="DL1034" s="532"/>
      <c r="DM1034" s="532"/>
      <c r="DN1034" s="532"/>
      <c r="DO1034" s="532"/>
      <c r="DP1034" s="532"/>
      <c r="DQ1034" s="532"/>
      <c r="DR1034" s="532"/>
      <c r="DS1034" s="532"/>
      <c r="DT1034" s="532"/>
      <c r="DU1034" s="532"/>
      <c r="DV1034" s="532"/>
      <c r="DW1034" s="532"/>
    </row>
    <row r="1035" spans="1:127" s="571" customFormat="1" ht="12.75" customHeight="1" x14ac:dyDescent="0.2">
      <c r="A1035" s="560">
        <v>1034</v>
      </c>
      <c r="B1035" s="560" t="s">
        <v>1004</v>
      </c>
      <c r="C1035" s="560" t="s">
        <v>6898</v>
      </c>
      <c r="D1035" s="560"/>
      <c r="E1035" s="560" t="s">
        <v>6893</v>
      </c>
      <c r="F1035" s="560"/>
      <c r="G1035" s="562" t="s">
        <v>6899</v>
      </c>
      <c r="H1035" s="563"/>
      <c r="I1035" s="560" t="s">
        <v>136</v>
      </c>
      <c r="J1035" s="560"/>
      <c r="K1035" s="560" t="s">
        <v>3360</v>
      </c>
      <c r="L1035" s="563" t="s">
        <v>3361</v>
      </c>
      <c r="M1035" s="565">
        <v>43538</v>
      </c>
      <c r="N1035" s="566">
        <v>44229</v>
      </c>
      <c r="O1035" s="567" t="s">
        <v>991</v>
      </c>
      <c r="P1035" s="568">
        <f t="shared" ref="P1035" si="224">N1035</f>
        <v>44229</v>
      </c>
      <c r="Q1035" s="569">
        <v>19084</v>
      </c>
      <c r="R1035" s="569">
        <v>2009</v>
      </c>
      <c r="S1035" s="591">
        <v>43498</v>
      </c>
      <c r="T1035" s="571" t="s">
        <v>39</v>
      </c>
      <c r="U1035" s="571" t="s">
        <v>1786</v>
      </c>
      <c r="V1035" s="564" t="s">
        <v>484</v>
      </c>
      <c r="W1035" s="564" t="s">
        <v>2261</v>
      </c>
      <c r="X1035" s="560" t="s">
        <v>3362</v>
      </c>
      <c r="Y1035" s="560"/>
      <c r="Z1035" s="564" t="s">
        <v>3363</v>
      </c>
      <c r="AA1035" s="572">
        <f t="shared" ref="AA1035" si="225">N1035</f>
        <v>44229</v>
      </c>
      <c r="AB1035" s="573" t="s">
        <v>1411</v>
      </c>
      <c r="AC1035" s="560">
        <v>5.8</v>
      </c>
      <c r="AD1035" s="574"/>
      <c r="AE1035" s="560">
        <v>90</v>
      </c>
      <c r="AF1035" s="560"/>
      <c r="AG1035" s="560">
        <v>110</v>
      </c>
      <c r="AH1035" s="560"/>
      <c r="AI1035" s="560">
        <v>23</v>
      </c>
      <c r="AJ1035" s="560">
        <v>39</v>
      </c>
      <c r="AK1035" s="571">
        <v>52</v>
      </c>
      <c r="AL1035" s="571">
        <v>1</v>
      </c>
      <c r="AP1035" s="560"/>
      <c r="AQ1035" s="642"/>
    </row>
    <row r="1036" spans="1:127" s="502" customFormat="1" ht="12.75" customHeight="1" x14ac:dyDescent="0.2">
      <c r="A1036" s="281">
        <v>1035</v>
      </c>
      <c r="B1036" s="281" t="s">
        <v>1005</v>
      </c>
      <c r="C1036" s="281" t="s">
        <v>7792</v>
      </c>
      <c r="D1036" s="281"/>
      <c r="E1036" s="281" t="s">
        <v>3169</v>
      </c>
      <c r="F1036" s="281" t="s">
        <v>5870</v>
      </c>
      <c r="G1036" s="296" t="s">
        <v>7793</v>
      </c>
      <c r="H1036" s="701"/>
      <c r="I1036" s="281" t="s">
        <v>3217</v>
      </c>
      <c r="J1036" s="281"/>
      <c r="K1036" s="281" t="s">
        <v>3629</v>
      </c>
      <c r="L1036" s="701" t="s">
        <v>3630</v>
      </c>
      <c r="M1036" s="306">
        <v>43762</v>
      </c>
      <c r="N1036" s="307">
        <v>44493</v>
      </c>
      <c r="O1036" s="277" t="s">
        <v>991</v>
      </c>
      <c r="P1036" s="299">
        <f>N1036</f>
        <v>44493</v>
      </c>
      <c r="Q1036" s="264">
        <v>19548</v>
      </c>
      <c r="R1036" s="264">
        <v>2019</v>
      </c>
      <c r="S1036" s="265">
        <v>43762</v>
      </c>
      <c r="T1036" s="281" t="s">
        <v>396</v>
      </c>
      <c r="U1036" s="281" t="s">
        <v>1786</v>
      </c>
      <c r="V1036" s="150" t="s">
        <v>484</v>
      </c>
      <c r="W1036" s="150" t="s">
        <v>1280</v>
      </c>
      <c r="X1036" s="281" t="s">
        <v>3631</v>
      </c>
      <c r="Y1036" s="281" t="s">
        <v>3632</v>
      </c>
      <c r="Z1036" s="150" t="s">
        <v>3633</v>
      </c>
      <c r="AA1036" s="303">
        <v>44493</v>
      </c>
      <c r="AB1036" s="283" t="s">
        <v>42</v>
      </c>
      <c r="AC1036" s="281">
        <v>5.45</v>
      </c>
      <c r="AD1036" s="284">
        <v>24</v>
      </c>
      <c r="AE1036" s="281">
        <v>105</v>
      </c>
      <c r="AF1036" s="281">
        <v>105</v>
      </c>
      <c r="AG1036" s="281">
        <v>145</v>
      </c>
      <c r="AH1036" s="281">
        <v>145</v>
      </c>
      <c r="AI1036" s="281">
        <v>25</v>
      </c>
      <c r="AJ1036" s="281">
        <v>40</v>
      </c>
      <c r="AK1036" s="281">
        <v>67</v>
      </c>
      <c r="AL1036" s="281">
        <v>1</v>
      </c>
      <c r="AM1036" s="324"/>
      <c r="AN1036" s="324"/>
      <c r="AO1036" s="324"/>
      <c r="AP1036" s="281"/>
      <c r="AQ1036" s="640"/>
      <c r="AR1036" s="516"/>
      <c r="AS1036" s="516"/>
      <c r="AT1036" s="516"/>
      <c r="AU1036" s="516"/>
      <c r="AV1036" s="516"/>
      <c r="AW1036" s="516"/>
      <c r="AX1036" s="516"/>
      <c r="AY1036" s="516"/>
      <c r="AZ1036" s="516"/>
      <c r="BA1036" s="516"/>
      <c r="BB1036" s="516"/>
      <c r="BC1036" s="516"/>
      <c r="BD1036" s="516"/>
      <c r="BE1036" s="516"/>
      <c r="BF1036" s="516"/>
      <c r="BG1036" s="516"/>
      <c r="BH1036" s="516"/>
      <c r="BI1036" s="516"/>
      <c r="BJ1036" s="516"/>
      <c r="BK1036" s="516"/>
      <c r="BL1036" s="516"/>
      <c r="BM1036" s="516"/>
      <c r="BN1036" s="516"/>
      <c r="BO1036" s="516"/>
      <c r="BP1036" s="516"/>
      <c r="BQ1036" s="516"/>
      <c r="BR1036" s="516"/>
      <c r="BS1036" s="516"/>
      <c r="BT1036" s="516"/>
      <c r="BU1036" s="516"/>
      <c r="BV1036" s="516"/>
      <c r="BW1036" s="516"/>
      <c r="BX1036" s="516"/>
      <c r="BY1036" s="516"/>
      <c r="BZ1036" s="516"/>
      <c r="CA1036" s="516"/>
      <c r="CB1036" s="516"/>
      <c r="CC1036" s="516"/>
      <c r="CD1036" s="516"/>
      <c r="CE1036" s="516"/>
      <c r="CF1036" s="516"/>
      <c r="CG1036" s="516"/>
      <c r="CH1036" s="516"/>
      <c r="CI1036" s="516"/>
      <c r="CJ1036" s="516"/>
      <c r="CK1036" s="516"/>
      <c r="CL1036" s="516"/>
      <c r="CM1036" s="516"/>
      <c r="CN1036" s="516"/>
      <c r="CO1036" s="516"/>
      <c r="CP1036" s="516"/>
      <c r="CQ1036" s="532"/>
      <c r="CR1036" s="532"/>
      <c r="CS1036" s="532"/>
      <c r="CT1036" s="532"/>
      <c r="CU1036" s="532"/>
      <c r="CV1036" s="532"/>
      <c r="CW1036" s="532"/>
      <c r="CX1036" s="532"/>
      <c r="CY1036" s="532"/>
      <c r="CZ1036" s="532"/>
      <c r="DA1036" s="532"/>
      <c r="DB1036" s="532"/>
      <c r="DC1036" s="532"/>
      <c r="DD1036" s="532"/>
      <c r="DE1036" s="532"/>
      <c r="DF1036" s="532"/>
      <c r="DG1036" s="532"/>
      <c r="DH1036" s="532"/>
      <c r="DI1036" s="532"/>
      <c r="DJ1036" s="532"/>
      <c r="DK1036" s="532"/>
      <c r="DL1036" s="532"/>
      <c r="DM1036" s="532"/>
      <c r="DN1036" s="532"/>
      <c r="DO1036" s="532"/>
      <c r="DP1036" s="532"/>
      <c r="DQ1036" s="532"/>
      <c r="DR1036" s="532"/>
      <c r="DS1036" s="532"/>
      <c r="DT1036" s="532"/>
      <c r="DU1036" s="532"/>
      <c r="DV1036" s="532"/>
      <c r="DW1036" s="532"/>
    </row>
    <row r="1037" spans="1:127" s="1010" customFormat="1" ht="12.75" customHeight="1" x14ac:dyDescent="0.2">
      <c r="A1037" s="1003" t="s">
        <v>10814</v>
      </c>
      <c r="B1037" s="1003"/>
      <c r="C1037" s="1003"/>
      <c r="D1037" s="1003"/>
      <c r="E1037" s="1003" t="s">
        <v>3121</v>
      </c>
      <c r="F1037" s="1003"/>
      <c r="G1037" s="1014"/>
      <c r="H1037" s="1015"/>
      <c r="I1037" s="1003"/>
      <c r="J1037" s="1003"/>
      <c r="K1037" s="1003"/>
      <c r="L1037" s="1015"/>
      <c r="M1037" s="1016"/>
      <c r="N1037" s="1017"/>
      <c r="O1037" s="1018"/>
      <c r="P1037" s="1019"/>
      <c r="Q1037" s="1020"/>
      <c r="R1037" s="1020"/>
      <c r="S1037" s="1002"/>
      <c r="T1037" s="1009"/>
      <c r="U1037" s="1009"/>
      <c r="V1037" s="1004"/>
      <c r="W1037" s="1004"/>
      <c r="X1037" s="1003"/>
      <c r="Y1037" s="1003"/>
      <c r="Z1037" s="1004"/>
      <c r="AA1037" s="1005"/>
      <c r="AB1037" s="1006"/>
      <c r="AC1037" s="1003"/>
      <c r="AD1037" s="1007"/>
      <c r="AE1037" s="1003"/>
      <c r="AF1037" s="1003"/>
      <c r="AG1037" s="1003"/>
      <c r="AH1037" s="1003"/>
      <c r="AI1037" s="1003"/>
      <c r="AJ1037" s="1003"/>
      <c r="AK1037" s="1009"/>
      <c r="AL1037" s="1009"/>
      <c r="AM1037" s="1009"/>
      <c r="AN1037" s="1009"/>
      <c r="AO1037" s="1009"/>
      <c r="AP1037" s="1003"/>
      <c r="AQ1037" s="1008"/>
      <c r="AR1037" s="1009"/>
      <c r="AS1037" s="1009"/>
      <c r="AT1037" s="1009"/>
      <c r="AU1037" s="1009"/>
      <c r="AV1037" s="1009"/>
      <c r="AW1037" s="1009"/>
      <c r="AX1037" s="1009"/>
      <c r="AY1037" s="1009"/>
      <c r="AZ1037" s="1009"/>
      <c r="BA1037" s="1009"/>
      <c r="BB1037" s="1009"/>
      <c r="BC1037" s="1009"/>
      <c r="BD1037" s="1009"/>
      <c r="BE1037" s="1009"/>
      <c r="BF1037" s="1009"/>
      <c r="BG1037" s="1009"/>
      <c r="BH1037" s="1009"/>
      <c r="BI1037" s="1009"/>
      <c r="BJ1037" s="1009"/>
      <c r="BK1037" s="1009"/>
      <c r="BL1037" s="1009"/>
      <c r="BM1037" s="1009"/>
      <c r="BN1037" s="1009"/>
      <c r="BO1037" s="1009"/>
      <c r="BP1037" s="1009"/>
      <c r="BQ1037" s="1009"/>
      <c r="BR1037" s="1009"/>
      <c r="BS1037" s="1009"/>
      <c r="BT1037" s="1009"/>
      <c r="BU1037" s="1009"/>
      <c r="BV1037" s="1009"/>
      <c r="BW1037" s="1009"/>
      <c r="BX1037" s="1009"/>
      <c r="BY1037" s="1009"/>
      <c r="BZ1037" s="1009"/>
      <c r="CA1037" s="1009"/>
      <c r="CB1037" s="1009"/>
      <c r="CC1037" s="1009"/>
      <c r="CD1037" s="1009"/>
      <c r="CE1037" s="1009"/>
      <c r="CF1037" s="1009"/>
      <c r="CG1037" s="1009"/>
      <c r="CH1037" s="1009"/>
      <c r="CI1037" s="1009"/>
      <c r="CJ1037" s="1009"/>
      <c r="CK1037" s="1009"/>
      <c r="CL1037" s="1009"/>
      <c r="CM1037" s="1009"/>
      <c r="CN1037" s="1009"/>
      <c r="CO1037" s="1009"/>
      <c r="CP1037" s="1009"/>
      <c r="CQ1037" s="1023"/>
      <c r="CR1037" s="1023"/>
      <c r="CS1037" s="1023"/>
      <c r="CT1037" s="1023"/>
      <c r="CU1037" s="1023"/>
      <c r="CV1037" s="1023"/>
      <c r="CW1037" s="1023"/>
      <c r="CX1037" s="1023"/>
      <c r="CY1037" s="1023"/>
      <c r="CZ1037" s="1023"/>
      <c r="DA1037" s="1023"/>
      <c r="DB1037" s="1023"/>
      <c r="DC1037" s="1023"/>
      <c r="DD1037" s="1023"/>
      <c r="DE1037" s="1023"/>
      <c r="DF1037" s="1023"/>
      <c r="DG1037" s="1023"/>
      <c r="DH1037" s="1023"/>
      <c r="DI1037" s="1023"/>
      <c r="DJ1037" s="1023"/>
      <c r="DK1037" s="1023"/>
      <c r="DL1037" s="1023"/>
      <c r="DM1037" s="1023"/>
      <c r="DN1037" s="1023"/>
      <c r="DO1037" s="1023"/>
      <c r="DP1037" s="1023"/>
      <c r="DQ1037" s="1023"/>
      <c r="DR1037" s="1023"/>
      <c r="DS1037" s="1023"/>
      <c r="DT1037" s="1023"/>
      <c r="DU1037" s="1023"/>
      <c r="DV1037" s="1023"/>
      <c r="DW1037" s="1023"/>
    </row>
    <row r="1038" spans="1:127" s="502" customFormat="1" ht="12.75" customHeight="1" x14ac:dyDescent="0.2">
      <c r="A1038" s="281">
        <v>1037</v>
      </c>
      <c r="B1038" s="281" t="s">
        <v>1004</v>
      </c>
      <c r="C1038" s="281" t="s">
        <v>8781</v>
      </c>
      <c r="D1038" s="281"/>
      <c r="E1038" s="281" t="s">
        <v>9427</v>
      </c>
      <c r="F1038" s="281"/>
      <c r="G1038" s="296" t="s">
        <v>9428</v>
      </c>
      <c r="H1038" s="676"/>
      <c r="I1038" s="281" t="s">
        <v>424</v>
      </c>
      <c r="J1038" s="281"/>
      <c r="K1038" s="281" t="s">
        <v>9429</v>
      </c>
      <c r="L1038" s="676" t="s">
        <v>7494</v>
      </c>
      <c r="M1038" s="306">
        <v>44097</v>
      </c>
      <c r="N1038" s="307">
        <v>44827</v>
      </c>
      <c r="O1038" s="507" t="s">
        <v>991</v>
      </c>
      <c r="P1038" s="508">
        <f>N1038</f>
        <v>44827</v>
      </c>
      <c r="Q1038" s="520">
        <v>20274</v>
      </c>
      <c r="R1038" s="520">
        <v>2014</v>
      </c>
      <c r="S1038" s="265">
        <v>44097</v>
      </c>
      <c r="T1038" s="324" t="s">
        <v>239</v>
      </c>
      <c r="U1038" s="324" t="s">
        <v>1786</v>
      </c>
      <c r="V1038" s="150" t="s">
        <v>484</v>
      </c>
      <c r="W1038" s="150" t="s">
        <v>2207</v>
      </c>
      <c r="X1038" s="281" t="s">
        <v>9430</v>
      </c>
      <c r="Y1038" s="281" t="s">
        <v>7320</v>
      </c>
      <c r="Z1038" s="150" t="s">
        <v>7321</v>
      </c>
      <c r="AA1038" s="303">
        <v>44827</v>
      </c>
      <c r="AB1038" s="283" t="s">
        <v>2167</v>
      </c>
      <c r="AC1038" s="281">
        <v>3.85</v>
      </c>
      <c r="AD1038" s="284"/>
      <c r="AE1038" s="281">
        <v>85</v>
      </c>
      <c r="AF1038" s="281"/>
      <c r="AG1038" s="281">
        <v>105</v>
      </c>
      <c r="AH1038" s="281"/>
      <c r="AI1038" s="281">
        <v>24</v>
      </c>
      <c r="AJ1038" s="281">
        <v>37</v>
      </c>
      <c r="AK1038" s="324">
        <v>53</v>
      </c>
      <c r="AL1038" s="324">
        <v>1</v>
      </c>
      <c r="AM1038" s="324"/>
      <c r="AN1038" s="324"/>
      <c r="AO1038" s="324"/>
      <c r="AP1038" s="281"/>
      <c r="AQ1038" s="635"/>
      <c r="AR1038" s="324"/>
      <c r="AS1038" s="324"/>
      <c r="AT1038" s="324"/>
      <c r="AU1038" s="324"/>
      <c r="AV1038" s="324"/>
      <c r="AW1038" s="324"/>
      <c r="AX1038" s="324"/>
      <c r="AY1038" s="324"/>
      <c r="AZ1038" s="324"/>
      <c r="BA1038" s="324"/>
      <c r="BB1038" s="324"/>
      <c r="BC1038" s="324"/>
      <c r="BD1038" s="324"/>
      <c r="BE1038" s="324"/>
      <c r="BF1038" s="324"/>
      <c r="BG1038" s="324"/>
      <c r="BH1038" s="324"/>
      <c r="BI1038" s="324"/>
      <c r="BJ1038" s="324"/>
      <c r="BK1038" s="324"/>
      <c r="BL1038" s="324"/>
      <c r="BM1038" s="324"/>
      <c r="BN1038" s="324"/>
      <c r="BO1038" s="324"/>
      <c r="BP1038" s="324"/>
      <c r="BQ1038" s="324"/>
      <c r="BR1038" s="324"/>
      <c r="BS1038" s="324"/>
      <c r="BT1038" s="324"/>
      <c r="BU1038" s="324"/>
      <c r="BV1038" s="324"/>
      <c r="BW1038" s="324"/>
      <c r="BX1038" s="324"/>
      <c r="BY1038" s="324"/>
      <c r="BZ1038" s="324"/>
      <c r="CA1038" s="324"/>
      <c r="CB1038" s="324"/>
      <c r="CC1038" s="324"/>
      <c r="CD1038" s="324"/>
      <c r="CE1038" s="324"/>
      <c r="CF1038" s="324"/>
      <c r="CG1038" s="324"/>
      <c r="CH1038" s="324"/>
      <c r="CI1038" s="324"/>
      <c r="CJ1038" s="324"/>
      <c r="CK1038" s="324"/>
      <c r="CL1038" s="324"/>
      <c r="CM1038" s="324"/>
      <c r="CN1038" s="324"/>
      <c r="CO1038" s="324"/>
      <c r="CP1038" s="324"/>
      <c r="CQ1038" s="532"/>
      <c r="CR1038" s="532"/>
      <c r="CS1038" s="532"/>
      <c r="CT1038" s="532"/>
      <c r="CU1038" s="532"/>
      <c r="CV1038" s="532"/>
      <c r="CW1038" s="532"/>
      <c r="CX1038" s="532"/>
      <c r="CY1038" s="532"/>
      <c r="CZ1038" s="532"/>
      <c r="DA1038" s="532"/>
      <c r="DB1038" s="532"/>
      <c r="DC1038" s="532"/>
      <c r="DD1038" s="532"/>
      <c r="DE1038" s="532"/>
      <c r="DF1038" s="532"/>
      <c r="DG1038" s="532"/>
      <c r="DH1038" s="532"/>
      <c r="DI1038" s="532"/>
      <c r="DJ1038" s="532"/>
      <c r="DK1038" s="532"/>
      <c r="DL1038" s="532"/>
      <c r="DM1038" s="532"/>
      <c r="DN1038" s="532"/>
      <c r="DO1038" s="532"/>
      <c r="DP1038" s="532"/>
      <c r="DQ1038" s="532"/>
      <c r="DR1038" s="532"/>
      <c r="DS1038" s="532"/>
      <c r="DT1038" s="532"/>
      <c r="DU1038" s="532"/>
      <c r="DV1038" s="532"/>
      <c r="DW1038" s="532"/>
    </row>
    <row r="1039" spans="1:127" ht="12.75" customHeight="1" x14ac:dyDescent="0.2">
      <c r="A1039" s="281">
        <v>1038</v>
      </c>
      <c r="B1039" s="281" t="s">
        <v>1005</v>
      </c>
      <c r="C1039" s="271" t="s">
        <v>3610</v>
      </c>
      <c r="D1039" s="271" t="s">
        <v>3260</v>
      </c>
      <c r="E1039" s="271" t="s">
        <v>3611</v>
      </c>
      <c r="F1039" s="271" t="s">
        <v>3378</v>
      </c>
      <c r="G1039" s="143" t="s">
        <v>3612</v>
      </c>
      <c r="H1039" s="273" t="s">
        <v>3261</v>
      </c>
      <c r="I1039" s="130" t="s">
        <v>3262</v>
      </c>
      <c r="J1039" s="271" t="s">
        <v>1916</v>
      </c>
      <c r="K1039" s="271" t="s">
        <v>3240</v>
      </c>
      <c r="L1039" s="273" t="s">
        <v>2019</v>
      </c>
      <c r="M1039" s="275">
        <v>42209</v>
      </c>
      <c r="N1039" s="276">
        <v>44560</v>
      </c>
      <c r="O1039" s="277" t="s">
        <v>991</v>
      </c>
      <c r="P1039" s="301">
        <f t="shared" ref="P1039:P1043" si="226">N1039</f>
        <v>44560</v>
      </c>
      <c r="Q1039" s="278">
        <v>15718</v>
      </c>
      <c r="R1039" s="278">
        <v>2015</v>
      </c>
      <c r="S1039" s="279">
        <v>43829</v>
      </c>
      <c r="T1039" s="280" t="s">
        <v>4707</v>
      </c>
      <c r="U1039" s="281" t="s">
        <v>259</v>
      </c>
      <c r="V1039" s="282" t="s">
        <v>10871</v>
      </c>
      <c r="W1039" s="282" t="s">
        <v>10872</v>
      </c>
      <c r="X1039" s="280" t="s">
        <v>1911</v>
      </c>
      <c r="Y1039" s="280" t="s">
        <v>4679</v>
      </c>
      <c r="Z1039" s="282" t="s">
        <v>1912</v>
      </c>
      <c r="AA1039" s="319">
        <v>44560</v>
      </c>
      <c r="AB1039" s="149" t="s">
        <v>2167</v>
      </c>
      <c r="AC1039" s="280">
        <v>6.2</v>
      </c>
      <c r="AD1039" s="305" t="s">
        <v>3263</v>
      </c>
      <c r="AE1039" s="280">
        <v>120</v>
      </c>
      <c r="AF1039" s="280">
        <v>120</v>
      </c>
      <c r="AG1039" s="280">
        <v>149</v>
      </c>
      <c r="AH1039" s="280">
        <v>198</v>
      </c>
      <c r="AI1039" s="280">
        <v>22</v>
      </c>
      <c r="AJ1039" s="280">
        <v>37</v>
      </c>
      <c r="AK1039" s="280">
        <v>50</v>
      </c>
      <c r="AL1039" s="280">
        <v>1</v>
      </c>
      <c r="AM1039" s="279">
        <v>42209</v>
      </c>
      <c r="AN1039" s="280">
        <v>2011</v>
      </c>
      <c r="AO1039" s="280" t="s">
        <v>991</v>
      </c>
      <c r="AP1039" s="280" t="s">
        <v>10873</v>
      </c>
      <c r="AQ1039" s="634"/>
      <c r="AR1039" s="501"/>
      <c r="AS1039" s="501"/>
      <c r="AT1039" s="501"/>
      <c r="AU1039" s="501"/>
      <c r="AV1039" s="501"/>
      <c r="AW1039" s="501"/>
      <c r="AX1039" s="501"/>
      <c r="AY1039" s="501"/>
      <c r="AZ1039" s="501"/>
      <c r="BA1039" s="501"/>
      <c r="BB1039" s="501"/>
      <c r="BC1039" s="501"/>
      <c r="BD1039" s="501"/>
      <c r="BE1039" s="501"/>
      <c r="BF1039" s="501"/>
      <c r="BG1039" s="501"/>
      <c r="BH1039" s="501"/>
      <c r="BI1039" s="501"/>
      <c r="BJ1039" s="501"/>
      <c r="BK1039" s="501"/>
      <c r="BL1039" s="501"/>
      <c r="BM1039" s="501"/>
      <c r="BN1039" s="501"/>
      <c r="BO1039" s="501"/>
      <c r="BP1039" s="501"/>
      <c r="BQ1039" s="501"/>
      <c r="BR1039" s="501"/>
      <c r="BS1039" s="501"/>
      <c r="BT1039" s="501"/>
      <c r="BU1039" s="501"/>
      <c r="BV1039" s="501"/>
      <c r="BW1039" s="501"/>
      <c r="BX1039" s="501"/>
      <c r="BY1039" s="501"/>
      <c r="BZ1039" s="501"/>
      <c r="CA1039" s="501"/>
      <c r="CB1039" s="501"/>
      <c r="CC1039" s="501"/>
      <c r="CD1039" s="501"/>
      <c r="CE1039" s="501"/>
      <c r="CF1039" s="501"/>
      <c r="CG1039" s="501"/>
      <c r="CH1039" s="501"/>
      <c r="CI1039" s="501"/>
      <c r="CJ1039" s="501"/>
      <c r="CK1039" s="501"/>
      <c r="CL1039" s="501"/>
      <c r="CM1039" s="501"/>
      <c r="CN1039" s="501"/>
      <c r="CO1039" s="501"/>
      <c r="CP1039" s="501"/>
    </row>
    <row r="1040" spans="1:127" ht="12.75" customHeight="1" x14ac:dyDescent="0.2">
      <c r="A1040" s="281">
        <v>1039</v>
      </c>
      <c r="B1040" s="281" t="s">
        <v>1005</v>
      </c>
      <c r="C1040" s="281" t="s">
        <v>3267</v>
      </c>
      <c r="D1040" s="281" t="s">
        <v>2499</v>
      </c>
      <c r="E1040" s="281" t="s">
        <v>3268</v>
      </c>
      <c r="F1040" s="281" t="s">
        <v>2500</v>
      </c>
      <c r="G1040" s="296" t="s">
        <v>3269</v>
      </c>
      <c r="H1040" s="676" t="s">
        <v>2501</v>
      </c>
      <c r="I1040" s="281" t="s">
        <v>3217</v>
      </c>
      <c r="J1040" s="281" t="s">
        <v>1236</v>
      </c>
      <c r="K1040" s="281" t="s">
        <v>8238</v>
      </c>
      <c r="L1040" s="676" t="s">
        <v>8239</v>
      </c>
      <c r="M1040" s="306">
        <v>42209</v>
      </c>
      <c r="N1040" s="325">
        <v>44511</v>
      </c>
      <c r="O1040" s="308" t="s">
        <v>991</v>
      </c>
      <c r="P1040" s="298">
        <f t="shared" si="226"/>
        <v>44511</v>
      </c>
      <c r="Q1040" s="278">
        <v>20236</v>
      </c>
      <c r="R1040" s="278">
        <v>2015</v>
      </c>
      <c r="S1040" s="279">
        <v>43780</v>
      </c>
      <c r="T1040" s="280" t="s">
        <v>898</v>
      </c>
      <c r="U1040" s="281" t="s">
        <v>8240</v>
      </c>
      <c r="V1040" s="150" t="s">
        <v>2351</v>
      </c>
      <c r="W1040" s="150" t="s">
        <v>7864</v>
      </c>
      <c r="X1040" s="280" t="s">
        <v>8241</v>
      </c>
      <c r="Y1040" s="280" t="s">
        <v>8242</v>
      </c>
      <c r="Z1040" s="282" t="s">
        <v>8243</v>
      </c>
      <c r="AA1040" s="319">
        <v>44511</v>
      </c>
      <c r="AB1040" s="149" t="s">
        <v>485</v>
      </c>
      <c r="AC1040" s="280">
        <v>5.3</v>
      </c>
      <c r="AD1040" s="305">
        <v>27</v>
      </c>
      <c r="AE1040" s="280">
        <v>85</v>
      </c>
      <c r="AF1040" s="280">
        <v>85</v>
      </c>
      <c r="AG1040" s="280">
        <v>110</v>
      </c>
      <c r="AH1040" s="280">
        <v>147</v>
      </c>
      <c r="AI1040" s="280">
        <v>23</v>
      </c>
      <c r="AJ1040" s="280">
        <v>38</v>
      </c>
      <c r="AK1040" s="280">
        <v>47</v>
      </c>
      <c r="AL1040" s="280">
        <v>1</v>
      </c>
      <c r="AM1040" s="279">
        <v>41906</v>
      </c>
      <c r="AN1040" s="280">
        <v>2002</v>
      </c>
      <c r="AO1040" s="280" t="s">
        <v>991</v>
      </c>
      <c r="AP1040" s="280"/>
      <c r="AQ1040" s="634"/>
      <c r="AR1040" s="501"/>
      <c r="AS1040" s="501"/>
      <c r="AT1040" s="501"/>
      <c r="AU1040" s="501"/>
      <c r="AV1040" s="501"/>
      <c r="AW1040" s="501"/>
      <c r="AX1040" s="501"/>
      <c r="AY1040" s="501"/>
      <c r="AZ1040" s="501"/>
      <c r="BA1040" s="501"/>
      <c r="BB1040" s="501"/>
      <c r="BC1040" s="501"/>
      <c r="BD1040" s="501"/>
      <c r="BE1040" s="501"/>
      <c r="BF1040" s="501"/>
      <c r="BG1040" s="501"/>
      <c r="BH1040" s="501"/>
      <c r="BI1040" s="501"/>
      <c r="BJ1040" s="501"/>
      <c r="BK1040" s="501"/>
      <c r="BL1040" s="501"/>
      <c r="BM1040" s="501"/>
      <c r="BN1040" s="501"/>
      <c r="BO1040" s="501"/>
      <c r="BP1040" s="501"/>
      <c r="BQ1040" s="501"/>
      <c r="BR1040" s="501"/>
      <c r="BS1040" s="501"/>
      <c r="BT1040" s="501"/>
      <c r="BU1040" s="501"/>
      <c r="BV1040" s="501"/>
      <c r="BW1040" s="501"/>
      <c r="BX1040" s="501"/>
      <c r="BY1040" s="501"/>
      <c r="BZ1040" s="501"/>
      <c r="CA1040" s="501"/>
      <c r="CB1040" s="501"/>
      <c r="CC1040" s="501"/>
      <c r="CD1040" s="501"/>
      <c r="CE1040" s="501"/>
      <c r="CF1040" s="501"/>
      <c r="CG1040" s="501"/>
      <c r="CH1040" s="501"/>
      <c r="CI1040" s="501"/>
      <c r="CJ1040" s="501"/>
      <c r="CK1040" s="501"/>
      <c r="CL1040" s="501"/>
      <c r="CM1040" s="501"/>
      <c r="CN1040" s="501"/>
      <c r="CO1040" s="501"/>
      <c r="CP1040" s="501"/>
    </row>
    <row r="1041" spans="1:127" s="502" customFormat="1" ht="12.75" customHeight="1" x14ac:dyDescent="0.2">
      <c r="A1041" s="281">
        <v>1040</v>
      </c>
      <c r="B1041" s="281" t="s">
        <v>1004</v>
      </c>
      <c r="C1041" s="281" t="s">
        <v>10622</v>
      </c>
      <c r="D1041" s="281"/>
      <c r="E1041" s="281" t="s">
        <v>3270</v>
      </c>
      <c r="F1041" s="281"/>
      <c r="G1041" s="296" t="s">
        <v>10623</v>
      </c>
      <c r="H1041" s="922"/>
      <c r="I1041" s="281" t="s">
        <v>1527</v>
      </c>
      <c r="J1041" s="281"/>
      <c r="K1041" s="281" t="s">
        <v>3742</v>
      </c>
      <c r="L1041" s="922" t="s">
        <v>3743</v>
      </c>
      <c r="M1041" s="306">
        <v>44397</v>
      </c>
      <c r="N1041" s="307">
        <v>45108</v>
      </c>
      <c r="O1041" s="308" t="s">
        <v>991</v>
      </c>
      <c r="P1041" s="299">
        <f>N1041</f>
        <v>45108</v>
      </c>
      <c r="Q1041" s="264">
        <v>21412</v>
      </c>
      <c r="R1041" s="264">
        <v>2018</v>
      </c>
      <c r="S1041" s="265">
        <v>44378</v>
      </c>
      <c r="T1041" s="281" t="s">
        <v>5762</v>
      </c>
      <c r="U1041" s="281" t="s">
        <v>1786</v>
      </c>
      <c r="V1041" s="150" t="s">
        <v>484</v>
      </c>
      <c r="W1041" s="150" t="s">
        <v>994</v>
      </c>
      <c r="X1041" s="281" t="s">
        <v>3744</v>
      </c>
      <c r="Y1041" s="281" t="s">
        <v>9536</v>
      </c>
      <c r="Z1041" s="150" t="s">
        <v>2450</v>
      </c>
      <c r="AA1041" s="303">
        <f>N1041</f>
        <v>45108</v>
      </c>
      <c r="AB1041" s="283" t="s">
        <v>1411</v>
      </c>
      <c r="AC1041" s="281">
        <v>4.75</v>
      </c>
      <c r="AD1041" s="284"/>
      <c r="AE1041" s="281">
        <v>70</v>
      </c>
      <c r="AF1041" s="281"/>
      <c r="AG1041" s="281">
        <v>88</v>
      </c>
      <c r="AH1041" s="281"/>
      <c r="AI1041" s="281" t="s">
        <v>994</v>
      </c>
      <c r="AJ1041" s="281" t="s">
        <v>994</v>
      </c>
      <c r="AK1041" s="281" t="s">
        <v>994</v>
      </c>
      <c r="AL1041" s="281">
        <v>1</v>
      </c>
      <c r="AM1041" s="281"/>
      <c r="AN1041" s="281"/>
      <c r="AO1041" s="281"/>
      <c r="AP1041" s="281"/>
      <c r="AQ1041" s="635"/>
      <c r="AR1041" s="324"/>
      <c r="AS1041" s="324"/>
      <c r="AT1041" s="324"/>
      <c r="AU1041" s="324"/>
      <c r="AV1041" s="324"/>
      <c r="AW1041" s="324"/>
      <c r="AX1041" s="324"/>
      <c r="AY1041" s="324"/>
      <c r="AZ1041" s="324"/>
      <c r="BA1041" s="324"/>
      <c r="BB1041" s="324"/>
      <c r="BC1041" s="324"/>
      <c r="BD1041" s="324"/>
      <c r="BE1041" s="324"/>
      <c r="BF1041" s="324"/>
      <c r="BG1041" s="324"/>
      <c r="BH1041" s="324"/>
      <c r="BI1041" s="324"/>
      <c r="BJ1041" s="324"/>
      <c r="BK1041" s="324"/>
      <c r="BL1041" s="324"/>
      <c r="BM1041" s="324"/>
      <c r="BN1041" s="324"/>
      <c r="BO1041" s="324"/>
      <c r="BP1041" s="324"/>
      <c r="BQ1041" s="324"/>
      <c r="BR1041" s="324"/>
      <c r="BS1041" s="324"/>
      <c r="BT1041" s="324"/>
      <c r="BU1041" s="324"/>
      <c r="BV1041" s="324"/>
      <c r="BW1041" s="324"/>
      <c r="BX1041" s="324"/>
      <c r="BY1041" s="324"/>
      <c r="BZ1041" s="324"/>
      <c r="CA1041" s="324"/>
      <c r="CB1041" s="324"/>
      <c r="CC1041" s="324"/>
      <c r="CD1041" s="324"/>
      <c r="CE1041" s="324"/>
      <c r="CF1041" s="324"/>
      <c r="CG1041" s="324"/>
      <c r="CH1041" s="324"/>
      <c r="CI1041" s="324"/>
      <c r="CJ1041" s="324"/>
      <c r="CK1041" s="324"/>
      <c r="CL1041" s="324"/>
      <c r="CM1041" s="324"/>
      <c r="CN1041" s="324"/>
      <c r="CO1041" s="324"/>
      <c r="CP1041" s="324"/>
      <c r="CQ1041" s="532"/>
      <c r="CR1041" s="532"/>
      <c r="CS1041" s="532"/>
      <c r="CT1041" s="532"/>
      <c r="CU1041" s="532"/>
      <c r="CV1041" s="532"/>
      <c r="CW1041" s="532"/>
      <c r="CX1041" s="532"/>
      <c r="CY1041" s="532"/>
      <c r="CZ1041" s="532"/>
      <c r="DA1041" s="532"/>
      <c r="DB1041" s="532"/>
      <c r="DC1041" s="532"/>
      <c r="DD1041" s="532"/>
      <c r="DE1041" s="532"/>
      <c r="DF1041" s="532"/>
      <c r="DG1041" s="532"/>
      <c r="DH1041" s="532"/>
      <c r="DI1041" s="532"/>
      <c r="DJ1041" s="532"/>
      <c r="DK1041" s="532"/>
      <c r="DL1041" s="532"/>
      <c r="DM1041" s="532"/>
      <c r="DN1041" s="532"/>
      <c r="DO1041" s="532"/>
      <c r="DP1041" s="532"/>
      <c r="DQ1041" s="532"/>
      <c r="DR1041" s="532"/>
      <c r="DS1041" s="532"/>
      <c r="DT1041" s="532"/>
      <c r="DU1041" s="532"/>
      <c r="DV1041" s="532"/>
      <c r="DW1041" s="532"/>
    </row>
    <row r="1042" spans="1:127" ht="12.75" customHeight="1" x14ac:dyDescent="0.2">
      <c r="A1042" s="281">
        <v>1041</v>
      </c>
      <c r="B1042" s="281" t="s">
        <v>1004</v>
      </c>
      <c r="C1042" s="281" t="s">
        <v>3182</v>
      </c>
      <c r="D1042" s="281"/>
      <c r="E1042" s="281" t="s">
        <v>6890</v>
      </c>
      <c r="F1042" s="281"/>
      <c r="G1042" s="296" t="s">
        <v>7065</v>
      </c>
      <c r="H1042" s="676"/>
      <c r="I1042" s="281" t="s">
        <v>2653</v>
      </c>
      <c r="J1042" s="281"/>
      <c r="K1042" s="281" t="s">
        <v>7066</v>
      </c>
      <c r="L1042" s="676" t="s">
        <v>7067</v>
      </c>
      <c r="M1042" s="306">
        <v>43558</v>
      </c>
      <c r="N1042" s="325">
        <v>44289</v>
      </c>
      <c r="O1042" s="507" t="s">
        <v>991</v>
      </c>
      <c r="P1042" s="513">
        <f t="shared" si="226"/>
        <v>44289</v>
      </c>
      <c r="Q1042" s="514">
        <v>19156</v>
      </c>
      <c r="R1042" s="514">
        <v>2018</v>
      </c>
      <c r="S1042" s="279">
        <v>43558</v>
      </c>
      <c r="T1042" s="501" t="s">
        <v>1785</v>
      </c>
      <c r="U1042" s="324" t="s">
        <v>1786</v>
      </c>
      <c r="V1042" s="282" t="s">
        <v>484</v>
      </c>
      <c r="W1042" s="282" t="s">
        <v>1189</v>
      </c>
      <c r="X1042" s="280" t="s">
        <v>7068</v>
      </c>
      <c r="Y1042" s="280" t="s">
        <v>2968</v>
      </c>
      <c r="Z1042" s="282" t="s">
        <v>2290</v>
      </c>
      <c r="AA1042" s="319">
        <v>44289</v>
      </c>
      <c r="AB1042" s="149" t="s">
        <v>2167</v>
      </c>
      <c r="AC1042" s="280">
        <v>4.5</v>
      </c>
      <c r="AD1042" s="305"/>
      <c r="AE1042" s="280">
        <v>90</v>
      </c>
      <c r="AF1042" s="280"/>
      <c r="AG1042" s="280">
        <v>115</v>
      </c>
      <c r="AH1042" s="280"/>
      <c r="AI1042" s="280">
        <v>22</v>
      </c>
      <c r="AJ1042" s="280">
        <v>36</v>
      </c>
      <c r="AK1042" s="501">
        <v>54</v>
      </c>
      <c r="AL1042" s="501">
        <v>1</v>
      </c>
      <c r="AM1042" s="501"/>
      <c r="AN1042" s="501"/>
      <c r="AO1042" s="501"/>
      <c r="AP1042" s="280"/>
      <c r="AQ1042" s="634"/>
      <c r="AR1042" s="501"/>
      <c r="AS1042" s="501"/>
      <c r="AT1042" s="501"/>
      <c r="AU1042" s="501"/>
      <c r="AV1042" s="501"/>
      <c r="AW1042" s="501"/>
      <c r="AX1042" s="501"/>
      <c r="AY1042" s="501"/>
      <c r="AZ1042" s="501"/>
      <c r="BA1042" s="501"/>
      <c r="BB1042" s="501"/>
      <c r="BC1042" s="501"/>
      <c r="BD1042" s="501"/>
      <c r="BE1042" s="501"/>
      <c r="BF1042" s="501"/>
      <c r="BG1042" s="501"/>
      <c r="BH1042" s="501"/>
      <c r="BI1042" s="501"/>
      <c r="BJ1042" s="501"/>
      <c r="BK1042" s="501"/>
      <c r="BL1042" s="501"/>
      <c r="BM1042" s="501"/>
      <c r="BN1042" s="501"/>
      <c r="BO1042" s="501"/>
      <c r="BP1042" s="501"/>
      <c r="BQ1042" s="501"/>
      <c r="BR1042" s="501"/>
      <c r="BS1042" s="501"/>
      <c r="BT1042" s="501"/>
      <c r="BU1042" s="501"/>
      <c r="BV1042" s="501"/>
      <c r="BW1042" s="501"/>
      <c r="BX1042" s="501"/>
      <c r="BY1042" s="501"/>
      <c r="BZ1042" s="501"/>
      <c r="CA1042" s="501"/>
      <c r="CB1042" s="501"/>
      <c r="CC1042" s="501"/>
      <c r="CD1042" s="501"/>
      <c r="CE1042" s="501"/>
      <c r="CF1042" s="501"/>
      <c r="CG1042" s="501"/>
      <c r="CH1042" s="501"/>
      <c r="CI1042" s="501"/>
      <c r="CJ1042" s="501"/>
      <c r="CK1042" s="501"/>
      <c r="CL1042" s="501"/>
      <c r="CM1042" s="501"/>
      <c r="CN1042" s="501"/>
      <c r="CO1042" s="501"/>
      <c r="CP1042" s="501"/>
    </row>
    <row r="1043" spans="1:127" s="502" customFormat="1" ht="12.75" customHeight="1" x14ac:dyDescent="0.2">
      <c r="A1043" s="281">
        <v>1042</v>
      </c>
      <c r="B1043" s="281" t="s">
        <v>1004</v>
      </c>
      <c r="C1043" s="281" t="s">
        <v>3182</v>
      </c>
      <c r="D1043" s="281"/>
      <c r="E1043" s="281" t="s">
        <v>6891</v>
      </c>
      <c r="F1043" s="281"/>
      <c r="G1043" s="296" t="s">
        <v>7069</v>
      </c>
      <c r="H1043" s="676"/>
      <c r="I1043" s="281" t="s">
        <v>2653</v>
      </c>
      <c r="J1043" s="281"/>
      <c r="K1043" s="281" t="s">
        <v>7070</v>
      </c>
      <c r="L1043" s="676" t="s">
        <v>7071</v>
      </c>
      <c r="M1043" s="306">
        <v>43558</v>
      </c>
      <c r="N1043" s="325">
        <v>44289</v>
      </c>
      <c r="O1043" s="507" t="s">
        <v>991</v>
      </c>
      <c r="P1043" s="513">
        <f t="shared" si="226"/>
        <v>44289</v>
      </c>
      <c r="Q1043" s="514">
        <v>19157</v>
      </c>
      <c r="R1043" s="514">
        <v>2018</v>
      </c>
      <c r="S1043" s="279">
        <v>43558</v>
      </c>
      <c r="T1043" s="501" t="s">
        <v>1785</v>
      </c>
      <c r="U1043" s="324" t="s">
        <v>1786</v>
      </c>
      <c r="V1043" s="282" t="s">
        <v>484</v>
      </c>
      <c r="W1043" s="282" t="s">
        <v>1189</v>
      </c>
      <c r="X1043" s="280" t="s">
        <v>7068</v>
      </c>
      <c r="Y1043" s="280" t="s">
        <v>2968</v>
      </c>
      <c r="Z1043" s="282" t="s">
        <v>2290</v>
      </c>
      <c r="AA1043" s="319">
        <v>44289</v>
      </c>
      <c r="AB1043" s="149" t="s">
        <v>2167</v>
      </c>
      <c r="AC1043" s="280">
        <v>4.5</v>
      </c>
      <c r="AD1043" s="305"/>
      <c r="AE1043" s="280">
        <v>90</v>
      </c>
      <c r="AF1043" s="280"/>
      <c r="AG1043" s="280">
        <v>115</v>
      </c>
      <c r="AH1043" s="280"/>
      <c r="AI1043" s="280">
        <v>22</v>
      </c>
      <c r="AJ1043" s="280">
        <v>36</v>
      </c>
      <c r="AK1043" s="501">
        <v>54</v>
      </c>
      <c r="AL1043" s="501">
        <v>1</v>
      </c>
      <c r="AM1043" s="324"/>
      <c r="AN1043" s="324"/>
      <c r="AO1043" s="324"/>
      <c r="AP1043" s="281"/>
      <c r="AQ1043" s="635"/>
      <c r="AR1043" s="324"/>
      <c r="AS1043" s="324"/>
      <c r="AT1043" s="324"/>
      <c r="AU1043" s="324"/>
      <c r="AV1043" s="324"/>
      <c r="AW1043" s="324"/>
      <c r="AX1043" s="324"/>
      <c r="AY1043" s="324"/>
      <c r="AZ1043" s="324"/>
      <c r="BA1043" s="324"/>
      <c r="BB1043" s="324"/>
      <c r="BC1043" s="324"/>
      <c r="BD1043" s="324"/>
      <c r="BE1043" s="324"/>
      <c r="BF1043" s="324"/>
      <c r="BG1043" s="324"/>
      <c r="BH1043" s="324"/>
      <c r="BI1043" s="324"/>
      <c r="BJ1043" s="324"/>
      <c r="BK1043" s="324"/>
      <c r="BL1043" s="324"/>
      <c r="BM1043" s="324"/>
      <c r="BN1043" s="324"/>
      <c r="BO1043" s="324"/>
      <c r="BP1043" s="324"/>
      <c r="BQ1043" s="324"/>
      <c r="BR1043" s="324"/>
      <c r="BS1043" s="324"/>
      <c r="BT1043" s="324"/>
      <c r="BU1043" s="324"/>
      <c r="BV1043" s="324"/>
      <c r="BW1043" s="324"/>
      <c r="BX1043" s="324"/>
      <c r="BY1043" s="324"/>
      <c r="BZ1043" s="324"/>
      <c r="CA1043" s="324"/>
      <c r="CB1043" s="324"/>
      <c r="CC1043" s="324"/>
      <c r="CD1043" s="324"/>
      <c r="CE1043" s="324"/>
      <c r="CF1043" s="324"/>
      <c r="CG1043" s="324"/>
      <c r="CH1043" s="324"/>
      <c r="CI1043" s="324"/>
      <c r="CJ1043" s="324"/>
      <c r="CK1043" s="324"/>
      <c r="CL1043" s="324"/>
      <c r="CM1043" s="324"/>
      <c r="CN1043" s="324"/>
      <c r="CO1043" s="324"/>
      <c r="CP1043" s="324"/>
      <c r="CQ1043" s="532"/>
      <c r="CR1043" s="532"/>
      <c r="CS1043" s="532"/>
      <c r="CT1043" s="532"/>
      <c r="CU1043" s="532"/>
      <c r="CV1043" s="532"/>
      <c r="CW1043" s="532"/>
      <c r="CX1043" s="532"/>
      <c r="CY1043" s="532"/>
      <c r="CZ1043" s="532"/>
      <c r="DA1043" s="532"/>
      <c r="DB1043" s="532"/>
      <c r="DC1043" s="532"/>
      <c r="DD1043" s="532"/>
      <c r="DE1043" s="532"/>
      <c r="DF1043" s="532"/>
      <c r="DG1043" s="532"/>
      <c r="DH1043" s="532"/>
      <c r="DI1043" s="532"/>
      <c r="DJ1043" s="532"/>
      <c r="DK1043" s="532"/>
      <c r="DL1043" s="532"/>
      <c r="DM1043" s="532"/>
      <c r="DN1043" s="532"/>
      <c r="DO1043" s="532"/>
      <c r="DP1043" s="532"/>
      <c r="DQ1043" s="532"/>
      <c r="DR1043" s="532"/>
      <c r="DS1043" s="532"/>
      <c r="DT1043" s="532"/>
      <c r="DU1043" s="532"/>
      <c r="DV1043" s="532"/>
      <c r="DW1043" s="532"/>
    </row>
    <row r="1044" spans="1:127" s="502" customFormat="1" ht="12.75" customHeight="1" x14ac:dyDescent="0.2">
      <c r="A1044" s="281">
        <v>1043</v>
      </c>
      <c r="B1044" s="270" t="s">
        <v>1004</v>
      </c>
      <c r="C1044" s="270" t="s">
        <v>3208</v>
      </c>
      <c r="D1044" s="270"/>
      <c r="E1044" s="271" t="s">
        <v>4307</v>
      </c>
      <c r="F1044" s="271"/>
      <c r="G1044" s="272" t="s">
        <v>8418</v>
      </c>
      <c r="H1044" s="273"/>
      <c r="I1044" s="271" t="s">
        <v>614</v>
      </c>
      <c r="J1044" s="270"/>
      <c r="K1044" s="271" t="s">
        <v>6085</v>
      </c>
      <c r="L1044" s="273" t="s">
        <v>2210</v>
      </c>
      <c r="M1044" s="306">
        <v>43924</v>
      </c>
      <c r="N1044" s="132">
        <v>44651</v>
      </c>
      <c r="O1044" s="277" t="s">
        <v>991</v>
      </c>
      <c r="P1044" s="299">
        <f>N1044</f>
        <v>44651</v>
      </c>
      <c r="Q1044" s="264">
        <v>21240</v>
      </c>
      <c r="R1044" s="264">
        <v>2016</v>
      </c>
      <c r="S1044" s="265">
        <v>43921</v>
      </c>
      <c r="T1044" s="281" t="s">
        <v>6763</v>
      </c>
      <c r="U1044" s="281" t="s">
        <v>990</v>
      </c>
      <c r="V1044" s="150" t="s">
        <v>484</v>
      </c>
      <c r="W1044" s="150" t="s">
        <v>2262</v>
      </c>
      <c r="X1044" s="281" t="s">
        <v>2212</v>
      </c>
      <c r="Y1044" s="281" t="s">
        <v>9666</v>
      </c>
      <c r="Z1044" s="150" t="s">
        <v>126</v>
      </c>
      <c r="AA1044" s="303">
        <v>44651</v>
      </c>
      <c r="AB1044" s="283" t="s">
        <v>2167</v>
      </c>
      <c r="AC1044" s="281">
        <v>5</v>
      </c>
      <c r="AD1044" s="284"/>
      <c r="AE1044" s="281">
        <v>70</v>
      </c>
      <c r="AF1044" s="281"/>
      <c r="AG1044" s="281">
        <v>90</v>
      </c>
      <c r="AH1044" s="281">
        <v>120</v>
      </c>
      <c r="AI1044" s="281" t="s">
        <v>994</v>
      </c>
      <c r="AJ1044" s="281" t="s">
        <v>994</v>
      </c>
      <c r="AK1044" s="281" t="s">
        <v>994</v>
      </c>
      <c r="AL1044" s="281">
        <v>1</v>
      </c>
      <c r="AM1044" s="324"/>
      <c r="AN1044" s="324"/>
      <c r="AO1044" s="324"/>
      <c r="AP1044" s="281"/>
      <c r="AQ1044" s="635"/>
      <c r="AR1044" s="324"/>
      <c r="AS1044" s="324"/>
      <c r="AT1044" s="324"/>
      <c r="AU1044" s="324"/>
      <c r="AV1044" s="324"/>
      <c r="AW1044" s="324"/>
      <c r="AX1044" s="324"/>
      <c r="AY1044" s="324"/>
      <c r="AZ1044" s="324"/>
      <c r="BA1044" s="324"/>
      <c r="BB1044" s="324"/>
      <c r="BC1044" s="324"/>
      <c r="BD1044" s="324"/>
      <c r="BE1044" s="324"/>
      <c r="BF1044" s="324"/>
      <c r="BG1044" s="324"/>
      <c r="BH1044" s="324"/>
      <c r="BI1044" s="324"/>
      <c r="BJ1044" s="324"/>
      <c r="BK1044" s="324"/>
      <c r="BL1044" s="324"/>
      <c r="BM1044" s="324"/>
      <c r="BN1044" s="324"/>
      <c r="BO1044" s="324"/>
      <c r="BP1044" s="324"/>
      <c r="BQ1044" s="324"/>
      <c r="BR1044" s="324"/>
      <c r="BS1044" s="324"/>
      <c r="BT1044" s="324"/>
      <c r="BU1044" s="324"/>
      <c r="BV1044" s="324"/>
      <c r="BW1044" s="324"/>
      <c r="BX1044" s="324"/>
      <c r="BY1044" s="324"/>
      <c r="BZ1044" s="324"/>
      <c r="CA1044" s="324"/>
      <c r="CB1044" s="324"/>
      <c r="CC1044" s="324"/>
      <c r="CD1044" s="324"/>
      <c r="CE1044" s="324"/>
      <c r="CF1044" s="324"/>
      <c r="CG1044" s="324"/>
      <c r="CH1044" s="324"/>
      <c r="CI1044" s="324"/>
      <c r="CJ1044" s="324"/>
      <c r="CK1044" s="324"/>
      <c r="CL1044" s="324"/>
      <c r="CM1044" s="324"/>
      <c r="CN1044" s="324"/>
      <c r="CO1044" s="324"/>
      <c r="CP1044" s="324"/>
      <c r="CQ1044" s="532"/>
      <c r="CR1044" s="532"/>
      <c r="CS1044" s="532"/>
      <c r="CT1044" s="532"/>
      <c r="CU1044" s="532"/>
      <c r="CV1044" s="532"/>
      <c r="CW1044" s="532"/>
      <c r="CX1044" s="532"/>
      <c r="CY1044" s="532"/>
      <c r="CZ1044" s="532"/>
      <c r="DA1044" s="532"/>
      <c r="DB1044" s="532"/>
      <c r="DC1044" s="532"/>
      <c r="DD1044" s="532"/>
      <c r="DE1044" s="532"/>
      <c r="DF1044" s="532"/>
      <c r="DG1044" s="532"/>
      <c r="DH1044" s="532"/>
      <c r="DI1044" s="532"/>
      <c r="DJ1044" s="532"/>
      <c r="DK1044" s="532"/>
      <c r="DL1044" s="532"/>
      <c r="DM1044" s="532"/>
      <c r="DN1044" s="532"/>
      <c r="DO1044" s="532"/>
      <c r="DP1044" s="532"/>
      <c r="DQ1044" s="532"/>
      <c r="DR1044" s="532"/>
      <c r="DS1044" s="532"/>
      <c r="DT1044" s="532"/>
      <c r="DU1044" s="532"/>
      <c r="DV1044" s="532"/>
      <c r="DW1044" s="532"/>
    </row>
    <row r="1045" spans="1:127" ht="12.75" customHeight="1" x14ac:dyDescent="0.2">
      <c r="A1045" s="281">
        <v>1044</v>
      </c>
      <c r="B1045" s="281" t="s">
        <v>1004</v>
      </c>
      <c r="C1045" s="281" t="s">
        <v>5942</v>
      </c>
      <c r="D1045" s="281"/>
      <c r="E1045" s="281" t="s">
        <v>5943</v>
      </c>
      <c r="F1045" s="281"/>
      <c r="G1045" s="296" t="s">
        <v>5944</v>
      </c>
      <c r="H1045" s="676"/>
      <c r="I1045" s="271" t="s">
        <v>424</v>
      </c>
      <c r="J1045" s="281"/>
      <c r="K1045" s="130" t="s">
        <v>4113</v>
      </c>
      <c r="L1045" s="273" t="s">
        <v>7057</v>
      </c>
      <c r="M1045" s="275">
        <v>43184</v>
      </c>
      <c r="N1045" s="276">
        <v>44650</v>
      </c>
      <c r="O1045" s="277" t="s">
        <v>991</v>
      </c>
      <c r="P1045" s="298">
        <f t="shared" ref="P1045" si="227">N1045</f>
        <v>44650</v>
      </c>
      <c r="Q1045" s="278">
        <v>19155</v>
      </c>
      <c r="R1045" s="278">
        <v>2010</v>
      </c>
      <c r="S1045" s="279">
        <v>43920</v>
      </c>
      <c r="T1045" s="280" t="s">
        <v>32</v>
      </c>
      <c r="U1045" s="281" t="s">
        <v>991</v>
      </c>
      <c r="V1045" s="150" t="s">
        <v>5572</v>
      </c>
      <c r="W1045" s="150" t="s">
        <v>8417</v>
      </c>
      <c r="X1045" s="280" t="s">
        <v>1237</v>
      </c>
      <c r="Y1045" s="280" t="s">
        <v>1685</v>
      </c>
      <c r="Z1045" s="282" t="s">
        <v>409</v>
      </c>
      <c r="AA1045" s="319">
        <f t="shared" ref="AA1045:AA1051" si="228">N1045</f>
        <v>44650</v>
      </c>
      <c r="AB1045" s="149" t="s">
        <v>2167</v>
      </c>
      <c r="AC1045" s="280">
        <v>6.3</v>
      </c>
      <c r="AD1045" s="305"/>
      <c r="AE1045" s="280">
        <v>115</v>
      </c>
      <c r="AF1045" s="280"/>
      <c r="AG1045" s="280">
        <v>135</v>
      </c>
      <c r="AH1045" s="280"/>
      <c r="AI1045" s="280">
        <v>24</v>
      </c>
      <c r="AJ1045" s="280">
        <v>38</v>
      </c>
      <c r="AK1045" s="280">
        <v>52</v>
      </c>
      <c r="AL1045" s="280">
        <v>1</v>
      </c>
      <c r="AM1045" s="501"/>
      <c r="AN1045" s="501"/>
      <c r="AO1045" s="501"/>
      <c r="AP1045" s="280"/>
      <c r="AQ1045" s="634"/>
      <c r="AR1045" s="501"/>
      <c r="AS1045" s="501"/>
      <c r="AT1045" s="501"/>
      <c r="AU1045" s="501"/>
      <c r="AV1045" s="501"/>
      <c r="AW1045" s="501"/>
      <c r="AX1045" s="501"/>
      <c r="AY1045" s="501"/>
      <c r="AZ1045" s="501"/>
      <c r="BA1045" s="501"/>
      <c r="BB1045" s="501"/>
      <c r="BC1045" s="501"/>
      <c r="BD1045" s="501"/>
      <c r="BE1045" s="501"/>
      <c r="BF1045" s="501"/>
      <c r="BG1045" s="501"/>
      <c r="BH1045" s="501"/>
      <c r="BI1045" s="501"/>
      <c r="BJ1045" s="501"/>
      <c r="BK1045" s="501"/>
      <c r="BL1045" s="501"/>
      <c r="BM1045" s="501"/>
      <c r="BN1045" s="501"/>
      <c r="BO1045" s="501"/>
      <c r="BP1045" s="501"/>
      <c r="BQ1045" s="501"/>
      <c r="BR1045" s="501"/>
      <c r="BS1045" s="501"/>
      <c r="BT1045" s="501"/>
      <c r="BU1045" s="501"/>
      <c r="BV1045" s="501"/>
      <c r="BW1045" s="501"/>
      <c r="BX1045" s="501"/>
      <c r="BY1045" s="501"/>
      <c r="BZ1045" s="501"/>
      <c r="CA1045" s="501"/>
      <c r="CB1045" s="501"/>
      <c r="CC1045" s="501"/>
      <c r="CD1045" s="501"/>
      <c r="CE1045" s="501"/>
      <c r="CF1045" s="501"/>
      <c r="CG1045" s="501"/>
      <c r="CH1045" s="501"/>
      <c r="CI1045" s="501"/>
      <c r="CJ1045" s="501"/>
      <c r="CK1045" s="501"/>
      <c r="CL1045" s="501"/>
      <c r="CM1045" s="501"/>
      <c r="CN1045" s="501"/>
      <c r="CO1045" s="501"/>
      <c r="CP1045" s="501"/>
    </row>
    <row r="1046" spans="1:127" ht="12.75" customHeight="1" x14ac:dyDescent="0.2">
      <c r="A1046" s="281">
        <v>1045</v>
      </c>
      <c r="B1046" s="281" t="s">
        <v>1005</v>
      </c>
      <c r="C1046" s="281" t="s">
        <v>2932</v>
      </c>
      <c r="D1046" s="281" t="s">
        <v>6961</v>
      </c>
      <c r="E1046" s="281" t="s">
        <v>3211</v>
      </c>
      <c r="F1046" s="281" t="s">
        <v>6799</v>
      </c>
      <c r="G1046" s="296" t="s">
        <v>3212</v>
      </c>
      <c r="H1046" s="676" t="s">
        <v>2401</v>
      </c>
      <c r="I1046" s="281" t="s">
        <v>2653</v>
      </c>
      <c r="J1046" s="281" t="s">
        <v>2240</v>
      </c>
      <c r="K1046" s="281" t="s">
        <v>6460</v>
      </c>
      <c r="L1046" s="676" t="s">
        <v>6461</v>
      </c>
      <c r="M1046" s="306">
        <v>42205</v>
      </c>
      <c r="N1046" s="325">
        <v>44593</v>
      </c>
      <c r="O1046" s="507" t="s">
        <v>991</v>
      </c>
      <c r="P1046" s="513">
        <f t="shared" ref="P1046:P1051" si="229">N1046</f>
        <v>44593</v>
      </c>
      <c r="Q1046" s="514">
        <v>19113</v>
      </c>
      <c r="R1046" s="514">
        <v>2015</v>
      </c>
      <c r="S1046" s="279">
        <v>44228</v>
      </c>
      <c r="T1046" s="281" t="s">
        <v>6627</v>
      </c>
      <c r="U1046" s="324" t="s">
        <v>259</v>
      </c>
      <c r="V1046" s="150" t="s">
        <v>9742</v>
      </c>
      <c r="W1046" s="282" t="s">
        <v>9743</v>
      </c>
      <c r="X1046" s="280" t="s">
        <v>6462</v>
      </c>
      <c r="Y1046" s="280" t="s">
        <v>1697</v>
      </c>
      <c r="Z1046" s="282" t="s">
        <v>916</v>
      </c>
      <c r="AA1046" s="319">
        <f t="shared" si="228"/>
        <v>44593</v>
      </c>
      <c r="AB1046" s="149" t="s">
        <v>2167</v>
      </c>
      <c r="AC1046" s="280">
        <v>4.8</v>
      </c>
      <c r="AD1046" s="305">
        <v>65</v>
      </c>
      <c r="AE1046" s="280">
        <v>105</v>
      </c>
      <c r="AF1046" s="280">
        <v>125</v>
      </c>
      <c r="AG1046" s="280">
        <v>130</v>
      </c>
      <c r="AH1046" s="280">
        <v>169</v>
      </c>
      <c r="AI1046" s="280">
        <v>22</v>
      </c>
      <c r="AJ1046" s="280">
        <v>36</v>
      </c>
      <c r="AK1046" s="501">
        <v>54</v>
      </c>
      <c r="AL1046" s="281">
        <v>1</v>
      </c>
      <c r="AM1046" s="265">
        <v>41840</v>
      </c>
      <c r="AN1046" s="281">
        <v>2014</v>
      </c>
      <c r="AO1046" s="281" t="s">
        <v>991</v>
      </c>
      <c r="AP1046" s="281" t="s">
        <v>7611</v>
      </c>
      <c r="AQ1046" s="291"/>
      <c r="AR1046" s="501"/>
      <c r="AS1046" s="501"/>
      <c r="AT1046" s="501"/>
      <c r="AU1046" s="501"/>
      <c r="AV1046" s="501"/>
      <c r="AW1046" s="501"/>
      <c r="AX1046" s="501"/>
      <c r="AY1046" s="501"/>
      <c r="AZ1046" s="501"/>
      <c r="BA1046" s="501"/>
      <c r="BB1046" s="501"/>
      <c r="BC1046" s="501"/>
      <c r="BD1046" s="501"/>
      <c r="BE1046" s="501"/>
      <c r="BF1046" s="501"/>
      <c r="BG1046" s="501"/>
      <c r="BH1046" s="501"/>
      <c r="BI1046" s="501"/>
      <c r="BJ1046" s="501"/>
      <c r="BK1046" s="501"/>
      <c r="BL1046" s="501"/>
      <c r="BM1046" s="501"/>
      <c r="BN1046" s="501"/>
      <c r="BO1046" s="501"/>
      <c r="BP1046" s="501"/>
      <c r="BQ1046" s="501"/>
      <c r="BR1046" s="501"/>
      <c r="BS1046" s="501"/>
      <c r="BT1046" s="501"/>
      <c r="BU1046" s="501"/>
      <c r="BV1046" s="501"/>
      <c r="BW1046" s="501"/>
      <c r="BX1046" s="501"/>
      <c r="BY1046" s="501"/>
      <c r="BZ1046" s="501"/>
      <c r="CA1046" s="501"/>
      <c r="CB1046" s="501"/>
      <c r="CC1046" s="501"/>
      <c r="CD1046" s="501"/>
      <c r="CE1046" s="501"/>
      <c r="CF1046" s="501"/>
      <c r="CG1046" s="501"/>
      <c r="CH1046" s="501"/>
      <c r="CI1046" s="501"/>
      <c r="CJ1046" s="501"/>
      <c r="CK1046" s="501"/>
      <c r="CL1046" s="501"/>
      <c r="CM1046" s="501"/>
      <c r="CN1046" s="501"/>
      <c r="CO1046" s="501"/>
      <c r="CP1046" s="501"/>
    </row>
    <row r="1047" spans="1:127" ht="12.75" customHeight="1" x14ac:dyDescent="0.2">
      <c r="A1047" s="281">
        <v>1046</v>
      </c>
      <c r="B1047" s="270" t="s">
        <v>1005</v>
      </c>
      <c r="C1047" s="271" t="s">
        <v>3160</v>
      </c>
      <c r="D1047" s="271" t="s">
        <v>3161</v>
      </c>
      <c r="E1047" s="271" t="s">
        <v>3162</v>
      </c>
      <c r="F1047" s="271" t="s">
        <v>4693</v>
      </c>
      <c r="G1047" s="272" t="s">
        <v>3163</v>
      </c>
      <c r="H1047" s="273" t="s">
        <v>3164</v>
      </c>
      <c r="I1047" s="271" t="s">
        <v>1515</v>
      </c>
      <c r="J1047" s="281" t="s">
        <v>1916</v>
      </c>
      <c r="K1047" s="318" t="s">
        <v>3165</v>
      </c>
      <c r="L1047" s="676" t="s">
        <v>1222</v>
      </c>
      <c r="M1047" s="306">
        <v>42175</v>
      </c>
      <c r="N1047" s="276">
        <v>44458</v>
      </c>
      <c r="O1047" s="277" t="s">
        <v>991</v>
      </c>
      <c r="P1047" s="298">
        <f t="shared" si="229"/>
        <v>44458</v>
      </c>
      <c r="Q1047" s="278">
        <v>15513</v>
      </c>
      <c r="R1047" s="278">
        <v>2015</v>
      </c>
      <c r="S1047" s="279">
        <v>43727</v>
      </c>
      <c r="T1047" s="280" t="s">
        <v>898</v>
      </c>
      <c r="U1047" s="281" t="s">
        <v>259</v>
      </c>
      <c r="V1047" s="282" t="s">
        <v>7676</v>
      </c>
      <c r="W1047" s="282" t="s">
        <v>7677</v>
      </c>
      <c r="X1047" s="280" t="s">
        <v>1223</v>
      </c>
      <c r="Y1047" s="280"/>
      <c r="Z1047" s="282" t="s">
        <v>223</v>
      </c>
      <c r="AA1047" s="319">
        <f t="shared" si="228"/>
        <v>44458</v>
      </c>
      <c r="AB1047" s="149" t="s">
        <v>994</v>
      </c>
      <c r="AC1047" s="280">
        <v>4.4000000000000004</v>
      </c>
      <c r="AD1047" s="305">
        <v>27</v>
      </c>
      <c r="AE1047" s="280">
        <v>90</v>
      </c>
      <c r="AF1047" s="280">
        <v>90</v>
      </c>
      <c r="AG1047" s="280">
        <v>135</v>
      </c>
      <c r="AH1047" s="280">
        <v>135</v>
      </c>
      <c r="AI1047" s="280">
        <v>30</v>
      </c>
      <c r="AJ1047" s="280">
        <v>60</v>
      </c>
      <c r="AK1047" s="280">
        <v>80</v>
      </c>
      <c r="AL1047" s="280">
        <v>1</v>
      </c>
      <c r="AM1047" s="279">
        <v>42175</v>
      </c>
      <c r="AN1047" s="280">
        <v>2015</v>
      </c>
      <c r="AO1047" s="280" t="s">
        <v>991</v>
      </c>
      <c r="AP1047" s="280"/>
      <c r="AQ1047" s="634"/>
      <c r="AR1047" s="501"/>
      <c r="AS1047" s="501"/>
      <c r="AT1047" s="501"/>
      <c r="AU1047" s="501"/>
      <c r="AV1047" s="501"/>
      <c r="AW1047" s="501"/>
      <c r="AX1047" s="501"/>
      <c r="AY1047" s="501"/>
      <c r="AZ1047" s="501"/>
      <c r="BA1047" s="501"/>
      <c r="BB1047" s="501"/>
      <c r="BC1047" s="501"/>
      <c r="BD1047" s="501"/>
      <c r="BE1047" s="501"/>
      <c r="BF1047" s="501"/>
      <c r="BG1047" s="501"/>
      <c r="BH1047" s="501"/>
      <c r="BI1047" s="501"/>
      <c r="BJ1047" s="501"/>
      <c r="BK1047" s="501"/>
      <c r="BL1047" s="501"/>
      <c r="BM1047" s="501"/>
      <c r="BN1047" s="501"/>
      <c r="BO1047" s="501"/>
      <c r="BP1047" s="501"/>
      <c r="BQ1047" s="501"/>
      <c r="BR1047" s="501"/>
      <c r="BS1047" s="501"/>
      <c r="BT1047" s="501"/>
      <c r="BU1047" s="501"/>
      <c r="BV1047" s="501"/>
      <c r="BW1047" s="501"/>
      <c r="BX1047" s="501"/>
      <c r="BY1047" s="501"/>
      <c r="BZ1047" s="501"/>
      <c r="CA1047" s="501"/>
      <c r="CB1047" s="501"/>
      <c r="CC1047" s="501"/>
      <c r="CD1047" s="501"/>
      <c r="CE1047" s="501"/>
      <c r="CF1047" s="501"/>
      <c r="CG1047" s="501"/>
      <c r="CH1047" s="501"/>
      <c r="CI1047" s="501"/>
      <c r="CJ1047" s="501"/>
      <c r="CK1047" s="501"/>
      <c r="CL1047" s="501"/>
      <c r="CM1047" s="501"/>
      <c r="CN1047" s="501"/>
      <c r="CO1047" s="501"/>
      <c r="CP1047" s="501"/>
    </row>
    <row r="1048" spans="1:127" s="502" customFormat="1" ht="12.75" customHeight="1" x14ac:dyDescent="0.2">
      <c r="A1048" s="281">
        <v>1047</v>
      </c>
      <c r="B1048" s="281" t="s">
        <v>1005</v>
      </c>
      <c r="C1048" s="281" t="s">
        <v>3613</v>
      </c>
      <c r="D1048" s="324" t="s">
        <v>4874</v>
      </c>
      <c r="E1048" s="281" t="s">
        <v>3614</v>
      </c>
      <c r="F1048" s="281" t="s">
        <v>5161</v>
      </c>
      <c r="G1048" s="296" t="s">
        <v>3615</v>
      </c>
      <c r="H1048" s="676" t="s">
        <v>5162</v>
      </c>
      <c r="I1048" s="281" t="s">
        <v>1515</v>
      </c>
      <c r="J1048" s="281" t="s">
        <v>1616</v>
      </c>
      <c r="K1048" s="281" t="s">
        <v>597</v>
      </c>
      <c r="L1048" s="676" t="s">
        <v>817</v>
      </c>
      <c r="M1048" s="306">
        <v>42244</v>
      </c>
      <c r="N1048" s="307">
        <v>44498</v>
      </c>
      <c r="O1048" s="277" t="s">
        <v>991</v>
      </c>
      <c r="P1048" s="299">
        <f t="shared" si="229"/>
        <v>44498</v>
      </c>
      <c r="Q1048" s="264">
        <v>16836</v>
      </c>
      <c r="R1048" s="264">
        <v>2015</v>
      </c>
      <c r="S1048" s="279">
        <v>43767</v>
      </c>
      <c r="T1048" s="281" t="s">
        <v>7819</v>
      </c>
      <c r="U1048" s="281" t="s">
        <v>259</v>
      </c>
      <c r="V1048" s="150" t="s">
        <v>10749</v>
      </c>
      <c r="W1048" s="150" t="s">
        <v>10750</v>
      </c>
      <c r="X1048" s="281" t="s">
        <v>1253</v>
      </c>
      <c r="Y1048" s="281"/>
      <c r="Z1048" s="150" t="s">
        <v>1254</v>
      </c>
      <c r="AA1048" s="303">
        <f t="shared" si="228"/>
        <v>44498</v>
      </c>
      <c r="AB1048" s="283" t="s">
        <v>994</v>
      </c>
      <c r="AC1048" s="281">
        <v>5.3</v>
      </c>
      <c r="AD1048" s="284">
        <v>22</v>
      </c>
      <c r="AE1048" s="281">
        <v>120</v>
      </c>
      <c r="AF1048" s="281">
        <v>120</v>
      </c>
      <c r="AG1048" s="281">
        <v>160</v>
      </c>
      <c r="AH1048" s="281">
        <v>160</v>
      </c>
      <c r="AI1048" s="281">
        <v>30</v>
      </c>
      <c r="AJ1048" s="281">
        <v>60</v>
      </c>
      <c r="AK1048" s="281">
        <v>80</v>
      </c>
      <c r="AL1048" s="281">
        <v>1</v>
      </c>
      <c r="AM1048" s="265">
        <v>42912</v>
      </c>
      <c r="AN1048" s="281">
        <v>2017</v>
      </c>
      <c r="AO1048" s="281" t="s">
        <v>991</v>
      </c>
      <c r="AP1048" s="281" t="s">
        <v>10751</v>
      </c>
      <c r="AQ1048" s="635"/>
      <c r="AR1048" s="324"/>
      <c r="AS1048" s="324"/>
      <c r="AT1048" s="281"/>
      <c r="AU1048" s="281"/>
      <c r="AV1048" s="281"/>
      <c r="AW1048" s="296"/>
      <c r="AX1048" s="676"/>
      <c r="AY1048" s="281"/>
      <c r="AZ1048" s="281"/>
      <c r="BA1048" s="281"/>
      <c r="BB1048" s="150"/>
      <c r="BC1048" s="306"/>
      <c r="BD1048" s="307"/>
      <c r="BE1048" s="277"/>
      <c r="BF1048" s="299"/>
      <c r="BG1048" s="264"/>
      <c r="BH1048" s="264"/>
      <c r="BI1048" s="279"/>
      <c r="BJ1048" s="281"/>
      <c r="BK1048" s="281"/>
      <c r="BL1048" s="150"/>
      <c r="BM1048" s="150"/>
      <c r="BN1048" s="281"/>
      <c r="BO1048" s="281"/>
      <c r="BP1048" s="150"/>
      <c r="BQ1048" s="303"/>
      <c r="BR1048" s="281"/>
      <c r="BS1048" s="281"/>
      <c r="BT1048" s="284"/>
      <c r="BU1048" s="281"/>
      <c r="BV1048" s="281"/>
      <c r="BW1048" s="281"/>
      <c r="BX1048" s="281"/>
      <c r="BY1048" s="281"/>
      <c r="BZ1048" s="281"/>
      <c r="CA1048" s="281"/>
      <c r="CB1048" s="281"/>
      <c r="CC1048" s="265"/>
      <c r="CD1048" s="281"/>
      <c r="CE1048" s="281"/>
      <c r="CF1048" s="324"/>
      <c r="CG1048" s="324"/>
      <c r="CH1048" s="324"/>
      <c r="CI1048" s="324"/>
      <c r="CJ1048" s="324"/>
      <c r="CK1048" s="324"/>
      <c r="CL1048" s="324"/>
      <c r="CM1048" s="324"/>
      <c r="CN1048" s="324"/>
      <c r="CO1048" s="324"/>
      <c r="CP1048" s="324"/>
      <c r="CQ1048" s="532"/>
      <c r="CR1048" s="532"/>
      <c r="CS1048" s="532"/>
      <c r="CT1048" s="532"/>
      <c r="CU1048" s="532"/>
      <c r="CV1048" s="532"/>
      <c r="CW1048" s="532"/>
      <c r="CX1048" s="532"/>
      <c r="CY1048" s="532"/>
      <c r="CZ1048" s="532"/>
      <c r="DA1048" s="532"/>
      <c r="DB1048" s="532"/>
      <c r="DC1048" s="532"/>
      <c r="DD1048" s="532"/>
      <c r="DE1048" s="532"/>
      <c r="DF1048" s="532"/>
      <c r="DG1048" s="532"/>
      <c r="DH1048" s="532"/>
      <c r="DI1048" s="532"/>
      <c r="DJ1048" s="532"/>
      <c r="DK1048" s="532"/>
      <c r="DL1048" s="532"/>
      <c r="DM1048" s="532"/>
      <c r="DN1048" s="532"/>
      <c r="DO1048" s="532"/>
      <c r="DP1048" s="532"/>
      <c r="DQ1048" s="532"/>
      <c r="DR1048" s="532"/>
      <c r="DS1048" s="532"/>
      <c r="DT1048" s="532"/>
      <c r="DU1048" s="532"/>
      <c r="DV1048" s="532"/>
      <c r="DW1048" s="532"/>
    </row>
    <row r="1049" spans="1:127" ht="12.75" customHeight="1" x14ac:dyDescent="0.2">
      <c r="A1049" s="281">
        <v>1048</v>
      </c>
      <c r="B1049" s="281" t="s">
        <v>1005</v>
      </c>
      <c r="C1049" s="281" t="s">
        <v>3613</v>
      </c>
      <c r="D1049" s="271" t="s">
        <v>3373</v>
      </c>
      <c r="E1049" s="281" t="s">
        <v>3616</v>
      </c>
      <c r="F1049" s="281" t="s">
        <v>5082</v>
      </c>
      <c r="G1049" s="296" t="s">
        <v>7728</v>
      </c>
      <c r="H1049" s="676" t="s">
        <v>5083</v>
      </c>
      <c r="I1049" s="281" t="s">
        <v>1515</v>
      </c>
      <c r="J1049" s="281" t="s">
        <v>1616</v>
      </c>
      <c r="K1049" s="281" t="s">
        <v>69</v>
      </c>
      <c r="L1049" s="676" t="s">
        <v>1965</v>
      </c>
      <c r="M1049" s="306">
        <v>43745</v>
      </c>
      <c r="N1049" s="276">
        <v>44476</v>
      </c>
      <c r="O1049" s="277" t="s">
        <v>991</v>
      </c>
      <c r="P1049" s="298">
        <f t="shared" si="229"/>
        <v>44476</v>
      </c>
      <c r="Q1049" s="278">
        <v>19521</v>
      </c>
      <c r="R1049" s="278">
        <v>2019</v>
      </c>
      <c r="S1049" s="279">
        <v>43745</v>
      </c>
      <c r="T1049" s="280" t="s">
        <v>691</v>
      </c>
      <c r="U1049" s="281" t="s">
        <v>5503</v>
      </c>
      <c r="V1049" s="282" t="s">
        <v>10126</v>
      </c>
      <c r="W1049" s="282" t="s">
        <v>10123</v>
      </c>
      <c r="X1049" s="280" t="s">
        <v>1966</v>
      </c>
      <c r="Y1049" s="280" t="s">
        <v>2058</v>
      </c>
      <c r="Z1049" s="282" t="s">
        <v>10124</v>
      </c>
      <c r="AA1049" s="319">
        <f t="shared" si="228"/>
        <v>44476</v>
      </c>
      <c r="AB1049" s="149" t="s">
        <v>994</v>
      </c>
      <c r="AC1049" s="280">
        <v>5.3</v>
      </c>
      <c r="AD1049" s="305">
        <v>22</v>
      </c>
      <c r="AE1049" s="280">
        <v>120</v>
      </c>
      <c r="AF1049" s="280">
        <v>120</v>
      </c>
      <c r="AG1049" s="280">
        <v>160</v>
      </c>
      <c r="AH1049" s="280">
        <v>160</v>
      </c>
      <c r="AI1049" s="280">
        <v>30</v>
      </c>
      <c r="AJ1049" s="280">
        <v>53</v>
      </c>
      <c r="AK1049" s="280">
        <v>75</v>
      </c>
      <c r="AL1049" s="280">
        <v>1</v>
      </c>
      <c r="AM1049" s="506">
        <v>42885</v>
      </c>
      <c r="AN1049" s="324">
        <v>2017</v>
      </c>
      <c r="AO1049" s="324" t="s">
        <v>991</v>
      </c>
      <c r="AP1049" s="280" t="s">
        <v>10125</v>
      </c>
      <c r="AQ1049" s="634"/>
      <c r="AR1049" s="501"/>
      <c r="AS1049" s="501"/>
      <c r="AT1049" s="501"/>
      <c r="AU1049" s="501"/>
      <c r="AV1049" s="501"/>
      <c r="AW1049" s="501"/>
      <c r="AX1049" s="501"/>
      <c r="AY1049" s="501"/>
      <c r="AZ1049" s="501"/>
      <c r="BA1049" s="501"/>
      <c r="BB1049" s="501"/>
      <c r="BC1049" s="501"/>
      <c r="BD1049" s="501"/>
      <c r="BE1049" s="501"/>
      <c r="BF1049" s="501"/>
      <c r="BG1049" s="501"/>
      <c r="BH1049" s="501"/>
      <c r="BI1049" s="501"/>
      <c r="BJ1049" s="501"/>
      <c r="BK1049" s="501"/>
      <c r="BL1049" s="501"/>
      <c r="BM1049" s="501"/>
      <c r="BN1049" s="501"/>
      <c r="BO1049" s="501"/>
      <c r="BP1049" s="501"/>
      <c r="BQ1049" s="501"/>
      <c r="BR1049" s="501"/>
      <c r="BS1049" s="501"/>
      <c r="BT1049" s="501"/>
      <c r="BU1049" s="501"/>
      <c r="BV1049" s="501"/>
      <c r="BW1049" s="501"/>
      <c r="BX1049" s="501"/>
      <c r="BY1049" s="501"/>
      <c r="BZ1049" s="501"/>
      <c r="CA1049" s="501"/>
      <c r="CB1049" s="501"/>
      <c r="CC1049" s="501"/>
      <c r="CD1049" s="501"/>
      <c r="CE1049" s="501"/>
      <c r="CF1049" s="501"/>
      <c r="CG1049" s="501"/>
      <c r="CH1049" s="501"/>
      <c r="CI1049" s="501"/>
      <c r="CJ1049" s="501"/>
      <c r="CK1049" s="501"/>
      <c r="CL1049" s="501"/>
      <c r="CM1049" s="501"/>
      <c r="CN1049" s="501"/>
      <c r="CO1049" s="501"/>
      <c r="CP1049" s="501"/>
    </row>
    <row r="1050" spans="1:127" s="502" customFormat="1" ht="12.75" customHeight="1" x14ac:dyDescent="0.2">
      <c r="A1050" s="281">
        <v>1049</v>
      </c>
      <c r="B1050" s="281" t="s">
        <v>1004</v>
      </c>
      <c r="C1050" s="281" t="s">
        <v>799</v>
      </c>
      <c r="D1050" s="281"/>
      <c r="E1050" s="281" t="s">
        <v>6299</v>
      </c>
      <c r="F1050" s="281"/>
      <c r="G1050" s="296" t="s">
        <v>6300</v>
      </c>
      <c r="H1050" s="676"/>
      <c r="I1050" s="281" t="s">
        <v>2653</v>
      </c>
      <c r="J1050" s="281"/>
      <c r="K1050" s="281" t="s">
        <v>7136</v>
      </c>
      <c r="L1050" s="676" t="s">
        <v>7137</v>
      </c>
      <c r="M1050" s="306">
        <v>43288</v>
      </c>
      <c r="N1050" s="325">
        <v>45038</v>
      </c>
      <c r="O1050" s="277" t="s">
        <v>991</v>
      </c>
      <c r="P1050" s="298">
        <f t="shared" si="229"/>
        <v>45038</v>
      </c>
      <c r="Q1050" s="278">
        <v>19191</v>
      </c>
      <c r="R1050" s="278">
        <v>2011</v>
      </c>
      <c r="S1050" s="279">
        <v>44308</v>
      </c>
      <c r="T1050" s="280" t="s">
        <v>1785</v>
      </c>
      <c r="U1050" s="281" t="s">
        <v>991</v>
      </c>
      <c r="V1050" s="282" t="s">
        <v>5755</v>
      </c>
      <c r="W1050" s="282" t="s">
        <v>10142</v>
      </c>
      <c r="X1050" s="280" t="s">
        <v>7138</v>
      </c>
      <c r="Y1050" s="280" t="s">
        <v>1384</v>
      </c>
      <c r="Z1050" s="282" t="s">
        <v>7139</v>
      </c>
      <c r="AA1050" s="319">
        <f t="shared" si="228"/>
        <v>45038</v>
      </c>
      <c r="AB1050" s="283" t="s">
        <v>2167</v>
      </c>
      <c r="AC1050" s="280">
        <v>5.5</v>
      </c>
      <c r="AD1050" s="305"/>
      <c r="AE1050" s="280">
        <v>80</v>
      </c>
      <c r="AF1050" s="280"/>
      <c r="AG1050" s="280">
        <v>105</v>
      </c>
      <c r="AH1050" s="280"/>
      <c r="AI1050" s="280">
        <v>22</v>
      </c>
      <c r="AJ1050" s="280">
        <v>38</v>
      </c>
      <c r="AK1050" s="280">
        <v>52</v>
      </c>
      <c r="AL1050" s="280">
        <v>1</v>
      </c>
      <c r="AM1050" s="324"/>
      <c r="AN1050" s="324"/>
      <c r="AO1050" s="324"/>
      <c r="AP1050" s="281"/>
      <c r="AQ1050" s="635"/>
      <c r="AR1050" s="324"/>
      <c r="AS1050" s="324"/>
      <c r="AT1050" s="324"/>
      <c r="AU1050" s="324"/>
      <c r="AV1050" s="324"/>
      <c r="AW1050" s="324"/>
      <c r="AX1050" s="324"/>
      <c r="AY1050" s="324"/>
      <c r="AZ1050" s="324"/>
      <c r="BA1050" s="324"/>
      <c r="BB1050" s="324"/>
      <c r="BC1050" s="324"/>
      <c r="BD1050" s="324"/>
      <c r="BE1050" s="324"/>
      <c r="BF1050" s="324"/>
      <c r="BG1050" s="324"/>
      <c r="BH1050" s="324"/>
      <c r="BI1050" s="324"/>
      <c r="BJ1050" s="324"/>
      <c r="BK1050" s="324"/>
      <c r="BL1050" s="324"/>
      <c r="BM1050" s="324"/>
      <c r="BN1050" s="324"/>
      <c r="BO1050" s="324"/>
      <c r="BP1050" s="324"/>
      <c r="BQ1050" s="324"/>
      <c r="BR1050" s="324"/>
      <c r="BS1050" s="324"/>
      <c r="BT1050" s="324"/>
      <c r="BU1050" s="324"/>
      <c r="BV1050" s="324"/>
      <c r="BW1050" s="324"/>
      <c r="BX1050" s="324"/>
      <c r="BY1050" s="324"/>
      <c r="BZ1050" s="324"/>
      <c r="CA1050" s="324"/>
      <c r="CB1050" s="324"/>
      <c r="CC1050" s="324"/>
      <c r="CD1050" s="324"/>
      <c r="CE1050" s="324"/>
      <c r="CF1050" s="324"/>
      <c r="CG1050" s="324"/>
      <c r="CH1050" s="324"/>
      <c r="CI1050" s="324"/>
      <c r="CJ1050" s="324"/>
      <c r="CK1050" s="324"/>
      <c r="CL1050" s="324"/>
      <c r="CM1050" s="324"/>
      <c r="CN1050" s="324"/>
      <c r="CO1050" s="324"/>
      <c r="CP1050" s="324"/>
      <c r="CQ1050" s="532"/>
      <c r="CR1050" s="532"/>
      <c r="CS1050" s="532"/>
      <c r="CT1050" s="532"/>
      <c r="CU1050" s="532"/>
      <c r="CV1050" s="532"/>
      <c r="CW1050" s="532"/>
      <c r="CX1050" s="532"/>
      <c r="CY1050" s="532"/>
      <c r="CZ1050" s="532"/>
      <c r="DA1050" s="532"/>
      <c r="DB1050" s="532"/>
      <c r="DC1050" s="532"/>
      <c r="DD1050" s="532"/>
      <c r="DE1050" s="532"/>
      <c r="DF1050" s="532"/>
      <c r="DG1050" s="532"/>
      <c r="DH1050" s="532"/>
      <c r="DI1050" s="532"/>
      <c r="DJ1050" s="532"/>
      <c r="DK1050" s="532"/>
      <c r="DL1050" s="532"/>
      <c r="DM1050" s="532"/>
      <c r="DN1050" s="532"/>
      <c r="DO1050" s="532"/>
      <c r="DP1050" s="532"/>
      <c r="DQ1050" s="532"/>
      <c r="DR1050" s="532"/>
      <c r="DS1050" s="532"/>
      <c r="DT1050" s="532"/>
      <c r="DU1050" s="532"/>
      <c r="DV1050" s="532"/>
      <c r="DW1050" s="532"/>
    </row>
    <row r="1051" spans="1:127" s="502" customFormat="1" ht="12.75" customHeight="1" x14ac:dyDescent="0.2">
      <c r="A1051" s="281">
        <v>1050</v>
      </c>
      <c r="B1051" s="789" t="s">
        <v>1005</v>
      </c>
      <c r="C1051" s="826" t="s">
        <v>721</v>
      </c>
      <c r="D1051" s="826" t="s">
        <v>2634</v>
      </c>
      <c r="E1051" s="826" t="s">
        <v>9451</v>
      </c>
      <c r="F1051" s="826" t="s">
        <v>9452</v>
      </c>
      <c r="G1051" s="827" t="s">
        <v>9450</v>
      </c>
      <c r="H1051" s="828" t="s">
        <v>5450</v>
      </c>
      <c r="I1051" s="826" t="s">
        <v>26</v>
      </c>
      <c r="J1051" s="826" t="s">
        <v>2062</v>
      </c>
      <c r="K1051" s="826" t="s">
        <v>2638</v>
      </c>
      <c r="L1051" s="829" t="s">
        <v>2639</v>
      </c>
      <c r="M1051" s="830">
        <v>41980</v>
      </c>
      <c r="N1051" s="839">
        <v>44835</v>
      </c>
      <c r="O1051" s="831" t="s">
        <v>991</v>
      </c>
      <c r="P1051" s="832">
        <f t="shared" si="229"/>
        <v>44835</v>
      </c>
      <c r="Q1051" s="833">
        <v>20693</v>
      </c>
      <c r="R1051" s="833">
        <v>2014</v>
      </c>
      <c r="S1051" s="279">
        <v>44105</v>
      </c>
      <c r="T1051" s="834" t="s">
        <v>5218</v>
      </c>
      <c r="U1051" s="834" t="s">
        <v>4844</v>
      </c>
      <c r="V1051" s="835" t="s">
        <v>9453</v>
      </c>
      <c r="W1051" s="835" t="s">
        <v>9453</v>
      </c>
      <c r="X1051" s="834" t="s">
        <v>2640</v>
      </c>
      <c r="Y1051" s="834" t="s">
        <v>1116</v>
      </c>
      <c r="Z1051" s="835" t="s">
        <v>2024</v>
      </c>
      <c r="AA1051" s="836">
        <f t="shared" si="228"/>
        <v>44835</v>
      </c>
      <c r="AB1051" s="837" t="s">
        <v>2167</v>
      </c>
      <c r="AC1051" s="834">
        <v>5.9</v>
      </c>
      <c r="AD1051" s="835">
        <v>26</v>
      </c>
      <c r="AE1051" s="834">
        <v>70</v>
      </c>
      <c r="AF1051" s="834">
        <v>96</v>
      </c>
      <c r="AG1051" s="834">
        <v>140</v>
      </c>
      <c r="AH1051" s="834">
        <v>140</v>
      </c>
      <c r="AI1051" s="834">
        <v>21</v>
      </c>
      <c r="AJ1051" s="834">
        <v>50</v>
      </c>
      <c r="AK1051" s="834" t="s">
        <v>2641</v>
      </c>
      <c r="AL1051" s="834">
        <v>1</v>
      </c>
      <c r="AM1051" s="838">
        <v>41980</v>
      </c>
      <c r="AN1051" s="834">
        <v>2014</v>
      </c>
      <c r="AO1051" s="834" t="s">
        <v>991</v>
      </c>
      <c r="AP1051" s="281"/>
      <c r="AQ1051" s="635"/>
      <c r="AR1051" s="324"/>
      <c r="AS1051" s="324"/>
      <c r="AT1051" s="324"/>
      <c r="AU1051" s="324"/>
      <c r="AV1051" s="324"/>
      <c r="AW1051" s="324"/>
      <c r="AX1051" s="324"/>
      <c r="AY1051" s="324"/>
      <c r="AZ1051" s="324"/>
      <c r="BA1051" s="324"/>
      <c r="BB1051" s="324"/>
      <c r="BC1051" s="324"/>
      <c r="BD1051" s="324"/>
      <c r="BE1051" s="324"/>
      <c r="BF1051" s="324"/>
      <c r="BG1051" s="324"/>
      <c r="BH1051" s="324"/>
      <c r="BI1051" s="324"/>
      <c r="BJ1051" s="324"/>
      <c r="BK1051" s="324"/>
      <c r="BL1051" s="324"/>
      <c r="BM1051" s="324"/>
      <c r="BN1051" s="324"/>
      <c r="BO1051" s="324"/>
      <c r="BP1051" s="324"/>
      <c r="BQ1051" s="324"/>
      <c r="BR1051" s="324"/>
      <c r="BS1051" s="324"/>
      <c r="BT1051" s="324"/>
      <c r="BU1051" s="324"/>
      <c r="BV1051" s="324"/>
      <c r="BW1051" s="324"/>
      <c r="BX1051" s="324"/>
      <c r="BY1051" s="324"/>
      <c r="BZ1051" s="324"/>
      <c r="CA1051" s="324"/>
      <c r="CB1051" s="324"/>
      <c r="CC1051" s="324"/>
      <c r="CD1051" s="324"/>
      <c r="CE1051" s="324"/>
      <c r="CF1051" s="324"/>
      <c r="CG1051" s="324"/>
      <c r="CH1051" s="324"/>
      <c r="CI1051" s="324"/>
      <c r="CJ1051" s="324"/>
      <c r="CK1051" s="324"/>
      <c r="CL1051" s="324"/>
      <c r="CM1051" s="324"/>
      <c r="CN1051" s="324"/>
      <c r="CO1051" s="324"/>
      <c r="CP1051" s="324"/>
      <c r="CQ1051" s="532"/>
      <c r="CR1051" s="532"/>
      <c r="CS1051" s="532"/>
      <c r="CT1051" s="532"/>
      <c r="CU1051" s="532"/>
      <c r="CV1051" s="532"/>
      <c r="CW1051" s="532"/>
      <c r="CX1051" s="532"/>
      <c r="CY1051" s="532"/>
      <c r="CZ1051" s="532"/>
      <c r="DA1051" s="532"/>
      <c r="DB1051" s="532"/>
      <c r="DC1051" s="532"/>
      <c r="DD1051" s="532"/>
      <c r="DE1051" s="532"/>
      <c r="DF1051" s="532"/>
      <c r="DG1051" s="532"/>
      <c r="DH1051" s="532"/>
      <c r="DI1051" s="532"/>
      <c r="DJ1051" s="532"/>
      <c r="DK1051" s="532"/>
      <c r="DL1051" s="532"/>
      <c r="DM1051" s="532"/>
      <c r="DN1051" s="532"/>
      <c r="DO1051" s="532"/>
      <c r="DP1051" s="532"/>
      <c r="DQ1051" s="532"/>
      <c r="DR1051" s="532"/>
      <c r="DS1051" s="532"/>
      <c r="DT1051" s="532"/>
      <c r="DU1051" s="532"/>
      <c r="DV1051" s="532"/>
      <c r="DW1051" s="532"/>
    </row>
    <row r="1052" spans="1:127" ht="12.75" customHeight="1" x14ac:dyDescent="0.2">
      <c r="A1052" s="281">
        <v>1051</v>
      </c>
      <c r="B1052" s="270" t="s">
        <v>1004</v>
      </c>
      <c r="C1052" s="270" t="s">
        <v>4308</v>
      </c>
      <c r="D1052" s="270"/>
      <c r="E1052" s="271" t="s">
        <v>4309</v>
      </c>
      <c r="F1052" s="271"/>
      <c r="G1052" s="272" t="s">
        <v>4310</v>
      </c>
      <c r="H1052" s="273"/>
      <c r="I1052" s="271" t="s">
        <v>136</v>
      </c>
      <c r="J1052" s="270"/>
      <c r="K1052" s="271" t="s">
        <v>1015</v>
      </c>
      <c r="L1052" s="273" t="s">
        <v>1140</v>
      </c>
      <c r="M1052" s="306">
        <v>42695</v>
      </c>
      <c r="N1052" s="276">
        <v>44124</v>
      </c>
      <c r="O1052" s="277" t="s">
        <v>991</v>
      </c>
      <c r="P1052" s="298">
        <f t="shared" ref="P1052:P1061" si="230">N1052</f>
        <v>44124</v>
      </c>
      <c r="Q1052" s="278">
        <v>16936</v>
      </c>
      <c r="R1052" s="278">
        <v>2011</v>
      </c>
      <c r="S1052" s="279">
        <v>43393</v>
      </c>
      <c r="T1052" s="280" t="s">
        <v>748</v>
      </c>
      <c r="U1052" s="281" t="s">
        <v>991</v>
      </c>
      <c r="V1052" s="282" t="s">
        <v>4</v>
      </c>
      <c r="W1052" s="282" t="s">
        <v>5402</v>
      </c>
      <c r="X1052" s="280" t="s">
        <v>1141</v>
      </c>
      <c r="Y1052" s="280" t="s">
        <v>1142</v>
      </c>
      <c r="Z1052" s="282" t="s">
        <v>2021</v>
      </c>
      <c r="AA1052" s="303">
        <v>44124</v>
      </c>
      <c r="AB1052" s="149" t="s">
        <v>4311</v>
      </c>
      <c r="AC1052" s="280">
        <v>7.8</v>
      </c>
      <c r="AD1052" s="305"/>
      <c r="AE1052" s="280">
        <v>108</v>
      </c>
      <c r="AF1052" s="280"/>
      <c r="AG1052" s="280">
        <v>128</v>
      </c>
      <c r="AH1052" s="280"/>
      <c r="AI1052" s="280">
        <v>28</v>
      </c>
      <c r="AJ1052" s="280">
        <v>41</v>
      </c>
      <c r="AK1052" s="280" t="s">
        <v>4312</v>
      </c>
      <c r="AL1052" s="280">
        <v>1</v>
      </c>
      <c r="AM1052" s="501"/>
      <c r="AN1052" s="501"/>
      <c r="AO1052" s="501"/>
      <c r="AP1052" s="280"/>
      <c r="AQ1052" s="634"/>
      <c r="AR1052" s="501"/>
      <c r="AS1052" s="501"/>
      <c r="AT1052" s="501"/>
      <c r="AU1052" s="501"/>
      <c r="AV1052" s="501"/>
      <c r="AW1052" s="501"/>
      <c r="AX1052" s="501"/>
      <c r="AY1052" s="501"/>
      <c r="AZ1052" s="501"/>
      <c r="BA1052" s="501"/>
      <c r="BB1052" s="501"/>
      <c r="BC1052" s="501"/>
      <c r="BD1052" s="501"/>
      <c r="BE1052" s="501"/>
      <c r="BF1052" s="501"/>
      <c r="BG1052" s="501"/>
      <c r="BH1052" s="501"/>
      <c r="BI1052" s="501"/>
      <c r="BJ1052" s="501"/>
      <c r="BK1052" s="501"/>
      <c r="BL1052" s="501"/>
      <c r="BM1052" s="501"/>
      <c r="BN1052" s="501"/>
      <c r="BO1052" s="501"/>
      <c r="BP1052" s="501"/>
      <c r="BQ1052" s="501"/>
      <c r="BR1052" s="501"/>
      <c r="BS1052" s="501"/>
      <c r="BT1052" s="501"/>
      <c r="BU1052" s="501"/>
      <c r="BV1052" s="501"/>
      <c r="BW1052" s="501"/>
      <c r="BX1052" s="501"/>
      <c r="BY1052" s="501"/>
      <c r="BZ1052" s="501"/>
      <c r="CA1052" s="501"/>
      <c r="CB1052" s="501"/>
      <c r="CC1052" s="501"/>
      <c r="CD1052" s="501"/>
      <c r="CE1052" s="501"/>
      <c r="CF1052" s="501"/>
      <c r="CG1052" s="501"/>
      <c r="CH1052" s="501"/>
      <c r="CI1052" s="501"/>
      <c r="CJ1052" s="501"/>
      <c r="CK1052" s="501"/>
      <c r="CL1052" s="501"/>
      <c r="CM1052" s="501"/>
      <c r="CN1052" s="501"/>
      <c r="CO1052" s="501"/>
      <c r="CP1052" s="501"/>
    </row>
    <row r="1053" spans="1:127" ht="12.75" customHeight="1" x14ac:dyDescent="0.2">
      <c r="A1053" s="281">
        <v>1052</v>
      </c>
      <c r="B1053" s="281" t="s">
        <v>1004</v>
      </c>
      <c r="C1053" s="281" t="s">
        <v>2932</v>
      </c>
      <c r="D1053" s="281"/>
      <c r="E1053" s="281" t="s">
        <v>3227</v>
      </c>
      <c r="F1053" s="281"/>
      <c r="G1053" s="296" t="s">
        <v>3228</v>
      </c>
      <c r="H1053" s="676"/>
      <c r="I1053" s="281" t="s">
        <v>2653</v>
      </c>
      <c r="J1053" s="281"/>
      <c r="K1053" s="281" t="s">
        <v>3617</v>
      </c>
      <c r="L1053" s="676" t="s">
        <v>5608</v>
      </c>
      <c r="M1053" s="306">
        <v>42206</v>
      </c>
      <c r="N1053" s="325">
        <v>43814</v>
      </c>
      <c r="O1053" s="277" t="s">
        <v>991</v>
      </c>
      <c r="P1053" s="298">
        <f t="shared" si="230"/>
        <v>43814</v>
      </c>
      <c r="Q1053" s="278">
        <v>15754</v>
      </c>
      <c r="R1053" s="278">
        <v>2015</v>
      </c>
      <c r="S1053" s="279">
        <v>43084</v>
      </c>
      <c r="T1053" s="280" t="s">
        <v>1785</v>
      </c>
      <c r="U1053" s="281" t="s">
        <v>991</v>
      </c>
      <c r="V1053" s="282" t="s">
        <v>1044</v>
      </c>
      <c r="W1053" s="282" t="s">
        <v>758</v>
      </c>
      <c r="X1053" s="280" t="s">
        <v>4695</v>
      </c>
      <c r="Y1053" s="280" t="s">
        <v>2663</v>
      </c>
      <c r="Z1053" s="282" t="s">
        <v>3618</v>
      </c>
      <c r="AA1053" s="319">
        <f t="shared" ref="AA1053:AA1061" si="231">N1053</f>
        <v>43814</v>
      </c>
      <c r="AB1053" s="283" t="s">
        <v>2167</v>
      </c>
      <c r="AC1053" s="280">
        <v>4.8</v>
      </c>
      <c r="AD1053" s="305"/>
      <c r="AE1053" s="280">
        <v>105</v>
      </c>
      <c r="AF1053" s="280"/>
      <c r="AG1053" s="280">
        <v>130</v>
      </c>
      <c r="AH1053" s="280"/>
      <c r="AI1053" s="280">
        <v>22</v>
      </c>
      <c r="AJ1053" s="280">
        <v>36</v>
      </c>
      <c r="AK1053" s="280">
        <v>54</v>
      </c>
      <c r="AL1053" s="280">
        <v>1</v>
      </c>
      <c r="AM1053" s="501"/>
      <c r="AN1053" s="501"/>
      <c r="AO1053" s="501"/>
      <c r="AP1053" s="280"/>
      <c r="AQ1053" s="634"/>
      <c r="AR1053" s="501"/>
      <c r="AS1053" s="501"/>
      <c r="AT1053" s="501"/>
      <c r="AU1053" s="501"/>
      <c r="AV1053" s="501"/>
      <c r="AW1053" s="501"/>
      <c r="AX1053" s="501"/>
      <c r="AY1053" s="501"/>
      <c r="AZ1053" s="501"/>
      <c r="BA1053" s="501"/>
      <c r="BB1053" s="501"/>
      <c r="BC1053" s="501"/>
      <c r="BD1053" s="501"/>
      <c r="BE1053" s="501"/>
      <c r="BF1053" s="501"/>
      <c r="BG1053" s="501"/>
      <c r="BH1053" s="501"/>
      <c r="BI1053" s="501"/>
      <c r="BJ1053" s="501"/>
      <c r="BK1053" s="501"/>
      <c r="BL1053" s="501"/>
      <c r="BM1053" s="501"/>
      <c r="BN1053" s="501"/>
      <c r="BO1053" s="501"/>
      <c r="BP1053" s="501"/>
      <c r="BQ1053" s="501"/>
      <c r="BR1053" s="501"/>
      <c r="BS1053" s="501"/>
      <c r="BT1053" s="501"/>
      <c r="BU1053" s="501"/>
      <c r="BV1053" s="501"/>
      <c r="BW1053" s="501"/>
      <c r="BX1053" s="501"/>
      <c r="BY1053" s="501"/>
      <c r="BZ1053" s="501"/>
      <c r="CA1053" s="501"/>
      <c r="CB1053" s="501"/>
      <c r="CC1053" s="501"/>
      <c r="CD1053" s="501"/>
      <c r="CE1053" s="501"/>
      <c r="CF1053" s="501"/>
      <c r="CG1053" s="501"/>
      <c r="CH1053" s="501"/>
      <c r="CI1053" s="501"/>
      <c r="CJ1053" s="501"/>
      <c r="CK1053" s="501"/>
      <c r="CL1053" s="501"/>
      <c r="CM1053" s="501"/>
      <c r="CN1053" s="501"/>
      <c r="CO1053" s="501"/>
      <c r="CP1053" s="501"/>
    </row>
    <row r="1054" spans="1:127" ht="12.75" customHeight="1" x14ac:dyDescent="0.2">
      <c r="A1054" s="281">
        <v>1053</v>
      </c>
      <c r="B1054" s="281" t="s">
        <v>1004</v>
      </c>
      <c r="C1054" s="281" t="s">
        <v>799</v>
      </c>
      <c r="D1054" s="281"/>
      <c r="E1054" s="281" t="s">
        <v>3229</v>
      </c>
      <c r="F1054" s="281"/>
      <c r="G1054" s="296" t="s">
        <v>3230</v>
      </c>
      <c r="H1054" s="676"/>
      <c r="I1054" s="281" t="s">
        <v>2653</v>
      </c>
      <c r="J1054" s="281"/>
      <c r="K1054" s="281" t="s">
        <v>4146</v>
      </c>
      <c r="L1054" s="676" t="s">
        <v>105</v>
      </c>
      <c r="M1054" s="306">
        <v>42206</v>
      </c>
      <c r="N1054" s="325">
        <v>43754</v>
      </c>
      <c r="O1054" s="277" t="s">
        <v>991</v>
      </c>
      <c r="P1054" s="298">
        <f t="shared" si="230"/>
        <v>43754</v>
      </c>
      <c r="Q1054" s="278">
        <v>16784</v>
      </c>
      <c r="R1054" s="278">
        <v>2015</v>
      </c>
      <c r="S1054" s="279">
        <v>43024</v>
      </c>
      <c r="T1054" s="280" t="s">
        <v>1567</v>
      </c>
      <c r="U1054" s="281" t="s">
        <v>991</v>
      </c>
      <c r="V1054" s="282" t="s">
        <v>5477</v>
      </c>
      <c r="W1054" s="282" t="s">
        <v>611</v>
      </c>
      <c r="X1054" s="280" t="s">
        <v>4147</v>
      </c>
      <c r="Y1054" s="280" t="s">
        <v>1697</v>
      </c>
      <c r="Z1054" s="282" t="s">
        <v>860</v>
      </c>
      <c r="AA1054" s="319">
        <f t="shared" si="231"/>
        <v>43754</v>
      </c>
      <c r="AB1054" s="283" t="s">
        <v>2167</v>
      </c>
      <c r="AC1054" s="280">
        <v>4.5</v>
      </c>
      <c r="AD1054" s="305"/>
      <c r="AE1054" s="280">
        <v>80</v>
      </c>
      <c r="AF1054" s="280"/>
      <c r="AG1054" s="280">
        <v>105</v>
      </c>
      <c r="AH1054" s="280"/>
      <c r="AI1054" s="280">
        <v>22</v>
      </c>
      <c r="AJ1054" s="280">
        <v>38</v>
      </c>
      <c r="AK1054" s="280">
        <v>52</v>
      </c>
      <c r="AL1054" s="280">
        <v>1</v>
      </c>
      <c r="AM1054" s="501"/>
      <c r="AN1054" s="501"/>
      <c r="AO1054" s="501"/>
      <c r="AP1054" s="280"/>
      <c r="AQ1054" s="634"/>
      <c r="AR1054" s="501"/>
      <c r="AS1054" s="501"/>
      <c r="AT1054" s="501"/>
      <c r="AU1054" s="501"/>
      <c r="AV1054" s="501"/>
      <c r="AW1054" s="501"/>
      <c r="AX1054" s="501"/>
      <c r="AY1054" s="501"/>
      <c r="AZ1054" s="501"/>
      <c r="BA1054" s="501"/>
      <c r="BB1054" s="501"/>
      <c r="BC1054" s="501"/>
      <c r="BD1054" s="501"/>
      <c r="BE1054" s="501"/>
      <c r="BF1054" s="501"/>
      <c r="BG1054" s="501"/>
      <c r="BH1054" s="501"/>
      <c r="BI1054" s="501"/>
      <c r="BJ1054" s="501"/>
      <c r="BK1054" s="501"/>
      <c r="BL1054" s="501"/>
      <c r="BM1054" s="501"/>
      <c r="BN1054" s="501"/>
      <c r="BO1054" s="501"/>
      <c r="BP1054" s="501"/>
      <c r="BQ1054" s="501"/>
      <c r="BR1054" s="501"/>
      <c r="BS1054" s="501"/>
      <c r="BT1054" s="501"/>
      <c r="BU1054" s="501"/>
      <c r="BV1054" s="501"/>
      <c r="BW1054" s="501"/>
      <c r="BX1054" s="501"/>
      <c r="BY1054" s="501"/>
      <c r="BZ1054" s="501"/>
      <c r="CA1054" s="501"/>
      <c r="CB1054" s="501"/>
      <c r="CC1054" s="501"/>
      <c r="CD1054" s="501"/>
      <c r="CE1054" s="501"/>
      <c r="CF1054" s="501"/>
      <c r="CG1054" s="501"/>
      <c r="CH1054" s="501"/>
      <c r="CI1054" s="501"/>
      <c r="CJ1054" s="501"/>
      <c r="CK1054" s="501"/>
      <c r="CL1054" s="501"/>
      <c r="CM1054" s="501"/>
      <c r="CN1054" s="501"/>
      <c r="CO1054" s="501"/>
      <c r="CP1054" s="501"/>
    </row>
    <row r="1055" spans="1:127" ht="12.75" customHeight="1" x14ac:dyDescent="0.2">
      <c r="A1055" s="281">
        <v>1054</v>
      </c>
      <c r="B1055" s="281" t="s">
        <v>1004</v>
      </c>
      <c r="C1055" s="281" t="s">
        <v>5597</v>
      </c>
      <c r="D1055" s="281"/>
      <c r="E1055" s="281" t="s">
        <v>5598</v>
      </c>
      <c r="F1055" s="281"/>
      <c r="G1055" s="296" t="s">
        <v>5599</v>
      </c>
      <c r="H1055" s="676"/>
      <c r="I1055" s="281" t="s">
        <v>2653</v>
      </c>
      <c r="J1055" s="281"/>
      <c r="K1055" s="281" t="s">
        <v>2051</v>
      </c>
      <c r="L1055" s="676" t="s">
        <v>509</v>
      </c>
      <c r="M1055" s="306">
        <v>43084</v>
      </c>
      <c r="N1055" s="325">
        <v>43814</v>
      </c>
      <c r="O1055" s="308" t="s">
        <v>991</v>
      </c>
      <c r="P1055" s="298">
        <f t="shared" si="230"/>
        <v>43814</v>
      </c>
      <c r="Q1055" s="278">
        <v>17983</v>
      </c>
      <c r="R1055" s="278">
        <v>2013</v>
      </c>
      <c r="S1055" s="279">
        <v>43084</v>
      </c>
      <c r="T1055" s="280" t="s">
        <v>1785</v>
      </c>
      <c r="U1055" s="281" t="s">
        <v>1786</v>
      </c>
      <c r="V1055" s="282" t="s">
        <v>484</v>
      </c>
      <c r="W1055" s="282" t="s">
        <v>2262</v>
      </c>
      <c r="X1055" s="280" t="s">
        <v>2052</v>
      </c>
      <c r="Y1055" s="280" t="s">
        <v>1232</v>
      </c>
      <c r="Z1055" s="282" t="s">
        <v>2053</v>
      </c>
      <c r="AA1055" s="319">
        <f t="shared" si="231"/>
        <v>43814</v>
      </c>
      <c r="AB1055" s="149" t="s">
        <v>994</v>
      </c>
      <c r="AC1055" s="280" t="s">
        <v>994</v>
      </c>
      <c r="AD1055" s="305"/>
      <c r="AE1055" s="280" t="s">
        <v>994</v>
      </c>
      <c r="AF1055" s="280"/>
      <c r="AG1055" s="280" t="s">
        <v>994</v>
      </c>
      <c r="AH1055" s="280"/>
      <c r="AI1055" s="280" t="s">
        <v>994</v>
      </c>
      <c r="AJ1055" s="280" t="s">
        <v>994</v>
      </c>
      <c r="AK1055" s="501" t="s">
        <v>994</v>
      </c>
      <c r="AL1055" s="501">
        <v>1</v>
      </c>
      <c r="AM1055" s="501"/>
      <c r="AN1055" s="501"/>
      <c r="AO1055" s="501"/>
      <c r="AP1055" s="280"/>
      <c r="AQ1055" s="634"/>
      <c r="AR1055" s="501"/>
      <c r="AS1055" s="501"/>
      <c r="AT1055" s="501"/>
      <c r="AU1055" s="501"/>
      <c r="AV1055" s="501"/>
      <c r="AW1055" s="501"/>
      <c r="AX1055" s="501"/>
      <c r="AY1055" s="501"/>
      <c r="AZ1055" s="501"/>
      <c r="BA1055" s="501"/>
      <c r="BB1055" s="501"/>
      <c r="BC1055" s="501"/>
      <c r="BD1055" s="501"/>
      <c r="BE1055" s="501"/>
      <c r="BF1055" s="501"/>
      <c r="BG1055" s="501"/>
      <c r="BH1055" s="501"/>
      <c r="BI1055" s="501"/>
      <c r="BJ1055" s="501"/>
      <c r="BK1055" s="501"/>
      <c r="BL1055" s="501"/>
      <c r="BM1055" s="501"/>
      <c r="BN1055" s="501"/>
      <c r="BO1055" s="501"/>
      <c r="BP1055" s="501"/>
      <c r="BQ1055" s="501"/>
      <c r="BR1055" s="501"/>
      <c r="BS1055" s="501"/>
      <c r="BT1055" s="501"/>
      <c r="BU1055" s="501"/>
      <c r="BV1055" s="501"/>
      <c r="BW1055" s="501"/>
      <c r="BX1055" s="501"/>
      <c r="BY1055" s="501"/>
      <c r="BZ1055" s="501"/>
      <c r="CA1055" s="501"/>
      <c r="CB1055" s="501"/>
      <c r="CC1055" s="501"/>
      <c r="CD1055" s="501"/>
      <c r="CE1055" s="501"/>
      <c r="CF1055" s="501"/>
      <c r="CG1055" s="501"/>
      <c r="CH1055" s="501"/>
      <c r="CI1055" s="501"/>
      <c r="CJ1055" s="501"/>
      <c r="CK1055" s="501"/>
      <c r="CL1055" s="501"/>
      <c r="CM1055" s="501"/>
      <c r="CN1055" s="501"/>
      <c r="CO1055" s="501"/>
      <c r="CP1055" s="501"/>
    </row>
    <row r="1056" spans="1:127" ht="12.75" customHeight="1" x14ac:dyDescent="0.2">
      <c r="A1056" s="281">
        <v>1055</v>
      </c>
      <c r="B1056" s="281" t="s">
        <v>1004</v>
      </c>
      <c r="C1056" s="281" t="s">
        <v>3619</v>
      </c>
      <c r="D1056" s="281"/>
      <c r="E1056" s="281" t="s">
        <v>3620</v>
      </c>
      <c r="F1056" s="281"/>
      <c r="G1056" s="296" t="s">
        <v>3621</v>
      </c>
      <c r="H1056" s="676"/>
      <c r="I1056" s="281" t="s">
        <v>424</v>
      </c>
      <c r="J1056" s="281"/>
      <c r="K1056" s="281" t="s">
        <v>3622</v>
      </c>
      <c r="L1056" s="676" t="s">
        <v>1883</v>
      </c>
      <c r="M1056" s="306">
        <v>42373</v>
      </c>
      <c r="N1056" s="325">
        <v>44706</v>
      </c>
      <c r="O1056" s="277" t="s">
        <v>991</v>
      </c>
      <c r="P1056" s="298">
        <f t="shared" si="230"/>
        <v>44706</v>
      </c>
      <c r="Q1056" s="278">
        <v>16027</v>
      </c>
      <c r="R1056" s="278">
        <v>2012</v>
      </c>
      <c r="S1056" s="279">
        <v>43976</v>
      </c>
      <c r="T1056" s="280" t="s">
        <v>32</v>
      </c>
      <c r="U1056" s="281" t="s">
        <v>991</v>
      </c>
      <c r="V1056" s="282" t="s">
        <v>966</v>
      </c>
      <c r="W1056" s="282" t="s">
        <v>8627</v>
      </c>
      <c r="X1056" s="280" t="s">
        <v>318</v>
      </c>
      <c r="Y1056" s="280" t="s">
        <v>1384</v>
      </c>
      <c r="Z1056" s="282" t="s">
        <v>1215</v>
      </c>
      <c r="AA1056" s="319">
        <f t="shared" si="231"/>
        <v>44706</v>
      </c>
      <c r="AB1056" s="149" t="s">
        <v>2167</v>
      </c>
      <c r="AC1056" s="280">
        <v>5.4</v>
      </c>
      <c r="AD1056" s="305"/>
      <c r="AE1056" s="280">
        <v>70</v>
      </c>
      <c r="AF1056" s="280"/>
      <c r="AG1056" s="280">
        <v>90</v>
      </c>
      <c r="AH1056" s="280"/>
      <c r="AI1056" s="280">
        <v>25</v>
      </c>
      <c r="AJ1056" s="280">
        <v>40</v>
      </c>
      <c r="AK1056" s="280">
        <v>53</v>
      </c>
      <c r="AL1056" s="280">
        <v>1</v>
      </c>
      <c r="AM1056" s="501"/>
      <c r="AN1056" s="501"/>
      <c r="AO1056" s="501"/>
      <c r="AP1056" s="280"/>
      <c r="AQ1056" s="634"/>
      <c r="AR1056" s="501"/>
      <c r="AS1056" s="501"/>
      <c r="AT1056" s="501"/>
      <c r="AU1056" s="501"/>
      <c r="AV1056" s="501"/>
      <c r="AW1056" s="501"/>
      <c r="AX1056" s="501"/>
      <c r="AY1056" s="501"/>
      <c r="AZ1056" s="501"/>
      <c r="BA1056" s="501"/>
      <c r="BB1056" s="501"/>
      <c r="BC1056" s="501"/>
      <c r="BD1056" s="501"/>
      <c r="BE1056" s="501"/>
      <c r="BF1056" s="501"/>
      <c r="BG1056" s="501"/>
      <c r="BH1056" s="501"/>
      <c r="BI1056" s="501"/>
      <c r="BJ1056" s="501"/>
      <c r="BK1056" s="501"/>
      <c r="BL1056" s="501"/>
      <c r="BM1056" s="501"/>
      <c r="BN1056" s="501"/>
      <c r="BO1056" s="501"/>
      <c r="BP1056" s="501"/>
      <c r="BQ1056" s="501"/>
      <c r="BR1056" s="501"/>
      <c r="BS1056" s="501"/>
      <c r="BT1056" s="501"/>
      <c r="BU1056" s="501"/>
      <c r="BV1056" s="501"/>
      <c r="BW1056" s="501"/>
      <c r="BX1056" s="501"/>
      <c r="BY1056" s="501"/>
      <c r="BZ1056" s="501"/>
      <c r="CA1056" s="501"/>
      <c r="CB1056" s="501"/>
      <c r="CC1056" s="501"/>
      <c r="CD1056" s="501"/>
      <c r="CE1056" s="501"/>
      <c r="CF1056" s="501"/>
      <c r="CG1056" s="501"/>
      <c r="CH1056" s="501"/>
      <c r="CI1056" s="501"/>
      <c r="CJ1056" s="501"/>
      <c r="CK1056" s="501"/>
      <c r="CL1056" s="501"/>
      <c r="CM1056" s="501"/>
      <c r="CN1056" s="501"/>
      <c r="CO1056" s="501"/>
      <c r="CP1056" s="501"/>
    </row>
    <row r="1057" spans="1:127" ht="12.75" customHeight="1" x14ac:dyDescent="0.2">
      <c r="A1057" s="281">
        <v>1056</v>
      </c>
      <c r="B1057" s="281" t="s">
        <v>1004</v>
      </c>
      <c r="C1057" s="270" t="s">
        <v>3623</v>
      </c>
      <c r="D1057" s="281"/>
      <c r="E1057" s="281" t="s">
        <v>3624</v>
      </c>
      <c r="F1057" s="281" t="s">
        <v>3588</v>
      </c>
      <c r="G1057" s="296" t="s">
        <v>3625</v>
      </c>
      <c r="H1057" s="676"/>
      <c r="I1057" s="281" t="s">
        <v>3626</v>
      </c>
      <c r="J1057" s="281"/>
      <c r="K1057" s="324" t="s">
        <v>3199</v>
      </c>
      <c r="L1057" s="273" t="s">
        <v>3200</v>
      </c>
      <c r="M1057" s="510">
        <v>42285</v>
      </c>
      <c r="N1057" s="511">
        <v>43786</v>
      </c>
      <c r="O1057" s="277" t="s">
        <v>991</v>
      </c>
      <c r="P1057" s="298">
        <f t="shared" si="230"/>
        <v>43786</v>
      </c>
      <c r="Q1057" s="278">
        <v>15763</v>
      </c>
      <c r="R1057" s="278">
        <v>2014</v>
      </c>
      <c r="S1057" s="279">
        <v>43056</v>
      </c>
      <c r="T1057" s="280" t="s">
        <v>396</v>
      </c>
      <c r="U1057" s="281" t="s">
        <v>991</v>
      </c>
      <c r="V1057" s="282" t="s">
        <v>484</v>
      </c>
      <c r="W1057" s="282" t="s">
        <v>2271</v>
      </c>
      <c r="X1057" s="281" t="s">
        <v>3201</v>
      </c>
      <c r="Y1057" s="281" t="s">
        <v>595</v>
      </c>
      <c r="Z1057" s="150" t="s">
        <v>2411</v>
      </c>
      <c r="AA1057" s="319">
        <f t="shared" si="231"/>
        <v>43786</v>
      </c>
      <c r="AB1057" s="149" t="s">
        <v>994</v>
      </c>
      <c r="AC1057" s="280">
        <v>6.4</v>
      </c>
      <c r="AD1057" s="305"/>
      <c r="AE1057" s="280">
        <v>105</v>
      </c>
      <c r="AF1057" s="280">
        <v>105</v>
      </c>
      <c r="AG1057" s="280">
        <v>140</v>
      </c>
      <c r="AH1057" s="280">
        <v>140</v>
      </c>
      <c r="AI1057" s="280">
        <v>23</v>
      </c>
      <c r="AJ1057" s="280">
        <v>39</v>
      </c>
      <c r="AK1057" s="280">
        <v>65</v>
      </c>
      <c r="AL1057" s="280">
        <v>1</v>
      </c>
      <c r="AM1057" s="501"/>
      <c r="AN1057" s="501"/>
      <c r="AO1057" s="501"/>
      <c r="AP1057" s="280"/>
      <c r="AQ1057" s="634"/>
      <c r="AR1057" s="501"/>
      <c r="AS1057" s="501"/>
      <c r="AT1057" s="501"/>
      <c r="AU1057" s="501"/>
      <c r="AV1057" s="501"/>
      <c r="AW1057" s="501"/>
      <c r="AX1057" s="501"/>
      <c r="AY1057" s="501"/>
      <c r="AZ1057" s="501"/>
      <c r="BA1057" s="501"/>
      <c r="BB1057" s="501"/>
      <c r="BC1057" s="501"/>
      <c r="BD1057" s="501"/>
      <c r="BE1057" s="501"/>
      <c r="BF1057" s="501"/>
      <c r="BG1057" s="501"/>
      <c r="BH1057" s="501"/>
      <c r="BI1057" s="501"/>
      <c r="BJ1057" s="501"/>
      <c r="BK1057" s="501"/>
      <c r="BL1057" s="501"/>
      <c r="BM1057" s="501"/>
      <c r="BN1057" s="501"/>
      <c r="BO1057" s="501"/>
      <c r="BP1057" s="501"/>
      <c r="BQ1057" s="501"/>
      <c r="BR1057" s="501"/>
      <c r="BS1057" s="501"/>
      <c r="BT1057" s="501"/>
      <c r="BU1057" s="501"/>
      <c r="BV1057" s="501"/>
      <c r="BW1057" s="501"/>
      <c r="BX1057" s="501"/>
      <c r="BY1057" s="501"/>
      <c r="BZ1057" s="501"/>
      <c r="CA1057" s="501"/>
      <c r="CB1057" s="501"/>
      <c r="CC1057" s="501"/>
      <c r="CD1057" s="501"/>
      <c r="CE1057" s="501"/>
      <c r="CF1057" s="501"/>
      <c r="CG1057" s="501"/>
      <c r="CH1057" s="501"/>
      <c r="CI1057" s="501"/>
      <c r="CJ1057" s="501"/>
      <c r="CK1057" s="501"/>
      <c r="CL1057" s="501"/>
      <c r="CM1057" s="501"/>
      <c r="CN1057" s="501"/>
      <c r="CO1057" s="501"/>
      <c r="CP1057" s="501"/>
    </row>
    <row r="1058" spans="1:127" ht="12.75" customHeight="1" x14ac:dyDescent="0.2">
      <c r="A1058" s="281">
        <v>1057</v>
      </c>
      <c r="B1058" s="281" t="s">
        <v>1005</v>
      </c>
      <c r="C1058" s="270" t="s">
        <v>2059</v>
      </c>
      <c r="D1058" s="281" t="s">
        <v>2634</v>
      </c>
      <c r="E1058" s="281" t="s">
        <v>3627</v>
      </c>
      <c r="F1058" s="281" t="s">
        <v>10298</v>
      </c>
      <c r="G1058" s="296" t="s">
        <v>3628</v>
      </c>
      <c r="H1058" s="676" t="s">
        <v>10298</v>
      </c>
      <c r="I1058" s="281" t="s">
        <v>2996</v>
      </c>
      <c r="J1058" s="281" t="s">
        <v>2062</v>
      </c>
      <c r="K1058" s="281" t="s">
        <v>10299</v>
      </c>
      <c r="L1058" s="676" t="s">
        <v>10300</v>
      </c>
      <c r="M1058" s="306">
        <v>42297</v>
      </c>
      <c r="N1058" s="325">
        <v>44493</v>
      </c>
      <c r="O1058" s="507" t="s">
        <v>991</v>
      </c>
      <c r="P1058" s="513">
        <f t="shared" si="230"/>
        <v>44493</v>
      </c>
      <c r="Q1058" s="514">
        <v>21297</v>
      </c>
      <c r="R1058" s="520">
        <v>2011</v>
      </c>
      <c r="S1058" s="279">
        <v>43762</v>
      </c>
      <c r="T1058" s="501" t="s">
        <v>396</v>
      </c>
      <c r="U1058" s="324" t="s">
        <v>10159</v>
      </c>
      <c r="V1058" s="282" t="s">
        <v>2177</v>
      </c>
      <c r="W1058" s="282" t="s">
        <v>10301</v>
      </c>
      <c r="X1058" s="280" t="s">
        <v>10302</v>
      </c>
      <c r="Y1058" s="280" t="s">
        <v>10303</v>
      </c>
      <c r="Z1058" s="282" t="s">
        <v>10304</v>
      </c>
      <c r="AA1058" s="319">
        <f>N1058</f>
        <v>44493</v>
      </c>
      <c r="AB1058" s="149" t="s">
        <v>1411</v>
      </c>
      <c r="AC1058" s="280">
        <v>5.2</v>
      </c>
      <c r="AD1058" s="305">
        <v>35</v>
      </c>
      <c r="AE1058" s="280">
        <v>90</v>
      </c>
      <c r="AF1058" s="280">
        <v>110</v>
      </c>
      <c r="AG1058" s="280">
        <v>110</v>
      </c>
      <c r="AH1058" s="280">
        <v>143</v>
      </c>
      <c r="AI1058" s="280">
        <v>24</v>
      </c>
      <c r="AJ1058" s="280">
        <v>38</v>
      </c>
      <c r="AK1058" s="501">
        <v>52</v>
      </c>
      <c r="AL1058" s="501">
        <v>1</v>
      </c>
      <c r="AM1058" s="517">
        <v>44351</v>
      </c>
      <c r="AN1058" s="501">
        <v>2013</v>
      </c>
      <c r="AO1058" s="501" t="s">
        <v>991</v>
      </c>
      <c r="AP1058" s="280" t="s">
        <v>10305</v>
      </c>
      <c r="AQ1058" s="634"/>
      <c r="AR1058" s="501"/>
      <c r="AS1058" s="501"/>
      <c r="AT1058" s="501"/>
      <c r="AU1058" s="501"/>
      <c r="AV1058" s="501"/>
      <c r="AW1058" s="501"/>
      <c r="AX1058" s="501"/>
      <c r="AY1058" s="501"/>
      <c r="AZ1058" s="501"/>
      <c r="BA1058" s="501"/>
      <c r="BB1058" s="501"/>
      <c r="BC1058" s="501"/>
      <c r="BD1058" s="501"/>
      <c r="BE1058" s="501"/>
      <c r="BF1058" s="501"/>
      <c r="BG1058" s="501"/>
      <c r="BH1058" s="501"/>
      <c r="BI1058" s="501"/>
      <c r="BJ1058" s="501"/>
      <c r="BK1058" s="501"/>
      <c r="BL1058" s="501"/>
      <c r="BM1058" s="501"/>
      <c r="BN1058" s="501"/>
      <c r="BO1058" s="501"/>
      <c r="BP1058" s="501"/>
      <c r="BQ1058" s="501"/>
      <c r="BR1058" s="501"/>
      <c r="BS1058" s="501"/>
      <c r="BT1058" s="501"/>
      <c r="BU1058" s="501"/>
      <c r="BV1058" s="501"/>
      <c r="BW1058" s="501"/>
      <c r="BX1058" s="501"/>
      <c r="BY1058" s="501"/>
      <c r="BZ1058" s="501"/>
      <c r="CA1058" s="501"/>
      <c r="CB1058" s="501"/>
      <c r="CC1058" s="501"/>
      <c r="CD1058" s="501"/>
      <c r="CE1058" s="501"/>
      <c r="CF1058" s="501"/>
      <c r="CG1058" s="501"/>
      <c r="CH1058" s="501"/>
      <c r="CI1058" s="501"/>
      <c r="CJ1058" s="501"/>
      <c r="CK1058" s="501"/>
      <c r="CL1058" s="501"/>
      <c r="CM1058" s="501"/>
      <c r="CN1058" s="501"/>
      <c r="CO1058" s="501"/>
      <c r="CP1058" s="501"/>
    </row>
    <row r="1059" spans="1:127" s="502" customFormat="1" ht="12.75" customHeight="1" x14ac:dyDescent="0.2">
      <c r="A1059" s="281">
        <v>1058</v>
      </c>
      <c r="B1059" s="281" t="s">
        <v>1005</v>
      </c>
      <c r="C1059" s="281" t="s">
        <v>3216</v>
      </c>
      <c r="D1059" s="281" t="s">
        <v>7075</v>
      </c>
      <c r="E1059" s="281" t="s">
        <v>6333</v>
      </c>
      <c r="F1059" s="281" t="s">
        <v>7076</v>
      </c>
      <c r="G1059" s="296" t="s">
        <v>6334</v>
      </c>
      <c r="H1059" s="676" t="s">
        <v>7077</v>
      </c>
      <c r="I1059" s="281" t="s">
        <v>2653</v>
      </c>
      <c r="J1059" s="271" t="s">
        <v>4220</v>
      </c>
      <c r="K1059" s="281" t="s">
        <v>6335</v>
      </c>
      <c r="L1059" s="676" t="s">
        <v>6336</v>
      </c>
      <c r="M1059" s="306">
        <v>43301</v>
      </c>
      <c r="N1059" s="307">
        <v>44757</v>
      </c>
      <c r="O1059" s="507" t="s">
        <v>991</v>
      </c>
      <c r="P1059" s="508">
        <f t="shared" si="230"/>
        <v>44757</v>
      </c>
      <c r="Q1059" s="520">
        <v>19161</v>
      </c>
      <c r="R1059" s="520">
        <v>2018</v>
      </c>
      <c r="S1059" s="265">
        <v>44027</v>
      </c>
      <c r="T1059" s="324" t="s">
        <v>7078</v>
      </c>
      <c r="U1059" s="324" t="s">
        <v>4844</v>
      </c>
      <c r="V1059" s="150" t="s">
        <v>9954</v>
      </c>
      <c r="W1059" s="150" t="s">
        <v>9954</v>
      </c>
      <c r="X1059" s="281" t="s">
        <v>6337</v>
      </c>
      <c r="Y1059" s="281" t="s">
        <v>290</v>
      </c>
      <c r="Z1059" s="150" t="s">
        <v>291</v>
      </c>
      <c r="AA1059" s="303">
        <f t="shared" si="231"/>
        <v>44757</v>
      </c>
      <c r="AB1059" s="283" t="s">
        <v>2167</v>
      </c>
      <c r="AC1059" s="281">
        <v>5.8</v>
      </c>
      <c r="AD1059" s="284">
        <v>26</v>
      </c>
      <c r="AE1059" s="281">
        <v>75</v>
      </c>
      <c r="AF1059" s="281">
        <v>86</v>
      </c>
      <c r="AG1059" s="281">
        <v>100</v>
      </c>
      <c r="AH1059" s="281">
        <v>133</v>
      </c>
      <c r="AI1059" s="281">
        <v>22</v>
      </c>
      <c r="AJ1059" s="281">
        <v>36</v>
      </c>
      <c r="AK1059" s="324">
        <v>54</v>
      </c>
      <c r="AL1059" s="324">
        <v>1</v>
      </c>
      <c r="AM1059" s="506">
        <v>43555</v>
      </c>
      <c r="AN1059" s="324">
        <v>2018</v>
      </c>
      <c r="AO1059" s="324" t="s">
        <v>991</v>
      </c>
      <c r="AP1059" s="281" t="s">
        <v>9955</v>
      </c>
      <c r="AQ1059" s="635"/>
      <c r="AR1059" s="324"/>
      <c r="AS1059" s="324"/>
      <c r="AT1059" s="324"/>
      <c r="AU1059" s="324"/>
      <c r="AV1059" s="324"/>
      <c r="AW1059" s="324"/>
      <c r="AX1059" s="324"/>
      <c r="AY1059" s="324"/>
      <c r="AZ1059" s="324"/>
      <c r="BA1059" s="324"/>
      <c r="BB1059" s="324"/>
      <c r="BC1059" s="324"/>
      <c r="BD1059" s="324"/>
      <c r="BE1059" s="324"/>
      <c r="BF1059" s="324"/>
      <c r="BG1059" s="324"/>
      <c r="BH1059" s="324"/>
      <c r="BI1059" s="324"/>
      <c r="BJ1059" s="324"/>
      <c r="BK1059" s="324"/>
      <c r="BL1059" s="324"/>
      <c r="BM1059" s="324"/>
      <c r="BN1059" s="324"/>
      <c r="BO1059" s="324"/>
      <c r="BP1059" s="324"/>
      <c r="BQ1059" s="324"/>
      <c r="BR1059" s="324"/>
      <c r="BS1059" s="324"/>
      <c r="BT1059" s="324"/>
      <c r="BU1059" s="324"/>
      <c r="BV1059" s="324"/>
      <c r="BW1059" s="324"/>
      <c r="BX1059" s="324"/>
      <c r="BY1059" s="324"/>
      <c r="BZ1059" s="324"/>
      <c r="CA1059" s="324"/>
      <c r="CB1059" s="324"/>
      <c r="CC1059" s="324"/>
      <c r="CD1059" s="324"/>
      <c r="CE1059" s="324"/>
      <c r="CF1059" s="324"/>
      <c r="CG1059" s="324"/>
      <c r="CH1059" s="324"/>
      <c r="CI1059" s="324"/>
      <c r="CJ1059" s="324"/>
      <c r="CK1059" s="324"/>
      <c r="CL1059" s="324"/>
      <c r="CM1059" s="324"/>
      <c r="CN1059" s="324"/>
      <c r="CO1059" s="324"/>
      <c r="CP1059" s="324"/>
      <c r="CQ1059" s="532"/>
      <c r="CR1059" s="532"/>
      <c r="CS1059" s="532"/>
      <c r="CT1059" s="532"/>
      <c r="CU1059" s="532"/>
      <c r="CV1059" s="532"/>
      <c r="CW1059" s="532"/>
      <c r="CX1059" s="532"/>
      <c r="CY1059" s="532"/>
      <c r="CZ1059" s="532"/>
      <c r="DA1059" s="532"/>
      <c r="DB1059" s="532"/>
      <c r="DC1059" s="532"/>
      <c r="DD1059" s="532"/>
      <c r="DE1059" s="532"/>
      <c r="DF1059" s="532"/>
      <c r="DG1059" s="532"/>
      <c r="DH1059" s="532"/>
      <c r="DI1059" s="532"/>
      <c r="DJ1059" s="532"/>
      <c r="DK1059" s="532"/>
      <c r="DL1059" s="532"/>
      <c r="DM1059" s="532"/>
      <c r="DN1059" s="532"/>
      <c r="DO1059" s="532"/>
      <c r="DP1059" s="532"/>
      <c r="DQ1059" s="532"/>
      <c r="DR1059" s="532"/>
      <c r="DS1059" s="532"/>
      <c r="DT1059" s="532"/>
      <c r="DU1059" s="532"/>
      <c r="DV1059" s="532"/>
      <c r="DW1059" s="532"/>
    </row>
    <row r="1060" spans="1:127" s="502" customFormat="1" ht="12.75" customHeight="1" x14ac:dyDescent="0.2">
      <c r="A1060" s="281">
        <v>1059</v>
      </c>
      <c r="B1060" s="281" t="s">
        <v>1004</v>
      </c>
      <c r="C1060" s="281" t="s">
        <v>10115</v>
      </c>
      <c r="D1060" s="281"/>
      <c r="E1060" s="281" t="s">
        <v>6907</v>
      </c>
      <c r="F1060" s="281"/>
      <c r="G1060" s="296" t="s">
        <v>10116</v>
      </c>
      <c r="H1060" s="922"/>
      <c r="I1060" s="281" t="s">
        <v>1515</v>
      </c>
      <c r="J1060" s="281"/>
      <c r="K1060" s="281" t="s">
        <v>8638</v>
      </c>
      <c r="L1060" s="922" t="s">
        <v>2326</v>
      </c>
      <c r="M1060" s="306">
        <v>44326</v>
      </c>
      <c r="N1060" s="307">
        <v>45050</v>
      </c>
      <c r="O1060" s="507" t="s">
        <v>991</v>
      </c>
      <c r="P1060" s="508">
        <f t="shared" si="230"/>
        <v>45050</v>
      </c>
      <c r="Q1060" s="520">
        <v>21217</v>
      </c>
      <c r="R1060" s="520">
        <v>2012</v>
      </c>
      <c r="S1060" s="265">
        <v>44320</v>
      </c>
      <c r="T1060" s="324" t="s">
        <v>5218</v>
      </c>
      <c r="U1060" s="324" t="s">
        <v>1786</v>
      </c>
      <c r="V1060" s="150" t="s">
        <v>484</v>
      </c>
      <c r="W1060" s="150" t="s">
        <v>1823</v>
      </c>
      <c r="X1060" s="281" t="s">
        <v>2327</v>
      </c>
      <c r="Y1060" s="281" t="s">
        <v>2328</v>
      </c>
      <c r="Z1060" s="150" t="s">
        <v>2329</v>
      </c>
      <c r="AA1060" s="303">
        <f t="shared" si="231"/>
        <v>45050</v>
      </c>
      <c r="AB1060" s="283" t="s">
        <v>1411</v>
      </c>
      <c r="AC1060" s="281">
        <v>11</v>
      </c>
      <c r="AD1060" s="284"/>
      <c r="AE1060" s="281">
        <v>170</v>
      </c>
      <c r="AF1060" s="281">
        <v>170</v>
      </c>
      <c r="AG1060" s="281">
        <v>310</v>
      </c>
      <c r="AH1060" s="281">
        <v>310</v>
      </c>
      <c r="AI1060" s="281">
        <v>35</v>
      </c>
      <c r="AJ1060" s="281">
        <v>45</v>
      </c>
      <c r="AK1060" s="324">
        <v>65</v>
      </c>
      <c r="AL1060" s="324">
        <v>2</v>
      </c>
      <c r="AM1060" s="324"/>
      <c r="AN1060" s="324"/>
      <c r="AO1060" s="324"/>
      <c r="AP1060" s="281"/>
      <c r="AQ1060" s="635"/>
      <c r="AR1060" s="324"/>
      <c r="AS1060" s="324"/>
      <c r="AT1060" s="324"/>
      <c r="AU1060" s="324"/>
      <c r="AV1060" s="324"/>
      <c r="AW1060" s="324"/>
      <c r="AX1060" s="324"/>
      <c r="AY1060" s="324"/>
      <c r="AZ1060" s="324"/>
      <c r="BA1060" s="324"/>
      <c r="BB1060" s="324"/>
      <c r="BC1060" s="324"/>
      <c r="BD1060" s="324"/>
      <c r="BE1060" s="324"/>
      <c r="BF1060" s="324"/>
      <c r="BG1060" s="324"/>
      <c r="BH1060" s="324"/>
      <c r="BI1060" s="324"/>
      <c r="BJ1060" s="324"/>
      <c r="BK1060" s="324"/>
      <c r="BL1060" s="324"/>
      <c r="BM1060" s="324"/>
      <c r="BN1060" s="324"/>
      <c r="BO1060" s="324"/>
      <c r="BP1060" s="324"/>
      <c r="BQ1060" s="324"/>
      <c r="BR1060" s="324"/>
      <c r="BS1060" s="324"/>
      <c r="BT1060" s="324"/>
      <c r="BU1060" s="324"/>
      <c r="BV1060" s="324"/>
      <c r="BW1060" s="324"/>
      <c r="BX1060" s="324"/>
      <c r="BY1060" s="324"/>
      <c r="BZ1060" s="324"/>
      <c r="CA1060" s="324"/>
      <c r="CB1060" s="324"/>
      <c r="CC1060" s="324"/>
      <c r="CD1060" s="324"/>
      <c r="CE1060" s="324"/>
      <c r="CF1060" s="324"/>
      <c r="CG1060" s="324"/>
      <c r="CH1060" s="324"/>
      <c r="CI1060" s="324"/>
      <c r="CJ1060" s="324"/>
      <c r="CK1060" s="324"/>
      <c r="CL1060" s="324"/>
      <c r="CM1060" s="324"/>
      <c r="CN1060" s="324"/>
      <c r="CO1060" s="324"/>
      <c r="CP1060" s="324"/>
      <c r="CQ1060" s="532"/>
      <c r="CR1060" s="532"/>
      <c r="CS1060" s="532"/>
      <c r="CT1060" s="532"/>
      <c r="CU1060" s="532"/>
      <c r="CV1060" s="532"/>
      <c r="CW1060" s="532"/>
      <c r="CX1060" s="532"/>
      <c r="CY1060" s="532"/>
      <c r="CZ1060" s="532"/>
      <c r="DA1060" s="532"/>
      <c r="DB1060" s="532"/>
      <c r="DC1060" s="532"/>
      <c r="DD1060" s="532"/>
      <c r="DE1060" s="532"/>
      <c r="DF1060" s="532"/>
      <c r="DG1060" s="532"/>
      <c r="DH1060" s="532"/>
      <c r="DI1060" s="532"/>
      <c r="DJ1060" s="532"/>
      <c r="DK1060" s="532"/>
      <c r="DL1060" s="532"/>
      <c r="DM1060" s="532"/>
      <c r="DN1060" s="532"/>
      <c r="DO1060" s="532"/>
      <c r="DP1060" s="532"/>
      <c r="DQ1060" s="532"/>
      <c r="DR1060" s="532"/>
      <c r="DS1060" s="532"/>
      <c r="DT1060" s="532"/>
      <c r="DU1060" s="532"/>
      <c r="DV1060" s="532"/>
      <c r="DW1060" s="532"/>
    </row>
    <row r="1061" spans="1:127" s="502" customFormat="1" ht="12.75" customHeight="1" x14ac:dyDescent="0.2">
      <c r="A1061" s="281">
        <v>1060</v>
      </c>
      <c r="B1061" s="281" t="s">
        <v>1004</v>
      </c>
      <c r="C1061" s="281" t="s">
        <v>1600</v>
      </c>
      <c r="D1061" s="281"/>
      <c r="E1061" s="281" t="s">
        <v>6910</v>
      </c>
      <c r="F1061" s="281"/>
      <c r="G1061" s="296" t="s">
        <v>10145</v>
      </c>
      <c r="H1061" s="922"/>
      <c r="I1061" s="281" t="s">
        <v>2653</v>
      </c>
      <c r="J1061" s="281"/>
      <c r="K1061" s="281" t="s">
        <v>10146</v>
      </c>
      <c r="L1061" s="922" t="s">
        <v>10147</v>
      </c>
      <c r="M1061" s="306">
        <v>44329</v>
      </c>
      <c r="N1061" s="307">
        <v>44684</v>
      </c>
      <c r="O1061" s="507" t="s">
        <v>991</v>
      </c>
      <c r="P1061" s="508">
        <f t="shared" si="230"/>
        <v>44684</v>
      </c>
      <c r="Q1061" s="520">
        <v>21229</v>
      </c>
      <c r="R1061" s="520">
        <v>2013</v>
      </c>
      <c r="S1061" s="265">
        <v>44319</v>
      </c>
      <c r="T1061" s="324" t="s">
        <v>5079</v>
      </c>
      <c r="U1061" s="324" t="s">
        <v>1786</v>
      </c>
      <c r="V1061" s="150" t="s">
        <v>484</v>
      </c>
      <c r="W1061" s="150" t="s">
        <v>1532</v>
      </c>
      <c r="X1061" s="281" t="s">
        <v>10148</v>
      </c>
      <c r="Y1061" s="281" t="s">
        <v>1697</v>
      </c>
      <c r="Z1061" s="150" t="s">
        <v>1179</v>
      </c>
      <c r="AA1061" s="303">
        <f t="shared" si="231"/>
        <v>44684</v>
      </c>
      <c r="AB1061" s="283" t="s">
        <v>2167</v>
      </c>
      <c r="AC1061" s="281">
        <v>4.4000000000000004</v>
      </c>
      <c r="AD1061" s="284"/>
      <c r="AE1061" s="281">
        <v>65</v>
      </c>
      <c r="AF1061" s="281"/>
      <c r="AG1061" s="281">
        <v>88</v>
      </c>
      <c r="AH1061" s="281"/>
      <c r="AI1061" s="281">
        <v>23</v>
      </c>
      <c r="AJ1061" s="281">
        <v>38</v>
      </c>
      <c r="AK1061" s="324">
        <v>55</v>
      </c>
      <c r="AL1061" s="324">
        <v>1</v>
      </c>
      <c r="AM1061" s="324"/>
      <c r="AN1061" s="324"/>
      <c r="AO1061" s="324"/>
      <c r="AP1061" s="281"/>
      <c r="AQ1061" s="635"/>
      <c r="AR1061" s="324"/>
      <c r="AS1061" s="324"/>
      <c r="AT1061" s="324"/>
      <c r="AU1061" s="324"/>
      <c r="AV1061" s="324"/>
      <c r="AW1061" s="324"/>
      <c r="AX1061" s="324"/>
      <c r="AY1061" s="324"/>
      <c r="AZ1061" s="324"/>
      <c r="BA1061" s="324"/>
      <c r="BB1061" s="324"/>
      <c r="BC1061" s="324"/>
      <c r="BD1061" s="324"/>
      <c r="BE1061" s="324"/>
      <c r="BF1061" s="324"/>
      <c r="BG1061" s="324"/>
      <c r="BH1061" s="324"/>
      <c r="BI1061" s="324"/>
      <c r="BJ1061" s="324"/>
      <c r="BK1061" s="324"/>
      <c r="BL1061" s="324"/>
      <c r="BM1061" s="324"/>
      <c r="BN1061" s="324"/>
      <c r="BO1061" s="324"/>
      <c r="BP1061" s="324"/>
      <c r="BQ1061" s="324"/>
      <c r="BR1061" s="324"/>
      <c r="BS1061" s="324"/>
      <c r="BT1061" s="324"/>
      <c r="BU1061" s="324"/>
      <c r="BV1061" s="324"/>
      <c r="BW1061" s="324"/>
      <c r="BX1061" s="324"/>
      <c r="BY1061" s="324"/>
      <c r="BZ1061" s="324"/>
      <c r="CA1061" s="324"/>
      <c r="CB1061" s="324"/>
      <c r="CC1061" s="324"/>
      <c r="CD1061" s="324"/>
      <c r="CE1061" s="324"/>
      <c r="CF1061" s="324"/>
      <c r="CG1061" s="324"/>
      <c r="CH1061" s="324"/>
      <c r="CI1061" s="324"/>
      <c r="CJ1061" s="324"/>
      <c r="CK1061" s="324"/>
      <c r="CL1061" s="324"/>
      <c r="CM1061" s="324"/>
      <c r="CN1061" s="324"/>
      <c r="CO1061" s="324"/>
      <c r="CP1061" s="324"/>
      <c r="CQ1061" s="532"/>
      <c r="CR1061" s="532"/>
      <c r="CS1061" s="532"/>
      <c r="CT1061" s="532"/>
      <c r="CU1061" s="532"/>
      <c r="CV1061" s="532"/>
      <c r="CW1061" s="532"/>
      <c r="CX1061" s="532"/>
      <c r="CY1061" s="532"/>
      <c r="CZ1061" s="532"/>
      <c r="DA1061" s="532"/>
      <c r="DB1061" s="532"/>
      <c r="DC1061" s="532"/>
      <c r="DD1061" s="532"/>
      <c r="DE1061" s="532"/>
      <c r="DF1061" s="532"/>
      <c r="DG1061" s="532"/>
      <c r="DH1061" s="532"/>
      <c r="DI1061" s="532"/>
      <c r="DJ1061" s="532"/>
      <c r="DK1061" s="532"/>
      <c r="DL1061" s="532"/>
      <c r="DM1061" s="532"/>
      <c r="DN1061" s="532"/>
      <c r="DO1061" s="532"/>
      <c r="DP1061" s="532"/>
      <c r="DQ1061" s="532"/>
      <c r="DR1061" s="532"/>
      <c r="DS1061" s="532"/>
      <c r="DT1061" s="532"/>
      <c r="DU1061" s="532"/>
      <c r="DV1061" s="532"/>
      <c r="DW1061" s="532"/>
    </row>
    <row r="1062" spans="1:127" ht="12.75" customHeight="1" x14ac:dyDescent="0.2">
      <c r="A1062" s="281">
        <v>1061</v>
      </c>
      <c r="B1062" s="281" t="s">
        <v>1004</v>
      </c>
      <c r="C1062" s="281" t="s">
        <v>884</v>
      </c>
      <c r="D1062" s="281"/>
      <c r="E1062" s="281" t="s">
        <v>3202</v>
      </c>
      <c r="F1062" s="281"/>
      <c r="G1062" s="296" t="s">
        <v>4054</v>
      </c>
      <c r="H1062" s="676"/>
      <c r="I1062" s="281" t="s">
        <v>424</v>
      </c>
      <c r="J1062" s="281"/>
      <c r="K1062" s="271" t="s">
        <v>3203</v>
      </c>
      <c r="L1062" s="273" t="s">
        <v>315</v>
      </c>
      <c r="M1062" s="275">
        <v>42199</v>
      </c>
      <c r="N1062" s="276">
        <v>45051</v>
      </c>
      <c r="O1062" s="277" t="s">
        <v>991</v>
      </c>
      <c r="P1062" s="298">
        <f>N1062</f>
        <v>45051</v>
      </c>
      <c r="Q1062" s="278">
        <v>15559</v>
      </c>
      <c r="R1062" s="278">
        <v>2015</v>
      </c>
      <c r="S1062" s="279" t="s">
        <v>10113</v>
      </c>
      <c r="T1062" s="280" t="s">
        <v>706</v>
      </c>
      <c r="U1062" s="281" t="s">
        <v>1786</v>
      </c>
      <c r="V1062" s="282" t="s">
        <v>2152</v>
      </c>
      <c r="W1062" s="282" t="s">
        <v>10114</v>
      </c>
      <c r="X1062" s="280" t="s">
        <v>3204</v>
      </c>
      <c r="Y1062" s="280" t="s">
        <v>1116</v>
      </c>
      <c r="Z1062" s="282" t="s">
        <v>314</v>
      </c>
      <c r="AA1062" s="319">
        <f>N1062</f>
        <v>45051</v>
      </c>
      <c r="AB1062" s="149" t="s">
        <v>2167</v>
      </c>
      <c r="AC1062" s="280">
        <v>5.7</v>
      </c>
      <c r="AD1062" s="305"/>
      <c r="AE1062" s="280">
        <v>85</v>
      </c>
      <c r="AF1062" s="280"/>
      <c r="AG1062" s="280">
        <v>105</v>
      </c>
      <c r="AH1062" s="280"/>
      <c r="AI1062" s="280">
        <v>24</v>
      </c>
      <c r="AJ1062" s="280">
        <v>38</v>
      </c>
      <c r="AK1062" s="280">
        <v>52</v>
      </c>
      <c r="AL1062" s="280">
        <v>1</v>
      </c>
      <c r="AM1062" s="501"/>
      <c r="AN1062" s="501"/>
      <c r="AO1062" s="501"/>
      <c r="AP1062" s="280"/>
      <c r="AQ1062" s="634"/>
      <c r="AR1062" s="501"/>
      <c r="AS1062" s="501"/>
      <c r="AT1062" s="501"/>
      <c r="AU1062" s="501"/>
      <c r="AV1062" s="501"/>
      <c r="AW1062" s="501"/>
      <c r="AX1062" s="501"/>
      <c r="AY1062" s="501"/>
      <c r="AZ1062" s="501"/>
      <c r="BA1062" s="501"/>
      <c r="BB1062" s="501"/>
      <c r="BC1062" s="501"/>
      <c r="BD1062" s="501"/>
      <c r="BE1062" s="501"/>
      <c r="BF1062" s="501"/>
      <c r="BG1062" s="501"/>
      <c r="BH1062" s="501"/>
      <c r="BI1062" s="501"/>
      <c r="BJ1062" s="501"/>
      <c r="BK1062" s="501"/>
      <c r="BL1062" s="501"/>
      <c r="BM1062" s="501"/>
      <c r="BN1062" s="501"/>
      <c r="BO1062" s="501"/>
      <c r="BP1062" s="501"/>
      <c r="BQ1062" s="501"/>
      <c r="BR1062" s="501"/>
      <c r="BS1062" s="501"/>
      <c r="BT1062" s="501"/>
      <c r="BU1062" s="501"/>
      <c r="BV1062" s="501"/>
      <c r="BW1062" s="501"/>
      <c r="BX1062" s="501"/>
      <c r="BY1062" s="501"/>
      <c r="BZ1062" s="501"/>
      <c r="CA1062" s="501"/>
      <c r="CB1062" s="501"/>
      <c r="CC1062" s="501"/>
      <c r="CD1062" s="501"/>
      <c r="CE1062" s="501"/>
      <c r="CF1062" s="501"/>
      <c r="CG1062" s="501"/>
      <c r="CH1062" s="501"/>
      <c r="CI1062" s="501"/>
      <c r="CJ1062" s="501"/>
      <c r="CK1062" s="501"/>
      <c r="CL1062" s="501"/>
      <c r="CM1062" s="501"/>
      <c r="CN1062" s="501"/>
      <c r="CO1062" s="501"/>
      <c r="CP1062" s="501"/>
    </row>
    <row r="1063" spans="1:127" s="576" customFormat="1" ht="12.75" customHeight="1" x14ac:dyDescent="0.2">
      <c r="A1063" s="560">
        <v>1062</v>
      </c>
      <c r="B1063" s="560" t="s">
        <v>1004</v>
      </c>
      <c r="C1063" s="560" t="s">
        <v>3248</v>
      </c>
      <c r="D1063" s="560"/>
      <c r="E1063" s="560" t="s">
        <v>6972</v>
      </c>
      <c r="F1063" s="560"/>
      <c r="G1063" s="562" t="s">
        <v>6973</v>
      </c>
      <c r="H1063" s="563"/>
      <c r="I1063" s="560" t="s">
        <v>2653</v>
      </c>
      <c r="J1063" s="560"/>
      <c r="K1063" s="560" t="s">
        <v>6974</v>
      </c>
      <c r="L1063" s="563" t="s">
        <v>6975</v>
      </c>
      <c r="M1063" s="565">
        <v>43546</v>
      </c>
      <c r="N1063" s="566">
        <v>44277</v>
      </c>
      <c r="O1063" s="567" t="s">
        <v>991</v>
      </c>
      <c r="P1063" s="568">
        <f>N1063</f>
        <v>44277</v>
      </c>
      <c r="Q1063" s="569">
        <v>19118</v>
      </c>
      <c r="R1063" s="569">
        <v>2019</v>
      </c>
      <c r="S1063" s="591">
        <v>43546</v>
      </c>
      <c r="T1063" s="571" t="s">
        <v>5079</v>
      </c>
      <c r="U1063" s="571" t="s">
        <v>1786</v>
      </c>
      <c r="V1063" s="564" t="s">
        <v>484</v>
      </c>
      <c r="W1063" s="564" t="s">
        <v>484</v>
      </c>
      <c r="X1063" s="560" t="s">
        <v>6976</v>
      </c>
      <c r="Y1063" s="560" t="s">
        <v>1498</v>
      </c>
      <c r="Z1063" s="564" t="s">
        <v>1499</v>
      </c>
      <c r="AA1063" s="572">
        <f>N1063</f>
        <v>44277</v>
      </c>
      <c r="AB1063" s="573" t="s">
        <v>2167</v>
      </c>
      <c r="AC1063" s="560">
        <v>4.0999999999999996</v>
      </c>
      <c r="AD1063" s="574"/>
      <c r="AE1063" s="560">
        <v>60</v>
      </c>
      <c r="AF1063" s="560"/>
      <c r="AG1063" s="560">
        <v>85</v>
      </c>
      <c r="AH1063" s="560"/>
      <c r="AI1063" s="560">
        <v>22</v>
      </c>
      <c r="AJ1063" s="560">
        <v>36</v>
      </c>
      <c r="AK1063" s="571">
        <v>54</v>
      </c>
      <c r="AL1063" s="571">
        <v>1</v>
      </c>
      <c r="AM1063" s="571"/>
      <c r="AN1063" s="571"/>
      <c r="AO1063" s="571"/>
      <c r="AP1063" s="560"/>
      <c r="AQ1063" s="642"/>
      <c r="AR1063" s="571"/>
      <c r="AS1063" s="571"/>
      <c r="AT1063" s="571"/>
      <c r="AU1063" s="571"/>
      <c r="AV1063" s="571"/>
      <c r="AW1063" s="571"/>
      <c r="AX1063" s="571"/>
      <c r="AY1063" s="571"/>
      <c r="AZ1063" s="571"/>
      <c r="BA1063" s="571"/>
      <c r="BB1063" s="571"/>
      <c r="BC1063" s="571"/>
      <c r="BD1063" s="571"/>
      <c r="BE1063" s="571"/>
      <c r="BF1063" s="571"/>
      <c r="BG1063" s="571"/>
      <c r="BH1063" s="571"/>
      <c r="BI1063" s="571"/>
      <c r="BJ1063" s="571"/>
      <c r="BK1063" s="571"/>
      <c r="BL1063" s="571"/>
      <c r="BM1063" s="571"/>
      <c r="BN1063" s="571"/>
      <c r="BO1063" s="571"/>
      <c r="BP1063" s="571"/>
      <c r="BQ1063" s="571"/>
      <c r="BR1063" s="571"/>
      <c r="BS1063" s="571"/>
      <c r="BT1063" s="571"/>
      <c r="BU1063" s="571"/>
      <c r="BV1063" s="571"/>
      <c r="BW1063" s="571"/>
      <c r="BX1063" s="571"/>
      <c r="BY1063" s="571"/>
      <c r="BZ1063" s="571"/>
      <c r="CA1063" s="571"/>
      <c r="CB1063" s="571"/>
      <c r="CC1063" s="571"/>
      <c r="CD1063" s="571"/>
      <c r="CE1063" s="571"/>
      <c r="CF1063" s="571"/>
      <c r="CG1063" s="571"/>
      <c r="CH1063" s="571"/>
      <c r="CI1063" s="571"/>
      <c r="CJ1063" s="571"/>
      <c r="CK1063" s="571"/>
      <c r="CL1063" s="571"/>
      <c r="CM1063" s="571"/>
      <c r="CN1063" s="571"/>
      <c r="CO1063" s="571"/>
      <c r="CP1063" s="571"/>
      <c r="CQ1063" s="575"/>
      <c r="CR1063" s="575"/>
      <c r="CS1063" s="575"/>
      <c r="CT1063" s="575"/>
      <c r="CU1063" s="575"/>
      <c r="CV1063" s="575"/>
      <c r="CW1063" s="575"/>
      <c r="CX1063" s="575"/>
      <c r="CY1063" s="575"/>
      <c r="CZ1063" s="575"/>
      <c r="DA1063" s="575"/>
      <c r="DB1063" s="575"/>
      <c r="DC1063" s="575"/>
      <c r="DD1063" s="575"/>
      <c r="DE1063" s="575"/>
      <c r="DF1063" s="575"/>
      <c r="DG1063" s="575"/>
      <c r="DH1063" s="575"/>
      <c r="DI1063" s="575"/>
      <c r="DJ1063" s="575"/>
      <c r="DK1063" s="575"/>
      <c r="DL1063" s="575"/>
      <c r="DM1063" s="575"/>
      <c r="DN1063" s="575"/>
      <c r="DO1063" s="575"/>
      <c r="DP1063" s="575"/>
      <c r="DQ1063" s="575"/>
      <c r="DR1063" s="575"/>
      <c r="DS1063" s="575"/>
      <c r="DT1063" s="575"/>
      <c r="DU1063" s="575"/>
      <c r="DV1063" s="575"/>
      <c r="DW1063" s="575"/>
    </row>
    <row r="1064" spans="1:127" ht="12.75" customHeight="1" x14ac:dyDescent="0.2">
      <c r="A1064" s="281">
        <v>1063</v>
      </c>
      <c r="B1064" s="270" t="s">
        <v>1004</v>
      </c>
      <c r="C1064" s="270" t="s">
        <v>2738</v>
      </c>
      <c r="D1064" s="271"/>
      <c r="E1064" s="130" t="s">
        <v>3224</v>
      </c>
      <c r="F1064" s="271"/>
      <c r="G1064" s="272" t="s">
        <v>3225</v>
      </c>
      <c r="H1064" s="273"/>
      <c r="I1064" s="281" t="s">
        <v>424</v>
      </c>
      <c r="J1064" s="271"/>
      <c r="K1064" s="271" t="s">
        <v>2558</v>
      </c>
      <c r="L1064" s="273" t="s">
        <v>2559</v>
      </c>
      <c r="M1064" s="275">
        <v>42207</v>
      </c>
      <c r="N1064" s="132">
        <v>44656</v>
      </c>
      <c r="O1064" s="277" t="s">
        <v>991</v>
      </c>
      <c r="P1064" s="299">
        <f t="shared" ref="P1064:P1070" si="232">N1064</f>
        <v>44656</v>
      </c>
      <c r="Q1064" s="264">
        <v>20371</v>
      </c>
      <c r="R1064" s="264">
        <v>2015</v>
      </c>
      <c r="S1064" s="279">
        <v>43926</v>
      </c>
      <c r="T1064" s="281" t="s">
        <v>2031</v>
      </c>
      <c r="U1064" s="281" t="s">
        <v>991</v>
      </c>
      <c r="V1064" s="150" t="s">
        <v>611</v>
      </c>
      <c r="W1064" s="150" t="s">
        <v>2368</v>
      </c>
      <c r="X1064" s="281" t="s">
        <v>8495</v>
      </c>
      <c r="Y1064" s="281"/>
      <c r="Z1064" s="150" t="s">
        <v>1448</v>
      </c>
      <c r="AA1064" s="303">
        <f>P1064</f>
        <v>44656</v>
      </c>
      <c r="AB1064" s="283" t="s">
        <v>2167</v>
      </c>
      <c r="AC1064" s="281">
        <v>6</v>
      </c>
      <c r="AD1064" s="284"/>
      <c r="AE1064" s="281">
        <v>95</v>
      </c>
      <c r="AF1064" s="281"/>
      <c r="AG1064" s="281">
        <v>115</v>
      </c>
      <c r="AH1064" s="281"/>
      <c r="AI1064" s="281">
        <v>24</v>
      </c>
      <c r="AJ1064" s="281">
        <v>39</v>
      </c>
      <c r="AK1064" s="281">
        <v>52</v>
      </c>
      <c r="AL1064" s="281">
        <v>1</v>
      </c>
      <c r="AM1064" s="501"/>
      <c r="AN1064" s="501"/>
      <c r="AO1064" s="501"/>
      <c r="AP1064" s="280"/>
      <c r="AQ1064" s="634"/>
      <c r="AR1064" s="501"/>
      <c r="AS1064" s="501"/>
      <c r="AT1064" s="501"/>
      <c r="AU1064" s="501"/>
      <c r="AV1064" s="501"/>
      <c r="AW1064" s="501"/>
      <c r="AX1064" s="501"/>
      <c r="AY1064" s="501"/>
      <c r="AZ1064" s="501"/>
      <c r="BA1064" s="501"/>
      <c r="BB1064" s="501"/>
      <c r="BC1064" s="501"/>
      <c r="BD1064" s="501"/>
      <c r="BE1064" s="501"/>
      <c r="BF1064" s="501"/>
      <c r="BG1064" s="501"/>
      <c r="BH1064" s="501"/>
      <c r="BI1064" s="501"/>
      <c r="BJ1064" s="501"/>
      <c r="BK1064" s="501"/>
      <c r="BL1064" s="501"/>
      <c r="BM1064" s="501"/>
      <c r="BN1064" s="501"/>
      <c r="BO1064" s="501"/>
      <c r="BP1064" s="501"/>
      <c r="BQ1064" s="501"/>
      <c r="BR1064" s="501"/>
      <c r="BS1064" s="501"/>
      <c r="BT1064" s="501"/>
      <c r="BU1064" s="501"/>
      <c r="BV1064" s="501"/>
      <c r="BW1064" s="501"/>
      <c r="BX1064" s="501"/>
      <c r="BY1064" s="501"/>
      <c r="BZ1064" s="501"/>
      <c r="CA1064" s="501"/>
      <c r="CB1064" s="501"/>
      <c r="CC1064" s="501"/>
      <c r="CD1064" s="501"/>
      <c r="CE1064" s="501"/>
      <c r="CF1064" s="501"/>
      <c r="CG1064" s="501"/>
      <c r="CH1064" s="501"/>
      <c r="CI1064" s="501"/>
      <c r="CJ1064" s="501"/>
      <c r="CK1064" s="501"/>
      <c r="CL1064" s="501"/>
      <c r="CM1064" s="501"/>
      <c r="CN1064" s="501"/>
      <c r="CO1064" s="501"/>
      <c r="CP1064" s="501"/>
    </row>
    <row r="1065" spans="1:127" ht="12.75" customHeight="1" x14ac:dyDescent="0.2">
      <c r="A1065" s="281">
        <v>1064</v>
      </c>
      <c r="B1065" s="281" t="s">
        <v>1004</v>
      </c>
      <c r="C1065" s="281" t="s">
        <v>10766</v>
      </c>
      <c r="D1065" s="281"/>
      <c r="E1065" s="281" t="s">
        <v>3292</v>
      </c>
      <c r="F1065" s="281"/>
      <c r="G1065" s="296" t="s">
        <v>10767</v>
      </c>
      <c r="H1065" s="676"/>
      <c r="I1065" s="281" t="s">
        <v>2653</v>
      </c>
      <c r="J1065" s="281"/>
      <c r="K1065" s="271" t="s">
        <v>10768</v>
      </c>
      <c r="L1065" s="273" t="s">
        <v>10769</v>
      </c>
      <c r="M1065" s="306">
        <v>44424</v>
      </c>
      <c r="N1065" s="276">
        <v>45148</v>
      </c>
      <c r="O1065" s="277" t="s">
        <v>991</v>
      </c>
      <c r="P1065" s="298">
        <f>N1065</f>
        <v>45148</v>
      </c>
      <c r="Q1065" s="278">
        <v>21464</v>
      </c>
      <c r="R1065" s="278">
        <v>2015</v>
      </c>
      <c r="S1065" s="279">
        <v>44418</v>
      </c>
      <c r="T1065" s="280" t="s">
        <v>1785</v>
      </c>
      <c r="U1065" s="281" t="s">
        <v>1786</v>
      </c>
      <c r="V1065" s="282" t="s">
        <v>484</v>
      </c>
      <c r="W1065" s="282" t="s">
        <v>1281</v>
      </c>
      <c r="X1065" s="280" t="s">
        <v>10770</v>
      </c>
      <c r="Y1065" s="280" t="s">
        <v>1232</v>
      </c>
      <c r="Z1065" s="282" t="s">
        <v>1018</v>
      </c>
      <c r="AA1065" s="319">
        <f>N1065</f>
        <v>45148</v>
      </c>
      <c r="AB1065" s="149" t="s">
        <v>2167</v>
      </c>
      <c r="AC1065" s="280">
        <v>5.5</v>
      </c>
      <c r="AD1065" s="305"/>
      <c r="AE1065" s="280">
        <v>70</v>
      </c>
      <c r="AF1065" s="280"/>
      <c r="AG1065" s="280">
        <v>95</v>
      </c>
      <c r="AH1065" s="280"/>
      <c r="AI1065" s="280">
        <v>23</v>
      </c>
      <c r="AJ1065" s="280" t="s">
        <v>994</v>
      </c>
      <c r="AK1065" s="280">
        <v>56</v>
      </c>
      <c r="AL1065" s="280">
        <v>1</v>
      </c>
      <c r="AM1065" s="501"/>
      <c r="AN1065" s="501"/>
      <c r="AO1065" s="501"/>
      <c r="AP1065" s="280"/>
      <c r="AQ1065" s="634"/>
      <c r="AR1065" s="501"/>
      <c r="AS1065" s="501"/>
      <c r="AT1065" s="501"/>
      <c r="AU1065" s="501"/>
      <c r="AV1065" s="501"/>
      <c r="AW1065" s="501"/>
      <c r="AX1065" s="501"/>
      <c r="AY1065" s="501"/>
      <c r="AZ1065" s="501"/>
      <c r="BA1065" s="501"/>
      <c r="BB1065" s="501"/>
      <c r="BC1065" s="501"/>
      <c r="BD1065" s="501"/>
      <c r="BE1065" s="501"/>
      <c r="BF1065" s="501"/>
      <c r="BG1065" s="501"/>
      <c r="BH1065" s="501"/>
      <c r="BI1065" s="501"/>
      <c r="BJ1065" s="501"/>
      <c r="BK1065" s="501"/>
      <c r="BL1065" s="501"/>
      <c r="BM1065" s="501"/>
      <c r="BN1065" s="501"/>
      <c r="BO1065" s="501"/>
      <c r="BP1065" s="501"/>
      <c r="BQ1065" s="501"/>
      <c r="BR1065" s="501"/>
      <c r="BS1065" s="501"/>
      <c r="BT1065" s="501"/>
      <c r="BU1065" s="501"/>
      <c r="BV1065" s="501"/>
      <c r="BW1065" s="501"/>
      <c r="BX1065" s="501"/>
      <c r="BY1065" s="501"/>
      <c r="BZ1065" s="501"/>
      <c r="CA1065" s="501"/>
      <c r="CB1065" s="501"/>
      <c r="CC1065" s="501"/>
      <c r="CD1065" s="501"/>
      <c r="CE1065" s="501"/>
      <c r="CF1065" s="501"/>
      <c r="CG1065" s="501"/>
      <c r="CH1065" s="501"/>
      <c r="CI1065" s="501"/>
      <c r="CJ1065" s="501"/>
      <c r="CK1065" s="501"/>
      <c r="CL1065" s="501"/>
      <c r="CM1065" s="501"/>
      <c r="CN1065" s="501"/>
      <c r="CO1065" s="501"/>
      <c r="CP1065" s="501"/>
    </row>
    <row r="1066" spans="1:127" s="502" customFormat="1" ht="12.75" customHeight="1" x14ac:dyDescent="0.2">
      <c r="A1066" s="281">
        <v>1065</v>
      </c>
      <c r="B1066" s="281" t="s">
        <v>1004</v>
      </c>
      <c r="C1066" s="281" t="s">
        <v>8330</v>
      </c>
      <c r="D1066" s="281"/>
      <c r="E1066" s="281" t="s">
        <v>3300</v>
      </c>
      <c r="F1066" s="281"/>
      <c r="G1066" s="296" t="s">
        <v>8285</v>
      </c>
      <c r="H1066" s="737"/>
      <c r="I1066" s="281" t="s">
        <v>424</v>
      </c>
      <c r="J1066" s="281"/>
      <c r="K1066" s="270" t="s">
        <v>4197</v>
      </c>
      <c r="L1066" s="737" t="s">
        <v>702</v>
      </c>
      <c r="M1066" s="306">
        <v>43897</v>
      </c>
      <c r="N1066" s="307">
        <v>44623</v>
      </c>
      <c r="O1066" s="308" t="s">
        <v>991</v>
      </c>
      <c r="P1066" s="299">
        <f>N1066</f>
        <v>44623</v>
      </c>
      <c r="Q1066" s="264">
        <v>20253</v>
      </c>
      <c r="R1066" s="264">
        <v>2019</v>
      </c>
      <c r="S1066" s="265">
        <v>43893</v>
      </c>
      <c r="T1066" s="281" t="s">
        <v>239</v>
      </c>
      <c r="U1066" s="281" t="s">
        <v>1786</v>
      </c>
      <c r="V1066" s="150" t="s">
        <v>484</v>
      </c>
      <c r="W1066" s="150" t="s">
        <v>484</v>
      </c>
      <c r="X1066" s="281" t="s">
        <v>703</v>
      </c>
      <c r="Y1066" s="281" t="s">
        <v>1347</v>
      </c>
      <c r="Z1066" s="150" t="s">
        <v>1348</v>
      </c>
      <c r="AA1066" s="303">
        <v>44623</v>
      </c>
      <c r="AB1066" s="283" t="s">
        <v>1411</v>
      </c>
      <c r="AC1066" s="281">
        <v>4.5</v>
      </c>
      <c r="AD1066" s="284"/>
      <c r="AE1066" s="281">
        <v>95</v>
      </c>
      <c r="AF1066" s="281"/>
      <c r="AG1066" s="281">
        <v>105</v>
      </c>
      <c r="AH1066" s="281"/>
      <c r="AI1066" s="281">
        <v>24</v>
      </c>
      <c r="AJ1066" s="281">
        <v>40</v>
      </c>
      <c r="AK1066" s="281">
        <v>57</v>
      </c>
      <c r="AL1066" s="281">
        <v>1</v>
      </c>
      <c r="AM1066" s="324"/>
      <c r="AN1066" s="324"/>
      <c r="AO1066" s="324"/>
      <c r="AP1066" s="281"/>
      <c r="AQ1066" s="635"/>
      <c r="AR1066" s="324"/>
      <c r="AS1066" s="324"/>
      <c r="AT1066" s="324"/>
      <c r="AU1066" s="324"/>
      <c r="AV1066" s="324"/>
      <c r="AW1066" s="324"/>
      <c r="AX1066" s="324"/>
      <c r="AY1066" s="324"/>
      <c r="AZ1066" s="324"/>
      <c r="BA1066" s="324"/>
      <c r="BB1066" s="324"/>
      <c r="BC1066" s="324"/>
      <c r="BD1066" s="324"/>
      <c r="BE1066" s="324"/>
      <c r="BF1066" s="324"/>
      <c r="BG1066" s="324"/>
      <c r="BH1066" s="324"/>
      <c r="BI1066" s="324"/>
      <c r="BJ1066" s="324"/>
      <c r="BK1066" s="324"/>
      <c r="BL1066" s="324"/>
      <c r="BM1066" s="324"/>
      <c r="BN1066" s="324"/>
      <c r="BO1066" s="324"/>
      <c r="BP1066" s="324"/>
      <c r="BQ1066" s="324"/>
      <c r="BR1066" s="324"/>
      <c r="BS1066" s="324"/>
      <c r="BT1066" s="324"/>
      <c r="BU1066" s="324"/>
      <c r="BV1066" s="324"/>
      <c r="BW1066" s="324"/>
      <c r="BX1066" s="324"/>
      <c r="BY1066" s="324"/>
      <c r="BZ1066" s="324"/>
      <c r="CA1066" s="324"/>
      <c r="CB1066" s="324"/>
      <c r="CC1066" s="324"/>
      <c r="CD1066" s="324"/>
      <c r="CE1066" s="324"/>
      <c r="CF1066" s="324"/>
      <c r="CG1066" s="324"/>
      <c r="CH1066" s="324"/>
      <c r="CI1066" s="324"/>
      <c r="CJ1066" s="324"/>
      <c r="CK1066" s="324"/>
      <c r="CL1066" s="324"/>
      <c r="CM1066" s="324"/>
      <c r="CN1066" s="324"/>
      <c r="CO1066" s="324"/>
      <c r="CP1066" s="324"/>
      <c r="CQ1066" s="532"/>
      <c r="CR1066" s="532"/>
      <c r="CS1066" s="532"/>
      <c r="CT1066" s="532"/>
      <c r="CU1066" s="532"/>
      <c r="CV1066" s="532"/>
      <c r="CW1066" s="532"/>
      <c r="CX1066" s="532"/>
      <c r="CY1066" s="532"/>
      <c r="CZ1066" s="532"/>
      <c r="DA1066" s="532"/>
      <c r="DB1066" s="532"/>
      <c r="DC1066" s="532"/>
      <c r="DD1066" s="532"/>
      <c r="DE1066" s="532"/>
      <c r="DF1066" s="532"/>
      <c r="DG1066" s="532"/>
      <c r="DH1066" s="532"/>
      <c r="DI1066" s="532"/>
      <c r="DJ1066" s="532"/>
      <c r="DK1066" s="532"/>
      <c r="DL1066" s="532"/>
      <c r="DM1066" s="532"/>
      <c r="DN1066" s="532"/>
      <c r="DO1066" s="532"/>
      <c r="DP1066" s="532"/>
      <c r="DQ1066" s="532"/>
      <c r="DR1066" s="532"/>
      <c r="DS1066" s="532"/>
      <c r="DT1066" s="532"/>
      <c r="DU1066" s="532"/>
      <c r="DV1066" s="532"/>
      <c r="DW1066" s="532"/>
    </row>
    <row r="1067" spans="1:127" s="576" customFormat="1" ht="12.75" customHeight="1" x14ac:dyDescent="0.2">
      <c r="A1067" s="560">
        <v>1066</v>
      </c>
      <c r="B1067" s="560" t="s">
        <v>1004</v>
      </c>
      <c r="C1067" s="560" t="s">
        <v>6911</v>
      </c>
      <c r="D1067" s="560"/>
      <c r="E1067" s="560" t="s">
        <v>6912</v>
      </c>
      <c r="F1067" s="560"/>
      <c r="G1067" s="562" t="s">
        <v>6913</v>
      </c>
      <c r="H1067" s="563"/>
      <c r="I1067" s="560" t="s">
        <v>1168</v>
      </c>
      <c r="J1067" s="560"/>
      <c r="K1067" s="560" t="s">
        <v>6914</v>
      </c>
      <c r="L1067" s="563" t="s">
        <v>6915</v>
      </c>
      <c r="M1067" s="565">
        <v>43532</v>
      </c>
      <c r="N1067" s="566">
        <v>44263</v>
      </c>
      <c r="O1067" s="567" t="s">
        <v>991</v>
      </c>
      <c r="P1067" s="568">
        <f t="shared" si="232"/>
        <v>44263</v>
      </c>
      <c r="Q1067" s="569">
        <v>19092</v>
      </c>
      <c r="R1067" s="569">
        <v>2017</v>
      </c>
      <c r="S1067" s="570">
        <v>43532</v>
      </c>
      <c r="T1067" s="560" t="s">
        <v>2096</v>
      </c>
      <c r="U1067" s="571" t="s">
        <v>1786</v>
      </c>
      <c r="V1067" s="564" t="s">
        <v>484</v>
      </c>
      <c r="W1067" s="564" t="s">
        <v>1532</v>
      </c>
      <c r="X1067" s="560" t="s">
        <v>6916</v>
      </c>
      <c r="Y1067" s="560" t="s">
        <v>1710</v>
      </c>
      <c r="Z1067" s="564" t="s">
        <v>317</v>
      </c>
      <c r="AA1067" s="572">
        <v>44263</v>
      </c>
      <c r="AB1067" s="573" t="s">
        <v>2167</v>
      </c>
      <c r="AC1067" s="560">
        <v>4.2</v>
      </c>
      <c r="AD1067" s="574"/>
      <c r="AE1067" s="560">
        <v>85</v>
      </c>
      <c r="AF1067" s="560"/>
      <c r="AG1067" s="560">
        <v>105</v>
      </c>
      <c r="AH1067" s="560"/>
      <c r="AI1067" s="560">
        <v>25</v>
      </c>
      <c r="AJ1067" s="560">
        <v>38</v>
      </c>
      <c r="AK1067" s="571">
        <v>55</v>
      </c>
      <c r="AL1067" s="571">
        <v>1</v>
      </c>
      <c r="AM1067" s="571"/>
      <c r="AN1067" s="571"/>
      <c r="AO1067" s="571"/>
      <c r="AP1067" s="560"/>
      <c r="AQ1067" s="642"/>
      <c r="AR1067" s="571"/>
      <c r="AS1067" s="571"/>
      <c r="AT1067" s="571"/>
      <c r="AU1067" s="571"/>
      <c r="AV1067" s="571"/>
      <c r="AW1067" s="571"/>
      <c r="AX1067" s="571"/>
      <c r="AY1067" s="571"/>
      <c r="AZ1067" s="571"/>
      <c r="BA1067" s="571"/>
      <c r="BB1067" s="571"/>
      <c r="BC1067" s="571"/>
      <c r="BD1067" s="571"/>
      <c r="BE1067" s="571"/>
      <c r="BF1067" s="571"/>
      <c r="BG1067" s="571"/>
      <c r="BH1067" s="571"/>
      <c r="BI1067" s="571"/>
      <c r="BJ1067" s="571"/>
      <c r="BK1067" s="571"/>
      <c r="BL1067" s="571"/>
      <c r="BM1067" s="571"/>
      <c r="BN1067" s="571"/>
      <c r="BO1067" s="571"/>
      <c r="BP1067" s="571"/>
      <c r="BQ1067" s="571"/>
      <c r="BR1067" s="571"/>
      <c r="BS1067" s="571"/>
      <c r="BT1067" s="571"/>
      <c r="BU1067" s="571"/>
      <c r="BV1067" s="571"/>
      <c r="BW1067" s="571"/>
      <c r="BX1067" s="571"/>
      <c r="BY1067" s="571"/>
      <c r="BZ1067" s="571"/>
      <c r="CA1067" s="571"/>
      <c r="CB1067" s="571"/>
      <c r="CC1067" s="571"/>
      <c r="CD1067" s="571"/>
      <c r="CE1067" s="571"/>
      <c r="CF1067" s="571"/>
      <c r="CG1067" s="571"/>
      <c r="CH1067" s="571"/>
      <c r="CI1067" s="571"/>
      <c r="CJ1067" s="571"/>
      <c r="CK1067" s="571"/>
      <c r="CL1067" s="571"/>
      <c r="CM1067" s="571"/>
      <c r="CN1067" s="571"/>
      <c r="CO1067" s="571"/>
      <c r="CP1067" s="571"/>
      <c r="CQ1067" s="575"/>
      <c r="CR1067" s="575"/>
      <c r="CS1067" s="575"/>
      <c r="CT1067" s="575"/>
      <c r="CU1067" s="575"/>
      <c r="CV1067" s="575"/>
      <c r="CW1067" s="575"/>
      <c r="CX1067" s="575"/>
      <c r="CY1067" s="575"/>
      <c r="CZ1067" s="575"/>
      <c r="DA1067" s="575"/>
      <c r="DB1067" s="575"/>
      <c r="DC1067" s="575"/>
      <c r="DD1067" s="575"/>
      <c r="DE1067" s="575"/>
      <c r="DF1067" s="575"/>
      <c r="DG1067" s="575"/>
      <c r="DH1067" s="575"/>
      <c r="DI1067" s="575"/>
      <c r="DJ1067" s="575"/>
      <c r="DK1067" s="575"/>
      <c r="DL1067" s="575"/>
      <c r="DM1067" s="575"/>
      <c r="DN1067" s="575"/>
      <c r="DO1067" s="575"/>
      <c r="DP1067" s="575"/>
      <c r="DQ1067" s="575"/>
      <c r="DR1067" s="575"/>
      <c r="DS1067" s="575"/>
      <c r="DT1067" s="575"/>
      <c r="DU1067" s="575"/>
      <c r="DV1067" s="575"/>
      <c r="DW1067" s="575"/>
    </row>
    <row r="1068" spans="1:127" ht="12.75" customHeight="1" x14ac:dyDescent="0.2">
      <c r="A1068" s="281">
        <v>1067</v>
      </c>
      <c r="B1068" s="281" t="s">
        <v>1004</v>
      </c>
      <c r="C1068" s="281" t="s">
        <v>3218</v>
      </c>
      <c r="D1068" s="281"/>
      <c r="E1068" s="281" t="s">
        <v>3219</v>
      </c>
      <c r="F1068" s="281"/>
      <c r="G1068" s="296" t="s">
        <v>3220</v>
      </c>
      <c r="H1068" s="676"/>
      <c r="I1068" s="281" t="s">
        <v>424</v>
      </c>
      <c r="J1068" s="281"/>
      <c r="K1068" s="281" t="s">
        <v>6168</v>
      </c>
      <c r="L1068" s="676" t="s">
        <v>3221</v>
      </c>
      <c r="M1068" s="306">
        <v>42205</v>
      </c>
      <c r="N1068" s="325">
        <v>44697</v>
      </c>
      <c r="O1068" s="507" t="s">
        <v>991</v>
      </c>
      <c r="P1068" s="513">
        <f t="shared" si="232"/>
        <v>44697</v>
      </c>
      <c r="Q1068" s="514">
        <v>20422</v>
      </c>
      <c r="R1068" s="514">
        <v>2010</v>
      </c>
      <c r="S1068" s="279">
        <v>43967</v>
      </c>
      <c r="T1068" s="501" t="s">
        <v>5079</v>
      </c>
      <c r="U1068" s="324" t="s">
        <v>991</v>
      </c>
      <c r="V1068" s="282" t="s">
        <v>747</v>
      </c>
      <c r="W1068" s="282" t="s">
        <v>1312</v>
      </c>
      <c r="X1068" s="280" t="s">
        <v>3222</v>
      </c>
      <c r="Y1068" s="280" t="s">
        <v>823</v>
      </c>
      <c r="Z1068" s="282" t="s">
        <v>2309</v>
      </c>
      <c r="AA1068" s="319">
        <f>N1068</f>
        <v>44697</v>
      </c>
      <c r="AB1068" s="149" t="s">
        <v>3223</v>
      </c>
      <c r="AC1068" s="280">
        <v>3.6</v>
      </c>
      <c r="AD1068" s="305"/>
      <c r="AE1068" s="280">
        <v>80</v>
      </c>
      <c r="AF1068" s="280"/>
      <c r="AG1068" s="280">
        <v>100</v>
      </c>
      <c r="AH1068" s="280"/>
      <c r="AI1068" s="280" t="s">
        <v>994</v>
      </c>
      <c r="AJ1068" s="280" t="s">
        <v>994</v>
      </c>
      <c r="AK1068" s="501" t="s">
        <v>994</v>
      </c>
      <c r="AL1068" s="501">
        <v>1</v>
      </c>
      <c r="AM1068" s="501"/>
      <c r="AN1068" s="501"/>
      <c r="AO1068" s="501"/>
      <c r="AP1068" s="280"/>
      <c r="AQ1068" s="634"/>
      <c r="AR1068" s="501"/>
      <c r="AS1068" s="501"/>
      <c r="AT1068" s="501"/>
      <c r="AU1068" s="501"/>
      <c r="AV1068" s="501"/>
      <c r="AW1068" s="501"/>
      <c r="AX1068" s="501"/>
      <c r="AY1068" s="501"/>
      <c r="AZ1068" s="501"/>
      <c r="BA1068" s="501"/>
      <c r="BB1068" s="501"/>
      <c r="BC1068" s="501"/>
      <c r="BD1068" s="501"/>
      <c r="BE1068" s="501"/>
      <c r="BF1068" s="501"/>
      <c r="BG1068" s="501"/>
      <c r="BH1068" s="501"/>
      <c r="BI1068" s="501"/>
      <c r="BJ1068" s="501"/>
      <c r="BK1068" s="501"/>
      <c r="BL1068" s="501"/>
      <c r="BM1068" s="501"/>
      <c r="BN1068" s="501"/>
      <c r="BO1068" s="501"/>
      <c r="BP1068" s="501"/>
      <c r="BQ1068" s="501"/>
      <c r="BR1068" s="501"/>
      <c r="BS1068" s="501"/>
      <c r="BT1068" s="501"/>
      <c r="BU1068" s="501"/>
      <c r="BV1068" s="501"/>
      <c r="BW1068" s="501"/>
      <c r="BX1068" s="501"/>
      <c r="BY1068" s="501"/>
      <c r="BZ1068" s="501"/>
      <c r="CA1068" s="501"/>
      <c r="CB1068" s="501"/>
      <c r="CC1068" s="501"/>
      <c r="CD1068" s="501"/>
      <c r="CE1068" s="501"/>
      <c r="CF1068" s="501"/>
      <c r="CG1068" s="501"/>
      <c r="CH1068" s="501"/>
      <c r="CI1068" s="501"/>
      <c r="CJ1068" s="501"/>
      <c r="CK1068" s="501"/>
      <c r="CL1068" s="501"/>
      <c r="CM1068" s="501"/>
      <c r="CN1068" s="501"/>
      <c r="CO1068" s="501"/>
      <c r="CP1068" s="501"/>
    </row>
    <row r="1069" spans="1:127" ht="12.75" customHeight="1" x14ac:dyDescent="0.2">
      <c r="A1069" s="281">
        <v>1068</v>
      </c>
      <c r="B1069" s="281" t="s">
        <v>1004</v>
      </c>
      <c r="C1069" s="281" t="s">
        <v>3216</v>
      </c>
      <c r="D1069" s="281"/>
      <c r="E1069" s="281" t="s">
        <v>3251</v>
      </c>
      <c r="F1069" s="281"/>
      <c r="G1069" s="296" t="s">
        <v>3252</v>
      </c>
      <c r="H1069" s="676"/>
      <c r="I1069" s="281" t="s">
        <v>2653</v>
      </c>
      <c r="J1069" s="281"/>
      <c r="K1069" s="281" t="s">
        <v>3253</v>
      </c>
      <c r="L1069" s="676" t="s">
        <v>3254</v>
      </c>
      <c r="M1069" s="306">
        <v>42212</v>
      </c>
      <c r="N1069" s="325">
        <v>44204</v>
      </c>
      <c r="O1069" s="507" t="s">
        <v>991</v>
      </c>
      <c r="P1069" s="513">
        <f t="shared" si="232"/>
        <v>44204</v>
      </c>
      <c r="Q1069" s="514">
        <v>15597</v>
      </c>
      <c r="R1069" s="514">
        <v>2015</v>
      </c>
      <c r="S1069" s="279">
        <v>43473</v>
      </c>
      <c r="T1069" s="501" t="s">
        <v>1785</v>
      </c>
      <c r="U1069" s="324" t="s">
        <v>991</v>
      </c>
      <c r="V1069" s="282" t="s">
        <v>6743</v>
      </c>
      <c r="W1069" s="282" t="s">
        <v>2262</v>
      </c>
      <c r="X1069" s="280" t="s">
        <v>3255</v>
      </c>
      <c r="Y1069" s="280" t="s">
        <v>1232</v>
      </c>
      <c r="Z1069" s="282" t="s">
        <v>351</v>
      </c>
      <c r="AA1069" s="319">
        <f>N1069</f>
        <v>44204</v>
      </c>
      <c r="AB1069" s="149" t="s">
        <v>2167</v>
      </c>
      <c r="AC1069" s="280">
        <v>4.3</v>
      </c>
      <c r="AD1069" s="305"/>
      <c r="AE1069" s="280">
        <v>75</v>
      </c>
      <c r="AF1069" s="280"/>
      <c r="AG1069" s="280">
        <v>100</v>
      </c>
      <c r="AH1069" s="280"/>
      <c r="AI1069" s="280">
        <v>22</v>
      </c>
      <c r="AJ1069" s="280">
        <v>36</v>
      </c>
      <c r="AK1069" s="501">
        <v>54</v>
      </c>
      <c r="AL1069" s="501">
        <v>1</v>
      </c>
      <c r="AM1069" s="501"/>
      <c r="AN1069" s="501"/>
      <c r="AO1069" s="501"/>
      <c r="AP1069" s="280"/>
      <c r="AQ1069" s="636"/>
      <c r="AR1069" s="503"/>
      <c r="AS1069" s="503"/>
      <c r="AT1069" s="503"/>
      <c r="AU1069" s="503"/>
      <c r="AV1069" s="503"/>
      <c r="AW1069" s="503"/>
      <c r="AX1069" s="503"/>
      <c r="AY1069" s="503"/>
      <c r="AZ1069" s="503"/>
      <c r="BA1069" s="503"/>
      <c r="BB1069" s="503"/>
      <c r="BC1069" s="503"/>
      <c r="BD1069" s="503"/>
      <c r="BE1069" s="503"/>
      <c r="BF1069" s="503"/>
      <c r="BG1069" s="503"/>
      <c r="BH1069" s="503"/>
      <c r="BI1069" s="503"/>
      <c r="BJ1069" s="503"/>
      <c r="BK1069" s="503"/>
      <c r="BL1069" s="503"/>
      <c r="BM1069" s="503"/>
      <c r="BN1069" s="503"/>
      <c r="BO1069" s="503"/>
      <c r="BP1069" s="503"/>
      <c r="BQ1069" s="503"/>
      <c r="BR1069" s="503"/>
      <c r="BS1069" s="503"/>
      <c r="BT1069" s="503"/>
      <c r="BU1069" s="503"/>
      <c r="BV1069" s="503"/>
      <c r="BW1069" s="503"/>
      <c r="BX1069" s="503"/>
      <c r="BY1069" s="503"/>
      <c r="BZ1069" s="503"/>
      <c r="CA1069" s="503"/>
      <c r="CB1069" s="503"/>
      <c r="CC1069" s="503"/>
      <c r="CD1069" s="503"/>
      <c r="CE1069" s="503"/>
      <c r="CF1069" s="503"/>
      <c r="CG1069" s="503"/>
      <c r="CH1069" s="503"/>
      <c r="CI1069" s="503"/>
      <c r="CJ1069" s="503"/>
      <c r="CK1069" s="503"/>
      <c r="CL1069" s="503"/>
      <c r="CM1069" s="503"/>
      <c r="CN1069" s="503"/>
      <c r="CO1069" s="503"/>
      <c r="CP1069" s="503"/>
    </row>
    <row r="1070" spans="1:127" s="571" customFormat="1" ht="12.75" customHeight="1" x14ac:dyDescent="0.2">
      <c r="A1070" s="560">
        <v>1069</v>
      </c>
      <c r="B1070" s="560" t="s">
        <v>1004</v>
      </c>
      <c r="C1070" s="560" t="s">
        <v>6917</v>
      </c>
      <c r="D1070" s="560"/>
      <c r="E1070" s="560" t="s">
        <v>6918</v>
      </c>
      <c r="F1070" s="560"/>
      <c r="G1070" s="562" t="s">
        <v>6919</v>
      </c>
      <c r="H1070" s="563"/>
      <c r="I1070" s="560" t="s">
        <v>1168</v>
      </c>
      <c r="J1070" s="560"/>
      <c r="K1070" s="560" t="s">
        <v>2468</v>
      </c>
      <c r="L1070" s="563" t="s">
        <v>2469</v>
      </c>
      <c r="M1070" s="565">
        <v>43532</v>
      </c>
      <c r="N1070" s="566">
        <v>44263</v>
      </c>
      <c r="O1070" s="567" t="s">
        <v>991</v>
      </c>
      <c r="P1070" s="568">
        <f t="shared" si="232"/>
        <v>44263</v>
      </c>
      <c r="Q1070" s="569">
        <v>19093</v>
      </c>
      <c r="R1070" s="569">
        <v>2017</v>
      </c>
      <c r="S1070" s="591">
        <v>43532</v>
      </c>
      <c r="T1070" s="571" t="s">
        <v>2096</v>
      </c>
      <c r="U1070" s="571" t="s">
        <v>1786</v>
      </c>
      <c r="V1070" s="564" t="s">
        <v>484</v>
      </c>
      <c r="W1070" s="564" t="s">
        <v>1894</v>
      </c>
      <c r="X1070" s="560" t="s">
        <v>6920</v>
      </c>
      <c r="Y1070" s="560" t="s">
        <v>1710</v>
      </c>
      <c r="Z1070" s="564" t="s">
        <v>317</v>
      </c>
      <c r="AA1070" s="572">
        <v>44263</v>
      </c>
      <c r="AB1070" s="573" t="s">
        <v>2167</v>
      </c>
      <c r="AC1070" s="560">
        <v>4.5999999999999996</v>
      </c>
      <c r="AD1070" s="574"/>
      <c r="AE1070" s="560">
        <v>100</v>
      </c>
      <c r="AF1070" s="560"/>
      <c r="AG1070" s="560">
        <v>125</v>
      </c>
      <c r="AH1070" s="560"/>
      <c r="AI1070" s="560">
        <v>25</v>
      </c>
      <c r="AJ1070" s="560">
        <v>38</v>
      </c>
      <c r="AK1070" s="571">
        <v>55</v>
      </c>
      <c r="AL1070" s="571">
        <v>1</v>
      </c>
      <c r="AP1070" s="560"/>
      <c r="AQ1070" s="642"/>
    </row>
    <row r="1071" spans="1:127" ht="12.75" customHeight="1" x14ac:dyDescent="0.2">
      <c r="A1071" s="281">
        <v>1070</v>
      </c>
      <c r="B1071" s="281" t="s">
        <v>1004</v>
      </c>
      <c r="C1071" s="281" t="s">
        <v>3248</v>
      </c>
      <c r="D1071" s="281"/>
      <c r="E1071" s="281" t="s">
        <v>7658</v>
      </c>
      <c r="F1071" s="281"/>
      <c r="G1071" s="296" t="s">
        <v>3249</v>
      </c>
      <c r="H1071" s="676"/>
      <c r="I1071" s="281" t="s">
        <v>2653</v>
      </c>
      <c r="J1071" s="281"/>
      <c r="K1071" s="281" t="s">
        <v>4193</v>
      </c>
      <c r="L1071" s="676" t="s">
        <v>3250</v>
      </c>
      <c r="M1071" s="306">
        <v>42212</v>
      </c>
      <c r="N1071" s="325">
        <v>44448</v>
      </c>
      <c r="O1071" s="507" t="s">
        <v>991</v>
      </c>
      <c r="P1071" s="513">
        <f>N1071</f>
        <v>44448</v>
      </c>
      <c r="Q1071" s="514">
        <v>15596</v>
      </c>
      <c r="R1071" s="514">
        <v>2015</v>
      </c>
      <c r="S1071" s="279">
        <v>43717</v>
      </c>
      <c r="T1071" s="501" t="s">
        <v>32</v>
      </c>
      <c r="U1071" s="324" t="s">
        <v>991</v>
      </c>
      <c r="V1071" s="282" t="s">
        <v>2262</v>
      </c>
      <c r="W1071" s="282" t="s">
        <v>4043</v>
      </c>
      <c r="X1071" s="280" t="s">
        <v>4230</v>
      </c>
      <c r="Y1071" s="280" t="s">
        <v>4231</v>
      </c>
      <c r="Z1071" s="282" t="s">
        <v>665</v>
      </c>
      <c r="AA1071" s="319">
        <v>44448</v>
      </c>
      <c r="AB1071" s="149" t="s">
        <v>2167</v>
      </c>
      <c r="AC1071" s="280">
        <v>4.0999999999999996</v>
      </c>
      <c r="AD1071" s="305"/>
      <c r="AE1071" s="280">
        <v>60</v>
      </c>
      <c r="AF1071" s="280"/>
      <c r="AG1071" s="280">
        <v>85</v>
      </c>
      <c r="AH1071" s="280"/>
      <c r="AI1071" s="280">
        <v>22</v>
      </c>
      <c r="AJ1071" s="280">
        <v>36</v>
      </c>
      <c r="AK1071" s="501">
        <v>54</v>
      </c>
      <c r="AL1071" s="501">
        <v>1</v>
      </c>
      <c r="AM1071" s="501"/>
      <c r="AN1071" s="501"/>
      <c r="AO1071" s="501"/>
      <c r="AP1071" s="280"/>
      <c r="AQ1071" s="637"/>
      <c r="AR1071" s="504"/>
      <c r="AS1071" s="504"/>
      <c r="AT1071" s="504"/>
      <c r="AU1071" s="504"/>
      <c r="AV1071" s="504"/>
      <c r="AW1071" s="504"/>
      <c r="AX1071" s="504"/>
      <c r="AY1071" s="504"/>
      <c r="AZ1071" s="504"/>
      <c r="BA1071" s="504"/>
      <c r="BB1071" s="504"/>
      <c r="BC1071" s="504"/>
      <c r="BD1071" s="504"/>
      <c r="BE1071" s="504"/>
      <c r="BF1071" s="504"/>
      <c r="BG1071" s="504"/>
      <c r="BH1071" s="504"/>
      <c r="BI1071" s="504"/>
      <c r="BJ1071" s="504"/>
      <c r="BK1071" s="504"/>
      <c r="BL1071" s="504"/>
      <c r="BM1071" s="504"/>
      <c r="BN1071" s="504"/>
      <c r="BO1071" s="504"/>
      <c r="BP1071" s="504"/>
      <c r="BQ1071" s="504"/>
      <c r="BR1071" s="504"/>
      <c r="BS1071" s="504"/>
      <c r="BT1071" s="504"/>
      <c r="BU1071" s="504"/>
      <c r="BV1071" s="504"/>
      <c r="BW1071" s="504"/>
      <c r="BX1071" s="504"/>
      <c r="BY1071" s="504"/>
      <c r="BZ1071" s="504"/>
      <c r="CA1071" s="504"/>
      <c r="CB1071" s="504"/>
      <c r="CC1071" s="504"/>
      <c r="CD1071" s="504"/>
      <c r="CE1071" s="504"/>
      <c r="CF1071" s="504"/>
      <c r="CG1071" s="504"/>
      <c r="CH1071" s="504"/>
      <c r="CI1071" s="504"/>
      <c r="CJ1071" s="504"/>
      <c r="CK1071" s="504"/>
      <c r="CL1071" s="504"/>
      <c r="CM1071" s="504"/>
      <c r="CN1071" s="504"/>
      <c r="CO1071" s="504"/>
      <c r="CP1071" s="504"/>
    </row>
    <row r="1072" spans="1:127" s="502" customFormat="1" ht="12.75" customHeight="1" x14ac:dyDescent="0.2">
      <c r="A1072" s="281">
        <v>1071</v>
      </c>
      <c r="B1072" s="270" t="s">
        <v>1004</v>
      </c>
      <c r="C1072" s="130" t="s">
        <v>9304</v>
      </c>
      <c r="D1072" s="271"/>
      <c r="E1072" s="271" t="s">
        <v>4315</v>
      </c>
      <c r="F1072" s="271"/>
      <c r="G1072" s="272" t="s">
        <v>9305</v>
      </c>
      <c r="H1072" s="273"/>
      <c r="I1072" s="271" t="s">
        <v>424</v>
      </c>
      <c r="J1072" s="271"/>
      <c r="K1072" s="271" t="s">
        <v>3931</v>
      </c>
      <c r="L1072" s="273" t="s">
        <v>3932</v>
      </c>
      <c r="M1072" s="275">
        <v>44078</v>
      </c>
      <c r="N1072" s="132">
        <v>44808</v>
      </c>
      <c r="O1072" s="277" t="s">
        <v>991</v>
      </c>
      <c r="P1072" s="299">
        <f>N1072</f>
        <v>44808</v>
      </c>
      <c r="Q1072" s="264">
        <v>20639</v>
      </c>
      <c r="R1072" s="264">
        <v>2018</v>
      </c>
      <c r="S1072" s="265">
        <v>44078</v>
      </c>
      <c r="T1072" s="281" t="s">
        <v>239</v>
      </c>
      <c r="U1072" s="281" t="s">
        <v>1786</v>
      </c>
      <c r="V1072" s="150" t="s">
        <v>484</v>
      </c>
      <c r="W1072" s="150" t="s">
        <v>4043</v>
      </c>
      <c r="X1072" s="281" t="s">
        <v>1289</v>
      </c>
      <c r="Y1072" s="281" t="s">
        <v>8607</v>
      </c>
      <c r="Z1072" s="150" t="s">
        <v>1047</v>
      </c>
      <c r="AA1072" s="303">
        <v>44808</v>
      </c>
      <c r="AB1072" s="283" t="s">
        <v>9306</v>
      </c>
      <c r="AC1072" s="281">
        <v>5.58</v>
      </c>
      <c r="AD1072" s="284"/>
      <c r="AE1072" s="281">
        <v>90</v>
      </c>
      <c r="AF1072" s="281"/>
      <c r="AG1072" s="281">
        <v>105</v>
      </c>
      <c r="AH1072" s="281"/>
      <c r="AI1072" s="281">
        <v>26</v>
      </c>
      <c r="AJ1072" s="281">
        <v>40</v>
      </c>
      <c r="AK1072" s="281">
        <v>63</v>
      </c>
      <c r="AL1072" s="281">
        <v>1</v>
      </c>
      <c r="AM1072" s="324"/>
      <c r="AN1072" s="324"/>
      <c r="AO1072" s="324"/>
      <c r="AP1072" s="281"/>
      <c r="AQ1072" s="635"/>
      <c r="AR1072" s="324"/>
      <c r="AS1072" s="324"/>
      <c r="AT1072" s="324"/>
      <c r="AU1072" s="324"/>
      <c r="AV1072" s="324"/>
      <c r="AW1072" s="324"/>
      <c r="AX1072" s="324"/>
      <c r="AY1072" s="324"/>
      <c r="AZ1072" s="324"/>
      <c r="BA1072" s="324"/>
      <c r="BB1072" s="324"/>
      <c r="BC1072" s="324"/>
      <c r="BD1072" s="324"/>
      <c r="BE1072" s="324"/>
      <c r="BF1072" s="324"/>
      <c r="BG1072" s="324"/>
      <c r="BH1072" s="324"/>
      <c r="BI1072" s="324"/>
      <c r="BJ1072" s="324"/>
      <c r="BK1072" s="324"/>
      <c r="BL1072" s="324"/>
      <c r="BM1072" s="324"/>
      <c r="BN1072" s="324"/>
      <c r="BO1072" s="324"/>
      <c r="BP1072" s="324"/>
      <c r="BQ1072" s="324"/>
      <c r="BR1072" s="324"/>
      <c r="BS1072" s="324"/>
      <c r="BT1072" s="324"/>
      <c r="BU1072" s="324"/>
      <c r="BV1072" s="324"/>
      <c r="BW1072" s="324"/>
      <c r="BX1072" s="324"/>
      <c r="BY1072" s="324"/>
      <c r="BZ1072" s="324"/>
      <c r="CA1072" s="324"/>
      <c r="CB1072" s="324"/>
      <c r="CC1072" s="324"/>
      <c r="CD1072" s="324"/>
      <c r="CE1072" s="324"/>
      <c r="CF1072" s="324"/>
      <c r="CG1072" s="324"/>
      <c r="CH1072" s="324"/>
      <c r="CI1072" s="324"/>
      <c r="CJ1072" s="324"/>
      <c r="CK1072" s="324"/>
      <c r="CL1072" s="324"/>
      <c r="CM1072" s="324"/>
      <c r="CN1072" s="324"/>
      <c r="CO1072" s="324"/>
      <c r="CP1072" s="324"/>
      <c r="CQ1072" s="532"/>
      <c r="CR1072" s="532"/>
      <c r="CS1072" s="532"/>
      <c r="CT1072" s="532"/>
      <c r="CU1072" s="532"/>
      <c r="CV1072" s="532"/>
      <c r="CW1072" s="532"/>
      <c r="CX1072" s="532"/>
      <c r="CY1072" s="532"/>
      <c r="CZ1072" s="532"/>
      <c r="DA1072" s="532"/>
      <c r="DB1072" s="532"/>
      <c r="DC1072" s="532"/>
      <c r="DD1072" s="532"/>
      <c r="DE1072" s="532"/>
      <c r="DF1072" s="532"/>
      <c r="DG1072" s="532"/>
      <c r="DH1072" s="532"/>
      <c r="DI1072" s="532"/>
      <c r="DJ1072" s="532"/>
      <c r="DK1072" s="532"/>
      <c r="DL1072" s="532"/>
      <c r="DM1072" s="532"/>
      <c r="DN1072" s="532"/>
      <c r="DO1072" s="532"/>
      <c r="DP1072" s="532"/>
      <c r="DQ1072" s="532"/>
      <c r="DR1072" s="532"/>
      <c r="DS1072" s="532"/>
      <c r="DT1072" s="532"/>
      <c r="DU1072" s="532"/>
      <c r="DV1072" s="532"/>
      <c r="DW1072" s="532"/>
    </row>
    <row r="1073" spans="1:127" s="502" customFormat="1" ht="12.75" customHeight="1" x14ac:dyDescent="0.2">
      <c r="A1073" s="281">
        <v>1072</v>
      </c>
      <c r="B1073" s="324" t="s">
        <v>1004</v>
      </c>
      <c r="C1073" s="324" t="s">
        <v>9597</v>
      </c>
      <c r="D1073" s="324"/>
      <c r="E1073" s="324" t="s">
        <v>9598</v>
      </c>
      <c r="F1073" s="324"/>
      <c r="G1073" s="521">
        <v>602459</v>
      </c>
      <c r="H1073" s="324"/>
      <c r="I1073" s="324" t="s">
        <v>614</v>
      </c>
      <c r="J1073" s="324"/>
      <c r="K1073" s="324" t="s">
        <v>10843</v>
      </c>
      <c r="L1073" s="583" t="s">
        <v>10844</v>
      </c>
      <c r="M1073" s="506">
        <v>44165</v>
      </c>
      <c r="N1073" s="510">
        <v>44826</v>
      </c>
      <c r="O1073" s="324" t="s">
        <v>991</v>
      </c>
      <c r="P1073" s="510">
        <f>N1073</f>
        <v>44826</v>
      </c>
      <c r="Q1073" s="324">
        <v>21488</v>
      </c>
      <c r="R1073" s="324">
        <v>2020</v>
      </c>
      <c r="S1073" s="506">
        <v>44096</v>
      </c>
      <c r="T1073" s="324" t="s">
        <v>39</v>
      </c>
      <c r="U1073" s="324" t="s">
        <v>990</v>
      </c>
      <c r="V1073" s="530">
        <v>0</v>
      </c>
      <c r="W1073" s="530">
        <v>0</v>
      </c>
      <c r="X1073" s="324" t="s">
        <v>10845</v>
      </c>
      <c r="Y1073" s="324" t="s">
        <v>681</v>
      </c>
      <c r="Z1073" s="324" t="s">
        <v>682</v>
      </c>
      <c r="AA1073" s="506">
        <f>N1073</f>
        <v>44826</v>
      </c>
      <c r="AB1073" s="324" t="s">
        <v>2167</v>
      </c>
      <c r="AC1073" s="324">
        <v>5.05</v>
      </c>
      <c r="AD1073" s="324"/>
      <c r="AE1073" s="324">
        <v>80</v>
      </c>
      <c r="AF1073" s="324"/>
      <c r="AG1073" s="324">
        <v>100</v>
      </c>
      <c r="AH1073" s="324"/>
      <c r="AI1073" s="324">
        <v>24</v>
      </c>
      <c r="AJ1073" s="324">
        <v>37</v>
      </c>
      <c r="AK1073" s="324">
        <v>52</v>
      </c>
      <c r="AL1073" s="324">
        <v>1</v>
      </c>
      <c r="AM1073" s="324"/>
      <c r="AN1073" s="324"/>
      <c r="AO1073" s="324"/>
      <c r="AP1073" s="281"/>
      <c r="AQ1073" s="635"/>
      <c r="AR1073" s="324"/>
      <c r="AS1073" s="324"/>
      <c r="AT1073" s="324"/>
      <c r="AU1073" s="324"/>
      <c r="AV1073" s="324"/>
      <c r="AW1073" s="324"/>
      <c r="AX1073" s="324"/>
      <c r="AY1073" s="324"/>
      <c r="AZ1073" s="324"/>
      <c r="BA1073" s="324"/>
      <c r="BB1073" s="324"/>
      <c r="BC1073" s="324"/>
      <c r="BD1073" s="324"/>
      <c r="BE1073" s="324"/>
      <c r="BF1073" s="324"/>
      <c r="BG1073" s="324"/>
      <c r="BH1073" s="324"/>
      <c r="BI1073" s="324"/>
      <c r="BJ1073" s="324"/>
      <c r="BK1073" s="324"/>
      <c r="BL1073" s="324"/>
      <c r="BM1073" s="324"/>
      <c r="BN1073" s="324"/>
      <c r="BO1073" s="324"/>
      <c r="BP1073" s="324"/>
      <c r="BQ1073" s="324"/>
      <c r="BR1073" s="324"/>
      <c r="BS1073" s="324"/>
      <c r="BT1073" s="324"/>
      <c r="BU1073" s="324"/>
      <c r="BV1073" s="324"/>
      <c r="BW1073" s="324"/>
      <c r="BX1073" s="324"/>
      <c r="BY1073" s="324"/>
      <c r="BZ1073" s="324"/>
      <c r="CA1073" s="324"/>
      <c r="CB1073" s="324"/>
      <c r="CC1073" s="324"/>
      <c r="CD1073" s="324"/>
      <c r="CE1073" s="324"/>
      <c r="CF1073" s="324"/>
      <c r="CG1073" s="324"/>
      <c r="CH1073" s="324"/>
      <c r="CI1073" s="324"/>
      <c r="CJ1073" s="324"/>
      <c r="CK1073" s="324"/>
      <c r="CL1073" s="324"/>
      <c r="CM1073" s="324"/>
      <c r="CN1073" s="324"/>
      <c r="CO1073" s="324"/>
      <c r="CP1073" s="324"/>
      <c r="CQ1073" s="532"/>
      <c r="CR1073" s="532"/>
      <c r="CS1073" s="532"/>
      <c r="CT1073" s="532"/>
      <c r="CU1073" s="532"/>
      <c r="CV1073" s="532"/>
      <c r="CW1073" s="532"/>
      <c r="CX1073" s="532"/>
      <c r="CY1073" s="532"/>
      <c r="CZ1073" s="532"/>
      <c r="DA1073" s="532"/>
      <c r="DB1073" s="532"/>
      <c r="DC1073" s="532"/>
      <c r="DD1073" s="532"/>
      <c r="DE1073" s="532"/>
      <c r="DF1073" s="532"/>
      <c r="DG1073" s="532"/>
      <c r="DH1073" s="532"/>
      <c r="DI1073" s="532"/>
      <c r="DJ1073" s="532"/>
      <c r="DK1073" s="532"/>
      <c r="DL1073" s="532"/>
      <c r="DM1073" s="532"/>
      <c r="DN1073" s="532"/>
      <c r="DO1073" s="532"/>
      <c r="DP1073" s="532"/>
      <c r="DQ1073" s="532"/>
      <c r="DR1073" s="532"/>
      <c r="DS1073" s="532"/>
      <c r="DT1073" s="532"/>
      <c r="DU1073" s="532"/>
      <c r="DV1073" s="532"/>
      <c r="DW1073" s="532"/>
    </row>
    <row r="1074" spans="1:127" ht="12.75" customHeight="1" x14ac:dyDescent="0.2">
      <c r="A1074" s="281">
        <v>1073</v>
      </c>
      <c r="B1074" s="281" t="s">
        <v>1004</v>
      </c>
      <c r="C1074" s="281" t="s">
        <v>1614</v>
      </c>
      <c r="D1074" s="281"/>
      <c r="E1074" s="281" t="s">
        <v>3634</v>
      </c>
      <c r="F1074" s="281"/>
      <c r="G1074" s="296" t="s">
        <v>3635</v>
      </c>
      <c r="H1074" s="676"/>
      <c r="I1074" s="281" t="s">
        <v>1022</v>
      </c>
      <c r="J1074" s="281"/>
      <c r="K1074" s="271" t="s">
        <v>300</v>
      </c>
      <c r="L1074" s="273" t="s">
        <v>3515</v>
      </c>
      <c r="M1074" s="275">
        <v>42241</v>
      </c>
      <c r="N1074" s="276">
        <v>44753</v>
      </c>
      <c r="O1074" s="277" t="s">
        <v>991</v>
      </c>
      <c r="P1074" s="298">
        <f t="shared" ref="P1074:P1076" si="233">N1074</f>
        <v>44753</v>
      </c>
      <c r="Q1074" s="278">
        <v>15668</v>
      </c>
      <c r="R1074" s="278">
        <v>2003</v>
      </c>
      <c r="S1074" s="279">
        <v>44023</v>
      </c>
      <c r="T1074" s="280" t="s">
        <v>32</v>
      </c>
      <c r="U1074" s="281" t="s">
        <v>991</v>
      </c>
      <c r="V1074" s="282" t="s">
        <v>8916</v>
      </c>
      <c r="W1074" s="282" t="s">
        <v>6343</v>
      </c>
      <c r="X1074" s="280" t="s">
        <v>8917</v>
      </c>
      <c r="Y1074" s="280" t="s">
        <v>1697</v>
      </c>
      <c r="Z1074" s="282" t="s">
        <v>89</v>
      </c>
      <c r="AA1074" s="319">
        <f>N1074</f>
        <v>44753</v>
      </c>
      <c r="AB1074" s="149" t="s">
        <v>3636</v>
      </c>
      <c r="AC1074" s="280">
        <v>5.4</v>
      </c>
      <c r="AD1074" s="305"/>
      <c r="AE1074" s="280">
        <v>70</v>
      </c>
      <c r="AF1074" s="280"/>
      <c r="AG1074" s="280">
        <v>95</v>
      </c>
      <c r="AH1074" s="280"/>
      <c r="AI1074" s="280">
        <v>22</v>
      </c>
      <c r="AJ1074" s="280">
        <v>35</v>
      </c>
      <c r="AK1074" s="280">
        <v>50</v>
      </c>
      <c r="AL1074" s="280">
        <v>1</v>
      </c>
      <c r="AM1074" s="501"/>
      <c r="AN1074" s="501"/>
      <c r="AO1074" s="501"/>
      <c r="AP1074" s="280"/>
      <c r="AQ1074" s="634"/>
      <c r="AR1074" s="501"/>
      <c r="AS1074" s="501"/>
      <c r="AT1074" s="501"/>
      <c r="AU1074" s="501"/>
      <c r="AV1074" s="501"/>
      <c r="AW1074" s="501"/>
      <c r="AX1074" s="501"/>
      <c r="AY1074" s="501"/>
      <c r="AZ1074" s="501"/>
      <c r="BA1074" s="501"/>
      <c r="BB1074" s="501"/>
      <c r="BC1074" s="501"/>
      <c r="BD1074" s="501"/>
      <c r="BE1074" s="501"/>
      <c r="BF1074" s="501"/>
      <c r="BG1074" s="501"/>
      <c r="BH1074" s="501"/>
      <c r="BI1074" s="501"/>
      <c r="BJ1074" s="501"/>
      <c r="BK1074" s="501"/>
      <c r="BL1074" s="501"/>
      <c r="BM1074" s="501"/>
      <c r="BN1074" s="501"/>
      <c r="BO1074" s="501"/>
      <c r="BP1074" s="501"/>
      <c r="BQ1074" s="501"/>
      <c r="BR1074" s="501"/>
      <c r="BS1074" s="501"/>
      <c r="BT1074" s="501"/>
      <c r="BU1074" s="501"/>
      <c r="BV1074" s="501"/>
      <c r="BW1074" s="501"/>
      <c r="BX1074" s="501"/>
      <c r="BY1074" s="501"/>
      <c r="BZ1074" s="501"/>
      <c r="CA1074" s="501"/>
      <c r="CB1074" s="501"/>
      <c r="CC1074" s="501"/>
      <c r="CD1074" s="501"/>
      <c r="CE1074" s="501"/>
      <c r="CF1074" s="501"/>
      <c r="CG1074" s="501"/>
      <c r="CH1074" s="501"/>
      <c r="CI1074" s="501"/>
      <c r="CJ1074" s="501"/>
      <c r="CK1074" s="501"/>
      <c r="CL1074" s="501"/>
      <c r="CM1074" s="501"/>
      <c r="CN1074" s="501"/>
      <c r="CO1074" s="501"/>
      <c r="CP1074" s="501"/>
    </row>
    <row r="1075" spans="1:127" ht="12.75" customHeight="1" x14ac:dyDescent="0.2">
      <c r="A1075" s="281">
        <v>1074</v>
      </c>
      <c r="B1075" s="281" t="s">
        <v>1005</v>
      </c>
      <c r="C1075" s="281" t="s">
        <v>3637</v>
      </c>
      <c r="D1075" s="281" t="s">
        <v>4938</v>
      </c>
      <c r="E1075" s="281" t="s">
        <v>3638</v>
      </c>
      <c r="F1075" s="281" t="s">
        <v>4939</v>
      </c>
      <c r="G1075" s="296" t="s">
        <v>3639</v>
      </c>
      <c r="H1075" s="676" t="s">
        <v>4940</v>
      </c>
      <c r="I1075" s="281" t="s">
        <v>614</v>
      </c>
      <c r="J1075" s="281" t="s">
        <v>3286</v>
      </c>
      <c r="K1075" s="281" t="s">
        <v>8345</v>
      </c>
      <c r="L1075" s="676" t="s">
        <v>4941</v>
      </c>
      <c r="M1075" s="306">
        <v>42471</v>
      </c>
      <c r="N1075" s="325">
        <v>44637</v>
      </c>
      <c r="O1075" s="277" t="s">
        <v>991</v>
      </c>
      <c r="P1075" s="298">
        <f t="shared" si="233"/>
        <v>44637</v>
      </c>
      <c r="Q1075" s="278">
        <v>20283</v>
      </c>
      <c r="R1075" s="278">
        <v>2016</v>
      </c>
      <c r="S1075" s="279">
        <v>43907</v>
      </c>
      <c r="T1075" s="280" t="s">
        <v>1436</v>
      </c>
      <c r="U1075" s="281" t="s">
        <v>4844</v>
      </c>
      <c r="V1075" s="282" t="s">
        <v>8346</v>
      </c>
      <c r="W1075" s="282" t="s">
        <v>8347</v>
      </c>
      <c r="X1075" s="280" t="s">
        <v>8348</v>
      </c>
      <c r="Y1075" s="280" t="s">
        <v>1232</v>
      </c>
      <c r="Z1075" s="282" t="s">
        <v>1018</v>
      </c>
      <c r="AA1075" s="319">
        <f>N1075</f>
        <v>44637</v>
      </c>
      <c r="AB1075" s="283" t="s">
        <v>2167</v>
      </c>
      <c r="AC1075" s="280">
        <v>5.7</v>
      </c>
      <c r="AD1075" s="305">
        <v>17.5</v>
      </c>
      <c r="AE1075" s="280">
        <v>80</v>
      </c>
      <c r="AF1075" s="280">
        <v>80</v>
      </c>
      <c r="AG1075" s="280">
        <v>100</v>
      </c>
      <c r="AH1075" s="280">
        <v>130</v>
      </c>
      <c r="AI1075" s="280">
        <v>24</v>
      </c>
      <c r="AJ1075" s="280">
        <v>39</v>
      </c>
      <c r="AK1075" s="280">
        <v>49</v>
      </c>
      <c r="AL1075" s="280">
        <v>1</v>
      </c>
      <c r="AM1075" s="517">
        <v>42827</v>
      </c>
      <c r="AN1075" s="501">
        <v>2015</v>
      </c>
      <c r="AO1075" s="501" t="s">
        <v>991</v>
      </c>
      <c r="AP1075" s="280"/>
      <c r="AQ1075" s="634"/>
      <c r="AR1075" s="501"/>
      <c r="AS1075" s="501"/>
      <c r="AT1075" s="501"/>
      <c r="AU1075" s="501"/>
      <c r="AV1075" s="501"/>
      <c r="AW1075" s="501"/>
      <c r="AX1075" s="501"/>
      <c r="AY1075" s="501"/>
      <c r="AZ1075" s="501"/>
      <c r="BA1075" s="501"/>
      <c r="BB1075" s="501"/>
      <c r="BC1075" s="501"/>
      <c r="BD1075" s="501"/>
      <c r="BE1075" s="501"/>
      <c r="BF1075" s="501"/>
      <c r="BG1075" s="501"/>
      <c r="BH1075" s="501"/>
      <c r="BI1075" s="501"/>
      <c r="BJ1075" s="501"/>
      <c r="BK1075" s="501"/>
      <c r="BL1075" s="501"/>
      <c r="BM1075" s="501"/>
      <c r="BN1075" s="501"/>
      <c r="BO1075" s="501"/>
      <c r="BP1075" s="501"/>
      <c r="BQ1075" s="501"/>
      <c r="BR1075" s="501"/>
      <c r="BS1075" s="501"/>
      <c r="BT1075" s="501"/>
      <c r="BU1075" s="501"/>
      <c r="BV1075" s="501"/>
      <c r="BW1075" s="501"/>
      <c r="BX1075" s="501"/>
      <c r="BY1075" s="501"/>
      <c r="BZ1075" s="501"/>
      <c r="CA1075" s="501"/>
      <c r="CB1075" s="501"/>
      <c r="CC1075" s="501"/>
      <c r="CD1075" s="501"/>
      <c r="CE1075" s="501"/>
      <c r="CF1075" s="501"/>
      <c r="CG1075" s="501"/>
      <c r="CH1075" s="501"/>
      <c r="CI1075" s="501"/>
      <c r="CJ1075" s="501"/>
      <c r="CK1075" s="501"/>
      <c r="CL1075" s="501"/>
      <c r="CM1075" s="501"/>
      <c r="CN1075" s="501"/>
      <c r="CO1075" s="501"/>
      <c r="CP1075" s="501"/>
    </row>
    <row r="1076" spans="1:127" s="502" customFormat="1" ht="12.75" customHeight="1" x14ac:dyDescent="0.2">
      <c r="A1076" s="281">
        <v>1075</v>
      </c>
      <c r="B1076" s="281" t="s">
        <v>1004</v>
      </c>
      <c r="C1076" s="281" t="s">
        <v>3640</v>
      </c>
      <c r="D1076" s="281"/>
      <c r="E1076" s="281" t="s">
        <v>3641</v>
      </c>
      <c r="F1076" s="281"/>
      <c r="G1076" s="296" t="s">
        <v>3642</v>
      </c>
      <c r="H1076" s="676"/>
      <c r="I1076" s="281" t="s">
        <v>1307</v>
      </c>
      <c r="J1076" s="281"/>
      <c r="K1076" s="281" t="s">
        <v>3643</v>
      </c>
      <c r="L1076" s="676" t="s">
        <v>3644</v>
      </c>
      <c r="M1076" s="306">
        <v>42376</v>
      </c>
      <c r="N1076" s="307">
        <v>43810</v>
      </c>
      <c r="O1076" s="507" t="s">
        <v>991</v>
      </c>
      <c r="P1076" s="508">
        <f t="shared" si="233"/>
        <v>43810</v>
      </c>
      <c r="Q1076" s="520">
        <v>16001</v>
      </c>
      <c r="R1076" s="520">
        <v>2015</v>
      </c>
      <c r="S1076" s="279">
        <v>43080</v>
      </c>
      <c r="T1076" s="324" t="s">
        <v>396</v>
      </c>
      <c r="U1076" s="324" t="s">
        <v>991</v>
      </c>
      <c r="V1076" s="150" t="s">
        <v>484</v>
      </c>
      <c r="W1076" s="150" t="s">
        <v>1280</v>
      </c>
      <c r="X1076" s="281" t="s">
        <v>3645</v>
      </c>
      <c r="Y1076" s="281" t="s">
        <v>1570</v>
      </c>
      <c r="Z1076" s="150" t="s">
        <v>1712</v>
      </c>
      <c r="AA1076" s="303">
        <f>N1076</f>
        <v>43810</v>
      </c>
      <c r="AB1076" s="283" t="s">
        <v>485</v>
      </c>
      <c r="AC1076" s="281">
        <v>6.2</v>
      </c>
      <c r="AD1076" s="284"/>
      <c r="AE1076" s="281">
        <v>95</v>
      </c>
      <c r="AF1076" s="281"/>
      <c r="AG1076" s="281">
        <v>115</v>
      </c>
      <c r="AH1076" s="281"/>
      <c r="AI1076" s="281">
        <v>23</v>
      </c>
      <c r="AJ1076" s="281">
        <v>36</v>
      </c>
      <c r="AK1076" s="324">
        <v>46</v>
      </c>
      <c r="AL1076" s="324">
        <v>1</v>
      </c>
      <c r="AM1076" s="324"/>
      <c r="AN1076" s="324"/>
      <c r="AO1076" s="324"/>
      <c r="AP1076" s="281"/>
      <c r="AQ1076" s="635"/>
      <c r="AR1076" s="324"/>
      <c r="AS1076" s="324"/>
      <c r="AT1076" s="324"/>
      <c r="AU1076" s="324"/>
      <c r="AV1076" s="324"/>
      <c r="AW1076" s="324"/>
      <c r="AX1076" s="324"/>
      <c r="AY1076" s="324"/>
      <c r="AZ1076" s="324"/>
      <c r="BA1076" s="324"/>
      <c r="BB1076" s="324"/>
      <c r="BC1076" s="324"/>
      <c r="BD1076" s="324"/>
      <c r="BE1076" s="324"/>
      <c r="BF1076" s="324"/>
      <c r="BG1076" s="324"/>
      <c r="BH1076" s="324"/>
      <c r="BI1076" s="324"/>
      <c r="BJ1076" s="324"/>
      <c r="BK1076" s="324"/>
      <c r="BL1076" s="324"/>
      <c r="BM1076" s="324"/>
      <c r="BN1076" s="324"/>
      <c r="BO1076" s="324"/>
      <c r="BP1076" s="324"/>
      <c r="BQ1076" s="324"/>
      <c r="BR1076" s="324"/>
      <c r="BS1076" s="324"/>
      <c r="BT1076" s="324"/>
      <c r="BU1076" s="324"/>
      <c r="BV1076" s="324"/>
      <c r="BW1076" s="324"/>
      <c r="BX1076" s="324"/>
      <c r="BY1076" s="324"/>
      <c r="BZ1076" s="324"/>
      <c r="CA1076" s="324"/>
      <c r="CB1076" s="324"/>
      <c r="CC1076" s="324"/>
      <c r="CD1076" s="324"/>
      <c r="CE1076" s="324"/>
      <c r="CF1076" s="324"/>
      <c r="CG1076" s="324"/>
      <c r="CH1076" s="324"/>
      <c r="CI1076" s="324"/>
      <c r="CJ1076" s="324"/>
      <c r="CK1076" s="324"/>
      <c r="CL1076" s="324"/>
      <c r="CM1076" s="324"/>
      <c r="CN1076" s="324"/>
      <c r="CO1076" s="324"/>
      <c r="CP1076" s="324"/>
      <c r="CQ1076" s="532"/>
      <c r="CR1076" s="532"/>
      <c r="CS1076" s="532"/>
      <c r="CT1076" s="532"/>
      <c r="CU1076" s="532"/>
      <c r="CV1076" s="532"/>
      <c r="CW1076" s="532"/>
      <c r="CX1076" s="532"/>
      <c r="CY1076" s="532"/>
      <c r="CZ1076" s="532"/>
      <c r="DA1076" s="532"/>
      <c r="DB1076" s="532"/>
      <c r="DC1076" s="532"/>
      <c r="DD1076" s="532"/>
      <c r="DE1076" s="532"/>
      <c r="DF1076" s="532"/>
      <c r="DG1076" s="532"/>
      <c r="DH1076" s="532"/>
      <c r="DI1076" s="532"/>
      <c r="DJ1076" s="532"/>
      <c r="DK1076" s="532"/>
      <c r="DL1076" s="532"/>
      <c r="DM1076" s="532"/>
      <c r="DN1076" s="532"/>
      <c r="DO1076" s="532"/>
      <c r="DP1076" s="532"/>
      <c r="DQ1076" s="532"/>
      <c r="DR1076" s="532"/>
      <c r="DS1076" s="532"/>
      <c r="DT1076" s="532"/>
      <c r="DU1076" s="532"/>
      <c r="DV1076" s="532"/>
      <c r="DW1076" s="532"/>
    </row>
    <row r="1077" spans="1:127" s="1010" customFormat="1" ht="12.75" customHeight="1" x14ac:dyDescent="0.2">
      <c r="A1077" s="1003" t="s">
        <v>10815</v>
      </c>
      <c r="B1077" s="1003"/>
      <c r="C1077" s="1003"/>
      <c r="D1077" s="1003"/>
      <c r="E1077" s="1003" t="s">
        <v>3236</v>
      </c>
      <c r="F1077" s="1003"/>
      <c r="G1077" s="1014"/>
      <c r="H1077" s="1015"/>
      <c r="I1077" s="1003"/>
      <c r="J1077" s="1003"/>
      <c r="K1077" s="1003"/>
      <c r="L1077" s="1015"/>
      <c r="M1077" s="1016"/>
      <c r="N1077" s="1017"/>
      <c r="O1077" s="1018"/>
      <c r="P1077" s="1019"/>
      <c r="Q1077" s="1020"/>
      <c r="R1077" s="1020"/>
      <c r="S1077" s="1002"/>
      <c r="T1077" s="1009"/>
      <c r="U1077" s="1009"/>
      <c r="V1077" s="1004"/>
      <c r="W1077" s="1004"/>
      <c r="X1077" s="1003"/>
      <c r="Y1077" s="1003"/>
      <c r="Z1077" s="1004"/>
      <c r="AA1077" s="1005"/>
      <c r="AB1077" s="1006"/>
      <c r="AC1077" s="1003"/>
      <c r="AD1077" s="1007"/>
      <c r="AE1077" s="1003"/>
      <c r="AF1077" s="1003"/>
      <c r="AG1077" s="1003"/>
      <c r="AH1077" s="1003"/>
      <c r="AI1077" s="1003"/>
      <c r="AJ1077" s="1003"/>
      <c r="AK1077" s="1009"/>
      <c r="AL1077" s="1009"/>
      <c r="AM1077" s="1009"/>
      <c r="AN1077" s="1009"/>
      <c r="AO1077" s="1009"/>
      <c r="AP1077" s="1003"/>
      <c r="AQ1077" s="1008"/>
      <c r="AR1077" s="1009"/>
      <c r="AS1077" s="1009"/>
      <c r="AT1077" s="1009"/>
      <c r="AU1077" s="1009"/>
      <c r="AV1077" s="1009"/>
      <c r="AW1077" s="1009"/>
      <c r="AX1077" s="1009"/>
      <c r="AY1077" s="1009"/>
      <c r="AZ1077" s="1009"/>
      <c r="BA1077" s="1009"/>
      <c r="BB1077" s="1009"/>
      <c r="BC1077" s="1009"/>
      <c r="BD1077" s="1009"/>
      <c r="BE1077" s="1009"/>
      <c r="BF1077" s="1009"/>
      <c r="BG1077" s="1009"/>
      <c r="BH1077" s="1009"/>
      <c r="BI1077" s="1009"/>
      <c r="BJ1077" s="1009"/>
      <c r="BK1077" s="1009"/>
      <c r="BL1077" s="1009"/>
      <c r="BM1077" s="1009"/>
      <c r="BN1077" s="1009"/>
      <c r="BO1077" s="1009"/>
      <c r="BP1077" s="1009"/>
      <c r="BQ1077" s="1009"/>
      <c r="BR1077" s="1009"/>
      <c r="BS1077" s="1009"/>
      <c r="BT1077" s="1009"/>
      <c r="BU1077" s="1009"/>
      <c r="BV1077" s="1009"/>
      <c r="BW1077" s="1009"/>
      <c r="BX1077" s="1009"/>
      <c r="BY1077" s="1009"/>
      <c r="BZ1077" s="1009"/>
      <c r="CA1077" s="1009"/>
      <c r="CB1077" s="1009"/>
      <c r="CC1077" s="1009"/>
      <c r="CD1077" s="1009"/>
      <c r="CE1077" s="1009"/>
      <c r="CF1077" s="1009"/>
      <c r="CG1077" s="1009"/>
      <c r="CH1077" s="1009"/>
      <c r="CI1077" s="1009"/>
      <c r="CJ1077" s="1009"/>
      <c r="CK1077" s="1009"/>
      <c r="CL1077" s="1009"/>
      <c r="CM1077" s="1009"/>
      <c r="CN1077" s="1009"/>
      <c r="CO1077" s="1009"/>
      <c r="CP1077" s="1009"/>
      <c r="CQ1077" s="1023"/>
      <c r="CR1077" s="1023"/>
      <c r="CS1077" s="1023"/>
      <c r="CT1077" s="1023"/>
      <c r="CU1077" s="1023"/>
      <c r="CV1077" s="1023"/>
      <c r="CW1077" s="1023"/>
      <c r="CX1077" s="1023"/>
      <c r="CY1077" s="1023"/>
      <c r="CZ1077" s="1023"/>
      <c r="DA1077" s="1023"/>
      <c r="DB1077" s="1023"/>
      <c r="DC1077" s="1023"/>
      <c r="DD1077" s="1023"/>
      <c r="DE1077" s="1023"/>
      <c r="DF1077" s="1023"/>
      <c r="DG1077" s="1023"/>
      <c r="DH1077" s="1023"/>
      <c r="DI1077" s="1023"/>
      <c r="DJ1077" s="1023"/>
      <c r="DK1077" s="1023"/>
      <c r="DL1077" s="1023"/>
      <c r="DM1077" s="1023"/>
      <c r="DN1077" s="1023"/>
      <c r="DO1077" s="1023"/>
      <c r="DP1077" s="1023"/>
      <c r="DQ1077" s="1023"/>
      <c r="DR1077" s="1023"/>
      <c r="DS1077" s="1023"/>
      <c r="DT1077" s="1023"/>
      <c r="DU1077" s="1023"/>
      <c r="DV1077" s="1023"/>
      <c r="DW1077" s="1023"/>
    </row>
    <row r="1078" spans="1:127" s="576" customFormat="1" ht="12.75" customHeight="1" x14ac:dyDescent="0.2">
      <c r="A1078" s="560">
        <v>1077</v>
      </c>
      <c r="B1078" s="560" t="s">
        <v>1004</v>
      </c>
      <c r="C1078" s="560" t="s">
        <v>6921</v>
      </c>
      <c r="D1078" s="560"/>
      <c r="E1078" s="560" t="s">
        <v>6925</v>
      </c>
      <c r="F1078" s="560"/>
      <c r="G1078" s="562" t="s">
        <v>6922</v>
      </c>
      <c r="H1078" s="563"/>
      <c r="I1078" s="560" t="s">
        <v>2996</v>
      </c>
      <c r="J1078" s="560"/>
      <c r="K1078" s="560" t="s">
        <v>1106</v>
      </c>
      <c r="L1078" s="563" t="s">
        <v>1107</v>
      </c>
      <c r="M1078" s="565">
        <v>43532</v>
      </c>
      <c r="N1078" s="566">
        <v>44263</v>
      </c>
      <c r="O1078" s="567" t="s">
        <v>991</v>
      </c>
      <c r="P1078" s="568">
        <f>N1078</f>
        <v>44263</v>
      </c>
      <c r="Q1078" s="569">
        <v>19094</v>
      </c>
      <c r="R1078" s="569">
        <v>2004</v>
      </c>
      <c r="S1078" s="570">
        <v>43532</v>
      </c>
      <c r="T1078" s="560" t="s">
        <v>2096</v>
      </c>
      <c r="U1078" s="571" t="s">
        <v>1786</v>
      </c>
      <c r="V1078" s="564" t="s">
        <v>484</v>
      </c>
      <c r="W1078" s="564" t="s">
        <v>130</v>
      </c>
      <c r="X1078" s="560" t="s">
        <v>6923</v>
      </c>
      <c r="Y1078" s="560" t="s">
        <v>6924</v>
      </c>
      <c r="Z1078" s="564" t="s">
        <v>1960</v>
      </c>
      <c r="AA1078" s="572">
        <v>44263</v>
      </c>
      <c r="AB1078" s="573" t="s">
        <v>2901</v>
      </c>
      <c r="AC1078" s="560">
        <v>5.5</v>
      </c>
      <c r="AD1078" s="574"/>
      <c r="AE1078" s="560">
        <v>70</v>
      </c>
      <c r="AF1078" s="560"/>
      <c r="AG1078" s="560">
        <v>95</v>
      </c>
      <c r="AH1078" s="560"/>
      <c r="AI1078" s="560">
        <v>22</v>
      </c>
      <c r="AJ1078" s="560">
        <v>36</v>
      </c>
      <c r="AK1078" s="571">
        <v>46</v>
      </c>
      <c r="AL1078" s="571">
        <v>1</v>
      </c>
      <c r="AM1078" s="571"/>
      <c r="AN1078" s="571"/>
      <c r="AO1078" s="571"/>
      <c r="AP1078" s="560"/>
      <c r="AQ1078" s="642"/>
      <c r="AR1078" s="571"/>
      <c r="AS1078" s="571"/>
      <c r="AT1078" s="571"/>
      <c r="AU1078" s="571"/>
      <c r="AV1078" s="571"/>
      <c r="AW1078" s="571"/>
      <c r="AX1078" s="571"/>
      <c r="AY1078" s="571"/>
      <c r="AZ1078" s="571"/>
      <c r="BA1078" s="571"/>
      <c r="BB1078" s="571"/>
      <c r="BC1078" s="571"/>
      <c r="BD1078" s="571"/>
      <c r="BE1078" s="571"/>
      <c r="BF1078" s="571"/>
      <c r="BG1078" s="571"/>
      <c r="BH1078" s="571"/>
      <c r="BI1078" s="571"/>
      <c r="BJ1078" s="571"/>
      <c r="BK1078" s="571"/>
      <c r="BL1078" s="571"/>
      <c r="BM1078" s="571"/>
      <c r="BN1078" s="571"/>
      <c r="BO1078" s="571"/>
      <c r="BP1078" s="571"/>
      <c r="BQ1078" s="571"/>
      <c r="BR1078" s="571"/>
      <c r="BS1078" s="571"/>
      <c r="BT1078" s="571"/>
      <c r="BU1078" s="571"/>
      <c r="BV1078" s="571"/>
      <c r="BW1078" s="571"/>
      <c r="BX1078" s="571"/>
      <c r="BY1078" s="571"/>
      <c r="BZ1078" s="571"/>
      <c r="CA1078" s="571"/>
      <c r="CB1078" s="571"/>
      <c r="CC1078" s="571"/>
      <c r="CD1078" s="571"/>
      <c r="CE1078" s="571"/>
      <c r="CF1078" s="571"/>
      <c r="CG1078" s="571"/>
      <c r="CH1078" s="571"/>
      <c r="CI1078" s="571"/>
      <c r="CJ1078" s="571"/>
      <c r="CK1078" s="571"/>
      <c r="CL1078" s="571"/>
      <c r="CM1078" s="571"/>
      <c r="CN1078" s="571"/>
      <c r="CO1078" s="571"/>
      <c r="CP1078" s="571"/>
      <c r="CQ1078" s="575"/>
      <c r="CR1078" s="575"/>
      <c r="CS1078" s="575"/>
      <c r="CT1078" s="575"/>
      <c r="CU1078" s="575"/>
      <c r="CV1078" s="575"/>
      <c r="CW1078" s="575"/>
      <c r="CX1078" s="575"/>
      <c r="CY1078" s="575"/>
      <c r="CZ1078" s="575"/>
      <c r="DA1078" s="575"/>
      <c r="DB1078" s="575"/>
      <c r="DC1078" s="575"/>
      <c r="DD1078" s="575"/>
      <c r="DE1078" s="575"/>
      <c r="DF1078" s="575"/>
      <c r="DG1078" s="575"/>
      <c r="DH1078" s="575"/>
      <c r="DI1078" s="575"/>
      <c r="DJ1078" s="575"/>
      <c r="DK1078" s="575"/>
      <c r="DL1078" s="575"/>
      <c r="DM1078" s="575"/>
      <c r="DN1078" s="575"/>
      <c r="DO1078" s="575"/>
      <c r="DP1078" s="575"/>
      <c r="DQ1078" s="575"/>
      <c r="DR1078" s="575"/>
      <c r="DS1078" s="575"/>
      <c r="DT1078" s="575"/>
      <c r="DU1078" s="575"/>
      <c r="DV1078" s="575"/>
      <c r="DW1078" s="575"/>
    </row>
    <row r="1079" spans="1:127" s="502" customFormat="1" ht="12.75" customHeight="1" x14ac:dyDescent="0.2">
      <c r="A1079" s="281">
        <v>1078</v>
      </c>
      <c r="B1079" s="281" t="s">
        <v>1004</v>
      </c>
      <c r="C1079" s="281" t="s">
        <v>4942</v>
      </c>
      <c r="D1079" s="281"/>
      <c r="E1079" s="281" t="s">
        <v>4943</v>
      </c>
      <c r="F1079" s="281"/>
      <c r="G1079" s="296" t="s">
        <v>4944</v>
      </c>
      <c r="H1079" s="676"/>
      <c r="I1079" s="281" t="s">
        <v>1168</v>
      </c>
      <c r="J1079" s="281"/>
      <c r="K1079" s="281" t="s">
        <v>1023</v>
      </c>
      <c r="L1079" s="676" t="s">
        <v>1383</v>
      </c>
      <c r="M1079" s="306">
        <v>42826</v>
      </c>
      <c r="N1079" s="325">
        <v>44625</v>
      </c>
      <c r="O1079" s="277" t="s">
        <v>991</v>
      </c>
      <c r="P1079" s="298">
        <f t="shared" ref="P1079:P1086" si="234">N1079</f>
        <v>44625</v>
      </c>
      <c r="Q1079" s="278">
        <v>17397</v>
      </c>
      <c r="R1079" s="278">
        <v>2017</v>
      </c>
      <c r="S1079" s="279">
        <v>43895</v>
      </c>
      <c r="T1079" s="280" t="s">
        <v>32</v>
      </c>
      <c r="U1079" s="281" t="s">
        <v>991</v>
      </c>
      <c r="V1079" s="150" t="s">
        <v>966</v>
      </c>
      <c r="W1079" s="150" t="s">
        <v>4779</v>
      </c>
      <c r="X1079" s="280" t="s">
        <v>2316</v>
      </c>
      <c r="Y1079" s="280" t="s">
        <v>2317</v>
      </c>
      <c r="Z1079" s="282" t="s">
        <v>1385</v>
      </c>
      <c r="AA1079" s="319">
        <f t="shared" ref="AA1079:AA1081" si="235">N1079</f>
        <v>44625</v>
      </c>
      <c r="AB1079" s="149" t="s">
        <v>2167</v>
      </c>
      <c r="AC1079" s="280">
        <v>8.5</v>
      </c>
      <c r="AD1079" s="305"/>
      <c r="AE1079" s="280">
        <v>130</v>
      </c>
      <c r="AF1079" s="280"/>
      <c r="AG1079" s="280">
        <v>220</v>
      </c>
      <c r="AH1079" s="280"/>
      <c r="AI1079" s="280" t="s">
        <v>994</v>
      </c>
      <c r="AJ1079" s="280">
        <v>39</v>
      </c>
      <c r="AK1079" s="280">
        <v>45</v>
      </c>
      <c r="AL1079" s="280">
        <v>2</v>
      </c>
      <c r="AM1079" s="324"/>
      <c r="AN1079" s="324"/>
      <c r="AO1079" s="324"/>
      <c r="AP1079" s="281"/>
      <c r="AQ1079" s="635"/>
      <c r="AR1079" s="324"/>
      <c r="AS1079" s="324"/>
      <c r="AT1079" s="324"/>
      <c r="AU1079" s="324"/>
      <c r="AV1079" s="324"/>
      <c r="AW1079" s="324"/>
      <c r="AX1079" s="324"/>
      <c r="AY1079" s="324"/>
      <c r="AZ1079" s="324"/>
      <c r="BA1079" s="324"/>
      <c r="BB1079" s="324"/>
      <c r="BC1079" s="324"/>
      <c r="BD1079" s="324"/>
      <c r="BE1079" s="324"/>
      <c r="BF1079" s="324"/>
      <c r="BG1079" s="324"/>
      <c r="BH1079" s="324"/>
      <c r="BI1079" s="324"/>
      <c r="BJ1079" s="324"/>
      <c r="BK1079" s="324"/>
      <c r="BL1079" s="324"/>
      <c r="BM1079" s="324"/>
      <c r="BN1079" s="324"/>
      <c r="BO1079" s="324"/>
      <c r="BP1079" s="324"/>
      <c r="BQ1079" s="324"/>
      <c r="BR1079" s="324"/>
      <c r="BS1079" s="324"/>
      <c r="BT1079" s="324"/>
      <c r="BU1079" s="324"/>
      <c r="BV1079" s="324"/>
      <c r="BW1079" s="324"/>
      <c r="BX1079" s="324"/>
      <c r="BY1079" s="324"/>
      <c r="BZ1079" s="324"/>
      <c r="CA1079" s="324"/>
      <c r="CB1079" s="324"/>
      <c r="CC1079" s="324"/>
      <c r="CD1079" s="324"/>
      <c r="CE1079" s="324"/>
      <c r="CF1079" s="324"/>
      <c r="CG1079" s="324"/>
      <c r="CH1079" s="324"/>
      <c r="CI1079" s="324"/>
      <c r="CJ1079" s="324"/>
      <c r="CK1079" s="324"/>
      <c r="CL1079" s="324"/>
      <c r="CM1079" s="324"/>
      <c r="CN1079" s="324"/>
      <c r="CO1079" s="324"/>
      <c r="CP1079" s="324"/>
      <c r="CQ1079" s="532"/>
      <c r="CR1079" s="532"/>
      <c r="CS1079" s="532"/>
      <c r="CT1079" s="532"/>
      <c r="CU1079" s="532"/>
      <c r="CV1079" s="532"/>
      <c r="CW1079" s="532"/>
      <c r="CX1079" s="532"/>
      <c r="CY1079" s="532"/>
      <c r="CZ1079" s="532"/>
      <c r="DA1079" s="532"/>
      <c r="DB1079" s="532"/>
      <c r="DC1079" s="532"/>
      <c r="DD1079" s="532"/>
      <c r="DE1079" s="532"/>
      <c r="DF1079" s="532"/>
      <c r="DG1079" s="532"/>
      <c r="DH1079" s="532"/>
      <c r="DI1079" s="532"/>
      <c r="DJ1079" s="532"/>
      <c r="DK1079" s="532"/>
      <c r="DL1079" s="532"/>
      <c r="DM1079" s="532"/>
      <c r="DN1079" s="532"/>
      <c r="DO1079" s="532"/>
      <c r="DP1079" s="532"/>
      <c r="DQ1079" s="532"/>
      <c r="DR1079" s="532"/>
      <c r="DS1079" s="532"/>
      <c r="DT1079" s="532"/>
      <c r="DU1079" s="532"/>
      <c r="DV1079" s="532"/>
      <c r="DW1079" s="532"/>
    </row>
    <row r="1080" spans="1:127" s="502" customFormat="1" ht="12.6" customHeight="1" x14ac:dyDescent="0.2">
      <c r="A1080" s="264">
        <v>1079</v>
      </c>
      <c r="B1080" s="281" t="s">
        <v>1004</v>
      </c>
      <c r="C1080" s="281" t="s">
        <v>10481</v>
      </c>
      <c r="D1080" s="281"/>
      <c r="E1080" s="281" t="s">
        <v>5979</v>
      </c>
      <c r="F1080" s="281"/>
      <c r="G1080" s="296" t="s">
        <v>10482</v>
      </c>
      <c r="H1080" s="922"/>
      <c r="I1080" s="281" t="s">
        <v>136</v>
      </c>
      <c r="J1080" s="281"/>
      <c r="K1080" s="271" t="s">
        <v>3156</v>
      </c>
      <c r="L1080" s="273" t="s">
        <v>704</v>
      </c>
      <c r="M1080" s="275">
        <v>44389</v>
      </c>
      <c r="N1080" s="132">
        <v>45112</v>
      </c>
      <c r="O1080" s="277" t="s">
        <v>991</v>
      </c>
      <c r="P1080" s="299">
        <f>N1080</f>
        <v>45112</v>
      </c>
      <c r="Q1080" s="264">
        <v>21362</v>
      </c>
      <c r="R1080" s="264">
        <v>2021</v>
      </c>
      <c r="S1080" s="265">
        <v>44382</v>
      </c>
      <c r="T1080" s="281" t="s">
        <v>239</v>
      </c>
      <c r="U1080" s="281" t="s">
        <v>1786</v>
      </c>
      <c r="V1080" s="150" t="s">
        <v>484</v>
      </c>
      <c r="W1080" s="150" t="s">
        <v>484</v>
      </c>
      <c r="X1080" s="281" t="s">
        <v>965</v>
      </c>
      <c r="Y1080" s="281" t="s">
        <v>1116</v>
      </c>
      <c r="Z1080" s="150" t="s">
        <v>2024</v>
      </c>
      <c r="AA1080" s="303">
        <f>N1080</f>
        <v>45112</v>
      </c>
      <c r="AB1080" s="283" t="s">
        <v>2167</v>
      </c>
      <c r="AC1080" s="281">
        <v>7.4</v>
      </c>
      <c r="AD1080" s="284"/>
      <c r="AE1080" s="281">
        <v>110</v>
      </c>
      <c r="AF1080" s="281"/>
      <c r="AG1080" s="281">
        <v>190</v>
      </c>
      <c r="AH1080" s="281"/>
      <c r="AI1080" s="281">
        <v>24</v>
      </c>
      <c r="AJ1080" s="281">
        <v>38</v>
      </c>
      <c r="AK1080" s="281">
        <v>53</v>
      </c>
      <c r="AL1080" s="281">
        <v>2</v>
      </c>
      <c r="AM1080" s="324"/>
      <c r="AN1080" s="324"/>
      <c r="AO1080" s="324"/>
      <c r="AP1080" s="281"/>
      <c r="AQ1080" s="635"/>
      <c r="AR1080" s="324"/>
      <c r="AS1080" s="324"/>
      <c r="AT1080" s="324"/>
      <c r="AU1080" s="324"/>
      <c r="AV1080" s="324"/>
      <c r="AW1080" s="324"/>
      <c r="AX1080" s="324"/>
      <c r="AY1080" s="324"/>
      <c r="AZ1080" s="324"/>
      <c r="BA1080" s="324"/>
      <c r="BB1080" s="324"/>
      <c r="BC1080" s="324"/>
      <c r="BD1080" s="324"/>
      <c r="BE1080" s="324"/>
      <c r="BF1080" s="324"/>
      <c r="BG1080" s="324"/>
      <c r="BH1080" s="324"/>
      <c r="BI1080" s="324"/>
      <c r="BJ1080" s="324"/>
      <c r="BK1080" s="324"/>
      <c r="BL1080" s="324"/>
      <c r="BM1080" s="324"/>
      <c r="BN1080" s="324"/>
      <c r="BO1080" s="324"/>
      <c r="BP1080" s="324"/>
      <c r="BQ1080" s="324"/>
      <c r="BR1080" s="324"/>
      <c r="BS1080" s="324"/>
      <c r="BT1080" s="324"/>
      <c r="BU1080" s="324"/>
      <c r="BV1080" s="324"/>
      <c r="BW1080" s="324"/>
      <c r="BX1080" s="324"/>
      <c r="BY1080" s="324"/>
      <c r="BZ1080" s="324"/>
      <c r="CA1080" s="324"/>
      <c r="CB1080" s="324"/>
      <c r="CC1080" s="324"/>
      <c r="CD1080" s="324"/>
      <c r="CE1080" s="324"/>
      <c r="CF1080" s="324"/>
      <c r="CG1080" s="324"/>
      <c r="CH1080" s="324"/>
      <c r="CI1080" s="324"/>
      <c r="CJ1080" s="324"/>
      <c r="CK1080" s="324"/>
      <c r="CL1080" s="324"/>
      <c r="CM1080" s="324"/>
      <c r="CN1080" s="324"/>
      <c r="CO1080" s="324"/>
      <c r="CP1080" s="324"/>
      <c r="CQ1080" s="532"/>
      <c r="CR1080" s="532"/>
      <c r="CS1080" s="532"/>
      <c r="CT1080" s="532"/>
      <c r="CU1080" s="532"/>
      <c r="CV1080" s="532"/>
      <c r="CW1080" s="532"/>
      <c r="CX1080" s="532"/>
      <c r="CY1080" s="532"/>
      <c r="CZ1080" s="532"/>
      <c r="DA1080" s="532"/>
      <c r="DB1080" s="532"/>
      <c r="DC1080" s="532"/>
      <c r="DD1080" s="532"/>
      <c r="DE1080" s="532"/>
      <c r="DF1080" s="532"/>
      <c r="DG1080" s="532"/>
      <c r="DH1080" s="532"/>
      <c r="DI1080" s="532"/>
      <c r="DJ1080" s="532"/>
      <c r="DK1080" s="532"/>
      <c r="DL1080" s="532"/>
      <c r="DM1080" s="532"/>
      <c r="DN1080" s="532"/>
      <c r="DO1080" s="532"/>
      <c r="DP1080" s="532"/>
      <c r="DQ1080" s="532"/>
      <c r="DR1080" s="532"/>
      <c r="DS1080" s="532"/>
      <c r="DT1080" s="532"/>
      <c r="DU1080" s="532"/>
      <c r="DV1080" s="532"/>
      <c r="DW1080" s="532"/>
    </row>
    <row r="1081" spans="1:127" ht="12.75" customHeight="1" x14ac:dyDescent="0.2">
      <c r="A1081" s="281">
        <v>1080</v>
      </c>
      <c r="B1081" s="281" t="s">
        <v>1004</v>
      </c>
      <c r="C1081" s="281" t="s">
        <v>641</v>
      </c>
      <c r="D1081" s="281"/>
      <c r="E1081" s="281" t="s">
        <v>3648</v>
      </c>
      <c r="F1081" s="281"/>
      <c r="G1081" s="296" t="s">
        <v>3649</v>
      </c>
      <c r="H1081" s="676"/>
      <c r="I1081" s="281" t="s">
        <v>2653</v>
      </c>
      <c r="J1081" s="281"/>
      <c r="K1081" s="271" t="s">
        <v>3348</v>
      </c>
      <c r="L1081" s="273" t="s">
        <v>3349</v>
      </c>
      <c r="M1081" s="275">
        <v>42302</v>
      </c>
      <c r="N1081" s="276">
        <v>44995</v>
      </c>
      <c r="O1081" s="277" t="s">
        <v>991</v>
      </c>
      <c r="P1081" s="298">
        <f>N1081</f>
        <v>44995</v>
      </c>
      <c r="Q1081" s="278">
        <v>19114</v>
      </c>
      <c r="R1081" s="278">
        <v>2015</v>
      </c>
      <c r="S1081" s="279">
        <v>44265</v>
      </c>
      <c r="T1081" s="280" t="s">
        <v>5762</v>
      </c>
      <c r="U1081" s="281" t="s">
        <v>991</v>
      </c>
      <c r="V1081" s="150" t="s">
        <v>1280</v>
      </c>
      <c r="W1081" s="150" t="s">
        <v>2986</v>
      </c>
      <c r="X1081" s="280" t="s">
        <v>3350</v>
      </c>
      <c r="Y1081" s="280" t="s">
        <v>2663</v>
      </c>
      <c r="Z1081" s="282" t="s">
        <v>2664</v>
      </c>
      <c r="AA1081" s="319">
        <f t="shared" si="235"/>
        <v>44995</v>
      </c>
      <c r="AB1081" s="149" t="s">
        <v>2167</v>
      </c>
      <c r="AC1081" s="280">
        <v>4.0999999999999996</v>
      </c>
      <c r="AD1081" s="305"/>
      <c r="AE1081" s="280">
        <v>80</v>
      </c>
      <c r="AF1081" s="280"/>
      <c r="AG1081" s="280">
        <v>105</v>
      </c>
      <c r="AH1081" s="280"/>
      <c r="AI1081" s="280" t="s">
        <v>994</v>
      </c>
      <c r="AJ1081" s="280">
        <v>37</v>
      </c>
      <c r="AK1081" s="280">
        <v>57</v>
      </c>
      <c r="AL1081" s="280">
        <v>1</v>
      </c>
      <c r="AM1081" s="280"/>
      <c r="AN1081" s="280"/>
      <c r="AO1081" s="280"/>
      <c r="AP1081" s="280"/>
      <c r="AQ1081" s="634"/>
      <c r="AR1081" s="501"/>
      <c r="AS1081" s="501"/>
      <c r="AT1081" s="501"/>
      <c r="AU1081" s="501"/>
      <c r="AV1081" s="501"/>
      <c r="AW1081" s="501"/>
      <c r="AX1081" s="501"/>
      <c r="AY1081" s="501"/>
      <c r="AZ1081" s="501"/>
      <c r="BA1081" s="501"/>
      <c r="BB1081" s="501"/>
      <c r="BC1081" s="501"/>
      <c r="BD1081" s="501"/>
      <c r="BE1081" s="501"/>
      <c r="BF1081" s="501"/>
      <c r="BG1081" s="501"/>
      <c r="BH1081" s="501"/>
      <c r="BI1081" s="501"/>
      <c r="BJ1081" s="501"/>
      <c r="BK1081" s="501"/>
      <c r="BL1081" s="501"/>
      <c r="BM1081" s="501"/>
      <c r="BN1081" s="501"/>
      <c r="BO1081" s="501"/>
      <c r="BP1081" s="501"/>
      <c r="BQ1081" s="501"/>
      <c r="BR1081" s="501"/>
      <c r="BS1081" s="501"/>
      <c r="BT1081" s="501"/>
      <c r="BU1081" s="501"/>
      <c r="BV1081" s="501"/>
      <c r="BW1081" s="501"/>
      <c r="BX1081" s="501"/>
      <c r="BY1081" s="501"/>
      <c r="BZ1081" s="501"/>
      <c r="CA1081" s="501"/>
      <c r="CB1081" s="501"/>
      <c r="CC1081" s="501"/>
      <c r="CD1081" s="501"/>
      <c r="CE1081" s="501"/>
      <c r="CF1081" s="501"/>
      <c r="CG1081" s="501"/>
      <c r="CH1081" s="501"/>
      <c r="CI1081" s="501"/>
      <c r="CJ1081" s="501"/>
      <c r="CK1081" s="501"/>
      <c r="CL1081" s="501"/>
      <c r="CM1081" s="501"/>
      <c r="CN1081" s="501"/>
      <c r="CO1081" s="501"/>
      <c r="CP1081" s="501"/>
    </row>
    <row r="1082" spans="1:127" s="502" customFormat="1" ht="12.75" customHeight="1" x14ac:dyDescent="0.2">
      <c r="A1082" s="281">
        <v>1081</v>
      </c>
      <c r="B1082" s="281" t="s">
        <v>1004</v>
      </c>
      <c r="C1082" s="281" t="s">
        <v>2482</v>
      </c>
      <c r="D1082" s="281"/>
      <c r="E1082" s="281" t="s">
        <v>3650</v>
      </c>
      <c r="F1082" s="281"/>
      <c r="G1082" s="296" t="s">
        <v>3651</v>
      </c>
      <c r="H1082" s="676"/>
      <c r="I1082" s="281" t="s">
        <v>2653</v>
      </c>
      <c r="J1082" s="281"/>
      <c r="K1082" s="271" t="s">
        <v>352</v>
      </c>
      <c r="L1082" s="273" t="s">
        <v>353</v>
      </c>
      <c r="M1082" s="306">
        <v>42373</v>
      </c>
      <c r="N1082" s="132">
        <v>44550</v>
      </c>
      <c r="O1082" s="277" t="s">
        <v>991</v>
      </c>
      <c r="P1082" s="299">
        <f t="shared" si="234"/>
        <v>44550</v>
      </c>
      <c r="Q1082" s="264">
        <v>16002</v>
      </c>
      <c r="R1082" s="264">
        <v>2016</v>
      </c>
      <c r="S1082" s="279">
        <v>43819</v>
      </c>
      <c r="T1082" s="281" t="s">
        <v>1785</v>
      </c>
      <c r="U1082" s="281" t="s">
        <v>991</v>
      </c>
      <c r="V1082" s="150" t="s">
        <v>1280</v>
      </c>
      <c r="W1082" s="150" t="s">
        <v>1126</v>
      </c>
      <c r="X1082" s="281" t="s">
        <v>1941</v>
      </c>
      <c r="Y1082" s="281" t="s">
        <v>901</v>
      </c>
      <c r="Z1082" s="150" t="s">
        <v>1558</v>
      </c>
      <c r="AA1082" s="303">
        <v>44550</v>
      </c>
      <c r="AB1082" s="283" t="s">
        <v>2167</v>
      </c>
      <c r="AC1082" s="281">
        <v>6.5</v>
      </c>
      <c r="AD1082" s="284"/>
      <c r="AE1082" s="281">
        <v>95</v>
      </c>
      <c r="AF1082" s="281"/>
      <c r="AG1082" s="281">
        <v>120</v>
      </c>
      <c r="AH1082" s="281"/>
      <c r="AI1082" s="281" t="s">
        <v>994</v>
      </c>
      <c r="AJ1082" s="281">
        <v>37</v>
      </c>
      <c r="AK1082" s="281">
        <v>57</v>
      </c>
      <c r="AL1082" s="281">
        <v>1</v>
      </c>
      <c r="AM1082" s="324"/>
      <c r="AN1082" s="324"/>
      <c r="AO1082" s="324"/>
      <c r="AP1082" s="281"/>
      <c r="AQ1082" s="635"/>
      <c r="AR1082" s="324"/>
      <c r="AS1082" s="324"/>
      <c r="AT1082" s="324"/>
      <c r="AU1082" s="324"/>
      <c r="AV1082" s="324"/>
      <c r="AW1082" s="324"/>
      <c r="AX1082" s="324"/>
      <c r="AY1082" s="324"/>
      <c r="AZ1082" s="324"/>
      <c r="BA1082" s="324"/>
      <c r="BB1082" s="324"/>
      <c r="BC1082" s="324"/>
      <c r="BD1082" s="324"/>
      <c r="BE1082" s="324"/>
      <c r="BF1082" s="324"/>
      <c r="BG1082" s="324"/>
      <c r="BH1082" s="324"/>
      <c r="BI1082" s="324"/>
      <c r="BJ1082" s="324"/>
      <c r="BK1082" s="324"/>
      <c r="BL1082" s="324"/>
      <c r="BM1082" s="324"/>
      <c r="BN1082" s="324"/>
      <c r="BO1082" s="324"/>
      <c r="BP1082" s="324"/>
      <c r="BQ1082" s="324"/>
      <c r="BR1082" s="324"/>
      <c r="BS1082" s="324"/>
      <c r="BT1082" s="324"/>
      <c r="BU1082" s="324"/>
      <c r="BV1082" s="324"/>
      <c r="BW1082" s="324"/>
      <c r="BX1082" s="324"/>
      <c r="BY1082" s="324"/>
      <c r="BZ1082" s="324"/>
      <c r="CA1082" s="324"/>
      <c r="CB1082" s="324"/>
      <c r="CC1082" s="324"/>
      <c r="CD1082" s="324"/>
      <c r="CE1082" s="324"/>
      <c r="CF1082" s="324"/>
      <c r="CG1082" s="324"/>
      <c r="CH1082" s="324"/>
      <c r="CI1082" s="324"/>
      <c r="CJ1082" s="324"/>
      <c r="CK1082" s="324"/>
      <c r="CL1082" s="324"/>
      <c r="CM1082" s="324"/>
      <c r="CN1082" s="324"/>
      <c r="CO1082" s="324"/>
      <c r="CP1082" s="324"/>
      <c r="CQ1082" s="532"/>
      <c r="CR1082" s="532"/>
      <c r="CS1082" s="532"/>
      <c r="CT1082" s="532"/>
      <c r="CU1082" s="532"/>
      <c r="CV1082" s="532"/>
      <c r="CW1082" s="532"/>
      <c r="CX1082" s="532"/>
      <c r="CY1082" s="532"/>
      <c r="CZ1082" s="532"/>
      <c r="DA1082" s="532"/>
      <c r="DB1082" s="532"/>
      <c r="DC1082" s="532"/>
      <c r="DD1082" s="532"/>
      <c r="DE1082" s="532"/>
      <c r="DF1082" s="532"/>
      <c r="DG1082" s="532"/>
      <c r="DH1082" s="532"/>
      <c r="DI1082" s="532"/>
      <c r="DJ1082" s="532"/>
      <c r="DK1082" s="532"/>
      <c r="DL1082" s="532"/>
      <c r="DM1082" s="532"/>
      <c r="DN1082" s="532"/>
      <c r="DO1082" s="532"/>
      <c r="DP1082" s="532"/>
      <c r="DQ1082" s="532"/>
      <c r="DR1082" s="532"/>
      <c r="DS1082" s="532"/>
      <c r="DT1082" s="532"/>
      <c r="DU1082" s="532"/>
      <c r="DV1082" s="532"/>
      <c r="DW1082" s="532"/>
    </row>
    <row r="1083" spans="1:127" s="1010" customFormat="1" ht="12.75" customHeight="1" x14ac:dyDescent="0.2">
      <c r="A1083" s="1003" t="s">
        <v>10816</v>
      </c>
      <c r="B1083" s="1003"/>
      <c r="C1083" s="1003"/>
      <c r="D1083" s="1003"/>
      <c r="E1083" s="1003" t="s">
        <v>3652</v>
      </c>
      <c r="F1083" s="1003"/>
      <c r="G1083" s="1014"/>
      <c r="H1083" s="1015"/>
      <c r="I1083" s="1003"/>
      <c r="J1083" s="1003"/>
      <c r="K1083" s="1003"/>
      <c r="L1083" s="1015"/>
      <c r="M1083" s="1016"/>
      <c r="N1083" s="1017"/>
      <c r="O1083" s="1018"/>
      <c r="P1083" s="1019"/>
      <c r="Q1083" s="1020"/>
      <c r="R1083" s="1020"/>
      <c r="S1083" s="1002"/>
      <c r="T1083" s="1003"/>
      <c r="U1083" s="1003"/>
      <c r="V1083" s="1004"/>
      <c r="W1083" s="1004"/>
      <c r="X1083" s="1003"/>
      <c r="Y1083" s="1003"/>
      <c r="Z1083" s="1004"/>
      <c r="AA1083" s="1005"/>
      <c r="AB1083" s="1006"/>
      <c r="AC1083" s="1003"/>
      <c r="AD1083" s="1007"/>
      <c r="AE1083" s="1003"/>
      <c r="AF1083" s="1003"/>
      <c r="AG1083" s="1003"/>
      <c r="AH1083" s="1003"/>
      <c r="AI1083" s="1003"/>
      <c r="AJ1083" s="1003"/>
      <c r="AK1083" s="1009"/>
      <c r="AL1083" s="1009"/>
      <c r="AM1083" s="1009"/>
      <c r="AN1083" s="1009"/>
      <c r="AO1083" s="1009"/>
      <c r="AP1083" s="1003"/>
      <c r="AQ1083" s="1008"/>
      <c r="AR1083" s="1009"/>
      <c r="AS1083" s="1009"/>
      <c r="AT1083" s="1009"/>
      <c r="AU1083" s="1009"/>
      <c r="AV1083" s="1009"/>
      <c r="AW1083" s="1009"/>
      <c r="AX1083" s="1009"/>
      <c r="AY1083" s="1009"/>
      <c r="AZ1083" s="1009"/>
      <c r="BA1083" s="1009"/>
      <c r="BB1083" s="1009"/>
      <c r="BC1083" s="1009"/>
      <c r="BD1083" s="1009"/>
      <c r="BE1083" s="1009"/>
      <c r="BF1083" s="1009"/>
      <c r="BG1083" s="1009"/>
      <c r="BH1083" s="1009"/>
      <c r="BI1083" s="1009"/>
      <c r="BJ1083" s="1009"/>
      <c r="BK1083" s="1009"/>
      <c r="BL1083" s="1009"/>
      <c r="BM1083" s="1009"/>
      <c r="BN1083" s="1009"/>
      <c r="BO1083" s="1009"/>
      <c r="BP1083" s="1009"/>
      <c r="BQ1083" s="1009"/>
      <c r="BR1083" s="1009"/>
      <c r="BS1083" s="1009"/>
      <c r="BT1083" s="1009"/>
      <c r="BU1083" s="1009"/>
      <c r="BV1083" s="1009"/>
      <c r="BW1083" s="1009"/>
      <c r="BX1083" s="1009"/>
      <c r="BY1083" s="1009"/>
      <c r="BZ1083" s="1009"/>
      <c r="CA1083" s="1009"/>
      <c r="CB1083" s="1009"/>
      <c r="CC1083" s="1009"/>
      <c r="CD1083" s="1009"/>
      <c r="CE1083" s="1009"/>
      <c r="CF1083" s="1009"/>
      <c r="CG1083" s="1009"/>
      <c r="CH1083" s="1009"/>
      <c r="CI1083" s="1009"/>
      <c r="CJ1083" s="1009"/>
      <c r="CK1083" s="1009"/>
      <c r="CL1083" s="1009"/>
      <c r="CM1083" s="1009"/>
      <c r="CN1083" s="1009"/>
      <c r="CO1083" s="1009"/>
      <c r="CP1083" s="1009"/>
      <c r="CQ1083" s="1023"/>
      <c r="CR1083" s="1023"/>
      <c r="CS1083" s="1023"/>
      <c r="CT1083" s="1023"/>
      <c r="CU1083" s="1023"/>
      <c r="CV1083" s="1023"/>
      <c r="CW1083" s="1023"/>
      <c r="CX1083" s="1023"/>
      <c r="CY1083" s="1023"/>
      <c r="CZ1083" s="1023"/>
      <c r="DA1083" s="1023"/>
      <c r="DB1083" s="1023"/>
      <c r="DC1083" s="1023"/>
      <c r="DD1083" s="1023"/>
      <c r="DE1083" s="1023"/>
      <c r="DF1083" s="1023"/>
      <c r="DG1083" s="1023"/>
      <c r="DH1083" s="1023"/>
      <c r="DI1083" s="1023"/>
      <c r="DJ1083" s="1023"/>
      <c r="DK1083" s="1023"/>
      <c r="DL1083" s="1023"/>
      <c r="DM1083" s="1023"/>
      <c r="DN1083" s="1023"/>
      <c r="DO1083" s="1023"/>
      <c r="DP1083" s="1023"/>
      <c r="DQ1083" s="1023"/>
      <c r="DR1083" s="1023"/>
      <c r="DS1083" s="1023"/>
      <c r="DT1083" s="1023"/>
      <c r="DU1083" s="1023"/>
      <c r="DV1083" s="1023"/>
      <c r="DW1083" s="1023"/>
    </row>
    <row r="1084" spans="1:127" s="502" customFormat="1" ht="12.75" customHeight="1" x14ac:dyDescent="0.2">
      <c r="A1084" s="281">
        <v>1083</v>
      </c>
      <c r="B1084" s="270" t="s">
        <v>1005</v>
      </c>
      <c r="C1084" s="271" t="s">
        <v>4301</v>
      </c>
      <c r="D1084" s="271" t="s">
        <v>76</v>
      </c>
      <c r="E1084" s="130" t="s">
        <v>7134</v>
      </c>
      <c r="F1084" s="271" t="s">
        <v>4913</v>
      </c>
      <c r="G1084" s="272" t="s">
        <v>7375</v>
      </c>
      <c r="H1084" s="273" t="s">
        <v>4914</v>
      </c>
      <c r="I1084" s="271" t="s">
        <v>3342</v>
      </c>
      <c r="J1084" s="271" t="s">
        <v>2062</v>
      </c>
      <c r="K1084" s="271" t="s">
        <v>7376</v>
      </c>
      <c r="L1084" s="273" t="s">
        <v>7377</v>
      </c>
      <c r="M1084" s="275">
        <v>43650</v>
      </c>
      <c r="N1084" s="132">
        <v>45104</v>
      </c>
      <c r="O1084" s="277" t="s">
        <v>991</v>
      </c>
      <c r="P1084" s="299">
        <f>N1084</f>
        <v>45104</v>
      </c>
      <c r="Q1084" s="264">
        <v>19346</v>
      </c>
      <c r="R1084" s="264">
        <v>2018</v>
      </c>
      <c r="S1084" s="265">
        <v>44374</v>
      </c>
      <c r="T1084" s="281" t="s">
        <v>5218</v>
      </c>
      <c r="U1084" s="281" t="s">
        <v>4844</v>
      </c>
      <c r="V1084" s="150" t="s">
        <v>6079</v>
      </c>
      <c r="W1084" s="150" t="s">
        <v>10459</v>
      </c>
      <c r="X1084" s="281" t="s">
        <v>7378</v>
      </c>
      <c r="Y1084" s="281" t="s">
        <v>1955</v>
      </c>
      <c r="Z1084" s="150" t="s">
        <v>1956</v>
      </c>
      <c r="AA1084" s="303">
        <f>N1084</f>
        <v>45104</v>
      </c>
      <c r="AB1084" s="283" t="s">
        <v>42</v>
      </c>
      <c r="AC1084" s="281">
        <v>5.4</v>
      </c>
      <c r="AD1084" s="284">
        <v>28</v>
      </c>
      <c r="AE1084" s="281">
        <v>80</v>
      </c>
      <c r="AF1084" s="281">
        <v>80</v>
      </c>
      <c r="AG1084" s="281">
        <v>125</v>
      </c>
      <c r="AH1084" s="281">
        <v>125</v>
      </c>
      <c r="AI1084" s="281" t="s">
        <v>994</v>
      </c>
      <c r="AJ1084" s="281">
        <v>38</v>
      </c>
      <c r="AK1084" s="281">
        <v>50</v>
      </c>
      <c r="AL1084" s="281">
        <v>1</v>
      </c>
      <c r="AM1084" s="506">
        <v>42934</v>
      </c>
      <c r="AN1084" s="324">
        <v>2008</v>
      </c>
      <c r="AO1084" s="324" t="s">
        <v>991</v>
      </c>
      <c r="AP1084" s="265"/>
      <c r="AQ1084" s="635"/>
      <c r="AR1084" s="324"/>
      <c r="AS1084" s="324"/>
      <c r="AT1084" s="324"/>
      <c r="AU1084" s="324"/>
      <c r="AV1084" s="324"/>
      <c r="AW1084" s="324"/>
      <c r="AX1084" s="324"/>
      <c r="AY1084" s="324"/>
      <c r="AZ1084" s="324"/>
      <c r="BA1084" s="324"/>
      <c r="BB1084" s="324"/>
      <c r="BC1084" s="324"/>
      <c r="BD1084" s="324"/>
      <c r="BE1084" s="324"/>
      <c r="BF1084" s="324"/>
      <c r="BG1084" s="324"/>
      <c r="BH1084" s="324"/>
      <c r="BI1084" s="324"/>
      <c r="BJ1084" s="324"/>
      <c r="BK1084" s="324"/>
      <c r="BL1084" s="324"/>
      <c r="BM1084" s="324"/>
      <c r="BN1084" s="324"/>
      <c r="BO1084" s="324"/>
      <c r="BP1084" s="324"/>
      <c r="BQ1084" s="324"/>
      <c r="BR1084" s="324"/>
      <c r="BS1084" s="324"/>
      <c r="BT1084" s="324"/>
      <c r="BU1084" s="324"/>
      <c r="BV1084" s="324"/>
      <c r="BW1084" s="324"/>
      <c r="BX1084" s="324"/>
      <c r="BY1084" s="324"/>
      <c r="BZ1084" s="324"/>
      <c r="CA1084" s="324"/>
      <c r="CB1084" s="324"/>
      <c r="CC1084" s="324"/>
      <c r="CD1084" s="324"/>
      <c r="CE1084" s="324"/>
      <c r="CF1084" s="324"/>
      <c r="CG1084" s="324"/>
      <c r="CH1084" s="324"/>
      <c r="CI1084" s="324"/>
      <c r="CJ1084" s="324"/>
      <c r="CK1084" s="324"/>
      <c r="CL1084" s="324"/>
      <c r="CM1084" s="324"/>
      <c r="CN1084" s="324"/>
      <c r="CO1084" s="324"/>
      <c r="CP1084" s="324"/>
      <c r="CQ1084" s="532"/>
      <c r="CR1084" s="532"/>
      <c r="CS1084" s="532"/>
      <c r="CT1084" s="532"/>
      <c r="CU1084" s="532"/>
      <c r="CV1084" s="532"/>
      <c r="CW1084" s="532"/>
      <c r="CX1084" s="532"/>
      <c r="CY1084" s="532"/>
      <c r="CZ1084" s="532"/>
      <c r="DA1084" s="532"/>
      <c r="DB1084" s="532"/>
      <c r="DC1084" s="532"/>
      <c r="DD1084" s="532"/>
      <c r="DE1084" s="532"/>
      <c r="DF1084" s="532"/>
      <c r="DG1084" s="532"/>
      <c r="DH1084" s="532"/>
      <c r="DI1084" s="532"/>
      <c r="DJ1084" s="532"/>
      <c r="DK1084" s="532"/>
      <c r="DL1084" s="532"/>
      <c r="DM1084" s="532"/>
      <c r="DN1084" s="532"/>
      <c r="DO1084" s="532"/>
      <c r="DP1084" s="532"/>
      <c r="DQ1084" s="532"/>
      <c r="DR1084" s="532"/>
      <c r="DS1084" s="532"/>
      <c r="DT1084" s="532"/>
      <c r="DU1084" s="532"/>
      <c r="DV1084" s="532"/>
      <c r="DW1084" s="532"/>
    </row>
    <row r="1085" spans="1:127" ht="12.75" customHeight="1" x14ac:dyDescent="0.2">
      <c r="A1085" s="281">
        <v>1084</v>
      </c>
      <c r="B1085" s="270" t="s">
        <v>1004</v>
      </c>
      <c r="C1085" s="281" t="s">
        <v>923</v>
      </c>
      <c r="D1085" s="281"/>
      <c r="E1085" s="281" t="s">
        <v>3657</v>
      </c>
      <c r="F1085" s="281"/>
      <c r="G1085" s="296" t="s">
        <v>3658</v>
      </c>
      <c r="H1085" s="676"/>
      <c r="I1085" s="281" t="s">
        <v>2653</v>
      </c>
      <c r="J1085" s="281"/>
      <c r="K1085" s="281" t="s">
        <v>1942</v>
      </c>
      <c r="L1085" s="676" t="s">
        <v>1973</v>
      </c>
      <c r="M1085" s="306">
        <v>42457</v>
      </c>
      <c r="N1085" s="132">
        <v>44273</v>
      </c>
      <c r="O1085" s="277" t="s">
        <v>991</v>
      </c>
      <c r="P1085" s="299">
        <f t="shared" si="234"/>
        <v>44273</v>
      </c>
      <c r="Q1085" s="264">
        <v>19098</v>
      </c>
      <c r="R1085" s="264">
        <v>2008</v>
      </c>
      <c r="S1085" s="265">
        <v>43542</v>
      </c>
      <c r="T1085" s="281" t="s">
        <v>1785</v>
      </c>
      <c r="U1085" s="281" t="s">
        <v>991</v>
      </c>
      <c r="V1085" s="150" t="s">
        <v>1532</v>
      </c>
      <c r="W1085" s="150" t="s">
        <v>6938</v>
      </c>
      <c r="X1085" s="281" t="s">
        <v>3537</v>
      </c>
      <c r="Y1085" s="281" t="s">
        <v>3538</v>
      </c>
      <c r="Z1085" s="150" t="s">
        <v>3539</v>
      </c>
      <c r="AA1085" s="303">
        <f>P1085</f>
        <v>44273</v>
      </c>
      <c r="AB1085" s="283" t="s">
        <v>1583</v>
      </c>
      <c r="AC1085" s="281">
        <v>5.2</v>
      </c>
      <c r="AD1085" s="284"/>
      <c r="AE1085" s="281">
        <v>70</v>
      </c>
      <c r="AF1085" s="281"/>
      <c r="AG1085" s="281">
        <v>95</v>
      </c>
      <c r="AH1085" s="281"/>
      <c r="AI1085" s="281">
        <v>24</v>
      </c>
      <c r="AJ1085" s="281">
        <v>40</v>
      </c>
      <c r="AK1085" s="281">
        <v>60</v>
      </c>
      <c r="AL1085" s="281">
        <v>1</v>
      </c>
      <c r="AM1085" s="501"/>
      <c r="AN1085" s="501"/>
      <c r="AO1085" s="501"/>
      <c r="AP1085" s="280"/>
      <c r="AQ1085" s="634"/>
      <c r="AR1085" s="501"/>
      <c r="AS1085" s="501"/>
      <c r="AT1085" s="501"/>
      <c r="AU1085" s="501"/>
      <c r="AV1085" s="501"/>
      <c r="AW1085" s="501"/>
      <c r="AX1085" s="501"/>
      <c r="AY1085" s="501"/>
      <c r="AZ1085" s="501"/>
      <c r="BA1085" s="501"/>
      <c r="BB1085" s="501"/>
      <c r="BC1085" s="501"/>
      <c r="BD1085" s="501"/>
      <c r="BE1085" s="501"/>
      <c r="BF1085" s="501"/>
      <c r="BG1085" s="501"/>
      <c r="BH1085" s="501"/>
      <c r="BI1085" s="501"/>
      <c r="BJ1085" s="501"/>
      <c r="BK1085" s="501"/>
      <c r="BL1085" s="501"/>
      <c r="BM1085" s="501"/>
      <c r="BN1085" s="501"/>
      <c r="BO1085" s="501"/>
      <c r="BP1085" s="501"/>
      <c r="BQ1085" s="501"/>
      <c r="BR1085" s="501"/>
      <c r="BS1085" s="501"/>
      <c r="BT1085" s="501"/>
      <c r="BU1085" s="501"/>
      <c r="BV1085" s="501"/>
      <c r="BW1085" s="501"/>
      <c r="BX1085" s="501"/>
      <c r="BY1085" s="501"/>
      <c r="BZ1085" s="501"/>
      <c r="CA1085" s="501"/>
      <c r="CB1085" s="501"/>
      <c r="CC1085" s="501"/>
      <c r="CD1085" s="501"/>
      <c r="CE1085" s="501"/>
      <c r="CF1085" s="501"/>
      <c r="CG1085" s="501"/>
      <c r="CH1085" s="501"/>
      <c r="CI1085" s="501"/>
      <c r="CJ1085" s="501"/>
      <c r="CK1085" s="501"/>
      <c r="CL1085" s="501"/>
      <c r="CM1085" s="501"/>
      <c r="CN1085" s="501"/>
      <c r="CO1085" s="501"/>
      <c r="CP1085" s="501"/>
    </row>
    <row r="1086" spans="1:127" ht="12.75" customHeight="1" x14ac:dyDescent="0.2">
      <c r="A1086" s="281">
        <v>1085</v>
      </c>
      <c r="B1086" s="281" t="s">
        <v>1004</v>
      </c>
      <c r="C1086" s="281" t="s">
        <v>799</v>
      </c>
      <c r="D1086" s="281"/>
      <c r="E1086" s="281" t="s">
        <v>3659</v>
      </c>
      <c r="F1086" s="281"/>
      <c r="G1086" s="296" t="s">
        <v>3660</v>
      </c>
      <c r="H1086" s="676"/>
      <c r="I1086" s="281" t="s">
        <v>2653</v>
      </c>
      <c r="J1086" s="281"/>
      <c r="K1086" s="281" t="s">
        <v>1936</v>
      </c>
      <c r="L1086" s="676" t="s">
        <v>1937</v>
      </c>
      <c r="M1086" s="306">
        <v>42472</v>
      </c>
      <c r="N1086" s="325">
        <v>44597</v>
      </c>
      <c r="O1086" s="277" t="s">
        <v>991</v>
      </c>
      <c r="P1086" s="298">
        <f t="shared" si="234"/>
        <v>44597</v>
      </c>
      <c r="Q1086" s="278">
        <v>16471</v>
      </c>
      <c r="R1086" s="278">
        <v>2016</v>
      </c>
      <c r="S1086" s="279">
        <v>43866</v>
      </c>
      <c r="T1086" s="280" t="s">
        <v>1785</v>
      </c>
      <c r="U1086" s="281" t="s">
        <v>991</v>
      </c>
      <c r="V1086" s="282" t="s">
        <v>1312</v>
      </c>
      <c r="W1086" s="282" t="s">
        <v>543</v>
      </c>
      <c r="X1086" s="280" t="s">
        <v>2597</v>
      </c>
      <c r="Y1086" s="280" t="s">
        <v>1232</v>
      </c>
      <c r="Z1086" s="282" t="s">
        <v>955</v>
      </c>
      <c r="AA1086" s="319">
        <f>N1086</f>
        <v>44597</v>
      </c>
      <c r="AB1086" s="283" t="s">
        <v>2167</v>
      </c>
      <c r="AC1086" s="280">
        <v>5.5</v>
      </c>
      <c r="AD1086" s="305"/>
      <c r="AE1086" s="280">
        <v>80</v>
      </c>
      <c r="AF1086" s="280"/>
      <c r="AG1086" s="280">
        <v>105</v>
      </c>
      <c r="AH1086" s="280"/>
      <c r="AI1086" s="280">
        <v>22</v>
      </c>
      <c r="AJ1086" s="280">
        <v>38</v>
      </c>
      <c r="AK1086" s="280">
        <v>52</v>
      </c>
      <c r="AL1086" s="280">
        <v>1</v>
      </c>
      <c r="AM1086" s="280"/>
      <c r="AN1086" s="280"/>
      <c r="AO1086" s="501"/>
      <c r="AP1086" s="280"/>
      <c r="AQ1086" s="634"/>
      <c r="AR1086" s="501"/>
      <c r="AS1086" s="501"/>
      <c r="AT1086" s="501"/>
      <c r="AU1086" s="501"/>
      <c r="AV1086" s="501"/>
      <c r="AW1086" s="501"/>
      <c r="AX1086" s="501"/>
      <c r="AY1086" s="501"/>
      <c r="AZ1086" s="501"/>
      <c r="BA1086" s="501"/>
      <c r="BB1086" s="501"/>
      <c r="BC1086" s="501"/>
      <c r="BD1086" s="501"/>
      <c r="BE1086" s="501"/>
      <c r="BF1086" s="501"/>
      <c r="BG1086" s="501"/>
      <c r="BH1086" s="501"/>
      <c r="BI1086" s="501"/>
      <c r="BJ1086" s="501"/>
      <c r="BK1086" s="501"/>
      <c r="BL1086" s="501"/>
      <c r="BM1086" s="501"/>
      <c r="BN1086" s="501"/>
      <c r="BO1086" s="501"/>
      <c r="BP1086" s="501"/>
      <c r="BQ1086" s="501"/>
      <c r="BR1086" s="501"/>
      <c r="BS1086" s="501"/>
      <c r="BT1086" s="501"/>
      <c r="BU1086" s="501"/>
      <c r="BV1086" s="501"/>
      <c r="BW1086" s="501"/>
      <c r="BX1086" s="501"/>
      <c r="BY1086" s="501"/>
      <c r="BZ1086" s="501"/>
      <c r="CA1086" s="501"/>
      <c r="CB1086" s="501"/>
      <c r="CC1086" s="501"/>
      <c r="CD1086" s="501"/>
      <c r="CE1086" s="501"/>
      <c r="CF1086" s="501"/>
      <c r="CG1086" s="501"/>
      <c r="CH1086" s="501"/>
      <c r="CI1086" s="501"/>
      <c r="CJ1086" s="501"/>
      <c r="CK1086" s="501"/>
      <c r="CL1086" s="501"/>
      <c r="CM1086" s="501"/>
      <c r="CN1086" s="501"/>
      <c r="CO1086" s="501"/>
      <c r="CP1086" s="501"/>
    </row>
    <row r="1087" spans="1:127" s="576" customFormat="1" ht="12.75" customHeight="1" x14ac:dyDescent="0.2">
      <c r="A1087" s="560">
        <v>1086</v>
      </c>
      <c r="B1087" s="560" t="s">
        <v>1004</v>
      </c>
      <c r="C1087" s="560" t="s">
        <v>4916</v>
      </c>
      <c r="D1087" s="560"/>
      <c r="E1087" s="560" t="s">
        <v>6956</v>
      </c>
      <c r="F1087" s="560"/>
      <c r="G1087" s="562" t="s">
        <v>6977</v>
      </c>
      <c r="H1087" s="563"/>
      <c r="I1087" s="560" t="s">
        <v>2653</v>
      </c>
      <c r="J1087" s="560"/>
      <c r="K1087" s="560" t="s">
        <v>2234</v>
      </c>
      <c r="L1087" s="563" t="s">
        <v>280</v>
      </c>
      <c r="M1087" s="565">
        <v>43546</v>
      </c>
      <c r="N1087" s="566">
        <v>45001</v>
      </c>
      <c r="O1087" s="567" t="s">
        <v>991</v>
      </c>
      <c r="P1087" s="568">
        <f t="shared" ref="P1087:P1103" si="236">N1087</f>
        <v>45001</v>
      </c>
      <c r="Q1087" s="569">
        <v>19119</v>
      </c>
      <c r="R1087" s="569">
        <v>2019</v>
      </c>
      <c r="S1087" s="570">
        <v>44271</v>
      </c>
      <c r="T1087" s="571" t="s">
        <v>39</v>
      </c>
      <c r="U1087" s="571" t="s">
        <v>991</v>
      </c>
      <c r="V1087" s="564" t="s">
        <v>9732</v>
      </c>
      <c r="W1087" s="564" t="s">
        <v>9732</v>
      </c>
      <c r="X1087" s="560" t="s">
        <v>6978</v>
      </c>
      <c r="Y1087" s="560" t="s">
        <v>2235</v>
      </c>
      <c r="Z1087" s="564" t="s">
        <v>2236</v>
      </c>
      <c r="AA1087" s="572">
        <f>N1087</f>
        <v>45001</v>
      </c>
      <c r="AB1087" s="573" t="s">
        <v>2167</v>
      </c>
      <c r="AC1087" s="560">
        <v>6.1</v>
      </c>
      <c r="AD1087" s="574"/>
      <c r="AE1087" s="560">
        <v>95</v>
      </c>
      <c r="AF1087" s="560"/>
      <c r="AG1087" s="560">
        <v>120</v>
      </c>
      <c r="AH1087" s="560"/>
      <c r="AI1087" s="560">
        <v>24</v>
      </c>
      <c r="AJ1087" s="560">
        <v>39</v>
      </c>
      <c r="AK1087" s="571">
        <v>55</v>
      </c>
      <c r="AL1087" s="571">
        <v>1</v>
      </c>
      <c r="AM1087" s="571"/>
      <c r="AN1087" s="571"/>
      <c r="AO1087" s="571"/>
      <c r="AP1087" s="560"/>
      <c r="AQ1087" s="645"/>
      <c r="AR1087" s="609"/>
      <c r="AS1087" s="609"/>
      <c r="AT1087" s="609"/>
      <c r="AU1087" s="609"/>
      <c r="AV1087" s="609"/>
      <c r="AW1087" s="609"/>
      <c r="AX1087" s="609"/>
      <c r="AY1087" s="609"/>
      <c r="AZ1087" s="609"/>
      <c r="BA1087" s="609"/>
      <c r="BB1087" s="609"/>
      <c r="BC1087" s="609"/>
      <c r="BD1087" s="609"/>
      <c r="BE1087" s="609"/>
      <c r="BF1087" s="609"/>
      <c r="BG1087" s="609"/>
      <c r="BH1087" s="609"/>
      <c r="BI1087" s="609"/>
      <c r="BJ1087" s="609"/>
      <c r="BK1087" s="609"/>
      <c r="BL1087" s="609"/>
      <c r="BM1087" s="609"/>
      <c r="BN1087" s="609"/>
      <c r="BO1087" s="609"/>
      <c r="BP1087" s="609"/>
      <c r="BQ1087" s="609"/>
      <c r="BR1087" s="609"/>
      <c r="BS1087" s="609"/>
      <c r="BT1087" s="609"/>
      <c r="BU1087" s="609"/>
      <c r="BV1087" s="609"/>
      <c r="BW1087" s="609"/>
      <c r="BX1087" s="609"/>
      <c r="BY1087" s="609"/>
      <c r="BZ1087" s="609"/>
      <c r="CA1087" s="609"/>
      <c r="CB1087" s="609"/>
      <c r="CC1087" s="609"/>
      <c r="CD1087" s="609"/>
      <c r="CE1087" s="609"/>
      <c r="CF1087" s="609"/>
      <c r="CG1087" s="609"/>
      <c r="CH1087" s="609"/>
      <c r="CI1087" s="609"/>
      <c r="CJ1087" s="609"/>
      <c r="CK1087" s="609"/>
      <c r="CL1087" s="609"/>
      <c r="CM1087" s="609"/>
      <c r="CN1087" s="609"/>
      <c r="CO1087" s="609"/>
      <c r="CP1087" s="609"/>
      <c r="CQ1087" s="575"/>
      <c r="CR1087" s="575"/>
      <c r="CS1087" s="575"/>
      <c r="CT1087" s="575"/>
      <c r="CU1087" s="575"/>
      <c r="CV1087" s="575"/>
      <c r="CW1087" s="575"/>
      <c r="CX1087" s="575"/>
      <c r="CY1087" s="575"/>
      <c r="CZ1087" s="575"/>
      <c r="DA1087" s="575"/>
      <c r="DB1087" s="575"/>
      <c r="DC1087" s="575"/>
      <c r="DD1087" s="575"/>
      <c r="DE1087" s="575"/>
      <c r="DF1087" s="575"/>
      <c r="DG1087" s="575"/>
      <c r="DH1087" s="575"/>
      <c r="DI1087" s="575"/>
      <c r="DJ1087" s="575"/>
      <c r="DK1087" s="575"/>
      <c r="DL1087" s="575"/>
      <c r="DM1087" s="575"/>
      <c r="DN1087" s="575"/>
      <c r="DO1087" s="575"/>
      <c r="DP1087" s="575"/>
      <c r="DQ1087" s="575"/>
      <c r="DR1087" s="575"/>
      <c r="DS1087" s="575"/>
      <c r="DT1087" s="575"/>
      <c r="DU1087" s="575"/>
      <c r="DV1087" s="575"/>
      <c r="DW1087" s="575"/>
    </row>
    <row r="1088" spans="1:127" s="571" customFormat="1" ht="12.75" customHeight="1" x14ac:dyDescent="0.2">
      <c r="A1088" s="560">
        <v>1087</v>
      </c>
      <c r="B1088" s="560" t="s">
        <v>1004</v>
      </c>
      <c r="C1088" s="560" t="s">
        <v>2311</v>
      </c>
      <c r="D1088" s="560"/>
      <c r="E1088" s="560" t="s">
        <v>6957</v>
      </c>
      <c r="F1088" s="560"/>
      <c r="G1088" s="562" t="s">
        <v>7053</v>
      </c>
      <c r="H1088" s="563"/>
      <c r="I1088" s="560" t="s">
        <v>3336</v>
      </c>
      <c r="J1088" s="560"/>
      <c r="K1088" s="560" t="s">
        <v>7054</v>
      </c>
      <c r="L1088" s="563" t="s">
        <v>7055</v>
      </c>
      <c r="M1088" s="565">
        <v>43558</v>
      </c>
      <c r="N1088" s="566">
        <v>43919</v>
      </c>
      <c r="O1088" s="567" t="s">
        <v>991</v>
      </c>
      <c r="P1088" s="568">
        <f t="shared" si="236"/>
        <v>43919</v>
      </c>
      <c r="Q1088" s="569">
        <v>19154</v>
      </c>
      <c r="R1088" s="569">
        <v>2010</v>
      </c>
      <c r="S1088" s="591">
        <v>43553</v>
      </c>
      <c r="T1088" s="571" t="s">
        <v>5079</v>
      </c>
      <c r="U1088" s="571" t="s">
        <v>1786</v>
      </c>
      <c r="V1088" s="564" t="s">
        <v>484</v>
      </c>
      <c r="W1088" s="564" t="s">
        <v>1861</v>
      </c>
      <c r="X1088" s="560" t="s">
        <v>7056</v>
      </c>
      <c r="Y1088" s="560" t="s">
        <v>1212</v>
      </c>
      <c r="Z1088" s="564" t="s">
        <v>1213</v>
      </c>
      <c r="AA1088" s="572">
        <v>44284</v>
      </c>
      <c r="AB1088" s="573" t="s">
        <v>2167</v>
      </c>
      <c r="AC1088" s="560">
        <v>7</v>
      </c>
      <c r="AD1088" s="574"/>
      <c r="AE1088" s="560">
        <v>90</v>
      </c>
      <c r="AF1088" s="560"/>
      <c r="AG1088" s="560">
        <v>110</v>
      </c>
      <c r="AH1088" s="560"/>
      <c r="AI1088" s="560">
        <v>23</v>
      </c>
      <c r="AJ1088" s="560">
        <v>37</v>
      </c>
      <c r="AK1088" s="571">
        <v>51</v>
      </c>
      <c r="AL1088" s="571">
        <v>1</v>
      </c>
      <c r="AP1088" s="560"/>
      <c r="AQ1088" s="642"/>
    </row>
    <row r="1089" spans="1:127" ht="12.75" customHeight="1" x14ac:dyDescent="0.2">
      <c r="A1089" s="281">
        <v>1088</v>
      </c>
      <c r="B1089" s="281" t="s">
        <v>1004</v>
      </c>
      <c r="C1089" s="281" t="s">
        <v>470</v>
      </c>
      <c r="D1089" s="281"/>
      <c r="E1089" s="281" t="s">
        <v>3313</v>
      </c>
      <c r="F1089" s="281"/>
      <c r="G1089" s="296" t="s">
        <v>3314</v>
      </c>
      <c r="H1089" s="676"/>
      <c r="I1089" s="281" t="s">
        <v>1634</v>
      </c>
      <c r="J1089" s="281"/>
      <c r="K1089" s="281" t="s">
        <v>3315</v>
      </c>
      <c r="L1089" s="676" t="s">
        <v>3316</v>
      </c>
      <c r="M1089" s="306">
        <v>42242</v>
      </c>
      <c r="N1089" s="325">
        <v>43846</v>
      </c>
      <c r="O1089" s="507" t="s">
        <v>991</v>
      </c>
      <c r="P1089" s="513">
        <f t="shared" si="236"/>
        <v>43846</v>
      </c>
      <c r="Q1089" s="514">
        <v>15655</v>
      </c>
      <c r="R1089" s="514">
        <v>2015</v>
      </c>
      <c r="S1089" s="279">
        <v>43116</v>
      </c>
      <c r="T1089" s="501" t="s">
        <v>5762</v>
      </c>
      <c r="U1089" s="324" t="s">
        <v>991</v>
      </c>
      <c r="V1089" s="282" t="s">
        <v>479</v>
      </c>
      <c r="W1089" s="282" t="s">
        <v>3412</v>
      </c>
      <c r="X1089" s="280" t="s">
        <v>3317</v>
      </c>
      <c r="Y1089" s="280" t="s">
        <v>1347</v>
      </c>
      <c r="Z1089" s="282" t="s">
        <v>3318</v>
      </c>
      <c r="AA1089" s="319">
        <f>N1089</f>
        <v>43846</v>
      </c>
      <c r="AB1089" s="149" t="s">
        <v>3319</v>
      </c>
      <c r="AC1089" s="280">
        <v>5.3</v>
      </c>
      <c r="AD1089" s="305"/>
      <c r="AE1089" s="280">
        <v>90</v>
      </c>
      <c r="AF1089" s="280"/>
      <c r="AG1089" s="280">
        <v>115</v>
      </c>
      <c r="AH1089" s="280"/>
      <c r="AI1089" s="280" t="s">
        <v>994</v>
      </c>
      <c r="AJ1089" s="280" t="s">
        <v>994</v>
      </c>
      <c r="AK1089" s="501" t="s">
        <v>994</v>
      </c>
      <c r="AL1089" s="501">
        <v>1</v>
      </c>
      <c r="AM1089" s="501"/>
      <c r="AN1089" s="501"/>
      <c r="AO1089" s="501"/>
      <c r="AP1089" s="280"/>
      <c r="AQ1089" s="637"/>
      <c r="AR1089" s="504"/>
      <c r="AS1089" s="504"/>
      <c r="AT1089" s="504"/>
      <c r="AU1089" s="504"/>
      <c r="AV1089" s="504"/>
      <c r="AW1089" s="504"/>
      <c r="AX1089" s="504"/>
      <c r="AY1089" s="504"/>
      <c r="AZ1089" s="504"/>
      <c r="BA1089" s="504"/>
      <c r="BB1089" s="504"/>
      <c r="BC1089" s="504"/>
      <c r="BD1089" s="504"/>
      <c r="BE1089" s="504"/>
      <c r="BF1089" s="504"/>
      <c r="BG1089" s="504"/>
      <c r="BH1089" s="504"/>
      <c r="BI1089" s="504"/>
      <c r="BJ1089" s="504"/>
      <c r="BK1089" s="504"/>
      <c r="BL1089" s="504"/>
      <c r="BM1089" s="504"/>
      <c r="BN1089" s="504"/>
      <c r="BO1089" s="504"/>
      <c r="BP1089" s="504"/>
      <c r="BQ1089" s="504"/>
      <c r="BR1089" s="504"/>
      <c r="BS1089" s="504"/>
      <c r="BT1089" s="504"/>
      <c r="BU1089" s="504"/>
      <c r="BV1089" s="504"/>
      <c r="BW1089" s="504"/>
      <c r="BX1089" s="504"/>
      <c r="BY1089" s="504"/>
      <c r="BZ1089" s="504"/>
      <c r="CA1089" s="504"/>
      <c r="CB1089" s="504"/>
      <c r="CC1089" s="504"/>
      <c r="CD1089" s="504"/>
      <c r="CE1089" s="504"/>
      <c r="CF1089" s="504"/>
      <c r="CG1089" s="504"/>
      <c r="CH1089" s="504"/>
      <c r="CI1089" s="504"/>
      <c r="CJ1089" s="504"/>
      <c r="CK1089" s="504"/>
      <c r="CL1089" s="504"/>
      <c r="CM1089" s="504"/>
      <c r="CN1089" s="504"/>
      <c r="CO1089" s="504"/>
      <c r="CP1089" s="504"/>
    </row>
    <row r="1090" spans="1:127" ht="12.75" customHeight="1" x14ac:dyDescent="0.2">
      <c r="A1090" s="281">
        <v>1089</v>
      </c>
      <c r="B1090" s="281" t="s">
        <v>1004</v>
      </c>
      <c r="C1090" s="281" t="s">
        <v>493</v>
      </c>
      <c r="D1090" s="281"/>
      <c r="E1090" s="281" t="s">
        <v>3661</v>
      </c>
      <c r="F1090" s="281"/>
      <c r="G1090" s="296" t="s">
        <v>3662</v>
      </c>
      <c r="H1090" s="676"/>
      <c r="I1090" s="281" t="s">
        <v>1634</v>
      </c>
      <c r="J1090" s="281"/>
      <c r="K1090" s="281" t="s">
        <v>3663</v>
      </c>
      <c r="L1090" s="676" t="s">
        <v>3664</v>
      </c>
      <c r="M1090" s="306">
        <v>42246</v>
      </c>
      <c r="N1090" s="325">
        <v>44619</v>
      </c>
      <c r="O1090" s="507" t="s">
        <v>991</v>
      </c>
      <c r="P1090" s="513">
        <f t="shared" si="236"/>
        <v>44619</v>
      </c>
      <c r="Q1090" s="514">
        <v>20239</v>
      </c>
      <c r="R1090" s="514">
        <v>2013</v>
      </c>
      <c r="S1090" s="279">
        <v>43888</v>
      </c>
      <c r="T1090" s="501" t="s">
        <v>1686</v>
      </c>
      <c r="U1090" s="324" t="s">
        <v>991</v>
      </c>
      <c r="V1090" s="282" t="s">
        <v>5554</v>
      </c>
      <c r="W1090" s="282" t="s">
        <v>8251</v>
      </c>
      <c r="X1090" s="280" t="s">
        <v>8252</v>
      </c>
      <c r="Y1090" s="280" t="s">
        <v>5153</v>
      </c>
      <c r="Z1090" s="282" t="s">
        <v>3393</v>
      </c>
      <c r="AA1090" s="319">
        <f>N1090</f>
        <v>44619</v>
      </c>
      <c r="AB1090" s="149" t="s">
        <v>2167</v>
      </c>
      <c r="AC1090" s="280">
        <v>5.2</v>
      </c>
      <c r="AD1090" s="305"/>
      <c r="AE1090" s="280">
        <v>85</v>
      </c>
      <c r="AF1090" s="280"/>
      <c r="AG1090" s="280">
        <v>100</v>
      </c>
      <c r="AH1090" s="280"/>
      <c r="AI1090" s="280" t="s">
        <v>994</v>
      </c>
      <c r="AJ1090" s="280" t="s">
        <v>994</v>
      </c>
      <c r="AK1090" s="501" t="s">
        <v>994</v>
      </c>
      <c r="AL1090" s="501">
        <v>1</v>
      </c>
      <c r="AM1090" s="501"/>
      <c r="AN1090" s="501"/>
      <c r="AO1090" s="501"/>
      <c r="AP1090" s="280"/>
      <c r="AQ1090" s="636"/>
      <c r="AR1090" s="503"/>
      <c r="AS1090" s="503"/>
      <c r="AT1090" s="503"/>
      <c r="AU1090" s="503"/>
      <c r="AV1090" s="503"/>
      <c r="AW1090" s="503"/>
      <c r="AX1090" s="503"/>
      <c r="AY1090" s="503"/>
      <c r="AZ1090" s="503"/>
      <c r="BA1090" s="503"/>
      <c r="BB1090" s="503"/>
      <c r="BC1090" s="503"/>
      <c r="BD1090" s="503"/>
      <c r="BE1090" s="503"/>
      <c r="BF1090" s="503"/>
      <c r="BG1090" s="503"/>
      <c r="BH1090" s="503"/>
      <c r="BI1090" s="503"/>
      <c r="BJ1090" s="503"/>
      <c r="BK1090" s="503"/>
      <c r="BL1090" s="503"/>
      <c r="BM1090" s="503"/>
      <c r="BN1090" s="503"/>
      <c r="BO1090" s="503"/>
      <c r="BP1090" s="503"/>
      <c r="BQ1090" s="503"/>
      <c r="BR1090" s="503"/>
      <c r="BS1090" s="503"/>
      <c r="BT1090" s="503"/>
      <c r="BU1090" s="503"/>
      <c r="BV1090" s="503"/>
      <c r="BW1090" s="503"/>
      <c r="BX1090" s="503"/>
      <c r="BY1090" s="503"/>
      <c r="BZ1090" s="503"/>
      <c r="CA1090" s="503"/>
      <c r="CB1090" s="503"/>
      <c r="CC1090" s="503"/>
      <c r="CD1090" s="503"/>
      <c r="CE1090" s="503"/>
      <c r="CF1090" s="503"/>
      <c r="CG1090" s="503"/>
      <c r="CH1090" s="503"/>
      <c r="CI1090" s="503"/>
      <c r="CJ1090" s="503"/>
      <c r="CK1090" s="503"/>
      <c r="CL1090" s="503"/>
      <c r="CM1090" s="503"/>
      <c r="CN1090" s="503"/>
      <c r="CO1090" s="503"/>
      <c r="CP1090" s="503"/>
    </row>
    <row r="1091" spans="1:127" s="571" customFormat="1" ht="12.75" customHeight="1" x14ac:dyDescent="0.2">
      <c r="A1091" s="560">
        <v>1090</v>
      </c>
      <c r="B1091" s="560" t="s">
        <v>1004</v>
      </c>
      <c r="C1091" s="560" t="s">
        <v>4889</v>
      </c>
      <c r="D1091" s="560"/>
      <c r="E1091" s="560" t="s">
        <v>6958</v>
      </c>
      <c r="F1091" s="560"/>
      <c r="G1091" s="562" t="s">
        <v>7049</v>
      </c>
      <c r="H1091" s="563"/>
      <c r="I1091" s="560" t="s">
        <v>2653</v>
      </c>
      <c r="J1091" s="560"/>
      <c r="K1091" s="560" t="s">
        <v>7050</v>
      </c>
      <c r="L1091" s="563" t="s">
        <v>7051</v>
      </c>
      <c r="M1091" s="565">
        <v>43558</v>
      </c>
      <c r="N1091" s="566">
        <v>44284</v>
      </c>
      <c r="O1091" s="567" t="s">
        <v>991</v>
      </c>
      <c r="P1091" s="568">
        <f t="shared" si="236"/>
        <v>44284</v>
      </c>
      <c r="Q1091" s="569">
        <v>19153</v>
      </c>
      <c r="R1091" s="569">
        <v>2018</v>
      </c>
      <c r="S1091" s="591">
        <v>43553</v>
      </c>
      <c r="T1091" s="571" t="s">
        <v>5079</v>
      </c>
      <c r="U1091" s="571" t="s">
        <v>1786</v>
      </c>
      <c r="V1091" s="564" t="s">
        <v>484</v>
      </c>
      <c r="W1091" s="564" t="s">
        <v>484</v>
      </c>
      <c r="X1091" s="560" t="s">
        <v>7052</v>
      </c>
      <c r="Y1091" s="560" t="s">
        <v>138</v>
      </c>
      <c r="Z1091" s="564" t="s">
        <v>252</v>
      </c>
      <c r="AA1091" s="572">
        <v>44284</v>
      </c>
      <c r="AB1091" s="573" t="s">
        <v>485</v>
      </c>
      <c r="AC1091" s="560">
        <v>4.8</v>
      </c>
      <c r="AD1091" s="574"/>
      <c r="AE1091" s="560">
        <v>75</v>
      </c>
      <c r="AF1091" s="560"/>
      <c r="AG1091" s="560">
        <v>100</v>
      </c>
      <c r="AH1091" s="560"/>
      <c r="AI1091" s="560">
        <v>23</v>
      </c>
      <c r="AJ1091" s="560">
        <v>37</v>
      </c>
      <c r="AK1091" s="571">
        <v>54</v>
      </c>
      <c r="AL1091" s="571">
        <v>1</v>
      </c>
      <c r="AP1091" s="560"/>
      <c r="AQ1091" s="642"/>
    </row>
    <row r="1092" spans="1:127" ht="12.75" customHeight="1" x14ac:dyDescent="0.2">
      <c r="A1092" s="281">
        <v>1091</v>
      </c>
      <c r="B1092" s="281" t="s">
        <v>1004</v>
      </c>
      <c r="C1092" s="281" t="s">
        <v>1472</v>
      </c>
      <c r="D1092" s="281"/>
      <c r="E1092" s="281" t="s">
        <v>3665</v>
      </c>
      <c r="F1092" s="281"/>
      <c r="G1092" s="296" t="s">
        <v>3666</v>
      </c>
      <c r="H1092" s="676"/>
      <c r="I1092" s="281" t="s">
        <v>1634</v>
      </c>
      <c r="J1092" s="281"/>
      <c r="K1092" s="281" t="s">
        <v>3667</v>
      </c>
      <c r="L1092" s="676" t="s">
        <v>3668</v>
      </c>
      <c r="M1092" s="306">
        <v>42249</v>
      </c>
      <c r="N1092" s="325">
        <v>44821</v>
      </c>
      <c r="O1092" s="507" t="s">
        <v>991</v>
      </c>
      <c r="P1092" s="513">
        <f t="shared" si="236"/>
        <v>44821</v>
      </c>
      <c r="Q1092" s="514">
        <v>171002</v>
      </c>
      <c r="R1092" s="514">
        <v>2004</v>
      </c>
      <c r="S1092" s="279">
        <v>44091</v>
      </c>
      <c r="T1092" s="501" t="s">
        <v>6763</v>
      </c>
      <c r="U1092" s="324" t="s">
        <v>991</v>
      </c>
      <c r="V1092" s="282" t="s">
        <v>484</v>
      </c>
      <c r="W1092" s="282" t="s">
        <v>5609</v>
      </c>
      <c r="X1092" s="280" t="s">
        <v>3669</v>
      </c>
      <c r="Y1092" s="280" t="s">
        <v>3670</v>
      </c>
      <c r="Z1092" s="282" t="s">
        <v>3671</v>
      </c>
      <c r="AA1092" s="319">
        <f>N1092</f>
        <v>44821</v>
      </c>
      <c r="AB1092" s="149" t="s">
        <v>2167</v>
      </c>
      <c r="AC1092" s="280">
        <v>5.4</v>
      </c>
      <c r="AD1092" s="305"/>
      <c r="AE1092" s="280">
        <v>80</v>
      </c>
      <c r="AF1092" s="280">
        <v>80</v>
      </c>
      <c r="AG1092" s="280">
        <v>100</v>
      </c>
      <c r="AH1092" s="280">
        <v>133</v>
      </c>
      <c r="AI1092" s="280">
        <v>23</v>
      </c>
      <c r="AJ1092" s="280">
        <v>37</v>
      </c>
      <c r="AK1092" s="501">
        <v>48</v>
      </c>
      <c r="AL1092" s="501">
        <v>1</v>
      </c>
      <c r="AM1092" s="517"/>
      <c r="AN1092" s="501"/>
      <c r="AO1092" s="501"/>
      <c r="AP1092" s="280"/>
      <c r="AQ1092" s="637"/>
      <c r="AR1092" s="504"/>
      <c r="AS1092" s="504"/>
      <c r="AT1092" s="504"/>
      <c r="AU1092" s="504"/>
      <c r="AV1092" s="504"/>
      <c r="AW1092" s="504"/>
      <c r="AX1092" s="504"/>
      <c r="AY1092" s="504"/>
      <c r="AZ1092" s="504"/>
      <c r="BA1092" s="504"/>
      <c r="BB1092" s="504"/>
      <c r="BC1092" s="504"/>
      <c r="BD1092" s="504"/>
      <c r="BE1092" s="504"/>
      <c r="BF1092" s="504"/>
      <c r="BG1092" s="504"/>
      <c r="BH1092" s="504"/>
      <c r="BI1092" s="504"/>
      <c r="BJ1092" s="504"/>
      <c r="BK1092" s="504"/>
      <c r="BL1092" s="504"/>
      <c r="BM1092" s="504"/>
      <c r="BN1092" s="504"/>
      <c r="BO1092" s="504"/>
      <c r="BP1092" s="504"/>
      <c r="BQ1092" s="504"/>
      <c r="BR1092" s="504"/>
      <c r="BS1092" s="504"/>
      <c r="BT1092" s="504"/>
      <c r="BU1092" s="504"/>
      <c r="BV1092" s="504"/>
      <c r="BW1092" s="504"/>
      <c r="BX1092" s="504"/>
      <c r="BY1092" s="504"/>
      <c r="BZ1092" s="504"/>
      <c r="CA1092" s="504"/>
      <c r="CB1092" s="504"/>
      <c r="CC1092" s="504"/>
      <c r="CD1092" s="504"/>
      <c r="CE1092" s="504"/>
      <c r="CF1092" s="504"/>
      <c r="CG1092" s="504"/>
      <c r="CH1092" s="504"/>
      <c r="CI1092" s="504"/>
      <c r="CJ1092" s="504"/>
      <c r="CK1092" s="504"/>
      <c r="CL1092" s="504"/>
      <c r="CM1092" s="504"/>
      <c r="CN1092" s="504"/>
      <c r="CO1092" s="504"/>
      <c r="CP1092" s="504"/>
    </row>
    <row r="1093" spans="1:127" ht="12.75" customHeight="1" x14ac:dyDescent="0.2">
      <c r="A1093" s="281">
        <v>1092</v>
      </c>
      <c r="B1093" s="281" t="s">
        <v>1005</v>
      </c>
      <c r="C1093" s="281" t="s">
        <v>3274</v>
      </c>
      <c r="D1093" s="281" t="s">
        <v>6887</v>
      </c>
      <c r="E1093" s="281" t="s">
        <v>3275</v>
      </c>
      <c r="F1093" s="281" t="s">
        <v>6886</v>
      </c>
      <c r="G1093" s="296" t="s">
        <v>3276</v>
      </c>
      <c r="H1093" s="676" t="s">
        <v>6779</v>
      </c>
      <c r="I1093" s="281" t="s">
        <v>1775</v>
      </c>
      <c r="J1093" s="281" t="s">
        <v>1916</v>
      </c>
      <c r="K1093" s="281" t="s">
        <v>345</v>
      </c>
      <c r="L1093" s="676" t="s">
        <v>346</v>
      </c>
      <c r="M1093" s="306">
        <v>42223</v>
      </c>
      <c r="N1093" s="325">
        <v>45105</v>
      </c>
      <c r="O1093" s="507" t="s">
        <v>991</v>
      </c>
      <c r="P1093" s="513">
        <f t="shared" si="236"/>
        <v>45105</v>
      </c>
      <c r="Q1093" s="514">
        <v>16702</v>
      </c>
      <c r="R1093" s="514">
        <v>2015</v>
      </c>
      <c r="S1093" s="279">
        <v>44375</v>
      </c>
      <c r="T1093" s="501" t="s">
        <v>9787</v>
      </c>
      <c r="U1093" s="324" t="s">
        <v>4844</v>
      </c>
      <c r="V1093" s="282" t="s">
        <v>10471</v>
      </c>
      <c r="W1093" s="282" t="s">
        <v>10472</v>
      </c>
      <c r="X1093" s="280" t="s">
        <v>1256</v>
      </c>
      <c r="Y1093" s="280" t="s">
        <v>9788</v>
      </c>
      <c r="Z1093" s="282" t="s">
        <v>1257</v>
      </c>
      <c r="AA1093" s="319">
        <f>N1093</f>
        <v>45105</v>
      </c>
      <c r="AB1093" s="149" t="s">
        <v>994</v>
      </c>
      <c r="AC1093" s="280">
        <v>5.9</v>
      </c>
      <c r="AD1093" s="305">
        <v>20.5</v>
      </c>
      <c r="AE1093" s="280">
        <v>85</v>
      </c>
      <c r="AF1093" s="280">
        <v>85</v>
      </c>
      <c r="AG1093" s="280">
        <v>120</v>
      </c>
      <c r="AH1093" s="280">
        <v>165</v>
      </c>
      <c r="AI1093" s="280">
        <v>21</v>
      </c>
      <c r="AJ1093" s="280">
        <v>37</v>
      </c>
      <c r="AK1093" s="501">
        <v>49</v>
      </c>
      <c r="AL1093" s="501">
        <v>1</v>
      </c>
      <c r="AM1093" s="517">
        <v>43535</v>
      </c>
      <c r="AN1093" s="501">
        <v>2018</v>
      </c>
      <c r="AO1093" s="501" t="s">
        <v>991</v>
      </c>
      <c r="AP1093" s="280" t="s">
        <v>10473</v>
      </c>
      <c r="AQ1093" s="634"/>
      <c r="AR1093" s="501"/>
      <c r="AS1093" s="501"/>
      <c r="AT1093" s="501"/>
      <c r="AU1093" s="501"/>
      <c r="AV1093" s="501"/>
      <c r="AW1093" s="501"/>
      <c r="AX1093" s="501"/>
      <c r="AY1093" s="501"/>
      <c r="AZ1093" s="501"/>
      <c r="BA1093" s="501"/>
      <c r="BB1093" s="501"/>
      <c r="BC1093" s="501"/>
      <c r="BD1093" s="501"/>
      <c r="BE1093" s="501"/>
      <c r="BF1093" s="501"/>
      <c r="BG1093" s="501"/>
      <c r="BH1093" s="501"/>
      <c r="BI1093" s="501"/>
      <c r="BJ1093" s="501"/>
      <c r="BK1093" s="501"/>
      <c r="BL1093" s="501"/>
      <c r="BM1093" s="501"/>
      <c r="BN1093" s="501"/>
      <c r="BO1093" s="501"/>
      <c r="BP1093" s="501"/>
      <c r="BQ1093" s="501"/>
      <c r="BR1093" s="501"/>
      <c r="BS1093" s="501"/>
      <c r="BT1093" s="501"/>
      <c r="BU1093" s="501"/>
      <c r="BV1093" s="501"/>
      <c r="BW1093" s="501"/>
      <c r="BX1093" s="501"/>
      <c r="BY1093" s="501"/>
      <c r="BZ1093" s="501"/>
      <c r="CA1093" s="501"/>
      <c r="CB1093" s="501"/>
      <c r="CC1093" s="501"/>
      <c r="CD1093" s="501"/>
      <c r="CE1093" s="501"/>
      <c r="CF1093" s="501"/>
      <c r="CG1093" s="501"/>
      <c r="CH1093" s="501"/>
      <c r="CI1093" s="501"/>
      <c r="CJ1093" s="501"/>
      <c r="CK1093" s="501"/>
      <c r="CL1093" s="501"/>
      <c r="CM1093" s="501"/>
      <c r="CN1093" s="501"/>
      <c r="CO1093" s="501"/>
      <c r="CP1093" s="501"/>
    </row>
    <row r="1094" spans="1:127" ht="12.75" customHeight="1" x14ac:dyDescent="0.2">
      <c r="A1094" s="281">
        <v>1093</v>
      </c>
      <c r="B1094" s="281" t="s">
        <v>1005</v>
      </c>
      <c r="C1094" s="281" t="s">
        <v>4091</v>
      </c>
      <c r="D1094" s="281" t="s">
        <v>8340</v>
      </c>
      <c r="E1094" s="281" t="s">
        <v>4092</v>
      </c>
      <c r="F1094" s="281" t="s">
        <v>8341</v>
      </c>
      <c r="G1094" s="296" t="s">
        <v>4093</v>
      </c>
      <c r="H1094" s="676" t="s">
        <v>8341</v>
      </c>
      <c r="I1094" s="281" t="s">
        <v>3342</v>
      </c>
      <c r="J1094" s="281" t="s">
        <v>8342</v>
      </c>
      <c r="K1094" s="281" t="s">
        <v>5668</v>
      </c>
      <c r="L1094" s="676" t="s">
        <v>3214</v>
      </c>
      <c r="M1094" s="306">
        <v>42581</v>
      </c>
      <c r="N1094" s="325">
        <v>44607</v>
      </c>
      <c r="O1094" s="507" t="s">
        <v>991</v>
      </c>
      <c r="P1094" s="513">
        <f t="shared" si="236"/>
        <v>44607</v>
      </c>
      <c r="Q1094" s="514">
        <v>18020</v>
      </c>
      <c r="R1094" s="514">
        <v>2016</v>
      </c>
      <c r="S1094" s="279">
        <v>43876</v>
      </c>
      <c r="T1094" s="501" t="s">
        <v>5218</v>
      </c>
      <c r="U1094" s="324" t="s">
        <v>7111</v>
      </c>
      <c r="V1094" s="282" t="s">
        <v>8343</v>
      </c>
      <c r="W1094" s="282" t="s">
        <v>8344</v>
      </c>
      <c r="X1094" s="280" t="s">
        <v>5669</v>
      </c>
      <c r="Y1094" s="280" t="s">
        <v>6825</v>
      </c>
      <c r="Z1094" s="282" t="s">
        <v>5670</v>
      </c>
      <c r="AA1094" s="319">
        <f>N1094</f>
        <v>44607</v>
      </c>
      <c r="AB1094" s="149" t="s">
        <v>42</v>
      </c>
      <c r="AC1094" s="280">
        <v>7</v>
      </c>
      <c r="AD1094" s="305">
        <v>28</v>
      </c>
      <c r="AE1094" s="280">
        <v>80</v>
      </c>
      <c r="AF1094" s="280">
        <v>85</v>
      </c>
      <c r="AG1094" s="280">
        <v>150</v>
      </c>
      <c r="AH1094" s="280">
        <v>150</v>
      </c>
      <c r="AI1094" s="280" t="s">
        <v>994</v>
      </c>
      <c r="AJ1094" s="280">
        <v>39</v>
      </c>
      <c r="AK1094" s="501">
        <v>65</v>
      </c>
      <c r="AL1094" s="501">
        <v>1</v>
      </c>
      <c r="AM1094" s="517">
        <v>42224</v>
      </c>
      <c r="AN1094" s="501">
        <v>2015</v>
      </c>
      <c r="AO1094" s="501"/>
      <c r="AP1094" s="280"/>
      <c r="AQ1094" s="636"/>
      <c r="AR1094" s="503"/>
      <c r="AS1094" s="503"/>
      <c r="AT1094" s="503"/>
      <c r="AU1094" s="503"/>
      <c r="AV1094" s="503"/>
      <c r="AW1094" s="503"/>
      <c r="AX1094" s="503"/>
      <c r="AY1094" s="503"/>
      <c r="AZ1094" s="503"/>
      <c r="BA1094" s="503"/>
      <c r="BB1094" s="503"/>
      <c r="BC1094" s="503"/>
      <c r="BD1094" s="503"/>
      <c r="BE1094" s="503"/>
      <c r="BF1094" s="503"/>
      <c r="BG1094" s="503"/>
      <c r="BH1094" s="503"/>
      <c r="BI1094" s="503"/>
      <c r="BJ1094" s="503"/>
      <c r="BK1094" s="503"/>
      <c r="BL1094" s="503"/>
      <c r="BM1094" s="503"/>
      <c r="BN1094" s="503"/>
      <c r="BO1094" s="503"/>
      <c r="BP1094" s="503"/>
      <c r="BQ1094" s="503"/>
      <c r="BR1094" s="503"/>
      <c r="BS1094" s="503"/>
      <c r="BT1094" s="503"/>
      <c r="BU1094" s="503"/>
      <c r="BV1094" s="503"/>
      <c r="BW1094" s="503"/>
      <c r="BX1094" s="503"/>
      <c r="BY1094" s="503"/>
      <c r="BZ1094" s="503"/>
      <c r="CA1094" s="503"/>
      <c r="CB1094" s="503"/>
      <c r="CC1094" s="503"/>
      <c r="CD1094" s="503"/>
      <c r="CE1094" s="503"/>
      <c r="CF1094" s="503"/>
      <c r="CG1094" s="503"/>
      <c r="CH1094" s="503"/>
      <c r="CI1094" s="503"/>
      <c r="CJ1094" s="503"/>
      <c r="CK1094" s="503"/>
      <c r="CL1094" s="503"/>
      <c r="CM1094" s="503"/>
      <c r="CN1094" s="503"/>
      <c r="CO1094" s="503"/>
      <c r="CP1094" s="503"/>
    </row>
    <row r="1095" spans="1:127" s="571" customFormat="1" ht="12.75" customHeight="1" x14ac:dyDescent="0.2">
      <c r="A1095" s="560">
        <v>1094</v>
      </c>
      <c r="B1095" s="560" t="s">
        <v>1004</v>
      </c>
      <c r="C1095" s="560" t="s">
        <v>3813</v>
      </c>
      <c r="D1095" s="560"/>
      <c r="E1095" s="560" t="s">
        <v>6959</v>
      </c>
      <c r="F1095" s="560"/>
      <c r="G1095" s="562" t="s">
        <v>7048</v>
      </c>
      <c r="H1095" s="563"/>
      <c r="I1095" s="560" t="s">
        <v>424</v>
      </c>
      <c r="J1095" s="560"/>
      <c r="K1095" s="560" t="s">
        <v>6319</v>
      </c>
      <c r="L1095" s="563" t="s">
        <v>6320</v>
      </c>
      <c r="M1095" s="565">
        <v>43556</v>
      </c>
      <c r="N1095" s="566">
        <v>44751</v>
      </c>
      <c r="O1095" s="567" t="s">
        <v>991</v>
      </c>
      <c r="P1095" s="568">
        <f t="shared" si="236"/>
        <v>44751</v>
      </c>
      <c r="Q1095" s="569">
        <v>20324</v>
      </c>
      <c r="R1095" s="569">
        <v>2011</v>
      </c>
      <c r="S1095" s="591">
        <v>44386</v>
      </c>
      <c r="T1095" s="571" t="s">
        <v>5079</v>
      </c>
      <c r="U1095" s="571" t="s">
        <v>991</v>
      </c>
      <c r="V1095" s="564" t="s">
        <v>1521</v>
      </c>
      <c r="W1095" s="564" t="s">
        <v>10493</v>
      </c>
      <c r="X1095" s="560" t="s">
        <v>6321</v>
      </c>
      <c r="Y1095" s="560" t="s">
        <v>2293</v>
      </c>
      <c r="Z1095" s="564" t="s">
        <v>2294</v>
      </c>
      <c r="AA1095" s="572">
        <f>N1095</f>
        <v>44751</v>
      </c>
      <c r="AB1095" s="573" t="s">
        <v>2167</v>
      </c>
      <c r="AC1095" s="560">
        <v>5.6</v>
      </c>
      <c r="AD1095" s="574"/>
      <c r="AE1095" s="560">
        <v>85</v>
      </c>
      <c r="AF1095" s="560"/>
      <c r="AG1095" s="560">
        <v>105</v>
      </c>
      <c r="AH1095" s="560"/>
      <c r="AI1095" s="560">
        <v>25</v>
      </c>
      <c r="AJ1095" s="560">
        <v>40</v>
      </c>
      <c r="AK1095" s="571">
        <v>53</v>
      </c>
      <c r="AL1095" s="571">
        <v>1</v>
      </c>
      <c r="AP1095" s="560"/>
      <c r="AQ1095" s="642"/>
    </row>
    <row r="1096" spans="1:127" s="502" customFormat="1" ht="12.75" customHeight="1" x14ac:dyDescent="0.2">
      <c r="A1096" s="281">
        <v>1095</v>
      </c>
      <c r="B1096" s="281" t="s">
        <v>1004</v>
      </c>
      <c r="C1096" s="281" t="s">
        <v>6210</v>
      </c>
      <c r="D1096" s="281"/>
      <c r="E1096" s="281" t="s">
        <v>6211</v>
      </c>
      <c r="F1096" s="281"/>
      <c r="G1096" s="296" t="s">
        <v>8612</v>
      </c>
      <c r="H1096" s="676"/>
      <c r="I1096" s="281" t="s">
        <v>424</v>
      </c>
      <c r="J1096" s="281"/>
      <c r="K1096" s="281" t="s">
        <v>3278</v>
      </c>
      <c r="L1096" s="676" t="s">
        <v>3279</v>
      </c>
      <c r="M1096" s="306">
        <v>43256</v>
      </c>
      <c r="N1096" s="276">
        <v>44692</v>
      </c>
      <c r="O1096" s="277" t="s">
        <v>991</v>
      </c>
      <c r="P1096" s="298">
        <f t="shared" si="236"/>
        <v>44692</v>
      </c>
      <c r="Q1096" s="278">
        <v>18469</v>
      </c>
      <c r="R1096" s="278">
        <v>2018</v>
      </c>
      <c r="S1096" s="279">
        <v>43256</v>
      </c>
      <c r="T1096" s="280" t="s">
        <v>5079</v>
      </c>
      <c r="U1096" s="281" t="s">
        <v>991</v>
      </c>
      <c r="V1096" s="282" t="s">
        <v>8613</v>
      </c>
      <c r="W1096" s="282" t="s">
        <v>8613</v>
      </c>
      <c r="X1096" s="280" t="s">
        <v>3280</v>
      </c>
      <c r="Y1096" s="280" t="s">
        <v>677</v>
      </c>
      <c r="Z1096" s="282" t="s">
        <v>1762</v>
      </c>
      <c r="AA1096" s="319">
        <f>P1096</f>
        <v>44692</v>
      </c>
      <c r="AB1096" s="149" t="s">
        <v>2167</v>
      </c>
      <c r="AC1096" s="280">
        <v>5.7</v>
      </c>
      <c r="AD1096" s="305"/>
      <c r="AE1096" s="280">
        <v>95</v>
      </c>
      <c r="AF1096" s="280"/>
      <c r="AG1096" s="280">
        <v>115</v>
      </c>
      <c r="AH1096" s="280"/>
      <c r="AI1096" s="280" t="s">
        <v>994</v>
      </c>
      <c r="AJ1096" s="280" t="s">
        <v>994</v>
      </c>
      <c r="AK1096" s="280" t="s">
        <v>994</v>
      </c>
      <c r="AL1096" s="280">
        <v>1</v>
      </c>
      <c r="AM1096" s="324"/>
      <c r="AN1096" s="324"/>
      <c r="AO1096" s="324"/>
      <c r="AP1096" s="281"/>
      <c r="AQ1096" s="640"/>
      <c r="AR1096" s="516"/>
      <c r="AS1096" s="516"/>
      <c r="AT1096" s="516"/>
      <c r="AU1096" s="516"/>
      <c r="AV1096" s="516"/>
      <c r="AW1096" s="516"/>
      <c r="AX1096" s="516"/>
      <c r="AY1096" s="516"/>
      <c r="AZ1096" s="516"/>
      <c r="BA1096" s="516"/>
      <c r="BB1096" s="516"/>
      <c r="BC1096" s="516"/>
      <c r="BD1096" s="516"/>
      <c r="BE1096" s="516"/>
      <c r="BF1096" s="516"/>
      <c r="BG1096" s="516"/>
      <c r="BH1096" s="516"/>
      <c r="BI1096" s="516"/>
      <c r="BJ1096" s="516"/>
      <c r="BK1096" s="516"/>
      <c r="BL1096" s="516"/>
      <c r="BM1096" s="516"/>
      <c r="BN1096" s="516"/>
      <c r="BO1096" s="516"/>
      <c r="BP1096" s="516"/>
      <c r="BQ1096" s="516"/>
      <c r="BR1096" s="516"/>
      <c r="BS1096" s="516"/>
      <c r="BT1096" s="516"/>
      <c r="BU1096" s="516"/>
      <c r="BV1096" s="516"/>
      <c r="BW1096" s="516"/>
      <c r="BX1096" s="516"/>
      <c r="BY1096" s="516"/>
      <c r="BZ1096" s="516"/>
      <c r="CA1096" s="516"/>
      <c r="CB1096" s="516"/>
      <c r="CC1096" s="516"/>
      <c r="CD1096" s="516"/>
      <c r="CE1096" s="516"/>
      <c r="CF1096" s="516"/>
      <c r="CG1096" s="516"/>
      <c r="CH1096" s="516"/>
      <c r="CI1096" s="516"/>
      <c r="CJ1096" s="516"/>
      <c r="CK1096" s="516"/>
      <c r="CL1096" s="516"/>
      <c r="CM1096" s="516"/>
      <c r="CN1096" s="516"/>
      <c r="CO1096" s="516"/>
      <c r="CP1096" s="516"/>
      <c r="CQ1096" s="532"/>
      <c r="CR1096" s="532"/>
      <c r="CS1096" s="532"/>
      <c r="CT1096" s="532"/>
      <c r="CU1096" s="532"/>
      <c r="CV1096" s="532"/>
      <c r="CW1096" s="532"/>
      <c r="CX1096" s="532"/>
      <c r="CY1096" s="532"/>
      <c r="CZ1096" s="532"/>
      <c r="DA1096" s="532"/>
      <c r="DB1096" s="532"/>
      <c r="DC1096" s="532"/>
      <c r="DD1096" s="532"/>
      <c r="DE1096" s="532"/>
      <c r="DF1096" s="532"/>
      <c r="DG1096" s="532"/>
      <c r="DH1096" s="532"/>
      <c r="DI1096" s="532"/>
      <c r="DJ1096" s="532"/>
      <c r="DK1096" s="532"/>
      <c r="DL1096" s="532"/>
      <c r="DM1096" s="532"/>
      <c r="DN1096" s="532"/>
      <c r="DO1096" s="532"/>
      <c r="DP1096" s="532"/>
      <c r="DQ1096" s="532"/>
      <c r="DR1096" s="532"/>
      <c r="DS1096" s="532"/>
      <c r="DT1096" s="532"/>
      <c r="DU1096" s="532"/>
      <c r="DV1096" s="532"/>
      <c r="DW1096" s="532"/>
    </row>
    <row r="1097" spans="1:127" s="502" customFormat="1" ht="12.75" customHeight="1" x14ac:dyDescent="0.2">
      <c r="A1097" s="281">
        <v>1096</v>
      </c>
      <c r="B1097" s="281" t="s">
        <v>1004</v>
      </c>
      <c r="C1097" s="281" t="s">
        <v>8757</v>
      </c>
      <c r="D1097" s="281" t="s">
        <v>1219</v>
      </c>
      <c r="E1097" s="281" t="s">
        <v>3673</v>
      </c>
      <c r="F1097" s="281" t="s">
        <v>8759</v>
      </c>
      <c r="G1097" s="296" t="s">
        <v>8758</v>
      </c>
      <c r="H1097" s="766" t="s">
        <v>8760</v>
      </c>
      <c r="I1097" s="281" t="s">
        <v>601</v>
      </c>
      <c r="J1097" s="281" t="s">
        <v>2330</v>
      </c>
      <c r="K1097" s="281" t="s">
        <v>7239</v>
      </c>
      <c r="L1097" s="766" t="s">
        <v>8761</v>
      </c>
      <c r="M1097" s="306">
        <v>44001</v>
      </c>
      <c r="N1097" s="307">
        <v>44729</v>
      </c>
      <c r="O1097" s="507" t="s">
        <v>991</v>
      </c>
      <c r="P1097" s="508">
        <f t="shared" si="236"/>
        <v>44729</v>
      </c>
      <c r="Q1097" s="520">
        <v>20488</v>
      </c>
      <c r="R1097" s="520">
        <v>2019</v>
      </c>
      <c r="S1097" s="265">
        <v>43999</v>
      </c>
      <c r="T1097" s="324" t="s">
        <v>32</v>
      </c>
      <c r="U1097" s="324" t="s">
        <v>1786</v>
      </c>
      <c r="V1097" s="150" t="s">
        <v>484</v>
      </c>
      <c r="W1097" s="150" t="s">
        <v>556</v>
      </c>
      <c r="X1097" s="281" t="s">
        <v>8762</v>
      </c>
      <c r="Y1097" s="281" t="s">
        <v>8763</v>
      </c>
      <c r="Z1097" s="150" t="s">
        <v>8764</v>
      </c>
      <c r="AA1097" s="303">
        <f>P1097</f>
        <v>44729</v>
      </c>
      <c r="AB1097" s="283" t="s">
        <v>2167</v>
      </c>
      <c r="AC1097" s="281">
        <v>5</v>
      </c>
      <c r="AD1097" s="284">
        <v>18.5</v>
      </c>
      <c r="AE1097" s="281">
        <v>85</v>
      </c>
      <c r="AF1097" s="281">
        <v>85</v>
      </c>
      <c r="AG1097" s="281">
        <v>105</v>
      </c>
      <c r="AH1097" s="281">
        <v>140</v>
      </c>
      <c r="AI1097" s="281" t="s">
        <v>994</v>
      </c>
      <c r="AJ1097" s="281">
        <v>38</v>
      </c>
      <c r="AK1097" s="324">
        <v>50</v>
      </c>
      <c r="AL1097" s="324">
        <v>1</v>
      </c>
      <c r="AM1097" s="506">
        <v>44001</v>
      </c>
      <c r="AN1097" s="324">
        <v>2019</v>
      </c>
      <c r="AO1097" s="324" t="s">
        <v>991</v>
      </c>
      <c r="AP1097" s="281" t="s">
        <v>8801</v>
      </c>
      <c r="AQ1097" s="635"/>
      <c r="AR1097" s="324"/>
      <c r="AS1097" s="324"/>
      <c r="AT1097" s="324"/>
      <c r="AU1097" s="324"/>
      <c r="AV1097" s="324"/>
      <c r="AW1097" s="324"/>
      <c r="AX1097" s="324"/>
      <c r="AY1097" s="324"/>
      <c r="AZ1097" s="324"/>
      <c r="BA1097" s="324"/>
      <c r="BB1097" s="324"/>
      <c r="BC1097" s="324"/>
      <c r="BD1097" s="324"/>
      <c r="BE1097" s="324"/>
      <c r="BF1097" s="324"/>
      <c r="BG1097" s="324"/>
      <c r="BH1097" s="324"/>
      <c r="BI1097" s="324"/>
      <c r="BJ1097" s="324"/>
      <c r="BK1097" s="324"/>
      <c r="BL1097" s="324"/>
      <c r="BM1097" s="324"/>
      <c r="BN1097" s="324"/>
      <c r="BO1097" s="324"/>
      <c r="BP1097" s="324"/>
      <c r="BQ1097" s="324"/>
      <c r="BR1097" s="324"/>
      <c r="BS1097" s="324"/>
      <c r="BT1097" s="324"/>
      <c r="BU1097" s="324"/>
      <c r="BV1097" s="324"/>
      <c r="BW1097" s="324"/>
      <c r="BX1097" s="324"/>
      <c r="BY1097" s="324"/>
      <c r="BZ1097" s="324"/>
      <c r="CA1097" s="324"/>
      <c r="CB1097" s="324"/>
      <c r="CC1097" s="324"/>
      <c r="CD1097" s="324"/>
      <c r="CE1097" s="324"/>
      <c r="CF1097" s="324"/>
      <c r="CG1097" s="324"/>
      <c r="CH1097" s="324"/>
      <c r="CI1097" s="324"/>
      <c r="CJ1097" s="324"/>
      <c r="CK1097" s="324"/>
      <c r="CL1097" s="324"/>
      <c r="CM1097" s="324"/>
      <c r="CN1097" s="324"/>
      <c r="CO1097" s="324"/>
      <c r="CP1097" s="324"/>
      <c r="CQ1097" s="532"/>
      <c r="CR1097" s="532"/>
      <c r="CS1097" s="532"/>
      <c r="CT1097" s="532"/>
      <c r="CU1097" s="532"/>
      <c r="CV1097" s="532"/>
      <c r="CW1097" s="532"/>
      <c r="CX1097" s="532"/>
      <c r="CY1097" s="532"/>
      <c r="CZ1097" s="532"/>
      <c r="DA1097" s="532"/>
      <c r="DB1097" s="532"/>
      <c r="DC1097" s="532"/>
      <c r="DD1097" s="532"/>
      <c r="DE1097" s="532"/>
      <c r="DF1097" s="532"/>
      <c r="DG1097" s="532"/>
      <c r="DH1097" s="532"/>
      <c r="DI1097" s="532"/>
      <c r="DJ1097" s="532"/>
      <c r="DK1097" s="532"/>
      <c r="DL1097" s="532"/>
      <c r="DM1097" s="532"/>
      <c r="DN1097" s="532"/>
      <c r="DO1097" s="532"/>
      <c r="DP1097" s="532"/>
      <c r="DQ1097" s="532"/>
      <c r="DR1097" s="532"/>
      <c r="DS1097" s="532"/>
      <c r="DT1097" s="532"/>
      <c r="DU1097" s="532"/>
      <c r="DV1097" s="532"/>
      <c r="DW1097" s="532"/>
    </row>
    <row r="1098" spans="1:127" ht="13.15" customHeight="1" x14ac:dyDescent="0.2">
      <c r="A1098" s="281">
        <v>1097</v>
      </c>
      <c r="B1098" s="281" t="s">
        <v>1004</v>
      </c>
      <c r="C1098" s="281" t="s">
        <v>3678</v>
      </c>
      <c r="D1098" s="281"/>
      <c r="E1098" s="281" t="s">
        <v>3679</v>
      </c>
      <c r="F1098" s="281"/>
      <c r="G1098" s="296" t="s">
        <v>3680</v>
      </c>
      <c r="H1098" s="676"/>
      <c r="I1098" s="281" t="s">
        <v>424</v>
      </c>
      <c r="J1098" s="281"/>
      <c r="K1098" s="281" t="s">
        <v>3681</v>
      </c>
      <c r="L1098" s="676" t="s">
        <v>3682</v>
      </c>
      <c r="M1098" s="306">
        <v>42325</v>
      </c>
      <c r="N1098" s="325">
        <v>44742</v>
      </c>
      <c r="O1098" s="507" t="s">
        <v>991</v>
      </c>
      <c r="P1098" s="513">
        <f t="shared" si="236"/>
        <v>44742</v>
      </c>
      <c r="Q1098" s="514">
        <v>15813</v>
      </c>
      <c r="R1098" s="514">
        <v>2011</v>
      </c>
      <c r="S1098" s="279">
        <v>44012</v>
      </c>
      <c r="T1098" s="501" t="s">
        <v>1436</v>
      </c>
      <c r="U1098" s="324" t="s">
        <v>991</v>
      </c>
      <c r="V1098" s="282" t="s">
        <v>8807</v>
      </c>
      <c r="W1098" s="282" t="s">
        <v>8808</v>
      </c>
      <c r="X1098" s="280" t="s">
        <v>3683</v>
      </c>
      <c r="Y1098" s="280" t="s">
        <v>1103</v>
      </c>
      <c r="Z1098" s="282" t="s">
        <v>5</v>
      </c>
      <c r="AA1098" s="319">
        <f>N1098</f>
        <v>44742</v>
      </c>
      <c r="AB1098" s="149" t="s">
        <v>2167</v>
      </c>
      <c r="AC1098" s="280">
        <v>5.9</v>
      </c>
      <c r="AD1098" s="305"/>
      <c r="AE1098" s="280">
        <v>100</v>
      </c>
      <c r="AF1098" s="280"/>
      <c r="AG1098" s="280">
        <v>120</v>
      </c>
      <c r="AH1098" s="280"/>
      <c r="AI1098" s="280">
        <v>25</v>
      </c>
      <c r="AJ1098" s="280">
        <v>40</v>
      </c>
      <c r="AK1098" s="501">
        <v>53</v>
      </c>
      <c r="AL1098" s="501">
        <v>1</v>
      </c>
      <c r="AM1098" s="501"/>
      <c r="AN1098" s="501"/>
      <c r="AO1098" s="501"/>
      <c r="AP1098" s="280"/>
      <c r="AQ1098" s="634"/>
      <c r="AR1098" s="501"/>
      <c r="AS1098" s="501"/>
      <c r="AT1098" s="501"/>
      <c r="AU1098" s="501"/>
      <c r="AV1098" s="501"/>
      <c r="AW1098" s="501"/>
      <c r="AX1098" s="501"/>
      <c r="AY1098" s="501"/>
      <c r="AZ1098" s="501"/>
      <c r="BA1098" s="501"/>
      <c r="BB1098" s="501"/>
      <c r="BC1098" s="501"/>
      <c r="BD1098" s="501"/>
      <c r="BE1098" s="501"/>
      <c r="BF1098" s="501"/>
      <c r="BG1098" s="501"/>
      <c r="BH1098" s="501"/>
      <c r="BI1098" s="501"/>
      <c r="BJ1098" s="501"/>
      <c r="BK1098" s="501"/>
      <c r="BL1098" s="501"/>
      <c r="BM1098" s="501"/>
      <c r="BN1098" s="501"/>
      <c r="BO1098" s="501"/>
      <c r="BP1098" s="501"/>
      <c r="BQ1098" s="501"/>
      <c r="BR1098" s="501"/>
      <c r="BS1098" s="501"/>
      <c r="BT1098" s="501"/>
      <c r="BU1098" s="501"/>
      <c r="BV1098" s="501"/>
      <c r="BW1098" s="501"/>
      <c r="BX1098" s="501"/>
      <c r="BY1098" s="501"/>
      <c r="BZ1098" s="501"/>
      <c r="CA1098" s="501"/>
      <c r="CB1098" s="501"/>
      <c r="CC1098" s="501"/>
      <c r="CD1098" s="501"/>
      <c r="CE1098" s="501"/>
      <c r="CF1098" s="501"/>
      <c r="CG1098" s="501"/>
      <c r="CH1098" s="501"/>
      <c r="CI1098" s="501"/>
      <c r="CJ1098" s="501"/>
      <c r="CK1098" s="501"/>
      <c r="CL1098" s="501"/>
      <c r="CM1098" s="501"/>
      <c r="CN1098" s="501"/>
      <c r="CO1098" s="501"/>
      <c r="CP1098" s="501"/>
    </row>
    <row r="1099" spans="1:127" ht="12.75" customHeight="1" x14ac:dyDescent="0.2">
      <c r="A1099" s="281">
        <v>1098</v>
      </c>
      <c r="B1099" s="281" t="s">
        <v>1004</v>
      </c>
      <c r="C1099" s="281" t="s">
        <v>3684</v>
      </c>
      <c r="D1099" s="281"/>
      <c r="E1099" s="281" t="s">
        <v>3685</v>
      </c>
      <c r="F1099" s="281"/>
      <c r="G1099" s="296" t="s">
        <v>3686</v>
      </c>
      <c r="H1099" s="676"/>
      <c r="I1099" s="281" t="s">
        <v>3687</v>
      </c>
      <c r="J1099" s="281"/>
      <c r="K1099" s="281" t="s">
        <v>8215</v>
      </c>
      <c r="L1099" s="676" t="s">
        <v>3688</v>
      </c>
      <c r="M1099" s="306">
        <v>42322</v>
      </c>
      <c r="N1099" s="325">
        <v>44620</v>
      </c>
      <c r="O1099" s="507" t="s">
        <v>991</v>
      </c>
      <c r="P1099" s="513">
        <f t="shared" si="236"/>
        <v>44620</v>
      </c>
      <c r="Q1099" s="514">
        <v>15814</v>
      </c>
      <c r="R1099" s="514">
        <v>2013</v>
      </c>
      <c r="S1099" s="279">
        <v>43889</v>
      </c>
      <c r="T1099" s="501" t="s">
        <v>32</v>
      </c>
      <c r="U1099" s="324" t="s">
        <v>991</v>
      </c>
      <c r="V1099" s="282" t="s">
        <v>1898</v>
      </c>
      <c r="W1099" s="282" t="s">
        <v>2546</v>
      </c>
      <c r="X1099" s="280" t="s">
        <v>3689</v>
      </c>
      <c r="Y1099" s="280" t="s">
        <v>1697</v>
      </c>
      <c r="Z1099" s="282" t="s">
        <v>1727</v>
      </c>
      <c r="AA1099" s="319">
        <f>N1099</f>
        <v>44620</v>
      </c>
      <c r="AB1099" s="149" t="s">
        <v>2167</v>
      </c>
      <c r="AC1099" s="280">
        <v>4.8</v>
      </c>
      <c r="AD1099" s="305"/>
      <c r="AE1099" s="280">
        <v>85</v>
      </c>
      <c r="AF1099" s="280"/>
      <c r="AG1099" s="280">
        <v>110</v>
      </c>
      <c r="AH1099" s="280"/>
      <c r="AI1099" s="280">
        <v>24</v>
      </c>
      <c r="AJ1099" s="280">
        <v>39</v>
      </c>
      <c r="AK1099" s="501">
        <v>51</v>
      </c>
      <c r="AL1099" s="501">
        <v>1</v>
      </c>
      <c r="AM1099" s="501"/>
      <c r="AN1099" s="501"/>
      <c r="AO1099" s="501"/>
      <c r="AP1099" s="280"/>
      <c r="AQ1099" s="634"/>
      <c r="AR1099" s="501"/>
      <c r="AS1099" s="501"/>
      <c r="AT1099" s="501"/>
      <c r="AU1099" s="501"/>
      <c r="AV1099" s="501"/>
      <c r="AW1099" s="501"/>
      <c r="AX1099" s="501"/>
      <c r="AY1099" s="501"/>
      <c r="AZ1099" s="501"/>
      <c r="BA1099" s="501"/>
      <c r="BB1099" s="501"/>
      <c r="BC1099" s="501"/>
      <c r="BD1099" s="501"/>
      <c r="BE1099" s="501"/>
      <c r="BF1099" s="501"/>
      <c r="BG1099" s="501"/>
      <c r="BH1099" s="501"/>
      <c r="BI1099" s="501"/>
      <c r="BJ1099" s="501"/>
      <c r="BK1099" s="501"/>
      <c r="BL1099" s="501"/>
      <c r="BM1099" s="501"/>
      <c r="BN1099" s="501"/>
      <c r="BO1099" s="501"/>
      <c r="BP1099" s="501"/>
      <c r="BQ1099" s="501"/>
      <c r="BR1099" s="501"/>
      <c r="BS1099" s="501"/>
      <c r="BT1099" s="501"/>
      <c r="BU1099" s="501"/>
      <c r="BV1099" s="501"/>
      <c r="BW1099" s="501"/>
      <c r="BX1099" s="501"/>
      <c r="BY1099" s="501"/>
      <c r="BZ1099" s="501"/>
      <c r="CA1099" s="501"/>
      <c r="CB1099" s="501"/>
      <c r="CC1099" s="501"/>
      <c r="CD1099" s="501"/>
      <c r="CE1099" s="501"/>
      <c r="CF1099" s="501"/>
      <c r="CG1099" s="501"/>
      <c r="CH1099" s="501"/>
      <c r="CI1099" s="501"/>
      <c r="CJ1099" s="501"/>
      <c r="CK1099" s="501"/>
      <c r="CL1099" s="501"/>
      <c r="CM1099" s="501"/>
      <c r="CN1099" s="501"/>
      <c r="CO1099" s="501"/>
      <c r="CP1099" s="501"/>
    </row>
    <row r="1100" spans="1:127" s="576" customFormat="1" ht="12.75" customHeight="1" x14ac:dyDescent="0.2">
      <c r="A1100" s="560">
        <v>1099</v>
      </c>
      <c r="B1100" s="560" t="s">
        <v>1004</v>
      </c>
      <c r="C1100" s="560" t="s">
        <v>1036</v>
      </c>
      <c r="D1100" s="560"/>
      <c r="E1100" s="560" t="s">
        <v>6960</v>
      </c>
      <c r="F1100" s="560"/>
      <c r="G1100" s="562" t="s">
        <v>7045</v>
      </c>
      <c r="H1100" s="563"/>
      <c r="I1100" s="560" t="s">
        <v>2653</v>
      </c>
      <c r="J1100" s="560"/>
      <c r="K1100" s="560" t="s">
        <v>7046</v>
      </c>
      <c r="L1100" s="563" t="s">
        <v>1920</v>
      </c>
      <c r="M1100" s="565">
        <v>43556</v>
      </c>
      <c r="N1100" s="566">
        <v>44652</v>
      </c>
      <c r="O1100" s="567" t="s">
        <v>991</v>
      </c>
      <c r="P1100" s="568">
        <f t="shared" si="236"/>
        <v>44652</v>
      </c>
      <c r="Q1100" s="569">
        <v>19151</v>
      </c>
      <c r="R1100" s="569">
        <v>2010</v>
      </c>
      <c r="S1100" s="570">
        <v>43922</v>
      </c>
      <c r="T1100" s="571" t="s">
        <v>5079</v>
      </c>
      <c r="U1100" s="571" t="s">
        <v>991</v>
      </c>
      <c r="V1100" s="564" t="s">
        <v>4</v>
      </c>
      <c r="W1100" s="564" t="s">
        <v>556</v>
      </c>
      <c r="X1100" s="560" t="s">
        <v>7047</v>
      </c>
      <c r="Y1100" s="560" t="s">
        <v>1993</v>
      </c>
      <c r="Z1100" s="564" t="s">
        <v>1994</v>
      </c>
      <c r="AA1100" s="572">
        <v>44652</v>
      </c>
      <c r="AB1100" s="573" t="s">
        <v>2167</v>
      </c>
      <c r="AC1100" s="560">
        <v>5.8</v>
      </c>
      <c r="AD1100" s="574"/>
      <c r="AE1100" s="560">
        <v>95</v>
      </c>
      <c r="AF1100" s="560"/>
      <c r="AG1100" s="560">
        <v>125</v>
      </c>
      <c r="AH1100" s="560"/>
      <c r="AI1100" s="560">
        <v>22</v>
      </c>
      <c r="AJ1100" s="560">
        <v>37</v>
      </c>
      <c r="AK1100" s="571">
        <v>50</v>
      </c>
      <c r="AL1100" s="571">
        <v>1</v>
      </c>
      <c r="AM1100" s="571"/>
      <c r="AN1100" s="571"/>
      <c r="AO1100" s="571"/>
      <c r="AP1100" s="560"/>
      <c r="AQ1100" s="642"/>
      <c r="AR1100" s="571"/>
      <c r="AS1100" s="571"/>
      <c r="AT1100" s="571"/>
      <c r="AU1100" s="571"/>
      <c r="AV1100" s="571"/>
      <c r="AW1100" s="571"/>
      <c r="AX1100" s="571"/>
      <c r="AY1100" s="571"/>
      <c r="AZ1100" s="571"/>
      <c r="BA1100" s="571"/>
      <c r="BB1100" s="571"/>
      <c r="BC1100" s="571"/>
      <c r="BD1100" s="571"/>
      <c r="BE1100" s="571"/>
      <c r="BF1100" s="571"/>
      <c r="BG1100" s="571"/>
      <c r="BH1100" s="571"/>
      <c r="BI1100" s="571"/>
      <c r="BJ1100" s="571"/>
      <c r="BK1100" s="571"/>
      <c r="BL1100" s="571"/>
      <c r="BM1100" s="571"/>
      <c r="BN1100" s="571"/>
      <c r="BO1100" s="571"/>
      <c r="BP1100" s="571"/>
      <c r="BQ1100" s="571"/>
      <c r="BR1100" s="571"/>
      <c r="BS1100" s="571"/>
      <c r="BT1100" s="571"/>
      <c r="BU1100" s="571"/>
      <c r="BV1100" s="571"/>
      <c r="BW1100" s="571"/>
      <c r="BX1100" s="571"/>
      <c r="BY1100" s="571"/>
      <c r="BZ1100" s="571"/>
      <c r="CA1100" s="571"/>
      <c r="CB1100" s="571"/>
      <c r="CC1100" s="571"/>
      <c r="CD1100" s="571"/>
      <c r="CE1100" s="571"/>
      <c r="CF1100" s="571"/>
      <c r="CG1100" s="571"/>
      <c r="CH1100" s="571"/>
      <c r="CI1100" s="571"/>
      <c r="CJ1100" s="571"/>
      <c r="CK1100" s="571"/>
      <c r="CL1100" s="571"/>
      <c r="CM1100" s="571"/>
      <c r="CN1100" s="571"/>
      <c r="CO1100" s="571"/>
      <c r="CP1100" s="571"/>
      <c r="CQ1100" s="575"/>
      <c r="CR1100" s="575"/>
      <c r="CS1100" s="575"/>
      <c r="CT1100" s="575"/>
      <c r="CU1100" s="575"/>
      <c r="CV1100" s="575"/>
      <c r="CW1100" s="575"/>
      <c r="CX1100" s="575"/>
      <c r="CY1100" s="575"/>
      <c r="CZ1100" s="575"/>
      <c r="DA1100" s="575"/>
      <c r="DB1100" s="575"/>
      <c r="DC1100" s="575"/>
      <c r="DD1100" s="575"/>
      <c r="DE1100" s="575"/>
      <c r="DF1100" s="575"/>
      <c r="DG1100" s="575"/>
      <c r="DH1100" s="575"/>
      <c r="DI1100" s="575"/>
      <c r="DJ1100" s="575"/>
      <c r="DK1100" s="575"/>
      <c r="DL1100" s="575"/>
      <c r="DM1100" s="575"/>
      <c r="DN1100" s="575"/>
      <c r="DO1100" s="575"/>
      <c r="DP1100" s="575"/>
      <c r="DQ1100" s="575"/>
      <c r="DR1100" s="575"/>
      <c r="DS1100" s="575"/>
      <c r="DT1100" s="575"/>
      <c r="DU1100" s="575"/>
      <c r="DV1100" s="575"/>
      <c r="DW1100" s="575"/>
    </row>
    <row r="1101" spans="1:127" ht="12.75" customHeight="1" x14ac:dyDescent="0.2">
      <c r="A1101" s="281">
        <v>1100</v>
      </c>
      <c r="B1101" s="281" t="s">
        <v>1005</v>
      </c>
      <c r="C1101" s="281" t="s">
        <v>3281</v>
      </c>
      <c r="D1101" s="281" t="s">
        <v>2488</v>
      </c>
      <c r="E1101" s="281" t="s">
        <v>3282</v>
      </c>
      <c r="F1101" s="281" t="s">
        <v>3283</v>
      </c>
      <c r="G1101" s="296" t="s">
        <v>3284</v>
      </c>
      <c r="H1101" s="676" t="s">
        <v>3285</v>
      </c>
      <c r="I1101" s="281" t="s">
        <v>424</v>
      </c>
      <c r="J1101" s="281" t="s">
        <v>3286</v>
      </c>
      <c r="K1101" s="281" t="s">
        <v>3287</v>
      </c>
      <c r="L1101" s="676" t="s">
        <v>3288</v>
      </c>
      <c r="M1101" s="306">
        <v>42227</v>
      </c>
      <c r="N1101" s="325">
        <v>44788</v>
      </c>
      <c r="O1101" s="507" t="s">
        <v>991</v>
      </c>
      <c r="P1101" s="513">
        <f t="shared" si="236"/>
        <v>44788</v>
      </c>
      <c r="Q1101" s="514">
        <v>15624</v>
      </c>
      <c r="R1101" s="514">
        <v>2015</v>
      </c>
      <c r="S1101" s="279">
        <v>43308</v>
      </c>
      <c r="T1101" s="501" t="s">
        <v>5218</v>
      </c>
      <c r="U1101" s="324" t="s">
        <v>259</v>
      </c>
      <c r="V1101" s="150" t="s">
        <v>9081</v>
      </c>
      <c r="W1101" s="150" t="s">
        <v>9082</v>
      </c>
      <c r="X1101" s="280" t="s">
        <v>3289</v>
      </c>
      <c r="Y1101" s="280" t="s">
        <v>3290</v>
      </c>
      <c r="Z1101" s="282" t="s">
        <v>3291</v>
      </c>
      <c r="AA1101" s="319">
        <f>N1101</f>
        <v>44788</v>
      </c>
      <c r="AB1101" s="149" t="s">
        <v>2167</v>
      </c>
      <c r="AC1101" s="280">
        <v>6.4</v>
      </c>
      <c r="AD1101" s="305">
        <v>22.9</v>
      </c>
      <c r="AE1101" s="280">
        <v>110</v>
      </c>
      <c r="AF1101" s="280">
        <v>110</v>
      </c>
      <c r="AG1101" s="280">
        <v>130</v>
      </c>
      <c r="AH1101" s="280">
        <v>150</v>
      </c>
      <c r="AI1101" s="280" t="s">
        <v>994</v>
      </c>
      <c r="AJ1101" s="280" t="s">
        <v>994</v>
      </c>
      <c r="AK1101" s="501" t="s">
        <v>994</v>
      </c>
      <c r="AL1101" s="501">
        <v>1</v>
      </c>
      <c r="AM1101" s="517">
        <v>42227</v>
      </c>
      <c r="AN1101" s="501">
        <v>2015</v>
      </c>
      <c r="AO1101" s="501" t="s">
        <v>991</v>
      </c>
      <c r="AP1101" s="280"/>
      <c r="AQ1101" s="634"/>
      <c r="AR1101" s="501"/>
      <c r="AS1101" s="501"/>
      <c r="AT1101" s="501"/>
      <c r="AU1101" s="501"/>
      <c r="AV1101" s="501"/>
      <c r="AW1101" s="501"/>
      <c r="AX1101" s="501"/>
      <c r="AY1101" s="501"/>
      <c r="AZ1101" s="501"/>
      <c r="BA1101" s="501"/>
      <c r="BB1101" s="501"/>
      <c r="BC1101" s="501"/>
      <c r="BD1101" s="501"/>
      <c r="BE1101" s="501"/>
      <c r="BF1101" s="501"/>
      <c r="BG1101" s="501"/>
      <c r="BH1101" s="501"/>
      <c r="BI1101" s="501"/>
      <c r="BJ1101" s="501"/>
      <c r="BK1101" s="501"/>
      <c r="BL1101" s="501"/>
      <c r="BM1101" s="501"/>
      <c r="BN1101" s="501"/>
      <c r="BO1101" s="501"/>
      <c r="BP1101" s="501"/>
      <c r="BQ1101" s="501"/>
      <c r="BR1101" s="501"/>
      <c r="BS1101" s="501"/>
      <c r="BT1101" s="501"/>
      <c r="BU1101" s="501"/>
      <c r="BV1101" s="501"/>
      <c r="BW1101" s="501"/>
      <c r="BX1101" s="501"/>
      <c r="BY1101" s="501"/>
      <c r="BZ1101" s="501"/>
      <c r="CA1101" s="501"/>
      <c r="CB1101" s="501"/>
      <c r="CC1101" s="501"/>
      <c r="CD1101" s="501"/>
      <c r="CE1101" s="501"/>
      <c r="CF1101" s="501"/>
      <c r="CG1101" s="501"/>
      <c r="CH1101" s="501"/>
      <c r="CI1101" s="501"/>
      <c r="CJ1101" s="501"/>
      <c r="CK1101" s="501"/>
      <c r="CL1101" s="501"/>
      <c r="CM1101" s="501"/>
      <c r="CN1101" s="501"/>
      <c r="CO1101" s="501"/>
      <c r="CP1101" s="501"/>
    </row>
    <row r="1102" spans="1:127" s="502" customFormat="1" ht="12.75" customHeight="1" x14ac:dyDescent="0.2">
      <c r="A1102" s="281">
        <v>1101</v>
      </c>
      <c r="B1102" s="281" t="s">
        <v>1005</v>
      </c>
      <c r="C1102" s="281" t="s">
        <v>8127</v>
      </c>
      <c r="D1102" s="281"/>
      <c r="E1102" s="281" t="s">
        <v>3294</v>
      </c>
      <c r="F1102" s="281" t="s">
        <v>6534</v>
      </c>
      <c r="G1102" s="296" t="s">
        <v>8128</v>
      </c>
      <c r="H1102" s="723"/>
      <c r="I1102" s="281" t="s">
        <v>424</v>
      </c>
      <c r="J1102" s="281"/>
      <c r="K1102" s="271" t="s">
        <v>8129</v>
      </c>
      <c r="L1102" s="273" t="s">
        <v>8130</v>
      </c>
      <c r="M1102" s="275">
        <v>43882</v>
      </c>
      <c r="N1102" s="132">
        <v>44524</v>
      </c>
      <c r="O1102" s="277" t="s">
        <v>991</v>
      </c>
      <c r="P1102" s="299">
        <f t="shared" si="236"/>
        <v>44524</v>
      </c>
      <c r="Q1102" s="264">
        <v>20144</v>
      </c>
      <c r="R1102" s="264">
        <v>2019</v>
      </c>
      <c r="S1102" s="265">
        <v>43793</v>
      </c>
      <c r="T1102" s="281" t="s">
        <v>39</v>
      </c>
      <c r="U1102" s="281" t="s">
        <v>1786</v>
      </c>
      <c r="V1102" s="150" t="s">
        <v>484</v>
      </c>
      <c r="W1102" s="150" t="s">
        <v>1280</v>
      </c>
      <c r="X1102" s="281" t="s">
        <v>8131</v>
      </c>
      <c r="Y1102" s="281" t="s">
        <v>1697</v>
      </c>
      <c r="Z1102" s="150" t="s">
        <v>916</v>
      </c>
      <c r="AA1102" s="303">
        <v>44524</v>
      </c>
      <c r="AB1102" s="283" t="s">
        <v>42</v>
      </c>
      <c r="AC1102" s="281">
        <v>4.25</v>
      </c>
      <c r="AD1102" s="284">
        <v>25</v>
      </c>
      <c r="AE1102" s="281">
        <v>75</v>
      </c>
      <c r="AF1102" s="281">
        <v>85</v>
      </c>
      <c r="AG1102" s="281">
        <v>105</v>
      </c>
      <c r="AH1102" s="281">
        <v>150</v>
      </c>
      <c r="AI1102" s="281" t="s">
        <v>994</v>
      </c>
      <c r="AJ1102" s="281" t="s">
        <v>994</v>
      </c>
      <c r="AK1102" s="281" t="s">
        <v>994</v>
      </c>
      <c r="AL1102" s="281">
        <v>1</v>
      </c>
      <c r="AM1102" s="324"/>
      <c r="AN1102" s="324"/>
      <c r="AO1102" s="324"/>
      <c r="AP1102" s="281" t="s">
        <v>8132</v>
      </c>
      <c r="AQ1102" s="635"/>
      <c r="AR1102" s="324"/>
      <c r="AS1102" s="324"/>
      <c r="AT1102" s="324"/>
      <c r="AU1102" s="324"/>
      <c r="AV1102" s="324"/>
      <c r="AW1102" s="324"/>
      <c r="AX1102" s="324"/>
      <c r="AY1102" s="324"/>
      <c r="AZ1102" s="324"/>
      <c r="BA1102" s="324"/>
      <c r="BB1102" s="324"/>
      <c r="BC1102" s="324"/>
      <c r="BD1102" s="324"/>
      <c r="BE1102" s="324"/>
      <c r="BF1102" s="324"/>
      <c r="BG1102" s="324"/>
      <c r="BH1102" s="324"/>
      <c r="BI1102" s="324"/>
      <c r="BJ1102" s="324"/>
      <c r="BK1102" s="324"/>
      <c r="BL1102" s="324"/>
      <c r="BM1102" s="324"/>
      <c r="BN1102" s="324"/>
      <c r="BO1102" s="324"/>
      <c r="BP1102" s="324"/>
      <c r="BQ1102" s="324"/>
      <c r="BR1102" s="324"/>
      <c r="BS1102" s="324"/>
      <c r="BT1102" s="324"/>
      <c r="BU1102" s="324"/>
      <c r="BV1102" s="324"/>
      <c r="BW1102" s="324"/>
      <c r="BX1102" s="324"/>
      <c r="BY1102" s="324"/>
      <c r="BZ1102" s="324"/>
      <c r="CA1102" s="324"/>
      <c r="CB1102" s="324"/>
      <c r="CC1102" s="324"/>
      <c r="CD1102" s="324"/>
      <c r="CE1102" s="324"/>
      <c r="CF1102" s="324"/>
      <c r="CG1102" s="324"/>
      <c r="CH1102" s="324"/>
      <c r="CI1102" s="324"/>
      <c r="CJ1102" s="324"/>
      <c r="CK1102" s="324"/>
      <c r="CL1102" s="324"/>
      <c r="CM1102" s="324"/>
      <c r="CN1102" s="324"/>
      <c r="CO1102" s="324"/>
      <c r="CP1102" s="324"/>
      <c r="CQ1102" s="532"/>
      <c r="CR1102" s="532"/>
      <c r="CS1102" s="532"/>
      <c r="CT1102" s="532"/>
      <c r="CU1102" s="532"/>
      <c r="CV1102" s="532"/>
      <c r="CW1102" s="532"/>
      <c r="CX1102" s="532"/>
      <c r="CY1102" s="532"/>
      <c r="CZ1102" s="532"/>
      <c r="DA1102" s="532"/>
      <c r="DB1102" s="532"/>
      <c r="DC1102" s="532"/>
      <c r="DD1102" s="532"/>
      <c r="DE1102" s="532"/>
      <c r="DF1102" s="532"/>
      <c r="DG1102" s="532"/>
      <c r="DH1102" s="532"/>
      <c r="DI1102" s="532"/>
      <c r="DJ1102" s="532"/>
      <c r="DK1102" s="532"/>
      <c r="DL1102" s="532"/>
      <c r="DM1102" s="532"/>
      <c r="DN1102" s="532"/>
      <c r="DO1102" s="532"/>
      <c r="DP1102" s="532"/>
      <c r="DQ1102" s="532"/>
      <c r="DR1102" s="532"/>
      <c r="DS1102" s="532"/>
      <c r="DT1102" s="532"/>
      <c r="DU1102" s="532"/>
      <c r="DV1102" s="532"/>
      <c r="DW1102" s="532"/>
    </row>
    <row r="1103" spans="1:127" ht="12.75" customHeight="1" x14ac:dyDescent="0.2">
      <c r="A1103" s="281">
        <v>1102</v>
      </c>
      <c r="B1103" s="281" t="s">
        <v>1004</v>
      </c>
      <c r="C1103" s="281" t="s">
        <v>2229</v>
      </c>
      <c r="D1103" s="281"/>
      <c r="E1103" s="281" t="s">
        <v>3295</v>
      </c>
      <c r="F1103" s="281"/>
      <c r="G1103" s="296" t="s">
        <v>3296</v>
      </c>
      <c r="H1103" s="676"/>
      <c r="I1103" s="281" t="s">
        <v>2653</v>
      </c>
      <c r="J1103" s="281"/>
      <c r="K1103" s="271" t="s">
        <v>6764</v>
      </c>
      <c r="L1103" s="273" t="s">
        <v>4788</v>
      </c>
      <c r="M1103" s="275">
        <v>42228</v>
      </c>
      <c r="N1103" s="276">
        <v>44955</v>
      </c>
      <c r="O1103" s="277" t="s">
        <v>991</v>
      </c>
      <c r="P1103" s="298">
        <f t="shared" si="236"/>
        <v>44955</v>
      </c>
      <c r="Q1103" s="278">
        <v>19018</v>
      </c>
      <c r="R1103" s="278">
        <v>2009</v>
      </c>
      <c r="S1103" s="279">
        <v>44225</v>
      </c>
      <c r="T1103" s="280" t="s">
        <v>6763</v>
      </c>
      <c r="U1103" s="281" t="s">
        <v>991</v>
      </c>
      <c r="V1103" s="282" t="s">
        <v>1488</v>
      </c>
      <c r="W1103" s="282" t="s">
        <v>9741</v>
      </c>
      <c r="X1103" s="280" t="s">
        <v>4789</v>
      </c>
      <c r="Y1103" s="280" t="s">
        <v>958</v>
      </c>
      <c r="Z1103" s="282" t="s">
        <v>1612</v>
      </c>
      <c r="AA1103" s="319">
        <f>N1103</f>
        <v>44955</v>
      </c>
      <c r="AB1103" s="149" t="s">
        <v>2167</v>
      </c>
      <c r="AC1103" s="280">
        <v>5.7</v>
      </c>
      <c r="AD1103" s="305"/>
      <c r="AE1103" s="280">
        <v>65</v>
      </c>
      <c r="AF1103" s="280"/>
      <c r="AG1103" s="280">
        <v>85</v>
      </c>
      <c r="AH1103" s="280"/>
      <c r="AI1103" s="280">
        <v>22</v>
      </c>
      <c r="AJ1103" s="280">
        <v>38</v>
      </c>
      <c r="AK1103" s="280">
        <v>52</v>
      </c>
      <c r="AL1103" s="280">
        <v>1</v>
      </c>
      <c r="AM1103" s="501"/>
      <c r="AN1103" s="501"/>
      <c r="AO1103" s="501"/>
      <c r="AP1103" s="280"/>
      <c r="AQ1103" s="634"/>
      <c r="AR1103" s="501"/>
      <c r="AS1103" s="501"/>
      <c r="AT1103" s="501"/>
      <c r="AU1103" s="501"/>
      <c r="AV1103" s="501"/>
      <c r="AW1103" s="501"/>
      <c r="AX1103" s="501"/>
      <c r="AY1103" s="501"/>
      <c r="AZ1103" s="501"/>
      <c r="BA1103" s="501"/>
      <c r="BB1103" s="501"/>
      <c r="BC1103" s="501"/>
      <c r="BD1103" s="501"/>
      <c r="BE1103" s="501"/>
      <c r="BF1103" s="501"/>
      <c r="BG1103" s="501"/>
      <c r="BH1103" s="501"/>
      <c r="BI1103" s="501"/>
      <c r="BJ1103" s="501"/>
      <c r="BK1103" s="501"/>
      <c r="BL1103" s="501"/>
      <c r="BM1103" s="501"/>
      <c r="BN1103" s="501"/>
      <c r="BO1103" s="501"/>
      <c r="BP1103" s="501"/>
      <c r="BQ1103" s="501"/>
      <c r="BR1103" s="501"/>
      <c r="BS1103" s="501"/>
      <c r="BT1103" s="501"/>
      <c r="BU1103" s="501"/>
      <c r="BV1103" s="501"/>
      <c r="BW1103" s="501"/>
      <c r="BX1103" s="501"/>
      <c r="BY1103" s="501"/>
      <c r="BZ1103" s="501"/>
      <c r="CA1103" s="501"/>
      <c r="CB1103" s="501"/>
      <c r="CC1103" s="501"/>
      <c r="CD1103" s="501"/>
      <c r="CE1103" s="501"/>
      <c r="CF1103" s="501"/>
      <c r="CG1103" s="501"/>
      <c r="CH1103" s="501"/>
      <c r="CI1103" s="501"/>
      <c r="CJ1103" s="501"/>
      <c r="CK1103" s="501"/>
      <c r="CL1103" s="501"/>
      <c r="CM1103" s="501"/>
      <c r="CN1103" s="501"/>
      <c r="CO1103" s="501"/>
      <c r="CP1103" s="501"/>
    </row>
    <row r="1104" spans="1:127" s="502" customFormat="1" ht="12.75" customHeight="1" x14ac:dyDescent="0.2">
      <c r="A1104" s="281">
        <v>1103</v>
      </c>
      <c r="B1104" s="281" t="s">
        <v>1005</v>
      </c>
      <c r="C1104" s="281" t="s">
        <v>10533</v>
      </c>
      <c r="D1104" s="281" t="s">
        <v>10534</v>
      </c>
      <c r="E1104" s="281" t="s">
        <v>3297</v>
      </c>
      <c r="F1104" s="281" t="s">
        <v>10535</v>
      </c>
      <c r="G1104" s="296" t="s">
        <v>10536</v>
      </c>
      <c r="H1104" s="922" t="s">
        <v>10537</v>
      </c>
      <c r="I1104" s="281" t="s">
        <v>3217</v>
      </c>
      <c r="J1104" s="281" t="s">
        <v>10430</v>
      </c>
      <c r="K1104" s="281" t="s">
        <v>10538</v>
      </c>
      <c r="L1104" s="922" t="s">
        <v>10539</v>
      </c>
      <c r="M1104" s="306">
        <v>44391</v>
      </c>
      <c r="N1104" s="307">
        <v>45103</v>
      </c>
      <c r="O1104" s="507" t="s">
        <v>991</v>
      </c>
      <c r="P1104" s="508">
        <f>N1104</f>
        <v>45103</v>
      </c>
      <c r="Q1104" s="520">
        <v>21385</v>
      </c>
      <c r="R1104" s="520">
        <v>2016</v>
      </c>
      <c r="S1104" s="265">
        <v>44373</v>
      </c>
      <c r="T1104" s="324" t="s">
        <v>32</v>
      </c>
      <c r="U1104" s="324" t="s">
        <v>1786</v>
      </c>
      <c r="V1104" s="150" t="s">
        <v>2177</v>
      </c>
      <c r="W1104" s="150" t="s">
        <v>10540</v>
      </c>
      <c r="X1104" s="281" t="s">
        <v>10544</v>
      </c>
      <c r="Y1104" s="281" t="s">
        <v>10541</v>
      </c>
      <c r="Z1104" s="150" t="s">
        <v>10542</v>
      </c>
      <c r="AA1104" s="303">
        <f>N1104</f>
        <v>45103</v>
      </c>
      <c r="AB1104" s="283" t="s">
        <v>994</v>
      </c>
      <c r="AC1104" s="281">
        <v>5.9</v>
      </c>
      <c r="AD1104" s="284">
        <v>22.3</v>
      </c>
      <c r="AE1104" s="281">
        <v>105</v>
      </c>
      <c r="AF1104" s="281">
        <v>105</v>
      </c>
      <c r="AG1104" s="281">
        <v>145</v>
      </c>
      <c r="AH1104" s="281">
        <v>145</v>
      </c>
      <c r="AI1104" s="281" t="s">
        <v>9436</v>
      </c>
      <c r="AJ1104" s="281" t="s">
        <v>10543</v>
      </c>
      <c r="AK1104" s="324" t="s">
        <v>9438</v>
      </c>
      <c r="AL1104" s="324">
        <v>1</v>
      </c>
      <c r="AM1104" s="506">
        <v>44391</v>
      </c>
      <c r="AN1104" s="324">
        <v>2020</v>
      </c>
      <c r="AO1104" s="324" t="s">
        <v>991</v>
      </c>
      <c r="AP1104" s="281"/>
      <c r="AQ1104" s="635"/>
      <c r="AR1104" s="324"/>
      <c r="AS1104" s="324"/>
      <c r="AT1104" s="324"/>
      <c r="AU1104" s="324"/>
      <c r="AV1104" s="324"/>
      <c r="AW1104" s="324"/>
      <c r="AX1104" s="324"/>
      <c r="AY1104" s="324"/>
      <c r="AZ1104" s="324"/>
      <c r="BA1104" s="324"/>
      <c r="BB1104" s="324"/>
      <c r="BC1104" s="324"/>
      <c r="BD1104" s="324"/>
      <c r="BE1104" s="324"/>
      <c r="BF1104" s="324"/>
      <c r="BG1104" s="324"/>
      <c r="BH1104" s="324"/>
      <c r="BI1104" s="324"/>
      <c r="BJ1104" s="324"/>
      <c r="BK1104" s="324"/>
      <c r="BL1104" s="324"/>
      <c r="BM1104" s="324"/>
      <c r="BN1104" s="324"/>
      <c r="BO1104" s="324"/>
      <c r="BP1104" s="324"/>
      <c r="BQ1104" s="324"/>
      <c r="BR1104" s="324"/>
      <c r="BS1104" s="324"/>
      <c r="BT1104" s="324"/>
      <c r="BU1104" s="324"/>
      <c r="BV1104" s="324"/>
      <c r="BW1104" s="324"/>
      <c r="BX1104" s="324"/>
      <c r="BY1104" s="324"/>
      <c r="BZ1104" s="324"/>
      <c r="CA1104" s="324"/>
      <c r="CB1104" s="324"/>
      <c r="CC1104" s="324"/>
      <c r="CD1104" s="324"/>
      <c r="CE1104" s="324"/>
      <c r="CF1104" s="324"/>
      <c r="CG1104" s="324"/>
      <c r="CH1104" s="324"/>
      <c r="CI1104" s="324"/>
      <c r="CJ1104" s="324"/>
      <c r="CK1104" s="324"/>
      <c r="CL1104" s="324"/>
      <c r="CM1104" s="324"/>
      <c r="CN1104" s="324"/>
      <c r="CO1104" s="324"/>
      <c r="CP1104" s="324"/>
      <c r="CQ1104" s="532"/>
      <c r="CR1104" s="532"/>
      <c r="CS1104" s="532"/>
      <c r="CT1104" s="532"/>
      <c r="CU1104" s="532"/>
      <c r="CV1104" s="532"/>
      <c r="CW1104" s="532"/>
      <c r="CX1104" s="532"/>
      <c r="CY1104" s="532"/>
      <c r="CZ1104" s="532"/>
      <c r="DA1104" s="532"/>
      <c r="DB1104" s="532"/>
      <c r="DC1104" s="532"/>
      <c r="DD1104" s="532"/>
      <c r="DE1104" s="532"/>
      <c r="DF1104" s="532"/>
      <c r="DG1104" s="532"/>
      <c r="DH1104" s="532"/>
      <c r="DI1104" s="532"/>
      <c r="DJ1104" s="532"/>
      <c r="DK1104" s="532"/>
      <c r="DL1104" s="532"/>
      <c r="DM1104" s="532"/>
      <c r="DN1104" s="532"/>
      <c r="DO1104" s="532"/>
      <c r="DP1104" s="532"/>
      <c r="DQ1104" s="532"/>
      <c r="DR1104" s="532"/>
      <c r="DS1104" s="532"/>
      <c r="DT1104" s="532"/>
      <c r="DU1104" s="532"/>
      <c r="DV1104" s="532"/>
      <c r="DW1104" s="532"/>
    </row>
    <row r="1105" spans="1:127" s="502" customFormat="1" ht="12.75" customHeight="1" x14ac:dyDescent="0.2">
      <c r="A1105" s="281">
        <v>1104</v>
      </c>
      <c r="B1105" s="281" t="s">
        <v>1004</v>
      </c>
      <c r="C1105" s="281" t="s">
        <v>5851</v>
      </c>
      <c r="D1105" s="281"/>
      <c r="E1105" s="281" t="s">
        <v>5978</v>
      </c>
      <c r="F1105" s="281"/>
      <c r="G1105" s="296" t="s">
        <v>8570</v>
      </c>
      <c r="H1105" s="754"/>
      <c r="I1105" s="281" t="s">
        <v>1527</v>
      </c>
      <c r="J1105" s="281"/>
      <c r="K1105" s="271" t="s">
        <v>8571</v>
      </c>
      <c r="L1105" s="273" t="s">
        <v>8572</v>
      </c>
      <c r="M1105" s="275">
        <v>43966</v>
      </c>
      <c r="N1105" s="132">
        <v>44695</v>
      </c>
      <c r="O1105" s="277" t="s">
        <v>991</v>
      </c>
      <c r="P1105" s="299">
        <f>N1105</f>
        <v>44695</v>
      </c>
      <c r="Q1105" s="264">
        <v>20410</v>
      </c>
      <c r="R1105" s="264">
        <v>2016</v>
      </c>
      <c r="S1105" s="265">
        <v>43965</v>
      </c>
      <c r="T1105" s="281" t="s">
        <v>5762</v>
      </c>
      <c r="U1105" s="281" t="s">
        <v>1786</v>
      </c>
      <c r="V1105" s="150" t="s">
        <v>484</v>
      </c>
      <c r="W1105" s="150" t="s">
        <v>4043</v>
      </c>
      <c r="X1105" s="281" t="s">
        <v>8573</v>
      </c>
      <c r="Y1105" s="281" t="s">
        <v>1232</v>
      </c>
      <c r="Z1105" s="150" t="s">
        <v>351</v>
      </c>
      <c r="AA1105" s="303">
        <v>43965</v>
      </c>
      <c r="AB1105" s="283" t="s">
        <v>2167</v>
      </c>
      <c r="AC1105" s="281">
        <v>5.75</v>
      </c>
      <c r="AD1105" s="284"/>
      <c r="AE1105" s="281">
        <v>100</v>
      </c>
      <c r="AF1105" s="281"/>
      <c r="AG1105" s="281">
        <v>130</v>
      </c>
      <c r="AH1105" s="281">
        <v>145</v>
      </c>
      <c r="AI1105" s="281" t="s">
        <v>994</v>
      </c>
      <c r="AJ1105" s="281">
        <v>38</v>
      </c>
      <c r="AK1105" s="281">
        <v>51</v>
      </c>
      <c r="AL1105" s="281">
        <v>1</v>
      </c>
      <c r="AM1105" s="324"/>
      <c r="AN1105" s="324"/>
      <c r="AO1105" s="324"/>
      <c r="AP1105" s="281"/>
      <c r="AQ1105" s="635"/>
      <c r="AR1105" s="324"/>
      <c r="AS1105" s="324"/>
      <c r="AT1105" s="324"/>
      <c r="AU1105" s="324"/>
      <c r="AV1105" s="324"/>
      <c r="AW1105" s="324"/>
      <c r="AX1105" s="324"/>
      <c r="AY1105" s="324"/>
      <c r="AZ1105" s="324"/>
      <c r="BA1105" s="324"/>
      <c r="BB1105" s="324"/>
      <c r="BC1105" s="324"/>
      <c r="BD1105" s="324"/>
      <c r="BE1105" s="324"/>
      <c r="BF1105" s="324"/>
      <c r="BG1105" s="324"/>
      <c r="BH1105" s="324"/>
      <c r="BI1105" s="324"/>
      <c r="BJ1105" s="324"/>
      <c r="BK1105" s="324"/>
      <c r="BL1105" s="324"/>
      <c r="BM1105" s="324"/>
      <c r="BN1105" s="324"/>
      <c r="BO1105" s="324"/>
      <c r="BP1105" s="324"/>
      <c r="BQ1105" s="324"/>
      <c r="BR1105" s="324"/>
      <c r="BS1105" s="324"/>
      <c r="BT1105" s="324"/>
      <c r="BU1105" s="324"/>
      <c r="BV1105" s="324"/>
      <c r="BW1105" s="324"/>
      <c r="BX1105" s="324"/>
      <c r="BY1105" s="324"/>
      <c r="BZ1105" s="324"/>
      <c r="CA1105" s="324"/>
      <c r="CB1105" s="324"/>
      <c r="CC1105" s="324"/>
      <c r="CD1105" s="324"/>
      <c r="CE1105" s="324"/>
      <c r="CF1105" s="324"/>
      <c r="CG1105" s="324"/>
      <c r="CH1105" s="324"/>
      <c r="CI1105" s="324"/>
      <c r="CJ1105" s="324"/>
      <c r="CK1105" s="324"/>
      <c r="CL1105" s="324"/>
      <c r="CM1105" s="324"/>
      <c r="CN1105" s="324"/>
      <c r="CO1105" s="324"/>
      <c r="CP1105" s="324"/>
      <c r="CQ1105" s="532"/>
      <c r="CR1105" s="532"/>
      <c r="CS1105" s="532"/>
      <c r="CT1105" s="532"/>
      <c r="CU1105" s="532"/>
      <c r="CV1105" s="532"/>
      <c r="CW1105" s="532"/>
      <c r="CX1105" s="532"/>
      <c r="CY1105" s="532"/>
      <c r="CZ1105" s="532"/>
      <c r="DA1105" s="532"/>
      <c r="DB1105" s="532"/>
      <c r="DC1105" s="532"/>
      <c r="DD1105" s="532"/>
      <c r="DE1105" s="532"/>
      <c r="DF1105" s="532"/>
      <c r="DG1105" s="532"/>
      <c r="DH1105" s="532"/>
      <c r="DI1105" s="532"/>
      <c r="DJ1105" s="532"/>
      <c r="DK1105" s="532"/>
      <c r="DL1105" s="532"/>
      <c r="DM1105" s="532"/>
      <c r="DN1105" s="532"/>
      <c r="DO1105" s="532"/>
      <c r="DP1105" s="532"/>
      <c r="DQ1105" s="532"/>
      <c r="DR1105" s="532"/>
      <c r="DS1105" s="532"/>
      <c r="DT1105" s="532"/>
      <c r="DU1105" s="532"/>
      <c r="DV1105" s="532"/>
      <c r="DW1105" s="532"/>
    </row>
    <row r="1106" spans="1:127" ht="12.75" customHeight="1" x14ac:dyDescent="0.2">
      <c r="A1106" s="281">
        <v>1105</v>
      </c>
      <c r="B1106" s="281" t="s">
        <v>1004</v>
      </c>
      <c r="C1106" s="281" t="s">
        <v>3216</v>
      </c>
      <c r="D1106" s="281"/>
      <c r="E1106" s="281" t="s">
        <v>6040</v>
      </c>
      <c r="F1106" s="281"/>
      <c r="G1106" s="296" t="s">
        <v>6041</v>
      </c>
      <c r="H1106" s="676"/>
      <c r="I1106" s="281" t="s">
        <v>2653</v>
      </c>
      <c r="J1106" s="281"/>
      <c r="K1106" s="271" t="s">
        <v>10556</v>
      </c>
      <c r="L1106" s="273" t="s">
        <v>10557</v>
      </c>
      <c r="M1106" s="275">
        <v>43206</v>
      </c>
      <c r="N1106" s="132">
        <v>44692</v>
      </c>
      <c r="O1106" s="277" t="s">
        <v>991</v>
      </c>
      <c r="P1106" s="299">
        <f t="shared" ref="P1106:P1113" si="237">N1106</f>
        <v>44692</v>
      </c>
      <c r="Q1106" s="264">
        <v>21397</v>
      </c>
      <c r="R1106" s="264">
        <v>2018</v>
      </c>
      <c r="S1106" s="279">
        <v>43962</v>
      </c>
      <c r="T1106" s="281" t="s">
        <v>5079</v>
      </c>
      <c r="U1106" s="281" t="s">
        <v>990</v>
      </c>
      <c r="V1106" s="150" t="s">
        <v>8614</v>
      </c>
      <c r="W1106" s="150" t="s">
        <v>8614</v>
      </c>
      <c r="X1106" s="281" t="s">
        <v>6073</v>
      </c>
      <c r="Y1106" s="281" t="s">
        <v>10558</v>
      </c>
      <c r="Z1106" s="150" t="s">
        <v>6074</v>
      </c>
      <c r="AA1106" s="303">
        <f t="shared" ref="AA1106" si="238">N1106</f>
        <v>44692</v>
      </c>
      <c r="AB1106" s="283" t="s">
        <v>2167</v>
      </c>
      <c r="AC1106" s="281">
        <v>4.3</v>
      </c>
      <c r="AD1106" s="284"/>
      <c r="AE1106" s="281">
        <v>75</v>
      </c>
      <c r="AF1106" s="281"/>
      <c r="AG1106" s="281">
        <v>100</v>
      </c>
      <c r="AH1106" s="281"/>
      <c r="AI1106" s="281">
        <v>22</v>
      </c>
      <c r="AJ1106" s="281">
        <v>36</v>
      </c>
      <c r="AK1106" s="281">
        <v>54</v>
      </c>
      <c r="AL1106" s="281">
        <v>1</v>
      </c>
      <c r="AM1106" s="279"/>
      <c r="AN1106" s="501"/>
      <c r="AO1106" s="501"/>
      <c r="AP1106" s="280"/>
      <c r="AQ1106" s="634"/>
      <c r="AR1106" s="501"/>
      <c r="AS1106" s="501"/>
      <c r="AT1106" s="501"/>
      <c r="AU1106" s="501"/>
      <c r="AV1106" s="501"/>
      <c r="AW1106" s="501"/>
      <c r="AX1106" s="501"/>
      <c r="AY1106" s="501"/>
      <c r="AZ1106" s="501"/>
      <c r="BA1106" s="501"/>
      <c r="BB1106" s="501"/>
      <c r="BC1106" s="501"/>
      <c r="BD1106" s="501"/>
      <c r="BE1106" s="501"/>
      <c r="BF1106" s="501"/>
      <c r="BG1106" s="501"/>
      <c r="BH1106" s="501"/>
      <c r="BI1106" s="501"/>
      <c r="BJ1106" s="501"/>
      <c r="BK1106" s="501"/>
      <c r="BL1106" s="501"/>
      <c r="BM1106" s="501"/>
      <c r="BN1106" s="501"/>
      <c r="BO1106" s="501"/>
      <c r="BP1106" s="501"/>
      <c r="BQ1106" s="501"/>
      <c r="BR1106" s="501"/>
      <c r="BS1106" s="501"/>
      <c r="BT1106" s="501"/>
      <c r="BU1106" s="501"/>
      <c r="BV1106" s="501"/>
      <c r="BW1106" s="501"/>
      <c r="BX1106" s="501"/>
      <c r="BY1106" s="501"/>
      <c r="BZ1106" s="501"/>
      <c r="CA1106" s="501"/>
      <c r="CB1106" s="501"/>
      <c r="CC1106" s="501"/>
      <c r="CD1106" s="501"/>
      <c r="CE1106" s="501"/>
      <c r="CF1106" s="501"/>
      <c r="CG1106" s="501"/>
      <c r="CH1106" s="501"/>
      <c r="CI1106" s="501"/>
      <c r="CJ1106" s="501"/>
      <c r="CK1106" s="501"/>
      <c r="CL1106" s="501"/>
      <c r="CM1106" s="501"/>
      <c r="CN1106" s="501"/>
      <c r="CO1106" s="501"/>
      <c r="CP1106" s="501"/>
    </row>
    <row r="1107" spans="1:127" ht="12.75" customHeight="1" x14ac:dyDescent="0.2">
      <c r="A1107" s="281">
        <v>1106</v>
      </c>
      <c r="B1107" s="281" t="s">
        <v>1004</v>
      </c>
      <c r="C1107" s="281" t="s">
        <v>3133</v>
      </c>
      <c r="D1107" s="281"/>
      <c r="E1107" s="281" t="s">
        <v>3298</v>
      </c>
      <c r="F1107" s="281"/>
      <c r="G1107" s="296" t="s">
        <v>3299</v>
      </c>
      <c r="H1107" s="676"/>
      <c r="I1107" s="281" t="s">
        <v>2653</v>
      </c>
      <c r="J1107" s="281"/>
      <c r="K1107" s="281" t="s">
        <v>3429</v>
      </c>
      <c r="L1107" s="676" t="s">
        <v>542</v>
      </c>
      <c r="M1107" s="306">
        <v>42232</v>
      </c>
      <c r="N1107" s="325">
        <v>44693</v>
      </c>
      <c r="O1107" s="507" t="s">
        <v>991</v>
      </c>
      <c r="P1107" s="513">
        <f t="shared" si="237"/>
        <v>44693</v>
      </c>
      <c r="Q1107" s="514">
        <v>16917</v>
      </c>
      <c r="R1107" s="514">
        <v>2011</v>
      </c>
      <c r="S1107" s="279">
        <v>43963</v>
      </c>
      <c r="T1107" s="501" t="s">
        <v>39</v>
      </c>
      <c r="U1107" s="324" t="s">
        <v>991</v>
      </c>
      <c r="V1107" s="282" t="s">
        <v>484</v>
      </c>
      <c r="W1107" s="282" t="s">
        <v>6133</v>
      </c>
      <c r="X1107" s="280" t="s">
        <v>4257</v>
      </c>
      <c r="Y1107" s="280" t="s">
        <v>1697</v>
      </c>
      <c r="Z1107" s="282" t="s">
        <v>4258</v>
      </c>
      <c r="AA1107" s="319">
        <f>N1107</f>
        <v>44693</v>
      </c>
      <c r="AB1107" s="149" t="s">
        <v>2167</v>
      </c>
      <c r="AC1107" s="280">
        <v>8.6999999999999993</v>
      </c>
      <c r="AD1107" s="305"/>
      <c r="AE1107" s="280">
        <v>90</v>
      </c>
      <c r="AF1107" s="280"/>
      <c r="AG1107" s="280">
        <v>190</v>
      </c>
      <c r="AH1107" s="280"/>
      <c r="AI1107" s="280">
        <v>23</v>
      </c>
      <c r="AJ1107" s="280">
        <v>36</v>
      </c>
      <c r="AK1107" s="501">
        <v>50</v>
      </c>
      <c r="AL1107" s="501">
        <v>2</v>
      </c>
      <c r="AM1107" s="517"/>
      <c r="AN1107" s="501"/>
      <c r="AO1107" s="501"/>
      <c r="AP1107" s="280"/>
      <c r="AQ1107" s="634"/>
      <c r="AR1107" s="501"/>
      <c r="AS1107" s="501"/>
      <c r="AT1107" s="501"/>
      <c r="AU1107" s="501"/>
      <c r="AV1107" s="501"/>
      <c r="AW1107" s="501"/>
      <c r="AX1107" s="501"/>
      <c r="AY1107" s="501"/>
      <c r="AZ1107" s="501"/>
      <c r="BA1107" s="501"/>
      <c r="BB1107" s="501"/>
      <c r="BC1107" s="501"/>
      <c r="BD1107" s="501"/>
      <c r="BE1107" s="501"/>
      <c r="BF1107" s="501"/>
      <c r="BG1107" s="501"/>
      <c r="BH1107" s="501"/>
      <c r="BI1107" s="501"/>
      <c r="BJ1107" s="501"/>
      <c r="BK1107" s="501"/>
      <c r="BL1107" s="501"/>
      <c r="BM1107" s="501"/>
      <c r="BN1107" s="501"/>
      <c r="BO1107" s="501"/>
      <c r="BP1107" s="501"/>
      <c r="BQ1107" s="501"/>
      <c r="BR1107" s="501"/>
      <c r="BS1107" s="501"/>
      <c r="BT1107" s="501"/>
      <c r="BU1107" s="501"/>
      <c r="BV1107" s="501"/>
      <c r="BW1107" s="501"/>
      <c r="BX1107" s="501"/>
      <c r="BY1107" s="501"/>
      <c r="BZ1107" s="501"/>
      <c r="CA1107" s="501"/>
      <c r="CB1107" s="501"/>
      <c r="CC1107" s="501"/>
      <c r="CD1107" s="501"/>
      <c r="CE1107" s="501"/>
      <c r="CF1107" s="501"/>
      <c r="CG1107" s="501"/>
      <c r="CH1107" s="501"/>
      <c r="CI1107" s="501"/>
      <c r="CJ1107" s="501"/>
      <c r="CK1107" s="501"/>
      <c r="CL1107" s="501"/>
      <c r="CM1107" s="501"/>
      <c r="CN1107" s="501"/>
      <c r="CO1107" s="501"/>
      <c r="CP1107" s="501"/>
    </row>
    <row r="1108" spans="1:127" ht="12.75" customHeight="1" x14ac:dyDescent="0.2">
      <c r="A1108" s="281">
        <v>1107</v>
      </c>
      <c r="B1108" s="281" t="s">
        <v>1005</v>
      </c>
      <c r="C1108" s="281" t="s">
        <v>1275</v>
      </c>
      <c r="D1108" s="281" t="s">
        <v>1737</v>
      </c>
      <c r="E1108" s="281" t="s">
        <v>3690</v>
      </c>
      <c r="F1108" s="281" t="s">
        <v>3691</v>
      </c>
      <c r="G1108" s="296" t="s">
        <v>3692</v>
      </c>
      <c r="H1108" s="676" t="s">
        <v>2139</v>
      </c>
      <c r="I1108" s="281" t="s">
        <v>3626</v>
      </c>
      <c r="J1108" s="281" t="s">
        <v>1737</v>
      </c>
      <c r="K1108" s="281" t="s">
        <v>1738</v>
      </c>
      <c r="L1108" s="676" t="s">
        <v>1739</v>
      </c>
      <c r="M1108" s="306">
        <v>42408</v>
      </c>
      <c r="N1108" s="325">
        <v>43964</v>
      </c>
      <c r="O1108" s="507" t="s">
        <v>991</v>
      </c>
      <c r="P1108" s="513">
        <f t="shared" si="237"/>
        <v>43964</v>
      </c>
      <c r="Q1108" s="514">
        <v>18428</v>
      </c>
      <c r="R1108" s="514">
        <v>2014</v>
      </c>
      <c r="S1108" s="279">
        <v>43233</v>
      </c>
      <c r="T1108" s="501" t="s">
        <v>2878</v>
      </c>
      <c r="U1108" s="324" t="s">
        <v>259</v>
      </c>
      <c r="V1108" s="282" t="s">
        <v>6134</v>
      </c>
      <c r="W1108" s="282" t="s">
        <v>6135</v>
      </c>
      <c r="X1108" s="280" t="s">
        <v>3693</v>
      </c>
      <c r="Y1108" s="280" t="s">
        <v>1697</v>
      </c>
      <c r="Z1108" s="282" t="s">
        <v>1181</v>
      </c>
      <c r="AA1108" s="319">
        <f>N1108</f>
        <v>43964</v>
      </c>
      <c r="AB1108" s="149" t="s">
        <v>994</v>
      </c>
      <c r="AC1108" s="280">
        <v>5.9</v>
      </c>
      <c r="AD1108" s="305">
        <v>35</v>
      </c>
      <c r="AE1108" s="280">
        <v>95</v>
      </c>
      <c r="AF1108" s="280">
        <v>95</v>
      </c>
      <c r="AG1108" s="280">
        <v>130</v>
      </c>
      <c r="AH1108" s="280">
        <v>169</v>
      </c>
      <c r="AI1108" s="280">
        <v>23</v>
      </c>
      <c r="AJ1108" s="280">
        <v>50</v>
      </c>
      <c r="AK1108" s="501">
        <v>65</v>
      </c>
      <c r="AL1108" s="501">
        <v>1</v>
      </c>
      <c r="AM1108" s="517">
        <v>42408</v>
      </c>
      <c r="AN1108" s="501">
        <v>2014</v>
      </c>
      <c r="AO1108" s="501" t="s">
        <v>991</v>
      </c>
      <c r="AP1108" s="280"/>
      <c r="AQ1108" s="634"/>
      <c r="AR1108" s="501"/>
      <c r="AS1108" s="501"/>
      <c r="AT1108" s="501"/>
      <c r="AU1108" s="501"/>
      <c r="AV1108" s="501"/>
      <c r="AW1108" s="501"/>
      <c r="AX1108" s="501"/>
      <c r="AY1108" s="501"/>
      <c r="AZ1108" s="501"/>
      <c r="BA1108" s="501"/>
      <c r="BB1108" s="501"/>
      <c r="BC1108" s="501"/>
      <c r="BD1108" s="501"/>
      <c r="BE1108" s="501"/>
      <c r="BF1108" s="501"/>
      <c r="BG1108" s="501"/>
      <c r="BH1108" s="501"/>
      <c r="BI1108" s="501"/>
      <c r="BJ1108" s="501"/>
      <c r="BK1108" s="501"/>
      <c r="BL1108" s="501"/>
      <c r="BM1108" s="501"/>
      <c r="BN1108" s="501"/>
      <c r="BO1108" s="501"/>
      <c r="BP1108" s="501"/>
      <c r="BQ1108" s="501"/>
      <c r="BR1108" s="501"/>
      <c r="BS1108" s="501"/>
      <c r="BT1108" s="501"/>
      <c r="BU1108" s="501"/>
      <c r="BV1108" s="501"/>
      <c r="BW1108" s="501"/>
      <c r="BX1108" s="501"/>
      <c r="BY1108" s="501"/>
      <c r="BZ1108" s="501"/>
      <c r="CA1108" s="501"/>
      <c r="CB1108" s="501"/>
      <c r="CC1108" s="501"/>
      <c r="CD1108" s="501"/>
      <c r="CE1108" s="501"/>
      <c r="CF1108" s="501"/>
      <c r="CG1108" s="501"/>
      <c r="CH1108" s="501"/>
      <c r="CI1108" s="501"/>
      <c r="CJ1108" s="501"/>
      <c r="CK1108" s="501"/>
      <c r="CL1108" s="501"/>
      <c r="CM1108" s="501"/>
      <c r="CN1108" s="501"/>
      <c r="CO1108" s="501"/>
      <c r="CP1108" s="501"/>
    </row>
    <row r="1109" spans="1:127" s="502" customFormat="1" ht="12.75" customHeight="1" x14ac:dyDescent="0.2">
      <c r="A1109" s="281">
        <v>1108</v>
      </c>
      <c r="B1109" s="281" t="s">
        <v>1004</v>
      </c>
      <c r="C1109" s="281" t="s">
        <v>8164</v>
      </c>
      <c r="D1109" s="281"/>
      <c r="E1109" s="281" t="s">
        <v>4333</v>
      </c>
      <c r="F1109" s="281"/>
      <c r="G1109" s="296" t="s">
        <v>8160</v>
      </c>
      <c r="H1109" s="727"/>
      <c r="I1109" s="281" t="s">
        <v>3342</v>
      </c>
      <c r="J1109" s="281"/>
      <c r="K1109" s="281" t="s">
        <v>8161</v>
      </c>
      <c r="L1109" s="727" t="s">
        <v>8162</v>
      </c>
      <c r="M1109" s="306">
        <v>43886</v>
      </c>
      <c r="N1109" s="307">
        <v>44604</v>
      </c>
      <c r="O1109" s="507" t="s">
        <v>991</v>
      </c>
      <c r="P1109" s="508">
        <f t="shared" si="237"/>
        <v>44604</v>
      </c>
      <c r="Q1109" s="520">
        <v>20167</v>
      </c>
      <c r="R1109" s="520">
        <v>2020</v>
      </c>
      <c r="S1109" s="265">
        <v>43873</v>
      </c>
      <c r="T1109" s="324" t="s">
        <v>39</v>
      </c>
      <c r="U1109" s="324" t="s">
        <v>1786</v>
      </c>
      <c r="V1109" s="150" t="s">
        <v>484</v>
      </c>
      <c r="W1109" s="150" t="s">
        <v>484</v>
      </c>
      <c r="X1109" s="281" t="s">
        <v>8163</v>
      </c>
      <c r="Y1109" s="280" t="s">
        <v>1697</v>
      </c>
      <c r="Z1109" s="150" t="s">
        <v>360</v>
      </c>
      <c r="AA1109" s="303">
        <f>N1109</f>
        <v>44604</v>
      </c>
      <c r="AB1109" s="283" t="s">
        <v>1411</v>
      </c>
      <c r="AC1109" s="281">
        <v>5.7</v>
      </c>
      <c r="AD1109" s="284"/>
      <c r="AE1109" s="281">
        <v>98</v>
      </c>
      <c r="AF1109" s="281"/>
      <c r="AG1109" s="281">
        <v>122</v>
      </c>
      <c r="AH1109" s="281"/>
      <c r="AI1109" s="281">
        <v>39</v>
      </c>
      <c r="AJ1109" s="281" t="s">
        <v>994</v>
      </c>
      <c r="AK1109" s="324">
        <v>60</v>
      </c>
      <c r="AL1109" s="324">
        <v>1</v>
      </c>
      <c r="AM1109" s="324"/>
      <c r="AN1109" s="324"/>
      <c r="AO1109" s="324"/>
      <c r="AP1109" s="281" t="s">
        <v>8165</v>
      </c>
      <c r="AQ1109" s="635"/>
      <c r="AR1109" s="324"/>
      <c r="AS1109" s="324"/>
      <c r="AT1109" s="324"/>
      <c r="AU1109" s="324"/>
      <c r="AV1109" s="324"/>
      <c r="AW1109" s="324"/>
      <c r="AX1109" s="324"/>
      <c r="AY1109" s="324"/>
      <c r="AZ1109" s="324"/>
      <c r="BA1109" s="324"/>
      <c r="BB1109" s="324"/>
      <c r="BC1109" s="324"/>
      <c r="BD1109" s="324"/>
      <c r="BE1109" s="324"/>
      <c r="BF1109" s="324"/>
      <c r="BG1109" s="324"/>
      <c r="BH1109" s="324"/>
      <c r="BI1109" s="324"/>
      <c r="BJ1109" s="324"/>
      <c r="BK1109" s="324"/>
      <c r="BL1109" s="324"/>
      <c r="BM1109" s="324"/>
      <c r="BN1109" s="324"/>
      <c r="BO1109" s="324"/>
      <c r="BP1109" s="324"/>
      <c r="BQ1109" s="324"/>
      <c r="BR1109" s="324"/>
      <c r="BS1109" s="324"/>
      <c r="BT1109" s="324"/>
      <c r="BU1109" s="324"/>
      <c r="BV1109" s="324"/>
      <c r="BW1109" s="324"/>
      <c r="BX1109" s="324"/>
      <c r="BY1109" s="324"/>
      <c r="BZ1109" s="324"/>
      <c r="CA1109" s="324"/>
      <c r="CB1109" s="324"/>
      <c r="CC1109" s="324"/>
      <c r="CD1109" s="324"/>
      <c r="CE1109" s="324"/>
      <c r="CF1109" s="324"/>
      <c r="CG1109" s="324"/>
      <c r="CH1109" s="324"/>
      <c r="CI1109" s="324"/>
      <c r="CJ1109" s="324"/>
      <c r="CK1109" s="324"/>
      <c r="CL1109" s="324"/>
      <c r="CM1109" s="324"/>
      <c r="CN1109" s="324"/>
      <c r="CO1109" s="324"/>
      <c r="CP1109" s="324"/>
      <c r="CQ1109" s="532"/>
      <c r="CR1109" s="532"/>
      <c r="CS1109" s="532"/>
      <c r="CT1109" s="532"/>
      <c r="CU1109" s="532"/>
      <c r="CV1109" s="532"/>
      <c r="CW1109" s="532"/>
      <c r="CX1109" s="532"/>
      <c r="CY1109" s="532"/>
      <c r="CZ1109" s="532"/>
      <c r="DA1109" s="532"/>
      <c r="DB1109" s="532"/>
      <c r="DC1109" s="532"/>
      <c r="DD1109" s="532"/>
      <c r="DE1109" s="532"/>
      <c r="DF1109" s="532"/>
      <c r="DG1109" s="532"/>
      <c r="DH1109" s="532"/>
      <c r="DI1109" s="532"/>
      <c r="DJ1109" s="532"/>
      <c r="DK1109" s="532"/>
      <c r="DL1109" s="532"/>
      <c r="DM1109" s="532"/>
      <c r="DN1109" s="532"/>
      <c r="DO1109" s="532"/>
      <c r="DP1109" s="532"/>
      <c r="DQ1109" s="532"/>
      <c r="DR1109" s="532"/>
      <c r="DS1109" s="532"/>
      <c r="DT1109" s="532"/>
      <c r="DU1109" s="532"/>
      <c r="DV1109" s="532"/>
      <c r="DW1109" s="532"/>
    </row>
    <row r="1110" spans="1:127" ht="12.75" customHeight="1" x14ac:dyDescent="0.2">
      <c r="A1110" s="281">
        <v>1109</v>
      </c>
      <c r="B1110" s="281" t="s">
        <v>1004</v>
      </c>
      <c r="C1110" s="281" t="s">
        <v>3731</v>
      </c>
      <c r="D1110" s="281"/>
      <c r="E1110" s="281" t="s">
        <v>4731</v>
      </c>
      <c r="F1110" s="281"/>
      <c r="G1110" s="296" t="s">
        <v>4732</v>
      </c>
      <c r="H1110" s="676"/>
      <c r="I1110" s="281" t="s">
        <v>2653</v>
      </c>
      <c r="J1110" s="281"/>
      <c r="K1110" s="281" t="s">
        <v>4733</v>
      </c>
      <c r="L1110" s="676" t="s">
        <v>4734</v>
      </c>
      <c r="M1110" s="306">
        <v>42767</v>
      </c>
      <c r="N1110" s="325">
        <v>43864</v>
      </c>
      <c r="O1110" s="507" t="s">
        <v>991</v>
      </c>
      <c r="P1110" s="513">
        <f t="shared" si="237"/>
        <v>43864</v>
      </c>
      <c r="Q1110" s="514">
        <v>17086</v>
      </c>
      <c r="R1110" s="514">
        <v>2017</v>
      </c>
      <c r="S1110" s="279">
        <v>43134</v>
      </c>
      <c r="T1110" s="501" t="s">
        <v>39</v>
      </c>
      <c r="U1110" s="324" t="s">
        <v>991</v>
      </c>
      <c r="V1110" s="282" t="s">
        <v>240</v>
      </c>
      <c r="W1110" s="282" t="s">
        <v>240</v>
      </c>
      <c r="X1110" s="280" t="s">
        <v>4735</v>
      </c>
      <c r="Y1110" s="280" t="s">
        <v>3534</v>
      </c>
      <c r="Z1110" s="282" t="s">
        <v>1979</v>
      </c>
      <c r="AA1110" s="319">
        <f>N1110</f>
        <v>43864</v>
      </c>
      <c r="AB1110" s="149" t="s">
        <v>1411</v>
      </c>
      <c r="AC1110" s="280">
        <v>4.7</v>
      </c>
      <c r="AD1110" s="305"/>
      <c r="AE1110" s="280">
        <v>95</v>
      </c>
      <c r="AF1110" s="280"/>
      <c r="AG1110" s="280">
        <v>120</v>
      </c>
      <c r="AH1110" s="280"/>
      <c r="AI1110" s="280">
        <v>23</v>
      </c>
      <c r="AJ1110" s="280">
        <v>40</v>
      </c>
      <c r="AK1110" s="501">
        <v>57</v>
      </c>
      <c r="AL1110" s="501">
        <v>1</v>
      </c>
      <c r="AM1110" s="501"/>
      <c r="AN1110" s="501"/>
      <c r="AO1110" s="501"/>
      <c r="AP1110" s="280"/>
      <c r="AQ1110" s="634"/>
      <c r="AR1110" s="501"/>
      <c r="AS1110" s="501"/>
      <c r="AT1110" s="501"/>
      <c r="AU1110" s="501"/>
      <c r="AV1110" s="501"/>
      <c r="AW1110" s="501"/>
      <c r="AX1110" s="501"/>
      <c r="AY1110" s="501"/>
      <c r="AZ1110" s="501"/>
      <c r="BA1110" s="501"/>
      <c r="BB1110" s="501"/>
      <c r="BC1110" s="501"/>
      <c r="BD1110" s="501"/>
      <c r="BE1110" s="501"/>
      <c r="BF1110" s="501"/>
      <c r="BG1110" s="501"/>
      <c r="BH1110" s="501"/>
      <c r="BI1110" s="501"/>
      <c r="BJ1110" s="501"/>
      <c r="BK1110" s="501"/>
      <c r="BL1110" s="501"/>
      <c r="BM1110" s="501"/>
      <c r="BN1110" s="501"/>
      <c r="BO1110" s="501"/>
      <c r="BP1110" s="501"/>
      <c r="BQ1110" s="501"/>
      <c r="BR1110" s="501"/>
      <c r="BS1110" s="501"/>
      <c r="BT1110" s="501"/>
      <c r="BU1110" s="501"/>
      <c r="BV1110" s="501"/>
      <c r="BW1110" s="501"/>
      <c r="BX1110" s="501"/>
      <c r="BY1110" s="501"/>
      <c r="BZ1110" s="501"/>
      <c r="CA1110" s="501"/>
      <c r="CB1110" s="501"/>
      <c r="CC1110" s="501"/>
      <c r="CD1110" s="501"/>
      <c r="CE1110" s="501"/>
      <c r="CF1110" s="501"/>
      <c r="CG1110" s="501"/>
      <c r="CH1110" s="501"/>
      <c r="CI1110" s="501"/>
      <c r="CJ1110" s="501"/>
      <c r="CK1110" s="501"/>
      <c r="CL1110" s="501"/>
      <c r="CM1110" s="501"/>
      <c r="CN1110" s="501"/>
      <c r="CO1110" s="501"/>
      <c r="CP1110" s="501"/>
    </row>
    <row r="1111" spans="1:127" s="576" customFormat="1" ht="12.75" customHeight="1" x14ac:dyDescent="0.2">
      <c r="A1111" s="560">
        <v>1110</v>
      </c>
      <c r="B1111" s="560" t="s">
        <v>1004</v>
      </c>
      <c r="C1111" s="560" t="s">
        <v>5789</v>
      </c>
      <c r="D1111" s="560"/>
      <c r="E1111" s="560" t="s">
        <v>6979</v>
      </c>
      <c r="F1111" s="560"/>
      <c r="G1111" s="562" t="s">
        <v>6980</v>
      </c>
      <c r="H1111" s="563"/>
      <c r="I1111" s="560" t="s">
        <v>424</v>
      </c>
      <c r="J1111" s="560"/>
      <c r="K1111" s="560" t="s">
        <v>917</v>
      </c>
      <c r="L1111" s="563" t="s">
        <v>1602</v>
      </c>
      <c r="M1111" s="565">
        <v>43546</v>
      </c>
      <c r="N1111" s="566">
        <v>45006</v>
      </c>
      <c r="O1111" s="612" t="s">
        <v>991</v>
      </c>
      <c r="P1111" s="589">
        <f t="shared" si="237"/>
        <v>45006</v>
      </c>
      <c r="Q1111" s="590">
        <v>19120</v>
      </c>
      <c r="R1111" s="590">
        <v>2019</v>
      </c>
      <c r="S1111" s="570">
        <v>44276</v>
      </c>
      <c r="T1111" s="560" t="s">
        <v>239</v>
      </c>
      <c r="U1111" s="560" t="s">
        <v>991</v>
      </c>
      <c r="V1111" s="564" t="s">
        <v>2211</v>
      </c>
      <c r="W1111" s="564" t="s">
        <v>2211</v>
      </c>
      <c r="X1111" s="560" t="s">
        <v>1603</v>
      </c>
      <c r="Y1111" s="560" t="s">
        <v>1604</v>
      </c>
      <c r="Z1111" s="564" t="s">
        <v>1903</v>
      </c>
      <c r="AA1111" s="572">
        <f>N1111</f>
        <v>45006</v>
      </c>
      <c r="AB1111" s="573" t="s">
        <v>6909</v>
      </c>
      <c r="AC1111" s="560">
        <v>5.58</v>
      </c>
      <c r="AD1111" s="574"/>
      <c r="AE1111" s="560">
        <v>95</v>
      </c>
      <c r="AF1111" s="560"/>
      <c r="AG1111" s="560">
        <v>115</v>
      </c>
      <c r="AH1111" s="560"/>
      <c r="AI1111" s="560">
        <v>27</v>
      </c>
      <c r="AJ1111" s="560">
        <v>41</v>
      </c>
      <c r="AK1111" s="560">
        <v>64</v>
      </c>
      <c r="AL1111" s="560">
        <v>1</v>
      </c>
      <c r="AM1111" s="560"/>
      <c r="AN1111" s="560"/>
      <c r="AO1111" s="560"/>
      <c r="AP1111" s="560"/>
      <c r="AQ1111" s="642"/>
      <c r="AR1111" s="571"/>
      <c r="AS1111" s="571"/>
      <c r="AT1111" s="571"/>
      <c r="AU1111" s="571"/>
      <c r="AV1111" s="571"/>
      <c r="AW1111" s="571"/>
      <c r="AX1111" s="571"/>
      <c r="AY1111" s="571"/>
      <c r="AZ1111" s="571"/>
      <c r="BA1111" s="571"/>
      <c r="BB1111" s="571"/>
      <c r="BC1111" s="571"/>
      <c r="BD1111" s="571"/>
      <c r="BE1111" s="571"/>
      <c r="BF1111" s="571"/>
      <c r="BG1111" s="571"/>
      <c r="BH1111" s="571"/>
      <c r="BI1111" s="571"/>
      <c r="BJ1111" s="571"/>
      <c r="BK1111" s="571"/>
      <c r="BL1111" s="571"/>
      <c r="BM1111" s="571"/>
      <c r="BN1111" s="571"/>
      <c r="BO1111" s="571"/>
      <c r="BP1111" s="571"/>
      <c r="BQ1111" s="571"/>
      <c r="BR1111" s="571"/>
      <c r="BS1111" s="571"/>
      <c r="BT1111" s="571"/>
      <c r="BU1111" s="571"/>
      <c r="BV1111" s="571"/>
      <c r="BW1111" s="571"/>
      <c r="BX1111" s="571"/>
      <c r="BY1111" s="571"/>
      <c r="BZ1111" s="571"/>
      <c r="CA1111" s="571"/>
      <c r="CB1111" s="571"/>
      <c r="CC1111" s="571"/>
      <c r="CD1111" s="571"/>
      <c r="CE1111" s="571"/>
      <c r="CF1111" s="571"/>
      <c r="CG1111" s="571"/>
      <c r="CH1111" s="571"/>
      <c r="CI1111" s="571"/>
      <c r="CJ1111" s="571"/>
      <c r="CK1111" s="571"/>
      <c r="CL1111" s="571"/>
      <c r="CM1111" s="571"/>
      <c r="CN1111" s="571"/>
      <c r="CO1111" s="571"/>
      <c r="CP1111" s="571"/>
      <c r="CQ1111" s="575"/>
      <c r="CR1111" s="575"/>
      <c r="CS1111" s="575"/>
      <c r="CT1111" s="575"/>
      <c r="CU1111" s="575"/>
      <c r="CV1111" s="575"/>
      <c r="CW1111" s="575"/>
      <c r="CX1111" s="575"/>
      <c r="CY1111" s="575"/>
      <c r="CZ1111" s="575"/>
      <c r="DA1111" s="575"/>
      <c r="DB1111" s="575"/>
      <c r="DC1111" s="575"/>
      <c r="DD1111" s="575"/>
      <c r="DE1111" s="575"/>
      <c r="DF1111" s="575"/>
      <c r="DG1111" s="575"/>
      <c r="DH1111" s="575"/>
      <c r="DI1111" s="575"/>
      <c r="DJ1111" s="575"/>
      <c r="DK1111" s="575"/>
      <c r="DL1111" s="575"/>
      <c r="DM1111" s="575"/>
      <c r="DN1111" s="575"/>
      <c r="DO1111" s="575"/>
      <c r="DP1111" s="575"/>
      <c r="DQ1111" s="575"/>
      <c r="DR1111" s="575"/>
      <c r="DS1111" s="575"/>
      <c r="DT1111" s="575"/>
      <c r="DU1111" s="575"/>
      <c r="DV1111" s="575"/>
      <c r="DW1111" s="575"/>
    </row>
    <row r="1112" spans="1:127" ht="12.75" customHeight="1" x14ac:dyDescent="0.2">
      <c r="A1112" s="281">
        <v>1111</v>
      </c>
      <c r="B1112" s="281" t="s">
        <v>1005</v>
      </c>
      <c r="C1112" s="281" t="s">
        <v>6700</v>
      </c>
      <c r="D1112" s="281" t="s">
        <v>6060</v>
      </c>
      <c r="E1112" s="281" t="s">
        <v>6698</v>
      </c>
      <c r="F1112" s="281" t="s">
        <v>6061</v>
      </c>
      <c r="G1112" s="296" t="s">
        <v>6699</v>
      </c>
      <c r="H1112" s="676" t="s">
        <v>6062</v>
      </c>
      <c r="I1112" s="281" t="s">
        <v>1775</v>
      </c>
      <c r="J1112" s="281" t="s">
        <v>3694</v>
      </c>
      <c r="K1112" s="271" t="s">
        <v>2280</v>
      </c>
      <c r="L1112" s="273" t="s">
        <v>2281</v>
      </c>
      <c r="M1112" s="275">
        <v>43430</v>
      </c>
      <c r="N1112" s="276">
        <v>44891</v>
      </c>
      <c r="O1112" s="277" t="s">
        <v>991</v>
      </c>
      <c r="P1112" s="298">
        <f t="shared" si="237"/>
        <v>44891</v>
      </c>
      <c r="Q1112" s="278">
        <v>18663</v>
      </c>
      <c r="R1112" s="278">
        <v>2018</v>
      </c>
      <c r="S1112" s="279">
        <v>44161</v>
      </c>
      <c r="T1112" s="280" t="s">
        <v>691</v>
      </c>
      <c r="U1112" s="281" t="s">
        <v>4844</v>
      </c>
      <c r="V1112" s="282" t="s">
        <v>9603</v>
      </c>
      <c r="W1112" s="282" t="s">
        <v>9603</v>
      </c>
      <c r="X1112" s="280" t="s">
        <v>6701</v>
      </c>
      <c r="Y1112" s="280" t="s">
        <v>1879</v>
      </c>
      <c r="Z1112" s="282" t="s">
        <v>1880</v>
      </c>
      <c r="AA1112" s="319">
        <v>44891</v>
      </c>
      <c r="AB1112" s="149" t="s">
        <v>42</v>
      </c>
      <c r="AC1112" s="280">
        <v>8.4</v>
      </c>
      <c r="AD1112" s="321">
        <v>110</v>
      </c>
      <c r="AE1112" s="280">
        <v>160</v>
      </c>
      <c r="AF1112" s="280">
        <v>170</v>
      </c>
      <c r="AG1112" s="280">
        <v>300</v>
      </c>
      <c r="AH1112" s="280">
        <v>300</v>
      </c>
      <c r="AI1112" s="280">
        <v>27</v>
      </c>
      <c r="AJ1112" s="280">
        <v>43</v>
      </c>
      <c r="AK1112" s="280">
        <v>60</v>
      </c>
      <c r="AL1112" s="280">
        <v>2</v>
      </c>
      <c r="AM1112" s="145">
        <v>43217</v>
      </c>
      <c r="AN1112" s="280">
        <v>2018</v>
      </c>
      <c r="AO1112" s="280" t="s">
        <v>990</v>
      </c>
      <c r="AP1112" s="280" t="s">
        <v>8461</v>
      </c>
      <c r="AQ1112" s="634"/>
      <c r="AR1112" s="501"/>
      <c r="AS1112" s="501"/>
      <c r="AT1112" s="501"/>
      <c r="AU1112" s="501"/>
      <c r="AV1112" s="501"/>
      <c r="AW1112" s="501"/>
      <c r="AX1112" s="501"/>
      <c r="AY1112" s="501"/>
      <c r="AZ1112" s="501"/>
      <c r="BA1112" s="501"/>
      <c r="BB1112" s="501"/>
      <c r="BC1112" s="501"/>
      <c r="BD1112" s="501"/>
      <c r="BE1112" s="501"/>
      <c r="BF1112" s="501"/>
      <c r="BG1112" s="501"/>
      <c r="BH1112" s="501"/>
      <c r="BI1112" s="501"/>
      <c r="BJ1112" s="501"/>
      <c r="BK1112" s="501"/>
      <c r="BL1112" s="501"/>
      <c r="BM1112" s="501"/>
      <c r="BN1112" s="501"/>
      <c r="BO1112" s="501"/>
      <c r="BP1112" s="501"/>
      <c r="BQ1112" s="501"/>
      <c r="BR1112" s="501"/>
      <c r="BS1112" s="501"/>
      <c r="BT1112" s="501"/>
      <c r="BU1112" s="501"/>
      <c r="BV1112" s="501"/>
      <c r="BW1112" s="501"/>
      <c r="BX1112" s="501"/>
      <c r="BY1112" s="501"/>
      <c r="BZ1112" s="501"/>
      <c r="CA1112" s="501"/>
      <c r="CB1112" s="501"/>
      <c r="CC1112" s="501"/>
      <c r="CD1112" s="501"/>
      <c r="CE1112" s="501"/>
      <c r="CF1112" s="501"/>
      <c r="CG1112" s="501"/>
      <c r="CH1112" s="501"/>
      <c r="CI1112" s="501"/>
      <c r="CJ1112" s="501"/>
      <c r="CK1112" s="501"/>
      <c r="CL1112" s="501"/>
      <c r="CM1112" s="501"/>
      <c r="CN1112" s="501"/>
      <c r="CO1112" s="501"/>
      <c r="CP1112" s="501"/>
    </row>
    <row r="1113" spans="1:127" ht="12.75" customHeight="1" x14ac:dyDescent="0.2">
      <c r="A1113" s="281">
        <v>1112</v>
      </c>
      <c r="B1113" s="281" t="s">
        <v>1005</v>
      </c>
      <c r="C1113" s="281" t="s">
        <v>7666</v>
      </c>
      <c r="D1113" s="281" t="s">
        <v>7667</v>
      </c>
      <c r="E1113" s="281" t="s">
        <v>7668</v>
      </c>
      <c r="F1113" s="281" t="s">
        <v>7669</v>
      </c>
      <c r="G1113" s="296" t="s">
        <v>7670</v>
      </c>
      <c r="H1113" s="676" t="s">
        <v>7671</v>
      </c>
      <c r="I1113" s="281" t="s">
        <v>2653</v>
      </c>
      <c r="J1113" s="281" t="s">
        <v>7672</v>
      </c>
      <c r="K1113" s="281" t="s">
        <v>7673</v>
      </c>
      <c r="L1113" s="676" t="s">
        <v>7674</v>
      </c>
      <c r="M1113" s="306">
        <v>43731</v>
      </c>
      <c r="N1113" s="325">
        <v>45117</v>
      </c>
      <c r="O1113" s="507" t="s">
        <v>991</v>
      </c>
      <c r="P1113" s="513">
        <f t="shared" si="237"/>
        <v>45117</v>
      </c>
      <c r="Q1113" s="514">
        <v>19488</v>
      </c>
      <c r="R1113" s="514">
        <v>2009</v>
      </c>
      <c r="S1113" s="279">
        <v>44387</v>
      </c>
      <c r="T1113" s="280" t="s">
        <v>10401</v>
      </c>
      <c r="U1113" s="324" t="s">
        <v>4844</v>
      </c>
      <c r="V1113" s="282" t="s">
        <v>10527</v>
      </c>
      <c r="W1113" s="282" t="s">
        <v>10528</v>
      </c>
      <c r="X1113" s="280" t="s">
        <v>7675</v>
      </c>
      <c r="Y1113" s="280" t="s">
        <v>560</v>
      </c>
      <c r="Z1113" s="282" t="s">
        <v>1625</v>
      </c>
      <c r="AA1113" s="319">
        <f>N1113</f>
        <v>45117</v>
      </c>
      <c r="AB1113" s="149" t="s">
        <v>2167</v>
      </c>
      <c r="AC1113" s="280">
        <v>8</v>
      </c>
      <c r="AD1113" s="305">
        <v>110</v>
      </c>
      <c r="AE1113" s="280">
        <v>145</v>
      </c>
      <c r="AF1113" s="280">
        <v>170</v>
      </c>
      <c r="AG1113" s="280">
        <v>220</v>
      </c>
      <c r="AH1113" s="280">
        <v>265</v>
      </c>
      <c r="AI1113" s="280">
        <v>23</v>
      </c>
      <c r="AJ1113" s="280">
        <v>36</v>
      </c>
      <c r="AK1113" s="501">
        <v>48</v>
      </c>
      <c r="AL1113" s="501">
        <v>2</v>
      </c>
      <c r="AM1113" s="517">
        <v>43731</v>
      </c>
      <c r="AN1113" s="501">
        <v>2015</v>
      </c>
      <c r="AO1113" s="501" t="s">
        <v>1483</v>
      </c>
      <c r="AP1113" s="280" t="s">
        <v>10529</v>
      </c>
      <c r="AQ1113" s="634"/>
      <c r="AR1113" s="501"/>
      <c r="AS1113" s="501"/>
      <c r="AT1113" s="501"/>
      <c r="AU1113" s="501"/>
      <c r="AV1113" s="501"/>
      <c r="AW1113" s="501"/>
      <c r="AX1113" s="501"/>
      <c r="AY1113" s="501"/>
      <c r="AZ1113" s="501"/>
      <c r="BA1113" s="501"/>
      <c r="BB1113" s="501"/>
      <c r="BC1113" s="501"/>
      <c r="BD1113" s="501"/>
      <c r="BE1113" s="501"/>
      <c r="BF1113" s="501"/>
      <c r="BG1113" s="501"/>
      <c r="BH1113" s="501"/>
      <c r="BI1113" s="501"/>
      <c r="BJ1113" s="501"/>
      <c r="BK1113" s="501"/>
      <c r="BL1113" s="501"/>
      <c r="BM1113" s="501"/>
      <c r="BN1113" s="501"/>
      <c r="BO1113" s="501"/>
      <c r="BP1113" s="501"/>
      <c r="BQ1113" s="501"/>
      <c r="BR1113" s="501"/>
      <c r="BS1113" s="501"/>
      <c r="BT1113" s="501"/>
      <c r="BU1113" s="501"/>
      <c r="BV1113" s="501"/>
      <c r="BW1113" s="501"/>
      <c r="BX1113" s="501"/>
      <c r="BY1113" s="501"/>
      <c r="BZ1113" s="501"/>
      <c r="CA1113" s="501"/>
      <c r="CB1113" s="501"/>
      <c r="CC1113" s="501"/>
      <c r="CD1113" s="501"/>
      <c r="CE1113" s="501"/>
      <c r="CF1113" s="501"/>
      <c r="CG1113" s="501"/>
      <c r="CH1113" s="501"/>
      <c r="CI1113" s="501"/>
      <c r="CJ1113" s="501"/>
      <c r="CK1113" s="501"/>
      <c r="CL1113" s="501"/>
      <c r="CM1113" s="501"/>
      <c r="CN1113" s="501"/>
      <c r="CO1113" s="501"/>
      <c r="CP1113" s="501"/>
    </row>
    <row r="1114" spans="1:127" ht="12.75" customHeight="1" x14ac:dyDescent="0.2">
      <c r="A1114" s="281">
        <v>1113</v>
      </c>
      <c r="B1114" s="281" t="s">
        <v>1005</v>
      </c>
      <c r="C1114" s="281" t="s">
        <v>3695</v>
      </c>
      <c r="D1114" s="281" t="s">
        <v>6563</v>
      </c>
      <c r="E1114" s="281" t="s">
        <v>3696</v>
      </c>
      <c r="F1114" s="281" t="s">
        <v>6673</v>
      </c>
      <c r="G1114" s="296" t="s">
        <v>3697</v>
      </c>
      <c r="H1114" s="676" t="s">
        <v>6674</v>
      </c>
      <c r="I1114" s="281" t="s">
        <v>3217</v>
      </c>
      <c r="J1114" s="281" t="s">
        <v>1616</v>
      </c>
      <c r="K1114" s="271" t="s">
        <v>4968</v>
      </c>
      <c r="L1114" s="273" t="s">
        <v>4969</v>
      </c>
      <c r="M1114" s="306">
        <v>42284</v>
      </c>
      <c r="N1114" s="276">
        <v>45139</v>
      </c>
      <c r="O1114" s="277" t="s">
        <v>991</v>
      </c>
      <c r="P1114" s="298">
        <f>N1114</f>
        <v>45139</v>
      </c>
      <c r="Q1114" s="278">
        <v>19448</v>
      </c>
      <c r="R1114" s="278">
        <v>2015</v>
      </c>
      <c r="S1114" s="279">
        <v>44409</v>
      </c>
      <c r="T1114" s="280" t="s">
        <v>5762</v>
      </c>
      <c r="U1114" s="281" t="s">
        <v>4844</v>
      </c>
      <c r="V1114" s="282" t="s">
        <v>10714</v>
      </c>
      <c r="W1114" s="282" t="s">
        <v>10715</v>
      </c>
      <c r="X1114" s="280" t="s">
        <v>9586</v>
      </c>
      <c r="Y1114" s="280" t="s">
        <v>4970</v>
      </c>
      <c r="Z1114" s="282" t="s">
        <v>4971</v>
      </c>
      <c r="AA1114" s="319">
        <f>N1114</f>
        <v>45139</v>
      </c>
      <c r="AB1114" s="149" t="s">
        <v>994</v>
      </c>
      <c r="AC1114" s="280">
        <v>5.3</v>
      </c>
      <c r="AD1114" s="305">
        <v>18.5</v>
      </c>
      <c r="AE1114" s="280">
        <v>84</v>
      </c>
      <c r="AF1114" s="280">
        <v>84</v>
      </c>
      <c r="AG1114" s="280">
        <v>117</v>
      </c>
      <c r="AH1114" s="280">
        <v>117</v>
      </c>
      <c r="AI1114" s="280">
        <v>25</v>
      </c>
      <c r="AJ1114" s="280">
        <v>45</v>
      </c>
      <c r="AK1114" s="280">
        <v>67</v>
      </c>
      <c r="AL1114" s="280">
        <v>1</v>
      </c>
      <c r="AM1114" s="265">
        <v>43416</v>
      </c>
      <c r="AN1114" s="281">
        <v>2018</v>
      </c>
      <c r="AO1114" s="281" t="s">
        <v>991</v>
      </c>
      <c r="AP1114" s="281" t="s">
        <v>9587</v>
      </c>
      <c r="AQ1114" s="634"/>
      <c r="AR1114" s="501"/>
      <c r="AS1114" s="501"/>
      <c r="AT1114" s="501"/>
      <c r="AU1114" s="501"/>
      <c r="AV1114" s="501"/>
      <c r="AW1114" s="501"/>
      <c r="AX1114" s="501"/>
      <c r="AY1114" s="501"/>
      <c r="AZ1114" s="501"/>
      <c r="BA1114" s="501"/>
      <c r="BB1114" s="501"/>
      <c r="BC1114" s="501"/>
      <c r="BD1114" s="501"/>
      <c r="BE1114" s="501"/>
      <c r="BF1114" s="501"/>
      <c r="BG1114" s="501"/>
      <c r="BH1114" s="501"/>
      <c r="BI1114" s="501"/>
      <c r="BJ1114" s="501"/>
      <c r="BK1114" s="501"/>
      <c r="BL1114" s="501"/>
      <c r="BM1114" s="501"/>
      <c r="BN1114" s="501"/>
      <c r="BO1114" s="501"/>
      <c r="BP1114" s="501"/>
      <c r="BQ1114" s="501"/>
      <c r="BR1114" s="501"/>
      <c r="BS1114" s="501"/>
      <c r="BT1114" s="501"/>
      <c r="BU1114" s="501"/>
      <c r="BV1114" s="501"/>
      <c r="BW1114" s="501"/>
      <c r="BX1114" s="501"/>
      <c r="BY1114" s="501"/>
      <c r="BZ1114" s="501"/>
      <c r="CA1114" s="501"/>
      <c r="CB1114" s="501"/>
      <c r="CC1114" s="501"/>
      <c r="CD1114" s="501"/>
      <c r="CE1114" s="501"/>
      <c r="CF1114" s="501"/>
      <c r="CG1114" s="501"/>
      <c r="CH1114" s="501"/>
      <c r="CI1114" s="501"/>
      <c r="CJ1114" s="501"/>
      <c r="CK1114" s="501"/>
      <c r="CL1114" s="501"/>
      <c r="CM1114" s="501"/>
      <c r="CN1114" s="501"/>
      <c r="CO1114" s="501"/>
      <c r="CP1114" s="501"/>
    </row>
    <row r="1115" spans="1:127" ht="12.75" customHeight="1" x14ac:dyDescent="0.2">
      <c r="A1115" s="281">
        <v>1114</v>
      </c>
      <c r="B1115" s="281" t="s">
        <v>1004</v>
      </c>
      <c r="C1115" s="281" t="s">
        <v>5292</v>
      </c>
      <c r="D1115" s="281"/>
      <c r="E1115" s="281" t="s">
        <v>5293</v>
      </c>
      <c r="F1115" s="281" t="s">
        <v>5295</v>
      </c>
      <c r="G1115" s="296" t="s">
        <v>5294</v>
      </c>
      <c r="H1115" s="676"/>
      <c r="I1115" s="281" t="s">
        <v>1515</v>
      </c>
      <c r="J1115" s="281"/>
      <c r="K1115" s="271" t="s">
        <v>350</v>
      </c>
      <c r="L1115" s="273" t="s">
        <v>1161</v>
      </c>
      <c r="M1115" s="275">
        <v>42962</v>
      </c>
      <c r="N1115" s="132">
        <v>45063</v>
      </c>
      <c r="O1115" s="277" t="s">
        <v>991</v>
      </c>
      <c r="P1115" s="299">
        <f>N1115</f>
        <v>45063</v>
      </c>
      <c r="Q1115" s="264">
        <v>17761</v>
      </c>
      <c r="R1115" s="264">
        <v>2017</v>
      </c>
      <c r="S1115" s="265">
        <v>44333</v>
      </c>
      <c r="T1115" s="281" t="s">
        <v>9779</v>
      </c>
      <c r="U1115" s="281" t="s">
        <v>991</v>
      </c>
      <c r="V1115" s="150" t="s">
        <v>7650</v>
      </c>
      <c r="W1115" s="150" t="s">
        <v>7650</v>
      </c>
      <c r="X1115" s="281" t="s">
        <v>1040</v>
      </c>
      <c r="Y1115" s="281" t="s">
        <v>1697</v>
      </c>
      <c r="Z1115" s="150" t="s">
        <v>1162</v>
      </c>
      <c r="AA1115" s="303">
        <f>N1115</f>
        <v>45063</v>
      </c>
      <c r="AB1115" s="283" t="s">
        <v>42</v>
      </c>
      <c r="AC1115" s="281">
        <v>5.5</v>
      </c>
      <c r="AD1115" s="284"/>
      <c r="AE1115" s="281">
        <v>75</v>
      </c>
      <c r="AF1115" s="281">
        <v>75</v>
      </c>
      <c r="AG1115" s="281">
        <v>110</v>
      </c>
      <c r="AH1115" s="281">
        <v>110</v>
      </c>
      <c r="AI1115" s="281">
        <v>26</v>
      </c>
      <c r="AJ1115" s="281">
        <v>38</v>
      </c>
      <c r="AK1115" s="281">
        <v>64</v>
      </c>
      <c r="AL1115" s="281">
        <v>1</v>
      </c>
      <c r="AM1115" s="501"/>
      <c r="AN1115" s="501"/>
      <c r="AO1115" s="501"/>
      <c r="AP1115" s="280"/>
      <c r="AQ1115" s="634"/>
      <c r="AR1115" s="501"/>
      <c r="AS1115" s="501"/>
      <c r="AT1115" s="501"/>
      <c r="AU1115" s="501"/>
      <c r="AV1115" s="501"/>
      <c r="AW1115" s="501"/>
      <c r="AX1115" s="501"/>
      <c r="AY1115" s="501"/>
      <c r="AZ1115" s="501"/>
      <c r="BA1115" s="501"/>
      <c r="BB1115" s="501"/>
      <c r="BC1115" s="501"/>
      <c r="BD1115" s="501"/>
      <c r="BE1115" s="501"/>
      <c r="BF1115" s="501"/>
      <c r="BG1115" s="501"/>
      <c r="BH1115" s="501"/>
      <c r="BI1115" s="501"/>
      <c r="BJ1115" s="501"/>
      <c r="BK1115" s="501"/>
      <c r="BL1115" s="501"/>
      <c r="BM1115" s="501"/>
      <c r="BN1115" s="501"/>
      <c r="BO1115" s="501"/>
      <c r="BP1115" s="501"/>
      <c r="BQ1115" s="501"/>
      <c r="BR1115" s="501"/>
      <c r="BS1115" s="501"/>
      <c r="BT1115" s="501"/>
      <c r="BU1115" s="501"/>
      <c r="BV1115" s="501"/>
      <c r="BW1115" s="501"/>
      <c r="BX1115" s="501"/>
      <c r="BY1115" s="501"/>
      <c r="BZ1115" s="501"/>
      <c r="CA1115" s="501"/>
      <c r="CB1115" s="501"/>
      <c r="CC1115" s="501"/>
      <c r="CD1115" s="501"/>
      <c r="CE1115" s="501"/>
      <c r="CF1115" s="501"/>
      <c r="CG1115" s="501"/>
      <c r="CH1115" s="501"/>
      <c r="CI1115" s="501"/>
      <c r="CJ1115" s="501"/>
      <c r="CK1115" s="501"/>
      <c r="CL1115" s="501"/>
      <c r="CM1115" s="501"/>
      <c r="CN1115" s="501"/>
      <c r="CO1115" s="501"/>
      <c r="CP1115" s="501"/>
    </row>
    <row r="1116" spans="1:127" ht="12.75" customHeight="1" x14ac:dyDescent="0.2">
      <c r="A1116" s="281">
        <v>1115</v>
      </c>
      <c r="B1116" s="281" t="s">
        <v>1004</v>
      </c>
      <c r="C1116" s="281" t="s">
        <v>2738</v>
      </c>
      <c r="D1116" s="281"/>
      <c r="E1116" s="281" t="s">
        <v>3308</v>
      </c>
      <c r="F1116" s="281"/>
      <c r="G1116" s="296" t="s">
        <v>3309</v>
      </c>
      <c r="H1116" s="676"/>
      <c r="I1116" s="281" t="s">
        <v>424</v>
      </c>
      <c r="J1116" s="281"/>
      <c r="K1116" s="281" t="s">
        <v>354</v>
      </c>
      <c r="L1116" s="676" t="s">
        <v>1689</v>
      </c>
      <c r="M1116" s="306">
        <v>42234</v>
      </c>
      <c r="N1116" s="325">
        <v>44972</v>
      </c>
      <c r="O1116" s="507" t="s">
        <v>991</v>
      </c>
      <c r="P1116" s="513">
        <f t="shared" ref="P1116:P1122" si="239">N1116</f>
        <v>44972</v>
      </c>
      <c r="Q1116" s="514">
        <v>15647</v>
      </c>
      <c r="R1116" s="514">
        <v>2015</v>
      </c>
      <c r="S1116" s="279">
        <v>44242</v>
      </c>
      <c r="T1116" s="501" t="s">
        <v>2096</v>
      </c>
      <c r="U1116" s="324" t="s">
        <v>991</v>
      </c>
      <c r="V1116" s="282" t="s">
        <v>130</v>
      </c>
      <c r="W1116" s="282" t="s">
        <v>4069</v>
      </c>
      <c r="X1116" s="280" t="s">
        <v>355</v>
      </c>
      <c r="Y1116" s="280" t="s">
        <v>356</v>
      </c>
      <c r="Z1116" s="282" t="s">
        <v>357</v>
      </c>
      <c r="AA1116" s="319">
        <f t="shared" ref="AA1116:AA1123" si="240">N1116</f>
        <v>44972</v>
      </c>
      <c r="AB1116" s="149" t="s">
        <v>2167</v>
      </c>
      <c r="AC1116" s="280">
        <v>6</v>
      </c>
      <c r="AD1116" s="305"/>
      <c r="AE1116" s="280">
        <v>95</v>
      </c>
      <c r="AF1116" s="280"/>
      <c r="AG1116" s="280">
        <v>115</v>
      </c>
      <c r="AH1116" s="280"/>
      <c r="AI1116" s="280">
        <v>24</v>
      </c>
      <c r="AJ1116" s="280">
        <v>39</v>
      </c>
      <c r="AK1116" s="501">
        <v>52</v>
      </c>
      <c r="AL1116" s="501">
        <v>1</v>
      </c>
      <c r="AM1116" s="501"/>
      <c r="AN1116" s="501"/>
      <c r="AO1116" s="501"/>
      <c r="AP1116" s="280"/>
      <c r="AQ1116" s="634"/>
      <c r="AR1116" s="501"/>
      <c r="AS1116" s="501"/>
      <c r="AT1116" s="501"/>
      <c r="AU1116" s="501"/>
      <c r="AV1116" s="501"/>
      <c r="AW1116" s="501"/>
      <c r="AX1116" s="501"/>
      <c r="AY1116" s="501"/>
      <c r="AZ1116" s="501"/>
      <c r="BA1116" s="501"/>
      <c r="BB1116" s="501"/>
      <c r="BC1116" s="501"/>
      <c r="BD1116" s="501"/>
      <c r="BE1116" s="501"/>
      <c r="BF1116" s="501"/>
      <c r="BG1116" s="501"/>
      <c r="BH1116" s="501"/>
      <c r="BI1116" s="501"/>
      <c r="BJ1116" s="501"/>
      <c r="BK1116" s="501"/>
      <c r="BL1116" s="501"/>
      <c r="BM1116" s="501"/>
      <c r="BN1116" s="501"/>
      <c r="BO1116" s="501"/>
      <c r="BP1116" s="501"/>
      <c r="BQ1116" s="501"/>
      <c r="BR1116" s="501"/>
      <c r="BS1116" s="501"/>
      <c r="BT1116" s="501"/>
      <c r="BU1116" s="501"/>
      <c r="BV1116" s="501"/>
      <c r="BW1116" s="501"/>
      <c r="BX1116" s="501"/>
      <c r="BY1116" s="501"/>
      <c r="BZ1116" s="501"/>
      <c r="CA1116" s="501"/>
      <c r="CB1116" s="501"/>
      <c r="CC1116" s="501"/>
      <c r="CD1116" s="501"/>
      <c r="CE1116" s="501"/>
      <c r="CF1116" s="501"/>
      <c r="CG1116" s="501"/>
      <c r="CH1116" s="501"/>
      <c r="CI1116" s="501"/>
      <c r="CJ1116" s="501"/>
      <c r="CK1116" s="501"/>
      <c r="CL1116" s="501"/>
      <c r="CM1116" s="501"/>
      <c r="CN1116" s="501"/>
      <c r="CO1116" s="501"/>
      <c r="CP1116" s="501"/>
    </row>
    <row r="1117" spans="1:127" ht="12.75" customHeight="1" x14ac:dyDescent="0.2">
      <c r="A1117" s="281">
        <v>1116</v>
      </c>
      <c r="B1117" s="281" t="s">
        <v>1004</v>
      </c>
      <c r="C1117" s="281" t="s">
        <v>3698</v>
      </c>
      <c r="D1117" s="281"/>
      <c r="E1117" s="281" t="s">
        <v>3699</v>
      </c>
      <c r="F1117" s="281"/>
      <c r="G1117" s="296" t="s">
        <v>3700</v>
      </c>
      <c r="H1117" s="676"/>
      <c r="I1117" s="281" t="s">
        <v>1307</v>
      </c>
      <c r="J1117" s="281"/>
      <c r="K1117" s="281" t="s">
        <v>4218</v>
      </c>
      <c r="L1117" s="676" t="s">
        <v>3701</v>
      </c>
      <c r="M1117" s="306">
        <v>42261</v>
      </c>
      <c r="N1117" s="325">
        <v>44789</v>
      </c>
      <c r="O1117" s="507" t="s">
        <v>991</v>
      </c>
      <c r="P1117" s="513">
        <f t="shared" si="239"/>
        <v>44789</v>
      </c>
      <c r="Q1117" s="514">
        <v>15723</v>
      </c>
      <c r="R1117" s="514">
        <v>2010</v>
      </c>
      <c r="S1117" s="279">
        <v>44059</v>
      </c>
      <c r="T1117" s="501" t="s">
        <v>396</v>
      </c>
      <c r="U1117" s="324" t="s">
        <v>991</v>
      </c>
      <c r="V1117" s="282" t="s">
        <v>9218</v>
      </c>
      <c r="W1117" s="282" t="s">
        <v>9219</v>
      </c>
      <c r="X1117" s="280" t="s">
        <v>3702</v>
      </c>
      <c r="Y1117" s="280" t="s">
        <v>1697</v>
      </c>
      <c r="Z1117" s="282" t="s">
        <v>2225</v>
      </c>
      <c r="AA1117" s="319">
        <f t="shared" si="240"/>
        <v>44789</v>
      </c>
      <c r="AB1117" s="149" t="s">
        <v>2167</v>
      </c>
      <c r="AC1117" s="280">
        <v>6</v>
      </c>
      <c r="AD1117" s="305"/>
      <c r="AE1117" s="280">
        <v>105</v>
      </c>
      <c r="AF1117" s="280"/>
      <c r="AG1117" s="280">
        <v>130</v>
      </c>
      <c r="AH1117" s="280"/>
      <c r="AI1117" s="280">
        <v>23</v>
      </c>
      <c r="AJ1117" s="280">
        <v>38</v>
      </c>
      <c r="AK1117" s="501">
        <v>51</v>
      </c>
      <c r="AL1117" s="501">
        <v>1</v>
      </c>
      <c r="AM1117" s="501"/>
      <c r="AN1117" s="501"/>
      <c r="AO1117" s="501"/>
      <c r="AP1117" s="280"/>
      <c r="AQ1117" s="634"/>
      <c r="AR1117" s="501"/>
      <c r="AS1117" s="501"/>
      <c r="AT1117" s="501"/>
      <c r="AU1117" s="501"/>
      <c r="AV1117" s="501"/>
      <c r="AW1117" s="501"/>
      <c r="AX1117" s="501"/>
      <c r="AY1117" s="501"/>
      <c r="AZ1117" s="501"/>
      <c r="BA1117" s="501"/>
      <c r="BB1117" s="501"/>
      <c r="BC1117" s="501"/>
      <c r="BD1117" s="501"/>
      <c r="BE1117" s="501"/>
      <c r="BF1117" s="501"/>
      <c r="BG1117" s="501"/>
      <c r="BH1117" s="501"/>
      <c r="BI1117" s="501"/>
      <c r="BJ1117" s="501"/>
      <c r="BK1117" s="501"/>
      <c r="BL1117" s="501"/>
      <c r="BM1117" s="501"/>
      <c r="BN1117" s="501"/>
      <c r="BO1117" s="501"/>
      <c r="BP1117" s="501"/>
      <c r="BQ1117" s="501"/>
      <c r="BR1117" s="501"/>
      <c r="BS1117" s="501"/>
      <c r="BT1117" s="501"/>
      <c r="BU1117" s="501"/>
      <c r="BV1117" s="501"/>
      <c r="BW1117" s="501"/>
      <c r="BX1117" s="501"/>
      <c r="BY1117" s="501"/>
      <c r="BZ1117" s="501"/>
      <c r="CA1117" s="501"/>
      <c r="CB1117" s="501"/>
      <c r="CC1117" s="501"/>
      <c r="CD1117" s="501"/>
      <c r="CE1117" s="501"/>
      <c r="CF1117" s="501"/>
      <c r="CG1117" s="501"/>
      <c r="CH1117" s="501"/>
      <c r="CI1117" s="501"/>
      <c r="CJ1117" s="501"/>
      <c r="CK1117" s="501"/>
      <c r="CL1117" s="501"/>
      <c r="CM1117" s="501"/>
      <c r="CN1117" s="501"/>
      <c r="CO1117" s="501"/>
      <c r="CP1117" s="501"/>
    </row>
    <row r="1118" spans="1:127" s="576" customFormat="1" ht="12.75" customHeight="1" x14ac:dyDescent="0.2">
      <c r="A1118" s="560">
        <v>1117</v>
      </c>
      <c r="B1118" s="560" t="s">
        <v>1004</v>
      </c>
      <c r="C1118" s="560" t="s">
        <v>6988</v>
      </c>
      <c r="D1118" s="560"/>
      <c r="E1118" s="560" t="s">
        <v>6989</v>
      </c>
      <c r="F1118" s="560"/>
      <c r="G1118" s="562" t="s">
        <v>6990</v>
      </c>
      <c r="H1118" s="563"/>
      <c r="I1118" s="560" t="s">
        <v>112</v>
      </c>
      <c r="J1118" s="560"/>
      <c r="K1118" s="560" t="s">
        <v>9936</v>
      </c>
      <c r="L1118" s="563" t="s">
        <v>6991</v>
      </c>
      <c r="M1118" s="565">
        <v>43552</v>
      </c>
      <c r="N1118" s="566">
        <v>45005</v>
      </c>
      <c r="O1118" s="567" t="s">
        <v>991</v>
      </c>
      <c r="P1118" s="568">
        <f t="shared" si="239"/>
        <v>45005</v>
      </c>
      <c r="Q1118" s="569">
        <v>19122</v>
      </c>
      <c r="R1118" s="569">
        <v>2019</v>
      </c>
      <c r="S1118" s="570">
        <v>44275</v>
      </c>
      <c r="T1118" s="571" t="s">
        <v>5762</v>
      </c>
      <c r="U1118" s="571" t="s">
        <v>991</v>
      </c>
      <c r="V1118" s="564" t="s">
        <v>2405</v>
      </c>
      <c r="W1118" s="564" t="s">
        <v>2405</v>
      </c>
      <c r="X1118" s="560" t="s">
        <v>6992</v>
      </c>
      <c r="Y1118" s="560" t="s">
        <v>1697</v>
      </c>
      <c r="Z1118" s="564" t="s">
        <v>1162</v>
      </c>
      <c r="AA1118" s="572">
        <f t="shared" si="240"/>
        <v>45005</v>
      </c>
      <c r="AB1118" s="573" t="s">
        <v>2167</v>
      </c>
      <c r="AC1118" s="560">
        <v>4.4000000000000004</v>
      </c>
      <c r="AD1118" s="574"/>
      <c r="AE1118" s="560">
        <v>74</v>
      </c>
      <c r="AF1118" s="560"/>
      <c r="AG1118" s="560">
        <v>94</v>
      </c>
      <c r="AH1118" s="560"/>
      <c r="AI1118" s="560" t="s">
        <v>994</v>
      </c>
      <c r="AJ1118" s="560" t="s">
        <v>994</v>
      </c>
      <c r="AK1118" s="571" t="s">
        <v>994</v>
      </c>
      <c r="AL1118" s="571">
        <v>1</v>
      </c>
      <c r="AM1118" s="571"/>
      <c r="AN1118" s="571"/>
      <c r="AO1118" s="571"/>
      <c r="AP1118" s="560"/>
      <c r="AQ1118" s="642"/>
      <c r="AR1118" s="571"/>
      <c r="AS1118" s="571"/>
      <c r="AT1118" s="571"/>
      <c r="AU1118" s="571"/>
      <c r="AV1118" s="571"/>
      <c r="AW1118" s="571"/>
      <c r="AX1118" s="571"/>
      <c r="AY1118" s="571"/>
      <c r="AZ1118" s="571"/>
      <c r="BA1118" s="571"/>
      <c r="BB1118" s="571"/>
      <c r="BC1118" s="571"/>
      <c r="BD1118" s="571"/>
      <c r="BE1118" s="571"/>
      <c r="BF1118" s="571"/>
      <c r="BG1118" s="571"/>
      <c r="BH1118" s="571"/>
      <c r="BI1118" s="571"/>
      <c r="BJ1118" s="571"/>
      <c r="BK1118" s="571"/>
      <c r="BL1118" s="571"/>
      <c r="BM1118" s="571"/>
      <c r="BN1118" s="571"/>
      <c r="BO1118" s="571"/>
      <c r="BP1118" s="571"/>
      <c r="BQ1118" s="571"/>
      <c r="BR1118" s="571"/>
      <c r="BS1118" s="571"/>
      <c r="BT1118" s="571"/>
      <c r="BU1118" s="571"/>
      <c r="BV1118" s="571"/>
      <c r="BW1118" s="571"/>
      <c r="BX1118" s="571"/>
      <c r="BY1118" s="571"/>
      <c r="BZ1118" s="571"/>
      <c r="CA1118" s="571"/>
      <c r="CB1118" s="571"/>
      <c r="CC1118" s="571"/>
      <c r="CD1118" s="571"/>
      <c r="CE1118" s="571"/>
      <c r="CF1118" s="571"/>
      <c r="CG1118" s="571"/>
      <c r="CH1118" s="571"/>
      <c r="CI1118" s="571"/>
      <c r="CJ1118" s="571"/>
      <c r="CK1118" s="571"/>
      <c r="CL1118" s="571"/>
      <c r="CM1118" s="571"/>
      <c r="CN1118" s="571"/>
      <c r="CO1118" s="571"/>
      <c r="CP1118" s="571"/>
      <c r="CQ1118" s="575"/>
      <c r="CR1118" s="575"/>
      <c r="CS1118" s="575"/>
      <c r="CT1118" s="575"/>
      <c r="CU1118" s="575"/>
      <c r="CV1118" s="575"/>
      <c r="CW1118" s="575"/>
      <c r="CX1118" s="575"/>
      <c r="CY1118" s="575"/>
      <c r="CZ1118" s="575"/>
      <c r="DA1118" s="575"/>
      <c r="DB1118" s="575"/>
      <c r="DC1118" s="575"/>
      <c r="DD1118" s="575"/>
      <c r="DE1118" s="575"/>
      <c r="DF1118" s="575"/>
      <c r="DG1118" s="575"/>
      <c r="DH1118" s="575"/>
      <c r="DI1118" s="575"/>
      <c r="DJ1118" s="575"/>
      <c r="DK1118" s="575"/>
      <c r="DL1118" s="575"/>
      <c r="DM1118" s="575"/>
      <c r="DN1118" s="575"/>
      <c r="DO1118" s="575"/>
      <c r="DP1118" s="575"/>
      <c r="DQ1118" s="575"/>
      <c r="DR1118" s="575"/>
      <c r="DS1118" s="575"/>
      <c r="DT1118" s="575"/>
      <c r="DU1118" s="575"/>
      <c r="DV1118" s="575"/>
      <c r="DW1118" s="575"/>
    </row>
    <row r="1119" spans="1:127" ht="12.75" customHeight="1" x14ac:dyDescent="0.2">
      <c r="A1119" s="281">
        <v>1118</v>
      </c>
      <c r="B1119" s="281" t="s">
        <v>1004</v>
      </c>
      <c r="C1119" s="281" t="s">
        <v>3431</v>
      </c>
      <c r="D1119" s="281"/>
      <c r="E1119" s="281" t="s">
        <v>3703</v>
      </c>
      <c r="F1119" s="281"/>
      <c r="G1119" s="296" t="s">
        <v>3704</v>
      </c>
      <c r="H1119" s="676"/>
      <c r="I1119" s="281" t="s">
        <v>2260</v>
      </c>
      <c r="J1119" s="281"/>
      <c r="K1119" s="281" t="s">
        <v>3705</v>
      </c>
      <c r="L1119" s="676" t="s">
        <v>3706</v>
      </c>
      <c r="M1119" s="306">
        <v>42261</v>
      </c>
      <c r="N1119" s="325">
        <v>44464</v>
      </c>
      <c r="O1119" s="277" t="s">
        <v>991</v>
      </c>
      <c r="P1119" s="298">
        <f t="shared" si="239"/>
        <v>44464</v>
      </c>
      <c r="Q1119" s="278">
        <v>15725</v>
      </c>
      <c r="R1119" s="278">
        <v>2012</v>
      </c>
      <c r="S1119" s="279">
        <v>43733</v>
      </c>
      <c r="T1119" s="501" t="s">
        <v>1436</v>
      </c>
      <c r="U1119" s="324" t="s">
        <v>991</v>
      </c>
      <c r="V1119" s="282" t="s">
        <v>7695</v>
      </c>
      <c r="W1119" s="282" t="s">
        <v>7696</v>
      </c>
      <c r="X1119" s="280" t="s">
        <v>3707</v>
      </c>
      <c r="Y1119" s="280" t="s">
        <v>3708</v>
      </c>
      <c r="Z1119" s="282" t="s">
        <v>3709</v>
      </c>
      <c r="AA1119" s="319">
        <f t="shared" si="240"/>
        <v>44464</v>
      </c>
      <c r="AB1119" s="149" t="s">
        <v>2167</v>
      </c>
      <c r="AC1119" s="280">
        <v>6.3</v>
      </c>
      <c r="AD1119" s="305"/>
      <c r="AE1119" s="280">
        <v>85</v>
      </c>
      <c r="AF1119" s="280"/>
      <c r="AG1119" s="280">
        <v>105</v>
      </c>
      <c r="AH1119" s="280"/>
      <c r="AI1119" s="280">
        <v>23</v>
      </c>
      <c r="AJ1119" s="280">
        <v>38</v>
      </c>
      <c r="AK1119" s="280">
        <v>53</v>
      </c>
      <c r="AL1119" s="280">
        <v>1</v>
      </c>
      <c r="AM1119" s="280"/>
      <c r="AN1119" s="280"/>
      <c r="AO1119" s="280"/>
      <c r="AP1119" s="280"/>
      <c r="AQ1119" s="634"/>
      <c r="AR1119" s="501"/>
      <c r="AS1119" s="501"/>
      <c r="AT1119" s="501"/>
      <c r="AU1119" s="501"/>
      <c r="AV1119" s="501"/>
      <c r="AW1119" s="501"/>
      <c r="AX1119" s="501"/>
      <c r="AY1119" s="501"/>
      <c r="AZ1119" s="501"/>
      <c r="BA1119" s="501"/>
      <c r="BB1119" s="501"/>
      <c r="BC1119" s="501"/>
      <c r="BD1119" s="501"/>
      <c r="BE1119" s="501"/>
      <c r="BF1119" s="501"/>
      <c r="BG1119" s="501"/>
      <c r="BH1119" s="501"/>
      <c r="BI1119" s="501"/>
      <c r="BJ1119" s="501"/>
      <c r="BK1119" s="501"/>
      <c r="BL1119" s="501"/>
      <c r="BM1119" s="501"/>
      <c r="BN1119" s="501"/>
      <c r="BO1119" s="501"/>
      <c r="BP1119" s="501"/>
      <c r="BQ1119" s="501"/>
      <c r="BR1119" s="501"/>
      <c r="BS1119" s="501"/>
      <c r="BT1119" s="501"/>
      <c r="BU1119" s="501"/>
      <c r="BV1119" s="501"/>
      <c r="BW1119" s="501"/>
      <c r="BX1119" s="501"/>
      <c r="BY1119" s="501"/>
      <c r="BZ1119" s="501"/>
      <c r="CA1119" s="501"/>
      <c r="CB1119" s="501"/>
      <c r="CC1119" s="501"/>
      <c r="CD1119" s="501"/>
      <c r="CE1119" s="501"/>
      <c r="CF1119" s="501"/>
      <c r="CG1119" s="501"/>
      <c r="CH1119" s="501"/>
      <c r="CI1119" s="501"/>
      <c r="CJ1119" s="501"/>
      <c r="CK1119" s="501"/>
      <c r="CL1119" s="501"/>
      <c r="CM1119" s="501"/>
      <c r="CN1119" s="501"/>
      <c r="CO1119" s="501"/>
      <c r="CP1119" s="501"/>
      <c r="CQ1119" s="500"/>
      <c r="CR1119" s="500"/>
      <c r="CS1119" s="500"/>
      <c r="CT1119" s="500"/>
      <c r="CU1119" s="500"/>
      <c r="CV1119" s="500"/>
      <c r="CW1119" s="500"/>
      <c r="CX1119" s="500"/>
      <c r="CY1119" s="500"/>
      <c r="CZ1119" s="500"/>
      <c r="DA1119" s="500"/>
      <c r="DB1119" s="500"/>
      <c r="DC1119" s="500"/>
      <c r="DD1119" s="500"/>
      <c r="DE1119" s="500"/>
      <c r="DF1119" s="500"/>
      <c r="DG1119" s="500"/>
      <c r="DH1119" s="500"/>
      <c r="DI1119" s="500"/>
      <c r="DJ1119" s="500"/>
      <c r="DK1119" s="500"/>
      <c r="DL1119" s="500"/>
      <c r="DM1119" s="500"/>
      <c r="DN1119" s="500"/>
      <c r="DO1119" s="500"/>
      <c r="DP1119" s="500"/>
      <c r="DQ1119" s="500"/>
      <c r="DR1119" s="500"/>
      <c r="DS1119" s="500"/>
      <c r="DT1119" s="500"/>
      <c r="DU1119" s="500"/>
      <c r="DV1119" s="500"/>
      <c r="DW1119" s="500"/>
    </row>
    <row r="1120" spans="1:127" s="502" customFormat="1" ht="12.75" customHeight="1" x14ac:dyDescent="0.2">
      <c r="A1120" s="281">
        <v>1119</v>
      </c>
      <c r="B1120" s="281" t="s">
        <v>1004</v>
      </c>
      <c r="C1120" s="281" t="s">
        <v>7148</v>
      </c>
      <c r="D1120" s="281"/>
      <c r="E1120" s="281" t="s">
        <v>3710</v>
      </c>
      <c r="F1120" s="281"/>
      <c r="G1120" s="296" t="s">
        <v>9324</v>
      </c>
      <c r="H1120" s="808"/>
      <c r="I1120" s="281" t="s">
        <v>601</v>
      </c>
      <c r="J1120" s="281"/>
      <c r="K1120" s="281" t="s">
        <v>9325</v>
      </c>
      <c r="L1120" s="808" t="s">
        <v>9326</v>
      </c>
      <c r="M1120" s="306">
        <v>44082</v>
      </c>
      <c r="N1120" s="307">
        <v>44808</v>
      </c>
      <c r="O1120" s="507" t="s">
        <v>991</v>
      </c>
      <c r="P1120" s="508">
        <f>N1120</f>
        <v>44808</v>
      </c>
      <c r="Q1120" s="520">
        <v>20649</v>
      </c>
      <c r="R1120" s="520">
        <v>2020</v>
      </c>
      <c r="S1120" s="265">
        <v>44078</v>
      </c>
      <c r="T1120" s="324" t="s">
        <v>1686</v>
      </c>
      <c r="U1120" s="324" t="s">
        <v>1786</v>
      </c>
      <c r="V1120" s="150" t="s">
        <v>484</v>
      </c>
      <c r="W1120" s="150" t="s">
        <v>484</v>
      </c>
      <c r="X1120" s="281" t="s">
        <v>9327</v>
      </c>
      <c r="Y1120" s="281" t="s">
        <v>9328</v>
      </c>
      <c r="Z1120" s="150" t="s">
        <v>9329</v>
      </c>
      <c r="AA1120" s="303">
        <f t="shared" si="240"/>
        <v>44808</v>
      </c>
      <c r="AB1120" s="283" t="s">
        <v>7154</v>
      </c>
      <c r="AC1120" s="281">
        <v>5.2</v>
      </c>
      <c r="AD1120" s="284"/>
      <c r="AE1120" s="281">
        <v>70</v>
      </c>
      <c r="AF1120" s="281"/>
      <c r="AG1120" s="281">
        <v>95</v>
      </c>
      <c r="AH1120" s="281"/>
      <c r="AI1120" s="281" t="s">
        <v>994</v>
      </c>
      <c r="AJ1120" s="281">
        <v>38</v>
      </c>
      <c r="AK1120" s="324">
        <v>47</v>
      </c>
      <c r="AL1120" s="324">
        <v>1</v>
      </c>
      <c r="AM1120" s="324"/>
      <c r="AN1120" s="324"/>
      <c r="AO1120" s="324"/>
      <c r="AP1120" s="281"/>
      <c r="AQ1120" s="635"/>
      <c r="AR1120" s="324"/>
      <c r="AS1120" s="324"/>
      <c r="AT1120" s="324"/>
      <c r="AU1120" s="324"/>
      <c r="AV1120" s="324"/>
      <c r="AW1120" s="324"/>
      <c r="AX1120" s="324"/>
      <c r="AY1120" s="324"/>
      <c r="AZ1120" s="324"/>
      <c r="BA1120" s="324"/>
      <c r="BB1120" s="324"/>
      <c r="BC1120" s="324"/>
      <c r="BD1120" s="324"/>
      <c r="BE1120" s="324"/>
      <c r="BF1120" s="324"/>
      <c r="BG1120" s="324"/>
      <c r="BH1120" s="324"/>
      <c r="BI1120" s="324"/>
      <c r="BJ1120" s="324"/>
      <c r="BK1120" s="324"/>
      <c r="BL1120" s="324"/>
      <c r="BM1120" s="324"/>
      <c r="BN1120" s="324"/>
      <c r="BO1120" s="324"/>
      <c r="BP1120" s="324"/>
      <c r="BQ1120" s="324"/>
      <c r="BR1120" s="324"/>
      <c r="BS1120" s="324"/>
      <c r="BT1120" s="324"/>
      <c r="BU1120" s="324"/>
      <c r="BV1120" s="324"/>
      <c r="BW1120" s="324"/>
      <c r="BX1120" s="324"/>
      <c r="BY1120" s="324"/>
      <c r="BZ1120" s="324"/>
      <c r="CA1120" s="324"/>
      <c r="CB1120" s="324"/>
      <c r="CC1120" s="324"/>
      <c r="CD1120" s="324"/>
      <c r="CE1120" s="324"/>
      <c r="CF1120" s="324"/>
      <c r="CG1120" s="324"/>
      <c r="CH1120" s="324"/>
      <c r="CI1120" s="324"/>
      <c r="CJ1120" s="324"/>
      <c r="CK1120" s="324"/>
      <c r="CL1120" s="324"/>
      <c r="CM1120" s="324"/>
      <c r="CN1120" s="324"/>
      <c r="CO1120" s="324"/>
      <c r="CP1120" s="324"/>
      <c r="CQ1120" s="532"/>
      <c r="CR1120" s="532"/>
      <c r="CS1120" s="532"/>
      <c r="CT1120" s="532"/>
      <c r="CU1120" s="532"/>
      <c r="CV1120" s="532"/>
      <c r="CW1120" s="532"/>
      <c r="CX1120" s="532"/>
      <c r="CY1120" s="532"/>
      <c r="CZ1120" s="532"/>
      <c r="DA1120" s="532"/>
      <c r="DB1120" s="532"/>
      <c r="DC1120" s="532"/>
      <c r="DD1120" s="532"/>
      <c r="DE1120" s="532"/>
      <c r="DF1120" s="532"/>
      <c r="DG1120" s="532"/>
      <c r="DH1120" s="532"/>
      <c r="DI1120" s="532"/>
      <c r="DJ1120" s="532"/>
      <c r="DK1120" s="532"/>
      <c r="DL1120" s="532"/>
      <c r="DM1120" s="532"/>
      <c r="DN1120" s="532"/>
      <c r="DO1120" s="532"/>
      <c r="DP1120" s="532"/>
      <c r="DQ1120" s="532"/>
      <c r="DR1120" s="532"/>
      <c r="DS1120" s="532"/>
      <c r="DT1120" s="532"/>
      <c r="DU1120" s="532"/>
      <c r="DV1120" s="532"/>
      <c r="DW1120" s="532"/>
    </row>
    <row r="1121" spans="1:127" ht="12.75" customHeight="1" x14ac:dyDescent="0.2">
      <c r="A1121" s="281">
        <v>1120</v>
      </c>
      <c r="B1121" s="281" t="s">
        <v>1004</v>
      </c>
      <c r="C1121" s="281" t="s">
        <v>2323</v>
      </c>
      <c r="D1121" s="281"/>
      <c r="E1121" s="281" t="s">
        <v>3714</v>
      </c>
      <c r="F1121" s="281"/>
      <c r="G1121" s="296" t="s">
        <v>3715</v>
      </c>
      <c r="H1121" s="676"/>
      <c r="I1121" s="281" t="s">
        <v>424</v>
      </c>
      <c r="J1121" s="281"/>
      <c r="K1121" s="281" t="s">
        <v>2962</v>
      </c>
      <c r="L1121" s="676" t="s">
        <v>1580</v>
      </c>
      <c r="M1121" s="306">
        <v>42296</v>
      </c>
      <c r="N1121" s="325">
        <v>44925</v>
      </c>
      <c r="O1121" s="277" t="s">
        <v>991</v>
      </c>
      <c r="P1121" s="298">
        <f t="shared" si="239"/>
        <v>44925</v>
      </c>
      <c r="Q1121" s="278">
        <v>15762</v>
      </c>
      <c r="R1121" s="278">
        <v>2015</v>
      </c>
      <c r="S1121" s="279">
        <v>44195</v>
      </c>
      <c r="T1121" s="280" t="s">
        <v>6763</v>
      </c>
      <c r="U1121" s="324" t="s">
        <v>991</v>
      </c>
      <c r="V1121" s="282" t="s">
        <v>9688</v>
      </c>
      <c r="W1121" s="282" t="s">
        <v>9689</v>
      </c>
      <c r="X1121" s="280" t="s">
        <v>2963</v>
      </c>
      <c r="Y1121" s="280" t="s">
        <v>2964</v>
      </c>
      <c r="Z1121" s="282" t="s">
        <v>2965</v>
      </c>
      <c r="AA1121" s="319">
        <v>44925</v>
      </c>
      <c r="AB1121" s="149" t="s">
        <v>2167</v>
      </c>
      <c r="AC1121" s="280">
        <v>5.5</v>
      </c>
      <c r="AD1121" s="305"/>
      <c r="AE1121" s="280">
        <v>75</v>
      </c>
      <c r="AF1121" s="280"/>
      <c r="AG1121" s="280">
        <v>95</v>
      </c>
      <c r="AH1121" s="280"/>
      <c r="AI1121" s="280">
        <v>24</v>
      </c>
      <c r="AJ1121" s="280">
        <v>39</v>
      </c>
      <c r="AK1121" s="280">
        <v>52</v>
      </c>
      <c r="AL1121" s="280">
        <v>1</v>
      </c>
      <c r="AM1121" s="280"/>
      <c r="AN1121" s="280"/>
      <c r="AO1121" s="280"/>
      <c r="AP1121" s="673"/>
      <c r="AQ1121" s="634"/>
      <c r="AR1121" s="501"/>
      <c r="AS1121" s="501"/>
      <c r="AT1121" s="501"/>
      <c r="AU1121" s="501"/>
      <c r="AV1121" s="501"/>
      <c r="AW1121" s="501"/>
      <c r="AX1121" s="501"/>
      <c r="AY1121" s="501"/>
      <c r="AZ1121" s="501"/>
      <c r="BA1121" s="501"/>
      <c r="BB1121" s="501"/>
      <c r="BC1121" s="501"/>
      <c r="BD1121" s="501"/>
      <c r="BE1121" s="501"/>
      <c r="BF1121" s="501"/>
      <c r="BG1121" s="501"/>
      <c r="BH1121" s="501"/>
      <c r="BI1121" s="501"/>
      <c r="BJ1121" s="501"/>
      <c r="BK1121" s="501"/>
      <c r="BL1121" s="501"/>
      <c r="BM1121" s="501"/>
      <c r="BN1121" s="501"/>
      <c r="BO1121" s="501"/>
      <c r="BP1121" s="501"/>
      <c r="BQ1121" s="501"/>
      <c r="BR1121" s="501"/>
      <c r="BS1121" s="501"/>
      <c r="BT1121" s="501"/>
      <c r="BU1121" s="501"/>
      <c r="BV1121" s="501"/>
      <c r="BW1121" s="501"/>
      <c r="BX1121" s="501"/>
      <c r="BY1121" s="501"/>
      <c r="BZ1121" s="501"/>
      <c r="CA1121" s="501"/>
      <c r="CB1121" s="501"/>
      <c r="CC1121" s="501"/>
      <c r="CD1121" s="501"/>
      <c r="CE1121" s="501"/>
      <c r="CF1121" s="501"/>
      <c r="CG1121" s="501"/>
      <c r="CH1121" s="501"/>
      <c r="CI1121" s="501"/>
      <c r="CJ1121" s="501"/>
      <c r="CK1121" s="501"/>
      <c r="CL1121" s="501"/>
      <c r="CM1121" s="501"/>
      <c r="CN1121" s="501"/>
      <c r="CO1121" s="501"/>
      <c r="CP1121" s="501"/>
    </row>
    <row r="1122" spans="1:127" ht="12.75" customHeight="1" x14ac:dyDescent="0.2">
      <c r="A1122" s="281">
        <v>1121</v>
      </c>
      <c r="B1122" s="281" t="s">
        <v>1004</v>
      </c>
      <c r="C1122" s="281" t="s">
        <v>867</v>
      </c>
      <c r="D1122" s="281"/>
      <c r="E1122" s="281" t="s">
        <v>5836</v>
      </c>
      <c r="F1122" s="281"/>
      <c r="G1122" s="296" t="s">
        <v>5837</v>
      </c>
      <c r="H1122" s="676"/>
      <c r="I1122" s="281" t="s">
        <v>424</v>
      </c>
      <c r="J1122" s="281"/>
      <c r="K1122" s="281" t="s">
        <v>8198</v>
      </c>
      <c r="L1122" s="676" t="s">
        <v>1989</v>
      </c>
      <c r="M1122" s="306">
        <v>43163</v>
      </c>
      <c r="N1122" s="325">
        <v>44613</v>
      </c>
      <c r="O1122" s="507" t="s">
        <v>991</v>
      </c>
      <c r="P1122" s="513">
        <f t="shared" si="239"/>
        <v>44613</v>
      </c>
      <c r="Q1122" s="264">
        <v>18219</v>
      </c>
      <c r="R1122" s="264">
        <v>2016</v>
      </c>
      <c r="S1122" s="279">
        <v>43882</v>
      </c>
      <c r="T1122" s="281" t="s">
        <v>8196</v>
      </c>
      <c r="U1122" s="281" t="s">
        <v>991</v>
      </c>
      <c r="V1122" s="282" t="s">
        <v>2063</v>
      </c>
      <c r="W1122" s="282" t="s">
        <v>2725</v>
      </c>
      <c r="X1122" s="280" t="s">
        <v>4713</v>
      </c>
      <c r="Y1122" s="280" t="s">
        <v>4056</v>
      </c>
      <c r="Z1122" s="282" t="s">
        <v>146</v>
      </c>
      <c r="AA1122" s="319">
        <f t="shared" si="240"/>
        <v>44613</v>
      </c>
      <c r="AB1122" s="283" t="s">
        <v>1411</v>
      </c>
      <c r="AC1122" s="281">
        <v>5.34</v>
      </c>
      <c r="AD1122" s="284"/>
      <c r="AE1122" s="281">
        <v>52</v>
      </c>
      <c r="AF1122" s="281"/>
      <c r="AG1122" s="281">
        <v>105</v>
      </c>
      <c r="AH1122" s="281"/>
      <c r="AI1122" s="281">
        <v>24</v>
      </c>
      <c r="AJ1122" s="281">
        <v>39</v>
      </c>
      <c r="AK1122" s="281">
        <v>54</v>
      </c>
      <c r="AL1122" s="281">
        <v>1</v>
      </c>
      <c r="AM1122" s="501"/>
      <c r="AN1122" s="501"/>
      <c r="AO1122" s="501"/>
      <c r="AP1122" s="280"/>
      <c r="AQ1122" s="634"/>
      <c r="AR1122" s="501"/>
      <c r="AS1122" s="501"/>
      <c r="AT1122" s="501"/>
      <c r="AU1122" s="501"/>
      <c r="AV1122" s="501"/>
      <c r="AW1122" s="501"/>
      <c r="AX1122" s="501"/>
      <c r="AY1122" s="501"/>
      <c r="AZ1122" s="501"/>
      <c r="BA1122" s="501"/>
      <c r="BB1122" s="501"/>
      <c r="BC1122" s="501"/>
      <c r="BD1122" s="501"/>
      <c r="BE1122" s="501"/>
      <c r="BF1122" s="501"/>
      <c r="BG1122" s="501"/>
      <c r="BH1122" s="501"/>
      <c r="BI1122" s="501"/>
      <c r="BJ1122" s="501"/>
      <c r="BK1122" s="501"/>
      <c r="BL1122" s="501"/>
      <c r="BM1122" s="501"/>
      <c r="BN1122" s="501"/>
      <c r="BO1122" s="501"/>
      <c r="BP1122" s="501"/>
      <c r="BQ1122" s="501"/>
      <c r="BR1122" s="501"/>
      <c r="BS1122" s="501"/>
      <c r="BT1122" s="501"/>
      <c r="BU1122" s="501"/>
      <c r="BV1122" s="501"/>
      <c r="BW1122" s="501"/>
      <c r="BX1122" s="501"/>
      <c r="BY1122" s="501"/>
      <c r="BZ1122" s="501"/>
      <c r="CA1122" s="501"/>
      <c r="CB1122" s="501"/>
      <c r="CC1122" s="501"/>
      <c r="CD1122" s="501"/>
      <c r="CE1122" s="501"/>
      <c r="CF1122" s="501"/>
      <c r="CG1122" s="501"/>
      <c r="CH1122" s="501"/>
      <c r="CI1122" s="501"/>
      <c r="CJ1122" s="501"/>
      <c r="CK1122" s="501"/>
      <c r="CL1122" s="501"/>
      <c r="CM1122" s="501"/>
      <c r="CN1122" s="501"/>
      <c r="CO1122" s="501"/>
      <c r="CP1122" s="501"/>
    </row>
    <row r="1123" spans="1:127" s="502" customFormat="1" ht="12.75" customHeight="1" x14ac:dyDescent="0.2">
      <c r="A1123" s="281">
        <v>1122</v>
      </c>
      <c r="B1123" s="281" t="s">
        <v>1004</v>
      </c>
      <c r="C1123" s="281" t="s">
        <v>3374</v>
      </c>
      <c r="D1123" s="281"/>
      <c r="E1123" s="281" t="s">
        <v>3716</v>
      </c>
      <c r="F1123" s="281"/>
      <c r="G1123" s="296" t="s">
        <v>8123</v>
      </c>
      <c r="H1123" s="722"/>
      <c r="I1123" s="281" t="s">
        <v>614</v>
      </c>
      <c r="J1123" s="281"/>
      <c r="K1123" s="281" t="s">
        <v>7916</v>
      </c>
      <c r="L1123" s="722" t="s">
        <v>2493</v>
      </c>
      <c r="M1123" s="306">
        <v>43881</v>
      </c>
      <c r="N1123" s="307">
        <v>44604</v>
      </c>
      <c r="O1123" s="507" t="s">
        <v>991</v>
      </c>
      <c r="P1123" s="508">
        <f>N1123</f>
        <v>44604</v>
      </c>
      <c r="Q1123" s="520">
        <v>20138</v>
      </c>
      <c r="R1123" s="520">
        <v>2019</v>
      </c>
      <c r="S1123" s="265">
        <v>43873</v>
      </c>
      <c r="T1123" s="324" t="s">
        <v>32</v>
      </c>
      <c r="U1123" s="324" t="s">
        <v>1786</v>
      </c>
      <c r="V1123" s="150" t="s">
        <v>484</v>
      </c>
      <c r="W1123" s="150" t="s">
        <v>1488</v>
      </c>
      <c r="X1123" s="281" t="s">
        <v>8124</v>
      </c>
      <c r="Y1123" s="281" t="s">
        <v>2340</v>
      </c>
      <c r="Z1123" s="150" t="s">
        <v>2341</v>
      </c>
      <c r="AA1123" s="303">
        <f t="shared" si="240"/>
        <v>44604</v>
      </c>
      <c r="AB1123" s="283" t="s">
        <v>2167</v>
      </c>
      <c r="AC1123" s="281">
        <v>5.6</v>
      </c>
      <c r="AD1123" s="284"/>
      <c r="AE1123" s="281">
        <v>90</v>
      </c>
      <c r="AF1123" s="281"/>
      <c r="AG1123" s="281">
        <v>110</v>
      </c>
      <c r="AH1123" s="281"/>
      <c r="AI1123" s="281" t="s">
        <v>994</v>
      </c>
      <c r="AJ1123" s="281" t="s">
        <v>994</v>
      </c>
      <c r="AK1123" s="324" t="s">
        <v>994</v>
      </c>
      <c r="AL1123" s="324">
        <v>1</v>
      </c>
      <c r="AM1123" s="506"/>
      <c r="AN1123" s="324"/>
      <c r="AO1123" s="324"/>
      <c r="AP1123" s="281"/>
      <c r="AQ1123" s="635"/>
      <c r="AR1123" s="324"/>
      <c r="AS1123" s="324"/>
      <c r="AT1123" s="324"/>
      <c r="AU1123" s="324"/>
      <c r="AV1123" s="324"/>
      <c r="AW1123" s="324"/>
      <c r="AX1123" s="324"/>
      <c r="AY1123" s="324"/>
      <c r="AZ1123" s="324"/>
      <c r="BA1123" s="324"/>
      <c r="BB1123" s="324"/>
      <c r="BC1123" s="324"/>
      <c r="BD1123" s="324"/>
      <c r="BE1123" s="324"/>
      <c r="BF1123" s="324"/>
      <c r="BG1123" s="324"/>
      <c r="BH1123" s="324"/>
      <c r="BI1123" s="324"/>
      <c r="BJ1123" s="324"/>
      <c r="BK1123" s="324"/>
      <c r="BL1123" s="324"/>
      <c r="BM1123" s="324"/>
      <c r="BN1123" s="324"/>
      <c r="BO1123" s="324"/>
      <c r="BP1123" s="324"/>
      <c r="BQ1123" s="324"/>
      <c r="BR1123" s="324"/>
      <c r="BS1123" s="324"/>
      <c r="BT1123" s="324"/>
      <c r="BU1123" s="324"/>
      <c r="BV1123" s="324"/>
      <c r="BW1123" s="324"/>
      <c r="BX1123" s="324"/>
      <c r="BY1123" s="324"/>
      <c r="BZ1123" s="324"/>
      <c r="CA1123" s="324"/>
      <c r="CB1123" s="324"/>
      <c r="CC1123" s="324"/>
      <c r="CD1123" s="324"/>
      <c r="CE1123" s="324"/>
      <c r="CF1123" s="324"/>
      <c r="CG1123" s="324"/>
      <c r="CH1123" s="324"/>
      <c r="CI1123" s="324"/>
      <c r="CJ1123" s="324"/>
      <c r="CK1123" s="324"/>
      <c r="CL1123" s="324"/>
      <c r="CM1123" s="324"/>
      <c r="CN1123" s="324"/>
      <c r="CO1123" s="324"/>
      <c r="CP1123" s="324"/>
      <c r="CQ1123" s="532"/>
      <c r="CR1123" s="532"/>
      <c r="CS1123" s="532"/>
      <c r="CT1123" s="532"/>
      <c r="CU1123" s="532"/>
      <c r="CV1123" s="532"/>
      <c r="CW1123" s="532"/>
      <c r="CX1123" s="532"/>
      <c r="CY1123" s="532"/>
      <c r="CZ1123" s="532"/>
      <c r="DA1123" s="532"/>
      <c r="DB1123" s="532"/>
      <c r="DC1123" s="532"/>
      <c r="DD1123" s="532"/>
      <c r="DE1123" s="532"/>
      <c r="DF1123" s="532"/>
      <c r="DG1123" s="532"/>
      <c r="DH1123" s="532"/>
      <c r="DI1123" s="532"/>
      <c r="DJ1123" s="532"/>
      <c r="DK1123" s="532"/>
      <c r="DL1123" s="532"/>
      <c r="DM1123" s="532"/>
      <c r="DN1123" s="532"/>
      <c r="DO1123" s="532"/>
      <c r="DP1123" s="532"/>
      <c r="DQ1123" s="532"/>
      <c r="DR1123" s="532"/>
      <c r="DS1123" s="532"/>
      <c r="DT1123" s="532"/>
      <c r="DU1123" s="532"/>
      <c r="DV1123" s="532"/>
      <c r="DW1123" s="532"/>
    </row>
    <row r="1124" spans="1:127" s="576" customFormat="1" ht="12.75" customHeight="1" x14ac:dyDescent="0.2">
      <c r="A1124" s="560">
        <v>1123</v>
      </c>
      <c r="B1124" s="560" t="s">
        <v>1004</v>
      </c>
      <c r="C1124" s="560" t="s">
        <v>7001</v>
      </c>
      <c r="D1124" s="560"/>
      <c r="E1124" s="560" t="s">
        <v>6993</v>
      </c>
      <c r="F1124" s="560"/>
      <c r="G1124" s="562" t="s">
        <v>6994</v>
      </c>
      <c r="H1124" s="563"/>
      <c r="I1124" s="560" t="s">
        <v>1527</v>
      </c>
      <c r="J1124" s="560"/>
      <c r="K1124" s="560" t="s">
        <v>6801</v>
      </c>
      <c r="L1124" s="563" t="s">
        <v>6995</v>
      </c>
      <c r="M1124" s="565">
        <v>43552</v>
      </c>
      <c r="N1124" s="566">
        <v>44972</v>
      </c>
      <c r="O1124" s="567" t="s">
        <v>991</v>
      </c>
      <c r="P1124" s="568">
        <f t="shared" ref="P1124:P1129" si="241">N1124</f>
        <v>44972</v>
      </c>
      <c r="Q1124" s="569">
        <v>19123</v>
      </c>
      <c r="R1124" s="569">
        <v>2019</v>
      </c>
      <c r="S1124" s="591">
        <v>44242</v>
      </c>
      <c r="T1124" s="571" t="s">
        <v>5762</v>
      </c>
      <c r="U1124" s="571" t="s">
        <v>991</v>
      </c>
      <c r="V1124" s="564" t="s">
        <v>3402</v>
      </c>
      <c r="W1124" s="564" t="s">
        <v>3402</v>
      </c>
      <c r="X1124" s="560" t="s">
        <v>6802</v>
      </c>
      <c r="Y1124" s="560" t="s">
        <v>6803</v>
      </c>
      <c r="Z1124" s="564" t="s">
        <v>6804</v>
      </c>
      <c r="AA1124" s="572">
        <f t="shared" ref="AA1124:AA1130" si="242">N1124</f>
        <v>44972</v>
      </c>
      <c r="AB1124" s="573" t="s">
        <v>2167</v>
      </c>
      <c r="AC1124" s="560">
        <v>4.1500000000000004</v>
      </c>
      <c r="AD1124" s="574"/>
      <c r="AE1124" s="560">
        <v>60</v>
      </c>
      <c r="AF1124" s="560"/>
      <c r="AG1124" s="560">
        <v>77</v>
      </c>
      <c r="AH1124" s="560"/>
      <c r="AI1124" s="560" t="s">
        <v>994</v>
      </c>
      <c r="AJ1124" s="560" t="s">
        <v>994</v>
      </c>
      <c r="AK1124" s="571" t="s">
        <v>994</v>
      </c>
      <c r="AL1124" s="571">
        <v>1</v>
      </c>
      <c r="AM1124" s="571"/>
      <c r="AN1124" s="571"/>
      <c r="AO1124" s="571"/>
      <c r="AP1124" s="560"/>
      <c r="AQ1124" s="642"/>
      <c r="AR1124" s="571"/>
      <c r="AS1124" s="571"/>
      <c r="AT1124" s="571"/>
      <c r="AU1124" s="571"/>
      <c r="AV1124" s="571"/>
      <c r="AW1124" s="571"/>
      <c r="AX1124" s="571"/>
      <c r="AY1124" s="571"/>
      <c r="AZ1124" s="571"/>
      <c r="BA1124" s="571"/>
      <c r="BB1124" s="571"/>
      <c r="BC1124" s="571"/>
      <c r="BD1124" s="571"/>
      <c r="BE1124" s="571"/>
      <c r="BF1124" s="571"/>
      <c r="BG1124" s="571"/>
      <c r="BH1124" s="571"/>
      <c r="BI1124" s="571"/>
      <c r="BJ1124" s="571"/>
      <c r="BK1124" s="571"/>
      <c r="BL1124" s="571"/>
      <c r="BM1124" s="571"/>
      <c r="BN1124" s="571"/>
      <c r="BO1124" s="571"/>
      <c r="BP1124" s="571"/>
      <c r="BQ1124" s="571"/>
      <c r="BR1124" s="571"/>
      <c r="BS1124" s="571"/>
      <c r="BT1124" s="571"/>
      <c r="BU1124" s="571"/>
      <c r="BV1124" s="571"/>
      <c r="BW1124" s="571"/>
      <c r="BX1124" s="571"/>
      <c r="BY1124" s="571"/>
      <c r="BZ1124" s="571"/>
      <c r="CA1124" s="571"/>
      <c r="CB1124" s="571"/>
      <c r="CC1124" s="571"/>
      <c r="CD1124" s="571"/>
      <c r="CE1124" s="571"/>
      <c r="CF1124" s="571"/>
      <c r="CG1124" s="571"/>
      <c r="CH1124" s="571"/>
      <c r="CI1124" s="571"/>
      <c r="CJ1124" s="571"/>
      <c r="CK1124" s="571"/>
      <c r="CL1124" s="571"/>
      <c r="CM1124" s="571"/>
      <c r="CN1124" s="571"/>
      <c r="CO1124" s="571"/>
      <c r="CP1124" s="571"/>
      <c r="CQ1124" s="575"/>
      <c r="CR1124" s="575"/>
      <c r="CS1124" s="575"/>
      <c r="CT1124" s="575"/>
      <c r="CU1124" s="575"/>
      <c r="CV1124" s="575"/>
      <c r="CW1124" s="575"/>
      <c r="CX1124" s="575"/>
      <c r="CY1124" s="575"/>
      <c r="CZ1124" s="575"/>
      <c r="DA1124" s="575"/>
      <c r="DB1124" s="575"/>
      <c r="DC1124" s="575"/>
      <c r="DD1124" s="575"/>
      <c r="DE1124" s="575"/>
      <c r="DF1124" s="575"/>
      <c r="DG1124" s="575"/>
      <c r="DH1124" s="575"/>
      <c r="DI1124" s="575"/>
      <c r="DJ1124" s="575"/>
      <c r="DK1124" s="575"/>
      <c r="DL1124" s="575"/>
      <c r="DM1124" s="575"/>
      <c r="DN1124" s="575"/>
      <c r="DO1124" s="575"/>
      <c r="DP1124" s="575"/>
      <c r="DQ1124" s="575"/>
      <c r="DR1124" s="575"/>
      <c r="DS1124" s="575"/>
      <c r="DT1124" s="575"/>
      <c r="DU1124" s="575"/>
      <c r="DV1124" s="575"/>
      <c r="DW1124" s="575"/>
    </row>
    <row r="1125" spans="1:127" s="502" customFormat="1" ht="12.75" customHeight="1" x14ac:dyDescent="0.2">
      <c r="A1125" s="281">
        <v>1124</v>
      </c>
      <c r="B1125" s="281" t="s">
        <v>1004</v>
      </c>
      <c r="C1125" s="281" t="s">
        <v>7148</v>
      </c>
      <c r="D1125" s="281"/>
      <c r="E1125" s="281" t="s">
        <v>3717</v>
      </c>
      <c r="F1125" s="281"/>
      <c r="G1125" s="296" t="s">
        <v>9330</v>
      </c>
      <c r="H1125" s="808"/>
      <c r="I1125" s="281" t="s">
        <v>601</v>
      </c>
      <c r="J1125" s="281"/>
      <c r="K1125" s="281" t="s">
        <v>9331</v>
      </c>
      <c r="L1125" s="808" t="s">
        <v>9332</v>
      </c>
      <c r="M1125" s="306">
        <v>44082</v>
      </c>
      <c r="N1125" s="307">
        <v>44808</v>
      </c>
      <c r="O1125" s="507" t="s">
        <v>991</v>
      </c>
      <c r="P1125" s="508">
        <f t="shared" si="241"/>
        <v>44808</v>
      </c>
      <c r="Q1125" s="264">
        <v>20650</v>
      </c>
      <c r="R1125" s="264">
        <v>2020</v>
      </c>
      <c r="S1125" s="265">
        <v>44078</v>
      </c>
      <c r="T1125" s="281" t="s">
        <v>1686</v>
      </c>
      <c r="U1125" s="281" t="s">
        <v>1786</v>
      </c>
      <c r="V1125" s="150" t="s">
        <v>484</v>
      </c>
      <c r="W1125" s="150" t="s">
        <v>484</v>
      </c>
      <c r="X1125" s="281" t="s">
        <v>9327</v>
      </c>
      <c r="Y1125" s="281" t="s">
        <v>9328</v>
      </c>
      <c r="Z1125" s="150" t="s">
        <v>9329</v>
      </c>
      <c r="AA1125" s="303">
        <f t="shared" si="242"/>
        <v>44808</v>
      </c>
      <c r="AB1125" s="283" t="s">
        <v>7154</v>
      </c>
      <c r="AC1125" s="281">
        <v>5.2</v>
      </c>
      <c r="AD1125" s="284"/>
      <c r="AE1125" s="281">
        <v>70</v>
      </c>
      <c r="AF1125" s="281"/>
      <c r="AG1125" s="281">
        <v>95</v>
      </c>
      <c r="AH1125" s="281"/>
      <c r="AI1125" s="281" t="s">
        <v>994</v>
      </c>
      <c r="AJ1125" s="281">
        <v>38</v>
      </c>
      <c r="AK1125" s="281">
        <v>47</v>
      </c>
      <c r="AL1125" s="281">
        <v>1</v>
      </c>
      <c r="AM1125" s="324"/>
      <c r="AN1125" s="324"/>
      <c r="AO1125" s="324"/>
      <c r="AP1125" s="281"/>
      <c r="AQ1125" s="635"/>
      <c r="AR1125" s="324"/>
      <c r="AS1125" s="324"/>
      <c r="AT1125" s="324"/>
      <c r="AU1125" s="324"/>
      <c r="AV1125" s="324"/>
      <c r="AW1125" s="324"/>
      <c r="AX1125" s="324"/>
      <c r="AY1125" s="324"/>
      <c r="AZ1125" s="324"/>
      <c r="BA1125" s="324"/>
      <c r="BB1125" s="324"/>
      <c r="BC1125" s="324"/>
      <c r="BD1125" s="324"/>
      <c r="BE1125" s="324"/>
      <c r="BF1125" s="324"/>
      <c r="BG1125" s="324"/>
      <c r="BH1125" s="324"/>
      <c r="BI1125" s="324"/>
      <c r="BJ1125" s="324"/>
      <c r="BK1125" s="324"/>
      <c r="BL1125" s="324"/>
      <c r="BM1125" s="324"/>
      <c r="BN1125" s="324"/>
      <c r="BO1125" s="324"/>
      <c r="BP1125" s="324"/>
      <c r="BQ1125" s="324"/>
      <c r="BR1125" s="324"/>
      <c r="BS1125" s="324"/>
      <c r="BT1125" s="324"/>
      <c r="BU1125" s="324"/>
      <c r="BV1125" s="324"/>
      <c r="BW1125" s="324"/>
      <c r="BX1125" s="324"/>
      <c r="BY1125" s="324"/>
      <c r="BZ1125" s="324"/>
      <c r="CA1125" s="324"/>
      <c r="CB1125" s="324"/>
      <c r="CC1125" s="324"/>
      <c r="CD1125" s="324"/>
      <c r="CE1125" s="324"/>
      <c r="CF1125" s="324"/>
      <c r="CG1125" s="324"/>
      <c r="CH1125" s="324"/>
      <c r="CI1125" s="324"/>
      <c r="CJ1125" s="324"/>
      <c r="CK1125" s="324"/>
      <c r="CL1125" s="324"/>
      <c r="CM1125" s="324"/>
      <c r="CN1125" s="324"/>
      <c r="CO1125" s="324"/>
      <c r="CP1125" s="324"/>
      <c r="CQ1125" s="532"/>
      <c r="CR1125" s="532"/>
      <c r="CS1125" s="532"/>
      <c r="CT1125" s="532"/>
      <c r="CU1125" s="532"/>
      <c r="CV1125" s="532"/>
      <c r="CW1125" s="532"/>
      <c r="CX1125" s="532"/>
      <c r="CY1125" s="532"/>
      <c r="CZ1125" s="532"/>
      <c r="DA1125" s="532"/>
      <c r="DB1125" s="532"/>
      <c r="DC1125" s="532"/>
      <c r="DD1125" s="532"/>
      <c r="DE1125" s="532"/>
      <c r="DF1125" s="532"/>
      <c r="DG1125" s="532"/>
      <c r="DH1125" s="532"/>
      <c r="DI1125" s="532"/>
      <c r="DJ1125" s="532"/>
      <c r="DK1125" s="532"/>
      <c r="DL1125" s="532"/>
      <c r="DM1125" s="532"/>
      <c r="DN1125" s="532"/>
      <c r="DO1125" s="532"/>
      <c r="DP1125" s="532"/>
      <c r="DQ1125" s="532"/>
      <c r="DR1125" s="532"/>
      <c r="DS1125" s="532"/>
      <c r="DT1125" s="532"/>
      <c r="DU1125" s="532"/>
      <c r="DV1125" s="532"/>
      <c r="DW1125" s="532"/>
    </row>
    <row r="1126" spans="1:127" s="1010" customFormat="1" ht="12.75" customHeight="1" x14ac:dyDescent="0.2">
      <c r="A1126" s="1003" t="s">
        <v>10817</v>
      </c>
      <c r="B1126" s="1003"/>
      <c r="C1126" s="1003"/>
      <c r="D1126" s="1003"/>
      <c r="E1126" s="1003" t="s">
        <v>3719</v>
      </c>
      <c r="F1126" s="1003"/>
      <c r="G1126" s="1014"/>
      <c r="H1126" s="1015"/>
      <c r="I1126" s="1003"/>
      <c r="J1126" s="1003"/>
      <c r="K1126" s="1003"/>
      <c r="L1126" s="1015"/>
      <c r="M1126" s="1016"/>
      <c r="N1126" s="1017"/>
      <c r="O1126" s="1018"/>
      <c r="P1126" s="1019"/>
      <c r="Q1126" s="1020"/>
      <c r="R1126" s="1020"/>
      <c r="S1126" s="1002"/>
      <c r="T1126" s="1009"/>
      <c r="U1126" s="1009"/>
      <c r="V1126" s="1004"/>
      <c r="W1126" s="1004"/>
      <c r="X1126" s="1003"/>
      <c r="Y1126" s="1003"/>
      <c r="Z1126" s="1004"/>
      <c r="AA1126" s="1005"/>
      <c r="AB1126" s="1006"/>
      <c r="AC1126" s="1003"/>
      <c r="AD1126" s="1007"/>
      <c r="AE1126" s="1003"/>
      <c r="AF1126" s="1003"/>
      <c r="AG1126" s="1003"/>
      <c r="AH1126" s="1003"/>
      <c r="AI1126" s="1003"/>
      <c r="AJ1126" s="1003"/>
      <c r="AK1126" s="1009"/>
      <c r="AL1126" s="1009"/>
      <c r="AM1126" s="1009"/>
      <c r="AN1126" s="1009"/>
      <c r="AO1126" s="1009"/>
      <c r="AP1126" s="1003"/>
      <c r="AQ1126" s="1008"/>
      <c r="AR1126" s="1009"/>
      <c r="AS1126" s="1009"/>
      <c r="AT1126" s="1009"/>
      <c r="AU1126" s="1009"/>
      <c r="AV1126" s="1009"/>
      <c r="AW1126" s="1009"/>
      <c r="AX1126" s="1009"/>
      <c r="AY1126" s="1009"/>
      <c r="AZ1126" s="1009"/>
      <c r="BA1126" s="1009"/>
      <c r="BB1126" s="1009"/>
      <c r="BC1126" s="1009"/>
      <c r="BD1126" s="1009"/>
      <c r="BE1126" s="1009"/>
      <c r="BF1126" s="1009"/>
      <c r="BG1126" s="1009"/>
      <c r="BH1126" s="1009"/>
      <c r="BI1126" s="1009"/>
      <c r="BJ1126" s="1009"/>
      <c r="BK1126" s="1009"/>
      <c r="BL1126" s="1009"/>
      <c r="BM1126" s="1009"/>
      <c r="BN1126" s="1009"/>
      <c r="BO1126" s="1009"/>
      <c r="BP1126" s="1009"/>
      <c r="BQ1126" s="1009"/>
      <c r="BR1126" s="1009"/>
      <c r="BS1126" s="1009"/>
      <c r="BT1126" s="1009"/>
      <c r="BU1126" s="1009"/>
      <c r="BV1126" s="1009"/>
      <c r="BW1126" s="1009"/>
      <c r="BX1126" s="1009"/>
      <c r="BY1126" s="1009"/>
      <c r="BZ1126" s="1009"/>
      <c r="CA1126" s="1009"/>
      <c r="CB1126" s="1009"/>
      <c r="CC1126" s="1009"/>
      <c r="CD1126" s="1009"/>
      <c r="CE1126" s="1009"/>
      <c r="CF1126" s="1009"/>
      <c r="CG1126" s="1009"/>
      <c r="CH1126" s="1009"/>
      <c r="CI1126" s="1009"/>
      <c r="CJ1126" s="1009"/>
      <c r="CK1126" s="1009"/>
      <c r="CL1126" s="1009"/>
      <c r="CM1126" s="1009"/>
      <c r="CN1126" s="1009"/>
      <c r="CO1126" s="1009"/>
      <c r="CP1126" s="1009"/>
      <c r="CQ1126" s="1023"/>
      <c r="CR1126" s="1023"/>
      <c r="CS1126" s="1023"/>
      <c r="CT1126" s="1023"/>
      <c r="CU1126" s="1023"/>
      <c r="CV1126" s="1023"/>
      <c r="CW1126" s="1023"/>
      <c r="CX1126" s="1023"/>
      <c r="CY1126" s="1023"/>
      <c r="CZ1126" s="1023"/>
      <c r="DA1126" s="1023"/>
      <c r="DB1126" s="1023"/>
      <c r="DC1126" s="1023"/>
      <c r="DD1126" s="1023"/>
      <c r="DE1126" s="1023"/>
      <c r="DF1126" s="1023"/>
      <c r="DG1126" s="1023"/>
      <c r="DH1126" s="1023"/>
      <c r="DI1126" s="1023"/>
      <c r="DJ1126" s="1023"/>
      <c r="DK1126" s="1023"/>
      <c r="DL1126" s="1023"/>
      <c r="DM1126" s="1023"/>
      <c r="DN1126" s="1023"/>
      <c r="DO1126" s="1023"/>
      <c r="DP1126" s="1023"/>
      <c r="DQ1126" s="1023"/>
      <c r="DR1126" s="1023"/>
      <c r="DS1126" s="1023"/>
      <c r="DT1126" s="1023"/>
      <c r="DU1126" s="1023"/>
      <c r="DV1126" s="1023"/>
      <c r="DW1126" s="1023"/>
    </row>
    <row r="1127" spans="1:127" s="576" customFormat="1" ht="12.75" customHeight="1" x14ac:dyDescent="0.2">
      <c r="A1127" s="560">
        <v>1126</v>
      </c>
      <c r="B1127" s="559" t="s">
        <v>1004</v>
      </c>
      <c r="C1127" s="559" t="s">
        <v>6996</v>
      </c>
      <c r="D1127" s="561"/>
      <c r="E1127" s="561" t="s">
        <v>6997</v>
      </c>
      <c r="F1127" s="561"/>
      <c r="G1127" s="613" t="s">
        <v>6998</v>
      </c>
      <c r="H1127" s="585"/>
      <c r="I1127" s="561" t="s">
        <v>1527</v>
      </c>
      <c r="J1127" s="561"/>
      <c r="K1127" s="561" t="s">
        <v>6999</v>
      </c>
      <c r="L1127" s="585" t="s">
        <v>4334</v>
      </c>
      <c r="M1127" s="586">
        <v>43552</v>
      </c>
      <c r="N1127" s="587">
        <v>44972</v>
      </c>
      <c r="O1127" s="588" t="s">
        <v>991</v>
      </c>
      <c r="P1127" s="589">
        <f t="shared" si="241"/>
        <v>44972</v>
      </c>
      <c r="Q1127" s="590">
        <v>19124</v>
      </c>
      <c r="R1127" s="590">
        <v>2019</v>
      </c>
      <c r="S1127" s="570">
        <v>44270</v>
      </c>
      <c r="T1127" s="560" t="s">
        <v>5762</v>
      </c>
      <c r="U1127" s="560" t="s">
        <v>991</v>
      </c>
      <c r="V1127" s="564" t="s">
        <v>8181</v>
      </c>
      <c r="W1127" s="564" t="s">
        <v>8181</v>
      </c>
      <c r="X1127" s="560" t="s">
        <v>7000</v>
      </c>
      <c r="Y1127" s="560" t="s">
        <v>560</v>
      </c>
      <c r="Z1127" s="564" t="s">
        <v>1625</v>
      </c>
      <c r="AA1127" s="572">
        <f t="shared" si="242"/>
        <v>44972</v>
      </c>
      <c r="AB1127" s="573" t="s">
        <v>2167</v>
      </c>
      <c r="AC1127" s="560">
        <v>5.15</v>
      </c>
      <c r="AD1127" s="574"/>
      <c r="AE1127" s="560">
        <v>92</v>
      </c>
      <c r="AF1127" s="560"/>
      <c r="AG1127" s="560">
        <v>114</v>
      </c>
      <c r="AH1127" s="560"/>
      <c r="AI1127" s="560" t="s">
        <v>994</v>
      </c>
      <c r="AJ1127" s="560" t="s">
        <v>994</v>
      </c>
      <c r="AK1127" s="560" t="s">
        <v>994</v>
      </c>
      <c r="AL1127" s="560">
        <v>1</v>
      </c>
      <c r="AM1127" s="571"/>
      <c r="AN1127" s="571"/>
      <c r="AO1127" s="571"/>
      <c r="AP1127" s="560"/>
      <c r="AQ1127" s="642"/>
      <c r="AR1127" s="571"/>
      <c r="AS1127" s="571"/>
      <c r="AT1127" s="571"/>
      <c r="AU1127" s="571"/>
      <c r="AV1127" s="571"/>
      <c r="AW1127" s="571"/>
      <c r="AX1127" s="571"/>
      <c r="AY1127" s="571"/>
      <c r="AZ1127" s="571"/>
      <c r="BA1127" s="571"/>
      <c r="BB1127" s="571"/>
      <c r="BC1127" s="571"/>
      <c r="BD1127" s="571"/>
      <c r="BE1127" s="571"/>
      <c r="BF1127" s="571"/>
      <c r="BG1127" s="571"/>
      <c r="BH1127" s="571"/>
      <c r="BI1127" s="571"/>
      <c r="BJ1127" s="571"/>
      <c r="BK1127" s="571"/>
      <c r="BL1127" s="571"/>
      <c r="BM1127" s="571"/>
      <c r="BN1127" s="571"/>
      <c r="BO1127" s="571"/>
      <c r="BP1127" s="571"/>
      <c r="BQ1127" s="571"/>
      <c r="BR1127" s="571"/>
      <c r="BS1127" s="571"/>
      <c r="BT1127" s="571"/>
      <c r="BU1127" s="571"/>
      <c r="BV1127" s="571"/>
      <c r="BW1127" s="571"/>
      <c r="BX1127" s="571"/>
      <c r="BY1127" s="571"/>
      <c r="BZ1127" s="571"/>
      <c r="CA1127" s="571"/>
      <c r="CB1127" s="571"/>
      <c r="CC1127" s="571"/>
      <c r="CD1127" s="571"/>
      <c r="CE1127" s="571"/>
      <c r="CF1127" s="571"/>
      <c r="CG1127" s="571"/>
      <c r="CH1127" s="571"/>
      <c r="CI1127" s="571"/>
      <c r="CJ1127" s="571"/>
      <c r="CK1127" s="571"/>
      <c r="CL1127" s="571"/>
      <c r="CM1127" s="571"/>
      <c r="CN1127" s="571"/>
      <c r="CO1127" s="571"/>
      <c r="CP1127" s="571"/>
      <c r="CQ1127" s="575"/>
      <c r="CR1127" s="575"/>
      <c r="CS1127" s="575"/>
      <c r="CT1127" s="575"/>
      <c r="CU1127" s="575"/>
      <c r="CV1127" s="575"/>
      <c r="CW1127" s="575"/>
      <c r="CX1127" s="575"/>
      <c r="CY1127" s="575"/>
      <c r="CZ1127" s="575"/>
      <c r="DA1127" s="575"/>
      <c r="DB1127" s="575"/>
      <c r="DC1127" s="575"/>
      <c r="DD1127" s="575"/>
      <c r="DE1127" s="575"/>
      <c r="DF1127" s="575"/>
      <c r="DG1127" s="575"/>
      <c r="DH1127" s="575"/>
      <c r="DI1127" s="575"/>
      <c r="DJ1127" s="575"/>
      <c r="DK1127" s="575"/>
      <c r="DL1127" s="575"/>
      <c r="DM1127" s="575"/>
      <c r="DN1127" s="575"/>
      <c r="DO1127" s="575"/>
      <c r="DP1127" s="575"/>
      <c r="DQ1127" s="575"/>
      <c r="DR1127" s="575"/>
      <c r="DS1127" s="575"/>
      <c r="DT1127" s="575"/>
      <c r="DU1127" s="575"/>
      <c r="DV1127" s="575"/>
      <c r="DW1127" s="575"/>
    </row>
    <row r="1128" spans="1:127" s="502" customFormat="1" ht="12.75" customHeight="1" x14ac:dyDescent="0.2">
      <c r="A1128" s="281">
        <v>1127</v>
      </c>
      <c r="B1128" s="281" t="s">
        <v>1004</v>
      </c>
      <c r="C1128" s="281" t="s">
        <v>10151</v>
      </c>
      <c r="D1128" s="281"/>
      <c r="E1128" s="281" t="s">
        <v>7002</v>
      </c>
      <c r="F1128" s="281"/>
      <c r="G1128" s="296" t="s">
        <v>10152</v>
      </c>
      <c r="H1128" s="922"/>
      <c r="I1128" s="281" t="s">
        <v>1812</v>
      </c>
      <c r="J1128" s="281"/>
      <c r="K1128" s="281" t="s">
        <v>10153</v>
      </c>
      <c r="L1128" s="922" t="s">
        <v>10154</v>
      </c>
      <c r="M1128" s="306">
        <v>44329</v>
      </c>
      <c r="N1128" s="307">
        <v>45049</v>
      </c>
      <c r="O1128" s="507" t="s">
        <v>991</v>
      </c>
      <c r="P1128" s="508">
        <f t="shared" si="241"/>
        <v>45049</v>
      </c>
      <c r="Q1128" s="520">
        <v>21230</v>
      </c>
      <c r="R1128" s="520">
        <v>2021</v>
      </c>
      <c r="S1128" s="265">
        <v>44319</v>
      </c>
      <c r="T1128" s="324" t="s">
        <v>5079</v>
      </c>
      <c r="U1128" s="324" t="s">
        <v>1786</v>
      </c>
      <c r="V1128" s="150" t="s">
        <v>484</v>
      </c>
      <c r="W1128" s="150" t="s">
        <v>484</v>
      </c>
      <c r="X1128" s="281" t="s">
        <v>10155</v>
      </c>
      <c r="Y1128" s="281" t="s">
        <v>1697</v>
      </c>
      <c r="Z1128" s="150" t="s">
        <v>10156</v>
      </c>
      <c r="AA1128" s="303">
        <f t="shared" si="242"/>
        <v>45049</v>
      </c>
      <c r="AB1128" s="283" t="s">
        <v>2167</v>
      </c>
      <c r="AC1128" s="281">
        <v>5.5</v>
      </c>
      <c r="AD1128" s="284"/>
      <c r="AE1128" s="281">
        <v>95</v>
      </c>
      <c r="AF1128" s="281"/>
      <c r="AG1128" s="281">
        <v>115</v>
      </c>
      <c r="AH1128" s="281"/>
      <c r="AI1128" s="281" t="s">
        <v>994</v>
      </c>
      <c r="AJ1128" s="281" t="s">
        <v>994</v>
      </c>
      <c r="AK1128" s="324" t="s">
        <v>994</v>
      </c>
      <c r="AL1128" s="324">
        <v>1</v>
      </c>
      <c r="AM1128" s="324"/>
      <c r="AN1128" s="324"/>
      <c r="AO1128" s="324"/>
      <c r="AP1128" s="281"/>
      <c r="AQ1128" s="639"/>
      <c r="AR1128" s="515"/>
      <c r="AS1128" s="515"/>
      <c r="AT1128" s="515"/>
      <c r="AU1128" s="515"/>
      <c r="AV1128" s="515"/>
      <c r="AW1128" s="515"/>
      <c r="AX1128" s="515"/>
      <c r="AY1128" s="515"/>
      <c r="AZ1128" s="515"/>
      <c r="BA1128" s="515"/>
      <c r="BB1128" s="515"/>
      <c r="BC1128" s="515"/>
      <c r="BD1128" s="515"/>
      <c r="BE1128" s="515"/>
      <c r="BF1128" s="515"/>
      <c r="BG1128" s="515"/>
      <c r="BH1128" s="515"/>
      <c r="BI1128" s="515"/>
      <c r="BJ1128" s="515"/>
      <c r="BK1128" s="515"/>
      <c r="BL1128" s="515"/>
      <c r="BM1128" s="515"/>
      <c r="BN1128" s="515"/>
      <c r="BO1128" s="515"/>
      <c r="BP1128" s="515"/>
      <c r="BQ1128" s="515"/>
      <c r="BR1128" s="515"/>
      <c r="BS1128" s="515"/>
      <c r="BT1128" s="515"/>
      <c r="BU1128" s="515"/>
      <c r="BV1128" s="515"/>
      <c r="BW1128" s="515"/>
      <c r="BX1128" s="515"/>
      <c r="BY1128" s="515"/>
      <c r="BZ1128" s="515"/>
      <c r="CA1128" s="515"/>
      <c r="CB1128" s="515"/>
      <c r="CC1128" s="515"/>
      <c r="CD1128" s="515"/>
      <c r="CE1128" s="515"/>
      <c r="CF1128" s="515"/>
      <c r="CG1128" s="515"/>
      <c r="CH1128" s="515"/>
      <c r="CI1128" s="515"/>
      <c r="CJ1128" s="515"/>
      <c r="CK1128" s="515"/>
      <c r="CL1128" s="515"/>
      <c r="CM1128" s="515"/>
      <c r="CN1128" s="515"/>
      <c r="CO1128" s="515"/>
      <c r="CP1128" s="515"/>
      <c r="CQ1128" s="532"/>
      <c r="CR1128" s="532"/>
      <c r="CS1128" s="532"/>
      <c r="CT1128" s="532"/>
      <c r="CU1128" s="532"/>
      <c r="CV1128" s="532"/>
      <c r="CW1128" s="532"/>
      <c r="CX1128" s="532"/>
      <c r="CY1128" s="532"/>
      <c r="CZ1128" s="532"/>
      <c r="DA1128" s="532"/>
      <c r="DB1128" s="532"/>
      <c r="DC1128" s="532"/>
      <c r="DD1128" s="532"/>
      <c r="DE1128" s="532"/>
      <c r="DF1128" s="532"/>
      <c r="DG1128" s="532"/>
      <c r="DH1128" s="532"/>
      <c r="DI1128" s="532"/>
      <c r="DJ1128" s="532"/>
      <c r="DK1128" s="532"/>
      <c r="DL1128" s="532"/>
      <c r="DM1128" s="532"/>
      <c r="DN1128" s="532"/>
      <c r="DO1128" s="532"/>
      <c r="DP1128" s="532"/>
      <c r="DQ1128" s="532"/>
      <c r="DR1128" s="532"/>
      <c r="DS1128" s="532"/>
      <c r="DT1128" s="532"/>
      <c r="DU1128" s="532"/>
      <c r="DV1128" s="532"/>
      <c r="DW1128" s="532"/>
    </row>
    <row r="1129" spans="1:127" s="324" customFormat="1" ht="12.75" customHeight="1" x14ac:dyDescent="0.2">
      <c r="A1129" s="281">
        <v>1128</v>
      </c>
      <c r="B1129" s="281" t="s">
        <v>1004</v>
      </c>
      <c r="C1129" s="281" t="s">
        <v>10161</v>
      </c>
      <c r="D1129" s="281"/>
      <c r="E1129" s="281" t="s">
        <v>7005</v>
      </c>
      <c r="F1129" s="281"/>
      <c r="G1129" s="296" t="s">
        <v>10162</v>
      </c>
      <c r="H1129" s="922"/>
      <c r="I1129" s="281" t="s">
        <v>10163</v>
      </c>
      <c r="J1129" s="281"/>
      <c r="K1129" s="281" t="s">
        <v>5265</v>
      </c>
      <c r="L1129" s="922" t="s">
        <v>5266</v>
      </c>
      <c r="M1129" s="306">
        <v>44333</v>
      </c>
      <c r="N1129" s="307">
        <v>45059</v>
      </c>
      <c r="O1129" s="507" t="s">
        <v>991</v>
      </c>
      <c r="P1129" s="508">
        <f t="shared" si="241"/>
        <v>45059</v>
      </c>
      <c r="Q1129" s="520">
        <v>21232</v>
      </c>
      <c r="R1129" s="520">
        <v>2021</v>
      </c>
      <c r="S1129" s="265">
        <v>44329</v>
      </c>
      <c r="T1129" s="324" t="s">
        <v>39</v>
      </c>
      <c r="U1129" s="324" t="s">
        <v>1786</v>
      </c>
      <c r="V1129" s="150" t="s">
        <v>484</v>
      </c>
      <c r="W1129" s="150" t="s">
        <v>484</v>
      </c>
      <c r="X1129" s="281" t="s">
        <v>5267</v>
      </c>
      <c r="Y1129" s="281" t="s">
        <v>1697</v>
      </c>
      <c r="Z1129" s="150" t="s">
        <v>1626</v>
      </c>
      <c r="AA1129" s="303">
        <f t="shared" si="242"/>
        <v>45059</v>
      </c>
      <c r="AB1129" s="283" t="s">
        <v>485</v>
      </c>
      <c r="AC1129" s="281">
        <v>4.9000000000000004</v>
      </c>
      <c r="AD1129" s="284"/>
      <c r="AE1129" s="281">
        <v>93</v>
      </c>
      <c r="AF1129" s="281"/>
      <c r="AG1129" s="281">
        <v>116</v>
      </c>
      <c r="AH1129" s="281"/>
      <c r="AI1129" s="281" t="s">
        <v>994</v>
      </c>
      <c r="AJ1129" s="281" t="s">
        <v>994</v>
      </c>
      <c r="AK1129" s="324" t="s">
        <v>994</v>
      </c>
      <c r="AL1129" s="324">
        <v>1</v>
      </c>
      <c r="AP1129" s="281"/>
      <c r="AQ1129" s="635"/>
    </row>
    <row r="1130" spans="1:127" s="576" customFormat="1" ht="12.75" customHeight="1" x14ac:dyDescent="0.2">
      <c r="A1130" s="560">
        <v>1129</v>
      </c>
      <c r="B1130" s="560" t="s">
        <v>1004</v>
      </c>
      <c r="C1130" s="560" t="s">
        <v>7010</v>
      </c>
      <c r="D1130" s="560"/>
      <c r="E1130" s="560" t="s">
        <v>7011</v>
      </c>
      <c r="F1130" s="560"/>
      <c r="G1130" s="562" t="s">
        <v>7012</v>
      </c>
      <c r="H1130" s="563"/>
      <c r="I1130" s="560" t="s">
        <v>2996</v>
      </c>
      <c r="J1130" s="560"/>
      <c r="K1130" s="560" t="s">
        <v>7014</v>
      </c>
      <c r="L1130" s="563" t="s">
        <v>3254</v>
      </c>
      <c r="M1130" s="565">
        <v>43556</v>
      </c>
      <c r="N1130" s="566">
        <v>45005</v>
      </c>
      <c r="O1130" s="567" t="s">
        <v>991</v>
      </c>
      <c r="P1130" s="568">
        <f t="shared" ref="P1130:P1138" si="243">N1130</f>
        <v>45005</v>
      </c>
      <c r="Q1130" s="569">
        <v>21128</v>
      </c>
      <c r="R1130" s="569">
        <v>2019</v>
      </c>
      <c r="S1130" s="591">
        <v>44275</v>
      </c>
      <c r="T1130" s="571" t="s">
        <v>5762</v>
      </c>
      <c r="U1130" s="571" t="s">
        <v>991</v>
      </c>
      <c r="V1130" s="564" t="s">
        <v>4712</v>
      </c>
      <c r="W1130" s="564" t="s">
        <v>4712</v>
      </c>
      <c r="X1130" s="560" t="s">
        <v>7013</v>
      </c>
      <c r="Y1130" s="560" t="s">
        <v>1697</v>
      </c>
      <c r="Z1130" s="564" t="s">
        <v>1162</v>
      </c>
      <c r="AA1130" s="572">
        <f t="shared" si="242"/>
        <v>45005</v>
      </c>
      <c r="AB1130" s="573" t="s">
        <v>2167</v>
      </c>
      <c r="AC1130" s="560">
        <v>4.5</v>
      </c>
      <c r="AD1130" s="574"/>
      <c r="AE1130" s="560">
        <v>85</v>
      </c>
      <c r="AF1130" s="560"/>
      <c r="AG1130" s="560">
        <v>108</v>
      </c>
      <c r="AH1130" s="560"/>
      <c r="AI1130" s="560" t="s">
        <v>994</v>
      </c>
      <c r="AJ1130" s="560" t="s">
        <v>994</v>
      </c>
      <c r="AK1130" s="571" t="s">
        <v>994</v>
      </c>
      <c r="AL1130" s="571">
        <v>1</v>
      </c>
      <c r="AM1130" s="571"/>
      <c r="AN1130" s="571"/>
      <c r="AO1130" s="571"/>
      <c r="AP1130" s="560"/>
      <c r="AQ1130" s="646"/>
      <c r="AR1130" s="593"/>
      <c r="AS1130" s="593"/>
      <c r="AT1130" s="593"/>
      <c r="AU1130" s="593"/>
      <c r="AV1130" s="593"/>
      <c r="AW1130" s="593"/>
      <c r="AX1130" s="593"/>
      <c r="AY1130" s="593"/>
      <c r="AZ1130" s="593"/>
      <c r="BA1130" s="593"/>
      <c r="BB1130" s="593"/>
      <c r="BC1130" s="593"/>
      <c r="BD1130" s="593"/>
      <c r="BE1130" s="593"/>
      <c r="BF1130" s="593"/>
      <c r="BG1130" s="593"/>
      <c r="BH1130" s="593"/>
      <c r="BI1130" s="593"/>
      <c r="BJ1130" s="593"/>
      <c r="BK1130" s="593"/>
      <c r="BL1130" s="593"/>
      <c r="BM1130" s="593"/>
      <c r="BN1130" s="593"/>
      <c r="BO1130" s="593"/>
      <c r="BP1130" s="593"/>
      <c r="BQ1130" s="593"/>
      <c r="BR1130" s="593"/>
      <c r="BS1130" s="593"/>
      <c r="BT1130" s="593"/>
      <c r="BU1130" s="593"/>
      <c r="BV1130" s="593"/>
      <c r="BW1130" s="593"/>
      <c r="BX1130" s="593"/>
      <c r="BY1130" s="593"/>
      <c r="BZ1130" s="593"/>
      <c r="CA1130" s="593"/>
      <c r="CB1130" s="593"/>
      <c r="CC1130" s="593"/>
      <c r="CD1130" s="593"/>
      <c r="CE1130" s="593"/>
      <c r="CF1130" s="593"/>
      <c r="CG1130" s="593"/>
      <c r="CH1130" s="593"/>
      <c r="CI1130" s="593"/>
      <c r="CJ1130" s="593"/>
      <c r="CK1130" s="593"/>
      <c r="CL1130" s="593"/>
      <c r="CM1130" s="593"/>
      <c r="CN1130" s="593"/>
      <c r="CO1130" s="593"/>
      <c r="CP1130" s="593"/>
      <c r="CQ1130" s="575"/>
      <c r="CR1130" s="575"/>
      <c r="CS1130" s="575"/>
      <c r="CT1130" s="575"/>
      <c r="CU1130" s="575"/>
      <c r="CV1130" s="575"/>
      <c r="CW1130" s="575"/>
      <c r="CX1130" s="575"/>
      <c r="CY1130" s="575"/>
      <c r="CZ1130" s="575"/>
      <c r="DA1130" s="575"/>
      <c r="DB1130" s="575"/>
      <c r="DC1130" s="575"/>
      <c r="DD1130" s="575"/>
      <c r="DE1130" s="575"/>
      <c r="DF1130" s="575"/>
      <c r="DG1130" s="575"/>
      <c r="DH1130" s="575"/>
      <c r="DI1130" s="575"/>
      <c r="DJ1130" s="575"/>
      <c r="DK1130" s="575"/>
      <c r="DL1130" s="575"/>
      <c r="DM1130" s="575"/>
      <c r="DN1130" s="575"/>
      <c r="DO1130" s="575"/>
      <c r="DP1130" s="575"/>
      <c r="DQ1130" s="575"/>
      <c r="DR1130" s="575"/>
      <c r="DS1130" s="575"/>
      <c r="DT1130" s="575"/>
      <c r="DU1130" s="575"/>
      <c r="DV1130" s="575"/>
      <c r="DW1130" s="575"/>
    </row>
    <row r="1131" spans="1:127" s="576" customFormat="1" ht="12.75" customHeight="1" x14ac:dyDescent="0.2">
      <c r="A1131" s="560">
        <v>1130</v>
      </c>
      <c r="B1131" s="560" t="s">
        <v>1004</v>
      </c>
      <c r="C1131" s="560" t="s">
        <v>6877</v>
      </c>
      <c r="D1131" s="560"/>
      <c r="E1131" s="560" t="s">
        <v>7015</v>
      </c>
      <c r="F1131" s="560"/>
      <c r="G1131" s="562" t="s">
        <v>7016</v>
      </c>
      <c r="H1131" s="563"/>
      <c r="I1131" s="560" t="s">
        <v>1527</v>
      </c>
      <c r="J1131" s="560"/>
      <c r="K1131" s="560" t="s">
        <v>5271</v>
      </c>
      <c r="L1131" s="563" t="s">
        <v>5274</v>
      </c>
      <c r="M1131" s="565">
        <v>43556</v>
      </c>
      <c r="N1131" s="566">
        <v>44275</v>
      </c>
      <c r="O1131" s="567" t="s">
        <v>991</v>
      </c>
      <c r="P1131" s="568">
        <f t="shared" si="243"/>
        <v>44275</v>
      </c>
      <c r="Q1131" s="569">
        <v>19130</v>
      </c>
      <c r="R1131" s="569">
        <v>2018</v>
      </c>
      <c r="S1131" s="591">
        <v>43544</v>
      </c>
      <c r="T1131" s="571" t="s">
        <v>5762</v>
      </c>
      <c r="U1131" s="571" t="s">
        <v>1786</v>
      </c>
      <c r="V1131" s="564" t="s">
        <v>484</v>
      </c>
      <c r="W1131" s="564" t="s">
        <v>913</v>
      </c>
      <c r="X1131" s="560" t="s">
        <v>5272</v>
      </c>
      <c r="Y1131" s="560" t="s">
        <v>1710</v>
      </c>
      <c r="Z1131" s="564" t="s">
        <v>317</v>
      </c>
      <c r="AA1131" s="572">
        <v>44275</v>
      </c>
      <c r="AB1131" s="573" t="s">
        <v>7004</v>
      </c>
      <c r="AC1131" s="560">
        <v>6.95</v>
      </c>
      <c r="AD1131" s="574"/>
      <c r="AE1131" s="560">
        <v>120</v>
      </c>
      <c r="AF1131" s="560"/>
      <c r="AG1131" s="560">
        <v>225</v>
      </c>
      <c r="AH1131" s="560"/>
      <c r="AI1131" s="560" t="s">
        <v>994</v>
      </c>
      <c r="AJ1131" s="560" t="s">
        <v>994</v>
      </c>
      <c r="AK1131" s="571" t="s">
        <v>994</v>
      </c>
      <c r="AL1131" s="571">
        <v>2</v>
      </c>
      <c r="AM1131" s="571"/>
      <c r="AN1131" s="571"/>
      <c r="AO1131" s="571"/>
      <c r="AP1131" s="560"/>
      <c r="AQ1131" s="642"/>
      <c r="AR1131" s="571"/>
      <c r="AS1131" s="571"/>
      <c r="AT1131" s="571"/>
      <c r="AU1131" s="571"/>
      <c r="AV1131" s="571"/>
      <c r="AW1131" s="571"/>
      <c r="AX1131" s="571"/>
      <c r="AY1131" s="571"/>
      <c r="AZ1131" s="571"/>
      <c r="BA1131" s="571"/>
      <c r="BB1131" s="571"/>
      <c r="BC1131" s="571"/>
      <c r="BD1131" s="571"/>
      <c r="BE1131" s="571"/>
      <c r="BF1131" s="571"/>
      <c r="BG1131" s="571"/>
      <c r="BH1131" s="571"/>
      <c r="BI1131" s="571"/>
      <c r="BJ1131" s="571"/>
      <c r="BK1131" s="571"/>
      <c r="BL1131" s="571"/>
      <c r="BM1131" s="571"/>
      <c r="BN1131" s="571"/>
      <c r="BO1131" s="571"/>
      <c r="BP1131" s="571"/>
      <c r="BQ1131" s="571"/>
      <c r="BR1131" s="571"/>
      <c r="BS1131" s="571"/>
      <c r="BT1131" s="571"/>
      <c r="BU1131" s="571"/>
      <c r="BV1131" s="571"/>
      <c r="BW1131" s="571"/>
      <c r="BX1131" s="571"/>
      <c r="BY1131" s="571"/>
      <c r="BZ1131" s="571"/>
      <c r="CA1131" s="571"/>
      <c r="CB1131" s="571"/>
      <c r="CC1131" s="571"/>
      <c r="CD1131" s="571"/>
      <c r="CE1131" s="571"/>
      <c r="CF1131" s="571"/>
      <c r="CG1131" s="571"/>
      <c r="CH1131" s="571"/>
      <c r="CI1131" s="571"/>
      <c r="CJ1131" s="571"/>
      <c r="CK1131" s="571"/>
      <c r="CL1131" s="571"/>
      <c r="CM1131" s="571"/>
      <c r="CN1131" s="571"/>
      <c r="CO1131" s="571"/>
      <c r="CP1131" s="571"/>
      <c r="CQ1131" s="575"/>
      <c r="CR1131" s="575"/>
      <c r="CS1131" s="575"/>
      <c r="CT1131" s="575"/>
      <c r="CU1131" s="575"/>
      <c r="CV1131" s="575"/>
      <c r="CW1131" s="575"/>
      <c r="CX1131" s="575"/>
      <c r="CY1131" s="575"/>
      <c r="CZ1131" s="575"/>
      <c r="DA1131" s="575"/>
      <c r="DB1131" s="575"/>
      <c r="DC1131" s="575"/>
      <c r="DD1131" s="575"/>
      <c r="DE1131" s="575"/>
      <c r="DF1131" s="575"/>
      <c r="DG1131" s="575"/>
      <c r="DH1131" s="575"/>
      <c r="DI1131" s="575"/>
      <c r="DJ1131" s="575"/>
      <c r="DK1131" s="575"/>
      <c r="DL1131" s="575"/>
      <c r="DM1131" s="575"/>
      <c r="DN1131" s="575"/>
      <c r="DO1131" s="575"/>
      <c r="DP1131" s="575"/>
      <c r="DQ1131" s="575"/>
      <c r="DR1131" s="575"/>
      <c r="DS1131" s="575"/>
      <c r="DT1131" s="575"/>
      <c r="DU1131" s="575"/>
      <c r="DV1131" s="575"/>
      <c r="DW1131" s="575"/>
    </row>
    <row r="1132" spans="1:127" s="502" customFormat="1" ht="12.75" customHeight="1" x14ac:dyDescent="0.2">
      <c r="A1132" s="281">
        <v>1131</v>
      </c>
      <c r="B1132" s="281" t="s">
        <v>1004</v>
      </c>
      <c r="C1132" s="281" t="s">
        <v>3509</v>
      </c>
      <c r="D1132" s="281"/>
      <c r="E1132" s="281" t="s">
        <v>3724</v>
      </c>
      <c r="F1132" s="281"/>
      <c r="G1132" s="296" t="s">
        <v>9335</v>
      </c>
      <c r="H1132" s="808"/>
      <c r="I1132" s="281" t="s">
        <v>1527</v>
      </c>
      <c r="J1132" s="281"/>
      <c r="K1132" s="281" t="s">
        <v>9336</v>
      </c>
      <c r="L1132" s="808" t="s">
        <v>9337</v>
      </c>
      <c r="M1132" s="306">
        <v>44082</v>
      </c>
      <c r="N1132" s="307">
        <v>44812</v>
      </c>
      <c r="O1132" s="507" t="s">
        <v>991</v>
      </c>
      <c r="P1132" s="508">
        <f>N1132</f>
        <v>44812</v>
      </c>
      <c r="Q1132" s="520">
        <v>20652</v>
      </c>
      <c r="R1132" s="520">
        <v>2020</v>
      </c>
      <c r="S1132" s="265">
        <v>44082</v>
      </c>
      <c r="T1132" s="324" t="s">
        <v>5762</v>
      </c>
      <c r="U1132" s="324" t="s">
        <v>1786</v>
      </c>
      <c r="V1132" s="150" t="s">
        <v>484</v>
      </c>
      <c r="W1132" s="150" t="s">
        <v>484</v>
      </c>
      <c r="X1132" s="281" t="s">
        <v>9338</v>
      </c>
      <c r="Y1132" s="281" t="s">
        <v>1116</v>
      </c>
      <c r="Z1132" s="150" t="s">
        <v>2512</v>
      </c>
      <c r="AA1132" s="303">
        <v>44812</v>
      </c>
      <c r="AB1132" s="283" t="s">
        <v>485</v>
      </c>
      <c r="AC1132" s="281">
        <v>5.25</v>
      </c>
      <c r="AD1132" s="284"/>
      <c r="AE1132" s="281">
        <v>85</v>
      </c>
      <c r="AF1132" s="281"/>
      <c r="AG1132" s="281">
        <v>125</v>
      </c>
      <c r="AH1132" s="281"/>
      <c r="AI1132" s="281" t="s">
        <v>994</v>
      </c>
      <c r="AJ1132" s="281" t="s">
        <v>994</v>
      </c>
      <c r="AK1132" s="324" t="s">
        <v>994</v>
      </c>
      <c r="AL1132" s="324">
        <v>1</v>
      </c>
      <c r="AM1132" s="506"/>
      <c r="AN1132" s="324"/>
      <c r="AO1132" s="324"/>
      <c r="AP1132" s="281"/>
      <c r="AQ1132" s="635"/>
      <c r="AR1132" s="324"/>
      <c r="AS1132" s="324"/>
      <c r="AT1132" s="324"/>
      <c r="AU1132" s="324"/>
      <c r="AV1132" s="324"/>
      <c r="AW1132" s="324"/>
      <c r="AX1132" s="324"/>
      <c r="AY1132" s="324"/>
      <c r="AZ1132" s="324"/>
      <c r="BA1132" s="324"/>
      <c r="BB1132" s="324"/>
      <c r="BC1132" s="324"/>
      <c r="BD1132" s="324"/>
      <c r="BE1132" s="324"/>
      <c r="BF1132" s="324"/>
      <c r="BG1132" s="324"/>
      <c r="BH1132" s="324"/>
      <c r="BI1132" s="324"/>
      <c r="BJ1132" s="324"/>
      <c r="BK1132" s="324"/>
      <c r="BL1132" s="324"/>
      <c r="BM1132" s="324"/>
      <c r="BN1132" s="324"/>
      <c r="BO1132" s="324"/>
      <c r="BP1132" s="324"/>
      <c r="BQ1132" s="324"/>
      <c r="BR1132" s="324"/>
      <c r="BS1132" s="324"/>
      <c r="BT1132" s="324"/>
      <c r="BU1132" s="324"/>
      <c r="BV1132" s="324"/>
      <c r="BW1132" s="324"/>
      <c r="BX1132" s="324"/>
      <c r="BY1132" s="324"/>
      <c r="BZ1132" s="324"/>
      <c r="CA1132" s="324"/>
      <c r="CB1132" s="324"/>
      <c r="CC1132" s="324"/>
      <c r="CD1132" s="324"/>
      <c r="CE1132" s="324"/>
      <c r="CF1132" s="324"/>
      <c r="CG1132" s="324"/>
      <c r="CH1132" s="324"/>
      <c r="CI1132" s="324"/>
      <c r="CJ1132" s="324"/>
      <c r="CK1132" s="324"/>
      <c r="CL1132" s="324"/>
      <c r="CM1132" s="324"/>
      <c r="CN1132" s="324"/>
      <c r="CO1132" s="324"/>
      <c r="CP1132" s="324"/>
      <c r="CQ1132" s="532"/>
      <c r="CR1132" s="532"/>
      <c r="CS1132" s="532"/>
      <c r="CT1132" s="532"/>
      <c r="CU1132" s="532"/>
      <c r="CV1132" s="532"/>
      <c r="CW1132" s="532"/>
      <c r="CX1132" s="532"/>
      <c r="CY1132" s="532"/>
      <c r="CZ1132" s="532"/>
      <c r="DA1132" s="532"/>
      <c r="DB1132" s="532"/>
      <c r="DC1132" s="532"/>
      <c r="DD1132" s="532"/>
      <c r="DE1132" s="532"/>
      <c r="DF1132" s="532"/>
      <c r="DG1132" s="532"/>
      <c r="DH1132" s="532"/>
      <c r="DI1132" s="532"/>
      <c r="DJ1132" s="532"/>
      <c r="DK1132" s="532"/>
      <c r="DL1132" s="532"/>
      <c r="DM1132" s="532"/>
      <c r="DN1132" s="532"/>
      <c r="DO1132" s="532"/>
      <c r="DP1132" s="532"/>
      <c r="DQ1132" s="532"/>
      <c r="DR1132" s="532"/>
      <c r="DS1132" s="532"/>
      <c r="DT1132" s="532"/>
      <c r="DU1132" s="532"/>
      <c r="DV1132" s="532"/>
      <c r="DW1132" s="532"/>
    </row>
    <row r="1133" spans="1:127" ht="12.75" customHeight="1" x14ac:dyDescent="0.2">
      <c r="A1133" s="281">
        <v>1132</v>
      </c>
      <c r="B1133" s="281" t="s">
        <v>1004</v>
      </c>
      <c r="C1133" s="281" t="s">
        <v>302</v>
      </c>
      <c r="D1133" s="281"/>
      <c r="E1133" s="281" t="s">
        <v>3725</v>
      </c>
      <c r="F1133" s="281"/>
      <c r="G1133" s="296" t="s">
        <v>3726</v>
      </c>
      <c r="H1133" s="676"/>
      <c r="I1133" s="281" t="s">
        <v>614</v>
      </c>
      <c r="J1133" s="281"/>
      <c r="K1133" s="281" t="s">
        <v>6085</v>
      </c>
      <c r="L1133" s="676" t="s">
        <v>2210</v>
      </c>
      <c r="M1133" s="306">
        <v>42403</v>
      </c>
      <c r="N1133" s="325">
        <v>44613</v>
      </c>
      <c r="O1133" s="507" t="s">
        <v>991</v>
      </c>
      <c r="P1133" s="513">
        <f t="shared" si="243"/>
        <v>44613</v>
      </c>
      <c r="Q1133" s="264">
        <v>18394</v>
      </c>
      <c r="R1133" s="264">
        <v>2013</v>
      </c>
      <c r="S1133" s="279">
        <v>43882</v>
      </c>
      <c r="T1133" s="281" t="s">
        <v>8196</v>
      </c>
      <c r="U1133" s="281" t="s">
        <v>991</v>
      </c>
      <c r="V1133" s="282" t="s">
        <v>1281</v>
      </c>
      <c r="W1133" s="282" t="s">
        <v>8197</v>
      </c>
      <c r="X1133" s="280" t="s">
        <v>2212</v>
      </c>
      <c r="Y1133" s="280" t="s">
        <v>2213</v>
      </c>
      <c r="Z1133" s="282" t="s">
        <v>126</v>
      </c>
      <c r="AA1133" s="319">
        <f t="shared" ref="AA1133:AA1138" si="244">N1133</f>
        <v>44613</v>
      </c>
      <c r="AB1133" s="283" t="s">
        <v>2167</v>
      </c>
      <c r="AC1133" s="281">
        <v>4</v>
      </c>
      <c r="AD1133" s="284"/>
      <c r="AE1133" s="281">
        <v>80</v>
      </c>
      <c r="AF1133" s="281"/>
      <c r="AG1133" s="281">
        <v>100</v>
      </c>
      <c r="AH1133" s="281"/>
      <c r="AI1133" s="281">
        <v>24</v>
      </c>
      <c r="AJ1133" s="281">
        <v>39</v>
      </c>
      <c r="AK1133" s="281">
        <v>54</v>
      </c>
      <c r="AL1133" s="281">
        <v>1</v>
      </c>
      <c r="AM1133" s="501"/>
      <c r="AN1133" s="501"/>
      <c r="AO1133" s="501"/>
      <c r="AP1133" s="280"/>
      <c r="AQ1133" s="634"/>
      <c r="AR1133" s="501"/>
      <c r="AS1133" s="501"/>
      <c r="AT1133" s="501"/>
      <c r="AU1133" s="501"/>
      <c r="AV1133" s="501"/>
      <c r="AW1133" s="501"/>
      <c r="AX1133" s="501"/>
      <c r="AY1133" s="501"/>
      <c r="AZ1133" s="501"/>
      <c r="BA1133" s="501"/>
      <c r="BB1133" s="501"/>
      <c r="BC1133" s="501"/>
      <c r="BD1133" s="501"/>
      <c r="BE1133" s="501"/>
      <c r="BF1133" s="501"/>
      <c r="BG1133" s="501"/>
      <c r="BH1133" s="501"/>
      <c r="BI1133" s="501"/>
      <c r="BJ1133" s="501"/>
      <c r="BK1133" s="501"/>
      <c r="BL1133" s="501"/>
      <c r="BM1133" s="501"/>
      <c r="BN1133" s="501"/>
      <c r="BO1133" s="501"/>
      <c r="BP1133" s="501"/>
      <c r="BQ1133" s="501"/>
      <c r="BR1133" s="501"/>
      <c r="BS1133" s="501"/>
      <c r="BT1133" s="501"/>
      <c r="BU1133" s="501"/>
      <c r="BV1133" s="501"/>
      <c r="BW1133" s="501"/>
      <c r="BX1133" s="501"/>
      <c r="BY1133" s="501"/>
      <c r="BZ1133" s="501"/>
      <c r="CA1133" s="501"/>
      <c r="CB1133" s="501"/>
      <c r="CC1133" s="501"/>
      <c r="CD1133" s="501"/>
      <c r="CE1133" s="501"/>
      <c r="CF1133" s="501"/>
      <c r="CG1133" s="501"/>
      <c r="CH1133" s="501"/>
      <c r="CI1133" s="501"/>
      <c r="CJ1133" s="501"/>
      <c r="CK1133" s="501"/>
      <c r="CL1133" s="501"/>
      <c r="CM1133" s="501"/>
      <c r="CN1133" s="501"/>
      <c r="CO1133" s="501"/>
      <c r="CP1133" s="501"/>
    </row>
    <row r="1134" spans="1:127" s="502" customFormat="1" ht="12.75" customHeight="1" x14ac:dyDescent="0.2">
      <c r="A1134" s="281">
        <v>1133</v>
      </c>
      <c r="B1134" s="281" t="s">
        <v>1004</v>
      </c>
      <c r="C1134" s="281" t="s">
        <v>6965</v>
      </c>
      <c r="D1134" s="281"/>
      <c r="E1134" s="281" t="s">
        <v>3727</v>
      </c>
      <c r="F1134" s="281"/>
      <c r="G1134" s="296" t="s">
        <v>7431</v>
      </c>
      <c r="H1134" s="676"/>
      <c r="I1134" s="281" t="s">
        <v>1634</v>
      </c>
      <c r="J1134" s="281"/>
      <c r="K1134" s="281" t="s">
        <v>7432</v>
      </c>
      <c r="L1134" s="676" t="s">
        <v>7433</v>
      </c>
      <c r="M1134" s="306">
        <v>43663</v>
      </c>
      <c r="N1134" s="307">
        <v>45116</v>
      </c>
      <c r="O1134" s="507" t="s">
        <v>991</v>
      </c>
      <c r="P1134" s="508">
        <f>N1134</f>
        <v>45116</v>
      </c>
      <c r="Q1134" s="520">
        <v>19374</v>
      </c>
      <c r="R1134" s="520">
        <v>2019</v>
      </c>
      <c r="S1134" s="265">
        <v>45116</v>
      </c>
      <c r="T1134" s="281" t="s">
        <v>5079</v>
      </c>
      <c r="U1134" s="324" t="s">
        <v>991</v>
      </c>
      <c r="V1134" s="150" t="s">
        <v>10494</v>
      </c>
      <c r="W1134" s="150" t="s">
        <v>10494</v>
      </c>
      <c r="X1134" s="281" t="s">
        <v>7434</v>
      </c>
      <c r="Y1134" s="281" t="s">
        <v>1212</v>
      </c>
      <c r="Z1134" s="150" t="s">
        <v>7435</v>
      </c>
      <c r="AA1134" s="303">
        <f>N1134</f>
        <v>45116</v>
      </c>
      <c r="AB1134" s="283" t="s">
        <v>1708</v>
      </c>
      <c r="AC1134" s="281">
        <v>5.5</v>
      </c>
      <c r="AD1134" s="284"/>
      <c r="AE1134" s="281">
        <v>95</v>
      </c>
      <c r="AF1134" s="281"/>
      <c r="AG1134" s="281">
        <v>115</v>
      </c>
      <c r="AH1134" s="281"/>
      <c r="AI1134" s="281" t="s">
        <v>994</v>
      </c>
      <c r="AJ1134" s="281" t="s">
        <v>994</v>
      </c>
      <c r="AK1134" s="324" t="s">
        <v>994</v>
      </c>
      <c r="AL1134" s="324">
        <v>1</v>
      </c>
      <c r="AM1134" s="324"/>
      <c r="AN1134" s="324"/>
      <c r="AO1134" s="324"/>
      <c r="AP1134" s="281"/>
      <c r="AQ1134" s="635"/>
      <c r="AR1134" s="324"/>
      <c r="AS1134" s="324"/>
      <c r="AT1134" s="324"/>
      <c r="AU1134" s="324"/>
      <c r="AV1134" s="324"/>
      <c r="AW1134" s="324"/>
      <c r="AX1134" s="324"/>
      <c r="AY1134" s="324"/>
      <c r="AZ1134" s="324"/>
      <c r="BA1134" s="324"/>
      <c r="BB1134" s="324"/>
      <c r="BC1134" s="324"/>
      <c r="BD1134" s="324"/>
      <c r="BE1134" s="324"/>
      <c r="BF1134" s="324"/>
      <c r="BG1134" s="324"/>
      <c r="BH1134" s="324"/>
      <c r="BI1134" s="324"/>
      <c r="BJ1134" s="324"/>
      <c r="BK1134" s="324"/>
      <c r="BL1134" s="324"/>
      <c r="BM1134" s="324"/>
      <c r="BN1134" s="324"/>
      <c r="BO1134" s="324"/>
      <c r="BP1134" s="324"/>
      <c r="BQ1134" s="324"/>
      <c r="BR1134" s="324"/>
      <c r="BS1134" s="324"/>
      <c r="BT1134" s="324"/>
      <c r="BU1134" s="324"/>
      <c r="BV1134" s="324"/>
      <c r="BW1134" s="324"/>
      <c r="BX1134" s="324"/>
      <c r="BY1134" s="324"/>
      <c r="BZ1134" s="324"/>
      <c r="CA1134" s="324"/>
      <c r="CB1134" s="324"/>
      <c r="CC1134" s="324"/>
      <c r="CD1134" s="324"/>
      <c r="CE1134" s="324"/>
      <c r="CF1134" s="324"/>
      <c r="CG1134" s="324"/>
      <c r="CH1134" s="324"/>
      <c r="CI1134" s="324"/>
      <c r="CJ1134" s="324"/>
      <c r="CK1134" s="324"/>
      <c r="CL1134" s="324"/>
      <c r="CM1134" s="324"/>
      <c r="CN1134" s="324"/>
      <c r="CO1134" s="324"/>
      <c r="CP1134" s="324"/>
      <c r="CQ1134" s="532"/>
      <c r="CR1134" s="532"/>
      <c r="CS1134" s="532"/>
      <c r="CT1134" s="532"/>
      <c r="CU1134" s="532"/>
      <c r="CV1134" s="532"/>
      <c r="CW1134" s="532"/>
      <c r="CX1134" s="532"/>
      <c r="CY1134" s="532"/>
      <c r="CZ1134" s="532"/>
      <c r="DA1134" s="532"/>
      <c r="DB1134" s="532"/>
      <c r="DC1134" s="532"/>
      <c r="DD1134" s="532"/>
      <c r="DE1134" s="532"/>
      <c r="DF1134" s="532"/>
      <c r="DG1134" s="532"/>
      <c r="DH1134" s="532"/>
      <c r="DI1134" s="532"/>
      <c r="DJ1134" s="532"/>
      <c r="DK1134" s="532"/>
      <c r="DL1134" s="532"/>
      <c r="DM1134" s="532"/>
      <c r="DN1134" s="532"/>
      <c r="DO1134" s="532"/>
      <c r="DP1134" s="532"/>
      <c r="DQ1134" s="532"/>
      <c r="DR1134" s="532"/>
      <c r="DS1134" s="532"/>
      <c r="DT1134" s="532"/>
      <c r="DU1134" s="532"/>
      <c r="DV1134" s="532"/>
      <c r="DW1134" s="532"/>
    </row>
    <row r="1135" spans="1:127" ht="12.75" customHeight="1" x14ac:dyDescent="0.2">
      <c r="A1135" s="281">
        <v>1134</v>
      </c>
      <c r="B1135" s="281" t="s">
        <v>1004</v>
      </c>
      <c r="C1135" s="281" t="s">
        <v>2482</v>
      </c>
      <c r="D1135" s="281"/>
      <c r="E1135" s="281" t="s">
        <v>3728</v>
      </c>
      <c r="F1135" s="281"/>
      <c r="G1135" s="296" t="s">
        <v>3729</v>
      </c>
      <c r="H1135" s="676"/>
      <c r="I1135" s="271" t="s">
        <v>2653</v>
      </c>
      <c r="J1135" s="281"/>
      <c r="K1135" s="281" t="s">
        <v>6681</v>
      </c>
      <c r="L1135" s="676" t="s">
        <v>3730</v>
      </c>
      <c r="M1135" s="306">
        <v>42415</v>
      </c>
      <c r="N1135" s="325">
        <v>44607</v>
      </c>
      <c r="O1135" s="507" t="s">
        <v>991</v>
      </c>
      <c r="P1135" s="513">
        <f t="shared" si="243"/>
        <v>44607</v>
      </c>
      <c r="Q1135" s="514">
        <v>20251</v>
      </c>
      <c r="R1135" s="514">
        <v>2014</v>
      </c>
      <c r="S1135" s="279">
        <v>43876</v>
      </c>
      <c r="T1135" s="501" t="s">
        <v>39</v>
      </c>
      <c r="U1135" s="324" t="s">
        <v>991</v>
      </c>
      <c r="V1135" s="282" t="s">
        <v>8281</v>
      </c>
      <c r="W1135" s="282" t="s">
        <v>8282</v>
      </c>
      <c r="X1135" s="280" t="s">
        <v>7509</v>
      </c>
      <c r="Y1135" s="280" t="s">
        <v>2235</v>
      </c>
      <c r="Z1135" s="282" t="s">
        <v>2236</v>
      </c>
      <c r="AA1135" s="319">
        <f t="shared" si="244"/>
        <v>44607</v>
      </c>
      <c r="AB1135" s="283" t="s">
        <v>2167</v>
      </c>
      <c r="AC1135" s="281">
        <v>4.7</v>
      </c>
      <c r="AD1135" s="284"/>
      <c r="AE1135" s="281">
        <v>95</v>
      </c>
      <c r="AF1135" s="281"/>
      <c r="AG1135" s="281">
        <v>120</v>
      </c>
      <c r="AH1135" s="281"/>
      <c r="AI1135" s="281">
        <v>22</v>
      </c>
      <c r="AJ1135" s="281">
        <v>37</v>
      </c>
      <c r="AK1135" s="281">
        <v>57</v>
      </c>
      <c r="AL1135" s="281">
        <v>1</v>
      </c>
      <c r="AM1135" s="501"/>
      <c r="AN1135" s="501"/>
      <c r="AO1135" s="501"/>
      <c r="AP1135" s="280"/>
      <c r="AQ1135" s="634"/>
      <c r="AR1135" s="501"/>
      <c r="AS1135" s="501"/>
      <c r="AT1135" s="501"/>
      <c r="AU1135" s="501"/>
      <c r="AV1135" s="501"/>
      <c r="AW1135" s="501"/>
      <c r="AX1135" s="501"/>
      <c r="AY1135" s="501"/>
      <c r="AZ1135" s="501"/>
      <c r="BA1135" s="501"/>
      <c r="BB1135" s="501"/>
      <c r="BC1135" s="501"/>
      <c r="BD1135" s="501"/>
      <c r="BE1135" s="501"/>
      <c r="BF1135" s="501"/>
      <c r="BG1135" s="501"/>
      <c r="BH1135" s="501"/>
      <c r="BI1135" s="501"/>
      <c r="BJ1135" s="501"/>
      <c r="BK1135" s="501"/>
      <c r="BL1135" s="501"/>
      <c r="BM1135" s="501"/>
      <c r="BN1135" s="501"/>
      <c r="BO1135" s="501"/>
      <c r="BP1135" s="501"/>
      <c r="BQ1135" s="501"/>
      <c r="BR1135" s="501"/>
      <c r="BS1135" s="501"/>
      <c r="BT1135" s="501"/>
      <c r="BU1135" s="501"/>
      <c r="BV1135" s="501"/>
      <c r="BW1135" s="501"/>
      <c r="BX1135" s="501"/>
      <c r="BY1135" s="501"/>
      <c r="BZ1135" s="501"/>
      <c r="CA1135" s="501"/>
      <c r="CB1135" s="501"/>
      <c r="CC1135" s="501"/>
      <c r="CD1135" s="501"/>
      <c r="CE1135" s="501"/>
      <c r="CF1135" s="501"/>
      <c r="CG1135" s="501"/>
      <c r="CH1135" s="501"/>
      <c r="CI1135" s="501"/>
      <c r="CJ1135" s="501"/>
      <c r="CK1135" s="501"/>
      <c r="CL1135" s="501"/>
      <c r="CM1135" s="501"/>
      <c r="CN1135" s="501"/>
      <c r="CO1135" s="501"/>
      <c r="CP1135" s="501"/>
    </row>
    <row r="1136" spans="1:127" ht="12.75" customHeight="1" x14ac:dyDescent="0.2">
      <c r="A1136" s="281">
        <v>1135</v>
      </c>
      <c r="B1136" s="281" t="s">
        <v>1004</v>
      </c>
      <c r="C1136" s="281" t="s">
        <v>3731</v>
      </c>
      <c r="D1136" s="281"/>
      <c r="E1136" s="281" t="s">
        <v>3732</v>
      </c>
      <c r="F1136" s="281"/>
      <c r="G1136" s="296" t="s">
        <v>3733</v>
      </c>
      <c r="H1136" s="676"/>
      <c r="I1136" s="271" t="s">
        <v>2653</v>
      </c>
      <c r="J1136" s="281"/>
      <c r="K1136" s="281" t="s">
        <v>2356</v>
      </c>
      <c r="L1136" s="676" t="s">
        <v>2357</v>
      </c>
      <c r="M1136" s="306">
        <v>42415</v>
      </c>
      <c r="N1136" s="325">
        <v>44033</v>
      </c>
      <c r="O1136" s="507" t="s">
        <v>991</v>
      </c>
      <c r="P1136" s="513">
        <f t="shared" si="243"/>
        <v>44033</v>
      </c>
      <c r="Q1136" s="514">
        <v>16200</v>
      </c>
      <c r="R1136" s="514">
        <v>2016</v>
      </c>
      <c r="S1136" s="279">
        <v>43302</v>
      </c>
      <c r="T1136" s="281" t="s">
        <v>5079</v>
      </c>
      <c r="U1136" s="324" t="s">
        <v>991</v>
      </c>
      <c r="V1136" s="282" t="s">
        <v>2879</v>
      </c>
      <c r="W1136" s="282" t="s">
        <v>6343</v>
      </c>
      <c r="X1136" s="280" t="s">
        <v>4756</v>
      </c>
      <c r="Y1136" s="280" t="s">
        <v>1697</v>
      </c>
      <c r="Z1136" s="282" t="s">
        <v>192</v>
      </c>
      <c r="AA1136" s="319">
        <f t="shared" si="244"/>
        <v>44033</v>
      </c>
      <c r="AB1136" s="149" t="s">
        <v>1411</v>
      </c>
      <c r="AC1136" s="280">
        <v>4.7</v>
      </c>
      <c r="AD1136" s="305"/>
      <c r="AE1136" s="280">
        <v>95</v>
      </c>
      <c r="AF1136" s="280"/>
      <c r="AG1136" s="280">
        <v>120</v>
      </c>
      <c r="AH1136" s="280"/>
      <c r="AI1136" s="280">
        <v>23</v>
      </c>
      <c r="AJ1136" s="280">
        <v>40</v>
      </c>
      <c r="AK1136" s="501">
        <v>57</v>
      </c>
      <c r="AL1136" s="501">
        <v>1</v>
      </c>
      <c r="AM1136" s="501"/>
      <c r="AN1136" s="501"/>
      <c r="AO1136" s="501"/>
      <c r="AP1136" s="280"/>
      <c r="AQ1136" s="634"/>
      <c r="AR1136" s="501"/>
      <c r="AS1136" s="501"/>
      <c r="AT1136" s="501"/>
      <c r="AU1136" s="501"/>
      <c r="AV1136" s="501"/>
      <c r="AW1136" s="501"/>
      <c r="AX1136" s="501"/>
      <c r="AY1136" s="501"/>
      <c r="AZ1136" s="501"/>
      <c r="BA1136" s="501"/>
      <c r="BB1136" s="501"/>
      <c r="BC1136" s="501"/>
      <c r="BD1136" s="501"/>
      <c r="BE1136" s="501"/>
      <c r="BF1136" s="501"/>
      <c r="BG1136" s="501"/>
      <c r="BH1136" s="501"/>
      <c r="BI1136" s="501"/>
      <c r="BJ1136" s="501"/>
      <c r="BK1136" s="501"/>
      <c r="BL1136" s="501"/>
      <c r="BM1136" s="501"/>
      <c r="BN1136" s="501"/>
      <c r="BO1136" s="501"/>
      <c r="BP1136" s="501"/>
      <c r="BQ1136" s="501"/>
      <c r="BR1136" s="501"/>
      <c r="BS1136" s="501"/>
      <c r="BT1136" s="501"/>
      <c r="BU1136" s="501"/>
      <c r="BV1136" s="501"/>
      <c r="BW1136" s="501"/>
      <c r="BX1136" s="501"/>
      <c r="BY1136" s="501"/>
      <c r="BZ1136" s="501"/>
      <c r="CA1136" s="501"/>
      <c r="CB1136" s="501"/>
      <c r="CC1136" s="501"/>
      <c r="CD1136" s="501"/>
      <c r="CE1136" s="501"/>
      <c r="CF1136" s="501"/>
      <c r="CG1136" s="501"/>
      <c r="CH1136" s="501"/>
      <c r="CI1136" s="501"/>
      <c r="CJ1136" s="501"/>
      <c r="CK1136" s="501"/>
      <c r="CL1136" s="501"/>
      <c r="CM1136" s="501"/>
      <c r="CN1136" s="501"/>
      <c r="CO1136" s="501"/>
      <c r="CP1136" s="501"/>
    </row>
    <row r="1137" spans="1:127" s="576" customFormat="1" ht="12.6" customHeight="1" x14ac:dyDescent="0.2">
      <c r="A1137" s="560">
        <v>1136</v>
      </c>
      <c r="B1137" s="560" t="s">
        <v>1004</v>
      </c>
      <c r="C1137" s="560" t="s">
        <v>799</v>
      </c>
      <c r="D1137" s="560"/>
      <c r="E1137" s="560" t="s">
        <v>7018</v>
      </c>
      <c r="F1137" s="560"/>
      <c r="G1137" s="562" t="s">
        <v>7019</v>
      </c>
      <c r="H1137" s="563"/>
      <c r="I1137" s="560" t="s">
        <v>2653</v>
      </c>
      <c r="J1137" s="560"/>
      <c r="K1137" s="561" t="s">
        <v>7020</v>
      </c>
      <c r="L1137" s="585" t="s">
        <v>7021</v>
      </c>
      <c r="M1137" s="586">
        <v>43556</v>
      </c>
      <c r="N1137" s="587">
        <v>44272</v>
      </c>
      <c r="O1137" s="588" t="s">
        <v>991</v>
      </c>
      <c r="P1137" s="589">
        <f t="shared" si="243"/>
        <v>44272</v>
      </c>
      <c r="Q1137" s="590">
        <v>19132</v>
      </c>
      <c r="R1137" s="590">
        <v>2014</v>
      </c>
      <c r="S1137" s="570">
        <v>43541</v>
      </c>
      <c r="T1137" s="560" t="s">
        <v>6763</v>
      </c>
      <c r="U1137" s="560" t="s">
        <v>1786</v>
      </c>
      <c r="V1137" s="564" t="s">
        <v>484</v>
      </c>
      <c r="W1137" s="564" t="s">
        <v>479</v>
      </c>
      <c r="X1137" s="560" t="s">
        <v>7022</v>
      </c>
      <c r="Y1137" s="560"/>
      <c r="Z1137" s="564" t="s">
        <v>7023</v>
      </c>
      <c r="AA1137" s="572">
        <f t="shared" si="244"/>
        <v>44272</v>
      </c>
      <c r="AB1137" s="573" t="s">
        <v>2167</v>
      </c>
      <c r="AC1137" s="560">
        <v>5.3</v>
      </c>
      <c r="AD1137" s="574"/>
      <c r="AE1137" s="560">
        <v>80</v>
      </c>
      <c r="AF1137" s="560"/>
      <c r="AG1137" s="560">
        <v>105</v>
      </c>
      <c r="AH1137" s="560"/>
      <c r="AI1137" s="560">
        <v>22</v>
      </c>
      <c r="AJ1137" s="560">
        <v>37</v>
      </c>
      <c r="AK1137" s="560">
        <v>50</v>
      </c>
      <c r="AL1137" s="560">
        <v>1</v>
      </c>
      <c r="AM1137" s="570"/>
      <c r="AN1137" s="560"/>
      <c r="AO1137" s="560"/>
      <c r="AP1137" s="560"/>
      <c r="AQ1137" s="642"/>
      <c r="AR1137" s="571"/>
      <c r="AS1137" s="571"/>
      <c r="AT1137" s="571"/>
      <c r="AU1137" s="571"/>
      <c r="AV1137" s="571"/>
      <c r="AW1137" s="571"/>
      <c r="AX1137" s="571"/>
      <c r="AY1137" s="571"/>
      <c r="AZ1137" s="571"/>
      <c r="BA1137" s="571"/>
      <c r="BB1137" s="571"/>
      <c r="BC1137" s="571"/>
      <c r="BD1137" s="571"/>
      <c r="BE1137" s="571"/>
      <c r="BF1137" s="571"/>
      <c r="BG1137" s="571"/>
      <c r="BH1137" s="571"/>
      <c r="BI1137" s="571"/>
      <c r="BJ1137" s="571"/>
      <c r="BK1137" s="571"/>
      <c r="BL1137" s="571"/>
      <c r="BM1137" s="571"/>
      <c r="BN1137" s="571"/>
      <c r="BO1137" s="571"/>
      <c r="BP1137" s="571"/>
      <c r="BQ1137" s="571"/>
      <c r="BR1137" s="571"/>
      <c r="BS1137" s="571"/>
      <c r="BT1137" s="571"/>
      <c r="BU1137" s="571"/>
      <c r="BV1137" s="571"/>
      <c r="BW1137" s="571"/>
      <c r="BX1137" s="571"/>
      <c r="BY1137" s="571"/>
      <c r="BZ1137" s="571"/>
      <c r="CA1137" s="571"/>
      <c r="CB1137" s="571"/>
      <c r="CC1137" s="571"/>
      <c r="CD1137" s="571"/>
      <c r="CE1137" s="571"/>
      <c r="CF1137" s="571"/>
      <c r="CG1137" s="571"/>
      <c r="CH1137" s="571"/>
      <c r="CI1137" s="571"/>
      <c r="CJ1137" s="571"/>
      <c r="CK1137" s="571"/>
      <c r="CL1137" s="571"/>
      <c r="CM1137" s="571"/>
      <c r="CN1137" s="571"/>
      <c r="CO1137" s="571"/>
      <c r="CP1137" s="571"/>
      <c r="CQ1137" s="575"/>
      <c r="CR1137" s="575"/>
      <c r="CS1137" s="575"/>
      <c r="CT1137" s="575"/>
      <c r="CU1137" s="575"/>
      <c r="CV1137" s="575"/>
      <c r="CW1137" s="575"/>
      <c r="CX1137" s="575"/>
      <c r="CY1137" s="575"/>
      <c r="CZ1137" s="575"/>
      <c r="DA1137" s="575"/>
      <c r="DB1137" s="575"/>
      <c r="DC1137" s="575"/>
      <c r="DD1137" s="575"/>
      <c r="DE1137" s="575"/>
      <c r="DF1137" s="575"/>
      <c r="DG1137" s="575"/>
      <c r="DH1137" s="575"/>
      <c r="DI1137" s="575"/>
      <c r="DJ1137" s="575"/>
      <c r="DK1137" s="575"/>
      <c r="DL1137" s="575"/>
      <c r="DM1137" s="575"/>
      <c r="DN1137" s="575"/>
      <c r="DO1137" s="575"/>
      <c r="DP1137" s="575"/>
      <c r="DQ1137" s="575"/>
      <c r="DR1137" s="575"/>
      <c r="DS1137" s="575"/>
      <c r="DT1137" s="575"/>
      <c r="DU1137" s="575"/>
      <c r="DV1137" s="575"/>
      <c r="DW1137" s="575"/>
    </row>
    <row r="1138" spans="1:127" s="502" customFormat="1" ht="12.75" customHeight="1" x14ac:dyDescent="0.2">
      <c r="A1138" s="281">
        <v>1137</v>
      </c>
      <c r="B1138" s="281" t="s">
        <v>1004</v>
      </c>
      <c r="C1138" s="281" t="s">
        <v>4966</v>
      </c>
      <c r="D1138" s="281"/>
      <c r="E1138" s="281" t="s">
        <v>3734</v>
      </c>
      <c r="F1138" s="281"/>
      <c r="G1138" s="296" t="s">
        <v>8422</v>
      </c>
      <c r="H1138" s="747"/>
      <c r="I1138" s="281" t="s">
        <v>2653</v>
      </c>
      <c r="J1138" s="281"/>
      <c r="K1138" s="271" t="s">
        <v>3353</v>
      </c>
      <c r="L1138" s="273" t="s">
        <v>1351</v>
      </c>
      <c r="M1138" s="275">
        <v>43935</v>
      </c>
      <c r="N1138" s="132">
        <v>44652</v>
      </c>
      <c r="O1138" s="277" t="s">
        <v>991</v>
      </c>
      <c r="P1138" s="299">
        <f t="shared" si="243"/>
        <v>44652</v>
      </c>
      <c r="Q1138" s="264">
        <v>20327</v>
      </c>
      <c r="R1138" s="264">
        <v>2020</v>
      </c>
      <c r="S1138" s="265">
        <v>43922</v>
      </c>
      <c r="T1138" s="281" t="s">
        <v>5079</v>
      </c>
      <c r="U1138" s="281" t="s">
        <v>1786</v>
      </c>
      <c r="V1138" s="150" t="s">
        <v>484</v>
      </c>
      <c r="W1138" s="150" t="s">
        <v>484</v>
      </c>
      <c r="X1138" s="281" t="s">
        <v>8423</v>
      </c>
      <c r="Y1138" s="281" t="s">
        <v>5926</v>
      </c>
      <c r="Z1138" s="150" t="s">
        <v>2312</v>
      </c>
      <c r="AA1138" s="303">
        <f t="shared" si="244"/>
        <v>44652</v>
      </c>
      <c r="AB1138" s="283" t="s">
        <v>485</v>
      </c>
      <c r="AC1138" s="281" t="s">
        <v>994</v>
      </c>
      <c r="AD1138" s="284"/>
      <c r="AE1138" s="281">
        <v>95</v>
      </c>
      <c r="AF1138" s="281"/>
      <c r="AG1138" s="281">
        <v>120</v>
      </c>
      <c r="AH1138" s="281"/>
      <c r="AI1138" s="281">
        <v>23</v>
      </c>
      <c r="AJ1138" s="281">
        <v>37</v>
      </c>
      <c r="AK1138" s="324">
        <v>54</v>
      </c>
      <c r="AL1138" s="324">
        <v>1</v>
      </c>
      <c r="AM1138" s="324"/>
      <c r="AN1138" s="324"/>
      <c r="AO1138" s="324"/>
      <c r="AP1138" s="281"/>
      <c r="AQ1138" s="635"/>
      <c r="AR1138" s="324"/>
      <c r="AS1138" s="324"/>
      <c r="AT1138" s="324"/>
      <c r="AU1138" s="324"/>
      <c r="AV1138" s="324"/>
      <c r="AW1138" s="324"/>
      <c r="AX1138" s="324"/>
      <c r="AY1138" s="324"/>
      <c r="AZ1138" s="324"/>
      <c r="BA1138" s="324"/>
      <c r="BB1138" s="324"/>
      <c r="BC1138" s="324"/>
      <c r="BD1138" s="324"/>
      <c r="BE1138" s="324"/>
      <c r="BF1138" s="324"/>
      <c r="BG1138" s="324"/>
      <c r="BH1138" s="324"/>
      <c r="BI1138" s="324"/>
      <c r="BJ1138" s="324"/>
      <c r="BK1138" s="324"/>
      <c r="BL1138" s="324"/>
      <c r="BM1138" s="324"/>
      <c r="BN1138" s="324"/>
      <c r="BO1138" s="324"/>
      <c r="BP1138" s="324"/>
      <c r="BQ1138" s="324"/>
      <c r="BR1138" s="324"/>
      <c r="BS1138" s="324"/>
      <c r="BT1138" s="324"/>
      <c r="BU1138" s="324"/>
      <c r="BV1138" s="324"/>
      <c r="BW1138" s="324"/>
      <c r="BX1138" s="324"/>
      <c r="BY1138" s="324"/>
      <c r="BZ1138" s="324"/>
      <c r="CA1138" s="324"/>
      <c r="CB1138" s="324"/>
      <c r="CC1138" s="324"/>
      <c r="CD1138" s="324"/>
      <c r="CE1138" s="324"/>
      <c r="CF1138" s="324"/>
      <c r="CG1138" s="324"/>
      <c r="CH1138" s="324"/>
      <c r="CI1138" s="324"/>
      <c r="CJ1138" s="324"/>
      <c r="CK1138" s="324"/>
      <c r="CL1138" s="324"/>
      <c r="CM1138" s="324"/>
      <c r="CN1138" s="324"/>
      <c r="CO1138" s="324"/>
      <c r="CP1138" s="324"/>
      <c r="CQ1138" s="532"/>
      <c r="CR1138" s="532"/>
      <c r="CS1138" s="532"/>
      <c r="CT1138" s="532"/>
      <c r="CU1138" s="532"/>
      <c r="CV1138" s="532"/>
      <c r="CW1138" s="532"/>
      <c r="CX1138" s="532"/>
      <c r="CY1138" s="532"/>
      <c r="CZ1138" s="532"/>
      <c r="DA1138" s="532"/>
      <c r="DB1138" s="532"/>
      <c r="DC1138" s="532"/>
      <c r="DD1138" s="532"/>
      <c r="DE1138" s="532"/>
      <c r="DF1138" s="532"/>
      <c r="DG1138" s="532"/>
      <c r="DH1138" s="532"/>
      <c r="DI1138" s="532"/>
      <c r="DJ1138" s="532"/>
      <c r="DK1138" s="532"/>
      <c r="DL1138" s="532"/>
      <c r="DM1138" s="532"/>
      <c r="DN1138" s="532"/>
      <c r="DO1138" s="532"/>
      <c r="DP1138" s="532"/>
      <c r="DQ1138" s="532"/>
      <c r="DR1138" s="532"/>
      <c r="DS1138" s="532"/>
      <c r="DT1138" s="532"/>
      <c r="DU1138" s="532"/>
      <c r="DV1138" s="532"/>
      <c r="DW1138" s="532"/>
    </row>
    <row r="1139" spans="1:127" ht="12.75" customHeight="1" x14ac:dyDescent="0.2">
      <c r="A1139" s="281">
        <v>1138</v>
      </c>
      <c r="B1139" s="281" t="s">
        <v>1004</v>
      </c>
      <c r="C1139" s="281" t="s">
        <v>3736</v>
      </c>
      <c r="D1139" s="281"/>
      <c r="E1139" s="281" t="s">
        <v>3737</v>
      </c>
      <c r="F1139" s="281"/>
      <c r="G1139" s="296" t="s">
        <v>3738</v>
      </c>
      <c r="H1139" s="676"/>
      <c r="I1139" s="281" t="s">
        <v>424</v>
      </c>
      <c r="J1139" s="281"/>
      <c r="K1139" s="281" t="s">
        <v>3256</v>
      </c>
      <c r="L1139" s="676" t="s">
        <v>152</v>
      </c>
      <c r="M1139" s="306">
        <v>42417</v>
      </c>
      <c r="N1139" s="325">
        <v>44687</v>
      </c>
      <c r="O1139" s="507" t="s">
        <v>991</v>
      </c>
      <c r="P1139" s="513">
        <f t="shared" ref="P1139:P1160" si="245">N1139</f>
        <v>44687</v>
      </c>
      <c r="Q1139" s="514">
        <v>18378</v>
      </c>
      <c r="R1139" s="514">
        <v>2016</v>
      </c>
      <c r="S1139" s="279">
        <v>43957</v>
      </c>
      <c r="T1139" s="280" t="s">
        <v>2096</v>
      </c>
      <c r="U1139" s="281" t="s">
        <v>991</v>
      </c>
      <c r="V1139" s="282" t="s">
        <v>176</v>
      </c>
      <c r="W1139" s="282" t="s">
        <v>1821</v>
      </c>
      <c r="X1139" s="280" t="s">
        <v>6063</v>
      </c>
      <c r="Y1139" s="280" t="s">
        <v>1572</v>
      </c>
      <c r="Z1139" s="282" t="s">
        <v>1573</v>
      </c>
      <c r="AA1139" s="319">
        <f t="shared" ref="AA1139:AA1162" si="246">N1139</f>
        <v>44687</v>
      </c>
      <c r="AB1139" s="149" t="s">
        <v>2167</v>
      </c>
      <c r="AC1139" s="280">
        <v>8.4</v>
      </c>
      <c r="AD1139" s="305"/>
      <c r="AE1139" s="280">
        <v>130</v>
      </c>
      <c r="AF1139" s="280"/>
      <c r="AG1139" s="280">
        <v>220</v>
      </c>
      <c r="AH1139" s="280"/>
      <c r="AI1139" s="280">
        <v>24</v>
      </c>
      <c r="AJ1139" s="280">
        <v>39</v>
      </c>
      <c r="AK1139" s="501">
        <v>50</v>
      </c>
      <c r="AL1139" s="501">
        <v>2</v>
      </c>
      <c r="AM1139" s="501"/>
      <c r="AN1139" s="501"/>
      <c r="AO1139" s="501"/>
      <c r="AP1139" s="280"/>
      <c r="AQ1139" s="634"/>
      <c r="AR1139" s="501"/>
      <c r="AS1139" s="501"/>
      <c r="AT1139" s="501"/>
      <c r="AU1139" s="501"/>
      <c r="AV1139" s="501"/>
      <c r="AW1139" s="501"/>
      <c r="AX1139" s="501"/>
      <c r="AY1139" s="501"/>
      <c r="AZ1139" s="501"/>
      <c r="BA1139" s="501"/>
      <c r="BB1139" s="501"/>
      <c r="BC1139" s="501"/>
      <c r="BD1139" s="501"/>
      <c r="BE1139" s="501"/>
      <c r="BF1139" s="501"/>
      <c r="BG1139" s="501"/>
      <c r="BH1139" s="501"/>
      <c r="BI1139" s="501"/>
      <c r="BJ1139" s="501"/>
      <c r="BK1139" s="501"/>
      <c r="BL1139" s="501"/>
      <c r="BM1139" s="501"/>
      <c r="BN1139" s="501"/>
      <c r="BO1139" s="501"/>
      <c r="BP1139" s="501"/>
      <c r="BQ1139" s="501"/>
      <c r="BR1139" s="501"/>
      <c r="BS1139" s="501"/>
      <c r="BT1139" s="501"/>
      <c r="BU1139" s="501"/>
      <c r="BV1139" s="501"/>
      <c r="BW1139" s="501"/>
      <c r="BX1139" s="501"/>
      <c r="BY1139" s="501"/>
      <c r="BZ1139" s="501"/>
      <c r="CA1139" s="501"/>
      <c r="CB1139" s="501"/>
      <c r="CC1139" s="501"/>
      <c r="CD1139" s="501"/>
      <c r="CE1139" s="501"/>
      <c r="CF1139" s="501"/>
      <c r="CG1139" s="501"/>
      <c r="CH1139" s="501"/>
      <c r="CI1139" s="501"/>
      <c r="CJ1139" s="501"/>
      <c r="CK1139" s="501"/>
      <c r="CL1139" s="501"/>
      <c r="CM1139" s="501"/>
      <c r="CN1139" s="501"/>
      <c r="CO1139" s="501"/>
      <c r="CP1139" s="501"/>
    </row>
    <row r="1140" spans="1:127" ht="12.75" customHeight="1" x14ac:dyDescent="0.2">
      <c r="A1140" s="281">
        <v>1139</v>
      </c>
      <c r="B1140" s="281" t="s">
        <v>1004</v>
      </c>
      <c r="C1140" s="281" t="s">
        <v>2657</v>
      </c>
      <c r="D1140" s="281"/>
      <c r="E1140" s="281" t="s">
        <v>3739</v>
      </c>
      <c r="F1140" s="281"/>
      <c r="G1140" s="281" t="s">
        <v>5596</v>
      </c>
      <c r="H1140" s="676"/>
      <c r="I1140" s="281" t="s">
        <v>424</v>
      </c>
      <c r="J1140" s="281"/>
      <c r="K1140" s="281" t="s">
        <v>1331</v>
      </c>
      <c r="L1140" s="676" t="s">
        <v>1332</v>
      </c>
      <c r="M1140" s="306">
        <v>42418</v>
      </c>
      <c r="N1140" s="325">
        <v>43811</v>
      </c>
      <c r="O1140" s="277" t="s">
        <v>991</v>
      </c>
      <c r="P1140" s="298">
        <f t="shared" si="245"/>
        <v>43811</v>
      </c>
      <c r="Q1140" s="278">
        <v>16287</v>
      </c>
      <c r="R1140" s="278">
        <v>2015</v>
      </c>
      <c r="S1140" s="279">
        <v>43081</v>
      </c>
      <c r="T1140" s="280" t="s">
        <v>239</v>
      </c>
      <c r="U1140" s="281" t="s">
        <v>991</v>
      </c>
      <c r="V1140" s="282" t="s">
        <v>5595</v>
      </c>
      <c r="W1140" s="282" t="s">
        <v>5595</v>
      </c>
      <c r="X1140" s="280" t="s">
        <v>1333</v>
      </c>
      <c r="Y1140" s="280" t="s">
        <v>1212</v>
      </c>
      <c r="Z1140" s="282" t="s">
        <v>1213</v>
      </c>
      <c r="AA1140" s="319">
        <f t="shared" si="246"/>
        <v>43811</v>
      </c>
      <c r="AB1140" s="149" t="s">
        <v>2167</v>
      </c>
      <c r="AC1140" s="280">
        <v>5.2</v>
      </c>
      <c r="AD1140" s="305"/>
      <c r="AE1140" s="280">
        <v>65</v>
      </c>
      <c r="AF1140" s="280"/>
      <c r="AG1140" s="280">
        <v>85</v>
      </c>
      <c r="AH1140" s="280"/>
      <c r="AI1140" s="280">
        <v>24</v>
      </c>
      <c r="AJ1140" s="280">
        <v>39</v>
      </c>
      <c r="AK1140" s="280">
        <v>52</v>
      </c>
      <c r="AL1140" s="280">
        <v>1</v>
      </c>
      <c r="AM1140" s="501"/>
      <c r="AN1140" s="501"/>
      <c r="AO1140" s="501"/>
      <c r="AP1140" s="280"/>
      <c r="AQ1140" s="634"/>
      <c r="AR1140" s="501"/>
      <c r="AS1140" s="501"/>
      <c r="AT1140" s="501"/>
      <c r="AU1140" s="501"/>
      <c r="AV1140" s="501"/>
      <c r="AW1140" s="501"/>
      <c r="AX1140" s="501"/>
      <c r="AY1140" s="501"/>
      <c r="AZ1140" s="501"/>
      <c r="BA1140" s="501"/>
      <c r="BB1140" s="501"/>
      <c r="BC1140" s="501"/>
      <c r="BD1140" s="501"/>
      <c r="BE1140" s="501"/>
      <c r="BF1140" s="501"/>
      <c r="BG1140" s="501"/>
      <c r="BH1140" s="501"/>
      <c r="BI1140" s="501"/>
      <c r="BJ1140" s="501"/>
      <c r="BK1140" s="501"/>
      <c r="BL1140" s="501"/>
      <c r="BM1140" s="501"/>
      <c r="BN1140" s="501"/>
      <c r="BO1140" s="501"/>
      <c r="BP1140" s="501"/>
      <c r="BQ1140" s="501"/>
      <c r="BR1140" s="501"/>
      <c r="BS1140" s="501"/>
      <c r="BT1140" s="501"/>
      <c r="BU1140" s="501"/>
      <c r="BV1140" s="501"/>
      <c r="BW1140" s="501"/>
      <c r="BX1140" s="501"/>
      <c r="BY1140" s="501"/>
      <c r="BZ1140" s="501"/>
      <c r="CA1140" s="501"/>
      <c r="CB1140" s="501"/>
      <c r="CC1140" s="501"/>
      <c r="CD1140" s="501"/>
      <c r="CE1140" s="501"/>
      <c r="CF1140" s="501"/>
      <c r="CG1140" s="501"/>
      <c r="CH1140" s="501"/>
      <c r="CI1140" s="501"/>
      <c r="CJ1140" s="501"/>
      <c r="CK1140" s="501"/>
      <c r="CL1140" s="501"/>
      <c r="CM1140" s="501"/>
      <c r="CN1140" s="501"/>
      <c r="CO1140" s="501"/>
      <c r="CP1140" s="501"/>
    </row>
    <row r="1141" spans="1:127" ht="12.75" customHeight="1" x14ac:dyDescent="0.2">
      <c r="A1141" s="281">
        <v>1140</v>
      </c>
      <c r="B1141" s="281" t="s">
        <v>1004</v>
      </c>
      <c r="C1141" s="281" t="s">
        <v>2681</v>
      </c>
      <c r="D1141" s="281"/>
      <c r="E1141" s="281" t="s">
        <v>3740</v>
      </c>
      <c r="F1141" s="281"/>
      <c r="G1141" s="296" t="s">
        <v>3741</v>
      </c>
      <c r="H1141" s="676"/>
      <c r="I1141" s="271" t="s">
        <v>2653</v>
      </c>
      <c r="J1141" s="281"/>
      <c r="K1141" s="281" t="s">
        <v>7072</v>
      </c>
      <c r="L1141" s="676" t="s">
        <v>7073</v>
      </c>
      <c r="M1141" s="306">
        <v>42308</v>
      </c>
      <c r="N1141" s="325">
        <v>44603</v>
      </c>
      <c r="O1141" s="507" t="s">
        <v>991</v>
      </c>
      <c r="P1141" s="513">
        <f t="shared" si="245"/>
        <v>44603</v>
      </c>
      <c r="Q1141" s="514">
        <v>19160</v>
      </c>
      <c r="R1141" s="514">
        <v>2015</v>
      </c>
      <c r="S1141" s="279">
        <v>43872</v>
      </c>
      <c r="T1141" s="501" t="s">
        <v>239</v>
      </c>
      <c r="U1141" s="324" t="s">
        <v>991</v>
      </c>
      <c r="V1141" s="282" t="s">
        <v>8076</v>
      </c>
      <c r="W1141" s="282" t="s">
        <v>8077</v>
      </c>
      <c r="X1141" s="280" t="s">
        <v>7074</v>
      </c>
      <c r="Y1141" s="280" t="s">
        <v>1439</v>
      </c>
      <c r="Z1141" s="282" t="s">
        <v>1440</v>
      </c>
      <c r="AA1141" s="319">
        <f t="shared" si="246"/>
        <v>44603</v>
      </c>
      <c r="AB1141" s="149" t="s">
        <v>2167</v>
      </c>
      <c r="AC1141" s="280">
        <v>5.0999999999999996</v>
      </c>
      <c r="AD1141" s="305"/>
      <c r="AE1141" s="280">
        <v>65</v>
      </c>
      <c r="AF1141" s="280"/>
      <c r="AG1141" s="280">
        <v>90</v>
      </c>
      <c r="AH1141" s="280"/>
      <c r="AI1141" s="280">
        <v>24</v>
      </c>
      <c r="AJ1141" s="280">
        <v>37</v>
      </c>
      <c r="AK1141" s="501">
        <v>57</v>
      </c>
      <c r="AL1141" s="501">
        <v>1</v>
      </c>
      <c r="AM1141" s="501"/>
      <c r="AN1141" s="501"/>
      <c r="AO1141" s="501"/>
      <c r="AP1141" s="280"/>
      <c r="AQ1141" s="634"/>
      <c r="AR1141" s="501"/>
      <c r="AS1141" s="501"/>
      <c r="AT1141" s="501"/>
      <c r="AU1141" s="501"/>
      <c r="AV1141" s="501"/>
      <c r="AW1141" s="501"/>
      <c r="AX1141" s="501"/>
      <c r="AY1141" s="501"/>
      <c r="AZ1141" s="501"/>
      <c r="BA1141" s="501"/>
      <c r="BB1141" s="501"/>
      <c r="BC1141" s="501"/>
      <c r="BD1141" s="501"/>
      <c r="BE1141" s="501"/>
      <c r="BF1141" s="501"/>
      <c r="BG1141" s="501"/>
      <c r="BH1141" s="501"/>
      <c r="BI1141" s="501"/>
      <c r="BJ1141" s="501"/>
      <c r="BK1141" s="501"/>
      <c r="BL1141" s="501"/>
      <c r="BM1141" s="501"/>
      <c r="BN1141" s="501"/>
      <c r="BO1141" s="501"/>
      <c r="BP1141" s="501"/>
      <c r="BQ1141" s="501"/>
      <c r="BR1141" s="501"/>
      <c r="BS1141" s="501"/>
      <c r="BT1141" s="501"/>
      <c r="BU1141" s="501"/>
      <c r="BV1141" s="501"/>
      <c r="BW1141" s="501"/>
      <c r="BX1141" s="501"/>
      <c r="BY1141" s="501"/>
      <c r="BZ1141" s="501"/>
      <c r="CA1141" s="501"/>
      <c r="CB1141" s="501"/>
      <c r="CC1141" s="501"/>
      <c r="CD1141" s="501"/>
      <c r="CE1141" s="501"/>
      <c r="CF1141" s="501"/>
      <c r="CG1141" s="501"/>
      <c r="CH1141" s="501"/>
      <c r="CI1141" s="501"/>
      <c r="CJ1141" s="501"/>
      <c r="CK1141" s="501"/>
      <c r="CL1141" s="501"/>
      <c r="CM1141" s="501"/>
      <c r="CN1141" s="501"/>
      <c r="CO1141" s="501"/>
      <c r="CP1141" s="501"/>
    </row>
    <row r="1142" spans="1:127" s="502" customFormat="1" ht="12.75" customHeight="1" x14ac:dyDescent="0.2">
      <c r="A1142" s="281">
        <v>1141</v>
      </c>
      <c r="B1142" s="281" t="s">
        <v>1004</v>
      </c>
      <c r="C1142" s="281" t="s">
        <v>3374</v>
      </c>
      <c r="D1142" s="281"/>
      <c r="E1142" s="281" t="s">
        <v>3745</v>
      </c>
      <c r="F1142" s="281"/>
      <c r="G1142" s="296" t="s">
        <v>7436</v>
      </c>
      <c r="H1142" s="676"/>
      <c r="I1142" s="281" t="s">
        <v>614</v>
      </c>
      <c r="J1142" s="281"/>
      <c r="K1142" s="281" t="s">
        <v>3257</v>
      </c>
      <c r="L1142" s="676" t="s">
        <v>277</v>
      </c>
      <c r="M1142" s="306">
        <v>43664</v>
      </c>
      <c r="N1142" s="307">
        <v>45108</v>
      </c>
      <c r="O1142" s="507" t="s">
        <v>991</v>
      </c>
      <c r="P1142" s="508">
        <f>N1142</f>
        <v>45108</v>
      </c>
      <c r="Q1142" s="520">
        <v>19375</v>
      </c>
      <c r="R1142" s="520">
        <v>2017</v>
      </c>
      <c r="S1142" s="265">
        <v>44378</v>
      </c>
      <c r="T1142" s="324" t="s">
        <v>706</v>
      </c>
      <c r="U1142" s="324" t="s">
        <v>991</v>
      </c>
      <c r="V1142" s="150" t="s">
        <v>10460</v>
      </c>
      <c r="W1142" s="150" t="s">
        <v>10460</v>
      </c>
      <c r="X1142" s="281" t="s">
        <v>278</v>
      </c>
      <c r="Y1142" s="281" t="s">
        <v>1116</v>
      </c>
      <c r="Z1142" s="150" t="s">
        <v>2024</v>
      </c>
      <c r="AA1142" s="303">
        <f t="shared" si="246"/>
        <v>45108</v>
      </c>
      <c r="AB1142" s="283" t="s">
        <v>2167</v>
      </c>
      <c r="AC1142" s="281">
        <v>5.6</v>
      </c>
      <c r="AD1142" s="284"/>
      <c r="AE1142" s="281">
        <v>90</v>
      </c>
      <c r="AF1142" s="281"/>
      <c r="AG1142" s="281">
        <v>110</v>
      </c>
      <c r="AH1142" s="281"/>
      <c r="AI1142" s="281">
        <v>23</v>
      </c>
      <c r="AJ1142" s="281">
        <v>38</v>
      </c>
      <c r="AK1142" s="324">
        <v>56</v>
      </c>
      <c r="AL1142" s="324">
        <v>1</v>
      </c>
      <c r="AM1142" s="324"/>
      <c r="AN1142" s="324"/>
      <c r="AO1142" s="324"/>
      <c r="AP1142" s="281"/>
      <c r="AQ1142" s="635"/>
      <c r="AR1142" s="324"/>
      <c r="AS1142" s="324"/>
      <c r="AT1142" s="324"/>
      <c r="AU1142" s="324"/>
      <c r="AV1142" s="324"/>
      <c r="AW1142" s="324"/>
      <c r="AX1142" s="324"/>
      <c r="AY1142" s="324"/>
      <c r="AZ1142" s="324"/>
      <c r="BA1142" s="324"/>
      <c r="BB1142" s="324"/>
      <c r="BC1142" s="324"/>
      <c r="BD1142" s="324"/>
      <c r="BE1142" s="324"/>
      <c r="BF1142" s="324"/>
      <c r="BG1142" s="324"/>
      <c r="BH1142" s="324"/>
      <c r="BI1142" s="324"/>
      <c r="BJ1142" s="324"/>
      <c r="BK1142" s="324"/>
      <c r="BL1142" s="324"/>
      <c r="BM1142" s="324"/>
      <c r="BN1142" s="324"/>
      <c r="BO1142" s="324"/>
      <c r="BP1142" s="324"/>
      <c r="BQ1142" s="324"/>
      <c r="BR1142" s="324"/>
      <c r="BS1142" s="324"/>
      <c r="BT1142" s="324"/>
      <c r="BU1142" s="324"/>
      <c r="BV1142" s="324"/>
      <c r="BW1142" s="324"/>
      <c r="BX1142" s="324"/>
      <c r="BY1142" s="324"/>
      <c r="BZ1142" s="324"/>
      <c r="CA1142" s="324"/>
      <c r="CB1142" s="324"/>
      <c r="CC1142" s="324"/>
      <c r="CD1142" s="324"/>
      <c r="CE1142" s="324"/>
      <c r="CF1142" s="324"/>
      <c r="CG1142" s="324"/>
      <c r="CH1142" s="324"/>
      <c r="CI1142" s="324"/>
      <c r="CJ1142" s="324"/>
      <c r="CK1142" s="324"/>
      <c r="CL1142" s="324"/>
      <c r="CM1142" s="324"/>
      <c r="CN1142" s="324"/>
      <c r="CO1142" s="324"/>
      <c r="CP1142" s="324"/>
      <c r="CQ1142" s="532"/>
      <c r="CR1142" s="532"/>
      <c r="CS1142" s="532"/>
      <c r="CT1142" s="532"/>
      <c r="CU1142" s="532"/>
      <c r="CV1142" s="532"/>
      <c r="CW1142" s="532"/>
      <c r="CX1142" s="532"/>
      <c r="CY1142" s="532"/>
      <c r="CZ1142" s="532"/>
      <c r="DA1142" s="532"/>
      <c r="DB1142" s="532"/>
      <c r="DC1142" s="532"/>
      <c r="DD1142" s="532"/>
      <c r="DE1142" s="532"/>
      <c r="DF1142" s="532"/>
      <c r="DG1142" s="532"/>
      <c r="DH1142" s="532"/>
      <c r="DI1142" s="532"/>
      <c r="DJ1142" s="532"/>
      <c r="DK1142" s="532"/>
      <c r="DL1142" s="532"/>
      <c r="DM1142" s="532"/>
      <c r="DN1142" s="532"/>
      <c r="DO1142" s="532"/>
      <c r="DP1142" s="532"/>
      <c r="DQ1142" s="532"/>
      <c r="DR1142" s="532"/>
      <c r="DS1142" s="532"/>
      <c r="DT1142" s="532"/>
      <c r="DU1142" s="532"/>
      <c r="DV1142" s="532"/>
      <c r="DW1142" s="532"/>
    </row>
    <row r="1143" spans="1:127" ht="12.75" customHeight="1" x14ac:dyDescent="0.2">
      <c r="A1143" s="281">
        <v>1142</v>
      </c>
      <c r="B1143" s="281" t="s">
        <v>1004</v>
      </c>
      <c r="C1143" s="281" t="s">
        <v>3746</v>
      </c>
      <c r="D1143" s="281"/>
      <c r="E1143" s="281" t="s">
        <v>3747</v>
      </c>
      <c r="F1143" s="281"/>
      <c r="G1143" s="296" t="s">
        <v>3748</v>
      </c>
      <c r="H1143" s="676"/>
      <c r="I1143" s="281" t="s">
        <v>3749</v>
      </c>
      <c r="J1143" s="281"/>
      <c r="K1143" s="271" t="s">
        <v>1191</v>
      </c>
      <c r="L1143" s="273" t="s">
        <v>1623</v>
      </c>
      <c r="M1143" s="275">
        <v>42398</v>
      </c>
      <c r="N1143" s="132">
        <v>44585</v>
      </c>
      <c r="O1143" s="277" t="s">
        <v>991</v>
      </c>
      <c r="P1143" s="298">
        <f t="shared" si="245"/>
        <v>44585</v>
      </c>
      <c r="Q1143" s="278">
        <v>16048</v>
      </c>
      <c r="R1143" s="278">
        <v>2016</v>
      </c>
      <c r="S1143" s="279">
        <v>43854</v>
      </c>
      <c r="T1143" s="280" t="s">
        <v>2031</v>
      </c>
      <c r="U1143" s="281" t="s">
        <v>991</v>
      </c>
      <c r="V1143" s="282" t="s">
        <v>4</v>
      </c>
      <c r="W1143" s="282" t="s">
        <v>4639</v>
      </c>
      <c r="X1143" s="280" t="s">
        <v>1620</v>
      </c>
      <c r="Y1143" s="280" t="s">
        <v>1621</v>
      </c>
      <c r="Z1143" s="282" t="s">
        <v>1622</v>
      </c>
      <c r="AA1143" s="319">
        <f t="shared" si="246"/>
        <v>44585</v>
      </c>
      <c r="AB1143" s="149" t="s">
        <v>1411</v>
      </c>
      <c r="AC1143" s="280">
        <v>4.9000000000000004</v>
      </c>
      <c r="AD1143" s="305"/>
      <c r="AE1143" s="280">
        <v>90</v>
      </c>
      <c r="AF1143" s="280"/>
      <c r="AG1143" s="280">
        <v>115</v>
      </c>
      <c r="AH1143" s="280"/>
      <c r="AI1143" s="280">
        <v>24</v>
      </c>
      <c r="AJ1143" s="280">
        <v>40</v>
      </c>
      <c r="AK1143" s="280">
        <v>57</v>
      </c>
      <c r="AL1143" s="280">
        <v>1</v>
      </c>
      <c r="AM1143" s="501"/>
      <c r="AN1143" s="501"/>
      <c r="AO1143" s="501"/>
      <c r="AP1143" s="280"/>
      <c r="AQ1143" s="634"/>
      <c r="AR1143" s="501"/>
      <c r="AS1143" s="501"/>
      <c r="AT1143" s="501"/>
      <c r="AU1143" s="501"/>
      <c r="AV1143" s="501"/>
      <c r="AW1143" s="501"/>
      <c r="AX1143" s="501"/>
      <c r="AY1143" s="501"/>
      <c r="AZ1143" s="501"/>
      <c r="BA1143" s="501"/>
      <c r="BB1143" s="501"/>
      <c r="BC1143" s="501"/>
      <c r="BD1143" s="501"/>
      <c r="BE1143" s="501"/>
      <c r="BF1143" s="501"/>
      <c r="BG1143" s="501"/>
      <c r="BH1143" s="501"/>
      <c r="BI1143" s="501"/>
      <c r="BJ1143" s="501"/>
      <c r="BK1143" s="501"/>
      <c r="BL1143" s="501"/>
      <c r="BM1143" s="501"/>
      <c r="BN1143" s="501"/>
      <c r="BO1143" s="501"/>
      <c r="BP1143" s="501"/>
      <c r="BQ1143" s="501"/>
      <c r="BR1143" s="501"/>
      <c r="BS1143" s="501"/>
      <c r="BT1143" s="501"/>
      <c r="BU1143" s="501"/>
      <c r="BV1143" s="501"/>
      <c r="BW1143" s="501"/>
      <c r="BX1143" s="501"/>
      <c r="BY1143" s="501"/>
      <c r="BZ1143" s="501"/>
      <c r="CA1143" s="501"/>
      <c r="CB1143" s="501"/>
      <c r="CC1143" s="501"/>
      <c r="CD1143" s="501"/>
      <c r="CE1143" s="501"/>
      <c r="CF1143" s="501"/>
      <c r="CG1143" s="501"/>
      <c r="CH1143" s="501"/>
      <c r="CI1143" s="501"/>
      <c r="CJ1143" s="501"/>
      <c r="CK1143" s="501"/>
      <c r="CL1143" s="501"/>
      <c r="CM1143" s="501"/>
      <c r="CN1143" s="501"/>
      <c r="CO1143" s="501"/>
      <c r="CP1143" s="501"/>
    </row>
    <row r="1144" spans="1:127" s="502" customFormat="1" ht="12.75" customHeight="1" x14ac:dyDescent="0.2">
      <c r="A1144" s="281">
        <v>1143</v>
      </c>
      <c r="B1144" s="281" t="s">
        <v>1004</v>
      </c>
      <c r="C1144" s="281" t="s">
        <v>7503</v>
      </c>
      <c r="D1144" s="281"/>
      <c r="E1144" s="281" t="s">
        <v>3750</v>
      </c>
      <c r="F1144" s="281"/>
      <c r="G1144" s="296" t="s">
        <v>9339</v>
      </c>
      <c r="H1144" s="808"/>
      <c r="I1144" s="281" t="s">
        <v>1527</v>
      </c>
      <c r="J1144" s="281"/>
      <c r="K1144" s="281" t="s">
        <v>9340</v>
      </c>
      <c r="L1144" s="808" t="s">
        <v>9341</v>
      </c>
      <c r="M1144" s="306">
        <v>44082</v>
      </c>
      <c r="N1144" s="307">
        <v>44812</v>
      </c>
      <c r="O1144" s="507" t="s">
        <v>991</v>
      </c>
      <c r="P1144" s="508">
        <f t="shared" si="245"/>
        <v>44812</v>
      </c>
      <c r="Q1144" s="520">
        <v>20653</v>
      </c>
      <c r="R1144" s="520">
        <v>2016</v>
      </c>
      <c r="S1144" s="265">
        <v>44082</v>
      </c>
      <c r="T1144" s="324" t="s">
        <v>5762</v>
      </c>
      <c r="U1144" s="324" t="s">
        <v>1786</v>
      </c>
      <c r="V1144" s="150" t="s">
        <v>484</v>
      </c>
      <c r="W1144" s="150" t="s">
        <v>1542</v>
      </c>
      <c r="X1144" s="281" t="s">
        <v>9342</v>
      </c>
      <c r="Y1144" s="281" t="s">
        <v>1116</v>
      </c>
      <c r="Z1144" s="150" t="s">
        <v>1117</v>
      </c>
      <c r="AA1144" s="303">
        <f t="shared" si="246"/>
        <v>44812</v>
      </c>
      <c r="AB1144" s="283" t="s">
        <v>485</v>
      </c>
      <c r="AC1144" s="281">
        <v>4.55</v>
      </c>
      <c r="AD1144" s="284"/>
      <c r="AE1144" s="281">
        <v>60</v>
      </c>
      <c r="AF1144" s="281"/>
      <c r="AG1144" s="281">
        <v>95</v>
      </c>
      <c r="AH1144" s="281"/>
      <c r="AI1144" s="281" t="s">
        <v>994</v>
      </c>
      <c r="AJ1144" s="281" t="s">
        <v>994</v>
      </c>
      <c r="AK1144" s="324" t="s">
        <v>994</v>
      </c>
      <c r="AL1144" s="324">
        <v>1</v>
      </c>
      <c r="AM1144" s="324"/>
      <c r="AN1144" s="324"/>
      <c r="AO1144" s="324"/>
      <c r="AP1144" s="281"/>
      <c r="AQ1144" s="635"/>
      <c r="AR1144" s="324"/>
      <c r="AS1144" s="324"/>
      <c r="AT1144" s="324"/>
      <c r="AU1144" s="324"/>
      <c r="AV1144" s="324"/>
      <c r="AW1144" s="324"/>
      <c r="AX1144" s="324"/>
      <c r="AY1144" s="324"/>
      <c r="AZ1144" s="324"/>
      <c r="BA1144" s="324"/>
      <c r="BB1144" s="324"/>
      <c r="BC1144" s="324"/>
      <c r="BD1144" s="324"/>
      <c r="BE1144" s="324"/>
      <c r="BF1144" s="324"/>
      <c r="BG1144" s="324"/>
      <c r="BH1144" s="324"/>
      <c r="BI1144" s="324"/>
      <c r="BJ1144" s="324"/>
      <c r="BK1144" s="324"/>
      <c r="BL1144" s="324"/>
      <c r="BM1144" s="324"/>
      <c r="BN1144" s="324"/>
      <c r="BO1144" s="324"/>
      <c r="BP1144" s="324"/>
      <c r="BQ1144" s="324"/>
      <c r="BR1144" s="324"/>
      <c r="BS1144" s="324"/>
      <c r="BT1144" s="324"/>
      <c r="BU1144" s="324"/>
      <c r="BV1144" s="324"/>
      <c r="BW1144" s="324"/>
      <c r="BX1144" s="324"/>
      <c r="BY1144" s="324"/>
      <c r="BZ1144" s="324"/>
      <c r="CA1144" s="324"/>
      <c r="CB1144" s="324"/>
      <c r="CC1144" s="324"/>
      <c r="CD1144" s="324"/>
      <c r="CE1144" s="324"/>
      <c r="CF1144" s="324"/>
      <c r="CG1144" s="324"/>
      <c r="CH1144" s="324"/>
      <c r="CI1144" s="324"/>
      <c r="CJ1144" s="324"/>
      <c r="CK1144" s="324"/>
      <c r="CL1144" s="324"/>
      <c r="CM1144" s="324"/>
      <c r="CN1144" s="324"/>
      <c r="CO1144" s="324"/>
      <c r="CP1144" s="324"/>
      <c r="CQ1144" s="532"/>
      <c r="CR1144" s="532"/>
      <c r="CS1144" s="532"/>
      <c r="CT1144" s="532"/>
      <c r="CU1144" s="532"/>
      <c r="CV1144" s="532"/>
      <c r="CW1144" s="532"/>
      <c r="CX1144" s="532"/>
      <c r="CY1144" s="532"/>
      <c r="CZ1144" s="532"/>
      <c r="DA1144" s="532"/>
      <c r="DB1144" s="532"/>
      <c r="DC1144" s="532"/>
      <c r="DD1144" s="532"/>
      <c r="DE1144" s="532"/>
      <c r="DF1144" s="532"/>
      <c r="DG1144" s="532"/>
      <c r="DH1144" s="532"/>
      <c r="DI1144" s="532"/>
      <c r="DJ1144" s="532"/>
      <c r="DK1144" s="532"/>
      <c r="DL1144" s="532"/>
      <c r="DM1144" s="532"/>
      <c r="DN1144" s="532"/>
      <c r="DO1144" s="532"/>
      <c r="DP1144" s="532"/>
      <c r="DQ1144" s="532"/>
      <c r="DR1144" s="532"/>
      <c r="DS1144" s="532"/>
      <c r="DT1144" s="532"/>
      <c r="DU1144" s="532"/>
      <c r="DV1144" s="532"/>
      <c r="DW1144" s="532"/>
    </row>
    <row r="1145" spans="1:127" ht="12.75" customHeight="1" x14ac:dyDescent="0.2">
      <c r="A1145" s="281">
        <v>1144</v>
      </c>
      <c r="B1145" s="281" t="s">
        <v>1004</v>
      </c>
      <c r="C1145" s="281" t="s">
        <v>3751</v>
      </c>
      <c r="D1145" s="281"/>
      <c r="E1145" s="281" t="s">
        <v>3752</v>
      </c>
      <c r="F1145" s="281"/>
      <c r="G1145" s="296" t="s">
        <v>3753</v>
      </c>
      <c r="H1145" s="676"/>
      <c r="I1145" s="281" t="s">
        <v>3749</v>
      </c>
      <c r="J1145" s="281"/>
      <c r="K1145" s="271" t="s">
        <v>1191</v>
      </c>
      <c r="L1145" s="273" t="s">
        <v>1623</v>
      </c>
      <c r="M1145" s="275">
        <v>42398</v>
      </c>
      <c r="N1145" s="132">
        <v>44585</v>
      </c>
      <c r="O1145" s="277" t="s">
        <v>991</v>
      </c>
      <c r="P1145" s="298">
        <f t="shared" si="245"/>
        <v>44585</v>
      </c>
      <c r="Q1145" s="278">
        <v>20096</v>
      </c>
      <c r="R1145" s="278">
        <v>2016</v>
      </c>
      <c r="S1145" s="279">
        <v>43854</v>
      </c>
      <c r="T1145" s="280" t="s">
        <v>2031</v>
      </c>
      <c r="U1145" s="281" t="s">
        <v>991</v>
      </c>
      <c r="V1145" s="282" t="s">
        <v>4248</v>
      </c>
      <c r="W1145" s="150" t="s">
        <v>8023</v>
      </c>
      <c r="X1145" s="280" t="s">
        <v>1620</v>
      </c>
      <c r="Y1145" s="280" t="s">
        <v>1621</v>
      </c>
      <c r="Z1145" s="282" t="s">
        <v>1622</v>
      </c>
      <c r="AA1145" s="319">
        <f t="shared" si="246"/>
        <v>44585</v>
      </c>
      <c r="AB1145" s="149" t="s">
        <v>1411</v>
      </c>
      <c r="AC1145" s="280">
        <v>4.5</v>
      </c>
      <c r="AD1145" s="305"/>
      <c r="AE1145" s="280">
        <v>63</v>
      </c>
      <c r="AF1145" s="280"/>
      <c r="AG1145" s="280">
        <v>85</v>
      </c>
      <c r="AH1145" s="280"/>
      <c r="AI1145" s="280">
        <v>24</v>
      </c>
      <c r="AJ1145" s="280">
        <v>40</v>
      </c>
      <c r="AK1145" s="280">
        <v>57</v>
      </c>
      <c r="AL1145" s="280">
        <v>1</v>
      </c>
      <c r="AM1145" s="501"/>
      <c r="AN1145" s="501"/>
      <c r="AO1145" s="501"/>
      <c r="AP1145" s="280"/>
      <c r="AQ1145" s="634"/>
      <c r="AR1145" s="501"/>
      <c r="AS1145" s="501"/>
      <c r="AT1145" s="501"/>
      <c r="AU1145" s="501"/>
      <c r="AV1145" s="501"/>
      <c r="AW1145" s="501"/>
      <c r="AX1145" s="501"/>
      <c r="AY1145" s="501"/>
      <c r="AZ1145" s="501"/>
      <c r="BA1145" s="501"/>
      <c r="BB1145" s="501"/>
      <c r="BC1145" s="501"/>
      <c r="BD1145" s="501"/>
      <c r="BE1145" s="501"/>
      <c r="BF1145" s="501"/>
      <c r="BG1145" s="501"/>
      <c r="BH1145" s="501"/>
      <c r="BI1145" s="501"/>
      <c r="BJ1145" s="501"/>
      <c r="BK1145" s="501"/>
      <c r="BL1145" s="501"/>
      <c r="BM1145" s="501"/>
      <c r="BN1145" s="501"/>
      <c r="BO1145" s="501"/>
      <c r="BP1145" s="501"/>
      <c r="BQ1145" s="501"/>
      <c r="BR1145" s="501"/>
      <c r="BS1145" s="501"/>
      <c r="BT1145" s="501"/>
      <c r="BU1145" s="501"/>
      <c r="BV1145" s="501"/>
      <c r="BW1145" s="501"/>
      <c r="BX1145" s="501"/>
      <c r="BY1145" s="501"/>
      <c r="BZ1145" s="501"/>
      <c r="CA1145" s="501"/>
      <c r="CB1145" s="501"/>
      <c r="CC1145" s="501"/>
      <c r="CD1145" s="501"/>
      <c r="CE1145" s="501"/>
      <c r="CF1145" s="501"/>
      <c r="CG1145" s="501"/>
      <c r="CH1145" s="501"/>
      <c r="CI1145" s="501"/>
      <c r="CJ1145" s="501"/>
      <c r="CK1145" s="501"/>
      <c r="CL1145" s="501"/>
      <c r="CM1145" s="501"/>
      <c r="CN1145" s="501"/>
      <c r="CO1145" s="501"/>
      <c r="CP1145" s="501"/>
    </row>
    <row r="1146" spans="1:127" s="502" customFormat="1" ht="12.75" customHeight="1" x14ac:dyDescent="0.2">
      <c r="A1146" s="281">
        <v>1145</v>
      </c>
      <c r="B1146" s="281" t="s">
        <v>1004</v>
      </c>
      <c r="C1146" s="312" t="s">
        <v>4991</v>
      </c>
      <c r="D1146" s="271"/>
      <c r="E1146" s="281" t="s">
        <v>3755</v>
      </c>
      <c r="F1146" s="281"/>
      <c r="G1146" s="296" t="s">
        <v>10485</v>
      </c>
      <c r="H1146" s="273"/>
      <c r="I1146" s="281" t="s">
        <v>2653</v>
      </c>
      <c r="J1146" s="270"/>
      <c r="K1146" s="271" t="s">
        <v>10486</v>
      </c>
      <c r="L1146" s="273" t="s">
        <v>10487</v>
      </c>
      <c r="M1146" s="275">
        <v>44389</v>
      </c>
      <c r="N1146" s="132">
        <v>45115</v>
      </c>
      <c r="O1146" s="277" t="s">
        <v>991</v>
      </c>
      <c r="P1146" s="299">
        <f t="shared" si="245"/>
        <v>45115</v>
      </c>
      <c r="Q1146" s="264">
        <v>21363</v>
      </c>
      <c r="R1146" s="264">
        <v>2019</v>
      </c>
      <c r="S1146" s="265">
        <v>44385</v>
      </c>
      <c r="T1146" s="281" t="s">
        <v>39</v>
      </c>
      <c r="U1146" s="281" t="s">
        <v>1786</v>
      </c>
      <c r="V1146" s="150" t="s">
        <v>484</v>
      </c>
      <c r="W1146" s="150" t="s">
        <v>1313</v>
      </c>
      <c r="X1146" s="281" t="s">
        <v>10488</v>
      </c>
      <c r="Y1146" s="281" t="s">
        <v>1399</v>
      </c>
      <c r="Z1146" s="150" t="s">
        <v>1400</v>
      </c>
      <c r="AA1146" s="303">
        <f t="shared" si="246"/>
        <v>45115</v>
      </c>
      <c r="AB1146" s="283" t="s">
        <v>2167</v>
      </c>
      <c r="AC1146" s="281">
        <v>4.9000000000000004</v>
      </c>
      <c r="AD1146" s="284"/>
      <c r="AE1146" s="281">
        <v>80</v>
      </c>
      <c r="AF1146" s="281"/>
      <c r="AG1146" s="281">
        <v>105</v>
      </c>
      <c r="AH1146" s="281"/>
      <c r="AI1146" s="281">
        <v>24</v>
      </c>
      <c r="AJ1146" s="281">
        <v>39</v>
      </c>
      <c r="AK1146" s="281">
        <v>55</v>
      </c>
      <c r="AL1146" s="281">
        <v>1</v>
      </c>
      <c r="AM1146" s="265"/>
      <c r="AN1146" s="281"/>
      <c r="AO1146" s="281"/>
      <c r="AP1146" s="281"/>
      <c r="AQ1146" s="644"/>
      <c r="AR1146" s="271"/>
      <c r="AS1146" s="271"/>
      <c r="AT1146" s="272"/>
      <c r="AU1146" s="273"/>
      <c r="AV1146" s="271"/>
      <c r="AW1146" s="270"/>
      <c r="AX1146" s="271"/>
      <c r="AY1146" s="274"/>
      <c r="AZ1146" s="275"/>
      <c r="BA1146" s="132"/>
      <c r="BB1146" s="277"/>
      <c r="BC1146" s="299"/>
      <c r="BD1146" s="264"/>
      <c r="BE1146" s="264"/>
      <c r="BF1146" s="265"/>
      <c r="BG1146" s="281"/>
      <c r="BH1146" s="281"/>
      <c r="BI1146" s="150"/>
      <c r="BJ1146" s="150"/>
      <c r="BK1146" s="281"/>
      <c r="BL1146" s="281"/>
      <c r="BM1146" s="150"/>
      <c r="BN1146" s="303"/>
      <c r="BO1146" s="281"/>
      <c r="BP1146" s="281"/>
      <c r="BQ1146" s="284"/>
      <c r="BR1146" s="281"/>
      <c r="BS1146" s="281"/>
      <c r="BT1146" s="281"/>
      <c r="BU1146" s="281"/>
      <c r="BV1146" s="281"/>
      <c r="BW1146" s="281"/>
      <c r="BX1146" s="281"/>
      <c r="BY1146" s="281"/>
      <c r="BZ1146" s="265"/>
      <c r="CA1146" s="281"/>
      <c r="CB1146" s="281"/>
      <c r="CC1146" s="281"/>
      <c r="CD1146" s="271"/>
      <c r="CE1146" s="324"/>
      <c r="CF1146" s="324"/>
      <c r="CG1146" s="324"/>
      <c r="CH1146" s="324"/>
      <c r="CI1146" s="324"/>
      <c r="CJ1146" s="324"/>
      <c r="CK1146" s="324"/>
      <c r="CL1146" s="324"/>
      <c r="CM1146" s="324"/>
      <c r="CN1146" s="324"/>
      <c r="CO1146" s="324"/>
      <c r="CP1146" s="324"/>
      <c r="CQ1146" s="532"/>
      <c r="CR1146" s="532"/>
      <c r="CS1146" s="532"/>
      <c r="CT1146" s="532"/>
      <c r="CU1146" s="532"/>
      <c r="CV1146" s="532"/>
      <c r="CW1146" s="532"/>
      <c r="CX1146" s="532"/>
      <c r="CY1146" s="532"/>
      <c r="CZ1146" s="532"/>
      <c r="DA1146" s="532"/>
      <c r="DB1146" s="532"/>
      <c r="DC1146" s="532"/>
      <c r="DD1146" s="532"/>
      <c r="DE1146" s="532"/>
      <c r="DF1146" s="532"/>
      <c r="DG1146" s="532"/>
      <c r="DH1146" s="532"/>
      <c r="DI1146" s="532"/>
      <c r="DJ1146" s="532"/>
      <c r="DK1146" s="532"/>
      <c r="DL1146" s="532"/>
      <c r="DM1146" s="532"/>
      <c r="DN1146" s="532"/>
      <c r="DO1146" s="532"/>
      <c r="DP1146" s="532"/>
      <c r="DQ1146" s="532"/>
      <c r="DR1146" s="532"/>
      <c r="DS1146" s="532"/>
      <c r="DT1146" s="532"/>
      <c r="DU1146" s="532"/>
      <c r="DV1146" s="532"/>
      <c r="DW1146" s="532"/>
    </row>
    <row r="1147" spans="1:127" ht="12.75" customHeight="1" x14ac:dyDescent="0.2">
      <c r="A1147" s="281">
        <v>1146</v>
      </c>
      <c r="B1147" s="281" t="s">
        <v>1004</v>
      </c>
      <c r="C1147" s="271" t="s">
        <v>102</v>
      </c>
      <c r="D1147" s="271"/>
      <c r="E1147" s="271" t="s">
        <v>9886</v>
      </c>
      <c r="F1147" s="271"/>
      <c r="G1147" s="272" t="s">
        <v>3756</v>
      </c>
      <c r="H1147" s="273"/>
      <c r="I1147" s="271" t="s">
        <v>2996</v>
      </c>
      <c r="J1147" s="271"/>
      <c r="K1147" s="271" t="s">
        <v>3757</v>
      </c>
      <c r="L1147" s="273" t="s">
        <v>3758</v>
      </c>
      <c r="M1147" s="275">
        <v>42413</v>
      </c>
      <c r="N1147" s="276">
        <v>43888</v>
      </c>
      <c r="O1147" s="277" t="s">
        <v>991</v>
      </c>
      <c r="P1147" s="298">
        <f t="shared" si="245"/>
        <v>43888</v>
      </c>
      <c r="Q1147" s="278">
        <v>16272</v>
      </c>
      <c r="R1147" s="278">
        <v>2006</v>
      </c>
      <c r="S1147" s="279">
        <v>43158</v>
      </c>
      <c r="T1147" s="280" t="s">
        <v>39</v>
      </c>
      <c r="U1147" s="281" t="s">
        <v>991</v>
      </c>
      <c r="V1147" s="282" t="s">
        <v>1894</v>
      </c>
      <c r="W1147" s="282" t="s">
        <v>1044</v>
      </c>
      <c r="X1147" s="280" t="s">
        <v>3759</v>
      </c>
      <c r="Y1147" s="280" t="s">
        <v>2213</v>
      </c>
      <c r="Z1147" s="282" t="s">
        <v>126</v>
      </c>
      <c r="AA1147" s="319">
        <f t="shared" si="246"/>
        <v>43888</v>
      </c>
      <c r="AB1147" s="149" t="s">
        <v>3760</v>
      </c>
      <c r="AC1147" s="280">
        <v>5.2</v>
      </c>
      <c r="AD1147" s="305"/>
      <c r="AE1147" s="280">
        <v>74</v>
      </c>
      <c r="AF1147" s="280"/>
      <c r="AG1147" s="280">
        <v>96</v>
      </c>
      <c r="AH1147" s="280"/>
      <c r="AI1147" s="280">
        <v>24</v>
      </c>
      <c r="AJ1147" s="280" t="s">
        <v>994</v>
      </c>
      <c r="AK1147" s="280">
        <v>52</v>
      </c>
      <c r="AL1147" s="280">
        <v>1</v>
      </c>
      <c r="AM1147" s="501"/>
      <c r="AN1147" s="501"/>
      <c r="AO1147" s="501"/>
      <c r="AP1147" s="280"/>
      <c r="AQ1147" s="634"/>
      <c r="AR1147" s="501"/>
      <c r="AS1147" s="501"/>
      <c r="AT1147" s="501"/>
      <c r="AU1147" s="501"/>
      <c r="AV1147" s="501"/>
      <c r="AW1147" s="501"/>
      <c r="AX1147" s="501"/>
      <c r="AY1147" s="501"/>
      <c r="AZ1147" s="501"/>
      <c r="BA1147" s="501"/>
      <c r="BB1147" s="501"/>
      <c r="BC1147" s="501"/>
      <c r="BD1147" s="501"/>
      <c r="BE1147" s="501"/>
      <c r="BF1147" s="501"/>
      <c r="BG1147" s="501"/>
      <c r="BH1147" s="501"/>
      <c r="BI1147" s="501"/>
      <c r="BJ1147" s="501"/>
      <c r="BK1147" s="501"/>
      <c r="BL1147" s="501"/>
      <c r="BM1147" s="501"/>
      <c r="BN1147" s="501"/>
      <c r="BO1147" s="501"/>
      <c r="BP1147" s="501"/>
      <c r="BQ1147" s="501"/>
      <c r="BR1147" s="501"/>
      <c r="BS1147" s="501"/>
      <c r="BT1147" s="501"/>
      <c r="BU1147" s="501"/>
      <c r="BV1147" s="501"/>
      <c r="BW1147" s="501"/>
      <c r="BX1147" s="501"/>
      <c r="BY1147" s="501"/>
      <c r="BZ1147" s="501"/>
      <c r="CA1147" s="501"/>
      <c r="CB1147" s="501"/>
      <c r="CC1147" s="501"/>
      <c r="CD1147" s="501"/>
      <c r="CE1147" s="501"/>
      <c r="CF1147" s="501"/>
      <c r="CG1147" s="501"/>
      <c r="CH1147" s="501"/>
      <c r="CI1147" s="501"/>
      <c r="CJ1147" s="501"/>
      <c r="CK1147" s="501"/>
      <c r="CL1147" s="501"/>
      <c r="CM1147" s="501"/>
      <c r="CN1147" s="501"/>
      <c r="CO1147" s="501"/>
      <c r="CP1147" s="501"/>
    </row>
    <row r="1148" spans="1:127" ht="12.75" customHeight="1" x14ac:dyDescent="0.2">
      <c r="A1148" s="281">
        <v>1147</v>
      </c>
      <c r="B1148" s="281" t="s">
        <v>1004</v>
      </c>
      <c r="C1148" s="312" t="s">
        <v>3761</v>
      </c>
      <c r="D1148" s="281"/>
      <c r="E1148" s="281" t="s">
        <v>3762</v>
      </c>
      <c r="F1148" s="281"/>
      <c r="G1148" s="296" t="s">
        <v>3763</v>
      </c>
      <c r="H1148" s="676"/>
      <c r="I1148" s="281" t="s">
        <v>2996</v>
      </c>
      <c r="J1148" s="281"/>
      <c r="K1148" s="281" t="s">
        <v>3764</v>
      </c>
      <c r="L1148" s="676" t="s">
        <v>3765</v>
      </c>
      <c r="M1148" s="306">
        <v>42413</v>
      </c>
      <c r="N1148" s="325">
        <v>43888</v>
      </c>
      <c r="O1148" s="507" t="s">
        <v>991</v>
      </c>
      <c r="P1148" s="513">
        <f t="shared" si="245"/>
        <v>43888</v>
      </c>
      <c r="Q1148" s="514">
        <v>16271</v>
      </c>
      <c r="R1148" s="514">
        <v>2006</v>
      </c>
      <c r="S1148" s="279">
        <v>43158</v>
      </c>
      <c r="T1148" s="501" t="s">
        <v>39</v>
      </c>
      <c r="U1148" s="324" t="s">
        <v>991</v>
      </c>
      <c r="V1148" s="282" t="s">
        <v>1044</v>
      </c>
      <c r="W1148" s="282" t="s">
        <v>1044</v>
      </c>
      <c r="X1148" s="280" t="s">
        <v>3766</v>
      </c>
      <c r="Y1148" s="280" t="s">
        <v>2213</v>
      </c>
      <c r="Z1148" s="282" t="s">
        <v>126</v>
      </c>
      <c r="AA1148" s="319">
        <f t="shared" si="246"/>
        <v>43888</v>
      </c>
      <c r="AB1148" s="149" t="s">
        <v>3760</v>
      </c>
      <c r="AC1148" s="280">
        <v>5.5</v>
      </c>
      <c r="AD1148" s="305"/>
      <c r="AE1148" s="280">
        <v>90</v>
      </c>
      <c r="AF1148" s="280"/>
      <c r="AG1148" s="280">
        <v>117</v>
      </c>
      <c r="AH1148" s="280"/>
      <c r="AI1148" s="280">
        <v>24</v>
      </c>
      <c r="AJ1148" s="280" t="s">
        <v>994</v>
      </c>
      <c r="AK1148" s="501">
        <v>52</v>
      </c>
      <c r="AL1148" s="501">
        <v>1</v>
      </c>
      <c r="AM1148" s="501"/>
      <c r="AN1148" s="501"/>
      <c r="AO1148" s="501"/>
      <c r="AP1148" s="280"/>
      <c r="AQ1148" s="634"/>
      <c r="AR1148" s="501"/>
      <c r="AS1148" s="501"/>
      <c r="AT1148" s="501"/>
      <c r="AU1148" s="501"/>
      <c r="AV1148" s="501"/>
      <c r="AW1148" s="501"/>
      <c r="AX1148" s="501"/>
      <c r="AY1148" s="501"/>
      <c r="AZ1148" s="501"/>
      <c r="BA1148" s="501"/>
      <c r="BB1148" s="501"/>
      <c r="BC1148" s="501"/>
      <c r="BD1148" s="501"/>
      <c r="BE1148" s="501"/>
      <c r="BF1148" s="501"/>
      <c r="BG1148" s="501"/>
      <c r="BH1148" s="501"/>
      <c r="BI1148" s="501"/>
      <c r="BJ1148" s="501"/>
      <c r="BK1148" s="501"/>
      <c r="BL1148" s="501"/>
      <c r="BM1148" s="501"/>
      <c r="BN1148" s="501"/>
      <c r="BO1148" s="501"/>
      <c r="BP1148" s="501"/>
      <c r="BQ1148" s="501"/>
      <c r="BR1148" s="501"/>
      <c r="BS1148" s="501"/>
      <c r="BT1148" s="501"/>
      <c r="BU1148" s="501"/>
      <c r="BV1148" s="501"/>
      <c r="BW1148" s="501"/>
      <c r="BX1148" s="501"/>
      <c r="BY1148" s="501"/>
      <c r="BZ1148" s="501"/>
      <c r="CA1148" s="501"/>
      <c r="CB1148" s="501"/>
      <c r="CC1148" s="501"/>
      <c r="CD1148" s="501"/>
      <c r="CE1148" s="501"/>
      <c r="CF1148" s="501"/>
      <c r="CG1148" s="501"/>
      <c r="CH1148" s="501"/>
      <c r="CI1148" s="501"/>
      <c r="CJ1148" s="501"/>
      <c r="CK1148" s="501"/>
      <c r="CL1148" s="501"/>
      <c r="CM1148" s="501"/>
      <c r="CN1148" s="501"/>
      <c r="CO1148" s="501"/>
      <c r="CP1148" s="501"/>
    </row>
    <row r="1149" spans="1:127" s="502" customFormat="1" ht="12.75" customHeight="1" x14ac:dyDescent="0.2">
      <c r="A1149" s="281">
        <v>1148</v>
      </c>
      <c r="B1149" s="270" t="s">
        <v>1004</v>
      </c>
      <c r="C1149" s="271" t="s">
        <v>8574</v>
      </c>
      <c r="D1149" s="271"/>
      <c r="E1149" s="271" t="s">
        <v>7540</v>
      </c>
      <c r="F1149" s="271"/>
      <c r="G1149" s="272" t="s">
        <v>8575</v>
      </c>
      <c r="H1149" s="273"/>
      <c r="I1149" s="281" t="s">
        <v>1307</v>
      </c>
      <c r="J1149" s="271"/>
      <c r="K1149" s="271" t="s">
        <v>9357</v>
      </c>
      <c r="L1149" s="273" t="s">
        <v>9358</v>
      </c>
      <c r="M1149" s="275">
        <v>43966</v>
      </c>
      <c r="N1149" s="132">
        <v>44678</v>
      </c>
      <c r="O1149" s="277" t="s">
        <v>991</v>
      </c>
      <c r="P1149" s="299">
        <f>N1149</f>
        <v>44678</v>
      </c>
      <c r="Q1149" s="264">
        <v>20658</v>
      </c>
      <c r="R1149" s="264">
        <v>2015</v>
      </c>
      <c r="S1149" s="265">
        <v>43948</v>
      </c>
      <c r="T1149" s="281" t="s">
        <v>2096</v>
      </c>
      <c r="U1149" s="281" t="s">
        <v>990</v>
      </c>
      <c r="V1149" s="150" t="s">
        <v>484</v>
      </c>
      <c r="W1149" s="150" t="s">
        <v>1312</v>
      </c>
      <c r="X1149" s="281" t="s">
        <v>9359</v>
      </c>
      <c r="Y1149" s="281" t="s">
        <v>1384</v>
      </c>
      <c r="Z1149" s="150" t="s">
        <v>8015</v>
      </c>
      <c r="AA1149" s="303">
        <v>43948</v>
      </c>
      <c r="AB1149" s="283" t="s">
        <v>485</v>
      </c>
      <c r="AC1149" s="281">
        <v>5.0999999999999996</v>
      </c>
      <c r="AD1149" s="284"/>
      <c r="AE1149" s="281">
        <v>65</v>
      </c>
      <c r="AF1149" s="281"/>
      <c r="AG1149" s="281">
        <v>85</v>
      </c>
      <c r="AH1149" s="281"/>
      <c r="AI1149" s="281">
        <v>23</v>
      </c>
      <c r="AJ1149" s="281">
        <v>36</v>
      </c>
      <c r="AK1149" s="281">
        <v>46</v>
      </c>
      <c r="AL1149" s="281">
        <v>1</v>
      </c>
      <c r="AM1149" s="324"/>
      <c r="AN1149" s="324"/>
      <c r="AO1149" s="324"/>
      <c r="AP1149" s="281"/>
      <c r="AQ1149" s="635"/>
      <c r="AR1149" s="324"/>
      <c r="AS1149" s="324"/>
      <c r="AT1149" s="324"/>
      <c r="AU1149" s="324"/>
      <c r="AV1149" s="324"/>
      <c r="AW1149" s="324"/>
      <c r="AX1149" s="324"/>
      <c r="AY1149" s="324"/>
      <c r="AZ1149" s="324"/>
      <c r="BA1149" s="324"/>
      <c r="BB1149" s="324"/>
      <c r="BC1149" s="324"/>
      <c r="BD1149" s="324"/>
      <c r="BE1149" s="324"/>
      <c r="BF1149" s="324"/>
      <c r="BG1149" s="324"/>
      <c r="BH1149" s="324"/>
      <c r="BI1149" s="324"/>
      <c r="BJ1149" s="324"/>
      <c r="BK1149" s="324"/>
      <c r="BL1149" s="324"/>
      <c r="BM1149" s="324"/>
      <c r="BN1149" s="324"/>
      <c r="BO1149" s="324"/>
      <c r="BP1149" s="324"/>
      <c r="BQ1149" s="324"/>
      <c r="BR1149" s="324"/>
      <c r="BS1149" s="324"/>
      <c r="BT1149" s="324"/>
      <c r="BU1149" s="324"/>
      <c r="BV1149" s="324"/>
      <c r="BW1149" s="324"/>
      <c r="BX1149" s="324"/>
      <c r="BY1149" s="324"/>
      <c r="BZ1149" s="324"/>
      <c r="CA1149" s="324"/>
      <c r="CB1149" s="324"/>
      <c r="CC1149" s="324"/>
      <c r="CD1149" s="324"/>
      <c r="CE1149" s="324"/>
      <c r="CF1149" s="324"/>
      <c r="CG1149" s="324"/>
      <c r="CH1149" s="324"/>
      <c r="CI1149" s="324"/>
      <c r="CJ1149" s="324"/>
      <c r="CK1149" s="324"/>
      <c r="CL1149" s="324"/>
      <c r="CM1149" s="324"/>
      <c r="CN1149" s="324"/>
      <c r="CO1149" s="324"/>
      <c r="CP1149" s="324"/>
      <c r="CQ1149" s="532"/>
      <c r="CR1149" s="532"/>
      <c r="CS1149" s="532"/>
      <c r="CT1149" s="532"/>
      <c r="CU1149" s="532"/>
      <c r="CV1149" s="532"/>
      <c r="CW1149" s="532"/>
      <c r="CX1149" s="532"/>
      <c r="CY1149" s="532"/>
      <c r="CZ1149" s="532"/>
      <c r="DA1149" s="532"/>
      <c r="DB1149" s="532"/>
      <c r="DC1149" s="532"/>
      <c r="DD1149" s="532"/>
      <c r="DE1149" s="532"/>
      <c r="DF1149" s="532"/>
      <c r="DG1149" s="532"/>
      <c r="DH1149" s="532"/>
      <c r="DI1149" s="532"/>
      <c r="DJ1149" s="532"/>
      <c r="DK1149" s="532"/>
      <c r="DL1149" s="532"/>
      <c r="DM1149" s="532"/>
      <c r="DN1149" s="532"/>
      <c r="DO1149" s="532"/>
      <c r="DP1149" s="532"/>
      <c r="DQ1149" s="532"/>
      <c r="DR1149" s="532"/>
      <c r="DS1149" s="532"/>
      <c r="DT1149" s="532"/>
      <c r="DU1149" s="532"/>
      <c r="DV1149" s="532"/>
      <c r="DW1149" s="532"/>
    </row>
    <row r="1150" spans="1:127" s="502" customFormat="1" ht="12.75" customHeight="1" x14ac:dyDescent="0.2">
      <c r="A1150" s="281">
        <v>1149</v>
      </c>
      <c r="B1150" s="270" t="s">
        <v>1004</v>
      </c>
      <c r="C1150" s="271" t="s">
        <v>970</v>
      </c>
      <c r="D1150" s="271"/>
      <c r="E1150" s="271" t="s">
        <v>3767</v>
      </c>
      <c r="F1150" s="271"/>
      <c r="G1150" s="272" t="s">
        <v>8201</v>
      </c>
      <c r="H1150" s="273"/>
      <c r="I1150" s="271" t="s">
        <v>2653</v>
      </c>
      <c r="J1150" s="271"/>
      <c r="K1150" s="271" t="s">
        <v>5342</v>
      </c>
      <c r="L1150" s="273" t="s">
        <v>5343</v>
      </c>
      <c r="M1150" s="275">
        <v>43888</v>
      </c>
      <c r="N1150" s="132">
        <v>44607</v>
      </c>
      <c r="O1150" s="277" t="s">
        <v>991</v>
      </c>
      <c r="P1150" s="299">
        <f>N1150</f>
        <v>44607</v>
      </c>
      <c r="Q1150" s="264">
        <v>20201</v>
      </c>
      <c r="R1150" s="264">
        <v>2011</v>
      </c>
      <c r="S1150" s="265">
        <v>43876</v>
      </c>
      <c r="T1150" s="281" t="s">
        <v>8196</v>
      </c>
      <c r="U1150" s="281" t="s">
        <v>1786</v>
      </c>
      <c r="V1150" s="150" t="s">
        <v>484</v>
      </c>
      <c r="W1150" s="150" t="s">
        <v>1281</v>
      </c>
      <c r="X1150" s="281" t="s">
        <v>5344</v>
      </c>
      <c r="Y1150" s="281" t="s">
        <v>8202</v>
      </c>
      <c r="Z1150" s="150" t="s">
        <v>5345</v>
      </c>
      <c r="AA1150" s="303">
        <v>44607</v>
      </c>
      <c r="AB1150" s="283" t="s">
        <v>1411</v>
      </c>
      <c r="AC1150" s="281">
        <v>6.1</v>
      </c>
      <c r="AD1150" s="284"/>
      <c r="AE1150" s="281">
        <v>80</v>
      </c>
      <c r="AF1150" s="281"/>
      <c r="AG1150" s="281">
        <v>105</v>
      </c>
      <c r="AH1150" s="281"/>
      <c r="AI1150" s="281" t="s">
        <v>994</v>
      </c>
      <c r="AJ1150" s="281" t="s">
        <v>994</v>
      </c>
      <c r="AK1150" s="281" t="s">
        <v>994</v>
      </c>
      <c r="AL1150" s="281">
        <v>1</v>
      </c>
      <c r="AM1150" s="324"/>
      <c r="AN1150" s="324"/>
      <c r="AO1150" s="324"/>
      <c r="AP1150" s="281"/>
      <c r="AQ1150" s="635"/>
      <c r="AR1150" s="324"/>
      <c r="AS1150" s="324"/>
      <c r="AT1150" s="324"/>
      <c r="AU1150" s="324"/>
      <c r="AV1150" s="324"/>
      <c r="AW1150" s="324"/>
      <c r="AX1150" s="324"/>
      <c r="AY1150" s="324"/>
      <c r="AZ1150" s="324"/>
      <c r="BA1150" s="324"/>
      <c r="BB1150" s="324"/>
      <c r="BC1150" s="324"/>
      <c r="BD1150" s="324"/>
      <c r="BE1150" s="324"/>
      <c r="BF1150" s="324"/>
      <c r="BG1150" s="324"/>
      <c r="BH1150" s="324"/>
      <c r="BI1150" s="324"/>
      <c r="BJ1150" s="324"/>
      <c r="BK1150" s="324"/>
      <c r="BL1150" s="324"/>
      <c r="BM1150" s="324"/>
      <c r="BN1150" s="324"/>
      <c r="BO1150" s="324"/>
      <c r="BP1150" s="324"/>
      <c r="BQ1150" s="324"/>
      <c r="BR1150" s="324"/>
      <c r="BS1150" s="324"/>
      <c r="BT1150" s="324"/>
      <c r="BU1150" s="324"/>
      <c r="BV1150" s="324"/>
      <c r="BW1150" s="324"/>
      <c r="BX1150" s="324"/>
      <c r="BY1150" s="324"/>
      <c r="BZ1150" s="324"/>
      <c r="CA1150" s="324"/>
      <c r="CB1150" s="324"/>
      <c r="CC1150" s="324"/>
      <c r="CD1150" s="324"/>
      <c r="CE1150" s="324"/>
      <c r="CF1150" s="324"/>
      <c r="CG1150" s="324"/>
      <c r="CH1150" s="324"/>
      <c r="CI1150" s="324"/>
      <c r="CJ1150" s="324"/>
      <c r="CK1150" s="324"/>
      <c r="CL1150" s="324"/>
      <c r="CM1150" s="324"/>
      <c r="CN1150" s="324"/>
      <c r="CO1150" s="324"/>
      <c r="CP1150" s="324"/>
      <c r="CQ1150" s="532"/>
      <c r="CR1150" s="532"/>
      <c r="CS1150" s="532"/>
      <c r="CT1150" s="532"/>
      <c r="CU1150" s="532"/>
      <c r="CV1150" s="532"/>
      <c r="CW1150" s="532"/>
      <c r="CX1150" s="532"/>
      <c r="CY1150" s="532"/>
      <c r="CZ1150" s="532"/>
      <c r="DA1150" s="532"/>
      <c r="DB1150" s="532"/>
      <c r="DC1150" s="532"/>
      <c r="DD1150" s="532"/>
      <c r="DE1150" s="532"/>
      <c r="DF1150" s="532"/>
      <c r="DG1150" s="532"/>
      <c r="DH1150" s="532"/>
      <c r="DI1150" s="532"/>
      <c r="DJ1150" s="532"/>
      <c r="DK1150" s="532"/>
      <c r="DL1150" s="532"/>
      <c r="DM1150" s="532"/>
      <c r="DN1150" s="532"/>
      <c r="DO1150" s="532"/>
      <c r="DP1150" s="532"/>
      <c r="DQ1150" s="532"/>
      <c r="DR1150" s="532"/>
      <c r="DS1150" s="532"/>
      <c r="DT1150" s="532"/>
      <c r="DU1150" s="532"/>
      <c r="DV1150" s="532"/>
      <c r="DW1150" s="532"/>
    </row>
    <row r="1151" spans="1:127" ht="12.75" customHeight="1" x14ac:dyDescent="0.2">
      <c r="A1151" s="281">
        <v>1150</v>
      </c>
      <c r="B1151" s="281" t="s">
        <v>1004</v>
      </c>
      <c r="C1151" s="281" t="s">
        <v>867</v>
      </c>
      <c r="D1151" s="281"/>
      <c r="E1151" s="281" t="s">
        <v>3768</v>
      </c>
      <c r="F1151" s="281"/>
      <c r="G1151" s="296" t="s">
        <v>3769</v>
      </c>
      <c r="H1151" s="676"/>
      <c r="I1151" s="281" t="s">
        <v>424</v>
      </c>
      <c r="J1151" s="281"/>
      <c r="K1151" s="281" t="s">
        <v>6874</v>
      </c>
      <c r="L1151" s="676" t="s">
        <v>404</v>
      </c>
      <c r="M1151" s="306">
        <v>42406</v>
      </c>
      <c r="N1151" s="325">
        <v>44988</v>
      </c>
      <c r="O1151" s="507" t="s">
        <v>991</v>
      </c>
      <c r="P1151" s="513">
        <f t="shared" si="245"/>
        <v>44988</v>
      </c>
      <c r="Q1151" s="514">
        <v>17087</v>
      </c>
      <c r="R1151" s="514">
        <v>2015</v>
      </c>
      <c r="S1151" s="279">
        <v>44258</v>
      </c>
      <c r="T1151" s="501" t="s">
        <v>39</v>
      </c>
      <c r="U1151" s="324" t="s">
        <v>991</v>
      </c>
      <c r="V1151" s="282" t="s">
        <v>1823</v>
      </c>
      <c r="W1151" s="282" t="s">
        <v>9896</v>
      </c>
      <c r="X1151" s="280" t="s">
        <v>4736</v>
      </c>
      <c r="Y1151" s="280" t="s">
        <v>1697</v>
      </c>
      <c r="Z1151" s="282" t="s">
        <v>2283</v>
      </c>
      <c r="AA1151" s="319">
        <f t="shared" si="246"/>
        <v>44988</v>
      </c>
      <c r="AB1151" s="149" t="s">
        <v>1411</v>
      </c>
      <c r="AC1151" s="280">
        <v>5.3</v>
      </c>
      <c r="AD1151" s="305"/>
      <c r="AE1151" s="280">
        <v>85</v>
      </c>
      <c r="AF1151" s="280"/>
      <c r="AG1151" s="280">
        <v>105</v>
      </c>
      <c r="AH1151" s="280"/>
      <c r="AI1151" s="280">
        <v>24</v>
      </c>
      <c r="AJ1151" s="280">
        <v>39</v>
      </c>
      <c r="AK1151" s="501">
        <v>54</v>
      </c>
      <c r="AL1151" s="501">
        <v>1</v>
      </c>
      <c r="AM1151" s="501"/>
      <c r="AN1151" s="501"/>
      <c r="AO1151" s="501"/>
      <c r="AP1151" s="280"/>
      <c r="AQ1151" s="634"/>
      <c r="AR1151" s="501"/>
      <c r="AS1151" s="501"/>
      <c r="AT1151" s="501"/>
      <c r="AU1151" s="501"/>
      <c r="AV1151" s="501"/>
      <c r="AW1151" s="501"/>
      <c r="AX1151" s="501"/>
      <c r="AY1151" s="501"/>
      <c r="AZ1151" s="501"/>
      <c r="BA1151" s="501"/>
      <c r="BB1151" s="501"/>
      <c r="BC1151" s="501"/>
      <c r="BD1151" s="501"/>
      <c r="BE1151" s="501"/>
      <c r="BF1151" s="501"/>
      <c r="BG1151" s="501"/>
      <c r="BH1151" s="501"/>
      <c r="BI1151" s="501"/>
      <c r="BJ1151" s="501"/>
      <c r="BK1151" s="501"/>
      <c r="BL1151" s="501"/>
      <c r="BM1151" s="501"/>
      <c r="BN1151" s="501"/>
      <c r="BO1151" s="501"/>
      <c r="BP1151" s="501"/>
      <c r="BQ1151" s="501"/>
      <c r="BR1151" s="501"/>
      <c r="BS1151" s="501"/>
      <c r="BT1151" s="501"/>
      <c r="BU1151" s="501"/>
      <c r="BV1151" s="501"/>
      <c r="BW1151" s="501"/>
      <c r="BX1151" s="501"/>
      <c r="BY1151" s="501"/>
      <c r="BZ1151" s="501"/>
      <c r="CA1151" s="501"/>
      <c r="CB1151" s="501"/>
      <c r="CC1151" s="501"/>
      <c r="CD1151" s="501"/>
      <c r="CE1151" s="501"/>
      <c r="CF1151" s="501"/>
      <c r="CG1151" s="501"/>
      <c r="CH1151" s="501"/>
      <c r="CI1151" s="501"/>
      <c r="CJ1151" s="501"/>
      <c r="CK1151" s="501"/>
      <c r="CL1151" s="501"/>
      <c r="CM1151" s="501"/>
      <c r="CN1151" s="501"/>
      <c r="CO1151" s="501"/>
      <c r="CP1151" s="501"/>
    </row>
    <row r="1152" spans="1:127" s="502" customFormat="1" ht="12.75" customHeight="1" x14ac:dyDescent="0.2">
      <c r="A1152" s="281">
        <v>1151</v>
      </c>
      <c r="B1152" s="324" t="s">
        <v>1004</v>
      </c>
      <c r="C1152" s="281" t="s">
        <v>469</v>
      </c>
      <c r="D1152" s="324"/>
      <c r="E1152" s="324" t="s">
        <v>6013</v>
      </c>
      <c r="F1152" s="324"/>
      <c r="G1152" s="509" t="s">
        <v>6014</v>
      </c>
      <c r="H1152" s="521"/>
      <c r="I1152" s="281" t="s">
        <v>1634</v>
      </c>
      <c r="J1152" s="281"/>
      <c r="K1152" s="281" t="s">
        <v>3877</v>
      </c>
      <c r="L1152" s="676" t="s">
        <v>1838</v>
      </c>
      <c r="M1152" s="306">
        <v>43208</v>
      </c>
      <c r="N1152" s="325">
        <v>45034</v>
      </c>
      <c r="O1152" s="507" t="s">
        <v>991</v>
      </c>
      <c r="P1152" s="513">
        <f t="shared" si="245"/>
        <v>45034</v>
      </c>
      <c r="Q1152" s="514">
        <v>21145</v>
      </c>
      <c r="R1152" s="514">
        <v>2018</v>
      </c>
      <c r="S1152" s="279">
        <v>44304</v>
      </c>
      <c r="T1152" s="501" t="s">
        <v>1686</v>
      </c>
      <c r="U1152" s="324" t="s">
        <v>1687</v>
      </c>
      <c r="V1152" s="282" t="s">
        <v>1488</v>
      </c>
      <c r="W1152" s="282" t="s">
        <v>1488</v>
      </c>
      <c r="X1152" s="280" t="s">
        <v>975</v>
      </c>
      <c r="Y1152" s="280" t="s">
        <v>2864</v>
      </c>
      <c r="Z1152" s="282" t="s">
        <v>650</v>
      </c>
      <c r="AA1152" s="319">
        <f t="shared" si="246"/>
        <v>45034</v>
      </c>
      <c r="AB1152" s="149" t="s">
        <v>485</v>
      </c>
      <c r="AC1152" s="280">
        <v>4.9000000000000004</v>
      </c>
      <c r="AD1152" s="305"/>
      <c r="AE1152" s="280">
        <v>75</v>
      </c>
      <c r="AF1152" s="280"/>
      <c r="AG1152" s="280">
        <v>100</v>
      </c>
      <c r="AH1152" s="280"/>
      <c r="AI1152" s="280" t="s">
        <v>994</v>
      </c>
      <c r="AJ1152" s="280" t="s">
        <v>994</v>
      </c>
      <c r="AK1152" s="501" t="s">
        <v>994</v>
      </c>
      <c r="AL1152" s="501">
        <v>1</v>
      </c>
      <c r="AM1152" s="324"/>
      <c r="AN1152" s="324"/>
      <c r="AO1152" s="324"/>
      <c r="AP1152" s="281"/>
      <c r="AQ1152" s="635"/>
      <c r="AR1152" s="324"/>
      <c r="AS1152" s="324"/>
      <c r="AT1152" s="324"/>
      <c r="AU1152" s="324"/>
      <c r="AV1152" s="324"/>
      <c r="AW1152" s="324"/>
      <c r="AX1152" s="324"/>
      <c r="AY1152" s="324"/>
      <c r="AZ1152" s="324"/>
      <c r="BA1152" s="324"/>
      <c r="BB1152" s="324"/>
      <c r="BC1152" s="324"/>
      <c r="BD1152" s="324"/>
      <c r="BE1152" s="324"/>
      <c r="BF1152" s="324"/>
      <c r="BG1152" s="324"/>
      <c r="BH1152" s="324"/>
      <c r="BI1152" s="324"/>
      <c r="BJ1152" s="324"/>
      <c r="BK1152" s="324"/>
      <c r="BL1152" s="324"/>
      <c r="BM1152" s="324"/>
      <c r="BN1152" s="324"/>
      <c r="BO1152" s="324"/>
      <c r="BP1152" s="324"/>
      <c r="BQ1152" s="324"/>
      <c r="BR1152" s="324"/>
      <c r="BS1152" s="324"/>
      <c r="BT1152" s="324"/>
      <c r="BU1152" s="324"/>
      <c r="BV1152" s="324"/>
      <c r="BW1152" s="324"/>
      <c r="BX1152" s="324"/>
      <c r="BY1152" s="324"/>
      <c r="BZ1152" s="324"/>
      <c r="CA1152" s="324"/>
      <c r="CB1152" s="324"/>
      <c r="CC1152" s="324"/>
      <c r="CD1152" s="324"/>
      <c r="CE1152" s="324"/>
      <c r="CF1152" s="324"/>
      <c r="CG1152" s="324"/>
      <c r="CH1152" s="324"/>
      <c r="CI1152" s="324"/>
      <c r="CJ1152" s="324"/>
      <c r="CK1152" s="324"/>
      <c r="CL1152" s="324"/>
      <c r="CM1152" s="324"/>
      <c r="CN1152" s="324"/>
      <c r="CO1152" s="324"/>
      <c r="CP1152" s="324"/>
      <c r="CQ1152" s="532"/>
      <c r="CR1152" s="532"/>
      <c r="CS1152" s="532"/>
      <c r="CT1152" s="532"/>
      <c r="CU1152" s="532"/>
      <c r="CV1152" s="532"/>
      <c r="CW1152" s="532"/>
      <c r="CX1152" s="532"/>
      <c r="CY1152" s="532"/>
      <c r="CZ1152" s="532"/>
      <c r="DA1152" s="532"/>
      <c r="DB1152" s="532"/>
      <c r="DC1152" s="532"/>
      <c r="DD1152" s="532"/>
      <c r="DE1152" s="532"/>
      <c r="DF1152" s="532"/>
      <c r="DG1152" s="532"/>
      <c r="DH1152" s="532"/>
      <c r="DI1152" s="532"/>
      <c r="DJ1152" s="532"/>
      <c r="DK1152" s="532"/>
      <c r="DL1152" s="532"/>
      <c r="DM1152" s="532"/>
      <c r="DN1152" s="532"/>
      <c r="DO1152" s="532"/>
      <c r="DP1152" s="532"/>
      <c r="DQ1152" s="532"/>
      <c r="DR1152" s="532"/>
      <c r="DS1152" s="532"/>
      <c r="DT1152" s="532"/>
      <c r="DU1152" s="532"/>
      <c r="DV1152" s="532"/>
      <c r="DW1152" s="532"/>
    </row>
    <row r="1153" spans="1:127" s="502" customFormat="1" ht="12.75" customHeight="1" x14ac:dyDescent="0.2">
      <c r="A1153" s="281">
        <v>1152</v>
      </c>
      <c r="B1153" s="281" t="s">
        <v>1004</v>
      </c>
      <c r="C1153" s="281" t="s">
        <v>10498</v>
      </c>
      <c r="D1153" s="281"/>
      <c r="E1153" s="281" t="s">
        <v>3771</v>
      </c>
      <c r="F1153" s="281"/>
      <c r="G1153" s="952" t="s">
        <v>10499</v>
      </c>
      <c r="H1153" s="281"/>
      <c r="I1153" s="281" t="s">
        <v>136</v>
      </c>
      <c r="J1153" s="281"/>
      <c r="K1153" s="281" t="s">
        <v>10407</v>
      </c>
      <c r="L1153" s="922" t="s">
        <v>10408</v>
      </c>
      <c r="M1153" s="306">
        <v>41846</v>
      </c>
      <c r="N1153" s="307">
        <v>45104</v>
      </c>
      <c r="O1153" s="281" t="s">
        <v>991</v>
      </c>
      <c r="P1153" s="299">
        <f t="shared" si="245"/>
        <v>45104</v>
      </c>
      <c r="Q1153" s="281">
        <v>21376</v>
      </c>
      <c r="R1153" s="281">
        <v>2013</v>
      </c>
      <c r="S1153" s="279">
        <v>44374</v>
      </c>
      <c r="T1153" s="281" t="s">
        <v>32</v>
      </c>
      <c r="U1153" s="281" t="s">
        <v>991</v>
      </c>
      <c r="V1153" s="674">
        <v>17</v>
      </c>
      <c r="W1153" s="674">
        <v>93</v>
      </c>
      <c r="X1153" s="281" t="s">
        <v>10410</v>
      </c>
      <c r="Y1153" s="281" t="s">
        <v>10411</v>
      </c>
      <c r="Z1153" s="281" t="s">
        <v>10412</v>
      </c>
      <c r="AA1153" s="303">
        <f t="shared" si="246"/>
        <v>45104</v>
      </c>
      <c r="AB1153" s="283" t="s">
        <v>2167</v>
      </c>
      <c r="AC1153" s="281">
        <v>8.9</v>
      </c>
      <c r="AD1153" s="281"/>
      <c r="AE1153" s="281">
        <v>130</v>
      </c>
      <c r="AF1153" s="281"/>
      <c r="AG1153" s="281">
        <v>220</v>
      </c>
      <c r="AH1153" s="281"/>
      <c r="AI1153" s="281" t="s">
        <v>994</v>
      </c>
      <c r="AJ1153" s="281" t="s">
        <v>994</v>
      </c>
      <c r="AK1153" s="281" t="s">
        <v>994</v>
      </c>
      <c r="AL1153" s="281">
        <v>2</v>
      </c>
      <c r="AM1153" s="281"/>
      <c r="AN1153" s="281"/>
      <c r="AO1153" s="281"/>
      <c r="AP1153" s="281"/>
      <c r="AQ1153" s="635"/>
      <c r="AR1153" s="324"/>
      <c r="AS1153" s="324"/>
      <c r="AT1153" s="324"/>
      <c r="AU1153" s="324"/>
      <c r="AV1153" s="324"/>
      <c r="AW1153" s="324"/>
      <c r="AX1153" s="324"/>
      <c r="AY1153" s="324"/>
      <c r="AZ1153" s="324"/>
      <c r="BA1153" s="324"/>
      <c r="BB1153" s="324"/>
      <c r="BC1153" s="324"/>
      <c r="BD1153" s="324"/>
      <c r="BE1153" s="324"/>
      <c r="BF1153" s="324"/>
      <c r="BG1153" s="324"/>
      <c r="BH1153" s="324"/>
      <c r="BI1153" s="324"/>
      <c r="BJ1153" s="324"/>
      <c r="BK1153" s="324"/>
      <c r="BL1153" s="324"/>
      <c r="BM1153" s="324"/>
      <c r="BN1153" s="324"/>
      <c r="BO1153" s="324"/>
      <c r="BP1153" s="324"/>
      <c r="BQ1153" s="324"/>
      <c r="BR1153" s="324"/>
      <c r="BS1153" s="324"/>
      <c r="BT1153" s="324"/>
      <c r="BU1153" s="324"/>
      <c r="BV1153" s="324"/>
      <c r="BW1153" s="324"/>
      <c r="BX1153" s="324"/>
      <c r="BY1153" s="324"/>
      <c r="BZ1153" s="324"/>
      <c r="CA1153" s="324"/>
      <c r="CB1153" s="324"/>
      <c r="CC1153" s="324"/>
      <c r="CD1153" s="324"/>
      <c r="CE1153" s="324"/>
      <c r="CF1153" s="324"/>
      <c r="CG1153" s="324"/>
      <c r="CH1153" s="324"/>
      <c r="CI1153" s="324"/>
      <c r="CJ1153" s="324"/>
      <c r="CK1153" s="324"/>
      <c r="CL1153" s="324"/>
      <c r="CM1153" s="324"/>
      <c r="CN1153" s="324"/>
      <c r="CO1153" s="324"/>
      <c r="CP1153" s="324"/>
      <c r="CQ1153" s="532"/>
      <c r="CR1153" s="532"/>
      <c r="CS1153" s="532"/>
      <c r="CT1153" s="532"/>
      <c r="CU1153" s="532"/>
      <c r="CV1153" s="532"/>
      <c r="CW1153" s="532"/>
      <c r="CX1153" s="532"/>
      <c r="CY1153" s="532"/>
      <c r="CZ1153" s="532"/>
      <c r="DA1153" s="532"/>
      <c r="DB1153" s="532"/>
      <c r="DC1153" s="532"/>
      <c r="DD1153" s="532"/>
      <c r="DE1153" s="532"/>
      <c r="DF1153" s="532"/>
      <c r="DG1153" s="532"/>
      <c r="DH1153" s="532"/>
      <c r="DI1153" s="532"/>
      <c r="DJ1153" s="532"/>
      <c r="DK1153" s="532"/>
      <c r="DL1153" s="532"/>
      <c r="DM1153" s="532"/>
      <c r="DN1153" s="532"/>
      <c r="DO1153" s="532"/>
      <c r="DP1153" s="532"/>
      <c r="DQ1153" s="532"/>
      <c r="DR1153" s="532"/>
      <c r="DS1153" s="532"/>
      <c r="DT1153" s="532"/>
      <c r="DU1153" s="532"/>
      <c r="DV1153" s="532"/>
      <c r="DW1153" s="532"/>
    </row>
    <row r="1154" spans="1:127" s="502" customFormat="1" ht="12.75" customHeight="1" x14ac:dyDescent="0.2">
      <c r="A1154" s="281">
        <v>1153</v>
      </c>
      <c r="B1154" s="281" t="s">
        <v>1004</v>
      </c>
      <c r="C1154" s="281" t="s">
        <v>8622</v>
      </c>
      <c r="D1154" s="281"/>
      <c r="E1154" s="281" t="s">
        <v>3772</v>
      </c>
      <c r="F1154" s="281"/>
      <c r="G1154" s="296" t="s">
        <v>10500</v>
      </c>
      <c r="H1154" s="922"/>
      <c r="I1154" s="281" t="s">
        <v>2653</v>
      </c>
      <c r="J1154" s="281"/>
      <c r="K1154" s="281" t="s">
        <v>10501</v>
      </c>
      <c r="L1154" s="922" t="s">
        <v>10502</v>
      </c>
      <c r="M1154" s="306">
        <v>44390</v>
      </c>
      <c r="N1154" s="307">
        <v>45118</v>
      </c>
      <c r="O1154" s="507" t="s">
        <v>991</v>
      </c>
      <c r="P1154" s="508">
        <f>N1154</f>
        <v>45118</v>
      </c>
      <c r="Q1154" s="520">
        <v>21377</v>
      </c>
      <c r="R1154" s="520">
        <v>2020</v>
      </c>
      <c r="S1154" s="265">
        <v>44388</v>
      </c>
      <c r="T1154" s="324" t="s">
        <v>1785</v>
      </c>
      <c r="U1154" s="324" t="s">
        <v>1786</v>
      </c>
      <c r="V1154" s="150" t="s">
        <v>484</v>
      </c>
      <c r="W1154" s="150" t="s">
        <v>1189</v>
      </c>
      <c r="X1154" s="281" t="s">
        <v>10503</v>
      </c>
      <c r="Y1154" s="281" t="s">
        <v>2289</v>
      </c>
      <c r="Z1154" s="150" t="s">
        <v>2290</v>
      </c>
      <c r="AA1154" s="303">
        <f>N1154</f>
        <v>45118</v>
      </c>
      <c r="AB1154" s="283" t="s">
        <v>485</v>
      </c>
      <c r="AC1154" s="281">
        <v>4.8</v>
      </c>
      <c r="AD1154" s="284"/>
      <c r="AE1154" s="281">
        <v>95</v>
      </c>
      <c r="AF1154" s="281"/>
      <c r="AG1154" s="281">
        <v>115</v>
      </c>
      <c r="AH1154" s="281"/>
      <c r="AI1154" s="281" t="s">
        <v>994</v>
      </c>
      <c r="AJ1154" s="281" t="s">
        <v>994</v>
      </c>
      <c r="AK1154" s="324" t="s">
        <v>994</v>
      </c>
      <c r="AL1154" s="324">
        <v>1</v>
      </c>
      <c r="AM1154" s="324"/>
      <c r="AN1154" s="324"/>
      <c r="AO1154" s="324"/>
      <c r="AP1154" s="281"/>
      <c r="AQ1154" s="635"/>
      <c r="AR1154" s="324"/>
      <c r="AS1154" s="324"/>
      <c r="AT1154" s="324"/>
      <c r="AU1154" s="324"/>
      <c r="AV1154" s="324"/>
      <c r="AW1154" s="324"/>
      <c r="AX1154" s="324"/>
      <c r="AY1154" s="324"/>
      <c r="AZ1154" s="324"/>
      <c r="BA1154" s="324"/>
      <c r="BB1154" s="324"/>
      <c r="BC1154" s="324"/>
      <c r="BD1154" s="324"/>
      <c r="BE1154" s="324"/>
      <c r="BF1154" s="324"/>
      <c r="BG1154" s="324"/>
      <c r="BH1154" s="324"/>
      <c r="BI1154" s="324"/>
      <c r="BJ1154" s="324"/>
      <c r="BK1154" s="324"/>
      <c r="BL1154" s="324"/>
      <c r="BM1154" s="324"/>
      <c r="BN1154" s="324"/>
      <c r="BO1154" s="324"/>
      <c r="BP1154" s="324"/>
      <c r="BQ1154" s="324"/>
      <c r="BR1154" s="324"/>
      <c r="BS1154" s="324"/>
      <c r="BT1154" s="324"/>
      <c r="BU1154" s="324"/>
      <c r="BV1154" s="324"/>
      <c r="BW1154" s="324"/>
      <c r="BX1154" s="324"/>
      <c r="BY1154" s="324"/>
      <c r="BZ1154" s="324"/>
      <c r="CA1154" s="324"/>
      <c r="CB1154" s="324"/>
      <c r="CC1154" s="324"/>
      <c r="CD1154" s="324"/>
      <c r="CE1154" s="324"/>
      <c r="CF1154" s="324"/>
      <c r="CG1154" s="324"/>
      <c r="CH1154" s="324"/>
      <c r="CI1154" s="324"/>
      <c r="CJ1154" s="324"/>
      <c r="CK1154" s="324"/>
      <c r="CL1154" s="324"/>
      <c r="CM1154" s="324"/>
      <c r="CN1154" s="324"/>
      <c r="CO1154" s="324"/>
      <c r="CP1154" s="324"/>
      <c r="CQ1154" s="532"/>
      <c r="CR1154" s="532"/>
      <c r="CS1154" s="532"/>
      <c r="CT1154" s="532"/>
      <c r="CU1154" s="532"/>
      <c r="CV1154" s="532"/>
      <c r="CW1154" s="532"/>
      <c r="CX1154" s="532"/>
      <c r="CY1154" s="532"/>
      <c r="CZ1154" s="532"/>
      <c r="DA1154" s="532"/>
      <c r="DB1154" s="532"/>
      <c r="DC1154" s="532"/>
      <c r="DD1154" s="532"/>
      <c r="DE1154" s="532"/>
      <c r="DF1154" s="532"/>
      <c r="DG1154" s="532"/>
      <c r="DH1154" s="532"/>
      <c r="DI1154" s="532"/>
      <c r="DJ1154" s="532"/>
      <c r="DK1154" s="532"/>
      <c r="DL1154" s="532"/>
      <c r="DM1154" s="532"/>
      <c r="DN1154" s="532"/>
      <c r="DO1154" s="532"/>
      <c r="DP1154" s="532"/>
      <c r="DQ1154" s="532"/>
      <c r="DR1154" s="532"/>
      <c r="DS1154" s="532"/>
      <c r="DT1154" s="532"/>
      <c r="DU1154" s="532"/>
      <c r="DV1154" s="532"/>
      <c r="DW1154" s="532"/>
    </row>
    <row r="1155" spans="1:127" ht="12.75" customHeight="1" x14ac:dyDescent="0.2">
      <c r="A1155" s="281">
        <v>1154</v>
      </c>
      <c r="B1155" s="281" t="s">
        <v>1005</v>
      </c>
      <c r="C1155" s="281" t="s">
        <v>3578</v>
      </c>
      <c r="D1155" s="281" t="s">
        <v>1238</v>
      </c>
      <c r="E1155" s="281" t="s">
        <v>3773</v>
      </c>
      <c r="F1155" s="281" t="s">
        <v>1240</v>
      </c>
      <c r="G1155" s="296" t="s">
        <v>3774</v>
      </c>
      <c r="H1155" s="676" t="s">
        <v>1239</v>
      </c>
      <c r="I1155" s="281" t="s">
        <v>3217</v>
      </c>
      <c r="J1155" s="281" t="s">
        <v>2062</v>
      </c>
      <c r="K1155" s="281" t="s">
        <v>3775</v>
      </c>
      <c r="L1155" s="676" t="s">
        <v>3776</v>
      </c>
      <c r="M1155" s="306">
        <v>42477</v>
      </c>
      <c r="N1155" s="325">
        <v>44704</v>
      </c>
      <c r="O1155" s="277" t="s">
        <v>991</v>
      </c>
      <c r="P1155" s="298">
        <f t="shared" si="245"/>
        <v>44704</v>
      </c>
      <c r="Q1155" s="278">
        <v>16477</v>
      </c>
      <c r="R1155" s="278">
        <v>2016</v>
      </c>
      <c r="S1155" s="279">
        <v>43974</v>
      </c>
      <c r="T1155" s="280" t="s">
        <v>2878</v>
      </c>
      <c r="U1155" s="281" t="s">
        <v>259</v>
      </c>
      <c r="V1155" s="282" t="s">
        <v>8629</v>
      </c>
      <c r="W1155" s="282" t="s">
        <v>8630</v>
      </c>
      <c r="X1155" s="280" t="s">
        <v>3777</v>
      </c>
      <c r="Y1155" s="280" t="s">
        <v>1697</v>
      </c>
      <c r="Z1155" s="282" t="s">
        <v>360</v>
      </c>
      <c r="AA1155" s="319">
        <f t="shared" si="246"/>
        <v>44704</v>
      </c>
      <c r="AB1155" s="149" t="s">
        <v>2167</v>
      </c>
      <c r="AC1155" s="280">
        <v>5.6</v>
      </c>
      <c r="AD1155" s="305">
        <v>28</v>
      </c>
      <c r="AE1155" s="280">
        <v>75</v>
      </c>
      <c r="AF1155" s="280">
        <v>100</v>
      </c>
      <c r="AG1155" s="280">
        <v>100</v>
      </c>
      <c r="AH1155" s="280">
        <v>137</v>
      </c>
      <c r="AI1155" s="280">
        <v>24</v>
      </c>
      <c r="AJ1155" s="280">
        <v>39</v>
      </c>
      <c r="AK1155" s="280">
        <v>60</v>
      </c>
      <c r="AL1155" s="280">
        <v>1</v>
      </c>
      <c r="AM1155" s="279">
        <v>41330</v>
      </c>
      <c r="AN1155" s="280">
        <v>2012</v>
      </c>
      <c r="AO1155" s="280" t="s">
        <v>991</v>
      </c>
      <c r="AP1155" s="280"/>
      <c r="AQ1155" s="634"/>
      <c r="AR1155" s="501"/>
      <c r="AS1155" s="501"/>
      <c r="AT1155" s="501"/>
      <c r="AU1155" s="501"/>
      <c r="AV1155" s="501"/>
      <c r="AW1155" s="501"/>
      <c r="AX1155" s="501"/>
      <c r="AY1155" s="501"/>
      <c r="AZ1155" s="501"/>
      <c r="BA1155" s="501"/>
      <c r="BB1155" s="501"/>
      <c r="BC1155" s="501"/>
      <c r="BD1155" s="501"/>
      <c r="BE1155" s="501"/>
      <c r="BF1155" s="501"/>
      <c r="BG1155" s="501"/>
      <c r="BH1155" s="501"/>
      <c r="BI1155" s="501"/>
      <c r="BJ1155" s="501"/>
      <c r="BK1155" s="501"/>
      <c r="BL1155" s="501"/>
      <c r="BM1155" s="501"/>
      <c r="BN1155" s="501"/>
      <c r="BO1155" s="501"/>
      <c r="BP1155" s="501"/>
      <c r="BQ1155" s="501"/>
      <c r="BR1155" s="501"/>
      <c r="BS1155" s="501"/>
      <c r="BT1155" s="501"/>
      <c r="BU1155" s="501"/>
      <c r="BV1155" s="501"/>
      <c r="BW1155" s="501"/>
      <c r="BX1155" s="501"/>
      <c r="BY1155" s="501"/>
      <c r="BZ1155" s="501"/>
      <c r="CA1155" s="501"/>
      <c r="CB1155" s="501"/>
      <c r="CC1155" s="501"/>
      <c r="CD1155" s="501"/>
      <c r="CE1155" s="501"/>
      <c r="CF1155" s="501"/>
      <c r="CG1155" s="501"/>
      <c r="CH1155" s="501"/>
      <c r="CI1155" s="501"/>
      <c r="CJ1155" s="501"/>
      <c r="CK1155" s="501"/>
      <c r="CL1155" s="501"/>
      <c r="CM1155" s="501"/>
      <c r="CN1155" s="501"/>
      <c r="CO1155" s="501"/>
      <c r="CP1155" s="501"/>
    </row>
    <row r="1156" spans="1:127" ht="12.75" customHeight="1" x14ac:dyDescent="0.2">
      <c r="A1156" s="281">
        <v>1155</v>
      </c>
      <c r="B1156" s="281" t="s">
        <v>1005</v>
      </c>
      <c r="C1156" s="281" t="s">
        <v>4126</v>
      </c>
      <c r="D1156" s="281" t="s">
        <v>3770</v>
      </c>
      <c r="E1156" s="281" t="s">
        <v>4127</v>
      </c>
      <c r="F1156" s="281" t="s">
        <v>3778</v>
      </c>
      <c r="G1156" s="296" t="s">
        <v>4128</v>
      </c>
      <c r="H1156" s="676" t="s">
        <v>2139</v>
      </c>
      <c r="I1156" s="281" t="s">
        <v>1515</v>
      </c>
      <c r="J1156" s="281" t="s">
        <v>1737</v>
      </c>
      <c r="K1156" s="271" t="s">
        <v>1230</v>
      </c>
      <c r="L1156" s="273" t="s">
        <v>1231</v>
      </c>
      <c r="M1156" s="275">
        <v>42582</v>
      </c>
      <c r="N1156" s="132">
        <v>44353</v>
      </c>
      <c r="O1156" s="277" t="s">
        <v>991</v>
      </c>
      <c r="P1156" s="299">
        <f t="shared" si="245"/>
        <v>44353</v>
      </c>
      <c r="Q1156" s="264">
        <v>20579</v>
      </c>
      <c r="R1156" s="264">
        <v>2013</v>
      </c>
      <c r="S1156" s="279">
        <v>43622</v>
      </c>
      <c r="T1156" s="281" t="s">
        <v>396</v>
      </c>
      <c r="U1156" s="281" t="s">
        <v>259</v>
      </c>
      <c r="V1156" s="150" t="s">
        <v>9012</v>
      </c>
      <c r="W1156" s="150" t="s">
        <v>9013</v>
      </c>
      <c r="X1156" s="281" t="s">
        <v>822</v>
      </c>
      <c r="Y1156" s="281" t="s">
        <v>823</v>
      </c>
      <c r="Z1156" s="150" t="s">
        <v>2309</v>
      </c>
      <c r="AA1156" s="303">
        <f t="shared" si="246"/>
        <v>44353</v>
      </c>
      <c r="AB1156" s="283" t="s">
        <v>1411</v>
      </c>
      <c r="AC1156" s="281">
        <v>6.4</v>
      </c>
      <c r="AD1156" s="284">
        <v>52</v>
      </c>
      <c r="AE1156" s="281">
        <v>75</v>
      </c>
      <c r="AF1156" s="281">
        <v>75</v>
      </c>
      <c r="AG1156" s="281">
        <v>115</v>
      </c>
      <c r="AH1156" s="281">
        <v>115</v>
      </c>
      <c r="AI1156" s="281">
        <v>23</v>
      </c>
      <c r="AJ1156" s="281">
        <v>37</v>
      </c>
      <c r="AK1156" s="281">
        <v>67</v>
      </c>
      <c r="AL1156" s="281">
        <v>2</v>
      </c>
      <c r="AM1156" s="517">
        <v>42477</v>
      </c>
      <c r="AN1156" s="501">
        <v>2015</v>
      </c>
      <c r="AO1156" s="501" t="s">
        <v>1483</v>
      </c>
      <c r="AP1156" s="280" t="s">
        <v>9014</v>
      </c>
      <c r="AQ1156" s="634"/>
      <c r="AR1156" s="501"/>
      <c r="AS1156" s="501"/>
      <c r="AT1156" s="501"/>
      <c r="AU1156" s="501"/>
      <c r="AV1156" s="501"/>
      <c r="AW1156" s="501"/>
      <c r="AX1156" s="501"/>
      <c r="AY1156" s="501"/>
      <c r="AZ1156" s="501"/>
      <c r="BA1156" s="501"/>
      <c r="BB1156" s="501"/>
      <c r="BC1156" s="501"/>
      <c r="BD1156" s="501"/>
      <c r="BE1156" s="501"/>
      <c r="BF1156" s="501"/>
      <c r="BG1156" s="501"/>
      <c r="BH1156" s="501"/>
      <c r="BI1156" s="501"/>
      <c r="BJ1156" s="501"/>
      <c r="BK1156" s="501"/>
      <c r="BL1156" s="501"/>
      <c r="BM1156" s="501"/>
      <c r="BN1156" s="501"/>
      <c r="BO1156" s="501"/>
      <c r="BP1156" s="501"/>
      <c r="BQ1156" s="501"/>
      <c r="BR1156" s="501"/>
      <c r="BS1156" s="501"/>
      <c r="BT1156" s="501"/>
      <c r="BU1156" s="501"/>
      <c r="BV1156" s="501"/>
      <c r="BW1156" s="501"/>
      <c r="BX1156" s="501"/>
      <c r="BY1156" s="501"/>
      <c r="BZ1156" s="501"/>
      <c r="CA1156" s="501"/>
      <c r="CB1156" s="501"/>
      <c r="CC1156" s="501"/>
      <c r="CD1156" s="501"/>
      <c r="CE1156" s="501"/>
      <c r="CF1156" s="501"/>
      <c r="CG1156" s="501"/>
      <c r="CH1156" s="501"/>
      <c r="CI1156" s="501"/>
      <c r="CJ1156" s="501"/>
      <c r="CK1156" s="501"/>
      <c r="CL1156" s="501"/>
      <c r="CM1156" s="501"/>
      <c r="CN1156" s="501"/>
      <c r="CO1156" s="501"/>
      <c r="CP1156" s="501"/>
    </row>
    <row r="1157" spans="1:127" s="502" customFormat="1" ht="12.75" customHeight="1" x14ac:dyDescent="0.2">
      <c r="A1157" s="281">
        <v>1156</v>
      </c>
      <c r="B1157" s="281" t="s">
        <v>1005</v>
      </c>
      <c r="C1157" s="281" t="s">
        <v>3779</v>
      </c>
      <c r="D1157" s="281" t="s">
        <v>61</v>
      </c>
      <c r="E1157" s="281" t="s">
        <v>3780</v>
      </c>
      <c r="F1157" s="281" t="s">
        <v>5001</v>
      </c>
      <c r="G1157" s="296" t="s">
        <v>3781</v>
      </c>
      <c r="H1157" s="676" t="s">
        <v>1664</v>
      </c>
      <c r="I1157" s="281" t="s">
        <v>375</v>
      </c>
      <c r="J1157" s="281" t="s">
        <v>1200</v>
      </c>
      <c r="K1157" s="281" t="s">
        <v>5074</v>
      </c>
      <c r="L1157" s="676" t="s">
        <v>5075</v>
      </c>
      <c r="M1157" s="306">
        <v>42420</v>
      </c>
      <c r="N1157" s="307">
        <v>45153</v>
      </c>
      <c r="O1157" s="507" t="s">
        <v>991</v>
      </c>
      <c r="P1157" s="510">
        <f t="shared" si="245"/>
        <v>45153</v>
      </c>
      <c r="Q1157" s="520">
        <v>19245</v>
      </c>
      <c r="R1157" s="520">
        <v>2008</v>
      </c>
      <c r="S1157" s="279">
        <v>44423</v>
      </c>
      <c r="T1157" s="324" t="s">
        <v>396</v>
      </c>
      <c r="U1157" s="324" t="s">
        <v>7111</v>
      </c>
      <c r="V1157" s="150" t="s">
        <v>10822</v>
      </c>
      <c r="W1157" s="150" t="s">
        <v>10823</v>
      </c>
      <c r="X1157" s="281" t="s">
        <v>7244</v>
      </c>
      <c r="Y1157" s="281" t="s">
        <v>5076</v>
      </c>
      <c r="Z1157" s="150" t="s">
        <v>5077</v>
      </c>
      <c r="AA1157" s="303">
        <f t="shared" si="246"/>
        <v>45153</v>
      </c>
      <c r="AB1157" s="283" t="s">
        <v>3782</v>
      </c>
      <c r="AC1157" s="281">
        <v>8.75</v>
      </c>
      <c r="AD1157" s="284">
        <v>24.2</v>
      </c>
      <c r="AE1157" s="281">
        <v>140</v>
      </c>
      <c r="AF1157" s="281">
        <v>140</v>
      </c>
      <c r="AG1157" s="281">
        <v>210</v>
      </c>
      <c r="AH1157" s="281">
        <v>300</v>
      </c>
      <c r="AI1157" s="281">
        <v>24</v>
      </c>
      <c r="AJ1157" s="281">
        <v>38</v>
      </c>
      <c r="AK1157" s="324">
        <v>42</v>
      </c>
      <c r="AL1157" s="324">
        <v>2</v>
      </c>
      <c r="AM1157" s="506">
        <v>41046</v>
      </c>
      <c r="AN1157" s="324">
        <v>1994</v>
      </c>
      <c r="AO1157" s="324" t="s">
        <v>990</v>
      </c>
      <c r="AP1157" s="324"/>
      <c r="AQ1157" s="512"/>
      <c r="AR1157" s="324"/>
      <c r="AS1157" s="324"/>
      <c r="AT1157" s="324"/>
      <c r="AU1157" s="324"/>
      <c r="AV1157" s="324"/>
      <c r="AW1157" s="324"/>
      <c r="AX1157" s="324"/>
      <c r="AY1157" s="324"/>
      <c r="AZ1157" s="324"/>
      <c r="BA1157" s="324"/>
      <c r="BB1157" s="324"/>
      <c r="BC1157" s="324"/>
      <c r="BD1157" s="324"/>
      <c r="BE1157" s="324"/>
      <c r="BF1157" s="324"/>
      <c r="BG1157" s="324"/>
      <c r="BH1157" s="324"/>
      <c r="BI1157" s="324"/>
      <c r="BJ1157" s="324"/>
      <c r="BK1157" s="324"/>
      <c r="BL1157" s="324"/>
      <c r="BM1157" s="324"/>
      <c r="BN1157" s="324"/>
      <c r="BO1157" s="324"/>
      <c r="BP1157" s="324"/>
      <c r="BQ1157" s="324"/>
      <c r="BR1157" s="324"/>
      <c r="BS1157" s="324"/>
      <c r="BT1157" s="324"/>
      <c r="BU1157" s="324"/>
      <c r="BV1157" s="324"/>
      <c r="BW1157" s="324"/>
      <c r="BX1157" s="324"/>
      <c r="BY1157" s="324"/>
      <c r="BZ1157" s="324"/>
      <c r="CA1157" s="324"/>
      <c r="CB1157" s="324"/>
      <c r="CC1157" s="324"/>
      <c r="CD1157" s="324"/>
      <c r="CE1157" s="324"/>
      <c r="CF1157" s="324"/>
      <c r="CG1157" s="324"/>
      <c r="CH1157" s="324"/>
      <c r="CI1157" s="324"/>
      <c r="CJ1157" s="324"/>
      <c r="CK1157" s="324"/>
      <c r="CL1157" s="324"/>
      <c r="CM1157" s="324"/>
      <c r="CN1157" s="324"/>
      <c r="CO1157" s="324"/>
      <c r="CP1157" s="324"/>
      <c r="CQ1157" s="532"/>
      <c r="CR1157" s="532"/>
      <c r="CS1157" s="532"/>
      <c r="CT1157" s="532"/>
      <c r="CU1157" s="532"/>
      <c r="CV1157" s="532"/>
      <c r="CW1157" s="532"/>
      <c r="CX1157" s="532"/>
      <c r="CY1157" s="532"/>
      <c r="CZ1157" s="532"/>
      <c r="DA1157" s="532"/>
      <c r="DB1157" s="532"/>
      <c r="DC1157" s="532"/>
      <c r="DD1157" s="532"/>
      <c r="DE1157" s="532"/>
      <c r="DF1157" s="532"/>
      <c r="DG1157" s="532"/>
      <c r="DH1157" s="532"/>
      <c r="DI1157" s="532"/>
      <c r="DJ1157" s="532"/>
      <c r="DK1157" s="532"/>
      <c r="DL1157" s="532"/>
      <c r="DM1157" s="532"/>
      <c r="DN1157" s="532"/>
      <c r="DO1157" s="532"/>
      <c r="DP1157" s="532"/>
      <c r="DQ1157" s="532"/>
      <c r="DR1157" s="532"/>
      <c r="DS1157" s="532"/>
      <c r="DT1157" s="532"/>
      <c r="DU1157" s="532"/>
      <c r="DV1157" s="532"/>
      <c r="DW1157" s="532"/>
    </row>
    <row r="1158" spans="1:127" ht="12.75" customHeight="1" x14ac:dyDescent="0.2">
      <c r="A1158" s="281">
        <v>1157</v>
      </c>
      <c r="B1158" s="281" t="s">
        <v>1004</v>
      </c>
      <c r="C1158" s="281" t="s">
        <v>6068</v>
      </c>
      <c r="D1158" s="281"/>
      <c r="E1158" s="281" t="s">
        <v>6069</v>
      </c>
      <c r="F1158" s="281"/>
      <c r="G1158" s="296" t="s">
        <v>6070</v>
      </c>
      <c r="H1158" s="676"/>
      <c r="I1158" s="281" t="s">
        <v>2996</v>
      </c>
      <c r="J1158" s="281"/>
      <c r="K1158" s="281" t="s">
        <v>6071</v>
      </c>
      <c r="L1158" s="676" t="s">
        <v>6072</v>
      </c>
      <c r="M1158" s="306">
        <v>43220</v>
      </c>
      <c r="N1158" s="325">
        <v>44691</v>
      </c>
      <c r="O1158" s="507" t="s">
        <v>991</v>
      </c>
      <c r="P1158" s="513">
        <f t="shared" si="245"/>
        <v>44691</v>
      </c>
      <c r="Q1158" s="514">
        <v>18388</v>
      </c>
      <c r="R1158" s="514">
        <v>2009</v>
      </c>
      <c r="S1158" s="279">
        <v>44326</v>
      </c>
      <c r="T1158" s="280" t="s">
        <v>5079</v>
      </c>
      <c r="U1158" s="324" t="s">
        <v>991</v>
      </c>
      <c r="V1158" s="282" t="s">
        <v>731</v>
      </c>
      <c r="W1158" s="282" t="s">
        <v>3577</v>
      </c>
      <c r="X1158" s="280" t="s">
        <v>6073</v>
      </c>
      <c r="Y1158" s="280"/>
      <c r="Z1158" s="282" t="s">
        <v>6074</v>
      </c>
      <c r="AA1158" s="319">
        <f t="shared" si="246"/>
        <v>44691</v>
      </c>
      <c r="AB1158" s="149" t="s">
        <v>2167</v>
      </c>
      <c r="AC1158" s="280">
        <v>4.7</v>
      </c>
      <c r="AD1158" s="305"/>
      <c r="AE1158" s="280">
        <v>60</v>
      </c>
      <c r="AF1158" s="280"/>
      <c r="AG1158" s="280">
        <v>80</v>
      </c>
      <c r="AH1158" s="280"/>
      <c r="AI1158" s="280">
        <v>23</v>
      </c>
      <c r="AJ1158" s="280">
        <v>38</v>
      </c>
      <c r="AK1158" s="501">
        <v>50</v>
      </c>
      <c r="AL1158" s="501">
        <v>1</v>
      </c>
      <c r="AM1158" s="501"/>
      <c r="AN1158" s="501"/>
      <c r="AO1158" s="501"/>
      <c r="AP1158" s="280"/>
      <c r="AQ1158" s="634"/>
      <c r="AR1158" s="501"/>
      <c r="AS1158" s="501"/>
      <c r="AT1158" s="501"/>
      <c r="AU1158" s="501"/>
      <c r="AV1158" s="501"/>
      <c r="AW1158" s="501"/>
      <c r="AX1158" s="501"/>
      <c r="AY1158" s="501"/>
      <c r="AZ1158" s="501"/>
      <c r="BA1158" s="501"/>
      <c r="BB1158" s="501"/>
      <c r="BC1158" s="501"/>
      <c r="BD1158" s="501"/>
      <c r="BE1158" s="501"/>
      <c r="BF1158" s="501"/>
      <c r="BG1158" s="501"/>
      <c r="BH1158" s="501"/>
      <c r="BI1158" s="501"/>
      <c r="BJ1158" s="501"/>
      <c r="BK1158" s="501"/>
      <c r="BL1158" s="501"/>
      <c r="BM1158" s="501"/>
      <c r="BN1158" s="501"/>
      <c r="BO1158" s="501"/>
      <c r="BP1158" s="501"/>
      <c r="BQ1158" s="501"/>
      <c r="BR1158" s="501"/>
      <c r="BS1158" s="501"/>
      <c r="BT1158" s="501"/>
      <c r="BU1158" s="501"/>
      <c r="BV1158" s="501"/>
      <c r="BW1158" s="501"/>
      <c r="BX1158" s="501"/>
      <c r="BY1158" s="501"/>
      <c r="BZ1158" s="501"/>
      <c r="CA1158" s="501"/>
      <c r="CB1158" s="501"/>
      <c r="CC1158" s="501"/>
      <c r="CD1158" s="501"/>
      <c r="CE1158" s="501"/>
      <c r="CF1158" s="501"/>
      <c r="CG1158" s="501"/>
      <c r="CH1158" s="501"/>
      <c r="CI1158" s="501"/>
      <c r="CJ1158" s="501"/>
      <c r="CK1158" s="501"/>
      <c r="CL1158" s="501"/>
      <c r="CM1158" s="501"/>
      <c r="CN1158" s="501"/>
      <c r="CO1158" s="501"/>
      <c r="CP1158" s="501"/>
    </row>
    <row r="1159" spans="1:127" ht="12.75" customHeight="1" x14ac:dyDescent="0.2">
      <c r="A1159" s="281">
        <v>1158</v>
      </c>
      <c r="B1159" s="281" t="s">
        <v>1004</v>
      </c>
      <c r="C1159" s="281" t="s">
        <v>3182</v>
      </c>
      <c r="D1159" s="281"/>
      <c r="E1159" s="281" t="s">
        <v>3783</v>
      </c>
      <c r="F1159" s="281"/>
      <c r="G1159" s="296" t="s">
        <v>3784</v>
      </c>
      <c r="H1159" s="676"/>
      <c r="I1159" s="281" t="s">
        <v>2653</v>
      </c>
      <c r="J1159" s="281"/>
      <c r="K1159" s="271" t="s">
        <v>9685</v>
      </c>
      <c r="L1159" s="273" t="s">
        <v>1638</v>
      </c>
      <c r="M1159" s="275">
        <v>42415</v>
      </c>
      <c r="N1159" s="276">
        <v>44564</v>
      </c>
      <c r="O1159" s="277" t="s">
        <v>991</v>
      </c>
      <c r="P1159" s="298">
        <f t="shared" si="245"/>
        <v>44564</v>
      </c>
      <c r="Q1159" s="278">
        <v>21013</v>
      </c>
      <c r="R1159" s="278">
        <v>2016</v>
      </c>
      <c r="S1159" s="279">
        <v>44199</v>
      </c>
      <c r="T1159" s="280" t="s">
        <v>5079</v>
      </c>
      <c r="U1159" s="281" t="s">
        <v>991</v>
      </c>
      <c r="V1159" s="282" t="s">
        <v>9686</v>
      </c>
      <c r="W1159" s="282" t="s">
        <v>9687</v>
      </c>
      <c r="X1159" s="280" t="s">
        <v>1639</v>
      </c>
      <c r="Y1159" s="280" t="s">
        <v>1570</v>
      </c>
      <c r="Z1159" s="282" t="s">
        <v>1712</v>
      </c>
      <c r="AA1159" s="319">
        <f t="shared" si="246"/>
        <v>44564</v>
      </c>
      <c r="AB1159" s="283" t="s">
        <v>2167</v>
      </c>
      <c r="AC1159" s="281">
        <v>4.5</v>
      </c>
      <c r="AD1159" s="284"/>
      <c r="AE1159" s="281">
        <v>90</v>
      </c>
      <c r="AF1159" s="281"/>
      <c r="AG1159" s="281">
        <v>115</v>
      </c>
      <c r="AH1159" s="281"/>
      <c r="AI1159" s="281">
        <v>22</v>
      </c>
      <c r="AJ1159" s="281">
        <v>36</v>
      </c>
      <c r="AK1159" s="281">
        <v>54</v>
      </c>
      <c r="AL1159" s="281">
        <v>1</v>
      </c>
      <c r="AM1159" s="501"/>
      <c r="AN1159" s="501"/>
      <c r="AO1159" s="501"/>
      <c r="AP1159" s="280"/>
      <c r="AQ1159" s="634"/>
      <c r="AR1159" s="501"/>
      <c r="AS1159" s="501"/>
      <c r="AT1159" s="501"/>
      <c r="AU1159" s="501"/>
      <c r="AV1159" s="501"/>
      <c r="AW1159" s="501"/>
      <c r="AX1159" s="501"/>
      <c r="AY1159" s="501"/>
      <c r="AZ1159" s="501"/>
      <c r="BA1159" s="501"/>
      <c r="BB1159" s="501"/>
      <c r="BC1159" s="501"/>
      <c r="BD1159" s="501"/>
      <c r="BE1159" s="501"/>
      <c r="BF1159" s="501"/>
      <c r="BG1159" s="501"/>
      <c r="BH1159" s="501"/>
      <c r="BI1159" s="501"/>
      <c r="BJ1159" s="501"/>
      <c r="BK1159" s="501"/>
      <c r="BL1159" s="501"/>
      <c r="BM1159" s="501"/>
      <c r="BN1159" s="501"/>
      <c r="BO1159" s="501"/>
      <c r="BP1159" s="501"/>
      <c r="BQ1159" s="501"/>
      <c r="BR1159" s="501"/>
      <c r="BS1159" s="501"/>
      <c r="BT1159" s="501"/>
      <c r="BU1159" s="501"/>
      <c r="BV1159" s="501"/>
      <c r="BW1159" s="501"/>
      <c r="BX1159" s="501"/>
      <c r="BY1159" s="501"/>
      <c r="BZ1159" s="501"/>
      <c r="CA1159" s="501"/>
      <c r="CB1159" s="501"/>
      <c r="CC1159" s="501"/>
      <c r="CD1159" s="501"/>
      <c r="CE1159" s="501"/>
      <c r="CF1159" s="501"/>
      <c r="CG1159" s="501"/>
      <c r="CH1159" s="501"/>
      <c r="CI1159" s="501"/>
      <c r="CJ1159" s="501"/>
      <c r="CK1159" s="501"/>
      <c r="CL1159" s="501"/>
      <c r="CM1159" s="501"/>
      <c r="CN1159" s="501"/>
      <c r="CO1159" s="501"/>
      <c r="CP1159" s="501"/>
    </row>
    <row r="1160" spans="1:127" ht="12.75" customHeight="1" x14ac:dyDescent="0.2">
      <c r="A1160" s="281">
        <v>1159</v>
      </c>
      <c r="B1160" s="281" t="s">
        <v>1004</v>
      </c>
      <c r="C1160" s="281" t="s">
        <v>2442</v>
      </c>
      <c r="D1160" s="281"/>
      <c r="E1160" s="281" t="s">
        <v>3785</v>
      </c>
      <c r="F1160" s="281"/>
      <c r="G1160" s="296" t="s">
        <v>3786</v>
      </c>
      <c r="H1160" s="676"/>
      <c r="I1160" s="130" t="s">
        <v>3262</v>
      </c>
      <c r="J1160" s="281"/>
      <c r="K1160" s="281" t="s">
        <v>3787</v>
      </c>
      <c r="L1160" s="676" t="s">
        <v>3788</v>
      </c>
      <c r="M1160" s="306">
        <v>42416</v>
      </c>
      <c r="N1160" s="325">
        <v>44236</v>
      </c>
      <c r="O1160" s="277" t="s">
        <v>991</v>
      </c>
      <c r="P1160" s="298">
        <f t="shared" si="245"/>
        <v>44236</v>
      </c>
      <c r="Q1160" s="278">
        <v>16197</v>
      </c>
      <c r="R1160" s="278">
        <v>2014</v>
      </c>
      <c r="S1160" s="279">
        <v>43505</v>
      </c>
      <c r="T1160" s="281" t="s">
        <v>239</v>
      </c>
      <c r="U1160" s="280" t="s">
        <v>991</v>
      </c>
      <c r="V1160" s="282" t="s">
        <v>1281</v>
      </c>
      <c r="W1160" s="282" t="s">
        <v>559</v>
      </c>
      <c r="X1160" s="280" t="s">
        <v>3789</v>
      </c>
      <c r="Y1160" s="280" t="s">
        <v>1697</v>
      </c>
      <c r="Z1160" s="282" t="s">
        <v>2687</v>
      </c>
      <c r="AA1160" s="319">
        <f t="shared" si="246"/>
        <v>44236</v>
      </c>
      <c r="AB1160" s="149" t="s">
        <v>2167</v>
      </c>
      <c r="AC1160" s="280">
        <v>4.5</v>
      </c>
      <c r="AD1160" s="305"/>
      <c r="AE1160" s="280">
        <v>80</v>
      </c>
      <c r="AF1160" s="280"/>
      <c r="AG1160" s="280">
        <v>105</v>
      </c>
      <c r="AH1160" s="280"/>
      <c r="AI1160" s="280">
        <v>22</v>
      </c>
      <c r="AJ1160" s="280">
        <v>37</v>
      </c>
      <c r="AK1160" s="280">
        <v>54</v>
      </c>
      <c r="AL1160" s="280">
        <v>1</v>
      </c>
      <c r="AM1160" s="501"/>
      <c r="AN1160" s="501"/>
      <c r="AO1160" s="501"/>
      <c r="AP1160" s="280"/>
      <c r="AQ1160" s="634"/>
      <c r="AR1160" s="501"/>
      <c r="AS1160" s="501"/>
      <c r="AT1160" s="501"/>
      <c r="AU1160" s="501"/>
      <c r="AV1160" s="501"/>
      <c r="AW1160" s="501"/>
      <c r="AX1160" s="501"/>
      <c r="AY1160" s="501"/>
      <c r="AZ1160" s="501"/>
      <c r="BA1160" s="501"/>
      <c r="BB1160" s="501"/>
      <c r="BC1160" s="501"/>
      <c r="BD1160" s="501"/>
      <c r="BE1160" s="501"/>
      <c r="BF1160" s="501"/>
      <c r="BG1160" s="501"/>
      <c r="BH1160" s="501"/>
      <c r="BI1160" s="501"/>
      <c r="BJ1160" s="501"/>
      <c r="BK1160" s="501"/>
      <c r="BL1160" s="501"/>
      <c r="BM1160" s="501"/>
      <c r="BN1160" s="501"/>
      <c r="BO1160" s="501"/>
      <c r="BP1160" s="501"/>
      <c r="BQ1160" s="501"/>
      <c r="BR1160" s="501"/>
      <c r="BS1160" s="501"/>
      <c r="BT1160" s="501"/>
      <c r="BU1160" s="501"/>
      <c r="BV1160" s="501"/>
      <c r="BW1160" s="501"/>
      <c r="BX1160" s="501"/>
      <c r="BY1160" s="501"/>
      <c r="BZ1160" s="501"/>
      <c r="CA1160" s="501"/>
      <c r="CB1160" s="501"/>
      <c r="CC1160" s="501"/>
      <c r="CD1160" s="501"/>
      <c r="CE1160" s="501"/>
      <c r="CF1160" s="501"/>
      <c r="CG1160" s="501"/>
      <c r="CH1160" s="501"/>
      <c r="CI1160" s="501"/>
      <c r="CJ1160" s="501"/>
      <c r="CK1160" s="501"/>
      <c r="CL1160" s="501"/>
      <c r="CM1160" s="501"/>
      <c r="CN1160" s="501"/>
      <c r="CO1160" s="501"/>
      <c r="CP1160" s="501"/>
    </row>
    <row r="1161" spans="1:127" ht="12.75" customHeight="1" x14ac:dyDescent="0.2">
      <c r="A1161" s="281">
        <v>1160</v>
      </c>
      <c r="B1161" s="281" t="s">
        <v>1004</v>
      </c>
      <c r="C1161" s="281" t="s">
        <v>641</v>
      </c>
      <c r="D1161" s="281"/>
      <c r="E1161" s="281" t="s">
        <v>3790</v>
      </c>
      <c r="F1161" s="281"/>
      <c r="G1161" s="296" t="s">
        <v>3791</v>
      </c>
      <c r="H1161" s="676"/>
      <c r="I1161" s="130" t="s">
        <v>3262</v>
      </c>
      <c r="J1161" s="281"/>
      <c r="K1161" s="281" t="s">
        <v>557</v>
      </c>
      <c r="L1161" s="676" t="s">
        <v>558</v>
      </c>
      <c r="M1161" s="306">
        <v>42433</v>
      </c>
      <c r="N1161" s="325">
        <v>44247</v>
      </c>
      <c r="O1161" s="507" t="s">
        <v>991</v>
      </c>
      <c r="P1161" s="513">
        <f>N1161</f>
        <v>44247</v>
      </c>
      <c r="Q1161" s="514">
        <v>16310</v>
      </c>
      <c r="R1161" s="514">
        <v>2016</v>
      </c>
      <c r="S1161" s="279">
        <v>43881</v>
      </c>
      <c r="T1161" s="281" t="s">
        <v>5079</v>
      </c>
      <c r="U1161" s="281" t="s">
        <v>991</v>
      </c>
      <c r="V1161" s="584">
        <v>11.3</v>
      </c>
      <c r="W1161" s="584">
        <v>46.3</v>
      </c>
      <c r="X1161" s="280" t="s">
        <v>3792</v>
      </c>
      <c r="Y1161" s="280" t="s">
        <v>3025</v>
      </c>
      <c r="Z1161" s="282" t="s">
        <v>3026</v>
      </c>
      <c r="AA1161" s="319">
        <f t="shared" si="246"/>
        <v>44247</v>
      </c>
      <c r="AB1161" s="149" t="s">
        <v>2167</v>
      </c>
      <c r="AC1161" s="280">
        <v>4.5</v>
      </c>
      <c r="AD1161" s="305"/>
      <c r="AE1161" s="280">
        <v>80</v>
      </c>
      <c r="AF1161" s="280"/>
      <c r="AG1161" s="280">
        <v>105</v>
      </c>
      <c r="AH1161" s="280"/>
      <c r="AI1161" s="280">
        <v>22</v>
      </c>
      <c r="AJ1161" s="280">
        <v>37</v>
      </c>
      <c r="AK1161" s="280">
        <v>54</v>
      </c>
      <c r="AL1161" s="280">
        <v>1</v>
      </c>
      <c r="AM1161" s="501"/>
      <c r="AN1161" s="501"/>
      <c r="AO1161" s="501"/>
      <c r="AP1161" s="280"/>
      <c r="AQ1161" s="634"/>
      <c r="AR1161" s="501"/>
      <c r="AS1161" s="501"/>
      <c r="AT1161" s="501"/>
      <c r="AU1161" s="501"/>
      <c r="AV1161" s="501"/>
      <c r="AW1161" s="501"/>
      <c r="AX1161" s="501"/>
      <c r="AY1161" s="501"/>
      <c r="AZ1161" s="501"/>
      <c r="BA1161" s="501"/>
      <c r="BB1161" s="501"/>
      <c r="BC1161" s="501"/>
      <c r="BD1161" s="501"/>
      <c r="BE1161" s="501"/>
      <c r="BF1161" s="501"/>
      <c r="BG1161" s="501"/>
      <c r="BH1161" s="501"/>
      <c r="BI1161" s="501"/>
      <c r="BJ1161" s="501"/>
      <c r="BK1161" s="501"/>
      <c r="BL1161" s="501"/>
      <c r="BM1161" s="501"/>
      <c r="BN1161" s="501"/>
      <c r="BO1161" s="501"/>
      <c r="BP1161" s="501"/>
      <c r="BQ1161" s="501"/>
      <c r="BR1161" s="501"/>
      <c r="BS1161" s="501"/>
      <c r="BT1161" s="501"/>
      <c r="BU1161" s="501"/>
      <c r="BV1161" s="501"/>
      <c r="BW1161" s="501"/>
      <c r="BX1161" s="501"/>
      <c r="BY1161" s="501"/>
      <c r="BZ1161" s="501"/>
      <c r="CA1161" s="501"/>
      <c r="CB1161" s="501"/>
      <c r="CC1161" s="501"/>
      <c r="CD1161" s="501"/>
      <c r="CE1161" s="501"/>
      <c r="CF1161" s="501"/>
      <c r="CG1161" s="501"/>
      <c r="CH1161" s="501"/>
      <c r="CI1161" s="501"/>
      <c r="CJ1161" s="501"/>
      <c r="CK1161" s="501"/>
      <c r="CL1161" s="501"/>
      <c r="CM1161" s="501"/>
      <c r="CN1161" s="501"/>
      <c r="CO1161" s="501"/>
      <c r="CP1161" s="501"/>
    </row>
    <row r="1162" spans="1:127" s="502" customFormat="1" ht="12.75" customHeight="1" x14ac:dyDescent="0.2">
      <c r="A1162" s="281">
        <v>1161</v>
      </c>
      <c r="B1162" s="281" t="s">
        <v>1004</v>
      </c>
      <c r="C1162" s="281" t="s">
        <v>10164</v>
      </c>
      <c r="D1162" s="281"/>
      <c r="E1162" s="281" t="s">
        <v>3793</v>
      </c>
      <c r="F1162" s="281"/>
      <c r="G1162" s="296" t="s">
        <v>10165</v>
      </c>
      <c r="H1162" s="922"/>
      <c r="I1162" s="130" t="s">
        <v>136</v>
      </c>
      <c r="J1162" s="281"/>
      <c r="K1162" s="281" t="s">
        <v>2104</v>
      </c>
      <c r="L1162" s="922" t="s">
        <v>2105</v>
      </c>
      <c r="M1162" s="306">
        <v>44333</v>
      </c>
      <c r="N1162" s="307">
        <v>45057</v>
      </c>
      <c r="O1162" s="277" t="s">
        <v>991</v>
      </c>
      <c r="P1162" s="299">
        <f>N1162</f>
        <v>45057</v>
      </c>
      <c r="Q1162" s="264">
        <v>21234</v>
      </c>
      <c r="R1162" s="264">
        <v>2021</v>
      </c>
      <c r="S1162" s="265">
        <v>44327</v>
      </c>
      <c r="T1162" s="281" t="s">
        <v>239</v>
      </c>
      <c r="U1162" s="281" t="s">
        <v>1786</v>
      </c>
      <c r="V1162" s="150" t="s">
        <v>484</v>
      </c>
      <c r="W1162" s="150" t="s">
        <v>484</v>
      </c>
      <c r="X1162" s="281" t="s">
        <v>6908</v>
      </c>
      <c r="Y1162" s="281" t="s">
        <v>1339</v>
      </c>
      <c r="Z1162" s="150" t="s">
        <v>2076</v>
      </c>
      <c r="AA1162" s="303">
        <f t="shared" si="246"/>
        <v>45057</v>
      </c>
      <c r="AB1162" s="283" t="s">
        <v>9306</v>
      </c>
      <c r="AC1162" s="281">
        <v>6.91</v>
      </c>
      <c r="AD1162" s="284"/>
      <c r="AE1162" s="281">
        <v>118</v>
      </c>
      <c r="AF1162" s="281"/>
      <c r="AG1162" s="281">
        <v>133</v>
      </c>
      <c r="AH1162" s="281"/>
      <c r="AI1162" s="281">
        <v>27</v>
      </c>
      <c r="AJ1162" s="281">
        <v>41</v>
      </c>
      <c r="AK1162" s="281">
        <v>64</v>
      </c>
      <c r="AL1162" s="281">
        <v>1</v>
      </c>
      <c r="AM1162" s="324"/>
      <c r="AN1162" s="324"/>
      <c r="AO1162" s="324"/>
      <c r="AP1162" s="281"/>
      <c r="AQ1162" s="635"/>
      <c r="AR1162" s="324"/>
      <c r="AS1162" s="324"/>
      <c r="AT1162" s="324"/>
      <c r="AU1162" s="324"/>
      <c r="AV1162" s="324"/>
      <c r="AW1162" s="324"/>
      <c r="AX1162" s="324"/>
      <c r="AY1162" s="324"/>
      <c r="AZ1162" s="324"/>
      <c r="BA1162" s="324"/>
      <c r="BB1162" s="324"/>
      <c r="BC1162" s="324"/>
      <c r="BD1162" s="324"/>
      <c r="BE1162" s="324"/>
      <c r="BF1162" s="324"/>
      <c r="BG1162" s="324"/>
      <c r="BH1162" s="324"/>
      <c r="BI1162" s="324"/>
      <c r="BJ1162" s="324"/>
      <c r="BK1162" s="324"/>
      <c r="BL1162" s="324"/>
      <c r="BM1162" s="324"/>
      <c r="BN1162" s="324"/>
      <c r="BO1162" s="324"/>
      <c r="BP1162" s="324"/>
      <c r="BQ1162" s="324"/>
      <c r="BR1162" s="324"/>
      <c r="BS1162" s="324"/>
      <c r="BT1162" s="324"/>
      <c r="BU1162" s="324"/>
      <c r="BV1162" s="324"/>
      <c r="BW1162" s="324"/>
      <c r="BX1162" s="324"/>
      <c r="BY1162" s="324"/>
      <c r="BZ1162" s="324"/>
      <c r="CA1162" s="324"/>
      <c r="CB1162" s="324"/>
      <c r="CC1162" s="324"/>
      <c r="CD1162" s="324"/>
      <c r="CE1162" s="324"/>
      <c r="CF1162" s="324"/>
      <c r="CG1162" s="324"/>
      <c r="CH1162" s="324"/>
      <c r="CI1162" s="324"/>
      <c r="CJ1162" s="324"/>
      <c r="CK1162" s="324"/>
      <c r="CL1162" s="324"/>
      <c r="CM1162" s="324"/>
      <c r="CN1162" s="324"/>
      <c r="CO1162" s="324"/>
      <c r="CP1162" s="324"/>
      <c r="CQ1162" s="532"/>
      <c r="CR1162" s="532"/>
      <c r="CS1162" s="532"/>
      <c r="CT1162" s="532"/>
      <c r="CU1162" s="532"/>
      <c r="CV1162" s="532"/>
      <c r="CW1162" s="532"/>
      <c r="CX1162" s="532"/>
      <c r="CY1162" s="532"/>
      <c r="CZ1162" s="532"/>
      <c r="DA1162" s="532"/>
      <c r="DB1162" s="532"/>
      <c r="DC1162" s="532"/>
      <c r="DD1162" s="532"/>
      <c r="DE1162" s="532"/>
      <c r="DF1162" s="532"/>
      <c r="DG1162" s="532"/>
      <c r="DH1162" s="532"/>
      <c r="DI1162" s="532"/>
      <c r="DJ1162" s="532"/>
      <c r="DK1162" s="532"/>
      <c r="DL1162" s="532"/>
      <c r="DM1162" s="532"/>
      <c r="DN1162" s="532"/>
      <c r="DO1162" s="532"/>
      <c r="DP1162" s="532"/>
      <c r="DQ1162" s="532"/>
      <c r="DR1162" s="532"/>
      <c r="DS1162" s="532"/>
      <c r="DT1162" s="532"/>
      <c r="DU1162" s="532"/>
      <c r="DV1162" s="532"/>
      <c r="DW1162" s="532"/>
    </row>
    <row r="1163" spans="1:127" ht="12.75" customHeight="1" x14ac:dyDescent="0.2">
      <c r="A1163" s="281">
        <v>1162</v>
      </c>
      <c r="B1163" s="281" t="s">
        <v>1004</v>
      </c>
      <c r="C1163" s="281" t="s">
        <v>2482</v>
      </c>
      <c r="D1163" s="281"/>
      <c r="E1163" s="281" t="s">
        <v>3794</v>
      </c>
      <c r="F1163" s="281"/>
      <c r="G1163" s="296" t="s">
        <v>3795</v>
      </c>
      <c r="H1163" s="676"/>
      <c r="I1163" s="130" t="s">
        <v>3262</v>
      </c>
      <c r="J1163" s="281"/>
      <c r="K1163" s="281" t="s">
        <v>3114</v>
      </c>
      <c r="L1163" s="676" t="s">
        <v>3115</v>
      </c>
      <c r="M1163" s="306">
        <v>42440</v>
      </c>
      <c r="N1163" s="325">
        <v>44652</v>
      </c>
      <c r="O1163" s="507" t="s">
        <v>991</v>
      </c>
      <c r="P1163" s="513">
        <f>N1163</f>
        <v>44652</v>
      </c>
      <c r="Q1163" s="514">
        <v>16339</v>
      </c>
      <c r="R1163" s="514">
        <v>2016</v>
      </c>
      <c r="S1163" s="279">
        <v>43922</v>
      </c>
      <c r="T1163" s="280" t="s">
        <v>5079</v>
      </c>
      <c r="U1163" s="281" t="s">
        <v>991</v>
      </c>
      <c r="V1163" s="282" t="s">
        <v>8428</v>
      </c>
      <c r="W1163" s="282" t="s">
        <v>8429</v>
      </c>
      <c r="X1163" s="280" t="s">
        <v>4044</v>
      </c>
      <c r="Y1163" s="280" t="s">
        <v>3116</v>
      </c>
      <c r="Z1163" s="282" t="s">
        <v>3117</v>
      </c>
      <c r="AA1163" s="319">
        <f t="shared" ref="AA1163:AA1177" si="247">N1163</f>
        <v>44652</v>
      </c>
      <c r="AB1163" s="283" t="s">
        <v>2167</v>
      </c>
      <c r="AC1163" s="281">
        <v>4.7</v>
      </c>
      <c r="AD1163" s="284"/>
      <c r="AE1163" s="281">
        <v>95</v>
      </c>
      <c r="AF1163" s="281"/>
      <c r="AG1163" s="281">
        <v>120</v>
      </c>
      <c r="AH1163" s="281"/>
      <c r="AI1163" s="281">
        <v>22</v>
      </c>
      <c r="AJ1163" s="281">
        <v>37</v>
      </c>
      <c r="AK1163" s="281">
        <v>57</v>
      </c>
      <c r="AL1163" s="281">
        <v>1</v>
      </c>
      <c r="AM1163" s="501"/>
      <c r="AN1163" s="501"/>
      <c r="AO1163" s="501"/>
      <c r="AP1163" s="280"/>
      <c r="AQ1163" s="634"/>
      <c r="AR1163" s="501"/>
      <c r="AS1163" s="501"/>
      <c r="AT1163" s="501"/>
      <c r="AU1163" s="501"/>
      <c r="AV1163" s="501"/>
      <c r="AW1163" s="501"/>
      <c r="AX1163" s="501"/>
      <c r="AY1163" s="501"/>
      <c r="AZ1163" s="501"/>
      <c r="BA1163" s="501"/>
      <c r="BB1163" s="501"/>
      <c r="BC1163" s="501"/>
      <c r="BD1163" s="501"/>
      <c r="BE1163" s="501"/>
      <c r="BF1163" s="501"/>
      <c r="BG1163" s="501"/>
      <c r="BH1163" s="501"/>
      <c r="BI1163" s="501"/>
      <c r="BJ1163" s="501"/>
      <c r="BK1163" s="501"/>
      <c r="BL1163" s="501"/>
      <c r="BM1163" s="501"/>
      <c r="BN1163" s="501"/>
      <c r="BO1163" s="501"/>
      <c r="BP1163" s="501"/>
      <c r="BQ1163" s="501"/>
      <c r="BR1163" s="501"/>
      <c r="BS1163" s="501"/>
      <c r="BT1163" s="501"/>
      <c r="BU1163" s="501"/>
      <c r="BV1163" s="501"/>
      <c r="BW1163" s="501"/>
      <c r="BX1163" s="501"/>
      <c r="BY1163" s="501"/>
      <c r="BZ1163" s="501"/>
      <c r="CA1163" s="501"/>
      <c r="CB1163" s="501"/>
      <c r="CC1163" s="501"/>
      <c r="CD1163" s="501"/>
      <c r="CE1163" s="501"/>
      <c r="CF1163" s="501"/>
      <c r="CG1163" s="501"/>
      <c r="CH1163" s="501"/>
      <c r="CI1163" s="501"/>
      <c r="CJ1163" s="501"/>
      <c r="CK1163" s="501"/>
      <c r="CL1163" s="501"/>
      <c r="CM1163" s="501"/>
      <c r="CN1163" s="501"/>
      <c r="CO1163" s="501"/>
      <c r="CP1163" s="501"/>
    </row>
    <row r="1164" spans="1:127" s="502" customFormat="1" ht="12.75" customHeight="1" x14ac:dyDescent="0.2">
      <c r="A1164" s="281">
        <v>1163</v>
      </c>
      <c r="B1164" s="281" t="s">
        <v>1004</v>
      </c>
      <c r="C1164" s="281" t="s">
        <v>3216</v>
      </c>
      <c r="D1164" s="281"/>
      <c r="E1164" s="281" t="s">
        <v>7135</v>
      </c>
      <c r="F1164" s="281"/>
      <c r="G1164" s="296" t="s">
        <v>10639</v>
      </c>
      <c r="H1164" s="922"/>
      <c r="I1164" s="281" t="s">
        <v>2653</v>
      </c>
      <c r="J1164" s="281"/>
      <c r="K1164" s="281" t="s">
        <v>10640</v>
      </c>
      <c r="L1164" s="922" t="s">
        <v>10641</v>
      </c>
      <c r="M1164" s="306">
        <v>44400</v>
      </c>
      <c r="N1164" s="307">
        <v>45122</v>
      </c>
      <c r="O1164" s="507" t="s">
        <v>991</v>
      </c>
      <c r="P1164" s="508">
        <f>N1164</f>
        <v>45122</v>
      </c>
      <c r="Q1164" s="520">
        <v>21423</v>
      </c>
      <c r="R1164" s="520">
        <v>2021</v>
      </c>
      <c r="S1164" s="265">
        <v>44392</v>
      </c>
      <c r="T1164" s="280" t="s">
        <v>5079</v>
      </c>
      <c r="U1164" s="324" t="s">
        <v>1786</v>
      </c>
      <c r="V1164" s="150" t="s">
        <v>484</v>
      </c>
      <c r="W1164" s="150" t="s">
        <v>484</v>
      </c>
      <c r="X1164" s="281" t="s">
        <v>10642</v>
      </c>
      <c r="Y1164" s="281" t="s">
        <v>10643</v>
      </c>
      <c r="Z1164" s="150" t="s">
        <v>10644</v>
      </c>
      <c r="AA1164" s="303">
        <f t="shared" si="247"/>
        <v>45122</v>
      </c>
      <c r="AB1164" s="283" t="s">
        <v>2167</v>
      </c>
      <c r="AC1164" s="281">
        <v>4.3</v>
      </c>
      <c r="AD1164" s="284"/>
      <c r="AE1164" s="281">
        <v>75</v>
      </c>
      <c r="AF1164" s="281"/>
      <c r="AG1164" s="281">
        <v>100</v>
      </c>
      <c r="AH1164" s="281"/>
      <c r="AI1164" s="281">
        <v>22</v>
      </c>
      <c r="AJ1164" s="281">
        <v>36</v>
      </c>
      <c r="AK1164" s="324">
        <v>54</v>
      </c>
      <c r="AL1164" s="324">
        <v>1</v>
      </c>
      <c r="AM1164" s="324"/>
      <c r="AN1164" s="324"/>
      <c r="AO1164" s="324"/>
      <c r="AP1164" s="281"/>
      <c r="AQ1164" s="635"/>
      <c r="AR1164" s="324"/>
      <c r="AS1164" s="324"/>
      <c r="AT1164" s="324"/>
      <c r="AU1164" s="324"/>
      <c r="AV1164" s="324"/>
      <c r="AW1164" s="324"/>
      <c r="AX1164" s="324"/>
      <c r="AY1164" s="324"/>
      <c r="AZ1164" s="324"/>
      <c r="BA1164" s="324"/>
      <c r="BB1164" s="324"/>
      <c r="BC1164" s="324"/>
      <c r="BD1164" s="324"/>
      <c r="BE1164" s="324"/>
      <c r="BF1164" s="324"/>
      <c r="BG1164" s="324"/>
      <c r="BH1164" s="324"/>
      <c r="BI1164" s="324"/>
      <c r="BJ1164" s="324"/>
      <c r="BK1164" s="324"/>
      <c r="BL1164" s="324"/>
      <c r="BM1164" s="324"/>
      <c r="BN1164" s="324"/>
      <c r="BO1164" s="324"/>
      <c r="BP1164" s="324"/>
      <c r="BQ1164" s="324"/>
      <c r="BR1164" s="324"/>
      <c r="BS1164" s="324"/>
      <c r="BT1164" s="324"/>
      <c r="BU1164" s="324"/>
      <c r="BV1164" s="324"/>
      <c r="BW1164" s="324"/>
      <c r="BX1164" s="324"/>
      <c r="BY1164" s="324"/>
      <c r="BZ1164" s="324"/>
      <c r="CA1164" s="324"/>
      <c r="CB1164" s="324"/>
      <c r="CC1164" s="324"/>
      <c r="CD1164" s="324"/>
      <c r="CE1164" s="324"/>
      <c r="CF1164" s="324"/>
      <c r="CG1164" s="324"/>
      <c r="CH1164" s="324"/>
      <c r="CI1164" s="324"/>
      <c r="CJ1164" s="324"/>
      <c r="CK1164" s="324"/>
      <c r="CL1164" s="324"/>
      <c r="CM1164" s="324"/>
      <c r="CN1164" s="324"/>
      <c r="CO1164" s="324"/>
      <c r="CP1164" s="324"/>
      <c r="CQ1164" s="532"/>
      <c r="CR1164" s="532"/>
      <c r="CS1164" s="532"/>
      <c r="CT1164" s="532"/>
      <c r="CU1164" s="532"/>
      <c r="CV1164" s="532"/>
      <c r="CW1164" s="532"/>
      <c r="CX1164" s="532"/>
      <c r="CY1164" s="532"/>
      <c r="CZ1164" s="532"/>
      <c r="DA1164" s="532"/>
      <c r="DB1164" s="532"/>
      <c r="DC1164" s="532"/>
      <c r="DD1164" s="532"/>
      <c r="DE1164" s="532"/>
      <c r="DF1164" s="532"/>
      <c r="DG1164" s="532"/>
      <c r="DH1164" s="532"/>
      <c r="DI1164" s="532"/>
      <c r="DJ1164" s="532"/>
      <c r="DK1164" s="532"/>
      <c r="DL1164" s="532"/>
      <c r="DM1164" s="532"/>
      <c r="DN1164" s="532"/>
      <c r="DO1164" s="532"/>
      <c r="DP1164" s="532"/>
      <c r="DQ1164" s="532"/>
      <c r="DR1164" s="532"/>
      <c r="DS1164" s="532"/>
      <c r="DT1164" s="532"/>
      <c r="DU1164" s="532"/>
      <c r="DV1164" s="532"/>
      <c r="DW1164" s="532"/>
    </row>
    <row r="1165" spans="1:127" s="502" customFormat="1" ht="12.75" customHeight="1" x14ac:dyDescent="0.2">
      <c r="A1165" s="281">
        <v>1164</v>
      </c>
      <c r="B1165" s="281" t="s">
        <v>1005</v>
      </c>
      <c r="C1165" s="281" t="s">
        <v>469</v>
      </c>
      <c r="D1165" s="281" t="s">
        <v>4079</v>
      </c>
      <c r="E1165" s="281" t="s">
        <v>3796</v>
      </c>
      <c r="F1165" s="281" t="s">
        <v>7469</v>
      </c>
      <c r="G1165" s="296" t="s">
        <v>7162</v>
      </c>
      <c r="H1165" s="676" t="s">
        <v>7470</v>
      </c>
      <c r="I1165" s="281" t="s">
        <v>1634</v>
      </c>
      <c r="J1165" s="281" t="s">
        <v>1616</v>
      </c>
      <c r="K1165" s="281" t="s">
        <v>7467</v>
      </c>
      <c r="L1165" s="676" t="s">
        <v>10813</v>
      </c>
      <c r="M1165" s="306">
        <v>43669</v>
      </c>
      <c r="N1165" s="307">
        <v>45155</v>
      </c>
      <c r="O1165" s="507" t="s">
        <v>991</v>
      </c>
      <c r="P1165" s="508">
        <f>N1165</f>
        <v>45155</v>
      </c>
      <c r="Q1165" s="264">
        <v>19391</v>
      </c>
      <c r="R1165" s="264">
        <v>2019</v>
      </c>
      <c r="S1165" s="265">
        <v>44425</v>
      </c>
      <c r="T1165" s="281" t="s">
        <v>1686</v>
      </c>
      <c r="U1165" s="324" t="s">
        <v>4844</v>
      </c>
      <c r="V1165" s="150" t="s">
        <v>10752</v>
      </c>
      <c r="W1165" s="150" t="s">
        <v>10752</v>
      </c>
      <c r="X1165" s="281" t="s">
        <v>7468</v>
      </c>
      <c r="Y1165" s="281" t="s">
        <v>1232</v>
      </c>
      <c r="Z1165" s="150" t="s">
        <v>1018</v>
      </c>
      <c r="AA1165" s="303">
        <f>N1165</f>
        <v>45155</v>
      </c>
      <c r="AB1165" s="283" t="s">
        <v>485</v>
      </c>
      <c r="AC1165" s="281">
        <v>4.9000000000000004</v>
      </c>
      <c r="AD1165" s="284">
        <v>18.5</v>
      </c>
      <c r="AE1165" s="281">
        <v>75</v>
      </c>
      <c r="AF1165" s="281">
        <v>75</v>
      </c>
      <c r="AG1165" s="281">
        <v>100</v>
      </c>
      <c r="AH1165" s="281">
        <v>133</v>
      </c>
      <c r="AI1165" s="281" t="s">
        <v>994</v>
      </c>
      <c r="AJ1165" s="281" t="s">
        <v>994</v>
      </c>
      <c r="AK1165" s="281" t="s">
        <v>994</v>
      </c>
      <c r="AL1165" s="281">
        <v>1</v>
      </c>
      <c r="AM1165" s="506">
        <v>43669</v>
      </c>
      <c r="AN1165" s="324">
        <v>2019</v>
      </c>
      <c r="AO1165" s="324" t="s">
        <v>991</v>
      </c>
      <c r="AP1165" s="281"/>
      <c r="AQ1165" s="635"/>
      <c r="AR1165" s="324"/>
      <c r="AS1165" s="324"/>
      <c r="AT1165" s="324"/>
      <c r="AU1165" s="324"/>
      <c r="AV1165" s="324"/>
      <c r="AW1165" s="324"/>
      <c r="AX1165" s="324"/>
      <c r="AY1165" s="324"/>
      <c r="AZ1165" s="324"/>
      <c r="BA1165" s="324"/>
      <c r="BB1165" s="324"/>
      <c r="BC1165" s="324"/>
      <c r="BD1165" s="324"/>
      <c r="BE1165" s="324"/>
      <c r="BF1165" s="324"/>
      <c r="BG1165" s="324"/>
      <c r="BH1165" s="324"/>
      <c r="BI1165" s="324"/>
      <c r="BJ1165" s="324"/>
      <c r="BK1165" s="324"/>
      <c r="BL1165" s="324"/>
      <c r="BM1165" s="324"/>
      <c r="BN1165" s="324"/>
      <c r="BO1165" s="324"/>
      <c r="BP1165" s="324"/>
      <c r="BQ1165" s="324"/>
      <c r="BR1165" s="324"/>
      <c r="BS1165" s="324"/>
      <c r="BT1165" s="324"/>
      <c r="BU1165" s="324"/>
      <c r="BV1165" s="324"/>
      <c r="BW1165" s="324"/>
      <c r="BX1165" s="324"/>
      <c r="BY1165" s="324"/>
      <c r="BZ1165" s="324"/>
      <c r="CA1165" s="324"/>
      <c r="CB1165" s="324"/>
      <c r="CC1165" s="324"/>
      <c r="CD1165" s="324"/>
      <c r="CE1165" s="324"/>
      <c r="CF1165" s="324"/>
      <c r="CG1165" s="324"/>
      <c r="CH1165" s="324"/>
      <c r="CI1165" s="324"/>
      <c r="CJ1165" s="324"/>
      <c r="CK1165" s="324"/>
      <c r="CL1165" s="324"/>
      <c r="CM1165" s="324"/>
      <c r="CN1165" s="324"/>
      <c r="CO1165" s="324"/>
      <c r="CP1165" s="324"/>
      <c r="CQ1165" s="532"/>
      <c r="CR1165" s="532"/>
      <c r="CS1165" s="532"/>
      <c r="CT1165" s="532"/>
      <c r="CU1165" s="532"/>
      <c r="CV1165" s="532"/>
      <c r="CW1165" s="532"/>
      <c r="CX1165" s="532"/>
      <c r="CY1165" s="532"/>
      <c r="CZ1165" s="532"/>
      <c r="DA1165" s="532"/>
      <c r="DB1165" s="532"/>
      <c r="DC1165" s="532"/>
      <c r="DD1165" s="532"/>
      <c r="DE1165" s="532"/>
      <c r="DF1165" s="532"/>
      <c r="DG1165" s="532"/>
      <c r="DH1165" s="532"/>
      <c r="DI1165" s="532"/>
      <c r="DJ1165" s="532"/>
      <c r="DK1165" s="532"/>
      <c r="DL1165" s="532"/>
      <c r="DM1165" s="532"/>
      <c r="DN1165" s="532"/>
      <c r="DO1165" s="532"/>
      <c r="DP1165" s="532"/>
      <c r="DQ1165" s="532"/>
      <c r="DR1165" s="532"/>
      <c r="DS1165" s="532"/>
      <c r="DT1165" s="532"/>
      <c r="DU1165" s="532"/>
      <c r="DV1165" s="532"/>
      <c r="DW1165" s="532"/>
    </row>
    <row r="1166" spans="1:127" ht="12.75" customHeight="1" x14ac:dyDescent="0.2">
      <c r="A1166" s="281">
        <v>1165</v>
      </c>
      <c r="B1166" s="281" t="s">
        <v>1004</v>
      </c>
      <c r="C1166" s="281" t="s">
        <v>3182</v>
      </c>
      <c r="D1166" s="281"/>
      <c r="E1166" s="281" t="s">
        <v>3797</v>
      </c>
      <c r="F1166" s="281"/>
      <c r="G1166" s="296" t="s">
        <v>3798</v>
      </c>
      <c r="H1166" s="676"/>
      <c r="I1166" s="281" t="s">
        <v>2653</v>
      </c>
      <c r="J1166" s="281"/>
      <c r="K1166" s="281" t="s">
        <v>3799</v>
      </c>
      <c r="L1166" s="676" t="s">
        <v>3800</v>
      </c>
      <c r="M1166" s="306">
        <v>42458</v>
      </c>
      <c r="N1166" s="325">
        <v>43814</v>
      </c>
      <c r="O1166" s="507" t="s">
        <v>991</v>
      </c>
      <c r="P1166" s="513">
        <f t="shared" ref="P1166:P1170" si="248">N1166</f>
        <v>43814</v>
      </c>
      <c r="Q1166" s="514">
        <v>16392</v>
      </c>
      <c r="R1166" s="514">
        <v>2015</v>
      </c>
      <c r="S1166" s="279">
        <v>43084</v>
      </c>
      <c r="T1166" s="501" t="s">
        <v>1785</v>
      </c>
      <c r="U1166" s="324" t="s">
        <v>991</v>
      </c>
      <c r="V1166" s="282" t="s">
        <v>1280</v>
      </c>
      <c r="W1166" s="286" t="s">
        <v>5607</v>
      </c>
      <c r="X1166" s="280" t="s">
        <v>3801</v>
      </c>
      <c r="Y1166" s="280" t="s">
        <v>1232</v>
      </c>
      <c r="Z1166" s="282" t="s">
        <v>2053</v>
      </c>
      <c r="AA1166" s="319">
        <f t="shared" si="247"/>
        <v>43814</v>
      </c>
      <c r="AB1166" s="149" t="s">
        <v>2167</v>
      </c>
      <c r="AC1166" s="280">
        <v>4.5</v>
      </c>
      <c r="AD1166" s="305"/>
      <c r="AE1166" s="280">
        <v>90</v>
      </c>
      <c r="AF1166" s="280"/>
      <c r="AG1166" s="280">
        <v>115</v>
      </c>
      <c r="AH1166" s="280"/>
      <c r="AI1166" s="280">
        <v>22</v>
      </c>
      <c r="AJ1166" s="280">
        <v>36</v>
      </c>
      <c r="AK1166" s="501">
        <v>54</v>
      </c>
      <c r="AL1166" s="501">
        <v>1</v>
      </c>
      <c r="AM1166" s="501"/>
      <c r="AN1166" s="501"/>
      <c r="AO1166" s="501"/>
      <c r="AP1166" s="280"/>
      <c r="AQ1166" s="634"/>
      <c r="AR1166" s="501"/>
      <c r="AS1166" s="501"/>
      <c r="AT1166" s="501"/>
      <c r="AU1166" s="501"/>
      <c r="AV1166" s="501"/>
      <c r="AW1166" s="501"/>
      <c r="AX1166" s="501"/>
      <c r="AY1166" s="501"/>
      <c r="AZ1166" s="501"/>
      <c r="BA1166" s="501"/>
      <c r="BB1166" s="501"/>
      <c r="BC1166" s="501"/>
      <c r="BD1166" s="501"/>
      <c r="BE1166" s="501"/>
      <c r="BF1166" s="501"/>
      <c r="BG1166" s="501"/>
      <c r="BH1166" s="501"/>
      <c r="BI1166" s="501"/>
      <c r="BJ1166" s="501"/>
      <c r="BK1166" s="501"/>
      <c r="BL1166" s="501"/>
      <c r="BM1166" s="501"/>
      <c r="BN1166" s="501"/>
      <c r="BO1166" s="501"/>
      <c r="BP1166" s="501"/>
      <c r="BQ1166" s="501"/>
      <c r="BR1166" s="501"/>
      <c r="BS1166" s="501"/>
      <c r="BT1166" s="501"/>
      <c r="BU1166" s="501"/>
      <c r="BV1166" s="501"/>
      <c r="BW1166" s="501"/>
      <c r="BX1166" s="501"/>
      <c r="BY1166" s="501"/>
      <c r="BZ1166" s="501"/>
      <c r="CA1166" s="501"/>
      <c r="CB1166" s="501"/>
      <c r="CC1166" s="501"/>
      <c r="CD1166" s="501"/>
      <c r="CE1166" s="501"/>
      <c r="CF1166" s="501"/>
      <c r="CG1166" s="501"/>
      <c r="CH1166" s="501"/>
      <c r="CI1166" s="501"/>
      <c r="CJ1166" s="501"/>
      <c r="CK1166" s="501"/>
      <c r="CL1166" s="501"/>
      <c r="CM1166" s="501"/>
      <c r="CN1166" s="501"/>
      <c r="CO1166" s="501"/>
      <c r="CP1166" s="501"/>
    </row>
    <row r="1167" spans="1:127" s="502" customFormat="1" ht="12.75" customHeight="1" x14ac:dyDescent="0.2">
      <c r="A1167" s="281">
        <v>1166</v>
      </c>
      <c r="B1167" s="281" t="s">
        <v>1004</v>
      </c>
      <c r="C1167" s="281" t="s">
        <v>1398</v>
      </c>
      <c r="D1167" s="281"/>
      <c r="E1167" s="281" t="s">
        <v>3802</v>
      </c>
      <c r="F1167" s="281"/>
      <c r="G1167" s="296" t="s">
        <v>7471</v>
      </c>
      <c r="H1167" s="676"/>
      <c r="I1167" s="281" t="s">
        <v>1634</v>
      </c>
      <c r="J1167" s="281"/>
      <c r="K1167" s="281" t="s">
        <v>7472</v>
      </c>
      <c r="L1167" s="676" t="s">
        <v>7473</v>
      </c>
      <c r="M1167" s="306">
        <v>43669</v>
      </c>
      <c r="N1167" s="307">
        <v>45102</v>
      </c>
      <c r="O1167" s="507" t="s">
        <v>991</v>
      </c>
      <c r="P1167" s="508">
        <f t="shared" si="248"/>
        <v>45102</v>
      </c>
      <c r="Q1167" s="520">
        <v>19392</v>
      </c>
      <c r="R1167" s="520">
        <v>2019</v>
      </c>
      <c r="S1167" s="265">
        <v>44372</v>
      </c>
      <c r="T1167" s="281" t="s">
        <v>1686</v>
      </c>
      <c r="U1167" s="324" t="s">
        <v>991</v>
      </c>
      <c r="V1167" s="150" t="s">
        <v>10446</v>
      </c>
      <c r="W1167" s="150" t="s">
        <v>10446</v>
      </c>
      <c r="X1167" s="281" t="s">
        <v>7474</v>
      </c>
      <c r="Y1167" s="281" t="s">
        <v>7475</v>
      </c>
      <c r="Z1167" s="150" t="s">
        <v>7476</v>
      </c>
      <c r="AA1167" s="303">
        <f t="shared" si="247"/>
        <v>45102</v>
      </c>
      <c r="AB1167" s="283" t="s">
        <v>485</v>
      </c>
      <c r="AC1167" s="281">
        <v>4.5</v>
      </c>
      <c r="AD1167" s="284"/>
      <c r="AE1167" s="281">
        <v>63</v>
      </c>
      <c r="AF1167" s="281"/>
      <c r="AG1167" s="281">
        <v>80</v>
      </c>
      <c r="AH1167" s="281"/>
      <c r="AI1167" s="281" t="s">
        <v>994</v>
      </c>
      <c r="AJ1167" s="281" t="s">
        <v>994</v>
      </c>
      <c r="AK1167" s="324" t="s">
        <v>994</v>
      </c>
      <c r="AL1167" s="324">
        <v>1</v>
      </c>
      <c r="AM1167" s="324"/>
      <c r="AN1167" s="324"/>
      <c r="AO1167" s="324"/>
      <c r="AP1167" s="281"/>
      <c r="AQ1167" s="635"/>
      <c r="AR1167" s="324"/>
      <c r="AS1167" s="324"/>
      <c r="AT1167" s="324"/>
      <c r="AU1167" s="324"/>
      <c r="AV1167" s="324"/>
      <c r="AW1167" s="324"/>
      <c r="AX1167" s="324"/>
      <c r="AY1167" s="324"/>
      <c r="AZ1167" s="324"/>
      <c r="BA1167" s="324"/>
      <c r="BB1167" s="324"/>
      <c r="BC1167" s="324"/>
      <c r="BD1167" s="324"/>
      <c r="BE1167" s="324"/>
      <c r="BF1167" s="324"/>
      <c r="BG1167" s="324"/>
      <c r="BH1167" s="324"/>
      <c r="BI1167" s="324"/>
      <c r="BJ1167" s="324"/>
      <c r="BK1167" s="324"/>
      <c r="BL1167" s="324"/>
      <c r="BM1167" s="324"/>
      <c r="BN1167" s="324"/>
      <c r="BO1167" s="324"/>
      <c r="BP1167" s="324"/>
      <c r="BQ1167" s="324"/>
      <c r="BR1167" s="324"/>
      <c r="BS1167" s="324"/>
      <c r="BT1167" s="324"/>
      <c r="BU1167" s="324"/>
      <c r="BV1167" s="324"/>
      <c r="BW1167" s="324"/>
      <c r="BX1167" s="324"/>
      <c r="BY1167" s="324"/>
      <c r="BZ1167" s="324"/>
      <c r="CA1167" s="324"/>
      <c r="CB1167" s="324"/>
      <c r="CC1167" s="324"/>
      <c r="CD1167" s="324"/>
      <c r="CE1167" s="324"/>
      <c r="CF1167" s="324"/>
      <c r="CG1167" s="324"/>
      <c r="CH1167" s="324"/>
      <c r="CI1167" s="324"/>
      <c r="CJ1167" s="324"/>
      <c r="CK1167" s="324"/>
      <c r="CL1167" s="324"/>
      <c r="CM1167" s="324"/>
      <c r="CN1167" s="324"/>
      <c r="CO1167" s="324"/>
      <c r="CP1167" s="324"/>
      <c r="CQ1167" s="532"/>
      <c r="CR1167" s="532"/>
      <c r="CS1167" s="532"/>
      <c r="CT1167" s="532"/>
      <c r="CU1167" s="532"/>
      <c r="CV1167" s="532"/>
      <c r="CW1167" s="532"/>
      <c r="CX1167" s="532"/>
      <c r="CY1167" s="532"/>
      <c r="CZ1167" s="532"/>
      <c r="DA1167" s="532"/>
      <c r="DB1167" s="532"/>
      <c r="DC1167" s="532"/>
      <c r="DD1167" s="532"/>
      <c r="DE1167" s="532"/>
      <c r="DF1167" s="532"/>
      <c r="DG1167" s="532"/>
      <c r="DH1167" s="532"/>
      <c r="DI1167" s="532"/>
      <c r="DJ1167" s="532"/>
      <c r="DK1167" s="532"/>
      <c r="DL1167" s="532"/>
      <c r="DM1167" s="532"/>
      <c r="DN1167" s="532"/>
      <c r="DO1167" s="532"/>
      <c r="DP1167" s="532"/>
      <c r="DQ1167" s="532"/>
      <c r="DR1167" s="532"/>
      <c r="DS1167" s="532"/>
      <c r="DT1167" s="532"/>
      <c r="DU1167" s="532"/>
      <c r="DV1167" s="532"/>
      <c r="DW1167" s="532"/>
    </row>
    <row r="1168" spans="1:127" s="502" customFormat="1" ht="12.75" customHeight="1" x14ac:dyDescent="0.2">
      <c r="A1168" s="281">
        <v>1167</v>
      </c>
      <c r="B1168" s="281" t="s">
        <v>1004</v>
      </c>
      <c r="C1168" s="281" t="s">
        <v>393</v>
      </c>
      <c r="D1168" s="281"/>
      <c r="E1168" s="281" t="s">
        <v>3803</v>
      </c>
      <c r="F1168" s="281"/>
      <c r="G1168" s="296" t="s">
        <v>7477</v>
      </c>
      <c r="H1168" s="676"/>
      <c r="I1168" s="281" t="s">
        <v>1634</v>
      </c>
      <c r="J1168" s="281"/>
      <c r="K1168" s="281" t="s">
        <v>7478</v>
      </c>
      <c r="L1168" s="150" t="s">
        <v>7479</v>
      </c>
      <c r="M1168" s="306">
        <v>42277</v>
      </c>
      <c r="N1168" s="325">
        <v>45102</v>
      </c>
      <c r="O1168" s="507" t="s">
        <v>991</v>
      </c>
      <c r="P1168" s="513">
        <f t="shared" si="248"/>
        <v>45102</v>
      </c>
      <c r="Q1168" s="514">
        <v>19393</v>
      </c>
      <c r="R1168" s="514">
        <v>2015</v>
      </c>
      <c r="S1168" s="279">
        <v>44372</v>
      </c>
      <c r="T1168" s="501" t="s">
        <v>1686</v>
      </c>
      <c r="U1168" s="324" t="s">
        <v>991</v>
      </c>
      <c r="V1168" s="282" t="s">
        <v>1823</v>
      </c>
      <c r="W1168" s="282" t="s">
        <v>10447</v>
      </c>
      <c r="X1168" s="280" t="s">
        <v>7481</v>
      </c>
      <c r="Y1168" s="280" t="s">
        <v>1116</v>
      </c>
      <c r="Z1168" s="282" t="s">
        <v>7482</v>
      </c>
      <c r="AA1168" s="319">
        <f>N1168</f>
        <v>45102</v>
      </c>
      <c r="AB1168" s="149" t="s">
        <v>2167</v>
      </c>
      <c r="AC1168" s="280">
        <v>5.6</v>
      </c>
      <c r="AD1168" s="305"/>
      <c r="AE1168" s="280">
        <v>95</v>
      </c>
      <c r="AF1168" s="280"/>
      <c r="AG1168" s="280">
        <v>115</v>
      </c>
      <c r="AH1168" s="280"/>
      <c r="AI1168" s="280" t="s">
        <v>994</v>
      </c>
      <c r="AJ1168" s="280" t="s">
        <v>994</v>
      </c>
      <c r="AK1168" s="501" t="s">
        <v>994</v>
      </c>
      <c r="AL1168" s="501">
        <v>1</v>
      </c>
      <c r="AM1168" s="517"/>
      <c r="AN1168" s="501"/>
      <c r="AO1168" s="501"/>
      <c r="AP1168" s="281"/>
      <c r="AQ1168" s="635"/>
      <c r="AR1168" s="324"/>
      <c r="AS1168" s="324"/>
      <c r="AT1168" s="324"/>
      <c r="AU1168" s="324"/>
      <c r="AV1168" s="324"/>
      <c r="AW1168" s="324"/>
      <c r="AX1168" s="324"/>
      <c r="AY1168" s="324"/>
      <c r="AZ1168" s="324"/>
      <c r="BA1168" s="324"/>
      <c r="BB1168" s="324"/>
      <c r="BC1168" s="324"/>
      <c r="BD1168" s="324"/>
      <c r="BE1168" s="324"/>
      <c r="BF1168" s="324"/>
      <c r="BG1168" s="324"/>
      <c r="BH1168" s="324"/>
      <c r="BI1168" s="324"/>
      <c r="BJ1168" s="324"/>
      <c r="BK1168" s="324"/>
      <c r="BL1168" s="324"/>
      <c r="BM1168" s="324"/>
      <c r="BN1168" s="324"/>
      <c r="BO1168" s="324"/>
      <c r="BP1168" s="324"/>
      <c r="BQ1168" s="324"/>
      <c r="BR1168" s="324"/>
      <c r="BS1168" s="324"/>
      <c r="BT1168" s="324"/>
      <c r="BU1168" s="324"/>
      <c r="BV1168" s="324"/>
      <c r="BW1168" s="324"/>
      <c r="BX1168" s="324"/>
      <c r="BY1168" s="324"/>
      <c r="BZ1168" s="324"/>
      <c r="CA1168" s="324"/>
      <c r="CB1168" s="324"/>
      <c r="CC1168" s="324"/>
      <c r="CD1168" s="324"/>
      <c r="CE1168" s="324"/>
      <c r="CF1168" s="324"/>
      <c r="CG1168" s="324"/>
      <c r="CH1168" s="324"/>
      <c r="CI1168" s="324"/>
      <c r="CJ1168" s="324"/>
      <c r="CK1168" s="324"/>
      <c r="CL1168" s="324"/>
      <c r="CM1168" s="324"/>
      <c r="CN1168" s="324"/>
      <c r="CO1168" s="324"/>
      <c r="CP1168" s="324"/>
      <c r="CQ1168" s="532"/>
      <c r="CR1168" s="532"/>
      <c r="CS1168" s="532"/>
      <c r="CT1168" s="532"/>
      <c r="CU1168" s="532"/>
      <c r="CV1168" s="532"/>
      <c r="CW1168" s="532"/>
      <c r="CX1168" s="532"/>
      <c r="CY1168" s="532"/>
      <c r="CZ1168" s="532"/>
      <c r="DA1168" s="532"/>
      <c r="DB1168" s="532"/>
      <c r="DC1168" s="532"/>
      <c r="DD1168" s="532"/>
      <c r="DE1168" s="532"/>
      <c r="DF1168" s="532"/>
      <c r="DG1168" s="532"/>
      <c r="DH1168" s="532"/>
      <c r="DI1168" s="532"/>
      <c r="DJ1168" s="532"/>
      <c r="DK1168" s="532"/>
      <c r="DL1168" s="532"/>
      <c r="DM1168" s="532"/>
      <c r="DN1168" s="532"/>
      <c r="DO1168" s="532"/>
      <c r="DP1168" s="532"/>
      <c r="DQ1168" s="532"/>
      <c r="DR1168" s="532"/>
      <c r="DS1168" s="532"/>
      <c r="DT1168" s="532"/>
      <c r="DU1168" s="532"/>
      <c r="DV1168" s="532"/>
      <c r="DW1168" s="532"/>
    </row>
    <row r="1169" spans="1:127" ht="12.75" customHeight="1" x14ac:dyDescent="0.2">
      <c r="A1169" s="281">
        <v>1168</v>
      </c>
      <c r="B1169" s="281" t="s">
        <v>1004</v>
      </c>
      <c r="C1169" s="281" t="s">
        <v>4021</v>
      </c>
      <c r="D1169" s="281"/>
      <c r="E1169" s="281" t="s">
        <v>5020</v>
      </c>
      <c r="F1169" s="281"/>
      <c r="G1169" s="296" t="s">
        <v>4022</v>
      </c>
      <c r="H1169" s="676"/>
      <c r="I1169" s="271" t="s">
        <v>136</v>
      </c>
      <c r="J1169" s="281"/>
      <c r="K1169" s="281" t="s">
        <v>532</v>
      </c>
      <c r="L1169" s="676" t="s">
        <v>569</v>
      </c>
      <c r="M1169" s="306">
        <v>42541</v>
      </c>
      <c r="N1169" s="307">
        <v>44618</v>
      </c>
      <c r="O1169" s="277" t="s">
        <v>991</v>
      </c>
      <c r="P1169" s="298">
        <f t="shared" si="248"/>
        <v>44618</v>
      </c>
      <c r="Q1169" s="278">
        <v>16640</v>
      </c>
      <c r="R1169" s="278">
        <v>2013</v>
      </c>
      <c r="S1169" s="279">
        <v>43887</v>
      </c>
      <c r="T1169" s="280" t="s">
        <v>396</v>
      </c>
      <c r="U1169" s="281" t="s">
        <v>991</v>
      </c>
      <c r="V1169" s="282" t="s">
        <v>8230</v>
      </c>
      <c r="W1169" s="282" t="s">
        <v>8229</v>
      </c>
      <c r="X1169" s="280" t="s">
        <v>5019</v>
      </c>
      <c r="Y1169" s="280" t="s">
        <v>305</v>
      </c>
      <c r="Z1169" s="282" t="s">
        <v>1366</v>
      </c>
      <c r="AA1169" s="319">
        <f t="shared" si="247"/>
        <v>44618</v>
      </c>
      <c r="AB1169" s="149" t="s">
        <v>2167</v>
      </c>
      <c r="AC1169" s="280">
        <v>8.6</v>
      </c>
      <c r="AD1169" s="305"/>
      <c r="AE1169" s="280">
        <v>110</v>
      </c>
      <c r="AF1169" s="280"/>
      <c r="AG1169" s="280">
        <v>190</v>
      </c>
      <c r="AH1169" s="280"/>
      <c r="AI1169" s="280" t="s">
        <v>994</v>
      </c>
      <c r="AJ1169" s="280" t="s">
        <v>994</v>
      </c>
      <c r="AK1169" s="280" t="s">
        <v>994</v>
      </c>
      <c r="AL1169" s="280">
        <v>2</v>
      </c>
      <c r="AM1169" s="501"/>
      <c r="AN1169" s="501"/>
      <c r="AO1169" s="501"/>
      <c r="AP1169" s="280"/>
      <c r="AQ1169" s="634"/>
      <c r="AR1169" s="501"/>
      <c r="AS1169" s="501"/>
      <c r="AT1169" s="501"/>
      <c r="AU1169" s="501"/>
      <c r="AV1169" s="501"/>
      <c r="AW1169" s="501"/>
      <c r="AX1169" s="501"/>
      <c r="AY1169" s="501"/>
      <c r="AZ1169" s="501"/>
      <c r="BA1169" s="501"/>
      <c r="BB1169" s="501"/>
      <c r="BC1169" s="501"/>
      <c r="BD1169" s="501"/>
      <c r="BE1169" s="501"/>
      <c r="BF1169" s="501"/>
      <c r="BG1169" s="501"/>
      <c r="BH1169" s="501"/>
      <c r="BI1169" s="501"/>
      <c r="BJ1169" s="501"/>
      <c r="BK1169" s="501"/>
      <c r="BL1169" s="501"/>
      <c r="BM1169" s="501"/>
      <c r="BN1169" s="501"/>
      <c r="BO1169" s="501"/>
      <c r="BP1169" s="501"/>
      <c r="BQ1169" s="501"/>
      <c r="BR1169" s="501"/>
      <c r="BS1169" s="501"/>
      <c r="BT1169" s="501"/>
      <c r="BU1169" s="501"/>
      <c r="BV1169" s="501"/>
      <c r="BW1169" s="501"/>
      <c r="BX1169" s="501"/>
      <c r="BY1169" s="501"/>
      <c r="BZ1169" s="501"/>
      <c r="CA1169" s="501"/>
      <c r="CB1169" s="501"/>
      <c r="CC1169" s="501"/>
      <c r="CD1169" s="501"/>
      <c r="CE1169" s="501"/>
      <c r="CF1169" s="501"/>
      <c r="CG1169" s="501"/>
      <c r="CH1169" s="501"/>
      <c r="CI1169" s="501"/>
      <c r="CJ1169" s="501"/>
      <c r="CK1169" s="501"/>
      <c r="CL1169" s="501"/>
      <c r="CM1169" s="501"/>
      <c r="CN1169" s="501"/>
      <c r="CO1169" s="501"/>
      <c r="CP1169" s="501"/>
    </row>
    <row r="1170" spans="1:127" ht="12.75" customHeight="1" x14ac:dyDescent="0.2">
      <c r="A1170" s="281">
        <v>1169</v>
      </c>
      <c r="B1170" s="281" t="s">
        <v>1004</v>
      </c>
      <c r="C1170" s="281" t="s">
        <v>3216</v>
      </c>
      <c r="D1170" s="281"/>
      <c r="E1170" s="281" t="s">
        <v>4058</v>
      </c>
      <c r="F1170" s="281"/>
      <c r="G1170" s="296" t="s">
        <v>4097</v>
      </c>
      <c r="H1170" s="755"/>
      <c r="I1170" s="281" t="s">
        <v>2653</v>
      </c>
      <c r="J1170" s="281"/>
      <c r="K1170" s="281" t="s">
        <v>6167</v>
      </c>
      <c r="L1170" s="755" t="s">
        <v>2072</v>
      </c>
      <c r="M1170" s="306">
        <v>42579</v>
      </c>
      <c r="N1170" s="325">
        <v>44703</v>
      </c>
      <c r="O1170" s="308" t="s">
        <v>991</v>
      </c>
      <c r="P1170" s="298">
        <f t="shared" si="248"/>
        <v>44703</v>
      </c>
      <c r="Q1170" s="278">
        <v>19304</v>
      </c>
      <c r="R1170" s="278">
        <v>2016</v>
      </c>
      <c r="S1170" s="279">
        <v>43973</v>
      </c>
      <c r="T1170" s="280" t="s">
        <v>396</v>
      </c>
      <c r="U1170" s="281" t="s">
        <v>991</v>
      </c>
      <c r="V1170" s="282" t="s">
        <v>8615</v>
      </c>
      <c r="W1170" s="282" t="s">
        <v>8616</v>
      </c>
      <c r="X1170" s="280" t="s">
        <v>4098</v>
      </c>
      <c r="Y1170" s="280" t="s">
        <v>1697</v>
      </c>
      <c r="Z1170" s="282" t="s">
        <v>0</v>
      </c>
      <c r="AA1170" s="319">
        <f t="shared" si="247"/>
        <v>44703</v>
      </c>
      <c r="AB1170" s="149" t="s">
        <v>2167</v>
      </c>
      <c r="AC1170" s="280">
        <v>4.3</v>
      </c>
      <c r="AD1170" s="305"/>
      <c r="AE1170" s="280">
        <v>75</v>
      </c>
      <c r="AF1170" s="280"/>
      <c r="AG1170" s="280">
        <v>100</v>
      </c>
      <c r="AH1170" s="280"/>
      <c r="AI1170" s="280">
        <v>22</v>
      </c>
      <c r="AJ1170" s="280">
        <v>36</v>
      </c>
      <c r="AK1170" s="280">
        <v>54</v>
      </c>
      <c r="AL1170" s="280">
        <v>1</v>
      </c>
      <c r="AM1170" s="501"/>
      <c r="AN1170" s="501"/>
      <c r="AO1170" s="501"/>
      <c r="AP1170" s="280"/>
      <c r="AQ1170" s="634"/>
      <c r="AR1170" s="501"/>
      <c r="AS1170" s="501"/>
      <c r="AT1170" s="501"/>
      <c r="AU1170" s="501"/>
      <c r="AV1170" s="501"/>
      <c r="AW1170" s="501"/>
      <c r="AX1170" s="501"/>
      <c r="AY1170" s="501"/>
      <c r="AZ1170" s="501"/>
      <c r="BA1170" s="501"/>
      <c r="BB1170" s="501"/>
      <c r="BC1170" s="501"/>
      <c r="BD1170" s="501"/>
      <c r="BE1170" s="501"/>
      <c r="BF1170" s="501"/>
      <c r="BG1170" s="501"/>
      <c r="BH1170" s="501"/>
      <c r="BI1170" s="501"/>
      <c r="BJ1170" s="501"/>
      <c r="BK1170" s="501"/>
      <c r="BL1170" s="501"/>
      <c r="BM1170" s="501"/>
      <c r="BN1170" s="501"/>
      <c r="BO1170" s="501"/>
      <c r="BP1170" s="501"/>
      <c r="BQ1170" s="501"/>
      <c r="BR1170" s="501"/>
      <c r="BS1170" s="501"/>
      <c r="BT1170" s="501"/>
      <c r="BU1170" s="501"/>
      <c r="BV1170" s="501"/>
      <c r="BW1170" s="501"/>
      <c r="BX1170" s="501"/>
      <c r="BY1170" s="501"/>
      <c r="BZ1170" s="501"/>
      <c r="CA1170" s="501"/>
      <c r="CB1170" s="501"/>
      <c r="CC1170" s="501"/>
      <c r="CD1170" s="501"/>
      <c r="CE1170" s="501"/>
      <c r="CF1170" s="501"/>
      <c r="CG1170" s="501"/>
      <c r="CH1170" s="501"/>
      <c r="CI1170" s="501"/>
      <c r="CJ1170" s="501"/>
      <c r="CK1170" s="501"/>
      <c r="CL1170" s="501"/>
      <c r="CM1170" s="501"/>
      <c r="CN1170" s="501"/>
      <c r="CO1170" s="501"/>
      <c r="CP1170" s="501"/>
    </row>
    <row r="1171" spans="1:127" s="502" customFormat="1" ht="12.75" customHeight="1" x14ac:dyDescent="0.2">
      <c r="A1171" s="281">
        <v>1170</v>
      </c>
      <c r="B1171" s="281" t="s">
        <v>1004</v>
      </c>
      <c r="C1171" s="281" t="s">
        <v>8741</v>
      </c>
      <c r="D1171" s="281"/>
      <c r="E1171" s="281" t="s">
        <v>3804</v>
      </c>
      <c r="F1171" s="281"/>
      <c r="G1171" s="296" t="s">
        <v>8742</v>
      </c>
      <c r="H1171" s="765"/>
      <c r="I1171" s="281" t="s">
        <v>8743</v>
      </c>
      <c r="J1171" s="281"/>
      <c r="K1171" s="271" t="s">
        <v>8744</v>
      </c>
      <c r="L1171" s="273" t="s">
        <v>8745</v>
      </c>
      <c r="M1171" s="275">
        <v>44000</v>
      </c>
      <c r="N1171" s="132">
        <v>44728</v>
      </c>
      <c r="O1171" s="277" t="s">
        <v>991</v>
      </c>
      <c r="P1171" s="301">
        <f>N1171</f>
        <v>44728</v>
      </c>
      <c r="Q1171" s="264">
        <v>20482</v>
      </c>
      <c r="R1171" s="264">
        <v>2020</v>
      </c>
      <c r="S1171" s="265">
        <v>43998</v>
      </c>
      <c r="T1171" s="281" t="s">
        <v>32</v>
      </c>
      <c r="U1171" s="281" t="s">
        <v>1786</v>
      </c>
      <c r="V1171" s="150" t="s">
        <v>484</v>
      </c>
      <c r="W1171" s="150" t="s">
        <v>484</v>
      </c>
      <c r="X1171" s="281" t="s">
        <v>8746</v>
      </c>
      <c r="Y1171" s="281" t="s">
        <v>1697</v>
      </c>
      <c r="Z1171" s="150" t="s">
        <v>8747</v>
      </c>
      <c r="AA1171" s="303">
        <v>44728</v>
      </c>
      <c r="AB1171" s="283" t="s">
        <v>2167</v>
      </c>
      <c r="AC1171" s="281">
        <v>4.55</v>
      </c>
      <c r="AD1171" s="284"/>
      <c r="AE1171" s="281">
        <v>90</v>
      </c>
      <c r="AF1171" s="281"/>
      <c r="AG1171" s="281">
        <v>115</v>
      </c>
      <c r="AH1171" s="281"/>
      <c r="AI1171" s="281">
        <v>25</v>
      </c>
      <c r="AJ1171" s="281">
        <v>38</v>
      </c>
      <c r="AK1171" s="281">
        <v>54</v>
      </c>
      <c r="AL1171" s="281">
        <v>1</v>
      </c>
      <c r="AM1171" s="324"/>
      <c r="AN1171" s="324"/>
      <c r="AO1171" s="324"/>
      <c r="AP1171" s="281"/>
      <c r="AQ1171" s="635"/>
      <c r="AR1171" s="324"/>
      <c r="AS1171" s="324"/>
      <c r="AT1171" s="324"/>
      <c r="AU1171" s="324"/>
      <c r="AV1171" s="324"/>
      <c r="AW1171" s="324"/>
      <c r="AX1171" s="324"/>
      <c r="AY1171" s="324"/>
      <c r="AZ1171" s="324"/>
      <c r="BA1171" s="324"/>
      <c r="BB1171" s="324"/>
      <c r="BC1171" s="324"/>
      <c r="BD1171" s="324"/>
      <c r="BE1171" s="324"/>
      <c r="BF1171" s="324"/>
      <c r="BG1171" s="324"/>
      <c r="BH1171" s="324"/>
      <c r="BI1171" s="324"/>
      <c r="BJ1171" s="324"/>
      <c r="BK1171" s="324"/>
      <c r="BL1171" s="324"/>
      <c r="BM1171" s="324"/>
      <c r="BN1171" s="324"/>
      <c r="BO1171" s="324"/>
      <c r="BP1171" s="324"/>
      <c r="BQ1171" s="324"/>
      <c r="BR1171" s="324"/>
      <c r="BS1171" s="324"/>
      <c r="BT1171" s="324"/>
      <c r="BU1171" s="324"/>
      <c r="BV1171" s="324"/>
      <c r="BW1171" s="324"/>
      <c r="BX1171" s="324"/>
      <c r="BY1171" s="324"/>
      <c r="BZ1171" s="324"/>
      <c r="CA1171" s="324"/>
      <c r="CB1171" s="324"/>
      <c r="CC1171" s="324"/>
      <c r="CD1171" s="324"/>
      <c r="CE1171" s="324"/>
      <c r="CF1171" s="324"/>
      <c r="CG1171" s="324"/>
      <c r="CH1171" s="324"/>
      <c r="CI1171" s="324"/>
      <c r="CJ1171" s="324"/>
      <c r="CK1171" s="324"/>
      <c r="CL1171" s="324"/>
      <c r="CM1171" s="324"/>
      <c r="CN1171" s="324"/>
      <c r="CO1171" s="324"/>
      <c r="CP1171" s="324"/>
      <c r="CQ1171" s="532"/>
      <c r="CR1171" s="532"/>
      <c r="CS1171" s="532"/>
      <c r="CT1171" s="532"/>
      <c r="CU1171" s="532"/>
      <c r="CV1171" s="532"/>
      <c r="CW1171" s="532"/>
      <c r="CX1171" s="532"/>
      <c r="CY1171" s="532"/>
      <c r="CZ1171" s="532"/>
      <c r="DA1171" s="532"/>
      <c r="DB1171" s="532"/>
      <c r="DC1171" s="532"/>
      <c r="DD1171" s="532"/>
      <c r="DE1171" s="532"/>
      <c r="DF1171" s="532"/>
      <c r="DG1171" s="532"/>
      <c r="DH1171" s="532"/>
      <c r="DI1171" s="532"/>
      <c r="DJ1171" s="532"/>
      <c r="DK1171" s="532"/>
      <c r="DL1171" s="532"/>
      <c r="DM1171" s="532"/>
      <c r="DN1171" s="532"/>
      <c r="DO1171" s="532"/>
      <c r="DP1171" s="532"/>
      <c r="DQ1171" s="532"/>
      <c r="DR1171" s="532"/>
      <c r="DS1171" s="532"/>
      <c r="DT1171" s="532"/>
      <c r="DU1171" s="532"/>
      <c r="DV1171" s="532"/>
      <c r="DW1171" s="532"/>
    </row>
    <row r="1172" spans="1:127" s="502" customFormat="1" ht="12.75" customHeight="1" x14ac:dyDescent="0.2">
      <c r="A1172" s="281">
        <v>1171</v>
      </c>
      <c r="B1172" s="281" t="s">
        <v>1004</v>
      </c>
      <c r="C1172" s="281" t="s">
        <v>7487</v>
      </c>
      <c r="D1172" s="281"/>
      <c r="E1172" s="281" t="s">
        <v>3805</v>
      </c>
      <c r="F1172" s="281"/>
      <c r="G1172" s="296" t="s">
        <v>7488</v>
      </c>
      <c r="H1172" s="677"/>
      <c r="I1172" s="281" t="s">
        <v>424</v>
      </c>
      <c r="J1172" s="281"/>
      <c r="K1172" s="281" t="s">
        <v>5287</v>
      </c>
      <c r="L1172" s="677" t="s">
        <v>7489</v>
      </c>
      <c r="M1172" s="306">
        <v>43665</v>
      </c>
      <c r="N1172" s="307">
        <v>44396</v>
      </c>
      <c r="O1172" s="507" t="s">
        <v>991</v>
      </c>
      <c r="P1172" s="508">
        <f>N1172</f>
        <v>44396</v>
      </c>
      <c r="Q1172" s="520">
        <v>19398</v>
      </c>
      <c r="R1172" s="520">
        <v>2019</v>
      </c>
      <c r="S1172" s="265">
        <v>43665</v>
      </c>
      <c r="T1172" s="324" t="s">
        <v>239</v>
      </c>
      <c r="U1172" s="324" t="s">
        <v>1786</v>
      </c>
      <c r="V1172" s="150" t="s">
        <v>484</v>
      </c>
      <c r="W1172" s="150" t="s">
        <v>484</v>
      </c>
      <c r="X1172" s="281" t="s">
        <v>5288</v>
      </c>
      <c r="Y1172" s="281" t="s">
        <v>617</v>
      </c>
      <c r="Z1172" s="150" t="s">
        <v>618</v>
      </c>
      <c r="AA1172" s="303">
        <f t="shared" si="247"/>
        <v>44396</v>
      </c>
      <c r="AB1172" s="283" t="s">
        <v>2167</v>
      </c>
      <c r="AC1172" s="281">
        <v>5.05</v>
      </c>
      <c r="AD1172" s="284"/>
      <c r="AE1172" s="281">
        <v>85</v>
      </c>
      <c r="AF1172" s="281"/>
      <c r="AG1172" s="281">
        <v>105</v>
      </c>
      <c r="AH1172" s="281"/>
      <c r="AI1172" s="281">
        <v>24</v>
      </c>
      <c r="AJ1172" s="281">
        <v>39</v>
      </c>
      <c r="AK1172" s="324">
        <v>53</v>
      </c>
      <c r="AL1172" s="324">
        <v>1</v>
      </c>
      <c r="AM1172" s="324"/>
      <c r="AN1172" s="324"/>
      <c r="AO1172" s="324"/>
      <c r="AP1172" s="281"/>
      <c r="AQ1172" s="635"/>
      <c r="AR1172" s="324"/>
      <c r="AS1172" s="324"/>
      <c r="AT1172" s="324"/>
      <c r="AU1172" s="324"/>
      <c r="AV1172" s="324"/>
      <c r="AW1172" s="324"/>
      <c r="AX1172" s="324"/>
      <c r="AY1172" s="324"/>
      <c r="AZ1172" s="324"/>
      <c r="BA1172" s="324"/>
      <c r="BB1172" s="324"/>
      <c r="BC1172" s="324"/>
      <c r="BD1172" s="324"/>
      <c r="BE1172" s="324"/>
      <c r="BF1172" s="324"/>
      <c r="BG1172" s="324"/>
      <c r="BH1172" s="324"/>
      <c r="BI1172" s="324"/>
      <c r="BJ1172" s="324"/>
      <c r="BK1172" s="324"/>
      <c r="BL1172" s="324"/>
      <c r="BM1172" s="324"/>
      <c r="BN1172" s="324"/>
      <c r="BO1172" s="324"/>
      <c r="BP1172" s="324"/>
      <c r="BQ1172" s="324"/>
      <c r="BR1172" s="324"/>
      <c r="BS1172" s="324"/>
      <c r="BT1172" s="324"/>
      <c r="BU1172" s="324"/>
      <c r="BV1172" s="324"/>
      <c r="BW1172" s="324"/>
      <c r="BX1172" s="324"/>
      <c r="BY1172" s="324"/>
      <c r="BZ1172" s="324"/>
      <c r="CA1172" s="324"/>
      <c r="CB1172" s="324"/>
      <c r="CC1172" s="324"/>
      <c r="CD1172" s="324"/>
      <c r="CE1172" s="324"/>
      <c r="CF1172" s="324"/>
      <c r="CG1172" s="324"/>
      <c r="CH1172" s="324"/>
      <c r="CI1172" s="324"/>
      <c r="CJ1172" s="324"/>
      <c r="CK1172" s="324"/>
      <c r="CL1172" s="324"/>
      <c r="CM1172" s="324"/>
      <c r="CN1172" s="324"/>
      <c r="CO1172" s="324"/>
      <c r="CP1172" s="324"/>
      <c r="CQ1172" s="532"/>
      <c r="CR1172" s="532"/>
      <c r="CS1172" s="532"/>
      <c r="CT1172" s="532"/>
      <c r="CU1172" s="532"/>
      <c r="CV1172" s="532"/>
      <c r="CW1172" s="532"/>
      <c r="CX1172" s="532"/>
      <c r="CY1172" s="532"/>
      <c r="CZ1172" s="532"/>
      <c r="DA1172" s="532"/>
      <c r="DB1172" s="532"/>
      <c r="DC1172" s="532"/>
      <c r="DD1172" s="532"/>
      <c r="DE1172" s="532"/>
      <c r="DF1172" s="532"/>
      <c r="DG1172" s="532"/>
      <c r="DH1172" s="532"/>
      <c r="DI1172" s="532"/>
      <c r="DJ1172" s="532"/>
      <c r="DK1172" s="532"/>
      <c r="DL1172" s="532"/>
      <c r="DM1172" s="532"/>
      <c r="DN1172" s="532"/>
      <c r="DO1172" s="532"/>
      <c r="DP1172" s="532"/>
      <c r="DQ1172" s="532"/>
      <c r="DR1172" s="532"/>
      <c r="DS1172" s="532"/>
      <c r="DT1172" s="532"/>
      <c r="DU1172" s="532"/>
      <c r="DV1172" s="532"/>
      <c r="DW1172" s="532"/>
    </row>
    <row r="1173" spans="1:127" s="502" customFormat="1" ht="12.75" customHeight="1" x14ac:dyDescent="0.2">
      <c r="A1173" s="281">
        <v>1172</v>
      </c>
      <c r="B1173" s="281" t="s">
        <v>1004</v>
      </c>
      <c r="C1173" s="281" t="s">
        <v>2839</v>
      </c>
      <c r="D1173" s="281"/>
      <c r="E1173" s="281" t="s">
        <v>3806</v>
      </c>
      <c r="F1173" s="281"/>
      <c r="G1173" s="296" t="s">
        <v>7490</v>
      </c>
      <c r="H1173" s="677"/>
      <c r="I1173" s="281" t="s">
        <v>614</v>
      </c>
      <c r="J1173" s="281"/>
      <c r="K1173" s="281" t="s">
        <v>2382</v>
      </c>
      <c r="L1173" s="677" t="s">
        <v>2383</v>
      </c>
      <c r="M1173" s="306">
        <v>43666</v>
      </c>
      <c r="N1173" s="307">
        <v>45047</v>
      </c>
      <c r="O1173" s="277" t="s">
        <v>991</v>
      </c>
      <c r="P1173" s="299">
        <f>N1173</f>
        <v>45047</v>
      </c>
      <c r="Q1173" s="264">
        <v>19399</v>
      </c>
      <c r="R1173" s="264">
        <v>2019</v>
      </c>
      <c r="S1173" s="265">
        <v>44317</v>
      </c>
      <c r="T1173" s="281" t="s">
        <v>239</v>
      </c>
      <c r="U1173" s="281" t="s">
        <v>991</v>
      </c>
      <c r="V1173" s="150" t="s">
        <v>2243</v>
      </c>
      <c r="W1173" s="150" t="s">
        <v>2243</v>
      </c>
      <c r="X1173" s="281" t="s">
        <v>2384</v>
      </c>
      <c r="Y1173" s="281" t="s">
        <v>1657</v>
      </c>
      <c r="Z1173" s="150" t="s">
        <v>1683</v>
      </c>
      <c r="AA1173" s="303">
        <f t="shared" si="247"/>
        <v>45047</v>
      </c>
      <c r="AB1173" s="283" t="s">
        <v>2167</v>
      </c>
      <c r="AC1173" s="281">
        <v>5.9</v>
      </c>
      <c r="AD1173" s="284"/>
      <c r="AE1173" s="281">
        <v>100</v>
      </c>
      <c r="AF1173" s="281"/>
      <c r="AG1173" s="281">
        <v>130</v>
      </c>
      <c r="AH1173" s="281"/>
      <c r="AI1173" s="281">
        <v>24</v>
      </c>
      <c r="AJ1173" s="281">
        <v>39</v>
      </c>
      <c r="AK1173" s="281">
        <v>56</v>
      </c>
      <c r="AL1173" s="281">
        <v>1</v>
      </c>
      <c r="AM1173" s="324"/>
      <c r="AN1173" s="324"/>
      <c r="AO1173" s="324"/>
      <c r="AP1173" s="281"/>
      <c r="AQ1173" s="635"/>
      <c r="AR1173" s="324"/>
      <c r="AS1173" s="324"/>
      <c r="AT1173" s="324"/>
      <c r="AU1173" s="324"/>
      <c r="AV1173" s="324"/>
      <c r="AW1173" s="324"/>
      <c r="AX1173" s="324"/>
      <c r="AY1173" s="324"/>
      <c r="AZ1173" s="324"/>
      <c r="BA1173" s="324"/>
      <c r="BB1173" s="324"/>
      <c r="BC1173" s="324"/>
      <c r="BD1173" s="324"/>
      <c r="BE1173" s="324"/>
      <c r="BF1173" s="324"/>
      <c r="BG1173" s="324"/>
      <c r="BH1173" s="324"/>
      <c r="BI1173" s="324"/>
      <c r="BJ1173" s="324"/>
      <c r="BK1173" s="324"/>
      <c r="BL1173" s="324"/>
      <c r="BM1173" s="324"/>
      <c r="BN1173" s="324"/>
      <c r="BO1173" s="324"/>
      <c r="BP1173" s="324"/>
      <c r="BQ1173" s="324"/>
      <c r="BR1173" s="324"/>
      <c r="BS1173" s="324"/>
      <c r="BT1173" s="324"/>
      <c r="BU1173" s="324"/>
      <c r="BV1173" s="324"/>
      <c r="BW1173" s="324"/>
      <c r="BX1173" s="324"/>
      <c r="BY1173" s="324"/>
      <c r="BZ1173" s="324"/>
      <c r="CA1173" s="324"/>
      <c r="CB1173" s="324"/>
      <c r="CC1173" s="324"/>
      <c r="CD1173" s="324"/>
      <c r="CE1173" s="324"/>
      <c r="CF1173" s="324"/>
      <c r="CG1173" s="324"/>
      <c r="CH1173" s="324"/>
      <c r="CI1173" s="324"/>
      <c r="CJ1173" s="324"/>
      <c r="CK1173" s="324"/>
      <c r="CL1173" s="324"/>
      <c r="CM1173" s="324"/>
      <c r="CN1173" s="324"/>
      <c r="CO1173" s="324"/>
      <c r="CP1173" s="324"/>
      <c r="CQ1173" s="532"/>
      <c r="CR1173" s="532"/>
      <c r="CS1173" s="532"/>
      <c r="CT1173" s="532"/>
      <c r="CU1173" s="532"/>
      <c r="CV1173" s="532"/>
      <c r="CW1173" s="532"/>
      <c r="CX1173" s="532"/>
      <c r="CY1173" s="532"/>
      <c r="CZ1173" s="532"/>
      <c r="DA1173" s="532"/>
      <c r="DB1173" s="532"/>
      <c r="DC1173" s="532"/>
      <c r="DD1173" s="532"/>
      <c r="DE1173" s="532"/>
      <c r="DF1173" s="532"/>
      <c r="DG1173" s="532"/>
      <c r="DH1173" s="532"/>
      <c r="DI1173" s="532"/>
      <c r="DJ1173" s="532"/>
      <c r="DK1173" s="532"/>
      <c r="DL1173" s="532"/>
      <c r="DM1173" s="532"/>
      <c r="DN1173" s="532"/>
      <c r="DO1173" s="532"/>
      <c r="DP1173" s="532"/>
      <c r="DQ1173" s="532"/>
      <c r="DR1173" s="532"/>
      <c r="DS1173" s="532"/>
      <c r="DT1173" s="532"/>
      <c r="DU1173" s="532"/>
      <c r="DV1173" s="532"/>
      <c r="DW1173" s="532"/>
    </row>
    <row r="1174" spans="1:127" ht="12.75" customHeight="1" x14ac:dyDescent="0.2">
      <c r="A1174" s="281">
        <v>1173</v>
      </c>
      <c r="B1174" s="281" t="s">
        <v>1004</v>
      </c>
      <c r="C1174" s="281" t="s">
        <v>3807</v>
      </c>
      <c r="D1174" s="281"/>
      <c r="E1174" s="281" t="s">
        <v>3808</v>
      </c>
      <c r="F1174" s="281"/>
      <c r="G1174" s="296" t="s">
        <v>3809</v>
      </c>
      <c r="H1174" s="676"/>
      <c r="I1174" s="281" t="s">
        <v>3810</v>
      </c>
      <c r="J1174" s="281"/>
      <c r="K1174" s="281" t="s">
        <v>5854</v>
      </c>
      <c r="L1174" s="676" t="s">
        <v>5855</v>
      </c>
      <c r="M1174" s="306">
        <v>42443</v>
      </c>
      <c r="N1174" s="325">
        <v>43951</v>
      </c>
      <c r="O1174" s="507" t="s">
        <v>991</v>
      </c>
      <c r="P1174" s="513">
        <f t="shared" ref="P1174:P1181" si="249">N1174</f>
        <v>43951</v>
      </c>
      <c r="Q1174" s="514">
        <v>18387</v>
      </c>
      <c r="R1174" s="514">
        <v>2016</v>
      </c>
      <c r="S1174" s="279">
        <v>43220</v>
      </c>
      <c r="T1174" s="281" t="s">
        <v>5079</v>
      </c>
      <c r="U1174" s="281" t="s">
        <v>2346</v>
      </c>
      <c r="V1174" s="150" t="s">
        <v>1488</v>
      </c>
      <c r="W1174" s="282" t="s">
        <v>1532</v>
      </c>
      <c r="X1174" s="280" t="s">
        <v>5856</v>
      </c>
      <c r="Y1174" s="280" t="s">
        <v>4175</v>
      </c>
      <c r="Z1174" s="282" t="s">
        <v>2015</v>
      </c>
      <c r="AA1174" s="319">
        <f t="shared" si="247"/>
        <v>43951</v>
      </c>
      <c r="AB1174" s="149" t="s">
        <v>2167</v>
      </c>
      <c r="AC1174" s="280">
        <v>5.6</v>
      </c>
      <c r="AD1174" s="305"/>
      <c r="AE1174" s="280">
        <v>80</v>
      </c>
      <c r="AF1174" s="280"/>
      <c r="AG1174" s="280">
        <v>100</v>
      </c>
      <c r="AH1174" s="280"/>
      <c r="AI1174" s="280">
        <v>24</v>
      </c>
      <c r="AJ1174" s="280">
        <v>39</v>
      </c>
      <c r="AK1174" s="501">
        <v>53</v>
      </c>
      <c r="AL1174" s="501">
        <v>1</v>
      </c>
      <c r="AM1174" s="501"/>
      <c r="AN1174" s="501"/>
      <c r="AO1174" s="501"/>
      <c r="AP1174" s="280"/>
      <c r="AQ1174" s="634"/>
      <c r="AR1174" s="501"/>
      <c r="AS1174" s="501"/>
      <c r="AT1174" s="501"/>
      <c r="AU1174" s="501"/>
      <c r="AV1174" s="501"/>
      <c r="AW1174" s="501"/>
      <c r="AX1174" s="501"/>
      <c r="AY1174" s="501"/>
      <c r="AZ1174" s="501"/>
      <c r="BA1174" s="501"/>
      <c r="BB1174" s="501"/>
      <c r="BC1174" s="501"/>
      <c r="BD1174" s="501"/>
      <c r="BE1174" s="501"/>
      <c r="BF1174" s="501"/>
      <c r="BG1174" s="501"/>
      <c r="BH1174" s="501"/>
      <c r="BI1174" s="501"/>
      <c r="BJ1174" s="501"/>
      <c r="BK1174" s="501"/>
      <c r="BL1174" s="501"/>
      <c r="BM1174" s="501"/>
      <c r="BN1174" s="501"/>
      <c r="BO1174" s="501"/>
      <c r="BP1174" s="501"/>
      <c r="BQ1174" s="501"/>
      <c r="BR1174" s="501"/>
      <c r="BS1174" s="501"/>
      <c r="BT1174" s="501"/>
      <c r="BU1174" s="501"/>
      <c r="BV1174" s="501"/>
      <c r="BW1174" s="501"/>
      <c r="BX1174" s="501"/>
      <c r="BY1174" s="501"/>
      <c r="BZ1174" s="501"/>
      <c r="CA1174" s="501"/>
      <c r="CB1174" s="501"/>
      <c r="CC1174" s="501"/>
      <c r="CD1174" s="501"/>
      <c r="CE1174" s="501"/>
      <c r="CF1174" s="501"/>
      <c r="CG1174" s="501"/>
      <c r="CH1174" s="501"/>
      <c r="CI1174" s="501"/>
      <c r="CJ1174" s="501"/>
      <c r="CK1174" s="501"/>
      <c r="CL1174" s="501"/>
      <c r="CM1174" s="501"/>
      <c r="CN1174" s="501"/>
      <c r="CO1174" s="501"/>
      <c r="CP1174" s="501"/>
    </row>
    <row r="1175" spans="1:127" s="502" customFormat="1" ht="12.75" customHeight="1" x14ac:dyDescent="0.2">
      <c r="A1175" s="281">
        <v>1174</v>
      </c>
      <c r="B1175" s="270" t="s">
        <v>1005</v>
      </c>
      <c r="C1175" s="271" t="s">
        <v>537</v>
      </c>
      <c r="D1175" s="271"/>
      <c r="E1175" s="271" t="s">
        <v>3812</v>
      </c>
      <c r="F1175" s="271" t="s">
        <v>1611</v>
      </c>
      <c r="G1175" s="272" t="s">
        <v>10223</v>
      </c>
      <c r="H1175" s="273"/>
      <c r="I1175" s="271" t="s">
        <v>10224</v>
      </c>
      <c r="J1175" s="271"/>
      <c r="K1175" s="271" t="s">
        <v>3521</v>
      </c>
      <c r="L1175" s="273" t="s">
        <v>2025</v>
      </c>
      <c r="M1175" s="275">
        <v>38962</v>
      </c>
      <c r="N1175" s="132">
        <v>45064</v>
      </c>
      <c r="O1175" s="277" t="s">
        <v>991</v>
      </c>
      <c r="P1175" s="299">
        <f t="shared" si="249"/>
        <v>45064</v>
      </c>
      <c r="Q1175" s="264">
        <v>21261</v>
      </c>
      <c r="R1175" s="264">
        <v>2006</v>
      </c>
      <c r="S1175" s="279">
        <v>44334</v>
      </c>
      <c r="T1175" s="281" t="s">
        <v>1436</v>
      </c>
      <c r="U1175" s="281" t="s">
        <v>259</v>
      </c>
      <c r="V1175" s="150" t="s">
        <v>1894</v>
      </c>
      <c r="W1175" s="150" t="s">
        <v>10225</v>
      </c>
      <c r="X1175" s="281" t="s">
        <v>733</v>
      </c>
      <c r="Y1175" s="281" t="s">
        <v>681</v>
      </c>
      <c r="Z1175" s="150" t="s">
        <v>682</v>
      </c>
      <c r="AA1175" s="303">
        <f t="shared" si="247"/>
        <v>45064</v>
      </c>
      <c r="AB1175" s="283" t="s">
        <v>994</v>
      </c>
      <c r="AC1175" s="281">
        <v>9</v>
      </c>
      <c r="AD1175" s="150">
        <v>116</v>
      </c>
      <c r="AE1175" s="281">
        <v>120</v>
      </c>
      <c r="AF1175" s="281">
        <v>190</v>
      </c>
      <c r="AG1175" s="281">
        <v>250</v>
      </c>
      <c r="AH1175" s="281">
        <v>325</v>
      </c>
      <c r="AI1175" s="281">
        <v>22</v>
      </c>
      <c r="AJ1175" s="281">
        <v>36</v>
      </c>
      <c r="AK1175" s="281" t="s">
        <v>994</v>
      </c>
      <c r="AL1175" s="281">
        <v>2</v>
      </c>
      <c r="AM1175" s="265"/>
      <c r="AN1175" s="281"/>
      <c r="AO1175" s="281"/>
      <c r="AP1175" s="281"/>
      <c r="AQ1175" s="635"/>
      <c r="AR1175" s="324"/>
      <c r="AS1175" s="324"/>
      <c r="AT1175" s="324"/>
      <c r="AU1175" s="324"/>
      <c r="AV1175" s="324"/>
      <c r="AW1175" s="324"/>
      <c r="AX1175" s="324"/>
      <c r="AY1175" s="324"/>
      <c r="AZ1175" s="324"/>
      <c r="BA1175" s="324"/>
      <c r="BB1175" s="324"/>
      <c r="BC1175" s="324"/>
      <c r="BD1175" s="324"/>
      <c r="BE1175" s="324"/>
      <c r="BF1175" s="324"/>
      <c r="BG1175" s="324"/>
      <c r="BH1175" s="324"/>
      <c r="BI1175" s="324"/>
      <c r="BJ1175" s="324"/>
      <c r="BK1175" s="324"/>
      <c r="BL1175" s="324"/>
      <c r="BM1175" s="324"/>
      <c r="BN1175" s="324"/>
      <c r="BO1175" s="324"/>
      <c r="BP1175" s="324"/>
      <c r="BQ1175" s="324"/>
      <c r="BR1175" s="324"/>
      <c r="BS1175" s="324"/>
      <c r="BT1175" s="324"/>
      <c r="BU1175" s="324"/>
      <c r="BV1175" s="324"/>
      <c r="BW1175" s="324"/>
      <c r="BX1175" s="324"/>
      <c r="BY1175" s="324"/>
      <c r="BZ1175" s="324"/>
      <c r="CA1175" s="324"/>
      <c r="CB1175" s="324"/>
      <c r="CC1175" s="324"/>
      <c r="CD1175" s="324"/>
      <c r="CE1175" s="324"/>
      <c r="CF1175" s="324"/>
      <c r="CG1175" s="324"/>
      <c r="CH1175" s="324"/>
      <c r="CI1175" s="324"/>
      <c r="CJ1175" s="324"/>
      <c r="CK1175" s="324"/>
      <c r="CL1175" s="324"/>
      <c r="CM1175" s="324"/>
      <c r="CN1175" s="324"/>
      <c r="CO1175" s="324"/>
      <c r="CP1175" s="324"/>
      <c r="CQ1175" s="532"/>
      <c r="CR1175" s="532"/>
      <c r="CS1175" s="532"/>
      <c r="CT1175" s="532"/>
      <c r="CU1175" s="532"/>
      <c r="CV1175" s="532"/>
      <c r="CW1175" s="532"/>
      <c r="CX1175" s="532"/>
      <c r="CY1175" s="532"/>
      <c r="CZ1175" s="532"/>
      <c r="DA1175" s="532"/>
      <c r="DB1175" s="532"/>
      <c r="DC1175" s="532"/>
      <c r="DD1175" s="532"/>
      <c r="DE1175" s="532"/>
      <c r="DF1175" s="532"/>
      <c r="DG1175" s="532"/>
      <c r="DH1175" s="532"/>
      <c r="DI1175" s="532"/>
      <c r="DJ1175" s="532"/>
      <c r="DK1175" s="532"/>
      <c r="DL1175" s="532"/>
      <c r="DM1175" s="532"/>
      <c r="DN1175" s="532"/>
      <c r="DO1175" s="532"/>
      <c r="DP1175" s="532"/>
      <c r="DQ1175" s="532"/>
      <c r="DR1175" s="532"/>
      <c r="DS1175" s="532"/>
      <c r="DT1175" s="532"/>
      <c r="DU1175" s="532"/>
      <c r="DV1175" s="532"/>
      <c r="DW1175" s="532"/>
    </row>
    <row r="1176" spans="1:127" ht="12.75" customHeight="1" x14ac:dyDescent="0.2">
      <c r="A1176" s="281">
        <v>1175</v>
      </c>
      <c r="B1176" s="281" t="s">
        <v>1004</v>
      </c>
      <c r="C1176" s="281" t="s">
        <v>3813</v>
      </c>
      <c r="D1176" s="281"/>
      <c r="E1176" s="281" t="s">
        <v>3814</v>
      </c>
      <c r="F1176" s="281"/>
      <c r="G1176" s="296" t="s">
        <v>3815</v>
      </c>
      <c r="H1176" s="676"/>
      <c r="I1176" s="281" t="s">
        <v>424</v>
      </c>
      <c r="J1176" s="281"/>
      <c r="K1176" s="281" t="s">
        <v>3816</v>
      </c>
      <c r="L1176" s="676" t="s">
        <v>3817</v>
      </c>
      <c r="M1176" s="306">
        <v>42452</v>
      </c>
      <c r="N1176" s="325">
        <v>44584</v>
      </c>
      <c r="O1176" s="277" t="s">
        <v>991</v>
      </c>
      <c r="P1176" s="298">
        <f t="shared" si="249"/>
        <v>44584</v>
      </c>
      <c r="Q1176" s="278">
        <v>16382</v>
      </c>
      <c r="R1176" s="278">
        <v>2012</v>
      </c>
      <c r="S1176" s="279">
        <v>43853</v>
      </c>
      <c r="T1176" s="280" t="s">
        <v>39</v>
      </c>
      <c r="U1176" s="281" t="s">
        <v>991</v>
      </c>
      <c r="V1176" s="282" t="s">
        <v>7966</v>
      </c>
      <c r="W1176" s="282" t="s">
        <v>2827</v>
      </c>
      <c r="X1176" s="280" t="s">
        <v>3818</v>
      </c>
      <c r="Y1176" s="280" t="s">
        <v>1697</v>
      </c>
      <c r="Z1176" s="282" t="s">
        <v>2099</v>
      </c>
      <c r="AA1176" s="319">
        <f t="shared" si="247"/>
        <v>44584</v>
      </c>
      <c r="AB1176" s="149" t="s">
        <v>2167</v>
      </c>
      <c r="AC1176" s="280">
        <v>5.6</v>
      </c>
      <c r="AD1176" s="305"/>
      <c r="AE1176" s="280">
        <v>85</v>
      </c>
      <c r="AF1176" s="280"/>
      <c r="AG1176" s="280">
        <v>105</v>
      </c>
      <c r="AH1176" s="280"/>
      <c r="AI1176" s="280">
        <v>25</v>
      </c>
      <c r="AJ1176" s="280">
        <v>40</v>
      </c>
      <c r="AK1176" s="280">
        <v>53</v>
      </c>
      <c r="AL1176" s="280">
        <v>1</v>
      </c>
      <c r="AM1176" s="501"/>
      <c r="AN1176" s="501"/>
      <c r="AO1176" s="501"/>
      <c r="AP1176" s="280"/>
      <c r="AQ1176" s="634"/>
      <c r="AR1176" s="501"/>
      <c r="AS1176" s="501"/>
      <c r="AT1176" s="501"/>
      <c r="AU1176" s="501"/>
      <c r="AV1176" s="501"/>
      <c r="AW1176" s="501"/>
      <c r="AX1176" s="501"/>
      <c r="AY1176" s="501"/>
      <c r="AZ1176" s="501"/>
      <c r="BA1176" s="501"/>
      <c r="BB1176" s="501"/>
      <c r="BC1176" s="501"/>
      <c r="BD1176" s="501"/>
      <c r="BE1176" s="501"/>
      <c r="BF1176" s="501"/>
      <c r="BG1176" s="501"/>
      <c r="BH1176" s="501"/>
      <c r="BI1176" s="501"/>
      <c r="BJ1176" s="501"/>
      <c r="BK1176" s="501"/>
      <c r="BL1176" s="501"/>
      <c r="BM1176" s="501"/>
      <c r="BN1176" s="501"/>
      <c r="BO1176" s="501"/>
      <c r="BP1176" s="501"/>
      <c r="BQ1176" s="501"/>
      <c r="BR1176" s="501"/>
      <c r="BS1176" s="501"/>
      <c r="BT1176" s="501"/>
      <c r="BU1176" s="501"/>
      <c r="BV1176" s="501"/>
      <c r="BW1176" s="501"/>
      <c r="BX1176" s="501"/>
      <c r="BY1176" s="501"/>
      <c r="BZ1176" s="501"/>
      <c r="CA1176" s="501"/>
      <c r="CB1176" s="501"/>
      <c r="CC1176" s="501"/>
      <c r="CD1176" s="501"/>
      <c r="CE1176" s="501"/>
      <c r="CF1176" s="501"/>
      <c r="CG1176" s="501"/>
      <c r="CH1176" s="501"/>
      <c r="CI1176" s="501"/>
      <c r="CJ1176" s="501"/>
      <c r="CK1176" s="501"/>
      <c r="CL1176" s="501"/>
      <c r="CM1176" s="501"/>
      <c r="CN1176" s="501"/>
      <c r="CO1176" s="501"/>
      <c r="CP1176" s="501"/>
    </row>
    <row r="1177" spans="1:127" s="576" customFormat="1" ht="12.75" customHeight="1" x14ac:dyDescent="0.2">
      <c r="A1177" s="560">
        <v>1176</v>
      </c>
      <c r="B1177" s="559" t="s">
        <v>1004</v>
      </c>
      <c r="C1177" s="559" t="s">
        <v>3374</v>
      </c>
      <c r="D1177" s="559"/>
      <c r="E1177" s="559" t="s">
        <v>3819</v>
      </c>
      <c r="F1177" s="559"/>
      <c r="G1177" s="562" t="s">
        <v>7113</v>
      </c>
      <c r="H1177" s="563"/>
      <c r="I1177" s="571" t="s">
        <v>614</v>
      </c>
      <c r="J1177" s="559"/>
      <c r="K1177" s="270" t="s">
        <v>331</v>
      </c>
      <c r="L1177" s="563" t="s">
        <v>3457</v>
      </c>
      <c r="M1177" s="565">
        <v>43566</v>
      </c>
      <c r="N1177" s="566">
        <v>44996</v>
      </c>
      <c r="O1177" s="612" t="s">
        <v>991</v>
      </c>
      <c r="P1177" s="589">
        <f t="shared" si="249"/>
        <v>44996</v>
      </c>
      <c r="Q1177" s="590">
        <v>20508</v>
      </c>
      <c r="R1177" s="590">
        <v>2018</v>
      </c>
      <c r="S1177" s="570">
        <v>44266</v>
      </c>
      <c r="T1177" s="560" t="s">
        <v>39</v>
      </c>
      <c r="U1177" s="560" t="s">
        <v>991</v>
      </c>
      <c r="V1177" s="564" t="s">
        <v>1313</v>
      </c>
      <c r="W1177" s="564" t="s">
        <v>1313</v>
      </c>
      <c r="X1177" s="560" t="s">
        <v>1512</v>
      </c>
      <c r="Y1177" s="560" t="s">
        <v>1570</v>
      </c>
      <c r="Z1177" s="564" t="s">
        <v>1943</v>
      </c>
      <c r="AA1177" s="572">
        <f t="shared" si="247"/>
        <v>44996</v>
      </c>
      <c r="AB1177" s="573" t="s">
        <v>2167</v>
      </c>
      <c r="AC1177" s="560">
        <v>5.6</v>
      </c>
      <c r="AD1177" s="574"/>
      <c r="AE1177" s="560">
        <v>90</v>
      </c>
      <c r="AF1177" s="560"/>
      <c r="AG1177" s="560">
        <v>110</v>
      </c>
      <c r="AH1177" s="560"/>
      <c r="AI1177" s="560" t="s">
        <v>994</v>
      </c>
      <c r="AJ1177" s="560" t="s">
        <v>994</v>
      </c>
      <c r="AK1177" s="560" t="s">
        <v>994</v>
      </c>
      <c r="AL1177" s="560">
        <v>1</v>
      </c>
      <c r="AM1177" s="571"/>
      <c r="AN1177" s="571"/>
      <c r="AO1177" s="571"/>
      <c r="AP1177" s="560"/>
      <c r="AQ1177" s="642"/>
      <c r="AR1177" s="571"/>
      <c r="AS1177" s="571"/>
      <c r="AT1177" s="571"/>
      <c r="AU1177" s="571"/>
      <c r="AV1177" s="571"/>
      <c r="AW1177" s="571"/>
      <c r="AX1177" s="571"/>
      <c r="AY1177" s="571"/>
      <c r="AZ1177" s="571"/>
      <c r="BA1177" s="571"/>
      <c r="BB1177" s="571"/>
      <c r="BC1177" s="571"/>
      <c r="BD1177" s="571"/>
      <c r="BE1177" s="571"/>
      <c r="BF1177" s="571"/>
      <c r="BG1177" s="571"/>
      <c r="BH1177" s="571"/>
      <c r="BI1177" s="571"/>
      <c r="BJ1177" s="571"/>
      <c r="BK1177" s="571"/>
      <c r="BL1177" s="571"/>
      <c r="BM1177" s="571"/>
      <c r="BN1177" s="571"/>
      <c r="BO1177" s="571"/>
      <c r="BP1177" s="571"/>
      <c r="BQ1177" s="571"/>
      <c r="BR1177" s="571"/>
      <c r="BS1177" s="571"/>
      <c r="BT1177" s="571"/>
      <c r="BU1177" s="571"/>
      <c r="BV1177" s="571"/>
      <c r="BW1177" s="571"/>
      <c r="BX1177" s="571"/>
      <c r="BY1177" s="571"/>
      <c r="BZ1177" s="571"/>
      <c r="CA1177" s="571"/>
      <c r="CB1177" s="571"/>
      <c r="CC1177" s="571"/>
      <c r="CD1177" s="571"/>
      <c r="CE1177" s="571"/>
      <c r="CF1177" s="571"/>
      <c r="CG1177" s="571"/>
      <c r="CH1177" s="571"/>
      <c r="CI1177" s="571"/>
      <c r="CJ1177" s="571"/>
      <c r="CK1177" s="571"/>
      <c r="CL1177" s="571"/>
      <c r="CM1177" s="571"/>
      <c r="CN1177" s="571"/>
      <c r="CO1177" s="571"/>
      <c r="CP1177" s="571"/>
      <c r="CQ1177" s="575"/>
      <c r="CR1177" s="575"/>
      <c r="CS1177" s="575"/>
      <c r="CT1177" s="575"/>
      <c r="CU1177" s="575"/>
      <c r="CV1177" s="575"/>
      <c r="CW1177" s="575"/>
      <c r="CX1177" s="575"/>
      <c r="CY1177" s="575"/>
      <c r="CZ1177" s="575"/>
      <c r="DA1177" s="575"/>
      <c r="DB1177" s="575"/>
      <c r="DC1177" s="575"/>
      <c r="DD1177" s="575"/>
      <c r="DE1177" s="575"/>
      <c r="DF1177" s="575"/>
      <c r="DG1177" s="575"/>
      <c r="DH1177" s="575"/>
      <c r="DI1177" s="575"/>
      <c r="DJ1177" s="575"/>
      <c r="DK1177" s="575"/>
      <c r="DL1177" s="575"/>
      <c r="DM1177" s="575"/>
      <c r="DN1177" s="575"/>
      <c r="DO1177" s="575"/>
      <c r="DP1177" s="575"/>
      <c r="DQ1177" s="575"/>
      <c r="DR1177" s="575"/>
      <c r="DS1177" s="575"/>
      <c r="DT1177" s="575"/>
      <c r="DU1177" s="575"/>
      <c r="DV1177" s="575"/>
      <c r="DW1177" s="575"/>
    </row>
    <row r="1178" spans="1:127" s="502" customFormat="1" ht="12.75" customHeight="1" x14ac:dyDescent="0.2">
      <c r="A1178" s="281">
        <v>1177</v>
      </c>
      <c r="B1178" s="281" t="s">
        <v>1004</v>
      </c>
      <c r="C1178" s="281" t="s">
        <v>1036</v>
      </c>
      <c r="D1178" s="281" t="s">
        <v>2239</v>
      </c>
      <c r="E1178" s="281" t="s">
        <v>3820</v>
      </c>
      <c r="F1178" s="281" t="s">
        <v>10509</v>
      </c>
      <c r="G1178" s="296" t="s">
        <v>10510</v>
      </c>
      <c r="H1178" s="922" t="s">
        <v>10511</v>
      </c>
      <c r="I1178" s="281" t="s">
        <v>2653</v>
      </c>
      <c r="J1178" s="281" t="s">
        <v>10512</v>
      </c>
      <c r="K1178" s="281" t="s">
        <v>10513</v>
      </c>
      <c r="L1178" s="922" t="s">
        <v>10514</v>
      </c>
      <c r="M1178" s="306">
        <v>44390</v>
      </c>
      <c r="N1178" s="307">
        <v>45103</v>
      </c>
      <c r="O1178" s="277" t="s">
        <v>991</v>
      </c>
      <c r="P1178" s="299">
        <f>N1178</f>
        <v>45103</v>
      </c>
      <c r="Q1178" s="264">
        <v>21379</v>
      </c>
      <c r="R1178" s="264">
        <v>2013</v>
      </c>
      <c r="S1178" s="265">
        <v>44373</v>
      </c>
      <c r="T1178" s="281" t="s">
        <v>32</v>
      </c>
      <c r="U1178" s="281" t="s">
        <v>5629</v>
      </c>
      <c r="V1178" s="150" t="s">
        <v>2177</v>
      </c>
      <c r="W1178" s="150" t="s">
        <v>10515</v>
      </c>
      <c r="X1178" s="281" t="s">
        <v>10516</v>
      </c>
      <c r="Y1178" s="281" t="s">
        <v>10517</v>
      </c>
      <c r="Z1178" s="150" t="s">
        <v>10518</v>
      </c>
      <c r="AA1178" s="303">
        <f>N1178</f>
        <v>45103</v>
      </c>
      <c r="AB1178" s="283" t="s">
        <v>2167</v>
      </c>
      <c r="AC1178" s="281">
        <v>5.8</v>
      </c>
      <c r="AD1178" s="284">
        <v>22.5</v>
      </c>
      <c r="AE1178" s="281">
        <v>95</v>
      </c>
      <c r="AF1178" s="281">
        <v>95</v>
      </c>
      <c r="AG1178" s="281">
        <v>125</v>
      </c>
      <c r="AH1178" s="281">
        <v>125</v>
      </c>
      <c r="AI1178" s="281" t="s">
        <v>994</v>
      </c>
      <c r="AJ1178" s="281" t="s">
        <v>994</v>
      </c>
      <c r="AK1178" s="281" t="s">
        <v>994</v>
      </c>
      <c r="AL1178" s="281">
        <v>1</v>
      </c>
      <c r="AM1178" s="506">
        <v>44390</v>
      </c>
      <c r="AN1178" s="324">
        <v>2016</v>
      </c>
      <c r="AO1178" s="324" t="s">
        <v>991</v>
      </c>
      <c r="AP1178" s="281"/>
      <c r="AQ1178" s="635"/>
      <c r="AR1178" s="324"/>
      <c r="AS1178" s="324"/>
      <c r="AT1178" s="324"/>
      <c r="AU1178" s="324"/>
      <c r="AV1178" s="324"/>
      <c r="AW1178" s="324"/>
      <c r="AX1178" s="324"/>
      <c r="AY1178" s="324"/>
      <c r="AZ1178" s="324"/>
      <c r="BA1178" s="324"/>
      <c r="BB1178" s="324"/>
      <c r="BC1178" s="324"/>
      <c r="BD1178" s="324"/>
      <c r="BE1178" s="324"/>
      <c r="BF1178" s="324"/>
      <c r="BG1178" s="324"/>
      <c r="BH1178" s="324"/>
      <c r="BI1178" s="324"/>
      <c r="BJ1178" s="324"/>
      <c r="BK1178" s="324"/>
      <c r="BL1178" s="324"/>
      <c r="BM1178" s="324"/>
      <c r="BN1178" s="324"/>
      <c r="BO1178" s="324"/>
      <c r="BP1178" s="324"/>
      <c r="BQ1178" s="324"/>
      <c r="BR1178" s="324"/>
      <c r="BS1178" s="324"/>
      <c r="BT1178" s="324"/>
      <c r="BU1178" s="324"/>
      <c r="BV1178" s="324"/>
      <c r="BW1178" s="324"/>
      <c r="BX1178" s="324"/>
      <c r="BY1178" s="324"/>
      <c r="BZ1178" s="324"/>
      <c r="CA1178" s="324"/>
      <c r="CB1178" s="324"/>
      <c r="CC1178" s="324"/>
      <c r="CD1178" s="324"/>
      <c r="CE1178" s="324"/>
      <c r="CF1178" s="324"/>
      <c r="CG1178" s="324"/>
      <c r="CH1178" s="324"/>
      <c r="CI1178" s="324"/>
      <c r="CJ1178" s="324"/>
      <c r="CK1178" s="324"/>
      <c r="CL1178" s="324"/>
      <c r="CM1178" s="324"/>
      <c r="CN1178" s="324"/>
      <c r="CO1178" s="324"/>
      <c r="CP1178" s="324"/>
      <c r="CQ1178" s="532"/>
      <c r="CR1178" s="532"/>
      <c r="CS1178" s="532"/>
      <c r="CT1178" s="532"/>
      <c r="CU1178" s="532"/>
      <c r="CV1178" s="532"/>
      <c r="CW1178" s="532"/>
      <c r="CX1178" s="532"/>
      <c r="CY1178" s="532"/>
      <c r="CZ1178" s="532"/>
      <c r="DA1178" s="532"/>
      <c r="DB1178" s="532"/>
      <c r="DC1178" s="532"/>
      <c r="DD1178" s="532"/>
      <c r="DE1178" s="532"/>
      <c r="DF1178" s="532"/>
      <c r="DG1178" s="532"/>
      <c r="DH1178" s="532"/>
      <c r="DI1178" s="532"/>
      <c r="DJ1178" s="532"/>
      <c r="DK1178" s="532"/>
      <c r="DL1178" s="532"/>
      <c r="DM1178" s="532"/>
      <c r="DN1178" s="532"/>
      <c r="DO1178" s="532"/>
      <c r="DP1178" s="532"/>
      <c r="DQ1178" s="532"/>
      <c r="DR1178" s="532"/>
      <c r="DS1178" s="532"/>
      <c r="DT1178" s="532"/>
      <c r="DU1178" s="532"/>
      <c r="DV1178" s="532"/>
      <c r="DW1178" s="532"/>
    </row>
    <row r="1179" spans="1:127" s="502" customFormat="1" ht="12.75" customHeight="1" x14ac:dyDescent="0.2">
      <c r="A1179" s="281">
        <v>1178</v>
      </c>
      <c r="B1179" s="281" t="s">
        <v>1004</v>
      </c>
      <c r="C1179" s="281" t="s">
        <v>867</v>
      </c>
      <c r="D1179" s="281"/>
      <c r="E1179" s="281" t="s">
        <v>6716</v>
      </c>
      <c r="F1179" s="281"/>
      <c r="G1179" s="296" t="s">
        <v>4747</v>
      </c>
      <c r="H1179" s="676"/>
      <c r="I1179" s="281" t="s">
        <v>424</v>
      </c>
      <c r="J1179" s="281"/>
      <c r="K1179" s="281" t="s">
        <v>3711</v>
      </c>
      <c r="L1179" s="676" t="s">
        <v>3712</v>
      </c>
      <c r="M1179" s="306">
        <v>42776</v>
      </c>
      <c r="N1179" s="307">
        <v>44875</v>
      </c>
      <c r="O1179" s="277" t="s">
        <v>991</v>
      </c>
      <c r="P1179" s="299">
        <f t="shared" si="249"/>
        <v>44875</v>
      </c>
      <c r="Q1179" s="264">
        <v>18670</v>
      </c>
      <c r="R1179" s="264">
        <v>2016</v>
      </c>
      <c r="S1179" s="265">
        <v>44145</v>
      </c>
      <c r="T1179" s="281" t="s">
        <v>239</v>
      </c>
      <c r="U1179" s="281" t="s">
        <v>991</v>
      </c>
      <c r="V1179" s="150" t="s">
        <v>9575</v>
      </c>
      <c r="W1179" s="150" t="s">
        <v>9576</v>
      </c>
      <c r="X1179" s="281" t="s">
        <v>3713</v>
      </c>
      <c r="Y1179" s="281" t="s">
        <v>1657</v>
      </c>
      <c r="Z1179" s="150" t="s">
        <v>1683</v>
      </c>
      <c r="AA1179" s="303">
        <v>44875</v>
      </c>
      <c r="AB1179" s="283" t="s">
        <v>1411</v>
      </c>
      <c r="AC1179" s="281">
        <v>4.5</v>
      </c>
      <c r="AD1179" s="284"/>
      <c r="AE1179" s="281">
        <v>85</v>
      </c>
      <c r="AF1179" s="281"/>
      <c r="AG1179" s="281">
        <v>105</v>
      </c>
      <c r="AH1179" s="281"/>
      <c r="AI1179" s="281">
        <v>24</v>
      </c>
      <c r="AJ1179" s="281">
        <v>39</v>
      </c>
      <c r="AK1179" s="281">
        <v>54</v>
      </c>
      <c r="AL1179" s="281">
        <v>1</v>
      </c>
      <c r="AM1179" s="324"/>
      <c r="AN1179" s="324"/>
      <c r="AO1179" s="324"/>
      <c r="AP1179" s="281"/>
      <c r="AQ1179" s="635"/>
      <c r="AR1179" s="324"/>
      <c r="AS1179" s="324"/>
      <c r="AT1179" s="324"/>
      <c r="AU1179" s="324"/>
      <c r="AV1179" s="324"/>
      <c r="AW1179" s="324"/>
      <c r="AX1179" s="324"/>
      <c r="AY1179" s="324"/>
      <c r="AZ1179" s="324"/>
      <c r="BA1179" s="324"/>
      <c r="BB1179" s="324"/>
      <c r="BC1179" s="324"/>
      <c r="BD1179" s="324"/>
      <c r="BE1179" s="324"/>
      <c r="BF1179" s="324"/>
      <c r="BG1179" s="324"/>
      <c r="BH1179" s="324"/>
      <c r="BI1179" s="324"/>
      <c r="BJ1179" s="324"/>
      <c r="BK1179" s="324"/>
      <c r="BL1179" s="324"/>
      <c r="BM1179" s="324"/>
      <c r="BN1179" s="324"/>
      <c r="BO1179" s="324"/>
      <c r="BP1179" s="324"/>
      <c r="BQ1179" s="324"/>
      <c r="BR1179" s="324"/>
      <c r="BS1179" s="324"/>
      <c r="BT1179" s="324"/>
      <c r="BU1179" s="324"/>
      <c r="BV1179" s="324"/>
      <c r="BW1179" s="324"/>
      <c r="BX1179" s="324"/>
      <c r="BY1179" s="324"/>
      <c r="BZ1179" s="324"/>
      <c r="CA1179" s="324"/>
      <c r="CB1179" s="324"/>
      <c r="CC1179" s="324"/>
      <c r="CD1179" s="324"/>
      <c r="CE1179" s="324"/>
      <c r="CF1179" s="324"/>
      <c r="CG1179" s="324"/>
      <c r="CH1179" s="324"/>
      <c r="CI1179" s="324"/>
      <c r="CJ1179" s="324"/>
      <c r="CK1179" s="324"/>
      <c r="CL1179" s="324"/>
      <c r="CM1179" s="324"/>
      <c r="CN1179" s="324"/>
      <c r="CO1179" s="324"/>
      <c r="CP1179" s="324"/>
      <c r="CQ1179" s="532"/>
      <c r="CR1179" s="532"/>
      <c r="CS1179" s="532"/>
      <c r="CT1179" s="532"/>
      <c r="CU1179" s="532"/>
      <c r="CV1179" s="532"/>
      <c r="CW1179" s="532"/>
      <c r="CX1179" s="532"/>
      <c r="CY1179" s="532"/>
      <c r="CZ1179" s="532"/>
      <c r="DA1179" s="532"/>
      <c r="DB1179" s="532"/>
      <c r="DC1179" s="532"/>
      <c r="DD1179" s="532"/>
      <c r="DE1179" s="532"/>
      <c r="DF1179" s="532"/>
      <c r="DG1179" s="532"/>
      <c r="DH1179" s="532"/>
      <c r="DI1179" s="532"/>
      <c r="DJ1179" s="532"/>
      <c r="DK1179" s="532"/>
      <c r="DL1179" s="532"/>
      <c r="DM1179" s="532"/>
      <c r="DN1179" s="532"/>
      <c r="DO1179" s="532"/>
      <c r="DP1179" s="532"/>
      <c r="DQ1179" s="532"/>
      <c r="DR1179" s="532"/>
      <c r="DS1179" s="532"/>
      <c r="DT1179" s="532"/>
      <c r="DU1179" s="532"/>
      <c r="DV1179" s="532"/>
      <c r="DW1179" s="532"/>
    </row>
    <row r="1180" spans="1:127" s="502" customFormat="1" ht="12.75" customHeight="1" x14ac:dyDescent="0.2">
      <c r="A1180" s="281">
        <v>1179</v>
      </c>
      <c r="B1180" s="281" t="s">
        <v>1004</v>
      </c>
      <c r="C1180" s="281" t="s">
        <v>7492</v>
      </c>
      <c r="D1180" s="281"/>
      <c r="E1180" s="281" t="s">
        <v>3821</v>
      </c>
      <c r="F1180" s="281"/>
      <c r="G1180" s="296" t="s">
        <v>7493</v>
      </c>
      <c r="H1180" s="678"/>
      <c r="I1180" s="281" t="s">
        <v>614</v>
      </c>
      <c r="J1180" s="281"/>
      <c r="K1180" s="281" t="s">
        <v>7322</v>
      </c>
      <c r="L1180" s="678" t="s">
        <v>7494</v>
      </c>
      <c r="M1180" s="306">
        <v>43669</v>
      </c>
      <c r="N1180" s="307">
        <v>45126</v>
      </c>
      <c r="O1180" s="507" t="s">
        <v>991</v>
      </c>
      <c r="P1180" s="508">
        <f t="shared" si="249"/>
        <v>45126</v>
      </c>
      <c r="Q1180" s="520">
        <v>19404</v>
      </c>
      <c r="R1180" s="520">
        <v>2019</v>
      </c>
      <c r="S1180" s="265">
        <v>44396</v>
      </c>
      <c r="T1180" s="324" t="s">
        <v>239</v>
      </c>
      <c r="U1180" s="324" t="s">
        <v>991</v>
      </c>
      <c r="V1180" s="150" t="s">
        <v>913</v>
      </c>
      <c r="W1180" s="150" t="s">
        <v>913</v>
      </c>
      <c r="X1180" s="281" t="s">
        <v>9430</v>
      </c>
      <c r="Y1180" s="281" t="s">
        <v>7320</v>
      </c>
      <c r="Z1180" s="150" t="s">
        <v>7321</v>
      </c>
      <c r="AA1180" s="303">
        <f>N1180</f>
        <v>45126</v>
      </c>
      <c r="AB1180" s="283" t="s">
        <v>485</v>
      </c>
      <c r="AC1180" s="281">
        <v>4.5</v>
      </c>
      <c r="AD1180" s="284"/>
      <c r="AE1180" s="281">
        <v>80</v>
      </c>
      <c r="AF1180" s="281"/>
      <c r="AG1180" s="281">
        <v>100</v>
      </c>
      <c r="AH1180" s="281"/>
      <c r="AI1180" s="281">
        <v>22</v>
      </c>
      <c r="AJ1180" s="281">
        <v>37</v>
      </c>
      <c r="AK1180" s="324">
        <v>47</v>
      </c>
      <c r="AL1180" s="324">
        <v>1</v>
      </c>
      <c r="AM1180" s="324"/>
      <c r="AN1180" s="324"/>
      <c r="AO1180" s="324"/>
      <c r="AP1180" s="281"/>
      <c r="AQ1180" s="635"/>
      <c r="AR1180" s="324"/>
      <c r="AS1180" s="324"/>
      <c r="AT1180" s="324"/>
      <c r="AU1180" s="324"/>
      <c r="AV1180" s="324"/>
      <c r="AW1180" s="324"/>
      <c r="AX1180" s="324"/>
      <c r="AY1180" s="324"/>
      <c r="AZ1180" s="324"/>
      <c r="BA1180" s="324"/>
      <c r="BB1180" s="324"/>
      <c r="BC1180" s="324"/>
      <c r="BD1180" s="324"/>
      <c r="BE1180" s="324"/>
      <c r="BF1180" s="324"/>
      <c r="BG1180" s="324"/>
      <c r="BH1180" s="324"/>
      <c r="BI1180" s="324"/>
      <c r="BJ1180" s="324"/>
      <c r="BK1180" s="324"/>
      <c r="BL1180" s="324"/>
      <c r="BM1180" s="324"/>
      <c r="BN1180" s="324"/>
      <c r="BO1180" s="324"/>
      <c r="BP1180" s="324"/>
      <c r="BQ1180" s="324"/>
      <c r="BR1180" s="324"/>
      <c r="BS1180" s="324"/>
      <c r="BT1180" s="324"/>
      <c r="BU1180" s="324"/>
      <c r="BV1180" s="324"/>
      <c r="BW1180" s="324"/>
      <c r="BX1180" s="324"/>
      <c r="BY1180" s="324"/>
      <c r="BZ1180" s="324"/>
      <c r="CA1180" s="324"/>
      <c r="CB1180" s="324"/>
      <c r="CC1180" s="324"/>
      <c r="CD1180" s="324"/>
      <c r="CE1180" s="324"/>
      <c r="CF1180" s="324"/>
      <c r="CG1180" s="324"/>
      <c r="CH1180" s="324"/>
      <c r="CI1180" s="324"/>
      <c r="CJ1180" s="324"/>
      <c r="CK1180" s="324"/>
      <c r="CL1180" s="324"/>
      <c r="CM1180" s="324"/>
      <c r="CN1180" s="324"/>
      <c r="CO1180" s="324"/>
      <c r="CP1180" s="324"/>
      <c r="CQ1180" s="532"/>
      <c r="CR1180" s="532"/>
      <c r="CS1180" s="532"/>
      <c r="CT1180" s="532"/>
      <c r="CU1180" s="532"/>
      <c r="CV1180" s="532"/>
      <c r="CW1180" s="532"/>
      <c r="CX1180" s="532"/>
      <c r="CY1180" s="532"/>
      <c r="CZ1180" s="532"/>
      <c r="DA1180" s="532"/>
      <c r="DB1180" s="532"/>
      <c r="DC1180" s="532"/>
      <c r="DD1180" s="532"/>
      <c r="DE1180" s="532"/>
      <c r="DF1180" s="532"/>
      <c r="DG1180" s="532"/>
      <c r="DH1180" s="532"/>
      <c r="DI1180" s="532"/>
      <c r="DJ1180" s="532"/>
      <c r="DK1180" s="532"/>
      <c r="DL1180" s="532"/>
      <c r="DM1180" s="532"/>
      <c r="DN1180" s="532"/>
      <c r="DO1180" s="532"/>
      <c r="DP1180" s="532"/>
      <c r="DQ1180" s="532"/>
      <c r="DR1180" s="532"/>
      <c r="DS1180" s="532"/>
      <c r="DT1180" s="532"/>
      <c r="DU1180" s="532"/>
      <c r="DV1180" s="532"/>
      <c r="DW1180" s="532"/>
    </row>
    <row r="1181" spans="1:127" s="502" customFormat="1" ht="12.75" customHeight="1" x14ac:dyDescent="0.2">
      <c r="A1181" s="281">
        <v>1180</v>
      </c>
      <c r="B1181" s="270" t="s">
        <v>1004</v>
      </c>
      <c r="C1181" s="270" t="s">
        <v>7503</v>
      </c>
      <c r="D1181" s="271"/>
      <c r="E1181" s="271" t="s">
        <v>3823</v>
      </c>
      <c r="F1181" s="271"/>
      <c r="G1181" s="272" t="s">
        <v>7504</v>
      </c>
      <c r="H1181" s="273"/>
      <c r="I1181" s="281" t="s">
        <v>1527</v>
      </c>
      <c r="J1181" s="271"/>
      <c r="K1181" s="271" t="s">
        <v>7510</v>
      </c>
      <c r="L1181" s="273" t="s">
        <v>7505</v>
      </c>
      <c r="M1181" s="275">
        <v>43675</v>
      </c>
      <c r="N1181" s="132">
        <v>44401</v>
      </c>
      <c r="O1181" s="277" t="s">
        <v>991</v>
      </c>
      <c r="P1181" s="299">
        <f t="shared" si="249"/>
        <v>44401</v>
      </c>
      <c r="Q1181" s="264">
        <v>19412</v>
      </c>
      <c r="R1181" s="264">
        <v>2017</v>
      </c>
      <c r="S1181" s="265">
        <v>43670</v>
      </c>
      <c r="T1181" s="281" t="s">
        <v>32</v>
      </c>
      <c r="U1181" s="281" t="s">
        <v>1786</v>
      </c>
      <c r="V1181" s="150" t="s">
        <v>484</v>
      </c>
      <c r="W1181" s="150" t="s">
        <v>1488</v>
      </c>
      <c r="X1181" s="281" t="s">
        <v>7506</v>
      </c>
      <c r="Y1181" s="281"/>
      <c r="Z1181" s="150" t="s">
        <v>2341</v>
      </c>
      <c r="AA1181" s="303">
        <v>44401</v>
      </c>
      <c r="AB1181" s="283" t="s">
        <v>485</v>
      </c>
      <c r="AC1181" s="281">
        <v>4.55</v>
      </c>
      <c r="AD1181" s="284"/>
      <c r="AE1181" s="281">
        <v>60</v>
      </c>
      <c r="AF1181" s="281"/>
      <c r="AG1181" s="281">
        <v>95</v>
      </c>
      <c r="AH1181" s="281"/>
      <c r="AI1181" s="281" t="s">
        <v>994</v>
      </c>
      <c r="AJ1181" s="281">
        <v>38</v>
      </c>
      <c r="AK1181" s="281">
        <v>48</v>
      </c>
      <c r="AL1181" s="281">
        <v>1</v>
      </c>
      <c r="AM1181" s="324"/>
      <c r="AN1181" s="324"/>
      <c r="AO1181" s="324"/>
      <c r="AP1181" s="281"/>
      <c r="AQ1181" s="635"/>
      <c r="AR1181" s="324"/>
      <c r="AS1181" s="324"/>
      <c r="AT1181" s="324"/>
      <c r="AU1181" s="324"/>
      <c r="AV1181" s="324"/>
      <c r="AW1181" s="324"/>
      <c r="AX1181" s="324"/>
      <c r="AY1181" s="324"/>
      <c r="AZ1181" s="324"/>
      <c r="BA1181" s="324"/>
      <c r="BB1181" s="324"/>
      <c r="BC1181" s="324"/>
      <c r="BD1181" s="324"/>
      <c r="BE1181" s="324"/>
      <c r="BF1181" s="324"/>
      <c r="BG1181" s="324"/>
      <c r="BH1181" s="324"/>
      <c r="BI1181" s="324"/>
      <c r="BJ1181" s="324"/>
      <c r="BK1181" s="324"/>
      <c r="BL1181" s="324"/>
      <c r="BM1181" s="324"/>
      <c r="BN1181" s="324"/>
      <c r="BO1181" s="324"/>
      <c r="BP1181" s="324"/>
      <c r="BQ1181" s="324"/>
      <c r="BR1181" s="324"/>
      <c r="BS1181" s="324"/>
      <c r="BT1181" s="324"/>
      <c r="BU1181" s="324"/>
      <c r="BV1181" s="324"/>
      <c r="BW1181" s="324"/>
      <c r="BX1181" s="324"/>
      <c r="BY1181" s="324"/>
      <c r="BZ1181" s="324"/>
      <c r="CA1181" s="324"/>
      <c r="CB1181" s="324"/>
      <c r="CC1181" s="324"/>
      <c r="CD1181" s="324"/>
      <c r="CE1181" s="324"/>
      <c r="CF1181" s="324"/>
      <c r="CG1181" s="324"/>
      <c r="CH1181" s="324"/>
      <c r="CI1181" s="324"/>
      <c r="CJ1181" s="324"/>
      <c r="CK1181" s="324"/>
      <c r="CL1181" s="324"/>
      <c r="CM1181" s="324"/>
      <c r="CN1181" s="324"/>
      <c r="CO1181" s="324"/>
      <c r="CP1181" s="324"/>
      <c r="CQ1181" s="532"/>
      <c r="CR1181" s="532"/>
      <c r="CS1181" s="532"/>
      <c r="CT1181" s="532"/>
      <c r="CU1181" s="532"/>
      <c r="CV1181" s="532"/>
      <c r="CW1181" s="532"/>
      <c r="CX1181" s="532"/>
      <c r="CY1181" s="532"/>
      <c r="CZ1181" s="532"/>
      <c r="DA1181" s="532"/>
      <c r="DB1181" s="532"/>
      <c r="DC1181" s="532"/>
      <c r="DD1181" s="532"/>
      <c r="DE1181" s="532"/>
      <c r="DF1181" s="532"/>
      <c r="DG1181" s="532"/>
      <c r="DH1181" s="532"/>
      <c r="DI1181" s="532"/>
      <c r="DJ1181" s="532"/>
      <c r="DK1181" s="532"/>
      <c r="DL1181" s="532"/>
      <c r="DM1181" s="532"/>
      <c r="DN1181" s="532"/>
      <c r="DO1181" s="532"/>
      <c r="DP1181" s="532"/>
      <c r="DQ1181" s="532"/>
      <c r="DR1181" s="532"/>
      <c r="DS1181" s="532"/>
      <c r="DT1181" s="532"/>
      <c r="DU1181" s="532"/>
      <c r="DV1181" s="532"/>
      <c r="DW1181" s="532"/>
    </row>
    <row r="1182" spans="1:127" ht="12.75" customHeight="1" x14ac:dyDescent="0.2">
      <c r="A1182" s="281">
        <v>1181</v>
      </c>
      <c r="B1182" s="270" t="s">
        <v>1004</v>
      </c>
      <c r="C1182" s="270" t="s">
        <v>3824</v>
      </c>
      <c r="D1182" s="270"/>
      <c r="E1182" s="271" t="s">
        <v>3825</v>
      </c>
      <c r="F1182" s="271"/>
      <c r="G1182" s="272" t="s">
        <v>3826</v>
      </c>
      <c r="H1182" s="273"/>
      <c r="I1182" s="270" t="s">
        <v>1168</v>
      </c>
      <c r="J1182" s="270"/>
      <c r="K1182" s="130" t="s">
        <v>1169</v>
      </c>
      <c r="L1182" s="273" t="s">
        <v>1170</v>
      </c>
      <c r="M1182" s="306">
        <v>42449</v>
      </c>
      <c r="N1182" s="276">
        <v>44588</v>
      </c>
      <c r="O1182" s="277" t="s">
        <v>991</v>
      </c>
      <c r="P1182" s="298">
        <f t="shared" ref="P1182:P1186" si="250">N1182</f>
        <v>44588</v>
      </c>
      <c r="Q1182" s="278">
        <v>20039</v>
      </c>
      <c r="R1182" s="278">
        <v>2015</v>
      </c>
      <c r="S1182" s="279">
        <v>43857</v>
      </c>
      <c r="T1182" s="280" t="s">
        <v>32</v>
      </c>
      <c r="U1182" s="281" t="s">
        <v>991</v>
      </c>
      <c r="V1182" s="282" t="s">
        <v>2453</v>
      </c>
      <c r="W1182" s="282" t="s">
        <v>1589</v>
      </c>
      <c r="X1182" s="280" t="s">
        <v>7972</v>
      </c>
      <c r="Y1182" s="280"/>
      <c r="Z1182" s="282" t="s">
        <v>1524</v>
      </c>
      <c r="AA1182" s="319">
        <f t="shared" ref="AA1182:AA1189" si="251">N1182</f>
        <v>44588</v>
      </c>
      <c r="AB1182" s="149" t="s">
        <v>2167</v>
      </c>
      <c r="AC1182" s="280">
        <v>5.6</v>
      </c>
      <c r="AD1182" s="305"/>
      <c r="AE1182" s="280">
        <v>85</v>
      </c>
      <c r="AF1182" s="280"/>
      <c r="AG1182" s="280">
        <v>105</v>
      </c>
      <c r="AH1182" s="280"/>
      <c r="AI1182" s="280" t="s">
        <v>994</v>
      </c>
      <c r="AJ1182" s="280">
        <v>37</v>
      </c>
      <c r="AK1182" s="280">
        <v>53</v>
      </c>
      <c r="AL1182" s="280">
        <v>1</v>
      </c>
      <c r="AM1182" s="501"/>
      <c r="AN1182" s="501"/>
      <c r="AO1182" s="501"/>
      <c r="AP1182" s="280"/>
      <c r="AQ1182" s="634"/>
      <c r="AR1182" s="501"/>
      <c r="AS1182" s="501"/>
      <c r="AT1182" s="501"/>
      <c r="AU1182" s="501"/>
      <c r="AV1182" s="501"/>
      <c r="AW1182" s="501"/>
      <c r="AX1182" s="501"/>
      <c r="AY1182" s="501"/>
      <c r="AZ1182" s="501"/>
      <c r="BA1182" s="501"/>
      <c r="BB1182" s="501"/>
      <c r="BC1182" s="501"/>
      <c r="BD1182" s="501"/>
      <c r="BE1182" s="501"/>
      <c r="BF1182" s="501"/>
      <c r="BG1182" s="501"/>
      <c r="BH1182" s="501"/>
      <c r="BI1182" s="501"/>
      <c r="BJ1182" s="501"/>
      <c r="BK1182" s="501"/>
      <c r="BL1182" s="501"/>
      <c r="BM1182" s="501"/>
      <c r="BN1182" s="501"/>
      <c r="BO1182" s="501"/>
      <c r="BP1182" s="501"/>
      <c r="BQ1182" s="501"/>
      <c r="BR1182" s="501"/>
      <c r="BS1182" s="501"/>
      <c r="BT1182" s="501"/>
      <c r="BU1182" s="501"/>
      <c r="BV1182" s="501"/>
      <c r="BW1182" s="501"/>
      <c r="BX1182" s="501"/>
      <c r="BY1182" s="501"/>
      <c r="BZ1182" s="501"/>
      <c r="CA1182" s="501"/>
      <c r="CB1182" s="501"/>
      <c r="CC1182" s="501"/>
      <c r="CD1182" s="501"/>
      <c r="CE1182" s="501"/>
      <c r="CF1182" s="501"/>
      <c r="CG1182" s="501"/>
      <c r="CH1182" s="501"/>
      <c r="CI1182" s="501"/>
      <c r="CJ1182" s="501"/>
      <c r="CK1182" s="501"/>
      <c r="CL1182" s="501"/>
      <c r="CM1182" s="501"/>
      <c r="CN1182" s="501"/>
      <c r="CO1182" s="501"/>
      <c r="CP1182" s="501"/>
    </row>
    <row r="1183" spans="1:127" s="502" customFormat="1" ht="12.75" customHeight="1" x14ac:dyDescent="0.2">
      <c r="A1183" s="281">
        <v>1182</v>
      </c>
      <c r="B1183" s="281" t="s">
        <v>1004</v>
      </c>
      <c r="C1183" s="281" t="s">
        <v>6731</v>
      </c>
      <c r="D1183" s="281"/>
      <c r="E1183" s="281" t="s">
        <v>3827</v>
      </c>
      <c r="F1183" s="281"/>
      <c r="G1183" s="296" t="s">
        <v>7518</v>
      </c>
      <c r="H1183" s="680"/>
      <c r="I1183" s="281" t="s">
        <v>1634</v>
      </c>
      <c r="J1183" s="281"/>
      <c r="K1183" s="281" t="s">
        <v>10319</v>
      </c>
      <c r="L1183" s="680" t="s">
        <v>7519</v>
      </c>
      <c r="M1183" s="306">
        <v>43678</v>
      </c>
      <c r="N1183" s="307">
        <v>45138</v>
      </c>
      <c r="O1183" s="277" t="s">
        <v>991</v>
      </c>
      <c r="P1183" s="306">
        <f t="shared" si="250"/>
        <v>45138</v>
      </c>
      <c r="Q1183" s="264">
        <v>19417</v>
      </c>
      <c r="R1183" s="264">
        <v>2019</v>
      </c>
      <c r="S1183" s="265">
        <v>44408</v>
      </c>
      <c r="T1183" s="281" t="s">
        <v>1686</v>
      </c>
      <c r="U1183" s="281" t="s">
        <v>991</v>
      </c>
      <c r="V1183" s="150" t="s">
        <v>10698</v>
      </c>
      <c r="W1183" s="150" t="s">
        <v>10698</v>
      </c>
      <c r="X1183" s="281" t="s">
        <v>7520</v>
      </c>
      <c r="Y1183" s="281" t="s">
        <v>7521</v>
      </c>
      <c r="Z1183" s="150" t="s">
        <v>951</v>
      </c>
      <c r="AA1183" s="265">
        <f>N1183</f>
        <v>45138</v>
      </c>
      <c r="AB1183" s="283" t="s">
        <v>1708</v>
      </c>
      <c r="AC1183" s="281">
        <v>4.8</v>
      </c>
      <c r="AD1183" s="284"/>
      <c r="AE1183" s="281">
        <v>75</v>
      </c>
      <c r="AF1183" s="281"/>
      <c r="AG1183" s="281">
        <v>90</v>
      </c>
      <c r="AH1183" s="281"/>
      <c r="AI1183" s="281" t="s">
        <v>994</v>
      </c>
      <c r="AJ1183" s="281" t="s">
        <v>994</v>
      </c>
      <c r="AK1183" s="281" t="s">
        <v>994</v>
      </c>
      <c r="AL1183" s="281">
        <v>1</v>
      </c>
      <c r="AM1183" s="324"/>
      <c r="AN1183" s="324"/>
      <c r="AO1183" s="324"/>
      <c r="AP1183" s="281"/>
      <c r="AQ1183" s="635"/>
      <c r="AR1183" s="324"/>
      <c r="AS1183" s="324"/>
      <c r="AT1183" s="324"/>
      <c r="AU1183" s="324"/>
      <c r="AV1183" s="324"/>
      <c r="AW1183" s="324"/>
      <c r="AX1183" s="324"/>
      <c r="AY1183" s="324"/>
      <c r="AZ1183" s="324"/>
      <c r="BA1183" s="324"/>
      <c r="BB1183" s="324"/>
      <c r="BC1183" s="324"/>
      <c r="BD1183" s="324"/>
      <c r="BE1183" s="324"/>
      <c r="BF1183" s="324"/>
      <c r="BG1183" s="324"/>
      <c r="BH1183" s="324"/>
      <c r="BI1183" s="324"/>
      <c r="BJ1183" s="324"/>
      <c r="BK1183" s="324"/>
      <c r="BL1183" s="324"/>
      <c r="BM1183" s="324"/>
      <c r="BN1183" s="324"/>
      <c r="BO1183" s="324"/>
      <c r="BP1183" s="324"/>
      <c r="BQ1183" s="324"/>
      <c r="BR1183" s="324"/>
      <c r="BS1183" s="324"/>
      <c r="BT1183" s="324"/>
      <c r="BU1183" s="324"/>
      <c r="BV1183" s="324"/>
      <c r="BW1183" s="324"/>
      <c r="BX1183" s="324"/>
      <c r="BY1183" s="324"/>
      <c r="BZ1183" s="324"/>
      <c r="CA1183" s="324"/>
      <c r="CB1183" s="324"/>
      <c r="CC1183" s="324"/>
      <c r="CD1183" s="324"/>
      <c r="CE1183" s="324"/>
      <c r="CF1183" s="324"/>
      <c r="CG1183" s="324"/>
      <c r="CH1183" s="324"/>
      <c r="CI1183" s="324"/>
      <c r="CJ1183" s="324"/>
      <c r="CK1183" s="324"/>
      <c r="CL1183" s="324"/>
      <c r="CM1183" s="324"/>
      <c r="CN1183" s="324"/>
      <c r="CO1183" s="324"/>
      <c r="CP1183" s="324"/>
      <c r="CQ1183" s="532"/>
      <c r="CR1183" s="532"/>
      <c r="CS1183" s="532"/>
      <c r="CT1183" s="532"/>
      <c r="CU1183" s="532"/>
      <c r="CV1183" s="532"/>
      <c r="CW1183" s="532"/>
      <c r="CX1183" s="532"/>
      <c r="CY1183" s="532"/>
      <c r="CZ1183" s="532"/>
      <c r="DA1183" s="532"/>
      <c r="DB1183" s="532"/>
      <c r="DC1183" s="532"/>
      <c r="DD1183" s="532"/>
      <c r="DE1183" s="532"/>
      <c r="DF1183" s="532"/>
      <c r="DG1183" s="532"/>
      <c r="DH1183" s="532"/>
      <c r="DI1183" s="532"/>
      <c r="DJ1183" s="532"/>
      <c r="DK1183" s="532"/>
      <c r="DL1183" s="532"/>
      <c r="DM1183" s="532"/>
      <c r="DN1183" s="532"/>
      <c r="DO1183" s="532"/>
      <c r="DP1183" s="532"/>
      <c r="DQ1183" s="532"/>
      <c r="DR1183" s="532"/>
      <c r="DS1183" s="532"/>
      <c r="DT1183" s="532"/>
      <c r="DU1183" s="532"/>
      <c r="DV1183" s="532"/>
      <c r="DW1183" s="532"/>
    </row>
    <row r="1184" spans="1:127" s="502" customFormat="1" ht="12.75" customHeight="1" x14ac:dyDescent="0.2">
      <c r="A1184" s="281">
        <v>1183</v>
      </c>
      <c r="B1184" s="281" t="s">
        <v>1004</v>
      </c>
      <c r="C1184" s="281" t="s">
        <v>3535</v>
      </c>
      <c r="D1184" s="281"/>
      <c r="E1184" s="281" t="s">
        <v>3828</v>
      </c>
      <c r="F1184" s="281"/>
      <c r="G1184" s="296" t="s">
        <v>3829</v>
      </c>
      <c r="H1184" s="676"/>
      <c r="I1184" s="271" t="s">
        <v>1634</v>
      </c>
      <c r="J1184" s="281"/>
      <c r="K1184" s="281" t="s">
        <v>2397</v>
      </c>
      <c r="L1184" s="676" t="s">
        <v>2402</v>
      </c>
      <c r="M1184" s="306">
        <v>42508</v>
      </c>
      <c r="N1184" s="307">
        <v>45061</v>
      </c>
      <c r="O1184" s="277" t="s">
        <v>991</v>
      </c>
      <c r="P1184" s="299">
        <f t="shared" si="250"/>
        <v>45061</v>
      </c>
      <c r="Q1184" s="264">
        <v>19027</v>
      </c>
      <c r="R1184" s="264">
        <v>2015</v>
      </c>
      <c r="S1184" s="265">
        <v>44331</v>
      </c>
      <c r="T1184" s="281" t="s">
        <v>5762</v>
      </c>
      <c r="U1184" s="281" t="s">
        <v>991</v>
      </c>
      <c r="V1184" s="150" t="s">
        <v>479</v>
      </c>
      <c r="W1184" s="150" t="s">
        <v>2154</v>
      </c>
      <c r="X1184" s="281" t="s">
        <v>2398</v>
      </c>
      <c r="Y1184" s="281" t="s">
        <v>728</v>
      </c>
      <c r="Z1184" s="150" t="s">
        <v>729</v>
      </c>
      <c r="AA1184" s="303">
        <f t="shared" si="251"/>
        <v>45061</v>
      </c>
      <c r="AB1184" s="283" t="s">
        <v>2167</v>
      </c>
      <c r="AC1184" s="281">
        <v>7.3</v>
      </c>
      <c r="AD1184" s="284"/>
      <c r="AE1184" s="281">
        <v>120</v>
      </c>
      <c r="AF1184" s="281"/>
      <c r="AG1184" s="281">
        <v>220</v>
      </c>
      <c r="AH1184" s="281"/>
      <c r="AI1184" s="281" t="s">
        <v>994</v>
      </c>
      <c r="AJ1184" s="281" t="s">
        <v>994</v>
      </c>
      <c r="AK1184" s="281" t="s">
        <v>994</v>
      </c>
      <c r="AL1184" s="281">
        <v>2</v>
      </c>
      <c r="AM1184" s="324"/>
      <c r="AN1184" s="324"/>
      <c r="AO1184" s="324"/>
      <c r="AP1184" s="281"/>
      <c r="AQ1184" s="635"/>
      <c r="AR1184" s="324"/>
      <c r="AS1184" s="324"/>
      <c r="AT1184" s="324"/>
      <c r="AU1184" s="324"/>
      <c r="AV1184" s="324"/>
      <c r="AW1184" s="324"/>
      <c r="AX1184" s="324"/>
      <c r="AY1184" s="324"/>
      <c r="AZ1184" s="324"/>
      <c r="BA1184" s="324"/>
      <c r="BB1184" s="324"/>
      <c r="BC1184" s="324"/>
      <c r="BD1184" s="324"/>
      <c r="BE1184" s="324"/>
      <c r="BF1184" s="324"/>
      <c r="BG1184" s="324"/>
      <c r="BH1184" s="324"/>
      <c r="BI1184" s="324"/>
      <c r="BJ1184" s="324"/>
      <c r="BK1184" s="324"/>
      <c r="BL1184" s="324"/>
      <c r="BM1184" s="324"/>
      <c r="BN1184" s="324"/>
      <c r="BO1184" s="324"/>
      <c r="BP1184" s="324"/>
      <c r="BQ1184" s="324"/>
      <c r="BR1184" s="324"/>
      <c r="BS1184" s="324"/>
      <c r="BT1184" s="324"/>
      <c r="BU1184" s="324"/>
      <c r="BV1184" s="324"/>
      <c r="BW1184" s="324"/>
      <c r="BX1184" s="324"/>
      <c r="BY1184" s="324"/>
      <c r="BZ1184" s="324"/>
      <c r="CA1184" s="324"/>
      <c r="CB1184" s="324"/>
      <c r="CC1184" s="324"/>
      <c r="CD1184" s="324"/>
      <c r="CE1184" s="324"/>
      <c r="CF1184" s="324"/>
      <c r="CG1184" s="324"/>
      <c r="CH1184" s="324"/>
      <c r="CI1184" s="324"/>
      <c r="CJ1184" s="324"/>
      <c r="CK1184" s="324"/>
      <c r="CL1184" s="324"/>
      <c r="CM1184" s="324"/>
      <c r="CN1184" s="324"/>
      <c r="CO1184" s="324"/>
      <c r="CP1184" s="324"/>
      <c r="CQ1184" s="532"/>
      <c r="CR1184" s="532"/>
      <c r="CS1184" s="532"/>
      <c r="CT1184" s="532"/>
      <c r="CU1184" s="532"/>
      <c r="CV1184" s="532"/>
      <c r="CW1184" s="532"/>
      <c r="CX1184" s="532"/>
      <c r="CY1184" s="532"/>
      <c r="CZ1184" s="532"/>
      <c r="DA1184" s="532"/>
      <c r="DB1184" s="532"/>
      <c r="DC1184" s="532"/>
      <c r="DD1184" s="532"/>
      <c r="DE1184" s="532"/>
      <c r="DF1184" s="532"/>
      <c r="DG1184" s="532"/>
      <c r="DH1184" s="532"/>
      <c r="DI1184" s="532"/>
      <c r="DJ1184" s="532"/>
      <c r="DK1184" s="532"/>
      <c r="DL1184" s="532"/>
      <c r="DM1184" s="532"/>
      <c r="DN1184" s="532"/>
      <c r="DO1184" s="532"/>
      <c r="DP1184" s="532"/>
      <c r="DQ1184" s="532"/>
      <c r="DR1184" s="532"/>
      <c r="DS1184" s="532"/>
      <c r="DT1184" s="532"/>
      <c r="DU1184" s="532"/>
      <c r="DV1184" s="532"/>
      <c r="DW1184" s="532"/>
    </row>
    <row r="1185" spans="1:154" ht="12.75" customHeight="1" x14ac:dyDescent="0.2">
      <c r="A1185" s="281">
        <v>1184</v>
      </c>
      <c r="B1185" s="281" t="s">
        <v>1004</v>
      </c>
      <c r="C1185" s="281" t="s">
        <v>2681</v>
      </c>
      <c r="D1185" s="281"/>
      <c r="E1185" s="281" t="s">
        <v>4023</v>
      </c>
      <c r="F1185" s="281"/>
      <c r="G1185" s="296" t="s">
        <v>4024</v>
      </c>
      <c r="H1185" s="676"/>
      <c r="I1185" s="281" t="s">
        <v>2653</v>
      </c>
      <c r="J1185" s="281"/>
      <c r="K1185" s="281" t="s">
        <v>1293</v>
      </c>
      <c r="L1185" s="676" t="s">
        <v>1294</v>
      </c>
      <c r="M1185" s="306">
        <v>42536</v>
      </c>
      <c r="N1185" s="325">
        <v>45135</v>
      </c>
      <c r="O1185" s="507" t="s">
        <v>991</v>
      </c>
      <c r="P1185" s="513">
        <f t="shared" si="250"/>
        <v>45135</v>
      </c>
      <c r="Q1185" s="264">
        <v>16641</v>
      </c>
      <c r="R1185" s="264">
        <v>2016</v>
      </c>
      <c r="S1185" s="279">
        <v>44405</v>
      </c>
      <c r="T1185" s="281" t="s">
        <v>396</v>
      </c>
      <c r="U1185" s="281" t="s">
        <v>991</v>
      </c>
      <c r="V1185" s="150" t="s">
        <v>10659</v>
      </c>
      <c r="W1185" s="150" t="s">
        <v>10660</v>
      </c>
      <c r="X1185" s="280" t="s">
        <v>2743</v>
      </c>
      <c r="Y1185" s="280"/>
      <c r="Z1185" s="282" t="s">
        <v>1799</v>
      </c>
      <c r="AA1185" s="319">
        <f t="shared" si="251"/>
        <v>45135</v>
      </c>
      <c r="AB1185" s="149" t="s">
        <v>1507</v>
      </c>
      <c r="AC1185" s="280">
        <v>4.9000000000000004</v>
      </c>
      <c r="AD1185" s="305"/>
      <c r="AE1185" s="280">
        <v>65</v>
      </c>
      <c r="AF1185" s="280"/>
      <c r="AG1185" s="280">
        <v>90</v>
      </c>
      <c r="AH1185" s="280"/>
      <c r="AI1185" s="280" t="s">
        <v>994</v>
      </c>
      <c r="AJ1185" s="280">
        <v>37</v>
      </c>
      <c r="AK1185" s="281">
        <v>57</v>
      </c>
      <c r="AL1185" s="281">
        <v>1</v>
      </c>
      <c r="AM1185" s="501"/>
      <c r="AN1185" s="501"/>
      <c r="AO1185" s="501"/>
      <c r="AP1185" s="280"/>
      <c r="AQ1185" s="634"/>
      <c r="AR1185" s="501"/>
      <c r="AS1185" s="501"/>
      <c r="AT1185" s="501"/>
      <c r="AU1185" s="501"/>
      <c r="AV1185" s="501"/>
      <c r="AW1185" s="501"/>
      <c r="AX1185" s="501"/>
      <c r="AY1185" s="501"/>
      <c r="AZ1185" s="501"/>
      <c r="BA1185" s="501"/>
      <c r="BB1185" s="501"/>
      <c r="BC1185" s="501"/>
      <c r="BD1185" s="501"/>
      <c r="BE1185" s="501"/>
      <c r="BF1185" s="501"/>
      <c r="BG1185" s="501"/>
      <c r="BH1185" s="501"/>
      <c r="BI1185" s="501"/>
      <c r="BJ1185" s="501"/>
      <c r="BK1185" s="501"/>
      <c r="BL1185" s="501"/>
      <c r="BM1185" s="501"/>
      <c r="BN1185" s="501"/>
      <c r="BO1185" s="501"/>
      <c r="BP1185" s="501"/>
      <c r="BQ1185" s="501"/>
      <c r="BR1185" s="501"/>
      <c r="BS1185" s="501"/>
      <c r="BT1185" s="501"/>
      <c r="BU1185" s="501"/>
      <c r="BV1185" s="501"/>
      <c r="BW1185" s="501"/>
      <c r="BX1185" s="501"/>
      <c r="BY1185" s="501"/>
      <c r="BZ1185" s="501"/>
      <c r="CA1185" s="501"/>
      <c r="CB1185" s="501"/>
      <c r="CC1185" s="501"/>
      <c r="CD1185" s="501"/>
      <c r="CE1185" s="501"/>
      <c r="CF1185" s="501"/>
      <c r="CG1185" s="501"/>
      <c r="CH1185" s="501"/>
      <c r="CI1185" s="501"/>
      <c r="CJ1185" s="501"/>
      <c r="CK1185" s="501"/>
      <c r="CL1185" s="501"/>
      <c r="CM1185" s="501"/>
      <c r="CN1185" s="501"/>
      <c r="CO1185" s="501"/>
      <c r="CP1185" s="501"/>
    </row>
    <row r="1186" spans="1:154" ht="12.75" customHeight="1" x14ac:dyDescent="0.2">
      <c r="A1186" s="281">
        <v>1185</v>
      </c>
      <c r="B1186" s="281" t="s">
        <v>1005</v>
      </c>
      <c r="C1186" s="281" t="s">
        <v>393</v>
      </c>
      <c r="D1186" s="281" t="s">
        <v>3830</v>
      </c>
      <c r="E1186" s="281" t="s">
        <v>3831</v>
      </c>
      <c r="F1186" s="281" t="s">
        <v>3832</v>
      </c>
      <c r="G1186" s="296" t="s">
        <v>3833</v>
      </c>
      <c r="H1186" s="676" t="s">
        <v>3834</v>
      </c>
      <c r="I1186" s="271" t="s">
        <v>1634</v>
      </c>
      <c r="J1186" s="281" t="s">
        <v>3835</v>
      </c>
      <c r="K1186" s="281" t="s">
        <v>3836</v>
      </c>
      <c r="L1186" s="676" t="s">
        <v>3837</v>
      </c>
      <c r="M1186" s="306">
        <v>42524</v>
      </c>
      <c r="N1186" s="325">
        <v>44346</v>
      </c>
      <c r="O1186" s="507" t="s">
        <v>991</v>
      </c>
      <c r="P1186" s="513">
        <f t="shared" si="250"/>
        <v>44346</v>
      </c>
      <c r="Q1186" s="514">
        <v>16570</v>
      </c>
      <c r="R1186" s="514">
        <v>2014</v>
      </c>
      <c r="S1186" s="279">
        <v>43615</v>
      </c>
      <c r="T1186" s="501" t="s">
        <v>10397</v>
      </c>
      <c r="U1186" s="324" t="s">
        <v>259</v>
      </c>
      <c r="V1186" s="282" t="s">
        <v>10398</v>
      </c>
      <c r="W1186" s="150" t="s">
        <v>10399</v>
      </c>
      <c r="X1186" s="280" t="s">
        <v>3838</v>
      </c>
      <c r="Y1186" s="280" t="s">
        <v>3839</v>
      </c>
      <c r="Z1186" s="282" t="s">
        <v>3840</v>
      </c>
      <c r="AA1186" s="319">
        <f t="shared" si="251"/>
        <v>44346</v>
      </c>
      <c r="AB1186" s="149" t="s">
        <v>2167</v>
      </c>
      <c r="AC1186" s="280">
        <v>5.6</v>
      </c>
      <c r="AD1186" s="305" t="s">
        <v>3841</v>
      </c>
      <c r="AE1186" s="280">
        <v>95</v>
      </c>
      <c r="AF1186" s="280">
        <v>100</v>
      </c>
      <c r="AG1186" s="280">
        <v>115</v>
      </c>
      <c r="AH1186" s="280">
        <v>149.5</v>
      </c>
      <c r="AI1186" s="280">
        <v>23</v>
      </c>
      <c r="AJ1186" s="280">
        <v>38</v>
      </c>
      <c r="AK1186" s="501">
        <v>51</v>
      </c>
      <c r="AL1186" s="501">
        <v>1</v>
      </c>
      <c r="AM1186" s="517">
        <v>42524</v>
      </c>
      <c r="AN1186" s="501">
        <v>2008</v>
      </c>
      <c r="AO1186" s="501" t="s">
        <v>991</v>
      </c>
      <c r="AP1186" s="280" t="s">
        <v>10400</v>
      </c>
      <c r="AQ1186" s="634"/>
      <c r="AR1186" s="501"/>
      <c r="AS1186" s="501"/>
      <c r="AT1186" s="501"/>
      <c r="AU1186" s="501"/>
      <c r="AV1186" s="501"/>
      <c r="AW1186" s="501"/>
      <c r="AX1186" s="501"/>
      <c r="AY1186" s="501"/>
      <c r="AZ1186" s="501"/>
      <c r="BA1186" s="501"/>
      <c r="BB1186" s="501"/>
      <c r="BC1186" s="501"/>
      <c r="BD1186" s="501"/>
      <c r="BE1186" s="501"/>
      <c r="BF1186" s="501"/>
      <c r="BG1186" s="501"/>
      <c r="BH1186" s="501"/>
      <c r="BI1186" s="501"/>
      <c r="BJ1186" s="501"/>
      <c r="BK1186" s="501"/>
      <c r="BL1186" s="501"/>
      <c r="BM1186" s="501"/>
      <c r="BN1186" s="501"/>
      <c r="BO1186" s="501"/>
      <c r="BP1186" s="501"/>
      <c r="BQ1186" s="501"/>
      <c r="BR1186" s="501"/>
      <c r="BS1186" s="501"/>
      <c r="BT1186" s="501"/>
      <c r="BU1186" s="501"/>
      <c r="BV1186" s="501"/>
      <c r="BW1186" s="501"/>
      <c r="BX1186" s="501"/>
      <c r="BY1186" s="501"/>
      <c r="BZ1186" s="501"/>
      <c r="CA1186" s="501"/>
      <c r="CB1186" s="501"/>
      <c r="CC1186" s="501"/>
      <c r="CD1186" s="501"/>
      <c r="CE1186" s="501"/>
      <c r="CF1186" s="501"/>
      <c r="CG1186" s="501"/>
      <c r="CH1186" s="501"/>
      <c r="CI1186" s="501"/>
      <c r="CJ1186" s="501"/>
      <c r="CK1186" s="501"/>
      <c r="CL1186" s="501"/>
      <c r="CM1186" s="501"/>
      <c r="CN1186" s="501"/>
      <c r="CO1186" s="501"/>
      <c r="CP1186" s="501"/>
    </row>
    <row r="1187" spans="1:154" s="502" customFormat="1" ht="12.75" customHeight="1" x14ac:dyDescent="0.2">
      <c r="A1187" s="281">
        <v>1186</v>
      </c>
      <c r="B1187" s="281" t="s">
        <v>1004</v>
      </c>
      <c r="C1187" s="281" t="s">
        <v>10080</v>
      </c>
      <c r="D1187" s="281"/>
      <c r="E1187" s="281" t="s">
        <v>3842</v>
      </c>
      <c r="F1187" s="281"/>
      <c r="G1187" s="296" t="s">
        <v>10081</v>
      </c>
      <c r="H1187" s="922"/>
      <c r="I1187" s="281" t="s">
        <v>136</v>
      </c>
      <c r="J1187" s="281"/>
      <c r="K1187" s="281" t="s">
        <v>1881</v>
      </c>
      <c r="L1187" s="922" t="s">
        <v>1882</v>
      </c>
      <c r="M1187" s="306">
        <v>44316</v>
      </c>
      <c r="N1187" s="307">
        <v>45039</v>
      </c>
      <c r="O1187" s="507" t="s">
        <v>991</v>
      </c>
      <c r="P1187" s="508">
        <f>N1187</f>
        <v>45039</v>
      </c>
      <c r="Q1187" s="947">
        <v>21206</v>
      </c>
      <c r="R1187" s="947">
        <v>2021</v>
      </c>
      <c r="S1187" s="265">
        <v>44309</v>
      </c>
      <c r="T1187" s="318" t="s">
        <v>239</v>
      </c>
      <c r="U1187" s="318" t="s">
        <v>1786</v>
      </c>
      <c r="V1187" s="150" t="s">
        <v>484</v>
      </c>
      <c r="W1187" s="150" t="s">
        <v>484</v>
      </c>
      <c r="X1187" s="281" t="s">
        <v>1826</v>
      </c>
      <c r="Y1187" s="281" t="s">
        <v>8607</v>
      </c>
      <c r="Z1187" s="150" t="s">
        <v>1047</v>
      </c>
      <c r="AA1187" s="303">
        <f t="shared" si="251"/>
        <v>45039</v>
      </c>
      <c r="AB1187" s="283" t="s">
        <v>1411</v>
      </c>
      <c r="AC1187" s="281">
        <v>4.7</v>
      </c>
      <c r="AD1187" s="284"/>
      <c r="AE1187" s="281">
        <v>85</v>
      </c>
      <c r="AF1187" s="281"/>
      <c r="AG1187" s="281">
        <v>105</v>
      </c>
      <c r="AH1187" s="281"/>
      <c r="AI1187" s="281">
        <v>24</v>
      </c>
      <c r="AJ1187" s="281">
        <v>39</v>
      </c>
      <c r="AK1187" s="318">
        <v>59</v>
      </c>
      <c r="AL1187" s="318">
        <v>1</v>
      </c>
      <c r="AM1187" s="324"/>
      <c r="AN1187" s="324"/>
      <c r="AO1187" s="324"/>
      <c r="AP1187" s="281"/>
      <c r="AQ1187" s="635"/>
      <c r="AR1187" s="324"/>
      <c r="AS1187" s="324"/>
      <c r="AT1187" s="324"/>
      <c r="AU1187" s="324"/>
      <c r="AV1187" s="324"/>
      <c r="AW1187" s="324"/>
      <c r="AX1187" s="324"/>
      <c r="AY1187" s="324"/>
      <c r="AZ1187" s="324"/>
      <c r="BA1187" s="324"/>
      <c r="BB1187" s="324"/>
      <c r="BC1187" s="324"/>
      <c r="BD1187" s="324"/>
      <c r="BE1187" s="324"/>
      <c r="BF1187" s="324"/>
      <c r="BG1187" s="324"/>
      <c r="BH1187" s="324"/>
      <c r="BI1187" s="324"/>
      <c r="BJ1187" s="324"/>
      <c r="BK1187" s="324"/>
      <c r="BL1187" s="324"/>
      <c r="BM1187" s="324"/>
      <c r="BN1187" s="324"/>
      <c r="BO1187" s="324"/>
      <c r="BP1187" s="324"/>
      <c r="BQ1187" s="324"/>
      <c r="BR1187" s="324"/>
      <c r="BS1187" s="324"/>
      <c r="BT1187" s="324"/>
      <c r="BU1187" s="324"/>
      <c r="BV1187" s="324"/>
      <c r="BW1187" s="324"/>
      <c r="BX1187" s="324"/>
      <c r="BY1187" s="324"/>
      <c r="BZ1187" s="324"/>
      <c r="CA1187" s="324"/>
      <c r="CB1187" s="324"/>
      <c r="CC1187" s="324"/>
      <c r="CD1187" s="324"/>
      <c r="CE1187" s="324"/>
      <c r="CF1187" s="324"/>
      <c r="CG1187" s="324"/>
      <c r="CH1187" s="324"/>
      <c r="CI1187" s="324"/>
      <c r="CJ1187" s="324"/>
      <c r="CK1187" s="324"/>
      <c r="CL1187" s="324"/>
      <c r="CM1187" s="324"/>
      <c r="CN1187" s="324"/>
      <c r="CO1187" s="324"/>
      <c r="CP1187" s="324"/>
      <c r="CQ1187" s="532"/>
      <c r="CR1187" s="532"/>
      <c r="CS1187" s="532"/>
      <c r="CT1187" s="532"/>
      <c r="CU1187" s="532"/>
      <c r="CV1187" s="532"/>
      <c r="CW1187" s="532"/>
      <c r="CX1187" s="532"/>
      <c r="CY1187" s="532"/>
      <c r="CZ1187" s="532"/>
      <c r="DA1187" s="532"/>
      <c r="DB1187" s="532"/>
      <c r="DC1187" s="532"/>
      <c r="DD1187" s="532"/>
      <c r="DE1187" s="532"/>
      <c r="DF1187" s="532"/>
      <c r="DG1187" s="532"/>
      <c r="DH1187" s="532"/>
      <c r="DI1187" s="532"/>
      <c r="DJ1187" s="532"/>
      <c r="DK1187" s="532"/>
      <c r="DL1187" s="532"/>
      <c r="DM1187" s="532"/>
      <c r="DN1187" s="532"/>
      <c r="DO1187" s="532"/>
      <c r="DP1187" s="532"/>
      <c r="DQ1187" s="532"/>
      <c r="DR1187" s="532"/>
      <c r="DS1187" s="532"/>
      <c r="DT1187" s="532"/>
      <c r="DU1187" s="532"/>
      <c r="DV1187" s="532"/>
      <c r="DW1187" s="532"/>
    </row>
    <row r="1188" spans="1:154" s="1010" customFormat="1" ht="12.75" customHeight="1" x14ac:dyDescent="0.2">
      <c r="A1188" s="1003" t="s">
        <v>10818</v>
      </c>
      <c r="B1188" s="993"/>
      <c r="C1188" s="1003"/>
      <c r="D1188" s="144"/>
      <c r="E1188" s="144" t="s">
        <v>6152</v>
      </c>
      <c r="F1188" s="144"/>
      <c r="G1188" s="995"/>
      <c r="H1188" s="996"/>
      <c r="I1188" s="1003"/>
      <c r="J1188" s="144"/>
      <c r="K1188" s="1003"/>
      <c r="L1188" s="1015"/>
      <c r="M1188" s="1016"/>
      <c r="N1188" s="1017"/>
      <c r="O1188" s="999"/>
      <c r="P1188" s="1011"/>
      <c r="Q1188" s="1001"/>
      <c r="R1188" s="1001"/>
      <c r="S1188" s="1002"/>
      <c r="T1188" s="1003"/>
      <c r="U1188" s="1003"/>
      <c r="V1188" s="1004"/>
      <c r="W1188" s="1004"/>
      <c r="X1188" s="1003"/>
      <c r="Y1188" s="1003"/>
      <c r="Z1188" s="1004"/>
      <c r="AA1188" s="1005"/>
      <c r="AB1188" s="1006"/>
      <c r="AC1188" s="1003"/>
      <c r="AD1188" s="1007"/>
      <c r="AE1188" s="1003"/>
      <c r="AF1188" s="1003"/>
      <c r="AG1188" s="1003"/>
      <c r="AH1188" s="1003"/>
      <c r="AI1188" s="1003"/>
      <c r="AJ1188" s="1003"/>
      <c r="AK1188" s="1003"/>
      <c r="AL1188" s="1003"/>
      <c r="AM1188" s="1009"/>
      <c r="AN1188" s="1009"/>
      <c r="AO1188" s="1009"/>
      <c r="AP1188" s="1003"/>
      <c r="AQ1188" s="1008"/>
      <c r="AR1188" s="1009"/>
      <c r="AS1188" s="1009"/>
      <c r="AT1188" s="1009"/>
      <c r="AU1188" s="1009"/>
      <c r="AV1188" s="1009"/>
      <c r="AW1188" s="1009"/>
      <c r="AX1188" s="1009"/>
      <c r="AY1188" s="1009"/>
      <c r="AZ1188" s="1009"/>
      <c r="BA1188" s="1009"/>
      <c r="BB1188" s="1009"/>
      <c r="BC1188" s="1009"/>
      <c r="BD1188" s="1009"/>
      <c r="BE1188" s="1009"/>
      <c r="BF1188" s="1009"/>
      <c r="BG1188" s="1009"/>
      <c r="BH1188" s="1009"/>
      <c r="BI1188" s="1009"/>
      <c r="BJ1188" s="1009"/>
      <c r="BK1188" s="1009"/>
      <c r="BL1188" s="1009"/>
      <c r="BM1188" s="1009"/>
      <c r="BN1188" s="1009"/>
      <c r="BO1188" s="1009"/>
      <c r="BP1188" s="1009"/>
      <c r="BQ1188" s="1009"/>
      <c r="BR1188" s="1009"/>
      <c r="BS1188" s="1009"/>
      <c r="BT1188" s="1009"/>
      <c r="BU1188" s="1009"/>
      <c r="BV1188" s="1009"/>
      <c r="BW1188" s="1009"/>
      <c r="BX1188" s="1009"/>
      <c r="BY1188" s="1009"/>
      <c r="BZ1188" s="1009"/>
      <c r="CA1188" s="1009"/>
      <c r="CB1188" s="1009"/>
      <c r="CC1188" s="1009"/>
      <c r="CD1188" s="1009"/>
      <c r="CE1188" s="1009"/>
      <c r="CF1188" s="1009"/>
      <c r="CG1188" s="1009"/>
      <c r="CH1188" s="1009"/>
      <c r="CI1188" s="1009"/>
      <c r="CJ1188" s="1009"/>
      <c r="CK1188" s="1009"/>
      <c r="CL1188" s="1009"/>
      <c r="CM1188" s="1009"/>
      <c r="CN1188" s="1009"/>
      <c r="CO1188" s="1009"/>
      <c r="CP1188" s="1009"/>
      <c r="CQ1188" s="1023"/>
      <c r="CR1188" s="1023"/>
      <c r="CS1188" s="1023"/>
      <c r="CT1188" s="1023"/>
      <c r="CU1188" s="1023"/>
      <c r="CV1188" s="1023"/>
      <c r="CW1188" s="1023"/>
      <c r="CX1188" s="1023"/>
      <c r="CY1188" s="1023"/>
      <c r="CZ1188" s="1023"/>
      <c r="DA1188" s="1023"/>
      <c r="DB1188" s="1023"/>
      <c r="DC1188" s="1023"/>
      <c r="DD1188" s="1023"/>
      <c r="DE1188" s="1023"/>
      <c r="DF1188" s="1023"/>
      <c r="DG1188" s="1023"/>
      <c r="DH1188" s="1023"/>
      <c r="DI1188" s="1023"/>
      <c r="DJ1188" s="1023"/>
      <c r="DK1188" s="1023"/>
      <c r="DL1188" s="1023"/>
      <c r="DM1188" s="1023"/>
      <c r="DN1188" s="1023"/>
      <c r="DO1188" s="1023"/>
      <c r="DP1188" s="1023"/>
      <c r="DQ1188" s="1023"/>
      <c r="DR1188" s="1023"/>
      <c r="DS1188" s="1023"/>
      <c r="DT1188" s="1023"/>
      <c r="DU1188" s="1023"/>
      <c r="DV1188" s="1023"/>
      <c r="DW1188" s="1023"/>
    </row>
    <row r="1189" spans="1:154" ht="12.75" customHeight="1" x14ac:dyDescent="0.2">
      <c r="A1189" s="281">
        <v>1188</v>
      </c>
      <c r="B1189" s="281" t="s">
        <v>1005</v>
      </c>
      <c r="C1189" s="312" t="s">
        <v>3754</v>
      </c>
      <c r="D1189" s="281" t="s">
        <v>3438</v>
      </c>
      <c r="E1189" s="281" t="s">
        <v>3843</v>
      </c>
      <c r="F1189" s="281" t="s">
        <v>3844</v>
      </c>
      <c r="G1189" s="296" t="s">
        <v>3845</v>
      </c>
      <c r="H1189" s="676" t="s">
        <v>3844</v>
      </c>
      <c r="I1189" s="281" t="s">
        <v>1775</v>
      </c>
      <c r="J1189" s="281" t="s">
        <v>3440</v>
      </c>
      <c r="K1189" s="271" t="s">
        <v>3846</v>
      </c>
      <c r="L1189" s="273" t="s">
        <v>3847</v>
      </c>
      <c r="M1189" s="275">
        <v>42434</v>
      </c>
      <c r="N1189" s="132">
        <v>44032</v>
      </c>
      <c r="O1189" s="277" t="s">
        <v>991</v>
      </c>
      <c r="P1189" s="299">
        <f t="shared" ref="P1189:P1198" si="252">N1189</f>
        <v>44032</v>
      </c>
      <c r="Q1189" s="264">
        <v>16305</v>
      </c>
      <c r="R1189" s="264">
        <v>2015</v>
      </c>
      <c r="S1189" s="279">
        <v>43301</v>
      </c>
      <c r="T1189" s="281" t="s">
        <v>5218</v>
      </c>
      <c r="U1189" s="281" t="s">
        <v>259</v>
      </c>
      <c r="V1189" s="150" t="s">
        <v>6362</v>
      </c>
      <c r="W1189" s="150" t="s">
        <v>6363</v>
      </c>
      <c r="X1189" s="281" t="s">
        <v>3848</v>
      </c>
      <c r="Y1189" s="280" t="s">
        <v>1439</v>
      </c>
      <c r="Z1189" s="150" t="s">
        <v>1145</v>
      </c>
      <c r="AA1189" s="319">
        <f t="shared" si="251"/>
        <v>44032</v>
      </c>
      <c r="AB1189" s="283" t="s">
        <v>42</v>
      </c>
      <c r="AC1189" s="281">
        <v>5.5</v>
      </c>
      <c r="AD1189" s="284">
        <v>26</v>
      </c>
      <c r="AE1189" s="281">
        <v>70</v>
      </c>
      <c r="AF1189" s="281">
        <v>75</v>
      </c>
      <c r="AG1189" s="281">
        <v>100</v>
      </c>
      <c r="AH1189" s="281">
        <v>140</v>
      </c>
      <c r="AI1189" s="281">
        <v>21</v>
      </c>
      <c r="AJ1189" s="281">
        <v>47</v>
      </c>
      <c r="AK1189" s="281">
        <v>62</v>
      </c>
      <c r="AL1189" s="281">
        <v>1</v>
      </c>
      <c r="AM1189" s="517">
        <v>42434</v>
      </c>
      <c r="AN1189" s="501">
        <v>2016</v>
      </c>
      <c r="AO1189" s="501" t="s">
        <v>991</v>
      </c>
      <c r="AP1189" s="280"/>
      <c r="AQ1189" s="634"/>
      <c r="AR1189" s="501"/>
      <c r="AS1189" s="501"/>
      <c r="AT1189" s="501"/>
      <c r="AU1189" s="501"/>
      <c r="AV1189" s="501"/>
      <c r="AW1189" s="501"/>
      <c r="AX1189" s="501"/>
      <c r="AY1189" s="501"/>
      <c r="AZ1189" s="501"/>
      <c r="BA1189" s="501"/>
      <c r="BB1189" s="501"/>
      <c r="BC1189" s="501"/>
      <c r="BD1189" s="501"/>
      <c r="BE1189" s="501"/>
      <c r="BF1189" s="501"/>
      <c r="BG1189" s="501"/>
      <c r="BH1189" s="501"/>
      <c r="BI1189" s="501"/>
      <c r="BJ1189" s="501"/>
      <c r="BK1189" s="501"/>
      <c r="BL1189" s="501"/>
      <c r="BM1189" s="501"/>
      <c r="BN1189" s="501"/>
      <c r="BO1189" s="501"/>
      <c r="BP1189" s="501"/>
      <c r="BQ1189" s="501"/>
      <c r="BR1189" s="501"/>
      <c r="BS1189" s="501"/>
      <c r="BT1189" s="501"/>
      <c r="BU1189" s="501"/>
      <c r="BV1189" s="501"/>
      <c r="BW1189" s="501"/>
      <c r="BX1189" s="501"/>
      <c r="BY1189" s="501"/>
      <c r="BZ1189" s="501"/>
      <c r="CA1189" s="501"/>
      <c r="CB1189" s="501"/>
      <c r="CC1189" s="501"/>
      <c r="CD1189" s="501"/>
      <c r="CE1189" s="501"/>
      <c r="CF1189" s="501"/>
      <c r="CG1189" s="501"/>
      <c r="CH1189" s="501"/>
      <c r="CI1189" s="501"/>
      <c r="CJ1189" s="501"/>
      <c r="CK1189" s="501"/>
      <c r="CL1189" s="501"/>
      <c r="CM1189" s="501"/>
      <c r="CN1189" s="501"/>
      <c r="CO1189" s="501"/>
      <c r="CP1189" s="501"/>
    </row>
    <row r="1190" spans="1:154" ht="12.75" customHeight="1" x14ac:dyDescent="0.2">
      <c r="A1190" s="281">
        <v>1189</v>
      </c>
      <c r="B1190" s="281" t="s">
        <v>1005</v>
      </c>
      <c r="C1190" s="281" t="s">
        <v>3274</v>
      </c>
      <c r="D1190" s="281" t="s">
        <v>76</v>
      </c>
      <c r="E1190" s="281" t="s">
        <v>3849</v>
      </c>
      <c r="F1190" s="281" t="s">
        <v>1431</v>
      </c>
      <c r="G1190" s="296" t="s">
        <v>3850</v>
      </c>
      <c r="H1190" s="676" t="s">
        <v>3851</v>
      </c>
      <c r="I1190" s="281" t="s">
        <v>1775</v>
      </c>
      <c r="J1190" s="281" t="s">
        <v>1087</v>
      </c>
      <c r="K1190" s="281" t="s">
        <v>2842</v>
      </c>
      <c r="L1190" s="676" t="s">
        <v>1893</v>
      </c>
      <c r="M1190" s="306">
        <v>42434</v>
      </c>
      <c r="N1190" s="325">
        <v>44849</v>
      </c>
      <c r="O1190" s="277" t="s">
        <v>991</v>
      </c>
      <c r="P1190" s="298">
        <f t="shared" si="252"/>
        <v>44849</v>
      </c>
      <c r="Q1190" s="278">
        <v>18631</v>
      </c>
      <c r="R1190" s="278">
        <v>2015</v>
      </c>
      <c r="S1190" s="279">
        <v>44119</v>
      </c>
      <c r="T1190" s="280" t="s">
        <v>5218</v>
      </c>
      <c r="U1190" s="281" t="s">
        <v>4844</v>
      </c>
      <c r="V1190" s="282" t="s">
        <v>9519</v>
      </c>
      <c r="W1190" s="282" t="s">
        <v>9520</v>
      </c>
      <c r="X1190" s="280" t="s">
        <v>6598</v>
      </c>
      <c r="Y1190" s="280" t="s">
        <v>1439</v>
      </c>
      <c r="Z1190" s="282" t="s">
        <v>1145</v>
      </c>
      <c r="AA1190" s="319">
        <v>44849</v>
      </c>
      <c r="AB1190" s="149" t="s">
        <v>2167</v>
      </c>
      <c r="AC1190" s="280">
        <v>5.9</v>
      </c>
      <c r="AD1190" s="305">
        <v>28</v>
      </c>
      <c r="AE1190" s="280">
        <v>85</v>
      </c>
      <c r="AF1190" s="280">
        <v>100</v>
      </c>
      <c r="AG1190" s="280">
        <v>120</v>
      </c>
      <c r="AH1190" s="280">
        <v>165</v>
      </c>
      <c r="AI1190" s="280">
        <v>21</v>
      </c>
      <c r="AJ1190" s="280">
        <v>49</v>
      </c>
      <c r="AK1190" s="280">
        <v>62</v>
      </c>
      <c r="AL1190" s="280">
        <v>1</v>
      </c>
      <c r="AM1190" s="517">
        <v>41206</v>
      </c>
      <c r="AN1190" s="501">
        <v>2012</v>
      </c>
      <c r="AO1190" s="501" t="s">
        <v>991</v>
      </c>
      <c r="AP1190" s="280"/>
      <c r="AQ1190" s="634"/>
      <c r="AR1190" s="501"/>
      <c r="AS1190" s="501"/>
      <c r="AT1190" s="501"/>
      <c r="AU1190" s="501"/>
      <c r="AV1190" s="501"/>
      <c r="AW1190" s="501"/>
      <c r="AX1190" s="501"/>
      <c r="AY1190" s="501"/>
      <c r="AZ1190" s="501"/>
      <c r="BA1190" s="501"/>
      <c r="BB1190" s="501"/>
      <c r="BC1190" s="501"/>
      <c r="BD1190" s="501"/>
      <c r="BE1190" s="501"/>
      <c r="BF1190" s="501"/>
      <c r="BG1190" s="501"/>
      <c r="BH1190" s="501"/>
      <c r="BI1190" s="501"/>
      <c r="BJ1190" s="501"/>
      <c r="BK1190" s="501"/>
      <c r="BL1190" s="501"/>
      <c r="BM1190" s="501"/>
      <c r="BN1190" s="501"/>
      <c r="BO1190" s="501"/>
      <c r="BP1190" s="501"/>
      <c r="BQ1190" s="501"/>
      <c r="BR1190" s="501"/>
      <c r="BS1190" s="501"/>
      <c r="BT1190" s="501"/>
      <c r="BU1190" s="501"/>
      <c r="BV1190" s="501"/>
      <c r="BW1190" s="501"/>
      <c r="BX1190" s="501"/>
      <c r="BY1190" s="501"/>
      <c r="BZ1190" s="501"/>
      <c r="CA1190" s="501"/>
      <c r="CB1190" s="501"/>
      <c r="CC1190" s="501"/>
      <c r="CD1190" s="501"/>
      <c r="CE1190" s="501"/>
      <c r="CF1190" s="501"/>
      <c r="CG1190" s="501"/>
      <c r="CH1190" s="501"/>
      <c r="CI1190" s="501"/>
      <c r="CJ1190" s="501"/>
      <c r="CK1190" s="501"/>
      <c r="CL1190" s="501"/>
      <c r="CM1190" s="501"/>
      <c r="CN1190" s="501"/>
      <c r="CO1190" s="501"/>
      <c r="CP1190" s="501"/>
    </row>
    <row r="1191" spans="1:154" s="502" customFormat="1" ht="12.75" customHeight="1" x14ac:dyDescent="0.2">
      <c r="A1191" s="281">
        <v>1190</v>
      </c>
      <c r="B1191" s="281" t="s">
        <v>1004</v>
      </c>
      <c r="C1191" s="312" t="s">
        <v>7776</v>
      </c>
      <c r="D1191" s="281"/>
      <c r="E1191" s="281" t="s">
        <v>3852</v>
      </c>
      <c r="F1191" s="281"/>
      <c r="G1191" s="296" t="s">
        <v>7777</v>
      </c>
      <c r="H1191" s="676"/>
      <c r="I1191" s="281" t="s">
        <v>1277</v>
      </c>
      <c r="J1191" s="281"/>
      <c r="K1191" s="133" t="s">
        <v>9758</v>
      </c>
      <c r="L1191" s="273" t="s">
        <v>7310</v>
      </c>
      <c r="M1191" s="275">
        <v>43762</v>
      </c>
      <c r="N1191" s="132">
        <v>44493</v>
      </c>
      <c r="O1191" s="277" t="s">
        <v>991</v>
      </c>
      <c r="P1191" s="299">
        <f>N1191</f>
        <v>44493</v>
      </c>
      <c r="Q1191" s="264">
        <v>19295</v>
      </c>
      <c r="R1191" s="264">
        <v>2018</v>
      </c>
      <c r="S1191" s="265">
        <v>43762</v>
      </c>
      <c r="T1191" s="281" t="s">
        <v>32</v>
      </c>
      <c r="U1191" s="281" t="s">
        <v>1786</v>
      </c>
      <c r="V1191" s="150" t="s">
        <v>484</v>
      </c>
      <c r="W1191" s="150" t="s">
        <v>913</v>
      </c>
      <c r="X1191" s="281" t="s">
        <v>7311</v>
      </c>
      <c r="Y1191" s="281" t="s">
        <v>711</v>
      </c>
      <c r="Z1191" s="150" t="s">
        <v>1258</v>
      </c>
      <c r="AA1191" s="303">
        <v>44493</v>
      </c>
      <c r="AB1191" s="283" t="s">
        <v>994</v>
      </c>
      <c r="AC1191" s="281">
        <v>6.4</v>
      </c>
      <c r="AD1191" s="284"/>
      <c r="AE1191" s="281">
        <v>105</v>
      </c>
      <c r="AF1191" s="281">
        <v>105</v>
      </c>
      <c r="AG1191" s="281">
        <v>190</v>
      </c>
      <c r="AH1191" s="281">
        <v>190</v>
      </c>
      <c r="AI1191" s="281">
        <v>23</v>
      </c>
      <c r="AJ1191" s="281">
        <v>39</v>
      </c>
      <c r="AK1191" s="281">
        <v>65</v>
      </c>
      <c r="AL1191" s="281">
        <v>1</v>
      </c>
      <c r="AM1191" s="506"/>
      <c r="AN1191" s="324"/>
      <c r="AO1191" s="324"/>
      <c r="AP1191" s="281"/>
      <c r="AQ1191" s="635"/>
      <c r="AR1191" s="324"/>
      <c r="AS1191" s="324"/>
      <c r="AT1191" s="324"/>
      <c r="AU1191" s="324"/>
      <c r="AV1191" s="324"/>
      <c r="AW1191" s="324"/>
      <c r="AX1191" s="324"/>
      <c r="AY1191" s="324"/>
      <c r="AZ1191" s="324"/>
      <c r="BA1191" s="324"/>
      <c r="BB1191" s="324"/>
      <c r="BC1191" s="324"/>
      <c r="BD1191" s="324"/>
      <c r="BE1191" s="324"/>
      <c r="BF1191" s="324"/>
      <c r="BG1191" s="324"/>
      <c r="BH1191" s="324"/>
      <c r="BI1191" s="324"/>
      <c r="BJ1191" s="324"/>
      <c r="BK1191" s="324"/>
      <c r="BL1191" s="324"/>
      <c r="BM1191" s="324"/>
      <c r="BN1191" s="324"/>
      <c r="BO1191" s="324"/>
      <c r="BP1191" s="324"/>
      <c r="BQ1191" s="324"/>
      <c r="BR1191" s="324"/>
      <c r="BS1191" s="324"/>
      <c r="BT1191" s="324"/>
      <c r="BU1191" s="324"/>
      <c r="BV1191" s="324"/>
      <c r="BW1191" s="324"/>
      <c r="BX1191" s="324"/>
      <c r="BY1191" s="324"/>
      <c r="BZ1191" s="324"/>
      <c r="CA1191" s="324"/>
      <c r="CB1191" s="324"/>
      <c r="CC1191" s="324"/>
      <c r="CD1191" s="324"/>
      <c r="CE1191" s="324"/>
      <c r="CF1191" s="324"/>
      <c r="CG1191" s="324"/>
      <c r="CH1191" s="324"/>
      <c r="CI1191" s="324"/>
      <c r="CJ1191" s="324"/>
      <c r="CK1191" s="324"/>
      <c r="CL1191" s="324"/>
      <c r="CM1191" s="324"/>
      <c r="CN1191" s="324"/>
      <c r="CO1191" s="324"/>
      <c r="CP1191" s="324"/>
      <c r="CQ1191" s="532"/>
      <c r="CR1191" s="532"/>
      <c r="CS1191" s="532"/>
      <c r="CT1191" s="532"/>
      <c r="CU1191" s="532"/>
      <c r="CV1191" s="532"/>
      <c r="CW1191" s="532"/>
      <c r="CX1191" s="532"/>
      <c r="CY1191" s="532"/>
      <c r="CZ1191" s="532"/>
      <c r="DA1191" s="532"/>
      <c r="DB1191" s="532"/>
      <c r="DC1191" s="532"/>
      <c r="DD1191" s="532"/>
      <c r="DE1191" s="532"/>
      <c r="DF1191" s="532"/>
      <c r="DG1191" s="532"/>
      <c r="DH1191" s="532"/>
      <c r="DI1191" s="532"/>
      <c r="DJ1191" s="532"/>
      <c r="DK1191" s="532"/>
      <c r="DL1191" s="532"/>
      <c r="DM1191" s="532"/>
      <c r="DN1191" s="532"/>
      <c r="DO1191" s="532"/>
      <c r="DP1191" s="532"/>
      <c r="DQ1191" s="532"/>
      <c r="DR1191" s="532"/>
      <c r="DS1191" s="532"/>
      <c r="DT1191" s="532"/>
      <c r="DU1191" s="532"/>
      <c r="DV1191" s="532"/>
      <c r="DW1191" s="532"/>
    </row>
    <row r="1192" spans="1:154" s="502" customFormat="1" ht="12.75" customHeight="1" x14ac:dyDescent="0.2">
      <c r="A1192" s="281">
        <v>1191</v>
      </c>
      <c r="B1192" s="281" t="s">
        <v>1004</v>
      </c>
      <c r="C1192" s="281" t="s">
        <v>2932</v>
      </c>
      <c r="D1192" s="281"/>
      <c r="E1192" s="281" t="s">
        <v>3853</v>
      </c>
      <c r="F1192" s="281"/>
      <c r="G1192" s="296" t="s">
        <v>10645</v>
      </c>
      <c r="H1192" s="922"/>
      <c r="I1192" s="281" t="s">
        <v>2653</v>
      </c>
      <c r="J1192" s="281"/>
      <c r="K1192" s="281" t="s">
        <v>10646</v>
      </c>
      <c r="L1192" s="922" t="s">
        <v>10647</v>
      </c>
      <c r="M1192" s="306">
        <v>44400</v>
      </c>
      <c r="N1192" s="307">
        <v>45122</v>
      </c>
      <c r="O1192" s="308" t="s">
        <v>991</v>
      </c>
      <c r="P1192" s="299">
        <f>N1192</f>
        <v>45122</v>
      </c>
      <c r="Q1192" s="264">
        <v>21424</v>
      </c>
      <c r="R1192" s="264">
        <v>2018</v>
      </c>
      <c r="S1192" s="265">
        <v>44392</v>
      </c>
      <c r="T1192" s="281" t="s">
        <v>5079</v>
      </c>
      <c r="U1192" s="281" t="s">
        <v>1786</v>
      </c>
      <c r="V1192" s="150" t="s">
        <v>484</v>
      </c>
      <c r="W1192" s="150" t="s">
        <v>731</v>
      </c>
      <c r="X1192" s="281" t="s">
        <v>10648</v>
      </c>
      <c r="Y1192" s="281" t="s">
        <v>1697</v>
      </c>
      <c r="Z1192" s="150" t="s">
        <v>10649</v>
      </c>
      <c r="AA1192" s="303">
        <f>N1192</f>
        <v>45122</v>
      </c>
      <c r="AB1192" s="283" t="s">
        <v>2167</v>
      </c>
      <c r="AC1192" s="281">
        <v>4.8</v>
      </c>
      <c r="AD1192" s="284"/>
      <c r="AE1192" s="281">
        <v>105</v>
      </c>
      <c r="AF1192" s="281"/>
      <c r="AG1192" s="281">
        <v>130</v>
      </c>
      <c r="AH1192" s="281"/>
      <c r="AI1192" s="281">
        <v>22</v>
      </c>
      <c r="AJ1192" s="281">
        <v>36</v>
      </c>
      <c r="AK1192" s="281">
        <v>54</v>
      </c>
      <c r="AL1192" s="281">
        <v>1</v>
      </c>
      <c r="AM1192" s="265"/>
      <c r="AN1192" s="281"/>
      <c r="AO1192" s="281"/>
      <c r="AP1192" s="324"/>
      <c r="AQ1192" s="635"/>
      <c r="AR1192" s="324"/>
      <c r="AS1192" s="324"/>
      <c r="AT1192" s="324"/>
      <c r="AU1192" s="324"/>
      <c r="AV1192" s="324"/>
      <c r="AW1192" s="324"/>
      <c r="AX1192" s="324"/>
      <c r="AY1192" s="324"/>
      <c r="AZ1192" s="324"/>
      <c r="BA1192" s="324"/>
      <c r="BB1192" s="324"/>
      <c r="BC1192" s="324"/>
      <c r="BD1192" s="324"/>
      <c r="BE1192" s="324"/>
      <c r="BF1192" s="324"/>
      <c r="BG1192" s="324"/>
      <c r="BH1192" s="324"/>
      <c r="BI1192" s="324"/>
      <c r="BJ1192" s="324"/>
      <c r="BK1192" s="324"/>
      <c r="BL1192" s="324"/>
      <c r="BM1192" s="324"/>
      <c r="BN1192" s="324"/>
      <c r="BO1192" s="324"/>
      <c r="BP1192" s="324"/>
      <c r="BQ1192" s="324"/>
      <c r="BR1192" s="324"/>
      <c r="BS1192" s="324"/>
      <c r="BT1192" s="324"/>
      <c r="BU1192" s="324"/>
      <c r="BV1192" s="324"/>
      <c r="BW1192" s="324"/>
      <c r="BX1192" s="324"/>
      <c r="BY1192" s="324"/>
      <c r="BZ1192" s="324"/>
      <c r="CA1192" s="324"/>
      <c r="CB1192" s="324"/>
      <c r="CC1192" s="324"/>
      <c r="CD1192" s="324"/>
      <c r="CE1192" s="324"/>
      <c r="CF1192" s="324"/>
      <c r="CG1192" s="324"/>
      <c r="CH1192" s="324"/>
      <c r="CI1192" s="324"/>
      <c r="CJ1192" s="324"/>
      <c r="CK1192" s="324"/>
      <c r="CL1192" s="324"/>
      <c r="CM1192" s="324"/>
      <c r="CN1192" s="324"/>
      <c r="CO1192" s="324"/>
      <c r="CP1192" s="324"/>
      <c r="CQ1192" s="532"/>
      <c r="CR1192" s="532"/>
      <c r="CS1192" s="532"/>
      <c r="CT1192" s="532"/>
      <c r="CU1192" s="532"/>
      <c r="CV1192" s="532"/>
      <c r="CW1192" s="532"/>
      <c r="CX1192" s="532"/>
      <c r="CY1192" s="532"/>
      <c r="CZ1192" s="532"/>
      <c r="DA1192" s="532"/>
      <c r="DB1192" s="532"/>
      <c r="DC1192" s="532"/>
      <c r="DD1192" s="532"/>
      <c r="DE1192" s="532"/>
      <c r="DF1192" s="532"/>
      <c r="DG1192" s="532"/>
      <c r="DH1192" s="532"/>
      <c r="DI1192" s="532"/>
      <c r="DJ1192" s="532"/>
      <c r="DK1192" s="532"/>
      <c r="DL1192" s="532"/>
      <c r="DM1192" s="532"/>
      <c r="DN1192" s="532"/>
      <c r="DO1192" s="532"/>
      <c r="DP1192" s="532"/>
      <c r="DQ1192" s="532"/>
      <c r="DR1192" s="532"/>
      <c r="DS1192" s="532"/>
      <c r="DT1192" s="532"/>
      <c r="DU1192" s="532"/>
      <c r="DV1192" s="532"/>
      <c r="DW1192" s="532"/>
    </row>
    <row r="1193" spans="1:154" s="502" customFormat="1" ht="12.75" customHeight="1" x14ac:dyDescent="0.2">
      <c r="A1193" s="281">
        <v>1192</v>
      </c>
      <c r="B1193" s="281" t="s">
        <v>1004</v>
      </c>
      <c r="C1193" s="281" t="s">
        <v>10118</v>
      </c>
      <c r="D1193" s="281"/>
      <c r="E1193" s="281" t="s">
        <v>3854</v>
      </c>
      <c r="F1193" s="281"/>
      <c r="G1193" s="296" t="s">
        <v>10119</v>
      </c>
      <c r="H1193" s="922"/>
      <c r="I1193" s="281" t="s">
        <v>1997</v>
      </c>
      <c r="J1193" s="281"/>
      <c r="K1193" s="281" t="s">
        <v>10120</v>
      </c>
      <c r="L1193" s="922" t="s">
        <v>10121</v>
      </c>
      <c r="M1193" s="306">
        <v>44327</v>
      </c>
      <c r="N1193" s="307">
        <v>45057</v>
      </c>
      <c r="O1193" s="308" t="s">
        <v>991</v>
      </c>
      <c r="P1193" s="299">
        <f t="shared" si="252"/>
        <v>45057</v>
      </c>
      <c r="Q1193" s="264">
        <v>21220</v>
      </c>
      <c r="R1193" s="264">
        <v>2021</v>
      </c>
      <c r="S1193" s="265">
        <v>44327</v>
      </c>
      <c r="T1193" s="281" t="s">
        <v>5762</v>
      </c>
      <c r="U1193" s="281" t="s">
        <v>1786</v>
      </c>
      <c r="V1193" s="150" t="s">
        <v>484</v>
      </c>
      <c r="W1193" s="150" t="s">
        <v>484</v>
      </c>
      <c r="X1193" s="281" t="s">
        <v>10122</v>
      </c>
      <c r="Y1193" s="281" t="s">
        <v>1232</v>
      </c>
      <c r="Z1193" s="150" t="s">
        <v>982</v>
      </c>
      <c r="AA1193" s="303">
        <f>N1193</f>
        <v>45057</v>
      </c>
      <c r="AB1193" s="283" t="s">
        <v>2167</v>
      </c>
      <c r="AC1193" s="281">
        <v>2.81</v>
      </c>
      <c r="AD1193" s="284"/>
      <c r="AE1193" s="281">
        <v>72</v>
      </c>
      <c r="AF1193" s="281"/>
      <c r="AG1193" s="281">
        <v>122</v>
      </c>
      <c r="AH1193" s="281"/>
      <c r="AI1193" s="281" t="s">
        <v>994</v>
      </c>
      <c r="AJ1193" s="281" t="s">
        <v>994</v>
      </c>
      <c r="AK1193" s="281" t="s">
        <v>994</v>
      </c>
      <c r="AL1193" s="281">
        <v>1</v>
      </c>
      <c r="AM1193" s="324"/>
      <c r="AN1193" s="324"/>
      <c r="AO1193" s="324"/>
      <c r="AP1193" s="281"/>
      <c r="AQ1193" s="635"/>
      <c r="AR1193" s="324"/>
      <c r="AS1193" s="324"/>
      <c r="AT1193" s="324"/>
      <c r="AU1193" s="324"/>
      <c r="AV1193" s="324"/>
      <c r="AW1193" s="324"/>
      <c r="AX1193" s="324"/>
      <c r="AY1193" s="324"/>
      <c r="AZ1193" s="324"/>
      <c r="BA1193" s="324"/>
      <c r="BB1193" s="324"/>
      <c r="BC1193" s="324"/>
      <c r="BD1193" s="324"/>
      <c r="BE1193" s="324"/>
      <c r="BF1193" s="324"/>
      <c r="BG1193" s="324"/>
      <c r="BH1193" s="324"/>
      <c r="BI1193" s="324"/>
      <c r="BJ1193" s="324"/>
      <c r="BK1193" s="324"/>
      <c r="BL1193" s="324"/>
      <c r="BM1193" s="324"/>
      <c r="BN1193" s="324"/>
      <c r="BO1193" s="324"/>
      <c r="BP1193" s="324"/>
      <c r="BQ1193" s="324"/>
      <c r="BR1193" s="324"/>
      <c r="BS1193" s="324"/>
      <c r="BT1193" s="324"/>
      <c r="BU1193" s="324"/>
      <c r="BV1193" s="324"/>
      <c r="BW1193" s="324"/>
      <c r="BX1193" s="324"/>
      <c r="BY1193" s="324"/>
      <c r="BZ1193" s="324"/>
      <c r="CA1193" s="324"/>
      <c r="CB1193" s="324"/>
      <c r="CC1193" s="324"/>
      <c r="CD1193" s="324"/>
      <c r="CE1193" s="324"/>
      <c r="CF1193" s="324"/>
      <c r="CG1193" s="324"/>
      <c r="CH1193" s="324"/>
      <c r="CI1193" s="324"/>
      <c r="CJ1193" s="324"/>
      <c r="CK1193" s="324"/>
      <c r="CL1193" s="324"/>
      <c r="CM1193" s="324"/>
      <c r="CN1193" s="324"/>
      <c r="CO1193" s="324"/>
      <c r="CP1193" s="324"/>
      <c r="CQ1193" s="532"/>
      <c r="CR1193" s="532"/>
      <c r="CS1193" s="532"/>
      <c r="CT1193" s="532"/>
      <c r="CU1193" s="532"/>
      <c r="CV1193" s="532"/>
      <c r="CW1193" s="532"/>
      <c r="CX1193" s="532"/>
      <c r="CY1193" s="532"/>
      <c r="CZ1193" s="532"/>
      <c r="DA1193" s="532"/>
      <c r="DB1193" s="532"/>
      <c r="DC1193" s="532"/>
      <c r="DD1193" s="532"/>
      <c r="DE1193" s="532"/>
      <c r="DF1193" s="532"/>
      <c r="DG1193" s="532"/>
      <c r="DH1193" s="532"/>
      <c r="DI1193" s="532"/>
      <c r="DJ1193" s="532"/>
      <c r="DK1193" s="532"/>
      <c r="DL1193" s="532"/>
      <c r="DM1193" s="532"/>
      <c r="DN1193" s="532"/>
      <c r="DO1193" s="532"/>
      <c r="DP1193" s="532"/>
      <c r="DQ1193" s="532"/>
      <c r="DR1193" s="532"/>
      <c r="DS1193" s="532"/>
      <c r="DT1193" s="532"/>
      <c r="DU1193" s="532"/>
      <c r="DV1193" s="532"/>
      <c r="DW1193" s="532"/>
    </row>
    <row r="1194" spans="1:154" s="502" customFormat="1" ht="12.75" customHeight="1" x14ac:dyDescent="0.2">
      <c r="A1194" s="281">
        <v>1193</v>
      </c>
      <c r="B1194" s="281" t="s">
        <v>1004</v>
      </c>
      <c r="C1194" s="281" t="s">
        <v>10655</v>
      </c>
      <c r="D1194" s="281"/>
      <c r="E1194" s="281" t="s">
        <v>4986</v>
      </c>
      <c r="F1194" s="281"/>
      <c r="G1194" s="296" t="s">
        <v>10656</v>
      </c>
      <c r="H1194" s="922"/>
      <c r="I1194" s="281" t="s">
        <v>1812</v>
      </c>
      <c r="J1194" s="281"/>
      <c r="K1194" s="281" t="s">
        <v>8792</v>
      </c>
      <c r="L1194" s="922" t="s">
        <v>8726</v>
      </c>
      <c r="M1194" s="306">
        <v>44406</v>
      </c>
      <c r="N1194" s="307">
        <v>45131</v>
      </c>
      <c r="O1194" s="308" t="s">
        <v>991</v>
      </c>
      <c r="P1194" s="299">
        <f t="shared" si="252"/>
        <v>45131</v>
      </c>
      <c r="Q1194" s="264">
        <v>21430</v>
      </c>
      <c r="R1194" s="264">
        <v>2021</v>
      </c>
      <c r="S1194" s="265">
        <v>44401</v>
      </c>
      <c r="T1194" s="281" t="s">
        <v>6783</v>
      </c>
      <c r="U1194" s="281" t="s">
        <v>1786</v>
      </c>
      <c r="V1194" s="150" t="s">
        <v>484</v>
      </c>
      <c r="W1194" s="150" t="s">
        <v>484</v>
      </c>
      <c r="X1194" s="281" t="s">
        <v>8727</v>
      </c>
      <c r="Y1194" s="281" t="s">
        <v>8728</v>
      </c>
      <c r="Z1194" s="150" t="s">
        <v>8729</v>
      </c>
      <c r="AA1194" s="303">
        <f>N1194</f>
        <v>45131</v>
      </c>
      <c r="AB1194" s="283" t="s">
        <v>2167</v>
      </c>
      <c r="AC1194" s="281">
        <v>4.5</v>
      </c>
      <c r="AD1194" s="284"/>
      <c r="AE1194" s="281">
        <v>75</v>
      </c>
      <c r="AF1194" s="281">
        <v>75</v>
      </c>
      <c r="AG1194" s="281">
        <v>95</v>
      </c>
      <c r="AH1194" s="281">
        <v>100</v>
      </c>
      <c r="AI1194" s="281" t="s">
        <v>994</v>
      </c>
      <c r="AJ1194" s="281" t="s">
        <v>994</v>
      </c>
      <c r="AK1194" s="281" t="s">
        <v>994</v>
      </c>
      <c r="AL1194" s="281">
        <v>1</v>
      </c>
      <c r="AM1194" s="324"/>
      <c r="AN1194" s="324"/>
      <c r="AO1194" s="324"/>
      <c r="AP1194" s="281"/>
      <c r="AQ1194" s="635"/>
      <c r="AR1194" s="324"/>
      <c r="AS1194" s="324"/>
      <c r="AT1194" s="324"/>
      <c r="AU1194" s="324"/>
      <c r="AV1194" s="324"/>
      <c r="AW1194" s="324"/>
      <c r="AX1194" s="324"/>
      <c r="AY1194" s="324"/>
      <c r="AZ1194" s="324"/>
      <c r="BA1194" s="324"/>
      <c r="BB1194" s="324"/>
      <c r="BC1194" s="324"/>
      <c r="BD1194" s="324"/>
      <c r="BE1194" s="324"/>
      <c r="BF1194" s="324"/>
      <c r="BG1194" s="324"/>
      <c r="BH1194" s="324"/>
      <c r="BI1194" s="324"/>
      <c r="BJ1194" s="324"/>
      <c r="BK1194" s="324"/>
      <c r="BL1194" s="324"/>
      <c r="BM1194" s="324"/>
      <c r="BN1194" s="324"/>
      <c r="BO1194" s="324"/>
      <c r="BP1194" s="324"/>
      <c r="BQ1194" s="324"/>
      <c r="BR1194" s="324"/>
      <c r="BS1194" s="324"/>
      <c r="BT1194" s="324"/>
      <c r="BU1194" s="324"/>
      <c r="BV1194" s="324"/>
      <c r="BW1194" s="324"/>
      <c r="BX1194" s="324"/>
      <c r="BY1194" s="324"/>
      <c r="BZ1194" s="324"/>
      <c r="CA1194" s="324"/>
      <c r="CB1194" s="324"/>
      <c r="CC1194" s="324"/>
      <c r="CD1194" s="324"/>
      <c r="CE1194" s="324"/>
      <c r="CF1194" s="324"/>
      <c r="CG1194" s="324"/>
      <c r="CH1194" s="324"/>
      <c r="CI1194" s="324"/>
      <c r="CJ1194" s="324"/>
      <c r="CK1194" s="324"/>
      <c r="CL1194" s="324"/>
      <c r="CM1194" s="324"/>
      <c r="CN1194" s="324"/>
      <c r="CO1194" s="324"/>
      <c r="CP1194" s="324"/>
      <c r="CQ1194" s="532"/>
      <c r="CR1194" s="532"/>
      <c r="CS1194" s="532"/>
      <c r="CT1194" s="532"/>
      <c r="CU1194" s="532"/>
      <c r="CV1194" s="532"/>
      <c r="CW1194" s="532"/>
      <c r="CX1194" s="532"/>
      <c r="CY1194" s="532"/>
      <c r="CZ1194" s="532"/>
      <c r="DA1194" s="532"/>
      <c r="DB1194" s="532"/>
      <c r="DC1194" s="532"/>
      <c r="DD1194" s="532"/>
      <c r="DE1194" s="532"/>
      <c r="DF1194" s="532"/>
      <c r="DG1194" s="532"/>
      <c r="DH1194" s="532"/>
      <c r="DI1194" s="532"/>
      <c r="DJ1194" s="532"/>
      <c r="DK1194" s="532"/>
      <c r="DL1194" s="532"/>
      <c r="DM1194" s="532"/>
      <c r="DN1194" s="532"/>
      <c r="DO1194" s="532"/>
      <c r="DP1194" s="532"/>
      <c r="DQ1194" s="532"/>
      <c r="DR1194" s="532"/>
      <c r="DS1194" s="532"/>
      <c r="DT1194" s="532"/>
      <c r="DU1194" s="532"/>
      <c r="DV1194" s="532"/>
      <c r="DW1194" s="532"/>
    </row>
    <row r="1195" spans="1:154" s="502" customFormat="1" ht="12.75" customHeight="1" x14ac:dyDescent="0.2">
      <c r="A1195" s="281">
        <v>1194</v>
      </c>
      <c r="B1195" s="281" t="s">
        <v>1005</v>
      </c>
      <c r="C1195" s="281" t="s">
        <v>10666</v>
      </c>
      <c r="D1195" s="281" t="s">
        <v>9343</v>
      </c>
      <c r="E1195" s="281" t="s">
        <v>4987</v>
      </c>
      <c r="F1195" s="281" t="s">
        <v>10667</v>
      </c>
      <c r="G1195" s="296" t="s">
        <v>10668</v>
      </c>
      <c r="H1195" s="922" t="s">
        <v>10669</v>
      </c>
      <c r="I1195" s="281" t="s">
        <v>1515</v>
      </c>
      <c r="J1195" s="281" t="s">
        <v>2330</v>
      </c>
      <c r="K1195" s="281" t="s">
        <v>10670</v>
      </c>
      <c r="L1195" s="922" t="s">
        <v>10671</v>
      </c>
      <c r="M1195" s="306">
        <v>44410</v>
      </c>
      <c r="N1195" s="307">
        <v>45133</v>
      </c>
      <c r="O1195" s="308" t="s">
        <v>991</v>
      </c>
      <c r="P1195" s="299">
        <f t="shared" si="252"/>
        <v>45133</v>
      </c>
      <c r="Q1195" s="264">
        <v>21435</v>
      </c>
      <c r="R1195" s="264">
        <v>2018</v>
      </c>
      <c r="S1195" s="265">
        <v>44403</v>
      </c>
      <c r="T1195" s="281" t="s">
        <v>691</v>
      </c>
      <c r="U1195" s="281" t="s">
        <v>258</v>
      </c>
      <c r="V1195" s="150" t="s">
        <v>2177</v>
      </c>
      <c r="W1195" s="150" t="s">
        <v>10672</v>
      </c>
      <c r="X1195" s="281" t="s">
        <v>10673</v>
      </c>
      <c r="Y1195" s="281" t="s">
        <v>10674</v>
      </c>
      <c r="Z1195" s="150" t="s">
        <v>4012</v>
      </c>
      <c r="AA1195" s="303">
        <f>N1195</f>
        <v>45133</v>
      </c>
      <c r="AB1195" s="283" t="s">
        <v>994</v>
      </c>
      <c r="AC1195" s="281">
        <v>6.2</v>
      </c>
      <c r="AD1195" s="284">
        <v>26</v>
      </c>
      <c r="AE1195" s="281">
        <v>95</v>
      </c>
      <c r="AF1195" s="281">
        <v>95</v>
      </c>
      <c r="AG1195" s="281">
        <v>130</v>
      </c>
      <c r="AH1195" s="281">
        <v>130</v>
      </c>
      <c r="AI1195" s="281">
        <v>26</v>
      </c>
      <c r="AJ1195" s="281" t="s">
        <v>10675</v>
      </c>
      <c r="AK1195" s="281">
        <v>64</v>
      </c>
      <c r="AL1195" s="281">
        <v>1</v>
      </c>
      <c r="AM1195" s="506">
        <v>44410</v>
      </c>
      <c r="AN1195" s="324">
        <v>2017</v>
      </c>
      <c r="AO1195" s="324" t="s">
        <v>991</v>
      </c>
      <c r="AP1195" s="281"/>
      <c r="AQ1195" s="635"/>
      <c r="AR1195" s="324"/>
      <c r="AS1195" s="324"/>
      <c r="AT1195" s="324"/>
      <c r="AU1195" s="324"/>
      <c r="AV1195" s="324"/>
      <c r="AW1195" s="324"/>
      <c r="AX1195" s="324"/>
      <c r="AY1195" s="324"/>
      <c r="AZ1195" s="324"/>
      <c r="BA1195" s="324"/>
      <c r="BB1195" s="324"/>
      <c r="BC1195" s="324"/>
      <c r="BD1195" s="324"/>
      <c r="BE1195" s="324"/>
      <c r="BF1195" s="324"/>
      <c r="BG1195" s="324"/>
      <c r="BH1195" s="324"/>
      <c r="BI1195" s="324"/>
      <c r="BJ1195" s="324"/>
      <c r="BK1195" s="324"/>
      <c r="BL1195" s="324"/>
      <c r="BM1195" s="324"/>
      <c r="BN1195" s="324"/>
      <c r="BO1195" s="324"/>
      <c r="BP1195" s="324"/>
      <c r="BQ1195" s="324"/>
      <c r="BR1195" s="324"/>
      <c r="BS1195" s="324"/>
      <c r="BT1195" s="324"/>
      <c r="BU1195" s="324"/>
      <c r="BV1195" s="324"/>
      <c r="BW1195" s="324"/>
      <c r="BX1195" s="324"/>
      <c r="BY1195" s="324"/>
      <c r="BZ1195" s="324"/>
      <c r="CA1195" s="324"/>
      <c r="CB1195" s="324"/>
      <c r="CC1195" s="324"/>
      <c r="CD1195" s="324"/>
      <c r="CE1195" s="324"/>
      <c r="CF1195" s="324"/>
      <c r="CG1195" s="324"/>
      <c r="CH1195" s="324"/>
      <c r="CI1195" s="324"/>
      <c r="CJ1195" s="324"/>
      <c r="CK1195" s="324"/>
      <c r="CL1195" s="324"/>
      <c r="CM1195" s="324"/>
      <c r="CN1195" s="324"/>
      <c r="CO1195" s="324"/>
      <c r="CP1195" s="324"/>
      <c r="CQ1195" s="532"/>
      <c r="CR1195" s="532"/>
      <c r="CS1195" s="532"/>
      <c r="CT1195" s="532"/>
      <c r="CU1195" s="532"/>
      <c r="CV1195" s="532"/>
      <c r="CW1195" s="532"/>
      <c r="CX1195" s="532"/>
      <c r="CY1195" s="532"/>
      <c r="CZ1195" s="532"/>
      <c r="DA1195" s="532"/>
      <c r="DB1195" s="532"/>
      <c r="DC1195" s="532"/>
      <c r="DD1195" s="532"/>
      <c r="DE1195" s="532"/>
      <c r="DF1195" s="532"/>
      <c r="DG1195" s="532"/>
      <c r="DH1195" s="532"/>
      <c r="DI1195" s="532"/>
      <c r="DJ1195" s="532"/>
      <c r="DK1195" s="532"/>
      <c r="DL1195" s="532"/>
      <c r="DM1195" s="532"/>
      <c r="DN1195" s="532"/>
      <c r="DO1195" s="532"/>
      <c r="DP1195" s="532"/>
      <c r="DQ1195" s="532"/>
      <c r="DR1195" s="532"/>
      <c r="DS1195" s="532"/>
      <c r="DT1195" s="532"/>
      <c r="DU1195" s="532"/>
      <c r="DV1195" s="532"/>
      <c r="DW1195" s="532"/>
    </row>
    <row r="1196" spans="1:154" ht="12.75" customHeight="1" x14ac:dyDescent="0.2">
      <c r="A1196" s="281">
        <v>1195</v>
      </c>
      <c r="B1196" s="281" t="s">
        <v>1004</v>
      </c>
      <c r="C1196" s="281" t="s">
        <v>4988</v>
      </c>
      <c r="D1196" s="281"/>
      <c r="E1196" s="281" t="s">
        <v>4989</v>
      </c>
      <c r="F1196" s="281"/>
      <c r="G1196" s="296" t="s">
        <v>4990</v>
      </c>
      <c r="H1196" s="676"/>
      <c r="I1196" s="281" t="s">
        <v>3217</v>
      </c>
      <c r="J1196" s="281"/>
      <c r="K1196" s="281" t="s">
        <v>128</v>
      </c>
      <c r="L1196" s="676" t="s">
        <v>129</v>
      </c>
      <c r="M1196" s="306">
        <v>42840</v>
      </c>
      <c r="N1196" s="325">
        <v>45077</v>
      </c>
      <c r="O1196" s="308" t="s">
        <v>991</v>
      </c>
      <c r="P1196" s="298">
        <f t="shared" si="252"/>
        <v>45077</v>
      </c>
      <c r="Q1196" s="278">
        <v>17450</v>
      </c>
      <c r="R1196" s="278">
        <v>2017</v>
      </c>
      <c r="S1196" s="279">
        <v>44347</v>
      </c>
      <c r="T1196" s="280" t="s">
        <v>898</v>
      </c>
      <c r="U1196" s="281" t="s">
        <v>991</v>
      </c>
      <c r="V1196" s="282" t="s">
        <v>10292</v>
      </c>
      <c r="W1196" s="282" t="s">
        <v>5568</v>
      </c>
      <c r="X1196" s="280" t="s">
        <v>1337</v>
      </c>
      <c r="Y1196" s="280" t="s">
        <v>3293</v>
      </c>
      <c r="Z1196" s="282" t="s">
        <v>1844</v>
      </c>
      <c r="AA1196" s="319">
        <f t="shared" ref="AA1196:AA1201" si="253">N1196</f>
        <v>45077</v>
      </c>
      <c r="AB1196" s="149" t="s">
        <v>2167</v>
      </c>
      <c r="AC1196" s="280">
        <v>5.5</v>
      </c>
      <c r="AD1196" s="305"/>
      <c r="AE1196" s="280">
        <v>90</v>
      </c>
      <c r="AF1196" s="280"/>
      <c r="AG1196" s="280">
        <v>112</v>
      </c>
      <c r="AH1196" s="280"/>
      <c r="AI1196" s="280">
        <v>23</v>
      </c>
      <c r="AJ1196" s="280">
        <v>38</v>
      </c>
      <c r="AK1196" s="280">
        <v>52</v>
      </c>
      <c r="AL1196" s="280">
        <v>1</v>
      </c>
      <c r="AM1196" s="501"/>
      <c r="AN1196" s="501"/>
      <c r="AO1196" s="501"/>
      <c r="AP1196" s="280"/>
      <c r="AQ1196" s="634"/>
      <c r="AR1196" s="501"/>
      <c r="AS1196" s="501"/>
      <c r="AT1196" s="501"/>
      <c r="AU1196" s="501"/>
      <c r="AV1196" s="501"/>
      <c r="AW1196" s="501"/>
      <c r="AX1196" s="501"/>
      <c r="AY1196" s="501"/>
      <c r="AZ1196" s="501"/>
      <c r="BA1196" s="501"/>
      <c r="BB1196" s="501"/>
      <c r="BC1196" s="501"/>
      <c r="BD1196" s="501"/>
      <c r="BE1196" s="501"/>
      <c r="BF1196" s="501"/>
      <c r="BG1196" s="501"/>
      <c r="BH1196" s="501"/>
      <c r="BI1196" s="501"/>
      <c r="BJ1196" s="501"/>
      <c r="BK1196" s="501"/>
      <c r="BL1196" s="501"/>
      <c r="BM1196" s="501"/>
      <c r="BN1196" s="501"/>
      <c r="BO1196" s="501"/>
      <c r="BP1196" s="501"/>
      <c r="BQ1196" s="501"/>
      <c r="BR1196" s="501"/>
      <c r="BS1196" s="501"/>
      <c r="BT1196" s="501"/>
      <c r="BU1196" s="501"/>
      <c r="BV1196" s="501"/>
      <c r="BW1196" s="501"/>
      <c r="BX1196" s="501"/>
      <c r="BY1196" s="501"/>
      <c r="BZ1196" s="501"/>
      <c r="CA1196" s="501"/>
      <c r="CB1196" s="501"/>
      <c r="CC1196" s="501"/>
      <c r="CD1196" s="501"/>
      <c r="CE1196" s="501"/>
      <c r="CF1196" s="501"/>
      <c r="CG1196" s="501"/>
      <c r="CH1196" s="501"/>
      <c r="CI1196" s="501"/>
      <c r="CJ1196" s="501"/>
      <c r="CK1196" s="501"/>
      <c r="CL1196" s="501"/>
      <c r="CM1196" s="501"/>
      <c r="CN1196" s="501"/>
      <c r="CO1196" s="501"/>
      <c r="CP1196" s="501"/>
    </row>
    <row r="1197" spans="1:154" ht="12.75" customHeight="1" x14ac:dyDescent="0.2">
      <c r="A1197" s="281">
        <v>1196</v>
      </c>
      <c r="B1197" s="281" t="s">
        <v>1004</v>
      </c>
      <c r="C1197" s="270" t="s">
        <v>7316</v>
      </c>
      <c r="D1197" s="281"/>
      <c r="E1197" s="281" t="s">
        <v>3855</v>
      </c>
      <c r="F1197" s="281"/>
      <c r="G1197" s="296" t="s">
        <v>3856</v>
      </c>
      <c r="H1197" s="676"/>
      <c r="I1197" s="281" t="s">
        <v>424</v>
      </c>
      <c r="J1197" s="281"/>
      <c r="K1197" s="281" t="s">
        <v>3857</v>
      </c>
      <c r="L1197" s="676" t="s">
        <v>3858</v>
      </c>
      <c r="M1197" s="306">
        <v>42469</v>
      </c>
      <c r="N1197" s="325">
        <v>44352</v>
      </c>
      <c r="O1197" s="507" t="s">
        <v>991</v>
      </c>
      <c r="P1197" s="513">
        <f t="shared" si="252"/>
        <v>44352</v>
      </c>
      <c r="Q1197" s="514">
        <v>16427</v>
      </c>
      <c r="R1197" s="514">
        <v>2015</v>
      </c>
      <c r="S1197" s="279">
        <v>43621</v>
      </c>
      <c r="T1197" s="501" t="s">
        <v>239</v>
      </c>
      <c r="U1197" s="324" t="s">
        <v>991</v>
      </c>
      <c r="V1197" s="282" t="s">
        <v>7317</v>
      </c>
      <c r="W1197" s="150" t="s">
        <v>7318</v>
      </c>
      <c r="X1197" s="280" t="s">
        <v>3859</v>
      </c>
      <c r="Y1197" s="280" t="s">
        <v>3860</v>
      </c>
      <c r="Z1197" s="282" t="s">
        <v>3861</v>
      </c>
      <c r="AA1197" s="319">
        <f t="shared" si="253"/>
        <v>44352</v>
      </c>
      <c r="AB1197" s="149" t="s">
        <v>3862</v>
      </c>
      <c r="AC1197" s="280">
        <v>4.0999999999999996</v>
      </c>
      <c r="AD1197" s="305"/>
      <c r="AE1197" s="280">
        <v>95</v>
      </c>
      <c r="AF1197" s="280"/>
      <c r="AG1197" s="280">
        <v>110</v>
      </c>
      <c r="AH1197" s="280"/>
      <c r="AI1197" s="280" t="s">
        <v>994</v>
      </c>
      <c r="AJ1197" s="280" t="s">
        <v>994</v>
      </c>
      <c r="AK1197" s="501" t="s">
        <v>994</v>
      </c>
      <c r="AL1197" s="501">
        <v>1</v>
      </c>
      <c r="AM1197" s="501"/>
      <c r="AN1197" s="501"/>
      <c r="AO1197" s="501"/>
      <c r="AP1197" s="280"/>
      <c r="AQ1197" s="634"/>
      <c r="AR1197" s="501"/>
      <c r="AS1197" s="501"/>
      <c r="AT1197" s="501"/>
      <c r="AU1197" s="501"/>
      <c r="AV1197" s="501"/>
      <c r="AW1197" s="501"/>
      <c r="AX1197" s="501"/>
      <c r="AY1197" s="501"/>
      <c r="AZ1197" s="501"/>
      <c r="BA1197" s="501"/>
      <c r="BB1197" s="501"/>
      <c r="BC1197" s="501"/>
      <c r="BD1197" s="501"/>
      <c r="BE1197" s="501"/>
      <c r="BF1197" s="501"/>
      <c r="BG1197" s="501"/>
      <c r="BH1197" s="501"/>
      <c r="BI1197" s="501"/>
      <c r="BJ1197" s="501"/>
      <c r="BK1197" s="501"/>
      <c r="BL1197" s="501"/>
      <c r="BM1197" s="501"/>
      <c r="BN1197" s="501"/>
      <c r="BO1197" s="501"/>
      <c r="BP1197" s="501"/>
      <c r="BQ1197" s="501"/>
      <c r="BR1197" s="501"/>
      <c r="BS1197" s="501"/>
      <c r="BT1197" s="501"/>
      <c r="BU1197" s="501"/>
      <c r="BV1197" s="501"/>
      <c r="BW1197" s="501"/>
      <c r="BX1197" s="501"/>
      <c r="BY1197" s="501"/>
      <c r="BZ1197" s="501"/>
      <c r="CA1197" s="501"/>
      <c r="CB1197" s="501"/>
      <c r="CC1197" s="501"/>
      <c r="CD1197" s="501"/>
      <c r="CE1197" s="501"/>
      <c r="CF1197" s="501"/>
      <c r="CG1197" s="501"/>
      <c r="CH1197" s="501"/>
      <c r="CI1197" s="501"/>
      <c r="CJ1197" s="501"/>
      <c r="CK1197" s="501"/>
      <c r="CL1197" s="501"/>
      <c r="CM1197" s="501"/>
      <c r="CN1197" s="501"/>
      <c r="CO1197" s="501"/>
      <c r="CP1197" s="501"/>
    </row>
    <row r="1198" spans="1:154" s="502" customFormat="1" ht="12.75" customHeight="1" x14ac:dyDescent="0.2">
      <c r="A1198" s="281">
        <v>1197</v>
      </c>
      <c r="B1198" s="281" t="s">
        <v>1004</v>
      </c>
      <c r="C1198" s="270" t="s">
        <v>6945</v>
      </c>
      <c r="D1198" s="281"/>
      <c r="E1198" s="281" t="s">
        <v>3863</v>
      </c>
      <c r="F1198" s="281"/>
      <c r="G1198" s="296" t="s">
        <v>8200</v>
      </c>
      <c r="H1198" s="728"/>
      <c r="I1198" s="281" t="s">
        <v>2653</v>
      </c>
      <c r="J1198" s="281"/>
      <c r="K1198" s="281" t="s">
        <v>2570</v>
      </c>
      <c r="L1198" s="728" t="s">
        <v>2571</v>
      </c>
      <c r="M1198" s="306">
        <v>43888</v>
      </c>
      <c r="N1198" s="307">
        <v>44607</v>
      </c>
      <c r="O1198" s="507" t="s">
        <v>991</v>
      </c>
      <c r="P1198" s="508">
        <f t="shared" si="252"/>
        <v>44607</v>
      </c>
      <c r="Q1198" s="520">
        <v>20200</v>
      </c>
      <c r="R1198" s="520">
        <v>2018</v>
      </c>
      <c r="S1198" s="265">
        <v>43876</v>
      </c>
      <c r="T1198" s="324" t="s">
        <v>8196</v>
      </c>
      <c r="U1198" s="324" t="s">
        <v>1786</v>
      </c>
      <c r="V1198" s="150" t="s">
        <v>484</v>
      </c>
      <c r="W1198" s="150" t="s">
        <v>97</v>
      </c>
      <c r="X1198" s="281" t="s">
        <v>2572</v>
      </c>
      <c r="Y1198" s="281" t="s">
        <v>138</v>
      </c>
      <c r="Z1198" s="150" t="s">
        <v>252</v>
      </c>
      <c r="AA1198" s="303">
        <f t="shared" si="253"/>
        <v>44607</v>
      </c>
      <c r="AB1198" s="283" t="s">
        <v>1411</v>
      </c>
      <c r="AC1198" s="281">
        <v>4.7</v>
      </c>
      <c r="AD1198" s="284"/>
      <c r="AE1198" s="281">
        <v>85</v>
      </c>
      <c r="AF1198" s="281"/>
      <c r="AG1198" s="281">
        <v>105</v>
      </c>
      <c r="AH1198" s="281"/>
      <c r="AI1198" s="281" t="s">
        <v>994</v>
      </c>
      <c r="AJ1198" s="281" t="s">
        <v>994</v>
      </c>
      <c r="AK1198" s="324" t="s">
        <v>994</v>
      </c>
      <c r="AL1198" s="324">
        <v>1</v>
      </c>
      <c r="AM1198" s="324"/>
      <c r="AN1198" s="324"/>
      <c r="AO1198" s="324"/>
      <c r="AP1198" s="281"/>
      <c r="AQ1198" s="635"/>
      <c r="AR1198" s="324"/>
      <c r="AS1198" s="324"/>
      <c r="AT1198" s="324"/>
      <c r="AU1198" s="324"/>
      <c r="AV1198" s="324"/>
      <c r="AW1198" s="324"/>
      <c r="AX1198" s="324"/>
      <c r="AY1198" s="324"/>
      <c r="AZ1198" s="324"/>
      <c r="BA1198" s="324"/>
      <c r="BB1198" s="324"/>
      <c r="BC1198" s="324" t="s">
        <v>4138</v>
      </c>
      <c r="BD1198" s="324"/>
      <c r="BE1198" s="324"/>
      <c r="BF1198" s="324"/>
      <c r="BG1198" s="324"/>
      <c r="BH1198" s="324"/>
      <c r="BI1198" s="324"/>
      <c r="BJ1198" s="324"/>
      <c r="BK1198" s="324"/>
      <c r="BL1198" s="324"/>
      <c r="BM1198" s="324"/>
      <c r="BN1198" s="324"/>
      <c r="BO1198" s="324"/>
      <c r="BP1198" s="324"/>
      <c r="BQ1198" s="324"/>
      <c r="BR1198" s="324"/>
      <c r="BS1198" s="324"/>
      <c r="BT1198" s="324"/>
      <c r="BU1198" s="324"/>
      <c r="BV1198" s="324" t="s">
        <v>4138</v>
      </c>
      <c r="BW1198" s="324" t="s">
        <v>4139</v>
      </c>
      <c r="BX1198" s="324"/>
      <c r="BY1198" s="324"/>
      <c r="BZ1198" s="324"/>
      <c r="CA1198" s="324"/>
      <c r="CB1198" s="324"/>
      <c r="CC1198" s="324"/>
      <c r="CD1198" s="324"/>
      <c r="CE1198" s="324"/>
      <c r="CF1198" s="324"/>
      <c r="CG1198" s="324"/>
      <c r="CH1198" s="324"/>
      <c r="CI1198" s="324"/>
      <c r="CJ1198" s="324"/>
      <c r="CK1198" s="324"/>
      <c r="CL1198" s="324"/>
      <c r="CM1198" s="324"/>
      <c r="CN1198" s="324"/>
      <c r="CO1198" s="324"/>
      <c r="CP1198" s="324" t="s">
        <v>4139</v>
      </c>
      <c r="CQ1198" s="532"/>
      <c r="CR1198" s="532"/>
      <c r="CS1198" s="532"/>
      <c r="CT1198" s="532"/>
      <c r="CU1198" s="532"/>
      <c r="CV1198" s="532"/>
      <c r="CW1198" s="532"/>
      <c r="CX1198" s="532"/>
      <c r="CY1198" s="532"/>
      <c r="CZ1198" s="532"/>
      <c r="DA1198" s="532"/>
      <c r="DB1198" s="532"/>
      <c r="DC1198" s="532"/>
      <c r="DD1198" s="532"/>
      <c r="DE1198" s="532"/>
      <c r="DF1198" s="532"/>
      <c r="DG1198" s="532"/>
      <c r="DH1198" s="532"/>
      <c r="DI1198" s="532"/>
      <c r="DJ1198" s="532"/>
      <c r="DK1198" s="532"/>
      <c r="DL1198" s="532"/>
      <c r="DM1198" s="532"/>
      <c r="DN1198" s="532"/>
      <c r="DO1198" s="532"/>
      <c r="DP1198" s="532"/>
      <c r="DQ1198" s="532"/>
      <c r="DR1198" s="532"/>
      <c r="DS1198" s="532"/>
      <c r="DT1198" s="532"/>
      <c r="DU1198" s="532"/>
      <c r="DV1198" s="532" t="s">
        <v>4138</v>
      </c>
      <c r="DW1198" s="532"/>
      <c r="EX1198" s="502" t="s">
        <v>4138</v>
      </c>
    </row>
    <row r="1199" spans="1:154" ht="12.75" customHeight="1" x14ac:dyDescent="0.2">
      <c r="A1199" s="281">
        <v>1198</v>
      </c>
      <c r="B1199" s="281" t="s">
        <v>1005</v>
      </c>
      <c r="C1199" s="281" t="s">
        <v>7366</v>
      </c>
      <c r="D1199" s="281" t="s">
        <v>1219</v>
      </c>
      <c r="E1199" s="281" t="s">
        <v>3864</v>
      </c>
      <c r="F1199" s="281" t="s">
        <v>5197</v>
      </c>
      <c r="G1199" s="296" t="s">
        <v>7367</v>
      </c>
      <c r="H1199" s="676" t="s">
        <v>5198</v>
      </c>
      <c r="I1199" s="281" t="s">
        <v>1527</v>
      </c>
      <c r="J1199" s="270" t="s">
        <v>1616</v>
      </c>
      <c r="K1199" s="271" t="s">
        <v>8</v>
      </c>
      <c r="L1199" s="273" t="s">
        <v>9</v>
      </c>
      <c r="M1199" s="275">
        <v>43643</v>
      </c>
      <c r="N1199" s="276">
        <v>44367</v>
      </c>
      <c r="O1199" s="277" t="s">
        <v>991</v>
      </c>
      <c r="P1199" s="300">
        <f>N1199</f>
        <v>44367</v>
      </c>
      <c r="Q1199" s="278">
        <v>19334</v>
      </c>
      <c r="R1199" s="278">
        <v>2019</v>
      </c>
      <c r="S1199" s="279">
        <v>43636</v>
      </c>
      <c r="T1199" s="280" t="s">
        <v>7497</v>
      </c>
      <c r="U1199" s="281" t="s">
        <v>5503</v>
      </c>
      <c r="V1199" s="282" t="s">
        <v>7498</v>
      </c>
      <c r="W1199" s="282" t="s">
        <v>7498</v>
      </c>
      <c r="X1199" s="280" t="s">
        <v>1228</v>
      </c>
      <c r="Y1199" s="280" t="s">
        <v>10</v>
      </c>
      <c r="Z1199" s="282" t="s">
        <v>11</v>
      </c>
      <c r="AA1199" s="303">
        <f t="shared" si="253"/>
        <v>44367</v>
      </c>
      <c r="AB1199" s="149" t="s">
        <v>2167</v>
      </c>
      <c r="AC1199" s="280">
        <v>4.6500000000000004</v>
      </c>
      <c r="AD1199" s="305">
        <v>18</v>
      </c>
      <c r="AE1199" s="280">
        <v>80</v>
      </c>
      <c r="AF1199" s="280">
        <v>80</v>
      </c>
      <c r="AG1199" s="280">
        <v>100</v>
      </c>
      <c r="AH1199" s="280">
        <v>140</v>
      </c>
      <c r="AI1199" s="280" t="s">
        <v>994</v>
      </c>
      <c r="AJ1199" s="280" t="s">
        <v>994</v>
      </c>
      <c r="AK1199" s="280" t="s">
        <v>994</v>
      </c>
      <c r="AL1199" s="280">
        <v>1</v>
      </c>
      <c r="AM1199" s="265">
        <v>42919</v>
      </c>
      <c r="AN1199" s="281">
        <v>2016</v>
      </c>
      <c r="AO1199" s="281" t="s">
        <v>991</v>
      </c>
      <c r="AP1199" s="281" t="s">
        <v>7499</v>
      </c>
      <c r="AQ1199" s="635"/>
      <c r="AR1199" s="501"/>
      <c r="AS1199" s="501"/>
      <c r="AT1199" s="501"/>
      <c r="AU1199" s="501"/>
      <c r="AV1199" s="501"/>
      <c r="AW1199" s="501"/>
      <c r="AX1199" s="501"/>
      <c r="AY1199" s="501"/>
      <c r="AZ1199" s="501"/>
      <c r="BA1199" s="501"/>
      <c r="BB1199" s="501"/>
      <c r="BC1199" s="501"/>
      <c r="BD1199" s="501"/>
      <c r="BE1199" s="501"/>
      <c r="BF1199" s="501"/>
      <c r="BG1199" s="501"/>
      <c r="BH1199" s="501"/>
      <c r="BI1199" s="501"/>
      <c r="BJ1199" s="501"/>
      <c r="BK1199" s="501"/>
      <c r="BL1199" s="501"/>
      <c r="BM1199" s="501"/>
      <c r="BN1199" s="501"/>
      <c r="BO1199" s="501"/>
      <c r="BP1199" s="501"/>
      <c r="BQ1199" s="501"/>
      <c r="BR1199" s="501"/>
      <c r="BS1199" s="501"/>
      <c r="BT1199" s="501"/>
      <c r="BU1199" s="501"/>
      <c r="BV1199" s="501"/>
      <c r="BW1199" s="501"/>
      <c r="BX1199" s="501"/>
      <c r="BY1199" s="501"/>
      <c r="BZ1199" s="501"/>
      <c r="CA1199" s="501"/>
      <c r="CB1199" s="501"/>
      <c r="CC1199" s="501"/>
      <c r="CD1199" s="501"/>
      <c r="CE1199" s="501"/>
      <c r="CF1199" s="501"/>
      <c r="CG1199" s="501"/>
      <c r="CH1199" s="501"/>
      <c r="CI1199" s="501"/>
      <c r="CJ1199" s="501"/>
      <c r="CK1199" s="501"/>
      <c r="CL1199" s="501"/>
      <c r="CM1199" s="501"/>
      <c r="CN1199" s="501"/>
      <c r="CO1199" s="501"/>
      <c r="CP1199" s="501"/>
    </row>
    <row r="1200" spans="1:154" ht="12.75" customHeight="1" x14ac:dyDescent="0.2">
      <c r="A1200" s="281">
        <v>1199</v>
      </c>
      <c r="B1200" s="281" t="s">
        <v>1004</v>
      </c>
      <c r="C1200" s="281" t="s">
        <v>3182</v>
      </c>
      <c r="D1200" s="281"/>
      <c r="E1200" s="281" t="s">
        <v>3865</v>
      </c>
      <c r="F1200" s="281"/>
      <c r="G1200" s="296" t="s">
        <v>3866</v>
      </c>
      <c r="H1200" s="676"/>
      <c r="I1200" s="281" t="s">
        <v>2653</v>
      </c>
      <c r="J1200" s="281"/>
      <c r="K1200" s="271" t="s">
        <v>3867</v>
      </c>
      <c r="L1200" s="273" t="s">
        <v>3868</v>
      </c>
      <c r="M1200" s="275">
        <v>42475</v>
      </c>
      <c r="N1200" s="276">
        <v>43866</v>
      </c>
      <c r="O1200" s="277" t="s">
        <v>991</v>
      </c>
      <c r="P1200" s="298">
        <f>N1200</f>
        <v>43866</v>
      </c>
      <c r="Q1200" s="278">
        <v>16448</v>
      </c>
      <c r="R1200" s="278">
        <v>2015</v>
      </c>
      <c r="S1200" s="279">
        <v>43136</v>
      </c>
      <c r="T1200" s="281" t="s">
        <v>5079</v>
      </c>
      <c r="U1200" s="281" t="s">
        <v>991</v>
      </c>
      <c r="V1200" s="282" t="s">
        <v>5708</v>
      </c>
      <c r="W1200" s="282" t="s">
        <v>4137</v>
      </c>
      <c r="X1200" s="280" t="s">
        <v>3869</v>
      </c>
      <c r="Y1200" s="280" t="s">
        <v>10</v>
      </c>
      <c r="Z1200" s="282" t="s">
        <v>11</v>
      </c>
      <c r="AA1200" s="319">
        <f t="shared" si="253"/>
        <v>43866</v>
      </c>
      <c r="AB1200" s="283" t="s">
        <v>2167</v>
      </c>
      <c r="AC1200" s="281">
        <v>4.5</v>
      </c>
      <c r="AD1200" s="284"/>
      <c r="AE1200" s="281">
        <v>90</v>
      </c>
      <c r="AF1200" s="281"/>
      <c r="AG1200" s="281">
        <v>115</v>
      </c>
      <c r="AH1200" s="281"/>
      <c r="AI1200" s="281">
        <v>22</v>
      </c>
      <c r="AJ1200" s="281">
        <v>36</v>
      </c>
      <c r="AK1200" s="281">
        <v>54</v>
      </c>
      <c r="AL1200" s="281">
        <v>1</v>
      </c>
      <c r="AM1200" s="501"/>
      <c r="AN1200" s="501"/>
      <c r="AO1200" s="501"/>
      <c r="AP1200" s="280"/>
      <c r="AQ1200" s="634"/>
      <c r="AR1200" s="501"/>
      <c r="AS1200" s="501"/>
      <c r="AT1200" s="501"/>
      <c r="AU1200" s="501"/>
      <c r="AV1200" s="501"/>
      <c r="AW1200" s="501"/>
      <c r="AX1200" s="501"/>
      <c r="AY1200" s="501"/>
      <c r="AZ1200" s="501"/>
      <c r="BA1200" s="501"/>
      <c r="BB1200" s="501"/>
      <c r="BC1200" s="501"/>
      <c r="BD1200" s="501"/>
      <c r="BE1200" s="501"/>
      <c r="BF1200" s="501"/>
      <c r="BG1200" s="501"/>
      <c r="BH1200" s="501"/>
      <c r="BI1200" s="501"/>
      <c r="BJ1200" s="501"/>
      <c r="BK1200" s="501"/>
      <c r="BL1200" s="501"/>
      <c r="BM1200" s="501"/>
      <c r="BN1200" s="501"/>
      <c r="BO1200" s="501"/>
      <c r="BP1200" s="501"/>
      <c r="BQ1200" s="501"/>
      <c r="BR1200" s="501"/>
      <c r="BS1200" s="501"/>
      <c r="BT1200" s="501"/>
      <c r="BU1200" s="501"/>
      <c r="BV1200" s="501"/>
      <c r="BW1200" s="501"/>
      <c r="BX1200" s="501"/>
      <c r="BY1200" s="501"/>
      <c r="BZ1200" s="501"/>
      <c r="CA1200" s="501"/>
      <c r="CB1200" s="501"/>
      <c r="CC1200" s="501"/>
      <c r="CD1200" s="501"/>
      <c r="CE1200" s="501"/>
      <c r="CF1200" s="501"/>
      <c r="CG1200" s="501"/>
      <c r="CH1200" s="501"/>
      <c r="CI1200" s="501"/>
      <c r="CJ1200" s="501"/>
      <c r="CK1200" s="501"/>
      <c r="CL1200" s="501"/>
      <c r="CM1200" s="501"/>
      <c r="CN1200" s="501"/>
      <c r="CO1200" s="501"/>
      <c r="CP1200" s="501"/>
    </row>
    <row r="1201" spans="1:127" s="576" customFormat="1" ht="12.75" customHeight="1" x14ac:dyDescent="0.2">
      <c r="A1201" s="560">
        <v>1200</v>
      </c>
      <c r="B1201" s="560" t="s">
        <v>1005</v>
      </c>
      <c r="C1201" s="560" t="s">
        <v>7024</v>
      </c>
      <c r="D1201" s="560"/>
      <c r="E1201" s="560" t="s">
        <v>7025</v>
      </c>
      <c r="F1201" s="560" t="s">
        <v>2616</v>
      </c>
      <c r="G1201" s="562" t="s">
        <v>7026</v>
      </c>
      <c r="H1201" s="563"/>
      <c r="I1201" s="560" t="s">
        <v>7027</v>
      </c>
      <c r="J1201" s="560"/>
      <c r="K1201" s="560" t="s">
        <v>594</v>
      </c>
      <c r="L1201" s="563" t="s">
        <v>1633</v>
      </c>
      <c r="M1201" s="565">
        <v>43551</v>
      </c>
      <c r="N1201" s="566">
        <v>44282</v>
      </c>
      <c r="O1201" s="567" t="s">
        <v>991</v>
      </c>
      <c r="P1201" s="568">
        <f>N1201</f>
        <v>44282</v>
      </c>
      <c r="Q1201" s="569">
        <v>19134</v>
      </c>
      <c r="R1201" s="569">
        <v>2016</v>
      </c>
      <c r="S1201" s="591">
        <v>43551</v>
      </c>
      <c r="T1201" s="571" t="s">
        <v>396</v>
      </c>
      <c r="U1201" s="571" t="s">
        <v>1786</v>
      </c>
      <c r="V1201" s="564" t="s">
        <v>484</v>
      </c>
      <c r="W1201" s="564" t="s">
        <v>543</v>
      </c>
      <c r="X1201" s="560" t="s">
        <v>632</v>
      </c>
      <c r="Y1201" s="560" t="s">
        <v>1570</v>
      </c>
      <c r="Z1201" s="564" t="s">
        <v>1943</v>
      </c>
      <c r="AA1201" s="572">
        <f t="shared" si="253"/>
        <v>44282</v>
      </c>
      <c r="AB1201" s="573" t="s">
        <v>42</v>
      </c>
      <c r="AC1201" s="560">
        <v>8.4</v>
      </c>
      <c r="AD1201" s="614">
        <v>36</v>
      </c>
      <c r="AE1201" s="560">
        <v>65</v>
      </c>
      <c r="AF1201" s="560">
        <v>96</v>
      </c>
      <c r="AG1201" s="560">
        <v>100</v>
      </c>
      <c r="AH1201" s="560">
        <v>155</v>
      </c>
      <c r="AI1201" s="560">
        <v>24</v>
      </c>
      <c r="AJ1201" s="560">
        <v>46</v>
      </c>
      <c r="AK1201" s="571" t="s">
        <v>7028</v>
      </c>
      <c r="AL1201" s="571">
        <v>1</v>
      </c>
      <c r="AM1201" s="571"/>
      <c r="AN1201" s="571"/>
      <c r="AO1201" s="571"/>
      <c r="AP1201" s="560"/>
      <c r="AQ1201" s="642"/>
      <c r="AR1201" s="571"/>
      <c r="AS1201" s="571"/>
      <c r="AT1201" s="571"/>
      <c r="AU1201" s="571"/>
      <c r="AV1201" s="571"/>
      <c r="AW1201" s="571"/>
      <c r="AX1201" s="571"/>
      <c r="AY1201" s="571"/>
      <c r="AZ1201" s="571"/>
      <c r="BA1201" s="571"/>
      <c r="BB1201" s="571"/>
      <c r="BC1201" s="571"/>
      <c r="BD1201" s="571"/>
      <c r="BE1201" s="571"/>
      <c r="BF1201" s="571"/>
      <c r="BG1201" s="571"/>
      <c r="BH1201" s="571"/>
      <c r="BI1201" s="571"/>
      <c r="BJ1201" s="571"/>
      <c r="BK1201" s="571"/>
      <c r="BL1201" s="571"/>
      <c r="BM1201" s="571"/>
      <c r="BN1201" s="571"/>
      <c r="BO1201" s="571"/>
      <c r="BP1201" s="571"/>
      <c r="BQ1201" s="571"/>
      <c r="BR1201" s="571"/>
      <c r="BS1201" s="571"/>
      <c r="BT1201" s="571"/>
      <c r="BU1201" s="571"/>
      <c r="BV1201" s="571"/>
      <c r="BW1201" s="571"/>
      <c r="BX1201" s="571"/>
      <c r="BY1201" s="571"/>
      <c r="BZ1201" s="571"/>
      <c r="CA1201" s="571"/>
      <c r="CB1201" s="571"/>
      <c r="CC1201" s="571"/>
      <c r="CD1201" s="571"/>
      <c r="CE1201" s="571"/>
      <c r="CF1201" s="571"/>
      <c r="CG1201" s="571"/>
      <c r="CH1201" s="571"/>
      <c r="CI1201" s="571"/>
      <c r="CJ1201" s="571"/>
      <c r="CK1201" s="571"/>
      <c r="CL1201" s="571"/>
      <c r="CM1201" s="571"/>
      <c r="CN1201" s="571"/>
      <c r="CO1201" s="571"/>
      <c r="CP1201" s="571"/>
      <c r="CQ1201" s="575"/>
      <c r="CR1201" s="575"/>
      <c r="CS1201" s="575"/>
      <c r="CT1201" s="575"/>
      <c r="CU1201" s="575"/>
      <c r="CV1201" s="575"/>
      <c r="CW1201" s="575"/>
      <c r="CX1201" s="575"/>
      <c r="CY1201" s="575"/>
      <c r="CZ1201" s="575"/>
      <c r="DA1201" s="575"/>
      <c r="DB1201" s="575"/>
      <c r="DC1201" s="575"/>
      <c r="DD1201" s="575"/>
      <c r="DE1201" s="575"/>
      <c r="DF1201" s="575"/>
      <c r="DG1201" s="575"/>
      <c r="DH1201" s="575"/>
      <c r="DI1201" s="575"/>
      <c r="DJ1201" s="575"/>
      <c r="DK1201" s="575"/>
      <c r="DL1201" s="575"/>
      <c r="DM1201" s="575"/>
      <c r="DN1201" s="575"/>
      <c r="DO1201" s="575"/>
      <c r="DP1201" s="575"/>
      <c r="DQ1201" s="575"/>
      <c r="DR1201" s="575"/>
      <c r="DS1201" s="575"/>
      <c r="DT1201" s="575"/>
      <c r="DU1201" s="575"/>
      <c r="DV1201" s="575"/>
      <c r="DW1201" s="575"/>
    </row>
    <row r="1202" spans="1:127" ht="12.75" customHeight="1" x14ac:dyDescent="0.2">
      <c r="A1202" s="281">
        <v>1201</v>
      </c>
      <c r="B1202" s="281" t="s">
        <v>1004</v>
      </c>
      <c r="C1202" s="281" t="s">
        <v>469</v>
      </c>
      <c r="D1202" s="281"/>
      <c r="E1202" s="281" t="s">
        <v>3870</v>
      </c>
      <c r="F1202" s="281"/>
      <c r="G1202" s="296" t="s">
        <v>3871</v>
      </c>
      <c r="H1202" s="676"/>
      <c r="I1202" s="281" t="s">
        <v>1634</v>
      </c>
      <c r="J1202" s="281"/>
      <c r="K1202" s="281" t="s">
        <v>3872</v>
      </c>
      <c r="L1202" s="676" t="s">
        <v>3873</v>
      </c>
      <c r="M1202" s="306">
        <v>42480</v>
      </c>
      <c r="N1202" s="325">
        <v>43774</v>
      </c>
      <c r="O1202" s="507" t="s">
        <v>991</v>
      </c>
      <c r="P1202" s="513">
        <f t="shared" ref="P1202:P1211" si="254">N1202</f>
        <v>43774</v>
      </c>
      <c r="Q1202" s="514">
        <v>16614</v>
      </c>
      <c r="R1202" s="514">
        <v>2016</v>
      </c>
      <c r="S1202" s="279">
        <v>43044</v>
      </c>
      <c r="T1202" s="501" t="s">
        <v>2878</v>
      </c>
      <c r="U1202" s="324" t="s">
        <v>991</v>
      </c>
      <c r="V1202" s="282" t="s">
        <v>5526</v>
      </c>
      <c r="W1202" s="282" t="s">
        <v>5526</v>
      </c>
      <c r="X1202" s="280" t="s">
        <v>3874</v>
      </c>
      <c r="Y1202" s="280" t="s">
        <v>1697</v>
      </c>
      <c r="Z1202" s="282" t="s">
        <v>1179</v>
      </c>
      <c r="AA1202" s="319">
        <f t="shared" ref="AA1202:AA1217" si="255">N1202</f>
        <v>43774</v>
      </c>
      <c r="AB1202" s="149" t="s">
        <v>485</v>
      </c>
      <c r="AC1202" s="280">
        <v>4.9000000000000004</v>
      </c>
      <c r="AD1202" s="305"/>
      <c r="AE1202" s="280">
        <v>75</v>
      </c>
      <c r="AF1202" s="280"/>
      <c r="AG1202" s="280">
        <v>100</v>
      </c>
      <c r="AH1202" s="280"/>
      <c r="AI1202" s="280" t="s">
        <v>994</v>
      </c>
      <c r="AJ1202" s="280" t="s">
        <v>994</v>
      </c>
      <c r="AK1202" s="501" t="s">
        <v>994</v>
      </c>
      <c r="AL1202" s="501">
        <v>1</v>
      </c>
      <c r="AM1202" s="501"/>
      <c r="AN1202" s="501"/>
      <c r="AO1202" s="501"/>
      <c r="AP1202" s="280"/>
      <c r="AQ1202" s="634"/>
      <c r="AR1202" s="501"/>
      <c r="AS1202" s="501"/>
      <c r="AT1202" s="501"/>
      <c r="AU1202" s="501"/>
      <c r="AV1202" s="501"/>
      <c r="AW1202" s="501"/>
      <c r="AX1202" s="501"/>
      <c r="AY1202" s="501"/>
      <c r="AZ1202" s="501"/>
      <c r="BA1202" s="501"/>
      <c r="BB1202" s="501"/>
      <c r="BC1202" s="501"/>
      <c r="BD1202" s="501"/>
      <c r="BE1202" s="501"/>
      <c r="BF1202" s="501"/>
      <c r="BG1202" s="501"/>
      <c r="BH1202" s="501"/>
      <c r="BI1202" s="501"/>
      <c r="BJ1202" s="501"/>
      <c r="BK1202" s="501"/>
      <c r="BL1202" s="501"/>
      <c r="BM1202" s="501"/>
      <c r="BN1202" s="501"/>
      <c r="BO1202" s="501"/>
      <c r="BP1202" s="501"/>
      <c r="BQ1202" s="501"/>
      <c r="BR1202" s="501"/>
      <c r="BS1202" s="501"/>
      <c r="BT1202" s="501"/>
      <c r="BU1202" s="501"/>
      <c r="BV1202" s="501"/>
      <c r="BW1202" s="501"/>
      <c r="BX1202" s="501"/>
      <c r="BY1202" s="501"/>
      <c r="BZ1202" s="501"/>
      <c r="CA1202" s="501"/>
      <c r="CB1202" s="501"/>
      <c r="CC1202" s="501"/>
      <c r="CD1202" s="501"/>
      <c r="CE1202" s="501"/>
      <c r="CF1202" s="501"/>
      <c r="CG1202" s="501"/>
      <c r="CH1202" s="501"/>
      <c r="CI1202" s="501"/>
      <c r="CJ1202" s="501"/>
      <c r="CK1202" s="501"/>
      <c r="CL1202" s="501"/>
      <c r="CM1202" s="501"/>
      <c r="CN1202" s="501"/>
      <c r="CO1202" s="501"/>
      <c r="CP1202" s="501"/>
    </row>
    <row r="1203" spans="1:127" ht="12.75" customHeight="1" x14ac:dyDescent="0.2">
      <c r="A1203" s="281">
        <v>1202</v>
      </c>
      <c r="B1203" s="281" t="s">
        <v>1004</v>
      </c>
      <c r="C1203" s="281" t="s">
        <v>470</v>
      </c>
      <c r="D1203" s="281"/>
      <c r="E1203" s="281" t="s">
        <v>3875</v>
      </c>
      <c r="F1203" s="281"/>
      <c r="G1203" s="296" t="s">
        <v>3876</v>
      </c>
      <c r="H1203" s="676"/>
      <c r="I1203" s="281" t="s">
        <v>1634</v>
      </c>
      <c r="J1203" s="281"/>
      <c r="K1203" s="281" t="s">
        <v>7437</v>
      </c>
      <c r="L1203" s="676" t="s">
        <v>7438</v>
      </c>
      <c r="M1203" s="306">
        <v>42480</v>
      </c>
      <c r="N1203" s="325">
        <v>45054</v>
      </c>
      <c r="O1203" s="507" t="s">
        <v>991</v>
      </c>
      <c r="P1203" s="513">
        <f t="shared" si="254"/>
        <v>45054</v>
      </c>
      <c r="Q1203" s="514">
        <v>19376</v>
      </c>
      <c r="R1203" s="514">
        <v>2016</v>
      </c>
      <c r="S1203" s="279">
        <v>44324</v>
      </c>
      <c r="T1203" s="501" t="s">
        <v>5762</v>
      </c>
      <c r="U1203" s="324" t="s">
        <v>991</v>
      </c>
      <c r="V1203" s="282" t="s">
        <v>1823</v>
      </c>
      <c r="W1203" s="282" t="s">
        <v>2453</v>
      </c>
      <c r="X1203" s="280" t="s">
        <v>7439</v>
      </c>
      <c r="Y1203" s="280" t="s">
        <v>7440</v>
      </c>
      <c r="Z1203" s="282" t="s">
        <v>7441</v>
      </c>
      <c r="AA1203" s="319">
        <f t="shared" si="255"/>
        <v>45054</v>
      </c>
      <c r="AB1203" s="149" t="s">
        <v>485</v>
      </c>
      <c r="AC1203" s="280">
        <v>5.3</v>
      </c>
      <c r="AD1203" s="305"/>
      <c r="AE1203" s="280">
        <v>90</v>
      </c>
      <c r="AF1203" s="280"/>
      <c r="AG1203" s="280">
        <v>115</v>
      </c>
      <c r="AH1203" s="280"/>
      <c r="AI1203" s="280" t="s">
        <v>994</v>
      </c>
      <c r="AJ1203" s="280" t="s">
        <v>994</v>
      </c>
      <c r="AK1203" s="501" t="s">
        <v>994</v>
      </c>
      <c r="AL1203" s="501">
        <v>1</v>
      </c>
      <c r="AM1203" s="501"/>
      <c r="AN1203" s="501"/>
      <c r="AO1203" s="501"/>
      <c r="AP1203" s="280"/>
      <c r="AQ1203" s="634"/>
      <c r="AR1203" s="501"/>
      <c r="AS1203" s="501"/>
      <c r="AT1203" s="501"/>
      <c r="AU1203" s="501"/>
      <c r="AV1203" s="501"/>
      <c r="AW1203" s="501"/>
      <c r="AX1203" s="501"/>
      <c r="AY1203" s="501"/>
      <c r="AZ1203" s="501"/>
      <c r="BA1203" s="501"/>
      <c r="BB1203" s="501"/>
      <c r="BC1203" s="501"/>
      <c r="BD1203" s="501"/>
      <c r="BE1203" s="501"/>
      <c r="BF1203" s="501"/>
      <c r="BG1203" s="501"/>
      <c r="BH1203" s="501"/>
      <c r="BI1203" s="501"/>
      <c r="BJ1203" s="501"/>
      <c r="BK1203" s="501"/>
      <c r="BL1203" s="501"/>
      <c r="BM1203" s="501"/>
      <c r="BN1203" s="501"/>
      <c r="BO1203" s="501"/>
      <c r="BP1203" s="501"/>
      <c r="BQ1203" s="501"/>
      <c r="BR1203" s="501"/>
      <c r="BS1203" s="501"/>
      <c r="BT1203" s="501"/>
      <c r="BU1203" s="501"/>
      <c r="BV1203" s="501"/>
      <c r="BW1203" s="501"/>
      <c r="BX1203" s="501"/>
      <c r="BY1203" s="501"/>
      <c r="BZ1203" s="501"/>
      <c r="CA1203" s="501"/>
      <c r="CB1203" s="501"/>
      <c r="CC1203" s="501"/>
      <c r="CD1203" s="501"/>
      <c r="CE1203" s="501"/>
      <c r="CF1203" s="501"/>
      <c r="CG1203" s="501"/>
      <c r="CH1203" s="501"/>
      <c r="CI1203" s="501"/>
      <c r="CJ1203" s="501"/>
      <c r="CK1203" s="501"/>
      <c r="CL1203" s="501"/>
      <c r="CM1203" s="501"/>
      <c r="CN1203" s="501"/>
      <c r="CO1203" s="501"/>
      <c r="CP1203" s="501"/>
    </row>
    <row r="1204" spans="1:127" ht="12.75" customHeight="1" x14ac:dyDescent="0.2">
      <c r="A1204" s="281">
        <v>1203</v>
      </c>
      <c r="B1204" s="281" t="s">
        <v>1005</v>
      </c>
      <c r="C1204" s="281" t="s">
        <v>470</v>
      </c>
      <c r="D1204" s="270" t="s">
        <v>6610</v>
      </c>
      <c r="E1204" s="281" t="s">
        <v>3878</v>
      </c>
      <c r="F1204" s="281" t="s">
        <v>10801</v>
      </c>
      <c r="G1204" s="296" t="s">
        <v>3879</v>
      </c>
      <c r="H1204" s="273" t="s">
        <v>10802</v>
      </c>
      <c r="I1204" s="281" t="s">
        <v>1634</v>
      </c>
      <c r="J1204" s="270" t="s">
        <v>1616</v>
      </c>
      <c r="K1204" s="281" t="s">
        <v>5422</v>
      </c>
      <c r="L1204" s="676" t="s">
        <v>5593</v>
      </c>
      <c r="M1204" s="306">
        <v>42480</v>
      </c>
      <c r="N1204" s="325">
        <v>44997</v>
      </c>
      <c r="O1204" s="507" t="s">
        <v>991</v>
      </c>
      <c r="P1204" s="513">
        <f t="shared" si="254"/>
        <v>44997</v>
      </c>
      <c r="Q1204" s="514">
        <v>21474</v>
      </c>
      <c r="R1204" s="514">
        <v>2016</v>
      </c>
      <c r="S1204" s="279">
        <v>44267</v>
      </c>
      <c r="T1204" s="501" t="s">
        <v>7078</v>
      </c>
      <c r="U1204" s="324" t="s">
        <v>7965</v>
      </c>
      <c r="V1204" s="282" t="s">
        <v>10803</v>
      </c>
      <c r="W1204" s="282" t="s">
        <v>10804</v>
      </c>
      <c r="X1204" s="280" t="s">
        <v>7042</v>
      </c>
      <c r="Y1204" s="280" t="s">
        <v>4679</v>
      </c>
      <c r="Z1204" s="282" t="s">
        <v>5423</v>
      </c>
      <c r="AA1204" s="319">
        <f>N1204</f>
        <v>44997</v>
      </c>
      <c r="AB1204" s="149" t="s">
        <v>485</v>
      </c>
      <c r="AC1204" s="280">
        <v>5.3</v>
      </c>
      <c r="AD1204" s="305">
        <v>25</v>
      </c>
      <c r="AE1204" s="280">
        <v>90</v>
      </c>
      <c r="AF1204" s="280">
        <v>90</v>
      </c>
      <c r="AG1204" s="280">
        <v>115</v>
      </c>
      <c r="AH1204" s="280">
        <v>153</v>
      </c>
      <c r="AI1204" s="280" t="s">
        <v>994</v>
      </c>
      <c r="AJ1204" s="280" t="s">
        <v>994</v>
      </c>
      <c r="AK1204" s="501" t="s">
        <v>994</v>
      </c>
      <c r="AL1204" s="501">
        <v>1</v>
      </c>
      <c r="AM1204" s="279">
        <v>44425</v>
      </c>
      <c r="AN1204" s="280">
        <v>2021</v>
      </c>
      <c r="AO1204" s="280" t="s">
        <v>991</v>
      </c>
      <c r="AP1204" s="280" t="s">
        <v>10805</v>
      </c>
      <c r="AQ1204" s="634"/>
      <c r="AR1204" s="501"/>
      <c r="AS1204" s="501"/>
      <c r="AT1204" s="501"/>
      <c r="AU1204" s="501"/>
      <c r="AV1204" s="501"/>
      <c r="AW1204" s="501"/>
      <c r="AX1204" s="501"/>
      <c r="AY1204" s="501"/>
      <c r="AZ1204" s="501"/>
      <c r="BA1204" s="501"/>
      <c r="BB1204" s="501"/>
      <c r="BC1204" s="501"/>
      <c r="BD1204" s="501"/>
      <c r="BE1204" s="501"/>
      <c r="BF1204" s="501"/>
      <c r="BG1204" s="501"/>
      <c r="BH1204" s="501"/>
      <c r="BI1204" s="501"/>
      <c r="BJ1204" s="501"/>
      <c r="BK1204" s="501"/>
      <c r="BL1204" s="501"/>
      <c r="BM1204" s="501"/>
      <c r="BN1204" s="501"/>
      <c r="BO1204" s="501"/>
      <c r="BP1204" s="501"/>
      <c r="BQ1204" s="501"/>
      <c r="BR1204" s="501"/>
      <c r="BS1204" s="501"/>
      <c r="BT1204" s="501"/>
      <c r="BU1204" s="501"/>
      <c r="BV1204" s="501"/>
      <c r="BW1204" s="501"/>
      <c r="BX1204" s="501"/>
      <c r="BY1204" s="501"/>
      <c r="BZ1204" s="501"/>
      <c r="CA1204" s="501"/>
      <c r="CB1204" s="501"/>
      <c r="CC1204" s="501"/>
      <c r="CD1204" s="501"/>
      <c r="CE1204" s="501"/>
      <c r="CF1204" s="501"/>
      <c r="CG1204" s="501"/>
      <c r="CH1204" s="501"/>
      <c r="CI1204" s="501"/>
      <c r="CJ1204" s="501"/>
      <c r="CK1204" s="501"/>
      <c r="CL1204" s="501"/>
      <c r="CM1204" s="501"/>
      <c r="CN1204" s="501"/>
      <c r="CO1204" s="501"/>
      <c r="CP1204" s="501"/>
    </row>
    <row r="1205" spans="1:127" ht="12.75" customHeight="1" x14ac:dyDescent="0.2">
      <c r="A1205" s="281">
        <v>1204</v>
      </c>
      <c r="B1205" s="281" t="s">
        <v>1004</v>
      </c>
      <c r="C1205" s="281" t="s">
        <v>470</v>
      </c>
      <c r="D1205" s="281"/>
      <c r="E1205" s="281" t="s">
        <v>3880</v>
      </c>
      <c r="F1205" s="281"/>
      <c r="G1205" s="296" t="s">
        <v>3881</v>
      </c>
      <c r="H1205" s="676"/>
      <c r="I1205" s="281" t="s">
        <v>1634</v>
      </c>
      <c r="J1205" s="281"/>
      <c r="K1205" s="281" t="s">
        <v>6679</v>
      </c>
      <c r="L1205" s="676" t="s">
        <v>4867</v>
      </c>
      <c r="M1205" s="306">
        <v>42480</v>
      </c>
      <c r="N1205" s="325">
        <v>43951</v>
      </c>
      <c r="O1205" s="507" t="s">
        <v>991</v>
      </c>
      <c r="P1205" s="513">
        <f t="shared" si="254"/>
        <v>43951</v>
      </c>
      <c r="Q1205" s="514">
        <v>17297</v>
      </c>
      <c r="R1205" s="514">
        <v>2016</v>
      </c>
      <c r="S1205" s="279">
        <v>43220</v>
      </c>
      <c r="T1205" s="501" t="s">
        <v>1686</v>
      </c>
      <c r="U1205" s="324" t="s">
        <v>991</v>
      </c>
      <c r="V1205" s="282" t="s">
        <v>6056</v>
      </c>
      <c r="W1205" s="282" t="s">
        <v>6056</v>
      </c>
      <c r="X1205" s="280" t="s">
        <v>4868</v>
      </c>
      <c r="Y1205" s="280" t="s">
        <v>4869</v>
      </c>
      <c r="Z1205" s="282" t="s">
        <v>4870</v>
      </c>
      <c r="AA1205" s="319">
        <f t="shared" si="255"/>
        <v>43951</v>
      </c>
      <c r="AB1205" s="149" t="s">
        <v>485</v>
      </c>
      <c r="AC1205" s="280">
        <v>5.3</v>
      </c>
      <c r="AD1205" s="305"/>
      <c r="AE1205" s="280">
        <v>90</v>
      </c>
      <c r="AF1205" s="280"/>
      <c r="AG1205" s="280">
        <v>115</v>
      </c>
      <c r="AH1205" s="280"/>
      <c r="AI1205" s="280" t="s">
        <v>994</v>
      </c>
      <c r="AJ1205" s="280" t="s">
        <v>994</v>
      </c>
      <c r="AK1205" s="501" t="s">
        <v>994</v>
      </c>
      <c r="AL1205" s="501">
        <v>1</v>
      </c>
      <c r="AM1205" s="501"/>
      <c r="AN1205" s="501"/>
      <c r="AO1205" s="501"/>
      <c r="AP1205" s="280"/>
      <c r="AQ1205" s="634"/>
      <c r="AR1205" s="501"/>
      <c r="AS1205" s="501"/>
      <c r="AT1205" s="501"/>
      <c r="AU1205" s="501"/>
      <c r="AV1205" s="501"/>
      <c r="AW1205" s="501"/>
      <c r="AX1205" s="501"/>
      <c r="AY1205" s="501"/>
      <c r="AZ1205" s="501"/>
      <c r="BA1205" s="501"/>
      <c r="BB1205" s="501"/>
      <c r="BC1205" s="501"/>
      <c r="BD1205" s="501"/>
      <c r="BE1205" s="501"/>
      <c r="BF1205" s="501"/>
      <c r="BG1205" s="501"/>
      <c r="BH1205" s="501"/>
      <c r="BI1205" s="501"/>
      <c r="BJ1205" s="501"/>
      <c r="BK1205" s="501"/>
      <c r="BL1205" s="501"/>
      <c r="BM1205" s="501"/>
      <c r="BN1205" s="501"/>
      <c r="BO1205" s="501"/>
      <c r="BP1205" s="501"/>
      <c r="BQ1205" s="501"/>
      <c r="BR1205" s="501"/>
      <c r="BS1205" s="501"/>
      <c r="BT1205" s="501"/>
      <c r="BU1205" s="501"/>
      <c r="BV1205" s="501"/>
      <c r="BW1205" s="501"/>
      <c r="BX1205" s="501"/>
      <c r="BY1205" s="501"/>
      <c r="BZ1205" s="501"/>
      <c r="CA1205" s="501"/>
      <c r="CB1205" s="501"/>
      <c r="CC1205" s="501"/>
      <c r="CD1205" s="501"/>
      <c r="CE1205" s="501"/>
      <c r="CF1205" s="501"/>
      <c r="CG1205" s="501"/>
      <c r="CH1205" s="501"/>
      <c r="CI1205" s="501"/>
      <c r="CJ1205" s="501"/>
      <c r="CK1205" s="501"/>
      <c r="CL1205" s="501"/>
      <c r="CM1205" s="501"/>
      <c r="CN1205" s="501"/>
      <c r="CO1205" s="501"/>
      <c r="CP1205" s="501"/>
    </row>
    <row r="1206" spans="1:127" ht="12.75" customHeight="1" x14ac:dyDescent="0.2">
      <c r="A1206" s="281">
        <v>1205</v>
      </c>
      <c r="B1206" s="281" t="s">
        <v>1004</v>
      </c>
      <c r="C1206" s="281" t="s">
        <v>473</v>
      </c>
      <c r="D1206" s="281"/>
      <c r="E1206" s="281" t="s">
        <v>3882</v>
      </c>
      <c r="F1206" s="281"/>
      <c r="G1206" s="296" t="s">
        <v>3883</v>
      </c>
      <c r="H1206" s="676"/>
      <c r="I1206" s="281" t="s">
        <v>1634</v>
      </c>
      <c r="J1206" s="281"/>
      <c r="K1206" s="281" t="s">
        <v>3877</v>
      </c>
      <c r="L1206" s="676" t="s">
        <v>1838</v>
      </c>
      <c r="M1206" s="306">
        <v>42480</v>
      </c>
      <c r="N1206" s="325">
        <v>45033</v>
      </c>
      <c r="O1206" s="507" t="s">
        <v>991</v>
      </c>
      <c r="P1206" s="513">
        <f t="shared" si="254"/>
        <v>45033</v>
      </c>
      <c r="Q1206" s="514">
        <v>16456</v>
      </c>
      <c r="R1206" s="514">
        <v>2016</v>
      </c>
      <c r="S1206" s="279">
        <v>44303</v>
      </c>
      <c r="T1206" s="501" t="s">
        <v>1686</v>
      </c>
      <c r="U1206" s="324" t="s">
        <v>991</v>
      </c>
      <c r="V1206" s="282" t="s">
        <v>1280</v>
      </c>
      <c r="W1206" s="282" t="s">
        <v>1313</v>
      </c>
      <c r="X1206" s="280" t="s">
        <v>975</v>
      </c>
      <c r="Y1206" s="280" t="s">
        <v>2864</v>
      </c>
      <c r="Z1206" s="282" t="s">
        <v>650</v>
      </c>
      <c r="AA1206" s="319">
        <f t="shared" si="255"/>
        <v>45033</v>
      </c>
      <c r="AB1206" s="149" t="s">
        <v>485</v>
      </c>
      <c r="AC1206" s="280">
        <v>5.7</v>
      </c>
      <c r="AD1206" s="305"/>
      <c r="AE1206" s="280">
        <v>95</v>
      </c>
      <c r="AF1206" s="280"/>
      <c r="AG1206" s="280">
        <v>135</v>
      </c>
      <c r="AH1206" s="280"/>
      <c r="AI1206" s="280" t="s">
        <v>994</v>
      </c>
      <c r="AJ1206" s="280" t="s">
        <v>994</v>
      </c>
      <c r="AK1206" s="501" t="s">
        <v>994</v>
      </c>
      <c r="AL1206" s="501">
        <v>1</v>
      </c>
      <c r="AM1206" s="501"/>
      <c r="AN1206" s="501"/>
      <c r="AO1206" s="501"/>
      <c r="AP1206" s="280"/>
      <c r="AQ1206" s="634"/>
      <c r="AR1206" s="501"/>
      <c r="AS1206" s="501"/>
      <c r="AT1206" s="501"/>
      <c r="AU1206" s="501"/>
      <c r="AV1206" s="501"/>
      <c r="AW1206" s="501"/>
      <c r="AX1206" s="501"/>
      <c r="AY1206" s="501"/>
      <c r="AZ1206" s="501"/>
      <c r="BA1206" s="501"/>
      <c r="BB1206" s="501"/>
      <c r="BC1206" s="501"/>
      <c r="BD1206" s="501"/>
      <c r="BE1206" s="501"/>
      <c r="BF1206" s="501"/>
      <c r="BG1206" s="501"/>
      <c r="BH1206" s="501"/>
      <c r="BI1206" s="501"/>
      <c r="BJ1206" s="501"/>
      <c r="BK1206" s="501"/>
      <c r="BL1206" s="501"/>
      <c r="BM1206" s="501"/>
      <c r="BN1206" s="501"/>
      <c r="BO1206" s="501"/>
      <c r="BP1206" s="501"/>
      <c r="BQ1206" s="501"/>
      <c r="BR1206" s="501"/>
      <c r="BS1206" s="501"/>
      <c r="BT1206" s="501"/>
      <c r="BU1206" s="501"/>
      <c r="BV1206" s="501"/>
      <c r="BW1206" s="501"/>
      <c r="BX1206" s="501"/>
      <c r="BY1206" s="501"/>
      <c r="BZ1206" s="501"/>
      <c r="CA1206" s="501"/>
      <c r="CB1206" s="501"/>
      <c r="CC1206" s="501"/>
      <c r="CD1206" s="501"/>
      <c r="CE1206" s="501"/>
      <c r="CF1206" s="501"/>
      <c r="CG1206" s="501"/>
      <c r="CH1206" s="501"/>
      <c r="CI1206" s="501"/>
      <c r="CJ1206" s="501"/>
      <c r="CK1206" s="501"/>
      <c r="CL1206" s="501"/>
      <c r="CM1206" s="501"/>
      <c r="CN1206" s="501"/>
      <c r="CO1206" s="501"/>
      <c r="CP1206" s="501"/>
    </row>
    <row r="1207" spans="1:127" ht="12.75" customHeight="1" x14ac:dyDescent="0.2">
      <c r="A1207" s="281">
        <v>1206</v>
      </c>
      <c r="B1207" s="281" t="s">
        <v>1005</v>
      </c>
      <c r="C1207" s="281" t="s">
        <v>469</v>
      </c>
      <c r="D1207" s="281" t="s">
        <v>1219</v>
      </c>
      <c r="E1207" s="281" t="s">
        <v>3884</v>
      </c>
      <c r="F1207" s="281" t="s">
        <v>1098</v>
      </c>
      <c r="G1207" s="296" t="s">
        <v>3885</v>
      </c>
      <c r="H1207" s="676" t="s">
        <v>1099</v>
      </c>
      <c r="I1207" s="281" t="s">
        <v>1634</v>
      </c>
      <c r="J1207" s="281" t="s">
        <v>1616</v>
      </c>
      <c r="K1207" s="281" t="s">
        <v>7223</v>
      </c>
      <c r="L1207" s="676" t="s">
        <v>7224</v>
      </c>
      <c r="M1207" s="306">
        <v>42480</v>
      </c>
      <c r="N1207" s="325">
        <v>44685</v>
      </c>
      <c r="O1207" s="507" t="s">
        <v>991</v>
      </c>
      <c r="P1207" s="513">
        <f t="shared" si="254"/>
        <v>44685</v>
      </c>
      <c r="Q1207" s="514">
        <v>20369</v>
      </c>
      <c r="R1207" s="514">
        <v>2015</v>
      </c>
      <c r="S1207" s="279">
        <v>43955</v>
      </c>
      <c r="T1207" s="501" t="s">
        <v>124</v>
      </c>
      <c r="U1207" s="324" t="s">
        <v>7111</v>
      </c>
      <c r="V1207" s="282" t="s">
        <v>8492</v>
      </c>
      <c r="W1207" s="282" t="s">
        <v>8493</v>
      </c>
      <c r="X1207" s="280" t="s">
        <v>7225</v>
      </c>
      <c r="Y1207" s="280" t="s">
        <v>8494</v>
      </c>
      <c r="Z1207" s="282" t="s">
        <v>2223</v>
      </c>
      <c r="AA1207" s="319">
        <f t="shared" si="255"/>
        <v>44685</v>
      </c>
      <c r="AB1207" s="149" t="s">
        <v>485</v>
      </c>
      <c r="AC1207" s="280">
        <v>4.9000000000000004</v>
      </c>
      <c r="AD1207" s="305">
        <v>18.5</v>
      </c>
      <c r="AE1207" s="280">
        <v>75</v>
      </c>
      <c r="AF1207" s="280">
        <v>78</v>
      </c>
      <c r="AG1207" s="280">
        <v>100</v>
      </c>
      <c r="AH1207" s="280">
        <v>133</v>
      </c>
      <c r="AI1207" s="280" t="s">
        <v>994</v>
      </c>
      <c r="AJ1207" s="280" t="s">
        <v>994</v>
      </c>
      <c r="AK1207" s="501" t="s">
        <v>994</v>
      </c>
      <c r="AL1207" s="501">
        <v>1</v>
      </c>
      <c r="AM1207" s="517">
        <v>41421</v>
      </c>
      <c r="AN1207" s="501">
        <v>2010</v>
      </c>
      <c r="AO1207" s="501" t="s">
        <v>991</v>
      </c>
      <c r="AP1207" s="280"/>
      <c r="AQ1207" s="634"/>
      <c r="AR1207" s="501"/>
      <c r="AS1207" s="501"/>
      <c r="AT1207" s="501"/>
      <c r="AU1207" s="501"/>
      <c r="AV1207" s="501"/>
      <c r="AW1207" s="501"/>
      <c r="AX1207" s="501"/>
      <c r="AY1207" s="501"/>
      <c r="AZ1207" s="501"/>
      <c r="BA1207" s="501"/>
      <c r="BB1207" s="501"/>
      <c r="BC1207" s="501"/>
      <c r="BD1207" s="501"/>
      <c r="BE1207" s="501"/>
      <c r="BF1207" s="501"/>
      <c r="BG1207" s="501"/>
      <c r="BH1207" s="501"/>
      <c r="BI1207" s="501"/>
      <c r="BJ1207" s="501"/>
      <c r="BK1207" s="501"/>
      <c r="BL1207" s="501"/>
      <c r="BM1207" s="501"/>
      <c r="BN1207" s="501"/>
      <c r="BO1207" s="501"/>
      <c r="BP1207" s="501"/>
      <c r="BQ1207" s="501"/>
      <c r="BR1207" s="501"/>
      <c r="BS1207" s="501"/>
      <c r="BT1207" s="501"/>
      <c r="BU1207" s="501"/>
      <c r="BV1207" s="501"/>
      <c r="BW1207" s="501"/>
      <c r="BX1207" s="501"/>
      <c r="BY1207" s="501"/>
      <c r="BZ1207" s="501"/>
      <c r="CA1207" s="501"/>
      <c r="CB1207" s="501"/>
      <c r="CC1207" s="501"/>
      <c r="CD1207" s="501"/>
      <c r="CE1207" s="501"/>
      <c r="CF1207" s="501"/>
      <c r="CG1207" s="501"/>
      <c r="CH1207" s="501"/>
      <c r="CI1207" s="501"/>
      <c r="CJ1207" s="501"/>
      <c r="CK1207" s="501"/>
      <c r="CL1207" s="501"/>
      <c r="CM1207" s="501"/>
      <c r="CN1207" s="501"/>
      <c r="CO1207" s="501"/>
      <c r="CP1207" s="501"/>
    </row>
    <row r="1208" spans="1:127" s="502" customFormat="1" ht="12.75" customHeight="1" x14ac:dyDescent="0.2">
      <c r="A1208" s="281">
        <v>1207</v>
      </c>
      <c r="B1208" s="281" t="s">
        <v>1004</v>
      </c>
      <c r="C1208" s="281" t="s">
        <v>7148</v>
      </c>
      <c r="D1208" s="281"/>
      <c r="E1208" s="281" t="s">
        <v>3886</v>
      </c>
      <c r="F1208" s="281"/>
      <c r="G1208" s="296" t="s">
        <v>8508</v>
      </c>
      <c r="H1208" s="751"/>
      <c r="I1208" s="281" t="s">
        <v>601</v>
      </c>
      <c r="J1208" s="281"/>
      <c r="K1208" s="281" t="s">
        <v>7150</v>
      </c>
      <c r="L1208" s="751" t="s">
        <v>7151</v>
      </c>
      <c r="M1208" s="306">
        <v>43589</v>
      </c>
      <c r="N1208" s="307">
        <v>44685</v>
      </c>
      <c r="O1208" s="277" t="s">
        <v>991</v>
      </c>
      <c r="P1208" s="299">
        <f t="shared" si="254"/>
        <v>44685</v>
      </c>
      <c r="Q1208" s="264">
        <v>20378</v>
      </c>
      <c r="R1208" s="264">
        <v>2019</v>
      </c>
      <c r="S1208" s="265">
        <v>43955</v>
      </c>
      <c r="T1208" s="281" t="s">
        <v>1686</v>
      </c>
      <c r="U1208" s="281" t="s">
        <v>1786</v>
      </c>
      <c r="V1208" s="150" t="s">
        <v>484</v>
      </c>
      <c r="W1208" s="150" t="s">
        <v>484</v>
      </c>
      <c r="X1208" s="281" t="s">
        <v>8509</v>
      </c>
      <c r="Y1208" s="281" t="s">
        <v>8510</v>
      </c>
      <c r="Z1208" s="150" t="s">
        <v>7153</v>
      </c>
      <c r="AA1208" s="303">
        <f t="shared" si="255"/>
        <v>44685</v>
      </c>
      <c r="AB1208" s="283" t="s">
        <v>7154</v>
      </c>
      <c r="AC1208" s="281">
        <v>5.2</v>
      </c>
      <c r="AD1208" s="284"/>
      <c r="AE1208" s="281">
        <v>70</v>
      </c>
      <c r="AF1208" s="281"/>
      <c r="AG1208" s="281">
        <v>95</v>
      </c>
      <c r="AH1208" s="281"/>
      <c r="AI1208" s="281" t="s">
        <v>994</v>
      </c>
      <c r="AJ1208" s="281">
        <v>38</v>
      </c>
      <c r="AK1208" s="281">
        <v>47</v>
      </c>
      <c r="AL1208" s="281">
        <v>1</v>
      </c>
      <c r="AM1208" s="324"/>
      <c r="AN1208" s="324"/>
      <c r="AO1208" s="324"/>
      <c r="AP1208" s="281"/>
      <c r="AQ1208" s="635"/>
      <c r="AR1208" s="324"/>
      <c r="AS1208" s="324"/>
      <c r="AT1208" s="324"/>
      <c r="AU1208" s="324"/>
      <c r="AV1208" s="324"/>
      <c r="AW1208" s="324"/>
      <c r="AX1208" s="324"/>
      <c r="AY1208" s="324"/>
      <c r="AZ1208" s="324"/>
      <c r="BA1208" s="324"/>
      <c r="BB1208" s="324"/>
      <c r="BC1208" s="324"/>
      <c r="BD1208" s="324"/>
      <c r="BE1208" s="324"/>
      <c r="BF1208" s="324"/>
      <c r="BG1208" s="324"/>
      <c r="BH1208" s="324"/>
      <c r="BI1208" s="324"/>
      <c r="BJ1208" s="324"/>
      <c r="BK1208" s="324"/>
      <c r="BL1208" s="324"/>
      <c r="BM1208" s="324"/>
      <c r="BN1208" s="324"/>
      <c r="BO1208" s="324"/>
      <c r="BP1208" s="324"/>
      <c r="BQ1208" s="324"/>
      <c r="BR1208" s="324"/>
      <c r="BS1208" s="324"/>
      <c r="BT1208" s="324"/>
      <c r="BU1208" s="324"/>
      <c r="BV1208" s="324"/>
      <c r="BW1208" s="324"/>
      <c r="BX1208" s="324"/>
      <c r="BY1208" s="324"/>
      <c r="BZ1208" s="324"/>
      <c r="CA1208" s="324"/>
      <c r="CB1208" s="324"/>
      <c r="CC1208" s="324"/>
      <c r="CD1208" s="324"/>
      <c r="CE1208" s="324"/>
      <c r="CF1208" s="324"/>
      <c r="CG1208" s="324"/>
      <c r="CH1208" s="324"/>
      <c r="CI1208" s="324"/>
      <c r="CJ1208" s="324"/>
      <c r="CK1208" s="324"/>
      <c r="CL1208" s="324"/>
      <c r="CM1208" s="324"/>
      <c r="CN1208" s="324"/>
      <c r="CO1208" s="324"/>
      <c r="CP1208" s="324"/>
      <c r="CQ1208" s="532"/>
      <c r="CR1208" s="532"/>
      <c r="CS1208" s="532"/>
      <c r="CT1208" s="532"/>
      <c r="CU1208" s="532"/>
      <c r="CV1208" s="532"/>
      <c r="CW1208" s="532"/>
      <c r="CX1208" s="532"/>
      <c r="CY1208" s="532"/>
      <c r="CZ1208" s="532"/>
      <c r="DA1208" s="532"/>
      <c r="DB1208" s="532"/>
      <c r="DC1208" s="532"/>
      <c r="DD1208" s="532"/>
      <c r="DE1208" s="532"/>
      <c r="DF1208" s="532"/>
      <c r="DG1208" s="532"/>
      <c r="DH1208" s="532"/>
      <c r="DI1208" s="532"/>
      <c r="DJ1208" s="532"/>
      <c r="DK1208" s="532"/>
      <c r="DL1208" s="532"/>
      <c r="DM1208" s="532"/>
      <c r="DN1208" s="532"/>
      <c r="DO1208" s="532"/>
      <c r="DP1208" s="532"/>
      <c r="DQ1208" s="532"/>
      <c r="DR1208" s="532"/>
      <c r="DS1208" s="532"/>
      <c r="DT1208" s="532"/>
      <c r="DU1208" s="532"/>
      <c r="DV1208" s="532"/>
      <c r="DW1208" s="532"/>
    </row>
    <row r="1209" spans="1:127" s="324" customFormat="1" ht="12.75" customHeight="1" x14ac:dyDescent="0.2">
      <c r="A1209" s="281">
        <v>1208</v>
      </c>
      <c r="B1209" s="324" t="s">
        <v>1005</v>
      </c>
      <c r="C1209" s="324" t="s">
        <v>786</v>
      </c>
      <c r="D1209" s="324" t="s">
        <v>7729</v>
      </c>
      <c r="E1209" s="324" t="s">
        <v>3887</v>
      </c>
      <c r="F1209" s="324" t="s">
        <v>7732</v>
      </c>
      <c r="G1209" s="509" t="s">
        <v>3888</v>
      </c>
      <c r="H1209" s="324" t="s">
        <v>7730</v>
      </c>
      <c r="I1209" s="281" t="s">
        <v>1634</v>
      </c>
      <c r="J1209" s="324" t="s">
        <v>7731</v>
      </c>
      <c r="K1209" s="324" t="s">
        <v>6490</v>
      </c>
      <c r="L1209" s="676" t="s">
        <v>6491</v>
      </c>
      <c r="M1209" s="510">
        <v>42480</v>
      </c>
      <c r="N1209" s="511">
        <v>44095</v>
      </c>
      <c r="O1209" s="324" t="s">
        <v>991</v>
      </c>
      <c r="P1209" s="508">
        <f t="shared" si="254"/>
        <v>44095</v>
      </c>
      <c r="Q1209" s="324">
        <v>19522</v>
      </c>
      <c r="R1209" s="324">
        <v>2016</v>
      </c>
      <c r="S1209" s="279">
        <f>N1209</f>
        <v>44095</v>
      </c>
      <c r="T1209" s="324" t="s">
        <v>1686</v>
      </c>
      <c r="U1209" s="324" t="s">
        <v>5713</v>
      </c>
      <c r="V1209" s="324" t="s">
        <v>2177</v>
      </c>
      <c r="W1209" s="324" t="s">
        <v>7733</v>
      </c>
      <c r="X1209" s="324" t="s">
        <v>6492</v>
      </c>
      <c r="Y1209" s="324" t="s">
        <v>7734</v>
      </c>
      <c r="Z1209" s="324" t="s">
        <v>3594</v>
      </c>
      <c r="AA1209" s="553">
        <f t="shared" si="255"/>
        <v>44095</v>
      </c>
      <c r="AB1209" s="528" t="s">
        <v>2167</v>
      </c>
      <c r="AC1209" s="324">
        <v>5.9</v>
      </c>
      <c r="AD1209" s="324">
        <v>22</v>
      </c>
      <c r="AE1209" s="324">
        <v>110</v>
      </c>
      <c r="AF1209" s="324">
        <v>110</v>
      </c>
      <c r="AG1209" s="324">
        <v>130</v>
      </c>
      <c r="AH1209" s="324">
        <v>173</v>
      </c>
      <c r="AI1209" s="324" t="s">
        <v>994</v>
      </c>
      <c r="AJ1209" s="324" t="s">
        <v>994</v>
      </c>
      <c r="AK1209" s="324" t="s">
        <v>994</v>
      </c>
      <c r="AL1209" s="324">
        <v>1</v>
      </c>
      <c r="AM1209" s="265">
        <v>43752</v>
      </c>
      <c r="AN1209" s="281">
        <v>2014</v>
      </c>
      <c r="AO1209" s="281" t="s">
        <v>991</v>
      </c>
      <c r="AP1209" s="281" t="s">
        <v>7735</v>
      </c>
      <c r="AQ1209" s="635"/>
      <c r="CQ1209" s="512"/>
    </row>
    <row r="1210" spans="1:127" ht="12.75" customHeight="1" x14ac:dyDescent="0.2">
      <c r="A1210" s="281">
        <v>1209</v>
      </c>
      <c r="B1210" s="281" t="s">
        <v>1004</v>
      </c>
      <c r="C1210" s="281" t="s">
        <v>469</v>
      </c>
      <c r="D1210" s="281"/>
      <c r="E1210" s="281" t="s">
        <v>3889</v>
      </c>
      <c r="F1210" s="281"/>
      <c r="G1210" s="296" t="s">
        <v>3890</v>
      </c>
      <c r="H1210" s="676"/>
      <c r="I1210" s="281" t="s">
        <v>1634</v>
      </c>
      <c r="J1210" s="281"/>
      <c r="K1210" s="281" t="s">
        <v>6540</v>
      </c>
      <c r="L1210" s="676" t="s">
        <v>6541</v>
      </c>
      <c r="M1210" s="306">
        <v>42510</v>
      </c>
      <c r="N1210" s="325">
        <v>45007</v>
      </c>
      <c r="O1210" s="507" t="s">
        <v>991</v>
      </c>
      <c r="P1210" s="513">
        <f t="shared" si="254"/>
        <v>45007</v>
      </c>
      <c r="Q1210" s="514">
        <v>18611</v>
      </c>
      <c r="R1210" s="514">
        <v>2016</v>
      </c>
      <c r="S1210" s="279">
        <v>44277</v>
      </c>
      <c r="T1210" s="501" t="s">
        <v>6763</v>
      </c>
      <c r="U1210" s="324" t="s">
        <v>991</v>
      </c>
      <c r="V1210" s="282" t="s">
        <v>731</v>
      </c>
      <c r="W1210" s="282" t="s">
        <v>2453</v>
      </c>
      <c r="X1210" s="280" t="s">
        <v>6542</v>
      </c>
      <c r="Y1210" s="280" t="s">
        <v>1382</v>
      </c>
      <c r="Z1210" s="282" t="s">
        <v>808</v>
      </c>
      <c r="AA1210" s="319">
        <f t="shared" si="255"/>
        <v>45007</v>
      </c>
      <c r="AB1210" s="149" t="s">
        <v>485</v>
      </c>
      <c r="AC1210" s="280">
        <v>4.9000000000000004</v>
      </c>
      <c r="AD1210" s="305"/>
      <c r="AE1210" s="280">
        <v>75</v>
      </c>
      <c r="AF1210" s="280"/>
      <c r="AG1210" s="280">
        <v>100</v>
      </c>
      <c r="AH1210" s="280"/>
      <c r="AI1210" s="280" t="s">
        <v>994</v>
      </c>
      <c r="AJ1210" s="280" t="s">
        <v>994</v>
      </c>
      <c r="AK1210" s="501" t="s">
        <v>994</v>
      </c>
      <c r="AL1210" s="501">
        <v>1</v>
      </c>
      <c r="AM1210" s="501"/>
      <c r="AN1210" s="501"/>
      <c r="AO1210" s="501"/>
      <c r="AP1210" s="280"/>
      <c r="AQ1210" s="634"/>
      <c r="AR1210" s="501"/>
      <c r="AS1210" s="501"/>
      <c r="AT1210" s="501"/>
      <c r="AU1210" s="501"/>
      <c r="AV1210" s="501"/>
      <c r="AW1210" s="501"/>
      <c r="AX1210" s="501"/>
      <c r="AY1210" s="501"/>
      <c r="AZ1210" s="501"/>
      <c r="BA1210" s="501"/>
      <c r="BB1210" s="501"/>
      <c r="BC1210" s="501"/>
      <c r="BD1210" s="501"/>
      <c r="BE1210" s="501"/>
      <c r="BF1210" s="501"/>
      <c r="BG1210" s="501"/>
      <c r="BH1210" s="501"/>
      <c r="BI1210" s="501"/>
      <c r="BJ1210" s="501"/>
      <c r="BK1210" s="501"/>
      <c r="BL1210" s="501"/>
      <c r="BM1210" s="501"/>
      <c r="BN1210" s="501"/>
      <c r="BO1210" s="501"/>
      <c r="BP1210" s="501"/>
      <c r="BQ1210" s="501"/>
      <c r="BR1210" s="501"/>
      <c r="BS1210" s="501"/>
      <c r="BT1210" s="501"/>
      <c r="BU1210" s="501"/>
      <c r="BV1210" s="501"/>
      <c r="BW1210" s="501"/>
      <c r="BX1210" s="501"/>
      <c r="BY1210" s="501"/>
      <c r="BZ1210" s="501"/>
      <c r="CA1210" s="501"/>
      <c r="CB1210" s="501"/>
      <c r="CC1210" s="501"/>
      <c r="CD1210" s="501"/>
      <c r="CE1210" s="501"/>
      <c r="CF1210" s="501"/>
      <c r="CG1210" s="501"/>
      <c r="CH1210" s="501"/>
      <c r="CI1210" s="501"/>
      <c r="CJ1210" s="501"/>
      <c r="CK1210" s="501"/>
      <c r="CL1210" s="501"/>
      <c r="CM1210" s="501"/>
      <c r="CN1210" s="501"/>
      <c r="CO1210" s="501"/>
      <c r="CP1210" s="501"/>
    </row>
    <row r="1211" spans="1:127" ht="12.75" customHeight="1" x14ac:dyDescent="0.2">
      <c r="A1211" s="281">
        <v>1210</v>
      </c>
      <c r="B1211" s="281" t="s">
        <v>1004</v>
      </c>
      <c r="C1211" s="281" t="s">
        <v>4169</v>
      </c>
      <c r="D1211" s="281"/>
      <c r="E1211" s="281" t="s">
        <v>4176</v>
      </c>
      <c r="F1211" s="281"/>
      <c r="G1211" s="296" t="s">
        <v>4177</v>
      </c>
      <c r="H1211" s="676"/>
      <c r="I1211" s="281" t="s">
        <v>1634</v>
      </c>
      <c r="J1211" s="281"/>
      <c r="K1211" s="281" t="s">
        <v>4178</v>
      </c>
      <c r="L1211" s="676" t="s">
        <v>4179</v>
      </c>
      <c r="M1211" s="306">
        <v>42632</v>
      </c>
      <c r="N1211" s="307">
        <v>44637</v>
      </c>
      <c r="O1211" s="277" t="s">
        <v>991</v>
      </c>
      <c r="P1211" s="299">
        <f t="shared" si="254"/>
        <v>44637</v>
      </c>
      <c r="Q1211" s="264">
        <v>16833</v>
      </c>
      <c r="R1211" s="264">
        <v>2016</v>
      </c>
      <c r="S1211" s="265">
        <v>43907</v>
      </c>
      <c r="T1211" s="281" t="s">
        <v>5079</v>
      </c>
      <c r="U1211" s="281" t="s">
        <v>991</v>
      </c>
      <c r="V1211" s="150" t="s">
        <v>8401</v>
      </c>
      <c r="W1211" s="150" t="s">
        <v>5568</v>
      </c>
      <c r="X1211" s="281" t="s">
        <v>4180</v>
      </c>
      <c r="Y1211" s="281" t="s">
        <v>4181</v>
      </c>
      <c r="Z1211" s="150" t="s">
        <v>4182</v>
      </c>
      <c r="AA1211" s="303">
        <f t="shared" si="255"/>
        <v>44637</v>
      </c>
      <c r="AB1211" s="283" t="s">
        <v>2167</v>
      </c>
      <c r="AC1211" s="281">
        <v>5</v>
      </c>
      <c r="AD1211" s="284"/>
      <c r="AE1211" s="281">
        <v>85</v>
      </c>
      <c r="AF1211" s="281"/>
      <c r="AG1211" s="281">
        <v>102</v>
      </c>
      <c r="AH1211" s="281"/>
      <c r="AI1211" s="281" t="s">
        <v>994</v>
      </c>
      <c r="AJ1211" s="281" t="s">
        <v>994</v>
      </c>
      <c r="AK1211" s="281" t="s">
        <v>994</v>
      </c>
      <c r="AL1211" s="281">
        <v>1</v>
      </c>
      <c r="AM1211" s="501"/>
      <c r="AN1211" s="501"/>
      <c r="AO1211" s="501"/>
      <c r="AP1211" s="280"/>
      <c r="AQ1211" s="634"/>
      <c r="AR1211" s="501"/>
      <c r="AS1211" s="501"/>
      <c r="AT1211" s="501"/>
      <c r="AU1211" s="501"/>
      <c r="AV1211" s="501"/>
      <c r="AW1211" s="501"/>
      <c r="AX1211" s="501"/>
      <c r="AY1211" s="501"/>
      <c r="AZ1211" s="501"/>
      <c r="BA1211" s="501"/>
      <c r="BB1211" s="501"/>
      <c r="BC1211" s="501"/>
      <c r="BD1211" s="501"/>
      <c r="BE1211" s="501"/>
      <c r="BF1211" s="501"/>
      <c r="BG1211" s="501"/>
      <c r="BH1211" s="501"/>
      <c r="BI1211" s="501"/>
      <c r="BJ1211" s="501"/>
      <c r="BK1211" s="501"/>
      <c r="BL1211" s="501"/>
      <c r="BM1211" s="501"/>
      <c r="BN1211" s="501"/>
      <c r="BO1211" s="501"/>
      <c r="BP1211" s="501"/>
      <c r="BQ1211" s="501"/>
      <c r="BR1211" s="501"/>
      <c r="BS1211" s="501"/>
      <c r="BT1211" s="501"/>
      <c r="BU1211" s="501"/>
      <c r="BV1211" s="501"/>
      <c r="BW1211" s="501"/>
      <c r="BX1211" s="501"/>
      <c r="BY1211" s="501"/>
      <c r="BZ1211" s="501"/>
      <c r="CA1211" s="501"/>
      <c r="CB1211" s="501"/>
      <c r="CC1211" s="501"/>
      <c r="CD1211" s="501"/>
      <c r="CE1211" s="501"/>
      <c r="CF1211" s="501"/>
      <c r="CG1211" s="501"/>
      <c r="CH1211" s="501"/>
      <c r="CI1211" s="501"/>
      <c r="CJ1211" s="501"/>
      <c r="CK1211" s="501"/>
      <c r="CL1211" s="501"/>
      <c r="CM1211" s="501"/>
      <c r="CN1211" s="501"/>
      <c r="CO1211" s="501"/>
      <c r="CP1211" s="501"/>
    </row>
    <row r="1212" spans="1:127" ht="12.75" customHeight="1" x14ac:dyDescent="0.2">
      <c r="A1212" s="281">
        <v>1211</v>
      </c>
      <c r="B1212" s="281" t="s">
        <v>1004</v>
      </c>
      <c r="C1212" s="281" t="s">
        <v>3216</v>
      </c>
      <c r="D1212" s="281"/>
      <c r="E1212" s="281" t="s">
        <v>3891</v>
      </c>
      <c r="F1212" s="281"/>
      <c r="G1212" s="296" t="s">
        <v>3892</v>
      </c>
      <c r="H1212" s="676"/>
      <c r="I1212" s="281" t="s">
        <v>2653</v>
      </c>
      <c r="J1212" s="281"/>
      <c r="K1212" s="281" t="s">
        <v>6276</v>
      </c>
      <c r="L1212" s="676" t="s">
        <v>6277</v>
      </c>
      <c r="M1212" s="306">
        <v>42475</v>
      </c>
      <c r="N1212" s="325">
        <v>44007</v>
      </c>
      <c r="O1212" s="507" t="s">
        <v>991</v>
      </c>
      <c r="P1212" s="513">
        <f t="shared" ref="P1212:P1217" si="256">N1212</f>
        <v>44007</v>
      </c>
      <c r="Q1212" s="264">
        <v>18498</v>
      </c>
      <c r="R1212" s="264">
        <v>2015</v>
      </c>
      <c r="S1212" s="279">
        <v>43276</v>
      </c>
      <c r="T1212" s="281" t="s">
        <v>5079</v>
      </c>
      <c r="U1212" s="324" t="s">
        <v>1687</v>
      </c>
      <c r="V1212" s="282" t="s">
        <v>1312</v>
      </c>
      <c r="W1212" s="282" t="s">
        <v>1312</v>
      </c>
      <c r="X1212" s="280" t="s">
        <v>6278</v>
      </c>
      <c r="Y1212" s="280" t="s">
        <v>6279</v>
      </c>
      <c r="Z1212" s="282" t="s">
        <v>6280</v>
      </c>
      <c r="AA1212" s="319">
        <f t="shared" si="255"/>
        <v>44007</v>
      </c>
      <c r="AB1212" s="149" t="s">
        <v>2167</v>
      </c>
      <c r="AC1212" s="280">
        <v>4.3</v>
      </c>
      <c r="AD1212" s="305"/>
      <c r="AE1212" s="280">
        <v>75</v>
      </c>
      <c r="AF1212" s="280"/>
      <c r="AG1212" s="280">
        <v>100</v>
      </c>
      <c r="AH1212" s="280"/>
      <c r="AI1212" s="280">
        <v>22</v>
      </c>
      <c r="AJ1212" s="280">
        <v>36</v>
      </c>
      <c r="AK1212" s="281">
        <v>54</v>
      </c>
      <c r="AL1212" s="281">
        <v>1</v>
      </c>
      <c r="AM1212" s="501"/>
      <c r="AN1212" s="501"/>
      <c r="AO1212" s="501"/>
      <c r="AP1212" s="280"/>
      <c r="AQ1212" s="634"/>
      <c r="AR1212" s="501"/>
      <c r="AS1212" s="501"/>
      <c r="AT1212" s="501"/>
      <c r="AU1212" s="501"/>
      <c r="AV1212" s="501"/>
      <c r="AW1212" s="501"/>
      <c r="AX1212" s="501"/>
      <c r="AY1212" s="501"/>
      <c r="AZ1212" s="501"/>
      <c r="BA1212" s="501"/>
      <c r="BB1212" s="501"/>
      <c r="BC1212" s="501"/>
      <c r="BD1212" s="501"/>
      <c r="BE1212" s="501"/>
      <c r="BF1212" s="501"/>
      <c r="BG1212" s="501"/>
      <c r="BH1212" s="501"/>
      <c r="BI1212" s="501"/>
      <c r="BJ1212" s="501"/>
      <c r="BK1212" s="501"/>
      <c r="BL1212" s="501"/>
      <c r="BM1212" s="501"/>
      <c r="BN1212" s="501"/>
      <c r="BO1212" s="501"/>
      <c r="BP1212" s="501"/>
      <c r="BQ1212" s="501"/>
      <c r="BR1212" s="501"/>
      <c r="BS1212" s="501"/>
      <c r="BT1212" s="501"/>
      <c r="BU1212" s="501"/>
      <c r="BV1212" s="501"/>
      <c r="BW1212" s="501"/>
      <c r="BX1212" s="501"/>
      <c r="BY1212" s="501"/>
      <c r="BZ1212" s="501"/>
      <c r="CA1212" s="501"/>
      <c r="CB1212" s="501"/>
      <c r="CC1212" s="501"/>
      <c r="CD1212" s="501"/>
      <c r="CE1212" s="501"/>
      <c r="CF1212" s="501"/>
      <c r="CG1212" s="501"/>
      <c r="CH1212" s="501"/>
      <c r="CI1212" s="501"/>
      <c r="CJ1212" s="501"/>
      <c r="CK1212" s="501"/>
      <c r="CL1212" s="501"/>
      <c r="CM1212" s="501"/>
      <c r="CN1212" s="501"/>
      <c r="CO1212" s="501"/>
      <c r="CP1212" s="501"/>
    </row>
    <row r="1213" spans="1:127" ht="12.75" customHeight="1" x14ac:dyDescent="0.2">
      <c r="A1213" s="281">
        <v>1212</v>
      </c>
      <c r="B1213" s="281" t="s">
        <v>1004</v>
      </c>
      <c r="C1213" s="281" t="s">
        <v>3182</v>
      </c>
      <c r="D1213" s="281"/>
      <c r="E1213" s="281" t="s">
        <v>3896</v>
      </c>
      <c r="F1213" s="281"/>
      <c r="G1213" s="296" t="s">
        <v>3897</v>
      </c>
      <c r="H1213" s="676"/>
      <c r="I1213" s="281" t="s">
        <v>2653</v>
      </c>
      <c r="J1213" s="281"/>
      <c r="K1213" s="281" t="s">
        <v>3898</v>
      </c>
      <c r="L1213" s="676" t="s">
        <v>3899</v>
      </c>
      <c r="M1213" s="306">
        <v>42482</v>
      </c>
      <c r="N1213" s="325">
        <v>44237</v>
      </c>
      <c r="O1213" s="507" t="s">
        <v>991</v>
      </c>
      <c r="P1213" s="513">
        <f t="shared" si="256"/>
        <v>44237</v>
      </c>
      <c r="Q1213" s="514">
        <v>18281</v>
      </c>
      <c r="R1213" s="514">
        <v>2016</v>
      </c>
      <c r="S1213" s="279">
        <v>43871</v>
      </c>
      <c r="T1213" s="501" t="s">
        <v>5079</v>
      </c>
      <c r="U1213" s="324" t="s">
        <v>991</v>
      </c>
      <c r="V1213" s="282" t="s">
        <v>7761</v>
      </c>
      <c r="W1213" s="282" t="s">
        <v>8055</v>
      </c>
      <c r="X1213" s="280" t="s">
        <v>5927</v>
      </c>
      <c r="Y1213" s="280"/>
      <c r="Z1213" s="282" t="s">
        <v>1400</v>
      </c>
      <c r="AA1213" s="319">
        <f t="shared" si="255"/>
        <v>44237</v>
      </c>
      <c r="AB1213" s="149" t="s">
        <v>2167</v>
      </c>
      <c r="AC1213" s="280">
        <v>4.5</v>
      </c>
      <c r="AD1213" s="305"/>
      <c r="AE1213" s="280">
        <v>90</v>
      </c>
      <c r="AF1213" s="280"/>
      <c r="AG1213" s="280">
        <v>115</v>
      </c>
      <c r="AH1213" s="280"/>
      <c r="AI1213" s="280">
        <v>22</v>
      </c>
      <c r="AJ1213" s="280">
        <v>36</v>
      </c>
      <c r="AK1213" s="501">
        <v>54</v>
      </c>
      <c r="AL1213" s="501">
        <v>1</v>
      </c>
      <c r="AM1213" s="501"/>
      <c r="AN1213" s="501"/>
      <c r="AO1213" s="501"/>
      <c r="AP1213" s="280"/>
      <c r="AQ1213" s="634"/>
      <c r="AR1213" s="501"/>
      <c r="AS1213" s="501"/>
      <c r="AT1213" s="501"/>
      <c r="AU1213" s="501"/>
      <c r="AV1213" s="501"/>
      <c r="AW1213" s="501"/>
      <c r="AX1213" s="501"/>
      <c r="AY1213" s="501"/>
      <c r="AZ1213" s="501"/>
      <c r="BA1213" s="501"/>
      <c r="BB1213" s="501"/>
      <c r="BC1213" s="501"/>
      <c r="BD1213" s="501"/>
      <c r="BE1213" s="501"/>
      <c r="BF1213" s="501"/>
      <c r="BG1213" s="501"/>
      <c r="BH1213" s="501"/>
      <c r="BI1213" s="501"/>
      <c r="BJ1213" s="501"/>
      <c r="BK1213" s="501"/>
      <c r="BL1213" s="501"/>
      <c r="BM1213" s="501"/>
      <c r="BN1213" s="501"/>
      <c r="BO1213" s="501"/>
      <c r="BP1213" s="501"/>
      <c r="BQ1213" s="501"/>
      <c r="BR1213" s="501"/>
      <c r="BS1213" s="501"/>
      <c r="BT1213" s="501"/>
      <c r="BU1213" s="501"/>
      <c r="BV1213" s="501"/>
      <c r="BW1213" s="501"/>
      <c r="BX1213" s="501"/>
      <c r="BY1213" s="501"/>
      <c r="BZ1213" s="501"/>
      <c r="CA1213" s="501"/>
      <c r="CB1213" s="501"/>
      <c r="CC1213" s="501"/>
      <c r="CD1213" s="501"/>
      <c r="CE1213" s="501"/>
      <c r="CF1213" s="501"/>
      <c r="CG1213" s="501"/>
      <c r="CH1213" s="501"/>
      <c r="CI1213" s="501"/>
      <c r="CJ1213" s="501"/>
      <c r="CK1213" s="501"/>
      <c r="CL1213" s="501"/>
      <c r="CM1213" s="501"/>
      <c r="CN1213" s="501"/>
      <c r="CO1213" s="501"/>
      <c r="CP1213" s="501"/>
    </row>
    <row r="1214" spans="1:127" ht="12.75" customHeight="1" x14ac:dyDescent="0.2">
      <c r="A1214" s="281">
        <v>1213</v>
      </c>
      <c r="B1214" s="281" t="s">
        <v>1004</v>
      </c>
      <c r="C1214" s="281" t="s">
        <v>799</v>
      </c>
      <c r="D1214" s="281"/>
      <c r="E1214" s="281" t="s">
        <v>3900</v>
      </c>
      <c r="F1214" s="281"/>
      <c r="G1214" s="296" t="s">
        <v>3901</v>
      </c>
      <c r="H1214" s="676"/>
      <c r="I1214" s="281" t="s">
        <v>2653</v>
      </c>
      <c r="J1214" s="281"/>
      <c r="K1214" s="281" t="s">
        <v>1936</v>
      </c>
      <c r="L1214" s="676" t="s">
        <v>1937</v>
      </c>
      <c r="M1214" s="275">
        <v>42488</v>
      </c>
      <c r="N1214" s="132">
        <v>44597</v>
      </c>
      <c r="O1214" s="277" t="s">
        <v>991</v>
      </c>
      <c r="P1214" s="299">
        <f t="shared" si="256"/>
        <v>44597</v>
      </c>
      <c r="Q1214" s="264">
        <v>16500</v>
      </c>
      <c r="R1214" s="264">
        <v>2016</v>
      </c>
      <c r="S1214" s="279">
        <v>43866</v>
      </c>
      <c r="T1214" s="281" t="s">
        <v>1785</v>
      </c>
      <c r="U1214" s="281" t="s">
        <v>991</v>
      </c>
      <c r="V1214" s="150" t="s">
        <v>1532</v>
      </c>
      <c r="W1214" s="150" t="s">
        <v>479</v>
      </c>
      <c r="X1214" s="280" t="s">
        <v>2597</v>
      </c>
      <c r="Y1214" s="280" t="s">
        <v>1232</v>
      </c>
      <c r="Z1214" s="282" t="s">
        <v>955</v>
      </c>
      <c r="AA1214" s="303">
        <f t="shared" si="255"/>
        <v>44597</v>
      </c>
      <c r="AB1214" s="283" t="s">
        <v>2167</v>
      </c>
      <c r="AC1214" s="281">
        <v>5.5</v>
      </c>
      <c r="AD1214" s="284"/>
      <c r="AE1214" s="281">
        <v>80</v>
      </c>
      <c r="AF1214" s="281"/>
      <c r="AG1214" s="281">
        <v>105</v>
      </c>
      <c r="AH1214" s="281"/>
      <c r="AI1214" s="281">
        <v>22</v>
      </c>
      <c r="AJ1214" s="281">
        <v>38</v>
      </c>
      <c r="AK1214" s="281">
        <v>52</v>
      </c>
      <c r="AL1214" s="281">
        <v>1</v>
      </c>
      <c r="AM1214" s="501"/>
      <c r="AN1214" s="501"/>
      <c r="AO1214" s="501"/>
      <c r="AP1214" s="280"/>
      <c r="AQ1214" s="634"/>
      <c r="AR1214" s="501"/>
      <c r="AS1214" s="501"/>
      <c r="AT1214" s="501"/>
      <c r="AU1214" s="501"/>
      <c r="AV1214" s="501"/>
      <c r="AW1214" s="501"/>
      <c r="AX1214" s="501"/>
      <c r="AY1214" s="501"/>
      <c r="AZ1214" s="501"/>
      <c r="BA1214" s="501"/>
      <c r="BB1214" s="501"/>
      <c r="BC1214" s="501"/>
      <c r="BD1214" s="501"/>
      <c r="BE1214" s="501"/>
      <c r="BF1214" s="501"/>
      <c r="BG1214" s="501"/>
      <c r="BH1214" s="501"/>
      <c r="BI1214" s="501"/>
      <c r="BJ1214" s="501"/>
      <c r="BK1214" s="501"/>
      <c r="BL1214" s="501"/>
      <c r="BM1214" s="501"/>
      <c r="BN1214" s="501"/>
      <c r="BO1214" s="501"/>
      <c r="BP1214" s="501"/>
      <c r="BQ1214" s="501"/>
      <c r="BR1214" s="501"/>
      <c r="BS1214" s="501"/>
      <c r="BT1214" s="501"/>
      <c r="BU1214" s="501"/>
      <c r="BV1214" s="501"/>
      <c r="BW1214" s="501"/>
      <c r="BX1214" s="501"/>
      <c r="BY1214" s="501"/>
      <c r="BZ1214" s="501"/>
      <c r="CA1214" s="501"/>
      <c r="CB1214" s="501"/>
      <c r="CC1214" s="501"/>
      <c r="CD1214" s="501"/>
      <c r="CE1214" s="501"/>
      <c r="CF1214" s="501"/>
      <c r="CG1214" s="501"/>
      <c r="CH1214" s="501"/>
      <c r="CI1214" s="501"/>
      <c r="CJ1214" s="501"/>
      <c r="CK1214" s="501"/>
      <c r="CL1214" s="501"/>
      <c r="CM1214" s="501"/>
      <c r="CN1214" s="501"/>
      <c r="CO1214" s="501"/>
      <c r="CP1214" s="501"/>
    </row>
    <row r="1215" spans="1:127" s="502" customFormat="1" ht="12.75" customHeight="1" x14ac:dyDescent="0.2">
      <c r="A1215" s="281">
        <v>1214</v>
      </c>
      <c r="B1215" s="281" t="s">
        <v>1005</v>
      </c>
      <c r="C1215" s="281" t="s">
        <v>3274</v>
      </c>
      <c r="D1215" s="281"/>
      <c r="E1215" s="281" t="s">
        <v>5967</v>
      </c>
      <c r="F1215" s="281" t="s">
        <v>3548</v>
      </c>
      <c r="G1215" s="296" t="s">
        <v>10519</v>
      </c>
      <c r="H1215" s="922"/>
      <c r="I1215" s="281" t="s">
        <v>26</v>
      </c>
      <c r="J1215" s="281"/>
      <c r="K1215" s="324" t="s">
        <v>4216</v>
      </c>
      <c r="L1215" s="580" t="s">
        <v>4217</v>
      </c>
      <c r="M1215" s="510">
        <v>44390</v>
      </c>
      <c r="N1215" s="511">
        <v>45117</v>
      </c>
      <c r="O1215" s="277" t="s">
        <v>991</v>
      </c>
      <c r="P1215" s="299">
        <f t="shared" si="256"/>
        <v>45117</v>
      </c>
      <c r="Q1215" s="264">
        <v>21380</v>
      </c>
      <c r="R1215" s="264">
        <v>2020</v>
      </c>
      <c r="S1215" s="265">
        <v>44387</v>
      </c>
      <c r="T1215" s="281" t="s">
        <v>5218</v>
      </c>
      <c r="U1215" s="281" t="s">
        <v>1786</v>
      </c>
      <c r="V1215" s="150" t="s">
        <v>484</v>
      </c>
      <c r="W1215" s="150" t="s">
        <v>484</v>
      </c>
      <c r="X1215" s="281" t="s">
        <v>10521</v>
      </c>
      <c r="Y1215" s="281" t="s">
        <v>1955</v>
      </c>
      <c r="Z1215" s="150" t="s">
        <v>10520</v>
      </c>
      <c r="AA1215" s="303">
        <f t="shared" si="255"/>
        <v>45117</v>
      </c>
      <c r="AB1215" s="283" t="s">
        <v>2167</v>
      </c>
      <c r="AC1215" s="281">
        <v>5.85</v>
      </c>
      <c r="AD1215" s="284"/>
      <c r="AE1215" s="281">
        <v>100</v>
      </c>
      <c r="AF1215" s="281">
        <v>100</v>
      </c>
      <c r="AG1215" s="281">
        <v>120</v>
      </c>
      <c r="AH1215" s="281">
        <v>165</v>
      </c>
      <c r="AI1215" s="281">
        <v>21</v>
      </c>
      <c r="AJ1215" s="281" t="s">
        <v>9285</v>
      </c>
      <c r="AK1215" s="281">
        <v>62</v>
      </c>
      <c r="AL1215" s="281">
        <v>1</v>
      </c>
      <c r="AM1215" s="324"/>
      <c r="AN1215" s="324"/>
      <c r="AO1215" s="324"/>
      <c r="AP1215" s="281"/>
      <c r="AQ1215" s="635"/>
      <c r="AR1215" s="324"/>
      <c r="AS1215" s="324"/>
      <c r="AT1215" s="324"/>
      <c r="AU1215" s="324"/>
      <c r="AV1215" s="324"/>
      <c r="AW1215" s="324"/>
      <c r="AX1215" s="324"/>
      <c r="AY1215" s="324"/>
      <c r="AZ1215" s="324"/>
      <c r="BA1215" s="324"/>
      <c r="BB1215" s="324"/>
      <c r="BC1215" s="324"/>
      <c r="BD1215" s="324"/>
      <c r="BE1215" s="324"/>
      <c r="BF1215" s="324"/>
      <c r="BG1215" s="324"/>
      <c r="BH1215" s="324"/>
      <c r="BI1215" s="324"/>
      <c r="BJ1215" s="324"/>
      <c r="BK1215" s="324"/>
      <c r="BL1215" s="324"/>
      <c r="BM1215" s="324"/>
      <c r="BN1215" s="324"/>
      <c r="BO1215" s="324"/>
      <c r="BP1215" s="324"/>
      <c r="BQ1215" s="324"/>
      <c r="BR1215" s="324"/>
      <c r="BS1215" s="324"/>
      <c r="BT1215" s="324"/>
      <c r="BU1215" s="324"/>
      <c r="BV1215" s="324"/>
      <c r="BW1215" s="324"/>
      <c r="BX1215" s="324"/>
      <c r="BY1215" s="324"/>
      <c r="BZ1215" s="324"/>
      <c r="CA1215" s="324"/>
      <c r="CB1215" s="324"/>
      <c r="CC1215" s="324"/>
      <c r="CD1215" s="324"/>
      <c r="CE1215" s="324"/>
      <c r="CF1215" s="324"/>
      <c r="CG1215" s="324"/>
      <c r="CH1215" s="324"/>
      <c r="CI1215" s="324"/>
      <c r="CJ1215" s="324"/>
      <c r="CK1215" s="324"/>
      <c r="CL1215" s="324"/>
      <c r="CM1215" s="324"/>
      <c r="CN1215" s="324"/>
      <c r="CO1215" s="324"/>
      <c r="CP1215" s="324"/>
      <c r="CQ1215" s="532"/>
      <c r="CR1215" s="532"/>
      <c r="CS1215" s="532"/>
      <c r="CT1215" s="532"/>
      <c r="CU1215" s="532"/>
      <c r="CV1215" s="532"/>
      <c r="CW1215" s="532"/>
      <c r="CX1215" s="532"/>
      <c r="CY1215" s="532"/>
      <c r="CZ1215" s="532"/>
      <c r="DA1215" s="532"/>
      <c r="DB1215" s="532"/>
      <c r="DC1215" s="532"/>
      <c r="DD1215" s="532"/>
      <c r="DE1215" s="532"/>
      <c r="DF1215" s="532"/>
      <c r="DG1215" s="532"/>
      <c r="DH1215" s="532"/>
      <c r="DI1215" s="532"/>
      <c r="DJ1215" s="532"/>
      <c r="DK1215" s="532"/>
      <c r="DL1215" s="532"/>
      <c r="DM1215" s="532"/>
      <c r="DN1215" s="532"/>
      <c r="DO1215" s="532"/>
      <c r="DP1215" s="532"/>
      <c r="DQ1215" s="532"/>
      <c r="DR1215" s="532"/>
      <c r="DS1215" s="532"/>
      <c r="DT1215" s="532"/>
      <c r="DU1215" s="532"/>
      <c r="DV1215" s="532"/>
      <c r="DW1215" s="532"/>
    </row>
    <row r="1216" spans="1:127" ht="12.75" customHeight="1" x14ac:dyDescent="0.2">
      <c r="A1216" s="281">
        <v>1215</v>
      </c>
      <c r="B1216" s="281" t="s">
        <v>1005</v>
      </c>
      <c r="C1216" s="281" t="s">
        <v>3903</v>
      </c>
      <c r="D1216" s="281"/>
      <c r="E1216" s="281" t="s">
        <v>3904</v>
      </c>
      <c r="F1216" s="281" t="s">
        <v>149</v>
      </c>
      <c r="G1216" s="296" t="s">
        <v>3905</v>
      </c>
      <c r="H1216" s="676"/>
      <c r="I1216" s="281" t="s">
        <v>424</v>
      </c>
      <c r="J1216" s="281"/>
      <c r="K1216" s="281" t="s">
        <v>2902</v>
      </c>
      <c r="L1216" s="676" t="s">
        <v>152</v>
      </c>
      <c r="M1216" s="306">
        <v>42466</v>
      </c>
      <c r="N1216" s="325">
        <v>45153</v>
      </c>
      <c r="O1216" s="507" t="s">
        <v>991</v>
      </c>
      <c r="P1216" s="513">
        <f t="shared" si="256"/>
        <v>45153</v>
      </c>
      <c r="Q1216" s="514">
        <v>16445</v>
      </c>
      <c r="R1216" s="514">
        <v>2014</v>
      </c>
      <c r="S1216" s="279">
        <v>44423</v>
      </c>
      <c r="T1216" s="501" t="s">
        <v>2096</v>
      </c>
      <c r="U1216" s="324" t="s">
        <v>991</v>
      </c>
      <c r="V1216" s="282" t="s">
        <v>1532</v>
      </c>
      <c r="W1216" s="282" t="s">
        <v>2546</v>
      </c>
      <c r="X1216" s="280" t="s">
        <v>153</v>
      </c>
      <c r="Y1216" s="280" t="s">
        <v>1572</v>
      </c>
      <c r="Z1216" s="282" t="s">
        <v>1573</v>
      </c>
      <c r="AA1216" s="319">
        <f t="shared" si="255"/>
        <v>45153</v>
      </c>
      <c r="AB1216" s="149" t="s">
        <v>2167</v>
      </c>
      <c r="AC1216" s="280">
        <v>5.9</v>
      </c>
      <c r="AD1216" s="305"/>
      <c r="AE1216" s="280">
        <v>95</v>
      </c>
      <c r="AF1216" s="280">
        <v>100</v>
      </c>
      <c r="AG1216" s="280">
        <v>120</v>
      </c>
      <c r="AH1216" s="280">
        <v>160</v>
      </c>
      <c r="AI1216" s="280" t="s">
        <v>994</v>
      </c>
      <c r="AJ1216" s="280" t="s">
        <v>994</v>
      </c>
      <c r="AK1216" s="501" t="s">
        <v>994</v>
      </c>
      <c r="AL1216" s="501">
        <v>1</v>
      </c>
      <c r="AM1216" s="501"/>
      <c r="AN1216" s="501"/>
      <c r="AO1216" s="501"/>
      <c r="AP1216" s="280"/>
      <c r="AQ1216" s="634"/>
      <c r="AR1216" s="501"/>
      <c r="AS1216" s="501"/>
      <c r="AT1216" s="501"/>
      <c r="AU1216" s="501"/>
      <c r="AV1216" s="501"/>
      <c r="AW1216" s="501"/>
      <c r="AX1216" s="501"/>
      <c r="AY1216" s="501"/>
      <c r="AZ1216" s="501"/>
      <c r="BA1216" s="501"/>
      <c r="BB1216" s="501"/>
      <c r="BC1216" s="501"/>
      <c r="BD1216" s="501"/>
      <c r="BE1216" s="501"/>
      <c r="BF1216" s="501"/>
      <c r="BG1216" s="501"/>
      <c r="BH1216" s="501"/>
      <c r="BI1216" s="501"/>
      <c r="BJ1216" s="501"/>
      <c r="BK1216" s="501"/>
      <c r="BL1216" s="501"/>
      <c r="BM1216" s="501"/>
      <c r="BN1216" s="501"/>
      <c r="BO1216" s="501"/>
      <c r="BP1216" s="501"/>
      <c r="BQ1216" s="501"/>
      <c r="BR1216" s="501"/>
      <c r="BS1216" s="501"/>
      <c r="BT1216" s="501"/>
      <c r="BU1216" s="501"/>
      <c r="BV1216" s="501"/>
      <c r="BW1216" s="501"/>
      <c r="BX1216" s="501"/>
      <c r="BY1216" s="501"/>
      <c r="BZ1216" s="501"/>
      <c r="CA1216" s="501"/>
      <c r="CB1216" s="501"/>
      <c r="CC1216" s="501"/>
      <c r="CD1216" s="501"/>
      <c r="CE1216" s="501"/>
      <c r="CF1216" s="501"/>
      <c r="CG1216" s="501"/>
      <c r="CH1216" s="501"/>
      <c r="CI1216" s="501"/>
      <c r="CJ1216" s="501"/>
      <c r="CK1216" s="501"/>
      <c r="CL1216" s="501"/>
      <c r="CM1216" s="501"/>
      <c r="CN1216" s="501"/>
      <c r="CO1216" s="501"/>
      <c r="CP1216" s="501"/>
    </row>
    <row r="1217" spans="1:127" ht="12.75" customHeight="1" x14ac:dyDescent="0.2">
      <c r="A1217" s="281">
        <v>1216</v>
      </c>
      <c r="B1217" s="270" t="s">
        <v>1005</v>
      </c>
      <c r="C1217" s="270" t="s">
        <v>3535</v>
      </c>
      <c r="D1217" s="271" t="s">
        <v>985</v>
      </c>
      <c r="E1217" s="271" t="s">
        <v>3906</v>
      </c>
      <c r="F1217" s="271" t="s">
        <v>3907</v>
      </c>
      <c r="G1217" s="272" t="s">
        <v>3908</v>
      </c>
      <c r="H1217" s="273" t="s">
        <v>3909</v>
      </c>
      <c r="I1217" s="271" t="s">
        <v>1634</v>
      </c>
      <c r="J1217" s="271" t="s">
        <v>1916</v>
      </c>
      <c r="K1217" s="271" t="s">
        <v>2530</v>
      </c>
      <c r="L1217" s="273" t="s">
        <v>2531</v>
      </c>
      <c r="M1217" s="275">
        <v>42504</v>
      </c>
      <c r="N1217" s="132">
        <v>43855</v>
      </c>
      <c r="O1217" s="277" t="s">
        <v>991</v>
      </c>
      <c r="P1217" s="299">
        <f t="shared" si="256"/>
        <v>43855</v>
      </c>
      <c r="Q1217" s="264">
        <v>16550</v>
      </c>
      <c r="R1217" s="264">
        <v>2015</v>
      </c>
      <c r="S1217" s="279">
        <v>43125</v>
      </c>
      <c r="T1217" s="281" t="s">
        <v>2096</v>
      </c>
      <c r="U1217" s="281" t="s">
        <v>259</v>
      </c>
      <c r="V1217" s="150" t="s">
        <v>5697</v>
      </c>
      <c r="W1217" s="150" t="s">
        <v>5698</v>
      </c>
      <c r="X1217" s="281" t="s">
        <v>2532</v>
      </c>
      <c r="Y1217" s="281" t="s">
        <v>1657</v>
      </c>
      <c r="Z1217" s="150" t="s">
        <v>1683</v>
      </c>
      <c r="AA1217" s="303">
        <f t="shared" si="255"/>
        <v>43855</v>
      </c>
      <c r="AB1217" s="283" t="s">
        <v>2167</v>
      </c>
      <c r="AC1217" s="281">
        <v>7.3</v>
      </c>
      <c r="AD1217" s="284">
        <v>27</v>
      </c>
      <c r="AE1217" s="281">
        <v>120</v>
      </c>
      <c r="AF1217" s="281">
        <v>120</v>
      </c>
      <c r="AG1217" s="281">
        <v>220</v>
      </c>
      <c r="AH1217" s="281">
        <v>286</v>
      </c>
      <c r="AI1217" s="281">
        <v>25</v>
      </c>
      <c r="AJ1217" s="281">
        <v>40</v>
      </c>
      <c r="AK1217" s="281">
        <v>49</v>
      </c>
      <c r="AL1217" s="281">
        <v>2</v>
      </c>
      <c r="AM1217" s="265">
        <v>42504</v>
      </c>
      <c r="AN1217" s="281">
        <v>2008</v>
      </c>
      <c r="AO1217" s="281" t="s">
        <v>991</v>
      </c>
      <c r="AP1217" s="280"/>
      <c r="AQ1217" s="634"/>
      <c r="AR1217" s="501"/>
      <c r="AS1217" s="501"/>
      <c r="AT1217" s="501"/>
      <c r="AU1217" s="501"/>
      <c r="AV1217" s="501"/>
      <c r="AW1217" s="501"/>
      <c r="AX1217" s="501"/>
      <c r="AY1217" s="501"/>
      <c r="AZ1217" s="501"/>
      <c r="BA1217" s="501"/>
      <c r="BB1217" s="501"/>
      <c r="BC1217" s="501"/>
      <c r="BD1217" s="501"/>
      <c r="BE1217" s="501"/>
      <c r="BF1217" s="501"/>
      <c r="BG1217" s="501"/>
      <c r="BH1217" s="501"/>
      <c r="BI1217" s="501"/>
      <c r="BJ1217" s="501"/>
      <c r="BK1217" s="501"/>
      <c r="BL1217" s="501"/>
      <c r="BM1217" s="501"/>
      <c r="BN1217" s="501"/>
      <c r="BO1217" s="501"/>
      <c r="BP1217" s="501"/>
      <c r="BQ1217" s="501"/>
      <c r="BR1217" s="501"/>
      <c r="BS1217" s="501"/>
      <c r="BT1217" s="501"/>
      <c r="BU1217" s="501"/>
      <c r="BV1217" s="501"/>
      <c r="BW1217" s="501"/>
      <c r="BX1217" s="501"/>
      <c r="BY1217" s="501"/>
      <c r="BZ1217" s="501"/>
      <c r="CA1217" s="501"/>
      <c r="CB1217" s="501"/>
      <c r="CC1217" s="501"/>
      <c r="CD1217" s="501"/>
      <c r="CE1217" s="501"/>
      <c r="CF1217" s="501"/>
      <c r="CG1217" s="501"/>
      <c r="CH1217" s="501"/>
      <c r="CI1217" s="501"/>
      <c r="CJ1217" s="501"/>
      <c r="CK1217" s="501"/>
      <c r="CL1217" s="501"/>
      <c r="CM1217" s="501"/>
      <c r="CN1217" s="501"/>
      <c r="CO1217" s="501"/>
      <c r="CP1217" s="501"/>
    </row>
    <row r="1218" spans="1:127" ht="12.75" customHeight="1" x14ac:dyDescent="0.2">
      <c r="A1218" s="281">
        <v>1217</v>
      </c>
      <c r="B1218" s="281" t="s">
        <v>1004</v>
      </c>
      <c r="C1218" s="281" t="s">
        <v>7148</v>
      </c>
      <c r="D1218" s="281"/>
      <c r="E1218" s="281" t="s">
        <v>3910</v>
      </c>
      <c r="F1218" s="281"/>
      <c r="G1218" s="296" t="s">
        <v>7149</v>
      </c>
      <c r="H1218" s="676"/>
      <c r="I1218" s="281" t="s">
        <v>601</v>
      </c>
      <c r="J1218" s="281"/>
      <c r="K1218" s="281" t="s">
        <v>7150</v>
      </c>
      <c r="L1218" s="676" t="s">
        <v>7151</v>
      </c>
      <c r="M1218" s="306">
        <v>43540</v>
      </c>
      <c r="N1218" s="325">
        <v>44271</v>
      </c>
      <c r="O1218" s="507" t="s">
        <v>991</v>
      </c>
      <c r="P1218" s="513">
        <f>N1218</f>
        <v>44271</v>
      </c>
      <c r="Q1218" s="514">
        <v>19196</v>
      </c>
      <c r="R1218" s="514">
        <v>2019</v>
      </c>
      <c r="S1218" s="279">
        <v>43540</v>
      </c>
      <c r="T1218" s="501" t="s">
        <v>1686</v>
      </c>
      <c r="U1218" s="324" t="s">
        <v>1786</v>
      </c>
      <c r="V1218" s="282" t="s">
        <v>484</v>
      </c>
      <c r="W1218" s="282" t="s">
        <v>484</v>
      </c>
      <c r="X1218" s="280" t="s">
        <v>7152</v>
      </c>
      <c r="Y1218" s="280"/>
      <c r="Z1218" s="282" t="s">
        <v>7153</v>
      </c>
      <c r="AA1218" s="319">
        <v>44271</v>
      </c>
      <c r="AB1218" s="149" t="s">
        <v>7154</v>
      </c>
      <c r="AC1218" s="280">
        <v>5.2</v>
      </c>
      <c r="AD1218" s="305"/>
      <c r="AE1218" s="280">
        <v>70</v>
      </c>
      <c r="AF1218" s="280"/>
      <c r="AG1218" s="280">
        <v>90</v>
      </c>
      <c r="AH1218" s="280"/>
      <c r="AI1218" s="280" t="s">
        <v>994</v>
      </c>
      <c r="AJ1218" s="280">
        <v>38</v>
      </c>
      <c r="AK1218" s="501">
        <v>47</v>
      </c>
      <c r="AL1218" s="501">
        <v>1</v>
      </c>
      <c r="AM1218" s="501"/>
      <c r="AN1218" s="501"/>
      <c r="AO1218" s="501"/>
      <c r="AP1218" s="280"/>
      <c r="AQ1218" s="634"/>
      <c r="AR1218" s="501"/>
      <c r="AS1218" s="501"/>
      <c r="AT1218" s="501"/>
      <c r="AU1218" s="501"/>
      <c r="AV1218" s="501"/>
      <c r="AW1218" s="501"/>
      <c r="AX1218" s="501"/>
      <c r="AY1218" s="501"/>
      <c r="AZ1218" s="501"/>
      <c r="BA1218" s="501"/>
      <c r="BB1218" s="501"/>
      <c r="BC1218" s="501"/>
      <c r="BD1218" s="501"/>
      <c r="BE1218" s="501"/>
      <c r="BF1218" s="501"/>
      <c r="BG1218" s="501"/>
      <c r="BH1218" s="501"/>
      <c r="BI1218" s="501"/>
      <c r="BJ1218" s="501"/>
      <c r="BK1218" s="501"/>
      <c r="BL1218" s="501"/>
      <c r="BM1218" s="501"/>
      <c r="BN1218" s="501"/>
      <c r="BO1218" s="501"/>
      <c r="BP1218" s="501"/>
      <c r="BQ1218" s="501"/>
      <c r="BR1218" s="501"/>
      <c r="BS1218" s="501"/>
      <c r="BT1218" s="501"/>
      <c r="BU1218" s="501"/>
      <c r="BV1218" s="501"/>
      <c r="BW1218" s="501"/>
      <c r="BX1218" s="501"/>
      <c r="BY1218" s="501"/>
      <c r="BZ1218" s="501"/>
      <c r="CA1218" s="501"/>
      <c r="CB1218" s="501"/>
      <c r="CC1218" s="501"/>
      <c r="CD1218" s="501"/>
      <c r="CE1218" s="501"/>
      <c r="CF1218" s="501"/>
      <c r="CG1218" s="501"/>
      <c r="CH1218" s="501"/>
      <c r="CI1218" s="501"/>
      <c r="CJ1218" s="501"/>
      <c r="CK1218" s="501"/>
      <c r="CL1218" s="501"/>
      <c r="CM1218" s="501"/>
      <c r="CN1218" s="501"/>
      <c r="CO1218" s="501"/>
      <c r="CP1218" s="501"/>
    </row>
    <row r="1219" spans="1:127" ht="12.75" customHeight="1" x14ac:dyDescent="0.2">
      <c r="A1219" s="281">
        <v>1218</v>
      </c>
      <c r="B1219" s="281" t="s">
        <v>1004</v>
      </c>
      <c r="C1219" s="281" t="s">
        <v>4926</v>
      </c>
      <c r="D1219" s="281"/>
      <c r="E1219" s="281" t="s">
        <v>4927</v>
      </c>
      <c r="F1219" s="281"/>
      <c r="G1219" s="296" t="s">
        <v>4928</v>
      </c>
      <c r="H1219" s="676"/>
      <c r="I1219" s="281" t="s">
        <v>424</v>
      </c>
      <c r="J1219" s="281"/>
      <c r="K1219" s="271" t="s">
        <v>4929</v>
      </c>
      <c r="L1219" s="273" t="s">
        <v>4930</v>
      </c>
      <c r="M1219" s="275">
        <v>42828</v>
      </c>
      <c r="N1219" s="276">
        <v>44355</v>
      </c>
      <c r="O1219" s="277" t="s">
        <v>991</v>
      </c>
      <c r="P1219" s="300">
        <f>N1219</f>
        <v>44355</v>
      </c>
      <c r="Q1219" s="278">
        <v>17373</v>
      </c>
      <c r="R1219" s="278">
        <v>2017</v>
      </c>
      <c r="S1219" s="279">
        <v>43624</v>
      </c>
      <c r="T1219" s="281" t="s">
        <v>748</v>
      </c>
      <c r="U1219" s="281" t="s">
        <v>991</v>
      </c>
      <c r="V1219" s="150" t="s">
        <v>2261</v>
      </c>
      <c r="W1219" s="150" t="s">
        <v>2261</v>
      </c>
      <c r="X1219" s="281" t="s">
        <v>4931</v>
      </c>
      <c r="Y1219" s="281"/>
      <c r="Z1219" s="150" t="s">
        <v>4932</v>
      </c>
      <c r="AA1219" s="319">
        <f t="shared" ref="AA1219:AA1229" si="257">N1219</f>
        <v>44355</v>
      </c>
      <c r="AB1219" s="283" t="s">
        <v>1583</v>
      </c>
      <c r="AC1219" s="281">
        <v>4.2</v>
      </c>
      <c r="AD1219" s="284"/>
      <c r="AE1219" s="281">
        <v>90</v>
      </c>
      <c r="AF1219" s="281"/>
      <c r="AG1219" s="281">
        <v>105</v>
      </c>
      <c r="AH1219" s="281"/>
      <c r="AI1219" s="281">
        <v>24</v>
      </c>
      <c r="AJ1219" s="281">
        <v>39</v>
      </c>
      <c r="AK1219" s="281">
        <v>59</v>
      </c>
      <c r="AL1219" s="281">
        <v>1</v>
      </c>
      <c r="AM1219" s="501"/>
      <c r="AN1219" s="501"/>
      <c r="AO1219" s="501"/>
      <c r="AP1219" s="280"/>
      <c r="AQ1219" s="634"/>
      <c r="AR1219" s="501"/>
      <c r="AS1219" s="501"/>
      <c r="AT1219" s="501"/>
      <c r="AU1219" s="501"/>
      <c r="AV1219" s="501"/>
      <c r="AW1219" s="501"/>
      <c r="AX1219" s="501"/>
      <c r="AY1219" s="501"/>
      <c r="AZ1219" s="501"/>
      <c r="BA1219" s="501"/>
      <c r="BB1219" s="501"/>
      <c r="BC1219" s="501"/>
      <c r="BD1219" s="501"/>
      <c r="BE1219" s="501"/>
      <c r="BF1219" s="501"/>
      <c r="BG1219" s="501"/>
      <c r="BH1219" s="501"/>
      <c r="BI1219" s="501"/>
      <c r="BJ1219" s="501"/>
      <c r="BK1219" s="501"/>
      <c r="BL1219" s="501"/>
      <c r="BM1219" s="501"/>
      <c r="BN1219" s="501"/>
      <c r="BO1219" s="501"/>
      <c r="BP1219" s="501"/>
      <c r="BQ1219" s="501"/>
      <c r="BR1219" s="501"/>
      <c r="BS1219" s="501"/>
      <c r="BT1219" s="501"/>
      <c r="BU1219" s="501"/>
      <c r="BV1219" s="501"/>
      <c r="BW1219" s="501"/>
      <c r="BX1219" s="501"/>
      <c r="BY1219" s="501"/>
      <c r="BZ1219" s="501"/>
      <c r="CA1219" s="501"/>
      <c r="CB1219" s="501"/>
      <c r="CC1219" s="501"/>
      <c r="CD1219" s="501"/>
      <c r="CE1219" s="501"/>
      <c r="CF1219" s="501"/>
      <c r="CG1219" s="501"/>
      <c r="CH1219" s="501"/>
      <c r="CI1219" s="501"/>
      <c r="CJ1219" s="501"/>
      <c r="CK1219" s="501"/>
      <c r="CL1219" s="501"/>
      <c r="CM1219" s="501"/>
      <c r="CN1219" s="501"/>
      <c r="CO1219" s="501"/>
      <c r="CP1219" s="501"/>
    </row>
    <row r="1220" spans="1:127" s="502" customFormat="1" ht="12.75" customHeight="1" x14ac:dyDescent="0.2">
      <c r="A1220" s="281">
        <v>1219</v>
      </c>
      <c r="B1220" s="281" t="s">
        <v>1004</v>
      </c>
      <c r="C1220" s="281" t="s">
        <v>9384</v>
      </c>
      <c r="D1220" s="281"/>
      <c r="E1220" s="281" t="s">
        <v>3911</v>
      </c>
      <c r="F1220" s="281"/>
      <c r="G1220" s="296" t="s">
        <v>9385</v>
      </c>
      <c r="H1220" s="809"/>
      <c r="I1220" s="281" t="s">
        <v>601</v>
      </c>
      <c r="J1220" s="281"/>
      <c r="K1220" s="281" t="s">
        <v>9386</v>
      </c>
      <c r="L1220" s="809" t="s">
        <v>9387</v>
      </c>
      <c r="M1220" s="307">
        <v>44095</v>
      </c>
      <c r="N1220" s="307">
        <v>44822</v>
      </c>
      <c r="O1220" s="507" t="s">
        <v>991</v>
      </c>
      <c r="P1220" s="508">
        <f>N1220</f>
        <v>44822</v>
      </c>
      <c r="Q1220" s="520">
        <v>20667</v>
      </c>
      <c r="R1220" s="520">
        <v>2020</v>
      </c>
      <c r="S1220" s="265">
        <v>44092</v>
      </c>
      <c r="T1220" s="324" t="s">
        <v>1686</v>
      </c>
      <c r="U1220" s="324" t="s">
        <v>1786</v>
      </c>
      <c r="V1220" s="150" t="s">
        <v>484</v>
      </c>
      <c r="W1220" s="150" t="s">
        <v>484</v>
      </c>
      <c r="X1220" s="281" t="s">
        <v>9388</v>
      </c>
      <c r="Y1220" s="281" t="s">
        <v>9389</v>
      </c>
      <c r="Z1220" s="150" t="s">
        <v>1912</v>
      </c>
      <c r="AA1220" s="303">
        <v>44822</v>
      </c>
      <c r="AB1220" s="283" t="s">
        <v>485</v>
      </c>
      <c r="AC1220" s="281">
        <v>4.8</v>
      </c>
      <c r="AD1220" s="284"/>
      <c r="AE1220" s="281">
        <v>80</v>
      </c>
      <c r="AF1220" s="281"/>
      <c r="AG1220" s="281">
        <v>100</v>
      </c>
      <c r="AH1220" s="281"/>
      <c r="AI1220" s="281" t="s">
        <v>994</v>
      </c>
      <c r="AJ1220" s="281">
        <v>38</v>
      </c>
      <c r="AK1220" s="324">
        <v>50</v>
      </c>
      <c r="AL1220" s="324">
        <v>1</v>
      </c>
      <c r="AM1220" s="324"/>
      <c r="AN1220" s="324"/>
      <c r="AO1220" s="324"/>
      <c r="AP1220" s="281"/>
      <c r="AQ1220" s="635"/>
      <c r="AR1220" s="324"/>
      <c r="AS1220" s="324"/>
      <c r="AT1220" s="324"/>
      <c r="AU1220" s="324"/>
      <c r="AV1220" s="324"/>
      <c r="AW1220" s="324"/>
      <c r="AX1220" s="324"/>
      <c r="AY1220" s="324"/>
      <c r="AZ1220" s="324"/>
      <c r="BA1220" s="324"/>
      <c r="BB1220" s="324"/>
      <c r="BC1220" s="324"/>
      <c r="BD1220" s="324"/>
      <c r="BE1220" s="324"/>
      <c r="BF1220" s="324"/>
      <c r="BG1220" s="324"/>
      <c r="BH1220" s="324"/>
      <c r="BI1220" s="324"/>
      <c r="BJ1220" s="324"/>
      <c r="BK1220" s="324"/>
      <c r="BL1220" s="324"/>
      <c r="BM1220" s="324"/>
      <c r="BN1220" s="324"/>
      <c r="BO1220" s="324"/>
      <c r="BP1220" s="324"/>
      <c r="BQ1220" s="324"/>
      <c r="BR1220" s="324"/>
      <c r="BS1220" s="324"/>
      <c r="BT1220" s="324"/>
      <c r="BU1220" s="324"/>
      <c r="BV1220" s="324"/>
      <c r="BW1220" s="324"/>
      <c r="BX1220" s="324"/>
      <c r="BY1220" s="324"/>
      <c r="BZ1220" s="324"/>
      <c r="CA1220" s="324"/>
      <c r="CB1220" s="324"/>
      <c r="CC1220" s="324"/>
      <c r="CD1220" s="324"/>
      <c r="CE1220" s="324"/>
      <c r="CF1220" s="324"/>
      <c r="CG1220" s="324"/>
      <c r="CH1220" s="324"/>
      <c r="CI1220" s="324"/>
      <c r="CJ1220" s="324"/>
      <c r="CK1220" s="324"/>
      <c r="CL1220" s="324"/>
      <c r="CM1220" s="324"/>
      <c r="CN1220" s="324"/>
      <c r="CO1220" s="324"/>
      <c r="CP1220" s="324"/>
      <c r="CQ1220" s="532"/>
      <c r="CR1220" s="532"/>
      <c r="CS1220" s="532"/>
      <c r="CT1220" s="532"/>
      <c r="CU1220" s="532"/>
      <c r="CV1220" s="532"/>
      <c r="CW1220" s="532"/>
      <c r="CX1220" s="532"/>
      <c r="CY1220" s="532"/>
      <c r="CZ1220" s="532"/>
      <c r="DA1220" s="532"/>
      <c r="DB1220" s="532"/>
      <c r="DC1220" s="532"/>
      <c r="DD1220" s="532"/>
      <c r="DE1220" s="532"/>
      <c r="DF1220" s="532"/>
      <c r="DG1220" s="532"/>
      <c r="DH1220" s="532"/>
      <c r="DI1220" s="532"/>
      <c r="DJ1220" s="532"/>
      <c r="DK1220" s="532"/>
      <c r="DL1220" s="532"/>
      <c r="DM1220" s="532"/>
      <c r="DN1220" s="532"/>
      <c r="DO1220" s="532"/>
      <c r="DP1220" s="532"/>
      <c r="DQ1220" s="532"/>
      <c r="DR1220" s="532"/>
      <c r="DS1220" s="532"/>
      <c r="DT1220" s="532"/>
      <c r="DU1220" s="532"/>
      <c r="DV1220" s="532"/>
      <c r="DW1220" s="532"/>
    </row>
    <row r="1221" spans="1:127" ht="12.75" customHeight="1" x14ac:dyDescent="0.2">
      <c r="A1221" s="281">
        <v>1220</v>
      </c>
      <c r="B1221" s="281" t="s">
        <v>1004</v>
      </c>
      <c r="C1221" s="281" t="s">
        <v>4904</v>
      </c>
      <c r="D1221" s="281"/>
      <c r="E1221" s="281" t="s">
        <v>3912</v>
      </c>
      <c r="F1221" s="281"/>
      <c r="G1221" s="296" t="s">
        <v>4905</v>
      </c>
      <c r="H1221" s="676"/>
      <c r="I1221" s="281" t="s">
        <v>614</v>
      </c>
      <c r="J1221" s="281"/>
      <c r="K1221" s="281" t="s">
        <v>3931</v>
      </c>
      <c r="L1221" s="676" t="s">
        <v>3932</v>
      </c>
      <c r="M1221" s="306">
        <v>42824</v>
      </c>
      <c r="N1221" s="307">
        <v>44605</v>
      </c>
      <c r="O1221" s="507" t="s">
        <v>991</v>
      </c>
      <c r="P1221" s="299">
        <f>N1221</f>
        <v>44605</v>
      </c>
      <c r="Q1221" s="264">
        <v>17344</v>
      </c>
      <c r="R1221" s="264">
        <v>2012</v>
      </c>
      <c r="S1221" s="279">
        <v>43874</v>
      </c>
      <c r="T1221" s="281" t="s">
        <v>239</v>
      </c>
      <c r="U1221" s="281" t="s">
        <v>991</v>
      </c>
      <c r="V1221" s="150" t="s">
        <v>2533</v>
      </c>
      <c r="W1221" s="150" t="s">
        <v>1516</v>
      </c>
      <c r="X1221" s="281" t="s">
        <v>1289</v>
      </c>
      <c r="Y1221" s="281"/>
      <c r="Z1221" s="150" t="s">
        <v>1047</v>
      </c>
      <c r="AA1221" s="319">
        <f t="shared" si="257"/>
        <v>44605</v>
      </c>
      <c r="AB1221" s="283" t="s">
        <v>485</v>
      </c>
      <c r="AC1221" s="281">
        <v>5.3</v>
      </c>
      <c r="AD1221" s="284"/>
      <c r="AE1221" s="281">
        <v>100</v>
      </c>
      <c r="AF1221" s="281"/>
      <c r="AG1221" s="281">
        <v>130</v>
      </c>
      <c r="AH1221" s="281"/>
      <c r="AI1221" s="281">
        <v>22</v>
      </c>
      <c r="AJ1221" s="281">
        <v>36</v>
      </c>
      <c r="AK1221" s="281">
        <v>46</v>
      </c>
      <c r="AL1221" s="281">
        <v>1</v>
      </c>
      <c r="AM1221" s="501"/>
      <c r="AN1221" s="501"/>
      <c r="AO1221" s="501"/>
      <c r="AP1221" s="280"/>
      <c r="AQ1221" s="634"/>
      <c r="AR1221" s="501"/>
      <c r="AS1221" s="501"/>
      <c r="AT1221" s="501"/>
      <c r="AU1221" s="501"/>
      <c r="AV1221" s="501"/>
      <c r="AW1221" s="501"/>
      <c r="AX1221" s="501"/>
      <c r="AY1221" s="501"/>
      <c r="AZ1221" s="501"/>
      <c r="BA1221" s="501"/>
      <c r="BB1221" s="501"/>
      <c r="BC1221" s="501"/>
      <c r="BD1221" s="501"/>
      <c r="BE1221" s="501"/>
      <c r="BF1221" s="501"/>
      <c r="BG1221" s="501"/>
      <c r="BH1221" s="501"/>
      <c r="BI1221" s="501"/>
      <c r="BJ1221" s="501"/>
      <c r="BK1221" s="501"/>
      <c r="BL1221" s="501"/>
      <c r="BM1221" s="501"/>
      <c r="BN1221" s="501"/>
      <c r="BO1221" s="501"/>
      <c r="BP1221" s="501"/>
      <c r="BQ1221" s="501"/>
      <c r="BR1221" s="501"/>
      <c r="BS1221" s="501"/>
      <c r="BT1221" s="501"/>
      <c r="BU1221" s="501"/>
      <c r="BV1221" s="501"/>
      <c r="BW1221" s="501"/>
      <c r="BX1221" s="501"/>
      <c r="BY1221" s="501"/>
      <c r="BZ1221" s="501"/>
      <c r="CA1221" s="501"/>
      <c r="CB1221" s="501"/>
      <c r="CC1221" s="501"/>
      <c r="CD1221" s="501"/>
      <c r="CE1221" s="501"/>
      <c r="CF1221" s="501"/>
      <c r="CG1221" s="501"/>
      <c r="CH1221" s="501"/>
      <c r="CI1221" s="501"/>
      <c r="CJ1221" s="501"/>
      <c r="CK1221" s="501"/>
      <c r="CL1221" s="501"/>
      <c r="CM1221" s="501"/>
      <c r="CN1221" s="501"/>
      <c r="CO1221" s="501"/>
      <c r="CP1221" s="501"/>
    </row>
    <row r="1222" spans="1:127" ht="12.75" customHeight="1" x14ac:dyDescent="0.2">
      <c r="A1222" s="281">
        <v>1221</v>
      </c>
      <c r="B1222" s="281" t="s">
        <v>1004</v>
      </c>
      <c r="C1222" s="281" t="s">
        <v>3913</v>
      </c>
      <c r="D1222" s="281"/>
      <c r="E1222" s="281" t="s">
        <v>3914</v>
      </c>
      <c r="F1222" s="281"/>
      <c r="G1222" s="296" t="s">
        <v>3915</v>
      </c>
      <c r="H1222" s="676"/>
      <c r="I1222" s="281" t="s">
        <v>1812</v>
      </c>
      <c r="J1222" s="281"/>
      <c r="K1222" s="271" t="s">
        <v>7646</v>
      </c>
      <c r="L1222" s="273" t="s">
        <v>7647</v>
      </c>
      <c r="M1222" s="275">
        <v>42480</v>
      </c>
      <c r="N1222" s="276">
        <v>44429</v>
      </c>
      <c r="O1222" s="277" t="s">
        <v>991</v>
      </c>
      <c r="P1222" s="300">
        <f t="shared" ref="P1222:P1226" si="258">N1222</f>
        <v>44429</v>
      </c>
      <c r="Q1222" s="278">
        <v>19474</v>
      </c>
      <c r="R1222" s="278">
        <v>2012</v>
      </c>
      <c r="S1222" s="279">
        <v>43698</v>
      </c>
      <c r="T1222" s="280" t="s">
        <v>239</v>
      </c>
      <c r="U1222" s="281" t="s">
        <v>1687</v>
      </c>
      <c r="V1222" s="282" t="s">
        <v>1488</v>
      </c>
      <c r="W1222" s="282" t="s">
        <v>1281</v>
      </c>
      <c r="X1222" s="280" t="s">
        <v>7648</v>
      </c>
      <c r="Y1222" s="280" t="s">
        <v>1232</v>
      </c>
      <c r="Z1222" s="282" t="s">
        <v>351</v>
      </c>
      <c r="AA1222" s="319">
        <f t="shared" si="257"/>
        <v>44429</v>
      </c>
      <c r="AB1222" s="149" t="s">
        <v>485</v>
      </c>
      <c r="AC1222" s="280">
        <v>4.8</v>
      </c>
      <c r="AD1222" s="305"/>
      <c r="AE1222" s="280">
        <v>60</v>
      </c>
      <c r="AF1222" s="280"/>
      <c r="AG1222" s="280">
        <v>80</v>
      </c>
      <c r="AH1222" s="280"/>
      <c r="AI1222" s="280">
        <v>21</v>
      </c>
      <c r="AJ1222" s="280">
        <v>38</v>
      </c>
      <c r="AK1222" s="280">
        <v>49</v>
      </c>
      <c r="AL1222" s="280">
        <v>1</v>
      </c>
      <c r="AM1222" s="501"/>
      <c r="AN1222" s="501"/>
      <c r="AO1222" s="501"/>
      <c r="AP1222" s="280"/>
      <c r="AQ1222" s="634"/>
      <c r="AR1222" s="501"/>
      <c r="AS1222" s="501"/>
      <c r="AT1222" s="501"/>
      <c r="AU1222" s="501"/>
      <c r="AV1222" s="501"/>
      <c r="AW1222" s="501"/>
      <c r="AX1222" s="501"/>
      <c r="AY1222" s="501"/>
      <c r="AZ1222" s="501"/>
      <c r="BA1222" s="501"/>
      <c r="BB1222" s="501"/>
      <c r="BC1222" s="501"/>
      <c r="BD1222" s="501"/>
      <c r="BE1222" s="501"/>
      <c r="BF1222" s="501"/>
      <c r="BG1222" s="501"/>
      <c r="BH1222" s="501"/>
      <c r="BI1222" s="501"/>
      <c r="BJ1222" s="501"/>
      <c r="BK1222" s="501"/>
      <c r="BL1222" s="501"/>
      <c r="BM1222" s="501"/>
      <c r="BN1222" s="501"/>
      <c r="BO1222" s="501"/>
      <c r="BP1222" s="501"/>
      <c r="BQ1222" s="501"/>
      <c r="BR1222" s="501"/>
      <c r="BS1222" s="501"/>
      <c r="BT1222" s="501"/>
      <c r="BU1222" s="501"/>
      <c r="BV1222" s="501"/>
      <c r="BW1222" s="501"/>
      <c r="BX1222" s="501"/>
      <c r="BY1222" s="501"/>
      <c r="BZ1222" s="501"/>
      <c r="CA1222" s="501"/>
      <c r="CB1222" s="501"/>
      <c r="CC1222" s="501"/>
      <c r="CD1222" s="501"/>
      <c r="CE1222" s="501"/>
      <c r="CF1222" s="501"/>
      <c r="CG1222" s="501"/>
      <c r="CH1222" s="501"/>
      <c r="CI1222" s="501"/>
      <c r="CJ1222" s="501"/>
      <c r="CK1222" s="501"/>
      <c r="CL1222" s="501"/>
      <c r="CM1222" s="501"/>
      <c r="CN1222" s="501"/>
      <c r="CO1222" s="501"/>
      <c r="CP1222" s="501"/>
    </row>
    <row r="1223" spans="1:127" s="502" customFormat="1" ht="12.75" customHeight="1" x14ac:dyDescent="0.2">
      <c r="A1223" s="281">
        <v>1222</v>
      </c>
      <c r="B1223" s="281" t="s">
        <v>1004</v>
      </c>
      <c r="C1223" s="281" t="s">
        <v>10082</v>
      </c>
      <c r="D1223" s="281"/>
      <c r="E1223" s="281" t="s">
        <v>3916</v>
      </c>
      <c r="F1223" s="281"/>
      <c r="G1223" s="296" t="s">
        <v>10083</v>
      </c>
      <c r="H1223" s="922"/>
      <c r="I1223" s="281" t="s">
        <v>1527</v>
      </c>
      <c r="J1223" s="281"/>
      <c r="K1223" s="271" t="s">
        <v>10084</v>
      </c>
      <c r="L1223" s="273" t="s">
        <v>9363</v>
      </c>
      <c r="M1223" s="275">
        <v>44309</v>
      </c>
      <c r="N1223" s="132">
        <v>45039</v>
      </c>
      <c r="O1223" s="277" t="s">
        <v>991</v>
      </c>
      <c r="P1223" s="301">
        <f>N1223</f>
        <v>45039</v>
      </c>
      <c r="Q1223" s="264">
        <v>21207</v>
      </c>
      <c r="R1223" s="264">
        <v>2016</v>
      </c>
      <c r="S1223" s="265">
        <v>44309</v>
      </c>
      <c r="T1223" s="281" t="s">
        <v>239</v>
      </c>
      <c r="U1223" s="281" t="s">
        <v>1786</v>
      </c>
      <c r="V1223" s="150" t="s">
        <v>484</v>
      </c>
      <c r="W1223" s="150" t="s">
        <v>773</v>
      </c>
      <c r="X1223" s="281" t="s">
        <v>9364</v>
      </c>
      <c r="Y1223" s="281" t="s">
        <v>9365</v>
      </c>
      <c r="Z1223" s="150" t="s">
        <v>9366</v>
      </c>
      <c r="AA1223" s="303">
        <f>N1223</f>
        <v>45039</v>
      </c>
      <c r="AB1223" s="283" t="s">
        <v>2167</v>
      </c>
      <c r="AC1223" s="281">
        <v>5.15</v>
      </c>
      <c r="AD1223" s="284"/>
      <c r="AE1223" s="281">
        <v>125</v>
      </c>
      <c r="AF1223" s="281"/>
      <c r="AG1223" s="281">
        <v>140</v>
      </c>
      <c r="AH1223" s="281"/>
      <c r="AI1223" s="281">
        <v>24</v>
      </c>
      <c r="AJ1223" s="281">
        <v>39</v>
      </c>
      <c r="AK1223" s="281">
        <v>54</v>
      </c>
      <c r="AL1223" s="281">
        <v>1</v>
      </c>
      <c r="AM1223" s="324"/>
      <c r="AN1223" s="324"/>
      <c r="AO1223" s="324"/>
      <c r="AP1223" s="281"/>
      <c r="AQ1223" s="635"/>
      <c r="AR1223" s="324"/>
      <c r="AS1223" s="324"/>
      <c r="AT1223" s="324"/>
      <c r="AU1223" s="324"/>
      <c r="AV1223" s="324"/>
      <c r="AW1223" s="324"/>
      <c r="AX1223" s="324"/>
      <c r="AY1223" s="324"/>
      <c r="AZ1223" s="324"/>
      <c r="BA1223" s="324"/>
      <c r="BB1223" s="324"/>
      <c r="BC1223" s="324"/>
      <c r="BD1223" s="324"/>
      <c r="BE1223" s="324"/>
      <c r="BF1223" s="324"/>
      <c r="BG1223" s="324"/>
      <c r="BH1223" s="324"/>
      <c r="BI1223" s="324"/>
      <c r="BJ1223" s="324"/>
      <c r="BK1223" s="324"/>
      <c r="BL1223" s="324"/>
      <c r="BM1223" s="324"/>
      <c r="BN1223" s="324"/>
      <c r="BO1223" s="324"/>
      <c r="BP1223" s="324"/>
      <c r="BQ1223" s="324"/>
      <c r="BR1223" s="324"/>
      <c r="BS1223" s="324"/>
      <c r="BT1223" s="324"/>
      <c r="BU1223" s="324"/>
      <c r="BV1223" s="324"/>
      <c r="BW1223" s="324"/>
      <c r="BX1223" s="324"/>
      <c r="BY1223" s="324"/>
      <c r="BZ1223" s="324"/>
      <c r="CA1223" s="324"/>
      <c r="CB1223" s="324"/>
      <c r="CC1223" s="324"/>
      <c r="CD1223" s="324"/>
      <c r="CE1223" s="324"/>
      <c r="CF1223" s="324"/>
      <c r="CG1223" s="324"/>
      <c r="CH1223" s="324"/>
      <c r="CI1223" s="324"/>
      <c r="CJ1223" s="324"/>
      <c r="CK1223" s="324"/>
      <c r="CL1223" s="324"/>
      <c r="CM1223" s="324"/>
      <c r="CN1223" s="324"/>
      <c r="CO1223" s="324"/>
      <c r="CP1223" s="324"/>
      <c r="CQ1223" s="532"/>
      <c r="CR1223" s="532"/>
      <c r="CS1223" s="532"/>
      <c r="CT1223" s="532"/>
      <c r="CU1223" s="532"/>
      <c r="CV1223" s="532"/>
      <c r="CW1223" s="532"/>
      <c r="CX1223" s="532"/>
      <c r="CY1223" s="532"/>
      <c r="CZ1223" s="532"/>
      <c r="DA1223" s="532"/>
      <c r="DB1223" s="532"/>
      <c r="DC1223" s="532"/>
      <c r="DD1223" s="532"/>
      <c r="DE1223" s="532"/>
      <c r="DF1223" s="532"/>
      <c r="DG1223" s="532"/>
      <c r="DH1223" s="532"/>
      <c r="DI1223" s="532"/>
      <c r="DJ1223" s="532"/>
      <c r="DK1223" s="532"/>
      <c r="DL1223" s="532"/>
      <c r="DM1223" s="532"/>
      <c r="DN1223" s="532"/>
      <c r="DO1223" s="532"/>
      <c r="DP1223" s="532"/>
      <c r="DQ1223" s="532"/>
      <c r="DR1223" s="532"/>
      <c r="DS1223" s="532"/>
      <c r="DT1223" s="532"/>
      <c r="DU1223" s="532"/>
      <c r="DV1223" s="532"/>
      <c r="DW1223" s="532"/>
    </row>
    <row r="1224" spans="1:127" ht="12.75" customHeight="1" x14ac:dyDescent="0.2">
      <c r="A1224" s="281">
        <v>1223</v>
      </c>
      <c r="B1224" s="281" t="s">
        <v>1004</v>
      </c>
      <c r="C1224" s="281" t="s">
        <v>4255</v>
      </c>
      <c r="D1224" s="281"/>
      <c r="E1224" s="281" t="s">
        <v>3917</v>
      </c>
      <c r="F1224" s="281"/>
      <c r="G1224" s="296" t="s">
        <v>3918</v>
      </c>
      <c r="H1224" s="676"/>
      <c r="I1224" s="281" t="s">
        <v>2996</v>
      </c>
      <c r="J1224" s="281"/>
      <c r="K1224" s="281" t="s">
        <v>1127</v>
      </c>
      <c r="L1224" s="676" t="s">
        <v>1128</v>
      </c>
      <c r="M1224" s="306">
        <v>42477</v>
      </c>
      <c r="N1224" s="325">
        <v>45016</v>
      </c>
      <c r="O1224" s="277" t="s">
        <v>991</v>
      </c>
      <c r="P1224" s="298">
        <f t="shared" si="258"/>
        <v>45016</v>
      </c>
      <c r="Q1224" s="278">
        <v>16480</v>
      </c>
      <c r="R1224" s="278">
        <v>2016</v>
      </c>
      <c r="S1224" s="279">
        <v>44286</v>
      </c>
      <c r="T1224" s="280" t="s">
        <v>2878</v>
      </c>
      <c r="U1224" s="281" t="s">
        <v>991</v>
      </c>
      <c r="V1224" s="282" t="s">
        <v>10016</v>
      </c>
      <c r="W1224" s="282" t="s">
        <v>10017</v>
      </c>
      <c r="X1224" s="280" t="s">
        <v>3919</v>
      </c>
      <c r="Y1224" s="280" t="s">
        <v>1697</v>
      </c>
      <c r="Z1224" s="282" t="s">
        <v>1162</v>
      </c>
      <c r="AA1224" s="303">
        <f t="shared" si="257"/>
        <v>45016</v>
      </c>
      <c r="AB1224" s="149" t="s">
        <v>2167</v>
      </c>
      <c r="AC1224" s="280">
        <v>5.9</v>
      </c>
      <c r="AD1224" s="305"/>
      <c r="AE1224" s="280">
        <v>85</v>
      </c>
      <c r="AF1224" s="280"/>
      <c r="AG1224" s="280">
        <v>108</v>
      </c>
      <c r="AH1224" s="280"/>
      <c r="AI1224" s="280" t="s">
        <v>994</v>
      </c>
      <c r="AJ1224" s="280">
        <v>38</v>
      </c>
      <c r="AK1224" s="280">
        <v>56</v>
      </c>
      <c r="AL1224" s="280">
        <v>1</v>
      </c>
      <c r="AM1224" s="501"/>
      <c r="AN1224" s="501"/>
      <c r="AO1224" s="501"/>
      <c r="AP1224" s="280"/>
      <c r="AQ1224" s="634"/>
      <c r="AR1224" s="501"/>
      <c r="AS1224" s="501"/>
      <c r="AT1224" s="501"/>
      <c r="AU1224" s="501"/>
      <c r="AV1224" s="501"/>
      <c r="AW1224" s="501"/>
      <c r="AX1224" s="501"/>
      <c r="AY1224" s="501"/>
      <c r="AZ1224" s="501"/>
      <c r="BA1224" s="501"/>
      <c r="BB1224" s="501"/>
      <c r="BC1224" s="501"/>
      <c r="BD1224" s="501"/>
      <c r="BE1224" s="501"/>
      <c r="BF1224" s="501"/>
      <c r="BG1224" s="501"/>
      <c r="BH1224" s="501"/>
      <c r="BI1224" s="501"/>
      <c r="BJ1224" s="501"/>
      <c r="BK1224" s="501"/>
      <c r="BL1224" s="501"/>
      <c r="BM1224" s="501"/>
      <c r="BN1224" s="501"/>
      <c r="BO1224" s="501"/>
      <c r="BP1224" s="501"/>
      <c r="BQ1224" s="501"/>
      <c r="BR1224" s="501"/>
      <c r="BS1224" s="501"/>
      <c r="BT1224" s="501"/>
      <c r="BU1224" s="501"/>
      <c r="BV1224" s="501"/>
      <c r="BW1224" s="501"/>
      <c r="BX1224" s="501"/>
      <c r="BY1224" s="501"/>
      <c r="BZ1224" s="501"/>
      <c r="CA1224" s="501"/>
      <c r="CB1224" s="501"/>
      <c r="CC1224" s="501"/>
      <c r="CD1224" s="501"/>
      <c r="CE1224" s="501"/>
      <c r="CF1224" s="501"/>
      <c r="CG1224" s="501"/>
      <c r="CH1224" s="501"/>
      <c r="CI1224" s="501"/>
      <c r="CJ1224" s="501"/>
      <c r="CK1224" s="501"/>
      <c r="CL1224" s="501"/>
      <c r="CM1224" s="501"/>
      <c r="CN1224" s="501"/>
      <c r="CO1224" s="501"/>
      <c r="CP1224" s="501"/>
    </row>
    <row r="1225" spans="1:127" ht="12.75" customHeight="1" x14ac:dyDescent="0.2">
      <c r="A1225" s="281">
        <v>1224</v>
      </c>
      <c r="B1225" s="281" t="s">
        <v>1004</v>
      </c>
      <c r="C1225" s="281" t="s">
        <v>4253</v>
      </c>
      <c r="D1225" s="281"/>
      <c r="E1225" s="281" t="s">
        <v>4256</v>
      </c>
      <c r="F1225" s="281"/>
      <c r="G1225" s="296" t="s">
        <v>4254</v>
      </c>
      <c r="H1225" s="676"/>
      <c r="I1225" s="271" t="s">
        <v>2996</v>
      </c>
      <c r="J1225" s="324"/>
      <c r="K1225" s="324" t="s">
        <v>389</v>
      </c>
      <c r="L1225" s="676" t="s">
        <v>390</v>
      </c>
      <c r="M1225" s="510">
        <v>42675</v>
      </c>
      <c r="N1225" s="511">
        <v>44280</v>
      </c>
      <c r="O1225" s="277" t="s">
        <v>991</v>
      </c>
      <c r="P1225" s="298">
        <f t="shared" si="258"/>
        <v>44280</v>
      </c>
      <c r="Q1225" s="278">
        <v>16916</v>
      </c>
      <c r="R1225" s="278">
        <v>2016</v>
      </c>
      <c r="S1225" s="279">
        <v>43549</v>
      </c>
      <c r="T1225" s="280" t="s">
        <v>2878</v>
      </c>
      <c r="U1225" s="281" t="s">
        <v>991</v>
      </c>
      <c r="V1225" s="282" t="s">
        <v>7035</v>
      </c>
      <c r="W1225" s="282" t="s">
        <v>7035</v>
      </c>
      <c r="X1225" s="281" t="s">
        <v>3456</v>
      </c>
      <c r="Y1225" s="281" t="s">
        <v>1697</v>
      </c>
      <c r="Z1225" s="150" t="s">
        <v>192</v>
      </c>
      <c r="AA1225" s="303">
        <f t="shared" si="257"/>
        <v>44280</v>
      </c>
      <c r="AB1225" s="149" t="s">
        <v>2167</v>
      </c>
      <c r="AC1225" s="280">
        <v>4.7</v>
      </c>
      <c r="AD1225" s="305"/>
      <c r="AE1225" s="280">
        <v>74</v>
      </c>
      <c r="AF1225" s="280"/>
      <c r="AG1225" s="280">
        <v>94</v>
      </c>
      <c r="AH1225" s="280"/>
      <c r="AI1225" s="280" t="s">
        <v>994</v>
      </c>
      <c r="AJ1225" s="280">
        <v>38</v>
      </c>
      <c r="AK1225" s="280">
        <v>56</v>
      </c>
      <c r="AL1225" s="280">
        <v>1</v>
      </c>
      <c r="AM1225" s="501"/>
      <c r="AN1225" s="501"/>
      <c r="AO1225" s="501"/>
      <c r="AP1225" s="280"/>
      <c r="AQ1225" s="634"/>
      <c r="AR1225" s="501"/>
      <c r="AS1225" s="501"/>
      <c r="AT1225" s="501"/>
      <c r="AU1225" s="501"/>
      <c r="AV1225" s="501"/>
      <c r="AW1225" s="501"/>
      <c r="AX1225" s="501"/>
      <c r="AY1225" s="501"/>
      <c r="AZ1225" s="501"/>
      <c r="BA1225" s="501"/>
      <c r="BB1225" s="501"/>
      <c r="BC1225" s="501"/>
      <c r="BD1225" s="501"/>
      <c r="BE1225" s="501"/>
      <c r="BF1225" s="501"/>
      <c r="BG1225" s="501"/>
      <c r="BH1225" s="501"/>
      <c r="BI1225" s="501"/>
      <c r="BJ1225" s="501"/>
      <c r="BK1225" s="501"/>
      <c r="BL1225" s="501"/>
      <c r="BM1225" s="501"/>
      <c r="BN1225" s="501"/>
      <c r="BO1225" s="501"/>
      <c r="BP1225" s="501"/>
      <c r="BQ1225" s="501"/>
      <c r="BR1225" s="501"/>
      <c r="BS1225" s="501"/>
      <c r="BT1225" s="501"/>
      <c r="BU1225" s="501"/>
      <c r="BV1225" s="501"/>
      <c r="BW1225" s="501"/>
      <c r="BX1225" s="501"/>
      <c r="BY1225" s="501"/>
      <c r="BZ1225" s="501"/>
      <c r="CA1225" s="501"/>
      <c r="CB1225" s="501"/>
      <c r="CC1225" s="501"/>
      <c r="CD1225" s="501"/>
      <c r="CE1225" s="501"/>
      <c r="CF1225" s="501"/>
      <c r="CG1225" s="501"/>
      <c r="CH1225" s="501"/>
      <c r="CI1225" s="501"/>
      <c r="CJ1225" s="501"/>
      <c r="CK1225" s="501"/>
      <c r="CL1225" s="501"/>
      <c r="CM1225" s="501"/>
      <c r="CN1225" s="501"/>
      <c r="CO1225" s="501"/>
      <c r="CP1225" s="501"/>
    </row>
    <row r="1226" spans="1:127" s="502" customFormat="1" ht="12.75" customHeight="1" x14ac:dyDescent="0.2">
      <c r="A1226" s="281">
        <v>1225</v>
      </c>
      <c r="B1226" s="281" t="s">
        <v>1005</v>
      </c>
      <c r="C1226" s="281" t="s">
        <v>2932</v>
      </c>
      <c r="D1226" s="281" t="s">
        <v>8927</v>
      </c>
      <c r="E1226" s="281" t="s">
        <v>4252</v>
      </c>
      <c r="F1226" s="281" t="s">
        <v>8928</v>
      </c>
      <c r="G1226" s="296" t="s">
        <v>9446</v>
      </c>
      <c r="H1226" s="825" t="s">
        <v>8928</v>
      </c>
      <c r="I1226" s="281" t="s">
        <v>2653</v>
      </c>
      <c r="J1226" s="281" t="s">
        <v>8929</v>
      </c>
      <c r="K1226" s="281" t="s">
        <v>8863</v>
      </c>
      <c r="L1226" s="825" t="s">
        <v>8864</v>
      </c>
      <c r="M1226" s="306">
        <v>44109</v>
      </c>
      <c r="N1226" s="307">
        <v>44833</v>
      </c>
      <c r="O1226" s="277" t="s">
        <v>991</v>
      </c>
      <c r="P1226" s="299">
        <f t="shared" si="258"/>
        <v>44833</v>
      </c>
      <c r="Q1226" s="264">
        <v>20691</v>
      </c>
      <c r="R1226" s="264">
        <v>2020</v>
      </c>
      <c r="S1226" s="265">
        <v>44103</v>
      </c>
      <c r="T1226" s="281" t="s">
        <v>1785</v>
      </c>
      <c r="U1226" s="281" t="s">
        <v>5629</v>
      </c>
      <c r="V1226" s="150" t="s">
        <v>2177</v>
      </c>
      <c r="W1226" s="150" t="s">
        <v>8878</v>
      </c>
      <c r="X1226" s="281" t="s">
        <v>8865</v>
      </c>
      <c r="Y1226" s="281" t="s">
        <v>664</v>
      </c>
      <c r="Z1226" s="150" t="s">
        <v>665</v>
      </c>
      <c r="AA1226" s="303">
        <v>44833</v>
      </c>
      <c r="AB1226" s="283" t="s">
        <v>2167</v>
      </c>
      <c r="AC1226" s="281">
        <v>4.8</v>
      </c>
      <c r="AD1226" s="284">
        <v>21</v>
      </c>
      <c r="AE1226" s="281">
        <v>105</v>
      </c>
      <c r="AF1226" s="281">
        <v>105</v>
      </c>
      <c r="AG1226" s="281">
        <v>130</v>
      </c>
      <c r="AH1226" s="281">
        <v>130</v>
      </c>
      <c r="AI1226" s="281">
        <v>22</v>
      </c>
      <c r="AJ1226" s="281">
        <v>36</v>
      </c>
      <c r="AK1226" s="281">
        <v>54</v>
      </c>
      <c r="AL1226" s="281">
        <v>1</v>
      </c>
      <c r="AM1226" s="265">
        <v>44034</v>
      </c>
      <c r="AN1226" s="281">
        <v>2019</v>
      </c>
      <c r="AO1226" s="281" t="s">
        <v>991</v>
      </c>
      <c r="AP1226" s="281" t="s">
        <v>8930</v>
      </c>
      <c r="AQ1226" s="635"/>
      <c r="AR1226" s="324"/>
      <c r="AS1226" s="324"/>
      <c r="AT1226" s="324"/>
      <c r="AU1226" s="324"/>
      <c r="AV1226" s="324"/>
      <c r="AW1226" s="324"/>
      <c r="AX1226" s="324"/>
      <c r="AY1226" s="324"/>
      <c r="AZ1226" s="324"/>
      <c r="BA1226" s="324"/>
      <c r="BB1226" s="324"/>
      <c r="BC1226" s="324"/>
      <c r="BD1226" s="324"/>
      <c r="BE1226" s="324"/>
      <c r="BF1226" s="324"/>
      <c r="BG1226" s="324"/>
      <c r="BH1226" s="324"/>
      <c r="BI1226" s="324"/>
      <c r="BJ1226" s="324"/>
      <c r="BK1226" s="324"/>
      <c r="BL1226" s="324"/>
      <c r="BM1226" s="324"/>
      <c r="BN1226" s="324"/>
      <c r="BO1226" s="324"/>
      <c r="BP1226" s="324"/>
      <c r="BQ1226" s="324"/>
      <c r="BR1226" s="324"/>
      <c r="BS1226" s="324"/>
      <c r="BT1226" s="324"/>
      <c r="BU1226" s="324"/>
      <c r="BV1226" s="324"/>
      <c r="BW1226" s="324"/>
      <c r="BX1226" s="324"/>
      <c r="BY1226" s="324"/>
      <c r="BZ1226" s="324"/>
      <c r="CA1226" s="324"/>
      <c r="CB1226" s="324"/>
      <c r="CC1226" s="324"/>
      <c r="CD1226" s="324"/>
      <c r="CE1226" s="324"/>
      <c r="CF1226" s="324"/>
      <c r="CG1226" s="324"/>
      <c r="CH1226" s="324"/>
      <c r="CI1226" s="324"/>
      <c r="CJ1226" s="324"/>
      <c r="CK1226" s="324"/>
      <c r="CL1226" s="324"/>
      <c r="CM1226" s="324"/>
      <c r="CN1226" s="324"/>
      <c r="CO1226" s="324"/>
      <c r="CP1226" s="324"/>
      <c r="CQ1226" s="532"/>
      <c r="CR1226" s="532"/>
      <c r="CS1226" s="532"/>
      <c r="CT1226" s="532"/>
      <c r="CU1226" s="532"/>
      <c r="CV1226" s="532"/>
      <c r="CW1226" s="532"/>
      <c r="CX1226" s="532"/>
      <c r="CY1226" s="532"/>
      <c r="CZ1226" s="532"/>
      <c r="DA1226" s="532"/>
      <c r="DB1226" s="532"/>
      <c r="DC1226" s="532"/>
      <c r="DD1226" s="532"/>
      <c r="DE1226" s="532"/>
      <c r="DF1226" s="532"/>
      <c r="DG1226" s="532"/>
      <c r="DH1226" s="532"/>
      <c r="DI1226" s="532"/>
      <c r="DJ1226" s="532"/>
      <c r="DK1226" s="532"/>
      <c r="DL1226" s="532"/>
      <c r="DM1226" s="532"/>
      <c r="DN1226" s="532"/>
      <c r="DO1226" s="532"/>
      <c r="DP1226" s="532"/>
      <c r="DQ1226" s="532"/>
      <c r="DR1226" s="532"/>
      <c r="DS1226" s="532"/>
      <c r="DT1226" s="532"/>
      <c r="DU1226" s="532"/>
      <c r="DV1226" s="532"/>
      <c r="DW1226" s="532"/>
    </row>
    <row r="1227" spans="1:127" s="502" customFormat="1" ht="12.75" customHeight="1" x14ac:dyDescent="0.2">
      <c r="A1227" s="281">
        <v>1226</v>
      </c>
      <c r="B1227" s="281" t="s">
        <v>1004</v>
      </c>
      <c r="C1227" s="281" t="s">
        <v>9729</v>
      </c>
      <c r="D1227" s="281"/>
      <c r="E1227" s="281" t="s">
        <v>3920</v>
      </c>
      <c r="F1227" s="281"/>
      <c r="G1227" s="296" t="s">
        <v>9730</v>
      </c>
      <c r="H1227" s="905"/>
      <c r="I1227" s="281" t="s">
        <v>1812</v>
      </c>
      <c r="J1227" s="281"/>
      <c r="K1227" s="281" t="s">
        <v>9731</v>
      </c>
      <c r="L1227" s="905" t="s">
        <v>6487</v>
      </c>
      <c r="M1227" s="306">
        <v>44218</v>
      </c>
      <c r="N1227" s="307">
        <v>44928</v>
      </c>
      <c r="O1227" s="507" t="s">
        <v>991</v>
      </c>
      <c r="P1227" s="508">
        <f>N1227</f>
        <v>44928</v>
      </c>
      <c r="Q1227" s="520">
        <v>21018</v>
      </c>
      <c r="R1227" s="520">
        <v>2017</v>
      </c>
      <c r="S1227" s="265">
        <v>44198</v>
      </c>
      <c r="T1227" s="324" t="s">
        <v>6763</v>
      </c>
      <c r="U1227" s="324" t="s">
        <v>1786</v>
      </c>
      <c r="V1227" s="150" t="s">
        <v>484</v>
      </c>
      <c r="W1227" s="150" t="s">
        <v>9732</v>
      </c>
      <c r="X1227" s="281" t="s">
        <v>9733</v>
      </c>
      <c r="Y1227" s="281" t="s">
        <v>9734</v>
      </c>
      <c r="Z1227" s="150" t="s">
        <v>9735</v>
      </c>
      <c r="AA1227" s="303">
        <v>44928</v>
      </c>
      <c r="AB1227" s="283" t="s">
        <v>2167</v>
      </c>
      <c r="AC1227" s="281">
        <v>4.9000000000000004</v>
      </c>
      <c r="AD1227" s="284"/>
      <c r="AE1227" s="281">
        <v>55</v>
      </c>
      <c r="AF1227" s="281"/>
      <c r="AG1227" s="281">
        <v>77</v>
      </c>
      <c r="AH1227" s="281"/>
      <c r="AI1227" s="281" t="s">
        <v>994</v>
      </c>
      <c r="AJ1227" s="281" t="s">
        <v>994</v>
      </c>
      <c r="AK1227" s="324" t="s">
        <v>994</v>
      </c>
      <c r="AL1227" s="324">
        <v>1</v>
      </c>
      <c r="AM1227" s="324"/>
      <c r="AN1227" s="324"/>
      <c r="AO1227" s="324"/>
      <c r="AP1227" s="281"/>
      <c r="AQ1227" s="635"/>
      <c r="AR1227" s="324"/>
      <c r="AS1227" s="324"/>
      <c r="AT1227" s="324"/>
      <c r="AU1227" s="324"/>
      <c r="AV1227" s="324"/>
      <c r="AW1227" s="324"/>
      <c r="AX1227" s="324"/>
      <c r="AY1227" s="324"/>
      <c r="AZ1227" s="324"/>
      <c r="BA1227" s="324"/>
      <c r="BB1227" s="324"/>
      <c r="BC1227" s="324"/>
      <c r="BD1227" s="324"/>
      <c r="BE1227" s="324"/>
      <c r="BF1227" s="324"/>
      <c r="BG1227" s="324"/>
      <c r="BH1227" s="324"/>
      <c r="BI1227" s="324"/>
      <c r="BJ1227" s="324"/>
      <c r="BK1227" s="324"/>
      <c r="BL1227" s="324"/>
      <c r="BM1227" s="324"/>
      <c r="BN1227" s="324"/>
      <c r="BO1227" s="324"/>
      <c r="BP1227" s="324"/>
      <c r="BQ1227" s="324"/>
      <c r="BR1227" s="324"/>
      <c r="BS1227" s="324"/>
      <c r="BT1227" s="324"/>
      <c r="BU1227" s="324"/>
      <c r="BV1227" s="324"/>
      <c r="BW1227" s="324"/>
      <c r="BX1227" s="324"/>
      <c r="BY1227" s="324"/>
      <c r="BZ1227" s="324"/>
      <c r="CA1227" s="324"/>
      <c r="CB1227" s="324"/>
      <c r="CC1227" s="324"/>
      <c r="CD1227" s="324"/>
      <c r="CE1227" s="324"/>
      <c r="CF1227" s="324"/>
      <c r="CG1227" s="324"/>
      <c r="CH1227" s="324"/>
      <c r="CI1227" s="324"/>
      <c r="CJ1227" s="324"/>
      <c r="CK1227" s="324"/>
      <c r="CL1227" s="324"/>
      <c r="CM1227" s="324"/>
      <c r="CN1227" s="324"/>
      <c r="CO1227" s="324"/>
      <c r="CP1227" s="324"/>
      <c r="CQ1227" s="532"/>
      <c r="CR1227" s="532"/>
      <c r="CS1227" s="532"/>
      <c r="CT1227" s="532"/>
      <c r="CU1227" s="532"/>
      <c r="CV1227" s="532"/>
      <c r="CW1227" s="532"/>
      <c r="CX1227" s="532"/>
      <c r="CY1227" s="532"/>
      <c r="CZ1227" s="532"/>
      <c r="DA1227" s="532"/>
      <c r="DB1227" s="532"/>
      <c r="DC1227" s="532"/>
      <c r="DD1227" s="532"/>
      <c r="DE1227" s="532"/>
      <c r="DF1227" s="532"/>
      <c r="DG1227" s="532"/>
      <c r="DH1227" s="532"/>
      <c r="DI1227" s="532"/>
      <c r="DJ1227" s="532"/>
      <c r="DK1227" s="532"/>
      <c r="DL1227" s="532"/>
      <c r="DM1227" s="532"/>
      <c r="DN1227" s="532"/>
      <c r="DO1227" s="532"/>
      <c r="DP1227" s="532"/>
      <c r="DQ1227" s="532"/>
      <c r="DR1227" s="532"/>
      <c r="DS1227" s="532"/>
      <c r="DT1227" s="532"/>
      <c r="DU1227" s="532"/>
      <c r="DV1227" s="532"/>
      <c r="DW1227" s="532"/>
    </row>
    <row r="1228" spans="1:127" ht="12.75" customHeight="1" x14ac:dyDescent="0.2">
      <c r="A1228" s="281">
        <v>1227</v>
      </c>
      <c r="B1228" s="281" t="s">
        <v>1004</v>
      </c>
      <c r="C1228" s="281" t="s">
        <v>2896</v>
      </c>
      <c r="D1228" s="281"/>
      <c r="E1228" s="281" t="s">
        <v>3921</v>
      </c>
      <c r="F1228" s="281"/>
      <c r="G1228" s="296" t="s">
        <v>3922</v>
      </c>
      <c r="H1228" s="676"/>
      <c r="I1228" s="281" t="s">
        <v>424</v>
      </c>
      <c r="J1228" s="281"/>
      <c r="K1228" s="281" t="s">
        <v>3324</v>
      </c>
      <c r="L1228" s="676" t="s">
        <v>818</v>
      </c>
      <c r="M1228" s="306">
        <v>42531</v>
      </c>
      <c r="N1228" s="325">
        <v>45072</v>
      </c>
      <c r="O1228" s="277" t="s">
        <v>991</v>
      </c>
      <c r="P1228" s="298">
        <f t="shared" ref="P1228:P1235" si="259">N1228</f>
        <v>45072</v>
      </c>
      <c r="Q1228" s="278">
        <v>16608</v>
      </c>
      <c r="R1228" s="278">
        <v>2016</v>
      </c>
      <c r="S1228" s="279">
        <v>44342</v>
      </c>
      <c r="T1228" s="280" t="s">
        <v>748</v>
      </c>
      <c r="U1228" s="281" t="s">
        <v>991</v>
      </c>
      <c r="V1228" s="282" t="s">
        <v>10032</v>
      </c>
      <c r="W1228" s="282" t="s">
        <v>7090</v>
      </c>
      <c r="X1228" s="280" t="s">
        <v>2667</v>
      </c>
      <c r="Y1228" s="280" t="s">
        <v>10274</v>
      </c>
      <c r="Z1228" s="282" t="s">
        <v>819</v>
      </c>
      <c r="AA1228" s="303">
        <f t="shared" si="257"/>
        <v>45072</v>
      </c>
      <c r="AB1228" s="149" t="s">
        <v>1411</v>
      </c>
      <c r="AC1228" s="280">
        <v>4.8</v>
      </c>
      <c r="AD1228" s="305"/>
      <c r="AE1228" s="280">
        <v>95</v>
      </c>
      <c r="AF1228" s="280"/>
      <c r="AG1228" s="280">
        <v>115</v>
      </c>
      <c r="AH1228" s="280"/>
      <c r="AI1228" s="280">
        <v>24</v>
      </c>
      <c r="AJ1228" s="280">
        <v>39</v>
      </c>
      <c r="AK1228" s="280">
        <v>53</v>
      </c>
      <c r="AL1228" s="280">
        <v>1</v>
      </c>
      <c r="AM1228" s="501"/>
      <c r="AN1228" s="501"/>
      <c r="AO1228" s="501"/>
      <c r="AP1228" s="280"/>
      <c r="AQ1228" s="634"/>
      <c r="AR1228" s="501"/>
      <c r="AS1228" s="501"/>
      <c r="AT1228" s="501"/>
      <c r="AU1228" s="501"/>
      <c r="AV1228" s="501"/>
      <c r="AW1228" s="501"/>
      <c r="AX1228" s="501"/>
      <c r="AY1228" s="501"/>
      <c r="AZ1228" s="501"/>
      <c r="BA1228" s="501"/>
      <c r="BB1228" s="501"/>
      <c r="BC1228" s="501"/>
      <c r="BD1228" s="501"/>
      <c r="BE1228" s="501"/>
      <c r="BF1228" s="501"/>
      <c r="BG1228" s="501"/>
      <c r="BH1228" s="501"/>
      <c r="BI1228" s="501"/>
      <c r="BJ1228" s="501"/>
      <c r="BK1228" s="501"/>
      <c r="BL1228" s="501"/>
      <c r="BM1228" s="501"/>
      <c r="BN1228" s="501"/>
      <c r="BO1228" s="501"/>
      <c r="BP1228" s="501"/>
      <c r="BQ1228" s="501"/>
      <c r="BR1228" s="501"/>
      <c r="BS1228" s="501"/>
      <c r="BT1228" s="501"/>
      <c r="BU1228" s="501"/>
      <c r="BV1228" s="501"/>
      <c r="BW1228" s="501"/>
      <c r="BX1228" s="501"/>
      <c r="BY1228" s="501"/>
      <c r="BZ1228" s="501"/>
      <c r="CA1228" s="501"/>
      <c r="CB1228" s="501"/>
      <c r="CC1228" s="501"/>
      <c r="CD1228" s="501"/>
      <c r="CE1228" s="501"/>
      <c r="CF1228" s="501"/>
      <c r="CG1228" s="501"/>
      <c r="CH1228" s="501"/>
      <c r="CI1228" s="501"/>
      <c r="CJ1228" s="501"/>
      <c r="CK1228" s="501"/>
      <c r="CL1228" s="501"/>
      <c r="CM1228" s="501"/>
      <c r="CN1228" s="501"/>
      <c r="CO1228" s="501"/>
      <c r="CP1228" s="501"/>
    </row>
    <row r="1229" spans="1:127" ht="12.75" customHeight="1" x14ac:dyDescent="0.2">
      <c r="A1229" s="281">
        <v>1228</v>
      </c>
      <c r="B1229" s="281" t="s">
        <v>1004</v>
      </c>
      <c r="C1229" s="281" t="s">
        <v>4026</v>
      </c>
      <c r="D1229" s="281"/>
      <c r="E1229" s="281" t="s">
        <v>4027</v>
      </c>
      <c r="F1229" s="281"/>
      <c r="G1229" s="296" t="s">
        <v>4028</v>
      </c>
      <c r="H1229" s="676"/>
      <c r="I1229" s="281" t="s">
        <v>614</v>
      </c>
      <c r="J1229" s="281"/>
      <c r="K1229" s="318" t="s">
        <v>973</v>
      </c>
      <c r="L1229" s="676" t="s">
        <v>2046</v>
      </c>
      <c r="M1229" s="306">
        <v>42548</v>
      </c>
      <c r="N1229" s="325">
        <v>44466</v>
      </c>
      <c r="O1229" s="507" t="s">
        <v>991</v>
      </c>
      <c r="P1229" s="513">
        <f t="shared" si="259"/>
        <v>44466</v>
      </c>
      <c r="Q1229" s="264">
        <v>16645</v>
      </c>
      <c r="R1229" s="264">
        <v>2016</v>
      </c>
      <c r="S1229" s="279">
        <v>43735</v>
      </c>
      <c r="T1229" s="281" t="s">
        <v>748</v>
      </c>
      <c r="U1229" s="281" t="s">
        <v>991</v>
      </c>
      <c r="V1229" s="282" t="s">
        <v>913</v>
      </c>
      <c r="W1229" s="282" t="s">
        <v>7373</v>
      </c>
      <c r="X1229" s="280" t="s">
        <v>2047</v>
      </c>
      <c r="Y1229" s="280" t="s">
        <v>1116</v>
      </c>
      <c r="Z1229" s="282" t="s">
        <v>314</v>
      </c>
      <c r="AA1229" s="319">
        <f t="shared" si="257"/>
        <v>44466</v>
      </c>
      <c r="AB1229" s="149" t="s">
        <v>2167</v>
      </c>
      <c r="AC1229" s="280">
        <v>5.3</v>
      </c>
      <c r="AD1229" s="305"/>
      <c r="AE1229" s="280">
        <v>80</v>
      </c>
      <c r="AF1229" s="280"/>
      <c r="AG1229" s="280">
        <v>100</v>
      </c>
      <c r="AH1229" s="280"/>
      <c r="AI1229" s="280">
        <v>25</v>
      </c>
      <c r="AJ1229" s="280" t="s">
        <v>994</v>
      </c>
      <c r="AK1229" s="281">
        <v>52</v>
      </c>
      <c r="AL1229" s="281">
        <v>1</v>
      </c>
      <c r="AM1229" s="501"/>
      <c r="AN1229" s="501"/>
      <c r="AO1229" s="501"/>
      <c r="AP1229" s="280"/>
      <c r="AQ1229" s="634"/>
      <c r="AR1229" s="501"/>
      <c r="AS1229" s="501"/>
      <c r="AT1229" s="501"/>
      <c r="AU1229" s="501"/>
      <c r="AV1229" s="501"/>
      <c r="AW1229" s="501"/>
      <c r="AX1229" s="501"/>
      <c r="AY1229" s="501"/>
      <c r="AZ1229" s="501"/>
      <c r="BA1229" s="501"/>
      <c r="BB1229" s="501"/>
      <c r="BC1229" s="501"/>
      <c r="BD1229" s="501"/>
      <c r="BE1229" s="501"/>
      <c r="BF1229" s="501"/>
      <c r="BG1229" s="501"/>
      <c r="BH1229" s="501"/>
      <c r="BI1229" s="501"/>
      <c r="BJ1229" s="501"/>
      <c r="BK1229" s="501"/>
      <c r="BL1229" s="501"/>
      <c r="BM1229" s="501"/>
      <c r="BN1229" s="501"/>
      <c r="BO1229" s="501"/>
      <c r="BP1229" s="501"/>
      <c r="BQ1229" s="501"/>
      <c r="BR1229" s="501"/>
      <c r="BS1229" s="501"/>
      <c r="BT1229" s="501"/>
      <c r="BU1229" s="501"/>
      <c r="BV1229" s="501"/>
      <c r="BW1229" s="501"/>
      <c r="BX1229" s="501"/>
      <c r="BY1229" s="501"/>
      <c r="BZ1229" s="501"/>
      <c r="CA1229" s="501"/>
      <c r="CB1229" s="501"/>
      <c r="CC1229" s="501"/>
      <c r="CD1229" s="501"/>
      <c r="CE1229" s="501"/>
      <c r="CF1229" s="501"/>
      <c r="CG1229" s="501"/>
      <c r="CH1229" s="501"/>
      <c r="CI1229" s="501"/>
      <c r="CJ1229" s="501"/>
      <c r="CK1229" s="501"/>
      <c r="CL1229" s="501"/>
      <c r="CM1229" s="501"/>
      <c r="CN1229" s="501"/>
      <c r="CO1229" s="501"/>
      <c r="CP1229" s="501"/>
    </row>
    <row r="1230" spans="1:127" ht="12.75" customHeight="1" x14ac:dyDescent="0.2">
      <c r="A1230" s="281">
        <v>1229</v>
      </c>
      <c r="B1230" s="281" t="s">
        <v>1004</v>
      </c>
      <c r="C1230" s="281" t="s">
        <v>3923</v>
      </c>
      <c r="D1230" s="281"/>
      <c r="E1230" s="281" t="s">
        <v>3924</v>
      </c>
      <c r="F1230" s="281"/>
      <c r="G1230" s="296" t="s">
        <v>3925</v>
      </c>
      <c r="H1230" s="676"/>
      <c r="I1230" s="281" t="s">
        <v>157</v>
      </c>
      <c r="J1230" s="281"/>
      <c r="K1230" s="281" t="s">
        <v>3926</v>
      </c>
      <c r="L1230" s="676" t="s">
        <v>3927</v>
      </c>
      <c r="M1230" s="306">
        <v>42474</v>
      </c>
      <c r="N1230" s="325">
        <v>43878</v>
      </c>
      <c r="O1230" s="507" t="s">
        <v>991</v>
      </c>
      <c r="P1230" s="513">
        <f t="shared" si="259"/>
        <v>43878</v>
      </c>
      <c r="Q1230" s="514">
        <v>16469</v>
      </c>
      <c r="R1230" s="514">
        <v>2006</v>
      </c>
      <c r="S1230" s="279">
        <v>43148</v>
      </c>
      <c r="T1230" s="501" t="s">
        <v>706</v>
      </c>
      <c r="U1230" s="324" t="s">
        <v>991</v>
      </c>
      <c r="V1230" s="282" t="s">
        <v>4</v>
      </c>
      <c r="W1230" s="282" t="s">
        <v>5740</v>
      </c>
      <c r="X1230" s="280" t="s">
        <v>3928</v>
      </c>
      <c r="Y1230" s="280" t="s">
        <v>3929</v>
      </c>
      <c r="Z1230" s="282" t="s">
        <v>3930</v>
      </c>
      <c r="AA1230" s="319">
        <f t="shared" ref="AA1230:AA1292" si="260">N1230</f>
        <v>43878</v>
      </c>
      <c r="AB1230" s="149" t="s">
        <v>1395</v>
      </c>
      <c r="AC1230" s="280">
        <v>6.5</v>
      </c>
      <c r="AD1230" s="305"/>
      <c r="AE1230" s="280">
        <v>85</v>
      </c>
      <c r="AF1230" s="280"/>
      <c r="AG1230" s="280">
        <v>105</v>
      </c>
      <c r="AH1230" s="280"/>
      <c r="AI1230" s="280">
        <v>22</v>
      </c>
      <c r="AJ1230" s="280">
        <v>37</v>
      </c>
      <c r="AK1230" s="501">
        <v>50</v>
      </c>
      <c r="AL1230" s="501">
        <v>1</v>
      </c>
      <c r="AM1230" s="501"/>
      <c r="AN1230" s="501"/>
      <c r="AO1230" s="501"/>
      <c r="AP1230" s="280"/>
      <c r="AQ1230" s="634"/>
      <c r="AR1230" s="501"/>
      <c r="AS1230" s="501"/>
      <c r="AT1230" s="501"/>
      <c r="AU1230" s="501"/>
      <c r="AV1230" s="501"/>
      <c r="AW1230" s="501"/>
      <c r="AX1230" s="501"/>
      <c r="AY1230" s="501"/>
      <c r="AZ1230" s="501"/>
      <c r="BA1230" s="501"/>
      <c r="BB1230" s="501"/>
      <c r="BC1230" s="501"/>
      <c r="BD1230" s="501"/>
      <c r="BE1230" s="501"/>
      <c r="BF1230" s="501"/>
      <c r="BG1230" s="501"/>
      <c r="BH1230" s="501"/>
      <c r="BI1230" s="501"/>
      <c r="BJ1230" s="501"/>
      <c r="BK1230" s="501"/>
      <c r="BL1230" s="501"/>
      <c r="BM1230" s="501"/>
      <c r="BN1230" s="501"/>
      <c r="BO1230" s="501"/>
      <c r="BP1230" s="501"/>
      <c r="BQ1230" s="501"/>
      <c r="BR1230" s="501"/>
      <c r="BS1230" s="501"/>
      <c r="BT1230" s="501"/>
      <c r="BU1230" s="501"/>
      <c r="BV1230" s="501"/>
      <c r="BW1230" s="501"/>
      <c r="BX1230" s="501"/>
      <c r="BY1230" s="501"/>
      <c r="BZ1230" s="501"/>
      <c r="CA1230" s="501"/>
      <c r="CB1230" s="501"/>
      <c r="CC1230" s="501"/>
      <c r="CD1230" s="501"/>
      <c r="CE1230" s="501"/>
      <c r="CF1230" s="501"/>
      <c r="CG1230" s="501"/>
      <c r="CH1230" s="501"/>
      <c r="CI1230" s="501"/>
      <c r="CJ1230" s="501"/>
      <c r="CK1230" s="501"/>
      <c r="CL1230" s="501"/>
      <c r="CM1230" s="501"/>
      <c r="CN1230" s="501"/>
      <c r="CO1230" s="501"/>
      <c r="CP1230" s="501"/>
    </row>
    <row r="1231" spans="1:127" s="502" customFormat="1" ht="12.75" customHeight="1" x14ac:dyDescent="0.2">
      <c r="A1231" s="281">
        <v>1230</v>
      </c>
      <c r="B1231" s="281" t="s">
        <v>1004</v>
      </c>
      <c r="C1231" s="281" t="s">
        <v>6667</v>
      </c>
      <c r="D1231" s="281"/>
      <c r="E1231" s="281" t="s">
        <v>6668</v>
      </c>
      <c r="F1231" s="281"/>
      <c r="G1231" s="296" t="s">
        <v>6669</v>
      </c>
      <c r="H1231" s="676"/>
      <c r="I1231" s="281" t="s">
        <v>136</v>
      </c>
      <c r="J1231" s="281"/>
      <c r="K1231" s="281" t="s">
        <v>6670</v>
      </c>
      <c r="L1231" s="676" t="s">
        <v>6671</v>
      </c>
      <c r="M1231" s="306">
        <v>43416</v>
      </c>
      <c r="N1231" s="307">
        <v>44860</v>
      </c>
      <c r="O1231" s="507" t="s">
        <v>991</v>
      </c>
      <c r="P1231" s="508">
        <f t="shared" si="259"/>
        <v>44860</v>
      </c>
      <c r="Q1231" s="520">
        <v>20721</v>
      </c>
      <c r="R1231" s="520">
        <v>2012</v>
      </c>
      <c r="S1231" s="265">
        <v>44130</v>
      </c>
      <c r="T1231" s="324" t="s">
        <v>239</v>
      </c>
      <c r="U1231" s="324" t="s">
        <v>991</v>
      </c>
      <c r="V1231" s="150" t="s">
        <v>4</v>
      </c>
      <c r="W1231" s="150" t="s">
        <v>2278</v>
      </c>
      <c r="X1231" s="281" t="s">
        <v>6672</v>
      </c>
      <c r="Y1231" s="281" t="s">
        <v>1439</v>
      </c>
      <c r="Z1231" s="150" t="s">
        <v>1440</v>
      </c>
      <c r="AA1231" s="303">
        <v>44860</v>
      </c>
      <c r="AB1231" s="283" t="s">
        <v>2167</v>
      </c>
      <c r="AC1231" s="281">
        <v>5.6</v>
      </c>
      <c r="AD1231" s="284"/>
      <c r="AE1231" s="281">
        <v>80</v>
      </c>
      <c r="AF1231" s="281"/>
      <c r="AG1231" s="281">
        <v>100</v>
      </c>
      <c r="AH1231" s="281"/>
      <c r="AI1231" s="281">
        <v>23</v>
      </c>
      <c r="AJ1231" s="281">
        <v>38</v>
      </c>
      <c r="AK1231" s="324">
        <v>50</v>
      </c>
      <c r="AL1231" s="324">
        <v>1</v>
      </c>
      <c r="AM1231" s="324"/>
      <c r="AN1231" s="324"/>
      <c r="AO1231" s="324"/>
      <c r="AP1231" s="281"/>
      <c r="AQ1231" s="635"/>
      <c r="AR1231" s="324"/>
      <c r="AS1231" s="324"/>
      <c r="AT1231" s="324"/>
      <c r="AU1231" s="324"/>
      <c r="AV1231" s="324"/>
      <c r="AW1231" s="324"/>
      <c r="AX1231" s="324"/>
      <c r="AY1231" s="324"/>
      <c r="AZ1231" s="324"/>
      <c r="BA1231" s="324"/>
      <c r="BB1231" s="324"/>
      <c r="BC1231" s="324"/>
      <c r="BD1231" s="324"/>
      <c r="BE1231" s="324"/>
      <c r="BF1231" s="324"/>
      <c r="BG1231" s="324"/>
      <c r="BH1231" s="324"/>
      <c r="BI1231" s="324"/>
      <c r="BJ1231" s="324"/>
      <c r="BK1231" s="324"/>
      <c r="BL1231" s="324"/>
      <c r="BM1231" s="324"/>
      <c r="BN1231" s="324"/>
      <c r="BO1231" s="324"/>
      <c r="BP1231" s="324"/>
      <c r="BQ1231" s="324"/>
      <c r="BR1231" s="324"/>
      <c r="BS1231" s="324"/>
      <c r="BT1231" s="324"/>
      <c r="BU1231" s="324"/>
      <c r="BV1231" s="324"/>
      <c r="BW1231" s="324"/>
      <c r="BX1231" s="324"/>
      <c r="BY1231" s="324"/>
      <c r="BZ1231" s="324"/>
      <c r="CA1231" s="324"/>
      <c r="CB1231" s="324"/>
      <c r="CC1231" s="324"/>
      <c r="CD1231" s="324"/>
      <c r="CE1231" s="324"/>
      <c r="CF1231" s="324"/>
      <c r="CG1231" s="324"/>
      <c r="CH1231" s="324"/>
      <c r="CI1231" s="324"/>
      <c r="CJ1231" s="324"/>
      <c r="CK1231" s="324"/>
      <c r="CL1231" s="324"/>
      <c r="CM1231" s="324"/>
      <c r="CN1231" s="324"/>
      <c r="CO1231" s="324"/>
      <c r="CP1231" s="324"/>
      <c r="CQ1231" s="532"/>
      <c r="CR1231" s="532"/>
      <c r="CS1231" s="532"/>
      <c r="CT1231" s="532"/>
      <c r="CU1231" s="532"/>
      <c r="CV1231" s="532"/>
      <c r="CW1231" s="532"/>
      <c r="CX1231" s="532"/>
      <c r="CY1231" s="532"/>
      <c r="CZ1231" s="532"/>
      <c r="DA1231" s="532"/>
      <c r="DB1231" s="532"/>
      <c r="DC1231" s="532"/>
      <c r="DD1231" s="532"/>
      <c r="DE1231" s="532"/>
      <c r="DF1231" s="532"/>
      <c r="DG1231" s="532"/>
      <c r="DH1231" s="532"/>
      <c r="DI1231" s="532"/>
      <c r="DJ1231" s="532"/>
      <c r="DK1231" s="532"/>
      <c r="DL1231" s="532"/>
      <c r="DM1231" s="532"/>
      <c r="DN1231" s="532"/>
      <c r="DO1231" s="532"/>
      <c r="DP1231" s="532"/>
      <c r="DQ1231" s="532"/>
      <c r="DR1231" s="532"/>
      <c r="DS1231" s="532"/>
      <c r="DT1231" s="532"/>
      <c r="DU1231" s="532"/>
      <c r="DV1231" s="532"/>
      <c r="DW1231" s="532"/>
    </row>
    <row r="1232" spans="1:127" s="502" customFormat="1" ht="12.75" customHeight="1" x14ac:dyDescent="0.2">
      <c r="A1232" s="281">
        <v>1231</v>
      </c>
      <c r="B1232" s="281" t="s">
        <v>1004</v>
      </c>
      <c r="C1232" s="497" t="s">
        <v>1398</v>
      </c>
      <c r="D1232" s="281"/>
      <c r="E1232" s="281" t="s">
        <v>7155</v>
      </c>
      <c r="F1232" s="281"/>
      <c r="G1232" s="296" t="s">
        <v>7156</v>
      </c>
      <c r="H1232" s="676"/>
      <c r="I1232" s="281" t="s">
        <v>1634</v>
      </c>
      <c r="J1232" s="281"/>
      <c r="K1232" s="281" t="s">
        <v>3877</v>
      </c>
      <c r="L1232" s="676" t="s">
        <v>1838</v>
      </c>
      <c r="M1232" s="306">
        <v>43573</v>
      </c>
      <c r="N1232" s="307">
        <v>45034</v>
      </c>
      <c r="O1232" s="507" t="s">
        <v>991</v>
      </c>
      <c r="P1232" s="508">
        <f>N1232</f>
        <v>45034</v>
      </c>
      <c r="Q1232" s="520">
        <v>19199</v>
      </c>
      <c r="R1232" s="520">
        <v>2019</v>
      </c>
      <c r="S1232" s="265">
        <v>44304</v>
      </c>
      <c r="T1232" s="324" t="s">
        <v>1686</v>
      </c>
      <c r="U1232" s="324" t="s">
        <v>991</v>
      </c>
      <c r="V1232" s="150" t="s">
        <v>1280</v>
      </c>
      <c r="W1232" s="150" t="s">
        <v>1280</v>
      </c>
      <c r="X1232" s="281" t="s">
        <v>975</v>
      </c>
      <c r="Y1232" s="281" t="s">
        <v>1271</v>
      </c>
      <c r="Z1232" s="150" t="s">
        <v>650</v>
      </c>
      <c r="AA1232" s="303">
        <f>N1232</f>
        <v>45034</v>
      </c>
      <c r="AB1232" s="283" t="s">
        <v>485</v>
      </c>
      <c r="AC1232" s="281">
        <v>4.5</v>
      </c>
      <c r="AD1232" s="284"/>
      <c r="AE1232" s="281">
        <v>63</v>
      </c>
      <c r="AF1232" s="281"/>
      <c r="AG1232" s="281">
        <v>80</v>
      </c>
      <c r="AH1232" s="281"/>
      <c r="AI1232" s="281" t="s">
        <v>994</v>
      </c>
      <c r="AJ1232" s="281" t="s">
        <v>994</v>
      </c>
      <c r="AK1232" s="324" t="s">
        <v>994</v>
      </c>
      <c r="AL1232" s="324">
        <v>1</v>
      </c>
      <c r="AM1232" s="324"/>
      <c r="AN1232" s="324"/>
      <c r="AO1232" s="324"/>
      <c r="AP1232" s="281"/>
      <c r="AQ1232" s="635"/>
      <c r="AR1232" s="324"/>
      <c r="AS1232" s="324"/>
      <c r="AT1232" s="324"/>
      <c r="AU1232" s="324"/>
      <c r="AV1232" s="324"/>
      <c r="AW1232" s="324"/>
      <c r="AX1232" s="324"/>
      <c r="AY1232" s="324"/>
      <c r="AZ1232" s="324"/>
      <c r="BA1232" s="324"/>
      <c r="BB1232" s="324"/>
      <c r="BC1232" s="324"/>
      <c r="BD1232" s="324"/>
      <c r="BE1232" s="324"/>
      <c r="BF1232" s="324"/>
      <c r="BG1232" s="324"/>
      <c r="BH1232" s="324"/>
      <c r="BI1232" s="324"/>
      <c r="BJ1232" s="324"/>
      <c r="BK1232" s="324"/>
      <c r="BL1232" s="324"/>
      <c r="BM1232" s="324"/>
      <c r="BN1232" s="324"/>
      <c r="BO1232" s="324"/>
      <c r="BP1232" s="324"/>
      <c r="BQ1232" s="324"/>
      <c r="BR1232" s="324"/>
      <c r="BS1232" s="324"/>
      <c r="BT1232" s="324"/>
      <c r="BU1232" s="324"/>
      <c r="BV1232" s="324"/>
      <c r="BW1232" s="324"/>
      <c r="BX1232" s="324"/>
      <c r="BY1232" s="324"/>
      <c r="BZ1232" s="324"/>
      <c r="CA1232" s="324"/>
      <c r="CB1232" s="324"/>
      <c r="CC1232" s="324"/>
      <c r="CD1232" s="324"/>
      <c r="CE1232" s="324"/>
      <c r="CF1232" s="324"/>
      <c r="CG1232" s="324"/>
      <c r="CH1232" s="324"/>
      <c r="CI1232" s="324"/>
      <c r="CJ1232" s="324"/>
      <c r="CK1232" s="324"/>
      <c r="CL1232" s="324"/>
      <c r="CM1232" s="324"/>
      <c r="CN1232" s="324"/>
      <c r="CO1232" s="324"/>
      <c r="CP1232" s="324"/>
      <c r="CQ1232" s="532"/>
      <c r="CR1232" s="532"/>
      <c r="CS1232" s="532"/>
      <c r="CT1232" s="532"/>
      <c r="CU1232" s="532"/>
      <c r="CV1232" s="532"/>
      <c r="CW1232" s="532"/>
      <c r="CX1232" s="532"/>
      <c r="CY1232" s="532"/>
      <c r="CZ1232" s="532"/>
      <c r="DA1232" s="532"/>
      <c r="DB1232" s="532"/>
      <c r="DC1232" s="532"/>
      <c r="DD1232" s="532"/>
      <c r="DE1232" s="532"/>
      <c r="DF1232" s="532"/>
      <c r="DG1232" s="532"/>
      <c r="DH1232" s="532"/>
      <c r="DI1232" s="532"/>
      <c r="DJ1232" s="532"/>
      <c r="DK1232" s="532"/>
      <c r="DL1232" s="532"/>
      <c r="DM1232" s="532"/>
      <c r="DN1232" s="532"/>
      <c r="DO1232" s="532"/>
      <c r="DP1232" s="532"/>
      <c r="DQ1232" s="532"/>
      <c r="DR1232" s="532"/>
      <c r="DS1232" s="532"/>
      <c r="DT1232" s="532"/>
      <c r="DU1232" s="532"/>
      <c r="DV1232" s="532"/>
      <c r="DW1232" s="532"/>
    </row>
    <row r="1233" spans="1:127" s="502" customFormat="1" ht="12.75" customHeight="1" x14ac:dyDescent="0.2">
      <c r="A1233" s="281">
        <v>1232</v>
      </c>
      <c r="B1233" s="281" t="s">
        <v>1004</v>
      </c>
      <c r="C1233" s="281" t="s">
        <v>8188</v>
      </c>
      <c r="D1233" s="281"/>
      <c r="E1233" s="281" t="s">
        <v>3933</v>
      </c>
      <c r="F1233" s="281"/>
      <c r="G1233" s="296" t="s">
        <v>8189</v>
      </c>
      <c r="H1233" s="728"/>
      <c r="I1233" s="281" t="s">
        <v>1527</v>
      </c>
      <c r="J1233" s="281"/>
      <c r="K1233" s="281" t="s">
        <v>8190</v>
      </c>
      <c r="L1233" s="728" t="s">
        <v>8191</v>
      </c>
      <c r="M1233" s="306">
        <v>43888</v>
      </c>
      <c r="N1233" s="307">
        <v>44612</v>
      </c>
      <c r="O1233" s="277" t="s">
        <v>991</v>
      </c>
      <c r="P1233" s="299">
        <f>N1233</f>
        <v>44612</v>
      </c>
      <c r="Q1233" s="264">
        <v>20192</v>
      </c>
      <c r="R1233" s="264">
        <v>2018</v>
      </c>
      <c r="S1233" s="265">
        <v>43881</v>
      </c>
      <c r="T1233" s="281" t="s">
        <v>6763</v>
      </c>
      <c r="U1233" s="281" t="s">
        <v>1786</v>
      </c>
      <c r="V1233" s="150" t="s">
        <v>484</v>
      </c>
      <c r="W1233" s="150" t="s">
        <v>1894</v>
      </c>
      <c r="X1233" s="281" t="s">
        <v>8192</v>
      </c>
      <c r="Y1233" s="281" t="s">
        <v>958</v>
      </c>
      <c r="Z1233" s="150" t="s">
        <v>1612</v>
      </c>
      <c r="AA1233" s="303">
        <v>44612</v>
      </c>
      <c r="AB1233" s="283" t="s">
        <v>485</v>
      </c>
      <c r="AC1233" s="281">
        <v>3.1</v>
      </c>
      <c r="AD1233" s="284"/>
      <c r="AE1233" s="281">
        <v>75</v>
      </c>
      <c r="AF1233" s="281"/>
      <c r="AG1233" s="281">
        <v>105</v>
      </c>
      <c r="AH1233" s="281"/>
      <c r="AI1233" s="281" t="s">
        <v>994</v>
      </c>
      <c r="AJ1233" s="281" t="s">
        <v>994</v>
      </c>
      <c r="AK1233" s="281" t="s">
        <v>994</v>
      </c>
      <c r="AL1233" s="281">
        <v>1</v>
      </c>
      <c r="AM1233" s="324"/>
      <c r="AN1233" s="324"/>
      <c r="AO1233" s="324"/>
      <c r="AP1233" s="281"/>
      <c r="AQ1233" s="635"/>
      <c r="AR1233" s="324"/>
      <c r="AS1233" s="324"/>
      <c r="AT1233" s="324"/>
      <c r="AU1233" s="324"/>
      <c r="AV1233" s="324"/>
      <c r="AW1233" s="324"/>
      <c r="AX1233" s="324"/>
      <c r="AY1233" s="324"/>
      <c r="AZ1233" s="324"/>
      <c r="BA1233" s="324"/>
      <c r="BB1233" s="324"/>
      <c r="BC1233" s="324"/>
      <c r="BD1233" s="324"/>
      <c r="BE1233" s="324"/>
      <c r="BF1233" s="324"/>
      <c r="BG1233" s="324"/>
      <c r="BH1233" s="324"/>
      <c r="BI1233" s="324"/>
      <c r="BJ1233" s="324"/>
      <c r="BK1233" s="324"/>
      <c r="BL1233" s="324"/>
      <c r="BM1233" s="324"/>
      <c r="BN1233" s="324"/>
      <c r="BO1233" s="324"/>
      <c r="BP1233" s="324"/>
      <c r="BQ1233" s="324"/>
      <c r="BR1233" s="324"/>
      <c r="BS1233" s="324"/>
      <c r="BT1233" s="324"/>
      <c r="BU1233" s="324"/>
      <c r="BV1233" s="324"/>
      <c r="BW1233" s="324"/>
      <c r="BX1233" s="324"/>
      <c r="BY1233" s="324"/>
      <c r="BZ1233" s="324"/>
      <c r="CA1233" s="324"/>
      <c r="CB1233" s="324"/>
      <c r="CC1233" s="324"/>
      <c r="CD1233" s="324"/>
      <c r="CE1233" s="324"/>
      <c r="CF1233" s="324"/>
      <c r="CG1233" s="324"/>
      <c r="CH1233" s="324"/>
      <c r="CI1233" s="324"/>
      <c r="CJ1233" s="324"/>
      <c r="CK1233" s="324"/>
      <c r="CL1233" s="324"/>
      <c r="CM1233" s="324"/>
      <c r="CN1233" s="324"/>
      <c r="CO1233" s="324"/>
      <c r="CP1233" s="324"/>
      <c r="CQ1233" s="532"/>
      <c r="CR1233" s="532"/>
      <c r="CS1233" s="532"/>
      <c r="CT1233" s="532"/>
      <c r="CU1233" s="532"/>
      <c r="CV1233" s="532"/>
      <c r="CW1233" s="532"/>
      <c r="CX1233" s="532"/>
      <c r="CY1233" s="532"/>
      <c r="CZ1233" s="532"/>
      <c r="DA1233" s="532"/>
      <c r="DB1233" s="532"/>
      <c r="DC1233" s="532"/>
      <c r="DD1233" s="532"/>
      <c r="DE1233" s="532"/>
      <c r="DF1233" s="532"/>
      <c r="DG1233" s="532"/>
      <c r="DH1233" s="532"/>
      <c r="DI1233" s="532"/>
      <c r="DJ1233" s="532"/>
      <c r="DK1233" s="532"/>
      <c r="DL1233" s="532"/>
      <c r="DM1233" s="532"/>
      <c r="DN1233" s="532"/>
      <c r="DO1233" s="532"/>
      <c r="DP1233" s="532"/>
      <c r="DQ1233" s="532"/>
      <c r="DR1233" s="532"/>
      <c r="DS1233" s="532"/>
      <c r="DT1233" s="532"/>
      <c r="DU1233" s="532"/>
      <c r="DV1233" s="532"/>
      <c r="DW1233" s="532"/>
    </row>
    <row r="1234" spans="1:127" ht="12.75" customHeight="1" x14ac:dyDescent="0.2">
      <c r="A1234" s="281">
        <v>1233</v>
      </c>
      <c r="B1234" s="281" t="s">
        <v>1004</v>
      </c>
      <c r="C1234" s="281" t="s">
        <v>3934</v>
      </c>
      <c r="D1234" s="281"/>
      <c r="E1234" s="281" t="s">
        <v>3935</v>
      </c>
      <c r="F1234" s="281"/>
      <c r="G1234" s="296" t="s">
        <v>3936</v>
      </c>
      <c r="H1234" s="676"/>
      <c r="I1234" s="271" t="s">
        <v>424</v>
      </c>
      <c r="J1234" s="281"/>
      <c r="K1234" s="271" t="s">
        <v>1743</v>
      </c>
      <c r="L1234" s="273" t="s">
        <v>1744</v>
      </c>
      <c r="M1234" s="275">
        <v>42537</v>
      </c>
      <c r="N1234" s="307">
        <v>44761</v>
      </c>
      <c r="O1234" s="277" t="s">
        <v>991</v>
      </c>
      <c r="P1234" s="299">
        <f t="shared" si="259"/>
        <v>44761</v>
      </c>
      <c r="Q1234" s="264">
        <v>16613</v>
      </c>
      <c r="R1234" s="264">
        <v>2016</v>
      </c>
      <c r="S1234" s="279">
        <v>44031</v>
      </c>
      <c r="T1234" s="281" t="s">
        <v>239</v>
      </c>
      <c r="U1234" s="281" t="s">
        <v>991</v>
      </c>
      <c r="V1234" s="150" t="s">
        <v>1281</v>
      </c>
      <c r="W1234" s="150" t="s">
        <v>3122</v>
      </c>
      <c r="X1234" s="281" t="s">
        <v>8965</v>
      </c>
      <c r="Y1234" s="281" t="s">
        <v>2118</v>
      </c>
      <c r="Z1234" s="150" t="s">
        <v>2119</v>
      </c>
      <c r="AA1234" s="303">
        <f t="shared" si="260"/>
        <v>44761</v>
      </c>
      <c r="AB1234" s="283" t="s">
        <v>4298</v>
      </c>
      <c r="AC1234" s="281">
        <v>5.9</v>
      </c>
      <c r="AD1234" s="284"/>
      <c r="AE1234" s="281">
        <v>90</v>
      </c>
      <c r="AF1234" s="281"/>
      <c r="AG1234" s="281">
        <v>105</v>
      </c>
      <c r="AH1234" s="281"/>
      <c r="AI1234" s="281">
        <v>25</v>
      </c>
      <c r="AJ1234" s="281">
        <v>40</v>
      </c>
      <c r="AK1234" s="281">
        <v>63</v>
      </c>
      <c r="AL1234" s="281">
        <v>1</v>
      </c>
      <c r="AM1234" s="501"/>
      <c r="AN1234" s="501"/>
      <c r="AO1234" s="501"/>
      <c r="AP1234" s="280"/>
      <c r="AQ1234" s="634"/>
      <c r="AR1234" s="501"/>
      <c r="AS1234" s="501"/>
      <c r="AT1234" s="501"/>
      <c r="AU1234" s="501"/>
      <c r="AV1234" s="501"/>
      <c r="AW1234" s="501"/>
      <c r="AX1234" s="501"/>
      <c r="AY1234" s="501"/>
      <c r="AZ1234" s="501"/>
      <c r="BA1234" s="501"/>
      <c r="BB1234" s="501"/>
      <c r="BC1234" s="501"/>
      <c r="BD1234" s="501"/>
      <c r="BE1234" s="501"/>
      <c r="BF1234" s="501"/>
      <c r="BG1234" s="501"/>
      <c r="BH1234" s="501"/>
      <c r="BI1234" s="501"/>
      <c r="BJ1234" s="501"/>
      <c r="BK1234" s="501"/>
      <c r="BL1234" s="501"/>
      <c r="BM1234" s="501"/>
      <c r="BN1234" s="501"/>
      <c r="BO1234" s="501"/>
      <c r="BP1234" s="501"/>
      <c r="BQ1234" s="501"/>
      <c r="BR1234" s="501"/>
      <c r="BS1234" s="501"/>
      <c r="BT1234" s="501"/>
      <c r="BU1234" s="501"/>
      <c r="BV1234" s="501"/>
      <c r="BW1234" s="501"/>
      <c r="BX1234" s="501"/>
      <c r="BY1234" s="501"/>
      <c r="BZ1234" s="501"/>
      <c r="CA1234" s="501"/>
      <c r="CB1234" s="501"/>
      <c r="CC1234" s="501"/>
      <c r="CD1234" s="501"/>
      <c r="CE1234" s="501"/>
      <c r="CF1234" s="501"/>
      <c r="CG1234" s="501"/>
      <c r="CH1234" s="501"/>
      <c r="CI1234" s="501"/>
      <c r="CJ1234" s="501"/>
      <c r="CK1234" s="501"/>
      <c r="CL1234" s="501"/>
      <c r="CM1234" s="501"/>
      <c r="CN1234" s="501"/>
      <c r="CO1234" s="501"/>
      <c r="CP1234" s="501"/>
    </row>
    <row r="1235" spans="1:127" s="502" customFormat="1" ht="12.75" customHeight="1" x14ac:dyDescent="0.2">
      <c r="A1235" s="281">
        <v>1234</v>
      </c>
      <c r="B1235" s="281" t="s">
        <v>1004</v>
      </c>
      <c r="C1235" s="281" t="s">
        <v>5986</v>
      </c>
      <c r="D1235" s="281"/>
      <c r="E1235" s="281" t="s">
        <v>5987</v>
      </c>
      <c r="F1235" s="281"/>
      <c r="G1235" s="296" t="s">
        <v>7976</v>
      </c>
      <c r="H1235" s="676"/>
      <c r="I1235" s="281" t="s">
        <v>1168</v>
      </c>
      <c r="J1235" s="281"/>
      <c r="K1235" s="281" t="s">
        <v>7977</v>
      </c>
      <c r="L1235" s="676" t="s">
        <v>7978</v>
      </c>
      <c r="M1235" s="306">
        <v>43207</v>
      </c>
      <c r="N1235" s="325">
        <v>44686</v>
      </c>
      <c r="O1235" s="277" t="s">
        <v>991</v>
      </c>
      <c r="P1235" s="298">
        <f t="shared" si="259"/>
        <v>44686</v>
      </c>
      <c r="Q1235" s="278">
        <v>20042</v>
      </c>
      <c r="R1235" s="278">
        <v>2018</v>
      </c>
      <c r="S1235" s="279">
        <v>43956</v>
      </c>
      <c r="T1235" s="280" t="s">
        <v>5762</v>
      </c>
      <c r="U1235" s="281" t="s">
        <v>991</v>
      </c>
      <c r="V1235" s="282" t="s">
        <v>782</v>
      </c>
      <c r="W1235" s="282" t="s">
        <v>782</v>
      </c>
      <c r="X1235" s="280" t="s">
        <v>7979</v>
      </c>
      <c r="Y1235" s="280" t="s">
        <v>7980</v>
      </c>
      <c r="Z1235" s="282" t="s">
        <v>7981</v>
      </c>
      <c r="AA1235" s="319">
        <f t="shared" si="260"/>
        <v>44686</v>
      </c>
      <c r="AB1235" s="149" t="s">
        <v>485</v>
      </c>
      <c r="AC1235" s="280">
        <v>5.8</v>
      </c>
      <c r="AD1235" s="305"/>
      <c r="AE1235" s="280">
        <v>100</v>
      </c>
      <c r="AF1235" s="280"/>
      <c r="AG1235" s="280">
        <v>125</v>
      </c>
      <c r="AH1235" s="280"/>
      <c r="AI1235" s="280" t="s">
        <v>994</v>
      </c>
      <c r="AJ1235" s="280" t="s">
        <v>994</v>
      </c>
      <c r="AK1235" s="280" t="s">
        <v>994</v>
      </c>
      <c r="AL1235" s="280">
        <v>1</v>
      </c>
      <c r="AM1235" s="324"/>
      <c r="AN1235" s="324"/>
      <c r="AO1235" s="324"/>
      <c r="AP1235" s="281"/>
      <c r="AQ1235" s="635"/>
      <c r="AR1235" s="324"/>
      <c r="AS1235" s="324"/>
      <c r="AT1235" s="324"/>
      <c r="AU1235" s="324"/>
      <c r="AV1235" s="324"/>
      <c r="AW1235" s="324"/>
      <c r="AX1235" s="324"/>
      <c r="AY1235" s="324"/>
      <c r="AZ1235" s="324"/>
      <c r="BA1235" s="324"/>
      <c r="BB1235" s="324"/>
      <c r="BC1235" s="324"/>
      <c r="BD1235" s="324"/>
      <c r="BE1235" s="324"/>
      <c r="BF1235" s="324"/>
      <c r="BG1235" s="324"/>
      <c r="BH1235" s="324"/>
      <c r="BI1235" s="324"/>
      <c r="BJ1235" s="324"/>
      <c r="BK1235" s="324"/>
      <c r="BL1235" s="324"/>
      <c r="BM1235" s="324"/>
      <c r="BN1235" s="324"/>
      <c r="BO1235" s="324"/>
      <c r="BP1235" s="324"/>
      <c r="BQ1235" s="324"/>
      <c r="BR1235" s="324"/>
      <c r="BS1235" s="324"/>
      <c r="BT1235" s="324"/>
      <c r="BU1235" s="324"/>
      <c r="BV1235" s="324"/>
      <c r="BW1235" s="324"/>
      <c r="BX1235" s="324"/>
      <c r="BY1235" s="324"/>
      <c r="BZ1235" s="324"/>
      <c r="CA1235" s="324"/>
      <c r="CB1235" s="324"/>
      <c r="CC1235" s="324"/>
      <c r="CD1235" s="324"/>
      <c r="CE1235" s="324"/>
      <c r="CF1235" s="324"/>
      <c r="CG1235" s="324"/>
      <c r="CH1235" s="324"/>
      <c r="CI1235" s="324"/>
      <c r="CJ1235" s="324"/>
      <c r="CK1235" s="324"/>
      <c r="CL1235" s="324"/>
      <c r="CM1235" s="324"/>
      <c r="CN1235" s="324"/>
      <c r="CO1235" s="324"/>
      <c r="CP1235" s="324"/>
      <c r="CQ1235" s="532"/>
      <c r="CR1235" s="532"/>
      <c r="CS1235" s="532"/>
      <c r="CT1235" s="532"/>
      <c r="CU1235" s="532"/>
      <c r="CV1235" s="532"/>
      <c r="CW1235" s="532"/>
      <c r="CX1235" s="532"/>
      <c r="CY1235" s="532"/>
      <c r="CZ1235" s="532"/>
      <c r="DA1235" s="532"/>
      <c r="DB1235" s="532"/>
      <c r="DC1235" s="532"/>
      <c r="DD1235" s="532"/>
      <c r="DE1235" s="532"/>
      <c r="DF1235" s="532"/>
      <c r="DG1235" s="532"/>
      <c r="DH1235" s="532"/>
      <c r="DI1235" s="532"/>
      <c r="DJ1235" s="532"/>
      <c r="DK1235" s="532"/>
      <c r="DL1235" s="532"/>
      <c r="DM1235" s="532"/>
      <c r="DN1235" s="532"/>
      <c r="DO1235" s="532"/>
      <c r="DP1235" s="532"/>
      <c r="DQ1235" s="532"/>
      <c r="DR1235" s="532"/>
      <c r="DS1235" s="532"/>
      <c r="DT1235" s="532"/>
      <c r="DU1235" s="532"/>
      <c r="DV1235" s="532"/>
      <c r="DW1235" s="532"/>
    </row>
    <row r="1236" spans="1:127" s="1010" customFormat="1" ht="12.75" customHeight="1" x14ac:dyDescent="0.2">
      <c r="A1236" s="1003" t="s">
        <v>10819</v>
      </c>
      <c r="B1236" s="1003"/>
      <c r="C1236" s="1003"/>
      <c r="D1236" s="1003"/>
      <c r="E1236" s="1003" t="s">
        <v>3937</v>
      </c>
      <c r="F1236" s="1003"/>
      <c r="G1236" s="1014"/>
      <c r="H1236" s="1015"/>
      <c r="I1236" s="1003"/>
      <c r="J1236" s="1003"/>
      <c r="K1236" s="1003"/>
      <c r="L1236" s="1015"/>
      <c r="M1236" s="1016"/>
      <c r="N1236" s="1017"/>
      <c r="O1236" s="1018"/>
      <c r="P1236" s="1019"/>
      <c r="Q1236" s="1020"/>
      <c r="R1236" s="1020"/>
      <c r="S1236" s="1002"/>
      <c r="T1236" s="1009"/>
      <c r="U1236" s="1009"/>
      <c r="V1236" s="1004"/>
      <c r="W1236" s="1004"/>
      <c r="X1236" s="1003"/>
      <c r="Y1236" s="1003"/>
      <c r="Z1236" s="1004"/>
      <c r="AA1236" s="1005"/>
      <c r="AB1236" s="1006"/>
      <c r="AC1236" s="1003"/>
      <c r="AD1236" s="1007"/>
      <c r="AE1236" s="1003"/>
      <c r="AF1236" s="1003"/>
      <c r="AG1236" s="1003"/>
      <c r="AH1236" s="1003"/>
      <c r="AI1236" s="1003"/>
      <c r="AJ1236" s="1003"/>
      <c r="AK1236" s="1009"/>
      <c r="AL1236" s="1009"/>
      <c r="AM1236" s="1009"/>
      <c r="AN1236" s="1009"/>
      <c r="AO1236" s="1009"/>
      <c r="AP1236" s="1003"/>
      <c r="AQ1236" s="1008"/>
      <c r="AR1236" s="1009"/>
      <c r="AS1236" s="1009"/>
      <c r="AT1236" s="1009"/>
      <c r="AU1236" s="1009"/>
      <c r="AV1236" s="1009"/>
      <c r="AW1236" s="1009"/>
      <c r="AX1236" s="1009"/>
      <c r="AY1236" s="1009"/>
      <c r="AZ1236" s="1009"/>
      <c r="BA1236" s="1009"/>
      <c r="BB1236" s="1009"/>
      <c r="BC1236" s="1009"/>
      <c r="BD1236" s="1009"/>
      <c r="BE1236" s="1009"/>
      <c r="BF1236" s="1009"/>
      <c r="BG1236" s="1009"/>
      <c r="BH1236" s="1009"/>
      <c r="BI1236" s="1009"/>
      <c r="BJ1236" s="1009"/>
      <c r="BK1236" s="1009"/>
      <c r="BL1236" s="1009"/>
      <c r="BM1236" s="1009"/>
      <c r="BN1236" s="1009"/>
      <c r="BO1236" s="1009"/>
      <c r="BP1236" s="1009"/>
      <c r="BQ1236" s="1009"/>
      <c r="BR1236" s="1009"/>
      <c r="BS1236" s="1009"/>
      <c r="BT1236" s="1009"/>
      <c r="BU1236" s="1009"/>
      <c r="BV1236" s="1009"/>
      <c r="BW1236" s="1009"/>
      <c r="BX1236" s="1009"/>
      <c r="BY1236" s="1009"/>
      <c r="BZ1236" s="1009"/>
      <c r="CA1236" s="1009"/>
      <c r="CB1236" s="1009"/>
      <c r="CC1236" s="1009"/>
      <c r="CD1236" s="1009"/>
      <c r="CE1236" s="1009"/>
      <c r="CF1236" s="1009"/>
      <c r="CG1236" s="1009"/>
      <c r="CH1236" s="1009"/>
      <c r="CI1236" s="1009"/>
      <c r="CJ1236" s="1009"/>
      <c r="CK1236" s="1009"/>
      <c r="CL1236" s="1009"/>
      <c r="CM1236" s="1009"/>
      <c r="CN1236" s="1009"/>
      <c r="CO1236" s="1009"/>
      <c r="CP1236" s="1009"/>
      <c r="CQ1236" s="1023"/>
      <c r="CR1236" s="1023"/>
      <c r="CS1236" s="1023"/>
      <c r="CT1236" s="1023"/>
      <c r="CU1236" s="1023"/>
      <c r="CV1236" s="1023"/>
      <c r="CW1236" s="1023"/>
      <c r="CX1236" s="1023"/>
      <c r="CY1236" s="1023"/>
      <c r="CZ1236" s="1023"/>
      <c r="DA1236" s="1023"/>
      <c r="DB1236" s="1023"/>
      <c r="DC1236" s="1023"/>
      <c r="DD1236" s="1023"/>
      <c r="DE1236" s="1023"/>
      <c r="DF1236" s="1023"/>
      <c r="DG1236" s="1023"/>
      <c r="DH1236" s="1023"/>
      <c r="DI1236" s="1023"/>
      <c r="DJ1236" s="1023"/>
      <c r="DK1236" s="1023"/>
      <c r="DL1236" s="1023"/>
      <c r="DM1236" s="1023"/>
      <c r="DN1236" s="1023"/>
      <c r="DO1236" s="1023"/>
      <c r="DP1236" s="1023"/>
      <c r="DQ1236" s="1023"/>
      <c r="DR1236" s="1023"/>
      <c r="DS1236" s="1023"/>
      <c r="DT1236" s="1023"/>
      <c r="DU1236" s="1023"/>
      <c r="DV1236" s="1023"/>
      <c r="DW1236" s="1023"/>
    </row>
    <row r="1237" spans="1:127" ht="12.75" customHeight="1" x14ac:dyDescent="0.2">
      <c r="A1237" s="281">
        <v>1236</v>
      </c>
      <c r="B1237" s="281" t="s">
        <v>1004</v>
      </c>
      <c r="C1237" s="281" t="s">
        <v>4045</v>
      </c>
      <c r="D1237" s="281"/>
      <c r="E1237" s="281" t="s">
        <v>4046</v>
      </c>
      <c r="F1237" s="281"/>
      <c r="G1237" s="296" t="s">
        <v>4047</v>
      </c>
      <c r="H1237" s="676"/>
      <c r="I1237" s="281" t="s">
        <v>1634</v>
      </c>
      <c r="J1237" s="281"/>
      <c r="K1237" s="281" t="s">
        <v>5993</v>
      </c>
      <c r="L1237" s="676" t="s">
        <v>5994</v>
      </c>
      <c r="M1237" s="306">
        <v>42524</v>
      </c>
      <c r="N1237" s="325">
        <v>43934</v>
      </c>
      <c r="O1237" s="507" t="s">
        <v>991</v>
      </c>
      <c r="P1237" s="513">
        <f t="shared" ref="P1237:P1241" si="261">N1237</f>
        <v>43934</v>
      </c>
      <c r="Q1237" s="514">
        <v>18336</v>
      </c>
      <c r="R1237" s="514">
        <v>2016</v>
      </c>
      <c r="S1237" s="279">
        <v>43203</v>
      </c>
      <c r="T1237" s="501" t="s">
        <v>5079</v>
      </c>
      <c r="U1237" s="324" t="s">
        <v>1687</v>
      </c>
      <c r="V1237" s="282" t="s">
        <v>1313</v>
      </c>
      <c r="W1237" s="282" t="s">
        <v>1313</v>
      </c>
      <c r="X1237" s="280" t="s">
        <v>5995</v>
      </c>
      <c r="Y1237" s="280" t="s">
        <v>1879</v>
      </c>
      <c r="Z1237" s="282" t="s">
        <v>1880</v>
      </c>
      <c r="AA1237" s="319">
        <f t="shared" si="260"/>
        <v>43934</v>
      </c>
      <c r="AB1237" s="149" t="s">
        <v>2167</v>
      </c>
      <c r="AC1237" s="280">
        <v>4.9000000000000004</v>
      </c>
      <c r="AD1237" s="305"/>
      <c r="AE1237" s="280">
        <v>75</v>
      </c>
      <c r="AF1237" s="280"/>
      <c r="AG1237" s="280">
        <v>90</v>
      </c>
      <c r="AH1237" s="280"/>
      <c r="AI1237" s="280">
        <v>22</v>
      </c>
      <c r="AJ1237" s="280">
        <v>37</v>
      </c>
      <c r="AK1237" s="501" t="s">
        <v>1330</v>
      </c>
      <c r="AL1237" s="501">
        <v>1</v>
      </c>
      <c r="AM1237" s="501"/>
      <c r="AN1237" s="501"/>
      <c r="AO1237" s="501"/>
      <c r="AP1237" s="280"/>
      <c r="AQ1237" s="634"/>
      <c r="AR1237" s="501"/>
      <c r="AS1237" s="501"/>
      <c r="AT1237" s="501"/>
      <c r="AU1237" s="501"/>
      <c r="AV1237" s="501"/>
      <c r="AW1237" s="501"/>
      <c r="AX1237" s="501"/>
      <c r="AY1237" s="501"/>
      <c r="AZ1237" s="501"/>
      <c r="BA1237" s="501"/>
      <c r="BB1237" s="501"/>
      <c r="BC1237" s="501"/>
      <c r="BD1237" s="501"/>
      <c r="BE1237" s="501"/>
      <c r="BF1237" s="501"/>
      <c r="BG1237" s="501"/>
      <c r="BH1237" s="501"/>
      <c r="BI1237" s="501"/>
      <c r="BJ1237" s="501"/>
      <c r="BK1237" s="501"/>
      <c r="BL1237" s="501"/>
      <c r="BM1237" s="501"/>
      <c r="BN1237" s="501"/>
      <c r="BO1237" s="501"/>
      <c r="BP1237" s="501"/>
      <c r="BQ1237" s="501"/>
      <c r="BR1237" s="501"/>
      <c r="BS1237" s="501"/>
      <c r="BT1237" s="501"/>
      <c r="BU1237" s="501"/>
      <c r="BV1237" s="501"/>
      <c r="BW1237" s="501"/>
      <c r="BX1237" s="501"/>
      <c r="BY1237" s="501"/>
      <c r="BZ1237" s="501"/>
      <c r="CA1237" s="501"/>
      <c r="CB1237" s="501"/>
      <c r="CC1237" s="501"/>
      <c r="CD1237" s="501"/>
      <c r="CE1237" s="501"/>
      <c r="CF1237" s="501"/>
      <c r="CG1237" s="501"/>
      <c r="CH1237" s="501"/>
      <c r="CI1237" s="501"/>
      <c r="CJ1237" s="501"/>
      <c r="CK1237" s="501"/>
      <c r="CL1237" s="501"/>
      <c r="CM1237" s="501"/>
      <c r="CN1237" s="501"/>
      <c r="CO1237" s="501"/>
      <c r="CP1237" s="501"/>
    </row>
    <row r="1238" spans="1:127" s="502" customFormat="1" ht="12.75" customHeight="1" x14ac:dyDescent="0.2">
      <c r="A1238" s="281">
        <v>1237</v>
      </c>
      <c r="B1238" s="281" t="s">
        <v>1004</v>
      </c>
      <c r="C1238" s="281" t="s">
        <v>8193</v>
      </c>
      <c r="D1238" s="281"/>
      <c r="E1238" s="281" t="s">
        <v>4040</v>
      </c>
      <c r="F1238" s="281"/>
      <c r="G1238" s="296" t="s">
        <v>8194</v>
      </c>
      <c r="H1238" s="728"/>
      <c r="I1238" s="281" t="s">
        <v>424</v>
      </c>
      <c r="J1238" s="281"/>
      <c r="K1238" s="281" t="s">
        <v>8190</v>
      </c>
      <c r="L1238" s="728" t="s">
        <v>8191</v>
      </c>
      <c r="M1238" s="306">
        <v>43888</v>
      </c>
      <c r="N1238" s="307">
        <v>44612</v>
      </c>
      <c r="O1238" s="507" t="s">
        <v>991</v>
      </c>
      <c r="P1238" s="508">
        <f t="shared" si="261"/>
        <v>44612</v>
      </c>
      <c r="Q1238" s="520">
        <v>20193</v>
      </c>
      <c r="R1238" s="520">
        <v>2019</v>
      </c>
      <c r="S1238" s="265">
        <v>43881</v>
      </c>
      <c r="T1238" s="324" t="s">
        <v>6763</v>
      </c>
      <c r="U1238" s="324" t="s">
        <v>1786</v>
      </c>
      <c r="V1238" s="150" t="s">
        <v>484</v>
      </c>
      <c r="W1238" s="150" t="s">
        <v>2085</v>
      </c>
      <c r="X1238" s="281" t="s">
        <v>8192</v>
      </c>
      <c r="Y1238" s="281" t="s">
        <v>958</v>
      </c>
      <c r="Z1238" s="150" t="s">
        <v>1612</v>
      </c>
      <c r="AA1238" s="303">
        <f t="shared" si="260"/>
        <v>44612</v>
      </c>
      <c r="AB1238" s="283" t="s">
        <v>1583</v>
      </c>
      <c r="AC1238" s="281">
        <v>1.37</v>
      </c>
      <c r="AD1238" s="284"/>
      <c r="AE1238" s="281">
        <v>67</v>
      </c>
      <c r="AF1238" s="281"/>
      <c r="AG1238" s="281">
        <v>105</v>
      </c>
      <c r="AH1238" s="281"/>
      <c r="AI1238" s="281" t="s">
        <v>994</v>
      </c>
      <c r="AJ1238" s="281" t="s">
        <v>994</v>
      </c>
      <c r="AK1238" s="324" t="s">
        <v>994</v>
      </c>
      <c r="AL1238" s="324">
        <v>1</v>
      </c>
      <c r="AM1238" s="324"/>
      <c r="AN1238" s="324"/>
      <c r="AO1238" s="324"/>
      <c r="AP1238" s="281"/>
      <c r="AQ1238" s="635"/>
      <c r="AR1238" s="324"/>
      <c r="AS1238" s="324"/>
      <c r="AT1238" s="324"/>
      <c r="AU1238" s="324"/>
      <c r="AV1238" s="324"/>
      <c r="AW1238" s="324"/>
      <c r="AX1238" s="324"/>
      <c r="AY1238" s="324"/>
      <c r="AZ1238" s="324"/>
      <c r="BA1238" s="324"/>
      <c r="BB1238" s="324"/>
      <c r="BC1238" s="324"/>
      <c r="BD1238" s="324"/>
      <c r="BE1238" s="324"/>
      <c r="BF1238" s="324"/>
      <c r="BG1238" s="324"/>
      <c r="BH1238" s="324"/>
      <c r="BI1238" s="324"/>
      <c r="BJ1238" s="324"/>
      <c r="BK1238" s="324"/>
      <c r="BL1238" s="324"/>
      <c r="BM1238" s="324"/>
      <c r="BN1238" s="324"/>
      <c r="BO1238" s="324"/>
      <c r="BP1238" s="324"/>
      <c r="BQ1238" s="324"/>
      <c r="BR1238" s="324"/>
      <c r="BS1238" s="324"/>
      <c r="BT1238" s="324"/>
      <c r="BU1238" s="324"/>
      <c r="BV1238" s="324"/>
      <c r="BW1238" s="324"/>
      <c r="BX1238" s="324"/>
      <c r="BY1238" s="324"/>
      <c r="BZ1238" s="324"/>
      <c r="CA1238" s="324"/>
      <c r="CB1238" s="324"/>
      <c r="CC1238" s="324"/>
      <c r="CD1238" s="324"/>
      <c r="CE1238" s="324"/>
      <c r="CF1238" s="324"/>
      <c r="CG1238" s="324"/>
      <c r="CH1238" s="324"/>
      <c r="CI1238" s="324"/>
      <c r="CJ1238" s="324"/>
      <c r="CK1238" s="324"/>
      <c r="CL1238" s="324"/>
      <c r="CM1238" s="324"/>
      <c r="CN1238" s="324"/>
      <c r="CO1238" s="324"/>
      <c r="CP1238" s="324"/>
      <c r="CQ1238" s="532"/>
      <c r="CR1238" s="532"/>
      <c r="CS1238" s="532"/>
      <c r="CT1238" s="532"/>
      <c r="CU1238" s="532"/>
      <c r="CV1238" s="532"/>
      <c r="CW1238" s="532"/>
      <c r="CX1238" s="532"/>
      <c r="CY1238" s="532"/>
      <c r="CZ1238" s="532"/>
      <c r="DA1238" s="532"/>
      <c r="DB1238" s="532"/>
      <c r="DC1238" s="532"/>
      <c r="DD1238" s="532"/>
      <c r="DE1238" s="532"/>
      <c r="DF1238" s="532"/>
      <c r="DG1238" s="532"/>
      <c r="DH1238" s="532"/>
      <c r="DI1238" s="532"/>
      <c r="DJ1238" s="532"/>
      <c r="DK1238" s="532"/>
      <c r="DL1238" s="532"/>
      <c r="DM1238" s="532"/>
      <c r="DN1238" s="532"/>
      <c r="DO1238" s="532"/>
      <c r="DP1238" s="532"/>
      <c r="DQ1238" s="532"/>
      <c r="DR1238" s="532"/>
      <c r="DS1238" s="532"/>
      <c r="DT1238" s="532"/>
      <c r="DU1238" s="532"/>
      <c r="DV1238" s="532"/>
      <c r="DW1238" s="532"/>
    </row>
    <row r="1239" spans="1:127" ht="12.75" customHeight="1" x14ac:dyDescent="0.2">
      <c r="A1239" s="281">
        <v>1238</v>
      </c>
      <c r="B1239" s="281" t="s">
        <v>1004</v>
      </c>
      <c r="C1239" s="281" t="s">
        <v>393</v>
      </c>
      <c r="D1239" s="281"/>
      <c r="E1239" s="281" t="s">
        <v>4185</v>
      </c>
      <c r="F1239" s="281"/>
      <c r="G1239" s="296" t="s">
        <v>4186</v>
      </c>
      <c r="H1239" s="676"/>
      <c r="I1239" s="281" t="s">
        <v>1634</v>
      </c>
      <c r="J1239" s="281"/>
      <c r="K1239" s="281" t="s">
        <v>7662</v>
      </c>
      <c r="L1239" s="676" t="s">
        <v>1073</v>
      </c>
      <c r="M1239" s="306">
        <v>42633</v>
      </c>
      <c r="N1239" s="325">
        <v>44811</v>
      </c>
      <c r="O1239" s="507" t="s">
        <v>991</v>
      </c>
      <c r="P1239" s="513">
        <f t="shared" si="261"/>
        <v>44811</v>
      </c>
      <c r="Q1239" s="514">
        <v>20688</v>
      </c>
      <c r="R1239" s="514">
        <v>2016</v>
      </c>
      <c r="S1239" s="279">
        <v>44081</v>
      </c>
      <c r="T1239" s="501" t="s">
        <v>32</v>
      </c>
      <c r="U1239" s="324" t="s">
        <v>990</v>
      </c>
      <c r="V1239" s="282" t="s">
        <v>9441</v>
      </c>
      <c r="W1239" s="282" t="s">
        <v>9442</v>
      </c>
      <c r="X1239" s="280" t="s">
        <v>9443</v>
      </c>
      <c r="Y1239" s="280" t="s">
        <v>1384</v>
      </c>
      <c r="Z1239" s="282" t="s">
        <v>1385</v>
      </c>
      <c r="AA1239" s="319">
        <f t="shared" si="260"/>
        <v>44811</v>
      </c>
      <c r="AB1239" s="149" t="s">
        <v>2167</v>
      </c>
      <c r="AC1239" s="280">
        <v>5.6</v>
      </c>
      <c r="AD1239" s="305"/>
      <c r="AE1239" s="280">
        <v>95</v>
      </c>
      <c r="AF1239" s="280"/>
      <c r="AG1239" s="280">
        <v>115</v>
      </c>
      <c r="AH1239" s="280"/>
      <c r="AI1239" s="280">
        <v>22</v>
      </c>
      <c r="AJ1239" s="280">
        <v>37</v>
      </c>
      <c r="AK1239" s="501">
        <v>52</v>
      </c>
      <c r="AL1239" s="501">
        <v>1</v>
      </c>
      <c r="AM1239" s="501"/>
      <c r="AN1239" s="501"/>
      <c r="AO1239" s="501"/>
      <c r="AP1239" s="280"/>
      <c r="AQ1239" s="634"/>
      <c r="AR1239" s="501"/>
      <c r="AS1239" s="501"/>
      <c r="AT1239" s="501"/>
      <c r="AU1239" s="501"/>
      <c r="AV1239" s="501"/>
      <c r="AW1239" s="501"/>
      <c r="AX1239" s="501"/>
      <c r="AY1239" s="501"/>
      <c r="AZ1239" s="501"/>
      <c r="BA1239" s="501"/>
      <c r="BB1239" s="501"/>
      <c r="BC1239" s="501"/>
      <c r="BD1239" s="501"/>
      <c r="BE1239" s="501"/>
      <c r="BF1239" s="501"/>
      <c r="BG1239" s="501"/>
      <c r="BH1239" s="501"/>
      <c r="BI1239" s="501"/>
      <c r="BJ1239" s="501"/>
      <c r="BK1239" s="501"/>
      <c r="BL1239" s="501"/>
      <c r="BM1239" s="501"/>
      <c r="BN1239" s="501"/>
      <c r="BO1239" s="501"/>
      <c r="BP1239" s="501"/>
      <c r="BQ1239" s="501"/>
      <c r="BR1239" s="501"/>
      <c r="BS1239" s="501"/>
      <c r="BT1239" s="501"/>
      <c r="BU1239" s="501"/>
      <c r="BV1239" s="501"/>
      <c r="BW1239" s="501"/>
      <c r="BX1239" s="501"/>
      <c r="BY1239" s="501"/>
      <c r="BZ1239" s="501"/>
      <c r="CA1239" s="501"/>
      <c r="CB1239" s="501"/>
      <c r="CC1239" s="501"/>
      <c r="CD1239" s="501"/>
      <c r="CE1239" s="501"/>
      <c r="CF1239" s="501"/>
      <c r="CG1239" s="501"/>
      <c r="CH1239" s="501"/>
      <c r="CI1239" s="501"/>
      <c r="CJ1239" s="501"/>
      <c r="CK1239" s="501"/>
      <c r="CL1239" s="501"/>
      <c r="CM1239" s="501"/>
      <c r="CN1239" s="501"/>
      <c r="CO1239" s="501"/>
      <c r="CP1239" s="501"/>
    </row>
    <row r="1240" spans="1:127" s="502" customFormat="1" ht="12.75" customHeight="1" x14ac:dyDescent="0.2">
      <c r="A1240" s="281">
        <v>1239</v>
      </c>
      <c r="B1240" s="281" t="s">
        <v>1004</v>
      </c>
      <c r="C1240" s="281" t="s">
        <v>7366</v>
      </c>
      <c r="D1240" s="281"/>
      <c r="E1240" s="281" t="s">
        <v>4049</v>
      </c>
      <c r="F1240" s="281"/>
      <c r="G1240" s="296" t="s">
        <v>8195</v>
      </c>
      <c r="H1240" s="728"/>
      <c r="I1240" s="281" t="s">
        <v>1527</v>
      </c>
      <c r="J1240" s="281"/>
      <c r="K1240" s="281" t="s">
        <v>8190</v>
      </c>
      <c r="L1240" s="728" t="s">
        <v>8191</v>
      </c>
      <c r="M1240" s="306">
        <v>43888</v>
      </c>
      <c r="N1240" s="307">
        <v>44612</v>
      </c>
      <c r="O1240" s="507" t="s">
        <v>991</v>
      </c>
      <c r="P1240" s="508">
        <f t="shared" si="261"/>
        <v>44612</v>
      </c>
      <c r="Q1240" s="520">
        <v>20194</v>
      </c>
      <c r="R1240" s="520">
        <v>2019</v>
      </c>
      <c r="S1240" s="265">
        <v>43881</v>
      </c>
      <c r="T1240" s="324" t="s">
        <v>6763</v>
      </c>
      <c r="U1240" s="324" t="s">
        <v>1786</v>
      </c>
      <c r="V1240" s="150" t="s">
        <v>484</v>
      </c>
      <c r="W1240" s="150" t="s">
        <v>1044</v>
      </c>
      <c r="X1240" s="281" t="s">
        <v>8192</v>
      </c>
      <c r="Y1240" s="281" t="s">
        <v>958</v>
      </c>
      <c r="Z1240" s="150" t="s">
        <v>1612</v>
      </c>
      <c r="AA1240" s="303">
        <f t="shared" si="260"/>
        <v>44612</v>
      </c>
      <c r="AB1240" s="283" t="s">
        <v>2167</v>
      </c>
      <c r="AC1240" s="281">
        <v>4.6500000000000004</v>
      </c>
      <c r="AD1240" s="284"/>
      <c r="AE1240" s="281">
        <v>80</v>
      </c>
      <c r="AF1240" s="281"/>
      <c r="AG1240" s="281">
        <v>100</v>
      </c>
      <c r="AH1240" s="281">
        <v>152</v>
      </c>
      <c r="AI1240" s="281" t="s">
        <v>994</v>
      </c>
      <c r="AJ1240" s="281" t="s">
        <v>994</v>
      </c>
      <c r="AK1240" s="324" t="s">
        <v>994</v>
      </c>
      <c r="AL1240" s="324">
        <v>1</v>
      </c>
      <c r="AM1240" s="324"/>
      <c r="AN1240" s="324"/>
      <c r="AO1240" s="324"/>
      <c r="AP1240" s="281"/>
      <c r="AQ1240" s="635"/>
      <c r="AR1240" s="324"/>
      <c r="AS1240" s="324"/>
      <c r="AT1240" s="324"/>
      <c r="AU1240" s="324"/>
      <c r="AV1240" s="324"/>
      <c r="AW1240" s="324"/>
      <c r="AX1240" s="324"/>
      <c r="AY1240" s="324"/>
      <c r="AZ1240" s="324"/>
      <c r="BA1240" s="324"/>
      <c r="BB1240" s="324"/>
      <c r="BC1240" s="324"/>
      <c r="BD1240" s="324"/>
      <c r="BE1240" s="324"/>
      <c r="BF1240" s="324"/>
      <c r="BG1240" s="324"/>
      <c r="BH1240" s="324"/>
      <c r="BI1240" s="324"/>
      <c r="BJ1240" s="324"/>
      <c r="BK1240" s="324"/>
      <c r="BL1240" s="324"/>
      <c r="BM1240" s="324"/>
      <c r="BN1240" s="324"/>
      <c r="BO1240" s="324"/>
      <c r="BP1240" s="324"/>
      <c r="BQ1240" s="324"/>
      <c r="BR1240" s="324"/>
      <c r="BS1240" s="324"/>
      <c r="BT1240" s="324"/>
      <c r="BU1240" s="324"/>
      <c r="BV1240" s="324"/>
      <c r="BW1240" s="324"/>
      <c r="BX1240" s="324"/>
      <c r="BY1240" s="324"/>
      <c r="BZ1240" s="324"/>
      <c r="CA1240" s="324"/>
      <c r="CB1240" s="324"/>
      <c r="CC1240" s="324"/>
      <c r="CD1240" s="324"/>
      <c r="CE1240" s="324"/>
      <c r="CF1240" s="324"/>
      <c r="CG1240" s="324"/>
      <c r="CH1240" s="324"/>
      <c r="CI1240" s="324"/>
      <c r="CJ1240" s="324"/>
      <c r="CK1240" s="324"/>
      <c r="CL1240" s="324"/>
      <c r="CM1240" s="324"/>
      <c r="CN1240" s="324"/>
      <c r="CO1240" s="324"/>
      <c r="CP1240" s="324"/>
      <c r="CQ1240" s="532"/>
      <c r="CR1240" s="532"/>
      <c r="CS1240" s="532"/>
      <c r="CT1240" s="532"/>
      <c r="CU1240" s="532"/>
      <c r="CV1240" s="532"/>
      <c r="CW1240" s="532"/>
      <c r="CX1240" s="532"/>
      <c r="CY1240" s="532"/>
      <c r="CZ1240" s="532"/>
      <c r="DA1240" s="532"/>
      <c r="DB1240" s="532"/>
      <c r="DC1240" s="532"/>
      <c r="DD1240" s="532"/>
      <c r="DE1240" s="532"/>
      <c r="DF1240" s="532"/>
      <c r="DG1240" s="532"/>
      <c r="DH1240" s="532"/>
      <c r="DI1240" s="532"/>
      <c r="DJ1240" s="532"/>
      <c r="DK1240" s="532"/>
      <c r="DL1240" s="532"/>
      <c r="DM1240" s="532"/>
      <c r="DN1240" s="532"/>
      <c r="DO1240" s="532"/>
      <c r="DP1240" s="532"/>
      <c r="DQ1240" s="532"/>
      <c r="DR1240" s="532"/>
      <c r="DS1240" s="532"/>
      <c r="DT1240" s="532"/>
      <c r="DU1240" s="532"/>
      <c r="DV1240" s="532"/>
      <c r="DW1240" s="532"/>
    </row>
    <row r="1241" spans="1:127" ht="12.75" customHeight="1" x14ac:dyDescent="0.2">
      <c r="A1241" s="281">
        <v>1240</v>
      </c>
      <c r="B1241" s="281" t="s">
        <v>1005</v>
      </c>
      <c r="C1241" s="281" t="s">
        <v>4289</v>
      </c>
      <c r="D1241" s="281" t="s">
        <v>9056</v>
      </c>
      <c r="E1241" s="281" t="s">
        <v>4290</v>
      </c>
      <c r="F1241" s="281" t="s">
        <v>9051</v>
      </c>
      <c r="G1241" s="296" t="s">
        <v>4291</v>
      </c>
      <c r="H1241" s="676" t="s">
        <v>9052</v>
      </c>
      <c r="I1241" s="281" t="s">
        <v>424</v>
      </c>
      <c r="J1241" s="281" t="s">
        <v>9053</v>
      </c>
      <c r="K1241" s="281" t="s">
        <v>4292</v>
      </c>
      <c r="L1241" s="676" t="s">
        <v>4293</v>
      </c>
      <c r="M1241" s="306">
        <v>42682</v>
      </c>
      <c r="N1241" s="325">
        <v>44584</v>
      </c>
      <c r="O1241" s="507" t="s">
        <v>991</v>
      </c>
      <c r="P1241" s="513">
        <f t="shared" si="261"/>
        <v>44584</v>
      </c>
      <c r="Q1241" s="514">
        <v>16924</v>
      </c>
      <c r="R1241" s="514">
        <v>2016</v>
      </c>
      <c r="S1241" s="279">
        <v>43853</v>
      </c>
      <c r="T1241" s="501" t="s">
        <v>7426</v>
      </c>
      <c r="U1241" s="324" t="s">
        <v>7965</v>
      </c>
      <c r="V1241" s="282" t="s">
        <v>9055</v>
      </c>
      <c r="W1241" s="282" t="s">
        <v>9054</v>
      </c>
      <c r="X1241" s="280" t="s">
        <v>4294</v>
      </c>
      <c r="Y1241" s="280" t="s">
        <v>1697</v>
      </c>
      <c r="Z1241" s="282" t="s">
        <v>1495</v>
      </c>
      <c r="AA1241" s="319">
        <f t="shared" si="260"/>
        <v>44584</v>
      </c>
      <c r="AB1241" s="149" t="s">
        <v>485</v>
      </c>
      <c r="AC1241" s="280">
        <v>5.83</v>
      </c>
      <c r="AD1241" s="305">
        <v>8</v>
      </c>
      <c r="AE1241" s="280">
        <v>110</v>
      </c>
      <c r="AF1241" s="280">
        <v>110</v>
      </c>
      <c r="AG1241" s="280">
        <v>130</v>
      </c>
      <c r="AH1241" s="280">
        <v>180</v>
      </c>
      <c r="AI1241" s="280" t="s">
        <v>994</v>
      </c>
      <c r="AJ1241" s="280" t="s">
        <v>994</v>
      </c>
      <c r="AK1241" s="501" t="s">
        <v>994</v>
      </c>
      <c r="AL1241" s="501">
        <v>1</v>
      </c>
      <c r="AM1241" s="517">
        <v>44055</v>
      </c>
      <c r="AN1241" s="501">
        <v>2018</v>
      </c>
      <c r="AO1241" s="501" t="s">
        <v>991</v>
      </c>
      <c r="AP1241" s="280" t="s">
        <v>9057</v>
      </c>
      <c r="AQ1241" s="634"/>
      <c r="AR1241" s="501"/>
      <c r="AS1241" s="501"/>
      <c r="AT1241" s="501"/>
      <c r="AU1241" s="501"/>
      <c r="AV1241" s="501"/>
      <c r="AW1241" s="501"/>
      <c r="AX1241" s="501"/>
      <c r="AY1241" s="501"/>
      <c r="AZ1241" s="501"/>
      <c r="BA1241" s="501"/>
      <c r="BB1241" s="501"/>
      <c r="BC1241" s="501"/>
      <c r="BD1241" s="501"/>
      <c r="BE1241" s="501"/>
      <c r="BF1241" s="501"/>
      <c r="BG1241" s="501"/>
      <c r="BH1241" s="501"/>
      <c r="BI1241" s="501"/>
      <c r="BJ1241" s="501"/>
      <c r="BK1241" s="501"/>
      <c r="BL1241" s="501"/>
      <c r="BM1241" s="501"/>
      <c r="BN1241" s="501"/>
      <c r="BO1241" s="501"/>
      <c r="BP1241" s="501"/>
      <c r="BQ1241" s="501"/>
      <c r="BR1241" s="501"/>
      <c r="BS1241" s="501"/>
      <c r="BT1241" s="501"/>
      <c r="BU1241" s="501"/>
      <c r="BV1241" s="501"/>
      <c r="BW1241" s="501"/>
      <c r="BX1241" s="501"/>
      <c r="BY1241" s="501"/>
      <c r="BZ1241" s="501"/>
      <c r="CA1241" s="501"/>
      <c r="CB1241" s="501"/>
      <c r="CC1241" s="501"/>
      <c r="CD1241" s="501"/>
      <c r="CE1241" s="501"/>
      <c r="CF1241" s="501"/>
      <c r="CG1241" s="501"/>
      <c r="CH1241" s="501"/>
      <c r="CI1241" s="501"/>
      <c r="CJ1241" s="501"/>
      <c r="CK1241" s="501"/>
      <c r="CL1241" s="501"/>
      <c r="CM1241" s="501"/>
      <c r="CN1241" s="501"/>
      <c r="CO1241" s="501"/>
      <c r="CP1241" s="501"/>
    </row>
    <row r="1242" spans="1:127" ht="12.75" customHeight="1" x14ac:dyDescent="0.2">
      <c r="A1242" s="281">
        <v>1241</v>
      </c>
      <c r="B1242" s="281" t="s">
        <v>1004</v>
      </c>
      <c r="C1242" s="497" t="s">
        <v>1398</v>
      </c>
      <c r="D1242" s="281"/>
      <c r="E1242" s="281" t="s">
        <v>7157</v>
      </c>
      <c r="F1242" s="281"/>
      <c r="G1242" s="296" t="s">
        <v>7158</v>
      </c>
      <c r="H1242" s="676"/>
      <c r="I1242" s="281" t="s">
        <v>1634</v>
      </c>
      <c r="J1242" s="281"/>
      <c r="K1242" s="281" t="s">
        <v>3877</v>
      </c>
      <c r="L1242" s="676" t="s">
        <v>1838</v>
      </c>
      <c r="M1242" s="306">
        <v>43573</v>
      </c>
      <c r="N1242" s="307">
        <v>45034</v>
      </c>
      <c r="O1242" s="507" t="s">
        <v>991</v>
      </c>
      <c r="P1242" s="508">
        <f>N1242</f>
        <v>45034</v>
      </c>
      <c r="Q1242" s="520">
        <v>19200</v>
      </c>
      <c r="R1242" s="520">
        <v>2019</v>
      </c>
      <c r="S1242" s="265">
        <v>44304</v>
      </c>
      <c r="T1242" s="324" t="s">
        <v>1686</v>
      </c>
      <c r="U1242" s="324" t="s">
        <v>991</v>
      </c>
      <c r="V1242" s="150" t="s">
        <v>1280</v>
      </c>
      <c r="W1242" s="150" t="s">
        <v>1280</v>
      </c>
      <c r="X1242" s="281" t="s">
        <v>975</v>
      </c>
      <c r="Y1242" s="281" t="s">
        <v>1271</v>
      </c>
      <c r="Z1242" s="150" t="s">
        <v>650</v>
      </c>
      <c r="AA1242" s="303">
        <v>45034</v>
      </c>
      <c r="AB1242" s="283" t="s">
        <v>485</v>
      </c>
      <c r="AC1242" s="281">
        <v>4.5</v>
      </c>
      <c r="AD1242" s="284"/>
      <c r="AE1242" s="281">
        <v>63</v>
      </c>
      <c r="AF1242" s="281"/>
      <c r="AG1242" s="281">
        <v>80</v>
      </c>
      <c r="AH1242" s="281"/>
      <c r="AI1242" s="281" t="s">
        <v>994</v>
      </c>
      <c r="AJ1242" s="281" t="s">
        <v>994</v>
      </c>
      <c r="AK1242" s="324" t="s">
        <v>994</v>
      </c>
      <c r="AL1242" s="324">
        <v>1</v>
      </c>
      <c r="AM1242" s="501"/>
      <c r="AN1242" s="501"/>
      <c r="AO1242" s="501"/>
      <c r="AP1242" s="280"/>
      <c r="AQ1242" s="634"/>
      <c r="AR1242" s="501"/>
      <c r="AS1242" s="501"/>
      <c r="AT1242" s="501"/>
      <c r="AU1242" s="501"/>
      <c r="AV1242" s="501"/>
      <c r="AW1242" s="501"/>
      <c r="AX1242" s="501"/>
      <c r="AY1242" s="501"/>
      <c r="AZ1242" s="501"/>
      <c r="BA1242" s="501"/>
      <c r="BB1242" s="501"/>
      <c r="BC1242" s="501"/>
      <c r="BD1242" s="501"/>
      <c r="BE1242" s="501"/>
      <c r="BF1242" s="501"/>
      <c r="BG1242" s="501"/>
      <c r="BH1242" s="501"/>
      <c r="BI1242" s="501"/>
      <c r="BJ1242" s="501"/>
      <c r="BK1242" s="501"/>
      <c r="BL1242" s="501"/>
      <c r="BM1242" s="501"/>
      <c r="BN1242" s="501"/>
      <c r="BO1242" s="501"/>
      <c r="BP1242" s="501"/>
      <c r="BQ1242" s="501"/>
      <c r="BR1242" s="501"/>
      <c r="BS1242" s="501"/>
      <c r="BT1242" s="501"/>
      <c r="BU1242" s="501"/>
      <c r="BV1242" s="501"/>
      <c r="BW1242" s="501"/>
      <c r="BX1242" s="501"/>
      <c r="BY1242" s="501"/>
      <c r="BZ1242" s="501"/>
      <c r="CA1242" s="501"/>
      <c r="CB1242" s="501"/>
      <c r="CC1242" s="501"/>
      <c r="CD1242" s="501"/>
      <c r="CE1242" s="501"/>
      <c r="CF1242" s="501"/>
      <c r="CG1242" s="501"/>
      <c r="CH1242" s="501"/>
      <c r="CI1242" s="501"/>
      <c r="CJ1242" s="501"/>
      <c r="CK1242" s="501"/>
      <c r="CL1242" s="501"/>
      <c r="CM1242" s="501"/>
      <c r="CN1242" s="501"/>
      <c r="CO1242" s="501"/>
      <c r="CP1242" s="501"/>
    </row>
    <row r="1243" spans="1:127" s="502" customFormat="1" ht="12.75" customHeight="1" x14ac:dyDescent="0.2">
      <c r="A1243" s="281">
        <v>1242</v>
      </c>
      <c r="B1243" s="270" t="s">
        <v>1005</v>
      </c>
      <c r="C1243" s="130" t="s">
        <v>9464</v>
      </c>
      <c r="D1243" s="271" t="s">
        <v>9467</v>
      </c>
      <c r="E1243" s="130" t="s">
        <v>4710</v>
      </c>
      <c r="F1243" s="271" t="s">
        <v>9465</v>
      </c>
      <c r="G1243" s="272" t="s">
        <v>9466</v>
      </c>
      <c r="H1243" s="273" t="s">
        <v>9465</v>
      </c>
      <c r="I1243" s="271" t="s">
        <v>26</v>
      </c>
      <c r="J1243" s="271" t="s">
        <v>8317</v>
      </c>
      <c r="K1243" s="271" t="s">
        <v>1096</v>
      </c>
      <c r="L1243" s="273" t="s">
        <v>84</v>
      </c>
      <c r="M1243" s="275">
        <v>44110</v>
      </c>
      <c r="N1243" s="132">
        <v>44685</v>
      </c>
      <c r="O1243" s="277" t="s">
        <v>991</v>
      </c>
      <c r="P1243" s="299">
        <f>N1243</f>
        <v>44685</v>
      </c>
      <c r="Q1243" s="264">
        <v>20696</v>
      </c>
      <c r="R1243" s="264">
        <v>2020</v>
      </c>
      <c r="S1243" s="265">
        <v>43955</v>
      </c>
      <c r="T1243" s="281" t="s">
        <v>5218</v>
      </c>
      <c r="U1243" s="281" t="s">
        <v>5629</v>
      </c>
      <c r="V1243" s="150" t="s">
        <v>2177</v>
      </c>
      <c r="W1243" s="150" t="s">
        <v>2177</v>
      </c>
      <c r="X1243" s="281" t="s">
        <v>9468</v>
      </c>
      <c r="Y1243" s="281" t="s">
        <v>9469</v>
      </c>
      <c r="Z1243" s="150" t="s">
        <v>419</v>
      </c>
      <c r="AA1243" s="303">
        <v>44685</v>
      </c>
      <c r="AB1243" s="283" t="s">
        <v>42</v>
      </c>
      <c r="AC1243" s="281">
        <v>6.1</v>
      </c>
      <c r="AD1243" s="284">
        <v>34</v>
      </c>
      <c r="AE1243" s="281">
        <v>125</v>
      </c>
      <c r="AF1243" s="281">
        <v>125</v>
      </c>
      <c r="AG1243" s="281">
        <v>165</v>
      </c>
      <c r="AH1243" s="281">
        <v>185</v>
      </c>
      <c r="AI1243" s="281">
        <v>21</v>
      </c>
      <c r="AJ1243" s="281" t="s">
        <v>9285</v>
      </c>
      <c r="AK1243" s="281">
        <v>62</v>
      </c>
      <c r="AL1243" s="281">
        <v>1</v>
      </c>
      <c r="AM1243" s="265">
        <v>44110</v>
      </c>
      <c r="AN1243" s="281">
        <v>2020</v>
      </c>
      <c r="AO1243" s="281" t="s">
        <v>991</v>
      </c>
      <c r="AP1243" s="281"/>
      <c r="AQ1243" s="635"/>
      <c r="AR1243" s="324"/>
      <c r="AS1243" s="324"/>
      <c r="AT1243" s="324"/>
      <c r="AU1243" s="324"/>
      <c r="AV1243" s="324"/>
      <c r="AW1243" s="324"/>
      <c r="AX1243" s="324"/>
      <c r="AY1243" s="324"/>
      <c r="AZ1243" s="324"/>
      <c r="BA1243" s="324"/>
      <c r="BB1243" s="324"/>
      <c r="BC1243" s="324"/>
      <c r="BD1243" s="324"/>
      <c r="BE1243" s="324"/>
      <c r="BF1243" s="324"/>
      <c r="BG1243" s="324"/>
      <c r="BH1243" s="324"/>
      <c r="BI1243" s="324"/>
      <c r="BJ1243" s="324"/>
      <c r="BK1243" s="324"/>
      <c r="BL1243" s="324"/>
      <c r="BM1243" s="324"/>
      <c r="BN1243" s="324"/>
      <c r="BO1243" s="324"/>
      <c r="BP1243" s="324"/>
      <c r="BQ1243" s="324"/>
      <c r="BR1243" s="324"/>
      <c r="BS1243" s="324"/>
      <c r="BT1243" s="324"/>
      <c r="BU1243" s="324"/>
      <c r="BV1243" s="324"/>
      <c r="BW1243" s="324"/>
      <c r="BX1243" s="324"/>
      <c r="BY1243" s="324"/>
      <c r="BZ1243" s="324"/>
      <c r="CA1243" s="324"/>
      <c r="CB1243" s="324"/>
      <c r="CC1243" s="324"/>
      <c r="CD1243" s="324"/>
      <c r="CE1243" s="324"/>
      <c r="CF1243" s="324"/>
      <c r="CG1243" s="324"/>
      <c r="CH1243" s="324"/>
      <c r="CI1243" s="324"/>
      <c r="CJ1243" s="324"/>
      <c r="CK1243" s="324"/>
      <c r="CL1243" s="324"/>
      <c r="CM1243" s="324"/>
      <c r="CN1243" s="324"/>
      <c r="CO1243" s="324"/>
      <c r="CP1243" s="324"/>
      <c r="CQ1243" s="532"/>
      <c r="CR1243" s="532"/>
      <c r="CS1243" s="532"/>
      <c r="CT1243" s="532"/>
      <c r="CU1243" s="532"/>
      <c r="CV1243" s="532"/>
      <c r="CW1243" s="532"/>
      <c r="CX1243" s="532"/>
      <c r="CY1243" s="532"/>
      <c r="CZ1243" s="532"/>
      <c r="DA1243" s="532"/>
      <c r="DB1243" s="532"/>
      <c r="DC1243" s="532"/>
      <c r="DD1243" s="532"/>
      <c r="DE1243" s="532"/>
      <c r="DF1243" s="532"/>
      <c r="DG1243" s="532"/>
      <c r="DH1243" s="532"/>
      <c r="DI1243" s="532"/>
      <c r="DJ1243" s="532"/>
      <c r="DK1243" s="532"/>
      <c r="DL1243" s="532"/>
      <c r="DM1243" s="532"/>
      <c r="DN1243" s="532"/>
      <c r="DO1243" s="532"/>
      <c r="DP1243" s="532"/>
      <c r="DQ1243" s="532"/>
      <c r="DR1243" s="532"/>
      <c r="DS1243" s="532"/>
      <c r="DT1243" s="532"/>
      <c r="DU1243" s="532"/>
      <c r="DV1243" s="532"/>
      <c r="DW1243" s="532"/>
    </row>
    <row r="1244" spans="1:127" ht="12.75" customHeight="1" x14ac:dyDescent="0.2">
      <c r="A1244" s="281">
        <v>1243</v>
      </c>
      <c r="B1244" s="270" t="s">
        <v>1004</v>
      </c>
      <c r="C1244" s="270" t="s">
        <v>799</v>
      </c>
      <c r="D1244" s="271"/>
      <c r="E1244" s="271" t="s">
        <v>4319</v>
      </c>
      <c r="F1244" s="271"/>
      <c r="G1244" s="272" t="s">
        <v>4320</v>
      </c>
      <c r="H1244" s="273"/>
      <c r="I1244" s="271" t="s">
        <v>2653</v>
      </c>
      <c r="J1244" s="271"/>
      <c r="K1244" s="271" t="s">
        <v>4321</v>
      </c>
      <c r="L1244" s="273" t="s">
        <v>4322</v>
      </c>
      <c r="M1244" s="275">
        <v>42694</v>
      </c>
      <c r="N1244" s="132">
        <v>44548</v>
      </c>
      <c r="O1244" s="277" t="s">
        <v>991</v>
      </c>
      <c r="P1244" s="299">
        <f>N1244</f>
        <v>44548</v>
      </c>
      <c r="Q1244" s="264">
        <v>19598</v>
      </c>
      <c r="R1244" s="264">
        <v>2016</v>
      </c>
      <c r="S1244" s="279">
        <v>43817</v>
      </c>
      <c r="T1244" s="281" t="s">
        <v>32</v>
      </c>
      <c r="U1244" s="281" t="s">
        <v>991</v>
      </c>
      <c r="V1244" s="150" t="s">
        <v>10034</v>
      </c>
      <c r="W1244" s="150" t="s">
        <v>10035</v>
      </c>
      <c r="X1244" s="281" t="s">
        <v>8628</v>
      </c>
      <c r="Y1244" s="281" t="s">
        <v>1459</v>
      </c>
      <c r="Z1244" s="150" t="s">
        <v>1460</v>
      </c>
      <c r="AA1244" s="303">
        <v>44548</v>
      </c>
      <c r="AB1244" s="283" t="s">
        <v>2167</v>
      </c>
      <c r="AC1244" s="281">
        <v>5.5</v>
      </c>
      <c r="AD1244" s="284"/>
      <c r="AE1244" s="281">
        <v>80</v>
      </c>
      <c r="AF1244" s="281">
        <v>85</v>
      </c>
      <c r="AG1244" s="281">
        <v>105</v>
      </c>
      <c r="AH1244" s="281">
        <v>139</v>
      </c>
      <c r="AI1244" s="281">
        <v>22</v>
      </c>
      <c r="AJ1244" s="281">
        <v>38</v>
      </c>
      <c r="AK1244" s="281">
        <v>52</v>
      </c>
      <c r="AL1244" s="281">
        <v>1</v>
      </c>
      <c r="AM1244" s="517"/>
      <c r="AN1244" s="501"/>
      <c r="AO1244" s="501"/>
      <c r="AP1244" s="280"/>
      <c r="AQ1244" s="634"/>
      <c r="AR1244" s="501"/>
      <c r="AS1244" s="501"/>
      <c r="AT1244" s="501"/>
      <c r="AU1244" s="501"/>
      <c r="AV1244" s="501"/>
      <c r="AW1244" s="501"/>
      <c r="AX1244" s="501"/>
      <c r="AY1244" s="501"/>
      <c r="AZ1244" s="501"/>
      <c r="BA1244" s="501"/>
      <c r="BB1244" s="501"/>
      <c r="BC1244" s="501"/>
      <c r="BD1244" s="501"/>
      <c r="BE1244" s="501"/>
      <c r="BF1244" s="501"/>
      <c r="BG1244" s="501"/>
      <c r="BH1244" s="501"/>
      <c r="BI1244" s="501"/>
      <c r="BJ1244" s="501"/>
      <c r="BK1244" s="501"/>
      <c r="BL1244" s="501"/>
      <c r="BM1244" s="501"/>
      <c r="BN1244" s="501"/>
      <c r="BO1244" s="501"/>
      <c r="BP1244" s="501"/>
      <c r="BQ1244" s="501"/>
      <c r="BR1244" s="501"/>
      <c r="BS1244" s="501"/>
      <c r="BT1244" s="501"/>
      <c r="BU1244" s="501"/>
      <c r="BV1244" s="501"/>
      <c r="BW1244" s="501"/>
      <c r="BX1244" s="501"/>
      <c r="BY1244" s="501"/>
      <c r="BZ1244" s="501"/>
      <c r="CA1244" s="501"/>
      <c r="CB1244" s="501"/>
      <c r="CC1244" s="501"/>
      <c r="CD1244" s="501"/>
      <c r="CE1244" s="501"/>
      <c r="CF1244" s="501"/>
      <c r="CG1244" s="501"/>
      <c r="CH1244" s="501"/>
      <c r="CI1244" s="501"/>
      <c r="CJ1244" s="501"/>
      <c r="CK1244" s="501"/>
      <c r="CL1244" s="501"/>
      <c r="CM1244" s="501"/>
      <c r="CN1244" s="501"/>
      <c r="CO1244" s="501"/>
      <c r="CP1244" s="501"/>
    </row>
    <row r="1245" spans="1:127" s="502" customFormat="1" ht="12.75" customHeight="1" x14ac:dyDescent="0.2">
      <c r="A1245" s="281">
        <v>1244</v>
      </c>
      <c r="B1245" s="281" t="s">
        <v>1004</v>
      </c>
      <c r="C1245" s="281" t="s">
        <v>1830</v>
      </c>
      <c r="D1245" s="281"/>
      <c r="E1245" s="281" t="s">
        <v>4790</v>
      </c>
      <c r="F1245" s="281"/>
      <c r="G1245" s="296" t="s">
        <v>9585</v>
      </c>
      <c r="H1245" s="879"/>
      <c r="I1245" s="281" t="s">
        <v>424</v>
      </c>
      <c r="J1245" s="281"/>
      <c r="K1245" s="281" t="s">
        <v>9425</v>
      </c>
      <c r="L1245" s="879" t="s">
        <v>1202</v>
      </c>
      <c r="M1245" s="275">
        <v>44155</v>
      </c>
      <c r="N1245" s="132">
        <v>44875</v>
      </c>
      <c r="O1245" s="277" t="s">
        <v>991</v>
      </c>
      <c r="P1245" s="299">
        <f>N1245</f>
        <v>44875</v>
      </c>
      <c r="Q1245" s="264">
        <v>20741</v>
      </c>
      <c r="R1245" s="264">
        <v>2015</v>
      </c>
      <c r="S1245" s="265">
        <v>44145</v>
      </c>
      <c r="T1245" s="281" t="s">
        <v>239</v>
      </c>
      <c r="U1245" s="281" t="s">
        <v>1786</v>
      </c>
      <c r="V1245" s="150" t="s">
        <v>484</v>
      </c>
      <c r="W1245" s="150" t="s">
        <v>1805</v>
      </c>
      <c r="X1245" s="281" t="s">
        <v>9426</v>
      </c>
      <c r="Y1245" s="281" t="s">
        <v>7521</v>
      </c>
      <c r="Z1245" s="150" t="s">
        <v>951</v>
      </c>
      <c r="AA1245" s="303">
        <v>44875</v>
      </c>
      <c r="AB1245" s="283" t="s">
        <v>1411</v>
      </c>
      <c r="AC1245" s="281">
        <v>4.2</v>
      </c>
      <c r="AD1245" s="284"/>
      <c r="AE1245" s="281">
        <v>85</v>
      </c>
      <c r="AF1245" s="281"/>
      <c r="AG1245" s="281">
        <v>105</v>
      </c>
      <c r="AH1245" s="281"/>
      <c r="AI1245" s="281">
        <v>24</v>
      </c>
      <c r="AJ1245" s="281">
        <v>39</v>
      </c>
      <c r="AK1245" s="281">
        <v>56</v>
      </c>
      <c r="AL1245" s="281">
        <v>1</v>
      </c>
      <c r="AM1245" s="324"/>
      <c r="AN1245" s="324"/>
      <c r="AO1245" s="324"/>
      <c r="AP1245" s="281"/>
      <c r="AQ1245" s="635"/>
      <c r="AR1245" s="281"/>
      <c r="AS1245" s="281"/>
      <c r="AT1245" s="281"/>
      <c r="AU1245" s="296"/>
      <c r="AV1245" s="879"/>
      <c r="AW1245" s="281"/>
      <c r="AX1245" s="281"/>
      <c r="AY1245" s="281"/>
      <c r="AZ1245" s="150"/>
      <c r="BA1245" s="275"/>
      <c r="BB1245" s="132"/>
      <c r="BC1245" s="277"/>
      <c r="BD1245" s="299"/>
      <c r="BE1245" s="264"/>
      <c r="BF1245" s="264"/>
      <c r="BG1245" s="265"/>
      <c r="BH1245" s="281"/>
      <c r="BI1245" s="281"/>
      <c r="BJ1245" s="150"/>
      <c r="BK1245" s="150"/>
      <c r="BL1245" s="281"/>
      <c r="BM1245" s="281"/>
      <c r="BN1245" s="150"/>
      <c r="BO1245" s="303"/>
      <c r="BP1245" s="281"/>
      <c r="BQ1245" s="281"/>
      <c r="BR1245" s="284"/>
      <c r="BS1245" s="281"/>
      <c r="BT1245" s="281"/>
      <c r="BU1245" s="281"/>
      <c r="BV1245" s="281"/>
      <c r="BW1245" s="281"/>
      <c r="BX1245" s="281"/>
      <c r="BY1245" s="281"/>
      <c r="BZ1245" s="281"/>
      <c r="CA1245" s="324"/>
      <c r="CB1245" s="324"/>
      <c r="CC1245" s="324"/>
      <c r="CD1245" s="324"/>
      <c r="CE1245" s="324"/>
      <c r="CF1245" s="324"/>
      <c r="CG1245" s="324"/>
      <c r="CH1245" s="324"/>
      <c r="CI1245" s="324"/>
      <c r="CJ1245" s="324"/>
      <c r="CK1245" s="324"/>
      <c r="CL1245" s="324"/>
      <c r="CM1245" s="324"/>
      <c r="CN1245" s="324"/>
      <c r="CO1245" s="324"/>
      <c r="CP1245" s="324"/>
      <c r="CQ1245" s="532"/>
      <c r="CR1245" s="532"/>
      <c r="CS1245" s="532"/>
      <c r="CT1245" s="532"/>
      <c r="CU1245" s="532"/>
      <c r="CV1245" s="532"/>
      <c r="CW1245" s="532"/>
      <c r="CX1245" s="532"/>
      <c r="CY1245" s="532"/>
      <c r="CZ1245" s="532"/>
      <c r="DA1245" s="532"/>
      <c r="DB1245" s="532"/>
      <c r="DC1245" s="532"/>
      <c r="DD1245" s="532"/>
      <c r="DE1245" s="532"/>
      <c r="DF1245" s="532"/>
      <c r="DG1245" s="532"/>
      <c r="DH1245" s="532"/>
      <c r="DI1245" s="532"/>
      <c r="DJ1245" s="532"/>
      <c r="DK1245" s="532"/>
      <c r="DL1245" s="532"/>
      <c r="DM1245" s="532"/>
      <c r="DN1245" s="532"/>
      <c r="DO1245" s="532"/>
      <c r="DP1245" s="532"/>
      <c r="DQ1245" s="532"/>
      <c r="DR1245" s="532"/>
      <c r="DS1245" s="532"/>
      <c r="DT1245" s="532"/>
      <c r="DU1245" s="532"/>
      <c r="DV1245" s="532"/>
      <c r="DW1245" s="532"/>
    </row>
    <row r="1246" spans="1:127" ht="12.75" customHeight="1" x14ac:dyDescent="0.2">
      <c r="A1246" s="281">
        <v>1245</v>
      </c>
      <c r="B1246" s="281" t="s">
        <v>1004</v>
      </c>
      <c r="C1246" s="281" t="s">
        <v>2482</v>
      </c>
      <c r="D1246" s="281"/>
      <c r="E1246" s="281" t="s">
        <v>4249</v>
      </c>
      <c r="F1246" s="281"/>
      <c r="G1246" s="296" t="s">
        <v>8502</v>
      </c>
      <c r="H1246" s="751"/>
      <c r="I1246" s="271" t="s">
        <v>2653</v>
      </c>
      <c r="J1246" s="281"/>
      <c r="K1246" s="281" t="s">
        <v>8503</v>
      </c>
      <c r="L1246" s="751" t="s">
        <v>8504</v>
      </c>
      <c r="M1246" s="306">
        <v>42650</v>
      </c>
      <c r="N1246" s="325">
        <v>44207</v>
      </c>
      <c r="O1246" s="308" t="s">
        <v>991</v>
      </c>
      <c r="P1246" s="298">
        <f t="shared" ref="P1246:P1247" si="262">N1246</f>
        <v>44207</v>
      </c>
      <c r="Q1246" s="278">
        <v>20377</v>
      </c>
      <c r="R1246" s="278">
        <v>2016</v>
      </c>
      <c r="S1246" s="279">
        <v>43841</v>
      </c>
      <c r="T1246" s="280" t="s">
        <v>1785</v>
      </c>
      <c r="U1246" s="281" t="s">
        <v>991</v>
      </c>
      <c r="V1246" s="282" t="s">
        <v>8506</v>
      </c>
      <c r="W1246" s="282" t="s">
        <v>8507</v>
      </c>
      <c r="X1246" s="280" t="s">
        <v>8505</v>
      </c>
      <c r="Y1246" s="280" t="s">
        <v>1697</v>
      </c>
      <c r="Z1246" s="282" t="s">
        <v>420</v>
      </c>
      <c r="AA1246" s="303">
        <f t="shared" ref="AA1246" si="263">N1246</f>
        <v>44207</v>
      </c>
      <c r="AB1246" s="149" t="s">
        <v>2167</v>
      </c>
      <c r="AC1246" s="280">
        <v>6.5</v>
      </c>
      <c r="AD1246" s="305"/>
      <c r="AE1246" s="280">
        <v>95</v>
      </c>
      <c r="AF1246" s="280"/>
      <c r="AG1246" s="280">
        <v>120</v>
      </c>
      <c r="AH1246" s="280"/>
      <c r="AI1246" s="280" t="s">
        <v>994</v>
      </c>
      <c r="AJ1246" s="280">
        <v>37</v>
      </c>
      <c r="AK1246" s="280">
        <v>57</v>
      </c>
      <c r="AL1246" s="280">
        <v>1</v>
      </c>
      <c r="AM1246" s="501"/>
      <c r="AN1246" s="501"/>
      <c r="AO1246" s="501"/>
      <c r="AP1246" s="280"/>
      <c r="AQ1246" s="634"/>
      <c r="AR1246" s="501"/>
      <c r="AS1246" s="501"/>
      <c r="AT1246" s="501"/>
      <c r="AU1246" s="501"/>
      <c r="AV1246" s="501"/>
      <c r="AW1246" s="501"/>
      <c r="AX1246" s="501"/>
      <c r="AY1246" s="501"/>
      <c r="AZ1246" s="501"/>
      <c r="BA1246" s="501"/>
      <c r="BB1246" s="501"/>
      <c r="BC1246" s="501"/>
      <c r="BD1246" s="501"/>
      <c r="BE1246" s="501"/>
      <c r="BF1246" s="501"/>
      <c r="BG1246" s="501"/>
      <c r="BH1246" s="501"/>
      <c r="BI1246" s="501"/>
      <c r="BJ1246" s="501"/>
      <c r="BK1246" s="501"/>
      <c r="BL1246" s="501"/>
      <c r="BM1246" s="501"/>
      <c r="BN1246" s="501"/>
      <c r="BO1246" s="501"/>
      <c r="BP1246" s="501"/>
      <c r="BQ1246" s="501"/>
      <c r="BR1246" s="501"/>
      <c r="BS1246" s="501"/>
      <c r="BT1246" s="501"/>
      <c r="BU1246" s="501"/>
      <c r="BV1246" s="501"/>
      <c r="BW1246" s="501"/>
      <c r="BX1246" s="501"/>
      <c r="BY1246" s="501"/>
      <c r="BZ1246" s="501"/>
      <c r="CA1246" s="501"/>
      <c r="CB1246" s="501"/>
      <c r="CC1246" s="501"/>
      <c r="CD1246" s="501"/>
      <c r="CE1246" s="501"/>
      <c r="CF1246" s="501"/>
      <c r="CG1246" s="501"/>
      <c r="CH1246" s="501"/>
      <c r="CI1246" s="501"/>
      <c r="CJ1246" s="501"/>
      <c r="CK1246" s="501"/>
      <c r="CL1246" s="501"/>
      <c r="CM1246" s="501"/>
      <c r="CN1246" s="501"/>
      <c r="CO1246" s="501"/>
      <c r="CP1246" s="501"/>
    </row>
    <row r="1247" spans="1:127" s="502" customFormat="1" ht="12.75" customHeight="1" x14ac:dyDescent="0.2">
      <c r="A1247" s="281">
        <v>1246</v>
      </c>
      <c r="B1247" s="281" t="s">
        <v>1004</v>
      </c>
      <c r="C1247" s="281" t="s">
        <v>799</v>
      </c>
      <c r="D1247" s="281"/>
      <c r="E1247" s="281" t="s">
        <v>4229</v>
      </c>
      <c r="F1247" s="281"/>
      <c r="G1247" s="296" t="s">
        <v>9503</v>
      </c>
      <c r="H1247" s="873"/>
      <c r="I1247" s="281" t="s">
        <v>2653</v>
      </c>
      <c r="J1247" s="281"/>
      <c r="K1247" s="281" t="s">
        <v>9504</v>
      </c>
      <c r="L1247" s="873" t="s">
        <v>9505</v>
      </c>
      <c r="M1247" s="275">
        <v>44116</v>
      </c>
      <c r="N1247" s="132">
        <v>44844</v>
      </c>
      <c r="O1247" s="277" t="s">
        <v>991</v>
      </c>
      <c r="P1247" s="299">
        <f t="shared" si="262"/>
        <v>44844</v>
      </c>
      <c r="Q1247" s="264">
        <v>20710</v>
      </c>
      <c r="R1247" s="264">
        <v>2017</v>
      </c>
      <c r="S1247" s="265">
        <v>44114</v>
      </c>
      <c r="T1247" s="281" t="s">
        <v>1785</v>
      </c>
      <c r="U1247" s="281" t="s">
        <v>1786</v>
      </c>
      <c r="V1247" s="150" t="s">
        <v>484</v>
      </c>
      <c r="W1247" s="150" t="s">
        <v>1488</v>
      </c>
      <c r="X1247" s="281" t="s">
        <v>9506</v>
      </c>
      <c r="Y1247" s="281" t="s">
        <v>1232</v>
      </c>
      <c r="Z1247" s="150" t="s">
        <v>982</v>
      </c>
      <c r="AA1247" s="303">
        <v>44844</v>
      </c>
      <c r="AB1247" s="283" t="s">
        <v>2167</v>
      </c>
      <c r="AC1247" s="281">
        <v>5.5</v>
      </c>
      <c r="AD1247" s="284"/>
      <c r="AE1247" s="281">
        <v>80</v>
      </c>
      <c r="AF1247" s="281"/>
      <c r="AG1247" s="281">
        <v>105</v>
      </c>
      <c r="AH1247" s="281"/>
      <c r="AI1247" s="281">
        <v>22</v>
      </c>
      <c r="AJ1247" s="281">
        <v>38</v>
      </c>
      <c r="AK1247" s="281">
        <v>52</v>
      </c>
      <c r="AL1247" s="281">
        <v>1</v>
      </c>
      <c r="AM1247" s="324"/>
      <c r="AN1247" s="324"/>
      <c r="AO1247" s="324"/>
      <c r="AP1247" s="281"/>
      <c r="AQ1247" s="635"/>
      <c r="AR1247" s="324"/>
      <c r="AS1247" s="324"/>
      <c r="AT1247" s="324"/>
      <c r="AU1247" s="324"/>
      <c r="AV1247" s="324"/>
      <c r="AW1247" s="324"/>
      <c r="AX1247" s="324"/>
      <c r="AY1247" s="324"/>
      <c r="AZ1247" s="324"/>
      <c r="BA1247" s="324"/>
      <c r="BB1247" s="324"/>
      <c r="BC1247" s="324"/>
      <c r="BD1247" s="324"/>
      <c r="BE1247" s="324"/>
      <c r="BF1247" s="324"/>
      <c r="BG1247" s="324"/>
      <c r="BH1247" s="324"/>
      <c r="BI1247" s="324"/>
      <c r="BJ1247" s="324"/>
      <c r="BK1247" s="324"/>
      <c r="BL1247" s="324"/>
      <c r="BM1247" s="324"/>
      <c r="BN1247" s="324"/>
      <c r="BO1247" s="324"/>
      <c r="BP1247" s="324"/>
      <c r="BQ1247" s="324"/>
      <c r="BR1247" s="324"/>
      <c r="BS1247" s="324"/>
      <c r="BT1247" s="324"/>
      <c r="BU1247" s="324"/>
      <c r="BV1247" s="324"/>
      <c r="BW1247" s="324"/>
      <c r="BX1247" s="324"/>
      <c r="BY1247" s="324"/>
      <c r="BZ1247" s="324"/>
      <c r="CA1247" s="324"/>
      <c r="CB1247" s="324"/>
      <c r="CC1247" s="324"/>
      <c r="CD1247" s="324"/>
      <c r="CE1247" s="324"/>
      <c r="CF1247" s="324"/>
      <c r="CG1247" s="324"/>
      <c r="CH1247" s="324"/>
      <c r="CI1247" s="324"/>
      <c r="CJ1247" s="324"/>
      <c r="CK1247" s="324"/>
      <c r="CL1247" s="324"/>
      <c r="CM1247" s="324"/>
      <c r="CN1247" s="324"/>
      <c r="CO1247" s="324"/>
      <c r="CP1247" s="324"/>
      <c r="CQ1247" s="532"/>
      <c r="CR1247" s="532"/>
      <c r="CS1247" s="532"/>
      <c r="CT1247" s="532"/>
      <c r="CU1247" s="532"/>
      <c r="CV1247" s="532"/>
      <c r="CW1247" s="532"/>
      <c r="CX1247" s="532"/>
      <c r="CY1247" s="532"/>
      <c r="CZ1247" s="532"/>
      <c r="DA1247" s="532"/>
      <c r="DB1247" s="532"/>
      <c r="DC1247" s="532"/>
      <c r="DD1247" s="532"/>
      <c r="DE1247" s="532"/>
      <c r="DF1247" s="532"/>
      <c r="DG1247" s="532"/>
      <c r="DH1247" s="532"/>
      <c r="DI1247" s="532"/>
      <c r="DJ1247" s="532"/>
      <c r="DK1247" s="532"/>
      <c r="DL1247" s="532"/>
      <c r="DM1247" s="532"/>
      <c r="DN1247" s="532"/>
      <c r="DO1247" s="532"/>
      <c r="DP1247" s="532"/>
      <c r="DQ1247" s="532"/>
      <c r="DR1247" s="532"/>
      <c r="DS1247" s="532"/>
      <c r="DT1247" s="532"/>
      <c r="DU1247" s="532"/>
      <c r="DV1247" s="532"/>
      <c r="DW1247" s="532"/>
    </row>
    <row r="1248" spans="1:127" ht="12.75" customHeight="1" x14ac:dyDescent="0.2">
      <c r="A1248" s="281">
        <v>1247</v>
      </c>
      <c r="B1248" s="281" t="s">
        <v>1004</v>
      </c>
      <c r="C1248" s="281" t="s">
        <v>3731</v>
      </c>
      <c r="D1248" s="281"/>
      <c r="E1248" s="281" t="s">
        <v>3938</v>
      </c>
      <c r="F1248" s="281"/>
      <c r="G1248" s="296" t="s">
        <v>3939</v>
      </c>
      <c r="H1248" s="676"/>
      <c r="I1248" s="281" t="s">
        <v>2653</v>
      </c>
      <c r="J1248" s="281"/>
      <c r="K1248" s="271" t="s">
        <v>319</v>
      </c>
      <c r="L1248" s="273" t="s">
        <v>320</v>
      </c>
      <c r="M1248" s="275">
        <v>42502</v>
      </c>
      <c r="N1248" s="276">
        <v>44609</v>
      </c>
      <c r="O1248" s="277" t="s">
        <v>991</v>
      </c>
      <c r="P1248" s="298">
        <f t="shared" ref="P1248:P1251" si="264">N1248</f>
        <v>44609</v>
      </c>
      <c r="Q1248" s="278">
        <v>16563</v>
      </c>
      <c r="R1248" s="278">
        <v>2016</v>
      </c>
      <c r="S1248" s="279">
        <v>43878</v>
      </c>
      <c r="T1248" s="280" t="s">
        <v>32</v>
      </c>
      <c r="U1248" s="281" t="s">
        <v>991</v>
      </c>
      <c r="V1248" s="282" t="s">
        <v>1312</v>
      </c>
      <c r="W1248" s="282" t="s">
        <v>479</v>
      </c>
      <c r="X1248" s="280" t="s">
        <v>442</v>
      </c>
      <c r="Y1248" s="280" t="s">
        <v>1384</v>
      </c>
      <c r="Z1248" s="282" t="s">
        <v>1385</v>
      </c>
      <c r="AA1248" s="319">
        <f t="shared" si="260"/>
        <v>44609</v>
      </c>
      <c r="AB1248" s="149" t="s">
        <v>2167</v>
      </c>
      <c r="AC1248" s="280">
        <v>4.7</v>
      </c>
      <c r="AD1248" s="305"/>
      <c r="AE1248" s="280">
        <v>95</v>
      </c>
      <c r="AF1248" s="280"/>
      <c r="AG1248" s="280">
        <v>120</v>
      </c>
      <c r="AH1248" s="280"/>
      <c r="AI1248" s="280">
        <v>23</v>
      </c>
      <c r="AJ1248" s="280">
        <v>40</v>
      </c>
      <c r="AK1248" s="280">
        <v>57</v>
      </c>
      <c r="AL1248" s="280">
        <v>1</v>
      </c>
      <c r="AM1248" s="501"/>
      <c r="AN1248" s="501"/>
      <c r="AO1248" s="501"/>
      <c r="AP1248" s="280"/>
      <c r="AQ1248" s="634"/>
      <c r="AR1248" s="501"/>
      <c r="AS1248" s="501"/>
      <c r="AT1248" s="501"/>
      <c r="AU1248" s="501"/>
      <c r="AV1248" s="501"/>
      <c r="AW1248" s="501"/>
      <c r="AX1248" s="501"/>
      <c r="AY1248" s="501"/>
      <c r="AZ1248" s="501"/>
      <c r="BA1248" s="501"/>
      <c r="BB1248" s="501"/>
      <c r="BC1248" s="501"/>
      <c r="BD1248" s="501"/>
      <c r="BE1248" s="501"/>
      <c r="BF1248" s="501"/>
      <c r="BG1248" s="501"/>
      <c r="BH1248" s="501"/>
      <c r="BI1248" s="501"/>
      <c r="BJ1248" s="501"/>
      <c r="BK1248" s="501"/>
      <c r="BL1248" s="501"/>
      <c r="BM1248" s="501"/>
      <c r="BN1248" s="501"/>
      <c r="BO1248" s="501"/>
      <c r="BP1248" s="501"/>
      <c r="BQ1248" s="501"/>
      <c r="BR1248" s="501"/>
      <c r="BS1248" s="501"/>
      <c r="BT1248" s="501"/>
      <c r="BU1248" s="501"/>
      <c r="BV1248" s="501"/>
      <c r="BW1248" s="501"/>
      <c r="BX1248" s="501"/>
      <c r="BY1248" s="501"/>
      <c r="BZ1248" s="501"/>
      <c r="CA1248" s="501"/>
      <c r="CB1248" s="501"/>
      <c r="CC1248" s="501"/>
      <c r="CD1248" s="501"/>
      <c r="CE1248" s="501"/>
      <c r="CF1248" s="501"/>
      <c r="CG1248" s="501"/>
      <c r="CH1248" s="501"/>
      <c r="CI1248" s="501"/>
      <c r="CJ1248" s="501"/>
      <c r="CK1248" s="501"/>
      <c r="CL1248" s="501"/>
      <c r="CM1248" s="501"/>
      <c r="CN1248" s="501"/>
      <c r="CO1248" s="501"/>
      <c r="CP1248" s="501"/>
    </row>
    <row r="1249" spans="1:127" s="502" customFormat="1" ht="12.75" customHeight="1" x14ac:dyDescent="0.2">
      <c r="A1249" s="281">
        <v>1248</v>
      </c>
      <c r="B1249" s="281" t="s">
        <v>1004</v>
      </c>
      <c r="C1249" s="497" t="s">
        <v>469</v>
      </c>
      <c r="D1249" s="281"/>
      <c r="E1249" s="281" t="s">
        <v>7159</v>
      </c>
      <c r="F1249" s="281"/>
      <c r="G1249" s="296" t="s">
        <v>7160</v>
      </c>
      <c r="H1249" s="676"/>
      <c r="I1249" s="281" t="s">
        <v>1634</v>
      </c>
      <c r="J1249" s="281"/>
      <c r="K1249" s="281" t="s">
        <v>3877</v>
      </c>
      <c r="L1249" s="676" t="s">
        <v>1838</v>
      </c>
      <c r="M1249" s="306">
        <v>43573</v>
      </c>
      <c r="N1249" s="307">
        <v>45034</v>
      </c>
      <c r="O1249" s="507" t="s">
        <v>991</v>
      </c>
      <c r="P1249" s="508">
        <f>N1249</f>
        <v>45034</v>
      </c>
      <c r="Q1249" s="520">
        <v>19201</v>
      </c>
      <c r="R1249" s="520">
        <v>2019</v>
      </c>
      <c r="S1249" s="265">
        <v>44304</v>
      </c>
      <c r="T1249" s="324" t="s">
        <v>1686</v>
      </c>
      <c r="U1249" s="324" t="s">
        <v>991</v>
      </c>
      <c r="V1249" s="150" t="s">
        <v>1280</v>
      </c>
      <c r="W1249" s="150" t="s">
        <v>1280</v>
      </c>
      <c r="X1249" s="281" t="s">
        <v>975</v>
      </c>
      <c r="Y1249" s="281" t="s">
        <v>1271</v>
      </c>
      <c r="Z1249" s="150" t="s">
        <v>650</v>
      </c>
      <c r="AA1249" s="303">
        <f>N1249</f>
        <v>45034</v>
      </c>
      <c r="AB1249" s="283" t="s">
        <v>485</v>
      </c>
      <c r="AC1249" s="281">
        <v>4.9000000000000004</v>
      </c>
      <c r="AD1249" s="284"/>
      <c r="AE1249" s="281">
        <v>75</v>
      </c>
      <c r="AF1249" s="281"/>
      <c r="AG1249" s="281">
        <v>100</v>
      </c>
      <c r="AH1249" s="281"/>
      <c r="AI1249" s="281" t="s">
        <v>994</v>
      </c>
      <c r="AJ1249" s="281" t="s">
        <v>994</v>
      </c>
      <c r="AK1249" s="324" t="s">
        <v>994</v>
      </c>
      <c r="AL1249" s="324">
        <v>1</v>
      </c>
      <c r="AM1249" s="501"/>
      <c r="AN1249" s="501"/>
      <c r="AO1249" s="501"/>
      <c r="AP1249" s="281"/>
      <c r="AQ1249" s="635"/>
      <c r="AR1249" s="324"/>
      <c r="AS1249" s="324"/>
      <c r="AT1249" s="324"/>
      <c r="AU1249" s="324"/>
      <c r="AV1249" s="324"/>
      <c r="AW1249" s="324"/>
      <c r="AX1249" s="324"/>
      <c r="AY1249" s="324"/>
      <c r="AZ1249" s="324"/>
      <c r="BA1249" s="324"/>
      <c r="BB1249" s="324"/>
      <c r="BC1249" s="324"/>
      <c r="BD1249" s="324"/>
      <c r="BE1249" s="324"/>
      <c r="BF1249" s="324"/>
      <c r="BG1249" s="324"/>
      <c r="BH1249" s="324"/>
      <c r="BI1249" s="324"/>
      <c r="BJ1249" s="324"/>
      <c r="BK1249" s="324"/>
      <c r="BL1249" s="324"/>
      <c r="BM1249" s="324"/>
      <c r="BN1249" s="324"/>
      <c r="BO1249" s="324"/>
      <c r="BP1249" s="324"/>
      <c r="BQ1249" s="324"/>
      <c r="BR1249" s="324"/>
      <c r="BS1249" s="324"/>
      <c r="BT1249" s="324"/>
      <c r="BU1249" s="324"/>
      <c r="BV1249" s="324"/>
      <c r="BW1249" s="324"/>
      <c r="BX1249" s="324"/>
      <c r="BY1249" s="324"/>
      <c r="BZ1249" s="324"/>
      <c r="CA1249" s="324"/>
      <c r="CB1249" s="324"/>
      <c r="CC1249" s="324"/>
      <c r="CD1249" s="324"/>
      <c r="CE1249" s="324"/>
      <c r="CF1249" s="324"/>
      <c r="CG1249" s="324"/>
      <c r="CH1249" s="324"/>
      <c r="CI1249" s="324"/>
      <c r="CJ1249" s="324"/>
      <c r="CK1249" s="324"/>
      <c r="CL1249" s="324"/>
      <c r="CM1249" s="324"/>
      <c r="CN1249" s="324"/>
      <c r="CO1249" s="324"/>
      <c r="CP1249" s="324"/>
      <c r="CQ1249" s="532"/>
      <c r="CR1249" s="532"/>
      <c r="CS1249" s="532"/>
      <c r="CT1249" s="532"/>
      <c r="CU1249" s="532"/>
      <c r="CV1249" s="532"/>
      <c r="CW1249" s="532"/>
      <c r="CX1249" s="532"/>
      <c r="CY1249" s="532"/>
      <c r="CZ1249" s="532"/>
      <c r="DA1249" s="532"/>
      <c r="DB1249" s="532"/>
      <c r="DC1249" s="532"/>
      <c r="DD1249" s="532"/>
      <c r="DE1249" s="532"/>
      <c r="DF1249" s="532"/>
      <c r="DG1249" s="532"/>
      <c r="DH1249" s="532"/>
      <c r="DI1249" s="532"/>
      <c r="DJ1249" s="532"/>
      <c r="DK1249" s="532"/>
      <c r="DL1249" s="532"/>
      <c r="DM1249" s="532"/>
      <c r="DN1249" s="532"/>
      <c r="DO1249" s="532"/>
      <c r="DP1249" s="532"/>
      <c r="DQ1249" s="532"/>
      <c r="DR1249" s="532"/>
      <c r="DS1249" s="532"/>
      <c r="DT1249" s="532"/>
      <c r="DU1249" s="532"/>
      <c r="DV1249" s="532"/>
      <c r="DW1249" s="532"/>
    </row>
    <row r="1250" spans="1:127" ht="12.75" customHeight="1" x14ac:dyDescent="0.2">
      <c r="A1250" s="281">
        <v>1249</v>
      </c>
      <c r="B1250" s="281" t="s">
        <v>1004</v>
      </c>
      <c r="C1250" s="281" t="s">
        <v>2229</v>
      </c>
      <c r="D1250" s="281"/>
      <c r="E1250" s="281" t="s">
        <v>4132</v>
      </c>
      <c r="F1250" s="281"/>
      <c r="G1250" s="296" t="s">
        <v>4133</v>
      </c>
      <c r="H1250" s="676"/>
      <c r="I1250" s="271" t="s">
        <v>2653</v>
      </c>
      <c r="J1250" s="281"/>
      <c r="K1250" s="271" t="s">
        <v>1936</v>
      </c>
      <c r="L1250" s="273" t="s">
        <v>1937</v>
      </c>
      <c r="M1250" s="306">
        <v>42597</v>
      </c>
      <c r="N1250" s="325">
        <v>44597</v>
      </c>
      <c r="O1250" s="277" t="s">
        <v>991</v>
      </c>
      <c r="P1250" s="298">
        <f t="shared" si="264"/>
        <v>44597</v>
      </c>
      <c r="Q1250" s="278">
        <v>16769</v>
      </c>
      <c r="R1250" s="278">
        <v>2016</v>
      </c>
      <c r="S1250" s="279">
        <v>43866</v>
      </c>
      <c r="T1250" s="280" t="s">
        <v>1785</v>
      </c>
      <c r="U1250" s="281" t="s">
        <v>991</v>
      </c>
      <c r="V1250" s="282" t="s">
        <v>1532</v>
      </c>
      <c r="W1250" s="282" t="s">
        <v>1281</v>
      </c>
      <c r="X1250" s="281" t="s">
        <v>1938</v>
      </c>
      <c r="Y1250" s="281" t="s">
        <v>1232</v>
      </c>
      <c r="Z1250" s="150" t="s">
        <v>955</v>
      </c>
      <c r="AA1250" s="319">
        <f t="shared" si="260"/>
        <v>44597</v>
      </c>
      <c r="AB1250" s="149" t="s">
        <v>2167</v>
      </c>
      <c r="AC1250" s="280">
        <v>4.5</v>
      </c>
      <c r="AD1250" s="305"/>
      <c r="AE1250" s="280">
        <v>65</v>
      </c>
      <c r="AF1250" s="280"/>
      <c r="AG1250" s="280">
        <v>85</v>
      </c>
      <c r="AH1250" s="280"/>
      <c r="AI1250" s="280">
        <v>22</v>
      </c>
      <c r="AJ1250" s="280">
        <v>37</v>
      </c>
      <c r="AK1250" s="280">
        <v>50</v>
      </c>
      <c r="AL1250" s="280">
        <v>1</v>
      </c>
      <c r="AM1250" s="501"/>
      <c r="AN1250" s="501"/>
      <c r="AO1250" s="501"/>
      <c r="AP1250" s="280"/>
      <c r="AQ1250" s="634"/>
      <c r="AR1250" s="501"/>
      <c r="AS1250" s="501"/>
      <c r="AT1250" s="501"/>
      <c r="AU1250" s="501"/>
      <c r="AV1250" s="501"/>
      <c r="AW1250" s="501"/>
      <c r="AX1250" s="501"/>
      <c r="AY1250" s="501"/>
      <c r="AZ1250" s="501"/>
      <c r="BA1250" s="501"/>
      <c r="BB1250" s="501"/>
      <c r="BC1250" s="501"/>
      <c r="BD1250" s="501"/>
      <c r="BE1250" s="501"/>
      <c r="BF1250" s="501"/>
      <c r="BG1250" s="501"/>
      <c r="BH1250" s="501"/>
      <c r="BI1250" s="501"/>
      <c r="BJ1250" s="501"/>
      <c r="BK1250" s="501"/>
      <c r="BL1250" s="501"/>
      <c r="BM1250" s="501"/>
      <c r="BN1250" s="501"/>
      <c r="BO1250" s="501"/>
      <c r="BP1250" s="501"/>
      <c r="BQ1250" s="501"/>
      <c r="BR1250" s="501"/>
      <c r="BS1250" s="501"/>
      <c r="BT1250" s="501"/>
      <c r="BU1250" s="501"/>
      <c r="BV1250" s="501"/>
      <c r="BW1250" s="501"/>
      <c r="BX1250" s="501"/>
      <c r="BY1250" s="501"/>
      <c r="BZ1250" s="501"/>
      <c r="CA1250" s="501"/>
      <c r="CB1250" s="501"/>
      <c r="CC1250" s="501"/>
      <c r="CD1250" s="501"/>
      <c r="CE1250" s="501"/>
      <c r="CF1250" s="501"/>
      <c r="CG1250" s="501"/>
      <c r="CH1250" s="501"/>
      <c r="CI1250" s="501"/>
      <c r="CJ1250" s="501"/>
      <c r="CK1250" s="501"/>
      <c r="CL1250" s="501"/>
      <c r="CM1250" s="501"/>
      <c r="CN1250" s="501"/>
      <c r="CO1250" s="501"/>
      <c r="CP1250" s="501"/>
    </row>
    <row r="1251" spans="1:127" ht="12.75" customHeight="1" x14ac:dyDescent="0.2">
      <c r="A1251" s="281">
        <v>1250</v>
      </c>
      <c r="B1251" s="281" t="s">
        <v>1004</v>
      </c>
      <c r="C1251" s="281" t="s">
        <v>3902</v>
      </c>
      <c r="D1251" s="281"/>
      <c r="E1251" s="281" t="s">
        <v>4674</v>
      </c>
      <c r="F1251" s="281"/>
      <c r="G1251" s="296" t="s">
        <v>4675</v>
      </c>
      <c r="H1251" s="676"/>
      <c r="I1251" s="281" t="s">
        <v>2653</v>
      </c>
      <c r="J1251" s="281"/>
      <c r="K1251" s="281" t="s">
        <v>2051</v>
      </c>
      <c r="L1251" s="676" t="s">
        <v>509</v>
      </c>
      <c r="M1251" s="306">
        <v>42695</v>
      </c>
      <c r="N1251" s="325">
        <v>43814</v>
      </c>
      <c r="O1251" s="308" t="s">
        <v>991</v>
      </c>
      <c r="P1251" s="298">
        <f t="shared" si="264"/>
        <v>43814</v>
      </c>
      <c r="Q1251" s="278">
        <v>18365</v>
      </c>
      <c r="R1251" s="278">
        <v>2016</v>
      </c>
      <c r="S1251" s="279">
        <v>43084</v>
      </c>
      <c r="T1251" s="280" t="s">
        <v>1785</v>
      </c>
      <c r="U1251" s="281" t="s">
        <v>991</v>
      </c>
      <c r="V1251" s="282" t="s">
        <v>1312</v>
      </c>
      <c r="W1251" s="282" t="s">
        <v>543</v>
      </c>
      <c r="X1251" s="280" t="s">
        <v>2052</v>
      </c>
      <c r="Y1251" s="280" t="s">
        <v>1232</v>
      </c>
      <c r="Z1251" s="282" t="s">
        <v>2053</v>
      </c>
      <c r="AA1251" s="319">
        <f t="shared" si="260"/>
        <v>43814</v>
      </c>
      <c r="AB1251" s="149" t="s">
        <v>1411</v>
      </c>
      <c r="AC1251" s="280">
        <v>4.5999999999999996</v>
      </c>
      <c r="AD1251" s="305"/>
      <c r="AE1251" s="280">
        <v>80</v>
      </c>
      <c r="AF1251" s="280"/>
      <c r="AG1251" s="280">
        <v>105</v>
      </c>
      <c r="AH1251" s="280"/>
      <c r="AI1251" s="280">
        <v>23</v>
      </c>
      <c r="AJ1251" s="280">
        <v>40</v>
      </c>
      <c r="AK1251" s="501">
        <v>57</v>
      </c>
      <c r="AL1251" s="501">
        <v>1</v>
      </c>
      <c r="AM1251" s="501"/>
      <c r="AN1251" s="501"/>
      <c r="AO1251" s="501"/>
      <c r="AP1251" s="280"/>
      <c r="AQ1251" s="634"/>
      <c r="AR1251" s="501"/>
      <c r="AS1251" s="501"/>
      <c r="AT1251" s="501"/>
      <c r="AU1251" s="501"/>
      <c r="AV1251" s="501"/>
      <c r="AW1251" s="501"/>
      <c r="AX1251" s="501"/>
      <c r="AY1251" s="501"/>
      <c r="AZ1251" s="501"/>
      <c r="BA1251" s="501"/>
      <c r="BB1251" s="501"/>
      <c r="BC1251" s="501"/>
      <c r="BD1251" s="501"/>
      <c r="BE1251" s="501"/>
      <c r="BF1251" s="501"/>
      <c r="BG1251" s="501"/>
      <c r="BH1251" s="501"/>
      <c r="BI1251" s="501"/>
      <c r="BJ1251" s="501"/>
      <c r="BK1251" s="501"/>
      <c r="BL1251" s="501"/>
      <c r="BM1251" s="501"/>
      <c r="BN1251" s="501"/>
      <c r="BO1251" s="501"/>
      <c r="BP1251" s="501"/>
      <c r="BQ1251" s="501"/>
      <c r="BR1251" s="501"/>
      <c r="BS1251" s="501"/>
      <c r="BT1251" s="501"/>
      <c r="BU1251" s="501"/>
      <c r="BV1251" s="501"/>
      <c r="BW1251" s="501"/>
      <c r="BX1251" s="501"/>
      <c r="BY1251" s="501"/>
      <c r="BZ1251" s="501"/>
      <c r="CA1251" s="501"/>
      <c r="CB1251" s="501"/>
      <c r="CC1251" s="501"/>
      <c r="CD1251" s="501"/>
      <c r="CE1251" s="501"/>
      <c r="CF1251" s="501"/>
      <c r="CG1251" s="501"/>
      <c r="CH1251" s="501"/>
      <c r="CI1251" s="501"/>
      <c r="CJ1251" s="501"/>
      <c r="CK1251" s="501"/>
      <c r="CL1251" s="501"/>
      <c r="CM1251" s="501"/>
      <c r="CN1251" s="501"/>
      <c r="CO1251" s="501"/>
      <c r="CP1251" s="501"/>
    </row>
    <row r="1252" spans="1:127" ht="12.75" customHeight="1" x14ac:dyDescent="0.2">
      <c r="A1252" s="281">
        <v>1251</v>
      </c>
      <c r="B1252" s="281" t="s">
        <v>1004</v>
      </c>
      <c r="C1252" s="281" t="s">
        <v>7492</v>
      </c>
      <c r="D1252" s="281"/>
      <c r="E1252" s="281" t="s">
        <v>7161</v>
      </c>
      <c r="F1252" s="281"/>
      <c r="G1252" s="296" t="s">
        <v>9549</v>
      </c>
      <c r="H1252" s="676"/>
      <c r="I1252" s="281" t="s">
        <v>614</v>
      </c>
      <c r="J1252" s="281"/>
      <c r="K1252" s="281" t="s">
        <v>9550</v>
      </c>
      <c r="L1252" s="676" t="s">
        <v>9551</v>
      </c>
      <c r="M1252" s="306">
        <v>44144</v>
      </c>
      <c r="N1252" s="307">
        <v>44868</v>
      </c>
      <c r="O1252" s="507" t="s">
        <v>991</v>
      </c>
      <c r="P1252" s="508">
        <f>N1252</f>
        <v>44868</v>
      </c>
      <c r="Q1252" s="520">
        <v>20730</v>
      </c>
      <c r="R1252" s="520">
        <v>2020</v>
      </c>
      <c r="S1252" s="265">
        <v>44138</v>
      </c>
      <c r="T1252" s="324" t="s">
        <v>239</v>
      </c>
      <c r="U1252" s="324" t="s">
        <v>1786</v>
      </c>
      <c r="V1252" s="150" t="s">
        <v>484</v>
      </c>
      <c r="W1252" s="150" t="s">
        <v>484</v>
      </c>
      <c r="X1252" s="281" t="s">
        <v>9552</v>
      </c>
      <c r="Y1252" s="281" t="s">
        <v>5964</v>
      </c>
      <c r="Z1252" s="150" t="s">
        <v>5965</v>
      </c>
      <c r="AA1252" s="303">
        <v>44868</v>
      </c>
      <c r="AB1252" s="283" t="s">
        <v>485</v>
      </c>
      <c r="AC1252" s="281">
        <v>4.5</v>
      </c>
      <c r="AD1252" s="284"/>
      <c r="AE1252" s="281">
        <v>75</v>
      </c>
      <c r="AF1252" s="281"/>
      <c r="AG1252" s="281">
        <v>100</v>
      </c>
      <c r="AH1252" s="281"/>
      <c r="AI1252" s="281">
        <v>24</v>
      </c>
      <c r="AJ1252" s="281">
        <v>39</v>
      </c>
      <c r="AK1252" s="324">
        <v>51</v>
      </c>
      <c r="AL1252" s="324">
        <v>1</v>
      </c>
      <c r="AM1252" s="501"/>
      <c r="AN1252" s="501"/>
      <c r="AO1252" s="501"/>
      <c r="AP1252" s="280"/>
      <c r="AQ1252" s="634"/>
      <c r="AR1252" s="501"/>
      <c r="AS1252" s="501"/>
      <c r="AT1252" s="501"/>
      <c r="AU1252" s="501"/>
      <c r="AV1252" s="501"/>
      <c r="AW1252" s="501"/>
      <c r="AX1252" s="501"/>
      <c r="AY1252" s="501"/>
      <c r="AZ1252" s="501"/>
      <c r="BA1252" s="501"/>
      <c r="BB1252" s="501"/>
      <c r="BC1252" s="501"/>
      <c r="BD1252" s="501"/>
      <c r="BE1252" s="501"/>
      <c r="BF1252" s="501"/>
      <c r="BG1252" s="501"/>
      <c r="BH1252" s="501"/>
      <c r="BI1252" s="501"/>
      <c r="BJ1252" s="501"/>
      <c r="BK1252" s="501"/>
      <c r="BL1252" s="501"/>
      <c r="BM1252" s="501"/>
      <c r="BN1252" s="501"/>
      <c r="BO1252" s="501"/>
      <c r="BP1252" s="501"/>
      <c r="BQ1252" s="501"/>
      <c r="BR1252" s="501"/>
      <c r="BS1252" s="501"/>
      <c r="BT1252" s="501"/>
      <c r="BU1252" s="501"/>
      <c r="BV1252" s="501"/>
      <c r="BW1252" s="501"/>
      <c r="BX1252" s="501"/>
      <c r="BY1252" s="501"/>
      <c r="BZ1252" s="501"/>
      <c r="CA1252" s="501"/>
      <c r="CB1252" s="501"/>
      <c r="CC1252" s="501"/>
      <c r="CD1252" s="501"/>
      <c r="CE1252" s="501"/>
      <c r="CF1252" s="501"/>
      <c r="CG1252" s="501"/>
      <c r="CH1252" s="501"/>
      <c r="CI1252" s="501"/>
      <c r="CJ1252" s="501"/>
      <c r="CK1252" s="501"/>
      <c r="CL1252" s="501"/>
      <c r="CM1252" s="501"/>
      <c r="CN1252" s="501"/>
      <c r="CO1252" s="501"/>
      <c r="CP1252" s="501"/>
    </row>
    <row r="1253" spans="1:127" ht="12.75" customHeight="1" x14ac:dyDescent="0.2">
      <c r="A1253" s="281">
        <v>1252</v>
      </c>
      <c r="B1253" s="270" t="s">
        <v>1004</v>
      </c>
      <c r="C1253" s="324" t="s">
        <v>3248</v>
      </c>
      <c r="D1253" s="271"/>
      <c r="E1253" s="271" t="s">
        <v>3940</v>
      </c>
      <c r="F1253" s="271"/>
      <c r="G1253" s="272" t="s">
        <v>3941</v>
      </c>
      <c r="H1253" s="273"/>
      <c r="I1253" s="270" t="s">
        <v>2653</v>
      </c>
      <c r="J1253" s="271"/>
      <c r="K1253" s="271" t="s">
        <v>1936</v>
      </c>
      <c r="L1253" s="273" t="s">
        <v>1937</v>
      </c>
      <c r="M1253" s="275">
        <v>42527</v>
      </c>
      <c r="N1253" s="276">
        <v>44597</v>
      </c>
      <c r="O1253" s="277" t="s">
        <v>991</v>
      </c>
      <c r="P1253" s="298">
        <f t="shared" ref="P1253:P1257" si="265">N1253</f>
        <v>44597</v>
      </c>
      <c r="Q1253" s="278">
        <v>16593</v>
      </c>
      <c r="R1253" s="278">
        <v>2016</v>
      </c>
      <c r="S1253" s="279">
        <v>43866</v>
      </c>
      <c r="T1253" s="280" t="s">
        <v>1785</v>
      </c>
      <c r="U1253" s="281" t="s">
        <v>991</v>
      </c>
      <c r="V1253" s="282" t="s">
        <v>1312</v>
      </c>
      <c r="W1253" s="282" t="s">
        <v>479</v>
      </c>
      <c r="X1253" s="280" t="s">
        <v>1938</v>
      </c>
      <c r="Y1253" s="280" t="s">
        <v>1232</v>
      </c>
      <c r="Z1253" s="282" t="s">
        <v>955</v>
      </c>
      <c r="AA1253" s="319">
        <f>N1253</f>
        <v>44597</v>
      </c>
      <c r="AB1253" s="149" t="s">
        <v>2167</v>
      </c>
      <c r="AC1253" s="280">
        <v>4.0999999999999996</v>
      </c>
      <c r="AD1253" s="305"/>
      <c r="AE1253" s="280">
        <v>60</v>
      </c>
      <c r="AF1253" s="280"/>
      <c r="AG1253" s="280">
        <v>85</v>
      </c>
      <c r="AH1253" s="280"/>
      <c r="AI1253" s="280">
        <v>22</v>
      </c>
      <c r="AJ1253" s="280">
        <v>36</v>
      </c>
      <c r="AK1253" s="280">
        <v>54</v>
      </c>
      <c r="AL1253" s="280">
        <v>1</v>
      </c>
      <c r="AM1253" s="501"/>
      <c r="AN1253" s="501"/>
      <c r="AO1253" s="501"/>
      <c r="AP1253" s="280"/>
      <c r="AQ1253" s="634"/>
      <c r="AR1253" s="501"/>
      <c r="AS1253" s="501"/>
      <c r="AT1253" s="501"/>
      <c r="AU1253" s="501"/>
      <c r="AV1253" s="501"/>
      <c r="AW1253" s="501"/>
      <c r="AX1253" s="501"/>
      <c r="AY1253" s="501"/>
      <c r="AZ1253" s="501"/>
      <c r="BA1253" s="501"/>
      <c r="BB1253" s="501"/>
      <c r="BC1253" s="501"/>
      <c r="BD1253" s="501"/>
      <c r="BE1253" s="501"/>
      <c r="BF1253" s="501"/>
      <c r="BG1253" s="501"/>
      <c r="BH1253" s="501"/>
      <c r="BI1253" s="501"/>
      <c r="BJ1253" s="501"/>
      <c r="BK1253" s="501"/>
      <c r="BL1253" s="501"/>
      <c r="BM1253" s="501"/>
      <c r="BN1253" s="501"/>
      <c r="BO1253" s="501"/>
      <c r="BP1253" s="501"/>
      <c r="BQ1253" s="501"/>
      <c r="BR1253" s="501"/>
      <c r="BS1253" s="501"/>
      <c r="BT1253" s="501"/>
      <c r="BU1253" s="501"/>
      <c r="BV1253" s="501"/>
      <c r="BW1253" s="501"/>
      <c r="BX1253" s="501"/>
      <c r="BY1253" s="501"/>
      <c r="BZ1253" s="501"/>
      <c r="CA1253" s="501"/>
      <c r="CB1253" s="501"/>
      <c r="CC1253" s="501"/>
      <c r="CD1253" s="501"/>
      <c r="CE1253" s="501"/>
      <c r="CF1253" s="501"/>
      <c r="CG1253" s="501"/>
      <c r="CH1253" s="501"/>
      <c r="CI1253" s="501"/>
      <c r="CJ1253" s="501"/>
      <c r="CK1253" s="501"/>
      <c r="CL1253" s="501"/>
      <c r="CM1253" s="501"/>
      <c r="CN1253" s="501"/>
      <c r="CO1253" s="501"/>
      <c r="CP1253" s="501"/>
    </row>
    <row r="1254" spans="1:127" ht="12.75" customHeight="1" x14ac:dyDescent="0.2">
      <c r="A1254" s="281">
        <v>1253</v>
      </c>
      <c r="B1254" s="270" t="s">
        <v>1004</v>
      </c>
      <c r="C1254" s="324" t="s">
        <v>799</v>
      </c>
      <c r="D1254" s="271"/>
      <c r="E1254" s="271" t="s">
        <v>4059</v>
      </c>
      <c r="F1254" s="271"/>
      <c r="G1254" s="272" t="s">
        <v>4060</v>
      </c>
      <c r="H1254" s="273"/>
      <c r="I1254" s="270" t="s">
        <v>2653</v>
      </c>
      <c r="J1254" s="271"/>
      <c r="K1254" s="271" t="s">
        <v>1936</v>
      </c>
      <c r="L1254" s="273" t="s">
        <v>1937</v>
      </c>
      <c r="M1254" s="275">
        <v>42566</v>
      </c>
      <c r="N1254" s="276">
        <v>44597</v>
      </c>
      <c r="O1254" s="277" t="s">
        <v>991</v>
      </c>
      <c r="P1254" s="298">
        <f t="shared" si="265"/>
        <v>44597</v>
      </c>
      <c r="Q1254" s="278">
        <v>17036</v>
      </c>
      <c r="R1254" s="278">
        <v>2016</v>
      </c>
      <c r="S1254" s="279">
        <v>43866</v>
      </c>
      <c r="T1254" s="280" t="s">
        <v>1785</v>
      </c>
      <c r="U1254" s="281" t="s">
        <v>991</v>
      </c>
      <c r="V1254" s="282" t="s">
        <v>1312</v>
      </c>
      <c r="W1254" s="282" t="s">
        <v>130</v>
      </c>
      <c r="X1254" s="280" t="s">
        <v>1938</v>
      </c>
      <c r="Y1254" s="280" t="s">
        <v>1232</v>
      </c>
      <c r="Z1254" s="282" t="s">
        <v>955</v>
      </c>
      <c r="AA1254" s="319">
        <f>N1254</f>
        <v>44597</v>
      </c>
      <c r="AB1254" s="149" t="s">
        <v>2167</v>
      </c>
      <c r="AC1254" s="280">
        <v>5.5</v>
      </c>
      <c r="AD1254" s="305"/>
      <c r="AE1254" s="280">
        <v>80</v>
      </c>
      <c r="AF1254" s="280"/>
      <c r="AG1254" s="280">
        <v>105</v>
      </c>
      <c r="AH1254" s="280"/>
      <c r="AI1254" s="280">
        <v>22</v>
      </c>
      <c r="AJ1254" s="280">
        <v>38</v>
      </c>
      <c r="AK1254" s="280">
        <v>52</v>
      </c>
      <c r="AL1254" s="280">
        <v>1</v>
      </c>
      <c r="AM1254" s="501"/>
      <c r="AN1254" s="501"/>
      <c r="AO1254" s="501"/>
      <c r="AP1254" s="280"/>
      <c r="AQ1254" s="634"/>
      <c r="AR1254" s="501"/>
      <c r="AS1254" s="501"/>
      <c r="AT1254" s="501"/>
      <c r="AU1254" s="501"/>
      <c r="AV1254" s="501"/>
      <c r="AW1254" s="501"/>
      <c r="AX1254" s="501"/>
      <c r="AY1254" s="501"/>
      <c r="AZ1254" s="501"/>
      <c r="BA1254" s="501"/>
      <c r="BB1254" s="501"/>
      <c r="BC1254" s="501"/>
      <c r="BD1254" s="501"/>
      <c r="BE1254" s="501"/>
      <c r="BF1254" s="501"/>
      <c r="BG1254" s="501"/>
      <c r="BH1254" s="501"/>
      <c r="BI1254" s="501"/>
      <c r="BJ1254" s="501"/>
      <c r="BK1254" s="501"/>
      <c r="BL1254" s="501"/>
      <c r="BM1254" s="501"/>
      <c r="BN1254" s="501"/>
      <c r="BO1254" s="501"/>
      <c r="BP1254" s="501"/>
      <c r="BQ1254" s="501"/>
      <c r="BR1254" s="501"/>
      <c r="BS1254" s="501"/>
      <c r="BT1254" s="501"/>
      <c r="BU1254" s="501"/>
      <c r="BV1254" s="501"/>
      <c r="BW1254" s="501"/>
      <c r="BX1254" s="501"/>
      <c r="BY1254" s="501"/>
      <c r="BZ1254" s="501"/>
      <c r="CA1254" s="501"/>
      <c r="CB1254" s="501"/>
      <c r="CC1254" s="501"/>
      <c r="CD1254" s="501"/>
      <c r="CE1254" s="501"/>
      <c r="CF1254" s="501"/>
      <c r="CG1254" s="501"/>
      <c r="CH1254" s="501"/>
      <c r="CI1254" s="501"/>
      <c r="CJ1254" s="501"/>
      <c r="CK1254" s="501"/>
      <c r="CL1254" s="501"/>
      <c r="CM1254" s="501"/>
      <c r="CN1254" s="501"/>
      <c r="CO1254" s="501"/>
      <c r="CP1254" s="501"/>
    </row>
    <row r="1255" spans="1:127" s="502" customFormat="1" ht="12.75" customHeight="1" x14ac:dyDescent="0.2">
      <c r="A1255" s="281">
        <v>1254</v>
      </c>
      <c r="B1255" s="281" t="s">
        <v>1004</v>
      </c>
      <c r="C1255" s="281" t="s">
        <v>7006</v>
      </c>
      <c r="D1255" s="281"/>
      <c r="E1255" s="281" t="s">
        <v>3942</v>
      </c>
      <c r="F1255" s="281"/>
      <c r="G1255" s="296" t="s">
        <v>9545</v>
      </c>
      <c r="H1255" s="877"/>
      <c r="I1255" s="270" t="s">
        <v>1812</v>
      </c>
      <c r="J1255" s="281"/>
      <c r="K1255" s="281" t="s">
        <v>9546</v>
      </c>
      <c r="L1255" s="877" t="s">
        <v>9547</v>
      </c>
      <c r="M1255" s="306">
        <v>44140</v>
      </c>
      <c r="N1255" s="307">
        <v>44869</v>
      </c>
      <c r="O1255" s="277" t="s">
        <v>991</v>
      </c>
      <c r="P1255" s="299">
        <f>N1255</f>
        <v>44869</v>
      </c>
      <c r="Q1255" s="264">
        <v>20729</v>
      </c>
      <c r="R1255" s="264">
        <v>2018</v>
      </c>
      <c r="S1255" s="265">
        <v>44139</v>
      </c>
      <c r="T1255" s="281" t="s">
        <v>5079</v>
      </c>
      <c r="U1255" s="281" t="s">
        <v>1786</v>
      </c>
      <c r="V1255" s="150" t="s">
        <v>484</v>
      </c>
      <c r="W1255" s="150" t="s">
        <v>1012</v>
      </c>
      <c r="X1255" s="281" t="s">
        <v>9548</v>
      </c>
      <c r="Y1255" s="281" t="s">
        <v>3538</v>
      </c>
      <c r="Z1255" s="150" t="s">
        <v>3539</v>
      </c>
      <c r="AA1255" s="303">
        <v>44869</v>
      </c>
      <c r="AB1255" s="283" t="s">
        <v>2167</v>
      </c>
      <c r="AC1255" s="281">
        <v>5.2</v>
      </c>
      <c r="AD1255" s="284"/>
      <c r="AE1255" s="281">
        <v>70</v>
      </c>
      <c r="AF1255" s="281"/>
      <c r="AG1255" s="281">
        <v>95</v>
      </c>
      <c r="AH1255" s="281"/>
      <c r="AI1255" s="281" t="s">
        <v>994</v>
      </c>
      <c r="AJ1255" s="281" t="s">
        <v>994</v>
      </c>
      <c r="AK1255" s="281" t="s">
        <v>994</v>
      </c>
      <c r="AL1255" s="281">
        <v>1</v>
      </c>
      <c r="AM1255" s="324"/>
      <c r="AN1255" s="324"/>
      <c r="AO1255" s="324"/>
      <c r="AP1255" s="281"/>
      <c r="AQ1255" s="635"/>
      <c r="AR1255" s="324"/>
      <c r="AS1255" s="324"/>
      <c r="AT1255" s="324"/>
      <c r="AU1255" s="324"/>
      <c r="AV1255" s="324"/>
      <c r="AW1255" s="324"/>
      <c r="AX1255" s="324"/>
      <c r="AY1255" s="324"/>
      <c r="AZ1255" s="324"/>
      <c r="BA1255" s="324"/>
      <c r="BB1255" s="324"/>
      <c r="BC1255" s="324"/>
      <c r="BD1255" s="324"/>
      <c r="BE1255" s="324"/>
      <c r="BF1255" s="324"/>
      <c r="BG1255" s="324"/>
      <c r="BH1255" s="324"/>
      <c r="BI1255" s="324"/>
      <c r="BJ1255" s="324"/>
      <c r="BK1255" s="324"/>
      <c r="BL1255" s="324"/>
      <c r="BM1255" s="324"/>
      <c r="BN1255" s="324"/>
      <c r="BO1255" s="324"/>
      <c r="BP1255" s="324"/>
      <c r="BQ1255" s="324"/>
      <c r="BR1255" s="324"/>
      <c r="BS1255" s="324"/>
      <c r="BT1255" s="324"/>
      <c r="BU1255" s="324"/>
      <c r="BV1255" s="324"/>
      <c r="BW1255" s="324"/>
      <c r="BX1255" s="324"/>
      <c r="BY1255" s="324"/>
      <c r="BZ1255" s="324"/>
      <c r="CA1255" s="324"/>
      <c r="CB1255" s="324"/>
      <c r="CC1255" s="324"/>
      <c r="CD1255" s="324"/>
      <c r="CE1255" s="324"/>
      <c r="CF1255" s="324"/>
      <c r="CG1255" s="324"/>
      <c r="CH1255" s="324"/>
      <c r="CI1255" s="324"/>
      <c r="CJ1255" s="324"/>
      <c r="CK1255" s="324"/>
      <c r="CL1255" s="324"/>
      <c r="CM1255" s="324"/>
      <c r="CN1255" s="324"/>
      <c r="CO1255" s="324"/>
      <c r="CP1255" s="324"/>
      <c r="CQ1255" s="532"/>
      <c r="CR1255" s="532"/>
      <c r="CS1255" s="532"/>
      <c r="CT1255" s="532"/>
      <c r="CU1255" s="532"/>
      <c r="CV1255" s="532"/>
      <c r="CW1255" s="532"/>
      <c r="CX1255" s="532"/>
      <c r="CY1255" s="532"/>
      <c r="CZ1255" s="532"/>
      <c r="DA1255" s="532"/>
      <c r="DB1255" s="532"/>
      <c r="DC1255" s="532"/>
      <c r="DD1255" s="532"/>
      <c r="DE1255" s="532"/>
      <c r="DF1255" s="532"/>
      <c r="DG1255" s="532"/>
      <c r="DH1255" s="532"/>
      <c r="DI1255" s="532"/>
      <c r="DJ1255" s="532"/>
      <c r="DK1255" s="532"/>
      <c r="DL1255" s="532"/>
      <c r="DM1255" s="532"/>
      <c r="DN1255" s="532"/>
      <c r="DO1255" s="532"/>
      <c r="DP1255" s="532"/>
      <c r="DQ1255" s="532"/>
      <c r="DR1255" s="532"/>
      <c r="DS1255" s="532"/>
      <c r="DT1255" s="532"/>
      <c r="DU1255" s="532"/>
      <c r="DV1255" s="532"/>
      <c r="DW1255" s="532"/>
    </row>
    <row r="1256" spans="1:127" ht="12.75" customHeight="1" x14ac:dyDescent="0.2">
      <c r="A1256" s="281">
        <v>1255</v>
      </c>
      <c r="B1256" s="270" t="s">
        <v>1004</v>
      </c>
      <c r="C1256" s="324" t="s">
        <v>1036</v>
      </c>
      <c r="D1256" s="271"/>
      <c r="E1256" s="271" t="s">
        <v>3943</v>
      </c>
      <c r="F1256" s="271"/>
      <c r="G1256" s="272" t="s">
        <v>3944</v>
      </c>
      <c r="H1256" s="273"/>
      <c r="I1256" s="270" t="s">
        <v>2653</v>
      </c>
      <c r="J1256" s="271"/>
      <c r="K1256" s="271" t="s">
        <v>1936</v>
      </c>
      <c r="L1256" s="273" t="s">
        <v>1937</v>
      </c>
      <c r="M1256" s="275">
        <v>42522</v>
      </c>
      <c r="N1256" s="276">
        <v>44597</v>
      </c>
      <c r="O1256" s="277" t="s">
        <v>991</v>
      </c>
      <c r="P1256" s="298">
        <f t="shared" si="265"/>
        <v>44597</v>
      </c>
      <c r="Q1256" s="278">
        <v>16571</v>
      </c>
      <c r="R1256" s="278">
        <v>2014</v>
      </c>
      <c r="S1256" s="279">
        <v>43866</v>
      </c>
      <c r="T1256" s="280" t="s">
        <v>1785</v>
      </c>
      <c r="U1256" s="281" t="s">
        <v>991</v>
      </c>
      <c r="V1256" s="282" t="s">
        <v>1312</v>
      </c>
      <c r="W1256" s="282" t="s">
        <v>543</v>
      </c>
      <c r="X1256" s="280" t="s">
        <v>1938</v>
      </c>
      <c r="Y1256" s="280" t="s">
        <v>1232</v>
      </c>
      <c r="Z1256" s="282" t="s">
        <v>955</v>
      </c>
      <c r="AA1256" s="319">
        <f t="shared" si="260"/>
        <v>44597</v>
      </c>
      <c r="AB1256" s="149" t="s">
        <v>2167</v>
      </c>
      <c r="AC1256" s="280">
        <v>5.2</v>
      </c>
      <c r="AD1256" s="305"/>
      <c r="AE1256" s="280">
        <v>95</v>
      </c>
      <c r="AF1256" s="280"/>
      <c r="AG1256" s="280">
        <v>125</v>
      </c>
      <c r="AH1256" s="280"/>
      <c r="AI1256" s="280">
        <v>22</v>
      </c>
      <c r="AJ1256" s="280">
        <v>38</v>
      </c>
      <c r="AK1256" s="280">
        <v>50</v>
      </c>
      <c r="AL1256" s="280">
        <v>1</v>
      </c>
      <c r="AM1256" s="501"/>
      <c r="AN1256" s="501"/>
      <c r="AO1256" s="501"/>
      <c r="AP1256" s="280"/>
      <c r="AQ1256" s="634"/>
      <c r="AR1256" s="501"/>
      <c r="AS1256" s="501"/>
      <c r="AT1256" s="501"/>
      <c r="AU1256" s="501"/>
      <c r="AV1256" s="501"/>
      <c r="AW1256" s="501"/>
      <c r="AX1256" s="501"/>
      <c r="AY1256" s="501"/>
      <c r="AZ1256" s="501"/>
      <c r="BA1256" s="501"/>
      <c r="BB1256" s="501"/>
      <c r="BC1256" s="501"/>
      <c r="BD1256" s="501"/>
      <c r="BE1256" s="501"/>
      <c r="BF1256" s="501"/>
      <c r="BG1256" s="501"/>
      <c r="BH1256" s="501"/>
      <c r="BI1256" s="501"/>
      <c r="BJ1256" s="501"/>
      <c r="BK1256" s="501"/>
      <c r="BL1256" s="501"/>
      <c r="BM1256" s="501"/>
      <c r="BN1256" s="501"/>
      <c r="BO1256" s="501"/>
      <c r="BP1256" s="501"/>
      <c r="BQ1256" s="501"/>
      <c r="BR1256" s="501"/>
      <c r="BS1256" s="501"/>
      <c r="BT1256" s="501"/>
      <c r="BU1256" s="501"/>
      <c r="BV1256" s="501"/>
      <c r="BW1256" s="501"/>
      <c r="BX1256" s="501"/>
      <c r="BY1256" s="501"/>
      <c r="BZ1256" s="501"/>
      <c r="CA1256" s="501"/>
      <c r="CB1256" s="501"/>
      <c r="CC1256" s="501"/>
      <c r="CD1256" s="501"/>
      <c r="CE1256" s="501"/>
      <c r="CF1256" s="501"/>
      <c r="CG1256" s="501"/>
      <c r="CH1256" s="501"/>
      <c r="CI1256" s="501"/>
      <c r="CJ1256" s="501"/>
      <c r="CK1256" s="501"/>
      <c r="CL1256" s="501"/>
      <c r="CM1256" s="501"/>
      <c r="CN1256" s="501"/>
      <c r="CO1256" s="501"/>
      <c r="CP1256" s="501"/>
    </row>
    <row r="1257" spans="1:127" ht="12.75" customHeight="1" x14ac:dyDescent="0.2">
      <c r="A1257" s="281">
        <v>1256</v>
      </c>
      <c r="B1257" s="281" t="s">
        <v>1004</v>
      </c>
      <c r="C1257" s="281" t="s">
        <v>432</v>
      </c>
      <c r="D1257" s="281"/>
      <c r="E1257" s="281" t="s">
        <v>3945</v>
      </c>
      <c r="F1257" s="281"/>
      <c r="G1257" s="296" t="s">
        <v>3946</v>
      </c>
      <c r="H1257" s="676"/>
      <c r="I1257" s="281" t="s">
        <v>2653</v>
      </c>
      <c r="J1257" s="281"/>
      <c r="K1257" s="281" t="s">
        <v>1936</v>
      </c>
      <c r="L1257" s="676" t="s">
        <v>1937</v>
      </c>
      <c r="M1257" s="275">
        <v>42488</v>
      </c>
      <c r="N1257" s="132">
        <v>44597</v>
      </c>
      <c r="O1257" s="277" t="s">
        <v>991</v>
      </c>
      <c r="P1257" s="299">
        <f t="shared" si="265"/>
        <v>44597</v>
      </c>
      <c r="Q1257" s="264">
        <v>16502</v>
      </c>
      <c r="R1257" s="264">
        <v>2016</v>
      </c>
      <c r="S1257" s="279">
        <v>43866</v>
      </c>
      <c r="T1257" s="281" t="s">
        <v>1785</v>
      </c>
      <c r="U1257" s="281" t="s">
        <v>991</v>
      </c>
      <c r="V1257" s="150" t="s">
        <v>1044</v>
      </c>
      <c r="W1257" s="150" t="s">
        <v>543</v>
      </c>
      <c r="X1257" s="280" t="s">
        <v>2597</v>
      </c>
      <c r="Y1257" s="280" t="s">
        <v>1232</v>
      </c>
      <c r="Z1257" s="282" t="s">
        <v>955</v>
      </c>
      <c r="AA1257" s="303">
        <f>N1257</f>
        <v>44597</v>
      </c>
      <c r="AB1257" s="283" t="s">
        <v>2167</v>
      </c>
      <c r="AC1257" s="281">
        <v>5.5</v>
      </c>
      <c r="AD1257" s="284"/>
      <c r="AE1257" s="281">
        <v>80</v>
      </c>
      <c r="AF1257" s="281"/>
      <c r="AG1257" s="281">
        <v>105</v>
      </c>
      <c r="AH1257" s="281"/>
      <c r="AI1257" s="281">
        <v>22</v>
      </c>
      <c r="AJ1257" s="281">
        <v>38</v>
      </c>
      <c r="AK1257" s="281">
        <v>52</v>
      </c>
      <c r="AL1257" s="281">
        <v>1</v>
      </c>
      <c r="AM1257" s="501"/>
      <c r="AN1257" s="501"/>
      <c r="AO1257" s="501"/>
      <c r="AP1257" s="280"/>
      <c r="AQ1257" s="634"/>
      <c r="AR1257" s="501"/>
      <c r="AS1257" s="501"/>
      <c r="AT1257" s="501"/>
      <c r="AU1257" s="501"/>
      <c r="AV1257" s="501"/>
      <c r="AW1257" s="501"/>
      <c r="AX1257" s="501"/>
      <c r="AY1257" s="501"/>
      <c r="AZ1257" s="501"/>
      <c r="BA1257" s="501"/>
      <c r="BB1257" s="501"/>
      <c r="BC1257" s="501"/>
      <c r="BD1257" s="501"/>
      <c r="BE1257" s="501"/>
      <c r="BF1257" s="501"/>
      <c r="BG1257" s="501"/>
      <c r="BH1257" s="501"/>
      <c r="BI1257" s="501"/>
      <c r="BJ1257" s="501"/>
      <c r="BK1257" s="501"/>
      <c r="BL1257" s="501"/>
      <c r="BM1257" s="501"/>
      <c r="BN1257" s="501"/>
      <c r="BO1257" s="501"/>
      <c r="BP1257" s="501"/>
      <c r="BQ1257" s="501"/>
      <c r="BR1257" s="501"/>
      <c r="BS1257" s="501"/>
      <c r="BT1257" s="501"/>
      <c r="BU1257" s="501"/>
      <c r="BV1257" s="501"/>
      <c r="BW1257" s="501"/>
      <c r="BX1257" s="501"/>
      <c r="BY1257" s="501"/>
      <c r="BZ1257" s="501"/>
      <c r="CA1257" s="501"/>
      <c r="CB1257" s="501"/>
      <c r="CC1257" s="501"/>
      <c r="CD1257" s="501"/>
      <c r="CE1257" s="501"/>
      <c r="CF1257" s="501"/>
      <c r="CG1257" s="501"/>
      <c r="CH1257" s="501"/>
      <c r="CI1257" s="501"/>
      <c r="CJ1257" s="501"/>
      <c r="CK1257" s="501"/>
      <c r="CL1257" s="501"/>
      <c r="CM1257" s="501"/>
      <c r="CN1257" s="501"/>
      <c r="CO1257" s="501"/>
      <c r="CP1257" s="501"/>
    </row>
    <row r="1258" spans="1:127" ht="12.75" customHeight="1" x14ac:dyDescent="0.2">
      <c r="A1258" s="281">
        <v>1257</v>
      </c>
      <c r="B1258" s="281" t="s">
        <v>1004</v>
      </c>
      <c r="C1258" s="497" t="s">
        <v>469</v>
      </c>
      <c r="D1258" s="281"/>
      <c r="E1258" s="281" t="s">
        <v>7164</v>
      </c>
      <c r="F1258" s="281"/>
      <c r="G1258" s="296" t="s">
        <v>7163</v>
      </c>
      <c r="H1258" s="676"/>
      <c r="I1258" s="281" t="s">
        <v>1634</v>
      </c>
      <c r="J1258" s="281"/>
      <c r="K1258" s="281" t="s">
        <v>3877</v>
      </c>
      <c r="L1258" s="676" t="s">
        <v>1838</v>
      </c>
      <c r="M1258" s="306">
        <v>43573</v>
      </c>
      <c r="N1258" s="307">
        <v>45034</v>
      </c>
      <c r="O1258" s="507" t="s">
        <v>991</v>
      </c>
      <c r="P1258" s="508">
        <f>N1258</f>
        <v>45034</v>
      </c>
      <c r="Q1258" s="520">
        <v>19203</v>
      </c>
      <c r="R1258" s="520">
        <v>2019</v>
      </c>
      <c r="S1258" s="265">
        <v>44304</v>
      </c>
      <c r="T1258" s="324" t="s">
        <v>1686</v>
      </c>
      <c r="U1258" s="324" t="s">
        <v>991</v>
      </c>
      <c r="V1258" s="150" t="s">
        <v>1280</v>
      </c>
      <c r="W1258" s="150" t="s">
        <v>1280</v>
      </c>
      <c r="X1258" s="281" t="s">
        <v>975</v>
      </c>
      <c r="Y1258" s="281" t="s">
        <v>1271</v>
      </c>
      <c r="Z1258" s="150" t="s">
        <v>650</v>
      </c>
      <c r="AA1258" s="303">
        <f>N1258</f>
        <v>45034</v>
      </c>
      <c r="AB1258" s="283" t="s">
        <v>485</v>
      </c>
      <c r="AC1258" s="281">
        <v>4.9000000000000004</v>
      </c>
      <c r="AD1258" s="284"/>
      <c r="AE1258" s="281">
        <v>75</v>
      </c>
      <c r="AF1258" s="281"/>
      <c r="AG1258" s="281">
        <v>100</v>
      </c>
      <c r="AH1258" s="281"/>
      <c r="AI1258" s="281" t="s">
        <v>994</v>
      </c>
      <c r="AJ1258" s="281" t="s">
        <v>994</v>
      </c>
      <c r="AK1258" s="324" t="s">
        <v>994</v>
      </c>
      <c r="AL1258" s="324">
        <v>1</v>
      </c>
      <c r="AM1258" s="501"/>
      <c r="AN1258" s="501"/>
      <c r="AO1258" s="501"/>
      <c r="AP1258" s="280"/>
      <c r="AQ1258" s="634"/>
      <c r="AR1258" s="501"/>
      <c r="AS1258" s="501"/>
      <c r="AT1258" s="501"/>
      <c r="AU1258" s="501"/>
      <c r="AV1258" s="501"/>
      <c r="AW1258" s="501"/>
      <c r="AX1258" s="501"/>
      <c r="AY1258" s="501"/>
      <c r="AZ1258" s="501"/>
      <c r="BA1258" s="501"/>
      <c r="BB1258" s="501"/>
      <c r="BC1258" s="501"/>
      <c r="BD1258" s="501"/>
      <c r="BE1258" s="501"/>
      <c r="BF1258" s="501"/>
      <c r="BG1258" s="501"/>
      <c r="BH1258" s="501"/>
      <c r="BI1258" s="501"/>
      <c r="BJ1258" s="501"/>
      <c r="BK1258" s="501"/>
      <c r="BL1258" s="501"/>
      <c r="BM1258" s="501"/>
      <c r="BN1258" s="501"/>
      <c r="BO1258" s="501"/>
      <c r="BP1258" s="501"/>
      <c r="BQ1258" s="501"/>
      <c r="BR1258" s="501"/>
      <c r="BS1258" s="501"/>
      <c r="BT1258" s="501"/>
      <c r="BU1258" s="501"/>
      <c r="BV1258" s="501"/>
      <c r="BW1258" s="501"/>
      <c r="BX1258" s="501"/>
      <c r="BY1258" s="501"/>
      <c r="BZ1258" s="501"/>
      <c r="CA1258" s="501"/>
      <c r="CB1258" s="501"/>
      <c r="CC1258" s="501"/>
      <c r="CD1258" s="501"/>
      <c r="CE1258" s="501"/>
      <c r="CF1258" s="501"/>
      <c r="CG1258" s="501"/>
      <c r="CH1258" s="501"/>
      <c r="CI1258" s="501"/>
      <c r="CJ1258" s="501"/>
      <c r="CK1258" s="501"/>
      <c r="CL1258" s="501"/>
      <c r="CM1258" s="501"/>
      <c r="CN1258" s="501"/>
      <c r="CO1258" s="501"/>
      <c r="CP1258" s="501"/>
    </row>
    <row r="1259" spans="1:127" s="502" customFormat="1" ht="12.75" customHeight="1" x14ac:dyDescent="0.2">
      <c r="A1259" s="281">
        <v>1258</v>
      </c>
      <c r="B1259" s="281" t="s">
        <v>1004</v>
      </c>
      <c r="C1259" s="281" t="s">
        <v>7095</v>
      </c>
      <c r="D1259" s="281"/>
      <c r="E1259" s="281" t="s">
        <v>3947</v>
      </c>
      <c r="F1259" s="281"/>
      <c r="G1259" s="296" t="s">
        <v>9480</v>
      </c>
      <c r="H1259" s="841"/>
      <c r="I1259" s="281" t="s">
        <v>136</v>
      </c>
      <c r="J1259" s="281"/>
      <c r="K1259" s="281" t="s">
        <v>9481</v>
      </c>
      <c r="L1259" s="841" t="s">
        <v>9482</v>
      </c>
      <c r="M1259" s="306">
        <v>44112</v>
      </c>
      <c r="N1259" s="307">
        <v>44835</v>
      </c>
      <c r="O1259" s="507" t="s">
        <v>991</v>
      </c>
      <c r="P1259" s="508">
        <v>44835</v>
      </c>
      <c r="Q1259" s="520">
        <v>20699</v>
      </c>
      <c r="R1259" s="520">
        <v>2020</v>
      </c>
      <c r="S1259" s="265">
        <v>44105</v>
      </c>
      <c r="T1259" s="281" t="s">
        <v>5762</v>
      </c>
      <c r="U1259" s="324" t="s">
        <v>1786</v>
      </c>
      <c r="V1259" s="150" t="s">
        <v>484</v>
      </c>
      <c r="W1259" s="150" t="s">
        <v>1044</v>
      </c>
      <c r="X1259" s="281" t="s">
        <v>9483</v>
      </c>
      <c r="Y1259" s="281" t="s">
        <v>1525</v>
      </c>
      <c r="Z1259" s="150" t="s">
        <v>1526</v>
      </c>
      <c r="AA1259" s="303">
        <v>44835</v>
      </c>
      <c r="AB1259" s="283" t="s">
        <v>1411</v>
      </c>
      <c r="AC1259" s="281">
        <v>4.75</v>
      </c>
      <c r="AD1259" s="284"/>
      <c r="AE1259" s="281">
        <v>90</v>
      </c>
      <c r="AF1259" s="281"/>
      <c r="AG1259" s="281">
        <v>110</v>
      </c>
      <c r="AH1259" s="281"/>
      <c r="AI1259" s="281" t="s">
        <v>994</v>
      </c>
      <c r="AJ1259" s="281" t="s">
        <v>994</v>
      </c>
      <c r="AK1259" s="324" t="s">
        <v>9484</v>
      </c>
      <c r="AL1259" s="324">
        <v>1</v>
      </c>
      <c r="AM1259" s="324"/>
      <c r="AN1259" s="324"/>
      <c r="AO1259" s="324"/>
      <c r="AP1259" s="281"/>
      <c r="AQ1259" s="635"/>
      <c r="AR1259" s="324"/>
      <c r="AS1259" s="324"/>
      <c r="AT1259" s="324"/>
      <c r="AU1259" s="324"/>
      <c r="AV1259" s="324"/>
      <c r="AW1259" s="324"/>
      <c r="AX1259" s="324"/>
      <c r="AY1259" s="324"/>
      <c r="AZ1259" s="324"/>
      <c r="BA1259" s="324"/>
      <c r="BB1259" s="324"/>
      <c r="BC1259" s="324"/>
      <c r="BD1259" s="324"/>
      <c r="BE1259" s="324"/>
      <c r="BF1259" s="324"/>
      <c r="BG1259" s="324"/>
      <c r="BH1259" s="324"/>
      <c r="BI1259" s="324"/>
      <c r="BJ1259" s="324"/>
      <c r="BK1259" s="324"/>
      <c r="BL1259" s="324"/>
      <c r="BM1259" s="324"/>
      <c r="BN1259" s="324"/>
      <c r="BO1259" s="324"/>
      <c r="BP1259" s="324"/>
      <c r="BQ1259" s="324"/>
      <c r="BR1259" s="324"/>
      <c r="BS1259" s="324"/>
      <c r="BT1259" s="324"/>
      <c r="BU1259" s="324"/>
      <c r="BV1259" s="324"/>
      <c r="BW1259" s="324"/>
      <c r="BX1259" s="324"/>
      <c r="BY1259" s="324"/>
      <c r="BZ1259" s="324"/>
      <c r="CA1259" s="324"/>
      <c r="CB1259" s="324"/>
      <c r="CC1259" s="324"/>
      <c r="CD1259" s="324"/>
      <c r="CE1259" s="324"/>
      <c r="CF1259" s="324"/>
      <c r="CG1259" s="324"/>
      <c r="CH1259" s="324"/>
      <c r="CI1259" s="324"/>
      <c r="CJ1259" s="324"/>
      <c r="CK1259" s="324"/>
      <c r="CL1259" s="324"/>
      <c r="CM1259" s="324"/>
      <c r="CN1259" s="324"/>
      <c r="CO1259" s="324"/>
      <c r="CP1259" s="324"/>
      <c r="CQ1259" s="532"/>
      <c r="CR1259" s="532"/>
      <c r="CS1259" s="532"/>
      <c r="CT1259" s="532"/>
      <c r="CU1259" s="532"/>
      <c r="CV1259" s="532"/>
      <c r="CW1259" s="532"/>
      <c r="CX1259" s="532"/>
      <c r="CY1259" s="532"/>
      <c r="CZ1259" s="532"/>
      <c r="DA1259" s="532"/>
      <c r="DB1259" s="532"/>
      <c r="DC1259" s="532"/>
      <c r="DD1259" s="532"/>
      <c r="DE1259" s="532"/>
      <c r="DF1259" s="532"/>
      <c r="DG1259" s="532"/>
      <c r="DH1259" s="532"/>
      <c r="DI1259" s="532"/>
      <c r="DJ1259" s="532"/>
      <c r="DK1259" s="532"/>
      <c r="DL1259" s="532"/>
      <c r="DM1259" s="532"/>
      <c r="DN1259" s="532"/>
      <c r="DO1259" s="532"/>
      <c r="DP1259" s="532"/>
      <c r="DQ1259" s="532"/>
      <c r="DR1259" s="532"/>
      <c r="DS1259" s="532"/>
      <c r="DT1259" s="532"/>
      <c r="DU1259" s="532"/>
      <c r="DV1259" s="532"/>
      <c r="DW1259" s="532"/>
    </row>
    <row r="1260" spans="1:127" ht="12.75" customHeight="1" x14ac:dyDescent="0.2">
      <c r="A1260" s="281">
        <v>1259</v>
      </c>
      <c r="B1260" s="281" t="s">
        <v>1004</v>
      </c>
      <c r="C1260" s="270" t="s">
        <v>3182</v>
      </c>
      <c r="D1260" s="281"/>
      <c r="E1260" s="281" t="s">
        <v>5043</v>
      </c>
      <c r="F1260" s="281"/>
      <c r="G1260" s="296" t="s">
        <v>5044</v>
      </c>
      <c r="H1260" s="676"/>
      <c r="I1260" s="281" t="s">
        <v>2653</v>
      </c>
      <c r="J1260" s="281"/>
      <c r="K1260" s="281" t="s">
        <v>5045</v>
      </c>
      <c r="L1260" s="676" t="s">
        <v>5046</v>
      </c>
      <c r="M1260" s="306">
        <v>42846</v>
      </c>
      <c r="N1260" s="325">
        <v>44465</v>
      </c>
      <c r="O1260" s="507" t="s">
        <v>991</v>
      </c>
      <c r="P1260" s="513">
        <f t="shared" ref="P1260:P1265" si="266">N1260</f>
        <v>44465</v>
      </c>
      <c r="Q1260" s="514">
        <v>19504</v>
      </c>
      <c r="R1260" s="514">
        <v>2017</v>
      </c>
      <c r="S1260" s="279">
        <v>43734</v>
      </c>
      <c r="T1260" s="501" t="s">
        <v>1785</v>
      </c>
      <c r="U1260" s="324" t="s">
        <v>991</v>
      </c>
      <c r="V1260" s="282" t="s">
        <v>5552</v>
      </c>
      <c r="W1260" s="282" t="s">
        <v>1542</v>
      </c>
      <c r="X1260" s="280" t="s">
        <v>7697</v>
      </c>
      <c r="Y1260" s="280" t="s">
        <v>1697</v>
      </c>
      <c r="Z1260" s="282" t="s">
        <v>192</v>
      </c>
      <c r="AA1260" s="319">
        <f t="shared" si="260"/>
        <v>44465</v>
      </c>
      <c r="AB1260" s="149" t="s">
        <v>2167</v>
      </c>
      <c r="AC1260" s="280">
        <v>4.5</v>
      </c>
      <c r="AD1260" s="305"/>
      <c r="AE1260" s="280">
        <v>90</v>
      </c>
      <c r="AF1260" s="280"/>
      <c r="AG1260" s="280">
        <v>115</v>
      </c>
      <c r="AH1260" s="280"/>
      <c r="AI1260" s="280">
        <v>22</v>
      </c>
      <c r="AJ1260" s="280">
        <v>36</v>
      </c>
      <c r="AK1260" s="501">
        <v>54</v>
      </c>
      <c r="AL1260" s="501">
        <v>1</v>
      </c>
      <c r="AM1260" s="501"/>
      <c r="AN1260" s="501"/>
      <c r="AO1260" s="501"/>
      <c r="AP1260" s="280"/>
      <c r="AQ1260" s="634"/>
      <c r="AR1260" s="501"/>
      <c r="AS1260" s="501"/>
      <c r="AT1260" s="501"/>
      <c r="AU1260" s="501"/>
      <c r="AV1260" s="501"/>
      <c r="AW1260" s="501"/>
      <c r="AX1260" s="501"/>
      <c r="AY1260" s="501"/>
      <c r="AZ1260" s="501"/>
      <c r="BA1260" s="501"/>
      <c r="BB1260" s="501"/>
      <c r="BC1260" s="501"/>
      <c r="BD1260" s="501"/>
      <c r="BE1260" s="501"/>
      <c r="BF1260" s="501"/>
      <c r="BG1260" s="501"/>
      <c r="BH1260" s="501"/>
      <c r="BI1260" s="501"/>
      <c r="BJ1260" s="501"/>
      <c r="BK1260" s="501"/>
      <c r="BL1260" s="501"/>
      <c r="BM1260" s="501"/>
      <c r="BN1260" s="501"/>
      <c r="BO1260" s="501"/>
      <c r="BP1260" s="501"/>
      <c r="BQ1260" s="501"/>
      <c r="BR1260" s="501"/>
      <c r="BS1260" s="501"/>
      <c r="BT1260" s="501"/>
      <c r="BU1260" s="501"/>
      <c r="BV1260" s="501"/>
      <c r="BW1260" s="501"/>
      <c r="BX1260" s="501"/>
      <c r="BY1260" s="501"/>
      <c r="BZ1260" s="501"/>
      <c r="CA1260" s="501"/>
      <c r="CB1260" s="501"/>
      <c r="CC1260" s="501"/>
      <c r="CD1260" s="501"/>
      <c r="CE1260" s="501"/>
      <c r="CF1260" s="501"/>
      <c r="CG1260" s="501"/>
      <c r="CH1260" s="501"/>
      <c r="CI1260" s="501"/>
      <c r="CJ1260" s="501"/>
      <c r="CK1260" s="501"/>
      <c r="CL1260" s="501"/>
      <c r="CM1260" s="501"/>
      <c r="CN1260" s="501"/>
      <c r="CO1260" s="501"/>
      <c r="CP1260" s="501"/>
    </row>
    <row r="1261" spans="1:127" ht="12.75" customHeight="1" x14ac:dyDescent="0.2">
      <c r="A1261" s="281">
        <v>1260</v>
      </c>
      <c r="B1261" s="281" t="s">
        <v>1005</v>
      </c>
      <c r="C1261" s="281" t="s">
        <v>4301</v>
      </c>
      <c r="D1261" s="281"/>
      <c r="E1261" s="281" t="s">
        <v>4302</v>
      </c>
      <c r="F1261" s="281" t="s">
        <v>3283</v>
      </c>
      <c r="G1261" s="296" t="s">
        <v>4303</v>
      </c>
      <c r="H1261" s="676"/>
      <c r="I1261" s="281" t="s">
        <v>3342</v>
      </c>
      <c r="J1261" s="281"/>
      <c r="K1261" s="281" t="s">
        <v>3287</v>
      </c>
      <c r="L1261" s="676" t="s">
        <v>3288</v>
      </c>
      <c r="M1261" s="306">
        <v>42688</v>
      </c>
      <c r="N1261" s="325">
        <v>44788</v>
      </c>
      <c r="O1261" s="507" t="s">
        <v>991</v>
      </c>
      <c r="P1261" s="513">
        <f t="shared" si="266"/>
        <v>44788</v>
      </c>
      <c r="Q1261" s="514">
        <v>16926</v>
      </c>
      <c r="R1261" s="514">
        <v>2016</v>
      </c>
      <c r="S1261" s="279">
        <v>44058</v>
      </c>
      <c r="T1261" s="501" t="s">
        <v>5218</v>
      </c>
      <c r="U1261" s="324" t="s">
        <v>991</v>
      </c>
      <c r="V1261" s="282" t="s">
        <v>9083</v>
      </c>
      <c r="W1261" s="282" t="s">
        <v>9084</v>
      </c>
      <c r="X1261" s="280" t="s">
        <v>3289</v>
      </c>
      <c r="Y1261" s="280" t="s">
        <v>3290</v>
      </c>
      <c r="Z1261" s="282" t="s">
        <v>3291</v>
      </c>
      <c r="AA1261" s="319">
        <f t="shared" si="260"/>
        <v>44788</v>
      </c>
      <c r="AB1261" s="149" t="s">
        <v>2167</v>
      </c>
      <c r="AC1261" s="280">
        <v>5.3</v>
      </c>
      <c r="AD1261" s="305"/>
      <c r="AE1261" s="280">
        <v>80</v>
      </c>
      <c r="AF1261" s="280">
        <v>80</v>
      </c>
      <c r="AG1261" s="280">
        <v>105</v>
      </c>
      <c r="AH1261" s="280">
        <v>125</v>
      </c>
      <c r="AI1261" s="280">
        <v>24</v>
      </c>
      <c r="AJ1261" s="280">
        <v>38</v>
      </c>
      <c r="AK1261" s="501">
        <v>50</v>
      </c>
      <c r="AL1261" s="501">
        <v>1</v>
      </c>
      <c r="AM1261" s="517"/>
      <c r="AN1261" s="501"/>
      <c r="AO1261" s="501"/>
      <c r="AP1261" s="280"/>
      <c r="AQ1261" s="634"/>
      <c r="AR1261" s="501"/>
      <c r="AS1261" s="501"/>
      <c r="AT1261" s="501"/>
      <c r="AU1261" s="501"/>
      <c r="AV1261" s="501"/>
      <c r="AW1261" s="501"/>
      <c r="AX1261" s="501"/>
      <c r="AY1261" s="501"/>
      <c r="AZ1261" s="501"/>
      <c r="BA1261" s="501"/>
      <c r="BB1261" s="501"/>
      <c r="BC1261" s="501"/>
      <c r="BD1261" s="501"/>
      <c r="BE1261" s="501"/>
      <c r="BF1261" s="501"/>
      <c r="BG1261" s="501"/>
      <c r="BH1261" s="501"/>
      <c r="BI1261" s="501"/>
      <c r="BJ1261" s="501"/>
      <c r="BK1261" s="501"/>
      <c r="BL1261" s="501"/>
      <c r="BM1261" s="501"/>
      <c r="BN1261" s="501"/>
      <c r="BO1261" s="501"/>
      <c r="BP1261" s="501"/>
      <c r="BQ1261" s="501"/>
      <c r="BR1261" s="501"/>
      <c r="BS1261" s="501"/>
      <c r="BT1261" s="501"/>
      <c r="BU1261" s="501"/>
      <c r="BV1261" s="501"/>
      <c r="BW1261" s="501"/>
      <c r="BX1261" s="501"/>
      <c r="BY1261" s="501"/>
      <c r="BZ1261" s="501"/>
      <c r="CA1261" s="501"/>
      <c r="CB1261" s="501"/>
      <c r="CC1261" s="501"/>
      <c r="CD1261" s="501"/>
      <c r="CE1261" s="501"/>
      <c r="CF1261" s="501"/>
      <c r="CG1261" s="501"/>
      <c r="CH1261" s="501"/>
      <c r="CI1261" s="501"/>
      <c r="CJ1261" s="501"/>
      <c r="CK1261" s="501"/>
      <c r="CL1261" s="501"/>
      <c r="CM1261" s="501"/>
      <c r="CN1261" s="501"/>
      <c r="CO1261" s="501"/>
      <c r="CP1261" s="501"/>
    </row>
    <row r="1262" spans="1:127" ht="12.75" customHeight="1" x14ac:dyDescent="0.2">
      <c r="A1262" s="281">
        <v>1261</v>
      </c>
      <c r="B1262" s="270" t="s">
        <v>1004</v>
      </c>
      <c r="C1262" s="130" t="s">
        <v>1830</v>
      </c>
      <c r="D1262" s="271"/>
      <c r="E1262" s="271" t="s">
        <v>4313</v>
      </c>
      <c r="F1262" s="271"/>
      <c r="G1262" s="272" t="s">
        <v>4314</v>
      </c>
      <c r="H1262" s="273"/>
      <c r="I1262" s="271" t="s">
        <v>424</v>
      </c>
      <c r="J1262" s="271"/>
      <c r="K1262" s="271" t="s">
        <v>2642</v>
      </c>
      <c r="L1262" s="273" t="s">
        <v>2633</v>
      </c>
      <c r="M1262" s="275">
        <v>42696</v>
      </c>
      <c r="N1262" s="276">
        <v>44161</v>
      </c>
      <c r="O1262" s="277" t="s">
        <v>991</v>
      </c>
      <c r="P1262" s="298">
        <f t="shared" si="266"/>
        <v>44161</v>
      </c>
      <c r="Q1262" s="278">
        <v>18667</v>
      </c>
      <c r="R1262" s="278">
        <v>2016</v>
      </c>
      <c r="S1262" s="279">
        <v>43430</v>
      </c>
      <c r="T1262" s="280" t="s">
        <v>239</v>
      </c>
      <c r="U1262" s="281" t="s">
        <v>991</v>
      </c>
      <c r="V1262" s="282" t="s">
        <v>6709</v>
      </c>
      <c r="W1262" s="282" t="s">
        <v>6709</v>
      </c>
      <c r="X1262" s="280" t="s">
        <v>6708</v>
      </c>
      <c r="Y1262" s="280" t="s">
        <v>1710</v>
      </c>
      <c r="Z1262" s="282" t="s">
        <v>317</v>
      </c>
      <c r="AA1262" s="319">
        <v>44161</v>
      </c>
      <c r="AB1262" s="149" t="s">
        <v>1411</v>
      </c>
      <c r="AC1262" s="280">
        <v>4.5</v>
      </c>
      <c r="AD1262" s="305"/>
      <c r="AE1262" s="280">
        <v>85</v>
      </c>
      <c r="AF1262" s="280"/>
      <c r="AG1262" s="280">
        <v>105</v>
      </c>
      <c r="AH1262" s="280"/>
      <c r="AI1262" s="280">
        <v>24</v>
      </c>
      <c r="AJ1262" s="280">
        <v>39</v>
      </c>
      <c r="AK1262" s="280">
        <v>54</v>
      </c>
      <c r="AL1262" s="280">
        <v>1</v>
      </c>
      <c r="AM1262" s="501"/>
      <c r="AN1262" s="501"/>
      <c r="AO1262" s="501"/>
      <c r="AP1262" s="280"/>
      <c r="AQ1262" s="634"/>
      <c r="AR1262" s="501"/>
      <c r="AS1262" s="501"/>
      <c r="AT1262" s="501"/>
      <c r="AU1262" s="501"/>
      <c r="AV1262" s="501"/>
      <c r="AW1262" s="501"/>
      <c r="AX1262" s="501"/>
      <c r="AY1262" s="501"/>
      <c r="AZ1262" s="501"/>
      <c r="BA1262" s="501"/>
      <c r="BB1262" s="501"/>
      <c r="BC1262" s="501"/>
      <c r="BD1262" s="501"/>
      <c r="BE1262" s="501"/>
      <c r="BF1262" s="501"/>
      <c r="BG1262" s="501"/>
      <c r="BH1262" s="501"/>
      <c r="BI1262" s="501"/>
      <c r="BJ1262" s="501"/>
      <c r="BK1262" s="501"/>
      <c r="BL1262" s="501"/>
      <c r="BM1262" s="501"/>
      <c r="BN1262" s="501"/>
      <c r="BO1262" s="501"/>
      <c r="BP1262" s="501"/>
      <c r="BQ1262" s="501"/>
      <c r="BR1262" s="501"/>
      <c r="BS1262" s="501"/>
      <c r="BT1262" s="501"/>
      <c r="BU1262" s="501"/>
      <c r="BV1262" s="501"/>
      <c r="BW1262" s="501"/>
      <c r="BX1262" s="501"/>
      <c r="BY1262" s="501"/>
      <c r="BZ1262" s="501"/>
      <c r="CA1262" s="501"/>
      <c r="CB1262" s="501"/>
      <c r="CC1262" s="501"/>
      <c r="CD1262" s="501"/>
      <c r="CE1262" s="501"/>
      <c r="CF1262" s="501"/>
      <c r="CG1262" s="501"/>
      <c r="CH1262" s="501"/>
      <c r="CI1262" s="501"/>
      <c r="CJ1262" s="501"/>
      <c r="CK1262" s="501"/>
      <c r="CL1262" s="501"/>
      <c r="CM1262" s="501"/>
      <c r="CN1262" s="501"/>
      <c r="CO1262" s="501"/>
      <c r="CP1262" s="501"/>
    </row>
    <row r="1263" spans="1:127" s="502" customFormat="1" ht="12.75" customHeight="1" x14ac:dyDescent="0.2">
      <c r="A1263" s="281">
        <v>1262</v>
      </c>
      <c r="B1263" s="270" t="s">
        <v>1004</v>
      </c>
      <c r="C1263" s="270" t="s">
        <v>6996</v>
      </c>
      <c r="D1263" s="324"/>
      <c r="E1263" s="324" t="s">
        <v>4317</v>
      </c>
      <c r="F1263" s="324"/>
      <c r="G1263" s="509" t="s">
        <v>9485</v>
      </c>
      <c r="H1263" s="324"/>
      <c r="I1263" s="324" t="s">
        <v>1527</v>
      </c>
      <c r="J1263" s="324"/>
      <c r="K1263" s="324" t="s">
        <v>9481</v>
      </c>
      <c r="L1263" s="841" t="s">
        <v>9482</v>
      </c>
      <c r="M1263" s="510">
        <v>44112</v>
      </c>
      <c r="N1263" s="511">
        <v>44835</v>
      </c>
      <c r="O1263" s="324" t="s">
        <v>991</v>
      </c>
      <c r="P1263" s="508">
        <f t="shared" si="266"/>
        <v>44835</v>
      </c>
      <c r="Q1263" s="324">
        <v>20700</v>
      </c>
      <c r="R1263" s="324">
        <v>2019</v>
      </c>
      <c r="S1263" s="265">
        <v>44105</v>
      </c>
      <c r="T1263" s="324" t="s">
        <v>5762</v>
      </c>
      <c r="U1263" s="324" t="s">
        <v>1786</v>
      </c>
      <c r="V1263" s="530">
        <v>0</v>
      </c>
      <c r="W1263" s="530">
        <v>55</v>
      </c>
      <c r="X1263" s="324" t="s">
        <v>9483</v>
      </c>
      <c r="Y1263" s="324" t="s">
        <v>1525</v>
      </c>
      <c r="Z1263" s="324" t="s">
        <v>1526</v>
      </c>
      <c r="AA1263" s="553">
        <v>44835</v>
      </c>
      <c r="AB1263" s="528" t="s">
        <v>2167</v>
      </c>
      <c r="AC1263" s="324">
        <v>5.15</v>
      </c>
      <c r="AD1263" s="324"/>
      <c r="AE1263" s="324">
        <v>92</v>
      </c>
      <c r="AF1263" s="324"/>
      <c r="AG1263" s="324">
        <v>114</v>
      </c>
      <c r="AH1263" s="324"/>
      <c r="AI1263" s="324" t="s">
        <v>994</v>
      </c>
      <c r="AJ1263" s="324" t="s">
        <v>994</v>
      </c>
      <c r="AK1263" s="324" t="s">
        <v>994</v>
      </c>
      <c r="AL1263" s="324">
        <v>1</v>
      </c>
      <c r="AM1263" s="324"/>
      <c r="AN1263" s="324"/>
      <c r="AO1263" s="324"/>
      <c r="AP1263" s="281"/>
      <c r="AQ1263" s="635"/>
      <c r="AR1263" s="324"/>
      <c r="AS1263" s="324"/>
      <c r="AT1263" s="324"/>
      <c r="AU1263" s="324"/>
      <c r="AV1263" s="324"/>
      <c r="AW1263" s="324"/>
      <c r="AX1263" s="324"/>
      <c r="AY1263" s="324"/>
      <c r="AZ1263" s="324"/>
      <c r="BA1263" s="324"/>
      <c r="BB1263" s="324"/>
      <c r="BC1263" s="324"/>
      <c r="BD1263" s="324"/>
      <c r="BE1263" s="324"/>
      <c r="BF1263" s="324"/>
      <c r="BG1263" s="324"/>
      <c r="BH1263" s="324"/>
      <c r="BI1263" s="324"/>
      <c r="BJ1263" s="324"/>
      <c r="BK1263" s="324"/>
      <c r="BL1263" s="324"/>
      <c r="BM1263" s="324"/>
      <c r="BN1263" s="324"/>
      <c r="BO1263" s="324"/>
      <c r="BP1263" s="324"/>
      <c r="BQ1263" s="324"/>
      <c r="BR1263" s="324"/>
      <c r="BS1263" s="324"/>
      <c r="BT1263" s="324"/>
      <c r="BU1263" s="324"/>
      <c r="BV1263" s="324"/>
      <c r="BW1263" s="324"/>
      <c r="BX1263" s="324"/>
      <c r="BY1263" s="324"/>
      <c r="BZ1263" s="324"/>
      <c r="CA1263" s="324"/>
      <c r="CB1263" s="324"/>
      <c r="CC1263" s="324"/>
      <c r="CD1263" s="324"/>
      <c r="CE1263" s="324"/>
      <c r="CF1263" s="324"/>
      <c r="CG1263" s="324"/>
      <c r="CH1263" s="324"/>
      <c r="CI1263" s="324"/>
      <c r="CJ1263" s="324"/>
      <c r="CK1263" s="324"/>
      <c r="CL1263" s="324"/>
      <c r="CM1263" s="324"/>
      <c r="CN1263" s="324"/>
      <c r="CO1263" s="324"/>
      <c r="CP1263" s="324"/>
      <c r="CQ1263" s="532"/>
      <c r="CR1263" s="532"/>
      <c r="CS1263" s="532"/>
      <c r="CT1263" s="532"/>
      <c r="CU1263" s="532"/>
      <c r="CV1263" s="532"/>
      <c r="CW1263" s="532"/>
      <c r="CX1263" s="532"/>
      <c r="CY1263" s="532"/>
      <c r="CZ1263" s="532"/>
      <c r="DA1263" s="532"/>
      <c r="DB1263" s="532"/>
      <c r="DC1263" s="532"/>
      <c r="DD1263" s="532"/>
      <c r="DE1263" s="532"/>
      <c r="DF1263" s="532"/>
      <c r="DG1263" s="532"/>
      <c r="DH1263" s="532"/>
      <c r="DI1263" s="532"/>
      <c r="DJ1263" s="532"/>
      <c r="DK1263" s="532"/>
      <c r="DL1263" s="532"/>
      <c r="DM1263" s="532"/>
      <c r="DN1263" s="532"/>
      <c r="DO1263" s="532"/>
      <c r="DP1263" s="532"/>
      <c r="DQ1263" s="532"/>
      <c r="DR1263" s="532"/>
      <c r="DS1263" s="532"/>
      <c r="DT1263" s="532"/>
      <c r="DU1263" s="532"/>
      <c r="DV1263" s="532"/>
      <c r="DW1263" s="532"/>
    </row>
    <row r="1264" spans="1:127" ht="12.75" customHeight="1" x14ac:dyDescent="0.2">
      <c r="A1264" s="281">
        <v>1263</v>
      </c>
      <c r="B1264" s="281" t="s">
        <v>1004</v>
      </c>
      <c r="C1264" s="281" t="s">
        <v>4991</v>
      </c>
      <c r="D1264" s="281"/>
      <c r="E1264" s="281" t="s">
        <v>5031</v>
      </c>
      <c r="F1264" s="281"/>
      <c r="G1264" s="296" t="s">
        <v>5032</v>
      </c>
      <c r="H1264" s="676"/>
      <c r="I1264" s="281" t="s">
        <v>2653</v>
      </c>
      <c r="J1264" s="281"/>
      <c r="K1264" s="281" t="s">
        <v>232</v>
      </c>
      <c r="L1264" s="676" t="s">
        <v>233</v>
      </c>
      <c r="M1264" s="306">
        <v>42864</v>
      </c>
      <c r="N1264" s="325">
        <v>45066</v>
      </c>
      <c r="O1264" s="277" t="s">
        <v>991</v>
      </c>
      <c r="P1264" s="298">
        <f t="shared" si="266"/>
        <v>45066</v>
      </c>
      <c r="Q1264" s="278">
        <v>17497</v>
      </c>
      <c r="R1264" s="278">
        <v>2017</v>
      </c>
      <c r="S1264" s="279">
        <v>44336</v>
      </c>
      <c r="T1264" s="280" t="s">
        <v>5079</v>
      </c>
      <c r="U1264" s="281" t="s">
        <v>991</v>
      </c>
      <c r="V1264" s="282" t="s">
        <v>10276</v>
      </c>
      <c r="W1264" s="282" t="s">
        <v>10277</v>
      </c>
      <c r="X1264" s="280" t="s">
        <v>234</v>
      </c>
      <c r="Y1264" s="280" t="s">
        <v>138</v>
      </c>
      <c r="Z1264" s="282" t="s">
        <v>1033</v>
      </c>
      <c r="AA1264" s="319">
        <f>N1264</f>
        <v>45066</v>
      </c>
      <c r="AB1264" s="149" t="s">
        <v>2167</v>
      </c>
      <c r="AC1264" s="280">
        <v>4.5</v>
      </c>
      <c r="AD1264" s="305"/>
      <c r="AE1264" s="280">
        <v>80</v>
      </c>
      <c r="AF1264" s="280"/>
      <c r="AG1264" s="280">
        <v>105</v>
      </c>
      <c r="AH1264" s="280"/>
      <c r="AI1264" s="280">
        <v>24</v>
      </c>
      <c r="AJ1264" s="280">
        <v>39</v>
      </c>
      <c r="AK1264" s="280">
        <v>55</v>
      </c>
      <c r="AL1264" s="280">
        <v>1</v>
      </c>
      <c r="AM1264" s="279"/>
      <c r="AN1264" s="280"/>
      <c r="AO1264" s="280"/>
      <c r="AP1264" s="280"/>
      <c r="AQ1264" s="634"/>
      <c r="AR1264" s="501"/>
      <c r="AS1264" s="501"/>
      <c r="AT1264" s="501"/>
      <c r="AU1264" s="501"/>
      <c r="AV1264" s="501"/>
      <c r="AW1264" s="501"/>
      <c r="AX1264" s="501"/>
      <c r="AY1264" s="501"/>
      <c r="AZ1264" s="501"/>
      <c r="BA1264" s="501"/>
      <c r="BB1264" s="501"/>
      <c r="BC1264" s="501"/>
      <c r="BD1264" s="501"/>
      <c r="BE1264" s="501"/>
      <c r="BF1264" s="501"/>
      <c r="BG1264" s="501"/>
      <c r="BH1264" s="501"/>
      <c r="BI1264" s="501"/>
      <c r="BJ1264" s="501"/>
      <c r="BK1264" s="501"/>
      <c r="BL1264" s="501"/>
      <c r="BM1264" s="501"/>
      <c r="BN1264" s="501"/>
      <c r="BO1264" s="501"/>
      <c r="BP1264" s="501"/>
      <c r="BQ1264" s="501"/>
      <c r="BR1264" s="501"/>
      <c r="BS1264" s="501"/>
      <c r="BT1264" s="501"/>
      <c r="BU1264" s="501"/>
      <c r="BV1264" s="501"/>
      <c r="BW1264" s="501"/>
      <c r="BX1264" s="501"/>
      <c r="BY1264" s="501"/>
      <c r="BZ1264" s="501"/>
      <c r="CA1264" s="501"/>
      <c r="CB1264" s="501"/>
      <c r="CC1264" s="501"/>
      <c r="CD1264" s="501"/>
      <c r="CE1264" s="501"/>
      <c r="CF1264" s="501"/>
      <c r="CG1264" s="501"/>
      <c r="CH1264" s="501"/>
      <c r="CI1264" s="501"/>
      <c r="CJ1264" s="501"/>
      <c r="CK1264" s="501"/>
      <c r="CL1264" s="501"/>
      <c r="CM1264" s="501"/>
      <c r="CN1264" s="501"/>
      <c r="CO1264" s="501"/>
      <c r="CP1264" s="501"/>
    </row>
    <row r="1265" spans="1:127" ht="12.75" customHeight="1" x14ac:dyDescent="0.2">
      <c r="A1265" s="281">
        <v>1264</v>
      </c>
      <c r="B1265" s="281" t="s">
        <v>1004</v>
      </c>
      <c r="C1265" s="270" t="s">
        <v>3902</v>
      </c>
      <c r="D1265" s="281"/>
      <c r="E1265" s="281" t="s">
        <v>5095</v>
      </c>
      <c r="F1265" s="281"/>
      <c r="G1265" s="296" t="s">
        <v>5096</v>
      </c>
      <c r="H1265" s="676"/>
      <c r="I1265" s="281" t="s">
        <v>2653</v>
      </c>
      <c r="J1265" s="281"/>
      <c r="K1265" s="281" t="s">
        <v>8457</v>
      </c>
      <c r="L1265" s="676" t="s">
        <v>8458</v>
      </c>
      <c r="M1265" s="306">
        <v>42893</v>
      </c>
      <c r="N1265" s="325">
        <v>44672</v>
      </c>
      <c r="O1265" s="507" t="s">
        <v>991</v>
      </c>
      <c r="P1265" s="513">
        <f t="shared" si="266"/>
        <v>44672</v>
      </c>
      <c r="Q1265" s="514">
        <v>20352</v>
      </c>
      <c r="R1265" s="514">
        <v>2017</v>
      </c>
      <c r="S1265" s="279">
        <v>43942</v>
      </c>
      <c r="T1265" s="501" t="s">
        <v>1975</v>
      </c>
      <c r="U1265" s="324" t="s">
        <v>1687</v>
      </c>
      <c r="V1265" s="282" t="s">
        <v>1280</v>
      </c>
      <c r="W1265" s="282" t="s">
        <v>1281</v>
      </c>
      <c r="X1265" s="280" t="s">
        <v>8459</v>
      </c>
      <c r="Y1265" s="280" t="s">
        <v>1271</v>
      </c>
      <c r="Z1265" s="282" t="s">
        <v>650</v>
      </c>
      <c r="AA1265" s="319">
        <f>N1265</f>
        <v>44672</v>
      </c>
      <c r="AB1265" s="149" t="s">
        <v>1411</v>
      </c>
      <c r="AC1265" s="280">
        <v>4.5999999999999996</v>
      </c>
      <c r="AD1265" s="305"/>
      <c r="AE1265" s="280">
        <v>80</v>
      </c>
      <c r="AF1265" s="280"/>
      <c r="AG1265" s="280">
        <v>105</v>
      </c>
      <c r="AH1265" s="280"/>
      <c r="AI1265" s="280">
        <v>23</v>
      </c>
      <c r="AJ1265" s="280">
        <v>40</v>
      </c>
      <c r="AK1265" s="501">
        <v>57</v>
      </c>
      <c r="AL1265" s="501">
        <v>1</v>
      </c>
      <c r="AM1265" s="501"/>
      <c r="AN1265" s="501"/>
      <c r="AO1265" s="501"/>
      <c r="AP1265" s="280"/>
      <c r="AQ1265" s="634"/>
      <c r="AR1265" s="501"/>
      <c r="AS1265" s="501"/>
      <c r="AT1265" s="501"/>
      <c r="AU1265" s="501"/>
      <c r="AV1265" s="501"/>
      <c r="AW1265" s="501"/>
      <c r="AX1265" s="501"/>
      <c r="AY1265" s="501"/>
      <c r="AZ1265" s="501"/>
      <c r="BA1265" s="501"/>
      <c r="BB1265" s="501"/>
      <c r="BC1265" s="501"/>
      <c r="BD1265" s="501"/>
      <c r="BE1265" s="501"/>
      <c r="BF1265" s="501"/>
      <c r="BG1265" s="501"/>
      <c r="BH1265" s="501"/>
      <c r="BI1265" s="501"/>
      <c r="BJ1265" s="501"/>
      <c r="BK1265" s="501"/>
      <c r="BL1265" s="501"/>
      <c r="BM1265" s="501"/>
      <c r="BN1265" s="501"/>
      <c r="BO1265" s="501"/>
      <c r="BP1265" s="501"/>
      <c r="BQ1265" s="501"/>
      <c r="BR1265" s="501"/>
      <c r="BS1265" s="501"/>
      <c r="BT1265" s="501"/>
      <c r="BU1265" s="501"/>
      <c r="BV1265" s="501"/>
      <c r="BW1265" s="501"/>
      <c r="BX1265" s="501"/>
      <c r="BY1265" s="501"/>
      <c r="BZ1265" s="501"/>
      <c r="CA1265" s="501"/>
      <c r="CB1265" s="501"/>
      <c r="CC1265" s="501"/>
      <c r="CD1265" s="501"/>
      <c r="CE1265" s="501"/>
      <c r="CF1265" s="501"/>
      <c r="CG1265" s="501"/>
      <c r="CH1265" s="501"/>
      <c r="CI1265" s="501"/>
      <c r="CJ1265" s="501"/>
      <c r="CK1265" s="501"/>
      <c r="CL1265" s="501"/>
      <c r="CM1265" s="501"/>
      <c r="CN1265" s="501"/>
      <c r="CO1265" s="501"/>
      <c r="CP1265" s="501"/>
    </row>
    <row r="1266" spans="1:127" s="1010" customFormat="1" ht="12.75" customHeight="1" x14ac:dyDescent="0.2">
      <c r="A1266" s="1003" t="s">
        <v>10858</v>
      </c>
      <c r="B1266" s="1003"/>
      <c r="C1266" s="993"/>
      <c r="D1266" s="1003"/>
      <c r="E1266" s="1003" t="s">
        <v>5097</v>
      </c>
      <c r="F1266" s="1003"/>
      <c r="G1266" s="1014"/>
      <c r="H1266" s="1015"/>
      <c r="I1266" s="1003"/>
      <c r="J1266" s="1003"/>
      <c r="K1266" s="144"/>
      <c r="L1266" s="996"/>
      <c r="M1266" s="997"/>
      <c r="N1266" s="998"/>
      <c r="O1266" s="999"/>
      <c r="P1266" s="1011"/>
      <c r="Q1266" s="1001"/>
      <c r="R1266" s="1001"/>
      <c r="S1266" s="1002"/>
      <c r="T1266" s="1003"/>
      <c r="U1266" s="1003"/>
      <c r="V1266" s="1004"/>
      <c r="W1266" s="1004"/>
      <c r="X1266" s="1003"/>
      <c r="Y1266" s="1003"/>
      <c r="Z1266" s="1004"/>
      <c r="AA1266" s="1005"/>
      <c r="AB1266" s="1006"/>
      <c r="AC1266" s="1003"/>
      <c r="AD1266" s="1007"/>
      <c r="AE1266" s="1003"/>
      <c r="AF1266" s="1003"/>
      <c r="AG1266" s="1003"/>
      <c r="AH1266" s="1003"/>
      <c r="AI1266" s="1003"/>
      <c r="AJ1266" s="1003"/>
      <c r="AK1266" s="1003"/>
      <c r="AL1266" s="1003"/>
      <c r="AM1266" s="1009"/>
      <c r="AN1266" s="1009"/>
      <c r="AO1266" s="1009"/>
      <c r="AP1266" s="1003"/>
      <c r="AQ1266" s="1008"/>
      <c r="AR1266" s="1009"/>
      <c r="AS1266" s="1009"/>
      <c r="AT1266" s="1009"/>
      <c r="AU1266" s="1009"/>
      <c r="AV1266" s="1009"/>
      <c r="AW1266" s="1009"/>
      <c r="AX1266" s="1009"/>
      <c r="AY1266" s="1009"/>
      <c r="AZ1266" s="1009"/>
      <c r="BA1266" s="1009"/>
      <c r="BB1266" s="1009"/>
      <c r="BC1266" s="1009"/>
      <c r="BD1266" s="1009"/>
      <c r="BE1266" s="1009"/>
      <c r="BF1266" s="1009"/>
      <c r="BG1266" s="1009"/>
      <c r="BH1266" s="1009"/>
      <c r="BI1266" s="1009"/>
      <c r="BJ1266" s="1009"/>
      <c r="BK1266" s="1009"/>
      <c r="BL1266" s="1009"/>
      <c r="BM1266" s="1009"/>
      <c r="BN1266" s="1009"/>
      <c r="BO1266" s="1009"/>
      <c r="BP1266" s="1009"/>
      <c r="BQ1266" s="1009"/>
      <c r="BR1266" s="1009"/>
      <c r="BS1266" s="1009"/>
      <c r="BT1266" s="1009"/>
      <c r="BU1266" s="1009"/>
      <c r="BV1266" s="1009"/>
      <c r="BW1266" s="1009"/>
      <c r="BX1266" s="1009"/>
      <c r="BY1266" s="1009"/>
      <c r="BZ1266" s="1009"/>
      <c r="CA1266" s="1009"/>
      <c r="CB1266" s="1009"/>
      <c r="CC1266" s="1009"/>
      <c r="CD1266" s="1009"/>
      <c r="CE1266" s="1009"/>
      <c r="CF1266" s="1009"/>
      <c r="CG1266" s="1009"/>
      <c r="CH1266" s="1009"/>
      <c r="CI1266" s="1009"/>
      <c r="CJ1266" s="1009"/>
      <c r="CK1266" s="1009"/>
      <c r="CL1266" s="1009"/>
      <c r="CM1266" s="1009"/>
      <c r="CN1266" s="1009"/>
      <c r="CO1266" s="1009"/>
      <c r="CP1266" s="1009"/>
      <c r="CQ1266" s="1023"/>
      <c r="CR1266" s="1023"/>
      <c r="CS1266" s="1023"/>
      <c r="CT1266" s="1023"/>
      <c r="CU1266" s="1023"/>
      <c r="CV1266" s="1023"/>
      <c r="CW1266" s="1023"/>
      <c r="CX1266" s="1023"/>
      <c r="CY1266" s="1023"/>
      <c r="CZ1266" s="1023"/>
      <c r="DA1266" s="1023"/>
      <c r="DB1266" s="1023"/>
      <c r="DC1266" s="1023"/>
      <c r="DD1266" s="1023"/>
      <c r="DE1266" s="1023"/>
      <c r="DF1266" s="1023"/>
      <c r="DG1266" s="1023"/>
      <c r="DH1266" s="1023"/>
      <c r="DI1266" s="1023"/>
      <c r="DJ1266" s="1023"/>
      <c r="DK1266" s="1023"/>
      <c r="DL1266" s="1023"/>
      <c r="DM1266" s="1023"/>
      <c r="DN1266" s="1023"/>
      <c r="DO1266" s="1023"/>
      <c r="DP1266" s="1023"/>
      <c r="DQ1266" s="1023"/>
      <c r="DR1266" s="1023"/>
      <c r="DS1266" s="1023"/>
      <c r="DT1266" s="1023"/>
      <c r="DU1266" s="1023"/>
      <c r="DV1266" s="1023"/>
      <c r="DW1266" s="1023"/>
    </row>
    <row r="1267" spans="1:127" ht="12.75" customHeight="1" x14ac:dyDescent="0.2">
      <c r="A1267" s="281">
        <v>1266</v>
      </c>
      <c r="B1267" s="281" t="s">
        <v>1004</v>
      </c>
      <c r="C1267" s="270" t="s">
        <v>3216</v>
      </c>
      <c r="D1267" s="281"/>
      <c r="E1267" s="281" t="s">
        <v>5404</v>
      </c>
      <c r="F1267" s="281"/>
      <c r="G1267" s="296" t="s">
        <v>5405</v>
      </c>
      <c r="H1267" s="676"/>
      <c r="I1267" s="281" t="s">
        <v>2653</v>
      </c>
      <c r="J1267" s="281"/>
      <c r="K1267" s="281" t="s">
        <v>5406</v>
      </c>
      <c r="L1267" s="676" t="s">
        <v>3361</v>
      </c>
      <c r="M1267" s="306">
        <v>42994</v>
      </c>
      <c r="N1267" s="325">
        <v>43724</v>
      </c>
      <c r="O1267" s="507" t="s">
        <v>991</v>
      </c>
      <c r="P1267" s="513">
        <f>N1267</f>
        <v>43724</v>
      </c>
      <c r="Q1267" s="514">
        <v>17841</v>
      </c>
      <c r="R1267" s="514">
        <v>2017</v>
      </c>
      <c r="S1267" s="279">
        <f t="shared" ref="S1267" si="267">SUM(N1267-365)</f>
        <v>43359</v>
      </c>
      <c r="T1267" s="501" t="s">
        <v>1785</v>
      </c>
      <c r="U1267" s="324" t="s">
        <v>1786</v>
      </c>
      <c r="V1267" s="282" t="s">
        <v>484</v>
      </c>
      <c r="W1267" s="282" t="s">
        <v>484</v>
      </c>
      <c r="X1267" s="280" t="s">
        <v>5407</v>
      </c>
      <c r="Y1267" s="280" t="s">
        <v>1697</v>
      </c>
      <c r="Z1267" s="282" t="s">
        <v>5408</v>
      </c>
      <c r="AA1267" s="319">
        <f t="shared" si="260"/>
        <v>43724</v>
      </c>
      <c r="AB1267" s="149" t="s">
        <v>2167</v>
      </c>
      <c r="AC1267" s="280">
        <v>5.8</v>
      </c>
      <c r="AD1267" s="305"/>
      <c r="AE1267" s="280">
        <v>75</v>
      </c>
      <c r="AF1267" s="280"/>
      <c r="AG1267" s="280">
        <v>100</v>
      </c>
      <c r="AH1267" s="280"/>
      <c r="AI1267" s="280">
        <v>22</v>
      </c>
      <c r="AJ1267" s="280">
        <v>36</v>
      </c>
      <c r="AK1267" s="501">
        <v>54</v>
      </c>
      <c r="AL1267" s="501">
        <v>1</v>
      </c>
      <c r="AM1267" s="501"/>
      <c r="AN1267" s="501"/>
      <c r="AO1267" s="501"/>
      <c r="AP1267" s="280"/>
      <c r="AQ1267" s="634"/>
      <c r="AR1267" s="501"/>
      <c r="AS1267" s="501"/>
      <c r="AT1267" s="501"/>
      <c r="AU1267" s="501"/>
      <c r="AV1267" s="501"/>
      <c r="AW1267" s="501"/>
      <c r="AX1267" s="501"/>
      <c r="AY1267" s="501"/>
      <c r="AZ1267" s="501"/>
      <c r="BA1267" s="501"/>
      <c r="BB1267" s="501"/>
      <c r="BC1267" s="501"/>
      <c r="BD1267" s="501"/>
      <c r="BE1267" s="501"/>
      <c r="BF1267" s="501"/>
      <c r="BG1267" s="501"/>
      <c r="BH1267" s="501"/>
      <c r="BI1267" s="501"/>
      <c r="BJ1267" s="501"/>
      <c r="BK1267" s="501"/>
      <c r="BL1267" s="501"/>
      <c r="BM1267" s="501"/>
      <c r="BN1267" s="501"/>
      <c r="BO1267" s="501"/>
      <c r="BP1267" s="501"/>
      <c r="BQ1267" s="501"/>
      <c r="BR1267" s="501"/>
      <c r="BS1267" s="501"/>
      <c r="BT1267" s="501"/>
      <c r="BU1267" s="501"/>
      <c r="BV1267" s="501"/>
      <c r="BW1267" s="501"/>
      <c r="BX1267" s="501"/>
      <c r="BY1267" s="501"/>
      <c r="BZ1267" s="501"/>
      <c r="CA1267" s="501"/>
      <c r="CB1267" s="501"/>
      <c r="CC1267" s="501"/>
      <c r="CD1267" s="501"/>
      <c r="CE1267" s="501"/>
      <c r="CF1267" s="501"/>
      <c r="CG1267" s="501"/>
      <c r="CH1267" s="501"/>
      <c r="CI1267" s="501"/>
      <c r="CJ1267" s="501"/>
      <c r="CK1267" s="501"/>
      <c r="CL1267" s="501"/>
      <c r="CM1267" s="501"/>
      <c r="CN1267" s="501"/>
      <c r="CO1267" s="501"/>
      <c r="CP1267" s="501"/>
    </row>
    <row r="1268" spans="1:127" ht="12.75" customHeight="1" x14ac:dyDescent="0.2">
      <c r="A1268" s="281">
        <v>1267</v>
      </c>
      <c r="B1268" s="281" t="s">
        <v>1004</v>
      </c>
      <c r="C1268" s="270" t="s">
        <v>4301</v>
      </c>
      <c r="D1268" s="281"/>
      <c r="E1268" s="281" t="s">
        <v>9553</v>
      </c>
      <c r="F1268" s="281"/>
      <c r="G1268" s="296" t="s">
        <v>9554</v>
      </c>
      <c r="H1268" s="676"/>
      <c r="I1268" s="281" t="s">
        <v>3342</v>
      </c>
      <c r="J1268" s="281"/>
      <c r="K1268" s="281" t="s">
        <v>9555</v>
      </c>
      <c r="L1268" s="676" t="s">
        <v>9556</v>
      </c>
      <c r="M1268" s="306">
        <v>44144</v>
      </c>
      <c r="N1268" s="325">
        <v>44835</v>
      </c>
      <c r="O1268" s="507" t="s">
        <v>991</v>
      </c>
      <c r="P1268" s="513">
        <f>N1268</f>
        <v>44835</v>
      </c>
      <c r="Q1268" s="514">
        <v>20731</v>
      </c>
      <c r="R1268" s="514">
        <v>2020</v>
      </c>
      <c r="S1268" s="279">
        <v>44105</v>
      </c>
      <c r="T1268" s="501" t="s">
        <v>5218</v>
      </c>
      <c r="U1268" s="324" t="s">
        <v>1786</v>
      </c>
      <c r="V1268" s="282" t="s">
        <v>484</v>
      </c>
      <c r="W1268" s="282" t="s">
        <v>484</v>
      </c>
      <c r="X1268" s="280" t="s">
        <v>9557</v>
      </c>
      <c r="Y1268" s="280" t="s">
        <v>9558</v>
      </c>
      <c r="Z1268" s="282" t="s">
        <v>9559</v>
      </c>
      <c r="AA1268" s="319">
        <f t="shared" si="260"/>
        <v>44835</v>
      </c>
      <c r="AB1268" s="149" t="s">
        <v>2167</v>
      </c>
      <c r="AC1268" s="280">
        <v>5.3</v>
      </c>
      <c r="AD1268" s="305"/>
      <c r="AE1268" s="280">
        <v>80</v>
      </c>
      <c r="AF1268" s="280"/>
      <c r="AG1268" s="280">
        <v>125</v>
      </c>
      <c r="AH1268" s="280"/>
      <c r="AI1268" s="280" t="s">
        <v>994</v>
      </c>
      <c r="AJ1268" s="280">
        <v>38</v>
      </c>
      <c r="AK1268" s="501">
        <v>50</v>
      </c>
      <c r="AL1268" s="501">
        <v>1</v>
      </c>
      <c r="AM1268" s="501"/>
      <c r="AN1268" s="501"/>
      <c r="AO1268" s="501"/>
      <c r="AP1268" s="280"/>
      <c r="AQ1268" s="634"/>
      <c r="AR1268" s="501"/>
      <c r="AS1268" s="501"/>
      <c r="AT1268" s="501"/>
      <c r="AU1268" s="501"/>
      <c r="AV1268" s="501"/>
      <c r="AW1268" s="501"/>
      <c r="AX1268" s="501"/>
      <c r="AY1268" s="501"/>
      <c r="AZ1268" s="501"/>
      <c r="BA1268" s="501"/>
      <c r="BB1268" s="501"/>
      <c r="BC1268" s="501"/>
      <c r="BD1268" s="501"/>
      <c r="BE1268" s="501"/>
      <c r="BF1268" s="501"/>
      <c r="BG1268" s="501"/>
      <c r="BH1268" s="501"/>
      <c r="BI1268" s="501"/>
      <c r="BJ1268" s="501"/>
      <c r="BK1268" s="501"/>
      <c r="BL1268" s="501"/>
      <c r="BM1268" s="501"/>
      <c r="BN1268" s="501"/>
      <c r="BO1268" s="501"/>
      <c r="BP1268" s="501"/>
      <c r="BQ1268" s="501"/>
      <c r="BR1268" s="501"/>
      <c r="BS1268" s="501"/>
      <c r="BT1268" s="501"/>
      <c r="BU1268" s="501"/>
      <c r="BV1268" s="501"/>
      <c r="BW1268" s="501"/>
      <c r="BX1268" s="501"/>
      <c r="BY1268" s="501"/>
      <c r="BZ1268" s="501"/>
      <c r="CA1268" s="501"/>
      <c r="CB1268" s="501"/>
      <c r="CC1268" s="501"/>
      <c r="CD1268" s="501"/>
      <c r="CE1268" s="501"/>
      <c r="CF1268" s="501"/>
      <c r="CG1268" s="501"/>
      <c r="CH1268" s="501"/>
      <c r="CI1268" s="501"/>
      <c r="CJ1268" s="501"/>
      <c r="CK1268" s="501"/>
      <c r="CL1268" s="501"/>
      <c r="CM1268" s="501"/>
      <c r="CN1268" s="501"/>
      <c r="CO1268" s="501"/>
      <c r="CP1268" s="501"/>
    </row>
    <row r="1269" spans="1:127" ht="12.75" customHeight="1" x14ac:dyDescent="0.2">
      <c r="A1269" s="281">
        <v>1268</v>
      </c>
      <c r="B1269" s="270" t="s">
        <v>1004</v>
      </c>
      <c r="C1269" s="271" t="s">
        <v>503</v>
      </c>
      <c r="D1269" s="271"/>
      <c r="E1269" s="271" t="s">
        <v>5172</v>
      </c>
      <c r="F1269" s="271"/>
      <c r="G1269" s="272" t="s">
        <v>5173</v>
      </c>
      <c r="H1269" s="273"/>
      <c r="I1269" s="271" t="s">
        <v>2653</v>
      </c>
      <c r="J1269" s="271"/>
      <c r="K1269" s="271" t="s">
        <v>8088</v>
      </c>
      <c r="L1269" s="273" t="s">
        <v>8089</v>
      </c>
      <c r="M1269" s="275">
        <v>42912</v>
      </c>
      <c r="N1269" s="276">
        <v>44389</v>
      </c>
      <c r="O1269" s="277" t="s">
        <v>991</v>
      </c>
      <c r="P1269" s="298">
        <f>N1269</f>
        <v>44389</v>
      </c>
      <c r="Q1269" s="278">
        <v>20745</v>
      </c>
      <c r="R1269" s="278">
        <v>2014</v>
      </c>
      <c r="S1269" s="279">
        <v>43658</v>
      </c>
      <c r="T1269" s="280" t="s">
        <v>1785</v>
      </c>
      <c r="U1269" s="281" t="s">
        <v>990</v>
      </c>
      <c r="V1269" s="286" t="s">
        <v>1312</v>
      </c>
      <c r="W1269" s="286" t="s">
        <v>479</v>
      </c>
      <c r="X1269" s="280" t="s">
        <v>8090</v>
      </c>
      <c r="Y1269" s="280" t="s">
        <v>7003</v>
      </c>
      <c r="Z1269" s="282" t="s">
        <v>1768</v>
      </c>
      <c r="AA1269" s="303">
        <f t="shared" si="260"/>
        <v>44389</v>
      </c>
      <c r="AB1269" s="149" t="s">
        <v>1411</v>
      </c>
      <c r="AC1269" s="280">
        <v>5.7</v>
      </c>
      <c r="AD1269" s="305"/>
      <c r="AE1269" s="280">
        <v>75</v>
      </c>
      <c r="AF1269" s="280"/>
      <c r="AG1269" s="280">
        <v>95</v>
      </c>
      <c r="AH1269" s="280"/>
      <c r="AI1269" s="280">
        <v>23</v>
      </c>
      <c r="AJ1269" s="280">
        <v>39</v>
      </c>
      <c r="AK1269" s="501">
        <v>57</v>
      </c>
      <c r="AL1269" s="501">
        <v>1</v>
      </c>
      <c r="AM1269" s="280"/>
      <c r="AN1269" s="501"/>
      <c r="AO1269" s="501"/>
      <c r="AP1269" s="280"/>
      <c r="AQ1269" s="634"/>
      <c r="AR1269" s="501"/>
      <c r="AS1269" s="501"/>
      <c r="AT1269" s="501"/>
      <c r="AU1269" s="501"/>
      <c r="AV1269" s="501"/>
      <c r="AW1269" s="501"/>
      <c r="AX1269" s="501"/>
      <c r="AY1269" s="501"/>
      <c r="AZ1269" s="501"/>
      <c r="BA1269" s="501"/>
      <c r="BB1269" s="501"/>
      <c r="BC1269" s="501"/>
      <c r="BD1269" s="501"/>
      <c r="BE1269" s="501"/>
      <c r="BF1269" s="501"/>
      <c r="BG1269" s="501"/>
      <c r="BH1269" s="501"/>
      <c r="BI1269" s="501"/>
      <c r="BJ1269" s="501"/>
      <c r="BK1269" s="501"/>
      <c r="BL1269" s="501"/>
      <c r="BM1269" s="501"/>
      <c r="BN1269" s="501"/>
      <c r="BO1269" s="501"/>
      <c r="BP1269" s="501"/>
      <c r="BQ1269" s="501"/>
      <c r="BR1269" s="501"/>
      <c r="BS1269" s="501"/>
      <c r="BT1269" s="501"/>
      <c r="BU1269" s="501"/>
      <c r="BV1269" s="501"/>
      <c r="BW1269" s="501"/>
      <c r="BX1269" s="501"/>
      <c r="BY1269" s="501"/>
      <c r="BZ1269" s="501"/>
      <c r="CA1269" s="501"/>
      <c r="CB1269" s="501"/>
      <c r="CC1269" s="501"/>
      <c r="CD1269" s="501"/>
      <c r="CE1269" s="501"/>
      <c r="CF1269" s="501"/>
      <c r="CG1269" s="501"/>
      <c r="CH1269" s="501"/>
      <c r="CI1269" s="501"/>
      <c r="CJ1269" s="501"/>
      <c r="CK1269" s="501"/>
      <c r="CL1269" s="501"/>
      <c r="CM1269" s="501"/>
      <c r="CN1269" s="501"/>
      <c r="CO1269" s="501"/>
      <c r="CP1269" s="501"/>
    </row>
    <row r="1270" spans="1:127" ht="12.75" customHeight="1" x14ac:dyDescent="0.2">
      <c r="A1270" s="281">
        <v>1269</v>
      </c>
      <c r="B1270" s="281" t="s">
        <v>1005</v>
      </c>
      <c r="C1270" s="270" t="s">
        <v>799</v>
      </c>
      <c r="D1270" s="281" t="s">
        <v>1391</v>
      </c>
      <c r="E1270" s="281" t="s">
        <v>5347</v>
      </c>
      <c r="F1270" s="281" t="s">
        <v>2836</v>
      </c>
      <c r="G1270" s="296" t="s">
        <v>5348</v>
      </c>
      <c r="H1270" s="273" t="s">
        <v>2838</v>
      </c>
      <c r="I1270" s="271" t="s">
        <v>2653</v>
      </c>
      <c r="J1270" s="281" t="s">
        <v>1616</v>
      </c>
      <c r="K1270" s="281" t="s">
        <v>5132</v>
      </c>
      <c r="L1270" s="676" t="s">
        <v>5133</v>
      </c>
      <c r="M1270" s="306">
        <v>42992</v>
      </c>
      <c r="N1270" s="325">
        <v>44485</v>
      </c>
      <c r="O1270" s="277" t="s">
        <v>991</v>
      </c>
      <c r="P1270" s="298">
        <f>N1270</f>
        <v>44485</v>
      </c>
      <c r="Q1270" s="278">
        <v>18002</v>
      </c>
      <c r="R1270" s="278">
        <v>2017</v>
      </c>
      <c r="S1270" s="279">
        <v>43754</v>
      </c>
      <c r="T1270" s="281" t="s">
        <v>7764</v>
      </c>
      <c r="U1270" s="281" t="s">
        <v>4844</v>
      </c>
      <c r="V1270" s="150" t="s">
        <v>7923</v>
      </c>
      <c r="W1270" s="150" t="s">
        <v>7924</v>
      </c>
      <c r="X1270" s="280" t="s">
        <v>5134</v>
      </c>
      <c r="Y1270" s="280"/>
      <c r="Z1270" s="282" t="s">
        <v>5135</v>
      </c>
      <c r="AA1270" s="319">
        <f>N1270</f>
        <v>44485</v>
      </c>
      <c r="AB1270" s="149" t="s">
        <v>2167</v>
      </c>
      <c r="AC1270" s="280">
        <v>5.5</v>
      </c>
      <c r="AD1270" s="284">
        <v>18.5</v>
      </c>
      <c r="AE1270" s="280">
        <v>80</v>
      </c>
      <c r="AF1270" s="280">
        <v>80</v>
      </c>
      <c r="AG1270" s="280">
        <v>105</v>
      </c>
      <c r="AH1270" s="280">
        <v>140</v>
      </c>
      <c r="AI1270" s="280">
        <v>22</v>
      </c>
      <c r="AJ1270" s="280">
        <v>38</v>
      </c>
      <c r="AK1270" s="280">
        <v>52</v>
      </c>
      <c r="AL1270" s="280">
        <v>1</v>
      </c>
      <c r="AM1270" s="265">
        <v>42080</v>
      </c>
      <c r="AN1270" s="281">
        <v>2013</v>
      </c>
      <c r="AO1270" s="281" t="s">
        <v>991</v>
      </c>
      <c r="AP1270" s="280" t="s">
        <v>7925</v>
      </c>
      <c r="AQ1270" s="634"/>
      <c r="AR1270" s="501"/>
      <c r="AS1270" s="501"/>
      <c r="AT1270" s="501"/>
      <c r="AU1270" s="501"/>
      <c r="AV1270" s="501"/>
      <c r="AW1270" s="501"/>
      <c r="AX1270" s="501"/>
      <c r="AY1270" s="501"/>
      <c r="AZ1270" s="501"/>
      <c r="BA1270" s="501"/>
      <c r="BB1270" s="501"/>
      <c r="BC1270" s="501"/>
      <c r="BD1270" s="501"/>
      <c r="BE1270" s="501"/>
      <c r="BF1270" s="501"/>
      <c r="BG1270" s="501"/>
      <c r="BH1270" s="501"/>
      <c r="BI1270" s="501"/>
      <c r="BJ1270" s="501"/>
      <c r="BK1270" s="501"/>
      <c r="BL1270" s="501"/>
      <c r="BM1270" s="501"/>
      <c r="BN1270" s="501"/>
      <c r="BO1270" s="501"/>
      <c r="BP1270" s="501"/>
      <c r="BQ1270" s="501"/>
      <c r="BR1270" s="501"/>
      <c r="BS1270" s="501"/>
      <c r="BT1270" s="501"/>
      <c r="BU1270" s="501"/>
      <c r="BV1270" s="501"/>
      <c r="BW1270" s="501"/>
      <c r="BX1270" s="501"/>
      <c r="BY1270" s="501"/>
      <c r="BZ1270" s="501"/>
      <c r="CA1270" s="501"/>
      <c r="CB1270" s="501"/>
      <c r="CC1270" s="501"/>
      <c r="CD1270" s="501"/>
      <c r="CE1270" s="501"/>
      <c r="CF1270" s="501"/>
      <c r="CG1270" s="501"/>
      <c r="CH1270" s="501"/>
      <c r="CI1270" s="501"/>
      <c r="CJ1270" s="501"/>
      <c r="CK1270" s="501"/>
      <c r="CL1270" s="501"/>
      <c r="CM1270" s="501"/>
      <c r="CN1270" s="501"/>
      <c r="CO1270" s="501"/>
      <c r="CP1270" s="501"/>
    </row>
    <row r="1271" spans="1:127" ht="12.75" customHeight="1" x14ac:dyDescent="0.2">
      <c r="A1271" s="281">
        <v>1270</v>
      </c>
      <c r="B1271" s="281" t="s">
        <v>1004</v>
      </c>
      <c r="C1271" s="270" t="s">
        <v>2229</v>
      </c>
      <c r="D1271" s="281"/>
      <c r="E1271" s="281" t="s">
        <v>5337</v>
      </c>
      <c r="F1271" s="281"/>
      <c r="G1271" s="296" t="s">
        <v>5338</v>
      </c>
      <c r="H1271" s="676"/>
      <c r="I1271" s="271" t="s">
        <v>2653</v>
      </c>
      <c r="J1271" s="281"/>
      <c r="K1271" s="281" t="s">
        <v>5339</v>
      </c>
      <c r="L1271" s="676" t="s">
        <v>5340</v>
      </c>
      <c r="M1271" s="306">
        <v>42995</v>
      </c>
      <c r="N1271" s="325">
        <v>43725</v>
      </c>
      <c r="O1271" s="507" t="s">
        <v>991</v>
      </c>
      <c r="P1271" s="513">
        <f>N1271</f>
        <v>43725</v>
      </c>
      <c r="Q1271" s="514">
        <v>17806</v>
      </c>
      <c r="R1271" s="514">
        <v>2017</v>
      </c>
      <c r="S1271" s="279">
        <v>42995</v>
      </c>
      <c r="T1271" s="501" t="s">
        <v>1785</v>
      </c>
      <c r="U1271" s="324" t="s">
        <v>1786</v>
      </c>
      <c r="V1271" s="282" t="s">
        <v>484</v>
      </c>
      <c r="W1271" s="282" t="s">
        <v>484</v>
      </c>
      <c r="X1271" s="280" t="s">
        <v>5341</v>
      </c>
      <c r="Y1271" s="280" t="s">
        <v>3860</v>
      </c>
      <c r="Z1271" s="282" t="s">
        <v>3861</v>
      </c>
      <c r="AA1271" s="319">
        <f t="shared" si="260"/>
        <v>43725</v>
      </c>
      <c r="AB1271" s="149" t="s">
        <v>2167</v>
      </c>
      <c r="AC1271" s="280">
        <v>5</v>
      </c>
      <c r="AD1271" s="305"/>
      <c r="AE1271" s="280">
        <v>65</v>
      </c>
      <c r="AF1271" s="280"/>
      <c r="AG1271" s="280">
        <v>80</v>
      </c>
      <c r="AH1271" s="280"/>
      <c r="AI1271" s="280">
        <v>22</v>
      </c>
      <c r="AJ1271" s="280">
        <v>38</v>
      </c>
      <c r="AK1271" s="501">
        <v>52</v>
      </c>
      <c r="AL1271" s="501">
        <v>1</v>
      </c>
      <c r="AM1271" s="501"/>
      <c r="AN1271" s="501"/>
      <c r="AO1271" s="501"/>
      <c r="AP1271" s="280"/>
      <c r="AQ1271" s="634"/>
      <c r="AR1271" s="501"/>
      <c r="AS1271" s="501"/>
      <c r="AT1271" s="501"/>
      <c r="AU1271" s="501"/>
      <c r="AV1271" s="501"/>
      <c r="AW1271" s="501"/>
      <c r="AX1271" s="501"/>
      <c r="AY1271" s="501"/>
      <c r="AZ1271" s="501"/>
      <c r="BA1271" s="501"/>
      <c r="BB1271" s="501"/>
      <c r="BC1271" s="501"/>
      <c r="BD1271" s="501"/>
      <c r="BE1271" s="501"/>
      <c r="BF1271" s="501"/>
      <c r="BG1271" s="501"/>
      <c r="BH1271" s="501"/>
      <c r="BI1271" s="501"/>
      <c r="BJ1271" s="501"/>
      <c r="BK1271" s="501"/>
      <c r="BL1271" s="501"/>
      <c r="BM1271" s="501"/>
      <c r="BN1271" s="501"/>
      <c r="BO1271" s="501"/>
      <c r="BP1271" s="501"/>
      <c r="BQ1271" s="501"/>
      <c r="BR1271" s="501"/>
      <c r="BS1271" s="501"/>
      <c r="BT1271" s="501"/>
      <c r="BU1271" s="501"/>
      <c r="BV1271" s="501"/>
      <c r="BW1271" s="501"/>
      <c r="BX1271" s="501"/>
      <c r="BY1271" s="501"/>
      <c r="BZ1271" s="501"/>
      <c r="CA1271" s="501"/>
      <c r="CB1271" s="501"/>
      <c r="CC1271" s="501"/>
      <c r="CD1271" s="501"/>
      <c r="CE1271" s="501"/>
      <c r="CF1271" s="501"/>
      <c r="CG1271" s="501"/>
      <c r="CH1271" s="501"/>
      <c r="CI1271" s="501"/>
      <c r="CJ1271" s="501"/>
      <c r="CK1271" s="501"/>
      <c r="CL1271" s="501"/>
      <c r="CM1271" s="501"/>
      <c r="CN1271" s="501"/>
      <c r="CO1271" s="501"/>
      <c r="CP1271" s="501"/>
    </row>
    <row r="1272" spans="1:127" ht="12.75" customHeight="1" x14ac:dyDescent="0.2">
      <c r="A1272" s="281">
        <v>1271</v>
      </c>
      <c r="B1272" s="281" t="s">
        <v>1005</v>
      </c>
      <c r="C1272" s="270" t="s">
        <v>799</v>
      </c>
      <c r="D1272" s="271" t="s">
        <v>1654</v>
      </c>
      <c r="E1272" s="281" t="s">
        <v>5501</v>
      </c>
      <c r="F1272" s="281" t="s">
        <v>1243</v>
      </c>
      <c r="G1272" s="296" t="s">
        <v>5502</v>
      </c>
      <c r="H1272" s="676" t="s">
        <v>1243</v>
      </c>
      <c r="I1272" s="271" t="s">
        <v>2653</v>
      </c>
      <c r="J1272" s="281" t="s">
        <v>1236</v>
      </c>
      <c r="K1272" s="281" t="s">
        <v>1131</v>
      </c>
      <c r="L1272" s="676" t="s">
        <v>900</v>
      </c>
      <c r="M1272" s="306">
        <v>43003</v>
      </c>
      <c r="N1272" s="325">
        <v>44458</v>
      </c>
      <c r="O1272" s="507" t="s">
        <v>991</v>
      </c>
      <c r="P1272" s="513">
        <f t="shared" ref="P1272:P1273" si="268">N1272</f>
        <v>44458</v>
      </c>
      <c r="Q1272" s="514">
        <v>17886</v>
      </c>
      <c r="R1272" s="514">
        <v>2017</v>
      </c>
      <c r="S1272" s="279">
        <v>43727</v>
      </c>
      <c r="T1272" s="501" t="s">
        <v>4707</v>
      </c>
      <c r="U1272" s="324" t="s">
        <v>7111</v>
      </c>
      <c r="V1272" s="282" t="s">
        <v>7717</v>
      </c>
      <c r="W1272" s="282" t="s">
        <v>7718</v>
      </c>
      <c r="X1272" s="280" t="s">
        <v>1132</v>
      </c>
      <c r="Y1272" s="280" t="s">
        <v>1133</v>
      </c>
      <c r="Z1272" s="282" t="s">
        <v>1558</v>
      </c>
      <c r="AA1272" s="319">
        <f>N1272</f>
        <v>44458</v>
      </c>
      <c r="AB1272" s="149" t="s">
        <v>2167</v>
      </c>
      <c r="AC1272" s="280">
        <v>5.5</v>
      </c>
      <c r="AD1272" s="305">
        <v>24.7</v>
      </c>
      <c r="AE1272" s="280">
        <v>80</v>
      </c>
      <c r="AF1272" s="280">
        <v>85</v>
      </c>
      <c r="AG1272" s="280">
        <v>105</v>
      </c>
      <c r="AH1272" s="280">
        <v>129</v>
      </c>
      <c r="AI1272" s="280">
        <v>22</v>
      </c>
      <c r="AJ1272" s="280">
        <v>38</v>
      </c>
      <c r="AK1272" s="501">
        <v>52</v>
      </c>
      <c r="AL1272" s="501">
        <v>1</v>
      </c>
      <c r="AM1272" s="279">
        <v>41174</v>
      </c>
      <c r="AN1272" s="280">
        <v>1998</v>
      </c>
      <c r="AO1272" s="280" t="s">
        <v>990</v>
      </c>
      <c r="AP1272" s="280"/>
      <c r="AQ1272" s="634"/>
      <c r="AR1272" s="501"/>
      <c r="AS1272" s="501"/>
      <c r="AT1272" s="501"/>
      <c r="AU1272" s="501"/>
      <c r="AV1272" s="501"/>
      <c r="AW1272" s="501"/>
      <c r="AX1272" s="501"/>
      <c r="AY1272" s="501"/>
      <c r="AZ1272" s="501"/>
      <c r="BA1272" s="501"/>
      <c r="BB1272" s="501"/>
      <c r="BC1272" s="501"/>
      <c r="BD1272" s="501"/>
      <c r="BE1272" s="501"/>
      <c r="BF1272" s="501"/>
      <c r="BG1272" s="501"/>
      <c r="BH1272" s="501"/>
      <c r="BI1272" s="501"/>
      <c r="BJ1272" s="501"/>
      <c r="BK1272" s="501"/>
      <c r="BL1272" s="501"/>
      <c r="BM1272" s="501"/>
      <c r="BN1272" s="501"/>
      <c r="BO1272" s="501"/>
      <c r="BP1272" s="501"/>
      <c r="BQ1272" s="501"/>
      <c r="BR1272" s="501"/>
      <c r="BS1272" s="501"/>
      <c r="BT1272" s="501"/>
      <c r="BU1272" s="501"/>
      <c r="BV1272" s="501"/>
      <c r="BW1272" s="501"/>
      <c r="BX1272" s="501"/>
      <c r="BY1272" s="501"/>
      <c r="BZ1272" s="501"/>
      <c r="CA1272" s="501"/>
      <c r="CB1272" s="501"/>
      <c r="CC1272" s="501"/>
      <c r="CD1272" s="501"/>
      <c r="CE1272" s="501"/>
      <c r="CF1272" s="501"/>
      <c r="CG1272" s="501"/>
      <c r="CH1272" s="501"/>
      <c r="CI1272" s="501"/>
      <c r="CJ1272" s="501"/>
      <c r="CK1272" s="501"/>
      <c r="CL1272" s="501"/>
      <c r="CM1272" s="501"/>
      <c r="CN1272" s="501"/>
      <c r="CO1272" s="501"/>
      <c r="CP1272" s="501"/>
    </row>
    <row r="1273" spans="1:127" ht="12.75" customHeight="1" x14ac:dyDescent="0.2">
      <c r="A1273" s="281">
        <v>1272</v>
      </c>
      <c r="B1273" s="281" t="s">
        <v>1005</v>
      </c>
      <c r="C1273" s="270" t="s">
        <v>9568</v>
      </c>
      <c r="D1273" s="281"/>
      <c r="E1273" s="281" t="s">
        <v>9560</v>
      </c>
      <c r="F1273" s="281" t="s">
        <v>6675</v>
      </c>
      <c r="G1273" s="296" t="s">
        <v>9569</v>
      </c>
      <c r="H1273" s="676"/>
      <c r="I1273" s="281" t="s">
        <v>3217</v>
      </c>
      <c r="J1273" s="281"/>
      <c r="K1273" s="281" t="s">
        <v>9570</v>
      </c>
      <c r="L1273" s="676" t="s">
        <v>5766</v>
      </c>
      <c r="M1273" s="306">
        <v>44151</v>
      </c>
      <c r="N1273" s="325">
        <v>44810</v>
      </c>
      <c r="O1273" s="507" t="s">
        <v>991</v>
      </c>
      <c r="P1273" s="513">
        <f t="shared" si="268"/>
        <v>44810</v>
      </c>
      <c r="Q1273" s="514">
        <v>20733</v>
      </c>
      <c r="R1273" s="514">
        <v>2019</v>
      </c>
      <c r="S1273" s="279">
        <v>44080</v>
      </c>
      <c r="T1273" s="501" t="s">
        <v>1785</v>
      </c>
      <c r="U1273" s="324" t="s">
        <v>1786</v>
      </c>
      <c r="V1273" s="282" t="s">
        <v>484</v>
      </c>
      <c r="W1273" s="282" t="s">
        <v>1313</v>
      </c>
      <c r="X1273" s="280" t="s">
        <v>5767</v>
      </c>
      <c r="Y1273" s="280" t="s">
        <v>5768</v>
      </c>
      <c r="Z1273" s="282" t="s">
        <v>5769</v>
      </c>
      <c r="AA1273" s="319">
        <f t="shared" si="260"/>
        <v>44810</v>
      </c>
      <c r="AB1273" s="149" t="s">
        <v>42</v>
      </c>
      <c r="AC1273" s="280">
        <v>4.5</v>
      </c>
      <c r="AD1273" s="305"/>
      <c r="AE1273" s="280">
        <v>80</v>
      </c>
      <c r="AF1273" s="280">
        <v>80</v>
      </c>
      <c r="AG1273" s="280">
        <v>125</v>
      </c>
      <c r="AH1273" s="280">
        <v>125</v>
      </c>
      <c r="AI1273" s="280">
        <v>25</v>
      </c>
      <c r="AJ1273" s="280" t="s">
        <v>9571</v>
      </c>
      <c r="AK1273" s="501">
        <v>67</v>
      </c>
      <c r="AL1273" s="501">
        <v>1</v>
      </c>
      <c r="AM1273" s="501"/>
      <c r="AN1273" s="501"/>
      <c r="AO1273" s="501"/>
      <c r="AP1273" s="280"/>
      <c r="AQ1273" s="634"/>
      <c r="AR1273" s="501"/>
      <c r="AS1273" s="501"/>
      <c r="AT1273" s="501"/>
      <c r="AU1273" s="501"/>
      <c r="AV1273" s="501"/>
      <c r="AW1273" s="501"/>
      <c r="AX1273" s="501"/>
      <c r="AY1273" s="501"/>
      <c r="AZ1273" s="501"/>
      <c r="BA1273" s="501"/>
      <c r="BB1273" s="501"/>
      <c r="BC1273" s="501"/>
      <c r="BD1273" s="501"/>
      <c r="BE1273" s="501"/>
      <c r="BF1273" s="501"/>
      <c r="BG1273" s="501"/>
      <c r="BH1273" s="501"/>
      <c r="BI1273" s="501"/>
      <c r="BJ1273" s="501"/>
      <c r="BK1273" s="501"/>
      <c r="BL1273" s="501"/>
      <c r="BM1273" s="501"/>
      <c r="BN1273" s="501"/>
      <c r="BO1273" s="501"/>
      <c r="BP1273" s="501"/>
      <c r="BQ1273" s="501"/>
      <c r="BR1273" s="501"/>
      <c r="BS1273" s="501"/>
      <c r="BT1273" s="501"/>
      <c r="BU1273" s="501"/>
      <c r="BV1273" s="501"/>
      <c r="BW1273" s="501"/>
      <c r="BX1273" s="501"/>
      <c r="BY1273" s="501"/>
      <c r="BZ1273" s="501"/>
      <c r="CA1273" s="501"/>
      <c r="CB1273" s="501"/>
      <c r="CC1273" s="501"/>
      <c r="CD1273" s="501"/>
      <c r="CE1273" s="501"/>
      <c r="CF1273" s="501"/>
      <c r="CG1273" s="501"/>
      <c r="CH1273" s="501"/>
      <c r="CI1273" s="501"/>
      <c r="CJ1273" s="501"/>
      <c r="CK1273" s="501"/>
      <c r="CL1273" s="501"/>
      <c r="CM1273" s="501"/>
      <c r="CN1273" s="501"/>
      <c r="CO1273" s="501"/>
      <c r="CP1273" s="501"/>
    </row>
    <row r="1274" spans="1:127" ht="12.75" customHeight="1" x14ac:dyDescent="0.2">
      <c r="A1274" s="281">
        <v>1273</v>
      </c>
      <c r="B1274" s="654" t="s">
        <v>1004</v>
      </c>
      <c r="C1274" s="654" t="s">
        <v>799</v>
      </c>
      <c r="D1274" s="655"/>
      <c r="E1274" s="655" t="s">
        <v>5499</v>
      </c>
      <c r="F1274" s="655"/>
      <c r="G1274" s="656" t="s">
        <v>5500</v>
      </c>
      <c r="H1274" s="657"/>
      <c r="I1274" s="655" t="s">
        <v>2653</v>
      </c>
      <c r="J1274" s="655"/>
      <c r="K1274" s="655" t="s">
        <v>5237</v>
      </c>
      <c r="L1274" s="657" t="s">
        <v>5238</v>
      </c>
      <c r="M1274" s="658">
        <v>43032</v>
      </c>
      <c r="N1274" s="659">
        <v>43762</v>
      </c>
      <c r="O1274" s="660" t="s">
        <v>991</v>
      </c>
      <c r="P1274" s="661">
        <f>N1274</f>
        <v>43762</v>
      </c>
      <c r="Q1274" s="662">
        <v>17885</v>
      </c>
      <c r="R1274" s="662">
        <v>2017</v>
      </c>
      <c r="S1274" s="323">
        <v>43032</v>
      </c>
      <c r="T1274" s="663" t="s">
        <v>1785</v>
      </c>
      <c r="U1274" s="664" t="s">
        <v>1786</v>
      </c>
      <c r="V1274" s="665" t="s">
        <v>484</v>
      </c>
      <c r="W1274" s="665" t="s">
        <v>484</v>
      </c>
      <c r="X1274" s="663" t="s">
        <v>5239</v>
      </c>
      <c r="Y1274" s="663" t="s">
        <v>5240</v>
      </c>
      <c r="Z1274" s="666" t="s">
        <v>2076</v>
      </c>
      <c r="AA1274" s="667">
        <f>N1274</f>
        <v>43762</v>
      </c>
      <c r="AB1274" s="668" t="s">
        <v>2167</v>
      </c>
      <c r="AC1274" s="663">
        <v>5.5</v>
      </c>
      <c r="AD1274" s="669"/>
      <c r="AE1274" s="663">
        <v>80</v>
      </c>
      <c r="AF1274" s="663"/>
      <c r="AG1274" s="663">
        <v>105</v>
      </c>
      <c r="AH1274" s="663"/>
      <c r="AI1274" s="663">
        <v>22</v>
      </c>
      <c r="AJ1274" s="663">
        <v>38</v>
      </c>
      <c r="AK1274" s="663">
        <v>52</v>
      </c>
      <c r="AL1274" s="663">
        <v>1</v>
      </c>
      <c r="AM1274" s="501"/>
      <c r="AN1274" s="501"/>
      <c r="AO1274" s="501"/>
      <c r="AP1274" s="280"/>
      <c r="AQ1274" s="634"/>
      <c r="AR1274" s="501"/>
      <c r="AS1274" s="501"/>
      <c r="AT1274" s="501"/>
      <c r="AU1274" s="501"/>
      <c r="AV1274" s="501"/>
      <c r="AW1274" s="501"/>
      <c r="AX1274" s="501"/>
      <c r="AY1274" s="501"/>
      <c r="AZ1274" s="501"/>
      <c r="BA1274" s="501"/>
      <c r="BB1274" s="501"/>
      <c r="BC1274" s="501"/>
      <c r="BD1274" s="501"/>
      <c r="BE1274" s="501"/>
      <c r="BF1274" s="501"/>
      <c r="BG1274" s="501"/>
      <c r="BH1274" s="501"/>
      <c r="BI1274" s="501"/>
      <c r="BJ1274" s="501"/>
      <c r="BK1274" s="501"/>
      <c r="BL1274" s="501"/>
      <c r="BM1274" s="501"/>
      <c r="BN1274" s="501"/>
      <c r="BO1274" s="501"/>
      <c r="BP1274" s="501"/>
      <c r="BQ1274" s="501"/>
      <c r="BR1274" s="501"/>
      <c r="BS1274" s="501"/>
      <c r="BT1274" s="501"/>
      <c r="BU1274" s="501"/>
      <c r="BV1274" s="501"/>
      <c r="BW1274" s="501"/>
      <c r="BX1274" s="501"/>
      <c r="BY1274" s="501"/>
      <c r="BZ1274" s="501"/>
      <c r="CA1274" s="501"/>
      <c r="CB1274" s="501"/>
      <c r="CC1274" s="501"/>
      <c r="CD1274" s="501"/>
      <c r="CE1274" s="501"/>
      <c r="CF1274" s="501"/>
      <c r="CG1274" s="501"/>
      <c r="CH1274" s="501"/>
      <c r="CI1274" s="501"/>
      <c r="CJ1274" s="501"/>
      <c r="CK1274" s="501"/>
      <c r="CL1274" s="501"/>
      <c r="CM1274" s="501"/>
      <c r="CN1274" s="501"/>
      <c r="CO1274" s="501"/>
      <c r="CP1274" s="501"/>
    </row>
    <row r="1275" spans="1:127" ht="12.75" customHeight="1" x14ac:dyDescent="0.2">
      <c r="A1275" s="281">
        <v>1274</v>
      </c>
      <c r="B1275" s="281" t="s">
        <v>1004</v>
      </c>
      <c r="C1275" s="270" t="s">
        <v>3902</v>
      </c>
      <c r="D1275" s="281"/>
      <c r="E1275" s="281" t="s">
        <v>5535</v>
      </c>
      <c r="F1275" s="281"/>
      <c r="G1275" s="296" t="s">
        <v>5536</v>
      </c>
      <c r="H1275" s="676"/>
      <c r="I1275" s="655" t="s">
        <v>2653</v>
      </c>
      <c r="J1275" s="281"/>
      <c r="K1275" s="281" t="s">
        <v>2162</v>
      </c>
      <c r="L1275" s="676" t="s">
        <v>2163</v>
      </c>
      <c r="M1275" s="306">
        <v>43048</v>
      </c>
      <c r="N1275" s="325">
        <v>44570</v>
      </c>
      <c r="O1275" s="507" t="s">
        <v>991</v>
      </c>
      <c r="P1275" s="513">
        <f>N1275</f>
        <v>44570</v>
      </c>
      <c r="Q1275" s="514">
        <v>17921</v>
      </c>
      <c r="R1275" s="514">
        <v>2017</v>
      </c>
      <c r="S1275" s="279">
        <v>43839</v>
      </c>
      <c r="T1275" s="663" t="s">
        <v>1785</v>
      </c>
      <c r="U1275" s="664" t="s">
        <v>991</v>
      </c>
      <c r="V1275" s="665" t="s">
        <v>7961</v>
      </c>
      <c r="W1275" s="665" t="s">
        <v>1281</v>
      </c>
      <c r="X1275" s="280" t="s">
        <v>2164</v>
      </c>
      <c r="Y1275" s="280" t="s">
        <v>1271</v>
      </c>
      <c r="Z1275" s="282" t="s">
        <v>650</v>
      </c>
      <c r="AA1275" s="319">
        <f t="shared" si="260"/>
        <v>44570</v>
      </c>
      <c r="AB1275" s="149" t="s">
        <v>1411</v>
      </c>
      <c r="AC1275" s="280">
        <v>4.5999999999999996</v>
      </c>
      <c r="AD1275" s="305"/>
      <c r="AE1275" s="280">
        <v>80</v>
      </c>
      <c r="AF1275" s="280"/>
      <c r="AG1275" s="280">
        <v>105</v>
      </c>
      <c r="AH1275" s="280"/>
      <c r="AI1275" s="280">
        <v>23</v>
      </c>
      <c r="AJ1275" s="280">
        <v>40</v>
      </c>
      <c r="AK1275" s="501">
        <v>57</v>
      </c>
      <c r="AL1275" s="501">
        <v>1</v>
      </c>
      <c r="AM1275" s="501"/>
      <c r="AN1275" s="501"/>
      <c r="AO1275" s="501"/>
      <c r="AP1275" s="280"/>
      <c r="AQ1275" s="634"/>
      <c r="AR1275" s="501"/>
      <c r="AS1275" s="501"/>
      <c r="AT1275" s="501"/>
      <c r="AU1275" s="501"/>
      <c r="AV1275" s="501"/>
      <c r="AW1275" s="501"/>
      <c r="AX1275" s="501"/>
      <c r="AY1275" s="501"/>
      <c r="AZ1275" s="501"/>
      <c r="BA1275" s="501"/>
      <c r="BB1275" s="501"/>
      <c r="BC1275" s="501"/>
      <c r="BD1275" s="501"/>
      <c r="BE1275" s="501"/>
      <c r="BF1275" s="501"/>
      <c r="BG1275" s="501"/>
      <c r="BH1275" s="501"/>
      <c r="BI1275" s="501"/>
      <c r="BJ1275" s="501"/>
      <c r="BK1275" s="501"/>
      <c r="BL1275" s="501"/>
      <c r="BM1275" s="501"/>
      <c r="BN1275" s="501"/>
      <c r="BO1275" s="501"/>
      <c r="BP1275" s="501"/>
      <c r="BQ1275" s="501"/>
      <c r="BR1275" s="501"/>
      <c r="BS1275" s="501"/>
      <c r="BT1275" s="501"/>
      <c r="BU1275" s="501"/>
      <c r="BV1275" s="501"/>
      <c r="BW1275" s="501"/>
      <c r="BX1275" s="501"/>
      <c r="BY1275" s="501"/>
      <c r="BZ1275" s="501"/>
      <c r="CA1275" s="501"/>
      <c r="CB1275" s="501"/>
      <c r="CC1275" s="501"/>
      <c r="CD1275" s="501"/>
      <c r="CE1275" s="501"/>
      <c r="CF1275" s="501"/>
      <c r="CG1275" s="501"/>
      <c r="CH1275" s="501"/>
      <c r="CI1275" s="501"/>
      <c r="CJ1275" s="501"/>
      <c r="CK1275" s="501"/>
      <c r="CL1275" s="501"/>
      <c r="CM1275" s="501"/>
      <c r="CN1275" s="501"/>
      <c r="CO1275" s="501"/>
      <c r="CP1275" s="501"/>
    </row>
    <row r="1276" spans="1:127" ht="12.75" customHeight="1" x14ac:dyDescent="0.2">
      <c r="A1276" s="281">
        <v>1275</v>
      </c>
      <c r="B1276" s="281" t="s">
        <v>1004</v>
      </c>
      <c r="C1276" s="270" t="s">
        <v>5589</v>
      </c>
      <c r="D1276" s="281"/>
      <c r="E1276" s="281" t="s">
        <v>5590</v>
      </c>
      <c r="F1276" s="281"/>
      <c r="G1276" s="296" t="s">
        <v>5591</v>
      </c>
      <c r="H1276" s="676"/>
      <c r="I1276" s="655" t="s">
        <v>2653</v>
      </c>
      <c r="J1276" s="281"/>
      <c r="K1276" s="270" t="s">
        <v>298</v>
      </c>
      <c r="L1276" s="676" t="s">
        <v>1714</v>
      </c>
      <c r="M1276" s="306">
        <v>43083</v>
      </c>
      <c r="N1276" s="307">
        <v>44518</v>
      </c>
      <c r="O1276" s="308" t="s">
        <v>991</v>
      </c>
      <c r="P1276" s="299">
        <f t="shared" ref="P1276:P1279" si="269">N1276</f>
        <v>44518</v>
      </c>
      <c r="Q1276" s="264">
        <v>17975</v>
      </c>
      <c r="R1276" s="264">
        <v>2015</v>
      </c>
      <c r="S1276" s="279">
        <v>43083</v>
      </c>
      <c r="T1276" s="281" t="s">
        <v>1785</v>
      </c>
      <c r="U1276" s="281" t="s">
        <v>991</v>
      </c>
      <c r="V1276" s="150" t="s">
        <v>1313</v>
      </c>
      <c r="W1276" s="150" t="s">
        <v>2262</v>
      </c>
      <c r="X1276" s="281" t="s">
        <v>1224</v>
      </c>
      <c r="Y1276" s="281"/>
      <c r="Z1276" s="150" t="s">
        <v>1672</v>
      </c>
      <c r="AA1276" s="303">
        <f t="shared" si="260"/>
        <v>44518</v>
      </c>
      <c r="AB1276" s="283" t="s">
        <v>1583</v>
      </c>
      <c r="AC1276" s="281">
        <v>5.9</v>
      </c>
      <c r="AD1276" s="284"/>
      <c r="AE1276" s="281">
        <v>95</v>
      </c>
      <c r="AF1276" s="281"/>
      <c r="AG1276" s="281">
        <v>120</v>
      </c>
      <c r="AH1276" s="281"/>
      <c r="AI1276" s="281">
        <v>25</v>
      </c>
      <c r="AJ1276" s="281">
        <v>40</v>
      </c>
      <c r="AK1276" s="281">
        <v>60</v>
      </c>
      <c r="AL1276" s="281">
        <v>1</v>
      </c>
      <c r="AM1276" s="501"/>
      <c r="AN1276" s="501"/>
      <c r="AO1276" s="501"/>
      <c r="AP1276" s="280"/>
      <c r="AQ1276" s="634"/>
      <c r="AR1276" s="501"/>
      <c r="AS1276" s="501"/>
      <c r="AT1276" s="501"/>
      <c r="AU1276" s="501"/>
      <c r="AV1276" s="501"/>
      <c r="AW1276" s="501"/>
      <c r="AX1276" s="501"/>
      <c r="AY1276" s="501"/>
      <c r="AZ1276" s="501"/>
      <c r="BA1276" s="501"/>
      <c r="BB1276" s="501"/>
      <c r="BC1276" s="501"/>
      <c r="BD1276" s="501"/>
      <c r="BE1276" s="501"/>
      <c r="BF1276" s="501"/>
      <c r="BG1276" s="501"/>
      <c r="BH1276" s="501"/>
      <c r="BI1276" s="501"/>
      <c r="BJ1276" s="501"/>
      <c r="BK1276" s="501"/>
      <c r="BL1276" s="501"/>
      <c r="BM1276" s="501"/>
      <c r="BN1276" s="501"/>
      <c r="BO1276" s="501"/>
      <c r="BP1276" s="501"/>
      <c r="BQ1276" s="501"/>
      <c r="BR1276" s="501"/>
      <c r="BS1276" s="501"/>
      <c r="BT1276" s="501"/>
      <c r="BU1276" s="501"/>
      <c r="BV1276" s="501"/>
      <c r="BW1276" s="501"/>
      <c r="BX1276" s="501"/>
      <c r="BY1276" s="501"/>
      <c r="BZ1276" s="501"/>
      <c r="CA1276" s="501"/>
      <c r="CB1276" s="501"/>
      <c r="CC1276" s="501"/>
      <c r="CD1276" s="501"/>
      <c r="CE1276" s="501"/>
      <c r="CF1276" s="501"/>
      <c r="CG1276" s="501"/>
      <c r="CH1276" s="501"/>
      <c r="CI1276" s="501"/>
      <c r="CJ1276" s="501"/>
      <c r="CK1276" s="501"/>
      <c r="CL1276" s="501"/>
      <c r="CM1276" s="501"/>
      <c r="CN1276" s="501"/>
      <c r="CO1276" s="501"/>
      <c r="CP1276" s="501"/>
    </row>
    <row r="1277" spans="1:127" ht="12.75" customHeight="1" x14ac:dyDescent="0.2">
      <c r="A1277" s="281">
        <v>1276</v>
      </c>
      <c r="B1277" s="281" t="s">
        <v>1004</v>
      </c>
      <c r="C1277" s="281" t="s">
        <v>5820</v>
      </c>
      <c r="D1277" s="281"/>
      <c r="E1277" s="281" t="s">
        <v>5821</v>
      </c>
      <c r="F1277" s="281"/>
      <c r="G1277" s="296" t="s">
        <v>5831</v>
      </c>
      <c r="H1277" s="676"/>
      <c r="I1277" s="655" t="s">
        <v>2653</v>
      </c>
      <c r="J1277" s="281"/>
      <c r="K1277" s="281" t="s">
        <v>532</v>
      </c>
      <c r="L1277" s="676" t="s">
        <v>569</v>
      </c>
      <c r="M1277" s="306">
        <v>43163</v>
      </c>
      <c r="N1277" s="307">
        <v>44618</v>
      </c>
      <c r="O1277" s="277" t="s">
        <v>991</v>
      </c>
      <c r="P1277" s="298">
        <f t="shared" si="269"/>
        <v>44618</v>
      </c>
      <c r="Q1277" s="278">
        <v>18198</v>
      </c>
      <c r="R1277" s="278">
        <v>2017</v>
      </c>
      <c r="S1277" s="279">
        <v>43887</v>
      </c>
      <c r="T1277" s="280" t="s">
        <v>396</v>
      </c>
      <c r="U1277" s="281" t="s">
        <v>991</v>
      </c>
      <c r="V1277" s="282" t="s">
        <v>8231</v>
      </c>
      <c r="W1277" s="282" t="s">
        <v>8231</v>
      </c>
      <c r="X1277" s="280" t="s">
        <v>5019</v>
      </c>
      <c r="Y1277" s="280" t="s">
        <v>305</v>
      </c>
      <c r="Z1277" s="282" t="s">
        <v>1366</v>
      </c>
      <c r="AA1277" s="319">
        <f t="shared" si="260"/>
        <v>44618</v>
      </c>
      <c r="AB1277" s="149" t="s">
        <v>994</v>
      </c>
      <c r="AC1277" s="280">
        <v>8.5</v>
      </c>
      <c r="AD1277" s="305"/>
      <c r="AE1277" s="280">
        <v>130</v>
      </c>
      <c r="AF1277" s="280"/>
      <c r="AG1277" s="280">
        <v>220</v>
      </c>
      <c r="AH1277" s="280"/>
      <c r="AI1277" s="280">
        <v>23</v>
      </c>
      <c r="AJ1277" s="280">
        <v>39</v>
      </c>
      <c r="AK1277" s="280">
        <v>57</v>
      </c>
      <c r="AL1277" s="280">
        <v>2</v>
      </c>
      <c r="AM1277" s="501"/>
      <c r="AN1277" s="501"/>
      <c r="AO1277" s="501"/>
      <c r="AP1277" s="280"/>
      <c r="AQ1277" s="634"/>
      <c r="AR1277" s="501"/>
      <c r="AS1277" s="501"/>
      <c r="AT1277" s="501"/>
      <c r="AU1277" s="501"/>
      <c r="AV1277" s="501"/>
      <c r="AW1277" s="501"/>
      <c r="AX1277" s="501"/>
      <c r="AY1277" s="501"/>
      <c r="AZ1277" s="501"/>
      <c r="BA1277" s="501"/>
      <c r="BB1277" s="501"/>
      <c r="BC1277" s="501"/>
      <c r="BD1277" s="501"/>
      <c r="BE1277" s="501"/>
      <c r="BF1277" s="501"/>
      <c r="BG1277" s="501"/>
      <c r="BH1277" s="501"/>
      <c r="BI1277" s="501"/>
      <c r="BJ1277" s="501"/>
      <c r="BK1277" s="501"/>
      <c r="BL1277" s="501"/>
      <c r="BM1277" s="501"/>
      <c r="BN1277" s="501"/>
      <c r="BO1277" s="501"/>
      <c r="BP1277" s="501"/>
      <c r="BQ1277" s="501"/>
      <c r="BR1277" s="501"/>
      <c r="BS1277" s="501"/>
      <c r="BT1277" s="501"/>
      <c r="BU1277" s="501"/>
      <c r="BV1277" s="501"/>
      <c r="BW1277" s="501"/>
      <c r="BX1277" s="501"/>
      <c r="BY1277" s="501"/>
      <c r="BZ1277" s="501"/>
      <c r="CA1277" s="501"/>
      <c r="CB1277" s="501"/>
      <c r="CC1277" s="501"/>
      <c r="CD1277" s="501"/>
      <c r="CE1277" s="501"/>
      <c r="CF1277" s="501"/>
      <c r="CG1277" s="501"/>
      <c r="CH1277" s="501"/>
      <c r="CI1277" s="501"/>
      <c r="CJ1277" s="501"/>
      <c r="CK1277" s="501"/>
      <c r="CL1277" s="501"/>
      <c r="CM1277" s="501"/>
      <c r="CN1277" s="501"/>
      <c r="CO1277" s="501"/>
      <c r="CP1277" s="501"/>
    </row>
    <row r="1278" spans="1:127" ht="12.75" customHeight="1" x14ac:dyDescent="0.2">
      <c r="A1278" s="281">
        <v>1277</v>
      </c>
      <c r="B1278" s="281" t="s">
        <v>1005</v>
      </c>
      <c r="C1278" s="281" t="s">
        <v>6037</v>
      </c>
      <c r="D1278" s="281"/>
      <c r="E1278" s="281" t="s">
        <v>6038</v>
      </c>
      <c r="F1278" s="281" t="s">
        <v>1733</v>
      </c>
      <c r="G1278" s="296" t="s">
        <v>6039</v>
      </c>
      <c r="H1278" s="676"/>
      <c r="I1278" s="281" t="s">
        <v>2996</v>
      </c>
      <c r="J1278" s="281"/>
      <c r="K1278" s="271" t="s">
        <v>1734</v>
      </c>
      <c r="L1278" s="273" t="s">
        <v>1735</v>
      </c>
      <c r="M1278" s="275">
        <v>43212</v>
      </c>
      <c r="N1278" s="276">
        <v>44669</v>
      </c>
      <c r="O1278" s="277" t="s">
        <v>991</v>
      </c>
      <c r="P1278" s="298">
        <f t="shared" si="269"/>
        <v>44669</v>
      </c>
      <c r="Q1278" s="278">
        <v>18363</v>
      </c>
      <c r="R1278" s="278">
        <v>2018</v>
      </c>
      <c r="S1278" s="279">
        <v>43939</v>
      </c>
      <c r="T1278" s="280" t="s">
        <v>396</v>
      </c>
      <c r="U1278" s="281" t="s">
        <v>991</v>
      </c>
      <c r="V1278" s="282" t="s">
        <v>8441</v>
      </c>
      <c r="W1278" s="282" t="s">
        <v>8441</v>
      </c>
      <c r="X1278" s="280" t="s">
        <v>1736</v>
      </c>
      <c r="Y1278" s="280" t="s">
        <v>8442</v>
      </c>
      <c r="Z1278" s="282" t="s">
        <v>2020</v>
      </c>
      <c r="AA1278" s="319">
        <f t="shared" si="260"/>
        <v>44669</v>
      </c>
      <c r="AB1278" s="149" t="s">
        <v>42</v>
      </c>
      <c r="AC1278" s="280">
        <v>5.2</v>
      </c>
      <c r="AD1278" s="305"/>
      <c r="AE1278" s="280">
        <v>80</v>
      </c>
      <c r="AF1278" s="280">
        <v>80</v>
      </c>
      <c r="AG1278" s="280">
        <v>110</v>
      </c>
      <c r="AH1278" s="280">
        <v>143</v>
      </c>
      <c r="AI1278" s="280" t="s">
        <v>994</v>
      </c>
      <c r="AJ1278" s="280" t="s">
        <v>994</v>
      </c>
      <c r="AK1278" s="280" t="s">
        <v>994</v>
      </c>
      <c r="AL1278" s="280">
        <v>1</v>
      </c>
      <c r="AM1278" s="279"/>
      <c r="AN1278" s="280"/>
      <c r="AO1278" s="280"/>
      <c r="AP1278" s="280"/>
      <c r="AQ1278" s="634"/>
      <c r="AR1278" s="501"/>
      <c r="AS1278" s="501"/>
      <c r="AT1278" s="501"/>
      <c r="AU1278" s="501"/>
      <c r="AV1278" s="501"/>
      <c r="AW1278" s="501"/>
      <c r="AX1278" s="501"/>
      <c r="AY1278" s="501"/>
      <c r="AZ1278" s="501"/>
      <c r="BA1278" s="501"/>
      <c r="BB1278" s="501"/>
      <c r="BC1278" s="501"/>
      <c r="BD1278" s="501"/>
      <c r="BE1278" s="501"/>
      <c r="BF1278" s="501"/>
      <c r="BG1278" s="501"/>
      <c r="BH1278" s="501"/>
      <c r="BI1278" s="501"/>
      <c r="BJ1278" s="501"/>
      <c r="BK1278" s="501"/>
      <c r="BL1278" s="501"/>
      <c r="BM1278" s="501"/>
      <c r="BN1278" s="501"/>
      <c r="BO1278" s="501"/>
      <c r="BP1278" s="501"/>
      <c r="BQ1278" s="501"/>
      <c r="BR1278" s="501"/>
      <c r="BS1278" s="501"/>
      <c r="BT1278" s="501"/>
      <c r="BU1278" s="501"/>
      <c r="BV1278" s="501"/>
      <c r="BW1278" s="501"/>
      <c r="BX1278" s="501"/>
      <c r="BY1278" s="501"/>
      <c r="BZ1278" s="501"/>
      <c r="CA1278" s="501"/>
      <c r="CB1278" s="501"/>
      <c r="CC1278" s="501"/>
      <c r="CD1278" s="501"/>
      <c r="CE1278" s="501"/>
      <c r="CF1278" s="501"/>
      <c r="CG1278" s="501"/>
      <c r="CH1278" s="501"/>
      <c r="CI1278" s="501"/>
      <c r="CJ1278" s="501"/>
      <c r="CK1278" s="501"/>
      <c r="CL1278" s="501"/>
      <c r="CM1278" s="501"/>
      <c r="CN1278" s="501"/>
      <c r="CO1278" s="501"/>
      <c r="CP1278" s="501"/>
    </row>
    <row r="1279" spans="1:127" ht="12.75" customHeight="1" x14ac:dyDescent="0.2">
      <c r="A1279" s="281">
        <v>1278</v>
      </c>
      <c r="B1279" s="281" t="s">
        <v>1005</v>
      </c>
      <c r="C1279" s="497" t="s">
        <v>6390</v>
      </c>
      <c r="D1279" s="281"/>
      <c r="E1279" s="281" t="s">
        <v>6391</v>
      </c>
      <c r="F1279" s="281" t="s">
        <v>3379</v>
      </c>
      <c r="G1279" s="296" t="s">
        <v>6392</v>
      </c>
      <c r="H1279" s="676"/>
      <c r="I1279" s="281" t="s">
        <v>1515</v>
      </c>
      <c r="J1279" s="281"/>
      <c r="K1279" s="281" t="s">
        <v>6123</v>
      </c>
      <c r="L1279" s="676" t="s">
        <v>1201</v>
      </c>
      <c r="M1279" s="306">
        <v>43309</v>
      </c>
      <c r="N1279" s="132">
        <v>44619</v>
      </c>
      <c r="O1279" s="277" t="s">
        <v>991</v>
      </c>
      <c r="P1279" s="299">
        <f t="shared" si="269"/>
        <v>44619</v>
      </c>
      <c r="Q1279" s="264">
        <v>18553</v>
      </c>
      <c r="R1279" s="264">
        <v>2016</v>
      </c>
      <c r="S1279" s="279">
        <v>43888</v>
      </c>
      <c r="T1279" s="281" t="s">
        <v>396</v>
      </c>
      <c r="U1279" s="281" t="s">
        <v>991</v>
      </c>
      <c r="V1279" s="150" t="s">
        <v>8220</v>
      </c>
      <c r="W1279" s="150" t="s">
        <v>8221</v>
      </c>
      <c r="X1279" s="281" t="s">
        <v>2625</v>
      </c>
      <c r="Y1279" s="281" t="s">
        <v>1212</v>
      </c>
      <c r="Z1279" s="150" t="s">
        <v>1762</v>
      </c>
      <c r="AA1279" s="319">
        <f t="shared" si="260"/>
        <v>44619</v>
      </c>
      <c r="AB1279" s="283" t="s">
        <v>994</v>
      </c>
      <c r="AC1279" s="281">
        <v>7.1</v>
      </c>
      <c r="AD1279" s="284"/>
      <c r="AE1279" s="281">
        <v>130</v>
      </c>
      <c r="AF1279" s="281">
        <v>130</v>
      </c>
      <c r="AG1279" s="281">
        <v>160</v>
      </c>
      <c r="AH1279" s="281">
        <v>160</v>
      </c>
      <c r="AI1279" s="281">
        <v>26</v>
      </c>
      <c r="AJ1279" s="281">
        <v>28</v>
      </c>
      <c r="AK1279" s="281">
        <v>64</v>
      </c>
      <c r="AL1279" s="281">
        <v>1</v>
      </c>
      <c r="AM1279" s="279"/>
      <c r="AN1279" s="280"/>
      <c r="AO1279" s="280"/>
      <c r="AP1279" s="281"/>
      <c r="AQ1279" s="634"/>
      <c r="AR1279" s="501"/>
      <c r="AS1279" s="501"/>
      <c r="AT1279" s="501"/>
      <c r="AU1279" s="501"/>
      <c r="AV1279" s="501"/>
      <c r="AW1279" s="501"/>
      <c r="AX1279" s="501"/>
      <c r="AY1279" s="501"/>
      <c r="AZ1279" s="501"/>
      <c r="BA1279" s="501"/>
      <c r="BB1279" s="501"/>
      <c r="BC1279" s="501"/>
      <c r="BD1279" s="501"/>
      <c r="BE1279" s="501"/>
      <c r="BF1279" s="501"/>
      <c r="BG1279" s="501"/>
      <c r="BH1279" s="501"/>
      <c r="BI1279" s="501"/>
      <c r="BJ1279" s="501"/>
      <c r="BK1279" s="501"/>
      <c r="BL1279" s="501"/>
      <c r="BM1279" s="501"/>
      <c r="BN1279" s="501"/>
      <c r="BO1279" s="501"/>
      <c r="BP1279" s="501"/>
      <c r="BQ1279" s="501"/>
      <c r="BR1279" s="501"/>
      <c r="BS1279" s="501"/>
      <c r="BT1279" s="501"/>
      <c r="BU1279" s="501"/>
      <c r="BV1279" s="501"/>
      <c r="BW1279" s="501"/>
      <c r="BX1279" s="501"/>
      <c r="BY1279" s="501"/>
      <c r="BZ1279" s="501"/>
      <c r="CA1279" s="501"/>
      <c r="CB1279" s="501"/>
      <c r="CC1279" s="501"/>
      <c r="CD1279" s="501"/>
      <c r="CE1279" s="501"/>
      <c r="CF1279" s="501"/>
      <c r="CG1279" s="501"/>
      <c r="CH1279" s="501"/>
      <c r="CI1279" s="501"/>
      <c r="CJ1279" s="501"/>
      <c r="CK1279" s="501"/>
      <c r="CL1279" s="501"/>
      <c r="CM1279" s="501"/>
      <c r="CN1279" s="501"/>
      <c r="CO1279" s="501"/>
      <c r="CP1279" s="501"/>
    </row>
    <row r="1280" spans="1:127" ht="12.75" customHeight="1" x14ac:dyDescent="0.2">
      <c r="A1280" s="281">
        <v>1279</v>
      </c>
      <c r="B1280" s="281" t="s">
        <v>1005</v>
      </c>
      <c r="C1280" s="281" t="s">
        <v>470</v>
      </c>
      <c r="D1280" s="281" t="s">
        <v>6281</v>
      </c>
      <c r="E1280" s="281" t="s">
        <v>6629</v>
      </c>
      <c r="F1280" s="281" t="s">
        <v>6630</v>
      </c>
      <c r="G1280" s="296" t="s">
        <v>6631</v>
      </c>
      <c r="H1280" s="676" t="s">
        <v>6632</v>
      </c>
      <c r="I1280" s="281" t="s">
        <v>1634</v>
      </c>
      <c r="J1280" s="281" t="s">
        <v>6633</v>
      </c>
      <c r="K1280" s="281" t="s">
        <v>3323</v>
      </c>
      <c r="L1280" s="676" t="s">
        <v>2650</v>
      </c>
      <c r="M1280" s="306">
        <v>43403</v>
      </c>
      <c r="N1280" s="325">
        <v>44134</v>
      </c>
      <c r="O1280" s="507" t="s">
        <v>991</v>
      </c>
      <c r="P1280" s="513">
        <f t="shared" ref="P1280:P1285" si="270">N1280</f>
        <v>44134</v>
      </c>
      <c r="Q1280" s="514">
        <v>18642</v>
      </c>
      <c r="R1280" s="514">
        <v>2017</v>
      </c>
      <c r="S1280" s="279">
        <v>43403</v>
      </c>
      <c r="T1280" s="501" t="s">
        <v>396</v>
      </c>
      <c r="U1280" s="324" t="s">
        <v>258</v>
      </c>
      <c r="V1280" s="282" t="s">
        <v>2177</v>
      </c>
      <c r="W1280" s="282" t="s">
        <v>5498</v>
      </c>
      <c r="X1280" s="280" t="s">
        <v>2647</v>
      </c>
      <c r="Y1280" s="280"/>
      <c r="Z1280" s="282" t="s">
        <v>6634</v>
      </c>
      <c r="AA1280" s="319">
        <v>44134</v>
      </c>
      <c r="AB1280" s="149" t="s">
        <v>485</v>
      </c>
      <c r="AC1280" s="280">
        <v>5.3</v>
      </c>
      <c r="AD1280" s="305">
        <v>19.5</v>
      </c>
      <c r="AE1280" s="280">
        <v>90</v>
      </c>
      <c r="AF1280" s="280">
        <v>90</v>
      </c>
      <c r="AG1280" s="280">
        <v>115</v>
      </c>
      <c r="AH1280" s="280">
        <v>153</v>
      </c>
      <c r="AI1280" s="280" t="s">
        <v>994</v>
      </c>
      <c r="AJ1280" s="280" t="s">
        <v>994</v>
      </c>
      <c r="AK1280" s="501" t="s">
        <v>994</v>
      </c>
      <c r="AL1280" s="501">
        <v>1</v>
      </c>
      <c r="AM1280" s="517">
        <v>43403</v>
      </c>
      <c r="AN1280" s="501">
        <v>2018</v>
      </c>
      <c r="AO1280" s="501" t="s">
        <v>991</v>
      </c>
      <c r="AP1280" s="280"/>
      <c r="AQ1280" s="634"/>
      <c r="AR1280" s="501"/>
      <c r="AS1280" s="501"/>
      <c r="AT1280" s="501"/>
      <c r="AU1280" s="501"/>
      <c r="AV1280" s="501"/>
      <c r="AW1280" s="501"/>
      <c r="AX1280" s="501"/>
      <c r="AY1280" s="501"/>
      <c r="AZ1280" s="501"/>
      <c r="BA1280" s="501"/>
      <c r="BB1280" s="501"/>
      <c r="BC1280" s="501"/>
      <c r="BD1280" s="501"/>
      <c r="BE1280" s="501"/>
      <c r="BF1280" s="501"/>
      <c r="BG1280" s="501"/>
      <c r="BH1280" s="501"/>
      <c r="BI1280" s="501"/>
      <c r="BJ1280" s="501"/>
      <c r="BK1280" s="501"/>
      <c r="BL1280" s="501"/>
      <c r="BM1280" s="501"/>
      <c r="BN1280" s="501"/>
      <c r="BO1280" s="501"/>
      <c r="BP1280" s="501"/>
      <c r="BQ1280" s="501"/>
      <c r="BR1280" s="501"/>
      <c r="BS1280" s="501"/>
      <c r="BT1280" s="501"/>
      <c r="BU1280" s="501"/>
      <c r="BV1280" s="501"/>
      <c r="BW1280" s="501"/>
      <c r="BX1280" s="501"/>
      <c r="BY1280" s="501"/>
      <c r="BZ1280" s="501"/>
      <c r="CA1280" s="501"/>
      <c r="CB1280" s="501"/>
      <c r="CC1280" s="501"/>
      <c r="CD1280" s="501"/>
      <c r="CE1280" s="501"/>
      <c r="CF1280" s="501"/>
      <c r="CG1280" s="501"/>
      <c r="CH1280" s="501"/>
      <c r="CI1280" s="501"/>
      <c r="CJ1280" s="501"/>
      <c r="CK1280" s="501"/>
      <c r="CL1280" s="501"/>
      <c r="CM1280" s="501"/>
      <c r="CN1280" s="501"/>
      <c r="CO1280" s="501"/>
      <c r="CP1280" s="501"/>
    </row>
    <row r="1281" spans="1:127" ht="12.75" customHeight="1" x14ac:dyDescent="0.2">
      <c r="A1281" s="281">
        <v>1280</v>
      </c>
      <c r="B1281" s="281" t="s">
        <v>1005</v>
      </c>
      <c r="C1281" s="281" t="s">
        <v>40</v>
      </c>
      <c r="D1281" s="281" t="s">
        <v>547</v>
      </c>
      <c r="E1281" s="281" t="s">
        <v>6635</v>
      </c>
      <c r="F1281" s="281" t="s">
        <v>2410</v>
      </c>
      <c r="G1281" s="296" t="s">
        <v>6636</v>
      </c>
      <c r="H1281" s="676" t="s">
        <v>548</v>
      </c>
      <c r="I1281" s="270" t="s">
        <v>1515</v>
      </c>
      <c r="J1281" s="270" t="s">
        <v>1616</v>
      </c>
      <c r="K1281" s="281" t="s">
        <v>2170</v>
      </c>
      <c r="L1281" s="676" t="s">
        <v>2171</v>
      </c>
      <c r="M1281" s="306">
        <v>43403</v>
      </c>
      <c r="N1281" s="307">
        <v>44134</v>
      </c>
      <c r="O1281" s="277" t="s">
        <v>991</v>
      </c>
      <c r="P1281" s="299">
        <f t="shared" si="270"/>
        <v>44134</v>
      </c>
      <c r="Q1281" s="264">
        <v>18643</v>
      </c>
      <c r="R1281" s="264">
        <v>2014</v>
      </c>
      <c r="S1281" s="279">
        <v>43403</v>
      </c>
      <c r="T1281" s="281" t="s">
        <v>396</v>
      </c>
      <c r="U1281" s="281" t="s">
        <v>1951</v>
      </c>
      <c r="V1281" s="150" t="s">
        <v>6637</v>
      </c>
      <c r="W1281" s="150" t="s">
        <v>6638</v>
      </c>
      <c r="X1281" s="281" t="s">
        <v>6639</v>
      </c>
      <c r="Y1281" s="281" t="s">
        <v>6640</v>
      </c>
      <c r="Z1281" s="150" t="s">
        <v>1260</v>
      </c>
      <c r="AA1281" s="319">
        <v>44134</v>
      </c>
      <c r="AB1281" s="283" t="s">
        <v>1411</v>
      </c>
      <c r="AC1281" s="281">
        <v>5.6</v>
      </c>
      <c r="AD1281" s="284">
        <v>22</v>
      </c>
      <c r="AE1281" s="281">
        <v>105</v>
      </c>
      <c r="AF1281" s="281">
        <v>105</v>
      </c>
      <c r="AG1281" s="281">
        <v>130</v>
      </c>
      <c r="AH1281" s="281">
        <v>169</v>
      </c>
      <c r="AI1281" s="281">
        <v>25</v>
      </c>
      <c r="AJ1281" s="281">
        <v>39</v>
      </c>
      <c r="AK1281" s="281">
        <v>65</v>
      </c>
      <c r="AL1281" s="281">
        <v>1</v>
      </c>
      <c r="AM1281" s="265">
        <v>41755</v>
      </c>
      <c r="AN1281" s="281">
        <v>2014</v>
      </c>
      <c r="AO1281" s="281" t="s">
        <v>991</v>
      </c>
      <c r="AP1281" s="280"/>
      <c r="AQ1281" s="634"/>
      <c r="AR1281" s="501"/>
      <c r="AS1281" s="501"/>
      <c r="AT1281" s="501"/>
      <c r="AU1281" s="501"/>
      <c r="AV1281" s="501"/>
      <c r="AW1281" s="501"/>
      <c r="AX1281" s="501"/>
      <c r="AY1281" s="501"/>
      <c r="AZ1281" s="501"/>
      <c r="BA1281" s="501"/>
      <c r="BB1281" s="501"/>
      <c r="BC1281" s="501"/>
      <c r="BD1281" s="501"/>
      <c r="BE1281" s="501"/>
      <c r="BF1281" s="501"/>
      <c r="BG1281" s="501"/>
      <c r="BH1281" s="501"/>
      <c r="BI1281" s="501"/>
      <c r="BJ1281" s="501"/>
      <c r="BK1281" s="501"/>
      <c r="BL1281" s="501"/>
      <c r="BM1281" s="501"/>
      <c r="BN1281" s="501"/>
      <c r="BO1281" s="501"/>
      <c r="BP1281" s="501"/>
      <c r="BQ1281" s="501"/>
      <c r="BR1281" s="501"/>
      <c r="BS1281" s="501"/>
      <c r="BT1281" s="501"/>
      <c r="BU1281" s="501"/>
      <c r="BV1281" s="501"/>
      <c r="BW1281" s="501"/>
      <c r="BX1281" s="501"/>
      <c r="BY1281" s="501"/>
      <c r="BZ1281" s="501"/>
      <c r="CA1281" s="501"/>
      <c r="CB1281" s="501"/>
      <c r="CC1281" s="501"/>
      <c r="CD1281" s="501"/>
      <c r="CE1281" s="501"/>
      <c r="CF1281" s="501"/>
      <c r="CG1281" s="501"/>
      <c r="CH1281" s="501"/>
      <c r="CI1281" s="501"/>
      <c r="CJ1281" s="501"/>
      <c r="CK1281" s="501"/>
      <c r="CL1281" s="501"/>
      <c r="CM1281" s="501"/>
      <c r="CN1281" s="501"/>
      <c r="CO1281" s="501"/>
      <c r="CP1281" s="501"/>
    </row>
    <row r="1282" spans="1:127" s="502" customFormat="1" ht="12.75" customHeight="1" x14ac:dyDescent="0.2">
      <c r="A1282" s="281">
        <v>1281</v>
      </c>
      <c r="B1282" s="270" t="s">
        <v>1004</v>
      </c>
      <c r="C1282" s="270" t="s">
        <v>7500</v>
      </c>
      <c r="D1282" s="271"/>
      <c r="E1282" s="271" t="s">
        <v>4871</v>
      </c>
      <c r="F1282" s="271"/>
      <c r="G1282" s="272" t="s">
        <v>9535</v>
      </c>
      <c r="H1282" s="273"/>
      <c r="I1282" s="271" t="s">
        <v>1527</v>
      </c>
      <c r="J1282" s="271"/>
      <c r="K1282" s="271" t="s">
        <v>3742</v>
      </c>
      <c r="L1282" s="273" t="s">
        <v>3743</v>
      </c>
      <c r="M1282" s="275">
        <v>44139</v>
      </c>
      <c r="N1282" s="132">
        <v>44852</v>
      </c>
      <c r="O1282" s="277" t="s">
        <v>991</v>
      </c>
      <c r="P1282" s="299">
        <f>N1282</f>
        <v>44852</v>
      </c>
      <c r="Q1282" s="264">
        <v>20724</v>
      </c>
      <c r="R1282" s="264">
        <v>2019</v>
      </c>
      <c r="S1282" s="265">
        <v>44122</v>
      </c>
      <c r="T1282" s="281" t="s">
        <v>5762</v>
      </c>
      <c r="U1282" s="281" t="s">
        <v>1786</v>
      </c>
      <c r="V1282" s="150" t="s">
        <v>484</v>
      </c>
      <c r="W1282" s="150" t="s">
        <v>543</v>
      </c>
      <c r="X1282" s="281" t="s">
        <v>3744</v>
      </c>
      <c r="Y1282" s="281" t="s">
        <v>9536</v>
      </c>
      <c r="Z1282" s="150" t="s">
        <v>2450</v>
      </c>
      <c r="AA1282" s="303">
        <v>44852</v>
      </c>
      <c r="AB1282" s="283" t="s">
        <v>2167</v>
      </c>
      <c r="AC1282" s="281">
        <v>3.6</v>
      </c>
      <c r="AD1282" s="284"/>
      <c r="AE1282" s="281">
        <v>70</v>
      </c>
      <c r="AF1282" s="281"/>
      <c r="AG1282" s="281">
        <v>88</v>
      </c>
      <c r="AH1282" s="281"/>
      <c r="AI1282" s="281" t="s">
        <v>994</v>
      </c>
      <c r="AJ1282" s="281" t="s">
        <v>994</v>
      </c>
      <c r="AK1282" s="281" t="s">
        <v>994</v>
      </c>
      <c r="AL1282" s="281">
        <v>1</v>
      </c>
      <c r="AM1282" s="324"/>
      <c r="AN1282" s="324"/>
      <c r="AO1282" s="324"/>
      <c r="AP1282" s="281"/>
      <c r="AQ1282" s="635"/>
      <c r="AR1282" s="324"/>
      <c r="AS1282" s="324"/>
      <c r="AT1282" s="324"/>
      <c r="AU1282" s="324"/>
      <c r="AV1282" s="324"/>
      <c r="AW1282" s="324"/>
      <c r="AX1282" s="324"/>
      <c r="AY1282" s="324"/>
      <c r="AZ1282" s="324"/>
      <c r="BA1282" s="324"/>
      <c r="BB1282" s="324"/>
      <c r="BC1282" s="324"/>
      <c r="BD1282" s="324"/>
      <c r="BE1282" s="324"/>
      <c r="BF1282" s="324"/>
      <c r="BG1282" s="324"/>
      <c r="BH1282" s="324"/>
      <c r="BI1282" s="324"/>
      <c r="BJ1282" s="324"/>
      <c r="BK1282" s="324"/>
      <c r="BL1282" s="324"/>
      <c r="BM1282" s="324"/>
      <c r="BN1282" s="324"/>
      <c r="BO1282" s="324"/>
      <c r="BP1282" s="324"/>
      <c r="BQ1282" s="324"/>
      <c r="BR1282" s="324"/>
      <c r="BS1282" s="324"/>
      <c r="BT1282" s="324"/>
      <c r="BU1282" s="324"/>
      <c r="BV1282" s="324"/>
      <c r="BW1282" s="324"/>
      <c r="BX1282" s="324"/>
      <c r="BY1282" s="324"/>
      <c r="BZ1282" s="324"/>
      <c r="CA1282" s="324"/>
      <c r="CB1282" s="324"/>
      <c r="CC1282" s="324"/>
      <c r="CD1282" s="324"/>
      <c r="CE1282" s="324"/>
      <c r="CF1282" s="324"/>
      <c r="CG1282" s="324"/>
      <c r="CH1282" s="324"/>
      <c r="CI1282" s="324"/>
      <c r="CJ1282" s="324"/>
      <c r="CK1282" s="324"/>
      <c r="CL1282" s="324"/>
      <c r="CM1282" s="324"/>
      <c r="CN1282" s="324"/>
      <c r="CO1282" s="324"/>
      <c r="CP1282" s="324"/>
      <c r="CQ1282" s="532"/>
      <c r="CR1282" s="532"/>
      <c r="CS1282" s="532"/>
      <c r="CT1282" s="532"/>
      <c r="CU1282" s="532"/>
      <c r="CV1282" s="532"/>
      <c r="CW1282" s="532"/>
      <c r="CX1282" s="532"/>
      <c r="CY1282" s="532"/>
      <c r="CZ1282" s="532"/>
      <c r="DA1282" s="532"/>
      <c r="DB1282" s="532"/>
      <c r="DC1282" s="532"/>
      <c r="DD1282" s="532"/>
      <c r="DE1282" s="532"/>
      <c r="DF1282" s="532"/>
      <c r="DG1282" s="532"/>
      <c r="DH1282" s="532"/>
      <c r="DI1282" s="532"/>
      <c r="DJ1282" s="532"/>
      <c r="DK1282" s="532"/>
      <c r="DL1282" s="532"/>
      <c r="DM1282" s="532"/>
      <c r="DN1282" s="532"/>
      <c r="DO1282" s="532"/>
      <c r="DP1282" s="532"/>
      <c r="DQ1282" s="532"/>
      <c r="DR1282" s="532"/>
      <c r="DS1282" s="532"/>
      <c r="DT1282" s="532"/>
      <c r="DU1282" s="532"/>
      <c r="DV1282" s="532"/>
      <c r="DW1282" s="532"/>
    </row>
    <row r="1283" spans="1:127" ht="12.75" customHeight="1" x14ac:dyDescent="0.2">
      <c r="A1283" s="281">
        <v>1282</v>
      </c>
      <c r="B1283" s="281" t="s">
        <v>1004</v>
      </c>
      <c r="C1283" s="281" t="s">
        <v>470</v>
      </c>
      <c r="D1283" s="281" t="s">
        <v>5382</v>
      </c>
      <c r="E1283" s="281" t="s">
        <v>4945</v>
      </c>
      <c r="F1283" s="281" t="s">
        <v>5383</v>
      </c>
      <c r="G1283" s="296" t="s">
        <v>4946</v>
      </c>
      <c r="H1283" s="676" t="s">
        <v>5384</v>
      </c>
      <c r="I1283" s="271" t="s">
        <v>1634</v>
      </c>
      <c r="J1283" s="281" t="s">
        <v>2062</v>
      </c>
      <c r="K1283" s="281" t="s">
        <v>6535</v>
      </c>
      <c r="L1283" s="676" t="s">
        <v>6536</v>
      </c>
      <c r="M1283" s="306">
        <v>42829</v>
      </c>
      <c r="N1283" s="325">
        <v>44979</v>
      </c>
      <c r="O1283" s="507" t="s">
        <v>991</v>
      </c>
      <c r="P1283" s="513">
        <f t="shared" si="270"/>
        <v>44979</v>
      </c>
      <c r="Q1283" s="514">
        <v>18610</v>
      </c>
      <c r="R1283" s="514">
        <v>2016</v>
      </c>
      <c r="S1283" s="279">
        <v>44249</v>
      </c>
      <c r="T1283" s="501" t="s">
        <v>9850</v>
      </c>
      <c r="U1283" s="324" t="s">
        <v>178</v>
      </c>
      <c r="V1283" s="282" t="s">
        <v>9851</v>
      </c>
      <c r="W1283" s="282" t="s">
        <v>9852</v>
      </c>
      <c r="X1283" s="280" t="s">
        <v>6538</v>
      </c>
      <c r="Y1283" s="280" t="s">
        <v>6539</v>
      </c>
      <c r="Z1283" s="282" t="s">
        <v>1385</v>
      </c>
      <c r="AA1283" s="319">
        <f t="shared" si="260"/>
        <v>44979</v>
      </c>
      <c r="AB1283" s="149" t="s">
        <v>485</v>
      </c>
      <c r="AC1283" s="280">
        <v>5.3</v>
      </c>
      <c r="AD1283" s="305">
        <v>27</v>
      </c>
      <c r="AE1283" s="280">
        <v>90</v>
      </c>
      <c r="AF1283" s="280"/>
      <c r="AG1283" s="280">
        <v>115</v>
      </c>
      <c r="AH1283" s="280"/>
      <c r="AI1283" s="280" t="s">
        <v>994</v>
      </c>
      <c r="AJ1283" s="280" t="s">
        <v>994</v>
      </c>
      <c r="AK1283" s="501" t="s">
        <v>994</v>
      </c>
      <c r="AL1283" s="501">
        <v>1</v>
      </c>
      <c r="AM1283" s="279">
        <v>42995</v>
      </c>
      <c r="AN1283" s="280">
        <v>2017</v>
      </c>
      <c r="AO1283" s="280" t="s">
        <v>991</v>
      </c>
      <c r="AP1283" s="280" t="s">
        <v>9693</v>
      </c>
      <c r="AQ1283" s="634"/>
      <c r="AR1283" s="501"/>
      <c r="AS1283" s="501"/>
      <c r="AT1283" s="501"/>
      <c r="AU1283" s="501"/>
      <c r="AV1283" s="501"/>
      <c r="AW1283" s="501"/>
      <c r="AX1283" s="501"/>
      <c r="AY1283" s="501"/>
      <c r="AZ1283" s="501"/>
      <c r="BA1283" s="501"/>
      <c r="BB1283" s="501"/>
      <c r="BC1283" s="501"/>
      <c r="BD1283" s="501"/>
      <c r="BE1283" s="501"/>
      <c r="BF1283" s="501"/>
      <c r="BG1283" s="501"/>
      <c r="BH1283" s="501"/>
      <c r="BI1283" s="501"/>
      <c r="BJ1283" s="501"/>
      <c r="BK1283" s="501"/>
      <c r="BL1283" s="501"/>
      <c r="BM1283" s="501"/>
      <c r="BN1283" s="501"/>
      <c r="BO1283" s="501"/>
      <c r="BP1283" s="501"/>
      <c r="BQ1283" s="501"/>
      <c r="BR1283" s="501"/>
      <c r="BS1283" s="501"/>
      <c r="BT1283" s="501"/>
      <c r="BU1283" s="501"/>
      <c r="BV1283" s="501"/>
      <c r="BW1283" s="501"/>
      <c r="BX1283" s="501"/>
      <c r="BY1283" s="501"/>
      <c r="BZ1283" s="501"/>
      <c r="CA1283" s="501"/>
      <c r="CB1283" s="501"/>
      <c r="CC1283" s="501"/>
      <c r="CD1283" s="501"/>
      <c r="CE1283" s="501"/>
      <c r="CF1283" s="501"/>
      <c r="CG1283" s="501"/>
      <c r="CH1283" s="501"/>
      <c r="CI1283" s="501"/>
      <c r="CJ1283" s="501"/>
      <c r="CK1283" s="501"/>
      <c r="CL1283" s="501"/>
      <c r="CM1283" s="501"/>
      <c r="CN1283" s="501"/>
      <c r="CO1283" s="501"/>
      <c r="CP1283" s="501"/>
    </row>
    <row r="1284" spans="1:127" ht="12.75" customHeight="1" x14ac:dyDescent="0.2">
      <c r="A1284" s="281">
        <v>1283</v>
      </c>
      <c r="B1284" s="281" t="s">
        <v>1005</v>
      </c>
      <c r="C1284" s="281" t="s">
        <v>393</v>
      </c>
      <c r="D1284" s="281" t="s">
        <v>4079</v>
      </c>
      <c r="E1284" s="281" t="s">
        <v>4977</v>
      </c>
      <c r="F1284" s="281" t="s">
        <v>4978</v>
      </c>
      <c r="G1284" s="296" t="s">
        <v>4979</v>
      </c>
      <c r="H1284" s="676" t="s">
        <v>4980</v>
      </c>
      <c r="I1284" s="271" t="s">
        <v>1634</v>
      </c>
      <c r="J1284" s="281" t="s">
        <v>2330</v>
      </c>
      <c r="K1284" s="281" t="s">
        <v>4981</v>
      </c>
      <c r="L1284" s="676" t="s">
        <v>4982</v>
      </c>
      <c r="M1284" s="306">
        <v>42843</v>
      </c>
      <c r="N1284" s="325">
        <v>45009</v>
      </c>
      <c r="O1284" s="507" t="s">
        <v>991</v>
      </c>
      <c r="P1284" s="513">
        <f t="shared" si="270"/>
        <v>45009</v>
      </c>
      <c r="Q1284" s="514">
        <v>17447</v>
      </c>
      <c r="R1284" s="514">
        <v>2017</v>
      </c>
      <c r="S1284" s="279">
        <v>44279</v>
      </c>
      <c r="T1284" s="501" t="s">
        <v>1686</v>
      </c>
      <c r="U1284" s="324" t="s">
        <v>259</v>
      </c>
      <c r="V1284" s="282" t="s">
        <v>9947</v>
      </c>
      <c r="W1284" s="282" t="s">
        <v>9948</v>
      </c>
      <c r="X1284" s="280" t="s">
        <v>4983</v>
      </c>
      <c r="Y1284" s="280" t="s">
        <v>3400</v>
      </c>
      <c r="Z1284" s="282" t="s">
        <v>588</v>
      </c>
      <c r="AA1284" s="319">
        <f t="shared" si="260"/>
        <v>45009</v>
      </c>
      <c r="AB1284" s="149" t="s">
        <v>2167</v>
      </c>
      <c r="AC1284" s="280">
        <v>5.6</v>
      </c>
      <c r="AD1284" s="305">
        <v>18.5</v>
      </c>
      <c r="AE1284" s="280">
        <v>95</v>
      </c>
      <c r="AF1284" s="280">
        <v>95</v>
      </c>
      <c r="AG1284" s="280">
        <v>115</v>
      </c>
      <c r="AH1284" s="280">
        <v>165</v>
      </c>
      <c r="AI1284" s="280" t="s">
        <v>994</v>
      </c>
      <c r="AJ1284" s="280" t="s">
        <v>994</v>
      </c>
      <c r="AK1284" s="501" t="s">
        <v>994</v>
      </c>
      <c r="AL1284" s="501">
        <v>1</v>
      </c>
      <c r="AM1284" s="517">
        <v>42843</v>
      </c>
      <c r="AN1284" s="501">
        <v>2017</v>
      </c>
      <c r="AO1284" s="501" t="s">
        <v>991</v>
      </c>
      <c r="AP1284" s="280"/>
      <c r="AQ1284" s="634"/>
      <c r="AR1284" s="501"/>
      <c r="AS1284" s="501"/>
      <c r="AT1284" s="501"/>
      <c r="AU1284" s="501"/>
      <c r="AV1284" s="501"/>
      <c r="AW1284" s="501"/>
      <c r="AX1284" s="501"/>
      <c r="AY1284" s="501"/>
      <c r="AZ1284" s="501"/>
      <c r="BA1284" s="501"/>
      <c r="BB1284" s="501"/>
      <c r="BC1284" s="501"/>
      <c r="BD1284" s="501"/>
      <c r="BE1284" s="501"/>
      <c r="BF1284" s="501"/>
      <c r="BG1284" s="501"/>
      <c r="BH1284" s="501"/>
      <c r="BI1284" s="501"/>
      <c r="BJ1284" s="501"/>
      <c r="BK1284" s="501"/>
      <c r="BL1284" s="501"/>
      <c r="BM1284" s="501"/>
      <c r="BN1284" s="501"/>
      <c r="BO1284" s="501"/>
      <c r="BP1284" s="501"/>
      <c r="BQ1284" s="501"/>
      <c r="BR1284" s="501"/>
      <c r="BS1284" s="501"/>
      <c r="BT1284" s="501"/>
      <c r="BU1284" s="501"/>
      <c r="BV1284" s="501"/>
      <c r="BW1284" s="501"/>
      <c r="BX1284" s="501"/>
      <c r="BY1284" s="501"/>
      <c r="BZ1284" s="501"/>
      <c r="CA1284" s="501"/>
      <c r="CB1284" s="501"/>
      <c r="CC1284" s="501"/>
      <c r="CD1284" s="501"/>
      <c r="CE1284" s="501"/>
      <c r="CF1284" s="501"/>
      <c r="CG1284" s="501"/>
      <c r="CH1284" s="501"/>
      <c r="CI1284" s="501"/>
      <c r="CJ1284" s="501"/>
      <c r="CK1284" s="501"/>
      <c r="CL1284" s="501"/>
      <c r="CM1284" s="501"/>
      <c r="CN1284" s="501"/>
      <c r="CO1284" s="501"/>
      <c r="CP1284" s="501"/>
    </row>
    <row r="1285" spans="1:127" ht="12.75" customHeight="1" x14ac:dyDescent="0.2">
      <c r="A1285" s="281">
        <v>1284</v>
      </c>
      <c r="B1285" s="281" t="s">
        <v>1004</v>
      </c>
      <c r="C1285" s="281" t="s">
        <v>139</v>
      </c>
      <c r="D1285" s="281"/>
      <c r="E1285" s="281" t="s">
        <v>4972</v>
      </c>
      <c r="F1285" s="281"/>
      <c r="G1285" s="296" t="s">
        <v>4973</v>
      </c>
      <c r="H1285" s="676"/>
      <c r="I1285" s="271" t="s">
        <v>1634</v>
      </c>
      <c r="J1285" s="281"/>
      <c r="K1285" s="281" t="s">
        <v>4984</v>
      </c>
      <c r="L1285" s="676" t="s">
        <v>4974</v>
      </c>
      <c r="M1285" s="306">
        <v>42845</v>
      </c>
      <c r="N1285" s="325">
        <v>43925</v>
      </c>
      <c r="O1285" s="507" t="s">
        <v>991</v>
      </c>
      <c r="P1285" s="513">
        <f t="shared" si="270"/>
        <v>43925</v>
      </c>
      <c r="Q1285" s="514">
        <v>17446</v>
      </c>
      <c r="R1285" s="514">
        <v>2012</v>
      </c>
      <c r="S1285" s="279">
        <v>43194</v>
      </c>
      <c r="T1285" s="501" t="s">
        <v>2127</v>
      </c>
      <c r="U1285" s="324" t="s">
        <v>991</v>
      </c>
      <c r="V1285" s="282" t="s">
        <v>484</v>
      </c>
      <c r="W1285" s="282" t="s">
        <v>22</v>
      </c>
      <c r="X1285" s="280" t="s">
        <v>1292</v>
      </c>
      <c r="Y1285" s="280" t="s">
        <v>4975</v>
      </c>
      <c r="Z1285" s="282" t="s">
        <v>4976</v>
      </c>
      <c r="AA1285" s="319">
        <f>N1285</f>
        <v>43925</v>
      </c>
      <c r="AB1285" s="149" t="s">
        <v>485</v>
      </c>
      <c r="AC1285" s="280">
        <v>5.5</v>
      </c>
      <c r="AD1285" s="305"/>
      <c r="AE1285" s="280">
        <v>90</v>
      </c>
      <c r="AF1285" s="280"/>
      <c r="AG1285" s="280">
        <v>110</v>
      </c>
      <c r="AH1285" s="280"/>
      <c r="AI1285" s="280" t="s">
        <v>994</v>
      </c>
      <c r="AJ1285" s="280">
        <v>36</v>
      </c>
      <c r="AK1285" s="501">
        <v>48</v>
      </c>
      <c r="AL1285" s="501">
        <v>1</v>
      </c>
      <c r="AM1285" s="501"/>
      <c r="AN1285" s="501"/>
      <c r="AO1285" s="501"/>
      <c r="AP1285" s="280"/>
      <c r="AQ1285" s="634"/>
      <c r="AR1285" s="501"/>
      <c r="AS1285" s="501"/>
      <c r="AT1285" s="501"/>
      <c r="AU1285" s="501"/>
      <c r="AV1285" s="501"/>
      <c r="AW1285" s="501"/>
      <c r="AX1285" s="501"/>
      <c r="AY1285" s="501"/>
      <c r="AZ1285" s="501"/>
      <c r="BA1285" s="501"/>
      <c r="BB1285" s="501"/>
      <c r="BC1285" s="501"/>
      <c r="BD1285" s="501"/>
      <c r="BE1285" s="501"/>
      <c r="BF1285" s="501"/>
      <c r="BG1285" s="501"/>
      <c r="BH1285" s="501"/>
      <c r="BI1285" s="501"/>
      <c r="BJ1285" s="501"/>
      <c r="BK1285" s="501"/>
      <c r="BL1285" s="501"/>
      <c r="BM1285" s="501"/>
      <c r="BN1285" s="501"/>
      <c r="BO1285" s="501"/>
      <c r="BP1285" s="501"/>
      <c r="BQ1285" s="501"/>
      <c r="BR1285" s="501"/>
      <c r="BS1285" s="501"/>
      <c r="BT1285" s="501"/>
      <c r="BU1285" s="501"/>
      <c r="BV1285" s="501"/>
      <c r="BW1285" s="501"/>
      <c r="BX1285" s="501"/>
      <c r="BY1285" s="501"/>
      <c r="BZ1285" s="501"/>
      <c r="CA1285" s="501"/>
      <c r="CB1285" s="501"/>
      <c r="CC1285" s="501"/>
      <c r="CD1285" s="501"/>
      <c r="CE1285" s="501"/>
      <c r="CF1285" s="501"/>
      <c r="CG1285" s="501"/>
      <c r="CH1285" s="501"/>
      <c r="CI1285" s="501"/>
      <c r="CJ1285" s="501"/>
      <c r="CK1285" s="501"/>
      <c r="CL1285" s="501"/>
      <c r="CM1285" s="501"/>
      <c r="CN1285" s="501"/>
      <c r="CO1285" s="501"/>
      <c r="CP1285" s="501"/>
    </row>
    <row r="1286" spans="1:127" ht="12.75" customHeight="1" x14ac:dyDescent="0.2">
      <c r="A1286" s="281">
        <v>1285</v>
      </c>
      <c r="B1286" s="270" t="s">
        <v>1004</v>
      </c>
      <c r="C1286" s="271" t="s">
        <v>5123</v>
      </c>
      <c r="D1286" s="271"/>
      <c r="E1286" s="130" t="s">
        <v>10561</v>
      </c>
      <c r="F1286" s="271"/>
      <c r="G1286" s="272" t="s">
        <v>5124</v>
      </c>
      <c r="H1286" s="273"/>
      <c r="I1286" s="271" t="s">
        <v>3342</v>
      </c>
      <c r="J1286" s="271"/>
      <c r="K1286" s="271" t="s">
        <v>1680</v>
      </c>
      <c r="L1286" s="273" t="s">
        <v>1681</v>
      </c>
      <c r="M1286" s="275">
        <v>42893</v>
      </c>
      <c r="N1286" s="276">
        <v>45086</v>
      </c>
      <c r="O1286" s="277" t="s">
        <v>991</v>
      </c>
      <c r="P1286" s="298">
        <f t="shared" ref="P1286:P1292" si="271">N1286</f>
        <v>45086</v>
      </c>
      <c r="Q1286" s="278">
        <v>17596</v>
      </c>
      <c r="R1286" s="278">
        <v>2017</v>
      </c>
      <c r="S1286" s="279">
        <v>44356</v>
      </c>
      <c r="T1286" s="280" t="s">
        <v>2031</v>
      </c>
      <c r="U1286" s="281" t="s">
        <v>991</v>
      </c>
      <c r="V1286" s="282" t="s">
        <v>1821</v>
      </c>
      <c r="W1286" s="282" t="s">
        <v>10806</v>
      </c>
      <c r="X1286" s="280" t="s">
        <v>2831</v>
      </c>
      <c r="Y1286" s="280" t="s">
        <v>1102</v>
      </c>
      <c r="Z1286" s="282" t="s">
        <v>1818</v>
      </c>
      <c r="AA1286" s="319">
        <f>N1286</f>
        <v>45086</v>
      </c>
      <c r="AB1286" s="149" t="s">
        <v>2167</v>
      </c>
      <c r="AC1286" s="280">
        <v>5.8</v>
      </c>
      <c r="AD1286" s="305"/>
      <c r="AE1286" s="280">
        <v>100</v>
      </c>
      <c r="AF1286" s="280"/>
      <c r="AG1286" s="280">
        <v>120</v>
      </c>
      <c r="AH1286" s="280"/>
      <c r="AI1286" s="280" t="s">
        <v>994</v>
      </c>
      <c r="AJ1286" s="280">
        <v>39</v>
      </c>
      <c r="AK1286" s="280">
        <v>55</v>
      </c>
      <c r="AL1286" s="280">
        <v>1</v>
      </c>
      <c r="AM1286" s="501"/>
      <c r="AN1286" s="501"/>
      <c r="AO1286" s="501"/>
      <c r="AP1286" s="280"/>
      <c r="AQ1286" s="634"/>
      <c r="AR1286" s="501"/>
      <c r="AS1286" s="501"/>
      <c r="AT1286" s="501"/>
      <c r="AU1286" s="501"/>
      <c r="AV1286" s="501"/>
      <c r="AW1286" s="501"/>
      <c r="AX1286" s="501"/>
      <c r="AY1286" s="501"/>
      <c r="AZ1286" s="501"/>
      <c r="BA1286" s="501"/>
      <c r="BB1286" s="501"/>
      <c r="BC1286" s="501"/>
      <c r="BD1286" s="501"/>
      <c r="BE1286" s="501"/>
      <c r="BF1286" s="501"/>
      <c r="BG1286" s="501"/>
      <c r="BH1286" s="501"/>
      <c r="BI1286" s="501"/>
      <c r="BJ1286" s="501"/>
      <c r="BK1286" s="501"/>
      <c r="BL1286" s="501"/>
      <c r="BM1286" s="501"/>
      <c r="BN1286" s="501"/>
      <c r="BO1286" s="501"/>
      <c r="BP1286" s="501"/>
      <c r="BQ1286" s="501"/>
      <c r="BR1286" s="501"/>
      <c r="BS1286" s="501"/>
      <c r="BT1286" s="501"/>
      <c r="BU1286" s="501"/>
      <c r="BV1286" s="501"/>
      <c r="BW1286" s="501"/>
      <c r="BX1286" s="501"/>
      <c r="BY1286" s="501"/>
      <c r="BZ1286" s="501"/>
      <c r="CA1286" s="501"/>
      <c r="CB1286" s="501"/>
      <c r="CC1286" s="501"/>
      <c r="CD1286" s="501"/>
      <c r="CE1286" s="501"/>
      <c r="CF1286" s="501"/>
      <c r="CG1286" s="501"/>
      <c r="CH1286" s="501"/>
      <c r="CI1286" s="501"/>
      <c r="CJ1286" s="501"/>
      <c r="CK1286" s="501"/>
      <c r="CL1286" s="501"/>
      <c r="CM1286" s="501"/>
      <c r="CN1286" s="501"/>
      <c r="CO1286" s="501"/>
      <c r="CP1286" s="501"/>
    </row>
    <row r="1287" spans="1:127" ht="12.75" customHeight="1" x14ac:dyDescent="0.2">
      <c r="A1287" s="281">
        <v>1286</v>
      </c>
      <c r="B1287" s="270" t="s">
        <v>1004</v>
      </c>
      <c r="C1287" s="271" t="s">
        <v>746</v>
      </c>
      <c r="D1287" s="271"/>
      <c r="E1287" s="130" t="s">
        <v>10560</v>
      </c>
      <c r="F1287" s="271"/>
      <c r="G1287" s="272" t="s">
        <v>4848</v>
      </c>
      <c r="H1287" s="273"/>
      <c r="I1287" s="271" t="s">
        <v>2653</v>
      </c>
      <c r="J1287" s="271"/>
      <c r="K1287" s="271" t="s">
        <v>1593</v>
      </c>
      <c r="L1287" s="273" t="s">
        <v>1594</v>
      </c>
      <c r="M1287" s="275">
        <v>42799</v>
      </c>
      <c r="N1287" s="276">
        <v>44615</v>
      </c>
      <c r="O1287" s="277" t="s">
        <v>991</v>
      </c>
      <c r="P1287" s="298">
        <f t="shared" si="271"/>
        <v>44615</v>
      </c>
      <c r="Q1287" s="278">
        <v>20287</v>
      </c>
      <c r="R1287" s="278">
        <v>2015</v>
      </c>
      <c r="S1287" s="279">
        <v>43884</v>
      </c>
      <c r="T1287" s="280" t="s">
        <v>39</v>
      </c>
      <c r="U1287" s="281" t="s">
        <v>991</v>
      </c>
      <c r="V1287" s="282" t="s">
        <v>325</v>
      </c>
      <c r="W1287" s="282" t="s">
        <v>2825</v>
      </c>
      <c r="X1287" s="280" t="s">
        <v>1617</v>
      </c>
      <c r="Y1287" s="280" t="s">
        <v>8354</v>
      </c>
      <c r="Z1287" s="282" t="s">
        <v>1618</v>
      </c>
      <c r="AA1287" s="319">
        <f t="shared" si="260"/>
        <v>44615</v>
      </c>
      <c r="AB1287" s="149" t="s">
        <v>1411</v>
      </c>
      <c r="AC1287" s="280">
        <v>6.4</v>
      </c>
      <c r="AD1287" s="305"/>
      <c r="AE1287" s="280">
        <v>105</v>
      </c>
      <c r="AF1287" s="280"/>
      <c r="AG1287" s="280">
        <v>130</v>
      </c>
      <c r="AH1287" s="280"/>
      <c r="AI1287" s="280">
        <v>23</v>
      </c>
      <c r="AJ1287" s="280">
        <v>39</v>
      </c>
      <c r="AK1287" s="280">
        <v>57</v>
      </c>
      <c r="AL1287" s="280">
        <v>1</v>
      </c>
      <c r="AM1287" s="501"/>
      <c r="AN1287" s="501"/>
      <c r="AO1287" s="501"/>
      <c r="AP1287" s="280"/>
      <c r="AQ1287" s="634"/>
      <c r="AR1287" s="501"/>
      <c r="AS1287" s="501"/>
      <c r="AT1287" s="501"/>
      <c r="AU1287" s="501"/>
      <c r="AV1287" s="501"/>
      <c r="AW1287" s="501"/>
      <c r="AX1287" s="501"/>
      <c r="AY1287" s="501"/>
      <c r="AZ1287" s="501"/>
      <c r="BA1287" s="501"/>
      <c r="BB1287" s="501"/>
      <c r="BC1287" s="501"/>
      <c r="BD1287" s="501"/>
      <c r="BE1287" s="501"/>
      <c r="BF1287" s="501"/>
      <c r="BG1287" s="501"/>
      <c r="BH1287" s="501"/>
      <c r="BI1287" s="501"/>
      <c r="BJ1287" s="501"/>
      <c r="BK1287" s="501"/>
      <c r="BL1287" s="501"/>
      <c r="BM1287" s="501"/>
      <c r="BN1287" s="501"/>
      <c r="BO1287" s="501"/>
      <c r="BP1287" s="501"/>
      <c r="BQ1287" s="501"/>
      <c r="BR1287" s="501"/>
      <c r="BS1287" s="501"/>
      <c r="BT1287" s="501"/>
      <c r="BU1287" s="501"/>
      <c r="BV1287" s="501"/>
      <c r="BW1287" s="501"/>
      <c r="BX1287" s="501"/>
      <c r="BY1287" s="501"/>
      <c r="BZ1287" s="501"/>
      <c r="CA1287" s="501"/>
      <c r="CB1287" s="501"/>
      <c r="CC1287" s="501"/>
      <c r="CD1287" s="501"/>
      <c r="CE1287" s="501"/>
      <c r="CF1287" s="501"/>
      <c r="CG1287" s="501"/>
      <c r="CH1287" s="501"/>
      <c r="CI1287" s="501"/>
      <c r="CJ1287" s="501"/>
      <c r="CK1287" s="501"/>
      <c r="CL1287" s="501"/>
      <c r="CM1287" s="501"/>
      <c r="CN1287" s="501"/>
      <c r="CO1287" s="501"/>
      <c r="CP1287" s="501"/>
    </row>
    <row r="1288" spans="1:127" ht="12.75" customHeight="1" x14ac:dyDescent="0.2">
      <c r="A1288" s="281">
        <v>1287</v>
      </c>
      <c r="B1288" s="281" t="s">
        <v>1004</v>
      </c>
      <c r="C1288" s="281" t="s">
        <v>3216</v>
      </c>
      <c r="D1288" s="281"/>
      <c r="E1288" s="281" t="s">
        <v>4811</v>
      </c>
      <c r="F1288" s="281"/>
      <c r="G1288" s="296" t="s">
        <v>4812</v>
      </c>
      <c r="H1288" s="676"/>
      <c r="I1288" s="281" t="s">
        <v>2653</v>
      </c>
      <c r="J1288" s="281"/>
      <c r="K1288" s="281" t="s">
        <v>5817</v>
      </c>
      <c r="L1288" s="676" t="s">
        <v>5818</v>
      </c>
      <c r="M1288" s="306">
        <v>42791</v>
      </c>
      <c r="N1288" s="325">
        <v>43878</v>
      </c>
      <c r="O1288" s="507" t="s">
        <v>991</v>
      </c>
      <c r="P1288" s="513">
        <f t="shared" si="271"/>
        <v>43878</v>
      </c>
      <c r="Q1288" s="264">
        <v>18194</v>
      </c>
      <c r="R1288" s="264">
        <v>2015</v>
      </c>
      <c r="S1288" s="279">
        <v>43148</v>
      </c>
      <c r="T1288" s="501" t="s">
        <v>39</v>
      </c>
      <c r="U1288" s="324" t="s">
        <v>2346</v>
      </c>
      <c r="V1288" s="282" t="s">
        <v>1280</v>
      </c>
      <c r="W1288" s="286" t="s">
        <v>1312</v>
      </c>
      <c r="X1288" s="280" t="s">
        <v>5819</v>
      </c>
      <c r="Y1288" s="280" t="s">
        <v>1697</v>
      </c>
      <c r="Z1288" s="282" t="s">
        <v>360</v>
      </c>
      <c r="AA1288" s="319">
        <f t="shared" si="260"/>
        <v>43878</v>
      </c>
      <c r="AB1288" s="149" t="s">
        <v>2167</v>
      </c>
      <c r="AC1288" s="280">
        <v>4.3</v>
      </c>
      <c r="AD1288" s="305"/>
      <c r="AE1288" s="280">
        <v>75</v>
      </c>
      <c r="AF1288" s="280"/>
      <c r="AG1288" s="280">
        <v>100</v>
      </c>
      <c r="AH1288" s="280"/>
      <c r="AI1288" s="280">
        <v>22</v>
      </c>
      <c r="AJ1288" s="280">
        <v>36</v>
      </c>
      <c r="AK1288" s="281">
        <v>54</v>
      </c>
      <c r="AL1288" s="281">
        <v>1</v>
      </c>
      <c r="AM1288" s="501"/>
      <c r="AN1288" s="501"/>
      <c r="AO1288" s="501"/>
      <c r="AP1288" s="280"/>
      <c r="AQ1288" s="634"/>
      <c r="AR1288" s="501"/>
      <c r="AS1288" s="501"/>
      <c r="AT1288" s="501"/>
      <c r="AU1288" s="501"/>
      <c r="AV1288" s="501"/>
      <c r="AW1288" s="501"/>
      <c r="AX1288" s="501"/>
      <c r="AY1288" s="501"/>
      <c r="AZ1288" s="501"/>
      <c r="BA1288" s="501"/>
      <c r="BB1288" s="501"/>
      <c r="BC1288" s="501"/>
      <c r="BD1288" s="501"/>
      <c r="BE1288" s="501"/>
      <c r="BF1288" s="501"/>
      <c r="BG1288" s="501"/>
      <c r="BH1288" s="501"/>
      <c r="BI1288" s="501"/>
      <c r="BJ1288" s="501"/>
      <c r="BK1288" s="501"/>
      <c r="BL1288" s="501"/>
      <c r="BM1288" s="501"/>
      <c r="BN1288" s="501"/>
      <c r="BO1288" s="501"/>
      <c r="BP1288" s="501"/>
      <c r="BQ1288" s="501"/>
      <c r="BR1288" s="501"/>
      <c r="BS1288" s="501"/>
      <c r="BT1288" s="501"/>
      <c r="BU1288" s="501"/>
      <c r="BV1288" s="501"/>
      <c r="BW1288" s="501"/>
      <c r="BX1288" s="501"/>
      <c r="BY1288" s="501"/>
      <c r="BZ1288" s="501"/>
      <c r="CA1288" s="501"/>
      <c r="CB1288" s="501"/>
      <c r="CC1288" s="501"/>
      <c r="CD1288" s="501"/>
      <c r="CE1288" s="501"/>
      <c r="CF1288" s="501"/>
      <c r="CG1288" s="501"/>
      <c r="CH1288" s="501"/>
      <c r="CI1288" s="501"/>
      <c r="CJ1288" s="501"/>
      <c r="CK1288" s="501"/>
      <c r="CL1288" s="501"/>
      <c r="CM1288" s="501"/>
      <c r="CN1288" s="501"/>
      <c r="CO1288" s="501"/>
      <c r="CP1288" s="501"/>
    </row>
    <row r="1289" spans="1:127" ht="12.75" customHeight="1" x14ac:dyDescent="0.2">
      <c r="A1289" s="281">
        <v>1288</v>
      </c>
      <c r="B1289" s="270" t="s">
        <v>1004</v>
      </c>
      <c r="C1289" s="271" t="s">
        <v>3582</v>
      </c>
      <c r="D1289" s="271"/>
      <c r="E1289" s="130" t="s">
        <v>10559</v>
      </c>
      <c r="F1289" s="271"/>
      <c r="G1289" s="272" t="s">
        <v>4849</v>
      </c>
      <c r="H1289" s="273"/>
      <c r="I1289" s="271" t="s">
        <v>2653</v>
      </c>
      <c r="J1289" s="271"/>
      <c r="K1289" s="271" t="s">
        <v>1593</v>
      </c>
      <c r="L1289" s="273" t="s">
        <v>1594</v>
      </c>
      <c r="M1289" s="275">
        <v>42799</v>
      </c>
      <c r="N1289" s="276">
        <v>44615</v>
      </c>
      <c r="O1289" s="277" t="s">
        <v>991</v>
      </c>
      <c r="P1289" s="298">
        <f t="shared" si="271"/>
        <v>44615</v>
      </c>
      <c r="Q1289" s="278">
        <v>20286</v>
      </c>
      <c r="R1289" s="278">
        <v>2015</v>
      </c>
      <c r="S1289" s="279">
        <v>43884</v>
      </c>
      <c r="T1289" s="280" t="s">
        <v>39</v>
      </c>
      <c r="U1289" s="281" t="s">
        <v>991</v>
      </c>
      <c r="V1289" s="282" t="s">
        <v>1823</v>
      </c>
      <c r="W1289" s="282" t="s">
        <v>2453</v>
      </c>
      <c r="X1289" s="280" t="s">
        <v>1617</v>
      </c>
      <c r="Y1289" s="280" t="s">
        <v>8354</v>
      </c>
      <c r="Z1289" s="282" t="s">
        <v>1618</v>
      </c>
      <c r="AA1289" s="319">
        <f>N1289</f>
        <v>44615</v>
      </c>
      <c r="AB1289" s="149" t="s">
        <v>2167</v>
      </c>
      <c r="AC1289" s="280">
        <v>8.3000000000000007</v>
      </c>
      <c r="AD1289" s="305"/>
      <c r="AE1289" s="280">
        <v>120</v>
      </c>
      <c r="AF1289" s="280"/>
      <c r="AG1289" s="280">
        <v>220</v>
      </c>
      <c r="AH1289" s="280"/>
      <c r="AI1289" s="280">
        <v>23</v>
      </c>
      <c r="AJ1289" s="280">
        <v>36</v>
      </c>
      <c r="AK1289" s="280">
        <v>50</v>
      </c>
      <c r="AL1289" s="280">
        <v>2</v>
      </c>
      <c r="AM1289" s="280"/>
      <c r="AN1289" s="501"/>
      <c r="AO1289" s="501"/>
      <c r="AP1289" s="280"/>
      <c r="AQ1289" s="634"/>
      <c r="AR1289" s="501"/>
      <c r="AS1289" s="501"/>
      <c r="AT1289" s="501"/>
      <c r="AU1289" s="501"/>
      <c r="AV1289" s="501"/>
      <c r="AW1289" s="501"/>
      <c r="AX1289" s="501"/>
      <c r="AY1289" s="501"/>
      <c r="AZ1289" s="501"/>
      <c r="BA1289" s="501"/>
      <c r="BB1289" s="501"/>
      <c r="BC1289" s="501"/>
      <c r="BD1289" s="501"/>
      <c r="BE1289" s="501"/>
      <c r="BF1289" s="501"/>
      <c r="BG1289" s="501"/>
      <c r="BH1289" s="501"/>
      <c r="BI1289" s="501"/>
      <c r="BJ1289" s="501"/>
      <c r="BK1289" s="501"/>
      <c r="BL1289" s="501"/>
      <c r="BM1289" s="501"/>
      <c r="BN1289" s="501"/>
      <c r="BO1289" s="501"/>
      <c r="BP1289" s="501"/>
      <c r="BQ1289" s="501"/>
      <c r="BR1289" s="501"/>
      <c r="BS1289" s="501"/>
      <c r="BT1289" s="501"/>
      <c r="BU1289" s="501"/>
      <c r="BV1289" s="501"/>
      <c r="BW1289" s="501"/>
      <c r="BX1289" s="501"/>
      <c r="BY1289" s="501"/>
      <c r="BZ1289" s="501"/>
      <c r="CA1289" s="501"/>
      <c r="CB1289" s="501"/>
      <c r="CC1289" s="501"/>
      <c r="CD1289" s="501"/>
      <c r="CE1289" s="501"/>
      <c r="CF1289" s="501"/>
      <c r="CG1289" s="501"/>
      <c r="CH1289" s="501"/>
      <c r="CI1289" s="501"/>
      <c r="CJ1289" s="501"/>
      <c r="CK1289" s="501"/>
      <c r="CL1289" s="501"/>
      <c r="CM1289" s="501"/>
      <c r="CN1289" s="501"/>
      <c r="CO1289" s="501"/>
      <c r="CP1289" s="501"/>
    </row>
    <row r="1290" spans="1:127" s="502" customFormat="1" ht="12.75" customHeight="1" x14ac:dyDescent="0.2">
      <c r="A1290" s="281">
        <v>1289</v>
      </c>
      <c r="B1290" s="270" t="s">
        <v>1004</v>
      </c>
      <c r="C1290" s="270" t="s">
        <v>3216</v>
      </c>
      <c r="D1290" s="270"/>
      <c r="E1290" s="302" t="s">
        <v>10678</v>
      </c>
      <c r="F1290" s="270"/>
      <c r="G1290" s="296" t="s">
        <v>10676</v>
      </c>
      <c r="H1290" s="922"/>
      <c r="I1290" s="270" t="s">
        <v>2653</v>
      </c>
      <c r="J1290" s="270"/>
      <c r="K1290" s="270" t="s">
        <v>10679</v>
      </c>
      <c r="L1290" s="922" t="s">
        <v>6823</v>
      </c>
      <c r="M1290" s="306">
        <v>44411</v>
      </c>
      <c r="N1290" s="307">
        <v>45139</v>
      </c>
      <c r="O1290" s="308" t="s">
        <v>991</v>
      </c>
      <c r="P1290" s="299">
        <f t="shared" si="271"/>
        <v>45139</v>
      </c>
      <c r="Q1290" s="264">
        <v>21436</v>
      </c>
      <c r="R1290" s="264">
        <v>2019</v>
      </c>
      <c r="S1290" s="265">
        <v>44409</v>
      </c>
      <c r="T1290" s="281" t="s">
        <v>1785</v>
      </c>
      <c r="U1290" s="281" t="s">
        <v>1786</v>
      </c>
      <c r="V1290" s="150" t="s">
        <v>484</v>
      </c>
      <c r="W1290" s="150" t="s">
        <v>1280</v>
      </c>
      <c r="X1290" s="281" t="s">
        <v>10677</v>
      </c>
      <c r="Y1290" s="281" t="s">
        <v>1657</v>
      </c>
      <c r="Z1290" s="150" t="s">
        <v>1683</v>
      </c>
      <c r="AA1290" s="303">
        <f>N1290</f>
        <v>45139</v>
      </c>
      <c r="AB1290" s="283" t="s">
        <v>2167</v>
      </c>
      <c r="AC1290" s="281">
        <v>5.8</v>
      </c>
      <c r="AD1290" s="284"/>
      <c r="AE1290" s="281">
        <v>75</v>
      </c>
      <c r="AF1290" s="281"/>
      <c r="AG1290" s="281">
        <v>100</v>
      </c>
      <c r="AH1290" s="281"/>
      <c r="AI1290" s="281">
        <v>22</v>
      </c>
      <c r="AJ1290" s="281">
        <v>36</v>
      </c>
      <c r="AK1290" s="281">
        <v>54</v>
      </c>
      <c r="AL1290" s="281">
        <v>1</v>
      </c>
      <c r="AM1290" s="324"/>
      <c r="AN1290" s="324"/>
      <c r="AO1290" s="324"/>
      <c r="AP1290" s="281"/>
      <c r="AQ1290" s="635"/>
      <c r="AR1290" s="324"/>
      <c r="AS1290" s="324"/>
      <c r="AT1290" s="324"/>
      <c r="AU1290" s="324"/>
      <c r="AV1290" s="324"/>
      <c r="AW1290" s="324"/>
      <c r="AX1290" s="324"/>
      <c r="AY1290" s="324"/>
      <c r="AZ1290" s="324"/>
      <c r="BA1290" s="324"/>
      <c r="BB1290" s="324"/>
      <c r="BC1290" s="324"/>
      <c r="BD1290" s="324"/>
      <c r="BE1290" s="324"/>
      <c r="BF1290" s="324"/>
      <c r="BG1290" s="324"/>
      <c r="BH1290" s="324"/>
      <c r="BI1290" s="324"/>
      <c r="BJ1290" s="324"/>
      <c r="BK1290" s="324"/>
      <c r="BL1290" s="324"/>
      <c r="BM1290" s="324"/>
      <c r="BN1290" s="324"/>
      <c r="BO1290" s="324"/>
      <c r="BP1290" s="324"/>
      <c r="BQ1290" s="324"/>
      <c r="BR1290" s="324"/>
      <c r="BS1290" s="324"/>
      <c r="BT1290" s="324"/>
      <c r="BU1290" s="324"/>
      <c r="BV1290" s="324"/>
      <c r="BW1290" s="324"/>
      <c r="BX1290" s="324"/>
      <c r="BY1290" s="324"/>
      <c r="BZ1290" s="324"/>
      <c r="CA1290" s="324"/>
      <c r="CB1290" s="324"/>
      <c r="CC1290" s="324"/>
      <c r="CD1290" s="324"/>
      <c r="CE1290" s="324"/>
      <c r="CF1290" s="324"/>
      <c r="CG1290" s="324"/>
      <c r="CH1290" s="324"/>
      <c r="CI1290" s="324"/>
      <c r="CJ1290" s="324"/>
      <c r="CK1290" s="324"/>
      <c r="CL1290" s="324"/>
      <c r="CM1290" s="324"/>
      <c r="CN1290" s="324"/>
      <c r="CO1290" s="324"/>
      <c r="CP1290" s="324"/>
      <c r="CQ1290" s="532"/>
      <c r="CR1290" s="532"/>
      <c r="CS1290" s="532"/>
      <c r="CT1290" s="532"/>
      <c r="CU1290" s="532"/>
      <c r="CV1290" s="532"/>
      <c r="CW1290" s="532"/>
      <c r="CX1290" s="532"/>
      <c r="CY1290" s="532"/>
      <c r="CZ1290" s="532"/>
      <c r="DA1290" s="532"/>
      <c r="DB1290" s="532"/>
      <c r="DC1290" s="532"/>
      <c r="DD1290" s="532"/>
      <c r="DE1290" s="532"/>
      <c r="DF1290" s="532"/>
      <c r="DG1290" s="532"/>
      <c r="DH1290" s="532"/>
      <c r="DI1290" s="532"/>
      <c r="DJ1290" s="532"/>
      <c r="DK1290" s="532"/>
      <c r="DL1290" s="532"/>
      <c r="DM1290" s="532"/>
      <c r="DN1290" s="532"/>
      <c r="DO1290" s="532"/>
      <c r="DP1290" s="532"/>
      <c r="DQ1290" s="532"/>
      <c r="DR1290" s="532"/>
      <c r="DS1290" s="532"/>
      <c r="DT1290" s="532"/>
      <c r="DU1290" s="532"/>
      <c r="DV1290" s="532"/>
      <c r="DW1290" s="532"/>
    </row>
    <row r="1291" spans="1:127" ht="12.75" customHeight="1" x14ac:dyDescent="0.2">
      <c r="A1291" s="281">
        <v>1290</v>
      </c>
      <c r="B1291" s="270" t="s">
        <v>1004</v>
      </c>
      <c r="C1291" s="271" t="s">
        <v>5024</v>
      </c>
      <c r="D1291" s="271"/>
      <c r="E1291" s="130" t="s">
        <v>5025</v>
      </c>
      <c r="F1291" s="271"/>
      <c r="G1291" s="272" t="s">
        <v>5029</v>
      </c>
      <c r="H1291" s="273"/>
      <c r="I1291" s="271" t="s">
        <v>3342</v>
      </c>
      <c r="J1291" s="271"/>
      <c r="K1291" s="271" t="s">
        <v>5026</v>
      </c>
      <c r="L1291" s="273" t="s">
        <v>5027</v>
      </c>
      <c r="M1291" s="275">
        <v>42852</v>
      </c>
      <c r="N1291" s="276">
        <v>44396</v>
      </c>
      <c r="O1291" s="277" t="s">
        <v>991</v>
      </c>
      <c r="P1291" s="298">
        <f t="shared" si="271"/>
        <v>44396</v>
      </c>
      <c r="Q1291" s="278">
        <v>17494</v>
      </c>
      <c r="R1291" s="278">
        <v>2017</v>
      </c>
      <c r="S1291" s="279">
        <v>43665</v>
      </c>
      <c r="T1291" s="280" t="s">
        <v>239</v>
      </c>
      <c r="U1291" s="281" t="s">
        <v>991</v>
      </c>
      <c r="V1291" s="150" t="s">
        <v>821</v>
      </c>
      <c r="W1291" s="150" t="s">
        <v>821</v>
      </c>
      <c r="X1291" s="280" t="s">
        <v>5028</v>
      </c>
      <c r="Y1291" s="280" t="s">
        <v>1697</v>
      </c>
      <c r="Z1291" s="282" t="s">
        <v>56</v>
      </c>
      <c r="AA1291" s="319">
        <f>N1291</f>
        <v>44396</v>
      </c>
      <c r="AB1291" s="149" t="s">
        <v>1411</v>
      </c>
      <c r="AC1291" s="280">
        <v>5.4</v>
      </c>
      <c r="AD1291" s="305"/>
      <c r="AE1291" s="280">
        <v>105</v>
      </c>
      <c r="AF1291" s="280"/>
      <c r="AG1291" s="280">
        <v>125</v>
      </c>
      <c r="AH1291" s="280"/>
      <c r="AI1291" s="280">
        <v>25</v>
      </c>
      <c r="AJ1291" s="280">
        <v>40</v>
      </c>
      <c r="AK1291" s="280">
        <v>57</v>
      </c>
      <c r="AL1291" s="280">
        <v>1</v>
      </c>
      <c r="AM1291" s="501"/>
      <c r="AN1291" s="501"/>
      <c r="AO1291" s="501"/>
      <c r="AP1291" s="280"/>
      <c r="AQ1291" s="634"/>
      <c r="AR1291" s="501"/>
      <c r="AS1291" s="501"/>
      <c r="AT1291" s="501"/>
      <c r="AU1291" s="501"/>
      <c r="AV1291" s="501"/>
      <c r="AW1291" s="501"/>
      <c r="AX1291" s="501"/>
      <c r="AY1291" s="501"/>
      <c r="AZ1291" s="501"/>
      <c r="BA1291" s="501"/>
      <c r="BB1291" s="501"/>
      <c r="BC1291" s="501"/>
      <c r="BD1291" s="501"/>
      <c r="BE1291" s="501"/>
      <c r="BF1291" s="501"/>
      <c r="BG1291" s="501"/>
      <c r="BH1291" s="501"/>
      <c r="BI1291" s="501"/>
      <c r="BJ1291" s="501"/>
      <c r="BK1291" s="501"/>
      <c r="BL1291" s="501"/>
      <c r="BM1291" s="501"/>
      <c r="BN1291" s="501"/>
      <c r="BO1291" s="501"/>
      <c r="BP1291" s="501"/>
      <c r="BQ1291" s="501"/>
      <c r="BR1291" s="501"/>
      <c r="BS1291" s="501"/>
      <c r="BT1291" s="501"/>
      <c r="BU1291" s="501"/>
      <c r="BV1291" s="501"/>
      <c r="BW1291" s="501"/>
      <c r="BX1291" s="501"/>
      <c r="BY1291" s="501"/>
      <c r="BZ1291" s="501"/>
      <c r="CA1291" s="501"/>
      <c r="CB1291" s="501"/>
      <c r="CC1291" s="501"/>
      <c r="CD1291" s="501"/>
      <c r="CE1291" s="501"/>
      <c r="CF1291" s="501"/>
      <c r="CG1291" s="501"/>
      <c r="CH1291" s="501"/>
      <c r="CI1291" s="501"/>
      <c r="CJ1291" s="501"/>
      <c r="CK1291" s="501"/>
      <c r="CL1291" s="501"/>
      <c r="CM1291" s="501"/>
      <c r="CN1291" s="501"/>
      <c r="CO1291" s="501"/>
      <c r="CP1291" s="501"/>
    </row>
    <row r="1292" spans="1:127" ht="12.75" customHeight="1" x14ac:dyDescent="0.2">
      <c r="A1292" s="281">
        <v>1291</v>
      </c>
      <c r="B1292" s="270" t="s">
        <v>1004</v>
      </c>
      <c r="C1292" s="271" t="s">
        <v>5021</v>
      </c>
      <c r="D1292" s="271"/>
      <c r="E1292" s="130" t="s">
        <v>5022</v>
      </c>
      <c r="F1292" s="271"/>
      <c r="G1292" s="272" t="s">
        <v>5023</v>
      </c>
      <c r="H1292" s="273"/>
      <c r="I1292" s="271" t="s">
        <v>3342</v>
      </c>
      <c r="J1292" s="271"/>
      <c r="K1292" s="271" t="s">
        <v>385</v>
      </c>
      <c r="L1292" s="273" t="s">
        <v>386</v>
      </c>
      <c r="M1292" s="275">
        <v>42850</v>
      </c>
      <c r="N1292" s="276">
        <v>44593</v>
      </c>
      <c r="O1292" s="277" t="s">
        <v>991</v>
      </c>
      <c r="P1292" s="298">
        <f t="shared" si="271"/>
        <v>44593</v>
      </c>
      <c r="Q1292" s="278">
        <v>17493</v>
      </c>
      <c r="R1292" s="278">
        <v>2017</v>
      </c>
      <c r="S1292" s="279">
        <v>43862</v>
      </c>
      <c r="T1292" s="280" t="s">
        <v>39</v>
      </c>
      <c r="U1292" s="281" t="s">
        <v>991</v>
      </c>
      <c r="V1292" s="150" t="s">
        <v>8206</v>
      </c>
      <c r="W1292" s="150" t="s">
        <v>8205</v>
      </c>
      <c r="X1292" s="280" t="s">
        <v>1652</v>
      </c>
      <c r="Y1292" s="280"/>
      <c r="Z1292" s="282" t="s">
        <v>1174</v>
      </c>
      <c r="AA1292" s="319">
        <f t="shared" si="260"/>
        <v>44593</v>
      </c>
      <c r="AB1292" s="149" t="s">
        <v>1411</v>
      </c>
      <c r="AC1292" s="280">
        <v>5</v>
      </c>
      <c r="AD1292" s="305"/>
      <c r="AE1292" s="280">
        <v>90</v>
      </c>
      <c r="AF1292" s="280"/>
      <c r="AG1292" s="280">
        <v>110</v>
      </c>
      <c r="AH1292" s="280"/>
      <c r="AI1292" s="280">
        <v>25</v>
      </c>
      <c r="AJ1292" s="280">
        <v>40</v>
      </c>
      <c r="AK1292" s="280">
        <v>57</v>
      </c>
      <c r="AL1292" s="280">
        <v>1</v>
      </c>
      <c r="AM1292" s="501"/>
      <c r="AN1292" s="501"/>
      <c r="AO1292" s="501"/>
      <c r="AP1292" s="280"/>
      <c r="AQ1292" s="634"/>
      <c r="AR1292" s="501"/>
      <c r="AS1292" s="501"/>
      <c r="AT1292" s="501"/>
      <c r="AU1292" s="501"/>
      <c r="AV1292" s="501"/>
      <c r="AW1292" s="501"/>
      <c r="AX1292" s="501"/>
      <c r="AY1292" s="501"/>
      <c r="AZ1292" s="501"/>
      <c r="BA1292" s="501"/>
      <c r="BB1292" s="501"/>
      <c r="BC1292" s="501"/>
      <c r="BD1292" s="501"/>
      <c r="BE1292" s="501"/>
      <c r="BF1292" s="501"/>
      <c r="BG1292" s="501"/>
      <c r="BH1292" s="501"/>
      <c r="BI1292" s="501"/>
      <c r="BJ1292" s="501"/>
      <c r="BK1292" s="501"/>
      <c r="BL1292" s="501"/>
      <c r="BM1292" s="501"/>
      <c r="BN1292" s="501"/>
      <c r="BO1292" s="501"/>
      <c r="BP1292" s="501"/>
      <c r="BQ1292" s="501"/>
      <c r="BR1292" s="501"/>
      <c r="BS1292" s="501"/>
      <c r="BT1292" s="501"/>
      <c r="BU1292" s="501"/>
      <c r="BV1292" s="501"/>
      <c r="BW1292" s="501"/>
      <c r="BX1292" s="501"/>
      <c r="BY1292" s="501"/>
      <c r="BZ1292" s="501"/>
      <c r="CA1292" s="501"/>
      <c r="CB1292" s="501"/>
      <c r="CC1292" s="501"/>
      <c r="CD1292" s="501"/>
      <c r="CE1292" s="501"/>
      <c r="CF1292" s="501"/>
      <c r="CG1292" s="501"/>
      <c r="CH1292" s="501"/>
      <c r="CI1292" s="501"/>
      <c r="CJ1292" s="501"/>
      <c r="CK1292" s="501"/>
      <c r="CL1292" s="501"/>
      <c r="CM1292" s="501"/>
      <c r="CN1292" s="501"/>
      <c r="CO1292" s="501"/>
      <c r="CP1292" s="501"/>
    </row>
    <row r="1293" spans="1:127" s="1010" customFormat="1" ht="12.75" customHeight="1" x14ac:dyDescent="0.2">
      <c r="A1293" s="1003" t="s">
        <v>10820</v>
      </c>
      <c r="B1293" s="1003"/>
      <c r="C1293" s="1003"/>
      <c r="D1293" s="1003"/>
      <c r="E1293" s="1003" t="s">
        <v>5175</v>
      </c>
      <c r="F1293" s="1003"/>
      <c r="G1293" s="1014"/>
      <c r="H1293" s="1015"/>
      <c r="I1293" s="993"/>
      <c r="J1293" s="1003"/>
      <c r="K1293" s="1003"/>
      <c r="L1293" s="1015"/>
      <c r="M1293" s="1016"/>
      <c r="N1293" s="1017"/>
      <c r="O1293" s="999"/>
      <c r="P1293" s="1011"/>
      <c r="Q1293" s="1001"/>
      <c r="R1293" s="1001"/>
      <c r="S1293" s="1002"/>
      <c r="T1293" s="1003"/>
      <c r="U1293" s="1003"/>
      <c r="V1293" s="1004"/>
      <c r="W1293" s="1004"/>
      <c r="X1293" s="1003"/>
      <c r="Y1293" s="1003"/>
      <c r="Z1293" s="1004"/>
      <c r="AA1293" s="1005"/>
      <c r="AB1293" s="1006"/>
      <c r="AC1293" s="1003"/>
      <c r="AD1293" s="1007"/>
      <c r="AE1293" s="1003"/>
      <c r="AF1293" s="1003"/>
      <c r="AG1293" s="1003"/>
      <c r="AH1293" s="1003"/>
      <c r="AI1293" s="1003"/>
      <c r="AJ1293" s="1003"/>
      <c r="AK1293" s="1003"/>
      <c r="AL1293" s="1003"/>
      <c r="AM1293" s="1009"/>
      <c r="AN1293" s="1009"/>
      <c r="AO1293" s="1009"/>
      <c r="AP1293" s="1003"/>
      <c r="AQ1293" s="1008"/>
      <c r="AR1293" s="1009"/>
      <c r="AS1293" s="1009"/>
      <c r="AT1293" s="1009"/>
      <c r="AU1293" s="1009"/>
      <c r="AV1293" s="1009"/>
      <c r="AW1293" s="1009"/>
      <c r="AX1293" s="1009"/>
      <c r="AY1293" s="1009"/>
      <c r="AZ1293" s="1009"/>
      <c r="BA1293" s="1009"/>
      <c r="BB1293" s="1009"/>
      <c r="BC1293" s="1009"/>
      <c r="BD1293" s="1009"/>
      <c r="BE1293" s="1009"/>
      <c r="BF1293" s="1009"/>
      <c r="BG1293" s="1009"/>
      <c r="BH1293" s="1009"/>
      <c r="BI1293" s="1009"/>
      <c r="BJ1293" s="1009"/>
      <c r="BK1293" s="1009"/>
      <c r="BL1293" s="1009"/>
      <c r="BM1293" s="1009"/>
      <c r="BN1293" s="1009"/>
      <c r="BO1293" s="1009"/>
      <c r="BP1293" s="1009"/>
      <c r="BQ1293" s="1009"/>
      <c r="BR1293" s="1009"/>
      <c r="BS1293" s="1009"/>
      <c r="BT1293" s="1009"/>
      <c r="BU1293" s="1009"/>
      <c r="BV1293" s="1009"/>
      <c r="BW1293" s="1009"/>
      <c r="BX1293" s="1009"/>
      <c r="BY1293" s="1009"/>
      <c r="BZ1293" s="1009"/>
      <c r="CA1293" s="1009"/>
      <c r="CB1293" s="1009"/>
      <c r="CC1293" s="1009"/>
      <c r="CD1293" s="1009"/>
      <c r="CE1293" s="1009"/>
      <c r="CF1293" s="1009"/>
      <c r="CG1293" s="1009"/>
      <c r="CH1293" s="1009"/>
      <c r="CI1293" s="1009"/>
      <c r="CJ1293" s="1009"/>
      <c r="CK1293" s="1009"/>
      <c r="CL1293" s="1009"/>
      <c r="CM1293" s="1009"/>
      <c r="CN1293" s="1009"/>
      <c r="CO1293" s="1009"/>
      <c r="CP1293" s="1009"/>
      <c r="CQ1293" s="1023"/>
      <c r="CR1293" s="1023"/>
      <c r="CS1293" s="1023"/>
      <c r="CT1293" s="1023"/>
      <c r="CU1293" s="1023"/>
      <c r="CV1293" s="1023"/>
      <c r="CW1293" s="1023"/>
      <c r="CX1293" s="1023"/>
      <c r="CY1293" s="1023"/>
      <c r="CZ1293" s="1023"/>
      <c r="DA1293" s="1023"/>
      <c r="DB1293" s="1023"/>
      <c r="DC1293" s="1023"/>
      <c r="DD1293" s="1023"/>
      <c r="DE1293" s="1023"/>
      <c r="DF1293" s="1023"/>
      <c r="DG1293" s="1023"/>
      <c r="DH1293" s="1023"/>
      <c r="DI1293" s="1023"/>
      <c r="DJ1293" s="1023"/>
      <c r="DK1293" s="1023"/>
      <c r="DL1293" s="1023"/>
      <c r="DM1293" s="1023"/>
      <c r="DN1293" s="1023"/>
      <c r="DO1293" s="1023"/>
      <c r="DP1293" s="1023"/>
      <c r="DQ1293" s="1023"/>
      <c r="DR1293" s="1023"/>
      <c r="DS1293" s="1023"/>
      <c r="DT1293" s="1023"/>
      <c r="DU1293" s="1023"/>
      <c r="DV1293" s="1023"/>
      <c r="DW1293" s="1023"/>
    </row>
    <row r="1294" spans="1:127" ht="12.75" customHeight="1" x14ac:dyDescent="0.2">
      <c r="A1294" s="281">
        <v>1293</v>
      </c>
      <c r="B1294" s="281" t="s">
        <v>1004</v>
      </c>
      <c r="C1294" s="281" t="s">
        <v>2763</v>
      </c>
      <c r="D1294" s="281"/>
      <c r="E1294" s="281" t="s">
        <v>4891</v>
      </c>
      <c r="F1294" s="281"/>
      <c r="G1294" s="296" t="s">
        <v>4892</v>
      </c>
      <c r="H1294" s="676"/>
      <c r="I1294" s="271" t="s">
        <v>2653</v>
      </c>
      <c r="J1294" s="281"/>
      <c r="K1294" s="281" t="s">
        <v>3353</v>
      </c>
      <c r="L1294" s="676" t="s">
        <v>1351</v>
      </c>
      <c r="M1294" s="306">
        <v>42818</v>
      </c>
      <c r="N1294" s="325">
        <v>44629</v>
      </c>
      <c r="O1294" s="277" t="s">
        <v>991</v>
      </c>
      <c r="P1294" s="298">
        <f t="shared" ref="P1294:P1297" si="272">N1294</f>
        <v>44629</v>
      </c>
      <c r="Q1294" s="278">
        <v>17338</v>
      </c>
      <c r="R1294" s="278">
        <v>2013</v>
      </c>
      <c r="S1294" s="279">
        <v>44264</v>
      </c>
      <c r="T1294" s="280" t="s">
        <v>5079</v>
      </c>
      <c r="U1294" s="281" t="s">
        <v>991</v>
      </c>
      <c r="V1294" s="282" t="s">
        <v>9891</v>
      </c>
      <c r="W1294" s="282" t="s">
        <v>9892</v>
      </c>
      <c r="X1294" s="280" t="s">
        <v>829</v>
      </c>
      <c r="Y1294" s="280" t="s">
        <v>5926</v>
      </c>
      <c r="Z1294" s="282" t="s">
        <v>2312</v>
      </c>
      <c r="AA1294" s="303">
        <f t="shared" ref="AA1294:AA1355" si="273">N1294</f>
        <v>44629</v>
      </c>
      <c r="AB1294" s="283" t="s">
        <v>1411</v>
      </c>
      <c r="AC1294" s="281">
        <v>6.1</v>
      </c>
      <c r="AD1294" s="284"/>
      <c r="AE1294" s="281">
        <v>95</v>
      </c>
      <c r="AF1294" s="281"/>
      <c r="AG1294" s="281">
        <v>115</v>
      </c>
      <c r="AH1294" s="281"/>
      <c r="AI1294" s="281">
        <v>23</v>
      </c>
      <c r="AJ1294" s="281">
        <v>39</v>
      </c>
      <c r="AK1294" s="281">
        <v>57</v>
      </c>
      <c r="AL1294" s="281">
        <v>1</v>
      </c>
      <c r="AM1294" s="501"/>
      <c r="AN1294" s="501"/>
      <c r="AO1294" s="501"/>
      <c r="AP1294" s="280"/>
      <c r="AQ1294" s="634"/>
      <c r="AR1294" s="501"/>
      <c r="AS1294" s="501"/>
      <c r="AT1294" s="501"/>
      <c r="AU1294" s="501"/>
      <c r="AV1294" s="501"/>
      <c r="AW1294" s="501"/>
      <c r="AX1294" s="501"/>
      <c r="AY1294" s="501"/>
      <c r="AZ1294" s="501"/>
      <c r="BA1294" s="501"/>
      <c r="BB1294" s="501"/>
      <c r="BC1294" s="501"/>
      <c r="BD1294" s="501"/>
      <c r="BE1294" s="501"/>
      <c r="BF1294" s="501"/>
      <c r="BG1294" s="501"/>
      <c r="BH1294" s="501"/>
      <c r="BI1294" s="501"/>
      <c r="BJ1294" s="501"/>
      <c r="BK1294" s="501"/>
      <c r="BL1294" s="501"/>
      <c r="BM1294" s="501"/>
      <c r="BN1294" s="501"/>
      <c r="BO1294" s="501"/>
      <c r="BP1294" s="501"/>
      <c r="BQ1294" s="501"/>
      <c r="BR1294" s="501"/>
      <c r="BS1294" s="501"/>
      <c r="BT1294" s="501"/>
      <c r="BU1294" s="501"/>
      <c r="BV1294" s="501"/>
      <c r="BW1294" s="501"/>
      <c r="BX1294" s="501"/>
      <c r="BY1294" s="501"/>
      <c r="BZ1294" s="501"/>
      <c r="CA1294" s="501"/>
      <c r="CB1294" s="501"/>
      <c r="CC1294" s="501"/>
      <c r="CD1294" s="501"/>
      <c r="CE1294" s="501"/>
      <c r="CF1294" s="501"/>
      <c r="CG1294" s="501"/>
      <c r="CH1294" s="501"/>
      <c r="CI1294" s="501"/>
      <c r="CJ1294" s="501"/>
      <c r="CK1294" s="501"/>
      <c r="CL1294" s="501"/>
      <c r="CM1294" s="501"/>
      <c r="CN1294" s="501"/>
      <c r="CO1294" s="501"/>
      <c r="CP1294" s="501"/>
    </row>
    <row r="1295" spans="1:127" s="502" customFormat="1" ht="12.75" customHeight="1" x14ac:dyDescent="0.2">
      <c r="A1295" s="281">
        <v>1294</v>
      </c>
      <c r="B1295" s="281" t="s">
        <v>1004</v>
      </c>
      <c r="C1295" s="281" t="s">
        <v>7946</v>
      </c>
      <c r="D1295" s="281"/>
      <c r="E1295" s="281" t="s">
        <v>4890</v>
      </c>
      <c r="F1295" s="281"/>
      <c r="G1295" s="296" t="s">
        <v>10552</v>
      </c>
      <c r="H1295" s="922"/>
      <c r="I1295" s="271" t="s">
        <v>2653</v>
      </c>
      <c r="J1295" s="281"/>
      <c r="K1295" s="281" t="s">
        <v>7942</v>
      </c>
      <c r="L1295" s="922" t="s">
        <v>6588</v>
      </c>
      <c r="M1295" s="306">
        <v>44392</v>
      </c>
      <c r="N1295" s="307">
        <v>45119</v>
      </c>
      <c r="O1295" s="507" t="s">
        <v>991</v>
      </c>
      <c r="P1295" s="508">
        <f t="shared" si="272"/>
        <v>45119</v>
      </c>
      <c r="Q1295" s="520">
        <v>21391</v>
      </c>
      <c r="R1295" s="520">
        <v>2021</v>
      </c>
      <c r="S1295" s="265">
        <v>44389</v>
      </c>
      <c r="T1295" s="324" t="s">
        <v>1785</v>
      </c>
      <c r="U1295" s="324" t="s">
        <v>1786</v>
      </c>
      <c r="V1295" s="150" t="s">
        <v>484</v>
      </c>
      <c r="W1295" s="150" t="s">
        <v>1189</v>
      </c>
      <c r="X1295" s="281" t="s">
        <v>7943</v>
      </c>
      <c r="Y1295" s="281" t="s">
        <v>7944</v>
      </c>
      <c r="Z1295" s="150" t="s">
        <v>7945</v>
      </c>
      <c r="AA1295" s="303">
        <f t="shared" si="273"/>
        <v>45119</v>
      </c>
      <c r="AB1295" s="283" t="s">
        <v>2167</v>
      </c>
      <c r="AC1295" s="281">
        <v>4.7</v>
      </c>
      <c r="AD1295" s="284"/>
      <c r="AE1295" s="281">
        <v>65</v>
      </c>
      <c r="AF1295" s="281"/>
      <c r="AG1295" s="281">
        <v>90</v>
      </c>
      <c r="AH1295" s="281"/>
      <c r="AI1295" s="281" t="s">
        <v>994</v>
      </c>
      <c r="AJ1295" s="281" t="s">
        <v>994</v>
      </c>
      <c r="AK1295" s="324" t="s">
        <v>994</v>
      </c>
      <c r="AL1295" s="324">
        <v>1</v>
      </c>
      <c r="AM1295" s="324"/>
      <c r="AN1295" s="324"/>
      <c r="AO1295" s="324"/>
      <c r="AP1295" s="281"/>
      <c r="AQ1295" s="635"/>
      <c r="AR1295" s="324"/>
      <c r="AS1295" s="324"/>
      <c r="AT1295" s="324"/>
      <c r="AU1295" s="324"/>
      <c r="AV1295" s="324"/>
      <c r="AW1295" s="324"/>
      <c r="AX1295" s="324"/>
      <c r="AY1295" s="324"/>
      <c r="AZ1295" s="324"/>
      <c r="BA1295" s="324"/>
      <c r="BB1295" s="324"/>
      <c r="BC1295" s="324"/>
      <c r="BD1295" s="324"/>
      <c r="BE1295" s="324"/>
      <c r="BF1295" s="324"/>
      <c r="BG1295" s="324"/>
      <c r="BH1295" s="324"/>
      <c r="BI1295" s="324"/>
      <c r="BJ1295" s="324"/>
      <c r="BK1295" s="324"/>
      <c r="BL1295" s="324"/>
      <c r="BM1295" s="324"/>
      <c r="BN1295" s="324"/>
      <c r="BO1295" s="324"/>
      <c r="BP1295" s="324"/>
      <c r="BQ1295" s="324"/>
      <c r="BR1295" s="324"/>
      <c r="BS1295" s="324"/>
      <c r="BT1295" s="324"/>
      <c r="BU1295" s="324"/>
      <c r="BV1295" s="324"/>
      <c r="BW1295" s="324"/>
      <c r="BX1295" s="324"/>
      <c r="BY1295" s="324"/>
      <c r="BZ1295" s="324"/>
      <c r="CA1295" s="324"/>
      <c r="CB1295" s="324"/>
      <c r="CC1295" s="324"/>
      <c r="CD1295" s="324"/>
      <c r="CE1295" s="324"/>
      <c r="CF1295" s="324"/>
      <c r="CG1295" s="324"/>
      <c r="CH1295" s="324"/>
      <c r="CI1295" s="324"/>
      <c r="CJ1295" s="324"/>
      <c r="CK1295" s="324"/>
      <c r="CL1295" s="324"/>
      <c r="CM1295" s="324"/>
      <c r="CN1295" s="324"/>
      <c r="CO1295" s="324"/>
      <c r="CP1295" s="324"/>
      <c r="CQ1295" s="532"/>
      <c r="CR1295" s="532"/>
      <c r="CS1295" s="532"/>
      <c r="CT1295" s="532"/>
      <c r="CU1295" s="532"/>
      <c r="CV1295" s="532"/>
      <c r="CW1295" s="532"/>
      <c r="CX1295" s="532"/>
      <c r="CY1295" s="532"/>
      <c r="CZ1295" s="532"/>
      <c r="DA1295" s="532"/>
      <c r="DB1295" s="532"/>
      <c r="DC1295" s="532"/>
      <c r="DD1295" s="532"/>
      <c r="DE1295" s="532"/>
      <c r="DF1295" s="532"/>
      <c r="DG1295" s="532"/>
      <c r="DH1295" s="532"/>
      <c r="DI1295" s="532"/>
      <c r="DJ1295" s="532"/>
      <c r="DK1295" s="532"/>
      <c r="DL1295" s="532"/>
      <c r="DM1295" s="532"/>
      <c r="DN1295" s="532"/>
      <c r="DO1295" s="532"/>
      <c r="DP1295" s="532"/>
      <c r="DQ1295" s="532"/>
      <c r="DR1295" s="532"/>
      <c r="DS1295" s="532"/>
      <c r="DT1295" s="532"/>
      <c r="DU1295" s="532"/>
      <c r="DV1295" s="532"/>
      <c r="DW1295" s="532"/>
    </row>
    <row r="1296" spans="1:127" ht="12.75" customHeight="1" x14ac:dyDescent="0.2">
      <c r="A1296" s="281">
        <v>1295</v>
      </c>
      <c r="B1296" s="281" t="s">
        <v>1004</v>
      </c>
      <c r="C1296" s="281" t="s">
        <v>3248</v>
      </c>
      <c r="D1296" s="281"/>
      <c r="E1296" s="281" t="s">
        <v>4885</v>
      </c>
      <c r="F1296" s="281"/>
      <c r="G1296" s="296" t="s">
        <v>4886</v>
      </c>
      <c r="H1296" s="676"/>
      <c r="I1296" s="271" t="s">
        <v>2653</v>
      </c>
      <c r="J1296" s="281"/>
      <c r="K1296" s="281" t="s">
        <v>4910</v>
      </c>
      <c r="L1296" s="676" t="s">
        <v>4887</v>
      </c>
      <c r="M1296" s="306">
        <v>42818</v>
      </c>
      <c r="N1296" s="325">
        <v>44261</v>
      </c>
      <c r="O1296" s="507" t="s">
        <v>991</v>
      </c>
      <c r="P1296" s="513">
        <f t="shared" si="272"/>
        <v>44261</v>
      </c>
      <c r="Q1296" s="514">
        <v>19166</v>
      </c>
      <c r="R1296" s="514">
        <v>2017</v>
      </c>
      <c r="S1296" s="279">
        <v>43530</v>
      </c>
      <c r="T1296" s="501" t="s">
        <v>5079</v>
      </c>
      <c r="U1296" s="324" t="s">
        <v>991</v>
      </c>
      <c r="V1296" s="282" t="s">
        <v>7089</v>
      </c>
      <c r="W1296" s="282" t="s">
        <v>7089</v>
      </c>
      <c r="X1296" s="280" t="s">
        <v>4888</v>
      </c>
      <c r="Y1296" s="280" t="s">
        <v>1439</v>
      </c>
      <c r="Z1296" s="282" t="s">
        <v>1440</v>
      </c>
      <c r="AA1296" s="319">
        <f t="shared" si="273"/>
        <v>44261</v>
      </c>
      <c r="AB1296" s="149" t="s">
        <v>2167</v>
      </c>
      <c r="AC1296" s="280">
        <v>4.0999999999999996</v>
      </c>
      <c r="AD1296" s="305"/>
      <c r="AE1296" s="280">
        <v>60</v>
      </c>
      <c r="AF1296" s="280"/>
      <c r="AG1296" s="280">
        <v>85</v>
      </c>
      <c r="AH1296" s="280"/>
      <c r="AI1296" s="280">
        <v>22</v>
      </c>
      <c r="AJ1296" s="280">
        <v>36</v>
      </c>
      <c r="AK1296" s="501">
        <v>54</v>
      </c>
      <c r="AL1296" s="501">
        <v>1</v>
      </c>
      <c r="AM1296" s="501"/>
      <c r="AN1296" s="501"/>
      <c r="AO1296" s="501"/>
      <c r="AP1296" s="280"/>
      <c r="AQ1296" s="634"/>
      <c r="AR1296" s="501"/>
      <c r="AS1296" s="501"/>
      <c r="AT1296" s="501"/>
      <c r="AU1296" s="501"/>
      <c r="AV1296" s="501"/>
      <c r="AW1296" s="501"/>
      <c r="AX1296" s="501"/>
      <c r="AY1296" s="501"/>
      <c r="AZ1296" s="501"/>
      <c r="BA1296" s="501"/>
      <c r="BB1296" s="501"/>
      <c r="BC1296" s="501"/>
      <c r="BD1296" s="501"/>
      <c r="BE1296" s="501"/>
      <c r="BF1296" s="501"/>
      <c r="BG1296" s="501"/>
      <c r="BH1296" s="501"/>
      <c r="BI1296" s="501"/>
      <c r="BJ1296" s="501"/>
      <c r="BK1296" s="501"/>
      <c r="BL1296" s="501"/>
      <c r="BM1296" s="501"/>
      <c r="BN1296" s="501"/>
      <c r="BO1296" s="501"/>
      <c r="BP1296" s="501"/>
      <c r="BQ1296" s="501"/>
      <c r="BR1296" s="501"/>
      <c r="BS1296" s="501"/>
      <c r="BT1296" s="501"/>
      <c r="BU1296" s="501"/>
      <c r="BV1296" s="501"/>
      <c r="BW1296" s="501"/>
      <c r="BX1296" s="501"/>
      <c r="BY1296" s="501"/>
      <c r="BZ1296" s="501"/>
      <c r="CA1296" s="501"/>
      <c r="CB1296" s="501"/>
      <c r="CC1296" s="501"/>
      <c r="CD1296" s="501"/>
      <c r="CE1296" s="501"/>
      <c r="CF1296" s="501"/>
      <c r="CG1296" s="501"/>
      <c r="CH1296" s="501"/>
      <c r="CI1296" s="501"/>
      <c r="CJ1296" s="501"/>
      <c r="CK1296" s="501"/>
      <c r="CL1296" s="501"/>
      <c r="CM1296" s="501"/>
      <c r="CN1296" s="501"/>
      <c r="CO1296" s="501"/>
      <c r="CP1296" s="501"/>
    </row>
    <row r="1297" spans="1:127" s="502" customFormat="1" ht="12.75" customHeight="1" x14ac:dyDescent="0.2">
      <c r="A1297" s="281">
        <v>1296</v>
      </c>
      <c r="B1297" s="281" t="s">
        <v>1004</v>
      </c>
      <c r="C1297" s="281" t="s">
        <v>8330</v>
      </c>
      <c r="D1297" s="281"/>
      <c r="E1297" s="281" t="s">
        <v>4917</v>
      </c>
      <c r="F1297" s="281"/>
      <c r="G1297" s="296" t="s">
        <v>10553</v>
      </c>
      <c r="H1297" s="922"/>
      <c r="I1297" s="281" t="s">
        <v>424</v>
      </c>
      <c r="J1297" s="281"/>
      <c r="K1297" s="281" t="s">
        <v>9429</v>
      </c>
      <c r="L1297" s="922" t="s">
        <v>7494</v>
      </c>
      <c r="M1297" s="306">
        <v>44392</v>
      </c>
      <c r="N1297" s="307">
        <v>45115</v>
      </c>
      <c r="O1297" s="507" t="s">
        <v>991</v>
      </c>
      <c r="P1297" s="508">
        <f t="shared" si="272"/>
        <v>45115</v>
      </c>
      <c r="Q1297" s="520">
        <v>21395</v>
      </c>
      <c r="R1297" s="520">
        <v>2018</v>
      </c>
      <c r="S1297" s="265">
        <v>44385</v>
      </c>
      <c r="T1297" s="324" t="s">
        <v>239</v>
      </c>
      <c r="U1297" s="324" t="s">
        <v>1786</v>
      </c>
      <c r="V1297" s="150" t="s">
        <v>484</v>
      </c>
      <c r="W1297" s="150" t="s">
        <v>1390</v>
      </c>
      <c r="X1297" s="281" t="s">
        <v>9430</v>
      </c>
      <c r="Y1297" s="281" t="s">
        <v>7320</v>
      </c>
      <c r="Z1297" s="150" t="s">
        <v>7321</v>
      </c>
      <c r="AA1297" s="303">
        <f t="shared" si="273"/>
        <v>45115</v>
      </c>
      <c r="AB1297" s="283" t="s">
        <v>1411</v>
      </c>
      <c r="AC1297" s="281">
        <v>4.5</v>
      </c>
      <c r="AD1297" s="284"/>
      <c r="AE1297" s="281">
        <v>85</v>
      </c>
      <c r="AF1297" s="281"/>
      <c r="AG1297" s="281">
        <v>105</v>
      </c>
      <c r="AH1297" s="281"/>
      <c r="AI1297" s="281">
        <v>24</v>
      </c>
      <c r="AJ1297" s="281">
        <v>38</v>
      </c>
      <c r="AK1297" s="324">
        <v>57</v>
      </c>
      <c r="AL1297" s="324">
        <v>1</v>
      </c>
      <c r="AM1297" s="324"/>
      <c r="AN1297" s="324"/>
      <c r="AO1297" s="324"/>
      <c r="AP1297" s="281"/>
      <c r="AQ1297" s="635"/>
      <c r="AR1297" s="324"/>
      <c r="AS1297" s="324"/>
      <c r="AT1297" s="324"/>
      <c r="AU1297" s="324"/>
      <c r="AV1297" s="324"/>
      <c r="AW1297" s="324"/>
      <c r="AX1297" s="324"/>
      <c r="AY1297" s="324"/>
      <c r="AZ1297" s="324"/>
      <c r="BA1297" s="324"/>
      <c r="BB1297" s="324"/>
      <c r="BC1297" s="324"/>
      <c r="BD1297" s="324"/>
      <c r="BE1297" s="324"/>
      <c r="BF1297" s="324"/>
      <c r="BG1297" s="324"/>
      <c r="BH1297" s="324"/>
      <c r="BI1297" s="324"/>
      <c r="BJ1297" s="324"/>
      <c r="BK1297" s="324"/>
      <c r="BL1297" s="324"/>
      <c r="BM1297" s="324"/>
      <c r="BN1297" s="324"/>
      <c r="BO1297" s="324"/>
      <c r="BP1297" s="324"/>
      <c r="BQ1297" s="324"/>
      <c r="BR1297" s="324"/>
      <c r="BS1297" s="324"/>
      <c r="BT1297" s="324"/>
      <c r="BU1297" s="324"/>
      <c r="BV1297" s="324"/>
      <c r="BW1297" s="324"/>
      <c r="BX1297" s="324"/>
      <c r="BY1297" s="324"/>
      <c r="BZ1297" s="324"/>
      <c r="CA1297" s="324"/>
      <c r="CB1297" s="324"/>
      <c r="CC1297" s="324"/>
      <c r="CD1297" s="324"/>
      <c r="CE1297" s="324"/>
      <c r="CF1297" s="324"/>
      <c r="CG1297" s="324"/>
      <c r="CH1297" s="324"/>
      <c r="CI1297" s="324"/>
      <c r="CJ1297" s="324"/>
      <c r="CK1297" s="324"/>
      <c r="CL1297" s="324"/>
      <c r="CM1297" s="324"/>
      <c r="CN1297" s="324"/>
      <c r="CO1297" s="324"/>
      <c r="CP1297" s="324"/>
      <c r="CQ1297" s="532"/>
      <c r="CR1297" s="532"/>
      <c r="CS1297" s="532"/>
      <c r="CT1297" s="532"/>
      <c r="CU1297" s="532"/>
      <c r="CV1297" s="532"/>
      <c r="CW1297" s="532"/>
      <c r="CX1297" s="532"/>
      <c r="CY1297" s="532"/>
      <c r="CZ1297" s="532"/>
      <c r="DA1297" s="532"/>
      <c r="DB1297" s="532"/>
      <c r="DC1297" s="532"/>
      <c r="DD1297" s="532"/>
      <c r="DE1297" s="532"/>
      <c r="DF1297" s="532"/>
      <c r="DG1297" s="532"/>
      <c r="DH1297" s="532"/>
      <c r="DI1297" s="532"/>
      <c r="DJ1297" s="532"/>
      <c r="DK1297" s="532"/>
      <c r="DL1297" s="532"/>
      <c r="DM1297" s="532"/>
      <c r="DN1297" s="532"/>
      <c r="DO1297" s="532"/>
      <c r="DP1297" s="532"/>
      <c r="DQ1297" s="532"/>
      <c r="DR1297" s="532"/>
      <c r="DS1297" s="532"/>
      <c r="DT1297" s="532"/>
      <c r="DU1297" s="532"/>
      <c r="DV1297" s="532"/>
      <c r="DW1297" s="532"/>
    </row>
    <row r="1298" spans="1:127" s="502" customFormat="1" ht="12.75" customHeight="1" x14ac:dyDescent="0.2">
      <c r="A1298" s="281">
        <v>1297</v>
      </c>
      <c r="B1298" s="281" t="s">
        <v>1004</v>
      </c>
      <c r="C1298" s="271" t="s">
        <v>10064</v>
      </c>
      <c r="D1298" s="271" t="s">
        <v>2041</v>
      </c>
      <c r="E1298" s="130" t="s">
        <v>4961</v>
      </c>
      <c r="F1298" s="271" t="s">
        <v>457</v>
      </c>
      <c r="G1298" s="272" t="s">
        <v>10085</v>
      </c>
      <c r="H1298" s="273" t="s">
        <v>459</v>
      </c>
      <c r="I1298" s="271" t="s">
        <v>3217</v>
      </c>
      <c r="J1298" s="271" t="s">
        <v>2062</v>
      </c>
      <c r="K1298" s="271" t="s">
        <v>9963</v>
      </c>
      <c r="L1298" s="273" t="s">
        <v>9964</v>
      </c>
      <c r="M1298" s="275">
        <v>44320</v>
      </c>
      <c r="N1298" s="132">
        <v>45036</v>
      </c>
      <c r="O1298" s="277" t="s">
        <v>991</v>
      </c>
      <c r="P1298" s="299">
        <f>N1298</f>
        <v>45036</v>
      </c>
      <c r="Q1298" s="264">
        <v>21208</v>
      </c>
      <c r="R1298" s="264">
        <v>2021</v>
      </c>
      <c r="S1298" s="265">
        <v>44306</v>
      </c>
      <c r="T1298" s="324" t="s">
        <v>10086</v>
      </c>
      <c r="U1298" s="281" t="s">
        <v>10087</v>
      </c>
      <c r="V1298" s="150" t="s">
        <v>2177</v>
      </c>
      <c r="W1298" s="150" t="s">
        <v>10088</v>
      </c>
      <c r="X1298" s="281" t="s">
        <v>9965</v>
      </c>
      <c r="Y1298" s="281" t="s">
        <v>9966</v>
      </c>
      <c r="Z1298" s="150" t="s">
        <v>9967</v>
      </c>
      <c r="AA1298" s="303">
        <f>N1298</f>
        <v>45036</v>
      </c>
      <c r="AB1298" s="283" t="s">
        <v>42</v>
      </c>
      <c r="AC1298" s="281">
        <v>5.6</v>
      </c>
      <c r="AD1298" s="284">
        <v>28</v>
      </c>
      <c r="AE1298" s="281">
        <v>110</v>
      </c>
      <c r="AF1298" s="281">
        <v>110</v>
      </c>
      <c r="AG1298" s="281">
        <v>145</v>
      </c>
      <c r="AH1298" s="281">
        <v>160</v>
      </c>
      <c r="AI1298" s="281" t="s">
        <v>10011</v>
      </c>
      <c r="AJ1298" s="281" t="s">
        <v>10063</v>
      </c>
      <c r="AK1298" s="281" t="s">
        <v>10013</v>
      </c>
      <c r="AL1298" s="281">
        <v>1</v>
      </c>
      <c r="AM1298" s="279">
        <v>41337</v>
      </c>
      <c r="AN1298" s="280">
        <v>2007</v>
      </c>
      <c r="AO1298" s="280" t="s">
        <v>991</v>
      </c>
      <c r="AP1298" s="280" t="s">
        <v>9968</v>
      </c>
      <c r="AQ1298" s="635"/>
      <c r="AR1298" s="324"/>
      <c r="AS1298" s="324"/>
      <c r="AT1298" s="324"/>
      <c r="AU1298" s="324"/>
      <c r="AV1298" s="324"/>
      <c r="AW1298" s="324"/>
      <c r="AX1298" s="324"/>
      <c r="AY1298" s="324"/>
      <c r="AZ1298" s="324"/>
      <c r="BA1298" s="324"/>
      <c r="BB1298" s="324"/>
      <c r="BC1298" s="324"/>
      <c r="BD1298" s="324"/>
      <c r="BE1298" s="324"/>
      <c r="BF1298" s="324"/>
      <c r="BG1298" s="324"/>
      <c r="BH1298" s="324"/>
      <c r="BI1298" s="324"/>
      <c r="BJ1298" s="324"/>
      <c r="BK1298" s="324"/>
      <c r="BL1298" s="324"/>
      <c r="BM1298" s="324"/>
      <c r="BN1298" s="324"/>
      <c r="BO1298" s="324"/>
      <c r="BP1298" s="324"/>
      <c r="BQ1298" s="324"/>
      <c r="BR1298" s="324"/>
      <c r="BS1298" s="324"/>
      <c r="BT1298" s="324"/>
      <c r="BU1298" s="324"/>
      <c r="BV1298" s="324"/>
      <c r="BW1298" s="324"/>
      <c r="BX1298" s="324"/>
      <c r="BY1298" s="324"/>
      <c r="BZ1298" s="324"/>
      <c r="CA1298" s="324"/>
      <c r="CB1298" s="324"/>
      <c r="CC1298" s="324"/>
      <c r="CD1298" s="324"/>
      <c r="CE1298" s="324"/>
      <c r="CF1298" s="324"/>
      <c r="CG1298" s="324"/>
      <c r="CH1298" s="324"/>
      <c r="CI1298" s="324"/>
      <c r="CJ1298" s="324"/>
      <c r="CK1298" s="324"/>
      <c r="CL1298" s="324"/>
      <c r="CM1298" s="324"/>
      <c r="CN1298" s="324"/>
      <c r="CO1298" s="324"/>
      <c r="CP1298" s="324"/>
      <c r="CQ1298" s="532"/>
      <c r="CR1298" s="532"/>
      <c r="CS1298" s="532"/>
      <c r="CT1298" s="532"/>
      <c r="CU1298" s="532"/>
      <c r="CV1298" s="532"/>
      <c r="CW1298" s="532"/>
      <c r="CX1298" s="532"/>
      <c r="CY1298" s="532"/>
      <c r="CZ1298" s="532"/>
      <c r="DA1298" s="532"/>
      <c r="DB1298" s="532"/>
      <c r="DC1298" s="532"/>
      <c r="DD1298" s="532"/>
      <c r="DE1298" s="532"/>
      <c r="DF1298" s="532"/>
      <c r="DG1298" s="532"/>
      <c r="DH1298" s="532"/>
      <c r="DI1298" s="532"/>
      <c r="DJ1298" s="532"/>
      <c r="DK1298" s="532"/>
      <c r="DL1298" s="532"/>
      <c r="DM1298" s="532"/>
      <c r="DN1298" s="532"/>
      <c r="DO1298" s="532"/>
      <c r="DP1298" s="532"/>
      <c r="DQ1298" s="532"/>
      <c r="DR1298" s="532"/>
      <c r="DS1298" s="532"/>
      <c r="DT1298" s="532"/>
      <c r="DU1298" s="532"/>
      <c r="DV1298" s="532"/>
      <c r="DW1298" s="532"/>
    </row>
    <row r="1299" spans="1:127" ht="12.75" customHeight="1" x14ac:dyDescent="0.2">
      <c r="A1299" s="281">
        <v>1298</v>
      </c>
      <c r="B1299" s="281" t="s">
        <v>1004</v>
      </c>
      <c r="C1299" s="324" t="s">
        <v>1554</v>
      </c>
      <c r="D1299" s="281"/>
      <c r="E1299" s="281" t="s">
        <v>5990</v>
      </c>
      <c r="F1299" s="281"/>
      <c r="G1299" s="296" t="s">
        <v>5988</v>
      </c>
      <c r="H1299" s="676"/>
      <c r="I1299" s="271" t="s">
        <v>1634</v>
      </c>
      <c r="J1299" s="281"/>
      <c r="K1299" s="281" t="s">
        <v>8551</v>
      </c>
      <c r="L1299" s="676" t="s">
        <v>5989</v>
      </c>
      <c r="M1299" s="306">
        <v>41760</v>
      </c>
      <c r="N1299" s="307">
        <v>44666</v>
      </c>
      <c r="O1299" s="277" t="s">
        <v>991</v>
      </c>
      <c r="P1299" s="299">
        <f>N1299</f>
        <v>44666</v>
      </c>
      <c r="Q1299" s="264">
        <v>20404</v>
      </c>
      <c r="R1299" s="264">
        <v>2011</v>
      </c>
      <c r="S1299" s="265">
        <v>43956</v>
      </c>
      <c r="T1299" s="281" t="s">
        <v>2031</v>
      </c>
      <c r="U1299" s="281" t="s">
        <v>991</v>
      </c>
      <c r="V1299" s="150" t="s">
        <v>4</v>
      </c>
      <c r="W1299" s="150" t="s">
        <v>8552</v>
      </c>
      <c r="X1299" s="281" t="s">
        <v>5991</v>
      </c>
      <c r="Y1299" s="281" t="s">
        <v>1232</v>
      </c>
      <c r="Z1299" s="150" t="s">
        <v>982</v>
      </c>
      <c r="AA1299" s="303">
        <f>N1299</f>
        <v>44666</v>
      </c>
      <c r="AB1299" s="283" t="s">
        <v>1411</v>
      </c>
      <c r="AC1299" s="281">
        <v>5.4</v>
      </c>
      <c r="AD1299" s="284"/>
      <c r="AE1299" s="281">
        <v>85</v>
      </c>
      <c r="AF1299" s="281"/>
      <c r="AG1299" s="281">
        <v>105</v>
      </c>
      <c r="AH1299" s="281"/>
      <c r="AI1299" s="281">
        <v>24</v>
      </c>
      <c r="AJ1299" s="281">
        <v>39</v>
      </c>
      <c r="AK1299" s="281">
        <v>58</v>
      </c>
      <c r="AL1299" s="281">
        <v>1</v>
      </c>
      <c r="AM1299" s="501"/>
      <c r="AN1299" s="501"/>
      <c r="AO1299" s="501"/>
      <c r="AP1299" s="280"/>
      <c r="AQ1299" s="634"/>
      <c r="AR1299" s="501"/>
      <c r="AS1299" s="501"/>
      <c r="AT1299" s="501"/>
      <c r="AU1299" s="501"/>
      <c r="AV1299" s="501"/>
      <c r="AW1299" s="501"/>
      <c r="AX1299" s="501"/>
      <c r="AY1299" s="501"/>
      <c r="AZ1299" s="501"/>
      <c r="BA1299" s="501"/>
      <c r="BB1299" s="501"/>
      <c r="BC1299" s="501"/>
      <c r="BD1299" s="501"/>
      <c r="BE1299" s="501"/>
      <c r="BF1299" s="501"/>
      <c r="BG1299" s="501"/>
      <c r="BH1299" s="501"/>
      <c r="BI1299" s="501"/>
      <c r="BJ1299" s="501"/>
      <c r="BK1299" s="501"/>
      <c r="BL1299" s="501"/>
      <c r="BM1299" s="501"/>
      <c r="BN1299" s="501"/>
      <c r="BO1299" s="501"/>
      <c r="BP1299" s="501"/>
      <c r="BQ1299" s="501"/>
      <c r="BR1299" s="501"/>
      <c r="BS1299" s="501"/>
      <c r="BT1299" s="501"/>
      <c r="BU1299" s="501"/>
      <c r="BV1299" s="501"/>
      <c r="BW1299" s="501"/>
      <c r="BX1299" s="501"/>
      <c r="BY1299" s="501"/>
      <c r="BZ1299" s="501"/>
      <c r="CA1299" s="501"/>
      <c r="CB1299" s="501"/>
      <c r="CC1299" s="501"/>
      <c r="CD1299" s="501"/>
      <c r="CE1299" s="501"/>
      <c r="CF1299" s="501"/>
      <c r="CG1299" s="501"/>
      <c r="CH1299" s="501"/>
      <c r="CI1299" s="501"/>
      <c r="CJ1299" s="501"/>
      <c r="CK1299" s="501"/>
      <c r="CL1299" s="501"/>
      <c r="CM1299" s="501"/>
      <c r="CN1299" s="501"/>
      <c r="CO1299" s="501"/>
      <c r="CP1299" s="501"/>
    </row>
    <row r="1300" spans="1:127" ht="12.75" customHeight="1" x14ac:dyDescent="0.2">
      <c r="A1300" s="281">
        <v>1299</v>
      </c>
      <c r="B1300" s="281" t="s">
        <v>1005</v>
      </c>
      <c r="C1300" s="281" t="s">
        <v>2113</v>
      </c>
      <c r="D1300" s="271" t="s">
        <v>6096</v>
      </c>
      <c r="E1300" s="271" t="s">
        <v>6097</v>
      </c>
      <c r="F1300" s="271" t="s">
        <v>6098</v>
      </c>
      <c r="G1300" s="272" t="s">
        <v>6099</v>
      </c>
      <c r="H1300" s="273" t="s">
        <v>6100</v>
      </c>
      <c r="I1300" s="271" t="s">
        <v>1634</v>
      </c>
      <c r="J1300" s="281" t="s">
        <v>6101</v>
      </c>
      <c r="K1300" s="271" t="s">
        <v>8537</v>
      </c>
      <c r="L1300" s="273" t="s">
        <v>6102</v>
      </c>
      <c r="M1300" s="141">
        <v>43228</v>
      </c>
      <c r="N1300" s="132">
        <v>44687</v>
      </c>
      <c r="O1300" s="277" t="s">
        <v>991</v>
      </c>
      <c r="P1300" s="299">
        <f>N1300</f>
        <v>44687</v>
      </c>
      <c r="Q1300" s="264">
        <v>18403</v>
      </c>
      <c r="R1300" s="264">
        <v>2011</v>
      </c>
      <c r="S1300" s="279">
        <v>43957</v>
      </c>
      <c r="T1300" s="281" t="s">
        <v>5218</v>
      </c>
      <c r="U1300" s="281" t="s">
        <v>259</v>
      </c>
      <c r="V1300" s="150" t="s">
        <v>8538</v>
      </c>
      <c r="W1300" s="150" t="s">
        <v>8539</v>
      </c>
      <c r="X1300" s="281" t="s">
        <v>6103</v>
      </c>
      <c r="Y1300" s="281" t="s">
        <v>1470</v>
      </c>
      <c r="Z1300" s="150" t="s">
        <v>6104</v>
      </c>
      <c r="AA1300" s="265">
        <f>N1300</f>
        <v>44687</v>
      </c>
      <c r="AB1300" s="283" t="s">
        <v>2215</v>
      </c>
      <c r="AC1300" s="281">
        <v>5.8</v>
      </c>
      <c r="AD1300" s="284">
        <v>28</v>
      </c>
      <c r="AE1300" s="281">
        <v>90</v>
      </c>
      <c r="AF1300" s="281">
        <v>90</v>
      </c>
      <c r="AG1300" s="281">
        <v>100</v>
      </c>
      <c r="AH1300" s="281">
        <v>146</v>
      </c>
      <c r="AI1300" s="281" t="s">
        <v>994</v>
      </c>
      <c r="AJ1300" s="281" t="s">
        <v>994</v>
      </c>
      <c r="AK1300" s="281">
        <v>47</v>
      </c>
      <c r="AL1300" s="281">
        <v>1</v>
      </c>
      <c r="AM1300" s="265">
        <v>43228</v>
      </c>
      <c r="AN1300" s="281">
        <v>2011</v>
      </c>
      <c r="AO1300" s="281" t="s">
        <v>991</v>
      </c>
      <c r="AP1300" s="281"/>
      <c r="AQ1300" s="634"/>
      <c r="AR1300" s="501"/>
      <c r="AS1300" s="501"/>
      <c r="AT1300" s="501"/>
      <c r="AU1300" s="501"/>
      <c r="AV1300" s="501"/>
      <c r="AW1300" s="501"/>
      <c r="AX1300" s="501"/>
      <c r="AY1300" s="501"/>
      <c r="AZ1300" s="501"/>
      <c r="BA1300" s="501"/>
      <c r="BB1300" s="501"/>
      <c r="BC1300" s="501"/>
      <c r="BD1300" s="501"/>
      <c r="BE1300" s="501"/>
      <c r="BF1300" s="501"/>
      <c r="BG1300" s="501"/>
      <c r="BH1300" s="501"/>
      <c r="BI1300" s="501"/>
      <c r="BJ1300" s="501"/>
      <c r="BK1300" s="501"/>
      <c r="BL1300" s="501"/>
      <c r="BM1300" s="501"/>
      <c r="BN1300" s="501"/>
      <c r="BO1300" s="501"/>
      <c r="BP1300" s="501"/>
      <c r="BQ1300" s="501"/>
      <c r="BR1300" s="501"/>
      <c r="BS1300" s="501"/>
      <c r="BT1300" s="501"/>
      <c r="BU1300" s="501"/>
      <c r="BV1300" s="501"/>
      <c r="BW1300" s="501"/>
      <c r="BX1300" s="501"/>
      <c r="BY1300" s="501"/>
      <c r="BZ1300" s="501"/>
      <c r="CA1300" s="501"/>
      <c r="CB1300" s="501"/>
      <c r="CC1300" s="501"/>
      <c r="CD1300" s="501"/>
      <c r="CE1300" s="501"/>
      <c r="CF1300" s="501"/>
      <c r="CG1300" s="501"/>
      <c r="CH1300" s="501"/>
      <c r="CI1300" s="501"/>
      <c r="CJ1300" s="501"/>
      <c r="CK1300" s="501"/>
      <c r="CL1300" s="501"/>
      <c r="CM1300" s="501"/>
      <c r="CN1300" s="501"/>
      <c r="CO1300" s="501"/>
      <c r="CP1300" s="501"/>
    </row>
    <row r="1301" spans="1:127" ht="12.75" customHeight="1" x14ac:dyDescent="0.2">
      <c r="A1301" s="281">
        <v>1300</v>
      </c>
      <c r="B1301" s="324" t="s">
        <v>1004</v>
      </c>
      <c r="C1301" s="281" t="s">
        <v>5610</v>
      </c>
      <c r="D1301" s="324"/>
      <c r="E1301" s="324" t="s">
        <v>6015</v>
      </c>
      <c r="F1301" s="324"/>
      <c r="G1301" s="509" t="s">
        <v>6016</v>
      </c>
      <c r="H1301" s="521"/>
      <c r="I1301" s="281" t="s">
        <v>1634</v>
      </c>
      <c r="J1301" s="281"/>
      <c r="K1301" s="281" t="s">
        <v>6075</v>
      </c>
      <c r="L1301" s="676" t="s">
        <v>6076</v>
      </c>
      <c r="M1301" s="306">
        <v>43208</v>
      </c>
      <c r="N1301" s="325">
        <v>44620</v>
      </c>
      <c r="O1301" s="507" t="s">
        <v>991</v>
      </c>
      <c r="P1301" s="513">
        <f t="shared" ref="P1301" si="274">N1301</f>
        <v>44620</v>
      </c>
      <c r="Q1301" s="514">
        <v>18389</v>
      </c>
      <c r="R1301" s="514">
        <v>2018</v>
      </c>
      <c r="S1301" s="279">
        <v>43889</v>
      </c>
      <c r="T1301" s="501" t="s">
        <v>5079</v>
      </c>
      <c r="U1301" s="324" t="s">
        <v>991</v>
      </c>
      <c r="V1301" s="282" t="s">
        <v>7678</v>
      </c>
      <c r="W1301" s="282" t="s">
        <v>7678</v>
      </c>
      <c r="X1301" s="280" t="s">
        <v>6077</v>
      </c>
      <c r="Y1301" s="280" t="s">
        <v>6078</v>
      </c>
      <c r="Z1301" s="282" t="s">
        <v>1302</v>
      </c>
      <c r="AA1301" s="319">
        <f t="shared" ref="AA1301" si="275">N1301</f>
        <v>44620</v>
      </c>
      <c r="AB1301" s="149" t="s">
        <v>485</v>
      </c>
      <c r="AC1301" s="280">
        <v>5.0999999999999996</v>
      </c>
      <c r="AD1301" s="305"/>
      <c r="AE1301" s="280">
        <v>85</v>
      </c>
      <c r="AF1301" s="280"/>
      <c r="AG1301" s="280">
        <v>105</v>
      </c>
      <c r="AH1301" s="280"/>
      <c r="AI1301" s="280" t="s">
        <v>994</v>
      </c>
      <c r="AJ1301" s="280" t="s">
        <v>994</v>
      </c>
      <c r="AK1301" s="501" t="s">
        <v>994</v>
      </c>
      <c r="AL1301" s="501">
        <v>1</v>
      </c>
      <c r="AM1301" s="279"/>
      <c r="AN1301" s="280"/>
      <c r="AO1301" s="280"/>
      <c r="AP1301" s="280"/>
      <c r="AQ1301" s="634"/>
      <c r="AR1301" s="501"/>
      <c r="AS1301" s="501"/>
      <c r="AT1301" s="501"/>
      <c r="AU1301" s="501"/>
      <c r="AV1301" s="501"/>
      <c r="AW1301" s="501"/>
      <c r="AX1301" s="501"/>
      <c r="AY1301" s="501"/>
      <c r="AZ1301" s="501"/>
      <c r="BA1301" s="501"/>
      <c r="BB1301" s="501"/>
      <c r="BC1301" s="501"/>
      <c r="BD1301" s="501"/>
      <c r="BE1301" s="501"/>
      <c r="BF1301" s="501"/>
      <c r="BG1301" s="501"/>
      <c r="BH1301" s="501"/>
      <c r="BI1301" s="501"/>
      <c r="BJ1301" s="501"/>
      <c r="BK1301" s="501"/>
      <c r="BL1301" s="501"/>
      <c r="BM1301" s="501"/>
      <c r="BN1301" s="501"/>
      <c r="BO1301" s="501"/>
      <c r="BP1301" s="501"/>
      <c r="BQ1301" s="501"/>
      <c r="BR1301" s="501"/>
      <c r="BS1301" s="501"/>
      <c r="BT1301" s="501"/>
      <c r="BU1301" s="501"/>
      <c r="BV1301" s="501"/>
      <c r="BW1301" s="501"/>
      <c r="BX1301" s="501"/>
      <c r="BY1301" s="501"/>
      <c r="BZ1301" s="501"/>
      <c r="CA1301" s="501"/>
      <c r="CB1301" s="501"/>
      <c r="CC1301" s="501"/>
      <c r="CD1301" s="501"/>
      <c r="CE1301" s="501"/>
      <c r="CF1301" s="501"/>
      <c r="CG1301" s="501"/>
      <c r="CH1301" s="501"/>
      <c r="CI1301" s="501"/>
      <c r="CJ1301" s="501"/>
      <c r="CK1301" s="501"/>
      <c r="CL1301" s="501"/>
      <c r="CM1301" s="501"/>
      <c r="CN1301" s="501"/>
      <c r="CO1301" s="501"/>
      <c r="CP1301" s="501"/>
    </row>
    <row r="1302" spans="1:127" s="502" customFormat="1" ht="12.75" customHeight="1" x14ac:dyDescent="0.2">
      <c r="A1302" s="281">
        <v>1301</v>
      </c>
      <c r="B1302" s="281" t="s">
        <v>1004</v>
      </c>
      <c r="C1302" s="281" t="s">
        <v>9537</v>
      </c>
      <c r="D1302" s="271"/>
      <c r="E1302" s="271" t="s">
        <v>5539</v>
      </c>
      <c r="F1302" s="271"/>
      <c r="G1302" s="272" t="s">
        <v>9538</v>
      </c>
      <c r="H1302" s="273"/>
      <c r="I1302" s="271" t="s">
        <v>5041</v>
      </c>
      <c r="J1302" s="271"/>
      <c r="K1302" s="324" t="s">
        <v>9539</v>
      </c>
      <c r="L1302" s="273" t="s">
        <v>5234</v>
      </c>
      <c r="M1302" s="510">
        <v>44139</v>
      </c>
      <c r="N1302" s="510">
        <v>44864</v>
      </c>
      <c r="O1302" s="277" t="s">
        <v>991</v>
      </c>
      <c r="P1302" s="299">
        <f>N1302</f>
        <v>44864</v>
      </c>
      <c r="Q1302" s="264">
        <v>20725</v>
      </c>
      <c r="R1302" s="264">
        <v>2020</v>
      </c>
      <c r="S1302" s="265">
        <v>44134</v>
      </c>
      <c r="T1302" s="281" t="s">
        <v>8196</v>
      </c>
      <c r="U1302" s="281" t="s">
        <v>1786</v>
      </c>
      <c r="V1302" s="150" t="s">
        <v>484</v>
      </c>
      <c r="W1302" s="150" t="s">
        <v>484</v>
      </c>
      <c r="X1302" s="281" t="s">
        <v>9540</v>
      </c>
      <c r="Y1302" s="281" t="s">
        <v>1212</v>
      </c>
      <c r="Z1302" s="150" t="s">
        <v>9541</v>
      </c>
      <c r="AA1302" s="303">
        <v>44864</v>
      </c>
      <c r="AB1302" s="283" t="s">
        <v>2167</v>
      </c>
      <c r="AC1302" s="281">
        <v>5</v>
      </c>
      <c r="AD1302" s="284"/>
      <c r="AE1302" s="281">
        <v>90</v>
      </c>
      <c r="AF1302" s="281"/>
      <c r="AG1302" s="281">
        <v>105</v>
      </c>
      <c r="AH1302" s="281"/>
      <c r="AI1302" s="281" t="s">
        <v>994</v>
      </c>
      <c r="AJ1302" s="281" t="s">
        <v>994</v>
      </c>
      <c r="AK1302" s="324" t="s">
        <v>994</v>
      </c>
      <c r="AL1302" s="324">
        <v>1</v>
      </c>
      <c r="AM1302" s="265"/>
      <c r="AN1302" s="281"/>
      <c r="AO1302" s="281"/>
      <c r="AP1302" s="281"/>
      <c r="AQ1302" s="635"/>
      <c r="AR1302" s="324"/>
      <c r="AS1302" s="324"/>
      <c r="AT1302" s="324"/>
      <c r="AU1302" s="324"/>
      <c r="AV1302" s="324"/>
      <c r="AW1302" s="324"/>
      <c r="AX1302" s="324"/>
      <c r="AY1302" s="324"/>
      <c r="AZ1302" s="324"/>
      <c r="BA1302" s="324"/>
      <c r="BB1302" s="324"/>
      <c r="BC1302" s="324"/>
      <c r="BD1302" s="324"/>
      <c r="BE1302" s="324"/>
      <c r="BF1302" s="324"/>
      <c r="BG1302" s="324"/>
      <c r="BH1302" s="324"/>
      <c r="BI1302" s="324"/>
      <c r="BJ1302" s="324"/>
      <c r="BK1302" s="324"/>
      <c r="BL1302" s="324"/>
      <c r="BM1302" s="324"/>
      <c r="BN1302" s="324"/>
      <c r="BO1302" s="324"/>
      <c r="BP1302" s="324"/>
      <c r="BQ1302" s="324"/>
      <c r="BR1302" s="324"/>
      <c r="BS1302" s="324"/>
      <c r="BT1302" s="324"/>
      <c r="BU1302" s="324"/>
      <c r="BV1302" s="324"/>
      <c r="BW1302" s="324"/>
      <c r="BX1302" s="324"/>
      <c r="BY1302" s="324"/>
      <c r="BZ1302" s="324"/>
      <c r="CA1302" s="324"/>
      <c r="CB1302" s="324"/>
      <c r="CC1302" s="324"/>
      <c r="CD1302" s="324"/>
      <c r="CE1302" s="324"/>
      <c r="CF1302" s="324"/>
      <c r="CG1302" s="324"/>
      <c r="CH1302" s="324"/>
      <c r="CI1302" s="324"/>
      <c r="CJ1302" s="324"/>
      <c r="CK1302" s="324"/>
      <c r="CL1302" s="324"/>
      <c r="CM1302" s="324"/>
      <c r="CN1302" s="324"/>
      <c r="CO1302" s="324"/>
      <c r="CP1302" s="324"/>
      <c r="CQ1302" s="532"/>
      <c r="CR1302" s="532"/>
      <c r="CS1302" s="532"/>
      <c r="CT1302" s="532"/>
      <c r="CU1302" s="532"/>
      <c r="CV1302" s="532"/>
      <c r="CW1302" s="532"/>
      <c r="CX1302" s="532"/>
      <c r="CY1302" s="532"/>
      <c r="CZ1302" s="532"/>
      <c r="DA1302" s="532"/>
      <c r="DB1302" s="532"/>
      <c r="DC1302" s="532"/>
      <c r="DD1302" s="532"/>
      <c r="DE1302" s="532"/>
      <c r="DF1302" s="532"/>
      <c r="DG1302" s="532"/>
      <c r="DH1302" s="532"/>
      <c r="DI1302" s="532"/>
      <c r="DJ1302" s="532"/>
      <c r="DK1302" s="532"/>
      <c r="DL1302" s="532"/>
      <c r="DM1302" s="532"/>
      <c r="DN1302" s="532"/>
      <c r="DO1302" s="532"/>
      <c r="DP1302" s="532"/>
      <c r="DQ1302" s="532"/>
      <c r="DR1302" s="532"/>
      <c r="DS1302" s="532"/>
      <c r="DT1302" s="532"/>
      <c r="DU1302" s="532"/>
      <c r="DV1302" s="532"/>
      <c r="DW1302" s="532"/>
    </row>
    <row r="1303" spans="1:127" ht="12.75" customHeight="1" x14ac:dyDescent="0.2">
      <c r="A1303" s="281">
        <v>1302</v>
      </c>
      <c r="B1303" s="281" t="s">
        <v>1004</v>
      </c>
      <c r="C1303" s="281" t="s">
        <v>5610</v>
      </c>
      <c r="D1303" s="281"/>
      <c r="E1303" s="281" t="s">
        <v>6192</v>
      </c>
      <c r="F1303" s="281"/>
      <c r="G1303" s="296" t="s">
        <v>6193</v>
      </c>
      <c r="H1303" s="676"/>
      <c r="I1303" s="281" t="s">
        <v>1634</v>
      </c>
      <c r="J1303" s="281"/>
      <c r="K1303" s="281" t="s">
        <v>6805</v>
      </c>
      <c r="L1303" s="676" t="s">
        <v>6806</v>
      </c>
      <c r="M1303" s="306">
        <v>43252</v>
      </c>
      <c r="N1303" s="325">
        <v>43983</v>
      </c>
      <c r="O1303" s="507" t="s">
        <v>991</v>
      </c>
      <c r="P1303" s="513">
        <f t="shared" ref="P1303:P1313" si="276">N1303</f>
        <v>43983</v>
      </c>
      <c r="Q1303" s="514">
        <v>19039</v>
      </c>
      <c r="R1303" s="514">
        <v>2018</v>
      </c>
      <c r="S1303" s="279">
        <v>43252</v>
      </c>
      <c r="T1303" s="501" t="s">
        <v>1686</v>
      </c>
      <c r="U1303" s="324" t="s">
        <v>990</v>
      </c>
      <c r="V1303" s="282" t="s">
        <v>484</v>
      </c>
      <c r="W1303" s="282" t="s">
        <v>484</v>
      </c>
      <c r="X1303" s="280" t="s">
        <v>6807</v>
      </c>
      <c r="Y1303" s="280" t="s">
        <v>692</v>
      </c>
      <c r="Z1303" s="282" t="s">
        <v>1842</v>
      </c>
      <c r="AA1303" s="319">
        <f t="shared" ref="AA1303" si="277">N1303</f>
        <v>43983</v>
      </c>
      <c r="AB1303" s="149" t="s">
        <v>485</v>
      </c>
      <c r="AC1303" s="280">
        <v>5.0999999999999996</v>
      </c>
      <c r="AD1303" s="305"/>
      <c r="AE1303" s="280">
        <v>85</v>
      </c>
      <c r="AF1303" s="280"/>
      <c r="AG1303" s="280">
        <v>105</v>
      </c>
      <c r="AH1303" s="280"/>
      <c r="AI1303" s="280" t="s">
        <v>994</v>
      </c>
      <c r="AJ1303" s="280" t="s">
        <v>994</v>
      </c>
      <c r="AK1303" s="501" t="s">
        <v>994</v>
      </c>
      <c r="AL1303" s="501">
        <v>1</v>
      </c>
      <c r="AM1303" s="501"/>
      <c r="AN1303" s="501"/>
      <c r="AO1303" s="501"/>
      <c r="AP1303" s="280"/>
      <c r="AQ1303" s="634"/>
      <c r="AR1303" s="501"/>
      <c r="AS1303" s="501"/>
      <c r="AT1303" s="501"/>
      <c r="AU1303" s="501"/>
      <c r="AV1303" s="501"/>
      <c r="AW1303" s="501"/>
      <c r="AX1303" s="501"/>
      <c r="AY1303" s="501"/>
      <c r="AZ1303" s="501"/>
      <c r="BA1303" s="501"/>
      <c r="BB1303" s="501"/>
      <c r="BC1303" s="501"/>
      <c r="BD1303" s="501"/>
      <c r="BE1303" s="501"/>
      <c r="BF1303" s="501"/>
      <c r="BG1303" s="501"/>
      <c r="BH1303" s="501"/>
      <c r="BI1303" s="501"/>
      <c r="BJ1303" s="501"/>
      <c r="BK1303" s="501"/>
      <c r="BL1303" s="501"/>
      <c r="BM1303" s="501"/>
      <c r="BN1303" s="501"/>
      <c r="BO1303" s="501"/>
      <c r="BP1303" s="501"/>
      <c r="BQ1303" s="501"/>
      <c r="BR1303" s="501"/>
      <c r="BS1303" s="501"/>
      <c r="BT1303" s="501"/>
      <c r="BU1303" s="501"/>
      <c r="BV1303" s="501"/>
      <c r="BW1303" s="501"/>
      <c r="BX1303" s="501"/>
      <c r="BY1303" s="501"/>
      <c r="BZ1303" s="501"/>
      <c r="CA1303" s="501"/>
      <c r="CB1303" s="501"/>
      <c r="CC1303" s="501"/>
      <c r="CD1303" s="501"/>
      <c r="CE1303" s="501"/>
      <c r="CF1303" s="501"/>
      <c r="CG1303" s="501"/>
      <c r="CH1303" s="501"/>
      <c r="CI1303" s="501"/>
      <c r="CJ1303" s="501"/>
      <c r="CK1303" s="501"/>
      <c r="CL1303" s="501"/>
      <c r="CM1303" s="501"/>
      <c r="CN1303" s="501"/>
      <c r="CO1303" s="501"/>
      <c r="CP1303" s="501"/>
    </row>
    <row r="1304" spans="1:127" ht="12.75" customHeight="1" x14ac:dyDescent="0.2">
      <c r="A1304" s="281">
        <v>1303</v>
      </c>
      <c r="B1304" s="281" t="s">
        <v>1004</v>
      </c>
      <c r="C1304" s="281" t="s">
        <v>3807</v>
      </c>
      <c r="D1304" s="281"/>
      <c r="E1304" s="281" t="s">
        <v>4893</v>
      </c>
      <c r="F1304" s="281"/>
      <c r="G1304" s="296" t="s">
        <v>4894</v>
      </c>
      <c r="H1304" s="676"/>
      <c r="I1304" s="281" t="s">
        <v>3810</v>
      </c>
      <c r="J1304" s="271"/>
      <c r="K1304" s="281" t="s">
        <v>3672</v>
      </c>
      <c r="L1304" s="676" t="s">
        <v>4895</v>
      </c>
      <c r="M1304" s="306">
        <v>42814</v>
      </c>
      <c r="N1304" s="325">
        <v>44603</v>
      </c>
      <c r="O1304" s="507" t="s">
        <v>991</v>
      </c>
      <c r="P1304" s="513">
        <f t="shared" si="276"/>
        <v>44603</v>
      </c>
      <c r="Q1304" s="514">
        <v>17339</v>
      </c>
      <c r="R1304" s="514">
        <v>2015</v>
      </c>
      <c r="S1304" s="279">
        <v>43872</v>
      </c>
      <c r="T1304" s="501" t="s">
        <v>239</v>
      </c>
      <c r="U1304" s="324" t="s">
        <v>991</v>
      </c>
      <c r="V1304" s="282" t="s">
        <v>2278</v>
      </c>
      <c r="W1304" s="282" t="s">
        <v>4850</v>
      </c>
      <c r="X1304" s="280" t="s">
        <v>4764</v>
      </c>
      <c r="Y1304" s="280" t="s">
        <v>4763</v>
      </c>
      <c r="Z1304" s="282" t="s">
        <v>8154</v>
      </c>
      <c r="AA1304" s="319">
        <f t="shared" si="273"/>
        <v>44603</v>
      </c>
      <c r="AB1304" s="149" t="s">
        <v>2167</v>
      </c>
      <c r="AC1304" s="280">
        <v>5.6</v>
      </c>
      <c r="AD1304" s="305"/>
      <c r="AE1304" s="280">
        <v>80</v>
      </c>
      <c r="AF1304" s="280"/>
      <c r="AG1304" s="280">
        <v>100</v>
      </c>
      <c r="AH1304" s="280"/>
      <c r="AI1304" s="280">
        <v>24</v>
      </c>
      <c r="AJ1304" s="280">
        <v>39</v>
      </c>
      <c r="AK1304" s="501">
        <v>53</v>
      </c>
      <c r="AL1304" s="501">
        <v>1</v>
      </c>
      <c r="AM1304" s="501"/>
      <c r="AN1304" s="501"/>
      <c r="AO1304" s="501"/>
      <c r="AP1304" s="280"/>
      <c r="AQ1304" s="634"/>
      <c r="AR1304" s="501"/>
      <c r="AS1304" s="501"/>
      <c r="AT1304" s="501"/>
      <c r="AU1304" s="501"/>
      <c r="AV1304" s="501"/>
      <c r="AW1304" s="501"/>
      <c r="AX1304" s="501"/>
      <c r="AY1304" s="501"/>
      <c r="AZ1304" s="501"/>
      <c r="BA1304" s="501"/>
      <c r="BB1304" s="501"/>
      <c r="BC1304" s="501"/>
      <c r="BD1304" s="501"/>
      <c r="BE1304" s="501"/>
      <c r="BF1304" s="501"/>
      <c r="BG1304" s="501"/>
      <c r="BH1304" s="501"/>
      <c r="BI1304" s="501"/>
      <c r="BJ1304" s="501"/>
      <c r="BK1304" s="501"/>
      <c r="BL1304" s="501"/>
      <c r="BM1304" s="501"/>
      <c r="BN1304" s="501"/>
      <c r="BO1304" s="501"/>
      <c r="BP1304" s="501"/>
      <c r="BQ1304" s="501"/>
      <c r="BR1304" s="501"/>
      <c r="BS1304" s="501"/>
      <c r="BT1304" s="501"/>
      <c r="BU1304" s="501"/>
      <c r="BV1304" s="501"/>
      <c r="BW1304" s="501"/>
      <c r="BX1304" s="501"/>
      <c r="BY1304" s="501"/>
      <c r="BZ1304" s="501"/>
      <c r="CA1304" s="501"/>
      <c r="CB1304" s="501"/>
      <c r="CC1304" s="501"/>
      <c r="CD1304" s="501"/>
      <c r="CE1304" s="501"/>
      <c r="CF1304" s="501"/>
      <c r="CG1304" s="501"/>
      <c r="CH1304" s="501"/>
      <c r="CI1304" s="501"/>
      <c r="CJ1304" s="501"/>
      <c r="CK1304" s="501"/>
      <c r="CL1304" s="501"/>
      <c r="CM1304" s="501"/>
      <c r="CN1304" s="501"/>
      <c r="CO1304" s="501"/>
      <c r="CP1304" s="501"/>
    </row>
    <row r="1305" spans="1:127" ht="12.75" customHeight="1" x14ac:dyDescent="0.2">
      <c r="A1305" s="281">
        <v>1304</v>
      </c>
      <c r="B1305" s="281" t="s">
        <v>1004</v>
      </c>
      <c r="C1305" s="281" t="s">
        <v>5123</v>
      </c>
      <c r="D1305" s="281"/>
      <c r="E1305" s="281" t="s">
        <v>6220</v>
      </c>
      <c r="F1305" s="281"/>
      <c r="G1305" s="296" t="s">
        <v>6221</v>
      </c>
      <c r="H1305" s="676"/>
      <c r="I1305" s="281" t="s">
        <v>3342</v>
      </c>
      <c r="J1305" s="281"/>
      <c r="K1305" s="281" t="s">
        <v>6222</v>
      </c>
      <c r="L1305" s="676" t="s">
        <v>6223</v>
      </c>
      <c r="M1305" s="306">
        <v>43262</v>
      </c>
      <c r="N1305" s="325">
        <v>44699</v>
      </c>
      <c r="O1305" s="507" t="s">
        <v>991</v>
      </c>
      <c r="P1305" s="513">
        <f t="shared" si="276"/>
        <v>44699</v>
      </c>
      <c r="Q1305" s="514">
        <v>18482</v>
      </c>
      <c r="R1305" s="514">
        <v>2017</v>
      </c>
      <c r="S1305" s="279">
        <v>43969</v>
      </c>
      <c r="T1305" s="501" t="s">
        <v>5079</v>
      </c>
      <c r="U1305" s="324" t="s">
        <v>991</v>
      </c>
      <c r="V1305" s="282" t="s">
        <v>3415</v>
      </c>
      <c r="W1305" s="282" t="s">
        <v>2986</v>
      </c>
      <c r="X1305" s="280" t="s">
        <v>6224</v>
      </c>
      <c r="Y1305" s="280" t="s">
        <v>1212</v>
      </c>
      <c r="Z1305" s="282" t="s">
        <v>1762</v>
      </c>
      <c r="AA1305" s="319">
        <f t="shared" si="273"/>
        <v>44699</v>
      </c>
      <c r="AB1305" s="149" t="s">
        <v>2167</v>
      </c>
      <c r="AC1305" s="280">
        <v>5.8</v>
      </c>
      <c r="AD1305" s="305"/>
      <c r="AE1305" s="280">
        <v>100</v>
      </c>
      <c r="AF1305" s="280"/>
      <c r="AG1305" s="280">
        <v>120</v>
      </c>
      <c r="AH1305" s="280"/>
      <c r="AI1305" s="280">
        <v>25</v>
      </c>
      <c r="AJ1305" s="280">
        <v>39</v>
      </c>
      <c r="AK1305" s="501">
        <v>55</v>
      </c>
      <c r="AL1305" s="501">
        <v>1</v>
      </c>
      <c r="AM1305" s="501"/>
      <c r="AN1305" s="501"/>
      <c r="AO1305" s="501"/>
      <c r="AP1305" s="280"/>
      <c r="AQ1305" s="634"/>
      <c r="AR1305" s="501"/>
      <c r="AS1305" s="501"/>
      <c r="AT1305" s="501"/>
      <c r="AU1305" s="501"/>
      <c r="AV1305" s="501"/>
      <c r="AW1305" s="501"/>
      <c r="AX1305" s="501"/>
      <c r="AY1305" s="501"/>
      <c r="AZ1305" s="501"/>
      <c r="BA1305" s="501"/>
      <c r="BB1305" s="501"/>
      <c r="BC1305" s="501"/>
      <c r="BD1305" s="501"/>
      <c r="BE1305" s="501"/>
      <c r="BF1305" s="501"/>
      <c r="BG1305" s="501"/>
      <c r="BH1305" s="501"/>
      <c r="BI1305" s="501"/>
      <c r="BJ1305" s="501"/>
      <c r="BK1305" s="501"/>
      <c r="BL1305" s="501"/>
      <c r="BM1305" s="501"/>
      <c r="BN1305" s="501"/>
      <c r="BO1305" s="501"/>
      <c r="BP1305" s="501"/>
      <c r="BQ1305" s="501"/>
      <c r="BR1305" s="501"/>
      <c r="BS1305" s="501"/>
      <c r="BT1305" s="501"/>
      <c r="BU1305" s="501"/>
      <c r="BV1305" s="501"/>
      <c r="BW1305" s="501"/>
      <c r="BX1305" s="501"/>
      <c r="BY1305" s="501"/>
      <c r="BZ1305" s="501"/>
      <c r="CA1305" s="501"/>
      <c r="CB1305" s="501"/>
      <c r="CC1305" s="501"/>
      <c r="CD1305" s="501"/>
      <c r="CE1305" s="501"/>
      <c r="CF1305" s="501"/>
      <c r="CG1305" s="501"/>
      <c r="CH1305" s="501"/>
      <c r="CI1305" s="501"/>
      <c r="CJ1305" s="501"/>
      <c r="CK1305" s="501"/>
      <c r="CL1305" s="501"/>
      <c r="CM1305" s="501"/>
      <c r="CN1305" s="501"/>
      <c r="CO1305" s="501"/>
      <c r="CP1305" s="501"/>
    </row>
    <row r="1306" spans="1:127" ht="12.75" customHeight="1" x14ac:dyDescent="0.2">
      <c r="A1306" s="281">
        <v>1305</v>
      </c>
      <c r="B1306" s="281" t="s">
        <v>1004</v>
      </c>
      <c r="C1306" s="281" t="s">
        <v>768</v>
      </c>
      <c r="D1306" s="281"/>
      <c r="E1306" s="281" t="s">
        <v>6219</v>
      </c>
      <c r="F1306" s="281"/>
      <c r="G1306" s="296" t="s">
        <v>7766</v>
      </c>
      <c r="H1306" s="676"/>
      <c r="I1306" s="271" t="s">
        <v>2996</v>
      </c>
      <c r="J1306" s="281"/>
      <c r="K1306" s="281" t="s">
        <v>7767</v>
      </c>
      <c r="L1306" s="676" t="s">
        <v>7768</v>
      </c>
      <c r="M1306" s="306">
        <v>43262</v>
      </c>
      <c r="N1306" s="307">
        <v>44120</v>
      </c>
      <c r="O1306" s="507" t="s">
        <v>991</v>
      </c>
      <c r="P1306" s="513">
        <f t="shared" si="276"/>
        <v>44120</v>
      </c>
      <c r="Q1306" s="520">
        <v>19536</v>
      </c>
      <c r="R1306" s="514">
        <v>2006</v>
      </c>
      <c r="S1306" s="279">
        <v>43754</v>
      </c>
      <c r="T1306" s="501" t="s">
        <v>5079</v>
      </c>
      <c r="U1306" s="324" t="s">
        <v>1687</v>
      </c>
      <c r="V1306" s="282" t="s">
        <v>1521</v>
      </c>
      <c r="W1306" s="282" t="s">
        <v>4043</v>
      </c>
      <c r="X1306" s="280" t="s">
        <v>7769</v>
      </c>
      <c r="Y1306" s="280" t="s">
        <v>692</v>
      </c>
      <c r="Z1306" s="282" t="s">
        <v>1842</v>
      </c>
      <c r="AA1306" s="319">
        <v>44120</v>
      </c>
      <c r="AB1306" s="149" t="s">
        <v>2215</v>
      </c>
      <c r="AC1306" s="280">
        <v>4.8</v>
      </c>
      <c r="AD1306" s="305"/>
      <c r="AE1306" s="280">
        <v>82</v>
      </c>
      <c r="AF1306" s="280"/>
      <c r="AG1306" s="280">
        <v>105</v>
      </c>
      <c r="AH1306" s="280"/>
      <c r="AI1306" s="280">
        <v>22</v>
      </c>
      <c r="AJ1306" s="280">
        <v>36</v>
      </c>
      <c r="AK1306" s="501">
        <v>45</v>
      </c>
      <c r="AL1306" s="501">
        <v>1</v>
      </c>
      <c r="AM1306" s="501"/>
      <c r="AN1306" s="501"/>
      <c r="AO1306" s="501"/>
      <c r="AP1306" s="280"/>
      <c r="AQ1306" s="634"/>
      <c r="AR1306" s="501"/>
      <c r="AS1306" s="501"/>
      <c r="AT1306" s="501"/>
      <c r="AU1306" s="501"/>
      <c r="AV1306" s="501"/>
      <c r="AW1306" s="501"/>
      <c r="AX1306" s="501"/>
      <c r="AY1306" s="501"/>
      <c r="AZ1306" s="501"/>
      <c r="BA1306" s="501"/>
      <c r="BB1306" s="501"/>
      <c r="BC1306" s="501"/>
      <c r="BD1306" s="501"/>
      <c r="BE1306" s="501"/>
      <c r="BF1306" s="501"/>
      <c r="BG1306" s="501"/>
      <c r="BH1306" s="501"/>
      <c r="BI1306" s="501"/>
      <c r="BJ1306" s="501"/>
      <c r="BK1306" s="501"/>
      <c r="BL1306" s="501"/>
      <c r="BM1306" s="501"/>
      <c r="BN1306" s="501"/>
      <c r="BO1306" s="501"/>
      <c r="BP1306" s="501"/>
      <c r="BQ1306" s="501"/>
      <c r="BR1306" s="501"/>
      <c r="BS1306" s="501"/>
      <c r="BT1306" s="501"/>
      <c r="BU1306" s="501"/>
      <c r="BV1306" s="501"/>
      <c r="BW1306" s="501"/>
      <c r="BX1306" s="501"/>
      <c r="BY1306" s="501"/>
      <c r="BZ1306" s="501"/>
      <c r="CA1306" s="501"/>
      <c r="CB1306" s="501"/>
      <c r="CC1306" s="501"/>
      <c r="CD1306" s="501"/>
      <c r="CE1306" s="501"/>
      <c r="CF1306" s="501"/>
      <c r="CG1306" s="501"/>
      <c r="CH1306" s="501"/>
      <c r="CI1306" s="501"/>
      <c r="CJ1306" s="501"/>
      <c r="CK1306" s="501"/>
      <c r="CL1306" s="501"/>
      <c r="CM1306" s="501"/>
      <c r="CN1306" s="501"/>
      <c r="CO1306" s="501"/>
      <c r="CP1306" s="501"/>
    </row>
    <row r="1307" spans="1:127" ht="12.75" customHeight="1" x14ac:dyDescent="0.2">
      <c r="A1307" s="281">
        <v>1306</v>
      </c>
      <c r="B1307" s="281" t="s">
        <v>1004</v>
      </c>
      <c r="C1307" s="281" t="s">
        <v>3248</v>
      </c>
      <c r="D1307" s="281"/>
      <c r="E1307" s="281" t="s">
        <v>6236</v>
      </c>
      <c r="F1307" s="281"/>
      <c r="G1307" s="296" t="s">
        <v>6237</v>
      </c>
      <c r="H1307" s="676"/>
      <c r="I1307" s="281" t="s">
        <v>2653</v>
      </c>
      <c r="J1307" s="281"/>
      <c r="K1307" s="281" t="s">
        <v>6238</v>
      </c>
      <c r="L1307" s="676" t="s">
        <v>6239</v>
      </c>
      <c r="M1307" s="306">
        <v>43269</v>
      </c>
      <c r="N1307" s="325">
        <v>44000</v>
      </c>
      <c r="O1307" s="507" t="s">
        <v>991</v>
      </c>
      <c r="P1307" s="513">
        <f t="shared" si="276"/>
        <v>44000</v>
      </c>
      <c r="Q1307" s="514">
        <v>18488</v>
      </c>
      <c r="R1307" s="514">
        <v>2016</v>
      </c>
      <c r="S1307" s="279">
        <v>43269</v>
      </c>
      <c r="T1307" s="501" t="s">
        <v>5079</v>
      </c>
      <c r="U1307" s="324" t="s">
        <v>1786</v>
      </c>
      <c r="V1307" s="282" t="s">
        <v>484</v>
      </c>
      <c r="W1307" s="282" t="s">
        <v>1488</v>
      </c>
      <c r="X1307" s="280" t="s">
        <v>6240</v>
      </c>
      <c r="Y1307" s="280" t="s">
        <v>1123</v>
      </c>
      <c r="Z1307" s="282" t="s">
        <v>1124</v>
      </c>
      <c r="AA1307" s="319">
        <f t="shared" si="273"/>
        <v>44000</v>
      </c>
      <c r="AB1307" s="149" t="s">
        <v>2167</v>
      </c>
      <c r="AC1307" s="280">
        <v>4.0999999999999996</v>
      </c>
      <c r="AD1307" s="305"/>
      <c r="AE1307" s="280">
        <v>60</v>
      </c>
      <c r="AF1307" s="280"/>
      <c r="AG1307" s="280">
        <v>85</v>
      </c>
      <c r="AH1307" s="280"/>
      <c r="AI1307" s="280">
        <v>22</v>
      </c>
      <c r="AJ1307" s="280">
        <v>36</v>
      </c>
      <c r="AK1307" s="501">
        <v>54</v>
      </c>
      <c r="AL1307" s="501">
        <v>1</v>
      </c>
      <c r="AM1307" s="501"/>
      <c r="AN1307" s="501"/>
      <c r="AO1307" s="501"/>
      <c r="AP1307" s="280"/>
      <c r="AQ1307" s="634"/>
      <c r="AR1307" s="501"/>
      <c r="AS1307" s="501"/>
      <c r="AT1307" s="501"/>
      <c r="AU1307" s="501"/>
      <c r="AV1307" s="501"/>
      <c r="AW1307" s="501"/>
      <c r="AX1307" s="501"/>
      <c r="AY1307" s="501"/>
      <c r="AZ1307" s="501"/>
      <c r="BA1307" s="501"/>
      <c r="BB1307" s="501"/>
      <c r="BC1307" s="501"/>
      <c r="BD1307" s="501"/>
      <c r="BE1307" s="501"/>
      <c r="BF1307" s="501"/>
      <c r="BG1307" s="501"/>
      <c r="BH1307" s="501"/>
      <c r="BI1307" s="501"/>
      <c r="BJ1307" s="501"/>
      <c r="BK1307" s="501"/>
      <c r="BL1307" s="501"/>
      <c r="BM1307" s="501"/>
      <c r="BN1307" s="501"/>
      <c r="BO1307" s="501"/>
      <c r="BP1307" s="501"/>
      <c r="BQ1307" s="501"/>
      <c r="BR1307" s="501"/>
      <c r="BS1307" s="501"/>
      <c r="BT1307" s="501"/>
      <c r="BU1307" s="501"/>
      <c r="BV1307" s="501"/>
      <c r="BW1307" s="501"/>
      <c r="BX1307" s="501"/>
      <c r="BY1307" s="501"/>
      <c r="BZ1307" s="501"/>
      <c r="CA1307" s="501"/>
      <c r="CB1307" s="501"/>
      <c r="CC1307" s="501"/>
      <c r="CD1307" s="501"/>
      <c r="CE1307" s="501"/>
      <c r="CF1307" s="501"/>
      <c r="CG1307" s="501"/>
      <c r="CH1307" s="501"/>
      <c r="CI1307" s="501"/>
      <c r="CJ1307" s="501"/>
      <c r="CK1307" s="501"/>
      <c r="CL1307" s="501"/>
      <c r="CM1307" s="501"/>
      <c r="CN1307" s="501"/>
      <c r="CO1307" s="501"/>
      <c r="CP1307" s="501"/>
    </row>
    <row r="1308" spans="1:127" ht="12.75" customHeight="1" x14ac:dyDescent="0.2">
      <c r="A1308" s="281">
        <v>1307</v>
      </c>
      <c r="B1308" s="281" t="s">
        <v>1004</v>
      </c>
      <c r="C1308" s="281" t="s">
        <v>6241</v>
      </c>
      <c r="D1308" s="281"/>
      <c r="E1308" s="281" t="s">
        <v>6242</v>
      </c>
      <c r="F1308" s="281"/>
      <c r="G1308" s="296" t="s">
        <v>6247</v>
      </c>
      <c r="H1308" s="676"/>
      <c r="I1308" s="281" t="s">
        <v>6243</v>
      </c>
      <c r="J1308" s="281"/>
      <c r="K1308" s="281" t="s">
        <v>6244</v>
      </c>
      <c r="L1308" s="676" t="s">
        <v>6245</v>
      </c>
      <c r="M1308" s="306">
        <v>43269</v>
      </c>
      <c r="N1308" s="325">
        <v>44724</v>
      </c>
      <c r="O1308" s="507" t="s">
        <v>991</v>
      </c>
      <c r="P1308" s="513">
        <f t="shared" si="276"/>
        <v>44724</v>
      </c>
      <c r="Q1308" s="514">
        <v>18489</v>
      </c>
      <c r="R1308" s="514">
        <v>2018</v>
      </c>
      <c r="S1308" s="279">
        <v>43994</v>
      </c>
      <c r="T1308" s="501" t="s">
        <v>5079</v>
      </c>
      <c r="U1308" s="324" t="s">
        <v>991</v>
      </c>
      <c r="V1308" s="282" t="s">
        <v>8748</v>
      </c>
      <c r="W1308" s="282" t="s">
        <v>8748</v>
      </c>
      <c r="X1308" s="280" t="s">
        <v>6246</v>
      </c>
      <c r="Y1308" s="280" t="s">
        <v>2235</v>
      </c>
      <c r="Z1308" s="282" t="s">
        <v>2236</v>
      </c>
      <c r="AA1308" s="319">
        <f t="shared" si="273"/>
        <v>44724</v>
      </c>
      <c r="AB1308" s="149" t="s">
        <v>2167</v>
      </c>
      <c r="AC1308" s="280">
        <v>6</v>
      </c>
      <c r="AD1308" s="305"/>
      <c r="AE1308" s="280">
        <v>95</v>
      </c>
      <c r="AF1308" s="280"/>
      <c r="AG1308" s="280">
        <v>120</v>
      </c>
      <c r="AH1308" s="280"/>
      <c r="AI1308" s="280">
        <v>23</v>
      </c>
      <c r="AJ1308" s="280">
        <v>37</v>
      </c>
      <c r="AK1308" s="501">
        <v>50</v>
      </c>
      <c r="AL1308" s="501">
        <v>1</v>
      </c>
      <c r="AM1308" s="501"/>
      <c r="AN1308" s="501"/>
      <c r="AO1308" s="501"/>
      <c r="AP1308" s="280"/>
      <c r="AQ1308" s="634"/>
      <c r="AR1308" s="501"/>
      <c r="AS1308" s="501"/>
      <c r="AT1308" s="501"/>
      <c r="AU1308" s="501"/>
      <c r="AV1308" s="501"/>
      <c r="AW1308" s="501"/>
      <c r="AX1308" s="501"/>
      <c r="AY1308" s="501"/>
      <c r="AZ1308" s="501"/>
      <c r="BA1308" s="501"/>
      <c r="BB1308" s="501"/>
      <c r="BC1308" s="501"/>
      <c r="BD1308" s="501"/>
      <c r="BE1308" s="501"/>
      <c r="BF1308" s="501"/>
      <c r="BG1308" s="501"/>
      <c r="BH1308" s="501"/>
      <c r="BI1308" s="501"/>
      <c r="BJ1308" s="501"/>
      <c r="BK1308" s="501"/>
      <c r="BL1308" s="501"/>
      <c r="BM1308" s="501"/>
      <c r="BN1308" s="501"/>
      <c r="BO1308" s="501"/>
      <c r="BP1308" s="501"/>
      <c r="BQ1308" s="501"/>
      <c r="BR1308" s="501"/>
      <c r="BS1308" s="501"/>
      <c r="BT1308" s="501"/>
      <c r="BU1308" s="501"/>
      <c r="BV1308" s="501"/>
      <c r="BW1308" s="501"/>
      <c r="BX1308" s="501"/>
      <c r="BY1308" s="501"/>
      <c r="BZ1308" s="501"/>
      <c r="CA1308" s="501"/>
      <c r="CB1308" s="501"/>
      <c r="CC1308" s="501"/>
      <c r="CD1308" s="501"/>
      <c r="CE1308" s="501"/>
      <c r="CF1308" s="501"/>
      <c r="CG1308" s="501"/>
      <c r="CH1308" s="501"/>
      <c r="CI1308" s="501"/>
      <c r="CJ1308" s="501"/>
      <c r="CK1308" s="501"/>
      <c r="CL1308" s="501"/>
      <c r="CM1308" s="501"/>
      <c r="CN1308" s="501"/>
      <c r="CO1308" s="501"/>
      <c r="CP1308" s="501"/>
    </row>
    <row r="1309" spans="1:127" s="502" customFormat="1" ht="12.75" customHeight="1" x14ac:dyDescent="0.2">
      <c r="A1309" s="281">
        <v>1308</v>
      </c>
      <c r="B1309" s="281" t="s">
        <v>1004</v>
      </c>
      <c r="C1309" s="281" t="s">
        <v>10554</v>
      </c>
      <c r="D1309" s="281"/>
      <c r="E1309" s="281" t="s">
        <v>4993</v>
      </c>
      <c r="F1309" s="281"/>
      <c r="G1309" s="296" t="s">
        <v>10555</v>
      </c>
      <c r="H1309" s="922"/>
      <c r="I1309" s="271" t="s">
        <v>136</v>
      </c>
      <c r="J1309" s="281"/>
      <c r="K1309" s="281" t="s">
        <v>8520</v>
      </c>
      <c r="L1309" s="922" t="s">
        <v>8521</v>
      </c>
      <c r="M1309" s="306">
        <v>44392</v>
      </c>
      <c r="N1309" s="307">
        <v>45119</v>
      </c>
      <c r="O1309" s="507" t="s">
        <v>991</v>
      </c>
      <c r="P1309" s="508">
        <f t="shared" si="276"/>
        <v>45119</v>
      </c>
      <c r="Q1309" s="520">
        <v>21396</v>
      </c>
      <c r="R1309" s="520">
        <v>2021</v>
      </c>
      <c r="S1309" s="265">
        <v>44389</v>
      </c>
      <c r="T1309" s="324" t="s">
        <v>239</v>
      </c>
      <c r="U1309" s="324" t="s">
        <v>1786</v>
      </c>
      <c r="V1309" s="150" t="s">
        <v>484</v>
      </c>
      <c r="W1309" s="150" t="s">
        <v>484</v>
      </c>
      <c r="X1309" s="281" t="s">
        <v>8522</v>
      </c>
      <c r="Y1309" s="281" t="s">
        <v>8523</v>
      </c>
      <c r="Z1309" s="150" t="s">
        <v>8524</v>
      </c>
      <c r="AA1309" s="303">
        <f t="shared" si="273"/>
        <v>45119</v>
      </c>
      <c r="AB1309" s="283" t="s">
        <v>1411</v>
      </c>
      <c r="AC1309" s="281">
        <v>5</v>
      </c>
      <c r="AD1309" s="284"/>
      <c r="AE1309" s="281">
        <v>100</v>
      </c>
      <c r="AF1309" s="281"/>
      <c r="AG1309" s="281">
        <v>122</v>
      </c>
      <c r="AH1309" s="281"/>
      <c r="AI1309" s="281" t="s">
        <v>994</v>
      </c>
      <c r="AJ1309" s="281" t="s">
        <v>994</v>
      </c>
      <c r="AK1309" s="281" t="s">
        <v>994</v>
      </c>
      <c r="AL1309" s="324">
        <v>1</v>
      </c>
      <c r="AM1309" s="324"/>
      <c r="AN1309" s="324"/>
      <c r="AO1309" s="324"/>
      <c r="AP1309" s="281"/>
      <c r="AQ1309" s="635"/>
      <c r="AR1309" s="324"/>
      <c r="AS1309" s="324"/>
      <c r="AT1309" s="324"/>
      <c r="AU1309" s="324"/>
      <c r="AV1309" s="324"/>
      <c r="AW1309" s="324"/>
      <c r="AX1309" s="324"/>
      <c r="AY1309" s="324"/>
      <c r="AZ1309" s="324"/>
      <c r="BA1309" s="324"/>
      <c r="BB1309" s="324"/>
      <c r="BC1309" s="324"/>
      <c r="BD1309" s="324"/>
      <c r="BE1309" s="324"/>
      <c r="BF1309" s="324"/>
      <c r="BG1309" s="324"/>
      <c r="BH1309" s="324"/>
      <c r="BI1309" s="324"/>
      <c r="BJ1309" s="324"/>
      <c r="BK1309" s="324"/>
      <c r="BL1309" s="324"/>
      <c r="BM1309" s="324"/>
      <c r="BN1309" s="324"/>
      <c r="BO1309" s="324"/>
      <c r="BP1309" s="324"/>
      <c r="BQ1309" s="324"/>
      <c r="BR1309" s="324"/>
      <c r="BS1309" s="324"/>
      <c r="BT1309" s="324"/>
      <c r="BU1309" s="324"/>
      <c r="BV1309" s="324"/>
      <c r="BW1309" s="324"/>
      <c r="BX1309" s="324"/>
      <c r="BY1309" s="324"/>
      <c r="BZ1309" s="324"/>
      <c r="CA1309" s="324"/>
      <c r="CB1309" s="324"/>
      <c r="CC1309" s="324"/>
      <c r="CD1309" s="324"/>
      <c r="CE1309" s="324"/>
      <c r="CF1309" s="324"/>
      <c r="CG1309" s="324"/>
      <c r="CH1309" s="324"/>
      <c r="CI1309" s="324"/>
      <c r="CJ1309" s="324"/>
      <c r="CK1309" s="324"/>
      <c r="CL1309" s="324"/>
      <c r="CM1309" s="324"/>
      <c r="CN1309" s="324"/>
      <c r="CO1309" s="324"/>
      <c r="CP1309" s="324"/>
      <c r="CQ1309" s="532"/>
      <c r="CR1309" s="532"/>
      <c r="CS1309" s="532"/>
      <c r="CT1309" s="532"/>
      <c r="CU1309" s="532"/>
      <c r="CV1309" s="532"/>
      <c r="CW1309" s="532"/>
      <c r="CX1309" s="532"/>
      <c r="CY1309" s="532"/>
      <c r="CZ1309" s="532"/>
      <c r="DA1309" s="532"/>
      <c r="DB1309" s="532"/>
      <c r="DC1309" s="532"/>
      <c r="DD1309" s="532"/>
      <c r="DE1309" s="532"/>
      <c r="DF1309" s="532"/>
      <c r="DG1309" s="532"/>
      <c r="DH1309" s="532"/>
      <c r="DI1309" s="532"/>
      <c r="DJ1309" s="532"/>
      <c r="DK1309" s="532"/>
      <c r="DL1309" s="532"/>
      <c r="DM1309" s="532"/>
      <c r="DN1309" s="532"/>
      <c r="DO1309" s="532"/>
      <c r="DP1309" s="532"/>
      <c r="DQ1309" s="532"/>
      <c r="DR1309" s="532"/>
      <c r="DS1309" s="532"/>
      <c r="DT1309" s="532"/>
      <c r="DU1309" s="532"/>
      <c r="DV1309" s="532"/>
      <c r="DW1309" s="532"/>
    </row>
    <row r="1310" spans="1:127" s="502" customFormat="1" ht="12.75" customHeight="1" x14ac:dyDescent="0.2">
      <c r="A1310" s="281">
        <v>1309</v>
      </c>
      <c r="B1310" s="281" t="s">
        <v>1004</v>
      </c>
      <c r="C1310" s="281" t="s">
        <v>10570</v>
      </c>
      <c r="D1310" s="281"/>
      <c r="E1310" s="281" t="s">
        <v>4994</v>
      </c>
      <c r="F1310" s="281"/>
      <c r="G1310" s="296" t="s">
        <v>10571</v>
      </c>
      <c r="H1310" s="922"/>
      <c r="I1310" s="271" t="s">
        <v>601</v>
      </c>
      <c r="J1310" s="281"/>
      <c r="K1310" s="281" t="s">
        <v>10572</v>
      </c>
      <c r="L1310" s="922" t="s">
        <v>10573</v>
      </c>
      <c r="M1310" s="306">
        <v>44396</v>
      </c>
      <c r="N1310" s="307">
        <v>45124</v>
      </c>
      <c r="O1310" s="507" t="s">
        <v>991</v>
      </c>
      <c r="P1310" s="508">
        <f t="shared" si="276"/>
        <v>45124</v>
      </c>
      <c r="Q1310" s="520">
        <v>21401</v>
      </c>
      <c r="R1310" s="520">
        <v>2021</v>
      </c>
      <c r="S1310" s="265">
        <v>44394</v>
      </c>
      <c r="T1310" s="324" t="s">
        <v>1686</v>
      </c>
      <c r="U1310" s="324" t="s">
        <v>1786</v>
      </c>
      <c r="V1310" s="150" t="s">
        <v>484</v>
      </c>
      <c r="W1310" s="150" t="s">
        <v>484</v>
      </c>
      <c r="X1310" s="281" t="s">
        <v>10574</v>
      </c>
      <c r="Y1310" s="281" t="s">
        <v>1851</v>
      </c>
      <c r="Z1310" s="150" t="s">
        <v>1852</v>
      </c>
      <c r="AA1310" s="303">
        <f t="shared" si="273"/>
        <v>45124</v>
      </c>
      <c r="AB1310" s="283" t="s">
        <v>10575</v>
      </c>
      <c r="AC1310" s="281">
        <v>5.0999999999999996</v>
      </c>
      <c r="AD1310" s="284"/>
      <c r="AE1310" s="281">
        <v>90</v>
      </c>
      <c r="AF1310" s="281"/>
      <c r="AG1310" s="281">
        <v>110</v>
      </c>
      <c r="AH1310" s="281"/>
      <c r="AI1310" s="281" t="s">
        <v>994</v>
      </c>
      <c r="AJ1310" s="281">
        <v>38</v>
      </c>
      <c r="AK1310" s="281">
        <v>50</v>
      </c>
      <c r="AL1310" s="324">
        <v>1</v>
      </c>
      <c r="AM1310" s="324"/>
      <c r="AN1310" s="324"/>
      <c r="AO1310" s="324"/>
      <c r="AP1310" s="281"/>
      <c r="AQ1310" s="635"/>
      <c r="AR1310" s="324"/>
      <c r="AS1310" s="324"/>
      <c r="AT1310" s="324"/>
      <c r="AU1310" s="324"/>
      <c r="AV1310" s="324"/>
      <c r="AW1310" s="324"/>
      <c r="AX1310" s="324"/>
      <c r="AY1310" s="324"/>
      <c r="AZ1310" s="324"/>
      <c r="BA1310" s="324"/>
      <c r="BB1310" s="324"/>
      <c r="BC1310" s="324"/>
      <c r="BD1310" s="324"/>
      <c r="BE1310" s="324"/>
      <c r="BF1310" s="324"/>
      <c r="BG1310" s="324"/>
      <c r="BH1310" s="324"/>
      <c r="BI1310" s="324"/>
      <c r="BJ1310" s="324"/>
      <c r="BK1310" s="324"/>
      <c r="BL1310" s="324"/>
      <c r="BM1310" s="324"/>
      <c r="BN1310" s="324"/>
      <c r="BO1310" s="324"/>
      <c r="BP1310" s="324"/>
      <c r="BQ1310" s="324"/>
      <c r="BR1310" s="324"/>
      <c r="BS1310" s="324"/>
      <c r="BT1310" s="324"/>
      <c r="BU1310" s="324"/>
      <c r="BV1310" s="324"/>
      <c r="BW1310" s="324"/>
      <c r="BX1310" s="324"/>
      <c r="BY1310" s="324"/>
      <c r="BZ1310" s="324"/>
      <c r="CA1310" s="324"/>
      <c r="CB1310" s="324"/>
      <c r="CC1310" s="324"/>
      <c r="CD1310" s="324"/>
      <c r="CE1310" s="324"/>
      <c r="CF1310" s="324"/>
      <c r="CG1310" s="324"/>
      <c r="CH1310" s="324"/>
      <c r="CI1310" s="324"/>
      <c r="CJ1310" s="324"/>
      <c r="CK1310" s="324"/>
      <c r="CL1310" s="324"/>
      <c r="CM1310" s="324"/>
      <c r="CN1310" s="324"/>
      <c r="CO1310" s="324"/>
      <c r="CP1310" s="324"/>
      <c r="CQ1310" s="532"/>
      <c r="CR1310" s="532"/>
      <c r="CS1310" s="532"/>
      <c r="CT1310" s="532"/>
      <c r="CU1310" s="532"/>
      <c r="CV1310" s="532"/>
      <c r="CW1310" s="532"/>
      <c r="CX1310" s="532"/>
      <c r="CY1310" s="532"/>
      <c r="CZ1310" s="532"/>
      <c r="DA1310" s="532"/>
      <c r="DB1310" s="532"/>
      <c r="DC1310" s="532"/>
      <c r="DD1310" s="532"/>
      <c r="DE1310" s="532"/>
      <c r="DF1310" s="532"/>
      <c r="DG1310" s="532"/>
      <c r="DH1310" s="532"/>
      <c r="DI1310" s="532"/>
      <c r="DJ1310" s="532"/>
      <c r="DK1310" s="532"/>
      <c r="DL1310" s="532"/>
      <c r="DM1310" s="532"/>
      <c r="DN1310" s="532"/>
      <c r="DO1310" s="532"/>
      <c r="DP1310" s="532"/>
      <c r="DQ1310" s="532"/>
      <c r="DR1310" s="532"/>
      <c r="DS1310" s="532"/>
      <c r="DT1310" s="532"/>
      <c r="DU1310" s="532"/>
      <c r="DV1310" s="532"/>
      <c r="DW1310" s="532"/>
    </row>
    <row r="1311" spans="1:127" ht="12.75" customHeight="1" x14ac:dyDescent="0.2">
      <c r="A1311" s="281">
        <v>1310</v>
      </c>
      <c r="B1311" s="281" t="s">
        <v>1004</v>
      </c>
      <c r="C1311" s="281" t="s">
        <v>4995</v>
      </c>
      <c r="D1311" s="281"/>
      <c r="E1311" s="281" t="s">
        <v>4996</v>
      </c>
      <c r="F1311" s="281"/>
      <c r="G1311" s="296" t="s">
        <v>4997</v>
      </c>
      <c r="H1311" s="676"/>
      <c r="I1311" s="271" t="s">
        <v>2996</v>
      </c>
      <c r="J1311" s="281"/>
      <c r="K1311" s="281" t="s">
        <v>9307</v>
      </c>
      <c r="L1311" s="676" t="s">
        <v>8596</v>
      </c>
      <c r="M1311" s="306">
        <v>42851</v>
      </c>
      <c r="N1311" s="325">
        <v>44805</v>
      </c>
      <c r="O1311" s="507" t="s">
        <v>991</v>
      </c>
      <c r="P1311" s="513">
        <f t="shared" si="276"/>
        <v>44805</v>
      </c>
      <c r="Q1311" s="514">
        <v>20640</v>
      </c>
      <c r="R1311" s="514">
        <v>2017</v>
      </c>
      <c r="S1311" s="279">
        <v>44075</v>
      </c>
      <c r="T1311" s="501" t="s">
        <v>898</v>
      </c>
      <c r="U1311" s="324" t="s">
        <v>9308</v>
      </c>
      <c r="V1311" s="282" t="s">
        <v>1280</v>
      </c>
      <c r="W1311" s="282" t="s">
        <v>1280</v>
      </c>
      <c r="X1311" s="280" t="s">
        <v>9309</v>
      </c>
      <c r="Y1311" s="280" t="s">
        <v>3293</v>
      </c>
      <c r="Z1311" s="282" t="s">
        <v>1844</v>
      </c>
      <c r="AA1311" s="319">
        <f>N1311</f>
        <v>44805</v>
      </c>
      <c r="AB1311" s="149" t="s">
        <v>485</v>
      </c>
      <c r="AC1311" s="280">
        <v>4.5999999999999996</v>
      </c>
      <c r="AD1311" s="305"/>
      <c r="AE1311" s="280">
        <v>85</v>
      </c>
      <c r="AF1311" s="280"/>
      <c r="AG1311" s="280">
        <v>108</v>
      </c>
      <c r="AH1311" s="280"/>
      <c r="AI1311" s="280">
        <v>24</v>
      </c>
      <c r="AJ1311" s="280" t="s">
        <v>994</v>
      </c>
      <c r="AK1311" s="280">
        <v>50</v>
      </c>
      <c r="AL1311" s="501">
        <v>1</v>
      </c>
      <c r="AM1311" s="501"/>
      <c r="AN1311" s="501"/>
      <c r="AO1311" s="501"/>
      <c r="AP1311" s="280"/>
      <c r="AQ1311" s="634"/>
      <c r="AR1311" s="501"/>
      <c r="AS1311" s="501"/>
      <c r="AT1311" s="501"/>
      <c r="AU1311" s="501"/>
      <c r="AV1311" s="501"/>
      <c r="AW1311" s="501"/>
      <c r="AX1311" s="501"/>
      <c r="AY1311" s="501"/>
      <c r="AZ1311" s="501"/>
      <c r="BA1311" s="501"/>
      <c r="BB1311" s="501"/>
      <c r="BC1311" s="501"/>
      <c r="BD1311" s="501"/>
      <c r="BE1311" s="501"/>
      <c r="BF1311" s="501"/>
      <c r="BG1311" s="501"/>
      <c r="BH1311" s="501"/>
      <c r="BI1311" s="501"/>
      <c r="BJ1311" s="501"/>
      <c r="BK1311" s="501"/>
      <c r="BL1311" s="501"/>
      <c r="BM1311" s="501"/>
      <c r="BN1311" s="501"/>
      <c r="BO1311" s="501"/>
      <c r="BP1311" s="501"/>
      <c r="BQ1311" s="501"/>
      <c r="BR1311" s="501"/>
      <c r="BS1311" s="501"/>
      <c r="BT1311" s="501"/>
      <c r="BU1311" s="501"/>
      <c r="BV1311" s="501"/>
      <c r="BW1311" s="501"/>
      <c r="BX1311" s="501"/>
      <c r="BY1311" s="501"/>
      <c r="BZ1311" s="501"/>
      <c r="CA1311" s="501"/>
      <c r="CB1311" s="501"/>
      <c r="CC1311" s="501"/>
      <c r="CD1311" s="501"/>
      <c r="CE1311" s="501"/>
      <c r="CF1311" s="501"/>
      <c r="CG1311" s="501"/>
      <c r="CH1311" s="501"/>
      <c r="CI1311" s="501"/>
      <c r="CJ1311" s="501"/>
      <c r="CK1311" s="501"/>
      <c r="CL1311" s="501"/>
      <c r="CM1311" s="501"/>
      <c r="CN1311" s="501"/>
      <c r="CO1311" s="501"/>
      <c r="CP1311" s="501"/>
    </row>
    <row r="1312" spans="1:127" s="502" customFormat="1" ht="12.75" customHeight="1" x14ac:dyDescent="0.2">
      <c r="A1312" s="281">
        <v>1311</v>
      </c>
      <c r="B1312" s="281" t="s">
        <v>1004</v>
      </c>
      <c r="C1312" s="281" t="s">
        <v>10570</v>
      </c>
      <c r="D1312" s="281"/>
      <c r="E1312" s="281" t="s">
        <v>4998</v>
      </c>
      <c r="F1312" s="281"/>
      <c r="G1312" s="296" t="s">
        <v>10576</v>
      </c>
      <c r="H1312" s="922"/>
      <c r="I1312" s="271" t="s">
        <v>601</v>
      </c>
      <c r="J1312" s="281"/>
      <c r="K1312" s="281" t="s">
        <v>10577</v>
      </c>
      <c r="L1312" s="922" t="s">
        <v>10578</v>
      </c>
      <c r="M1312" s="306">
        <v>44396</v>
      </c>
      <c r="N1312" s="307">
        <v>45124</v>
      </c>
      <c r="O1312" s="507" t="s">
        <v>991</v>
      </c>
      <c r="P1312" s="508">
        <f t="shared" si="276"/>
        <v>45124</v>
      </c>
      <c r="Q1312" s="520">
        <v>21402</v>
      </c>
      <c r="R1312" s="520">
        <v>2021</v>
      </c>
      <c r="S1312" s="265">
        <v>44394</v>
      </c>
      <c r="T1312" s="324" t="s">
        <v>1686</v>
      </c>
      <c r="U1312" s="324" t="s">
        <v>1786</v>
      </c>
      <c r="V1312" s="150" t="s">
        <v>484</v>
      </c>
      <c r="W1312" s="150" t="s">
        <v>484</v>
      </c>
      <c r="X1312" s="281" t="s">
        <v>10579</v>
      </c>
      <c r="Y1312" s="281" t="s">
        <v>7747</v>
      </c>
      <c r="Z1312" s="150" t="s">
        <v>7748</v>
      </c>
      <c r="AA1312" s="303">
        <f>N1312</f>
        <v>45124</v>
      </c>
      <c r="AB1312" s="283" t="s">
        <v>10575</v>
      </c>
      <c r="AC1312" s="281">
        <v>5.0999999999999996</v>
      </c>
      <c r="AD1312" s="284"/>
      <c r="AE1312" s="281">
        <v>90</v>
      </c>
      <c r="AF1312" s="281"/>
      <c r="AG1312" s="281">
        <v>110</v>
      </c>
      <c r="AH1312" s="281"/>
      <c r="AI1312" s="281" t="s">
        <v>994</v>
      </c>
      <c r="AJ1312" s="281">
        <v>38</v>
      </c>
      <c r="AK1312" s="281">
        <v>50</v>
      </c>
      <c r="AL1312" s="324">
        <v>1</v>
      </c>
      <c r="AM1312" s="324"/>
      <c r="AN1312" s="324"/>
      <c r="AO1312" s="324"/>
      <c r="AP1312" s="281"/>
      <c r="AQ1312" s="635"/>
      <c r="AR1312" s="324"/>
      <c r="AS1312" s="324"/>
      <c r="AT1312" s="324"/>
      <c r="AU1312" s="324"/>
      <c r="AV1312" s="324"/>
      <c r="AW1312" s="324"/>
      <c r="AX1312" s="324"/>
      <c r="AY1312" s="324"/>
      <c r="AZ1312" s="324"/>
      <c r="BA1312" s="324"/>
      <c r="BB1312" s="324"/>
      <c r="BC1312" s="324"/>
      <c r="BD1312" s="324"/>
      <c r="BE1312" s="324"/>
      <c r="BF1312" s="324"/>
      <c r="BG1312" s="324"/>
      <c r="BH1312" s="324"/>
      <c r="BI1312" s="324"/>
      <c r="BJ1312" s="324"/>
      <c r="BK1312" s="324"/>
      <c r="BL1312" s="324"/>
      <c r="BM1312" s="324"/>
      <c r="BN1312" s="324"/>
      <c r="BO1312" s="324"/>
      <c r="BP1312" s="324"/>
      <c r="BQ1312" s="324"/>
      <c r="BR1312" s="324"/>
      <c r="BS1312" s="324"/>
      <c r="BT1312" s="324"/>
      <c r="BU1312" s="324"/>
      <c r="BV1312" s="324"/>
      <c r="BW1312" s="324"/>
      <c r="BX1312" s="324"/>
      <c r="BY1312" s="324"/>
      <c r="BZ1312" s="324"/>
      <c r="CA1312" s="324"/>
      <c r="CB1312" s="324"/>
      <c r="CC1312" s="324"/>
      <c r="CD1312" s="324"/>
      <c r="CE1312" s="324"/>
      <c r="CF1312" s="324"/>
      <c r="CG1312" s="324"/>
      <c r="CH1312" s="324"/>
      <c r="CI1312" s="324"/>
      <c r="CJ1312" s="324"/>
      <c r="CK1312" s="324"/>
      <c r="CL1312" s="324"/>
      <c r="CM1312" s="324"/>
      <c r="CN1312" s="324"/>
      <c r="CO1312" s="324"/>
      <c r="CP1312" s="324"/>
      <c r="CQ1312" s="532"/>
      <c r="CR1312" s="532"/>
      <c r="CS1312" s="532"/>
      <c r="CT1312" s="532"/>
      <c r="CU1312" s="532"/>
      <c r="CV1312" s="532"/>
      <c r="CW1312" s="532"/>
      <c r="CX1312" s="532"/>
      <c r="CY1312" s="532"/>
      <c r="CZ1312" s="532"/>
      <c r="DA1312" s="532"/>
      <c r="DB1312" s="532"/>
      <c r="DC1312" s="532"/>
      <c r="DD1312" s="532"/>
      <c r="DE1312" s="532"/>
      <c r="DF1312" s="532"/>
      <c r="DG1312" s="532"/>
      <c r="DH1312" s="532"/>
      <c r="DI1312" s="532"/>
      <c r="DJ1312" s="532"/>
      <c r="DK1312" s="532"/>
      <c r="DL1312" s="532"/>
      <c r="DM1312" s="532"/>
      <c r="DN1312" s="532"/>
      <c r="DO1312" s="532"/>
      <c r="DP1312" s="532"/>
      <c r="DQ1312" s="532"/>
      <c r="DR1312" s="532"/>
      <c r="DS1312" s="532"/>
      <c r="DT1312" s="532"/>
      <c r="DU1312" s="532"/>
      <c r="DV1312" s="532"/>
      <c r="DW1312" s="532"/>
    </row>
    <row r="1313" spans="1:127" s="502" customFormat="1" ht="12.75" customHeight="1" x14ac:dyDescent="0.2">
      <c r="A1313" s="281">
        <v>1312</v>
      </c>
      <c r="B1313" s="281" t="s">
        <v>1004</v>
      </c>
      <c r="C1313" s="281" t="s">
        <v>884</v>
      </c>
      <c r="D1313" s="281"/>
      <c r="E1313" s="281" t="s">
        <v>7120</v>
      </c>
      <c r="F1313" s="281"/>
      <c r="G1313" s="296" t="s">
        <v>8405</v>
      </c>
      <c r="H1313" s="745"/>
      <c r="I1313" s="281" t="s">
        <v>424</v>
      </c>
      <c r="J1313" s="281"/>
      <c r="K1313" s="281" t="s">
        <v>7701</v>
      </c>
      <c r="L1313" s="745" t="s">
        <v>7702</v>
      </c>
      <c r="M1313" s="306">
        <v>43927</v>
      </c>
      <c r="N1313" s="307">
        <v>44634</v>
      </c>
      <c r="O1313" s="507" t="s">
        <v>991</v>
      </c>
      <c r="P1313" s="508">
        <f t="shared" si="276"/>
        <v>44634</v>
      </c>
      <c r="Q1313" s="520">
        <v>20317</v>
      </c>
      <c r="R1313" s="520">
        <v>2014</v>
      </c>
      <c r="S1313" s="265">
        <v>43904</v>
      </c>
      <c r="T1313" s="324" t="s">
        <v>6763</v>
      </c>
      <c r="U1313" s="324" t="s">
        <v>1786</v>
      </c>
      <c r="V1313" s="150" t="s">
        <v>484</v>
      </c>
      <c r="W1313" s="150" t="s">
        <v>543</v>
      </c>
      <c r="X1313" s="281" t="s">
        <v>7704</v>
      </c>
      <c r="Y1313" s="281" t="s">
        <v>1384</v>
      </c>
      <c r="Z1313" s="150" t="s">
        <v>2015</v>
      </c>
      <c r="AA1313" s="303">
        <f>N1313</f>
        <v>44634</v>
      </c>
      <c r="AB1313" s="283" t="s">
        <v>2167</v>
      </c>
      <c r="AC1313" s="281">
        <v>5.7</v>
      </c>
      <c r="AD1313" s="284"/>
      <c r="AE1313" s="281">
        <v>85</v>
      </c>
      <c r="AF1313" s="281"/>
      <c r="AG1313" s="281">
        <v>105</v>
      </c>
      <c r="AH1313" s="281"/>
      <c r="AI1313" s="281" t="s">
        <v>994</v>
      </c>
      <c r="AJ1313" s="281" t="s">
        <v>994</v>
      </c>
      <c r="AK1313" s="324" t="s">
        <v>994</v>
      </c>
      <c r="AL1313" s="324">
        <v>1</v>
      </c>
      <c r="AM1313" s="324"/>
      <c r="AN1313" s="324"/>
      <c r="AO1313" s="324"/>
      <c r="AP1313" s="281"/>
      <c r="AQ1313" s="635"/>
      <c r="AR1313" s="324"/>
      <c r="AS1313" s="324"/>
      <c r="AT1313" s="324"/>
      <c r="AU1313" s="324"/>
      <c r="AV1313" s="324"/>
      <c r="AW1313" s="324"/>
      <c r="AX1313" s="324"/>
      <c r="AY1313" s="324"/>
      <c r="AZ1313" s="324"/>
      <c r="BA1313" s="324"/>
      <c r="BB1313" s="324"/>
      <c r="BC1313" s="324"/>
      <c r="BD1313" s="324"/>
      <c r="BE1313" s="324"/>
      <c r="BF1313" s="324"/>
      <c r="BG1313" s="324"/>
      <c r="BH1313" s="324"/>
      <c r="BI1313" s="324"/>
      <c r="BJ1313" s="324"/>
      <c r="BK1313" s="324"/>
      <c r="BL1313" s="324"/>
      <c r="BM1313" s="324"/>
      <c r="BN1313" s="324"/>
      <c r="BO1313" s="324"/>
      <c r="BP1313" s="324"/>
      <c r="BQ1313" s="324"/>
      <c r="BR1313" s="324"/>
      <c r="BS1313" s="324"/>
      <c r="BT1313" s="324"/>
      <c r="BU1313" s="324"/>
      <c r="BV1313" s="324"/>
      <c r="BW1313" s="324"/>
      <c r="BX1313" s="324"/>
      <c r="BY1313" s="324"/>
      <c r="BZ1313" s="324"/>
      <c r="CA1313" s="324"/>
      <c r="CB1313" s="324"/>
      <c r="CC1313" s="324"/>
      <c r="CD1313" s="324"/>
      <c r="CE1313" s="324"/>
      <c r="CF1313" s="324"/>
      <c r="CG1313" s="324"/>
      <c r="CH1313" s="324"/>
      <c r="CI1313" s="324"/>
      <c r="CJ1313" s="324"/>
      <c r="CK1313" s="324"/>
      <c r="CL1313" s="324"/>
      <c r="CM1313" s="324"/>
      <c r="CN1313" s="324"/>
      <c r="CO1313" s="324"/>
      <c r="CP1313" s="324"/>
      <c r="CQ1313" s="532"/>
      <c r="CR1313" s="532"/>
      <c r="CS1313" s="532"/>
      <c r="CT1313" s="532"/>
      <c r="CU1313" s="532"/>
      <c r="CV1313" s="532"/>
      <c r="CW1313" s="532"/>
      <c r="CX1313" s="532"/>
      <c r="CY1313" s="532"/>
      <c r="CZ1313" s="532"/>
      <c r="DA1313" s="532"/>
      <c r="DB1313" s="532"/>
      <c r="DC1313" s="532"/>
      <c r="DD1313" s="532"/>
      <c r="DE1313" s="532"/>
      <c r="DF1313" s="532"/>
      <c r="DG1313" s="532"/>
      <c r="DH1313" s="532"/>
      <c r="DI1313" s="532"/>
      <c r="DJ1313" s="532"/>
      <c r="DK1313" s="532"/>
      <c r="DL1313" s="532"/>
      <c r="DM1313" s="532"/>
      <c r="DN1313" s="532"/>
      <c r="DO1313" s="532"/>
      <c r="DP1313" s="532"/>
      <c r="DQ1313" s="532"/>
      <c r="DR1313" s="532"/>
      <c r="DS1313" s="532"/>
      <c r="DT1313" s="532"/>
      <c r="DU1313" s="532"/>
      <c r="DV1313" s="532"/>
      <c r="DW1313" s="532"/>
    </row>
    <row r="1314" spans="1:127" ht="12.75" customHeight="1" x14ac:dyDescent="0.2">
      <c r="A1314" s="281">
        <v>1313</v>
      </c>
      <c r="B1314" s="281" t="s">
        <v>1004</v>
      </c>
      <c r="C1314" s="281" t="s">
        <v>5038</v>
      </c>
      <c r="D1314" s="281"/>
      <c r="E1314" s="281" t="s">
        <v>5039</v>
      </c>
      <c r="F1314" s="281"/>
      <c r="G1314" s="296" t="s">
        <v>5040</v>
      </c>
      <c r="H1314" s="676"/>
      <c r="I1314" s="281" t="s">
        <v>5041</v>
      </c>
      <c r="J1314" s="281"/>
      <c r="K1314" s="271" t="s">
        <v>95</v>
      </c>
      <c r="L1314" s="273" t="s">
        <v>96</v>
      </c>
      <c r="M1314" s="275">
        <v>42864</v>
      </c>
      <c r="N1314" s="132">
        <v>45009</v>
      </c>
      <c r="O1314" s="277" t="s">
        <v>991</v>
      </c>
      <c r="P1314" s="299">
        <f>N1314</f>
        <v>45009</v>
      </c>
      <c r="Q1314" s="264">
        <v>17508</v>
      </c>
      <c r="R1314" s="264">
        <v>2017</v>
      </c>
      <c r="S1314" s="279">
        <v>44279</v>
      </c>
      <c r="T1314" s="281" t="s">
        <v>32</v>
      </c>
      <c r="U1314" s="281" t="s">
        <v>991</v>
      </c>
      <c r="V1314" s="150" t="s">
        <v>5018</v>
      </c>
      <c r="W1314" s="150" t="s">
        <v>9940</v>
      </c>
      <c r="X1314" s="281" t="s">
        <v>4765</v>
      </c>
      <c r="Y1314" s="281" t="s">
        <v>4050</v>
      </c>
      <c r="Z1314" s="150" t="s">
        <v>1215</v>
      </c>
      <c r="AA1314" s="303">
        <f t="shared" si="273"/>
        <v>45009</v>
      </c>
      <c r="AB1314" s="283" t="s">
        <v>2167</v>
      </c>
      <c r="AC1314" s="281">
        <v>6.1</v>
      </c>
      <c r="AD1314" s="284"/>
      <c r="AE1314" s="281">
        <v>95</v>
      </c>
      <c r="AF1314" s="281"/>
      <c r="AG1314" s="281">
        <v>115</v>
      </c>
      <c r="AH1314" s="281"/>
      <c r="AI1314" s="281">
        <v>24</v>
      </c>
      <c r="AJ1314" s="281">
        <v>39</v>
      </c>
      <c r="AK1314" s="281">
        <v>53</v>
      </c>
      <c r="AL1314" s="281">
        <v>1</v>
      </c>
      <c r="AM1314" s="501"/>
      <c r="AN1314" s="501"/>
      <c r="AO1314" s="501"/>
      <c r="AP1314" s="280"/>
      <c r="AQ1314" s="634"/>
      <c r="AR1314" s="501"/>
      <c r="AS1314" s="501"/>
      <c r="AT1314" s="501"/>
      <c r="AU1314" s="501"/>
      <c r="AV1314" s="501"/>
      <c r="AW1314" s="501"/>
      <c r="AX1314" s="501"/>
      <c r="AY1314" s="501"/>
      <c r="AZ1314" s="501"/>
      <c r="BA1314" s="501"/>
      <c r="BB1314" s="501"/>
      <c r="BC1314" s="501"/>
      <c r="BD1314" s="501"/>
      <c r="BE1314" s="501"/>
      <c r="BF1314" s="501"/>
      <c r="BG1314" s="501"/>
      <c r="BH1314" s="501"/>
      <c r="BI1314" s="501"/>
      <c r="BJ1314" s="501"/>
      <c r="BK1314" s="501"/>
      <c r="BL1314" s="501"/>
      <c r="BM1314" s="501"/>
      <c r="BN1314" s="501"/>
      <c r="BO1314" s="501"/>
      <c r="BP1314" s="501"/>
      <c r="BQ1314" s="501"/>
      <c r="BR1314" s="501"/>
      <c r="BS1314" s="501"/>
      <c r="BT1314" s="501"/>
      <c r="BU1314" s="501"/>
      <c r="BV1314" s="501"/>
      <c r="BW1314" s="501"/>
      <c r="BX1314" s="501"/>
      <c r="BY1314" s="501"/>
      <c r="BZ1314" s="501"/>
      <c r="CA1314" s="501"/>
      <c r="CB1314" s="501"/>
      <c r="CC1314" s="501"/>
      <c r="CD1314" s="501"/>
      <c r="CE1314" s="501"/>
      <c r="CF1314" s="501"/>
      <c r="CG1314" s="501"/>
      <c r="CH1314" s="501"/>
      <c r="CI1314" s="501"/>
      <c r="CJ1314" s="501"/>
      <c r="CK1314" s="501"/>
      <c r="CL1314" s="501"/>
      <c r="CM1314" s="501"/>
      <c r="CN1314" s="501"/>
      <c r="CO1314" s="501"/>
      <c r="CP1314" s="501"/>
    </row>
    <row r="1315" spans="1:127" s="1010" customFormat="1" ht="12.75" customHeight="1" x14ac:dyDescent="0.2">
      <c r="A1315" s="1003" t="s">
        <v>10821</v>
      </c>
      <c r="B1315" s="993"/>
      <c r="C1315" s="1003"/>
      <c r="D1315" s="144"/>
      <c r="E1315" s="994" t="s">
        <v>5042</v>
      </c>
      <c r="F1315" s="996"/>
      <c r="G1315" s="995"/>
      <c r="H1315" s="996"/>
      <c r="I1315" s="994"/>
      <c r="J1315" s="144"/>
      <c r="K1315" s="1003"/>
      <c r="L1315" s="1015"/>
      <c r="M1315" s="1016"/>
      <c r="N1315" s="1017"/>
      <c r="O1315" s="999"/>
      <c r="P1315" s="1011"/>
      <c r="Q1315" s="1001"/>
      <c r="R1315" s="1001"/>
      <c r="S1315" s="1002"/>
      <c r="T1315" s="1003"/>
      <c r="U1315" s="1003"/>
      <c r="V1315" s="1004"/>
      <c r="W1315" s="1004"/>
      <c r="X1315" s="1003"/>
      <c r="Y1315" s="1003"/>
      <c r="Z1315" s="1004"/>
      <c r="AA1315" s="1005"/>
      <c r="AB1315" s="1006"/>
      <c r="AC1315" s="1003"/>
      <c r="AD1315" s="1007"/>
      <c r="AE1315" s="1003"/>
      <c r="AF1315" s="1003"/>
      <c r="AG1315" s="1003"/>
      <c r="AH1315" s="1003"/>
      <c r="AI1315" s="1003"/>
      <c r="AJ1315" s="1003"/>
      <c r="AK1315" s="1003"/>
      <c r="AL1315" s="1003"/>
      <c r="AM1315" s="1009"/>
      <c r="AN1315" s="1009"/>
      <c r="AO1315" s="1009"/>
      <c r="AP1315" s="1003"/>
      <c r="AQ1315" s="1008"/>
      <c r="AR1315" s="1009"/>
      <c r="AS1315" s="1009"/>
      <c r="AT1315" s="1009"/>
      <c r="AU1315" s="1009"/>
      <c r="AV1315" s="1009"/>
      <c r="AW1315" s="1009"/>
      <c r="AX1315" s="1009"/>
      <c r="AY1315" s="1009"/>
      <c r="AZ1315" s="1009"/>
      <c r="BA1315" s="1009"/>
      <c r="BB1315" s="1009"/>
      <c r="BC1315" s="1009"/>
      <c r="BD1315" s="1009"/>
      <c r="BE1315" s="1009"/>
      <c r="BF1315" s="1009"/>
      <c r="BG1315" s="1009"/>
      <c r="BH1315" s="1009"/>
      <c r="BI1315" s="1009"/>
      <c r="BJ1315" s="1009"/>
      <c r="BK1315" s="1009"/>
      <c r="BL1315" s="1009"/>
      <c r="BM1315" s="1009"/>
      <c r="BN1315" s="1009"/>
      <c r="BO1315" s="1009"/>
      <c r="BP1315" s="1009"/>
      <c r="BQ1315" s="1009"/>
      <c r="BR1315" s="1009"/>
      <c r="BS1315" s="1009"/>
      <c r="BT1315" s="1009"/>
      <c r="BU1315" s="1009"/>
      <c r="BV1315" s="1009"/>
      <c r="BW1315" s="1009"/>
      <c r="BX1315" s="1009"/>
      <c r="BY1315" s="1009"/>
      <c r="BZ1315" s="1009"/>
      <c r="CA1315" s="1009"/>
      <c r="CB1315" s="1009"/>
      <c r="CC1315" s="1009"/>
      <c r="CD1315" s="1009"/>
      <c r="CE1315" s="1009"/>
      <c r="CF1315" s="1009"/>
      <c r="CG1315" s="1009"/>
      <c r="CH1315" s="1009"/>
      <c r="CI1315" s="1009"/>
      <c r="CJ1315" s="1009"/>
      <c r="CK1315" s="1009"/>
      <c r="CL1315" s="1009"/>
      <c r="CM1315" s="1009"/>
      <c r="CN1315" s="1009"/>
      <c r="CO1315" s="1009"/>
      <c r="CP1315" s="1009"/>
      <c r="CQ1315" s="1023"/>
      <c r="CR1315" s="1023"/>
      <c r="CS1315" s="1023"/>
      <c r="CT1315" s="1023"/>
      <c r="CU1315" s="1023"/>
      <c r="CV1315" s="1023"/>
      <c r="CW1315" s="1023"/>
      <c r="CX1315" s="1023"/>
      <c r="CY1315" s="1023"/>
      <c r="CZ1315" s="1023"/>
      <c r="DA1315" s="1023"/>
      <c r="DB1315" s="1023"/>
      <c r="DC1315" s="1023"/>
      <c r="DD1315" s="1023"/>
      <c r="DE1315" s="1023"/>
      <c r="DF1315" s="1023"/>
      <c r="DG1315" s="1023"/>
      <c r="DH1315" s="1023"/>
      <c r="DI1315" s="1023"/>
      <c r="DJ1315" s="1023"/>
      <c r="DK1315" s="1023"/>
      <c r="DL1315" s="1023"/>
      <c r="DM1315" s="1023"/>
      <c r="DN1315" s="1023"/>
      <c r="DO1315" s="1023"/>
      <c r="DP1315" s="1023"/>
      <c r="DQ1315" s="1023"/>
      <c r="DR1315" s="1023"/>
      <c r="DS1315" s="1023"/>
      <c r="DT1315" s="1023"/>
      <c r="DU1315" s="1023"/>
      <c r="DV1315" s="1023"/>
      <c r="DW1315" s="1023"/>
    </row>
    <row r="1316" spans="1:127" s="502" customFormat="1" ht="12.75" customHeight="1" x14ac:dyDescent="0.2">
      <c r="A1316" s="281">
        <v>1315</v>
      </c>
      <c r="B1316" s="281" t="s">
        <v>1004</v>
      </c>
      <c r="C1316" s="318" t="s">
        <v>5091</v>
      </c>
      <c r="D1316" s="281"/>
      <c r="E1316" s="281" t="s">
        <v>5878</v>
      </c>
      <c r="F1316" s="281"/>
      <c r="G1316" s="296" t="s">
        <v>5879</v>
      </c>
      <c r="H1316" s="676"/>
      <c r="I1316" s="281" t="s">
        <v>424</v>
      </c>
      <c r="J1316" s="281"/>
      <c r="K1316" s="324" t="s">
        <v>8362</v>
      </c>
      <c r="L1316" s="676" t="s">
        <v>2587</v>
      </c>
      <c r="M1316" s="510">
        <v>43175</v>
      </c>
      <c r="N1316" s="510">
        <v>44626</v>
      </c>
      <c r="O1316" s="277" t="s">
        <v>991</v>
      </c>
      <c r="P1316" s="299">
        <f t="shared" ref="P1316:P1317" si="278">N1316</f>
        <v>44626</v>
      </c>
      <c r="Q1316" s="264">
        <v>18239</v>
      </c>
      <c r="R1316" s="264">
        <v>2018</v>
      </c>
      <c r="S1316" s="279">
        <v>43896</v>
      </c>
      <c r="T1316" s="281" t="s">
        <v>239</v>
      </c>
      <c r="U1316" s="281" t="s">
        <v>991</v>
      </c>
      <c r="V1316" s="150" t="s">
        <v>2262</v>
      </c>
      <c r="W1316" s="150" t="s">
        <v>2262</v>
      </c>
      <c r="X1316" s="281" t="s">
        <v>5614</v>
      </c>
      <c r="Y1316" s="281" t="s">
        <v>8357</v>
      </c>
      <c r="Z1316" s="150" t="s">
        <v>5615</v>
      </c>
      <c r="AA1316" s="303">
        <f t="shared" ref="AA1316:AA1317" si="279">N1316</f>
        <v>44626</v>
      </c>
      <c r="AB1316" s="283" t="s">
        <v>1411</v>
      </c>
      <c r="AC1316" s="281">
        <v>5.5</v>
      </c>
      <c r="AD1316" s="284"/>
      <c r="AE1316" s="281">
        <v>85</v>
      </c>
      <c r="AF1316" s="281"/>
      <c r="AG1316" s="281">
        <v>105</v>
      </c>
      <c r="AH1316" s="281"/>
      <c r="AI1316" s="281">
        <v>24</v>
      </c>
      <c r="AJ1316" s="281">
        <v>38</v>
      </c>
      <c r="AK1316" s="281">
        <v>58</v>
      </c>
      <c r="AL1316" s="281">
        <v>1</v>
      </c>
      <c r="AM1316" s="324"/>
      <c r="AN1316" s="324"/>
      <c r="AO1316" s="324"/>
      <c r="AP1316" s="281"/>
      <c r="AQ1316" s="635"/>
      <c r="AR1316" s="324"/>
      <c r="AS1316" s="324"/>
      <c r="AT1316" s="324"/>
      <c r="AU1316" s="324"/>
      <c r="AV1316" s="324"/>
      <c r="AW1316" s="324"/>
      <c r="AX1316" s="324"/>
      <c r="AY1316" s="324"/>
      <c r="AZ1316" s="324"/>
      <c r="BA1316" s="324"/>
      <c r="BB1316" s="324"/>
      <c r="BC1316" s="324"/>
      <c r="BD1316" s="324"/>
      <c r="BE1316" s="324"/>
      <c r="BF1316" s="324"/>
      <c r="BG1316" s="324"/>
      <c r="BH1316" s="324"/>
      <c r="BI1316" s="324"/>
      <c r="BJ1316" s="324"/>
      <c r="BK1316" s="324"/>
      <c r="BL1316" s="324"/>
      <c r="BM1316" s="324"/>
      <c r="BN1316" s="324"/>
      <c r="BO1316" s="324"/>
      <c r="BP1316" s="324"/>
      <c r="BQ1316" s="324"/>
      <c r="BR1316" s="324"/>
      <c r="BS1316" s="324"/>
      <c r="BT1316" s="324"/>
      <c r="BU1316" s="324"/>
      <c r="BV1316" s="324"/>
      <c r="BW1316" s="324"/>
      <c r="BX1316" s="324"/>
      <c r="BY1316" s="324"/>
      <c r="BZ1316" s="324"/>
      <c r="CA1316" s="324"/>
      <c r="CB1316" s="324"/>
      <c r="CC1316" s="324"/>
      <c r="CD1316" s="324"/>
      <c r="CE1316" s="324"/>
      <c r="CF1316" s="324"/>
      <c r="CG1316" s="324"/>
      <c r="CH1316" s="324"/>
      <c r="CI1316" s="324"/>
      <c r="CJ1316" s="324"/>
      <c r="CK1316" s="324"/>
      <c r="CL1316" s="324"/>
      <c r="CM1316" s="324"/>
      <c r="CN1316" s="324"/>
      <c r="CO1316" s="324"/>
      <c r="CP1316" s="324"/>
      <c r="CQ1316" s="532"/>
      <c r="CR1316" s="532"/>
      <c r="CS1316" s="532"/>
      <c r="CT1316" s="532"/>
      <c r="CU1316" s="532"/>
      <c r="CV1316" s="532"/>
      <c r="CW1316" s="532"/>
      <c r="CX1316" s="532"/>
      <c r="CY1316" s="532"/>
      <c r="CZ1316" s="532"/>
      <c r="DA1316" s="532"/>
      <c r="DB1316" s="532"/>
      <c r="DC1316" s="532"/>
      <c r="DD1316" s="532"/>
      <c r="DE1316" s="532"/>
      <c r="DF1316" s="532"/>
      <c r="DG1316" s="532"/>
      <c r="DH1316" s="532"/>
      <c r="DI1316" s="532"/>
      <c r="DJ1316" s="532"/>
      <c r="DK1316" s="532"/>
      <c r="DL1316" s="532"/>
      <c r="DM1316" s="532"/>
      <c r="DN1316" s="532"/>
      <c r="DO1316" s="532"/>
      <c r="DP1316" s="532"/>
      <c r="DQ1316" s="532"/>
      <c r="DR1316" s="532"/>
      <c r="DS1316" s="532"/>
      <c r="DT1316" s="532"/>
      <c r="DU1316" s="532"/>
      <c r="DV1316" s="532"/>
      <c r="DW1316" s="532"/>
    </row>
    <row r="1317" spans="1:127" ht="12.75" customHeight="1" x14ac:dyDescent="0.2">
      <c r="A1317" s="281">
        <v>1316</v>
      </c>
      <c r="B1317" s="281" t="s">
        <v>1004</v>
      </c>
      <c r="C1317" s="281" t="s">
        <v>6270</v>
      </c>
      <c r="D1317" s="271"/>
      <c r="E1317" s="271" t="s">
        <v>6271</v>
      </c>
      <c r="F1317" s="271"/>
      <c r="G1317" s="272" t="s">
        <v>6272</v>
      </c>
      <c r="H1317" s="273"/>
      <c r="I1317" s="271" t="s">
        <v>6243</v>
      </c>
      <c r="J1317" s="281"/>
      <c r="K1317" s="271" t="s">
        <v>5556</v>
      </c>
      <c r="L1317" s="273" t="s">
        <v>5557</v>
      </c>
      <c r="M1317" s="141">
        <v>43273</v>
      </c>
      <c r="N1317" s="132">
        <v>44748</v>
      </c>
      <c r="O1317" s="277" t="s">
        <v>991</v>
      </c>
      <c r="P1317" s="299">
        <f t="shared" si="278"/>
        <v>44748</v>
      </c>
      <c r="Q1317" s="264">
        <v>18495</v>
      </c>
      <c r="R1317" s="264">
        <v>2018</v>
      </c>
      <c r="S1317" s="279">
        <v>44018</v>
      </c>
      <c r="T1317" s="281" t="s">
        <v>5079</v>
      </c>
      <c r="U1317" s="281" t="s">
        <v>991</v>
      </c>
      <c r="V1317" s="150" t="s">
        <v>1516</v>
      </c>
      <c r="W1317" s="150" t="s">
        <v>1516</v>
      </c>
      <c r="X1317" s="281" t="s">
        <v>5558</v>
      </c>
      <c r="Y1317" s="281" t="s">
        <v>1697</v>
      </c>
      <c r="Z1317" s="150" t="s">
        <v>56</v>
      </c>
      <c r="AA1317" s="265">
        <f t="shared" si="279"/>
        <v>44748</v>
      </c>
      <c r="AB1317" s="283" t="s">
        <v>2167</v>
      </c>
      <c r="AC1317" s="281">
        <v>5.8</v>
      </c>
      <c r="AD1317" s="284"/>
      <c r="AE1317" s="281">
        <v>80</v>
      </c>
      <c r="AF1317" s="281"/>
      <c r="AG1317" s="281">
        <v>100</v>
      </c>
      <c r="AH1317" s="281"/>
      <c r="AI1317" s="281">
        <v>23</v>
      </c>
      <c r="AJ1317" s="281">
        <v>37</v>
      </c>
      <c r="AK1317" s="281">
        <v>50</v>
      </c>
      <c r="AL1317" s="281">
        <v>1</v>
      </c>
      <c r="AM1317" s="265"/>
      <c r="AN1317" s="281"/>
      <c r="AO1317" s="281"/>
      <c r="AP1317" s="281"/>
      <c r="AQ1317" s="634"/>
      <c r="AR1317" s="501"/>
      <c r="AS1317" s="501"/>
      <c r="AT1317" s="501"/>
      <c r="AU1317" s="501"/>
      <c r="AV1317" s="501"/>
      <c r="AW1317" s="501"/>
      <c r="AX1317" s="501"/>
      <c r="AY1317" s="501"/>
      <c r="AZ1317" s="501"/>
      <c r="BA1317" s="501"/>
      <c r="BB1317" s="501"/>
      <c r="BC1317" s="501"/>
      <c r="BD1317" s="501"/>
      <c r="BE1317" s="501"/>
      <c r="BF1317" s="501"/>
      <c r="BG1317" s="501"/>
      <c r="BH1317" s="501"/>
      <c r="BI1317" s="501"/>
      <c r="BJ1317" s="501"/>
      <c r="BK1317" s="501"/>
      <c r="BL1317" s="501"/>
      <c r="BM1317" s="501"/>
      <c r="BN1317" s="501"/>
      <c r="BO1317" s="501"/>
      <c r="BP1317" s="501"/>
      <c r="BQ1317" s="501"/>
      <c r="BR1317" s="501"/>
      <c r="BS1317" s="501"/>
      <c r="BT1317" s="501"/>
      <c r="BU1317" s="501"/>
      <c r="BV1317" s="501"/>
      <c r="BW1317" s="501"/>
      <c r="BX1317" s="501"/>
      <c r="BY1317" s="501"/>
      <c r="BZ1317" s="501"/>
      <c r="CA1317" s="501"/>
      <c r="CB1317" s="501"/>
      <c r="CC1317" s="501"/>
      <c r="CD1317" s="501"/>
      <c r="CE1317" s="501"/>
      <c r="CF1317" s="501"/>
      <c r="CG1317" s="501"/>
      <c r="CH1317" s="501"/>
      <c r="CI1317" s="501"/>
      <c r="CJ1317" s="501"/>
      <c r="CK1317" s="501"/>
      <c r="CL1317" s="501"/>
      <c r="CM1317" s="501"/>
      <c r="CN1317" s="501"/>
      <c r="CO1317" s="501"/>
      <c r="CP1317" s="501"/>
    </row>
    <row r="1318" spans="1:127" ht="12.75" customHeight="1" x14ac:dyDescent="0.2">
      <c r="A1318" s="281">
        <v>1317</v>
      </c>
      <c r="B1318" s="281" t="s">
        <v>1005</v>
      </c>
      <c r="C1318" s="497" t="s">
        <v>6322</v>
      </c>
      <c r="D1318" s="281" t="s">
        <v>9507</v>
      </c>
      <c r="E1318" s="281" t="s">
        <v>6324</v>
      </c>
      <c r="F1318" s="281" t="s">
        <v>9508</v>
      </c>
      <c r="G1318" s="296" t="s">
        <v>6326</v>
      </c>
      <c r="H1318" s="676" t="s">
        <v>9509</v>
      </c>
      <c r="I1318" s="271" t="s">
        <v>1515</v>
      </c>
      <c r="J1318" s="271" t="s">
        <v>9510</v>
      </c>
      <c r="K1318" s="271" t="s">
        <v>3012</v>
      </c>
      <c r="L1318" s="273" t="s">
        <v>3013</v>
      </c>
      <c r="M1318" s="275">
        <v>43281</v>
      </c>
      <c r="N1318" s="276">
        <v>44846</v>
      </c>
      <c r="O1318" s="277" t="s">
        <v>991</v>
      </c>
      <c r="P1318" s="298">
        <f>N1318</f>
        <v>44846</v>
      </c>
      <c r="Q1318" s="278">
        <v>20712</v>
      </c>
      <c r="R1318" s="278">
        <v>2013</v>
      </c>
      <c r="S1318" s="279">
        <v>44116</v>
      </c>
      <c r="T1318" s="280" t="s">
        <v>2096</v>
      </c>
      <c r="U1318" s="281" t="s">
        <v>7900</v>
      </c>
      <c r="V1318" s="282" t="s">
        <v>9511</v>
      </c>
      <c r="W1318" s="282" t="s">
        <v>9512</v>
      </c>
      <c r="X1318" s="280" t="s">
        <v>7222</v>
      </c>
      <c r="Y1318" s="280" t="s">
        <v>3015</v>
      </c>
      <c r="Z1318" s="282" t="s">
        <v>3016</v>
      </c>
      <c r="AA1318" s="319">
        <v>44846</v>
      </c>
      <c r="AB1318" s="149" t="s">
        <v>1411</v>
      </c>
      <c r="AC1318" s="280">
        <v>6.4</v>
      </c>
      <c r="AD1318" s="305">
        <v>19.5</v>
      </c>
      <c r="AE1318" s="280">
        <v>80</v>
      </c>
      <c r="AF1318" s="280">
        <v>80</v>
      </c>
      <c r="AG1318" s="280">
        <v>105</v>
      </c>
      <c r="AH1318" s="280">
        <v>125</v>
      </c>
      <c r="AI1318" s="280">
        <v>23</v>
      </c>
      <c r="AJ1318" s="280">
        <v>37</v>
      </c>
      <c r="AK1318" s="280">
        <v>60</v>
      </c>
      <c r="AL1318" s="280">
        <v>1</v>
      </c>
      <c r="AM1318" s="279">
        <v>44116</v>
      </c>
      <c r="AN1318" s="280">
        <v>2015</v>
      </c>
      <c r="AO1318" s="280" t="s">
        <v>991</v>
      </c>
      <c r="AP1318" s="280"/>
      <c r="AQ1318" s="634"/>
      <c r="AR1318" s="501"/>
      <c r="AS1318" s="501"/>
      <c r="AT1318" s="501"/>
      <c r="AU1318" s="501"/>
      <c r="AV1318" s="501"/>
      <c r="AW1318" s="501"/>
      <c r="AX1318" s="501"/>
      <c r="AY1318" s="501"/>
      <c r="AZ1318" s="501"/>
      <c r="BA1318" s="501"/>
      <c r="BB1318" s="501"/>
      <c r="BC1318" s="501"/>
      <c r="BD1318" s="501"/>
      <c r="BE1318" s="501"/>
      <c r="BF1318" s="501"/>
      <c r="BG1318" s="501"/>
      <c r="BH1318" s="501"/>
      <c r="BI1318" s="501"/>
      <c r="BJ1318" s="501"/>
      <c r="BK1318" s="501"/>
      <c r="BL1318" s="501"/>
      <c r="BM1318" s="501"/>
      <c r="BN1318" s="501"/>
      <c r="BO1318" s="501"/>
      <c r="BP1318" s="501"/>
      <c r="BQ1318" s="501"/>
      <c r="BR1318" s="501"/>
      <c r="BS1318" s="501"/>
      <c r="BT1318" s="501"/>
      <c r="BU1318" s="501"/>
      <c r="BV1318" s="501"/>
      <c r="BW1318" s="501"/>
      <c r="BX1318" s="501"/>
      <c r="BY1318" s="501"/>
      <c r="BZ1318" s="501"/>
      <c r="CA1318" s="501"/>
      <c r="CB1318" s="501"/>
      <c r="CC1318" s="501"/>
      <c r="CD1318" s="501"/>
      <c r="CE1318" s="501"/>
      <c r="CF1318" s="501"/>
      <c r="CG1318" s="501"/>
      <c r="CH1318" s="501"/>
      <c r="CI1318" s="501"/>
      <c r="CJ1318" s="501"/>
      <c r="CK1318" s="501"/>
      <c r="CL1318" s="501"/>
      <c r="CM1318" s="501"/>
      <c r="CN1318" s="501"/>
      <c r="CO1318" s="501"/>
      <c r="CP1318" s="501"/>
    </row>
    <row r="1319" spans="1:127" s="502" customFormat="1" ht="12.75" customHeight="1" x14ac:dyDescent="0.2">
      <c r="A1319" s="281">
        <v>1318</v>
      </c>
      <c r="B1319" s="281" t="s">
        <v>1004</v>
      </c>
      <c r="C1319" s="281" t="s">
        <v>641</v>
      </c>
      <c r="D1319" s="281"/>
      <c r="E1319" s="281" t="s">
        <v>9642</v>
      </c>
      <c r="F1319" s="281"/>
      <c r="G1319" s="296" t="s">
        <v>9652</v>
      </c>
      <c r="H1319" s="895"/>
      <c r="I1319" s="271" t="s">
        <v>2653</v>
      </c>
      <c r="J1319" s="281"/>
      <c r="K1319" s="281" t="s">
        <v>9653</v>
      </c>
      <c r="L1319" s="895" t="s">
        <v>9654</v>
      </c>
      <c r="M1319" s="306">
        <v>41894</v>
      </c>
      <c r="N1319" s="307">
        <v>44545</v>
      </c>
      <c r="O1319" s="277" t="s">
        <v>991</v>
      </c>
      <c r="P1319" s="299">
        <f>N1319</f>
        <v>44545</v>
      </c>
      <c r="Q1319" s="264">
        <v>21004</v>
      </c>
      <c r="R1319" s="264">
        <v>2014</v>
      </c>
      <c r="S1319" s="265">
        <v>44180</v>
      </c>
      <c r="T1319" s="281" t="s">
        <v>5079</v>
      </c>
      <c r="U1319" s="281" t="s">
        <v>991</v>
      </c>
      <c r="V1319" s="150" t="s">
        <v>484</v>
      </c>
      <c r="W1319" s="150" t="s">
        <v>2825</v>
      </c>
      <c r="X1319" s="281" t="s">
        <v>9655</v>
      </c>
      <c r="Y1319" s="281" t="s">
        <v>1657</v>
      </c>
      <c r="Z1319" s="150" t="s">
        <v>1683</v>
      </c>
      <c r="AA1319" s="303">
        <v>44545</v>
      </c>
      <c r="AB1319" s="283" t="s">
        <v>2167</v>
      </c>
      <c r="AC1319" s="281">
        <v>4.5</v>
      </c>
      <c r="AD1319" s="284"/>
      <c r="AE1319" s="281">
        <v>80</v>
      </c>
      <c r="AF1319" s="281">
        <v>80</v>
      </c>
      <c r="AG1319" s="281">
        <v>105</v>
      </c>
      <c r="AH1319" s="281">
        <v>136</v>
      </c>
      <c r="AI1319" s="281">
        <v>22</v>
      </c>
      <c r="AJ1319" s="281">
        <v>37</v>
      </c>
      <c r="AK1319" s="281">
        <v>54</v>
      </c>
      <c r="AL1319" s="281">
        <v>1</v>
      </c>
      <c r="AM1319" s="265"/>
      <c r="AN1319" s="281"/>
      <c r="AO1319" s="281"/>
      <c r="AP1319" s="281"/>
      <c r="AQ1319" s="635"/>
      <c r="AR1319" s="324"/>
      <c r="AS1319" s="324"/>
      <c r="AT1319" s="324"/>
      <c r="AU1319" s="324"/>
      <c r="AV1319" s="324"/>
      <c r="AW1319" s="324"/>
      <c r="AX1319" s="324"/>
      <c r="AY1319" s="324"/>
      <c r="AZ1319" s="324"/>
      <c r="BA1319" s="324"/>
      <c r="BB1319" s="324"/>
      <c r="BC1319" s="324"/>
      <c r="BD1319" s="324"/>
      <c r="BE1319" s="324"/>
      <c r="BF1319" s="324"/>
      <c r="BG1319" s="324"/>
      <c r="BH1319" s="324"/>
      <c r="BI1319" s="324"/>
      <c r="BJ1319" s="324"/>
      <c r="BK1319" s="324"/>
      <c r="BL1319" s="324"/>
      <c r="BM1319" s="324"/>
      <c r="BN1319" s="324"/>
      <c r="BO1319" s="324"/>
      <c r="BP1319" s="324"/>
      <c r="BQ1319" s="324"/>
      <c r="BR1319" s="324"/>
      <c r="BS1319" s="324"/>
      <c r="BT1319" s="324"/>
      <c r="BU1319" s="324"/>
      <c r="BV1319" s="324"/>
      <c r="BW1319" s="324"/>
      <c r="BX1319" s="324"/>
      <c r="BY1319" s="324"/>
      <c r="BZ1319" s="324"/>
      <c r="CA1319" s="324"/>
      <c r="CB1319" s="324"/>
      <c r="CC1319" s="324"/>
      <c r="CD1319" s="324"/>
      <c r="CE1319" s="324"/>
      <c r="CF1319" s="324"/>
      <c r="CG1319" s="324"/>
      <c r="CH1319" s="324"/>
      <c r="CI1319" s="324"/>
      <c r="CJ1319" s="324"/>
      <c r="CK1319" s="324"/>
      <c r="CL1319" s="324"/>
      <c r="CM1319" s="324"/>
      <c r="CN1319" s="324"/>
      <c r="CO1319" s="324"/>
      <c r="CP1319" s="324"/>
      <c r="CQ1319" s="532"/>
      <c r="CR1319" s="532"/>
      <c r="CS1319" s="532"/>
      <c r="CT1319" s="532"/>
      <c r="CU1319" s="532"/>
      <c r="CV1319" s="532"/>
      <c r="CW1319" s="532"/>
      <c r="CX1319" s="532"/>
      <c r="CY1319" s="532"/>
      <c r="CZ1319" s="532"/>
      <c r="DA1319" s="532"/>
      <c r="DB1319" s="532"/>
      <c r="DC1319" s="532"/>
      <c r="DD1319" s="532"/>
      <c r="DE1319" s="532"/>
      <c r="DF1319" s="532"/>
      <c r="DG1319" s="532"/>
      <c r="DH1319" s="532"/>
      <c r="DI1319" s="532"/>
      <c r="DJ1319" s="532"/>
      <c r="DK1319" s="532"/>
      <c r="DL1319" s="532"/>
      <c r="DM1319" s="532"/>
      <c r="DN1319" s="532"/>
      <c r="DO1319" s="532"/>
      <c r="DP1319" s="532"/>
      <c r="DQ1319" s="532"/>
      <c r="DR1319" s="532"/>
      <c r="DS1319" s="532"/>
      <c r="DT1319" s="532"/>
      <c r="DU1319" s="532"/>
      <c r="DV1319" s="532"/>
      <c r="DW1319" s="532"/>
    </row>
    <row r="1320" spans="1:127" ht="12.75" customHeight="1" x14ac:dyDescent="0.2">
      <c r="A1320" s="281">
        <v>1319</v>
      </c>
      <c r="B1320" s="281" t="s">
        <v>1004</v>
      </c>
      <c r="C1320" s="281" t="s">
        <v>6809</v>
      </c>
      <c r="D1320" s="281"/>
      <c r="E1320" s="281" t="s">
        <v>5066</v>
      </c>
      <c r="F1320" s="281"/>
      <c r="G1320" s="296" t="s">
        <v>5067</v>
      </c>
      <c r="H1320" s="676"/>
      <c r="I1320" s="281" t="s">
        <v>424</v>
      </c>
      <c r="J1320" s="281"/>
      <c r="K1320" s="271" t="s">
        <v>4677</v>
      </c>
      <c r="L1320" s="273" t="s">
        <v>4678</v>
      </c>
      <c r="M1320" s="275">
        <v>42878</v>
      </c>
      <c r="N1320" s="132">
        <v>44250</v>
      </c>
      <c r="O1320" s="277" t="s">
        <v>991</v>
      </c>
      <c r="P1320" s="299">
        <f>N1320</f>
        <v>44250</v>
      </c>
      <c r="Q1320" s="264">
        <v>17533</v>
      </c>
      <c r="R1320" s="264">
        <v>2017</v>
      </c>
      <c r="S1320" s="279">
        <v>43519</v>
      </c>
      <c r="T1320" s="281" t="s">
        <v>5079</v>
      </c>
      <c r="U1320" s="281" t="s">
        <v>991</v>
      </c>
      <c r="V1320" s="150" t="s">
        <v>6810</v>
      </c>
      <c r="W1320" s="150" t="s">
        <v>6811</v>
      </c>
      <c r="X1320" s="281" t="s">
        <v>5068</v>
      </c>
      <c r="Y1320" s="281" t="s">
        <v>138</v>
      </c>
      <c r="Z1320" s="150" t="s">
        <v>252</v>
      </c>
      <c r="AA1320" s="303">
        <v>44250</v>
      </c>
      <c r="AB1320" s="283" t="s">
        <v>2167</v>
      </c>
      <c r="AC1320" s="281">
        <v>4</v>
      </c>
      <c r="AD1320" s="284"/>
      <c r="AE1320" s="281">
        <v>75</v>
      </c>
      <c r="AF1320" s="281"/>
      <c r="AG1320" s="281">
        <v>95</v>
      </c>
      <c r="AH1320" s="281"/>
      <c r="AI1320" s="281">
        <v>24</v>
      </c>
      <c r="AJ1320" s="281">
        <v>39</v>
      </c>
      <c r="AK1320" s="281">
        <v>53</v>
      </c>
      <c r="AL1320" s="280">
        <v>1</v>
      </c>
      <c r="AM1320" s="501"/>
      <c r="AN1320" s="501"/>
      <c r="AO1320" s="501"/>
      <c r="AP1320" s="280"/>
      <c r="AQ1320" s="634"/>
      <c r="AR1320" s="501"/>
      <c r="AS1320" s="501"/>
      <c r="AT1320" s="501"/>
      <c r="AU1320" s="501"/>
      <c r="AV1320" s="501"/>
      <c r="AW1320" s="501"/>
      <c r="AX1320" s="501"/>
      <c r="AY1320" s="501"/>
      <c r="AZ1320" s="501"/>
      <c r="BA1320" s="501"/>
      <c r="BB1320" s="501"/>
      <c r="BC1320" s="501"/>
      <c r="BD1320" s="501"/>
      <c r="BE1320" s="501"/>
      <c r="BF1320" s="501"/>
      <c r="BG1320" s="501"/>
      <c r="BH1320" s="501"/>
      <c r="BI1320" s="501"/>
      <c r="BJ1320" s="501"/>
      <c r="BK1320" s="501"/>
      <c r="BL1320" s="501"/>
      <c r="BM1320" s="501"/>
      <c r="BN1320" s="501"/>
      <c r="BO1320" s="501"/>
      <c r="BP1320" s="501"/>
      <c r="BQ1320" s="501"/>
      <c r="BR1320" s="501"/>
      <c r="BS1320" s="501"/>
      <c r="BT1320" s="501"/>
      <c r="BU1320" s="501"/>
      <c r="BV1320" s="501"/>
      <c r="BW1320" s="501"/>
      <c r="BX1320" s="501"/>
      <c r="BY1320" s="501"/>
      <c r="BZ1320" s="501"/>
      <c r="CA1320" s="501"/>
      <c r="CB1320" s="501"/>
      <c r="CC1320" s="501"/>
      <c r="CD1320" s="501"/>
      <c r="CE1320" s="501"/>
      <c r="CF1320" s="501"/>
      <c r="CG1320" s="501"/>
      <c r="CH1320" s="501"/>
      <c r="CI1320" s="501"/>
      <c r="CJ1320" s="501"/>
      <c r="CK1320" s="501"/>
      <c r="CL1320" s="501"/>
      <c r="CM1320" s="501"/>
      <c r="CN1320" s="501"/>
      <c r="CO1320" s="501"/>
      <c r="CP1320" s="501"/>
    </row>
    <row r="1321" spans="1:127" ht="12.75" customHeight="1" x14ac:dyDescent="0.2">
      <c r="A1321" s="281">
        <v>1320</v>
      </c>
      <c r="B1321" s="281" t="s">
        <v>1004</v>
      </c>
      <c r="C1321" s="281" t="s">
        <v>1398</v>
      </c>
      <c r="D1321" s="281"/>
      <c r="E1321" s="281" t="s">
        <v>6338</v>
      </c>
      <c r="F1321" s="281"/>
      <c r="G1321" s="296" t="s">
        <v>6339</v>
      </c>
      <c r="H1321" s="676"/>
      <c r="I1321" s="271" t="s">
        <v>1634</v>
      </c>
      <c r="J1321" s="281"/>
      <c r="K1321" s="281" t="s">
        <v>8419</v>
      </c>
      <c r="L1321" s="676" t="s">
        <v>6340</v>
      </c>
      <c r="M1321" s="306">
        <v>43301</v>
      </c>
      <c r="N1321" s="325">
        <v>44581</v>
      </c>
      <c r="O1321" s="507" t="s">
        <v>991</v>
      </c>
      <c r="P1321" s="513">
        <f>N1321</f>
        <v>44581</v>
      </c>
      <c r="Q1321" s="514">
        <v>18529</v>
      </c>
      <c r="R1321" s="514">
        <v>2014</v>
      </c>
      <c r="S1321" s="279">
        <v>43850</v>
      </c>
      <c r="T1321" s="501" t="s">
        <v>1686</v>
      </c>
      <c r="U1321" s="324" t="s">
        <v>991</v>
      </c>
      <c r="V1321" s="282" t="s">
        <v>7960</v>
      </c>
      <c r="W1321" s="282" t="s">
        <v>7960</v>
      </c>
      <c r="X1321" s="280" t="s">
        <v>6341</v>
      </c>
      <c r="Y1321" s="280"/>
      <c r="Z1321" s="282" t="s">
        <v>6342</v>
      </c>
      <c r="AA1321" s="319">
        <v>44581</v>
      </c>
      <c r="AB1321" s="149" t="s">
        <v>485</v>
      </c>
      <c r="AC1321" s="280">
        <v>4.5</v>
      </c>
      <c r="AD1321" s="305"/>
      <c r="AE1321" s="280">
        <v>63</v>
      </c>
      <c r="AF1321" s="280"/>
      <c r="AG1321" s="280">
        <v>80</v>
      </c>
      <c r="AH1321" s="280"/>
      <c r="AI1321" s="280" t="s">
        <v>994</v>
      </c>
      <c r="AJ1321" s="280" t="s">
        <v>994</v>
      </c>
      <c r="AK1321" s="501" t="s">
        <v>994</v>
      </c>
      <c r="AL1321" s="501">
        <v>1</v>
      </c>
      <c r="AM1321" s="501"/>
      <c r="AN1321" s="501"/>
      <c r="AO1321" s="501"/>
      <c r="AP1321" s="280"/>
      <c r="AQ1321" s="634"/>
      <c r="AR1321" s="501"/>
      <c r="AS1321" s="501"/>
      <c r="AT1321" s="501"/>
      <c r="AU1321" s="501"/>
      <c r="AV1321" s="501"/>
      <c r="AW1321" s="501"/>
      <c r="AX1321" s="501"/>
      <c r="AY1321" s="501"/>
      <c r="AZ1321" s="501"/>
      <c r="BA1321" s="501"/>
      <c r="BB1321" s="501"/>
      <c r="BC1321" s="501"/>
      <c r="BD1321" s="501"/>
      <c r="BE1321" s="501"/>
      <c r="BF1321" s="501"/>
      <c r="BG1321" s="501"/>
      <c r="BH1321" s="501"/>
      <c r="BI1321" s="501"/>
      <c r="BJ1321" s="501"/>
      <c r="BK1321" s="501"/>
      <c r="BL1321" s="501"/>
      <c r="BM1321" s="501"/>
      <c r="BN1321" s="501"/>
      <c r="BO1321" s="501"/>
      <c r="BP1321" s="501"/>
      <c r="BQ1321" s="501"/>
      <c r="BR1321" s="501"/>
      <c r="BS1321" s="501"/>
      <c r="BT1321" s="501"/>
      <c r="BU1321" s="501"/>
      <c r="BV1321" s="501"/>
      <c r="BW1321" s="501"/>
      <c r="BX1321" s="501"/>
      <c r="BY1321" s="501"/>
      <c r="BZ1321" s="501"/>
      <c r="CA1321" s="501"/>
      <c r="CB1321" s="501"/>
      <c r="CC1321" s="501"/>
      <c r="CD1321" s="501"/>
      <c r="CE1321" s="501"/>
      <c r="CF1321" s="501"/>
      <c r="CG1321" s="501"/>
      <c r="CH1321" s="501"/>
      <c r="CI1321" s="501"/>
      <c r="CJ1321" s="501"/>
      <c r="CK1321" s="501"/>
      <c r="CL1321" s="501"/>
      <c r="CM1321" s="501"/>
      <c r="CN1321" s="501"/>
      <c r="CO1321" s="501"/>
      <c r="CP1321" s="501"/>
    </row>
    <row r="1322" spans="1:127" ht="12.75" customHeight="1" x14ac:dyDescent="0.2">
      <c r="A1322" s="281">
        <v>1321</v>
      </c>
      <c r="B1322" s="281" t="s">
        <v>1004</v>
      </c>
      <c r="C1322" s="281" t="s">
        <v>9011</v>
      </c>
      <c r="D1322" s="281"/>
      <c r="E1322" s="281" t="s">
        <v>6381</v>
      </c>
      <c r="F1322" s="281"/>
      <c r="G1322" s="296" t="s">
        <v>6382</v>
      </c>
      <c r="H1322" s="676"/>
      <c r="I1322" s="281" t="s">
        <v>601</v>
      </c>
      <c r="J1322" s="281"/>
      <c r="K1322" s="281" t="s">
        <v>6796</v>
      </c>
      <c r="L1322" s="676" t="s">
        <v>3524</v>
      </c>
      <c r="M1322" s="306">
        <v>43318</v>
      </c>
      <c r="N1322" s="325">
        <v>44778</v>
      </c>
      <c r="O1322" s="277" t="s">
        <v>991</v>
      </c>
      <c r="P1322" s="298">
        <f t="shared" ref="P1322" si="280">N1322</f>
        <v>44778</v>
      </c>
      <c r="Q1322" s="278">
        <v>18551</v>
      </c>
      <c r="R1322" s="264">
        <v>2018</v>
      </c>
      <c r="S1322" s="279">
        <v>44048</v>
      </c>
      <c r="T1322" s="280" t="s">
        <v>1686</v>
      </c>
      <c r="U1322" s="281" t="s">
        <v>991</v>
      </c>
      <c r="V1322" s="282" t="s">
        <v>9010</v>
      </c>
      <c r="W1322" s="282" t="s">
        <v>9010</v>
      </c>
      <c r="X1322" s="280" t="s">
        <v>3525</v>
      </c>
      <c r="Y1322" s="280" t="s">
        <v>3526</v>
      </c>
      <c r="Z1322" s="282" t="s">
        <v>3527</v>
      </c>
      <c r="AA1322" s="319">
        <f t="shared" si="273"/>
        <v>44778</v>
      </c>
      <c r="AB1322" s="149" t="s">
        <v>4172</v>
      </c>
      <c r="AC1322" s="280">
        <v>5.4</v>
      </c>
      <c r="AD1322" s="305"/>
      <c r="AE1322" s="280">
        <v>102</v>
      </c>
      <c r="AF1322" s="280"/>
      <c r="AG1322" s="280">
        <v>115</v>
      </c>
      <c r="AH1322" s="280"/>
      <c r="AI1322" s="280" t="s">
        <v>994</v>
      </c>
      <c r="AJ1322" s="280">
        <v>38</v>
      </c>
      <c r="AK1322" s="280">
        <v>52</v>
      </c>
      <c r="AL1322" s="280">
        <v>1</v>
      </c>
      <c r="AM1322" s="279"/>
      <c r="AN1322" s="501"/>
      <c r="AO1322" s="501"/>
      <c r="AP1322" s="280"/>
      <c r="AQ1322" s="634"/>
      <c r="AR1322" s="501"/>
      <c r="AS1322" s="501"/>
      <c r="AT1322" s="501"/>
      <c r="AU1322" s="501"/>
      <c r="AV1322" s="501"/>
      <c r="AW1322" s="501"/>
      <c r="AX1322" s="501"/>
      <c r="AY1322" s="501"/>
      <c r="AZ1322" s="501"/>
      <c r="BA1322" s="501"/>
      <c r="BB1322" s="501"/>
      <c r="BC1322" s="501"/>
      <c r="BD1322" s="501"/>
      <c r="BE1322" s="501"/>
      <c r="BF1322" s="501"/>
      <c r="BG1322" s="501"/>
      <c r="BH1322" s="501"/>
      <c r="BI1322" s="501"/>
      <c r="BJ1322" s="501"/>
      <c r="BK1322" s="501"/>
      <c r="BL1322" s="501"/>
      <c r="BM1322" s="501"/>
      <c r="BN1322" s="501"/>
      <c r="BO1322" s="501"/>
      <c r="BP1322" s="501"/>
      <c r="BQ1322" s="501"/>
      <c r="BR1322" s="501"/>
      <c r="BS1322" s="501"/>
      <c r="BT1322" s="501"/>
      <c r="BU1322" s="501"/>
      <c r="BV1322" s="501"/>
      <c r="BW1322" s="501"/>
      <c r="BX1322" s="501"/>
      <c r="BY1322" s="501"/>
      <c r="BZ1322" s="501"/>
      <c r="CA1322" s="501"/>
      <c r="CB1322" s="501"/>
      <c r="CC1322" s="501"/>
      <c r="CD1322" s="501"/>
      <c r="CE1322" s="501"/>
      <c r="CF1322" s="501"/>
      <c r="CG1322" s="501"/>
      <c r="CH1322" s="501"/>
      <c r="CI1322" s="501"/>
      <c r="CJ1322" s="501"/>
      <c r="CK1322" s="501"/>
      <c r="CL1322" s="501"/>
      <c r="CM1322" s="501"/>
      <c r="CN1322" s="501"/>
      <c r="CO1322" s="501"/>
      <c r="CP1322" s="501"/>
    </row>
    <row r="1323" spans="1:127" ht="12.75" customHeight="1" x14ac:dyDescent="0.2">
      <c r="A1323" s="281">
        <v>1322</v>
      </c>
      <c r="B1323" s="281" t="s">
        <v>1004</v>
      </c>
      <c r="C1323" s="281" t="s">
        <v>470</v>
      </c>
      <c r="D1323" s="281"/>
      <c r="E1323" s="281" t="s">
        <v>6429</v>
      </c>
      <c r="F1323" s="281"/>
      <c r="G1323" s="296" t="s">
        <v>6430</v>
      </c>
      <c r="H1323" s="676"/>
      <c r="I1323" s="281" t="s">
        <v>1634</v>
      </c>
      <c r="J1323" s="281"/>
      <c r="K1323" s="281" t="s">
        <v>6431</v>
      </c>
      <c r="L1323" s="676" t="s">
        <v>6432</v>
      </c>
      <c r="M1323" s="306">
        <v>43338</v>
      </c>
      <c r="N1323" s="325">
        <v>44799</v>
      </c>
      <c r="O1323" s="507" t="s">
        <v>991</v>
      </c>
      <c r="P1323" s="513">
        <f>N1323</f>
        <v>44799</v>
      </c>
      <c r="Q1323" s="514">
        <v>18571</v>
      </c>
      <c r="R1323" s="514">
        <v>2018</v>
      </c>
      <c r="S1323" s="279">
        <v>44069</v>
      </c>
      <c r="T1323" s="280" t="s">
        <v>1686</v>
      </c>
      <c r="U1323" s="324" t="s">
        <v>991</v>
      </c>
      <c r="V1323" s="282" t="s">
        <v>6056</v>
      </c>
      <c r="W1323" s="282" t="s">
        <v>6056</v>
      </c>
      <c r="X1323" s="280" t="s">
        <v>6433</v>
      </c>
      <c r="Y1323" s="280" t="s">
        <v>2473</v>
      </c>
      <c r="Z1323" s="282" t="s">
        <v>2474</v>
      </c>
      <c r="AA1323" s="319">
        <f t="shared" si="273"/>
        <v>44799</v>
      </c>
      <c r="AB1323" s="149" t="s">
        <v>485</v>
      </c>
      <c r="AC1323" s="280">
        <v>5.3</v>
      </c>
      <c r="AD1323" s="305"/>
      <c r="AE1323" s="280">
        <v>90</v>
      </c>
      <c r="AF1323" s="280"/>
      <c r="AG1323" s="280">
        <v>115</v>
      </c>
      <c r="AH1323" s="280"/>
      <c r="AI1323" s="280" t="s">
        <v>994</v>
      </c>
      <c r="AJ1323" s="280" t="s">
        <v>994</v>
      </c>
      <c r="AK1323" s="501" t="s">
        <v>994</v>
      </c>
      <c r="AL1323" s="501">
        <v>1</v>
      </c>
      <c r="AM1323" s="501"/>
      <c r="AN1323" s="501"/>
      <c r="AO1323" s="501"/>
      <c r="AP1323" s="280"/>
      <c r="AQ1323" s="634"/>
      <c r="AR1323" s="501"/>
      <c r="AS1323" s="501"/>
      <c r="AT1323" s="501"/>
      <c r="AU1323" s="501"/>
      <c r="AV1323" s="501"/>
      <c r="AW1323" s="501"/>
      <c r="AX1323" s="501"/>
      <c r="AY1323" s="501"/>
      <c r="AZ1323" s="501"/>
      <c r="BA1323" s="501"/>
      <c r="BB1323" s="501"/>
      <c r="BC1323" s="501"/>
      <c r="BD1323" s="501"/>
      <c r="BE1323" s="501"/>
      <c r="BF1323" s="501"/>
      <c r="BG1323" s="501"/>
      <c r="BH1323" s="501"/>
      <c r="BI1323" s="501"/>
      <c r="BJ1323" s="501"/>
      <c r="BK1323" s="501"/>
      <c r="BL1323" s="501"/>
      <c r="BM1323" s="501"/>
      <c r="BN1323" s="501"/>
      <c r="BO1323" s="501"/>
      <c r="BP1323" s="501"/>
      <c r="BQ1323" s="501"/>
      <c r="BR1323" s="501"/>
      <c r="BS1323" s="501"/>
      <c r="BT1323" s="501"/>
      <c r="BU1323" s="501"/>
      <c r="BV1323" s="501"/>
      <c r="BW1323" s="501"/>
      <c r="BX1323" s="501"/>
      <c r="BY1323" s="501"/>
      <c r="BZ1323" s="501"/>
      <c r="CA1323" s="501"/>
      <c r="CB1323" s="501"/>
      <c r="CC1323" s="501"/>
      <c r="CD1323" s="501"/>
      <c r="CE1323" s="501"/>
      <c r="CF1323" s="501"/>
      <c r="CG1323" s="501"/>
      <c r="CH1323" s="501"/>
      <c r="CI1323" s="501"/>
      <c r="CJ1323" s="501"/>
      <c r="CK1323" s="501"/>
      <c r="CL1323" s="501"/>
      <c r="CM1323" s="501"/>
      <c r="CN1323" s="501"/>
      <c r="CO1323" s="501"/>
      <c r="CP1323" s="501"/>
    </row>
    <row r="1324" spans="1:127" ht="12.75" customHeight="1" x14ac:dyDescent="0.2">
      <c r="A1324" s="281">
        <v>1323</v>
      </c>
      <c r="B1324" s="281" t="s">
        <v>1004</v>
      </c>
      <c r="C1324" s="281" t="s">
        <v>4168</v>
      </c>
      <c r="D1324" s="281"/>
      <c r="E1324" s="281" t="s">
        <v>6230</v>
      </c>
      <c r="F1324" s="281"/>
      <c r="G1324" s="296" t="s">
        <v>6231</v>
      </c>
      <c r="H1324" s="676"/>
      <c r="I1324" s="281" t="s">
        <v>1812</v>
      </c>
      <c r="J1324" s="281"/>
      <c r="K1324" s="281" t="s">
        <v>6232</v>
      </c>
      <c r="L1324" s="676" t="s">
        <v>6233</v>
      </c>
      <c r="M1324" s="306">
        <v>43269</v>
      </c>
      <c r="N1324" s="325">
        <v>44000</v>
      </c>
      <c r="O1324" s="507" t="s">
        <v>991</v>
      </c>
      <c r="P1324" s="513">
        <f>N1324</f>
        <v>44000</v>
      </c>
      <c r="Q1324" s="514">
        <v>18487</v>
      </c>
      <c r="R1324" s="514">
        <v>2011</v>
      </c>
      <c r="S1324" s="279">
        <v>43269</v>
      </c>
      <c r="T1324" s="501" t="s">
        <v>2096</v>
      </c>
      <c r="U1324" s="324" t="s">
        <v>1786</v>
      </c>
      <c r="V1324" s="282" t="s">
        <v>484</v>
      </c>
      <c r="W1324" s="282" t="s">
        <v>1281</v>
      </c>
      <c r="X1324" s="280" t="s">
        <v>6234</v>
      </c>
      <c r="Y1324" s="280" t="s">
        <v>5273</v>
      </c>
      <c r="Z1324" s="282" t="s">
        <v>6235</v>
      </c>
      <c r="AA1324" s="319">
        <f t="shared" si="273"/>
        <v>44000</v>
      </c>
      <c r="AB1324" s="149" t="s">
        <v>2167</v>
      </c>
      <c r="AC1324" s="280">
        <v>5.9</v>
      </c>
      <c r="AD1324" s="305"/>
      <c r="AE1324" s="280">
        <v>75</v>
      </c>
      <c r="AF1324" s="280"/>
      <c r="AG1324" s="280">
        <v>95</v>
      </c>
      <c r="AH1324" s="280"/>
      <c r="AI1324" s="280">
        <v>22</v>
      </c>
      <c r="AJ1324" s="280">
        <v>38</v>
      </c>
      <c r="AK1324" s="501">
        <v>50</v>
      </c>
      <c r="AL1324" s="501">
        <v>1</v>
      </c>
      <c r="AM1324" s="501"/>
      <c r="AN1324" s="501"/>
      <c r="AO1324" s="501"/>
      <c r="AP1324" s="280"/>
      <c r="AQ1324" s="634"/>
      <c r="AR1324" s="501"/>
      <c r="AS1324" s="501"/>
      <c r="AT1324" s="501"/>
      <c r="AU1324" s="501"/>
      <c r="AV1324" s="501"/>
      <c r="AW1324" s="501"/>
      <c r="AX1324" s="501"/>
      <c r="AY1324" s="501"/>
      <c r="AZ1324" s="501"/>
      <c r="BA1324" s="501"/>
      <c r="BB1324" s="501"/>
      <c r="BC1324" s="501"/>
      <c r="BD1324" s="501"/>
      <c r="BE1324" s="501"/>
      <c r="BF1324" s="501"/>
      <c r="BG1324" s="501"/>
      <c r="BH1324" s="501"/>
      <c r="BI1324" s="501"/>
      <c r="BJ1324" s="501"/>
      <c r="BK1324" s="501"/>
      <c r="BL1324" s="501"/>
      <c r="BM1324" s="501"/>
      <c r="BN1324" s="501"/>
      <c r="BO1324" s="501"/>
      <c r="BP1324" s="501"/>
      <c r="BQ1324" s="501"/>
      <c r="BR1324" s="501"/>
      <c r="BS1324" s="501"/>
      <c r="BT1324" s="501"/>
      <c r="BU1324" s="501"/>
      <c r="BV1324" s="501"/>
      <c r="BW1324" s="501"/>
      <c r="BX1324" s="501"/>
      <c r="BY1324" s="501"/>
      <c r="BZ1324" s="501"/>
      <c r="CA1324" s="501"/>
      <c r="CB1324" s="501"/>
      <c r="CC1324" s="501"/>
      <c r="CD1324" s="501"/>
      <c r="CE1324" s="501"/>
      <c r="CF1324" s="501"/>
      <c r="CG1324" s="501"/>
      <c r="CH1324" s="501"/>
      <c r="CI1324" s="501"/>
      <c r="CJ1324" s="501"/>
      <c r="CK1324" s="501"/>
      <c r="CL1324" s="501"/>
      <c r="CM1324" s="501"/>
      <c r="CN1324" s="501"/>
      <c r="CO1324" s="501"/>
      <c r="CP1324" s="501"/>
    </row>
    <row r="1325" spans="1:127" ht="12.75" customHeight="1" x14ac:dyDescent="0.2">
      <c r="A1325" s="281">
        <v>1324</v>
      </c>
      <c r="B1325" s="281" t="s">
        <v>1004</v>
      </c>
      <c r="C1325" s="281" t="s">
        <v>6364</v>
      </c>
      <c r="D1325" s="281"/>
      <c r="E1325" s="281" t="s">
        <v>6365</v>
      </c>
      <c r="F1325" s="281"/>
      <c r="G1325" s="296" t="s">
        <v>6366</v>
      </c>
      <c r="H1325" s="676"/>
      <c r="I1325" s="281" t="s">
        <v>2653</v>
      </c>
      <c r="J1325" s="281"/>
      <c r="K1325" s="281" t="s">
        <v>775</v>
      </c>
      <c r="L1325" s="676" t="s">
        <v>1143</v>
      </c>
      <c r="M1325" s="306">
        <v>43301</v>
      </c>
      <c r="N1325" s="325">
        <v>44760</v>
      </c>
      <c r="O1325" s="277" t="s">
        <v>991</v>
      </c>
      <c r="P1325" s="298">
        <f t="shared" ref="P1325:P1326" si="281">N1325</f>
        <v>44760</v>
      </c>
      <c r="Q1325" s="278">
        <v>18541</v>
      </c>
      <c r="R1325" s="278">
        <v>2018</v>
      </c>
      <c r="S1325" s="279">
        <v>44030</v>
      </c>
      <c r="T1325" s="280" t="s">
        <v>1785</v>
      </c>
      <c r="U1325" s="281" t="s">
        <v>991</v>
      </c>
      <c r="V1325" s="282" t="s">
        <v>8970</v>
      </c>
      <c r="W1325" s="282" t="s">
        <v>2826</v>
      </c>
      <c r="X1325" s="280" t="s">
        <v>776</v>
      </c>
      <c r="Y1325" s="280" t="s">
        <v>1525</v>
      </c>
      <c r="Z1325" s="282" t="s">
        <v>1526</v>
      </c>
      <c r="AA1325" s="319">
        <f t="shared" si="273"/>
        <v>44760</v>
      </c>
      <c r="AB1325" s="149" t="s">
        <v>1411</v>
      </c>
      <c r="AC1325" s="280">
        <v>5.7</v>
      </c>
      <c r="AD1325" s="305"/>
      <c r="AE1325" s="280">
        <v>95</v>
      </c>
      <c r="AF1325" s="280"/>
      <c r="AG1325" s="280">
        <v>118</v>
      </c>
      <c r="AH1325" s="280"/>
      <c r="AI1325" s="280">
        <v>25</v>
      </c>
      <c r="AJ1325" s="280">
        <v>40</v>
      </c>
      <c r="AK1325" s="280">
        <v>60</v>
      </c>
      <c r="AL1325" s="280">
        <v>1</v>
      </c>
      <c r="AM1325" s="501"/>
      <c r="AN1325" s="501"/>
      <c r="AO1325" s="501"/>
      <c r="AP1325" s="280"/>
      <c r="AQ1325" s="634"/>
      <c r="AR1325" s="501"/>
      <c r="AS1325" s="501"/>
      <c r="AT1325" s="501"/>
      <c r="AU1325" s="501"/>
      <c r="AV1325" s="501"/>
      <c r="AW1325" s="501"/>
      <c r="AX1325" s="501"/>
      <c r="AY1325" s="501"/>
      <c r="AZ1325" s="501"/>
      <c r="BA1325" s="501"/>
      <c r="BB1325" s="501"/>
      <c r="BC1325" s="501"/>
      <c r="BD1325" s="501"/>
      <c r="BE1325" s="501"/>
      <c r="BF1325" s="501"/>
      <c r="BG1325" s="501"/>
      <c r="BH1325" s="501"/>
      <c r="BI1325" s="501"/>
      <c r="BJ1325" s="501"/>
      <c r="BK1325" s="501"/>
      <c r="BL1325" s="501"/>
      <c r="BM1325" s="501"/>
      <c r="BN1325" s="501"/>
      <c r="BO1325" s="501"/>
      <c r="BP1325" s="501"/>
      <c r="BQ1325" s="501"/>
      <c r="BR1325" s="501"/>
      <c r="BS1325" s="501"/>
      <c r="BT1325" s="501"/>
      <c r="BU1325" s="501"/>
      <c r="BV1325" s="501"/>
      <c r="BW1325" s="501"/>
      <c r="BX1325" s="501"/>
      <c r="BY1325" s="501"/>
      <c r="BZ1325" s="501"/>
      <c r="CA1325" s="501"/>
      <c r="CB1325" s="501"/>
      <c r="CC1325" s="501"/>
      <c r="CD1325" s="501"/>
      <c r="CE1325" s="501"/>
      <c r="CF1325" s="501"/>
      <c r="CG1325" s="501"/>
      <c r="CH1325" s="501"/>
      <c r="CI1325" s="501"/>
      <c r="CJ1325" s="501"/>
      <c r="CK1325" s="501"/>
      <c r="CL1325" s="501"/>
      <c r="CM1325" s="501"/>
      <c r="CN1325" s="501"/>
      <c r="CO1325" s="501"/>
      <c r="CP1325" s="501"/>
    </row>
    <row r="1326" spans="1:127" ht="12.75" customHeight="1" x14ac:dyDescent="0.2">
      <c r="A1326" s="281">
        <v>1325</v>
      </c>
      <c r="B1326" s="281" t="s">
        <v>1004</v>
      </c>
      <c r="C1326" s="281" t="s">
        <v>3216</v>
      </c>
      <c r="D1326" s="281"/>
      <c r="E1326" s="281" t="s">
        <v>6689</v>
      </c>
      <c r="F1326" s="281"/>
      <c r="G1326" s="296" t="s">
        <v>6690</v>
      </c>
      <c r="H1326" s="676"/>
      <c r="I1326" s="281" t="s">
        <v>2653</v>
      </c>
      <c r="J1326" s="281"/>
      <c r="K1326" s="281" t="s">
        <v>6691</v>
      </c>
      <c r="L1326" s="676" t="s">
        <v>6692</v>
      </c>
      <c r="M1326" s="306">
        <v>43313</v>
      </c>
      <c r="N1326" s="325">
        <v>44044</v>
      </c>
      <c r="O1326" s="507" t="s">
        <v>991</v>
      </c>
      <c r="P1326" s="513">
        <f t="shared" si="281"/>
        <v>44044</v>
      </c>
      <c r="Q1326" s="514">
        <v>18661</v>
      </c>
      <c r="R1326" s="514">
        <v>2018</v>
      </c>
      <c r="S1326" s="279">
        <v>43313</v>
      </c>
      <c r="T1326" s="501" t="s">
        <v>1785</v>
      </c>
      <c r="U1326" s="324" t="s">
        <v>1786</v>
      </c>
      <c r="V1326" s="282" t="s">
        <v>484</v>
      </c>
      <c r="W1326" s="282" t="s">
        <v>1189</v>
      </c>
      <c r="X1326" s="280" t="s">
        <v>6693</v>
      </c>
      <c r="Y1326" s="280"/>
      <c r="Z1326" s="282" t="s">
        <v>6694</v>
      </c>
      <c r="AA1326" s="319">
        <f t="shared" si="273"/>
        <v>44044</v>
      </c>
      <c r="AB1326" s="149" t="s">
        <v>2167</v>
      </c>
      <c r="AC1326" s="280">
        <v>5.8</v>
      </c>
      <c r="AD1326" s="305"/>
      <c r="AE1326" s="280">
        <v>75</v>
      </c>
      <c r="AF1326" s="280"/>
      <c r="AG1326" s="280">
        <v>100</v>
      </c>
      <c r="AH1326" s="280"/>
      <c r="AI1326" s="280">
        <v>22</v>
      </c>
      <c r="AJ1326" s="280">
        <v>36</v>
      </c>
      <c r="AK1326" s="501">
        <v>54</v>
      </c>
      <c r="AL1326" s="501">
        <v>1</v>
      </c>
      <c r="AM1326" s="501"/>
      <c r="AN1326" s="501"/>
      <c r="AO1326" s="501"/>
      <c r="AP1326" s="280"/>
      <c r="AQ1326" s="634"/>
      <c r="AR1326" s="501"/>
      <c r="AS1326" s="501"/>
      <c r="AT1326" s="501"/>
      <c r="AU1326" s="501"/>
      <c r="AV1326" s="501"/>
      <c r="AW1326" s="501"/>
      <c r="AX1326" s="501"/>
      <c r="AY1326" s="501"/>
      <c r="AZ1326" s="501"/>
      <c r="BA1326" s="501"/>
      <c r="BB1326" s="501"/>
      <c r="BC1326" s="501"/>
      <c r="BD1326" s="501"/>
      <c r="BE1326" s="501"/>
      <c r="BF1326" s="501"/>
      <c r="BG1326" s="501"/>
      <c r="BH1326" s="501"/>
      <c r="BI1326" s="501"/>
      <c r="BJ1326" s="501"/>
      <c r="BK1326" s="501"/>
      <c r="BL1326" s="501"/>
      <c r="BM1326" s="501"/>
      <c r="BN1326" s="501"/>
      <c r="BO1326" s="501"/>
      <c r="BP1326" s="501"/>
      <c r="BQ1326" s="501"/>
      <c r="BR1326" s="501"/>
      <c r="BS1326" s="501"/>
      <c r="BT1326" s="501"/>
      <c r="BU1326" s="501"/>
      <c r="BV1326" s="501"/>
      <c r="BW1326" s="501"/>
      <c r="BX1326" s="501"/>
      <c r="BY1326" s="501"/>
      <c r="BZ1326" s="501"/>
      <c r="CA1326" s="501"/>
      <c r="CB1326" s="501"/>
      <c r="CC1326" s="501"/>
      <c r="CD1326" s="501"/>
      <c r="CE1326" s="501"/>
      <c r="CF1326" s="501"/>
      <c r="CG1326" s="501"/>
      <c r="CH1326" s="501"/>
      <c r="CI1326" s="501"/>
      <c r="CJ1326" s="501"/>
      <c r="CK1326" s="501"/>
      <c r="CL1326" s="501"/>
      <c r="CM1326" s="501"/>
      <c r="CN1326" s="501"/>
      <c r="CO1326" s="501"/>
      <c r="CP1326" s="501"/>
    </row>
    <row r="1327" spans="1:127" ht="12.75" customHeight="1" x14ac:dyDescent="0.2">
      <c r="A1327" s="281">
        <v>1326</v>
      </c>
      <c r="B1327" s="281" t="s">
        <v>1004</v>
      </c>
      <c r="C1327" s="281" t="s">
        <v>3216</v>
      </c>
      <c r="D1327" s="281"/>
      <c r="E1327" s="281" t="s">
        <v>6521</v>
      </c>
      <c r="F1327" s="281"/>
      <c r="G1327" s="296" t="s">
        <v>6522</v>
      </c>
      <c r="H1327" s="676"/>
      <c r="I1327" s="281" t="s">
        <v>2653</v>
      </c>
      <c r="J1327" s="281"/>
      <c r="K1327" s="281" t="s">
        <v>5621</v>
      </c>
      <c r="L1327" s="676" t="s">
        <v>5622</v>
      </c>
      <c r="M1327" s="306">
        <v>43343</v>
      </c>
      <c r="N1327" s="325">
        <v>44074</v>
      </c>
      <c r="O1327" s="507" t="s">
        <v>991</v>
      </c>
      <c r="P1327" s="513">
        <f t="shared" ref="P1327:P1334" si="282">N1327</f>
        <v>44074</v>
      </c>
      <c r="Q1327" s="514">
        <v>18604</v>
      </c>
      <c r="R1327" s="514">
        <v>2018</v>
      </c>
      <c r="S1327" s="279">
        <v>43343</v>
      </c>
      <c r="T1327" s="501" t="s">
        <v>1785</v>
      </c>
      <c r="U1327" s="324" t="s">
        <v>1786</v>
      </c>
      <c r="V1327" s="282" t="s">
        <v>484</v>
      </c>
      <c r="W1327" s="282" t="s">
        <v>1189</v>
      </c>
      <c r="X1327" s="280" t="s">
        <v>6523</v>
      </c>
      <c r="Y1327" s="280" t="s">
        <v>1525</v>
      </c>
      <c r="Z1327" s="282" t="s">
        <v>1526</v>
      </c>
      <c r="AA1327" s="319">
        <f t="shared" si="273"/>
        <v>44074</v>
      </c>
      <c r="AB1327" s="149" t="s">
        <v>2167</v>
      </c>
      <c r="AC1327" s="280">
        <v>5.8</v>
      </c>
      <c r="AD1327" s="305"/>
      <c r="AE1327" s="280">
        <v>75</v>
      </c>
      <c r="AF1327" s="280"/>
      <c r="AG1327" s="280">
        <v>100</v>
      </c>
      <c r="AH1327" s="280"/>
      <c r="AI1327" s="280">
        <v>22</v>
      </c>
      <c r="AJ1327" s="280">
        <v>36</v>
      </c>
      <c r="AK1327" s="501">
        <v>54</v>
      </c>
      <c r="AL1327" s="501">
        <v>1</v>
      </c>
      <c r="AM1327" s="501"/>
      <c r="AN1327" s="501"/>
      <c r="AO1327" s="501"/>
      <c r="AP1327" s="280"/>
      <c r="AQ1327" s="634"/>
      <c r="AR1327" s="501"/>
      <c r="AS1327" s="501"/>
      <c r="AT1327" s="501"/>
      <c r="AU1327" s="501"/>
      <c r="AV1327" s="501"/>
      <c r="AW1327" s="501"/>
      <c r="AX1327" s="501"/>
      <c r="AY1327" s="501"/>
      <c r="AZ1327" s="501"/>
      <c r="BA1327" s="501"/>
      <c r="BB1327" s="501"/>
      <c r="BC1327" s="501"/>
      <c r="BD1327" s="501"/>
      <c r="BE1327" s="501"/>
      <c r="BF1327" s="501"/>
      <c r="BG1327" s="501"/>
      <c r="BH1327" s="501"/>
      <c r="BI1327" s="501"/>
      <c r="BJ1327" s="501"/>
      <c r="BK1327" s="501"/>
      <c r="BL1327" s="501"/>
      <c r="BM1327" s="501"/>
      <c r="BN1327" s="501"/>
      <c r="BO1327" s="501"/>
      <c r="BP1327" s="501"/>
      <c r="BQ1327" s="501"/>
      <c r="BR1327" s="501"/>
      <c r="BS1327" s="501"/>
      <c r="BT1327" s="501"/>
      <c r="BU1327" s="501"/>
      <c r="BV1327" s="501"/>
      <c r="BW1327" s="501"/>
      <c r="BX1327" s="501"/>
      <c r="BY1327" s="501"/>
      <c r="BZ1327" s="501"/>
      <c r="CA1327" s="501"/>
      <c r="CB1327" s="501"/>
      <c r="CC1327" s="501"/>
      <c r="CD1327" s="501"/>
      <c r="CE1327" s="501"/>
      <c r="CF1327" s="501"/>
      <c r="CG1327" s="501"/>
      <c r="CH1327" s="501"/>
      <c r="CI1327" s="501"/>
      <c r="CJ1327" s="501"/>
      <c r="CK1327" s="501"/>
      <c r="CL1327" s="501"/>
      <c r="CM1327" s="501"/>
      <c r="CN1327" s="501"/>
      <c r="CO1327" s="501"/>
      <c r="CP1327" s="501"/>
    </row>
    <row r="1328" spans="1:127" ht="12.75" customHeight="1" x14ac:dyDescent="0.2">
      <c r="A1328" s="281">
        <v>1327</v>
      </c>
      <c r="B1328" s="281" t="s">
        <v>1005</v>
      </c>
      <c r="C1328" s="281" t="s">
        <v>381</v>
      </c>
      <c r="D1328" s="281" t="s">
        <v>6510</v>
      </c>
      <c r="E1328" s="281" t="s">
        <v>6496</v>
      </c>
      <c r="F1328" s="281" t="s">
        <v>6511</v>
      </c>
      <c r="G1328" s="296" t="s">
        <v>6497</v>
      </c>
      <c r="H1328" s="676" t="s">
        <v>6512</v>
      </c>
      <c r="I1328" s="281" t="s">
        <v>2653</v>
      </c>
      <c r="J1328" s="281" t="s">
        <v>4861</v>
      </c>
      <c r="K1328" s="281" t="s">
        <v>6498</v>
      </c>
      <c r="L1328" s="676" t="s">
        <v>6513</v>
      </c>
      <c r="M1328" s="306">
        <v>43344</v>
      </c>
      <c r="N1328" s="325">
        <v>44796</v>
      </c>
      <c r="O1328" s="507" t="s">
        <v>991</v>
      </c>
      <c r="P1328" s="513">
        <f t="shared" si="282"/>
        <v>44796</v>
      </c>
      <c r="Q1328" s="514">
        <v>20655</v>
      </c>
      <c r="R1328" s="514">
        <v>2010</v>
      </c>
      <c r="S1328" s="279">
        <v>44066</v>
      </c>
      <c r="T1328" s="501" t="s">
        <v>4707</v>
      </c>
      <c r="U1328" s="324" t="s">
        <v>4844</v>
      </c>
      <c r="V1328" s="282" t="s">
        <v>9349</v>
      </c>
      <c r="W1328" s="282" t="s">
        <v>9350</v>
      </c>
      <c r="X1328" s="280" t="s">
        <v>6499</v>
      </c>
      <c r="Y1328" s="280" t="s">
        <v>6500</v>
      </c>
      <c r="Z1328" s="282" t="s">
        <v>665</v>
      </c>
      <c r="AA1328" s="319">
        <f t="shared" si="273"/>
        <v>44796</v>
      </c>
      <c r="AB1328" s="149" t="s">
        <v>1411</v>
      </c>
      <c r="AC1328" s="280">
        <v>6</v>
      </c>
      <c r="AD1328" s="305">
        <v>28</v>
      </c>
      <c r="AE1328" s="280">
        <v>85</v>
      </c>
      <c r="AF1328" s="280">
        <v>88</v>
      </c>
      <c r="AG1328" s="280">
        <v>110</v>
      </c>
      <c r="AH1328" s="280">
        <v>143</v>
      </c>
      <c r="AI1328" s="280">
        <v>23</v>
      </c>
      <c r="AJ1328" s="280">
        <v>39</v>
      </c>
      <c r="AK1328" s="501">
        <v>56</v>
      </c>
      <c r="AL1328" s="501">
        <v>1</v>
      </c>
      <c r="AM1328" s="517">
        <v>43360</v>
      </c>
      <c r="AN1328" s="501">
        <v>2009</v>
      </c>
      <c r="AO1328" s="501" t="s">
        <v>991</v>
      </c>
      <c r="AP1328" s="280" t="s">
        <v>9297</v>
      </c>
      <c r="AQ1328" s="634"/>
      <c r="AR1328" s="501"/>
      <c r="AS1328" s="501"/>
      <c r="AT1328" s="501"/>
      <c r="AU1328" s="501"/>
      <c r="AV1328" s="501"/>
      <c r="AW1328" s="501"/>
      <c r="AX1328" s="501"/>
      <c r="AY1328" s="501"/>
      <c r="AZ1328" s="501"/>
      <c r="BA1328" s="501"/>
      <c r="BB1328" s="501"/>
      <c r="BC1328" s="501"/>
      <c r="BD1328" s="501"/>
      <c r="BE1328" s="501"/>
      <c r="BF1328" s="501"/>
      <c r="BG1328" s="501"/>
      <c r="BH1328" s="501"/>
      <c r="BI1328" s="501"/>
      <c r="BJ1328" s="501"/>
      <c r="BK1328" s="501"/>
      <c r="BL1328" s="501"/>
      <c r="BM1328" s="501"/>
      <c r="BN1328" s="501"/>
      <c r="BO1328" s="501"/>
      <c r="BP1328" s="501"/>
      <c r="BQ1328" s="501"/>
      <c r="BR1328" s="501"/>
      <c r="BS1328" s="501"/>
      <c r="BT1328" s="501"/>
      <c r="BU1328" s="501"/>
      <c r="BV1328" s="501"/>
      <c r="BW1328" s="501"/>
      <c r="BX1328" s="501"/>
      <c r="BY1328" s="501"/>
      <c r="BZ1328" s="501"/>
      <c r="CA1328" s="501"/>
      <c r="CB1328" s="501"/>
      <c r="CC1328" s="501"/>
      <c r="CD1328" s="501"/>
      <c r="CE1328" s="501"/>
      <c r="CF1328" s="501"/>
      <c r="CG1328" s="501"/>
      <c r="CH1328" s="501"/>
      <c r="CI1328" s="501"/>
      <c r="CJ1328" s="501"/>
      <c r="CK1328" s="501"/>
      <c r="CL1328" s="501"/>
      <c r="CM1328" s="501"/>
      <c r="CN1328" s="501"/>
      <c r="CO1328" s="501"/>
      <c r="CP1328" s="501"/>
    </row>
    <row r="1329" spans="1:127" s="502" customFormat="1" ht="12.75" customHeight="1" x14ac:dyDescent="0.2">
      <c r="A1329" s="281">
        <v>1328</v>
      </c>
      <c r="B1329" s="281" t="s">
        <v>1005</v>
      </c>
      <c r="C1329" s="281" t="s">
        <v>7144</v>
      </c>
      <c r="D1329" s="271" t="s">
        <v>1391</v>
      </c>
      <c r="E1329" s="281" t="s">
        <v>6463</v>
      </c>
      <c r="F1329" s="281" t="s">
        <v>2851</v>
      </c>
      <c r="G1329" s="296" t="s">
        <v>7145</v>
      </c>
      <c r="H1329" s="273" t="s">
        <v>2852</v>
      </c>
      <c r="I1329" s="281" t="s">
        <v>1515</v>
      </c>
      <c r="J1329" s="270" t="s">
        <v>1616</v>
      </c>
      <c r="K1329" s="271" t="s">
        <v>3468</v>
      </c>
      <c r="L1329" s="273" t="s">
        <v>2107</v>
      </c>
      <c r="M1329" s="275">
        <v>43573</v>
      </c>
      <c r="N1329" s="132">
        <v>45034</v>
      </c>
      <c r="O1329" s="277" t="s">
        <v>991</v>
      </c>
      <c r="P1329" s="299">
        <f t="shared" si="282"/>
        <v>45034</v>
      </c>
      <c r="Q1329" s="264">
        <v>19193</v>
      </c>
      <c r="R1329" s="264">
        <v>2018</v>
      </c>
      <c r="S1329" s="265">
        <v>44304</v>
      </c>
      <c r="T1329" s="281" t="s">
        <v>898</v>
      </c>
      <c r="U1329" s="281" t="s">
        <v>4844</v>
      </c>
      <c r="V1329" s="150" t="s">
        <v>10050</v>
      </c>
      <c r="W1329" s="150" t="s">
        <v>10051</v>
      </c>
      <c r="X1329" s="281" t="s">
        <v>2108</v>
      </c>
      <c r="Y1329" s="281" t="s">
        <v>9030</v>
      </c>
      <c r="Z1329" s="150" t="s">
        <v>2109</v>
      </c>
      <c r="AA1329" s="303">
        <f t="shared" si="273"/>
        <v>45034</v>
      </c>
      <c r="AB1329" s="283" t="s">
        <v>7146</v>
      </c>
      <c r="AC1329" s="281">
        <v>5.8</v>
      </c>
      <c r="AD1329" s="284">
        <v>18.5</v>
      </c>
      <c r="AE1329" s="281">
        <v>55</v>
      </c>
      <c r="AF1329" s="284">
        <v>78.5</v>
      </c>
      <c r="AG1329" s="281">
        <v>90</v>
      </c>
      <c r="AH1329" s="281">
        <v>120</v>
      </c>
      <c r="AI1329" s="281">
        <v>26</v>
      </c>
      <c r="AJ1329" s="281">
        <v>38</v>
      </c>
      <c r="AK1329" s="281">
        <v>64</v>
      </c>
      <c r="AL1329" s="281">
        <v>1</v>
      </c>
      <c r="AM1329" s="265">
        <v>42080</v>
      </c>
      <c r="AN1329" s="281">
        <v>2013</v>
      </c>
      <c r="AO1329" s="281" t="s">
        <v>991</v>
      </c>
      <c r="AP1329" s="281"/>
      <c r="AQ1329" s="635"/>
      <c r="AR1329" s="324"/>
      <c r="AS1329" s="324"/>
      <c r="AT1329" s="324"/>
      <c r="AU1329" s="324"/>
      <c r="AV1329" s="324"/>
      <c r="AW1329" s="324"/>
      <c r="AX1329" s="324"/>
      <c r="AY1329" s="324"/>
      <c r="AZ1329" s="324"/>
      <c r="BA1329" s="324"/>
      <c r="BB1329" s="324"/>
      <c r="BC1329" s="324"/>
      <c r="BD1329" s="324"/>
      <c r="BE1329" s="324"/>
      <c r="BF1329" s="324"/>
      <c r="BG1329" s="324"/>
      <c r="BH1329" s="324"/>
      <c r="BI1329" s="324"/>
      <c r="BJ1329" s="324"/>
      <c r="BK1329" s="324"/>
      <c r="BL1329" s="324"/>
      <c r="BM1329" s="324"/>
      <c r="BN1329" s="324"/>
      <c r="BO1329" s="324"/>
      <c r="BP1329" s="324"/>
      <c r="BQ1329" s="324"/>
      <c r="BR1329" s="324"/>
      <c r="BS1329" s="324"/>
      <c r="BT1329" s="324"/>
      <c r="BU1329" s="324"/>
      <c r="BV1329" s="324"/>
      <c r="BW1329" s="324"/>
      <c r="BX1329" s="324"/>
      <c r="BY1329" s="324"/>
      <c r="BZ1329" s="324"/>
      <c r="CA1329" s="324"/>
      <c r="CB1329" s="324"/>
      <c r="CC1329" s="324"/>
      <c r="CD1329" s="324"/>
      <c r="CE1329" s="324"/>
      <c r="CF1329" s="324"/>
      <c r="CG1329" s="324"/>
      <c r="CH1329" s="324"/>
      <c r="CI1329" s="324"/>
      <c r="CJ1329" s="324"/>
      <c r="CK1329" s="324"/>
      <c r="CL1329" s="324"/>
      <c r="CM1329" s="324"/>
      <c r="CN1329" s="324"/>
      <c r="CO1329" s="324"/>
      <c r="CP1329" s="324"/>
      <c r="CQ1329" s="532"/>
      <c r="CR1329" s="532"/>
      <c r="CS1329" s="532"/>
      <c r="CT1329" s="532"/>
      <c r="CU1329" s="532"/>
      <c r="CV1329" s="532"/>
      <c r="CW1329" s="532"/>
      <c r="CX1329" s="532"/>
      <c r="CY1329" s="532"/>
      <c r="CZ1329" s="532"/>
      <c r="DA1329" s="532"/>
      <c r="DB1329" s="532"/>
      <c r="DC1329" s="532"/>
      <c r="DD1329" s="532"/>
      <c r="DE1329" s="532"/>
      <c r="DF1329" s="532"/>
      <c r="DG1329" s="532"/>
      <c r="DH1329" s="532"/>
      <c r="DI1329" s="532"/>
      <c r="DJ1329" s="532"/>
      <c r="DK1329" s="532"/>
      <c r="DL1329" s="532"/>
      <c r="DM1329" s="532"/>
      <c r="DN1329" s="532"/>
      <c r="DO1329" s="532"/>
      <c r="DP1329" s="532"/>
      <c r="DQ1329" s="532"/>
      <c r="DR1329" s="532"/>
      <c r="DS1329" s="532"/>
      <c r="DT1329" s="532"/>
      <c r="DU1329" s="532"/>
      <c r="DV1329" s="532"/>
      <c r="DW1329" s="532"/>
    </row>
    <row r="1330" spans="1:127" s="502" customFormat="1" ht="12.75" customHeight="1" x14ac:dyDescent="0.2">
      <c r="A1330" s="281">
        <v>1329</v>
      </c>
      <c r="B1330" s="281" t="s">
        <v>1004</v>
      </c>
      <c r="C1330" s="281" t="s">
        <v>6464</v>
      </c>
      <c r="D1330" s="281"/>
      <c r="E1330" s="281" t="s">
        <v>6465</v>
      </c>
      <c r="F1330" s="281"/>
      <c r="G1330" s="296" t="s">
        <v>6466</v>
      </c>
      <c r="H1330" s="281"/>
      <c r="I1330" s="281" t="s">
        <v>3342</v>
      </c>
      <c r="J1330" s="271"/>
      <c r="K1330" s="271" t="s">
        <v>6467</v>
      </c>
      <c r="L1330" s="273" t="s">
        <v>6468</v>
      </c>
      <c r="M1330" s="275">
        <v>43347</v>
      </c>
      <c r="N1330" s="132">
        <v>44843</v>
      </c>
      <c r="O1330" s="277" t="s">
        <v>991</v>
      </c>
      <c r="P1330" s="299">
        <f t="shared" si="282"/>
        <v>44843</v>
      </c>
      <c r="Q1330" s="264">
        <v>18587</v>
      </c>
      <c r="R1330" s="264">
        <v>2018</v>
      </c>
      <c r="S1330" s="265">
        <v>44113</v>
      </c>
      <c r="T1330" s="281" t="s">
        <v>5762</v>
      </c>
      <c r="U1330" s="281" t="s">
        <v>991</v>
      </c>
      <c r="V1330" s="150" t="s">
        <v>820</v>
      </c>
      <c r="W1330" s="150" t="s">
        <v>9502</v>
      </c>
      <c r="X1330" s="281" t="s">
        <v>6469</v>
      </c>
      <c r="Y1330" s="281" t="s">
        <v>2663</v>
      </c>
      <c r="Z1330" s="150" t="s">
        <v>4156</v>
      </c>
      <c r="AA1330" s="303">
        <v>44843</v>
      </c>
      <c r="AB1330" s="283" t="s">
        <v>2167</v>
      </c>
      <c r="AC1330" s="281">
        <v>4.9000000000000004</v>
      </c>
      <c r="AD1330" s="284"/>
      <c r="AE1330" s="281">
        <v>75</v>
      </c>
      <c r="AF1330" s="281"/>
      <c r="AG1330" s="281">
        <v>95</v>
      </c>
      <c r="AH1330" s="281"/>
      <c r="AI1330" s="281" t="s">
        <v>994</v>
      </c>
      <c r="AJ1330" s="281">
        <v>38</v>
      </c>
      <c r="AK1330" s="281">
        <v>50</v>
      </c>
      <c r="AL1330" s="281">
        <v>1</v>
      </c>
      <c r="AM1330" s="265"/>
      <c r="AN1330" s="281"/>
      <c r="AO1330" s="281"/>
      <c r="AP1330" s="281"/>
      <c r="AQ1330" s="635"/>
      <c r="AR1330" s="324"/>
      <c r="AS1330" s="324"/>
      <c r="AT1330" s="324"/>
      <c r="AU1330" s="324"/>
      <c r="AV1330" s="324"/>
      <c r="AW1330" s="324"/>
      <c r="AX1330" s="324"/>
      <c r="AY1330" s="324"/>
      <c r="AZ1330" s="324"/>
      <c r="BA1330" s="324"/>
      <c r="BB1330" s="324"/>
      <c r="BC1330" s="324"/>
      <c r="BD1330" s="324"/>
      <c r="BE1330" s="324"/>
      <c r="BF1330" s="324"/>
      <c r="BG1330" s="324"/>
      <c r="BH1330" s="324"/>
      <c r="BI1330" s="324"/>
      <c r="BJ1330" s="324"/>
      <c r="BK1330" s="324"/>
      <c r="BL1330" s="324"/>
      <c r="BM1330" s="324"/>
      <c r="BN1330" s="324"/>
      <c r="BO1330" s="324"/>
      <c r="BP1330" s="324"/>
      <c r="BQ1330" s="324"/>
      <c r="BR1330" s="324"/>
      <c r="BS1330" s="324"/>
      <c r="BT1330" s="324"/>
      <c r="BU1330" s="324"/>
      <c r="BV1330" s="324"/>
      <c r="BW1330" s="324"/>
      <c r="BX1330" s="324"/>
      <c r="BY1330" s="324"/>
      <c r="BZ1330" s="324"/>
      <c r="CA1330" s="324"/>
      <c r="CB1330" s="324"/>
      <c r="CC1330" s="324"/>
      <c r="CD1330" s="324"/>
      <c r="CE1330" s="324"/>
      <c r="CF1330" s="324"/>
      <c r="CG1330" s="324"/>
      <c r="CH1330" s="324"/>
      <c r="CI1330" s="324"/>
      <c r="CJ1330" s="324"/>
      <c r="CK1330" s="324"/>
      <c r="CL1330" s="324"/>
      <c r="CM1330" s="324"/>
      <c r="CN1330" s="324"/>
      <c r="CO1330" s="324"/>
      <c r="CP1330" s="324"/>
      <c r="CQ1330" s="532"/>
      <c r="CR1330" s="532"/>
      <c r="CS1330" s="532"/>
      <c r="CT1330" s="532"/>
      <c r="CU1330" s="532"/>
      <c r="CV1330" s="532"/>
      <c r="CW1330" s="532"/>
      <c r="CX1330" s="532"/>
      <c r="CY1330" s="532"/>
      <c r="CZ1330" s="532"/>
      <c r="DA1330" s="532"/>
      <c r="DB1330" s="532"/>
      <c r="DC1330" s="532"/>
      <c r="DD1330" s="532"/>
      <c r="DE1330" s="532"/>
      <c r="DF1330" s="532"/>
      <c r="DG1330" s="532"/>
      <c r="DH1330" s="532"/>
      <c r="DI1330" s="532"/>
      <c r="DJ1330" s="532"/>
      <c r="DK1330" s="532"/>
      <c r="DL1330" s="532"/>
      <c r="DM1330" s="532"/>
      <c r="DN1330" s="532"/>
      <c r="DO1330" s="532"/>
      <c r="DP1330" s="532"/>
      <c r="DQ1330" s="532"/>
      <c r="DR1330" s="532"/>
      <c r="DS1330" s="532"/>
      <c r="DT1330" s="532"/>
      <c r="DU1330" s="532"/>
      <c r="DV1330" s="532"/>
      <c r="DW1330" s="532"/>
    </row>
    <row r="1331" spans="1:127" s="502" customFormat="1" ht="12.75" customHeight="1" x14ac:dyDescent="0.2">
      <c r="A1331" s="281">
        <v>1330</v>
      </c>
      <c r="B1331" s="281" t="s">
        <v>1004</v>
      </c>
      <c r="C1331" s="281" t="s">
        <v>4991</v>
      </c>
      <c r="D1331" s="271"/>
      <c r="E1331" s="271" t="s">
        <v>6902</v>
      </c>
      <c r="F1331" s="271"/>
      <c r="G1331" s="272" t="s">
        <v>6903</v>
      </c>
      <c r="H1331" s="273"/>
      <c r="I1331" s="271" t="s">
        <v>2653</v>
      </c>
      <c r="J1331" s="271"/>
      <c r="K1331" s="271" t="s">
        <v>6904</v>
      </c>
      <c r="L1331" s="273" t="s">
        <v>6905</v>
      </c>
      <c r="M1331" s="275">
        <v>43529</v>
      </c>
      <c r="N1331" s="132">
        <v>45005</v>
      </c>
      <c r="O1331" s="277" t="s">
        <v>991</v>
      </c>
      <c r="P1331" s="299">
        <f t="shared" si="282"/>
        <v>45005</v>
      </c>
      <c r="Q1331" s="264">
        <v>19089</v>
      </c>
      <c r="R1331" s="264">
        <v>2019</v>
      </c>
      <c r="S1331" s="265">
        <v>44275</v>
      </c>
      <c r="T1331" s="281" t="s">
        <v>1785</v>
      </c>
      <c r="U1331" s="281" t="s">
        <v>991</v>
      </c>
      <c r="V1331" s="150" t="s">
        <v>9926</v>
      </c>
      <c r="W1331" s="150" t="s">
        <v>1281</v>
      </c>
      <c r="X1331" s="281" t="s">
        <v>6906</v>
      </c>
      <c r="Y1331" s="281" t="s">
        <v>1352</v>
      </c>
      <c r="Z1331" s="150" t="s">
        <v>1353</v>
      </c>
      <c r="AA1331" s="303">
        <f>N1331</f>
        <v>45005</v>
      </c>
      <c r="AB1331" s="283" t="s">
        <v>2167</v>
      </c>
      <c r="AC1331" s="281">
        <v>4.5</v>
      </c>
      <c r="AD1331" s="284"/>
      <c r="AE1331" s="281">
        <v>80</v>
      </c>
      <c r="AF1331" s="281"/>
      <c r="AG1331" s="281">
        <v>105</v>
      </c>
      <c r="AH1331" s="281"/>
      <c r="AI1331" s="281">
        <v>24</v>
      </c>
      <c r="AJ1331" s="281">
        <v>39</v>
      </c>
      <c r="AK1331" s="281">
        <v>55</v>
      </c>
      <c r="AL1331" s="281">
        <v>1</v>
      </c>
      <c r="AM1331" s="265"/>
      <c r="AN1331" s="281"/>
      <c r="AO1331" s="281"/>
      <c r="AP1331" s="281"/>
      <c r="AQ1331" s="635"/>
      <c r="AR1331" s="324"/>
      <c r="AS1331" s="324"/>
      <c r="AT1331" s="324"/>
      <c r="AU1331" s="324"/>
      <c r="AV1331" s="324"/>
      <c r="AW1331" s="324"/>
      <c r="AX1331" s="324"/>
      <c r="AY1331" s="324"/>
      <c r="AZ1331" s="324"/>
      <c r="BA1331" s="324"/>
      <c r="BB1331" s="324"/>
      <c r="BC1331" s="324"/>
      <c r="BD1331" s="324"/>
      <c r="BE1331" s="324"/>
      <c r="BF1331" s="324"/>
      <c r="BG1331" s="324"/>
      <c r="BH1331" s="324"/>
      <c r="BI1331" s="324"/>
      <c r="BJ1331" s="324"/>
      <c r="BK1331" s="324"/>
      <c r="BL1331" s="324"/>
      <c r="BM1331" s="324"/>
      <c r="BN1331" s="324"/>
      <c r="BO1331" s="324"/>
      <c r="BP1331" s="324"/>
      <c r="BQ1331" s="324"/>
      <c r="BR1331" s="324"/>
      <c r="BS1331" s="324"/>
      <c r="BT1331" s="324"/>
      <c r="BU1331" s="324"/>
      <c r="BV1331" s="324"/>
      <c r="BW1331" s="324"/>
      <c r="BX1331" s="324"/>
      <c r="BY1331" s="324"/>
      <c r="BZ1331" s="324"/>
      <c r="CA1331" s="324"/>
      <c r="CB1331" s="324"/>
      <c r="CC1331" s="324"/>
      <c r="CD1331" s="324"/>
      <c r="CE1331" s="324"/>
      <c r="CF1331" s="324"/>
      <c r="CG1331" s="324"/>
      <c r="CH1331" s="324"/>
      <c r="CI1331" s="324"/>
      <c r="CJ1331" s="324"/>
      <c r="CK1331" s="324"/>
      <c r="CL1331" s="324"/>
      <c r="CM1331" s="324"/>
      <c r="CN1331" s="324"/>
      <c r="CO1331" s="324"/>
      <c r="CP1331" s="324"/>
      <c r="CQ1331" s="532"/>
      <c r="CR1331" s="532"/>
      <c r="CS1331" s="532"/>
      <c r="CT1331" s="532"/>
      <c r="CU1331" s="532"/>
      <c r="CV1331" s="532"/>
      <c r="CW1331" s="532"/>
      <c r="CX1331" s="532"/>
      <c r="CY1331" s="532"/>
      <c r="CZ1331" s="532"/>
      <c r="DA1331" s="532"/>
      <c r="DB1331" s="532"/>
      <c r="DC1331" s="532"/>
      <c r="DD1331" s="532"/>
      <c r="DE1331" s="532"/>
      <c r="DF1331" s="532"/>
      <c r="DG1331" s="532"/>
      <c r="DH1331" s="532"/>
      <c r="DI1331" s="532"/>
      <c r="DJ1331" s="532"/>
      <c r="DK1331" s="532"/>
      <c r="DL1331" s="532"/>
      <c r="DM1331" s="532"/>
      <c r="DN1331" s="532"/>
      <c r="DO1331" s="532"/>
      <c r="DP1331" s="532"/>
      <c r="DQ1331" s="532"/>
      <c r="DR1331" s="532"/>
      <c r="DS1331" s="532"/>
      <c r="DT1331" s="532"/>
      <c r="DU1331" s="532"/>
      <c r="DV1331" s="532"/>
      <c r="DW1331" s="532"/>
    </row>
    <row r="1332" spans="1:127" s="502" customFormat="1" ht="12.75" customHeight="1" x14ac:dyDescent="0.2">
      <c r="A1332" s="281">
        <v>1331</v>
      </c>
      <c r="B1332" s="281" t="s">
        <v>1004</v>
      </c>
      <c r="C1332" s="281" t="s">
        <v>716</v>
      </c>
      <c r="D1332" s="271"/>
      <c r="E1332" s="130" t="s">
        <v>6470</v>
      </c>
      <c r="F1332" s="271"/>
      <c r="G1332" s="272" t="s">
        <v>1536</v>
      </c>
      <c r="H1332" s="273"/>
      <c r="I1332" s="271" t="s">
        <v>2653</v>
      </c>
      <c r="J1332" s="271"/>
      <c r="K1332" s="324" t="s">
        <v>1936</v>
      </c>
      <c r="L1332" s="273" t="s">
        <v>1937</v>
      </c>
      <c r="M1332" s="510">
        <v>43348</v>
      </c>
      <c r="N1332" s="511">
        <v>44597</v>
      </c>
      <c r="O1332" s="324" t="s">
        <v>991</v>
      </c>
      <c r="P1332" s="508">
        <f t="shared" si="282"/>
        <v>44597</v>
      </c>
      <c r="Q1332" s="324">
        <v>20077</v>
      </c>
      <c r="R1332" s="324">
        <v>2009</v>
      </c>
      <c r="S1332" s="265">
        <v>43866</v>
      </c>
      <c r="T1332" s="324" t="s">
        <v>1785</v>
      </c>
      <c r="U1332" s="324" t="s">
        <v>1687</v>
      </c>
      <c r="V1332" s="324">
        <v>13</v>
      </c>
      <c r="W1332" s="324">
        <v>58</v>
      </c>
      <c r="X1332" s="324" t="s">
        <v>1938</v>
      </c>
      <c r="Y1332" s="324" t="s">
        <v>1232</v>
      </c>
      <c r="Z1332" s="324" t="s">
        <v>955</v>
      </c>
      <c r="AA1332" s="553">
        <v>44597</v>
      </c>
      <c r="AB1332" s="528" t="s">
        <v>485</v>
      </c>
      <c r="AC1332" s="324">
        <v>6.2</v>
      </c>
      <c r="AD1332" s="324"/>
      <c r="AE1332" s="324">
        <v>95</v>
      </c>
      <c r="AF1332" s="324"/>
      <c r="AG1332" s="324">
        <v>120</v>
      </c>
      <c r="AH1332" s="324"/>
      <c r="AI1332" s="324">
        <v>22</v>
      </c>
      <c r="AJ1332" s="324">
        <v>36</v>
      </c>
      <c r="AK1332" s="324">
        <v>48</v>
      </c>
      <c r="AL1332" s="324">
        <v>1</v>
      </c>
      <c r="AM1332" s="265"/>
      <c r="AN1332" s="281"/>
      <c r="AO1332" s="281"/>
      <c r="AP1332" s="281"/>
      <c r="AQ1332" s="635"/>
      <c r="AR1332" s="324"/>
      <c r="AS1332" s="324"/>
      <c r="AT1332" s="324"/>
      <c r="AU1332" s="324"/>
      <c r="AV1332" s="324"/>
      <c r="AW1332" s="324"/>
      <c r="AX1332" s="324"/>
      <c r="AY1332" s="324"/>
      <c r="AZ1332" s="324"/>
      <c r="BA1332" s="324"/>
      <c r="BB1332" s="324"/>
      <c r="BC1332" s="324"/>
      <c r="BD1332" s="324"/>
      <c r="BE1332" s="324"/>
      <c r="BF1332" s="324"/>
      <c r="BG1332" s="324"/>
      <c r="BH1332" s="324"/>
      <c r="BI1332" s="324"/>
      <c r="BJ1332" s="324"/>
      <c r="BK1332" s="324"/>
      <c r="BL1332" s="324"/>
      <c r="BM1332" s="324"/>
      <c r="BN1332" s="324"/>
      <c r="BO1332" s="324"/>
      <c r="BP1332" s="324"/>
      <c r="BQ1332" s="324"/>
      <c r="BR1332" s="324"/>
      <c r="BS1332" s="324"/>
      <c r="BT1332" s="324"/>
      <c r="BU1332" s="324"/>
      <c r="BV1332" s="324"/>
      <c r="BW1332" s="324"/>
      <c r="BX1332" s="324"/>
      <c r="BY1332" s="324"/>
      <c r="BZ1332" s="324"/>
      <c r="CA1332" s="324"/>
      <c r="CB1332" s="324"/>
      <c r="CC1332" s="324"/>
      <c r="CD1332" s="324"/>
      <c r="CE1332" s="324"/>
      <c r="CF1332" s="324"/>
      <c r="CG1332" s="324"/>
      <c r="CH1332" s="324"/>
      <c r="CI1332" s="324"/>
      <c r="CJ1332" s="324"/>
      <c r="CK1332" s="324"/>
      <c r="CL1332" s="324"/>
      <c r="CM1332" s="324"/>
      <c r="CN1332" s="324"/>
      <c r="CO1332" s="324"/>
      <c r="CP1332" s="324"/>
      <c r="CQ1332" s="532"/>
      <c r="CR1332" s="532"/>
      <c r="CS1332" s="532"/>
      <c r="CT1332" s="532"/>
      <c r="CU1332" s="532"/>
      <c r="CV1332" s="532"/>
      <c r="CW1332" s="532"/>
      <c r="CX1332" s="532"/>
      <c r="CY1332" s="532"/>
      <c r="CZ1332" s="532"/>
      <c r="DA1332" s="532"/>
      <c r="DB1332" s="532"/>
      <c r="DC1332" s="532"/>
      <c r="DD1332" s="532"/>
      <c r="DE1332" s="532"/>
      <c r="DF1332" s="532"/>
      <c r="DG1332" s="532"/>
      <c r="DH1332" s="532"/>
      <c r="DI1332" s="532"/>
      <c r="DJ1332" s="532"/>
      <c r="DK1332" s="532"/>
      <c r="DL1332" s="532"/>
      <c r="DM1332" s="532"/>
      <c r="DN1332" s="532"/>
      <c r="DO1332" s="532"/>
      <c r="DP1332" s="532"/>
      <c r="DQ1332" s="532"/>
      <c r="DR1332" s="532"/>
      <c r="DS1332" s="532"/>
      <c r="DT1332" s="532"/>
      <c r="DU1332" s="532"/>
      <c r="DV1332" s="532"/>
      <c r="DW1332" s="532"/>
    </row>
    <row r="1333" spans="1:127" s="502" customFormat="1" ht="12.75" customHeight="1" x14ac:dyDescent="0.2">
      <c r="A1333" s="281">
        <v>1332</v>
      </c>
      <c r="B1333" s="281" t="s">
        <v>1004</v>
      </c>
      <c r="C1333" s="281" t="s">
        <v>5744</v>
      </c>
      <c r="D1333" s="324"/>
      <c r="E1333" s="324" t="s">
        <v>6475</v>
      </c>
      <c r="F1333" s="324"/>
      <c r="G1333" s="509" t="s">
        <v>6476</v>
      </c>
      <c r="H1333" s="521"/>
      <c r="I1333" s="271" t="s">
        <v>2653</v>
      </c>
      <c r="J1333" s="271"/>
      <c r="K1333" s="324" t="s">
        <v>1019</v>
      </c>
      <c r="L1333" s="273" t="s">
        <v>1016</v>
      </c>
      <c r="M1333" s="510">
        <v>43337</v>
      </c>
      <c r="N1333" s="511">
        <v>44068</v>
      </c>
      <c r="O1333" s="277" t="s">
        <v>991</v>
      </c>
      <c r="P1333" s="299">
        <f t="shared" si="282"/>
        <v>44068</v>
      </c>
      <c r="Q1333" s="264">
        <v>18591</v>
      </c>
      <c r="R1333" s="264">
        <v>2012</v>
      </c>
      <c r="S1333" s="265">
        <v>43337</v>
      </c>
      <c r="T1333" s="281" t="s">
        <v>1785</v>
      </c>
      <c r="U1333" s="281" t="s">
        <v>1786</v>
      </c>
      <c r="V1333" s="150" t="s">
        <v>484</v>
      </c>
      <c r="W1333" s="150" t="s">
        <v>1280</v>
      </c>
      <c r="X1333" s="281" t="s">
        <v>1017</v>
      </c>
      <c r="Y1333" s="281" t="s">
        <v>1232</v>
      </c>
      <c r="Z1333" s="150" t="s">
        <v>982</v>
      </c>
      <c r="AA1333" s="303">
        <v>44068</v>
      </c>
      <c r="AB1333" s="283" t="s">
        <v>2167</v>
      </c>
      <c r="AC1333" s="281">
        <v>5.5</v>
      </c>
      <c r="AD1333" s="284"/>
      <c r="AE1333" s="281">
        <v>70</v>
      </c>
      <c r="AF1333" s="281"/>
      <c r="AG1333" s="281">
        <v>95</v>
      </c>
      <c r="AH1333" s="281"/>
      <c r="AI1333" s="281">
        <v>24</v>
      </c>
      <c r="AJ1333" s="281">
        <v>41</v>
      </c>
      <c r="AK1333" s="281">
        <v>60</v>
      </c>
      <c r="AL1333" s="281">
        <v>1</v>
      </c>
      <c r="AM1333" s="265"/>
      <c r="AN1333" s="281"/>
      <c r="AO1333" s="281"/>
      <c r="AP1333" s="281"/>
      <c r="AQ1333" s="512"/>
      <c r="AR1333" s="324"/>
      <c r="AS1333" s="324"/>
      <c r="AT1333" s="324"/>
      <c r="AU1333" s="324"/>
      <c r="AV1333" s="324"/>
      <c r="AW1333" s="324"/>
      <c r="AX1333" s="324"/>
      <c r="AY1333" s="324"/>
      <c r="AZ1333" s="324"/>
      <c r="BA1333" s="324"/>
      <c r="BB1333" s="324"/>
      <c r="BC1333" s="324"/>
      <c r="BD1333" s="324"/>
      <c r="BE1333" s="324"/>
      <c r="BF1333" s="324"/>
      <c r="BG1333" s="324"/>
      <c r="BH1333" s="324"/>
      <c r="BI1333" s="324"/>
      <c r="BJ1333" s="324"/>
      <c r="BK1333" s="324"/>
      <c r="BL1333" s="324"/>
      <c r="BM1333" s="324"/>
      <c r="BN1333" s="324"/>
      <c r="BO1333" s="324"/>
      <c r="BP1333" s="324"/>
      <c r="BQ1333" s="324"/>
      <c r="BR1333" s="324"/>
      <c r="BS1333" s="324"/>
      <c r="BT1333" s="324"/>
      <c r="BU1333" s="324"/>
      <c r="BV1333" s="324"/>
      <c r="BW1333" s="324"/>
      <c r="BX1333" s="324"/>
      <c r="BY1333" s="324"/>
      <c r="BZ1333" s="324"/>
      <c r="CA1333" s="324"/>
      <c r="CB1333" s="324"/>
      <c r="CC1333" s="324"/>
      <c r="CD1333" s="324"/>
      <c r="CE1333" s="324"/>
      <c r="CF1333" s="324"/>
      <c r="CG1333" s="324"/>
      <c r="CH1333" s="324"/>
      <c r="CI1333" s="324"/>
      <c r="CJ1333" s="324"/>
      <c r="CK1333" s="324"/>
      <c r="CL1333" s="324"/>
      <c r="CM1333" s="324"/>
      <c r="CN1333" s="324"/>
      <c r="CO1333" s="324"/>
      <c r="CP1333" s="324"/>
      <c r="CQ1333" s="532"/>
      <c r="CR1333" s="532"/>
      <c r="CS1333" s="532"/>
      <c r="CT1333" s="532"/>
      <c r="CU1333" s="532"/>
      <c r="CV1333" s="532"/>
      <c r="CW1333" s="532"/>
      <c r="CX1333" s="532"/>
      <c r="CY1333" s="532"/>
      <c r="CZ1333" s="532"/>
      <c r="DA1333" s="532"/>
      <c r="DB1333" s="532"/>
      <c r="DC1333" s="532"/>
      <c r="DD1333" s="532"/>
      <c r="DE1333" s="532"/>
      <c r="DF1333" s="532"/>
      <c r="DG1333" s="532"/>
      <c r="DH1333" s="532"/>
      <c r="DI1333" s="532"/>
      <c r="DJ1333" s="532"/>
      <c r="DK1333" s="532"/>
      <c r="DL1333" s="532"/>
      <c r="DM1333" s="532"/>
      <c r="DN1333" s="532"/>
      <c r="DO1333" s="532"/>
      <c r="DP1333" s="532"/>
      <c r="DQ1333" s="532"/>
      <c r="DR1333" s="532"/>
      <c r="DS1333" s="532"/>
      <c r="DT1333" s="532"/>
      <c r="DU1333" s="532"/>
      <c r="DV1333" s="532"/>
      <c r="DW1333" s="532"/>
    </row>
    <row r="1334" spans="1:127" s="502" customFormat="1" ht="12.75" customHeight="1" x14ac:dyDescent="0.2">
      <c r="A1334" s="281">
        <v>1333</v>
      </c>
      <c r="B1334" s="281" t="s">
        <v>1004</v>
      </c>
      <c r="C1334" s="281" t="s">
        <v>9070</v>
      </c>
      <c r="D1334" s="271"/>
      <c r="E1334" s="130" t="s">
        <v>9577</v>
      </c>
      <c r="F1334" s="271"/>
      <c r="G1334" s="272" t="s">
        <v>9578</v>
      </c>
      <c r="H1334" s="273"/>
      <c r="I1334" s="271" t="s">
        <v>424</v>
      </c>
      <c r="J1334" s="271"/>
      <c r="K1334" s="130" t="s">
        <v>4719</v>
      </c>
      <c r="L1334" s="273" t="s">
        <v>2655</v>
      </c>
      <c r="M1334" s="275">
        <v>44153</v>
      </c>
      <c r="N1334" s="132">
        <v>44875</v>
      </c>
      <c r="O1334" s="277" t="s">
        <v>991</v>
      </c>
      <c r="P1334" s="299">
        <f t="shared" si="282"/>
        <v>44875</v>
      </c>
      <c r="Q1334" s="264">
        <v>20736</v>
      </c>
      <c r="R1334" s="264">
        <v>2020</v>
      </c>
      <c r="S1334" s="265">
        <v>44145</v>
      </c>
      <c r="T1334" s="281" t="s">
        <v>239</v>
      </c>
      <c r="U1334" s="281" t="s">
        <v>1786</v>
      </c>
      <c r="V1334" s="150" t="s">
        <v>484</v>
      </c>
      <c r="W1334" s="150" t="s">
        <v>484</v>
      </c>
      <c r="X1334" s="281" t="s">
        <v>2656</v>
      </c>
      <c r="Y1334" s="281" t="s">
        <v>1470</v>
      </c>
      <c r="Z1334" s="150" t="s">
        <v>1471</v>
      </c>
      <c r="AA1334" s="303">
        <v>44875</v>
      </c>
      <c r="AB1334" s="281" t="s">
        <v>1411</v>
      </c>
      <c r="AC1334" s="281">
        <v>5.26</v>
      </c>
      <c r="AD1334" s="284"/>
      <c r="AE1334" s="281">
        <v>85</v>
      </c>
      <c r="AF1334" s="281"/>
      <c r="AG1334" s="281">
        <v>105</v>
      </c>
      <c r="AH1334" s="281"/>
      <c r="AI1334" s="281">
        <v>24</v>
      </c>
      <c r="AJ1334" s="281">
        <v>39</v>
      </c>
      <c r="AK1334" s="281">
        <v>56</v>
      </c>
      <c r="AL1334" s="281">
        <v>1</v>
      </c>
      <c r="AM1334" s="265"/>
      <c r="AN1334" s="281"/>
      <c r="AO1334" s="281"/>
      <c r="AP1334" s="324"/>
      <c r="AQ1334" s="512"/>
      <c r="AR1334" s="281"/>
      <c r="AS1334" s="324"/>
      <c r="AT1334" s="324"/>
      <c r="AU1334" s="324"/>
      <c r="AV1334" s="324"/>
      <c r="AW1334" s="324"/>
      <c r="AX1334" s="324"/>
      <c r="AY1334" s="324"/>
      <c r="AZ1334" s="324"/>
      <c r="BA1334" s="324"/>
      <c r="BB1334" s="324"/>
      <c r="BC1334" s="324"/>
      <c r="BD1334" s="324"/>
      <c r="BE1334" s="324"/>
      <c r="BF1334" s="324"/>
      <c r="BG1334" s="324"/>
      <c r="BH1334" s="324"/>
      <c r="BI1334" s="324"/>
      <c r="BJ1334" s="324"/>
      <c r="BK1334" s="324"/>
      <c r="BL1334" s="324"/>
      <c r="BM1334" s="324"/>
      <c r="BN1334" s="324"/>
      <c r="BO1334" s="324"/>
      <c r="BP1334" s="324"/>
      <c r="BQ1334" s="324"/>
      <c r="BR1334" s="324"/>
      <c r="BS1334" s="324"/>
      <c r="BT1334" s="324"/>
      <c r="BU1334" s="324"/>
      <c r="BV1334" s="324"/>
      <c r="BW1334" s="324"/>
      <c r="BX1334" s="324"/>
      <c r="BY1334" s="324"/>
      <c r="BZ1334" s="324"/>
      <c r="CA1334" s="324"/>
      <c r="CB1334" s="324"/>
      <c r="CC1334" s="324"/>
      <c r="CD1334" s="324"/>
      <c r="CE1334" s="324"/>
      <c r="CF1334" s="324"/>
      <c r="CG1334" s="324"/>
      <c r="CH1334" s="324"/>
      <c r="CI1334" s="324"/>
      <c r="CJ1334" s="324"/>
      <c r="CK1334" s="324"/>
      <c r="CL1334" s="324"/>
      <c r="CM1334" s="324"/>
      <c r="CN1334" s="324"/>
      <c r="CO1334" s="324"/>
      <c r="CP1334" s="324"/>
      <c r="CQ1334" s="532"/>
      <c r="CR1334" s="532"/>
      <c r="CS1334" s="532"/>
      <c r="CT1334" s="532"/>
      <c r="CU1334" s="532"/>
      <c r="CV1334" s="532"/>
      <c r="CW1334" s="532"/>
      <c r="CX1334" s="532"/>
      <c r="CY1334" s="532"/>
      <c r="CZ1334" s="532"/>
      <c r="DA1334" s="532"/>
      <c r="DB1334" s="532"/>
      <c r="DC1334" s="532"/>
      <c r="DD1334" s="532"/>
      <c r="DE1334" s="532"/>
      <c r="DF1334" s="532"/>
      <c r="DG1334" s="532"/>
      <c r="DH1334" s="532"/>
      <c r="DI1334" s="532"/>
      <c r="DJ1334" s="532"/>
      <c r="DK1334" s="532"/>
      <c r="DL1334" s="532"/>
      <c r="DM1334" s="532"/>
      <c r="DN1334" s="532"/>
      <c r="DO1334" s="532"/>
      <c r="DP1334" s="532"/>
      <c r="DQ1334" s="532"/>
      <c r="DR1334" s="532"/>
      <c r="DS1334" s="532"/>
      <c r="DT1334" s="532"/>
      <c r="DU1334" s="532"/>
      <c r="DV1334" s="532"/>
      <c r="DW1334" s="532"/>
    </row>
    <row r="1335" spans="1:127" s="502" customFormat="1" ht="12" customHeight="1" x14ac:dyDescent="0.2">
      <c r="A1335" s="281">
        <v>1334</v>
      </c>
      <c r="B1335" s="281" t="s">
        <v>1004</v>
      </c>
      <c r="C1335" s="281" t="s">
        <v>3</v>
      </c>
      <c r="D1335" s="281"/>
      <c r="E1335" s="281" t="s">
        <v>6926</v>
      </c>
      <c r="F1335" s="281"/>
      <c r="G1335" s="296" t="s">
        <v>6927</v>
      </c>
      <c r="H1335" s="676"/>
      <c r="I1335" s="281" t="s">
        <v>2653</v>
      </c>
      <c r="J1335" s="281"/>
      <c r="K1335" s="281" t="s">
        <v>6928</v>
      </c>
      <c r="L1335" s="676" t="s">
        <v>6929</v>
      </c>
      <c r="M1335" s="306">
        <v>43537</v>
      </c>
      <c r="N1335" s="307">
        <v>44268</v>
      </c>
      <c r="O1335" s="277" t="s">
        <v>991</v>
      </c>
      <c r="P1335" s="299">
        <f>N1335</f>
        <v>44268</v>
      </c>
      <c r="Q1335" s="264">
        <v>19095</v>
      </c>
      <c r="R1335" s="264">
        <v>2006</v>
      </c>
      <c r="S1335" s="265">
        <v>43537</v>
      </c>
      <c r="T1335" s="281" t="s">
        <v>1785</v>
      </c>
      <c r="U1335" s="281" t="s">
        <v>1786</v>
      </c>
      <c r="V1335" s="150" t="s">
        <v>484</v>
      </c>
      <c r="W1335" s="150" t="s">
        <v>1313</v>
      </c>
      <c r="X1335" s="281" t="s">
        <v>6930</v>
      </c>
      <c r="Y1335" s="281" t="s">
        <v>1232</v>
      </c>
      <c r="Z1335" s="150" t="s">
        <v>955</v>
      </c>
      <c r="AA1335" s="303">
        <v>44268</v>
      </c>
      <c r="AB1335" s="281" t="s">
        <v>6931</v>
      </c>
      <c r="AC1335" s="281">
        <v>6</v>
      </c>
      <c r="AD1335" s="284"/>
      <c r="AE1335" s="281">
        <v>85</v>
      </c>
      <c r="AF1335" s="281"/>
      <c r="AG1335" s="281">
        <v>110</v>
      </c>
      <c r="AH1335" s="281"/>
      <c r="AI1335" s="281">
        <v>23</v>
      </c>
      <c r="AJ1335" s="281">
        <v>40</v>
      </c>
      <c r="AK1335" s="281">
        <v>56</v>
      </c>
      <c r="AL1335" s="281">
        <v>1</v>
      </c>
      <c r="AM1335" s="265"/>
      <c r="AN1335" s="281"/>
      <c r="AO1335" s="281"/>
      <c r="AP1335" s="281"/>
      <c r="AQ1335" s="635"/>
      <c r="AR1335" s="324"/>
      <c r="AS1335" s="324"/>
      <c r="AT1335" s="324"/>
      <c r="AU1335" s="324"/>
      <c r="AV1335" s="324"/>
      <c r="AW1335" s="324"/>
      <c r="AX1335" s="324"/>
      <c r="AY1335" s="324"/>
      <c r="AZ1335" s="324"/>
      <c r="BA1335" s="324"/>
      <c r="BB1335" s="324"/>
      <c r="BC1335" s="324"/>
      <c r="BD1335" s="324"/>
      <c r="BE1335" s="324"/>
      <c r="BF1335" s="324"/>
      <c r="BG1335" s="324"/>
      <c r="BH1335" s="324"/>
      <c r="BI1335" s="324"/>
      <c r="BJ1335" s="324"/>
      <c r="BK1335" s="324"/>
      <c r="BL1335" s="324"/>
      <c r="BM1335" s="324"/>
      <c r="BN1335" s="324"/>
      <c r="BO1335" s="324"/>
      <c r="BP1335" s="324"/>
      <c r="BQ1335" s="324"/>
      <c r="BR1335" s="324"/>
      <c r="BS1335" s="324"/>
      <c r="BT1335" s="324"/>
      <c r="BU1335" s="324"/>
      <c r="BV1335" s="324"/>
      <c r="BW1335" s="324"/>
      <c r="BX1335" s="324"/>
      <c r="BY1335" s="324"/>
      <c r="BZ1335" s="324"/>
      <c r="CA1335" s="324"/>
      <c r="CB1335" s="324"/>
      <c r="CC1335" s="324"/>
      <c r="CD1335" s="324"/>
      <c r="CE1335" s="324"/>
      <c r="CF1335" s="324"/>
      <c r="CG1335" s="324"/>
      <c r="CH1335" s="324"/>
      <c r="CI1335" s="324"/>
      <c r="CJ1335" s="324"/>
      <c r="CK1335" s="324"/>
      <c r="CL1335" s="324"/>
      <c r="CM1335" s="324"/>
      <c r="CN1335" s="324"/>
      <c r="CO1335" s="324"/>
      <c r="CP1335" s="324"/>
      <c r="CQ1335" s="532"/>
      <c r="CR1335" s="532"/>
      <c r="CS1335" s="532"/>
      <c r="CT1335" s="532"/>
      <c r="CU1335" s="532"/>
      <c r="CV1335" s="532"/>
      <c r="CW1335" s="532"/>
      <c r="CX1335" s="532"/>
      <c r="CY1335" s="532"/>
      <c r="CZ1335" s="532"/>
      <c r="DA1335" s="532"/>
      <c r="DB1335" s="532"/>
      <c r="DC1335" s="532"/>
      <c r="DD1335" s="532"/>
      <c r="DE1335" s="532"/>
      <c r="DF1335" s="532"/>
      <c r="DG1335" s="532"/>
      <c r="DH1335" s="532"/>
      <c r="DI1335" s="532"/>
      <c r="DJ1335" s="532"/>
      <c r="DK1335" s="532"/>
      <c r="DL1335" s="532"/>
      <c r="DM1335" s="532"/>
      <c r="DN1335" s="532"/>
      <c r="DO1335" s="532"/>
      <c r="DP1335" s="532"/>
      <c r="DQ1335" s="532"/>
      <c r="DR1335" s="532"/>
      <c r="DS1335" s="532"/>
      <c r="DT1335" s="532"/>
      <c r="DU1335" s="532"/>
      <c r="DV1335" s="532"/>
      <c r="DW1335" s="532"/>
    </row>
    <row r="1336" spans="1:127" s="502" customFormat="1" ht="12.75" customHeight="1" x14ac:dyDescent="0.2">
      <c r="A1336" s="281">
        <v>1335</v>
      </c>
      <c r="B1336" s="281" t="s">
        <v>1004</v>
      </c>
      <c r="C1336" s="281" t="s">
        <v>1523</v>
      </c>
      <c r="D1336" s="271"/>
      <c r="E1336" s="130" t="s">
        <v>6939</v>
      </c>
      <c r="F1336" s="271"/>
      <c r="G1336" s="272" t="s">
        <v>6940</v>
      </c>
      <c r="H1336" s="273"/>
      <c r="I1336" s="271" t="s">
        <v>2653</v>
      </c>
      <c r="J1336" s="271"/>
      <c r="K1336" s="271" t="s">
        <v>6941</v>
      </c>
      <c r="L1336" s="273" t="s">
        <v>6942</v>
      </c>
      <c r="M1336" s="275">
        <v>43542</v>
      </c>
      <c r="N1336" s="132">
        <v>44273</v>
      </c>
      <c r="O1336" s="277" t="s">
        <v>991</v>
      </c>
      <c r="P1336" s="299">
        <f>N1336</f>
        <v>44273</v>
      </c>
      <c r="Q1336" s="264">
        <v>19099</v>
      </c>
      <c r="R1336" s="264">
        <v>2011</v>
      </c>
      <c r="S1336" s="265">
        <v>43542</v>
      </c>
      <c r="T1336" s="281" t="s">
        <v>1785</v>
      </c>
      <c r="U1336" s="281" t="s">
        <v>1786</v>
      </c>
      <c r="V1336" s="150" t="s">
        <v>484</v>
      </c>
      <c r="W1336" s="150" t="s">
        <v>1281</v>
      </c>
      <c r="X1336" s="281" t="s">
        <v>6943</v>
      </c>
      <c r="Y1336" s="281" t="s">
        <v>6944</v>
      </c>
      <c r="Z1336" s="150" t="s">
        <v>1558</v>
      </c>
      <c r="AA1336" s="303">
        <v>44273</v>
      </c>
      <c r="AB1336" s="283" t="s">
        <v>2167</v>
      </c>
      <c r="AC1336" s="281">
        <v>6</v>
      </c>
      <c r="AD1336" s="284"/>
      <c r="AE1336" s="281">
        <v>95</v>
      </c>
      <c r="AF1336" s="281"/>
      <c r="AG1336" s="281">
        <v>125</v>
      </c>
      <c r="AH1336" s="281"/>
      <c r="AI1336" s="281">
        <v>22</v>
      </c>
      <c r="AJ1336" s="281">
        <v>38</v>
      </c>
      <c r="AK1336" s="281">
        <v>54</v>
      </c>
      <c r="AL1336" s="281">
        <v>1</v>
      </c>
      <c r="AM1336" s="265"/>
      <c r="AN1336" s="281"/>
      <c r="AO1336" s="281"/>
      <c r="AP1336" s="281"/>
      <c r="AQ1336" s="635"/>
      <c r="AR1336" s="324"/>
      <c r="AS1336" s="324"/>
      <c r="AT1336" s="324"/>
      <c r="AU1336" s="324"/>
      <c r="AV1336" s="324"/>
      <c r="AW1336" s="324"/>
      <c r="AX1336" s="324"/>
      <c r="AY1336" s="324"/>
      <c r="AZ1336" s="324"/>
      <c r="BA1336" s="324"/>
      <c r="BB1336" s="324"/>
      <c r="BC1336" s="324"/>
      <c r="BD1336" s="324"/>
      <c r="BE1336" s="324"/>
      <c r="BF1336" s="324"/>
      <c r="BG1336" s="324"/>
      <c r="BH1336" s="324"/>
      <c r="BI1336" s="324"/>
      <c r="BJ1336" s="324"/>
      <c r="BK1336" s="324"/>
      <c r="BL1336" s="324"/>
      <c r="BM1336" s="324"/>
      <c r="BN1336" s="324"/>
      <c r="BO1336" s="324"/>
      <c r="BP1336" s="324"/>
      <c r="BQ1336" s="324"/>
      <c r="BR1336" s="324"/>
      <c r="BS1336" s="324"/>
      <c r="BT1336" s="324"/>
      <c r="BU1336" s="324"/>
      <c r="BV1336" s="324"/>
      <c r="BW1336" s="324"/>
      <c r="BX1336" s="324"/>
      <c r="BY1336" s="324"/>
      <c r="BZ1336" s="324"/>
      <c r="CA1336" s="324"/>
      <c r="CB1336" s="324"/>
      <c r="CC1336" s="324"/>
      <c r="CD1336" s="324"/>
      <c r="CE1336" s="324"/>
      <c r="CF1336" s="324"/>
      <c r="CG1336" s="324"/>
      <c r="CH1336" s="324"/>
      <c r="CI1336" s="324"/>
      <c r="CJ1336" s="324"/>
      <c r="CK1336" s="324"/>
      <c r="CL1336" s="324"/>
      <c r="CM1336" s="324"/>
      <c r="CN1336" s="324"/>
      <c r="CO1336" s="324"/>
      <c r="CP1336" s="324"/>
      <c r="CQ1336" s="532"/>
      <c r="CR1336" s="532"/>
      <c r="CS1336" s="532"/>
      <c r="CT1336" s="532"/>
      <c r="CU1336" s="532"/>
      <c r="CV1336" s="532"/>
      <c r="CW1336" s="532"/>
      <c r="CX1336" s="532"/>
      <c r="CY1336" s="532"/>
      <c r="CZ1336" s="532"/>
      <c r="DA1336" s="532"/>
      <c r="DB1336" s="532"/>
      <c r="DC1336" s="532"/>
      <c r="DD1336" s="532"/>
      <c r="DE1336" s="532"/>
      <c r="DF1336" s="532"/>
      <c r="DG1336" s="532"/>
      <c r="DH1336" s="532"/>
      <c r="DI1336" s="532"/>
      <c r="DJ1336" s="532"/>
      <c r="DK1336" s="532"/>
      <c r="DL1336" s="532"/>
      <c r="DM1336" s="532"/>
      <c r="DN1336" s="532"/>
      <c r="DO1336" s="532"/>
      <c r="DP1336" s="532"/>
      <c r="DQ1336" s="532"/>
      <c r="DR1336" s="532"/>
      <c r="DS1336" s="532"/>
      <c r="DT1336" s="532"/>
      <c r="DU1336" s="532"/>
      <c r="DV1336" s="532"/>
      <c r="DW1336" s="532"/>
    </row>
    <row r="1337" spans="1:127" s="502" customFormat="1" ht="12.75" customHeight="1" x14ac:dyDescent="0.2">
      <c r="A1337" s="281">
        <v>1336</v>
      </c>
      <c r="B1337" s="281" t="s">
        <v>1004</v>
      </c>
      <c r="C1337" s="281" t="s">
        <v>2839</v>
      </c>
      <c r="D1337" s="281"/>
      <c r="E1337" s="281" t="s">
        <v>7043</v>
      </c>
      <c r="F1337" s="281"/>
      <c r="G1337" s="296" t="s">
        <v>7044</v>
      </c>
      <c r="H1337" s="676"/>
      <c r="I1337" s="281" t="s">
        <v>614</v>
      </c>
      <c r="J1337" s="281"/>
      <c r="K1337" s="324" t="s">
        <v>570</v>
      </c>
      <c r="L1337" s="273" t="s">
        <v>592</v>
      </c>
      <c r="M1337" s="306">
        <v>43553</v>
      </c>
      <c r="N1337" s="307">
        <v>45005</v>
      </c>
      <c r="O1337" s="507" t="s">
        <v>991</v>
      </c>
      <c r="P1337" s="508">
        <f>N1337</f>
        <v>45005</v>
      </c>
      <c r="Q1337" s="264">
        <v>19150</v>
      </c>
      <c r="R1337" s="264">
        <v>2019</v>
      </c>
      <c r="S1337" s="265">
        <v>44275</v>
      </c>
      <c r="T1337" s="281" t="s">
        <v>1785</v>
      </c>
      <c r="U1337" s="281" t="s">
        <v>991</v>
      </c>
      <c r="V1337" s="150" t="s">
        <v>10329</v>
      </c>
      <c r="W1337" s="150" t="s">
        <v>820</v>
      </c>
      <c r="X1337" s="281" t="s">
        <v>593</v>
      </c>
      <c r="Y1337" s="281" t="s">
        <v>1621</v>
      </c>
      <c r="Z1337" s="150" t="s">
        <v>1622</v>
      </c>
      <c r="AA1337" s="303">
        <f>N1337</f>
        <v>45005</v>
      </c>
      <c r="AB1337" s="283" t="s">
        <v>2167</v>
      </c>
      <c r="AC1337" s="281">
        <v>5.9</v>
      </c>
      <c r="AD1337" s="284"/>
      <c r="AE1337" s="281">
        <v>100</v>
      </c>
      <c r="AF1337" s="281"/>
      <c r="AG1337" s="281">
        <v>130</v>
      </c>
      <c r="AH1337" s="281"/>
      <c r="AI1337" s="281" t="s">
        <v>994</v>
      </c>
      <c r="AJ1337" s="281" t="s">
        <v>994</v>
      </c>
      <c r="AK1337" s="281" t="s">
        <v>994</v>
      </c>
      <c r="AL1337" s="281">
        <v>1</v>
      </c>
      <c r="AM1337" s="506"/>
      <c r="AN1337" s="281"/>
      <c r="AO1337" s="281"/>
      <c r="AP1337" s="281"/>
      <c r="AQ1337" s="635"/>
      <c r="AR1337" s="324"/>
      <c r="AS1337" s="324"/>
      <c r="AT1337" s="324"/>
      <c r="AU1337" s="324"/>
      <c r="AV1337" s="324"/>
      <c r="AW1337" s="324"/>
      <c r="AX1337" s="324"/>
      <c r="AY1337" s="324"/>
      <c r="AZ1337" s="324"/>
      <c r="BA1337" s="324"/>
      <c r="BB1337" s="324"/>
      <c r="BC1337" s="324"/>
      <c r="BD1337" s="324"/>
      <c r="BE1337" s="324"/>
      <c r="BF1337" s="324"/>
      <c r="BG1337" s="324"/>
      <c r="BH1337" s="324"/>
      <c r="BI1337" s="324"/>
      <c r="BJ1337" s="324"/>
      <c r="BK1337" s="324"/>
      <c r="BL1337" s="324"/>
      <c r="BM1337" s="324"/>
      <c r="BN1337" s="324"/>
      <c r="BO1337" s="324"/>
      <c r="BP1337" s="324"/>
      <c r="BQ1337" s="324"/>
      <c r="BR1337" s="324"/>
      <c r="BS1337" s="324"/>
      <c r="BT1337" s="324"/>
      <c r="BU1337" s="324"/>
      <c r="BV1337" s="324"/>
      <c r="BW1337" s="324"/>
      <c r="BX1337" s="324"/>
      <c r="BY1337" s="324"/>
      <c r="BZ1337" s="324"/>
      <c r="CA1337" s="324"/>
      <c r="CB1337" s="324"/>
      <c r="CC1337" s="324"/>
      <c r="CD1337" s="324"/>
      <c r="CE1337" s="324"/>
      <c r="CF1337" s="324"/>
      <c r="CG1337" s="324"/>
      <c r="CH1337" s="324"/>
      <c r="CI1337" s="324"/>
      <c r="CJ1337" s="324"/>
      <c r="CK1337" s="324"/>
      <c r="CL1337" s="324"/>
      <c r="CM1337" s="324"/>
      <c r="CN1337" s="324"/>
      <c r="CO1337" s="324"/>
      <c r="CP1337" s="324"/>
      <c r="CQ1337" s="532"/>
      <c r="CR1337" s="532"/>
      <c r="CS1337" s="532"/>
      <c r="CT1337" s="532"/>
      <c r="CU1337" s="532"/>
      <c r="CV1337" s="532"/>
      <c r="CW1337" s="532"/>
      <c r="CX1337" s="532"/>
      <c r="CY1337" s="532"/>
      <c r="CZ1337" s="532"/>
      <c r="DA1337" s="532"/>
      <c r="DB1337" s="532"/>
      <c r="DC1337" s="532"/>
      <c r="DD1337" s="532"/>
      <c r="DE1337" s="532"/>
      <c r="DF1337" s="532"/>
      <c r="DG1337" s="532"/>
      <c r="DH1337" s="532"/>
      <c r="DI1337" s="532"/>
      <c r="DJ1337" s="532"/>
      <c r="DK1337" s="532"/>
      <c r="DL1337" s="532"/>
      <c r="DM1337" s="532"/>
      <c r="DN1337" s="532"/>
      <c r="DO1337" s="532"/>
      <c r="DP1337" s="532"/>
      <c r="DQ1337" s="532"/>
      <c r="DR1337" s="532"/>
      <c r="DS1337" s="532"/>
      <c r="DT1337" s="532"/>
      <c r="DU1337" s="532"/>
      <c r="DV1337" s="532"/>
      <c r="DW1337" s="532"/>
    </row>
    <row r="1338" spans="1:127" s="502" customFormat="1" ht="12.75" customHeight="1" x14ac:dyDescent="0.2">
      <c r="A1338" s="281">
        <v>1337</v>
      </c>
      <c r="B1338" s="281" t="s">
        <v>1004</v>
      </c>
      <c r="C1338" s="281" t="s">
        <v>7211</v>
      </c>
      <c r="D1338" s="324"/>
      <c r="E1338" s="281" t="s">
        <v>7212</v>
      </c>
      <c r="F1338" s="281"/>
      <c r="G1338" s="296" t="s">
        <v>7213</v>
      </c>
      <c r="H1338" s="676"/>
      <c r="I1338" s="281" t="s">
        <v>3217</v>
      </c>
      <c r="J1338" s="281"/>
      <c r="K1338" s="281" t="s">
        <v>1397</v>
      </c>
      <c r="L1338" s="676" t="s">
        <v>251</v>
      </c>
      <c r="M1338" s="306">
        <v>43582</v>
      </c>
      <c r="N1338" s="307">
        <v>45033</v>
      </c>
      <c r="O1338" s="308" t="s">
        <v>991</v>
      </c>
      <c r="P1338" s="299">
        <f>M1338</f>
        <v>43582</v>
      </c>
      <c r="Q1338" s="264">
        <v>19223</v>
      </c>
      <c r="R1338" s="264">
        <v>2019</v>
      </c>
      <c r="S1338" s="265">
        <v>44303</v>
      </c>
      <c r="T1338" s="281" t="s">
        <v>1785</v>
      </c>
      <c r="U1338" s="281" t="s">
        <v>991</v>
      </c>
      <c r="V1338" s="150" t="s">
        <v>10040</v>
      </c>
      <c r="W1338" s="150" t="s">
        <v>10041</v>
      </c>
      <c r="X1338" s="281" t="s">
        <v>2909</v>
      </c>
      <c r="Y1338" s="281" t="s">
        <v>10042</v>
      </c>
      <c r="Z1338" s="150" t="s">
        <v>188</v>
      </c>
      <c r="AA1338" s="303">
        <f>N1338</f>
        <v>45033</v>
      </c>
      <c r="AB1338" s="283" t="s">
        <v>2167</v>
      </c>
      <c r="AC1338" s="281">
        <v>4.5999999999999996</v>
      </c>
      <c r="AD1338" s="284"/>
      <c r="AE1338" s="281">
        <v>78</v>
      </c>
      <c r="AF1338" s="281"/>
      <c r="AG1338" s="281">
        <v>100</v>
      </c>
      <c r="AH1338" s="281"/>
      <c r="AI1338" s="281">
        <v>25</v>
      </c>
      <c r="AJ1338" s="281">
        <v>39</v>
      </c>
      <c r="AK1338" s="281">
        <v>49</v>
      </c>
      <c r="AL1338" s="281">
        <v>1</v>
      </c>
      <c r="AM1338" s="265"/>
      <c r="AN1338" s="281"/>
      <c r="AO1338" s="281"/>
      <c r="AP1338" s="281"/>
      <c r="AQ1338" s="635"/>
      <c r="AR1338" s="324"/>
      <c r="AS1338" s="324"/>
      <c r="AT1338" s="324"/>
      <c r="AU1338" s="324"/>
      <c r="AV1338" s="324"/>
      <c r="AW1338" s="324"/>
      <c r="AX1338" s="324"/>
      <c r="AY1338" s="324"/>
      <c r="AZ1338" s="324"/>
      <c r="BA1338" s="324"/>
      <c r="BB1338" s="324"/>
      <c r="BC1338" s="324"/>
      <c r="BD1338" s="324"/>
      <c r="BE1338" s="324"/>
      <c r="BF1338" s="324"/>
      <c r="BG1338" s="324"/>
      <c r="BH1338" s="324"/>
      <c r="BI1338" s="324"/>
      <c r="BJ1338" s="324"/>
      <c r="BK1338" s="324"/>
      <c r="BL1338" s="324"/>
      <c r="BM1338" s="324"/>
      <c r="BN1338" s="324"/>
      <c r="BO1338" s="324"/>
      <c r="BP1338" s="324"/>
      <c r="BQ1338" s="324"/>
      <c r="BR1338" s="324"/>
      <c r="BS1338" s="324"/>
      <c r="BT1338" s="324"/>
      <c r="BU1338" s="324"/>
      <c r="BV1338" s="324"/>
      <c r="BW1338" s="324"/>
      <c r="BX1338" s="324"/>
      <c r="BY1338" s="324"/>
      <c r="BZ1338" s="324"/>
      <c r="CA1338" s="324"/>
      <c r="CB1338" s="324"/>
      <c r="CC1338" s="324"/>
      <c r="CD1338" s="324"/>
      <c r="CE1338" s="324"/>
      <c r="CF1338" s="324"/>
      <c r="CG1338" s="324"/>
      <c r="CH1338" s="324"/>
      <c r="CI1338" s="324"/>
      <c r="CJ1338" s="324"/>
      <c r="CK1338" s="324"/>
      <c r="CL1338" s="324"/>
      <c r="CM1338" s="324"/>
      <c r="CN1338" s="324"/>
      <c r="CO1338" s="324"/>
      <c r="CP1338" s="324"/>
      <c r="CQ1338" s="532"/>
      <c r="CR1338" s="532"/>
      <c r="CS1338" s="532"/>
      <c r="CT1338" s="532"/>
      <c r="CU1338" s="532"/>
      <c r="CV1338" s="532"/>
      <c r="CW1338" s="532"/>
      <c r="CX1338" s="532"/>
      <c r="CY1338" s="532"/>
      <c r="CZ1338" s="532"/>
      <c r="DA1338" s="532"/>
      <c r="DB1338" s="532"/>
      <c r="DC1338" s="532"/>
      <c r="DD1338" s="532"/>
      <c r="DE1338" s="532"/>
      <c r="DF1338" s="532"/>
      <c r="DG1338" s="532"/>
      <c r="DH1338" s="532"/>
      <c r="DI1338" s="532"/>
      <c r="DJ1338" s="532"/>
      <c r="DK1338" s="532"/>
      <c r="DL1338" s="532"/>
      <c r="DM1338" s="532"/>
      <c r="DN1338" s="532"/>
      <c r="DO1338" s="532"/>
      <c r="DP1338" s="532"/>
      <c r="DQ1338" s="532"/>
      <c r="DR1338" s="532"/>
      <c r="DS1338" s="532"/>
      <c r="DT1338" s="532"/>
      <c r="DU1338" s="532"/>
      <c r="DV1338" s="532"/>
      <c r="DW1338" s="532"/>
    </row>
    <row r="1339" spans="1:127" s="502" customFormat="1" ht="12.75" customHeight="1" x14ac:dyDescent="0.2">
      <c r="A1339" s="281">
        <v>1338</v>
      </c>
      <c r="B1339" s="281" t="s">
        <v>1004</v>
      </c>
      <c r="C1339" s="281" t="s">
        <v>7336</v>
      </c>
      <c r="D1339" s="281"/>
      <c r="E1339" s="281" t="s">
        <v>7337</v>
      </c>
      <c r="F1339" s="281"/>
      <c r="G1339" s="296" t="s">
        <v>7339</v>
      </c>
      <c r="H1339" s="676"/>
      <c r="I1339" s="270" t="s">
        <v>1307</v>
      </c>
      <c r="J1339" s="281"/>
      <c r="K1339" s="281" t="s">
        <v>7340</v>
      </c>
      <c r="L1339" s="676" t="s">
        <v>7341</v>
      </c>
      <c r="M1339" s="306">
        <v>43635</v>
      </c>
      <c r="N1339" s="307">
        <v>44364</v>
      </c>
      <c r="O1339" s="277" t="s">
        <v>991</v>
      </c>
      <c r="P1339" s="299">
        <f>N1339</f>
        <v>44364</v>
      </c>
      <c r="Q1339" s="264">
        <v>19321</v>
      </c>
      <c r="R1339" s="264">
        <v>2006</v>
      </c>
      <c r="S1339" s="265">
        <v>43633</v>
      </c>
      <c r="T1339" s="281" t="s">
        <v>1785</v>
      </c>
      <c r="U1339" s="281" t="s">
        <v>1786</v>
      </c>
      <c r="V1339" s="150" t="s">
        <v>484</v>
      </c>
      <c r="W1339" s="150" t="s">
        <v>479</v>
      </c>
      <c r="X1339" s="281" t="s">
        <v>7342</v>
      </c>
      <c r="Y1339" s="281"/>
      <c r="Z1339" s="150" t="s">
        <v>7343</v>
      </c>
      <c r="AA1339" s="303">
        <v>44364</v>
      </c>
      <c r="AB1339" s="283" t="s">
        <v>1395</v>
      </c>
      <c r="AC1339" s="281">
        <v>6.4</v>
      </c>
      <c r="AD1339" s="284"/>
      <c r="AE1339" s="281">
        <v>70</v>
      </c>
      <c r="AF1339" s="281"/>
      <c r="AG1339" s="281">
        <v>90</v>
      </c>
      <c r="AH1339" s="281"/>
      <c r="AI1339" s="281">
        <v>23</v>
      </c>
      <c r="AJ1339" s="281">
        <v>38</v>
      </c>
      <c r="AK1339" s="281">
        <v>50</v>
      </c>
      <c r="AL1339" s="281">
        <v>1</v>
      </c>
      <c r="AM1339" s="265"/>
      <c r="AN1339" s="281"/>
      <c r="AO1339" s="281"/>
      <c r="AP1339" s="281"/>
      <c r="AQ1339" s="635"/>
      <c r="AR1339" s="324"/>
      <c r="AS1339" s="324"/>
      <c r="AT1339" s="324"/>
      <c r="AU1339" s="324"/>
      <c r="AV1339" s="324"/>
      <c r="AW1339" s="324"/>
      <c r="AX1339" s="324"/>
      <c r="AY1339" s="324"/>
      <c r="AZ1339" s="324"/>
      <c r="BA1339" s="324"/>
      <c r="BB1339" s="324"/>
      <c r="BC1339" s="324"/>
      <c r="BD1339" s="324"/>
      <c r="BE1339" s="324"/>
      <c r="BF1339" s="324"/>
      <c r="BG1339" s="324"/>
      <c r="BH1339" s="324"/>
      <c r="BI1339" s="324"/>
      <c r="BJ1339" s="324"/>
      <c r="BK1339" s="324"/>
      <c r="BL1339" s="324"/>
      <c r="BM1339" s="324"/>
      <c r="BN1339" s="324"/>
      <c r="BO1339" s="324"/>
      <c r="BP1339" s="324"/>
      <c r="BQ1339" s="324"/>
      <c r="BR1339" s="324"/>
      <c r="BS1339" s="324"/>
      <c r="BT1339" s="324"/>
      <c r="BU1339" s="324"/>
      <c r="BV1339" s="324"/>
      <c r="BW1339" s="324"/>
      <c r="BX1339" s="324"/>
      <c r="BY1339" s="324"/>
      <c r="BZ1339" s="324"/>
      <c r="CA1339" s="324"/>
      <c r="CB1339" s="324"/>
      <c r="CC1339" s="324"/>
      <c r="CD1339" s="324"/>
      <c r="CE1339" s="324"/>
      <c r="CF1339" s="324"/>
      <c r="CG1339" s="324"/>
      <c r="CH1339" s="324"/>
      <c r="CI1339" s="324"/>
      <c r="CJ1339" s="324"/>
      <c r="CK1339" s="324"/>
      <c r="CL1339" s="324"/>
      <c r="CM1339" s="324"/>
      <c r="CN1339" s="324"/>
      <c r="CO1339" s="324"/>
      <c r="CP1339" s="324"/>
      <c r="CQ1339" s="532"/>
      <c r="CR1339" s="532"/>
      <c r="CS1339" s="532"/>
      <c r="CT1339" s="532"/>
      <c r="CU1339" s="532"/>
      <c r="CV1339" s="532"/>
      <c r="CW1339" s="532"/>
      <c r="CX1339" s="532"/>
      <c r="CY1339" s="532"/>
      <c r="CZ1339" s="532"/>
      <c r="DA1339" s="532"/>
      <c r="DB1339" s="532"/>
      <c r="DC1339" s="532"/>
      <c r="DD1339" s="532"/>
      <c r="DE1339" s="532"/>
      <c r="DF1339" s="532"/>
      <c r="DG1339" s="532"/>
      <c r="DH1339" s="532"/>
      <c r="DI1339" s="532"/>
      <c r="DJ1339" s="532"/>
      <c r="DK1339" s="532"/>
      <c r="DL1339" s="532"/>
      <c r="DM1339" s="532"/>
      <c r="DN1339" s="532"/>
      <c r="DO1339" s="532"/>
      <c r="DP1339" s="532"/>
      <c r="DQ1339" s="532"/>
      <c r="DR1339" s="532"/>
      <c r="DS1339" s="532"/>
      <c r="DT1339" s="532"/>
      <c r="DU1339" s="532"/>
      <c r="DV1339" s="532"/>
      <c r="DW1339" s="532"/>
    </row>
    <row r="1340" spans="1:127" s="502" customFormat="1" ht="12.75" customHeight="1" x14ac:dyDescent="0.2">
      <c r="A1340" s="281">
        <v>1339</v>
      </c>
      <c r="B1340" s="281" t="s">
        <v>1004</v>
      </c>
      <c r="C1340" s="281" t="s">
        <v>7344</v>
      </c>
      <c r="D1340" s="281"/>
      <c r="E1340" s="281" t="s">
        <v>7338</v>
      </c>
      <c r="F1340" s="281"/>
      <c r="G1340" s="296" t="s">
        <v>7345</v>
      </c>
      <c r="H1340" s="676"/>
      <c r="I1340" s="281" t="s">
        <v>2653</v>
      </c>
      <c r="J1340" s="281"/>
      <c r="K1340" s="271" t="s">
        <v>7346</v>
      </c>
      <c r="L1340" s="273" t="s">
        <v>7348</v>
      </c>
      <c r="M1340" s="275">
        <v>43634</v>
      </c>
      <c r="N1340" s="132">
        <v>44365</v>
      </c>
      <c r="O1340" s="277" t="s">
        <v>991</v>
      </c>
      <c r="P1340" s="301">
        <f>N1340</f>
        <v>44365</v>
      </c>
      <c r="Q1340" s="264">
        <v>19322</v>
      </c>
      <c r="R1340" s="264">
        <v>2019</v>
      </c>
      <c r="S1340" s="265">
        <v>43634</v>
      </c>
      <c r="T1340" s="281" t="s">
        <v>1785</v>
      </c>
      <c r="U1340" s="281" t="s">
        <v>1786</v>
      </c>
      <c r="V1340" s="150" t="s">
        <v>484</v>
      </c>
      <c r="W1340" s="150" t="s">
        <v>1189</v>
      </c>
      <c r="X1340" s="281" t="s">
        <v>7347</v>
      </c>
      <c r="Y1340" s="281" t="s">
        <v>2289</v>
      </c>
      <c r="Z1340" s="150" t="s">
        <v>2290</v>
      </c>
      <c r="AA1340" s="303">
        <v>44365</v>
      </c>
      <c r="AB1340" s="283" t="s">
        <v>485</v>
      </c>
      <c r="AC1340" s="281">
        <v>4.2</v>
      </c>
      <c r="AD1340" s="284"/>
      <c r="AE1340" s="281">
        <v>60</v>
      </c>
      <c r="AF1340" s="281"/>
      <c r="AG1340" s="281">
        <v>85</v>
      </c>
      <c r="AH1340" s="281"/>
      <c r="AI1340" s="281" t="s">
        <v>994</v>
      </c>
      <c r="AJ1340" s="281" t="s">
        <v>994</v>
      </c>
      <c r="AK1340" s="281" t="s">
        <v>994</v>
      </c>
      <c r="AL1340" s="281">
        <v>1</v>
      </c>
      <c r="AM1340" s="506"/>
      <c r="AN1340" s="324"/>
      <c r="AO1340" s="324"/>
      <c r="AP1340" s="281"/>
      <c r="AQ1340" s="635"/>
      <c r="AR1340" s="324"/>
      <c r="AS1340" s="324"/>
      <c r="AT1340" s="324"/>
      <c r="AU1340" s="324"/>
      <c r="AV1340" s="324"/>
      <c r="AW1340" s="324"/>
      <c r="AX1340" s="324"/>
      <c r="AY1340" s="324"/>
      <c r="AZ1340" s="324"/>
      <c r="BA1340" s="324"/>
      <c r="BB1340" s="324"/>
      <c r="BC1340" s="324"/>
      <c r="BD1340" s="324"/>
      <c r="BE1340" s="324"/>
      <c r="BF1340" s="324"/>
      <c r="BG1340" s="324"/>
      <c r="BH1340" s="324"/>
      <c r="BI1340" s="324"/>
      <c r="BJ1340" s="324"/>
      <c r="BK1340" s="324"/>
      <c r="BL1340" s="324"/>
      <c r="BM1340" s="324"/>
      <c r="BN1340" s="324"/>
      <c r="BO1340" s="324"/>
      <c r="BP1340" s="324"/>
      <c r="BQ1340" s="324"/>
      <c r="BR1340" s="324"/>
      <c r="BS1340" s="324"/>
      <c r="BT1340" s="324"/>
      <c r="BU1340" s="324"/>
      <c r="BV1340" s="324"/>
      <c r="BW1340" s="324"/>
      <c r="BX1340" s="324"/>
      <c r="BY1340" s="324"/>
      <c r="BZ1340" s="324"/>
      <c r="CA1340" s="324"/>
      <c r="CB1340" s="324"/>
      <c r="CC1340" s="324"/>
      <c r="CD1340" s="324"/>
      <c r="CE1340" s="324"/>
      <c r="CF1340" s="324"/>
      <c r="CG1340" s="324"/>
      <c r="CH1340" s="324"/>
      <c r="CI1340" s="324"/>
      <c r="CJ1340" s="324"/>
      <c r="CK1340" s="324"/>
      <c r="CL1340" s="324"/>
      <c r="CM1340" s="324"/>
      <c r="CN1340" s="324"/>
      <c r="CO1340" s="324"/>
      <c r="CP1340" s="324"/>
      <c r="CQ1340" s="532"/>
      <c r="CR1340" s="532"/>
      <c r="CS1340" s="532"/>
      <c r="CT1340" s="532"/>
      <c r="CU1340" s="532"/>
      <c r="CV1340" s="532"/>
      <c r="CW1340" s="532"/>
      <c r="CX1340" s="532"/>
      <c r="CY1340" s="532"/>
      <c r="CZ1340" s="532"/>
      <c r="DA1340" s="532"/>
      <c r="DB1340" s="532"/>
      <c r="DC1340" s="532"/>
      <c r="DD1340" s="532"/>
      <c r="DE1340" s="532"/>
      <c r="DF1340" s="532"/>
      <c r="DG1340" s="532"/>
      <c r="DH1340" s="532"/>
      <c r="DI1340" s="532"/>
      <c r="DJ1340" s="532"/>
      <c r="DK1340" s="532"/>
      <c r="DL1340" s="532"/>
      <c r="DM1340" s="532"/>
      <c r="DN1340" s="532"/>
      <c r="DO1340" s="532"/>
      <c r="DP1340" s="532"/>
      <c r="DQ1340" s="532"/>
      <c r="DR1340" s="532"/>
      <c r="DS1340" s="532"/>
      <c r="DT1340" s="532"/>
      <c r="DU1340" s="532"/>
      <c r="DV1340" s="532"/>
      <c r="DW1340" s="532"/>
    </row>
    <row r="1341" spans="1:127" s="502" customFormat="1" ht="12.75" customHeight="1" x14ac:dyDescent="0.2">
      <c r="A1341" s="281">
        <v>1340</v>
      </c>
      <c r="B1341" s="281" t="s">
        <v>1004</v>
      </c>
      <c r="C1341" s="281" t="s">
        <v>393</v>
      </c>
      <c r="D1341" s="270"/>
      <c r="E1341" s="270" t="s">
        <v>6501</v>
      </c>
      <c r="F1341" s="270"/>
      <c r="G1341" s="296" t="s">
        <v>6502</v>
      </c>
      <c r="H1341" s="676"/>
      <c r="I1341" s="270" t="s">
        <v>1634</v>
      </c>
      <c r="J1341" s="271"/>
      <c r="K1341" s="270" t="s">
        <v>6503</v>
      </c>
      <c r="L1341" s="676" t="s">
        <v>5474</v>
      </c>
      <c r="M1341" s="306">
        <v>43364</v>
      </c>
      <c r="N1341" s="307">
        <v>44824</v>
      </c>
      <c r="O1341" s="308" t="s">
        <v>991</v>
      </c>
      <c r="P1341" s="299">
        <f>N1341</f>
        <v>44824</v>
      </c>
      <c r="Q1341" s="264">
        <v>18597</v>
      </c>
      <c r="R1341" s="264">
        <v>2014</v>
      </c>
      <c r="S1341" s="265" t="s">
        <v>9439</v>
      </c>
      <c r="T1341" s="281" t="s">
        <v>1785</v>
      </c>
      <c r="U1341" s="281" t="s">
        <v>991</v>
      </c>
      <c r="V1341" s="150" t="s">
        <v>9440</v>
      </c>
      <c r="W1341" s="150" t="s">
        <v>7961</v>
      </c>
      <c r="X1341" s="281" t="s">
        <v>6504</v>
      </c>
      <c r="Y1341" s="281" t="s">
        <v>1347</v>
      </c>
      <c r="Z1341" s="150" t="s">
        <v>1348</v>
      </c>
      <c r="AA1341" s="303">
        <v>44824</v>
      </c>
      <c r="AB1341" s="283" t="s">
        <v>2167</v>
      </c>
      <c r="AC1341" s="281">
        <v>5.6</v>
      </c>
      <c r="AD1341" s="284"/>
      <c r="AE1341" s="281">
        <v>95</v>
      </c>
      <c r="AF1341" s="281"/>
      <c r="AG1341" s="281">
        <v>115</v>
      </c>
      <c r="AH1341" s="281"/>
      <c r="AI1341" s="281" t="s">
        <v>994</v>
      </c>
      <c r="AJ1341" s="281" t="s">
        <v>994</v>
      </c>
      <c r="AK1341" s="281" t="s">
        <v>994</v>
      </c>
      <c r="AL1341" s="281">
        <v>1</v>
      </c>
      <c r="AM1341" s="265"/>
      <c r="AN1341" s="281"/>
      <c r="AO1341" s="281"/>
      <c r="AP1341" s="281"/>
      <c r="AQ1341" s="635"/>
      <c r="AR1341" s="324"/>
      <c r="AS1341" s="324"/>
      <c r="AT1341" s="324"/>
      <c r="AU1341" s="324"/>
      <c r="AV1341" s="324"/>
      <c r="AW1341" s="324"/>
      <c r="AX1341" s="324"/>
      <c r="AY1341" s="324"/>
      <c r="AZ1341" s="324"/>
      <c r="BA1341" s="324"/>
      <c r="BB1341" s="324"/>
      <c r="BC1341" s="324"/>
      <c r="BD1341" s="324"/>
      <c r="BE1341" s="324"/>
      <c r="BF1341" s="324"/>
      <c r="BG1341" s="324"/>
      <c r="BH1341" s="324"/>
      <c r="BI1341" s="324"/>
      <c r="BJ1341" s="324"/>
      <c r="BK1341" s="324"/>
      <c r="BL1341" s="324"/>
      <c r="BM1341" s="324"/>
      <c r="BN1341" s="324"/>
      <c r="BO1341" s="324"/>
      <c r="BP1341" s="324"/>
      <c r="BQ1341" s="324"/>
      <c r="BR1341" s="324"/>
      <c r="BS1341" s="324"/>
      <c r="BT1341" s="324"/>
      <c r="BU1341" s="324"/>
      <c r="BV1341" s="324"/>
      <c r="BW1341" s="324"/>
      <c r="BX1341" s="324"/>
      <c r="BY1341" s="324"/>
      <c r="BZ1341" s="324"/>
      <c r="CA1341" s="324"/>
      <c r="CB1341" s="324"/>
      <c r="CC1341" s="324"/>
      <c r="CD1341" s="324"/>
      <c r="CE1341" s="324"/>
      <c r="CF1341" s="324"/>
      <c r="CG1341" s="324"/>
      <c r="CH1341" s="324"/>
      <c r="CI1341" s="324"/>
      <c r="CJ1341" s="324"/>
      <c r="CK1341" s="324"/>
      <c r="CL1341" s="324"/>
      <c r="CM1341" s="324"/>
      <c r="CN1341" s="324"/>
      <c r="CO1341" s="324"/>
      <c r="CP1341" s="324"/>
      <c r="CQ1341" s="532"/>
      <c r="CR1341" s="532"/>
      <c r="CS1341" s="532"/>
      <c r="CT1341" s="532"/>
      <c r="CU1341" s="532"/>
      <c r="CV1341" s="532"/>
      <c r="CW1341" s="532"/>
      <c r="CX1341" s="532"/>
      <c r="CY1341" s="532"/>
      <c r="CZ1341" s="532"/>
      <c r="DA1341" s="532"/>
      <c r="DB1341" s="532"/>
      <c r="DC1341" s="532"/>
      <c r="DD1341" s="532"/>
      <c r="DE1341" s="532"/>
      <c r="DF1341" s="532"/>
      <c r="DG1341" s="532"/>
      <c r="DH1341" s="532"/>
      <c r="DI1341" s="532"/>
      <c r="DJ1341" s="532"/>
      <c r="DK1341" s="532"/>
      <c r="DL1341" s="532"/>
      <c r="DM1341" s="532"/>
      <c r="DN1341" s="532"/>
      <c r="DO1341" s="532"/>
      <c r="DP1341" s="532"/>
      <c r="DQ1341" s="532"/>
      <c r="DR1341" s="532"/>
      <c r="DS1341" s="532"/>
      <c r="DT1341" s="532"/>
      <c r="DU1341" s="532"/>
      <c r="DV1341" s="532"/>
      <c r="DW1341" s="532"/>
    </row>
    <row r="1342" spans="1:127" s="502" customFormat="1" ht="12.75" customHeight="1" x14ac:dyDescent="0.2">
      <c r="A1342" s="281">
        <v>1341</v>
      </c>
      <c r="B1342" s="281" t="s">
        <v>4666</v>
      </c>
      <c r="C1342" s="281" t="s">
        <v>4916</v>
      </c>
      <c r="D1342" s="271"/>
      <c r="E1342" s="271" t="s">
        <v>6508</v>
      </c>
      <c r="F1342" s="271"/>
      <c r="G1342" s="272" t="s">
        <v>6509</v>
      </c>
      <c r="H1342" s="273"/>
      <c r="I1342" s="271" t="s">
        <v>2653</v>
      </c>
      <c r="J1342" s="281"/>
      <c r="K1342" s="271" t="s">
        <v>6681</v>
      </c>
      <c r="L1342" s="273" t="s">
        <v>3730</v>
      </c>
      <c r="M1342" s="141">
        <v>43353</v>
      </c>
      <c r="N1342" s="132">
        <v>44084</v>
      </c>
      <c r="O1342" s="277" t="s">
        <v>991</v>
      </c>
      <c r="P1342" s="299">
        <f>N1342</f>
        <v>44084</v>
      </c>
      <c r="Q1342" s="264">
        <v>19413</v>
      </c>
      <c r="R1342" s="264">
        <v>2018</v>
      </c>
      <c r="S1342" s="265">
        <v>43353</v>
      </c>
      <c r="T1342" s="281" t="s">
        <v>39</v>
      </c>
      <c r="U1342" s="281" t="s">
        <v>990</v>
      </c>
      <c r="V1342" s="150" t="s">
        <v>7508</v>
      </c>
      <c r="W1342" s="150" t="s">
        <v>7508</v>
      </c>
      <c r="X1342" s="281" t="s">
        <v>7509</v>
      </c>
      <c r="Y1342" s="281" t="s">
        <v>2235</v>
      </c>
      <c r="Z1342" s="150" t="s">
        <v>2236</v>
      </c>
      <c r="AA1342" s="265">
        <v>44084</v>
      </c>
      <c r="AB1342" s="283" t="s">
        <v>2167</v>
      </c>
      <c r="AC1342" s="281">
        <v>4.9000000000000004</v>
      </c>
      <c r="AD1342" s="284"/>
      <c r="AE1342" s="281">
        <v>90</v>
      </c>
      <c r="AF1342" s="281"/>
      <c r="AG1342" s="281">
        <v>120</v>
      </c>
      <c r="AH1342" s="281"/>
      <c r="AI1342" s="281">
        <v>21</v>
      </c>
      <c r="AJ1342" s="281">
        <v>34</v>
      </c>
      <c r="AK1342" s="281">
        <v>44</v>
      </c>
      <c r="AL1342" s="281">
        <v>1</v>
      </c>
      <c r="AM1342" s="265"/>
      <c r="AN1342" s="281"/>
      <c r="AO1342" s="281"/>
      <c r="AP1342" s="281"/>
      <c r="AQ1342" s="635"/>
      <c r="AR1342" s="324"/>
      <c r="AS1342" s="324"/>
      <c r="AT1342" s="324"/>
      <c r="AU1342" s="324"/>
      <c r="AV1342" s="324"/>
      <c r="AW1342" s="324"/>
      <c r="AX1342" s="324"/>
      <c r="AY1342" s="324"/>
      <c r="AZ1342" s="324"/>
      <c r="BA1342" s="324"/>
      <c r="BB1342" s="324"/>
      <c r="BC1342" s="324"/>
      <c r="BD1342" s="324"/>
      <c r="BE1342" s="324"/>
      <c r="BF1342" s="324"/>
      <c r="BG1342" s="324"/>
      <c r="BH1342" s="324"/>
      <c r="BI1342" s="324"/>
      <c r="BJ1342" s="324"/>
      <c r="BK1342" s="324"/>
      <c r="BL1342" s="324"/>
      <c r="BM1342" s="324"/>
      <c r="BN1342" s="324"/>
      <c r="BO1342" s="324"/>
      <c r="BP1342" s="324"/>
      <c r="BQ1342" s="324"/>
      <c r="BR1342" s="324"/>
      <c r="BS1342" s="324"/>
      <c r="BT1342" s="324"/>
      <c r="BU1342" s="324"/>
      <c r="BV1342" s="324"/>
      <c r="BW1342" s="324"/>
      <c r="BX1342" s="324"/>
      <c r="BY1342" s="324"/>
      <c r="BZ1342" s="324"/>
      <c r="CA1342" s="324"/>
      <c r="CB1342" s="324"/>
      <c r="CC1342" s="324"/>
      <c r="CD1342" s="324"/>
      <c r="CE1342" s="324"/>
      <c r="CF1342" s="324"/>
      <c r="CG1342" s="324"/>
      <c r="CH1342" s="324"/>
      <c r="CI1342" s="324"/>
      <c r="CJ1342" s="324"/>
      <c r="CK1342" s="324"/>
      <c r="CL1342" s="324"/>
      <c r="CM1342" s="324"/>
      <c r="CN1342" s="324"/>
      <c r="CO1342" s="324"/>
      <c r="CP1342" s="324"/>
      <c r="CQ1342" s="532"/>
      <c r="CR1342" s="532"/>
      <c r="CS1342" s="532"/>
      <c r="CT1342" s="532"/>
      <c r="CU1342" s="532"/>
      <c r="CV1342" s="532"/>
      <c r="CW1342" s="532"/>
      <c r="CX1342" s="532"/>
      <c r="CY1342" s="532"/>
      <c r="CZ1342" s="532"/>
      <c r="DA1342" s="532"/>
      <c r="DB1342" s="532"/>
      <c r="DC1342" s="532"/>
      <c r="DD1342" s="532"/>
      <c r="DE1342" s="532"/>
      <c r="DF1342" s="532"/>
      <c r="DG1342" s="532"/>
      <c r="DH1342" s="532"/>
      <c r="DI1342" s="532"/>
      <c r="DJ1342" s="532"/>
      <c r="DK1342" s="532"/>
      <c r="DL1342" s="532"/>
      <c r="DM1342" s="532"/>
      <c r="DN1342" s="532"/>
      <c r="DO1342" s="532"/>
      <c r="DP1342" s="532"/>
      <c r="DQ1342" s="532"/>
      <c r="DR1342" s="532"/>
      <c r="DS1342" s="532"/>
      <c r="DT1342" s="532"/>
      <c r="DU1342" s="532"/>
      <c r="DV1342" s="532"/>
      <c r="DW1342" s="532"/>
    </row>
    <row r="1343" spans="1:127" s="502" customFormat="1" ht="12.75" customHeight="1" x14ac:dyDescent="0.2">
      <c r="A1343" s="281">
        <v>1342</v>
      </c>
      <c r="B1343" s="324" t="s">
        <v>1004</v>
      </c>
      <c r="C1343" s="324" t="s">
        <v>5351</v>
      </c>
      <c r="D1343" s="324"/>
      <c r="E1343" s="324" t="s">
        <v>10716</v>
      </c>
      <c r="F1343" s="324"/>
      <c r="G1343" s="324" t="s">
        <v>10717</v>
      </c>
      <c r="H1343" s="324"/>
      <c r="I1343" s="324" t="s">
        <v>424</v>
      </c>
      <c r="J1343" s="324"/>
      <c r="K1343" s="324" t="s">
        <v>10718</v>
      </c>
      <c r="L1343" s="506">
        <v>37690</v>
      </c>
      <c r="M1343" s="506">
        <v>44414</v>
      </c>
      <c r="N1343" s="506">
        <v>45139</v>
      </c>
      <c r="O1343" s="324" t="s">
        <v>991</v>
      </c>
      <c r="P1343" s="510">
        <f>N1343</f>
        <v>45139</v>
      </c>
      <c r="Q1343" s="324">
        <v>21451</v>
      </c>
      <c r="R1343" s="324">
        <v>2017</v>
      </c>
      <c r="S1343" s="506">
        <v>44409</v>
      </c>
      <c r="T1343" s="324" t="s">
        <v>5762</v>
      </c>
      <c r="U1343" s="324" t="s">
        <v>1786</v>
      </c>
      <c r="V1343" s="530">
        <v>0</v>
      </c>
      <c r="W1343" s="530">
        <v>196</v>
      </c>
      <c r="X1343" s="324" t="s">
        <v>7682</v>
      </c>
      <c r="Y1343" s="324" t="s">
        <v>1339</v>
      </c>
      <c r="Z1343" s="324" t="s">
        <v>2076</v>
      </c>
      <c r="AA1343" s="506">
        <f>N1343</f>
        <v>45139</v>
      </c>
      <c r="AB1343" s="324" t="s">
        <v>1411</v>
      </c>
      <c r="AC1343" s="324">
        <v>5.28</v>
      </c>
      <c r="AD1343" s="324"/>
      <c r="AE1343" s="324">
        <v>75</v>
      </c>
      <c r="AF1343" s="324"/>
      <c r="AG1343" s="324">
        <v>95</v>
      </c>
      <c r="AH1343" s="324"/>
      <c r="AI1343" s="324" t="s">
        <v>994</v>
      </c>
      <c r="AJ1343" s="324" t="s">
        <v>994</v>
      </c>
      <c r="AK1343" s="324" t="s">
        <v>994</v>
      </c>
      <c r="AL1343" s="324">
        <v>1</v>
      </c>
      <c r="AM1343" s="324"/>
      <c r="AN1343" s="324"/>
      <c r="AO1343" s="324"/>
      <c r="AP1343" s="324"/>
      <c r="AQ1343" s="635"/>
      <c r="AR1343" s="324"/>
      <c r="AS1343" s="324"/>
      <c r="AT1343" s="324"/>
      <c r="AU1343" s="324"/>
      <c r="AV1343" s="324"/>
      <c r="AW1343" s="324"/>
      <c r="AX1343" s="324"/>
      <c r="AY1343" s="324"/>
      <c r="AZ1343" s="324"/>
      <c r="BA1343" s="324"/>
      <c r="BB1343" s="324"/>
      <c r="BC1343" s="324"/>
      <c r="BD1343" s="324"/>
      <c r="BE1343" s="324"/>
      <c r="BF1343" s="324"/>
      <c r="BG1343" s="324"/>
      <c r="BH1343" s="324"/>
      <c r="BI1343" s="324"/>
      <c r="BJ1343" s="324"/>
      <c r="BK1343" s="324"/>
      <c r="BL1343" s="324"/>
      <c r="BM1343" s="324"/>
      <c r="BN1343" s="324"/>
      <c r="BO1343" s="324"/>
      <c r="BP1343" s="324"/>
      <c r="BQ1343" s="324"/>
      <c r="BR1343" s="324"/>
      <c r="BS1343" s="324"/>
      <c r="BT1343" s="324"/>
      <c r="BU1343" s="324"/>
      <c r="BV1343" s="324"/>
      <c r="BW1343" s="324"/>
      <c r="BX1343" s="324"/>
      <c r="BY1343" s="324"/>
      <c r="BZ1343" s="324"/>
      <c r="CA1343" s="324"/>
      <c r="CB1343" s="324"/>
      <c r="CC1343" s="324"/>
      <c r="CD1343" s="324"/>
      <c r="CE1343" s="324"/>
      <c r="CF1343" s="324"/>
      <c r="CG1343" s="324"/>
      <c r="CH1343" s="324"/>
      <c r="CI1343" s="324"/>
      <c r="CJ1343" s="324"/>
      <c r="CK1343" s="324"/>
      <c r="CL1343" s="324"/>
      <c r="CM1343" s="324"/>
      <c r="CN1343" s="324"/>
      <c r="CO1343" s="324"/>
      <c r="CP1343" s="324"/>
      <c r="CQ1343" s="532"/>
      <c r="CR1343" s="532"/>
      <c r="CS1343" s="532"/>
      <c r="CT1343" s="532"/>
      <c r="CU1343" s="532"/>
      <c r="CV1343" s="532"/>
      <c r="CW1343" s="532"/>
      <c r="CX1343" s="532"/>
      <c r="CY1343" s="532"/>
      <c r="CZ1343" s="532"/>
      <c r="DA1343" s="532"/>
      <c r="DB1343" s="532"/>
      <c r="DC1343" s="532"/>
      <c r="DD1343" s="532"/>
      <c r="DE1343" s="532"/>
      <c r="DF1343" s="532"/>
      <c r="DG1343" s="532"/>
      <c r="DH1343" s="532"/>
      <c r="DI1343" s="532"/>
      <c r="DJ1343" s="532"/>
      <c r="DK1343" s="532"/>
      <c r="DL1343" s="532"/>
      <c r="DM1343" s="532"/>
      <c r="DN1343" s="532"/>
      <c r="DO1343" s="532"/>
      <c r="DP1343" s="532"/>
      <c r="DQ1343" s="532"/>
      <c r="DR1343" s="532"/>
      <c r="DS1343" s="532"/>
      <c r="DT1343" s="532"/>
      <c r="DU1343" s="532"/>
      <c r="DV1343" s="532"/>
      <c r="DW1343" s="532"/>
    </row>
    <row r="1344" spans="1:127" s="502" customFormat="1" ht="12.75" customHeight="1" x14ac:dyDescent="0.2">
      <c r="A1344" s="281">
        <v>1343</v>
      </c>
      <c r="B1344" s="281" t="s">
        <v>1005</v>
      </c>
      <c r="C1344" s="281" t="s">
        <v>2026</v>
      </c>
      <c r="D1344" s="281" t="s">
        <v>2809</v>
      </c>
      <c r="E1344" s="281" t="s">
        <v>7560</v>
      </c>
      <c r="F1344" s="281" t="s">
        <v>2810</v>
      </c>
      <c r="G1344" s="296" t="s">
        <v>8106</v>
      </c>
      <c r="H1344" s="721" t="s">
        <v>2811</v>
      </c>
      <c r="I1344" s="281" t="s">
        <v>2996</v>
      </c>
      <c r="J1344" s="281" t="s">
        <v>2812</v>
      </c>
      <c r="K1344" s="281" t="s">
        <v>2813</v>
      </c>
      <c r="L1344" s="721" t="s">
        <v>1113</v>
      </c>
      <c r="M1344" s="306">
        <v>43880</v>
      </c>
      <c r="N1344" s="307">
        <v>44607</v>
      </c>
      <c r="O1344" s="507" t="s">
        <v>991</v>
      </c>
      <c r="P1344" s="510">
        <f t="shared" ref="P1344" si="283">N1344</f>
        <v>44607</v>
      </c>
      <c r="Q1344" s="520">
        <v>20134</v>
      </c>
      <c r="R1344" s="520">
        <v>2011</v>
      </c>
      <c r="S1344" s="279">
        <v>43876</v>
      </c>
      <c r="T1344" s="324" t="s">
        <v>396</v>
      </c>
      <c r="U1344" s="324" t="s">
        <v>259</v>
      </c>
      <c r="V1344" s="150" t="s">
        <v>8107</v>
      </c>
      <c r="W1344" s="150" t="s">
        <v>8108</v>
      </c>
      <c r="X1344" s="281" t="s">
        <v>2741</v>
      </c>
      <c r="Y1344" s="281" t="s">
        <v>1343</v>
      </c>
      <c r="Z1344" s="150" t="s">
        <v>1344</v>
      </c>
      <c r="AA1344" s="303">
        <f t="shared" ref="AA1344" si="284">N1344</f>
        <v>44607</v>
      </c>
      <c r="AB1344" s="283" t="s">
        <v>2167</v>
      </c>
      <c r="AC1344" s="281">
        <v>5.6</v>
      </c>
      <c r="AD1344" s="284" t="s">
        <v>2814</v>
      </c>
      <c r="AE1344" s="281">
        <v>105</v>
      </c>
      <c r="AF1344" s="281">
        <v>105</v>
      </c>
      <c r="AG1344" s="281">
        <v>130</v>
      </c>
      <c r="AH1344" s="281">
        <v>169</v>
      </c>
      <c r="AI1344" s="281">
        <v>24</v>
      </c>
      <c r="AJ1344" s="281">
        <v>38</v>
      </c>
      <c r="AK1344" s="324">
        <v>52</v>
      </c>
      <c r="AL1344" s="324">
        <v>1</v>
      </c>
      <c r="AM1344" s="506">
        <v>42056</v>
      </c>
      <c r="AN1344" s="324">
        <v>2015</v>
      </c>
      <c r="AO1344" s="324" t="s">
        <v>1483</v>
      </c>
      <c r="AP1344" s="324"/>
      <c r="AT1344" s="324"/>
      <c r="AU1344" s="324"/>
      <c r="AV1344" s="324"/>
      <c r="AW1344" s="324"/>
      <c r="AX1344" s="324"/>
      <c r="AY1344" s="324"/>
      <c r="AZ1344" s="324"/>
      <c r="BA1344" s="324"/>
      <c r="BB1344" s="324"/>
      <c r="BC1344" s="324"/>
      <c r="BD1344" s="324"/>
      <c r="BE1344" s="324"/>
      <c r="BF1344" s="324"/>
      <c r="BG1344" s="324"/>
      <c r="BH1344" s="324"/>
      <c r="BI1344" s="324"/>
      <c r="BJ1344" s="324"/>
      <c r="BK1344" s="324"/>
      <c r="BL1344" s="324"/>
      <c r="BM1344" s="324"/>
      <c r="BN1344" s="324"/>
      <c r="BO1344" s="324"/>
      <c r="BP1344" s="324"/>
      <c r="BQ1344" s="324"/>
      <c r="BR1344" s="324"/>
      <c r="BS1344" s="324"/>
      <c r="BT1344" s="324"/>
      <c r="BU1344" s="324"/>
      <c r="BV1344" s="324"/>
      <c r="BW1344" s="324"/>
      <c r="BX1344" s="324"/>
      <c r="BY1344" s="324"/>
      <c r="BZ1344" s="324"/>
      <c r="CA1344" s="324"/>
      <c r="CB1344" s="324"/>
      <c r="CC1344" s="324"/>
      <c r="CD1344" s="324"/>
      <c r="CE1344" s="324"/>
      <c r="CF1344" s="324"/>
      <c r="CG1344" s="324"/>
      <c r="CH1344" s="324"/>
      <c r="CI1344" s="324"/>
      <c r="CJ1344" s="324"/>
      <c r="CK1344" s="324"/>
      <c r="CL1344" s="324"/>
      <c r="CM1344" s="324"/>
      <c r="CN1344" s="324"/>
      <c r="CO1344" s="324"/>
      <c r="CP1344" s="324"/>
    </row>
    <row r="1345" spans="1:127" s="502" customFormat="1" ht="12.75" customHeight="1" x14ac:dyDescent="0.2">
      <c r="A1345" s="281">
        <v>1344</v>
      </c>
      <c r="B1345" s="270" t="s">
        <v>224</v>
      </c>
      <c r="C1345" s="271"/>
      <c r="D1345" s="271" t="s">
        <v>6765</v>
      </c>
      <c r="E1345" s="130" t="s">
        <v>7559</v>
      </c>
      <c r="F1345" s="271" t="s">
        <v>6766</v>
      </c>
      <c r="G1345" s="272"/>
      <c r="H1345" s="273" t="s">
        <v>6767</v>
      </c>
      <c r="I1345" s="271"/>
      <c r="J1345" s="271" t="s">
        <v>2240</v>
      </c>
      <c r="K1345" s="271" t="s">
        <v>1131</v>
      </c>
      <c r="L1345" s="273" t="s">
        <v>900</v>
      </c>
      <c r="M1345" s="275">
        <v>43484</v>
      </c>
      <c r="N1345" s="132">
        <v>44944</v>
      </c>
      <c r="O1345" s="277" t="s">
        <v>991</v>
      </c>
      <c r="P1345" s="299">
        <f>N1345</f>
        <v>44944</v>
      </c>
      <c r="Q1345" s="264">
        <v>20648</v>
      </c>
      <c r="R1345" s="264">
        <v>2019</v>
      </c>
      <c r="S1345" s="265">
        <v>44214</v>
      </c>
      <c r="T1345" s="281" t="s">
        <v>898</v>
      </c>
      <c r="U1345" s="281" t="s">
        <v>991</v>
      </c>
      <c r="V1345" s="150" t="s">
        <v>1313</v>
      </c>
      <c r="W1345" s="150" t="s">
        <v>1313</v>
      </c>
      <c r="X1345" s="281" t="s">
        <v>9322</v>
      </c>
      <c r="Y1345" s="281" t="s">
        <v>901</v>
      </c>
      <c r="Z1345" s="150" t="s">
        <v>1558</v>
      </c>
      <c r="AA1345" s="319">
        <f t="shared" si="273"/>
        <v>44944</v>
      </c>
      <c r="AB1345" s="283"/>
      <c r="AC1345" s="281"/>
      <c r="AD1345" s="284">
        <v>17</v>
      </c>
      <c r="AE1345" s="281"/>
      <c r="AF1345" s="281"/>
      <c r="AG1345" s="281"/>
      <c r="AH1345" s="281"/>
      <c r="AI1345" s="281"/>
      <c r="AJ1345" s="281"/>
      <c r="AK1345" s="281"/>
      <c r="AL1345" s="281">
        <v>1</v>
      </c>
      <c r="AM1345" s="265">
        <v>43484</v>
      </c>
      <c r="AN1345" s="281">
        <v>2019</v>
      </c>
      <c r="AO1345" s="281" t="s">
        <v>991</v>
      </c>
      <c r="AP1345" s="281" t="s">
        <v>9323</v>
      </c>
      <c r="AQ1345" s="635"/>
      <c r="AR1345" s="324"/>
      <c r="AS1345" s="324"/>
      <c r="AT1345" s="324"/>
      <c r="AU1345" s="324"/>
      <c r="AV1345" s="324"/>
      <c r="AW1345" s="324"/>
      <c r="AX1345" s="324"/>
      <c r="AY1345" s="324"/>
      <c r="AZ1345" s="324"/>
      <c r="BA1345" s="324"/>
      <c r="BB1345" s="324"/>
      <c r="BC1345" s="324"/>
      <c r="BD1345" s="324"/>
      <c r="BE1345" s="324"/>
      <c r="BF1345" s="324"/>
      <c r="BG1345" s="324"/>
      <c r="BH1345" s="324"/>
      <c r="BI1345" s="324"/>
      <c r="BJ1345" s="324"/>
      <c r="BK1345" s="324"/>
      <c r="BL1345" s="324"/>
      <c r="BM1345" s="324"/>
      <c r="BN1345" s="324"/>
      <c r="BO1345" s="324"/>
      <c r="BP1345" s="324"/>
      <c r="BQ1345" s="324"/>
      <c r="BR1345" s="324"/>
      <c r="BS1345" s="324"/>
      <c r="BT1345" s="324"/>
      <c r="BU1345" s="324"/>
      <c r="BV1345" s="324"/>
      <c r="BW1345" s="324"/>
      <c r="BX1345" s="324"/>
      <c r="BY1345" s="324"/>
      <c r="BZ1345" s="324"/>
      <c r="CA1345" s="324"/>
      <c r="CB1345" s="324"/>
      <c r="CC1345" s="324"/>
      <c r="CD1345" s="324"/>
      <c r="CE1345" s="324"/>
      <c r="CF1345" s="324"/>
      <c r="CG1345" s="324"/>
      <c r="CH1345" s="324"/>
      <c r="CI1345" s="324"/>
      <c r="CJ1345" s="324"/>
      <c r="CK1345" s="324"/>
      <c r="CL1345" s="324"/>
      <c r="CM1345" s="324"/>
      <c r="CN1345" s="324"/>
      <c r="CO1345" s="324"/>
      <c r="CP1345" s="324"/>
      <c r="CQ1345" s="532"/>
      <c r="CR1345" s="532"/>
      <c r="CS1345" s="532"/>
      <c r="CT1345" s="532"/>
      <c r="CU1345" s="532"/>
      <c r="CV1345" s="532"/>
      <c r="CW1345" s="532"/>
      <c r="CX1345" s="532"/>
      <c r="CY1345" s="532"/>
      <c r="CZ1345" s="532"/>
      <c r="DA1345" s="532"/>
      <c r="DB1345" s="532"/>
      <c r="DC1345" s="532"/>
      <c r="DD1345" s="532"/>
      <c r="DE1345" s="532"/>
      <c r="DF1345" s="532"/>
      <c r="DG1345" s="532"/>
      <c r="DH1345" s="532"/>
      <c r="DI1345" s="532"/>
      <c r="DJ1345" s="532"/>
      <c r="DK1345" s="532"/>
      <c r="DL1345" s="532"/>
      <c r="DM1345" s="532"/>
      <c r="DN1345" s="532"/>
      <c r="DO1345" s="532"/>
      <c r="DP1345" s="532"/>
      <c r="DQ1345" s="532"/>
      <c r="DR1345" s="532"/>
      <c r="DS1345" s="532"/>
      <c r="DT1345" s="532"/>
      <c r="DU1345" s="532"/>
      <c r="DV1345" s="532"/>
      <c r="DW1345" s="532"/>
    </row>
    <row r="1346" spans="1:127" s="502" customFormat="1" ht="12.75" customHeight="1" x14ac:dyDescent="0.2">
      <c r="A1346" s="281">
        <v>1345</v>
      </c>
      <c r="B1346" s="281" t="s">
        <v>1004</v>
      </c>
      <c r="C1346" s="281" t="s">
        <v>6988</v>
      </c>
      <c r="D1346" s="281"/>
      <c r="E1346" s="281" t="s">
        <v>7058</v>
      </c>
      <c r="F1346" s="281"/>
      <c r="G1346" s="296" t="s">
        <v>7114</v>
      </c>
      <c r="H1346" s="676"/>
      <c r="I1346" s="281" t="s">
        <v>2996</v>
      </c>
      <c r="J1346" s="281"/>
      <c r="K1346" s="281" t="s">
        <v>4033</v>
      </c>
      <c r="L1346" s="676" t="s">
        <v>4034</v>
      </c>
      <c r="M1346" s="306">
        <v>43566</v>
      </c>
      <c r="N1346" s="307">
        <v>44297</v>
      </c>
      <c r="O1346" s="507" t="s">
        <v>991</v>
      </c>
      <c r="P1346" s="508">
        <f t="shared" ref="P1346:P1351" si="285">N1346</f>
        <v>44297</v>
      </c>
      <c r="Q1346" s="520">
        <v>19185</v>
      </c>
      <c r="R1346" s="520">
        <v>2019</v>
      </c>
      <c r="S1346" s="265">
        <v>43566</v>
      </c>
      <c r="T1346" s="324" t="s">
        <v>5079</v>
      </c>
      <c r="U1346" s="324" t="s">
        <v>1786</v>
      </c>
      <c r="V1346" s="150" t="s">
        <v>484</v>
      </c>
      <c r="W1346" s="150" t="s">
        <v>484</v>
      </c>
      <c r="X1346" s="281" t="s">
        <v>533</v>
      </c>
      <c r="Y1346" s="281" t="s">
        <v>1913</v>
      </c>
      <c r="Z1346" s="150" t="s">
        <v>1914</v>
      </c>
      <c r="AA1346" s="303">
        <v>44297</v>
      </c>
      <c r="AB1346" s="283" t="s">
        <v>2167</v>
      </c>
      <c r="AC1346" s="281">
        <v>4.4000000000000004</v>
      </c>
      <c r="AD1346" s="284"/>
      <c r="AE1346" s="281">
        <v>74</v>
      </c>
      <c r="AF1346" s="281"/>
      <c r="AG1346" s="281">
        <v>94</v>
      </c>
      <c r="AH1346" s="281"/>
      <c r="AI1346" s="281" t="s">
        <v>994</v>
      </c>
      <c r="AJ1346" s="281" t="s">
        <v>994</v>
      </c>
      <c r="AK1346" s="324" t="s">
        <v>994</v>
      </c>
      <c r="AL1346" s="324">
        <v>1</v>
      </c>
      <c r="AM1346" s="506"/>
      <c r="AN1346" s="324"/>
      <c r="AO1346" s="324"/>
      <c r="AP1346" s="281"/>
      <c r="AQ1346" s="635"/>
      <c r="AR1346" s="324"/>
      <c r="AS1346" s="324"/>
      <c r="AT1346" s="324"/>
      <c r="AU1346" s="324"/>
      <c r="AV1346" s="324"/>
      <c r="AW1346" s="324"/>
      <c r="AX1346" s="324"/>
      <c r="AY1346" s="324"/>
      <c r="AZ1346" s="324"/>
      <c r="BA1346" s="324"/>
      <c r="BB1346" s="324"/>
      <c r="BC1346" s="324"/>
      <c r="BD1346" s="324"/>
      <c r="BE1346" s="324"/>
      <c r="BF1346" s="324"/>
      <c r="BG1346" s="324"/>
      <c r="BH1346" s="324"/>
      <c r="BI1346" s="324"/>
      <c r="BJ1346" s="324"/>
      <c r="BK1346" s="324"/>
      <c r="BL1346" s="324"/>
      <c r="BM1346" s="324"/>
      <c r="BN1346" s="324"/>
      <c r="BO1346" s="324"/>
      <c r="BP1346" s="324"/>
      <c r="BQ1346" s="324"/>
      <c r="BR1346" s="324"/>
      <c r="BS1346" s="324"/>
      <c r="BT1346" s="324"/>
      <c r="BU1346" s="324"/>
      <c r="BV1346" s="324"/>
      <c r="BW1346" s="324"/>
      <c r="BX1346" s="324"/>
      <c r="BY1346" s="324"/>
      <c r="BZ1346" s="324"/>
      <c r="CA1346" s="324"/>
      <c r="CB1346" s="324"/>
      <c r="CC1346" s="324"/>
      <c r="CD1346" s="324"/>
      <c r="CE1346" s="324"/>
      <c r="CF1346" s="324"/>
      <c r="CG1346" s="324"/>
      <c r="CH1346" s="324"/>
      <c r="CI1346" s="324"/>
      <c r="CJ1346" s="324"/>
      <c r="CK1346" s="324"/>
      <c r="CL1346" s="324"/>
      <c r="CM1346" s="324"/>
      <c r="CN1346" s="324"/>
      <c r="CO1346" s="324"/>
      <c r="CP1346" s="324"/>
      <c r="CQ1346" s="532"/>
      <c r="CR1346" s="532"/>
      <c r="CS1346" s="532"/>
      <c r="CT1346" s="532"/>
      <c r="CU1346" s="532"/>
      <c r="CV1346" s="532"/>
      <c r="CW1346" s="532"/>
      <c r="CX1346" s="532"/>
      <c r="CY1346" s="532"/>
      <c r="CZ1346" s="532"/>
      <c r="DA1346" s="532"/>
      <c r="DB1346" s="532"/>
      <c r="DC1346" s="532"/>
      <c r="DD1346" s="532"/>
      <c r="DE1346" s="532"/>
      <c r="DF1346" s="532"/>
      <c r="DG1346" s="532"/>
      <c r="DH1346" s="532"/>
      <c r="DI1346" s="532"/>
      <c r="DJ1346" s="532"/>
      <c r="DK1346" s="532"/>
      <c r="DL1346" s="532"/>
      <c r="DM1346" s="532"/>
      <c r="DN1346" s="532"/>
      <c r="DO1346" s="532"/>
      <c r="DP1346" s="532"/>
      <c r="DQ1346" s="532"/>
      <c r="DR1346" s="532"/>
      <c r="DS1346" s="532"/>
      <c r="DT1346" s="532"/>
      <c r="DU1346" s="532"/>
      <c r="DV1346" s="532"/>
      <c r="DW1346" s="532"/>
    </row>
    <row r="1347" spans="1:127" s="502" customFormat="1" ht="12.75" customHeight="1" x14ac:dyDescent="0.2">
      <c r="A1347" s="281">
        <v>1346</v>
      </c>
      <c r="B1347" s="281" t="s">
        <v>1004</v>
      </c>
      <c r="C1347" s="281" t="s">
        <v>7115</v>
      </c>
      <c r="D1347" s="271"/>
      <c r="E1347" s="130" t="s">
        <v>7059</v>
      </c>
      <c r="F1347" s="271"/>
      <c r="G1347" s="272" t="s">
        <v>7116</v>
      </c>
      <c r="H1347" s="273"/>
      <c r="I1347" s="271" t="s">
        <v>601</v>
      </c>
      <c r="J1347" s="271"/>
      <c r="K1347" s="271" t="s">
        <v>7119</v>
      </c>
      <c r="L1347" s="273" t="s">
        <v>7117</v>
      </c>
      <c r="M1347" s="275">
        <v>43567</v>
      </c>
      <c r="N1347" s="132">
        <v>43933</v>
      </c>
      <c r="O1347" s="277" t="s">
        <v>991</v>
      </c>
      <c r="P1347" s="299">
        <f t="shared" si="285"/>
        <v>43933</v>
      </c>
      <c r="Q1347" s="264">
        <v>19186</v>
      </c>
      <c r="R1347" s="264">
        <v>2006</v>
      </c>
      <c r="S1347" s="265">
        <v>43567</v>
      </c>
      <c r="T1347" s="281" t="s">
        <v>5079</v>
      </c>
      <c r="U1347" s="281" t="s">
        <v>1786</v>
      </c>
      <c r="V1347" s="150" t="s">
        <v>484</v>
      </c>
      <c r="W1347" s="150" t="s">
        <v>1367</v>
      </c>
      <c r="X1347" s="281" t="s">
        <v>7118</v>
      </c>
      <c r="Y1347" s="281"/>
      <c r="Z1347" s="150" t="s">
        <v>2294</v>
      </c>
      <c r="AA1347" s="303">
        <v>43933</v>
      </c>
      <c r="AB1347" s="283" t="s">
        <v>2167</v>
      </c>
      <c r="AC1347" s="281">
        <v>6.8</v>
      </c>
      <c r="AD1347" s="284"/>
      <c r="AE1347" s="281">
        <v>80</v>
      </c>
      <c r="AF1347" s="281"/>
      <c r="AG1347" s="281">
        <v>105</v>
      </c>
      <c r="AH1347" s="281"/>
      <c r="AI1347" s="281" t="s">
        <v>994</v>
      </c>
      <c r="AJ1347" s="281">
        <v>37</v>
      </c>
      <c r="AK1347" s="281">
        <v>50</v>
      </c>
      <c r="AL1347" s="281">
        <v>1</v>
      </c>
      <c r="AM1347" s="265"/>
      <c r="AN1347" s="281"/>
      <c r="AO1347" s="281"/>
      <c r="AP1347" s="281"/>
      <c r="AQ1347" s="635"/>
      <c r="AR1347" s="324"/>
      <c r="AS1347" s="324"/>
      <c r="AT1347" s="324"/>
      <c r="AU1347" s="324"/>
      <c r="AV1347" s="324"/>
      <c r="AW1347" s="324"/>
      <c r="AX1347" s="324"/>
      <c r="AY1347" s="324"/>
      <c r="AZ1347" s="324"/>
      <c r="BA1347" s="324"/>
      <c r="BB1347" s="324"/>
      <c r="BC1347" s="324"/>
      <c r="BD1347" s="324"/>
      <c r="BE1347" s="324"/>
      <c r="BF1347" s="324"/>
      <c r="BG1347" s="324"/>
      <c r="BH1347" s="324"/>
      <c r="BI1347" s="324"/>
      <c r="BJ1347" s="324"/>
      <c r="BK1347" s="324"/>
      <c r="BL1347" s="324"/>
      <c r="BM1347" s="324"/>
      <c r="BN1347" s="324"/>
      <c r="BO1347" s="324"/>
      <c r="BP1347" s="324"/>
      <c r="BQ1347" s="324"/>
      <c r="BR1347" s="324"/>
      <c r="BS1347" s="324"/>
      <c r="BT1347" s="324"/>
      <c r="BU1347" s="324"/>
      <c r="BV1347" s="324"/>
      <c r="BW1347" s="324"/>
      <c r="BX1347" s="324"/>
      <c r="BY1347" s="324"/>
      <c r="BZ1347" s="324"/>
      <c r="CA1347" s="324"/>
      <c r="CB1347" s="324"/>
      <c r="CC1347" s="324"/>
      <c r="CD1347" s="324"/>
      <c r="CE1347" s="324"/>
      <c r="CF1347" s="324"/>
      <c r="CG1347" s="324"/>
      <c r="CH1347" s="324"/>
      <c r="CI1347" s="324"/>
      <c r="CJ1347" s="324"/>
      <c r="CK1347" s="324"/>
      <c r="CL1347" s="324"/>
      <c r="CM1347" s="324"/>
      <c r="CN1347" s="324"/>
      <c r="CO1347" s="324"/>
      <c r="CP1347" s="324"/>
      <c r="CQ1347" s="532"/>
      <c r="CR1347" s="532"/>
      <c r="CS1347" s="532"/>
      <c r="CT1347" s="532"/>
      <c r="CU1347" s="532"/>
      <c r="CV1347" s="532"/>
      <c r="CW1347" s="532"/>
      <c r="CX1347" s="532"/>
      <c r="CY1347" s="532"/>
      <c r="CZ1347" s="532"/>
      <c r="DA1347" s="532"/>
      <c r="DB1347" s="532"/>
      <c r="DC1347" s="532"/>
      <c r="DD1347" s="532"/>
      <c r="DE1347" s="532"/>
      <c r="DF1347" s="532"/>
      <c r="DG1347" s="532"/>
      <c r="DH1347" s="532"/>
      <c r="DI1347" s="532"/>
      <c r="DJ1347" s="532"/>
      <c r="DK1347" s="532"/>
      <c r="DL1347" s="532"/>
      <c r="DM1347" s="532"/>
      <c r="DN1347" s="532"/>
      <c r="DO1347" s="532"/>
      <c r="DP1347" s="532"/>
      <c r="DQ1347" s="532"/>
      <c r="DR1347" s="532"/>
      <c r="DS1347" s="532"/>
      <c r="DT1347" s="532"/>
      <c r="DU1347" s="532"/>
      <c r="DV1347" s="532"/>
      <c r="DW1347" s="532"/>
    </row>
    <row r="1348" spans="1:127" s="502" customFormat="1" ht="12.75" customHeight="1" x14ac:dyDescent="0.2">
      <c r="A1348" s="281">
        <v>1347</v>
      </c>
      <c r="B1348" s="281" t="s">
        <v>1004</v>
      </c>
      <c r="C1348" s="281" t="s">
        <v>6210</v>
      </c>
      <c r="D1348" s="271"/>
      <c r="E1348" s="271" t="s">
        <v>7060</v>
      </c>
      <c r="F1348" s="271"/>
      <c r="G1348" s="272" t="s">
        <v>7201</v>
      </c>
      <c r="H1348" s="273"/>
      <c r="I1348" s="271" t="s">
        <v>424</v>
      </c>
      <c r="J1348" s="271"/>
      <c r="K1348" s="271" t="s">
        <v>935</v>
      </c>
      <c r="L1348" s="273" t="s">
        <v>7202</v>
      </c>
      <c r="M1348" s="275">
        <v>43570</v>
      </c>
      <c r="N1348" s="132">
        <v>45126</v>
      </c>
      <c r="O1348" s="277" t="s">
        <v>991</v>
      </c>
      <c r="P1348" s="299">
        <f t="shared" si="285"/>
        <v>45126</v>
      </c>
      <c r="Q1348" s="264">
        <v>19219</v>
      </c>
      <c r="R1348" s="264">
        <v>2019</v>
      </c>
      <c r="S1348" s="265">
        <v>44396</v>
      </c>
      <c r="T1348" s="281" t="s">
        <v>5079</v>
      </c>
      <c r="U1348" s="281" t="s">
        <v>991</v>
      </c>
      <c r="V1348" s="150" t="s">
        <v>10638</v>
      </c>
      <c r="W1348" s="150" t="s">
        <v>10638</v>
      </c>
      <c r="X1348" s="281" t="s">
        <v>5154</v>
      </c>
      <c r="Y1348" s="281" t="s">
        <v>937</v>
      </c>
      <c r="Z1348" s="150" t="s">
        <v>938</v>
      </c>
      <c r="AA1348" s="303">
        <v>44301</v>
      </c>
      <c r="AB1348" s="283" t="s">
        <v>2167</v>
      </c>
      <c r="AC1348" s="281">
        <v>5.71</v>
      </c>
      <c r="AD1348" s="284"/>
      <c r="AE1348" s="281">
        <v>100</v>
      </c>
      <c r="AF1348" s="281"/>
      <c r="AG1348" s="281">
        <v>114</v>
      </c>
      <c r="AH1348" s="281"/>
      <c r="AI1348" s="281" t="s">
        <v>994</v>
      </c>
      <c r="AJ1348" s="281" t="s">
        <v>994</v>
      </c>
      <c r="AK1348" s="281" t="s">
        <v>994</v>
      </c>
      <c r="AL1348" s="281">
        <v>1</v>
      </c>
      <c r="AM1348" s="265"/>
      <c r="AN1348" s="281"/>
      <c r="AO1348" s="281"/>
      <c r="AP1348" s="281"/>
      <c r="AQ1348" s="639"/>
      <c r="AR1348" s="515"/>
      <c r="AS1348" s="515"/>
      <c r="AT1348" s="515"/>
      <c r="AU1348" s="515"/>
      <c r="AV1348" s="515"/>
      <c r="AW1348" s="515"/>
      <c r="AX1348" s="515"/>
      <c r="AY1348" s="515"/>
      <c r="AZ1348" s="515"/>
      <c r="BA1348" s="515"/>
      <c r="BB1348" s="515"/>
      <c r="BC1348" s="515"/>
      <c r="BD1348" s="515"/>
      <c r="BE1348" s="515"/>
      <c r="BF1348" s="515"/>
      <c r="BG1348" s="515"/>
      <c r="BH1348" s="515"/>
      <c r="BI1348" s="515"/>
      <c r="BJ1348" s="515"/>
      <c r="BK1348" s="515"/>
      <c r="BL1348" s="515"/>
      <c r="BM1348" s="515"/>
      <c r="BN1348" s="515"/>
      <c r="BO1348" s="515"/>
      <c r="BP1348" s="515"/>
      <c r="BQ1348" s="515"/>
      <c r="BR1348" s="515"/>
      <c r="BS1348" s="515"/>
      <c r="BT1348" s="515"/>
      <c r="BU1348" s="515"/>
      <c r="BV1348" s="515"/>
      <c r="BW1348" s="515"/>
      <c r="BX1348" s="515"/>
      <c r="BY1348" s="515"/>
      <c r="BZ1348" s="515"/>
      <c r="CA1348" s="515"/>
      <c r="CB1348" s="515"/>
      <c r="CC1348" s="515"/>
      <c r="CD1348" s="515"/>
      <c r="CE1348" s="515"/>
      <c r="CF1348" s="515"/>
      <c r="CG1348" s="515"/>
      <c r="CH1348" s="515"/>
      <c r="CI1348" s="515"/>
      <c r="CJ1348" s="515"/>
      <c r="CK1348" s="515"/>
      <c r="CL1348" s="515"/>
      <c r="CM1348" s="515"/>
      <c r="CN1348" s="515"/>
      <c r="CO1348" s="515"/>
      <c r="CP1348" s="515"/>
      <c r="CQ1348" s="532"/>
      <c r="CR1348" s="532"/>
      <c r="CS1348" s="532"/>
      <c r="CT1348" s="532"/>
      <c r="CU1348" s="532"/>
      <c r="CV1348" s="532"/>
      <c r="CW1348" s="532"/>
      <c r="CX1348" s="532"/>
      <c r="CY1348" s="532"/>
      <c r="CZ1348" s="532"/>
      <c r="DA1348" s="532"/>
      <c r="DB1348" s="532"/>
      <c r="DC1348" s="532"/>
      <c r="DD1348" s="532"/>
      <c r="DE1348" s="532"/>
      <c r="DF1348" s="532"/>
      <c r="DG1348" s="532"/>
      <c r="DH1348" s="532"/>
      <c r="DI1348" s="532"/>
      <c r="DJ1348" s="532"/>
      <c r="DK1348" s="532"/>
      <c r="DL1348" s="532"/>
      <c r="DM1348" s="532"/>
      <c r="DN1348" s="532"/>
      <c r="DO1348" s="532"/>
      <c r="DP1348" s="532"/>
      <c r="DQ1348" s="532"/>
      <c r="DR1348" s="532"/>
      <c r="DS1348" s="532"/>
      <c r="DT1348" s="532"/>
      <c r="DU1348" s="532"/>
      <c r="DV1348" s="532"/>
      <c r="DW1348" s="532"/>
    </row>
    <row r="1349" spans="1:127" s="324" customFormat="1" ht="12.75" customHeight="1" x14ac:dyDescent="0.2">
      <c r="A1349" s="281">
        <v>1348</v>
      </c>
      <c r="B1349" s="324" t="s">
        <v>1005</v>
      </c>
      <c r="C1349" s="281" t="s">
        <v>3182</v>
      </c>
      <c r="D1349" s="324" t="s">
        <v>9625</v>
      </c>
      <c r="E1349" s="324" t="s">
        <v>7061</v>
      </c>
      <c r="F1349" s="324" t="s">
        <v>9626</v>
      </c>
      <c r="G1349" s="324" t="s">
        <v>7229</v>
      </c>
      <c r="H1349" s="324">
        <v>22920</v>
      </c>
      <c r="I1349" s="324" t="s">
        <v>2653</v>
      </c>
      <c r="J1349" s="324" t="s">
        <v>4861</v>
      </c>
      <c r="K1349" s="324" t="s">
        <v>7230</v>
      </c>
      <c r="L1349" s="583" t="s">
        <v>6414</v>
      </c>
      <c r="M1349" s="506">
        <v>43587</v>
      </c>
      <c r="N1349" s="510">
        <v>44318</v>
      </c>
      <c r="O1349" s="324" t="s">
        <v>991</v>
      </c>
      <c r="P1349" s="506">
        <f t="shared" si="285"/>
        <v>44318</v>
      </c>
      <c r="Q1349" s="324">
        <v>19238</v>
      </c>
      <c r="R1349" s="324">
        <v>2019</v>
      </c>
      <c r="S1349" s="506">
        <v>43587</v>
      </c>
      <c r="T1349" s="324" t="s">
        <v>6627</v>
      </c>
      <c r="U1349" s="324" t="s">
        <v>5629</v>
      </c>
      <c r="V1349" s="530" t="s">
        <v>2177</v>
      </c>
      <c r="W1349" s="530" t="s">
        <v>2177</v>
      </c>
      <c r="X1349" s="324" t="s">
        <v>6415</v>
      </c>
      <c r="Y1349" s="324" t="s">
        <v>1212</v>
      </c>
      <c r="Z1349" s="324" t="s">
        <v>1213</v>
      </c>
      <c r="AA1349" s="506">
        <v>44318</v>
      </c>
      <c r="AB1349" s="324" t="s">
        <v>2167</v>
      </c>
      <c r="AC1349" s="324">
        <v>4.5</v>
      </c>
      <c r="AD1349" s="324">
        <v>28.9</v>
      </c>
      <c r="AE1349" s="324">
        <v>90</v>
      </c>
      <c r="AF1349" s="324">
        <v>90</v>
      </c>
      <c r="AG1349" s="324">
        <v>115</v>
      </c>
      <c r="AH1349" s="324">
        <v>115</v>
      </c>
      <c r="AI1349" s="324">
        <v>22</v>
      </c>
      <c r="AJ1349" s="324">
        <v>36</v>
      </c>
      <c r="AK1349" s="324">
        <v>54</v>
      </c>
      <c r="AL1349" s="324">
        <v>1</v>
      </c>
      <c r="AM1349" s="506">
        <v>44172</v>
      </c>
      <c r="AN1349" s="324">
        <v>2020</v>
      </c>
      <c r="AO1349" s="324" t="s">
        <v>991</v>
      </c>
      <c r="AP1349" s="281" t="s">
        <v>9627</v>
      </c>
      <c r="AQ1349" s="635"/>
    </row>
    <row r="1350" spans="1:127" s="502" customFormat="1" ht="12.75" customHeight="1" x14ac:dyDescent="0.2">
      <c r="A1350" s="281">
        <v>1349</v>
      </c>
      <c r="B1350" s="281" t="s">
        <v>1005</v>
      </c>
      <c r="C1350" s="497" t="s">
        <v>3182</v>
      </c>
      <c r="D1350" s="281" t="s">
        <v>9513</v>
      </c>
      <c r="E1350" s="281" t="s">
        <v>7062</v>
      </c>
      <c r="F1350" s="281" t="s">
        <v>9514</v>
      </c>
      <c r="G1350" s="296" t="s">
        <v>7231</v>
      </c>
      <c r="H1350" s="676" t="s">
        <v>9515</v>
      </c>
      <c r="I1350" s="271" t="s">
        <v>2653</v>
      </c>
      <c r="J1350" s="281" t="s">
        <v>4861</v>
      </c>
      <c r="K1350" s="281" t="s">
        <v>7232</v>
      </c>
      <c r="L1350" s="676" t="s">
        <v>7233</v>
      </c>
      <c r="M1350" s="306">
        <v>43587</v>
      </c>
      <c r="N1350" s="307">
        <v>45102</v>
      </c>
      <c r="O1350" s="277" t="s">
        <v>991</v>
      </c>
      <c r="P1350" s="299">
        <f t="shared" si="285"/>
        <v>45102</v>
      </c>
      <c r="Q1350" s="264">
        <v>20713</v>
      </c>
      <c r="R1350" s="264">
        <v>2019</v>
      </c>
      <c r="S1350" s="265">
        <v>44372</v>
      </c>
      <c r="T1350" s="281" t="s">
        <v>8373</v>
      </c>
      <c r="U1350" s="281" t="s">
        <v>7965</v>
      </c>
      <c r="V1350" s="150" t="s">
        <v>7242</v>
      </c>
      <c r="W1350" s="150" t="s">
        <v>10474</v>
      </c>
      <c r="X1350" s="281" t="s">
        <v>7234</v>
      </c>
      <c r="Y1350" s="281"/>
      <c r="Z1350" s="150" t="s">
        <v>461</v>
      </c>
      <c r="AA1350" s="303">
        <f>N1350</f>
        <v>45102</v>
      </c>
      <c r="AB1350" s="283" t="s">
        <v>2167</v>
      </c>
      <c r="AC1350" s="281">
        <v>4.5</v>
      </c>
      <c r="AD1350" s="284">
        <v>28</v>
      </c>
      <c r="AE1350" s="281">
        <v>90</v>
      </c>
      <c r="AF1350" s="281">
        <v>90</v>
      </c>
      <c r="AG1350" s="281">
        <v>115</v>
      </c>
      <c r="AH1350" s="281">
        <v>115</v>
      </c>
      <c r="AI1350" s="281">
        <v>22</v>
      </c>
      <c r="AJ1350" s="281">
        <v>36</v>
      </c>
      <c r="AK1350" s="281">
        <v>54</v>
      </c>
      <c r="AL1350" s="281">
        <v>1</v>
      </c>
      <c r="AM1350" s="265">
        <v>44124</v>
      </c>
      <c r="AN1350" s="281">
        <v>2019</v>
      </c>
      <c r="AO1350" s="281" t="s">
        <v>991</v>
      </c>
      <c r="AP1350" s="281" t="s">
        <v>9517</v>
      </c>
      <c r="AQ1350" s="640"/>
      <c r="AR1350" s="516"/>
      <c r="AS1350" s="516"/>
      <c r="AT1350" s="516"/>
      <c r="AU1350" s="516"/>
      <c r="AV1350" s="516"/>
      <c r="AW1350" s="516"/>
      <c r="AX1350" s="516"/>
      <c r="AY1350" s="516"/>
      <c r="AZ1350" s="516"/>
      <c r="BA1350" s="516"/>
      <c r="BB1350" s="516"/>
      <c r="BC1350" s="516"/>
      <c r="BD1350" s="516"/>
      <c r="BE1350" s="516"/>
      <c r="BF1350" s="516"/>
      <c r="BG1350" s="516"/>
      <c r="BH1350" s="516"/>
      <c r="BI1350" s="516"/>
      <c r="BJ1350" s="516"/>
      <c r="BK1350" s="516"/>
      <c r="BL1350" s="516"/>
      <c r="BM1350" s="516"/>
      <c r="BN1350" s="516"/>
      <c r="BO1350" s="516"/>
      <c r="BP1350" s="516"/>
      <c r="BQ1350" s="516"/>
      <c r="BR1350" s="516"/>
      <c r="BS1350" s="516"/>
      <c r="BT1350" s="516"/>
      <c r="BU1350" s="516"/>
      <c r="BV1350" s="516"/>
      <c r="BW1350" s="516"/>
      <c r="BX1350" s="516"/>
      <c r="BY1350" s="516"/>
      <c r="BZ1350" s="516"/>
      <c r="CA1350" s="516"/>
      <c r="CB1350" s="516"/>
      <c r="CC1350" s="516"/>
      <c r="CD1350" s="516"/>
      <c r="CE1350" s="516"/>
      <c r="CF1350" s="516"/>
      <c r="CG1350" s="516"/>
      <c r="CH1350" s="516"/>
      <c r="CI1350" s="516"/>
      <c r="CJ1350" s="516"/>
      <c r="CK1350" s="516"/>
      <c r="CL1350" s="516"/>
      <c r="CM1350" s="516"/>
      <c r="CN1350" s="516"/>
      <c r="CO1350" s="516"/>
      <c r="CP1350" s="516"/>
      <c r="CQ1350" s="532"/>
      <c r="CR1350" s="532"/>
      <c r="CS1350" s="532"/>
      <c r="CT1350" s="532"/>
      <c r="CU1350" s="532"/>
      <c r="CV1350" s="532"/>
      <c r="CW1350" s="532"/>
      <c r="CX1350" s="532"/>
      <c r="CY1350" s="532"/>
      <c r="CZ1350" s="532"/>
      <c r="DA1350" s="532"/>
      <c r="DB1350" s="532"/>
      <c r="DC1350" s="532"/>
      <c r="DD1350" s="532"/>
      <c r="DE1350" s="532"/>
      <c r="DF1350" s="532"/>
      <c r="DG1350" s="532"/>
      <c r="DH1350" s="532"/>
      <c r="DI1350" s="532"/>
      <c r="DJ1350" s="532"/>
      <c r="DK1350" s="532"/>
      <c r="DL1350" s="532"/>
      <c r="DM1350" s="532"/>
      <c r="DN1350" s="532"/>
      <c r="DO1350" s="532"/>
      <c r="DP1350" s="532"/>
      <c r="DQ1350" s="532"/>
      <c r="DR1350" s="532"/>
      <c r="DS1350" s="532"/>
      <c r="DT1350" s="532"/>
      <c r="DU1350" s="532"/>
      <c r="DV1350" s="532"/>
      <c r="DW1350" s="532"/>
    </row>
    <row r="1351" spans="1:127" s="502" customFormat="1" ht="12.75" customHeight="1" x14ac:dyDescent="0.2">
      <c r="A1351" s="281">
        <v>1350</v>
      </c>
      <c r="B1351" s="281" t="s">
        <v>1004</v>
      </c>
      <c r="C1351" s="281" t="s">
        <v>2763</v>
      </c>
      <c r="D1351" s="281"/>
      <c r="E1351" s="281" t="s">
        <v>7063</v>
      </c>
      <c r="F1351" s="281"/>
      <c r="G1351" s="296" t="s">
        <v>10741</v>
      </c>
      <c r="H1351" s="922"/>
      <c r="I1351" s="270" t="s">
        <v>2653</v>
      </c>
      <c r="J1351" s="281"/>
      <c r="K1351" s="281" t="s">
        <v>10742</v>
      </c>
      <c r="L1351" s="922" t="s">
        <v>5921</v>
      </c>
      <c r="M1351" s="306">
        <v>42527</v>
      </c>
      <c r="N1351" s="325">
        <v>45148</v>
      </c>
      <c r="O1351" s="277" t="s">
        <v>991</v>
      </c>
      <c r="P1351" s="298">
        <f t="shared" si="285"/>
        <v>45148</v>
      </c>
      <c r="Q1351" s="278">
        <v>21492</v>
      </c>
      <c r="R1351" s="278">
        <v>2013</v>
      </c>
      <c r="S1351" s="279">
        <v>44418</v>
      </c>
      <c r="T1351" s="280" t="s">
        <v>32</v>
      </c>
      <c r="U1351" s="281" t="s">
        <v>1687</v>
      </c>
      <c r="V1351" s="150" t="s">
        <v>484</v>
      </c>
      <c r="W1351" s="150" t="s">
        <v>2261</v>
      </c>
      <c r="X1351" s="280" t="s">
        <v>4109</v>
      </c>
      <c r="Y1351" s="280" t="s">
        <v>10743</v>
      </c>
      <c r="Z1351" s="282" t="s">
        <v>2545</v>
      </c>
      <c r="AA1351" s="319">
        <f t="shared" ref="AA1351" si="286">N1351</f>
        <v>45148</v>
      </c>
      <c r="AB1351" s="149" t="s">
        <v>1411</v>
      </c>
      <c r="AC1351" s="280">
        <v>5.4</v>
      </c>
      <c r="AD1351" s="305"/>
      <c r="AE1351" s="280">
        <v>95</v>
      </c>
      <c r="AF1351" s="280"/>
      <c r="AG1351" s="280">
        <v>115</v>
      </c>
      <c r="AH1351" s="280"/>
      <c r="AI1351" s="280">
        <v>23</v>
      </c>
      <c r="AJ1351" s="280">
        <v>39</v>
      </c>
      <c r="AK1351" s="280">
        <v>57</v>
      </c>
      <c r="AL1351" s="280">
        <v>1</v>
      </c>
      <c r="AM1351" s="501"/>
      <c r="AN1351" s="501"/>
      <c r="AO1351" s="501"/>
      <c r="AP1351" s="840"/>
      <c r="AQ1351" s="635"/>
      <c r="AR1351" s="324"/>
      <c r="AS1351" s="324"/>
      <c r="AT1351" s="324"/>
      <c r="AU1351" s="324"/>
      <c r="AV1351" s="324"/>
      <c r="AW1351" s="324"/>
      <c r="AX1351" s="324"/>
      <c r="AY1351" s="324"/>
      <c r="AZ1351" s="324"/>
      <c r="BA1351" s="324"/>
      <c r="BB1351" s="324"/>
      <c r="BC1351" s="324"/>
      <c r="BD1351" s="324"/>
      <c r="BE1351" s="324"/>
      <c r="BF1351" s="324"/>
      <c r="BG1351" s="324"/>
      <c r="BH1351" s="324"/>
      <c r="BI1351" s="324"/>
      <c r="BJ1351" s="324"/>
      <c r="BK1351" s="324"/>
      <c r="BL1351" s="324"/>
      <c r="BM1351" s="324"/>
      <c r="BN1351" s="324"/>
      <c r="BO1351" s="324"/>
      <c r="BP1351" s="324"/>
      <c r="BQ1351" s="324"/>
      <c r="BR1351" s="324"/>
      <c r="BS1351" s="324"/>
      <c r="BT1351" s="324"/>
      <c r="BU1351" s="324"/>
      <c r="BV1351" s="324"/>
      <c r="BW1351" s="324"/>
      <c r="BX1351" s="324"/>
      <c r="BY1351" s="324"/>
      <c r="BZ1351" s="324"/>
      <c r="CA1351" s="324"/>
      <c r="CB1351" s="324"/>
      <c r="CC1351" s="324"/>
      <c r="CD1351" s="324"/>
      <c r="CE1351" s="324"/>
      <c r="CF1351" s="324"/>
      <c r="CG1351" s="324"/>
      <c r="CH1351" s="324"/>
      <c r="CI1351" s="324"/>
      <c r="CJ1351" s="324"/>
      <c r="CK1351" s="324"/>
      <c r="CL1351" s="324"/>
      <c r="CM1351" s="324"/>
      <c r="CN1351" s="324"/>
      <c r="CO1351" s="324"/>
      <c r="CP1351" s="324"/>
      <c r="CQ1351" s="532"/>
      <c r="CR1351" s="532"/>
      <c r="CS1351" s="532"/>
      <c r="CT1351" s="532"/>
      <c r="CU1351" s="532"/>
      <c r="CV1351" s="532"/>
      <c r="CW1351" s="532"/>
      <c r="CX1351" s="532"/>
      <c r="CY1351" s="532"/>
      <c r="CZ1351" s="532"/>
      <c r="DA1351" s="532"/>
      <c r="DB1351" s="532"/>
      <c r="DC1351" s="532"/>
      <c r="DD1351" s="532"/>
      <c r="DE1351" s="532"/>
      <c r="DF1351" s="532"/>
      <c r="DG1351" s="532"/>
      <c r="DH1351" s="532"/>
      <c r="DI1351" s="532"/>
      <c r="DJ1351" s="532"/>
      <c r="DK1351" s="532"/>
      <c r="DL1351" s="532"/>
      <c r="DM1351" s="532"/>
      <c r="DN1351" s="532"/>
      <c r="DO1351" s="532"/>
      <c r="DP1351" s="532"/>
      <c r="DQ1351" s="532"/>
      <c r="DR1351" s="532"/>
      <c r="DS1351" s="532"/>
      <c r="DT1351" s="532"/>
      <c r="DU1351" s="532"/>
      <c r="DV1351" s="532"/>
      <c r="DW1351" s="532"/>
    </row>
    <row r="1352" spans="1:127" s="502" customFormat="1" ht="12.75" customHeight="1" x14ac:dyDescent="0.2">
      <c r="A1352" s="281">
        <v>1351</v>
      </c>
      <c r="B1352" s="270" t="s">
        <v>1004</v>
      </c>
      <c r="C1352" s="271" t="s">
        <v>9232</v>
      </c>
      <c r="D1352" s="271"/>
      <c r="E1352" s="130" t="s">
        <v>7214</v>
      </c>
      <c r="F1352" s="271"/>
      <c r="G1352" s="272" t="s">
        <v>10580</v>
      </c>
      <c r="H1352" s="273"/>
      <c r="I1352" s="271" t="s">
        <v>601</v>
      </c>
      <c r="J1352" s="271"/>
      <c r="K1352" s="271" t="s">
        <v>10581</v>
      </c>
      <c r="L1352" s="273" t="s">
        <v>10582</v>
      </c>
      <c r="M1352" s="275">
        <v>44396</v>
      </c>
      <c r="N1352" s="132">
        <v>45124</v>
      </c>
      <c r="O1352" s="277" t="s">
        <v>991</v>
      </c>
      <c r="P1352" s="299">
        <f>N1352</f>
        <v>45124</v>
      </c>
      <c r="Q1352" s="264">
        <v>21403</v>
      </c>
      <c r="R1352" s="264">
        <v>2021</v>
      </c>
      <c r="S1352" s="265">
        <v>44394</v>
      </c>
      <c r="T1352" s="281" t="s">
        <v>1686</v>
      </c>
      <c r="U1352" s="281" t="s">
        <v>1786</v>
      </c>
      <c r="V1352" s="150" t="s">
        <v>484</v>
      </c>
      <c r="W1352" s="150" t="s">
        <v>484</v>
      </c>
      <c r="X1352" s="281" t="s">
        <v>10583</v>
      </c>
      <c r="Y1352" s="281" t="s">
        <v>10584</v>
      </c>
      <c r="Z1352" s="150" t="s">
        <v>1852</v>
      </c>
      <c r="AA1352" s="303">
        <f>N1352</f>
        <v>45124</v>
      </c>
      <c r="AB1352" s="283" t="s">
        <v>10575</v>
      </c>
      <c r="AC1352" s="281">
        <v>5.0999999999999996</v>
      </c>
      <c r="AD1352" s="284"/>
      <c r="AE1352" s="281">
        <v>90</v>
      </c>
      <c r="AF1352" s="281"/>
      <c r="AG1352" s="281">
        <v>110</v>
      </c>
      <c r="AH1352" s="281"/>
      <c r="AI1352" s="281" t="s">
        <v>994</v>
      </c>
      <c r="AJ1352" s="281">
        <v>40</v>
      </c>
      <c r="AK1352" s="281">
        <v>54</v>
      </c>
      <c r="AL1352" s="281">
        <v>1</v>
      </c>
      <c r="AM1352" s="265"/>
      <c r="AN1352" s="281"/>
      <c r="AO1352" s="281"/>
      <c r="AP1352" s="281"/>
      <c r="AQ1352" s="635"/>
      <c r="AR1352" s="324"/>
      <c r="AS1352" s="324"/>
      <c r="AT1352" s="324"/>
      <c r="AU1352" s="324"/>
      <c r="AV1352" s="324"/>
      <c r="AW1352" s="324"/>
      <c r="AX1352" s="324"/>
      <c r="AY1352" s="324"/>
      <c r="AZ1352" s="324"/>
      <c r="BA1352" s="324"/>
      <c r="BB1352" s="324"/>
      <c r="BC1352" s="324"/>
      <c r="BD1352" s="324"/>
      <c r="BE1352" s="324"/>
      <c r="BF1352" s="324"/>
      <c r="BG1352" s="324"/>
      <c r="BH1352" s="324"/>
      <c r="BI1352" s="324"/>
      <c r="BJ1352" s="324"/>
      <c r="BK1352" s="324"/>
      <c r="BL1352" s="324"/>
      <c r="BM1352" s="324"/>
      <c r="BN1352" s="324"/>
      <c r="BO1352" s="324"/>
      <c r="BP1352" s="324"/>
      <c r="BQ1352" s="324"/>
      <c r="BR1352" s="324"/>
      <c r="BS1352" s="324"/>
      <c r="BT1352" s="324"/>
      <c r="BU1352" s="324"/>
      <c r="BV1352" s="324"/>
      <c r="BW1352" s="324"/>
      <c r="BX1352" s="324"/>
      <c r="BY1352" s="324"/>
      <c r="BZ1352" s="324"/>
      <c r="CA1352" s="324"/>
      <c r="CB1352" s="324"/>
      <c r="CC1352" s="324"/>
      <c r="CD1352" s="324"/>
      <c r="CE1352" s="324"/>
      <c r="CF1352" s="324"/>
      <c r="CG1352" s="324"/>
      <c r="CH1352" s="324"/>
      <c r="CI1352" s="324"/>
      <c r="CJ1352" s="324"/>
      <c r="CK1352" s="324"/>
      <c r="CL1352" s="324"/>
      <c r="CM1352" s="324"/>
      <c r="CN1352" s="324"/>
      <c r="CO1352" s="324"/>
      <c r="CP1352" s="324"/>
      <c r="CQ1352" s="532"/>
      <c r="CR1352" s="532"/>
      <c r="CS1352" s="532"/>
      <c r="CT1352" s="532"/>
      <c r="CU1352" s="532"/>
      <c r="CV1352" s="532"/>
      <c r="CW1352" s="532"/>
      <c r="CX1352" s="532"/>
      <c r="CY1352" s="532"/>
      <c r="CZ1352" s="532"/>
      <c r="DA1352" s="532"/>
      <c r="DB1352" s="532"/>
      <c r="DC1352" s="532"/>
      <c r="DD1352" s="532"/>
      <c r="DE1352" s="532"/>
      <c r="DF1352" s="532"/>
      <c r="DG1352" s="532"/>
      <c r="DH1352" s="532"/>
      <c r="DI1352" s="532"/>
      <c r="DJ1352" s="532"/>
      <c r="DK1352" s="532"/>
      <c r="DL1352" s="532"/>
      <c r="DM1352" s="532"/>
      <c r="DN1352" s="532"/>
      <c r="DO1352" s="532"/>
      <c r="DP1352" s="532"/>
      <c r="DQ1352" s="532"/>
      <c r="DR1352" s="532"/>
      <c r="DS1352" s="532"/>
      <c r="DT1352" s="532"/>
      <c r="DU1352" s="532"/>
      <c r="DV1352" s="532"/>
      <c r="DW1352" s="532"/>
    </row>
    <row r="1353" spans="1:127" ht="12.75" customHeight="1" x14ac:dyDescent="0.2">
      <c r="A1353" s="281">
        <v>1352</v>
      </c>
      <c r="B1353" s="281" t="s">
        <v>1004</v>
      </c>
      <c r="C1353" s="281" t="s">
        <v>7148</v>
      </c>
      <c r="D1353" s="281"/>
      <c r="E1353" s="281" t="s">
        <v>7522</v>
      </c>
      <c r="F1353" s="281"/>
      <c r="G1353" s="296" t="s">
        <v>7523</v>
      </c>
      <c r="H1353" s="676"/>
      <c r="I1353" s="281" t="s">
        <v>601</v>
      </c>
      <c r="J1353" s="281"/>
      <c r="K1353" s="281" t="s">
        <v>7524</v>
      </c>
      <c r="L1353" s="676" t="s">
        <v>7525</v>
      </c>
      <c r="M1353" s="306">
        <v>43678</v>
      </c>
      <c r="N1353" s="325">
        <v>45118</v>
      </c>
      <c r="O1353" s="507" t="s">
        <v>991</v>
      </c>
      <c r="P1353" s="513">
        <f t="shared" ref="P1353:P1361" si="287">N1353</f>
        <v>45118</v>
      </c>
      <c r="Q1353" s="514">
        <v>19418</v>
      </c>
      <c r="R1353" s="514">
        <v>2019</v>
      </c>
      <c r="S1353" s="279">
        <v>44388</v>
      </c>
      <c r="T1353" s="501" t="s">
        <v>1785</v>
      </c>
      <c r="U1353" s="324" t="s">
        <v>991</v>
      </c>
      <c r="V1353" s="282" t="s">
        <v>8500</v>
      </c>
      <c r="W1353" s="282" t="s">
        <v>7373</v>
      </c>
      <c r="X1353" s="280" t="s">
        <v>7526</v>
      </c>
      <c r="Y1353" s="280" t="s">
        <v>1347</v>
      </c>
      <c r="Z1353" s="282" t="s">
        <v>1348</v>
      </c>
      <c r="AA1353" s="319">
        <f>N1353</f>
        <v>45118</v>
      </c>
      <c r="AB1353" s="149" t="s">
        <v>7154</v>
      </c>
      <c r="AC1353" s="280">
        <v>5.2</v>
      </c>
      <c r="AD1353" s="305"/>
      <c r="AE1353" s="280">
        <v>70</v>
      </c>
      <c r="AF1353" s="280"/>
      <c r="AG1353" s="280">
        <v>95</v>
      </c>
      <c r="AH1353" s="280"/>
      <c r="AI1353" s="280" t="s">
        <v>994</v>
      </c>
      <c r="AJ1353" s="280">
        <v>38</v>
      </c>
      <c r="AK1353" s="501">
        <v>47</v>
      </c>
      <c r="AL1353" s="501">
        <v>1</v>
      </c>
      <c r="AM1353" s="501"/>
      <c r="AN1353" s="501"/>
      <c r="AO1353" s="501"/>
      <c r="AP1353" s="280"/>
      <c r="AQ1353" s="634"/>
      <c r="AR1353" s="501"/>
      <c r="AS1353" s="501"/>
      <c r="AT1353" s="501"/>
      <c r="AU1353" s="501"/>
      <c r="AV1353" s="501"/>
      <c r="AW1353" s="501"/>
      <c r="AX1353" s="501"/>
      <c r="AY1353" s="501"/>
      <c r="AZ1353" s="501"/>
      <c r="BA1353" s="501"/>
      <c r="BB1353" s="501"/>
      <c r="BC1353" s="501"/>
      <c r="BD1353" s="501"/>
      <c r="BE1353" s="501"/>
      <c r="BF1353" s="501"/>
      <c r="BG1353" s="501"/>
      <c r="BH1353" s="501"/>
      <c r="BI1353" s="501"/>
      <c r="BJ1353" s="501"/>
      <c r="BK1353" s="501"/>
      <c r="BL1353" s="501"/>
      <c r="BM1353" s="501"/>
      <c r="BN1353" s="501"/>
      <c r="BO1353" s="501"/>
      <c r="BP1353" s="501"/>
      <c r="BQ1353" s="501"/>
      <c r="BR1353" s="501"/>
      <c r="BS1353" s="501"/>
      <c r="BT1353" s="501"/>
      <c r="BU1353" s="501"/>
      <c r="BV1353" s="501"/>
      <c r="BW1353" s="501"/>
      <c r="BX1353" s="501"/>
      <c r="BY1353" s="501"/>
      <c r="BZ1353" s="501"/>
      <c r="CA1353" s="501"/>
      <c r="CB1353" s="501"/>
      <c r="CC1353" s="501"/>
      <c r="CD1353" s="501"/>
      <c r="CE1353" s="501"/>
      <c r="CF1353" s="501"/>
      <c r="CG1353" s="501"/>
      <c r="CH1353" s="501"/>
      <c r="CI1353" s="501"/>
      <c r="CJ1353" s="501"/>
      <c r="CK1353" s="501"/>
      <c r="CL1353" s="501"/>
      <c r="CM1353" s="501"/>
      <c r="CN1353" s="501"/>
      <c r="CO1353" s="501"/>
      <c r="CP1353" s="501"/>
    </row>
    <row r="1354" spans="1:127" ht="12.75" customHeight="1" x14ac:dyDescent="0.2">
      <c r="A1354" s="281">
        <v>1353</v>
      </c>
      <c r="B1354" s="281" t="s">
        <v>1004</v>
      </c>
      <c r="C1354" s="281" t="s">
        <v>7528</v>
      </c>
      <c r="D1354" s="281"/>
      <c r="E1354" s="281" t="s">
        <v>7527</v>
      </c>
      <c r="F1354" s="281"/>
      <c r="G1354" s="296" t="s">
        <v>7529</v>
      </c>
      <c r="H1354" s="676"/>
      <c r="I1354" s="281" t="s">
        <v>601</v>
      </c>
      <c r="J1354" s="281"/>
      <c r="K1354" s="281" t="s">
        <v>6486</v>
      </c>
      <c r="L1354" s="676" t="s">
        <v>7530</v>
      </c>
      <c r="M1354" s="306">
        <v>43678</v>
      </c>
      <c r="N1354" s="325">
        <v>44406</v>
      </c>
      <c r="O1354" s="507" t="s">
        <v>991</v>
      </c>
      <c r="P1354" s="513">
        <f t="shared" si="287"/>
        <v>44406</v>
      </c>
      <c r="Q1354" s="514">
        <v>19421</v>
      </c>
      <c r="R1354" s="514">
        <v>2019</v>
      </c>
      <c r="S1354" s="279">
        <v>43675</v>
      </c>
      <c r="T1354" s="501" t="s">
        <v>1686</v>
      </c>
      <c r="U1354" s="324" t="s">
        <v>1786</v>
      </c>
      <c r="V1354" s="282" t="s">
        <v>484</v>
      </c>
      <c r="W1354" s="282" t="s">
        <v>484</v>
      </c>
      <c r="X1354" s="280" t="s">
        <v>6488</v>
      </c>
      <c r="Y1354" s="280" t="s">
        <v>6489</v>
      </c>
      <c r="Z1354" s="282" t="s">
        <v>6301</v>
      </c>
      <c r="AA1354" s="319">
        <f t="shared" si="273"/>
        <v>44406</v>
      </c>
      <c r="AB1354" s="149" t="s">
        <v>4172</v>
      </c>
      <c r="AC1354" s="280">
        <v>4.5999999999999996</v>
      </c>
      <c r="AD1354" s="305"/>
      <c r="AE1354" s="280">
        <v>70</v>
      </c>
      <c r="AF1354" s="280"/>
      <c r="AG1354" s="280">
        <v>95</v>
      </c>
      <c r="AH1354" s="280"/>
      <c r="AI1354" s="280" t="s">
        <v>994</v>
      </c>
      <c r="AJ1354" s="280">
        <v>38</v>
      </c>
      <c r="AK1354" s="501">
        <v>50</v>
      </c>
      <c r="AL1354" s="501">
        <v>1</v>
      </c>
      <c r="AM1354" s="501"/>
      <c r="AN1354" s="501"/>
      <c r="AO1354" s="501"/>
      <c r="AP1354" s="280"/>
      <c r="AQ1354" s="634"/>
      <c r="AR1354" s="501"/>
      <c r="AS1354" s="501"/>
      <c r="AT1354" s="501"/>
      <c r="AU1354" s="501"/>
      <c r="AV1354" s="501"/>
      <c r="AW1354" s="501"/>
      <c r="AX1354" s="501"/>
      <c r="AY1354" s="501"/>
      <c r="AZ1354" s="501"/>
      <c r="BA1354" s="501"/>
      <c r="BB1354" s="501"/>
      <c r="BC1354" s="501"/>
      <c r="BD1354" s="501"/>
      <c r="BE1354" s="501"/>
      <c r="BF1354" s="501"/>
      <c r="BG1354" s="501"/>
      <c r="BH1354" s="501"/>
      <c r="BI1354" s="501"/>
      <c r="BJ1354" s="501"/>
      <c r="BK1354" s="501"/>
      <c r="BL1354" s="501"/>
      <c r="BM1354" s="501"/>
      <c r="BN1354" s="501"/>
      <c r="BO1354" s="501"/>
      <c r="BP1354" s="501"/>
      <c r="BQ1354" s="501"/>
      <c r="BR1354" s="501"/>
      <c r="BS1354" s="501"/>
      <c r="BT1354" s="501"/>
      <c r="BU1354" s="501"/>
      <c r="BV1354" s="501"/>
      <c r="BW1354" s="501"/>
      <c r="BX1354" s="501"/>
      <c r="BY1354" s="501"/>
      <c r="BZ1354" s="501"/>
      <c r="CA1354" s="501"/>
      <c r="CB1354" s="501"/>
      <c r="CC1354" s="501"/>
      <c r="CD1354" s="501"/>
      <c r="CE1354" s="501"/>
      <c r="CF1354" s="501"/>
      <c r="CG1354" s="501"/>
      <c r="CH1354" s="501"/>
      <c r="CI1354" s="501"/>
      <c r="CJ1354" s="501"/>
      <c r="CK1354" s="501"/>
      <c r="CL1354" s="501"/>
      <c r="CM1354" s="501"/>
      <c r="CN1354" s="501"/>
      <c r="CO1354" s="501"/>
      <c r="CP1354" s="501"/>
    </row>
    <row r="1355" spans="1:127" ht="12.75" customHeight="1" x14ac:dyDescent="0.2">
      <c r="A1355" s="281">
        <v>1354</v>
      </c>
      <c r="B1355" s="281" t="s">
        <v>1004</v>
      </c>
      <c r="C1355" s="281" t="s">
        <v>1398</v>
      </c>
      <c r="D1355" s="281"/>
      <c r="E1355" s="281" t="s">
        <v>7561</v>
      </c>
      <c r="F1355" s="281"/>
      <c r="G1355" s="296" t="s">
        <v>7568</v>
      </c>
      <c r="H1355" s="676"/>
      <c r="I1355" s="281" t="s">
        <v>1634</v>
      </c>
      <c r="J1355" s="281"/>
      <c r="K1355" s="281" t="s">
        <v>7569</v>
      </c>
      <c r="L1355" s="676" t="s">
        <v>7570</v>
      </c>
      <c r="M1355" s="306">
        <v>43696</v>
      </c>
      <c r="N1355" s="325">
        <v>44422</v>
      </c>
      <c r="O1355" s="507" t="s">
        <v>991</v>
      </c>
      <c r="P1355" s="513">
        <f t="shared" si="287"/>
        <v>44422</v>
      </c>
      <c r="Q1355" s="514">
        <v>19430</v>
      </c>
      <c r="R1355" s="514">
        <v>2019</v>
      </c>
      <c r="S1355" s="279">
        <v>43691</v>
      </c>
      <c r="T1355" s="501" t="s">
        <v>1686</v>
      </c>
      <c r="U1355" s="324" t="s">
        <v>1786</v>
      </c>
      <c r="V1355" s="282" t="s">
        <v>484</v>
      </c>
      <c r="W1355" s="282" t="s">
        <v>484</v>
      </c>
      <c r="X1355" s="280" t="s">
        <v>7571</v>
      </c>
      <c r="Y1355" s="280" t="s">
        <v>1382</v>
      </c>
      <c r="Z1355" s="282" t="s">
        <v>7572</v>
      </c>
      <c r="AA1355" s="319">
        <f t="shared" si="273"/>
        <v>44422</v>
      </c>
      <c r="AB1355" s="149" t="s">
        <v>485</v>
      </c>
      <c r="AC1355" s="280">
        <v>4.5</v>
      </c>
      <c r="AD1355" s="305"/>
      <c r="AE1355" s="280">
        <v>63</v>
      </c>
      <c r="AF1355" s="280"/>
      <c r="AG1355" s="280">
        <v>80</v>
      </c>
      <c r="AH1355" s="280"/>
      <c r="AI1355" s="280" t="s">
        <v>994</v>
      </c>
      <c r="AJ1355" s="280" t="s">
        <v>994</v>
      </c>
      <c r="AK1355" s="501" t="s">
        <v>994</v>
      </c>
      <c r="AL1355" s="501">
        <v>1</v>
      </c>
      <c r="AM1355" s="501"/>
      <c r="AN1355" s="501"/>
      <c r="AO1355" s="501"/>
      <c r="AP1355" s="280"/>
      <c r="AQ1355" s="634"/>
      <c r="AR1355" s="501"/>
      <c r="AS1355" s="501"/>
      <c r="AT1355" s="501"/>
      <c r="AU1355" s="501"/>
      <c r="AV1355" s="501"/>
      <c r="AW1355" s="501"/>
      <c r="AX1355" s="501"/>
      <c r="AY1355" s="501"/>
      <c r="AZ1355" s="501"/>
      <c r="BA1355" s="501"/>
      <c r="BB1355" s="501"/>
      <c r="BC1355" s="501"/>
      <c r="BD1355" s="501"/>
      <c r="BE1355" s="501"/>
      <c r="BF1355" s="501"/>
      <c r="BG1355" s="501"/>
      <c r="BH1355" s="501"/>
      <c r="BI1355" s="501"/>
      <c r="BJ1355" s="501"/>
      <c r="BK1355" s="501"/>
      <c r="BL1355" s="501"/>
      <c r="BM1355" s="501"/>
      <c r="BN1355" s="501"/>
      <c r="BO1355" s="501"/>
      <c r="BP1355" s="501"/>
      <c r="BQ1355" s="501"/>
      <c r="BR1355" s="501"/>
      <c r="BS1355" s="501"/>
      <c r="BT1355" s="501"/>
      <c r="BU1355" s="501"/>
      <c r="BV1355" s="501"/>
      <c r="BW1355" s="501"/>
      <c r="BX1355" s="501"/>
      <c r="BY1355" s="501"/>
      <c r="BZ1355" s="501"/>
      <c r="CA1355" s="501"/>
      <c r="CB1355" s="501"/>
      <c r="CC1355" s="501"/>
      <c r="CD1355" s="501"/>
      <c r="CE1355" s="501"/>
      <c r="CF1355" s="501"/>
      <c r="CG1355" s="501"/>
      <c r="CH1355" s="501"/>
      <c r="CI1355" s="501"/>
      <c r="CJ1355" s="501"/>
      <c r="CK1355" s="501"/>
      <c r="CL1355" s="501"/>
      <c r="CM1355" s="501"/>
      <c r="CN1355" s="501"/>
      <c r="CO1355" s="501"/>
      <c r="CP1355" s="501"/>
    </row>
    <row r="1356" spans="1:127" ht="12.75" customHeight="1" x14ac:dyDescent="0.2">
      <c r="A1356" s="281">
        <v>1355</v>
      </c>
      <c r="B1356" s="281" t="s">
        <v>1004</v>
      </c>
      <c r="C1356" s="281" t="s">
        <v>3182</v>
      </c>
      <c r="D1356" s="281"/>
      <c r="E1356" s="281" t="s">
        <v>7562</v>
      </c>
      <c r="F1356" s="281"/>
      <c r="G1356" s="296" t="s">
        <v>5788</v>
      </c>
      <c r="H1356" s="676"/>
      <c r="I1356" s="281" t="s">
        <v>2653</v>
      </c>
      <c r="J1356" s="281"/>
      <c r="K1356" s="281" t="s">
        <v>2407</v>
      </c>
      <c r="L1356" s="676" t="s">
        <v>2408</v>
      </c>
      <c r="M1356" s="306">
        <v>43712</v>
      </c>
      <c r="N1356" s="325">
        <v>44429</v>
      </c>
      <c r="O1356" s="507" t="s">
        <v>991</v>
      </c>
      <c r="P1356" s="513">
        <f t="shared" si="287"/>
        <v>44429</v>
      </c>
      <c r="Q1356" s="514">
        <v>19473</v>
      </c>
      <c r="R1356" s="514">
        <v>2018</v>
      </c>
      <c r="S1356" s="279">
        <v>43698</v>
      </c>
      <c r="T1356" s="501" t="s">
        <v>5079</v>
      </c>
      <c r="U1356" s="324" t="s">
        <v>1786</v>
      </c>
      <c r="V1356" s="282" t="s">
        <v>484</v>
      </c>
      <c r="W1356" s="282" t="s">
        <v>1532</v>
      </c>
      <c r="X1356" s="280" t="s">
        <v>7645</v>
      </c>
      <c r="Y1356" s="280" t="s">
        <v>560</v>
      </c>
      <c r="Z1356" s="282" t="s">
        <v>1625</v>
      </c>
      <c r="AA1356" s="319">
        <f>N1356</f>
        <v>44429</v>
      </c>
      <c r="AB1356" s="149" t="s">
        <v>2167</v>
      </c>
      <c r="AC1356" s="280">
        <v>4.5</v>
      </c>
      <c r="AD1356" s="305"/>
      <c r="AE1356" s="280">
        <v>90</v>
      </c>
      <c r="AF1356" s="280"/>
      <c r="AG1356" s="280">
        <v>115</v>
      </c>
      <c r="AH1356" s="280"/>
      <c r="AI1356" s="280">
        <v>22</v>
      </c>
      <c r="AJ1356" s="280">
        <v>36</v>
      </c>
      <c r="AK1356" s="501">
        <v>54</v>
      </c>
      <c r="AL1356" s="501">
        <v>1</v>
      </c>
      <c r="AM1356" s="501"/>
      <c r="AN1356" s="501"/>
      <c r="AO1356" s="501"/>
      <c r="AP1356" s="280"/>
      <c r="AQ1356" s="634"/>
      <c r="AR1356" s="501"/>
      <c r="AS1356" s="501"/>
      <c r="AT1356" s="501"/>
      <c r="AU1356" s="501"/>
      <c r="AV1356" s="501"/>
      <c r="AW1356" s="501"/>
      <c r="AX1356" s="501"/>
      <c r="AY1356" s="501"/>
      <c r="AZ1356" s="501"/>
      <c r="BA1356" s="501"/>
      <c r="BB1356" s="501"/>
      <c r="BC1356" s="501"/>
      <c r="BD1356" s="501"/>
      <c r="BE1356" s="501"/>
      <c r="BF1356" s="501"/>
      <c r="BG1356" s="501"/>
      <c r="BH1356" s="501"/>
      <c r="BI1356" s="501"/>
      <c r="BJ1356" s="501"/>
      <c r="BK1356" s="501"/>
      <c r="BL1356" s="501"/>
      <c r="BM1356" s="501"/>
      <c r="BN1356" s="501"/>
      <c r="BO1356" s="501"/>
      <c r="BP1356" s="501"/>
      <c r="BQ1356" s="501"/>
      <c r="BR1356" s="501"/>
      <c r="BS1356" s="501"/>
      <c r="BT1356" s="501"/>
      <c r="BU1356" s="501"/>
      <c r="BV1356" s="501"/>
      <c r="BW1356" s="501"/>
      <c r="BX1356" s="501"/>
      <c r="BY1356" s="501"/>
      <c r="BZ1356" s="501"/>
      <c r="CA1356" s="501"/>
      <c r="CB1356" s="501"/>
      <c r="CC1356" s="501"/>
      <c r="CD1356" s="501"/>
      <c r="CE1356" s="501"/>
      <c r="CF1356" s="501"/>
      <c r="CG1356" s="501"/>
      <c r="CH1356" s="501"/>
      <c r="CI1356" s="501"/>
      <c r="CJ1356" s="501"/>
      <c r="CK1356" s="501"/>
      <c r="CL1356" s="501"/>
      <c r="CM1356" s="501"/>
      <c r="CN1356" s="501"/>
      <c r="CO1356" s="501"/>
      <c r="CP1356" s="501"/>
    </row>
    <row r="1357" spans="1:127" ht="12.75" customHeight="1" x14ac:dyDescent="0.2">
      <c r="A1357" s="281">
        <v>1356</v>
      </c>
      <c r="B1357" s="281" t="s">
        <v>1004</v>
      </c>
      <c r="C1357" s="281" t="s">
        <v>4919</v>
      </c>
      <c r="D1357" s="281"/>
      <c r="E1357" s="281" t="s">
        <v>7563</v>
      </c>
      <c r="F1357" s="281"/>
      <c r="G1357" s="296" t="s">
        <v>7698</v>
      </c>
      <c r="H1357" s="676"/>
      <c r="I1357" s="281" t="s">
        <v>1527</v>
      </c>
      <c r="J1357" s="281"/>
      <c r="K1357" s="281" t="s">
        <v>4963</v>
      </c>
      <c r="L1357" s="676" t="s">
        <v>4964</v>
      </c>
      <c r="M1357" s="306">
        <v>43731</v>
      </c>
      <c r="N1357" s="325">
        <v>44821</v>
      </c>
      <c r="O1357" s="507" t="s">
        <v>991</v>
      </c>
      <c r="P1357" s="513">
        <f t="shared" si="287"/>
        <v>44821</v>
      </c>
      <c r="Q1357" s="514">
        <v>19506</v>
      </c>
      <c r="R1357" s="514">
        <v>2016</v>
      </c>
      <c r="S1357" s="279">
        <v>44091</v>
      </c>
      <c r="T1357" s="501" t="s">
        <v>8196</v>
      </c>
      <c r="U1357" s="324" t="s">
        <v>991</v>
      </c>
      <c r="V1357" s="282" t="s">
        <v>1312</v>
      </c>
      <c r="W1357" s="282" t="s">
        <v>9397</v>
      </c>
      <c r="X1357" s="280" t="s">
        <v>4965</v>
      </c>
      <c r="Y1357" s="280" t="s">
        <v>7387</v>
      </c>
      <c r="Z1357" s="282" t="s">
        <v>815</v>
      </c>
      <c r="AA1357" s="319">
        <f t="shared" ref="AA1357:AA1401" si="288">N1357</f>
        <v>44821</v>
      </c>
      <c r="AB1357" s="149" t="s">
        <v>2167</v>
      </c>
      <c r="AC1357" s="280">
        <v>4.95</v>
      </c>
      <c r="AD1357" s="305"/>
      <c r="AE1357" s="280">
        <v>105</v>
      </c>
      <c r="AF1357" s="280"/>
      <c r="AG1357" s="280">
        <v>120</v>
      </c>
      <c r="AH1357" s="280"/>
      <c r="AI1357" s="280" t="s">
        <v>994</v>
      </c>
      <c r="AJ1357" s="280" t="s">
        <v>994</v>
      </c>
      <c r="AK1357" s="501" t="s">
        <v>994</v>
      </c>
      <c r="AL1357" s="501">
        <v>1</v>
      </c>
      <c r="AM1357" s="501"/>
      <c r="AN1357" s="501"/>
      <c r="AO1357" s="501"/>
      <c r="AP1357" s="280"/>
      <c r="AQ1357" s="634"/>
      <c r="AR1357" s="501"/>
      <c r="AS1357" s="501"/>
      <c r="AT1357" s="501"/>
      <c r="AU1357" s="501"/>
      <c r="AV1357" s="501"/>
      <c r="AW1357" s="501"/>
      <c r="AX1357" s="501"/>
      <c r="AY1357" s="501"/>
      <c r="AZ1357" s="501"/>
      <c r="BA1357" s="501"/>
      <c r="BB1357" s="501"/>
      <c r="BC1357" s="501"/>
      <c r="BD1357" s="501"/>
      <c r="BE1357" s="501"/>
      <c r="BF1357" s="501"/>
      <c r="BG1357" s="501"/>
      <c r="BH1357" s="501"/>
      <c r="BI1357" s="501"/>
      <c r="BJ1357" s="501"/>
      <c r="BK1357" s="501"/>
      <c r="BL1357" s="501"/>
      <c r="BM1357" s="501"/>
      <c r="BN1357" s="501"/>
      <c r="BO1357" s="501"/>
      <c r="BP1357" s="501"/>
      <c r="BQ1357" s="501"/>
      <c r="BR1357" s="501"/>
      <c r="BS1357" s="501"/>
      <c r="BT1357" s="501"/>
      <c r="BU1357" s="501"/>
      <c r="BV1357" s="501"/>
      <c r="BW1357" s="501"/>
      <c r="BX1357" s="501"/>
      <c r="BY1357" s="501"/>
      <c r="BZ1357" s="501"/>
      <c r="CA1357" s="501"/>
      <c r="CB1357" s="501"/>
      <c r="CC1357" s="501"/>
      <c r="CD1357" s="501"/>
      <c r="CE1357" s="501"/>
      <c r="CF1357" s="501"/>
      <c r="CG1357" s="501"/>
      <c r="CH1357" s="501"/>
      <c r="CI1357" s="501"/>
      <c r="CJ1357" s="501"/>
      <c r="CK1357" s="501"/>
      <c r="CL1357" s="501"/>
      <c r="CM1357" s="501"/>
      <c r="CN1357" s="501"/>
      <c r="CO1357" s="501"/>
      <c r="CP1357" s="501"/>
    </row>
    <row r="1358" spans="1:127" ht="12.75" customHeight="1" x14ac:dyDescent="0.2">
      <c r="A1358" s="281">
        <v>1357</v>
      </c>
      <c r="B1358" s="281" t="s">
        <v>1005</v>
      </c>
      <c r="C1358" s="497" t="s">
        <v>3182</v>
      </c>
      <c r="D1358" s="281" t="s">
        <v>2220</v>
      </c>
      <c r="E1358" s="281" t="s">
        <v>7564</v>
      </c>
      <c r="F1358" s="281" t="s">
        <v>10307</v>
      </c>
      <c r="G1358" s="296" t="s">
        <v>7935</v>
      </c>
      <c r="H1358" s="676" t="s">
        <v>10308</v>
      </c>
      <c r="I1358" s="281" t="s">
        <v>2653</v>
      </c>
      <c r="J1358" s="281" t="s">
        <v>9433</v>
      </c>
      <c r="K1358" s="281" t="s">
        <v>7136</v>
      </c>
      <c r="L1358" s="676" t="s">
        <v>7936</v>
      </c>
      <c r="M1358" s="306">
        <v>43844</v>
      </c>
      <c r="N1358" s="325">
        <v>45116</v>
      </c>
      <c r="O1358" s="507" t="s">
        <v>991</v>
      </c>
      <c r="P1358" s="513">
        <f t="shared" si="287"/>
        <v>45116</v>
      </c>
      <c r="Q1358" s="514">
        <v>21371</v>
      </c>
      <c r="R1358" s="514">
        <v>2019</v>
      </c>
      <c r="S1358" s="279">
        <v>44386</v>
      </c>
      <c r="T1358" s="501" t="s">
        <v>9850</v>
      </c>
      <c r="U1358" s="324" t="s">
        <v>7965</v>
      </c>
      <c r="V1358" s="282" t="s">
        <v>10491</v>
      </c>
      <c r="W1358" s="282" t="s">
        <v>10492</v>
      </c>
      <c r="X1358" s="280" t="s">
        <v>7937</v>
      </c>
      <c r="Y1358" s="280" t="s">
        <v>1384</v>
      </c>
      <c r="Z1358" s="282" t="s">
        <v>7139</v>
      </c>
      <c r="AA1358" s="319">
        <f>N1358</f>
        <v>45116</v>
      </c>
      <c r="AB1358" s="149" t="s">
        <v>2167</v>
      </c>
      <c r="AC1358" s="280">
        <v>4.5</v>
      </c>
      <c r="AD1358" s="305">
        <v>27.5</v>
      </c>
      <c r="AE1358" s="280">
        <v>90</v>
      </c>
      <c r="AF1358" s="280">
        <v>90</v>
      </c>
      <c r="AG1358" s="280">
        <v>115</v>
      </c>
      <c r="AH1358" s="280">
        <v>115</v>
      </c>
      <c r="AI1358" s="280">
        <v>22</v>
      </c>
      <c r="AJ1358" s="280">
        <v>36</v>
      </c>
      <c r="AK1358" s="501">
        <v>54</v>
      </c>
      <c r="AL1358" s="501">
        <v>1</v>
      </c>
      <c r="AM1358" s="517">
        <v>44351</v>
      </c>
      <c r="AN1358" s="501">
        <v>2014</v>
      </c>
      <c r="AO1358" s="501" t="s">
        <v>991</v>
      </c>
      <c r="AP1358" s="280" t="s">
        <v>10309</v>
      </c>
      <c r="AQ1358" s="634"/>
      <c r="AR1358" s="501"/>
      <c r="AS1358" s="501"/>
      <c r="AT1358" s="501"/>
      <c r="AU1358" s="501"/>
      <c r="AV1358" s="501"/>
      <c r="AW1358" s="501"/>
      <c r="AX1358" s="501"/>
      <c r="AY1358" s="501"/>
      <c r="AZ1358" s="501"/>
      <c r="BA1358" s="501"/>
      <c r="BB1358" s="501"/>
      <c r="BC1358" s="501"/>
      <c r="BD1358" s="501"/>
      <c r="BE1358" s="501"/>
      <c r="BF1358" s="501"/>
      <c r="BG1358" s="501"/>
      <c r="BH1358" s="501"/>
      <c r="BI1358" s="501"/>
      <c r="BJ1358" s="501"/>
      <c r="BK1358" s="501"/>
      <c r="BL1358" s="501"/>
      <c r="BM1358" s="501"/>
      <c r="BN1358" s="501"/>
      <c r="BO1358" s="501"/>
      <c r="BP1358" s="501"/>
      <c r="BQ1358" s="501"/>
      <c r="BR1358" s="501"/>
      <c r="BS1358" s="501"/>
      <c r="BT1358" s="501"/>
      <c r="BU1358" s="501"/>
      <c r="BV1358" s="501"/>
      <c r="BW1358" s="501"/>
      <c r="BX1358" s="501"/>
      <c r="BY1358" s="501"/>
      <c r="BZ1358" s="501"/>
      <c r="CA1358" s="501"/>
      <c r="CB1358" s="501"/>
      <c r="CC1358" s="501"/>
      <c r="CD1358" s="501"/>
      <c r="CE1358" s="501"/>
      <c r="CF1358" s="501"/>
      <c r="CG1358" s="501"/>
      <c r="CH1358" s="501"/>
      <c r="CI1358" s="501"/>
      <c r="CJ1358" s="501"/>
      <c r="CK1358" s="501"/>
      <c r="CL1358" s="501"/>
      <c r="CM1358" s="501"/>
      <c r="CN1358" s="501"/>
      <c r="CO1358" s="501"/>
      <c r="CP1358" s="501"/>
    </row>
    <row r="1359" spans="1:127" ht="12.75" customHeight="1" x14ac:dyDescent="0.2">
      <c r="A1359" s="281">
        <v>1358</v>
      </c>
      <c r="B1359" s="281" t="s">
        <v>1004</v>
      </c>
      <c r="C1359" s="281" t="s">
        <v>7946</v>
      </c>
      <c r="D1359" s="281"/>
      <c r="E1359" s="281" t="s">
        <v>7565</v>
      </c>
      <c r="F1359" s="281"/>
      <c r="G1359" s="296" t="s">
        <v>7947</v>
      </c>
      <c r="H1359" s="676"/>
      <c r="I1359" s="281" t="s">
        <v>2653</v>
      </c>
      <c r="J1359" s="281"/>
      <c r="K1359" s="281" t="s">
        <v>7948</v>
      </c>
      <c r="L1359" s="676" t="s">
        <v>6277</v>
      </c>
      <c r="M1359" s="306">
        <v>43845</v>
      </c>
      <c r="N1359" s="325">
        <v>44569</v>
      </c>
      <c r="O1359" s="507" t="s">
        <v>991</v>
      </c>
      <c r="P1359" s="513">
        <f t="shared" si="287"/>
        <v>44569</v>
      </c>
      <c r="Q1359" s="514">
        <v>20017</v>
      </c>
      <c r="R1359" s="514">
        <v>2019</v>
      </c>
      <c r="S1359" s="279">
        <v>43838</v>
      </c>
      <c r="T1359" s="501" t="s">
        <v>5079</v>
      </c>
      <c r="U1359" s="324" t="s">
        <v>1786</v>
      </c>
      <c r="V1359" s="282" t="s">
        <v>484</v>
      </c>
      <c r="W1359" s="282" t="s">
        <v>484</v>
      </c>
      <c r="X1359" s="280" t="s">
        <v>6278</v>
      </c>
      <c r="Y1359" s="280" t="s">
        <v>7949</v>
      </c>
      <c r="Z1359" s="282" t="s">
        <v>6280</v>
      </c>
      <c r="AA1359" s="319">
        <f t="shared" si="288"/>
        <v>44569</v>
      </c>
      <c r="AB1359" s="149" t="s">
        <v>2167</v>
      </c>
      <c r="AC1359" s="280">
        <v>4.7</v>
      </c>
      <c r="AD1359" s="305"/>
      <c r="AE1359" s="280">
        <v>70</v>
      </c>
      <c r="AF1359" s="280"/>
      <c r="AG1359" s="280">
        <v>90</v>
      </c>
      <c r="AH1359" s="280"/>
      <c r="AI1359" s="280">
        <v>24</v>
      </c>
      <c r="AJ1359" s="280">
        <v>39</v>
      </c>
      <c r="AK1359" s="501">
        <v>55</v>
      </c>
      <c r="AL1359" s="501">
        <v>1</v>
      </c>
      <c r="AM1359" s="501"/>
      <c r="AN1359" s="501"/>
      <c r="AO1359" s="501"/>
      <c r="AP1359" s="280"/>
      <c r="AQ1359" s="634"/>
      <c r="AR1359" s="501"/>
      <c r="AS1359" s="501"/>
      <c r="AT1359" s="501"/>
      <c r="AU1359" s="501"/>
      <c r="AV1359" s="501"/>
      <c r="AW1359" s="501"/>
      <c r="AX1359" s="501"/>
      <c r="AY1359" s="501"/>
      <c r="AZ1359" s="501"/>
      <c r="BA1359" s="501"/>
      <c r="BB1359" s="501"/>
      <c r="BC1359" s="501"/>
      <c r="BD1359" s="501"/>
      <c r="BE1359" s="501"/>
      <c r="BF1359" s="501"/>
      <c r="BG1359" s="501"/>
      <c r="BH1359" s="501"/>
      <c r="BI1359" s="501"/>
      <c r="BJ1359" s="501"/>
      <c r="BK1359" s="501"/>
      <c r="BL1359" s="501"/>
      <c r="BM1359" s="501"/>
      <c r="BN1359" s="501"/>
      <c r="BO1359" s="501"/>
      <c r="BP1359" s="501"/>
      <c r="BQ1359" s="501"/>
      <c r="BR1359" s="501"/>
      <c r="BS1359" s="501"/>
      <c r="BT1359" s="501"/>
      <c r="BU1359" s="501"/>
      <c r="BV1359" s="501"/>
      <c r="BW1359" s="501"/>
      <c r="BX1359" s="501"/>
      <c r="BY1359" s="501"/>
      <c r="BZ1359" s="501"/>
      <c r="CA1359" s="501"/>
      <c r="CB1359" s="501"/>
      <c r="CC1359" s="501"/>
      <c r="CD1359" s="501"/>
      <c r="CE1359" s="501"/>
      <c r="CF1359" s="501"/>
      <c r="CG1359" s="501"/>
      <c r="CH1359" s="501"/>
      <c r="CI1359" s="501"/>
      <c r="CJ1359" s="501"/>
      <c r="CK1359" s="501"/>
      <c r="CL1359" s="501"/>
      <c r="CM1359" s="501"/>
      <c r="CN1359" s="501"/>
      <c r="CO1359" s="501"/>
      <c r="CP1359" s="501"/>
    </row>
    <row r="1360" spans="1:127" ht="12.75" customHeight="1" x14ac:dyDescent="0.2">
      <c r="A1360" s="281">
        <v>1359</v>
      </c>
      <c r="B1360" s="281" t="s">
        <v>1004</v>
      </c>
      <c r="C1360" s="281" t="s">
        <v>2839</v>
      </c>
      <c r="D1360" s="281"/>
      <c r="E1360" s="281" t="s">
        <v>7566</v>
      </c>
      <c r="F1360" s="281"/>
      <c r="G1360" s="296" t="s">
        <v>8016</v>
      </c>
      <c r="H1360" s="676"/>
      <c r="I1360" s="281" t="s">
        <v>614</v>
      </c>
      <c r="J1360" s="281"/>
      <c r="K1360" s="281" t="s">
        <v>6460</v>
      </c>
      <c r="L1360" s="676" t="s">
        <v>6461</v>
      </c>
      <c r="M1360" s="306">
        <v>43872</v>
      </c>
      <c r="N1360" s="325">
        <v>44593</v>
      </c>
      <c r="O1360" s="507" t="s">
        <v>991</v>
      </c>
      <c r="P1360" s="513">
        <f t="shared" si="287"/>
        <v>44593</v>
      </c>
      <c r="Q1360" s="514">
        <v>20069</v>
      </c>
      <c r="R1360" s="514">
        <v>2017</v>
      </c>
      <c r="S1360" s="279">
        <v>43862</v>
      </c>
      <c r="T1360" s="501" t="s">
        <v>5079</v>
      </c>
      <c r="U1360" s="324" t="s">
        <v>1786</v>
      </c>
      <c r="V1360" s="282" t="s">
        <v>484</v>
      </c>
      <c r="W1360" s="282" t="s">
        <v>4</v>
      </c>
      <c r="X1360" s="280" t="s">
        <v>6462</v>
      </c>
      <c r="Y1360" s="280" t="s">
        <v>1697</v>
      </c>
      <c r="Z1360" s="282" t="s">
        <v>916</v>
      </c>
      <c r="AA1360" s="319">
        <f t="shared" si="288"/>
        <v>44593</v>
      </c>
      <c r="AB1360" s="149" t="s">
        <v>2167</v>
      </c>
      <c r="AC1360" s="280">
        <v>5.9</v>
      </c>
      <c r="AD1360" s="305"/>
      <c r="AE1360" s="280">
        <v>100</v>
      </c>
      <c r="AF1360" s="280"/>
      <c r="AG1360" s="280">
        <v>130</v>
      </c>
      <c r="AH1360" s="280"/>
      <c r="AI1360" s="280" t="s">
        <v>994</v>
      </c>
      <c r="AJ1360" s="280" t="s">
        <v>994</v>
      </c>
      <c r="AK1360" s="501" t="s">
        <v>994</v>
      </c>
      <c r="AL1360" s="501">
        <v>1</v>
      </c>
      <c r="AM1360" s="501"/>
      <c r="AN1360" s="501"/>
      <c r="AO1360" s="501"/>
      <c r="AP1360" s="280"/>
      <c r="AQ1360" s="634"/>
      <c r="AR1360" s="501"/>
      <c r="AS1360" s="501"/>
      <c r="AT1360" s="501"/>
      <c r="AU1360" s="501"/>
      <c r="AV1360" s="501"/>
      <c r="AW1360" s="501"/>
      <c r="AX1360" s="501"/>
      <c r="AY1360" s="501"/>
      <c r="AZ1360" s="501"/>
      <c r="BA1360" s="501"/>
      <c r="BB1360" s="501"/>
      <c r="BC1360" s="501"/>
      <c r="BD1360" s="501"/>
      <c r="BE1360" s="501"/>
      <c r="BF1360" s="501"/>
      <c r="BG1360" s="501"/>
      <c r="BH1360" s="501"/>
      <c r="BI1360" s="501"/>
      <c r="BJ1360" s="501"/>
      <c r="BK1360" s="501"/>
      <c r="BL1360" s="501"/>
      <c r="BM1360" s="501"/>
      <c r="BN1360" s="501"/>
      <c r="BO1360" s="501"/>
      <c r="BP1360" s="501"/>
      <c r="BQ1360" s="501"/>
      <c r="BR1360" s="501"/>
      <c r="BS1360" s="501"/>
      <c r="BT1360" s="501"/>
      <c r="BU1360" s="501"/>
      <c r="BV1360" s="501"/>
      <c r="BW1360" s="501"/>
      <c r="BX1360" s="501"/>
      <c r="BY1360" s="501"/>
      <c r="BZ1360" s="501"/>
      <c r="CA1360" s="501"/>
      <c r="CB1360" s="501"/>
      <c r="CC1360" s="501"/>
      <c r="CD1360" s="501"/>
      <c r="CE1360" s="501"/>
      <c r="CF1360" s="501"/>
      <c r="CG1360" s="501"/>
      <c r="CH1360" s="501"/>
      <c r="CI1360" s="501"/>
      <c r="CJ1360" s="501"/>
      <c r="CK1360" s="501"/>
      <c r="CL1360" s="501"/>
      <c r="CM1360" s="501"/>
      <c r="CN1360" s="501"/>
      <c r="CO1360" s="501"/>
      <c r="CP1360" s="501"/>
    </row>
    <row r="1361" spans="1:127" ht="12.75" customHeight="1" x14ac:dyDescent="0.2">
      <c r="A1361" s="281">
        <v>1360</v>
      </c>
      <c r="B1361" s="281" t="s">
        <v>1004</v>
      </c>
      <c r="C1361" s="281" t="s">
        <v>6364</v>
      </c>
      <c r="D1361" s="281"/>
      <c r="E1361" s="281" t="s">
        <v>7567</v>
      </c>
      <c r="F1361" s="281"/>
      <c r="G1361" s="296" t="s">
        <v>8148</v>
      </c>
      <c r="H1361" s="676"/>
      <c r="I1361" s="281" t="s">
        <v>2653</v>
      </c>
      <c r="J1361" s="281"/>
      <c r="K1361" s="281" t="s">
        <v>2018</v>
      </c>
      <c r="L1361" s="676" t="s">
        <v>2007</v>
      </c>
      <c r="M1361" s="306">
        <v>43882</v>
      </c>
      <c r="N1361" s="325">
        <v>44606</v>
      </c>
      <c r="O1361" s="507" t="s">
        <v>991</v>
      </c>
      <c r="P1361" s="513">
        <f t="shared" si="287"/>
        <v>44606</v>
      </c>
      <c r="Q1361" s="514">
        <v>20160</v>
      </c>
      <c r="R1361" s="514">
        <v>2020</v>
      </c>
      <c r="S1361" s="279">
        <v>43875</v>
      </c>
      <c r="T1361" s="501" t="s">
        <v>5079</v>
      </c>
      <c r="U1361" s="324" t="s">
        <v>1786</v>
      </c>
      <c r="V1361" s="282" t="s">
        <v>484</v>
      </c>
      <c r="W1361" s="282" t="s">
        <v>484</v>
      </c>
      <c r="X1361" s="280" t="s">
        <v>2008</v>
      </c>
      <c r="Y1361" s="280" t="s">
        <v>1993</v>
      </c>
      <c r="Z1361" s="282" t="s">
        <v>1994</v>
      </c>
      <c r="AA1361" s="319">
        <f t="shared" si="288"/>
        <v>44606</v>
      </c>
      <c r="AB1361" s="149" t="s">
        <v>1411</v>
      </c>
      <c r="AC1361" s="280">
        <v>4.9000000000000004</v>
      </c>
      <c r="AD1361" s="305"/>
      <c r="AE1361" s="280">
        <v>95</v>
      </c>
      <c r="AF1361" s="280"/>
      <c r="AG1361" s="280">
        <v>117</v>
      </c>
      <c r="AH1361" s="280"/>
      <c r="AI1361" s="280" t="s">
        <v>994</v>
      </c>
      <c r="AJ1361" s="280" t="s">
        <v>994</v>
      </c>
      <c r="AK1361" s="501" t="s">
        <v>994</v>
      </c>
      <c r="AL1361" s="501">
        <v>1</v>
      </c>
      <c r="AM1361" s="501"/>
      <c r="AN1361" s="501"/>
      <c r="AO1361" s="501"/>
      <c r="AP1361" s="280"/>
      <c r="AQ1361" s="634"/>
      <c r="AR1361" s="501"/>
      <c r="AS1361" s="501"/>
      <c r="AT1361" s="501"/>
      <c r="AU1361" s="501"/>
      <c r="AV1361" s="501"/>
      <c r="AW1361" s="501"/>
      <c r="AX1361" s="501"/>
      <c r="AY1361" s="501"/>
      <c r="AZ1361" s="501"/>
      <c r="BA1361" s="501"/>
      <c r="BB1361" s="501"/>
      <c r="BC1361" s="501"/>
      <c r="BD1361" s="501"/>
      <c r="BE1361" s="501"/>
      <c r="BF1361" s="501"/>
      <c r="BG1361" s="501"/>
      <c r="BH1361" s="501"/>
      <c r="BI1361" s="501"/>
      <c r="BJ1361" s="501"/>
      <c r="BK1361" s="501"/>
      <c r="BL1361" s="501"/>
      <c r="BM1361" s="501"/>
      <c r="BN1361" s="501"/>
      <c r="BO1361" s="501"/>
      <c r="BP1361" s="501"/>
      <c r="BQ1361" s="501"/>
      <c r="BR1361" s="501"/>
      <c r="BS1361" s="501"/>
      <c r="BT1361" s="501"/>
      <c r="BU1361" s="501"/>
      <c r="BV1361" s="501"/>
      <c r="BW1361" s="501"/>
      <c r="BX1361" s="501"/>
      <c r="BY1361" s="501"/>
      <c r="BZ1361" s="501"/>
      <c r="CA1361" s="501"/>
      <c r="CB1361" s="501"/>
      <c r="CC1361" s="501"/>
      <c r="CD1361" s="501"/>
      <c r="CE1361" s="501"/>
      <c r="CF1361" s="501"/>
      <c r="CG1361" s="501"/>
      <c r="CH1361" s="501"/>
      <c r="CI1361" s="501"/>
      <c r="CJ1361" s="501"/>
      <c r="CK1361" s="501"/>
      <c r="CL1361" s="501"/>
      <c r="CM1361" s="501"/>
      <c r="CN1361" s="501"/>
      <c r="CO1361" s="501"/>
      <c r="CP1361" s="501"/>
    </row>
    <row r="1362" spans="1:127" s="502" customFormat="1" ht="12.75" customHeight="1" x14ac:dyDescent="0.2">
      <c r="A1362" s="281">
        <v>1361</v>
      </c>
      <c r="B1362" s="281" t="s">
        <v>1005</v>
      </c>
      <c r="C1362" s="281" t="s">
        <v>7574</v>
      </c>
      <c r="D1362" s="281" t="s">
        <v>7575</v>
      </c>
      <c r="E1362" s="281" t="s">
        <v>7576</v>
      </c>
      <c r="F1362" s="281" t="s">
        <v>7577</v>
      </c>
      <c r="G1362" s="296" t="s">
        <v>7578</v>
      </c>
      <c r="H1362" s="686" t="s">
        <v>7579</v>
      </c>
      <c r="I1362" s="281" t="s">
        <v>1515</v>
      </c>
      <c r="J1362" s="281" t="s">
        <v>7580</v>
      </c>
      <c r="K1362" s="281" t="s">
        <v>1293</v>
      </c>
      <c r="L1362" s="686" t="s">
        <v>1294</v>
      </c>
      <c r="M1362" s="306">
        <v>43731</v>
      </c>
      <c r="N1362" s="307">
        <v>45135</v>
      </c>
      <c r="O1362" s="507" t="s">
        <v>991</v>
      </c>
      <c r="P1362" s="508">
        <f>N1362</f>
        <v>45135</v>
      </c>
      <c r="Q1362" s="520">
        <v>19487</v>
      </c>
      <c r="R1362" s="520">
        <v>2019</v>
      </c>
      <c r="S1362" s="265">
        <v>44405</v>
      </c>
      <c r="T1362" s="324" t="s">
        <v>396</v>
      </c>
      <c r="U1362" s="324" t="s">
        <v>259</v>
      </c>
      <c r="V1362" s="150" t="s">
        <v>10657</v>
      </c>
      <c r="W1362" s="150" t="s">
        <v>10658</v>
      </c>
      <c r="X1362" s="281" t="s">
        <v>2743</v>
      </c>
      <c r="Y1362" s="281"/>
      <c r="Z1362" s="150" t="s">
        <v>1799</v>
      </c>
      <c r="AA1362" s="303">
        <f t="shared" si="288"/>
        <v>45135</v>
      </c>
      <c r="AB1362" s="283" t="s">
        <v>42</v>
      </c>
      <c r="AC1362" s="281">
        <v>7.57</v>
      </c>
      <c r="AD1362" s="284">
        <v>186</v>
      </c>
      <c r="AE1362" s="281">
        <v>160</v>
      </c>
      <c r="AF1362" s="281">
        <v>160</v>
      </c>
      <c r="AG1362" s="281">
        <v>400</v>
      </c>
      <c r="AH1362" s="281">
        <v>400</v>
      </c>
      <c r="AI1362" s="281">
        <v>32</v>
      </c>
      <c r="AJ1362" s="281">
        <v>46</v>
      </c>
      <c r="AK1362" s="324">
        <v>59</v>
      </c>
      <c r="AL1362" s="324">
        <v>2</v>
      </c>
      <c r="AM1362" s="506">
        <v>43731</v>
      </c>
      <c r="AN1362" s="324">
        <v>2019</v>
      </c>
      <c r="AO1362" s="324" t="s">
        <v>990</v>
      </c>
      <c r="AP1362" s="281"/>
      <c r="AQ1362" s="635"/>
      <c r="AR1362" s="324"/>
      <c r="AS1362" s="324"/>
      <c r="AT1362" s="324"/>
      <c r="AU1362" s="324"/>
      <c r="AV1362" s="324"/>
      <c r="AW1362" s="324"/>
      <c r="AX1362" s="324"/>
      <c r="AY1362" s="324"/>
      <c r="AZ1362" s="324"/>
      <c r="BA1362" s="324"/>
      <c r="BB1362" s="324"/>
      <c r="BC1362" s="324"/>
      <c r="BD1362" s="324"/>
      <c r="BE1362" s="324"/>
      <c r="BF1362" s="324"/>
      <c r="BG1362" s="324"/>
      <c r="BH1362" s="324"/>
      <c r="BI1362" s="324"/>
      <c r="BJ1362" s="324"/>
      <c r="BK1362" s="324"/>
      <c r="BL1362" s="324"/>
      <c r="BM1362" s="324"/>
      <c r="BN1362" s="324"/>
      <c r="BO1362" s="324"/>
      <c r="BP1362" s="324"/>
      <c r="BQ1362" s="324"/>
      <c r="BR1362" s="324"/>
      <c r="BS1362" s="324"/>
      <c r="BT1362" s="324"/>
      <c r="BU1362" s="324"/>
      <c r="BV1362" s="324"/>
      <c r="BW1362" s="324"/>
      <c r="BX1362" s="324"/>
      <c r="BY1362" s="324"/>
      <c r="BZ1362" s="324"/>
      <c r="CA1362" s="324"/>
      <c r="CB1362" s="324"/>
      <c r="CC1362" s="324"/>
      <c r="CD1362" s="324"/>
      <c r="CE1362" s="324"/>
      <c r="CF1362" s="324"/>
      <c r="CG1362" s="324"/>
      <c r="CH1362" s="324"/>
      <c r="CI1362" s="324"/>
      <c r="CJ1362" s="324"/>
      <c r="CK1362" s="324"/>
      <c r="CL1362" s="324"/>
      <c r="CM1362" s="324"/>
      <c r="CN1362" s="324"/>
      <c r="CO1362" s="324"/>
      <c r="CP1362" s="324"/>
      <c r="CQ1362" s="532"/>
      <c r="CR1362" s="532"/>
      <c r="CS1362" s="532"/>
      <c r="CT1362" s="532"/>
      <c r="CU1362" s="532"/>
      <c r="CV1362" s="532"/>
      <c r="CW1362" s="532"/>
      <c r="CX1362" s="532"/>
      <c r="CY1362" s="532"/>
      <c r="CZ1362" s="532"/>
      <c r="DA1362" s="532"/>
      <c r="DB1362" s="532"/>
      <c r="DC1362" s="532"/>
      <c r="DD1362" s="532"/>
      <c r="DE1362" s="532"/>
      <c r="DF1362" s="532"/>
      <c r="DG1362" s="532"/>
      <c r="DH1362" s="532"/>
      <c r="DI1362" s="532"/>
      <c r="DJ1362" s="532"/>
      <c r="DK1362" s="532"/>
      <c r="DL1362" s="532"/>
      <c r="DM1362" s="532"/>
      <c r="DN1362" s="532"/>
      <c r="DO1362" s="532"/>
      <c r="DP1362" s="532"/>
      <c r="DQ1362" s="532"/>
      <c r="DR1362" s="532"/>
      <c r="DS1362" s="532"/>
      <c r="DT1362" s="532"/>
      <c r="DU1362" s="532"/>
      <c r="DV1362" s="532"/>
      <c r="DW1362" s="532"/>
    </row>
    <row r="1363" spans="1:127" ht="12.75" customHeight="1" x14ac:dyDescent="0.2">
      <c r="A1363" s="281">
        <v>1362</v>
      </c>
      <c r="B1363" s="281" t="s">
        <v>224</v>
      </c>
      <c r="C1363" s="281"/>
      <c r="D1363" s="281" t="s">
        <v>2985</v>
      </c>
      <c r="E1363" s="281" t="s">
        <v>8424</v>
      </c>
      <c r="F1363" s="281" t="s">
        <v>2874</v>
      </c>
      <c r="G1363" s="296"/>
      <c r="H1363" s="714" t="s">
        <v>2986</v>
      </c>
      <c r="I1363" s="281"/>
      <c r="J1363" s="281" t="s">
        <v>2987</v>
      </c>
      <c r="K1363" s="281" t="s">
        <v>2159</v>
      </c>
      <c r="L1363" s="714" t="s">
        <v>2156</v>
      </c>
      <c r="M1363" s="306">
        <v>42138</v>
      </c>
      <c r="N1363" s="325">
        <v>44651</v>
      </c>
      <c r="O1363" s="308" t="s">
        <v>991</v>
      </c>
      <c r="P1363" s="298">
        <f t="shared" ref="P1363:P1365" si="289">N1363</f>
        <v>44651</v>
      </c>
      <c r="Q1363" s="278">
        <v>20018</v>
      </c>
      <c r="R1363" s="278"/>
      <c r="S1363" s="279">
        <v>43921</v>
      </c>
      <c r="T1363" s="280" t="s">
        <v>898</v>
      </c>
      <c r="U1363" s="281" t="s">
        <v>991</v>
      </c>
      <c r="V1363" s="282" t="s">
        <v>1894</v>
      </c>
      <c r="W1363" s="282" t="s">
        <v>1312</v>
      </c>
      <c r="X1363" s="280" t="s">
        <v>2157</v>
      </c>
      <c r="Y1363" s="280" t="s">
        <v>7950</v>
      </c>
      <c r="Z1363" s="282" t="s">
        <v>2158</v>
      </c>
      <c r="AA1363" s="319">
        <v>44651</v>
      </c>
      <c r="AB1363" s="149"/>
      <c r="AC1363" s="280"/>
      <c r="AD1363" s="305">
        <v>19.7</v>
      </c>
      <c r="AE1363" s="280"/>
      <c r="AF1363" s="280"/>
      <c r="AG1363" s="280"/>
      <c r="AH1363" s="280"/>
      <c r="AI1363" s="280"/>
      <c r="AJ1363" s="280"/>
      <c r="AK1363" s="280"/>
      <c r="AL1363" s="280">
        <v>1</v>
      </c>
      <c r="AM1363" s="265">
        <v>42138</v>
      </c>
      <c r="AN1363" s="281">
        <v>2015</v>
      </c>
      <c r="AO1363" s="281" t="s">
        <v>990</v>
      </c>
      <c r="AP1363" s="280" t="s">
        <v>8425</v>
      </c>
      <c r="AQ1363" s="634"/>
      <c r="AR1363" s="501"/>
      <c r="AS1363" s="501"/>
      <c r="AT1363" s="501"/>
      <c r="AU1363" s="501"/>
      <c r="AV1363" s="501"/>
      <c r="AW1363" s="501"/>
      <c r="AX1363" s="501"/>
      <c r="AY1363" s="501"/>
      <c r="AZ1363" s="501"/>
      <c r="BA1363" s="501"/>
      <c r="BB1363" s="501"/>
      <c r="BC1363" s="501"/>
      <c r="BD1363" s="501"/>
      <c r="BE1363" s="501"/>
      <c r="BF1363" s="501"/>
      <c r="BG1363" s="501"/>
      <c r="BH1363" s="501"/>
      <c r="BI1363" s="501"/>
      <c r="BJ1363" s="501"/>
      <c r="BK1363" s="501"/>
      <c r="BL1363" s="501"/>
      <c r="BM1363" s="501"/>
      <c r="BN1363" s="501"/>
      <c r="BO1363" s="501"/>
      <c r="BP1363" s="501"/>
      <c r="BQ1363" s="501"/>
      <c r="BR1363" s="501"/>
      <c r="BS1363" s="501"/>
      <c r="BT1363" s="501"/>
      <c r="BU1363" s="501"/>
      <c r="BV1363" s="501"/>
      <c r="BW1363" s="501"/>
      <c r="BX1363" s="501"/>
      <c r="BY1363" s="501"/>
      <c r="BZ1363" s="501"/>
      <c r="CA1363" s="501"/>
      <c r="CB1363" s="501"/>
      <c r="CC1363" s="501"/>
      <c r="CD1363" s="501"/>
      <c r="CE1363" s="501"/>
      <c r="CF1363" s="501"/>
      <c r="CG1363" s="501"/>
      <c r="CH1363" s="501"/>
      <c r="CI1363" s="501"/>
      <c r="CJ1363" s="501"/>
      <c r="CK1363" s="501"/>
      <c r="CL1363" s="501"/>
      <c r="CM1363" s="501"/>
      <c r="CN1363" s="501"/>
      <c r="CO1363" s="501"/>
      <c r="CP1363" s="501"/>
    </row>
    <row r="1364" spans="1:127" ht="12.75" customHeight="1" x14ac:dyDescent="0.2">
      <c r="A1364" s="281">
        <v>1363</v>
      </c>
      <c r="B1364" s="281" t="s">
        <v>1004</v>
      </c>
      <c r="C1364" s="281" t="s">
        <v>676</v>
      </c>
      <c r="D1364" s="281"/>
      <c r="E1364" s="281" t="s">
        <v>9618</v>
      </c>
      <c r="F1364" s="281"/>
      <c r="G1364" s="296" t="s">
        <v>9619</v>
      </c>
      <c r="H1364" s="684"/>
      <c r="I1364" s="281" t="s">
        <v>1527</v>
      </c>
      <c r="J1364" s="281"/>
      <c r="K1364" s="281" t="s">
        <v>9620</v>
      </c>
      <c r="L1364" s="684" t="s">
        <v>9621</v>
      </c>
      <c r="M1364" s="306">
        <v>44169</v>
      </c>
      <c r="N1364" s="325">
        <v>44890</v>
      </c>
      <c r="O1364" s="507" t="s">
        <v>991</v>
      </c>
      <c r="P1364" s="513">
        <f t="shared" si="289"/>
        <v>44890</v>
      </c>
      <c r="Q1364" s="514">
        <v>20756</v>
      </c>
      <c r="R1364" s="514">
        <v>2009</v>
      </c>
      <c r="S1364" s="517">
        <v>44160</v>
      </c>
      <c r="T1364" s="501" t="s">
        <v>1785</v>
      </c>
      <c r="U1364" s="324" t="s">
        <v>1786</v>
      </c>
      <c r="V1364" s="282" t="s">
        <v>484</v>
      </c>
      <c r="W1364" s="282" t="s">
        <v>543</v>
      </c>
      <c r="X1364" s="280" t="s">
        <v>9622</v>
      </c>
      <c r="Y1364" s="280" t="s">
        <v>1347</v>
      </c>
      <c r="Z1364" s="282" t="s">
        <v>3318</v>
      </c>
      <c r="AA1364" s="319">
        <v>44890</v>
      </c>
      <c r="AB1364" s="149" t="s">
        <v>2167</v>
      </c>
      <c r="AC1364" s="280">
        <v>6.1</v>
      </c>
      <c r="AD1364" s="305"/>
      <c r="AE1364" s="280">
        <v>78</v>
      </c>
      <c r="AF1364" s="280"/>
      <c r="AG1364" s="280">
        <v>106</v>
      </c>
      <c r="AH1364" s="280"/>
      <c r="AI1364" s="280">
        <v>22</v>
      </c>
      <c r="AJ1364" s="280">
        <v>38</v>
      </c>
      <c r="AK1364" s="501">
        <v>47</v>
      </c>
      <c r="AL1364" s="501">
        <v>1</v>
      </c>
      <c r="AM1364" s="501"/>
      <c r="AN1364" s="501"/>
      <c r="AO1364" s="501"/>
      <c r="AP1364" s="280"/>
      <c r="AQ1364" s="634"/>
      <c r="AR1364" s="501"/>
      <c r="AS1364" s="501"/>
      <c r="AT1364" s="501"/>
      <c r="AU1364" s="501"/>
      <c r="AV1364" s="501"/>
      <c r="AW1364" s="501"/>
      <c r="AX1364" s="501"/>
      <c r="AY1364" s="501"/>
      <c r="AZ1364" s="501"/>
      <c r="BA1364" s="501"/>
      <c r="BB1364" s="501"/>
      <c r="BC1364" s="501"/>
      <c r="BD1364" s="501"/>
      <c r="BE1364" s="501"/>
      <c r="BF1364" s="501"/>
      <c r="BG1364" s="501"/>
      <c r="BH1364" s="501"/>
      <c r="BI1364" s="501"/>
      <c r="BJ1364" s="501"/>
      <c r="BK1364" s="501"/>
      <c r="BL1364" s="501"/>
      <c r="BM1364" s="501"/>
      <c r="BN1364" s="501"/>
      <c r="BO1364" s="501"/>
      <c r="BP1364" s="501"/>
      <c r="BQ1364" s="501"/>
      <c r="BR1364" s="501"/>
      <c r="BS1364" s="501"/>
      <c r="BT1364" s="501"/>
      <c r="BU1364" s="501"/>
      <c r="BV1364" s="501"/>
      <c r="BW1364" s="501"/>
      <c r="BX1364" s="501"/>
      <c r="BY1364" s="501"/>
      <c r="BZ1364" s="501"/>
      <c r="CA1364" s="501"/>
      <c r="CB1364" s="501"/>
      <c r="CC1364" s="501"/>
      <c r="CD1364" s="501"/>
      <c r="CE1364" s="501"/>
      <c r="CF1364" s="501"/>
      <c r="CG1364" s="501"/>
      <c r="CH1364" s="501"/>
      <c r="CI1364" s="501"/>
      <c r="CJ1364" s="501"/>
      <c r="CK1364" s="501"/>
      <c r="CL1364" s="501"/>
      <c r="CM1364" s="501"/>
      <c r="CN1364" s="501"/>
      <c r="CO1364" s="501"/>
      <c r="CP1364" s="501"/>
    </row>
    <row r="1365" spans="1:127" ht="12.75" customHeight="1" x14ac:dyDescent="0.2">
      <c r="A1365" s="281">
        <v>1364</v>
      </c>
      <c r="B1365" s="281" t="s">
        <v>1004</v>
      </c>
      <c r="C1365" s="281" t="s">
        <v>9630</v>
      </c>
      <c r="D1365" s="281"/>
      <c r="E1365" s="281" t="s">
        <v>9631</v>
      </c>
      <c r="F1365" s="281"/>
      <c r="G1365" s="296" t="s">
        <v>9632</v>
      </c>
      <c r="H1365" s="676"/>
      <c r="I1365" s="281" t="s">
        <v>614</v>
      </c>
      <c r="J1365" s="281"/>
      <c r="K1365" s="281" t="s">
        <v>9633</v>
      </c>
      <c r="L1365" s="676" t="s">
        <v>4071</v>
      </c>
      <c r="M1365" s="306">
        <v>44174</v>
      </c>
      <c r="N1365" s="325">
        <v>44898</v>
      </c>
      <c r="O1365" s="507" t="s">
        <v>991</v>
      </c>
      <c r="P1365" s="513">
        <f t="shared" si="289"/>
        <v>44898</v>
      </c>
      <c r="Q1365" s="514">
        <v>20759</v>
      </c>
      <c r="R1365" s="514">
        <v>2020</v>
      </c>
      <c r="S1365" s="279">
        <v>44168</v>
      </c>
      <c r="T1365" s="501" t="s">
        <v>239</v>
      </c>
      <c r="U1365" s="324" t="s">
        <v>1786</v>
      </c>
      <c r="V1365" s="282" t="s">
        <v>484</v>
      </c>
      <c r="W1365" s="282" t="s">
        <v>484</v>
      </c>
      <c r="X1365" s="280" t="s">
        <v>9634</v>
      </c>
      <c r="Y1365" s="280" t="s">
        <v>8599</v>
      </c>
      <c r="Z1365" s="282" t="s">
        <v>8600</v>
      </c>
      <c r="AA1365" s="319">
        <f t="shared" si="288"/>
        <v>44898</v>
      </c>
      <c r="AB1365" s="149" t="s">
        <v>485</v>
      </c>
      <c r="AC1365" s="280">
        <v>4.75</v>
      </c>
      <c r="AD1365" s="305"/>
      <c r="AE1365" s="280">
        <v>80</v>
      </c>
      <c r="AF1365" s="280"/>
      <c r="AG1365" s="280">
        <v>100</v>
      </c>
      <c r="AH1365" s="280"/>
      <c r="AI1365" s="280">
        <v>24</v>
      </c>
      <c r="AJ1365" s="280">
        <v>39</v>
      </c>
      <c r="AK1365" s="501">
        <v>53</v>
      </c>
      <c r="AL1365" s="501">
        <v>1</v>
      </c>
      <c r="AM1365" s="501"/>
      <c r="AN1365" s="501"/>
      <c r="AO1365" s="501"/>
      <c r="AP1365" s="280"/>
      <c r="AQ1365" s="634"/>
      <c r="AR1365" s="501"/>
      <c r="AS1365" s="501"/>
      <c r="AT1365" s="501"/>
      <c r="AU1365" s="501"/>
      <c r="AV1365" s="501"/>
      <c r="AW1365" s="501"/>
      <c r="AX1365" s="501"/>
      <c r="AY1365" s="501"/>
      <c r="AZ1365" s="501"/>
      <c r="BA1365" s="501"/>
      <c r="BB1365" s="501"/>
      <c r="BC1365" s="501"/>
      <c r="BD1365" s="501"/>
      <c r="BE1365" s="501"/>
      <c r="BF1365" s="501"/>
      <c r="BG1365" s="501"/>
      <c r="BH1365" s="501"/>
      <c r="BI1365" s="501"/>
      <c r="BJ1365" s="501"/>
      <c r="BK1365" s="501"/>
      <c r="BL1365" s="501"/>
      <c r="BM1365" s="501"/>
      <c r="BN1365" s="501"/>
      <c r="BO1365" s="501"/>
      <c r="BP1365" s="501"/>
      <c r="BQ1365" s="501"/>
      <c r="BR1365" s="501"/>
      <c r="BS1365" s="501"/>
      <c r="BT1365" s="501"/>
      <c r="BU1365" s="501"/>
      <c r="BV1365" s="501"/>
      <c r="BW1365" s="501"/>
      <c r="BX1365" s="501"/>
      <c r="BY1365" s="501"/>
      <c r="BZ1365" s="501"/>
      <c r="CA1365" s="501"/>
      <c r="CB1365" s="501"/>
      <c r="CC1365" s="501"/>
      <c r="CD1365" s="501"/>
      <c r="CE1365" s="501"/>
      <c r="CF1365" s="501"/>
      <c r="CG1365" s="501"/>
      <c r="CH1365" s="501"/>
      <c r="CI1365" s="501"/>
      <c r="CJ1365" s="501"/>
      <c r="CK1365" s="501"/>
      <c r="CL1365" s="501"/>
      <c r="CM1365" s="501"/>
      <c r="CN1365" s="501"/>
      <c r="CO1365" s="501"/>
      <c r="CP1365" s="501"/>
    </row>
    <row r="1366" spans="1:127" ht="12.75" customHeight="1" x14ac:dyDescent="0.2">
      <c r="A1366" s="281">
        <v>1365</v>
      </c>
      <c r="B1366" s="281" t="s">
        <v>1004</v>
      </c>
      <c r="C1366" s="281" t="s">
        <v>4889</v>
      </c>
      <c r="D1366" s="281"/>
      <c r="E1366" s="281" t="s">
        <v>9635</v>
      </c>
      <c r="F1366" s="281"/>
      <c r="G1366" s="296" t="s">
        <v>9636</v>
      </c>
      <c r="H1366" s="676"/>
      <c r="I1366" s="281" t="s">
        <v>2653</v>
      </c>
      <c r="J1366" s="281"/>
      <c r="K1366" s="281" t="s">
        <v>9637</v>
      </c>
      <c r="L1366" s="676" t="s">
        <v>9638</v>
      </c>
      <c r="M1366" s="306">
        <v>44175</v>
      </c>
      <c r="N1366" s="325">
        <v>44896</v>
      </c>
      <c r="O1366" s="507" t="s">
        <v>991</v>
      </c>
      <c r="P1366" s="513">
        <f t="shared" ref="P1366:P1377" si="290">N1366</f>
        <v>44896</v>
      </c>
      <c r="Q1366" s="514">
        <v>20761</v>
      </c>
      <c r="R1366" s="514">
        <v>2020</v>
      </c>
      <c r="S1366" s="279">
        <v>44166</v>
      </c>
      <c r="T1366" s="501" t="s">
        <v>5079</v>
      </c>
      <c r="U1366" s="324" t="s">
        <v>1786</v>
      </c>
      <c r="V1366" s="282" t="s">
        <v>484</v>
      </c>
      <c r="W1366" s="282" t="s">
        <v>484</v>
      </c>
      <c r="X1366" s="280" t="s">
        <v>9639</v>
      </c>
      <c r="Y1366" s="280" t="s">
        <v>8440</v>
      </c>
      <c r="Z1366" s="282" t="s">
        <v>368</v>
      </c>
      <c r="AA1366" s="319">
        <f t="shared" si="288"/>
        <v>44896</v>
      </c>
      <c r="AB1366" s="149" t="s">
        <v>485</v>
      </c>
      <c r="AC1366" s="280">
        <v>4.8</v>
      </c>
      <c r="AD1366" s="305"/>
      <c r="AE1366" s="280">
        <v>75</v>
      </c>
      <c r="AF1366" s="280"/>
      <c r="AG1366" s="280">
        <v>100</v>
      </c>
      <c r="AH1366" s="280"/>
      <c r="AI1366" s="280">
        <v>23</v>
      </c>
      <c r="AJ1366" s="280">
        <v>37</v>
      </c>
      <c r="AK1366" s="501">
        <v>54</v>
      </c>
      <c r="AL1366" s="501">
        <v>1</v>
      </c>
      <c r="AM1366" s="501"/>
      <c r="AN1366" s="501"/>
      <c r="AO1366" s="501"/>
      <c r="AP1366" s="280"/>
      <c r="AQ1366" s="634"/>
      <c r="AR1366" s="501"/>
      <c r="AS1366" s="501"/>
      <c r="AT1366" s="501"/>
      <c r="AU1366" s="501"/>
      <c r="AV1366" s="501"/>
      <c r="AW1366" s="501"/>
      <c r="AX1366" s="501"/>
      <c r="AY1366" s="501"/>
      <c r="AZ1366" s="501"/>
      <c r="BA1366" s="501"/>
      <c r="BB1366" s="501"/>
      <c r="BC1366" s="501"/>
      <c r="BD1366" s="501"/>
      <c r="BE1366" s="501"/>
      <c r="BF1366" s="501"/>
      <c r="BG1366" s="501"/>
      <c r="BH1366" s="501"/>
      <c r="BI1366" s="501"/>
      <c r="BJ1366" s="501"/>
      <c r="BK1366" s="501"/>
      <c r="BL1366" s="501"/>
      <c r="BM1366" s="501"/>
      <c r="BN1366" s="501"/>
      <c r="BO1366" s="501"/>
      <c r="BP1366" s="501"/>
      <c r="BQ1366" s="501"/>
      <c r="BR1366" s="501"/>
      <c r="BS1366" s="501"/>
      <c r="BT1366" s="501"/>
      <c r="BU1366" s="501"/>
      <c r="BV1366" s="501"/>
      <c r="BW1366" s="501"/>
      <c r="BX1366" s="501"/>
      <c r="BY1366" s="501"/>
      <c r="BZ1366" s="501"/>
      <c r="CA1366" s="501"/>
      <c r="CB1366" s="501"/>
      <c r="CC1366" s="501"/>
      <c r="CD1366" s="501"/>
      <c r="CE1366" s="501"/>
      <c r="CF1366" s="501"/>
      <c r="CG1366" s="501"/>
      <c r="CH1366" s="501"/>
      <c r="CI1366" s="501"/>
      <c r="CJ1366" s="501"/>
      <c r="CK1366" s="501"/>
      <c r="CL1366" s="501"/>
      <c r="CM1366" s="501"/>
      <c r="CN1366" s="501"/>
      <c r="CO1366" s="501"/>
      <c r="CP1366" s="501"/>
    </row>
    <row r="1367" spans="1:127" ht="12.75" customHeight="1" x14ac:dyDescent="0.2">
      <c r="A1367" s="281">
        <v>1366</v>
      </c>
      <c r="B1367" s="281" t="s">
        <v>1004</v>
      </c>
      <c r="C1367" s="281" t="s">
        <v>3182</v>
      </c>
      <c r="D1367" s="281"/>
      <c r="E1367" s="281" t="s">
        <v>9640</v>
      </c>
      <c r="F1367" s="281"/>
      <c r="G1367" s="296" t="s">
        <v>9641</v>
      </c>
      <c r="H1367" s="676"/>
      <c r="I1367" s="281" t="s">
        <v>2653</v>
      </c>
      <c r="J1367" s="281"/>
      <c r="K1367" s="281" t="s">
        <v>8716</v>
      </c>
      <c r="L1367" s="676" t="s">
        <v>8720</v>
      </c>
      <c r="M1367" s="306">
        <v>44175</v>
      </c>
      <c r="N1367" s="325">
        <v>44897</v>
      </c>
      <c r="O1367" s="507" t="s">
        <v>991</v>
      </c>
      <c r="P1367" s="513">
        <f t="shared" si="290"/>
        <v>44897</v>
      </c>
      <c r="Q1367" s="514">
        <v>20762</v>
      </c>
      <c r="R1367" s="514">
        <v>2020</v>
      </c>
      <c r="S1367" s="279">
        <v>44167</v>
      </c>
      <c r="T1367" s="501" t="s">
        <v>5079</v>
      </c>
      <c r="U1367" s="324" t="s">
        <v>1786</v>
      </c>
      <c r="V1367" s="282" t="s">
        <v>484</v>
      </c>
      <c r="W1367" s="282" t="s">
        <v>484</v>
      </c>
      <c r="X1367" s="280" t="s">
        <v>8717</v>
      </c>
      <c r="Y1367" s="280" t="s">
        <v>8718</v>
      </c>
      <c r="Z1367" s="282" t="s">
        <v>8719</v>
      </c>
      <c r="AA1367" s="319">
        <f t="shared" si="288"/>
        <v>44897</v>
      </c>
      <c r="AB1367" s="149" t="s">
        <v>2167</v>
      </c>
      <c r="AC1367" s="280">
        <v>4.5</v>
      </c>
      <c r="AD1367" s="305"/>
      <c r="AE1367" s="280">
        <v>90</v>
      </c>
      <c r="AF1367" s="280"/>
      <c r="AG1367" s="280">
        <v>115</v>
      </c>
      <c r="AH1367" s="280"/>
      <c r="AI1367" s="280">
        <v>22</v>
      </c>
      <c r="AJ1367" s="280">
        <v>36</v>
      </c>
      <c r="AK1367" s="501">
        <v>54</v>
      </c>
      <c r="AL1367" s="501">
        <v>1</v>
      </c>
      <c r="AM1367" s="501"/>
      <c r="AN1367" s="501"/>
      <c r="AO1367" s="501"/>
      <c r="AP1367" s="280"/>
      <c r="AQ1367" s="634"/>
      <c r="AR1367" s="501"/>
      <c r="AS1367" s="501"/>
      <c r="AT1367" s="501"/>
      <c r="AU1367" s="501"/>
      <c r="AV1367" s="501"/>
      <c r="AW1367" s="501"/>
      <c r="AX1367" s="501"/>
      <c r="AY1367" s="501"/>
      <c r="AZ1367" s="501"/>
      <c r="BA1367" s="501"/>
      <c r="BB1367" s="501"/>
      <c r="BC1367" s="501"/>
      <c r="BD1367" s="501"/>
      <c r="BE1367" s="501"/>
      <c r="BF1367" s="501"/>
      <c r="BG1367" s="501"/>
      <c r="BH1367" s="501"/>
      <c r="BI1367" s="501"/>
      <c r="BJ1367" s="501"/>
      <c r="BK1367" s="501"/>
      <c r="BL1367" s="501"/>
      <c r="BM1367" s="501"/>
      <c r="BN1367" s="501"/>
      <c r="BO1367" s="501"/>
      <c r="BP1367" s="501"/>
      <c r="BQ1367" s="501"/>
      <c r="BR1367" s="501"/>
      <c r="BS1367" s="501"/>
      <c r="BT1367" s="501"/>
      <c r="BU1367" s="501"/>
      <c r="BV1367" s="501"/>
      <c r="BW1367" s="501"/>
      <c r="BX1367" s="501"/>
      <c r="BY1367" s="501"/>
      <c r="BZ1367" s="501"/>
      <c r="CA1367" s="501"/>
      <c r="CB1367" s="501"/>
      <c r="CC1367" s="501"/>
      <c r="CD1367" s="501"/>
      <c r="CE1367" s="501"/>
      <c r="CF1367" s="501"/>
      <c r="CG1367" s="501"/>
      <c r="CH1367" s="501"/>
      <c r="CI1367" s="501"/>
      <c r="CJ1367" s="501"/>
      <c r="CK1367" s="501"/>
      <c r="CL1367" s="501"/>
      <c r="CM1367" s="501"/>
      <c r="CN1367" s="501"/>
      <c r="CO1367" s="501"/>
      <c r="CP1367" s="501"/>
    </row>
    <row r="1368" spans="1:127" ht="12.75" customHeight="1" x14ac:dyDescent="0.2">
      <c r="A1368" s="281">
        <v>1367</v>
      </c>
      <c r="B1368" s="281" t="s">
        <v>1004</v>
      </c>
      <c r="C1368" s="281" t="s">
        <v>493</v>
      </c>
      <c r="D1368" s="281"/>
      <c r="E1368" s="281" t="s">
        <v>9656</v>
      </c>
      <c r="F1368" s="281"/>
      <c r="G1368" s="296" t="s">
        <v>9662</v>
      </c>
      <c r="H1368" s="676"/>
      <c r="I1368" s="281" t="s">
        <v>1634</v>
      </c>
      <c r="J1368" s="281"/>
      <c r="K1368" s="281" t="s">
        <v>9663</v>
      </c>
      <c r="L1368" s="676" t="s">
        <v>9664</v>
      </c>
      <c r="M1368" s="306">
        <v>44204</v>
      </c>
      <c r="N1368" s="325">
        <v>44909</v>
      </c>
      <c r="O1368" s="507" t="s">
        <v>991</v>
      </c>
      <c r="P1368" s="513">
        <f t="shared" si="290"/>
        <v>44909</v>
      </c>
      <c r="Q1368" s="514">
        <v>21005</v>
      </c>
      <c r="R1368" s="514">
        <v>2013</v>
      </c>
      <c r="S1368" s="279">
        <v>44179</v>
      </c>
      <c r="T1368" s="501" t="s">
        <v>5079</v>
      </c>
      <c r="U1368" s="324" t="s">
        <v>1786</v>
      </c>
      <c r="V1368" s="282" t="s">
        <v>484</v>
      </c>
      <c r="W1368" s="282" t="s">
        <v>479</v>
      </c>
      <c r="X1368" s="280" t="s">
        <v>9665</v>
      </c>
      <c r="Y1368" s="280" t="s">
        <v>9666</v>
      </c>
      <c r="Z1368" s="282" t="s">
        <v>126</v>
      </c>
      <c r="AA1368" s="319">
        <v>44909</v>
      </c>
      <c r="AB1368" s="149" t="s">
        <v>2167</v>
      </c>
      <c r="AC1368" s="280">
        <v>5.2</v>
      </c>
      <c r="AD1368" s="305"/>
      <c r="AE1368" s="280">
        <v>85</v>
      </c>
      <c r="AF1368" s="280"/>
      <c r="AG1368" s="280">
        <v>100</v>
      </c>
      <c r="AH1368" s="280"/>
      <c r="AI1368" s="280">
        <v>23</v>
      </c>
      <c r="AJ1368" s="280">
        <v>38</v>
      </c>
      <c r="AK1368" s="501">
        <v>51</v>
      </c>
      <c r="AL1368" s="501">
        <v>1</v>
      </c>
      <c r="AM1368" s="501"/>
      <c r="AN1368" s="501"/>
      <c r="AO1368" s="501"/>
      <c r="AP1368" s="280"/>
      <c r="AQ1368" s="634"/>
      <c r="AR1368" s="501"/>
      <c r="AS1368" s="501"/>
      <c r="AT1368" s="501"/>
      <c r="AU1368" s="501"/>
      <c r="AV1368" s="501"/>
      <c r="AW1368" s="501"/>
      <c r="AX1368" s="501"/>
      <c r="AY1368" s="501"/>
      <c r="AZ1368" s="501"/>
      <c r="BA1368" s="501"/>
      <c r="BB1368" s="501"/>
      <c r="BC1368" s="501"/>
      <c r="BD1368" s="501"/>
      <c r="BE1368" s="501"/>
      <c r="BF1368" s="501"/>
      <c r="BG1368" s="501"/>
      <c r="BH1368" s="501"/>
      <c r="BI1368" s="501"/>
      <c r="BJ1368" s="501"/>
      <c r="BK1368" s="501"/>
      <c r="BL1368" s="501"/>
      <c r="BM1368" s="501"/>
      <c r="BN1368" s="501"/>
      <c r="BO1368" s="501"/>
      <c r="BP1368" s="501"/>
      <c r="BQ1368" s="501"/>
      <c r="BR1368" s="501"/>
      <c r="BS1368" s="501"/>
      <c r="BT1368" s="501"/>
      <c r="BU1368" s="501"/>
      <c r="BV1368" s="501"/>
      <c r="BW1368" s="501"/>
      <c r="BX1368" s="501"/>
      <c r="BY1368" s="501"/>
      <c r="BZ1368" s="501"/>
      <c r="CA1368" s="501"/>
      <c r="CB1368" s="501"/>
      <c r="CC1368" s="501"/>
      <c r="CD1368" s="501"/>
      <c r="CE1368" s="501"/>
      <c r="CF1368" s="501"/>
      <c r="CG1368" s="501"/>
      <c r="CH1368" s="501"/>
      <c r="CI1368" s="501"/>
      <c r="CJ1368" s="501"/>
      <c r="CK1368" s="501"/>
      <c r="CL1368" s="501"/>
      <c r="CM1368" s="501"/>
      <c r="CN1368" s="501"/>
      <c r="CO1368" s="501"/>
      <c r="CP1368" s="501"/>
    </row>
    <row r="1369" spans="1:127" ht="12.75" customHeight="1" x14ac:dyDescent="0.2">
      <c r="A1369" s="281">
        <v>1368</v>
      </c>
      <c r="B1369" s="281" t="s">
        <v>1004</v>
      </c>
      <c r="C1369" s="281" t="s">
        <v>9667</v>
      </c>
      <c r="D1369" s="281"/>
      <c r="E1369" s="281" t="s">
        <v>9657</v>
      </c>
      <c r="F1369" s="281"/>
      <c r="G1369" s="296" t="s">
        <v>9668</v>
      </c>
      <c r="H1369" s="676"/>
      <c r="I1369" s="281" t="s">
        <v>424</v>
      </c>
      <c r="J1369" s="281"/>
      <c r="K1369" s="281" t="s">
        <v>8157</v>
      </c>
      <c r="L1369" s="676" t="s">
        <v>8158</v>
      </c>
      <c r="M1369" s="306">
        <v>44204</v>
      </c>
      <c r="N1369" s="325">
        <v>44916</v>
      </c>
      <c r="O1369" s="507" t="s">
        <v>991</v>
      </c>
      <c r="P1369" s="513">
        <f t="shared" si="290"/>
        <v>44916</v>
      </c>
      <c r="Q1369" s="514">
        <v>21006</v>
      </c>
      <c r="R1369" s="514">
        <v>2002</v>
      </c>
      <c r="S1369" s="279">
        <v>44186</v>
      </c>
      <c r="T1369" s="501" t="s">
        <v>2096</v>
      </c>
      <c r="U1369" s="324" t="s">
        <v>1786</v>
      </c>
      <c r="V1369" s="282" t="s">
        <v>484</v>
      </c>
      <c r="W1369" s="282" t="s">
        <v>2725</v>
      </c>
      <c r="X1369" s="280" t="s">
        <v>8159</v>
      </c>
      <c r="Y1369" s="280" t="s">
        <v>1065</v>
      </c>
      <c r="Z1369" s="282" t="s">
        <v>1066</v>
      </c>
      <c r="AA1369" s="319">
        <v>44916</v>
      </c>
      <c r="AB1369" s="149" t="s">
        <v>1395</v>
      </c>
      <c r="AC1369" s="280">
        <v>6</v>
      </c>
      <c r="AD1369" s="305"/>
      <c r="AE1369" s="280">
        <v>80</v>
      </c>
      <c r="AF1369" s="280"/>
      <c r="AG1369" s="280">
        <v>90</v>
      </c>
      <c r="AH1369" s="280"/>
      <c r="AI1369" s="280">
        <v>22</v>
      </c>
      <c r="AJ1369" s="280">
        <v>37</v>
      </c>
      <c r="AK1369" s="501">
        <v>50</v>
      </c>
      <c r="AL1369" s="501">
        <v>1</v>
      </c>
      <c r="AM1369" s="501"/>
      <c r="AN1369" s="501"/>
      <c r="AO1369" s="501"/>
      <c r="AP1369" s="280"/>
      <c r="AQ1369" s="634"/>
      <c r="AR1369" s="501"/>
      <c r="AS1369" s="501"/>
      <c r="AT1369" s="501"/>
      <c r="AU1369" s="501"/>
      <c r="AV1369" s="501"/>
      <c r="AW1369" s="501"/>
      <c r="AX1369" s="501"/>
      <c r="AY1369" s="501"/>
      <c r="AZ1369" s="501"/>
      <c r="BA1369" s="501"/>
      <c r="BB1369" s="501"/>
      <c r="BC1369" s="501"/>
      <c r="BD1369" s="501"/>
      <c r="BE1369" s="501"/>
      <c r="BF1369" s="501"/>
      <c r="BG1369" s="501"/>
      <c r="BH1369" s="501"/>
      <c r="BI1369" s="501"/>
      <c r="BJ1369" s="501"/>
      <c r="BK1369" s="501"/>
      <c r="BL1369" s="501"/>
      <c r="BM1369" s="501"/>
      <c r="BN1369" s="501"/>
      <c r="BO1369" s="501"/>
      <c r="BP1369" s="501"/>
      <c r="BQ1369" s="501"/>
      <c r="BR1369" s="501"/>
      <c r="BS1369" s="501"/>
      <c r="BT1369" s="501"/>
      <c r="BU1369" s="501"/>
      <c r="BV1369" s="501"/>
      <c r="BW1369" s="501"/>
      <c r="BX1369" s="501"/>
      <c r="BY1369" s="501"/>
      <c r="BZ1369" s="501"/>
      <c r="CA1369" s="501"/>
      <c r="CB1369" s="501"/>
      <c r="CC1369" s="501"/>
      <c r="CD1369" s="501"/>
      <c r="CE1369" s="501"/>
      <c r="CF1369" s="501"/>
      <c r="CG1369" s="501"/>
      <c r="CH1369" s="501"/>
      <c r="CI1369" s="501"/>
      <c r="CJ1369" s="501"/>
      <c r="CK1369" s="501"/>
      <c r="CL1369" s="501"/>
      <c r="CM1369" s="501"/>
      <c r="CN1369" s="501"/>
      <c r="CO1369" s="501"/>
      <c r="CP1369" s="501"/>
    </row>
    <row r="1370" spans="1:127" ht="12.75" customHeight="1" x14ac:dyDescent="0.2">
      <c r="A1370" s="281">
        <v>1369</v>
      </c>
      <c r="B1370" s="281" t="s">
        <v>1004</v>
      </c>
      <c r="C1370" s="281" t="s">
        <v>9670</v>
      </c>
      <c r="D1370" s="281"/>
      <c r="E1370" s="281" t="s">
        <v>9658</v>
      </c>
      <c r="F1370" s="281"/>
      <c r="G1370" s="296" t="s">
        <v>9669</v>
      </c>
      <c r="H1370" s="676"/>
      <c r="I1370" s="281" t="s">
        <v>1527</v>
      </c>
      <c r="J1370" s="281"/>
      <c r="K1370" s="281" t="s">
        <v>8157</v>
      </c>
      <c r="L1370" s="895" t="s">
        <v>8158</v>
      </c>
      <c r="M1370" s="306">
        <v>44204</v>
      </c>
      <c r="N1370" s="325">
        <v>44916</v>
      </c>
      <c r="O1370" s="507" t="s">
        <v>991</v>
      </c>
      <c r="P1370" s="513">
        <f t="shared" si="290"/>
        <v>44916</v>
      </c>
      <c r="Q1370" s="514">
        <v>21007</v>
      </c>
      <c r="R1370" s="514">
        <v>2000</v>
      </c>
      <c r="S1370" s="279">
        <v>44186</v>
      </c>
      <c r="T1370" s="501" t="s">
        <v>2096</v>
      </c>
      <c r="U1370" s="324" t="s">
        <v>1786</v>
      </c>
      <c r="V1370" s="282" t="s">
        <v>484</v>
      </c>
      <c r="W1370" s="282" t="s">
        <v>4069</v>
      </c>
      <c r="X1370" s="280" t="s">
        <v>8159</v>
      </c>
      <c r="Y1370" s="280" t="s">
        <v>1065</v>
      </c>
      <c r="Z1370" s="282" t="s">
        <v>1066</v>
      </c>
      <c r="AA1370" s="319">
        <v>44916</v>
      </c>
      <c r="AB1370" s="149" t="s">
        <v>1395</v>
      </c>
      <c r="AC1370" s="280">
        <v>9.1999999999999993</v>
      </c>
      <c r="AD1370" s="305"/>
      <c r="AE1370" s="280">
        <v>125</v>
      </c>
      <c r="AF1370" s="280"/>
      <c r="AG1370" s="280">
        <v>220</v>
      </c>
      <c r="AH1370" s="280"/>
      <c r="AI1370" s="280">
        <v>24</v>
      </c>
      <c r="AJ1370" s="280">
        <v>40</v>
      </c>
      <c r="AK1370" s="501" t="s">
        <v>994</v>
      </c>
      <c r="AL1370" s="501">
        <v>2</v>
      </c>
      <c r="AM1370" s="501"/>
      <c r="AN1370" s="501"/>
      <c r="AO1370" s="501"/>
      <c r="AP1370" s="280"/>
      <c r="AQ1370" s="634"/>
      <c r="AR1370" s="501"/>
      <c r="AS1370" s="501"/>
      <c r="AT1370" s="501"/>
      <c r="AU1370" s="501"/>
      <c r="AV1370" s="501"/>
      <c r="AW1370" s="501"/>
      <c r="AX1370" s="501"/>
      <c r="AY1370" s="501"/>
      <c r="AZ1370" s="501"/>
      <c r="BA1370" s="501"/>
      <c r="BB1370" s="501"/>
      <c r="BC1370" s="501"/>
      <c r="BD1370" s="501"/>
      <c r="BE1370" s="501"/>
      <c r="BF1370" s="501"/>
      <c r="BG1370" s="501"/>
      <c r="BH1370" s="501"/>
      <c r="BI1370" s="501"/>
      <c r="BJ1370" s="501"/>
      <c r="BK1370" s="501"/>
      <c r="BL1370" s="501"/>
      <c r="BM1370" s="501"/>
      <c r="BN1370" s="501"/>
      <c r="BO1370" s="501"/>
      <c r="BP1370" s="501"/>
      <c r="BQ1370" s="501"/>
      <c r="BR1370" s="501"/>
      <c r="BS1370" s="501"/>
      <c r="BT1370" s="501"/>
      <c r="BU1370" s="501"/>
      <c r="BV1370" s="501"/>
      <c r="BW1370" s="501"/>
      <c r="BX1370" s="501"/>
      <c r="BY1370" s="501"/>
      <c r="BZ1370" s="501"/>
      <c r="CA1370" s="501"/>
      <c r="CB1370" s="501"/>
      <c r="CC1370" s="501"/>
      <c r="CD1370" s="501"/>
      <c r="CE1370" s="501"/>
      <c r="CF1370" s="501"/>
      <c r="CG1370" s="501"/>
      <c r="CH1370" s="501"/>
      <c r="CI1370" s="501"/>
      <c r="CJ1370" s="501"/>
      <c r="CK1370" s="501"/>
      <c r="CL1370" s="501"/>
      <c r="CM1370" s="501"/>
      <c r="CN1370" s="501"/>
      <c r="CO1370" s="501"/>
      <c r="CP1370" s="501"/>
    </row>
    <row r="1371" spans="1:127" s="502" customFormat="1" ht="12.75" customHeight="1" x14ac:dyDescent="0.2">
      <c r="A1371" s="281">
        <v>1370</v>
      </c>
      <c r="B1371" s="281" t="s">
        <v>1004</v>
      </c>
      <c r="C1371" s="281" t="s">
        <v>9220</v>
      </c>
      <c r="D1371" s="281"/>
      <c r="E1371" s="281" t="s">
        <v>9659</v>
      </c>
      <c r="F1371" s="281"/>
      <c r="G1371" s="296" t="s">
        <v>10585</v>
      </c>
      <c r="H1371" s="922"/>
      <c r="I1371" s="281" t="s">
        <v>601</v>
      </c>
      <c r="J1371" s="281"/>
      <c r="K1371" s="281" t="s">
        <v>10586</v>
      </c>
      <c r="L1371" s="922" t="s">
        <v>3811</v>
      </c>
      <c r="M1371" s="306">
        <v>44396</v>
      </c>
      <c r="N1371" s="307">
        <v>45124</v>
      </c>
      <c r="O1371" s="507" t="s">
        <v>991</v>
      </c>
      <c r="P1371" s="508">
        <f t="shared" si="290"/>
        <v>45124</v>
      </c>
      <c r="Q1371" s="520">
        <v>21404</v>
      </c>
      <c r="R1371" s="520">
        <v>2021</v>
      </c>
      <c r="S1371" s="265">
        <v>44394</v>
      </c>
      <c r="T1371" s="324" t="s">
        <v>1686</v>
      </c>
      <c r="U1371" s="324" t="s">
        <v>1786</v>
      </c>
      <c r="V1371" s="150" t="s">
        <v>484</v>
      </c>
      <c r="W1371" s="150" t="s">
        <v>484</v>
      </c>
      <c r="X1371" s="281" t="s">
        <v>10587</v>
      </c>
      <c r="Y1371" s="281" t="s">
        <v>1851</v>
      </c>
      <c r="Z1371" s="150" t="s">
        <v>1852</v>
      </c>
      <c r="AA1371" s="303">
        <f>N1371</f>
        <v>45124</v>
      </c>
      <c r="AB1371" s="283" t="s">
        <v>3319</v>
      </c>
      <c r="AC1371" s="281">
        <v>5.6</v>
      </c>
      <c r="AD1371" s="284"/>
      <c r="AE1371" s="281">
        <v>85</v>
      </c>
      <c r="AF1371" s="281"/>
      <c r="AG1371" s="281">
        <v>110</v>
      </c>
      <c r="AH1371" s="281"/>
      <c r="AI1371" s="281" t="s">
        <v>994</v>
      </c>
      <c r="AJ1371" s="281">
        <v>38</v>
      </c>
      <c r="AK1371" s="324">
        <v>47</v>
      </c>
      <c r="AL1371" s="324">
        <v>1</v>
      </c>
      <c r="AM1371" s="324"/>
      <c r="AN1371" s="324"/>
      <c r="AO1371" s="324"/>
      <c r="AP1371" s="281"/>
      <c r="AQ1371" s="635"/>
      <c r="AR1371" s="324"/>
      <c r="AS1371" s="324"/>
      <c r="AT1371" s="324"/>
      <c r="AU1371" s="324"/>
      <c r="AV1371" s="324"/>
      <c r="AW1371" s="324"/>
      <c r="AX1371" s="324"/>
      <c r="AY1371" s="324"/>
      <c r="AZ1371" s="324"/>
      <c r="BA1371" s="324"/>
      <c r="BB1371" s="324"/>
      <c r="BC1371" s="324"/>
      <c r="BD1371" s="324"/>
      <c r="BE1371" s="324"/>
      <c r="BF1371" s="324"/>
      <c r="BG1371" s="324"/>
      <c r="BH1371" s="324"/>
      <c r="BI1371" s="324"/>
      <c r="BJ1371" s="324"/>
      <c r="BK1371" s="324"/>
      <c r="BL1371" s="324"/>
      <c r="BM1371" s="324"/>
      <c r="BN1371" s="324"/>
      <c r="BO1371" s="324"/>
      <c r="BP1371" s="324"/>
      <c r="BQ1371" s="324"/>
      <c r="BR1371" s="324"/>
      <c r="BS1371" s="324"/>
      <c r="BT1371" s="324"/>
      <c r="BU1371" s="324"/>
      <c r="BV1371" s="324"/>
      <c r="BW1371" s="324"/>
      <c r="BX1371" s="324"/>
      <c r="BY1371" s="324"/>
      <c r="BZ1371" s="324"/>
      <c r="CA1371" s="324"/>
      <c r="CB1371" s="324"/>
      <c r="CC1371" s="324"/>
      <c r="CD1371" s="324"/>
      <c r="CE1371" s="324"/>
      <c r="CF1371" s="324"/>
      <c r="CG1371" s="324"/>
      <c r="CH1371" s="324"/>
      <c r="CI1371" s="324"/>
      <c r="CJ1371" s="324"/>
      <c r="CK1371" s="324"/>
      <c r="CL1371" s="324"/>
      <c r="CM1371" s="324"/>
      <c r="CN1371" s="324"/>
      <c r="CO1371" s="324"/>
      <c r="CP1371" s="324"/>
      <c r="CQ1371" s="532"/>
      <c r="CR1371" s="532"/>
      <c r="CS1371" s="532"/>
      <c r="CT1371" s="532"/>
      <c r="CU1371" s="532"/>
      <c r="CV1371" s="532"/>
      <c r="CW1371" s="532"/>
      <c r="CX1371" s="532"/>
      <c r="CY1371" s="532"/>
      <c r="CZ1371" s="532"/>
      <c r="DA1371" s="532"/>
      <c r="DB1371" s="532"/>
      <c r="DC1371" s="532"/>
      <c r="DD1371" s="532"/>
      <c r="DE1371" s="532"/>
      <c r="DF1371" s="532"/>
      <c r="DG1371" s="532"/>
      <c r="DH1371" s="532"/>
      <c r="DI1371" s="532"/>
      <c r="DJ1371" s="532"/>
      <c r="DK1371" s="532"/>
      <c r="DL1371" s="532"/>
      <c r="DM1371" s="532"/>
      <c r="DN1371" s="532"/>
      <c r="DO1371" s="532"/>
      <c r="DP1371" s="532"/>
      <c r="DQ1371" s="532"/>
      <c r="DR1371" s="532"/>
      <c r="DS1371" s="532"/>
      <c r="DT1371" s="532"/>
      <c r="DU1371" s="532"/>
      <c r="DV1371" s="532"/>
      <c r="DW1371" s="532"/>
    </row>
    <row r="1372" spans="1:127" ht="12.75" customHeight="1" x14ac:dyDescent="0.2">
      <c r="A1372" s="281">
        <v>1371</v>
      </c>
      <c r="B1372" s="281" t="s">
        <v>1004</v>
      </c>
      <c r="C1372" s="281" t="s">
        <v>8622</v>
      </c>
      <c r="D1372" s="281"/>
      <c r="E1372" s="281" t="s">
        <v>9660</v>
      </c>
      <c r="F1372" s="281"/>
      <c r="G1372" s="296" t="s">
        <v>9673</v>
      </c>
      <c r="H1372" s="676"/>
      <c r="I1372" s="281" t="s">
        <v>2653</v>
      </c>
      <c r="J1372" s="281"/>
      <c r="K1372" s="281" t="s">
        <v>9674</v>
      </c>
      <c r="L1372" s="676" t="s">
        <v>9675</v>
      </c>
      <c r="M1372" s="306">
        <v>44204</v>
      </c>
      <c r="N1372" s="325">
        <v>44906</v>
      </c>
      <c r="O1372" s="507" t="s">
        <v>991</v>
      </c>
      <c r="P1372" s="513">
        <f t="shared" si="290"/>
        <v>44906</v>
      </c>
      <c r="Q1372" s="514">
        <v>21009</v>
      </c>
      <c r="R1372" s="514">
        <v>2020</v>
      </c>
      <c r="S1372" s="279">
        <v>44176</v>
      </c>
      <c r="T1372" s="501" t="s">
        <v>39</v>
      </c>
      <c r="U1372" s="324" t="s">
        <v>1786</v>
      </c>
      <c r="V1372" s="282" t="s">
        <v>484</v>
      </c>
      <c r="W1372" s="282" t="s">
        <v>484</v>
      </c>
      <c r="X1372" s="280" t="s">
        <v>9676</v>
      </c>
      <c r="Y1372" s="280" t="s">
        <v>901</v>
      </c>
      <c r="Z1372" s="282" t="s">
        <v>1558</v>
      </c>
      <c r="AA1372" s="319">
        <v>44906</v>
      </c>
      <c r="AB1372" s="149" t="s">
        <v>485</v>
      </c>
      <c r="AC1372" s="280" t="s">
        <v>994</v>
      </c>
      <c r="AD1372" s="305"/>
      <c r="AE1372" s="280">
        <v>90</v>
      </c>
      <c r="AF1372" s="280"/>
      <c r="AG1372" s="280">
        <v>115</v>
      </c>
      <c r="AH1372" s="280"/>
      <c r="AI1372" s="280" t="s">
        <v>994</v>
      </c>
      <c r="AJ1372" s="280" t="s">
        <v>994</v>
      </c>
      <c r="AK1372" s="501" t="s">
        <v>994</v>
      </c>
      <c r="AL1372" s="501">
        <v>1</v>
      </c>
      <c r="AM1372" s="501"/>
      <c r="AN1372" s="501"/>
      <c r="AO1372" s="501"/>
      <c r="AP1372" s="280"/>
      <c r="AQ1372" s="634"/>
      <c r="AR1372" s="501"/>
      <c r="AS1372" s="501"/>
      <c r="AT1372" s="501"/>
      <c r="AU1372" s="501"/>
      <c r="AV1372" s="501"/>
      <c r="AW1372" s="501"/>
      <c r="AX1372" s="501"/>
      <c r="AY1372" s="501"/>
      <c r="AZ1372" s="501"/>
      <c r="BA1372" s="501"/>
      <c r="BB1372" s="501"/>
      <c r="BC1372" s="501"/>
      <c r="BD1372" s="501"/>
      <c r="BE1372" s="501"/>
      <c r="BF1372" s="501"/>
      <c r="BG1372" s="501"/>
      <c r="BH1372" s="501"/>
      <c r="BI1372" s="501"/>
      <c r="BJ1372" s="501"/>
      <c r="BK1372" s="501"/>
      <c r="BL1372" s="501"/>
      <c r="BM1372" s="501"/>
      <c r="BN1372" s="501"/>
      <c r="BO1372" s="501"/>
      <c r="BP1372" s="501"/>
      <c r="BQ1372" s="501"/>
      <c r="BR1372" s="501"/>
      <c r="BS1372" s="501"/>
      <c r="BT1372" s="501"/>
      <c r="BU1372" s="501"/>
      <c r="BV1372" s="501"/>
      <c r="BW1372" s="501"/>
      <c r="BX1372" s="501"/>
      <c r="BY1372" s="501"/>
      <c r="BZ1372" s="501"/>
      <c r="CA1372" s="501"/>
      <c r="CB1372" s="501"/>
      <c r="CC1372" s="501"/>
      <c r="CD1372" s="501"/>
      <c r="CE1372" s="501"/>
      <c r="CF1372" s="501"/>
      <c r="CG1372" s="501"/>
      <c r="CH1372" s="501"/>
      <c r="CI1372" s="501"/>
      <c r="CJ1372" s="501"/>
      <c r="CK1372" s="501"/>
      <c r="CL1372" s="501"/>
      <c r="CM1372" s="501"/>
      <c r="CN1372" s="501"/>
      <c r="CO1372" s="501"/>
      <c r="CP1372" s="501"/>
    </row>
    <row r="1373" spans="1:127" ht="12.75" customHeight="1" x14ac:dyDescent="0.2">
      <c r="A1373" s="281">
        <v>1372</v>
      </c>
      <c r="B1373" s="281" t="s">
        <v>1004</v>
      </c>
      <c r="C1373" s="281" t="s">
        <v>5822</v>
      </c>
      <c r="D1373" s="281"/>
      <c r="E1373" s="281" t="s">
        <v>9661</v>
      </c>
      <c r="F1373" s="281"/>
      <c r="G1373" s="296" t="s">
        <v>9690</v>
      </c>
      <c r="H1373" s="676"/>
      <c r="I1373" s="281" t="s">
        <v>424</v>
      </c>
      <c r="J1373" s="281"/>
      <c r="K1373" s="281" t="s">
        <v>9691</v>
      </c>
      <c r="L1373" s="676" t="s">
        <v>2727</v>
      </c>
      <c r="M1373" s="306">
        <v>44204</v>
      </c>
      <c r="N1373" s="325">
        <v>44898</v>
      </c>
      <c r="O1373" s="507" t="s">
        <v>991</v>
      </c>
      <c r="P1373" s="513">
        <f t="shared" si="290"/>
        <v>44898</v>
      </c>
      <c r="Q1373" s="514">
        <v>21015</v>
      </c>
      <c r="R1373" s="514">
        <v>2018</v>
      </c>
      <c r="S1373" s="279">
        <v>44168</v>
      </c>
      <c r="T1373" s="501" t="s">
        <v>39</v>
      </c>
      <c r="U1373" s="324" t="s">
        <v>1786</v>
      </c>
      <c r="V1373" s="282" t="s">
        <v>484</v>
      </c>
      <c r="W1373" s="282" t="s">
        <v>2207</v>
      </c>
      <c r="X1373" s="280" t="s">
        <v>2728</v>
      </c>
      <c r="Y1373" s="280" t="s">
        <v>1697</v>
      </c>
      <c r="Z1373" s="282" t="s">
        <v>1727</v>
      </c>
      <c r="AA1373" s="319">
        <f t="shared" si="288"/>
        <v>44898</v>
      </c>
      <c r="AB1373" s="149" t="s">
        <v>1411</v>
      </c>
      <c r="AC1373" s="280">
        <v>5</v>
      </c>
      <c r="AD1373" s="305"/>
      <c r="AE1373" s="280">
        <v>65</v>
      </c>
      <c r="AF1373" s="280"/>
      <c r="AG1373" s="280">
        <v>85</v>
      </c>
      <c r="AH1373" s="280"/>
      <c r="AI1373" s="280" t="s">
        <v>994</v>
      </c>
      <c r="AJ1373" s="280" t="s">
        <v>994</v>
      </c>
      <c r="AK1373" s="501" t="s">
        <v>994</v>
      </c>
      <c r="AL1373" s="501">
        <v>1</v>
      </c>
      <c r="AM1373" s="501"/>
      <c r="AN1373" s="501"/>
      <c r="AO1373" s="501"/>
      <c r="AP1373" s="280"/>
      <c r="AQ1373" s="634"/>
      <c r="AR1373" s="501"/>
      <c r="AS1373" s="501"/>
      <c r="AT1373" s="501"/>
      <c r="AU1373" s="501"/>
      <c r="AV1373" s="501"/>
      <c r="AW1373" s="501"/>
      <c r="AX1373" s="501"/>
      <c r="AY1373" s="501"/>
      <c r="AZ1373" s="501"/>
      <c r="BA1373" s="501"/>
      <c r="BB1373" s="501"/>
      <c r="BC1373" s="501"/>
      <c r="BD1373" s="501"/>
      <c r="BE1373" s="501"/>
      <c r="BF1373" s="501"/>
      <c r="BG1373" s="501"/>
      <c r="BH1373" s="501"/>
      <c r="BI1373" s="501"/>
      <c r="BJ1373" s="501"/>
      <c r="BK1373" s="501"/>
      <c r="BL1373" s="501"/>
      <c r="BM1373" s="501"/>
      <c r="BN1373" s="501"/>
      <c r="BO1373" s="501"/>
      <c r="BP1373" s="501"/>
      <c r="BQ1373" s="501"/>
      <c r="BR1373" s="501"/>
      <c r="BS1373" s="501"/>
      <c r="BT1373" s="501"/>
      <c r="BU1373" s="501"/>
      <c r="BV1373" s="501"/>
      <c r="BW1373" s="501"/>
      <c r="BX1373" s="501"/>
      <c r="BY1373" s="501"/>
      <c r="BZ1373" s="501"/>
      <c r="CA1373" s="501"/>
      <c r="CB1373" s="501"/>
      <c r="CC1373" s="501"/>
      <c r="CD1373" s="501"/>
      <c r="CE1373" s="501"/>
      <c r="CF1373" s="501"/>
      <c r="CG1373" s="501"/>
      <c r="CH1373" s="501"/>
      <c r="CI1373" s="501"/>
      <c r="CJ1373" s="501"/>
      <c r="CK1373" s="501"/>
      <c r="CL1373" s="501"/>
      <c r="CM1373" s="501"/>
      <c r="CN1373" s="501"/>
      <c r="CO1373" s="501"/>
      <c r="CP1373" s="501"/>
    </row>
    <row r="1374" spans="1:127" ht="12.75" customHeight="1" x14ac:dyDescent="0.2">
      <c r="A1374" s="281">
        <v>1373</v>
      </c>
      <c r="B1374" s="281" t="s">
        <v>1004</v>
      </c>
      <c r="C1374" s="281" t="s">
        <v>3182</v>
      </c>
      <c r="D1374" s="281"/>
      <c r="E1374" s="281" t="s">
        <v>10690</v>
      </c>
      <c r="F1374" s="281"/>
      <c r="G1374" s="296" t="s">
        <v>10692</v>
      </c>
      <c r="H1374" s="676"/>
      <c r="I1374" s="281" t="s">
        <v>2653</v>
      </c>
      <c r="J1374" s="281"/>
      <c r="K1374" s="281" t="s">
        <v>10693</v>
      </c>
      <c r="L1374" s="676" t="s">
        <v>10694</v>
      </c>
      <c r="M1374" s="306">
        <v>44412</v>
      </c>
      <c r="N1374" s="325">
        <v>45139</v>
      </c>
      <c r="O1374" s="507" t="s">
        <v>991</v>
      </c>
      <c r="P1374" s="513">
        <f t="shared" si="290"/>
        <v>45139</v>
      </c>
      <c r="Q1374" s="514">
        <v>21444</v>
      </c>
      <c r="R1374" s="514">
        <v>2017</v>
      </c>
      <c r="S1374" s="279">
        <v>44409</v>
      </c>
      <c r="T1374" s="501" t="s">
        <v>1785</v>
      </c>
      <c r="U1374" s="324" t="s">
        <v>1786</v>
      </c>
      <c r="V1374" s="282" t="s">
        <v>484</v>
      </c>
      <c r="W1374" s="282" t="s">
        <v>913</v>
      </c>
      <c r="X1374" s="280" t="s">
        <v>10695</v>
      </c>
      <c r="Y1374" s="280" t="s">
        <v>10696</v>
      </c>
      <c r="Z1374" s="282" t="s">
        <v>10697</v>
      </c>
      <c r="AA1374" s="319">
        <f>N1374</f>
        <v>45139</v>
      </c>
      <c r="AB1374" s="149" t="s">
        <v>2167</v>
      </c>
      <c r="AC1374" s="280">
        <v>4.5</v>
      </c>
      <c r="AD1374" s="305"/>
      <c r="AE1374" s="280">
        <v>90</v>
      </c>
      <c r="AF1374" s="280"/>
      <c r="AG1374" s="280">
        <v>115</v>
      </c>
      <c r="AH1374" s="280"/>
      <c r="AI1374" s="280">
        <v>22</v>
      </c>
      <c r="AJ1374" s="280">
        <v>36</v>
      </c>
      <c r="AK1374" s="501">
        <v>54</v>
      </c>
      <c r="AL1374" s="501">
        <v>1</v>
      </c>
      <c r="AM1374" s="501"/>
      <c r="AN1374" s="501"/>
      <c r="AO1374" s="501"/>
      <c r="AP1374" s="280"/>
      <c r="AQ1374" s="634"/>
      <c r="AR1374" s="501"/>
      <c r="AS1374" s="501"/>
      <c r="AT1374" s="501"/>
      <c r="AU1374" s="501"/>
      <c r="AV1374" s="501"/>
      <c r="AW1374" s="501"/>
      <c r="AX1374" s="501"/>
      <c r="AY1374" s="501"/>
      <c r="AZ1374" s="501"/>
      <c r="BA1374" s="501"/>
      <c r="BB1374" s="501"/>
      <c r="BC1374" s="501"/>
      <c r="BD1374" s="501"/>
      <c r="BE1374" s="501"/>
      <c r="BF1374" s="501"/>
      <c r="BG1374" s="501"/>
      <c r="BH1374" s="501"/>
      <c r="BI1374" s="501"/>
      <c r="BJ1374" s="501"/>
      <c r="BK1374" s="501"/>
      <c r="BL1374" s="501"/>
      <c r="BM1374" s="501"/>
      <c r="BN1374" s="501"/>
      <c r="BO1374" s="501"/>
      <c r="BP1374" s="501"/>
      <c r="BQ1374" s="501"/>
      <c r="BR1374" s="501"/>
      <c r="BS1374" s="501"/>
      <c r="BT1374" s="501"/>
      <c r="BU1374" s="501"/>
      <c r="BV1374" s="501"/>
      <c r="BW1374" s="501"/>
      <c r="BX1374" s="501"/>
      <c r="BY1374" s="501"/>
      <c r="BZ1374" s="501"/>
      <c r="CA1374" s="501"/>
      <c r="CB1374" s="501"/>
      <c r="CC1374" s="501"/>
      <c r="CD1374" s="501"/>
      <c r="CE1374" s="501"/>
      <c r="CF1374" s="501"/>
      <c r="CG1374" s="501"/>
      <c r="CH1374" s="501"/>
      <c r="CI1374" s="501"/>
      <c r="CJ1374" s="501"/>
      <c r="CK1374" s="501"/>
      <c r="CL1374" s="501"/>
      <c r="CM1374" s="501"/>
      <c r="CN1374" s="501"/>
      <c r="CO1374" s="501"/>
      <c r="CP1374" s="501"/>
    </row>
    <row r="1375" spans="1:127" ht="12.75" customHeight="1" x14ac:dyDescent="0.2">
      <c r="A1375" s="281">
        <v>1374</v>
      </c>
      <c r="B1375" s="281" t="s">
        <v>1004</v>
      </c>
      <c r="C1375" s="281" t="s">
        <v>9537</v>
      </c>
      <c r="D1375" s="281"/>
      <c r="E1375" s="281" t="s">
        <v>10691</v>
      </c>
      <c r="F1375" s="281"/>
      <c r="G1375" s="296" t="s">
        <v>10699</v>
      </c>
      <c r="H1375" s="676"/>
      <c r="I1375" s="281" t="s">
        <v>5041</v>
      </c>
      <c r="J1375" s="281"/>
      <c r="K1375" s="281" t="s">
        <v>5372</v>
      </c>
      <c r="L1375" s="676" t="s">
        <v>5373</v>
      </c>
      <c r="M1375" s="306">
        <v>44412</v>
      </c>
      <c r="N1375" s="325">
        <v>45128</v>
      </c>
      <c r="O1375" s="507" t="s">
        <v>991</v>
      </c>
      <c r="P1375" s="513">
        <f t="shared" si="290"/>
        <v>45128</v>
      </c>
      <c r="Q1375" s="514">
        <v>21446</v>
      </c>
      <c r="R1375" s="514">
        <v>2021</v>
      </c>
      <c r="S1375" s="279">
        <v>44398</v>
      </c>
      <c r="T1375" s="501" t="s">
        <v>5079</v>
      </c>
      <c r="U1375" s="324" t="s">
        <v>1786</v>
      </c>
      <c r="V1375" s="282" t="s">
        <v>484</v>
      </c>
      <c r="W1375" s="282" t="s">
        <v>1281</v>
      </c>
      <c r="X1375" s="280" t="s">
        <v>5374</v>
      </c>
      <c r="Y1375" s="280" t="s">
        <v>8403</v>
      </c>
      <c r="Z1375" s="282" t="s">
        <v>5375</v>
      </c>
      <c r="AA1375" s="319">
        <f t="shared" si="288"/>
        <v>45128</v>
      </c>
      <c r="AB1375" s="149" t="s">
        <v>2167</v>
      </c>
      <c r="AC1375" s="280">
        <v>5.0999999999999996</v>
      </c>
      <c r="AD1375" s="305"/>
      <c r="AE1375" s="280">
        <v>90</v>
      </c>
      <c r="AF1375" s="280"/>
      <c r="AG1375" s="280">
        <v>105</v>
      </c>
      <c r="AH1375" s="280"/>
      <c r="AI1375" s="280" t="s">
        <v>994</v>
      </c>
      <c r="AJ1375" s="280" t="s">
        <v>994</v>
      </c>
      <c r="AK1375" s="501" t="s">
        <v>994</v>
      </c>
      <c r="AL1375" s="501">
        <v>1</v>
      </c>
      <c r="AM1375" s="501"/>
      <c r="AN1375" s="501"/>
      <c r="AO1375" s="501"/>
      <c r="AP1375" s="280"/>
      <c r="AQ1375" s="634"/>
      <c r="AR1375" s="501"/>
      <c r="AS1375" s="501"/>
      <c r="AT1375" s="501"/>
      <c r="AU1375" s="501"/>
      <c r="AV1375" s="501"/>
      <c r="AW1375" s="501"/>
      <c r="AX1375" s="501"/>
      <c r="AY1375" s="501"/>
      <c r="AZ1375" s="501"/>
      <c r="BA1375" s="501"/>
      <c r="BB1375" s="501"/>
      <c r="BC1375" s="501"/>
      <c r="BD1375" s="501"/>
      <c r="BE1375" s="501"/>
      <c r="BF1375" s="501"/>
      <c r="BG1375" s="501"/>
      <c r="BH1375" s="501"/>
      <c r="BI1375" s="501"/>
      <c r="BJ1375" s="501"/>
      <c r="BK1375" s="501"/>
      <c r="BL1375" s="501"/>
      <c r="BM1375" s="501"/>
      <c r="BN1375" s="501"/>
      <c r="BO1375" s="501"/>
      <c r="BP1375" s="501"/>
      <c r="BQ1375" s="501"/>
      <c r="BR1375" s="501"/>
      <c r="BS1375" s="501"/>
      <c r="BT1375" s="501"/>
      <c r="BU1375" s="501"/>
      <c r="BV1375" s="501"/>
      <c r="BW1375" s="501"/>
      <c r="BX1375" s="501"/>
      <c r="BY1375" s="501"/>
      <c r="BZ1375" s="501"/>
      <c r="CA1375" s="501"/>
      <c r="CB1375" s="501"/>
      <c r="CC1375" s="501"/>
      <c r="CD1375" s="501"/>
      <c r="CE1375" s="501"/>
      <c r="CF1375" s="501"/>
      <c r="CG1375" s="501"/>
      <c r="CH1375" s="501"/>
      <c r="CI1375" s="501"/>
      <c r="CJ1375" s="501"/>
      <c r="CK1375" s="501"/>
      <c r="CL1375" s="501"/>
      <c r="CM1375" s="501"/>
      <c r="CN1375" s="501"/>
      <c r="CO1375" s="501"/>
      <c r="CP1375" s="501"/>
    </row>
    <row r="1376" spans="1:127" ht="12.75" customHeight="1" x14ac:dyDescent="0.2">
      <c r="A1376" s="281">
        <v>1375</v>
      </c>
      <c r="B1376" s="270" t="s">
        <v>1004</v>
      </c>
      <c r="C1376" s="270" t="s">
        <v>9595</v>
      </c>
      <c r="D1376" s="271"/>
      <c r="E1376" s="271" t="s">
        <v>10704</v>
      </c>
      <c r="F1376" s="268"/>
      <c r="G1376" s="272" t="s">
        <v>10706</v>
      </c>
      <c r="H1376" s="273"/>
      <c r="I1376" s="271" t="s">
        <v>1634</v>
      </c>
      <c r="J1376" s="271"/>
      <c r="K1376" s="271" t="s">
        <v>10707</v>
      </c>
      <c r="L1376" s="273" t="s">
        <v>10708</v>
      </c>
      <c r="M1376" s="275">
        <v>41841</v>
      </c>
      <c r="N1376" s="132">
        <v>45126</v>
      </c>
      <c r="O1376" s="277" t="s">
        <v>991</v>
      </c>
      <c r="P1376" s="299">
        <f t="shared" si="290"/>
        <v>45126</v>
      </c>
      <c r="Q1376" s="264">
        <v>21448</v>
      </c>
      <c r="R1376" s="264">
        <v>2014</v>
      </c>
      <c r="S1376" s="279">
        <v>44396</v>
      </c>
      <c r="T1376" s="281" t="s">
        <v>8196</v>
      </c>
      <c r="U1376" s="281" t="s">
        <v>1687</v>
      </c>
      <c r="V1376" s="150" t="s">
        <v>913</v>
      </c>
      <c r="W1376" s="150" t="s">
        <v>2405</v>
      </c>
      <c r="X1376" s="280" t="s">
        <v>10709</v>
      </c>
      <c r="Y1376" s="280" t="s">
        <v>10710</v>
      </c>
      <c r="Z1376" s="282" t="s">
        <v>10711</v>
      </c>
      <c r="AA1376" s="303">
        <f>N1376</f>
        <v>45126</v>
      </c>
      <c r="AB1376" s="283" t="s">
        <v>2167</v>
      </c>
      <c r="AC1376" s="281">
        <v>6.1</v>
      </c>
      <c r="AD1376" s="284"/>
      <c r="AE1376" s="281">
        <v>140</v>
      </c>
      <c r="AF1376" s="281"/>
      <c r="AG1376" s="281">
        <v>220</v>
      </c>
      <c r="AH1376" s="281"/>
      <c r="AI1376" s="281">
        <v>22</v>
      </c>
      <c r="AJ1376" s="281">
        <v>39</v>
      </c>
      <c r="AK1376" s="281">
        <v>50</v>
      </c>
      <c r="AL1376" s="281">
        <v>2</v>
      </c>
      <c r="AM1376" s="281"/>
      <c r="AN1376" s="281"/>
      <c r="AO1376" s="281"/>
      <c r="AP1376" s="280"/>
      <c r="AQ1376" s="634"/>
      <c r="AR1376" s="501"/>
      <c r="AS1376" s="501"/>
      <c r="AT1376" s="501"/>
      <c r="AU1376" s="501"/>
      <c r="AV1376" s="501"/>
      <c r="AW1376" s="501"/>
      <c r="AX1376" s="501"/>
      <c r="AY1376" s="501"/>
      <c r="AZ1376" s="501"/>
      <c r="BA1376" s="501"/>
      <c r="BB1376" s="501"/>
      <c r="BC1376" s="501"/>
      <c r="BD1376" s="501"/>
      <c r="BE1376" s="501"/>
      <c r="BF1376" s="501"/>
      <c r="BG1376" s="501"/>
      <c r="BH1376" s="501"/>
      <c r="BI1376" s="501"/>
      <c r="BJ1376" s="501"/>
      <c r="BK1376" s="501"/>
      <c r="BL1376" s="501"/>
      <c r="BM1376" s="501"/>
      <c r="BN1376" s="501"/>
      <c r="BO1376" s="501"/>
      <c r="BP1376" s="501"/>
      <c r="BQ1376" s="501"/>
      <c r="BR1376" s="501"/>
      <c r="BS1376" s="501"/>
      <c r="BT1376" s="501"/>
      <c r="BU1376" s="501"/>
      <c r="BV1376" s="501"/>
      <c r="BW1376" s="501"/>
      <c r="BX1376" s="501"/>
      <c r="BY1376" s="501"/>
      <c r="BZ1376" s="501"/>
      <c r="CA1376" s="501"/>
      <c r="CB1376" s="501"/>
      <c r="CC1376" s="501"/>
      <c r="CD1376" s="501"/>
      <c r="CE1376" s="501"/>
      <c r="CF1376" s="501"/>
      <c r="CG1376" s="501"/>
      <c r="CH1376" s="501"/>
      <c r="CI1376" s="501"/>
      <c r="CJ1376" s="501"/>
      <c r="CK1376" s="501"/>
      <c r="CL1376" s="501"/>
      <c r="CM1376" s="501"/>
      <c r="CN1376" s="501"/>
      <c r="CO1376" s="501"/>
      <c r="CP1376" s="501"/>
    </row>
    <row r="1377" spans="1:127" ht="12.75" customHeight="1" x14ac:dyDescent="0.2">
      <c r="A1377" s="281">
        <v>1376</v>
      </c>
      <c r="B1377" s="281" t="s">
        <v>1004</v>
      </c>
      <c r="C1377" s="281" t="s">
        <v>9070</v>
      </c>
      <c r="D1377" s="281"/>
      <c r="E1377" s="281" t="s">
        <v>10705</v>
      </c>
      <c r="F1377" s="281"/>
      <c r="G1377" s="296" t="s">
        <v>10712</v>
      </c>
      <c r="H1377" s="676"/>
      <c r="I1377" s="281" t="s">
        <v>424</v>
      </c>
      <c r="J1377" s="281"/>
      <c r="K1377" s="281" t="s">
        <v>10713</v>
      </c>
      <c r="L1377" s="676" t="s">
        <v>7247</v>
      </c>
      <c r="M1377" s="306">
        <v>44413</v>
      </c>
      <c r="N1377" s="325">
        <v>45134</v>
      </c>
      <c r="O1377" s="507" t="s">
        <v>991</v>
      </c>
      <c r="P1377" s="513">
        <f t="shared" si="290"/>
        <v>45134</v>
      </c>
      <c r="Q1377" s="514">
        <v>21449</v>
      </c>
      <c r="R1377" s="514">
        <v>2020</v>
      </c>
      <c r="S1377" s="279">
        <v>44404</v>
      </c>
      <c r="T1377" s="501" t="s">
        <v>10394</v>
      </c>
      <c r="U1377" s="324" t="s">
        <v>1786</v>
      </c>
      <c r="V1377" s="282" t="s">
        <v>484</v>
      </c>
      <c r="W1377" s="282" t="s">
        <v>1281</v>
      </c>
      <c r="X1377" s="280" t="s">
        <v>7248</v>
      </c>
      <c r="Y1377" s="280" t="s">
        <v>7249</v>
      </c>
      <c r="Z1377" s="282" t="s">
        <v>7250</v>
      </c>
      <c r="AA1377" s="319">
        <f t="shared" si="288"/>
        <v>45134</v>
      </c>
      <c r="AB1377" s="149" t="s">
        <v>1411</v>
      </c>
      <c r="AC1377" s="280">
        <v>5.26</v>
      </c>
      <c r="AD1377" s="305"/>
      <c r="AE1377" s="280">
        <v>85</v>
      </c>
      <c r="AF1377" s="280"/>
      <c r="AG1377" s="280">
        <v>105</v>
      </c>
      <c r="AH1377" s="280"/>
      <c r="AI1377" s="280">
        <v>25</v>
      </c>
      <c r="AJ1377" s="280">
        <v>39</v>
      </c>
      <c r="AK1377" s="501">
        <v>55</v>
      </c>
      <c r="AL1377" s="501">
        <v>1</v>
      </c>
      <c r="AM1377" s="501"/>
      <c r="AN1377" s="501"/>
      <c r="AO1377" s="501"/>
      <c r="AP1377" s="280"/>
      <c r="AQ1377" s="634"/>
      <c r="AR1377" s="501"/>
      <c r="AS1377" s="501"/>
      <c r="AT1377" s="501"/>
      <c r="AU1377" s="501"/>
      <c r="AV1377" s="501"/>
      <c r="AW1377" s="501"/>
      <c r="AX1377" s="501"/>
      <c r="AY1377" s="501"/>
      <c r="AZ1377" s="501"/>
      <c r="BA1377" s="501"/>
      <c r="BB1377" s="501"/>
      <c r="BC1377" s="501"/>
      <c r="BD1377" s="501"/>
      <c r="BE1377" s="501"/>
      <c r="BF1377" s="501"/>
      <c r="BG1377" s="501"/>
      <c r="BH1377" s="501"/>
      <c r="BI1377" s="501"/>
      <c r="BJ1377" s="501"/>
      <c r="BK1377" s="501"/>
      <c r="BL1377" s="501"/>
      <c r="BM1377" s="501"/>
      <c r="BN1377" s="501"/>
      <c r="BO1377" s="501"/>
      <c r="BP1377" s="501"/>
      <c r="BQ1377" s="501"/>
      <c r="BR1377" s="501"/>
      <c r="BS1377" s="501"/>
      <c r="BT1377" s="501"/>
      <c r="BU1377" s="501"/>
      <c r="BV1377" s="501"/>
      <c r="BW1377" s="501"/>
      <c r="BX1377" s="501"/>
      <c r="BY1377" s="501"/>
      <c r="BZ1377" s="501"/>
      <c r="CA1377" s="501"/>
      <c r="CB1377" s="501"/>
      <c r="CC1377" s="501"/>
      <c r="CD1377" s="501"/>
      <c r="CE1377" s="501"/>
      <c r="CF1377" s="501"/>
      <c r="CG1377" s="501"/>
      <c r="CH1377" s="501"/>
      <c r="CI1377" s="501"/>
      <c r="CJ1377" s="501"/>
      <c r="CK1377" s="501"/>
      <c r="CL1377" s="501"/>
      <c r="CM1377" s="501"/>
      <c r="CN1377" s="501"/>
      <c r="CO1377" s="501"/>
      <c r="CP1377" s="501"/>
    </row>
    <row r="1378" spans="1:127" ht="12.75" customHeight="1" x14ac:dyDescent="0.2">
      <c r="A1378" s="281">
        <v>1377</v>
      </c>
      <c r="B1378" s="281"/>
      <c r="C1378" s="281"/>
      <c r="D1378" s="281"/>
      <c r="E1378" s="281"/>
      <c r="F1378" s="281"/>
      <c r="G1378" s="296"/>
      <c r="H1378" s="676"/>
      <c r="I1378" s="281"/>
      <c r="J1378" s="281"/>
      <c r="K1378" s="281"/>
      <c r="L1378" s="676"/>
      <c r="M1378" s="306"/>
      <c r="N1378" s="325"/>
      <c r="O1378" s="507"/>
      <c r="P1378" s="513"/>
      <c r="Q1378" s="514"/>
      <c r="R1378" s="514"/>
      <c r="S1378" s="279">
        <f t="shared" ref="S1378" si="291">SUM(N1378-365)</f>
        <v>-365</v>
      </c>
      <c r="T1378" s="501"/>
      <c r="U1378" s="324"/>
      <c r="V1378" s="282"/>
      <c r="W1378" s="282"/>
      <c r="X1378" s="280"/>
      <c r="Y1378" s="280"/>
      <c r="Z1378" s="282"/>
      <c r="AA1378" s="319">
        <f t="shared" si="288"/>
        <v>0</v>
      </c>
      <c r="AB1378" s="149"/>
      <c r="AC1378" s="280"/>
      <c r="AD1378" s="305"/>
      <c r="AE1378" s="280"/>
      <c r="AF1378" s="280"/>
      <c r="AG1378" s="280"/>
      <c r="AH1378" s="280"/>
      <c r="AI1378" s="280"/>
      <c r="AJ1378" s="280"/>
      <c r="AK1378" s="501"/>
      <c r="AL1378" s="501"/>
      <c r="AM1378" s="501"/>
      <c r="AN1378" s="501"/>
      <c r="AO1378" s="501"/>
      <c r="AP1378" s="280"/>
      <c r="AQ1378" s="634"/>
      <c r="AR1378" s="501"/>
      <c r="AS1378" s="501"/>
      <c r="AT1378" s="501"/>
      <c r="AU1378" s="501"/>
      <c r="AV1378" s="501"/>
      <c r="AW1378" s="501"/>
      <c r="AX1378" s="501"/>
      <c r="AY1378" s="501"/>
      <c r="AZ1378" s="501"/>
      <c r="BA1378" s="501"/>
      <c r="BB1378" s="501"/>
      <c r="BC1378" s="501"/>
      <c r="BD1378" s="501"/>
      <c r="BE1378" s="501"/>
      <c r="BF1378" s="501"/>
      <c r="BG1378" s="501"/>
      <c r="BH1378" s="501"/>
      <c r="BI1378" s="501"/>
      <c r="BJ1378" s="501"/>
      <c r="BK1378" s="501"/>
      <c r="BL1378" s="501"/>
      <c r="BM1378" s="501"/>
      <c r="BN1378" s="501"/>
      <c r="BO1378" s="501"/>
      <c r="BP1378" s="501"/>
      <c r="BQ1378" s="501"/>
      <c r="BR1378" s="501"/>
      <c r="BS1378" s="501"/>
      <c r="BT1378" s="501"/>
      <c r="BU1378" s="501"/>
      <c r="BV1378" s="501"/>
      <c r="BW1378" s="501"/>
      <c r="BX1378" s="501"/>
      <c r="BY1378" s="501"/>
      <c r="BZ1378" s="501"/>
      <c r="CA1378" s="501"/>
      <c r="CB1378" s="501"/>
      <c r="CC1378" s="501"/>
      <c r="CD1378" s="501"/>
      <c r="CE1378" s="501"/>
      <c r="CF1378" s="501"/>
      <c r="CG1378" s="501"/>
      <c r="CH1378" s="501"/>
      <c r="CI1378" s="501"/>
      <c r="CJ1378" s="501"/>
      <c r="CK1378" s="501"/>
      <c r="CL1378" s="501"/>
      <c r="CM1378" s="501"/>
      <c r="CN1378" s="501"/>
      <c r="CO1378" s="501"/>
      <c r="CP1378" s="501"/>
    </row>
    <row r="1379" spans="1:127" ht="12.75" customHeight="1" x14ac:dyDescent="0.2">
      <c r="A1379" s="281">
        <v>1378</v>
      </c>
      <c r="B1379" s="281" t="s">
        <v>224</v>
      </c>
      <c r="C1379" s="281"/>
      <c r="D1379" s="281" t="s">
        <v>3605</v>
      </c>
      <c r="E1379" s="281"/>
      <c r="F1379" s="281" t="s">
        <v>3606</v>
      </c>
      <c r="G1379" s="296"/>
      <c r="H1379" s="922" t="s">
        <v>3607</v>
      </c>
      <c r="I1379" s="271"/>
      <c r="J1379" s="281" t="s">
        <v>3608</v>
      </c>
      <c r="K1379" s="281" t="s">
        <v>10368</v>
      </c>
      <c r="L1379" s="922" t="s">
        <v>3144</v>
      </c>
      <c r="M1379" s="306">
        <v>42430</v>
      </c>
      <c r="N1379" s="307">
        <v>44727</v>
      </c>
      <c r="O1379" s="277" t="s">
        <v>991</v>
      </c>
      <c r="P1379" s="298">
        <f t="shared" ref="P1379" si="292">N1379</f>
        <v>44727</v>
      </c>
      <c r="Q1379" s="278">
        <v>18493</v>
      </c>
      <c r="R1379" s="278">
        <v>2015</v>
      </c>
      <c r="S1379" s="279">
        <v>43997</v>
      </c>
      <c r="T1379" s="280" t="s">
        <v>6627</v>
      </c>
      <c r="U1379" s="281" t="s">
        <v>8750</v>
      </c>
      <c r="V1379" s="282" t="s">
        <v>7901</v>
      </c>
      <c r="W1379" s="282" t="s">
        <v>8751</v>
      </c>
      <c r="X1379" s="281" t="s">
        <v>3145</v>
      </c>
      <c r="Y1379" s="281" t="s">
        <v>1570</v>
      </c>
      <c r="Z1379" s="150" t="s">
        <v>1943</v>
      </c>
      <c r="AA1379" s="319">
        <f t="shared" si="288"/>
        <v>44727</v>
      </c>
      <c r="AB1379" s="149" t="s">
        <v>3387</v>
      </c>
      <c r="AC1379" s="280">
        <v>5.7</v>
      </c>
      <c r="AD1379" s="305" t="s">
        <v>3609</v>
      </c>
      <c r="AE1379" s="280">
        <v>75</v>
      </c>
      <c r="AF1379" s="280">
        <v>92</v>
      </c>
      <c r="AG1379" s="280">
        <v>95</v>
      </c>
      <c r="AH1379" s="280">
        <v>135</v>
      </c>
      <c r="AI1379" s="280">
        <v>23</v>
      </c>
      <c r="AJ1379" s="280">
        <v>42</v>
      </c>
      <c r="AK1379" s="280">
        <v>57</v>
      </c>
      <c r="AL1379" s="280">
        <v>1</v>
      </c>
      <c r="AM1379" s="506">
        <v>42478</v>
      </c>
      <c r="AN1379" s="324">
        <v>2015</v>
      </c>
      <c r="AO1379" s="324" t="s">
        <v>178</v>
      </c>
      <c r="AP1379" s="281" t="s">
        <v>5036</v>
      </c>
      <c r="AQ1379" s="634"/>
      <c r="AR1379" s="501"/>
      <c r="AS1379" s="501"/>
      <c r="AT1379" s="501"/>
      <c r="AU1379" s="501"/>
      <c r="AV1379" s="501"/>
      <c r="AW1379" s="501"/>
      <c r="AX1379" s="501"/>
      <c r="AY1379" s="501"/>
      <c r="AZ1379" s="501"/>
      <c r="BA1379" s="501"/>
      <c r="BB1379" s="501"/>
      <c r="BC1379" s="501"/>
      <c r="BD1379" s="501"/>
      <c r="BE1379" s="501"/>
      <c r="BF1379" s="501"/>
      <c r="BG1379" s="501"/>
      <c r="BH1379" s="501"/>
      <c r="BI1379" s="501"/>
      <c r="BJ1379" s="501"/>
      <c r="BK1379" s="501"/>
      <c r="BL1379" s="501"/>
      <c r="BM1379" s="501"/>
      <c r="BN1379" s="501"/>
      <c r="BO1379" s="501"/>
      <c r="BP1379" s="501"/>
      <c r="BQ1379" s="501"/>
      <c r="BR1379" s="501"/>
      <c r="BS1379" s="501"/>
      <c r="BT1379" s="501"/>
      <c r="BU1379" s="501"/>
      <c r="BV1379" s="501"/>
      <c r="BW1379" s="501"/>
      <c r="BX1379" s="501"/>
      <c r="BY1379" s="501"/>
      <c r="BZ1379" s="501"/>
      <c r="CA1379" s="501"/>
      <c r="CB1379" s="501"/>
      <c r="CC1379" s="501"/>
      <c r="CD1379" s="501"/>
      <c r="CE1379" s="501"/>
      <c r="CF1379" s="501"/>
      <c r="CG1379" s="501"/>
      <c r="CH1379" s="501"/>
      <c r="CI1379" s="501"/>
      <c r="CJ1379" s="501"/>
      <c r="CK1379" s="501"/>
      <c r="CL1379" s="501"/>
      <c r="CM1379" s="501"/>
      <c r="CN1379" s="501"/>
      <c r="CO1379" s="501"/>
      <c r="CP1379" s="501"/>
    </row>
    <row r="1380" spans="1:127" ht="12.75" customHeight="1" x14ac:dyDescent="0.2">
      <c r="A1380" s="281">
        <v>1379</v>
      </c>
      <c r="B1380" s="281" t="s">
        <v>224</v>
      </c>
      <c r="C1380" s="281"/>
      <c r="D1380" s="281" t="s">
        <v>10320</v>
      </c>
      <c r="E1380" s="281"/>
      <c r="F1380" s="281" t="s">
        <v>10321</v>
      </c>
      <c r="G1380" s="296"/>
      <c r="H1380" s="676" t="s">
        <v>10322</v>
      </c>
      <c r="I1380" s="281"/>
      <c r="J1380" s="281" t="s">
        <v>10323</v>
      </c>
      <c r="K1380" s="281" t="s">
        <v>10319</v>
      </c>
      <c r="L1380" s="676" t="s">
        <v>7519</v>
      </c>
      <c r="M1380" s="306">
        <v>44355</v>
      </c>
      <c r="N1380" s="325">
        <v>45078</v>
      </c>
      <c r="O1380" s="507" t="s">
        <v>991</v>
      </c>
      <c r="P1380" s="513">
        <f>N1380</f>
        <v>45078</v>
      </c>
      <c r="Q1380" s="514">
        <v>21302</v>
      </c>
      <c r="R1380" s="514">
        <v>2021</v>
      </c>
      <c r="S1380" s="279">
        <v>44348</v>
      </c>
      <c r="T1380" s="501" t="s">
        <v>898</v>
      </c>
      <c r="U1380" s="324" t="s">
        <v>1786</v>
      </c>
      <c r="V1380" s="282" t="s">
        <v>484</v>
      </c>
      <c r="W1380" s="282" t="s">
        <v>484</v>
      </c>
      <c r="X1380" s="280" t="s">
        <v>10324</v>
      </c>
      <c r="Y1380" s="280" t="s">
        <v>7521</v>
      </c>
      <c r="Z1380" s="282" t="s">
        <v>951</v>
      </c>
      <c r="AA1380" s="319">
        <f t="shared" si="288"/>
        <v>45078</v>
      </c>
      <c r="AB1380" s="149"/>
      <c r="AC1380" s="280"/>
      <c r="AD1380" s="305">
        <v>20</v>
      </c>
      <c r="AE1380" s="280"/>
      <c r="AF1380" s="280"/>
      <c r="AG1380" s="280"/>
      <c r="AH1380" s="280"/>
      <c r="AI1380" s="280"/>
      <c r="AJ1380" s="280"/>
      <c r="AK1380" s="501"/>
      <c r="AL1380" s="501">
        <v>1</v>
      </c>
      <c r="AM1380" s="517">
        <v>44355</v>
      </c>
      <c r="AN1380" s="501">
        <v>2021</v>
      </c>
      <c r="AO1380" s="501" t="s">
        <v>991</v>
      </c>
      <c r="AP1380" s="280"/>
      <c r="AQ1380" s="634"/>
      <c r="AR1380" s="501"/>
      <c r="AS1380" s="501"/>
      <c r="AT1380" s="501"/>
      <c r="AU1380" s="501"/>
      <c r="AV1380" s="501"/>
      <c r="AW1380" s="501"/>
      <c r="AX1380" s="501"/>
      <c r="AY1380" s="501"/>
      <c r="AZ1380" s="501"/>
      <c r="BA1380" s="501"/>
      <c r="BB1380" s="501"/>
      <c r="BC1380" s="501"/>
      <c r="BD1380" s="501"/>
      <c r="BE1380" s="501"/>
      <c r="BF1380" s="501"/>
      <c r="BG1380" s="501"/>
      <c r="BH1380" s="501"/>
      <c r="BI1380" s="501"/>
      <c r="BJ1380" s="501"/>
      <c r="BK1380" s="501"/>
      <c r="BL1380" s="501"/>
      <c r="BM1380" s="501"/>
      <c r="BN1380" s="501"/>
      <c r="BO1380" s="501"/>
      <c r="BP1380" s="501"/>
      <c r="BQ1380" s="501"/>
      <c r="BR1380" s="501"/>
      <c r="BS1380" s="501"/>
      <c r="BT1380" s="501"/>
      <c r="BU1380" s="501"/>
      <c r="BV1380" s="501"/>
      <c r="BW1380" s="501"/>
      <c r="BX1380" s="501"/>
      <c r="BY1380" s="501"/>
      <c r="BZ1380" s="501"/>
      <c r="CA1380" s="501"/>
      <c r="CB1380" s="501"/>
      <c r="CC1380" s="501"/>
      <c r="CD1380" s="501"/>
      <c r="CE1380" s="501"/>
      <c r="CF1380" s="501"/>
      <c r="CG1380" s="501"/>
      <c r="CH1380" s="501"/>
      <c r="CI1380" s="501"/>
      <c r="CJ1380" s="501"/>
      <c r="CK1380" s="501"/>
      <c r="CL1380" s="501"/>
      <c r="CM1380" s="501"/>
      <c r="CN1380" s="501"/>
      <c r="CO1380" s="501"/>
      <c r="CP1380" s="501"/>
    </row>
    <row r="1381" spans="1:127" ht="12.75" customHeight="1" x14ac:dyDescent="0.2">
      <c r="A1381" s="281">
        <v>1380</v>
      </c>
      <c r="B1381" s="281" t="s">
        <v>224</v>
      </c>
      <c r="C1381" s="270"/>
      <c r="D1381" s="281" t="s">
        <v>5869</v>
      </c>
      <c r="E1381" s="281"/>
      <c r="F1381" s="281" t="s">
        <v>5870</v>
      </c>
      <c r="G1381" s="296"/>
      <c r="H1381" s="922" t="s">
        <v>5871</v>
      </c>
      <c r="I1381" s="281"/>
      <c r="J1381" s="281" t="s">
        <v>4096</v>
      </c>
      <c r="K1381" s="281" t="s">
        <v>3629</v>
      </c>
      <c r="L1381" s="922" t="s">
        <v>3630</v>
      </c>
      <c r="M1381" s="306">
        <v>42297</v>
      </c>
      <c r="N1381" s="325">
        <v>44493</v>
      </c>
      <c r="O1381" s="507" t="s">
        <v>991</v>
      </c>
      <c r="P1381" s="513">
        <f t="shared" ref="P1381" si="293">N1381</f>
        <v>44493</v>
      </c>
      <c r="Q1381" s="514">
        <v>15773</v>
      </c>
      <c r="R1381" s="520">
        <v>2011</v>
      </c>
      <c r="S1381" s="279">
        <v>43762</v>
      </c>
      <c r="T1381" s="501" t="s">
        <v>396</v>
      </c>
      <c r="U1381" s="324" t="s">
        <v>991</v>
      </c>
      <c r="V1381" s="282" t="s">
        <v>10296</v>
      </c>
      <c r="W1381" s="282" t="s">
        <v>10297</v>
      </c>
      <c r="X1381" s="280" t="s">
        <v>3631</v>
      </c>
      <c r="Y1381" s="280" t="s">
        <v>3632</v>
      </c>
      <c r="Z1381" s="282" t="s">
        <v>3633</v>
      </c>
      <c r="AA1381" s="319">
        <v>44493</v>
      </c>
      <c r="AB1381" s="149" t="s">
        <v>1411</v>
      </c>
      <c r="AC1381" s="280"/>
      <c r="AD1381" s="305">
        <v>24</v>
      </c>
      <c r="AE1381" s="280"/>
      <c r="AF1381" s="280"/>
      <c r="AG1381" s="280"/>
      <c r="AH1381" s="280"/>
      <c r="AI1381" s="280"/>
      <c r="AJ1381" s="280"/>
      <c r="AK1381" s="501"/>
      <c r="AL1381" s="501">
        <v>1</v>
      </c>
      <c r="AM1381" s="517">
        <v>43081</v>
      </c>
      <c r="AN1381" s="501">
        <v>2016</v>
      </c>
      <c r="AO1381" s="501" t="s">
        <v>991</v>
      </c>
      <c r="AP1381" s="280" t="s">
        <v>5903</v>
      </c>
      <c r="AQ1381" s="634"/>
      <c r="AR1381" s="501"/>
      <c r="AS1381" s="501"/>
      <c r="AT1381" s="501"/>
      <c r="AU1381" s="501"/>
      <c r="AV1381" s="501"/>
      <c r="AW1381" s="501"/>
      <c r="AX1381" s="501"/>
      <c r="AY1381" s="501"/>
      <c r="AZ1381" s="501"/>
      <c r="BA1381" s="501"/>
      <c r="BB1381" s="501"/>
      <c r="BC1381" s="501"/>
      <c r="BD1381" s="501"/>
      <c r="BE1381" s="501"/>
      <c r="BF1381" s="501"/>
      <c r="BG1381" s="501"/>
      <c r="BH1381" s="501"/>
      <c r="BI1381" s="501"/>
      <c r="BJ1381" s="501"/>
      <c r="BK1381" s="501"/>
      <c r="BL1381" s="501"/>
      <c r="BM1381" s="501"/>
      <c r="BN1381" s="501"/>
      <c r="BO1381" s="501"/>
      <c r="BP1381" s="501"/>
      <c r="BQ1381" s="501"/>
      <c r="BR1381" s="501"/>
      <c r="BS1381" s="501"/>
      <c r="BT1381" s="501"/>
      <c r="BU1381" s="501"/>
      <c r="BV1381" s="501"/>
      <c r="BW1381" s="501"/>
      <c r="BX1381" s="501"/>
      <c r="BY1381" s="501"/>
      <c r="BZ1381" s="501"/>
      <c r="CA1381" s="501"/>
      <c r="CB1381" s="501"/>
      <c r="CC1381" s="501"/>
      <c r="CD1381" s="501"/>
      <c r="CE1381" s="501"/>
      <c r="CF1381" s="501"/>
      <c r="CG1381" s="501"/>
      <c r="CH1381" s="501"/>
      <c r="CI1381" s="501"/>
      <c r="CJ1381" s="501"/>
      <c r="CK1381" s="501"/>
      <c r="CL1381" s="501"/>
      <c r="CM1381" s="501"/>
      <c r="CN1381" s="501"/>
      <c r="CO1381" s="501"/>
      <c r="CP1381" s="501"/>
    </row>
    <row r="1382" spans="1:127" ht="12.75" customHeight="1" x14ac:dyDescent="0.2">
      <c r="A1382" s="281">
        <v>1381</v>
      </c>
      <c r="B1382" s="281" t="s">
        <v>224</v>
      </c>
      <c r="C1382" s="281"/>
      <c r="D1382" s="281" t="s">
        <v>2488</v>
      </c>
      <c r="E1382" s="281"/>
      <c r="F1382" s="281" t="s">
        <v>2489</v>
      </c>
      <c r="G1382" s="296"/>
      <c r="H1382" s="922" t="s">
        <v>2490</v>
      </c>
      <c r="I1382" s="281"/>
      <c r="J1382" s="281" t="s">
        <v>2491</v>
      </c>
      <c r="K1382" s="281" t="s">
        <v>6817</v>
      </c>
      <c r="L1382" s="922" t="s">
        <v>4723</v>
      </c>
      <c r="M1382" s="306"/>
      <c r="N1382" s="307">
        <v>44456</v>
      </c>
      <c r="O1382" s="277" t="s">
        <v>991</v>
      </c>
      <c r="P1382" s="299">
        <f t="shared" ref="P1382" si="294">N1382</f>
        <v>44456</v>
      </c>
      <c r="Q1382" s="264">
        <v>21260</v>
      </c>
      <c r="R1382" s="264">
        <v>2017</v>
      </c>
      <c r="S1382" s="279">
        <v>43725</v>
      </c>
      <c r="T1382" s="281" t="s">
        <v>5218</v>
      </c>
      <c r="U1382" s="281" t="s">
        <v>990</v>
      </c>
      <c r="V1382" s="150" t="s">
        <v>7683</v>
      </c>
      <c r="W1382" s="150" t="s">
        <v>7684</v>
      </c>
      <c r="X1382" s="281" t="s">
        <v>4724</v>
      </c>
      <c r="Y1382" s="281" t="s">
        <v>2643</v>
      </c>
      <c r="Z1382" s="150" t="s">
        <v>2644</v>
      </c>
      <c r="AA1382" s="303">
        <f t="shared" si="288"/>
        <v>44456</v>
      </c>
      <c r="AB1382" s="283" t="s">
        <v>5179</v>
      </c>
      <c r="AC1382" s="281">
        <v>5.65</v>
      </c>
      <c r="AD1382" s="284">
        <v>25</v>
      </c>
      <c r="AE1382" s="281">
        <v>113</v>
      </c>
      <c r="AF1382" s="281">
        <v>113</v>
      </c>
      <c r="AG1382" s="281">
        <v>160</v>
      </c>
      <c r="AH1382" s="281">
        <v>160</v>
      </c>
      <c r="AI1382" s="281">
        <v>25</v>
      </c>
      <c r="AJ1382" s="281">
        <v>39</v>
      </c>
      <c r="AK1382" s="281">
        <v>65</v>
      </c>
      <c r="AL1382" s="281">
        <v>1</v>
      </c>
      <c r="AM1382" s="265">
        <v>41913</v>
      </c>
      <c r="AN1382" s="281">
        <v>2014</v>
      </c>
      <c r="AO1382" s="281" t="s">
        <v>991</v>
      </c>
      <c r="AP1382" s="281" t="s">
        <v>10220</v>
      </c>
      <c r="AQ1382" s="634"/>
      <c r="AR1382" s="501"/>
      <c r="AS1382" s="501"/>
      <c r="AT1382" s="501"/>
      <c r="AU1382" s="501"/>
      <c r="AV1382" s="501"/>
      <c r="AW1382" s="501"/>
      <c r="AX1382" s="501"/>
      <c r="AY1382" s="501"/>
      <c r="AZ1382" s="501"/>
      <c r="BA1382" s="501"/>
      <c r="BB1382" s="501"/>
      <c r="BC1382" s="501"/>
      <c r="BD1382" s="501"/>
      <c r="BE1382" s="501"/>
      <c r="BF1382" s="501"/>
      <c r="BG1382" s="501"/>
      <c r="BH1382" s="501"/>
      <c r="BI1382" s="501"/>
      <c r="BJ1382" s="501"/>
      <c r="BK1382" s="501"/>
      <c r="BL1382" s="501"/>
      <c r="BM1382" s="501"/>
      <c r="BN1382" s="501"/>
      <c r="BO1382" s="501"/>
      <c r="BP1382" s="501"/>
      <c r="BQ1382" s="501"/>
      <c r="BR1382" s="501"/>
      <c r="BS1382" s="501"/>
      <c r="BT1382" s="501"/>
      <c r="BU1382" s="501"/>
      <c r="BV1382" s="501"/>
      <c r="BW1382" s="501"/>
      <c r="BX1382" s="501"/>
      <c r="BY1382" s="501"/>
      <c r="BZ1382" s="501"/>
      <c r="CA1382" s="501"/>
      <c r="CB1382" s="501"/>
      <c r="CC1382" s="501"/>
      <c r="CD1382" s="501"/>
      <c r="CE1382" s="501"/>
      <c r="CF1382" s="501"/>
      <c r="CG1382" s="501"/>
      <c r="CH1382" s="501"/>
      <c r="CI1382" s="501"/>
      <c r="CJ1382" s="501"/>
      <c r="CK1382" s="501"/>
      <c r="CL1382" s="501"/>
      <c r="CM1382" s="501"/>
      <c r="CN1382" s="501"/>
      <c r="CO1382" s="501"/>
      <c r="CP1382" s="501"/>
    </row>
    <row r="1383" spans="1:127" ht="12.75" customHeight="1" x14ac:dyDescent="0.2">
      <c r="A1383" s="281">
        <v>1382</v>
      </c>
      <c r="B1383" s="281" t="s">
        <v>224</v>
      </c>
      <c r="C1383" s="281"/>
      <c r="D1383" s="270" t="s">
        <v>5894</v>
      </c>
      <c r="E1383" s="270"/>
      <c r="F1383" s="270" t="s">
        <v>5896</v>
      </c>
      <c r="G1383" s="296"/>
      <c r="H1383" s="922" t="s">
        <v>5898</v>
      </c>
      <c r="I1383" s="270"/>
      <c r="J1383" s="270" t="s">
        <v>3440</v>
      </c>
      <c r="K1383" s="281" t="s">
        <v>5899</v>
      </c>
      <c r="L1383" s="922" t="s">
        <v>5900</v>
      </c>
      <c r="M1383" s="306">
        <v>43162</v>
      </c>
      <c r="N1383" s="307">
        <v>44617</v>
      </c>
      <c r="O1383" s="308" t="s">
        <v>991</v>
      </c>
      <c r="P1383" s="299">
        <f>N1383</f>
        <v>44617</v>
      </c>
      <c r="Q1383" s="264">
        <v>18260</v>
      </c>
      <c r="R1383" s="264">
        <v>2017</v>
      </c>
      <c r="S1383" s="265">
        <v>43886</v>
      </c>
      <c r="T1383" s="281" t="s">
        <v>5218</v>
      </c>
      <c r="U1383" s="281" t="s">
        <v>259</v>
      </c>
      <c r="V1383" s="150" t="s">
        <v>9927</v>
      </c>
      <c r="W1383" s="150" t="s">
        <v>9927</v>
      </c>
      <c r="X1383" s="281" t="s">
        <v>5901</v>
      </c>
      <c r="Y1383" s="281" t="s">
        <v>5902</v>
      </c>
      <c r="Z1383" s="150" t="s">
        <v>357</v>
      </c>
      <c r="AA1383" s="303">
        <f>N1383</f>
        <v>44617</v>
      </c>
      <c r="AB1383" s="283"/>
      <c r="AC1383" s="281"/>
      <c r="AD1383" s="284">
        <v>26</v>
      </c>
      <c r="AE1383" s="281"/>
      <c r="AF1383" s="281"/>
      <c r="AG1383" s="281"/>
      <c r="AH1383" s="281"/>
      <c r="AI1383" s="281"/>
      <c r="AJ1383" s="281"/>
      <c r="AK1383" s="281"/>
      <c r="AL1383" s="281">
        <v>1</v>
      </c>
      <c r="AM1383" s="265">
        <v>43162</v>
      </c>
      <c r="AN1383" s="281">
        <v>2017</v>
      </c>
      <c r="AO1383" s="281" t="s">
        <v>991</v>
      </c>
      <c r="AP1383" s="281"/>
      <c r="AQ1383" s="634"/>
      <c r="AR1383" s="501"/>
      <c r="AS1383" s="501"/>
      <c r="AT1383" s="501"/>
      <c r="AU1383" s="501"/>
      <c r="AV1383" s="501"/>
      <c r="AW1383" s="501"/>
      <c r="AX1383" s="501"/>
      <c r="AY1383" s="501"/>
      <c r="AZ1383" s="501"/>
      <c r="BA1383" s="501"/>
      <c r="BB1383" s="501"/>
      <c r="BC1383" s="501"/>
      <c r="BD1383" s="501"/>
      <c r="BE1383" s="501"/>
      <c r="BF1383" s="501"/>
      <c r="BG1383" s="501"/>
      <c r="BH1383" s="501"/>
      <c r="BI1383" s="501"/>
      <c r="BJ1383" s="501"/>
      <c r="BK1383" s="501"/>
      <c r="BL1383" s="501"/>
      <c r="BM1383" s="501"/>
      <c r="BN1383" s="501"/>
      <c r="BO1383" s="501"/>
      <c r="BP1383" s="501"/>
      <c r="BQ1383" s="501"/>
      <c r="BR1383" s="501"/>
      <c r="BS1383" s="501"/>
      <c r="BT1383" s="501"/>
      <c r="BU1383" s="501"/>
      <c r="BV1383" s="501"/>
      <c r="BW1383" s="501"/>
      <c r="BX1383" s="501"/>
      <c r="BY1383" s="501"/>
      <c r="BZ1383" s="501"/>
      <c r="CA1383" s="501"/>
      <c r="CB1383" s="501"/>
      <c r="CC1383" s="501"/>
      <c r="CD1383" s="501"/>
      <c r="CE1383" s="501"/>
      <c r="CF1383" s="501"/>
      <c r="CG1383" s="501"/>
      <c r="CH1383" s="501"/>
      <c r="CI1383" s="501"/>
      <c r="CJ1383" s="501"/>
      <c r="CK1383" s="501"/>
      <c r="CL1383" s="501"/>
      <c r="CM1383" s="501"/>
      <c r="CN1383" s="501"/>
      <c r="CO1383" s="501"/>
      <c r="CP1383" s="501"/>
    </row>
    <row r="1384" spans="1:127" ht="12.75" customHeight="1" x14ac:dyDescent="0.2">
      <c r="A1384" s="281">
        <v>1383</v>
      </c>
      <c r="B1384" s="281" t="s">
        <v>224</v>
      </c>
      <c r="C1384" s="281"/>
      <c r="D1384" s="281" t="s">
        <v>9869</v>
      </c>
      <c r="E1384" s="281"/>
      <c r="F1384" s="281" t="s">
        <v>9870</v>
      </c>
      <c r="G1384" s="296"/>
      <c r="H1384" s="676" t="s">
        <v>9871</v>
      </c>
      <c r="I1384" s="281"/>
      <c r="J1384" s="281" t="s">
        <v>9887</v>
      </c>
      <c r="K1384" s="281" t="s">
        <v>2148</v>
      </c>
      <c r="L1384" s="676" t="s">
        <v>1196</v>
      </c>
      <c r="M1384" s="306">
        <v>44260</v>
      </c>
      <c r="N1384" s="325">
        <v>44988</v>
      </c>
      <c r="O1384" s="507" t="s">
        <v>991</v>
      </c>
      <c r="P1384" s="513">
        <f>N1384</f>
        <v>44988</v>
      </c>
      <c r="Q1384" s="514">
        <v>21094</v>
      </c>
      <c r="R1384" s="514">
        <v>2020</v>
      </c>
      <c r="S1384" s="279">
        <v>44258</v>
      </c>
      <c r="T1384" s="501" t="s">
        <v>898</v>
      </c>
      <c r="U1384" s="324" t="s">
        <v>1786</v>
      </c>
      <c r="V1384" s="282" t="s">
        <v>484</v>
      </c>
      <c r="W1384" s="282" t="s">
        <v>484</v>
      </c>
      <c r="X1384" s="280" t="s">
        <v>1197</v>
      </c>
      <c r="Y1384" s="280" t="s">
        <v>8356</v>
      </c>
      <c r="Z1384" s="282" t="s">
        <v>1198</v>
      </c>
      <c r="AA1384" s="319">
        <f t="shared" si="288"/>
        <v>44988</v>
      </c>
      <c r="AB1384" s="149"/>
      <c r="AC1384" s="280"/>
      <c r="AD1384" s="305">
        <v>23.6</v>
      </c>
      <c r="AE1384" s="280"/>
      <c r="AF1384" s="280"/>
      <c r="AG1384" s="280"/>
      <c r="AH1384" s="280"/>
      <c r="AI1384" s="280"/>
      <c r="AJ1384" s="280"/>
      <c r="AK1384" s="501"/>
      <c r="AL1384" s="501">
        <v>1</v>
      </c>
      <c r="AM1384" s="517">
        <v>44260</v>
      </c>
      <c r="AN1384" s="501">
        <v>2020</v>
      </c>
      <c r="AO1384" s="501" t="s">
        <v>991</v>
      </c>
      <c r="AP1384" s="280"/>
      <c r="AQ1384" s="634"/>
      <c r="AR1384" s="501"/>
      <c r="AS1384" s="501"/>
      <c r="AT1384" s="501"/>
      <c r="AU1384" s="501"/>
      <c r="AV1384" s="501"/>
      <c r="AW1384" s="501"/>
      <c r="AX1384" s="501"/>
      <c r="AY1384" s="501"/>
      <c r="AZ1384" s="501"/>
      <c r="BA1384" s="501"/>
      <c r="BB1384" s="501"/>
      <c r="BC1384" s="501"/>
      <c r="BD1384" s="501"/>
      <c r="BE1384" s="501"/>
      <c r="BF1384" s="501"/>
      <c r="BG1384" s="501"/>
      <c r="BH1384" s="501"/>
      <c r="BI1384" s="501"/>
      <c r="BJ1384" s="501"/>
      <c r="BK1384" s="501"/>
      <c r="BL1384" s="501"/>
      <c r="BM1384" s="501"/>
      <c r="BN1384" s="501"/>
      <c r="BO1384" s="501"/>
      <c r="BP1384" s="501"/>
      <c r="BQ1384" s="501"/>
      <c r="BR1384" s="501"/>
      <c r="BS1384" s="501"/>
      <c r="BT1384" s="501"/>
      <c r="BU1384" s="501"/>
      <c r="BV1384" s="501"/>
      <c r="BW1384" s="501"/>
      <c r="BX1384" s="501"/>
      <c r="BY1384" s="501"/>
      <c r="BZ1384" s="501"/>
      <c r="CA1384" s="501"/>
      <c r="CB1384" s="501"/>
      <c r="CC1384" s="501"/>
      <c r="CD1384" s="501"/>
      <c r="CE1384" s="501"/>
      <c r="CF1384" s="501"/>
      <c r="CG1384" s="501"/>
      <c r="CH1384" s="501"/>
      <c r="CI1384" s="501"/>
      <c r="CJ1384" s="501"/>
      <c r="CK1384" s="501"/>
      <c r="CL1384" s="501"/>
      <c r="CM1384" s="501"/>
      <c r="CN1384" s="501"/>
      <c r="CO1384" s="501"/>
      <c r="CP1384" s="501"/>
    </row>
    <row r="1385" spans="1:127" ht="12.75" customHeight="1" x14ac:dyDescent="0.2">
      <c r="A1385" s="281">
        <v>1384</v>
      </c>
      <c r="B1385" s="281" t="s">
        <v>1005</v>
      </c>
      <c r="C1385" s="281"/>
      <c r="D1385" s="281" t="s">
        <v>9824</v>
      </c>
      <c r="E1385" s="281" t="s">
        <v>968</v>
      </c>
      <c r="F1385" s="281" t="s">
        <v>6713</v>
      </c>
      <c r="G1385" s="296"/>
      <c r="H1385" s="676" t="s">
        <v>9825</v>
      </c>
      <c r="I1385" s="271"/>
      <c r="J1385" s="281" t="s">
        <v>9826</v>
      </c>
      <c r="K1385" s="281" t="s">
        <v>6768</v>
      </c>
      <c r="L1385" s="676" t="s">
        <v>6769</v>
      </c>
      <c r="M1385" s="306">
        <v>43439</v>
      </c>
      <c r="N1385" s="307">
        <v>44956</v>
      </c>
      <c r="O1385" s="277" t="s">
        <v>991</v>
      </c>
      <c r="P1385" s="299">
        <f>N1385</f>
        <v>44956</v>
      </c>
      <c r="Q1385" s="264">
        <v>21076</v>
      </c>
      <c r="R1385" s="264" t="s">
        <v>9827</v>
      </c>
      <c r="S1385" s="265">
        <v>44226</v>
      </c>
      <c r="T1385" s="281" t="s">
        <v>7908</v>
      </c>
      <c r="U1385" s="281" t="s">
        <v>1687</v>
      </c>
      <c r="V1385" s="150" t="s">
        <v>9828</v>
      </c>
      <c r="W1385" s="150" t="s">
        <v>9829</v>
      </c>
      <c r="X1385" s="281" t="s">
        <v>6715</v>
      </c>
      <c r="Y1385" s="281"/>
      <c r="Z1385" s="150" t="s">
        <v>1820</v>
      </c>
      <c r="AA1385" s="303">
        <f>N1385</f>
        <v>44956</v>
      </c>
      <c r="AB1385" s="283"/>
      <c r="AC1385" s="281"/>
      <c r="AD1385" s="284" t="s">
        <v>3263</v>
      </c>
      <c r="AE1385" s="281"/>
      <c r="AF1385" s="281"/>
      <c r="AG1385" s="281"/>
      <c r="AH1385" s="281"/>
      <c r="AI1385" s="281"/>
      <c r="AJ1385" s="281"/>
      <c r="AK1385" s="281"/>
      <c r="AL1385" s="150" t="s">
        <v>9831</v>
      </c>
      <c r="AM1385" s="265">
        <v>43439</v>
      </c>
      <c r="AN1385" s="281" t="s">
        <v>9827</v>
      </c>
      <c r="AO1385" s="281" t="s">
        <v>4844</v>
      </c>
      <c r="AP1385" s="281" t="s">
        <v>9830</v>
      </c>
      <c r="AQ1385" s="634"/>
      <c r="AR1385" s="501"/>
      <c r="AS1385" s="501"/>
      <c r="AT1385" s="501"/>
      <c r="AU1385" s="501"/>
      <c r="AV1385" s="501"/>
      <c r="AW1385" s="501"/>
      <c r="AX1385" s="501"/>
      <c r="AY1385" s="501"/>
      <c r="AZ1385" s="501"/>
      <c r="BA1385" s="501"/>
      <c r="BB1385" s="501"/>
      <c r="BC1385" s="501"/>
      <c r="BD1385" s="501"/>
      <c r="BE1385" s="501"/>
      <c r="BF1385" s="501"/>
      <c r="BG1385" s="501"/>
      <c r="BH1385" s="501"/>
      <c r="BI1385" s="501"/>
      <c r="BJ1385" s="501"/>
      <c r="BK1385" s="501"/>
      <c r="BL1385" s="501"/>
      <c r="BM1385" s="501"/>
      <c r="BN1385" s="501"/>
      <c r="BO1385" s="501"/>
      <c r="BP1385" s="501"/>
      <c r="BQ1385" s="501"/>
      <c r="BR1385" s="501"/>
      <c r="BS1385" s="501"/>
      <c r="BT1385" s="501"/>
      <c r="BU1385" s="501"/>
      <c r="BV1385" s="501"/>
      <c r="BW1385" s="501"/>
      <c r="BX1385" s="501"/>
      <c r="BY1385" s="501"/>
      <c r="BZ1385" s="501"/>
      <c r="CA1385" s="501"/>
      <c r="CB1385" s="501"/>
      <c r="CC1385" s="501"/>
      <c r="CD1385" s="501"/>
      <c r="CE1385" s="501"/>
      <c r="CF1385" s="501"/>
      <c r="CG1385" s="501"/>
      <c r="CH1385" s="501"/>
      <c r="CI1385" s="501"/>
      <c r="CJ1385" s="501"/>
      <c r="CK1385" s="501"/>
      <c r="CL1385" s="501"/>
      <c r="CM1385" s="501"/>
      <c r="CN1385" s="501"/>
      <c r="CO1385" s="501"/>
      <c r="CP1385" s="501"/>
    </row>
    <row r="1386" spans="1:127" ht="12.75" customHeight="1" x14ac:dyDescent="0.2">
      <c r="A1386" s="281">
        <v>1385</v>
      </c>
      <c r="B1386" s="270" t="s">
        <v>224</v>
      </c>
      <c r="C1386" s="271"/>
      <c r="D1386" s="271" t="s">
        <v>2115</v>
      </c>
      <c r="E1386" s="271"/>
      <c r="F1386" s="271" t="s">
        <v>87</v>
      </c>
      <c r="G1386" s="272"/>
      <c r="H1386" s="273" t="s">
        <v>3266</v>
      </c>
      <c r="I1386" s="271"/>
      <c r="J1386" s="271" t="s">
        <v>1800</v>
      </c>
      <c r="K1386" s="271" t="s">
        <v>6554</v>
      </c>
      <c r="L1386" s="273" t="s">
        <v>6555</v>
      </c>
      <c r="M1386" s="275">
        <v>40285</v>
      </c>
      <c r="N1386" s="276">
        <v>44621</v>
      </c>
      <c r="O1386" s="277" t="s">
        <v>991</v>
      </c>
      <c r="P1386" s="298">
        <f t="shared" ref="P1386" si="295">N1386</f>
        <v>44621</v>
      </c>
      <c r="Q1386" s="278">
        <v>21053</v>
      </c>
      <c r="R1386" s="278">
        <v>2010</v>
      </c>
      <c r="S1386" s="279">
        <v>43890</v>
      </c>
      <c r="T1386" s="280" t="s">
        <v>5218</v>
      </c>
      <c r="U1386" s="281" t="s">
        <v>990</v>
      </c>
      <c r="V1386" s="282" t="s">
        <v>484</v>
      </c>
      <c r="W1386" s="282" t="s">
        <v>9759</v>
      </c>
      <c r="X1386" s="280" t="s">
        <v>9414</v>
      </c>
      <c r="Y1386" s="280" t="s">
        <v>9415</v>
      </c>
      <c r="Z1386" s="282" t="s">
        <v>6556</v>
      </c>
      <c r="AA1386" s="319">
        <f t="shared" si="288"/>
        <v>44621</v>
      </c>
      <c r="AB1386" s="149" t="s">
        <v>994</v>
      </c>
      <c r="AC1386" s="280"/>
      <c r="AD1386" s="305" t="s">
        <v>2800</v>
      </c>
      <c r="AE1386" s="280"/>
      <c r="AF1386" s="280"/>
      <c r="AG1386" s="280"/>
      <c r="AH1386" s="280"/>
      <c r="AI1386" s="280"/>
      <c r="AJ1386" s="280"/>
      <c r="AK1386" s="280"/>
      <c r="AL1386" s="280">
        <v>1</v>
      </c>
      <c r="AM1386" s="279">
        <v>40285</v>
      </c>
      <c r="AN1386" s="280">
        <v>2010</v>
      </c>
      <c r="AO1386" s="280" t="s">
        <v>991</v>
      </c>
      <c r="AP1386" s="280"/>
      <c r="AQ1386" s="634"/>
      <c r="AR1386" s="501"/>
      <c r="AS1386" s="501"/>
      <c r="AT1386" s="501"/>
      <c r="AU1386" s="501"/>
      <c r="AV1386" s="501"/>
      <c r="AW1386" s="501"/>
      <c r="AX1386" s="501"/>
      <c r="AY1386" s="501"/>
      <c r="AZ1386" s="501"/>
      <c r="BA1386" s="501"/>
      <c r="BB1386" s="501"/>
      <c r="BC1386" s="501"/>
      <c r="BD1386" s="501"/>
      <c r="BE1386" s="501"/>
      <c r="BF1386" s="501"/>
      <c r="BG1386" s="501"/>
      <c r="BH1386" s="501"/>
      <c r="BI1386" s="501"/>
      <c r="BJ1386" s="501"/>
      <c r="BK1386" s="501"/>
      <c r="BL1386" s="501"/>
      <c r="BM1386" s="501"/>
      <c r="BN1386" s="501"/>
      <c r="BO1386" s="501"/>
      <c r="BP1386" s="501"/>
      <c r="BQ1386" s="501"/>
      <c r="BR1386" s="501"/>
      <c r="BS1386" s="501"/>
      <c r="BT1386" s="501"/>
      <c r="BU1386" s="501"/>
      <c r="BV1386" s="501"/>
      <c r="BW1386" s="501"/>
      <c r="BX1386" s="501"/>
      <c r="BY1386" s="501"/>
      <c r="BZ1386" s="501"/>
      <c r="CA1386" s="501"/>
      <c r="CB1386" s="501"/>
      <c r="CC1386" s="501"/>
      <c r="CD1386" s="501"/>
      <c r="CE1386" s="501"/>
      <c r="CF1386" s="501"/>
      <c r="CG1386" s="501"/>
      <c r="CH1386" s="501"/>
      <c r="CI1386" s="501"/>
      <c r="CJ1386" s="501"/>
      <c r="CK1386" s="501"/>
      <c r="CL1386" s="501"/>
      <c r="CM1386" s="501"/>
      <c r="CN1386" s="501"/>
      <c r="CO1386" s="501"/>
      <c r="CP1386" s="501"/>
    </row>
    <row r="1387" spans="1:127" ht="12.75" customHeight="1" x14ac:dyDescent="0.2">
      <c r="A1387" s="281">
        <v>1386</v>
      </c>
      <c r="B1387" s="270" t="s">
        <v>224</v>
      </c>
      <c r="C1387" s="271"/>
      <c r="D1387" s="271" t="s">
        <v>76</v>
      </c>
      <c r="E1387" s="130"/>
      <c r="F1387" s="271" t="s">
        <v>3474</v>
      </c>
      <c r="G1387" s="272"/>
      <c r="H1387" s="273" t="s">
        <v>3476</v>
      </c>
      <c r="I1387" s="271"/>
      <c r="J1387" s="271" t="s">
        <v>2062</v>
      </c>
      <c r="K1387" s="271" t="s">
        <v>3477</v>
      </c>
      <c r="L1387" s="273" t="s">
        <v>3478</v>
      </c>
      <c r="M1387" s="275">
        <v>42261</v>
      </c>
      <c r="N1387" s="132">
        <v>44478</v>
      </c>
      <c r="O1387" s="277" t="s">
        <v>991</v>
      </c>
      <c r="P1387" s="301">
        <f>N1387</f>
        <v>44478</v>
      </c>
      <c r="Q1387" s="264">
        <v>15708</v>
      </c>
      <c r="R1387" s="264">
        <v>2015</v>
      </c>
      <c r="S1387" s="279">
        <v>43747</v>
      </c>
      <c r="T1387" s="281" t="s">
        <v>5218</v>
      </c>
      <c r="U1387" s="281" t="s">
        <v>259</v>
      </c>
      <c r="V1387" s="150" t="s">
        <v>9739</v>
      </c>
      <c r="W1387" s="150" t="s">
        <v>9740</v>
      </c>
      <c r="X1387" s="281" t="s">
        <v>3479</v>
      </c>
      <c r="Y1387" s="281" t="s">
        <v>3480</v>
      </c>
      <c r="Z1387" s="150" t="s">
        <v>3481</v>
      </c>
      <c r="AA1387" s="303">
        <f>N1387</f>
        <v>44478</v>
      </c>
      <c r="AB1387" s="283"/>
      <c r="AC1387" s="281"/>
      <c r="AD1387" s="284">
        <v>28</v>
      </c>
      <c r="AE1387" s="281"/>
      <c r="AF1387" s="281"/>
      <c r="AG1387" s="281"/>
      <c r="AH1387" s="281"/>
      <c r="AI1387" s="281"/>
      <c r="AJ1387" s="281"/>
      <c r="AK1387" s="281"/>
      <c r="AL1387" s="281">
        <v>1</v>
      </c>
      <c r="AM1387" s="265">
        <v>42261</v>
      </c>
      <c r="AN1387" s="281">
        <v>2010</v>
      </c>
      <c r="AO1387" s="281" t="s">
        <v>991</v>
      </c>
      <c r="AP1387" s="265">
        <v>44478</v>
      </c>
      <c r="AQ1387" s="634"/>
      <c r="AR1387" s="501"/>
      <c r="AS1387" s="501"/>
      <c r="AT1387" s="501"/>
      <c r="AU1387" s="501"/>
      <c r="AV1387" s="501"/>
      <c r="AW1387" s="501"/>
      <c r="AX1387" s="501"/>
      <c r="AY1387" s="501"/>
      <c r="AZ1387" s="501"/>
      <c r="BA1387" s="501"/>
      <c r="BB1387" s="501"/>
      <c r="BC1387" s="501"/>
      <c r="BD1387" s="501"/>
      <c r="BE1387" s="501"/>
      <c r="BF1387" s="501"/>
      <c r="BG1387" s="501"/>
      <c r="BH1387" s="501"/>
      <c r="BI1387" s="501"/>
      <c r="BJ1387" s="501"/>
      <c r="BK1387" s="501"/>
      <c r="BL1387" s="501"/>
      <c r="BM1387" s="501"/>
      <c r="BN1387" s="501"/>
      <c r="BO1387" s="501"/>
      <c r="BP1387" s="501"/>
      <c r="BQ1387" s="501"/>
      <c r="BR1387" s="501"/>
      <c r="BS1387" s="501"/>
      <c r="BT1387" s="501"/>
      <c r="BU1387" s="501"/>
      <c r="BV1387" s="501"/>
      <c r="BW1387" s="501"/>
      <c r="BX1387" s="501"/>
      <c r="BY1387" s="501"/>
      <c r="BZ1387" s="501"/>
      <c r="CA1387" s="501"/>
      <c r="CB1387" s="501"/>
      <c r="CC1387" s="501"/>
      <c r="CD1387" s="501"/>
      <c r="CE1387" s="501"/>
      <c r="CF1387" s="501"/>
      <c r="CG1387" s="501"/>
      <c r="CH1387" s="501"/>
      <c r="CI1387" s="501"/>
      <c r="CJ1387" s="501"/>
      <c r="CK1387" s="501"/>
      <c r="CL1387" s="501"/>
      <c r="CM1387" s="501"/>
      <c r="CN1387" s="501"/>
      <c r="CO1387" s="501"/>
      <c r="CP1387" s="501"/>
    </row>
    <row r="1388" spans="1:127" ht="12.75" customHeight="1" x14ac:dyDescent="0.2">
      <c r="A1388" s="281">
        <v>1387</v>
      </c>
      <c r="B1388" s="270" t="s">
        <v>224</v>
      </c>
      <c r="C1388" s="271"/>
      <c r="D1388" s="271" t="s">
        <v>2387</v>
      </c>
      <c r="E1388" s="271"/>
      <c r="F1388" s="271" t="s">
        <v>7240</v>
      </c>
      <c r="G1388" s="272"/>
      <c r="H1388" s="273" t="s">
        <v>7241</v>
      </c>
      <c r="I1388" s="271"/>
      <c r="J1388" s="271" t="s">
        <v>1616</v>
      </c>
      <c r="K1388" s="271" t="s">
        <v>6177</v>
      </c>
      <c r="L1388" s="273" t="s">
        <v>6178</v>
      </c>
      <c r="M1388" s="275">
        <v>40819</v>
      </c>
      <c r="N1388" s="276">
        <v>44324</v>
      </c>
      <c r="O1388" s="277" t="s">
        <v>991</v>
      </c>
      <c r="P1388" s="300">
        <f t="shared" ref="P1388" si="296">N1388</f>
        <v>44324</v>
      </c>
      <c r="Q1388" s="278">
        <v>19241</v>
      </c>
      <c r="R1388" s="278">
        <v>2011</v>
      </c>
      <c r="S1388" s="279">
        <v>43246</v>
      </c>
      <c r="T1388" s="280" t="s">
        <v>6677</v>
      </c>
      <c r="U1388" s="281" t="s">
        <v>7111</v>
      </c>
      <c r="V1388" s="282" t="s">
        <v>484</v>
      </c>
      <c r="W1388" s="282" t="s">
        <v>1313</v>
      </c>
      <c r="X1388" s="280" t="s">
        <v>6179</v>
      </c>
      <c r="Y1388" s="280" t="s">
        <v>1352</v>
      </c>
      <c r="Z1388" s="282" t="s">
        <v>1353</v>
      </c>
      <c r="AA1388" s="319">
        <f t="shared" si="288"/>
        <v>44324</v>
      </c>
      <c r="AB1388" s="149"/>
      <c r="AC1388" s="280"/>
      <c r="AD1388" s="305">
        <v>18.5</v>
      </c>
      <c r="AE1388" s="280"/>
      <c r="AF1388" s="280"/>
      <c r="AG1388" s="280"/>
      <c r="AH1388" s="280"/>
      <c r="AI1388" s="280"/>
      <c r="AJ1388" s="280"/>
      <c r="AK1388" s="280"/>
      <c r="AL1388" s="280"/>
      <c r="AM1388" s="279">
        <v>42085</v>
      </c>
      <c r="AN1388" s="280">
        <v>2014</v>
      </c>
      <c r="AO1388" s="280" t="s">
        <v>991</v>
      </c>
      <c r="AP1388" s="280" t="s">
        <v>7243</v>
      </c>
      <c r="AQ1388" s="634"/>
      <c r="AR1388" s="501"/>
      <c r="AS1388" s="501"/>
      <c r="AT1388" s="501"/>
      <c r="AU1388" s="501"/>
      <c r="AV1388" s="501"/>
      <c r="AW1388" s="501"/>
      <c r="AX1388" s="501"/>
      <c r="AY1388" s="501"/>
      <c r="AZ1388" s="501"/>
      <c r="BA1388" s="501"/>
      <c r="BB1388" s="501"/>
      <c r="BC1388" s="501"/>
      <c r="BD1388" s="501"/>
      <c r="BE1388" s="501"/>
      <c r="BF1388" s="501"/>
      <c r="BG1388" s="501"/>
      <c r="BH1388" s="501"/>
      <c r="BI1388" s="501"/>
      <c r="BJ1388" s="501"/>
      <c r="BK1388" s="501"/>
      <c r="BL1388" s="501"/>
      <c r="BM1388" s="501"/>
      <c r="BN1388" s="501"/>
      <c r="BO1388" s="501"/>
      <c r="BP1388" s="501"/>
      <c r="BQ1388" s="501"/>
      <c r="BR1388" s="501"/>
      <c r="BS1388" s="501"/>
      <c r="BT1388" s="501"/>
      <c r="BU1388" s="501"/>
      <c r="BV1388" s="501"/>
      <c r="BW1388" s="501"/>
      <c r="BX1388" s="501"/>
      <c r="BY1388" s="501"/>
      <c r="BZ1388" s="501"/>
      <c r="CA1388" s="501"/>
      <c r="CB1388" s="501"/>
      <c r="CC1388" s="501"/>
      <c r="CD1388" s="501"/>
      <c r="CE1388" s="501"/>
      <c r="CF1388" s="501"/>
      <c r="CG1388" s="501"/>
      <c r="CH1388" s="501"/>
      <c r="CI1388" s="501"/>
      <c r="CJ1388" s="501"/>
      <c r="CK1388" s="501"/>
      <c r="CL1388" s="501"/>
      <c r="CM1388" s="501"/>
      <c r="CN1388" s="501"/>
      <c r="CO1388" s="501"/>
      <c r="CP1388" s="501"/>
    </row>
    <row r="1389" spans="1:127" s="502" customFormat="1" ht="12.75" customHeight="1" x14ac:dyDescent="0.2">
      <c r="A1389" s="281">
        <v>1388</v>
      </c>
      <c r="B1389" s="281" t="s">
        <v>224</v>
      </c>
      <c r="C1389" s="281"/>
      <c r="D1389" s="281" t="s">
        <v>76</v>
      </c>
      <c r="E1389" s="281"/>
      <c r="F1389" s="281" t="s">
        <v>9066</v>
      </c>
      <c r="G1389" s="296"/>
      <c r="H1389" s="922" t="s">
        <v>8706</v>
      </c>
      <c r="I1389" s="281"/>
      <c r="J1389" s="281" t="s">
        <v>2062</v>
      </c>
      <c r="K1389" s="281" t="s">
        <v>7640</v>
      </c>
      <c r="L1389" s="922" t="s">
        <v>7641</v>
      </c>
      <c r="M1389" s="306">
        <v>44062</v>
      </c>
      <c r="N1389" s="307">
        <v>44775</v>
      </c>
      <c r="O1389" s="507" t="s">
        <v>991</v>
      </c>
      <c r="P1389" s="508">
        <f>N1389</f>
        <v>44775</v>
      </c>
      <c r="Q1389" s="520">
        <v>20596</v>
      </c>
      <c r="R1389" s="520">
        <v>2010</v>
      </c>
      <c r="S1389" s="265">
        <v>44057</v>
      </c>
      <c r="T1389" s="324" t="s">
        <v>9067</v>
      </c>
      <c r="U1389" s="324" t="s">
        <v>1786</v>
      </c>
      <c r="V1389" s="150" t="s">
        <v>484</v>
      </c>
      <c r="W1389" s="150" t="s">
        <v>10686</v>
      </c>
      <c r="X1389" s="281" t="s">
        <v>7642</v>
      </c>
      <c r="Y1389" s="281" t="s">
        <v>7643</v>
      </c>
      <c r="Z1389" s="150" t="s">
        <v>1994</v>
      </c>
      <c r="AA1389" s="303">
        <v>44422</v>
      </c>
      <c r="AB1389" s="283"/>
      <c r="AC1389" s="281"/>
      <c r="AD1389" s="284">
        <v>48</v>
      </c>
      <c r="AE1389" s="281"/>
      <c r="AF1389" s="281"/>
      <c r="AG1389" s="281"/>
      <c r="AH1389" s="281"/>
      <c r="AI1389" s="281"/>
      <c r="AJ1389" s="281"/>
      <c r="AK1389" s="324"/>
      <c r="AL1389" s="324">
        <v>1</v>
      </c>
      <c r="AM1389" s="506">
        <v>44062</v>
      </c>
      <c r="AN1389" s="324">
        <v>2009</v>
      </c>
      <c r="AO1389" s="324" t="s">
        <v>1081</v>
      </c>
      <c r="AP1389" s="281" t="s">
        <v>9068</v>
      </c>
      <c r="AQ1389" s="635"/>
      <c r="AR1389" s="324"/>
      <c r="AS1389" s="324"/>
      <c r="AT1389" s="324"/>
      <c r="AU1389" s="324"/>
      <c r="AV1389" s="324"/>
      <c r="AW1389" s="324"/>
      <c r="AX1389" s="324"/>
      <c r="AY1389" s="324"/>
      <c r="AZ1389" s="324"/>
      <c r="BA1389" s="324"/>
      <c r="BB1389" s="324"/>
      <c r="BC1389" s="324"/>
      <c r="BD1389" s="324"/>
      <c r="BE1389" s="324"/>
      <c r="BF1389" s="324"/>
      <c r="BG1389" s="324"/>
      <c r="BH1389" s="324"/>
      <c r="BI1389" s="324"/>
      <c r="BJ1389" s="324"/>
      <c r="BK1389" s="324"/>
      <c r="BL1389" s="324"/>
      <c r="BM1389" s="324"/>
      <c r="BN1389" s="324"/>
      <c r="BO1389" s="324"/>
      <c r="BP1389" s="324"/>
      <c r="BQ1389" s="324"/>
      <c r="BR1389" s="324"/>
      <c r="BS1389" s="324"/>
      <c r="BT1389" s="324"/>
      <c r="BU1389" s="324"/>
      <c r="BV1389" s="324"/>
      <c r="BW1389" s="324"/>
      <c r="BX1389" s="324"/>
      <c r="BY1389" s="324"/>
      <c r="BZ1389" s="324"/>
      <c r="CA1389" s="324"/>
      <c r="CB1389" s="324"/>
      <c r="CC1389" s="324"/>
      <c r="CD1389" s="324"/>
      <c r="CE1389" s="324"/>
      <c r="CF1389" s="324"/>
      <c r="CG1389" s="324"/>
      <c r="CH1389" s="324"/>
      <c r="CI1389" s="324"/>
      <c r="CJ1389" s="324"/>
      <c r="CK1389" s="324"/>
      <c r="CL1389" s="324"/>
      <c r="CM1389" s="324"/>
      <c r="CN1389" s="324"/>
      <c r="CO1389" s="324"/>
      <c r="CP1389" s="324"/>
      <c r="CQ1389" s="532"/>
      <c r="CR1389" s="532"/>
      <c r="CS1389" s="532"/>
      <c r="CT1389" s="532"/>
      <c r="CU1389" s="532"/>
      <c r="CV1389" s="532"/>
      <c r="CW1389" s="532"/>
      <c r="CX1389" s="532"/>
      <c r="CY1389" s="532"/>
      <c r="CZ1389" s="532"/>
      <c r="DA1389" s="532"/>
      <c r="DB1389" s="532"/>
      <c r="DC1389" s="532"/>
      <c r="DD1389" s="532"/>
      <c r="DE1389" s="532"/>
      <c r="DF1389" s="532"/>
      <c r="DG1389" s="532"/>
      <c r="DH1389" s="532"/>
      <c r="DI1389" s="532"/>
      <c r="DJ1389" s="532"/>
      <c r="DK1389" s="532"/>
      <c r="DL1389" s="532"/>
      <c r="DM1389" s="532"/>
      <c r="DN1389" s="532"/>
      <c r="DO1389" s="532"/>
      <c r="DP1389" s="532"/>
      <c r="DQ1389" s="532"/>
      <c r="DR1389" s="532"/>
      <c r="DS1389" s="532"/>
      <c r="DT1389" s="532"/>
      <c r="DU1389" s="532"/>
      <c r="DV1389" s="532"/>
      <c r="DW1389" s="532"/>
    </row>
    <row r="1390" spans="1:127" ht="12.75" customHeight="1" x14ac:dyDescent="0.2">
      <c r="A1390" s="281">
        <v>1389</v>
      </c>
      <c r="B1390" s="281" t="s">
        <v>224</v>
      </c>
      <c r="C1390" s="497"/>
      <c r="D1390" s="281" t="s">
        <v>6323</v>
      </c>
      <c r="E1390" s="281"/>
      <c r="F1390" s="281" t="s">
        <v>6325</v>
      </c>
      <c r="G1390" s="296"/>
      <c r="H1390" s="873" t="s">
        <v>6327</v>
      </c>
      <c r="I1390" s="271"/>
      <c r="J1390" s="271" t="s">
        <v>1916</v>
      </c>
      <c r="K1390" s="271" t="s">
        <v>8788</v>
      </c>
      <c r="L1390" s="273" t="s">
        <v>6328</v>
      </c>
      <c r="M1390" s="275">
        <v>43281</v>
      </c>
      <c r="N1390" s="276">
        <v>44012</v>
      </c>
      <c r="O1390" s="277" t="s">
        <v>991</v>
      </c>
      <c r="P1390" s="298">
        <f>N1390</f>
        <v>44012</v>
      </c>
      <c r="Q1390" s="278">
        <v>18525</v>
      </c>
      <c r="R1390" s="278">
        <v>2013</v>
      </c>
      <c r="S1390" s="279">
        <v>43281</v>
      </c>
      <c r="T1390" s="280" t="s">
        <v>8789</v>
      </c>
      <c r="U1390" s="281" t="s">
        <v>5503</v>
      </c>
      <c r="V1390" s="282" t="s">
        <v>8790</v>
      </c>
      <c r="W1390" s="282" t="s">
        <v>8791</v>
      </c>
      <c r="X1390" s="280" t="s">
        <v>6329</v>
      </c>
      <c r="Y1390" s="280" t="s">
        <v>6330</v>
      </c>
      <c r="Z1390" s="282" t="s">
        <v>6331</v>
      </c>
      <c r="AA1390" s="319">
        <f>N1390</f>
        <v>44012</v>
      </c>
      <c r="AB1390" s="149" t="s">
        <v>1411</v>
      </c>
      <c r="AC1390" s="280">
        <v>6.4</v>
      </c>
      <c r="AD1390" s="305" t="s">
        <v>6332</v>
      </c>
      <c r="AE1390" s="280">
        <v>80</v>
      </c>
      <c r="AF1390" s="280">
        <v>80</v>
      </c>
      <c r="AG1390" s="280">
        <v>105</v>
      </c>
      <c r="AH1390" s="280">
        <v>125</v>
      </c>
      <c r="AI1390" s="280">
        <v>23</v>
      </c>
      <c r="AJ1390" s="280">
        <v>37</v>
      </c>
      <c r="AK1390" s="280">
        <v>60</v>
      </c>
      <c r="AL1390" s="280">
        <v>1</v>
      </c>
      <c r="AM1390" s="279">
        <v>43281</v>
      </c>
      <c r="AN1390" s="280">
        <v>2008</v>
      </c>
      <c r="AO1390" s="280" t="s">
        <v>991</v>
      </c>
      <c r="AP1390" s="280"/>
      <c r="AQ1390" s="634"/>
      <c r="AR1390" s="501"/>
      <c r="AS1390" s="501"/>
      <c r="AT1390" s="501"/>
      <c r="AU1390" s="501"/>
      <c r="AV1390" s="501"/>
      <c r="AW1390" s="501"/>
      <c r="AX1390" s="501"/>
      <c r="AY1390" s="501"/>
      <c r="AZ1390" s="501"/>
      <c r="BA1390" s="501"/>
      <c r="BB1390" s="501"/>
      <c r="BC1390" s="501"/>
      <c r="BD1390" s="501"/>
      <c r="BE1390" s="501"/>
      <c r="BF1390" s="501"/>
      <c r="BG1390" s="501"/>
      <c r="BH1390" s="501"/>
      <c r="BI1390" s="501"/>
      <c r="BJ1390" s="501"/>
      <c r="BK1390" s="501"/>
      <c r="BL1390" s="501"/>
      <c r="BM1390" s="501"/>
      <c r="BN1390" s="501"/>
      <c r="BO1390" s="501"/>
      <c r="BP1390" s="501"/>
      <c r="BQ1390" s="501"/>
      <c r="BR1390" s="501"/>
      <c r="BS1390" s="501"/>
      <c r="BT1390" s="501"/>
      <c r="BU1390" s="501"/>
      <c r="BV1390" s="501"/>
      <c r="BW1390" s="501"/>
      <c r="BX1390" s="501"/>
      <c r="BY1390" s="501"/>
      <c r="BZ1390" s="501"/>
      <c r="CA1390" s="501"/>
      <c r="CB1390" s="501"/>
      <c r="CC1390" s="501"/>
      <c r="CD1390" s="501"/>
      <c r="CE1390" s="501"/>
      <c r="CF1390" s="501"/>
      <c r="CG1390" s="501"/>
      <c r="CH1390" s="501"/>
      <c r="CI1390" s="501"/>
      <c r="CJ1390" s="501"/>
      <c r="CK1390" s="501"/>
      <c r="CL1390" s="501"/>
      <c r="CM1390" s="501"/>
      <c r="CN1390" s="501"/>
      <c r="CO1390" s="501"/>
      <c r="CP1390" s="501"/>
    </row>
    <row r="1391" spans="1:127" ht="12.75" customHeight="1" x14ac:dyDescent="0.2">
      <c r="A1391" s="281">
        <v>1390</v>
      </c>
      <c r="B1391" s="281"/>
      <c r="C1391" s="281"/>
      <c r="D1391" s="270"/>
      <c r="E1391" s="281"/>
      <c r="F1391" s="281"/>
      <c r="G1391" s="296"/>
      <c r="H1391" s="273"/>
      <c r="I1391" s="281"/>
      <c r="J1391" s="270"/>
      <c r="K1391" s="281"/>
      <c r="L1391" s="922"/>
      <c r="M1391" s="306"/>
      <c r="N1391" s="325"/>
      <c r="O1391" s="507"/>
      <c r="P1391" s="513"/>
      <c r="Q1391" s="514"/>
      <c r="R1391" s="514"/>
      <c r="S1391" s="279"/>
      <c r="T1391" s="501"/>
      <c r="U1391" s="324"/>
      <c r="V1391" s="282"/>
      <c r="W1391" s="282"/>
      <c r="X1391" s="280"/>
      <c r="Y1391" s="280"/>
      <c r="Z1391" s="282"/>
      <c r="AA1391" s="319"/>
      <c r="AB1391" s="149"/>
      <c r="AC1391" s="280"/>
      <c r="AD1391" s="305"/>
      <c r="AE1391" s="280"/>
      <c r="AF1391" s="280"/>
      <c r="AG1391" s="280"/>
      <c r="AH1391" s="280"/>
      <c r="AI1391" s="280"/>
      <c r="AJ1391" s="280"/>
      <c r="AK1391" s="501"/>
      <c r="AL1391" s="501"/>
      <c r="AM1391" s="279"/>
      <c r="AN1391" s="280"/>
      <c r="AO1391" s="280"/>
      <c r="AP1391" s="280"/>
      <c r="AQ1391" s="634"/>
      <c r="AR1391" s="501"/>
      <c r="AS1391" s="501"/>
      <c r="AT1391" s="501"/>
      <c r="AU1391" s="501"/>
      <c r="AV1391" s="501"/>
      <c r="AW1391" s="501"/>
      <c r="AX1391" s="501"/>
      <c r="AY1391" s="501"/>
      <c r="AZ1391" s="501"/>
      <c r="BA1391" s="501"/>
      <c r="BB1391" s="501"/>
      <c r="BC1391" s="501"/>
      <c r="BD1391" s="501"/>
      <c r="BE1391" s="501"/>
      <c r="BF1391" s="501"/>
      <c r="BG1391" s="501"/>
      <c r="BH1391" s="501"/>
      <c r="BI1391" s="501"/>
      <c r="BJ1391" s="501"/>
      <c r="BK1391" s="501"/>
      <c r="BL1391" s="501"/>
      <c r="BM1391" s="501"/>
      <c r="BN1391" s="501"/>
      <c r="BO1391" s="501"/>
      <c r="BP1391" s="501"/>
      <c r="BQ1391" s="501"/>
      <c r="BR1391" s="501"/>
      <c r="BS1391" s="501"/>
      <c r="BT1391" s="501"/>
      <c r="BU1391" s="501"/>
      <c r="BV1391" s="501"/>
      <c r="BW1391" s="501"/>
      <c r="BX1391" s="501"/>
      <c r="BY1391" s="501"/>
      <c r="BZ1391" s="501"/>
      <c r="CA1391" s="501"/>
      <c r="CB1391" s="501"/>
      <c r="CC1391" s="501"/>
      <c r="CD1391" s="501"/>
      <c r="CE1391" s="501"/>
      <c r="CF1391" s="501"/>
      <c r="CG1391" s="501"/>
      <c r="CH1391" s="501"/>
      <c r="CI1391" s="501"/>
      <c r="CJ1391" s="501"/>
      <c r="CK1391" s="501"/>
      <c r="CL1391" s="501"/>
      <c r="CM1391" s="501"/>
      <c r="CN1391" s="501"/>
      <c r="CO1391" s="501"/>
      <c r="CP1391" s="501"/>
    </row>
    <row r="1392" spans="1:127" ht="12.75" customHeight="1" x14ac:dyDescent="0.2">
      <c r="A1392" s="281">
        <v>1391</v>
      </c>
      <c r="B1392" s="281" t="s">
        <v>224</v>
      </c>
      <c r="C1392" s="281"/>
      <c r="D1392" s="281" t="s">
        <v>7181</v>
      </c>
      <c r="E1392" s="281" t="s">
        <v>5618</v>
      </c>
      <c r="F1392" s="281" t="s">
        <v>8645</v>
      </c>
      <c r="G1392" s="296"/>
      <c r="H1392" s="676" t="s">
        <v>8646</v>
      </c>
      <c r="I1392" s="281"/>
      <c r="J1392" s="281" t="s">
        <v>8647</v>
      </c>
      <c r="K1392" s="281" t="s">
        <v>5621</v>
      </c>
      <c r="L1392" s="676" t="s">
        <v>5622</v>
      </c>
      <c r="M1392" s="306">
        <v>43983</v>
      </c>
      <c r="N1392" s="325">
        <v>44696</v>
      </c>
      <c r="O1392" s="507" t="s">
        <v>991</v>
      </c>
      <c r="P1392" s="513">
        <f>N1392</f>
        <v>44696</v>
      </c>
      <c r="Q1392" s="514">
        <v>20446</v>
      </c>
      <c r="R1392" s="514">
        <v>2019</v>
      </c>
      <c r="S1392" s="279">
        <v>43966</v>
      </c>
      <c r="T1392" s="501" t="s">
        <v>898</v>
      </c>
      <c r="U1392" s="324" t="s">
        <v>1786</v>
      </c>
      <c r="V1392" s="282" t="s">
        <v>484</v>
      </c>
      <c r="W1392" s="282" t="s">
        <v>484</v>
      </c>
      <c r="X1392" s="280" t="s">
        <v>8648</v>
      </c>
      <c r="Y1392" s="280" t="s">
        <v>1525</v>
      </c>
      <c r="Z1392" s="282" t="s">
        <v>1526</v>
      </c>
      <c r="AA1392" s="319">
        <f t="shared" si="288"/>
        <v>44696</v>
      </c>
      <c r="AB1392" s="149"/>
      <c r="AC1392" s="280"/>
      <c r="AD1392" s="305">
        <v>27</v>
      </c>
      <c r="AE1392" s="280"/>
      <c r="AF1392" s="280"/>
      <c r="AG1392" s="280"/>
      <c r="AH1392" s="280"/>
      <c r="AI1392" s="280"/>
      <c r="AJ1392" s="280"/>
      <c r="AK1392" s="501"/>
      <c r="AL1392" s="501">
        <v>1</v>
      </c>
      <c r="AM1392" s="517">
        <v>43983</v>
      </c>
      <c r="AN1392" s="501">
        <v>2019</v>
      </c>
      <c r="AO1392" s="501" t="s">
        <v>991</v>
      </c>
      <c r="AP1392" s="280"/>
      <c r="AQ1392" s="634"/>
      <c r="AR1392" s="501"/>
      <c r="AS1392" s="501"/>
      <c r="AT1392" s="501"/>
      <c r="AU1392" s="501"/>
      <c r="AV1392" s="501"/>
      <c r="AW1392" s="501"/>
      <c r="AX1392" s="501"/>
      <c r="AY1392" s="501"/>
      <c r="AZ1392" s="501"/>
      <c r="BA1392" s="501"/>
      <c r="BB1392" s="501"/>
      <c r="BC1392" s="501"/>
      <c r="BD1392" s="501"/>
      <c r="BE1392" s="501"/>
      <c r="BF1392" s="501"/>
      <c r="BG1392" s="501"/>
      <c r="BH1392" s="501"/>
      <c r="BI1392" s="501"/>
      <c r="BJ1392" s="501"/>
      <c r="BK1392" s="501"/>
      <c r="BL1392" s="501"/>
      <c r="BM1392" s="501"/>
      <c r="BN1392" s="501"/>
      <c r="BO1392" s="501"/>
      <c r="BP1392" s="501"/>
      <c r="BQ1392" s="501"/>
      <c r="BR1392" s="501"/>
      <c r="BS1392" s="501"/>
      <c r="BT1392" s="501"/>
      <c r="BU1392" s="501"/>
      <c r="BV1392" s="501"/>
      <c r="BW1392" s="501"/>
      <c r="BX1392" s="501"/>
      <c r="BY1392" s="501"/>
      <c r="BZ1392" s="501"/>
      <c r="CA1392" s="501"/>
      <c r="CB1392" s="501"/>
      <c r="CC1392" s="501"/>
      <c r="CD1392" s="501"/>
      <c r="CE1392" s="501"/>
      <c r="CF1392" s="501"/>
      <c r="CG1392" s="501"/>
      <c r="CH1392" s="501"/>
      <c r="CI1392" s="501"/>
      <c r="CJ1392" s="501"/>
      <c r="CK1392" s="501"/>
      <c r="CL1392" s="501"/>
      <c r="CM1392" s="501"/>
      <c r="CN1392" s="501"/>
      <c r="CO1392" s="501"/>
      <c r="CP1392" s="501"/>
    </row>
    <row r="1393" spans="1:127" ht="12.75" customHeight="1" x14ac:dyDescent="0.2">
      <c r="A1393" s="281">
        <v>1392</v>
      </c>
      <c r="B1393" s="270" t="s">
        <v>224</v>
      </c>
      <c r="C1393" s="271"/>
      <c r="D1393" s="271" t="s">
        <v>7587</v>
      </c>
      <c r="E1393" s="271"/>
      <c r="F1393" s="271" t="s">
        <v>483</v>
      </c>
      <c r="G1393" s="272"/>
      <c r="H1393" s="273" t="s">
        <v>1948</v>
      </c>
      <c r="I1393" s="271"/>
      <c r="J1393" s="271" t="s">
        <v>2279</v>
      </c>
      <c r="K1393" s="271" t="s">
        <v>2280</v>
      </c>
      <c r="L1393" s="273" t="s">
        <v>2281</v>
      </c>
      <c r="M1393" s="275">
        <v>39552</v>
      </c>
      <c r="N1393" s="276">
        <v>45154</v>
      </c>
      <c r="O1393" s="277" t="s">
        <v>991</v>
      </c>
      <c r="P1393" s="298">
        <f t="shared" ref="P1393" si="297">N1393</f>
        <v>45154</v>
      </c>
      <c r="Q1393" s="278">
        <v>19445</v>
      </c>
      <c r="R1393" s="278">
        <v>2008</v>
      </c>
      <c r="S1393" s="279">
        <v>43693</v>
      </c>
      <c r="T1393" s="280" t="s">
        <v>691</v>
      </c>
      <c r="U1393" s="281" t="s">
        <v>259</v>
      </c>
      <c r="V1393" s="282" t="s">
        <v>10794</v>
      </c>
      <c r="W1393" s="282" t="s">
        <v>10795</v>
      </c>
      <c r="X1393" s="280" t="s">
        <v>7586</v>
      </c>
      <c r="Y1393" s="280" t="s">
        <v>1879</v>
      </c>
      <c r="Z1393" s="282" t="s">
        <v>1880</v>
      </c>
      <c r="AA1393" s="319">
        <f>P1393</f>
        <v>45154</v>
      </c>
      <c r="AB1393" s="149" t="s">
        <v>994</v>
      </c>
      <c r="AC1393" s="280"/>
      <c r="AD1393" s="305">
        <v>52</v>
      </c>
      <c r="AE1393" s="280"/>
      <c r="AF1393" s="280"/>
      <c r="AG1393" s="280"/>
      <c r="AH1393" s="280"/>
      <c r="AI1393" s="280"/>
      <c r="AJ1393" s="280"/>
      <c r="AK1393" s="280"/>
      <c r="AL1393" s="280">
        <v>2</v>
      </c>
      <c r="AM1393" s="145">
        <v>39917</v>
      </c>
      <c r="AN1393" s="280">
        <v>2009</v>
      </c>
      <c r="AO1393" s="280" t="s">
        <v>990</v>
      </c>
      <c r="AP1393" s="280" t="s">
        <v>10754</v>
      </c>
      <c r="AQ1393" s="634"/>
      <c r="AR1393" s="501"/>
      <c r="AS1393" s="501"/>
      <c r="AT1393" s="501"/>
      <c r="AU1393" s="501"/>
      <c r="AV1393" s="501"/>
      <c r="AW1393" s="501"/>
      <c r="AX1393" s="501"/>
      <c r="AY1393" s="501"/>
      <c r="AZ1393" s="501"/>
      <c r="BA1393" s="501"/>
      <c r="BB1393" s="501"/>
      <c r="BC1393" s="501"/>
      <c r="BD1393" s="501"/>
      <c r="BE1393" s="501"/>
      <c r="BF1393" s="501"/>
      <c r="BG1393" s="501"/>
      <c r="BH1393" s="501"/>
      <c r="BI1393" s="501"/>
      <c r="BJ1393" s="501"/>
      <c r="BK1393" s="501"/>
      <c r="BL1393" s="501"/>
      <c r="BM1393" s="501"/>
      <c r="BN1393" s="501"/>
      <c r="BO1393" s="501"/>
      <c r="BP1393" s="501"/>
      <c r="BQ1393" s="501"/>
      <c r="BR1393" s="501"/>
      <c r="BS1393" s="501"/>
      <c r="BT1393" s="501"/>
      <c r="BU1393" s="501"/>
      <c r="BV1393" s="501"/>
      <c r="BW1393" s="501"/>
      <c r="BX1393" s="501"/>
      <c r="BY1393" s="501"/>
      <c r="BZ1393" s="501"/>
      <c r="CA1393" s="501"/>
      <c r="CB1393" s="501"/>
      <c r="CC1393" s="501"/>
      <c r="CD1393" s="501"/>
      <c r="CE1393" s="501"/>
      <c r="CF1393" s="501"/>
      <c r="CG1393" s="501"/>
      <c r="CH1393" s="501"/>
      <c r="CI1393" s="501"/>
      <c r="CJ1393" s="501"/>
      <c r="CK1393" s="501"/>
      <c r="CL1393" s="501"/>
      <c r="CM1393" s="501"/>
      <c r="CN1393" s="501"/>
      <c r="CO1393" s="501"/>
      <c r="CP1393" s="501"/>
    </row>
    <row r="1394" spans="1:127" ht="12.75" customHeight="1" x14ac:dyDescent="0.2">
      <c r="A1394" s="281">
        <v>1393</v>
      </c>
      <c r="B1394" s="270"/>
      <c r="C1394" s="271"/>
      <c r="D1394" s="271"/>
      <c r="E1394" s="130"/>
      <c r="F1394" s="271"/>
      <c r="G1394" s="272"/>
      <c r="H1394" s="273"/>
      <c r="I1394" s="271"/>
      <c r="J1394" s="271"/>
      <c r="K1394" s="133"/>
      <c r="L1394" s="273"/>
      <c r="M1394" s="275"/>
      <c r="N1394" s="276"/>
      <c r="O1394" s="277"/>
      <c r="P1394" s="298"/>
      <c r="Q1394" s="278"/>
      <c r="R1394" s="278"/>
      <c r="S1394" s="279"/>
      <c r="T1394" s="280"/>
      <c r="U1394" s="281"/>
      <c r="V1394" s="282"/>
      <c r="W1394" s="282"/>
      <c r="X1394" s="280"/>
      <c r="Y1394" s="280"/>
      <c r="Z1394" s="282"/>
      <c r="AA1394" s="319"/>
      <c r="AB1394" s="149"/>
      <c r="AC1394" s="280"/>
      <c r="AD1394" s="305"/>
      <c r="AE1394" s="280"/>
      <c r="AF1394" s="280"/>
      <c r="AG1394" s="280"/>
      <c r="AH1394" s="280"/>
      <c r="AI1394" s="280"/>
      <c r="AJ1394" s="280"/>
      <c r="AK1394" s="280"/>
      <c r="AL1394" s="280"/>
      <c r="AM1394" s="279"/>
      <c r="AN1394" s="280"/>
      <c r="AO1394" s="280"/>
      <c r="AP1394" s="279"/>
      <c r="AQ1394" s="280"/>
      <c r="AR1394" s="280"/>
      <c r="AS1394" s="501"/>
      <c r="AT1394" s="501"/>
      <c r="AU1394" s="501"/>
      <c r="AV1394" s="501"/>
      <c r="AW1394" s="501"/>
      <c r="AX1394" s="501"/>
      <c r="AY1394" s="501"/>
      <c r="AZ1394" s="501"/>
      <c r="BA1394" s="501"/>
      <c r="BB1394" s="501"/>
      <c r="BC1394" s="501"/>
      <c r="BD1394" s="501"/>
      <c r="BE1394" s="501"/>
      <c r="BF1394" s="501"/>
      <c r="BG1394" s="501"/>
      <c r="BH1394" s="501"/>
      <c r="BI1394" s="501"/>
      <c r="BJ1394" s="501"/>
      <c r="BK1394" s="501"/>
      <c r="BL1394" s="501"/>
      <c r="BM1394" s="501"/>
      <c r="BN1394" s="501"/>
      <c r="BO1394" s="501"/>
      <c r="BP1394" s="501"/>
      <c r="BQ1394" s="501"/>
      <c r="BR1394" s="501"/>
      <c r="BS1394" s="501"/>
      <c r="BT1394" s="501"/>
      <c r="BU1394" s="501"/>
      <c r="BV1394" s="501"/>
      <c r="BW1394" s="501"/>
      <c r="BX1394" s="501"/>
      <c r="BY1394" s="501"/>
      <c r="BZ1394" s="501"/>
      <c r="CA1394" s="501"/>
      <c r="CB1394" s="501"/>
      <c r="CC1394" s="501"/>
      <c r="CD1394" s="501"/>
      <c r="CE1394" s="501"/>
      <c r="CF1394" s="501"/>
      <c r="CG1394" s="501"/>
      <c r="CH1394" s="501"/>
      <c r="CI1394" s="501"/>
      <c r="CJ1394" s="501"/>
      <c r="CK1394" s="501"/>
      <c r="CL1394" s="501"/>
      <c r="CM1394" s="501"/>
      <c r="CN1394" s="501"/>
      <c r="CO1394" s="501"/>
      <c r="CP1394" s="501"/>
    </row>
    <row r="1395" spans="1:127" ht="12.75" customHeight="1" x14ac:dyDescent="0.2">
      <c r="A1395" s="281">
        <v>1394</v>
      </c>
      <c r="B1395" s="270"/>
      <c r="C1395" s="270"/>
      <c r="D1395" s="271"/>
      <c r="E1395" s="271"/>
      <c r="F1395" s="271"/>
      <c r="G1395" s="272"/>
      <c r="H1395" s="273"/>
      <c r="I1395" s="271"/>
      <c r="J1395" s="271"/>
      <c r="K1395" s="271"/>
      <c r="L1395" s="273"/>
      <c r="M1395" s="275"/>
      <c r="N1395" s="276"/>
      <c r="O1395" s="277"/>
      <c r="P1395" s="298"/>
      <c r="Q1395" s="278"/>
      <c r="R1395" s="278"/>
      <c r="S1395" s="279"/>
      <c r="T1395" s="280"/>
      <c r="U1395" s="281"/>
      <c r="V1395" s="282"/>
      <c r="W1395" s="282"/>
      <c r="X1395" s="280"/>
      <c r="Y1395" s="280"/>
      <c r="Z1395" s="282"/>
      <c r="AA1395" s="319"/>
      <c r="AB1395" s="149"/>
      <c r="AC1395" s="280"/>
      <c r="AD1395" s="305"/>
      <c r="AE1395" s="280"/>
      <c r="AF1395" s="280"/>
      <c r="AG1395" s="280"/>
      <c r="AH1395" s="280"/>
      <c r="AI1395" s="280"/>
      <c r="AJ1395" s="280"/>
      <c r="AK1395" s="280"/>
      <c r="AL1395" s="280"/>
      <c r="AM1395" s="265"/>
      <c r="AN1395" s="281"/>
      <c r="AO1395" s="281"/>
      <c r="AP1395" s="280"/>
      <c r="AQ1395" s="634"/>
      <c r="AR1395" s="501"/>
      <c r="AS1395" s="501"/>
      <c r="AT1395" s="501"/>
      <c r="AU1395" s="501"/>
      <c r="AV1395" s="501"/>
      <c r="AW1395" s="501"/>
      <c r="AX1395" s="501"/>
      <c r="AY1395" s="501"/>
      <c r="AZ1395" s="501"/>
      <c r="BA1395" s="501"/>
      <c r="BB1395" s="501"/>
      <c r="BC1395" s="501"/>
      <c r="BD1395" s="501"/>
      <c r="BE1395" s="501"/>
      <c r="BF1395" s="501"/>
      <c r="BG1395" s="501"/>
      <c r="BH1395" s="501"/>
      <c r="BI1395" s="501"/>
      <c r="BJ1395" s="501"/>
      <c r="BK1395" s="501"/>
      <c r="BL1395" s="501"/>
      <c r="BM1395" s="501"/>
      <c r="BN1395" s="501"/>
      <c r="BO1395" s="501"/>
      <c r="BP1395" s="501"/>
      <c r="BQ1395" s="501"/>
      <c r="BR1395" s="501"/>
      <c r="BS1395" s="501"/>
      <c r="BT1395" s="501"/>
      <c r="BU1395" s="501"/>
      <c r="BV1395" s="501"/>
      <c r="BW1395" s="501"/>
      <c r="BX1395" s="501"/>
      <c r="BY1395" s="501"/>
      <c r="BZ1395" s="501"/>
      <c r="CA1395" s="501"/>
      <c r="CB1395" s="501"/>
      <c r="CC1395" s="501"/>
      <c r="CD1395" s="501"/>
      <c r="CE1395" s="501"/>
      <c r="CF1395" s="501"/>
      <c r="CG1395" s="501"/>
      <c r="CH1395" s="501"/>
      <c r="CI1395" s="501"/>
      <c r="CJ1395" s="501"/>
      <c r="CK1395" s="501"/>
      <c r="CL1395" s="501"/>
      <c r="CM1395" s="501"/>
      <c r="CN1395" s="501"/>
      <c r="CO1395" s="501"/>
      <c r="CP1395" s="501"/>
    </row>
    <row r="1396" spans="1:127" ht="12.75" customHeight="1" x14ac:dyDescent="0.2">
      <c r="A1396" s="281">
        <v>1395</v>
      </c>
      <c r="B1396" s="270"/>
      <c r="C1396" s="270"/>
      <c r="D1396" s="281"/>
      <c r="E1396" s="271"/>
      <c r="F1396" s="271"/>
      <c r="G1396" s="272"/>
      <c r="H1396" s="878"/>
      <c r="I1396" s="281"/>
      <c r="J1396" s="281"/>
      <c r="K1396" s="281"/>
      <c r="L1396" s="878"/>
      <c r="M1396" s="275"/>
      <c r="N1396" s="132"/>
      <c r="O1396" s="277"/>
      <c r="P1396" s="299"/>
      <c r="Q1396" s="264"/>
      <c r="R1396" s="264"/>
      <c r="S1396" s="279"/>
      <c r="T1396" s="281"/>
      <c r="U1396" s="281"/>
      <c r="V1396" s="150"/>
      <c r="W1396" s="150"/>
      <c r="X1396" s="281"/>
      <c r="Y1396" s="281"/>
      <c r="Z1396" s="150"/>
      <c r="AA1396" s="303"/>
      <c r="AB1396" s="283"/>
      <c r="AC1396" s="281"/>
      <c r="AD1396" s="284"/>
      <c r="AE1396" s="281"/>
      <c r="AF1396" s="281"/>
      <c r="AG1396" s="281"/>
      <c r="AH1396" s="281"/>
      <c r="AI1396" s="281"/>
      <c r="AJ1396" s="281"/>
      <c r="AK1396" s="281"/>
      <c r="AL1396" s="281"/>
      <c r="AM1396" s="265"/>
      <c r="AN1396" s="281"/>
      <c r="AO1396" s="281"/>
      <c r="AP1396" s="281"/>
      <c r="AQ1396" s="634"/>
      <c r="AR1396" s="501"/>
      <c r="AS1396" s="501"/>
      <c r="AT1396" s="501"/>
      <c r="AU1396" s="501"/>
      <c r="AV1396" s="501"/>
      <c r="AW1396" s="501"/>
      <c r="AX1396" s="501"/>
      <c r="AY1396" s="501"/>
      <c r="AZ1396" s="501"/>
      <c r="BA1396" s="501"/>
      <c r="BB1396" s="501"/>
      <c r="BC1396" s="501"/>
      <c r="BD1396" s="501"/>
      <c r="BE1396" s="501"/>
      <c r="BF1396" s="501"/>
      <c r="BG1396" s="501"/>
      <c r="BH1396" s="501"/>
      <c r="BI1396" s="501"/>
      <c r="BJ1396" s="501"/>
      <c r="BK1396" s="501"/>
      <c r="BL1396" s="501"/>
      <c r="BM1396" s="501"/>
      <c r="BN1396" s="501"/>
      <c r="BO1396" s="501"/>
      <c r="BP1396" s="501"/>
      <c r="BQ1396" s="501"/>
      <c r="BR1396" s="501"/>
      <c r="BS1396" s="501"/>
      <c r="BT1396" s="501"/>
      <c r="BU1396" s="501"/>
      <c r="BV1396" s="501"/>
      <c r="BW1396" s="501"/>
      <c r="BX1396" s="501"/>
      <c r="BY1396" s="501"/>
      <c r="BZ1396" s="501"/>
      <c r="CA1396" s="501"/>
      <c r="CB1396" s="501"/>
      <c r="CC1396" s="501"/>
      <c r="CD1396" s="501"/>
      <c r="CE1396" s="501"/>
      <c r="CF1396" s="501"/>
      <c r="CG1396" s="501"/>
      <c r="CH1396" s="501"/>
      <c r="CI1396" s="501"/>
      <c r="CJ1396" s="501"/>
      <c r="CK1396" s="501"/>
      <c r="CL1396" s="501"/>
      <c r="CM1396" s="501"/>
      <c r="CN1396" s="501"/>
      <c r="CO1396" s="501"/>
      <c r="CP1396" s="501"/>
    </row>
    <row r="1397" spans="1:127" ht="12.75" customHeight="1" x14ac:dyDescent="0.2">
      <c r="A1397" s="281">
        <v>1396</v>
      </c>
      <c r="B1397" s="281" t="s">
        <v>224</v>
      </c>
      <c r="C1397" s="270"/>
      <c r="D1397" s="281" t="s">
        <v>7177</v>
      </c>
      <c r="E1397" s="281" t="s">
        <v>2774</v>
      </c>
      <c r="F1397" s="281" t="s">
        <v>7194</v>
      </c>
      <c r="G1397" s="296"/>
      <c r="H1397" s="676" t="s">
        <v>7197</v>
      </c>
      <c r="I1397" s="281"/>
      <c r="J1397" s="281" t="s">
        <v>7181</v>
      </c>
      <c r="K1397" s="281" t="s">
        <v>7182</v>
      </c>
      <c r="L1397" s="676" t="s">
        <v>7183</v>
      </c>
      <c r="M1397" s="306">
        <v>43581</v>
      </c>
      <c r="N1397" s="307">
        <v>44297</v>
      </c>
      <c r="O1397" s="507" t="s">
        <v>991</v>
      </c>
      <c r="P1397" s="508">
        <f>N1397</f>
        <v>44297</v>
      </c>
      <c r="Q1397" s="520">
        <v>19215</v>
      </c>
      <c r="R1397" s="520">
        <v>2019</v>
      </c>
      <c r="S1397" s="265">
        <v>43566</v>
      </c>
      <c r="T1397" s="324" t="s">
        <v>549</v>
      </c>
      <c r="U1397" s="324" t="s">
        <v>258</v>
      </c>
      <c r="V1397" s="150" t="s">
        <v>484</v>
      </c>
      <c r="W1397" s="150" t="s">
        <v>484</v>
      </c>
      <c r="X1397" s="281" t="s">
        <v>7184</v>
      </c>
      <c r="Y1397" s="281" t="s">
        <v>595</v>
      </c>
      <c r="Z1397" s="150" t="s">
        <v>7185</v>
      </c>
      <c r="AA1397" s="303">
        <v>44297</v>
      </c>
      <c r="AB1397" s="283" t="s">
        <v>7146</v>
      </c>
      <c r="AC1397" s="281">
        <v>4.92</v>
      </c>
      <c r="AD1397" s="284">
        <v>26</v>
      </c>
      <c r="AE1397" s="281">
        <v>100</v>
      </c>
      <c r="AF1397" s="281">
        <v>100</v>
      </c>
      <c r="AG1397" s="281">
        <v>125</v>
      </c>
      <c r="AH1397" s="281">
        <v>145</v>
      </c>
      <c r="AI1397" s="281">
        <v>29</v>
      </c>
      <c r="AJ1397" s="281" t="s">
        <v>7186</v>
      </c>
      <c r="AK1397" s="324">
        <v>80</v>
      </c>
      <c r="AL1397" s="324">
        <v>1</v>
      </c>
      <c r="AM1397" s="265">
        <v>43581</v>
      </c>
      <c r="AN1397" s="281">
        <v>2019</v>
      </c>
      <c r="AO1397" s="281" t="s">
        <v>991</v>
      </c>
      <c r="AP1397" s="280"/>
      <c r="AQ1397" s="634"/>
      <c r="AR1397" s="501"/>
      <c r="AS1397" s="501"/>
      <c r="AT1397" s="501"/>
      <c r="AU1397" s="501"/>
      <c r="AV1397" s="501"/>
      <c r="AW1397" s="501"/>
      <c r="AX1397" s="501"/>
      <c r="AY1397" s="501"/>
      <c r="AZ1397" s="501"/>
      <c r="BA1397" s="501"/>
      <c r="BB1397" s="501"/>
      <c r="BC1397" s="501"/>
      <c r="BD1397" s="501"/>
      <c r="BE1397" s="501"/>
      <c r="BF1397" s="501"/>
      <c r="BG1397" s="501"/>
      <c r="BH1397" s="501"/>
      <c r="BI1397" s="501"/>
      <c r="BJ1397" s="501"/>
      <c r="BK1397" s="501"/>
      <c r="BL1397" s="501"/>
      <c r="BM1397" s="501"/>
      <c r="BN1397" s="501"/>
      <c r="BO1397" s="501"/>
      <c r="BP1397" s="501"/>
      <c r="BQ1397" s="501"/>
      <c r="BR1397" s="501"/>
      <c r="BS1397" s="501"/>
      <c r="BT1397" s="501"/>
      <c r="BU1397" s="501"/>
      <c r="BV1397" s="501"/>
      <c r="BW1397" s="501"/>
      <c r="BX1397" s="501"/>
      <c r="BY1397" s="501"/>
      <c r="BZ1397" s="501"/>
      <c r="CA1397" s="501"/>
      <c r="CB1397" s="501"/>
      <c r="CC1397" s="501"/>
      <c r="CD1397" s="501"/>
      <c r="CE1397" s="501"/>
      <c r="CF1397" s="501"/>
      <c r="CG1397" s="501"/>
      <c r="CH1397" s="501"/>
      <c r="CI1397" s="501"/>
      <c r="CJ1397" s="501"/>
      <c r="CK1397" s="501"/>
      <c r="CL1397" s="501"/>
      <c r="CM1397" s="501"/>
      <c r="CN1397" s="501"/>
      <c r="CO1397" s="501"/>
      <c r="CP1397" s="501"/>
    </row>
    <row r="1398" spans="1:127" ht="12.75" customHeight="1" x14ac:dyDescent="0.2">
      <c r="A1398" s="281">
        <v>1397</v>
      </c>
      <c r="B1398" s="281" t="s">
        <v>224</v>
      </c>
      <c r="C1398" s="281"/>
      <c r="D1398" s="281" t="s">
        <v>7177</v>
      </c>
      <c r="E1398" s="281" t="s">
        <v>2774</v>
      </c>
      <c r="F1398" s="281" t="s">
        <v>7195</v>
      </c>
      <c r="G1398" s="296"/>
      <c r="H1398" s="676" t="s">
        <v>7198</v>
      </c>
      <c r="I1398" s="281"/>
      <c r="J1398" s="281" t="s">
        <v>7181</v>
      </c>
      <c r="K1398" s="281" t="s">
        <v>7182</v>
      </c>
      <c r="L1398" s="676" t="s">
        <v>7183</v>
      </c>
      <c r="M1398" s="306">
        <v>43581</v>
      </c>
      <c r="N1398" s="307">
        <v>44297</v>
      </c>
      <c r="O1398" s="507" t="s">
        <v>991</v>
      </c>
      <c r="P1398" s="508">
        <f>N1398</f>
        <v>44297</v>
      </c>
      <c r="Q1398" s="520">
        <v>19216</v>
      </c>
      <c r="R1398" s="520">
        <v>2019</v>
      </c>
      <c r="S1398" s="265">
        <v>43566</v>
      </c>
      <c r="T1398" s="324" t="s">
        <v>549</v>
      </c>
      <c r="U1398" s="324" t="s">
        <v>258</v>
      </c>
      <c r="V1398" s="150" t="s">
        <v>484</v>
      </c>
      <c r="W1398" s="150" t="s">
        <v>484</v>
      </c>
      <c r="X1398" s="281" t="s">
        <v>7184</v>
      </c>
      <c r="Y1398" s="281" t="s">
        <v>595</v>
      </c>
      <c r="Z1398" s="150" t="s">
        <v>7185</v>
      </c>
      <c r="AA1398" s="303">
        <v>44297</v>
      </c>
      <c r="AB1398" s="283" t="s">
        <v>7146</v>
      </c>
      <c r="AC1398" s="281">
        <v>4.92</v>
      </c>
      <c r="AD1398" s="284">
        <v>26</v>
      </c>
      <c r="AE1398" s="281">
        <v>100</v>
      </c>
      <c r="AF1398" s="281">
        <v>100</v>
      </c>
      <c r="AG1398" s="281">
        <v>125</v>
      </c>
      <c r="AH1398" s="281">
        <v>145</v>
      </c>
      <c r="AI1398" s="281">
        <v>29</v>
      </c>
      <c r="AJ1398" s="281" t="s">
        <v>7186</v>
      </c>
      <c r="AK1398" s="324">
        <v>80</v>
      </c>
      <c r="AL1398" s="324">
        <v>1</v>
      </c>
      <c r="AM1398" s="265">
        <v>43581</v>
      </c>
      <c r="AN1398" s="281">
        <v>2019</v>
      </c>
      <c r="AO1398" s="281" t="s">
        <v>991</v>
      </c>
      <c r="AP1398" s="280"/>
      <c r="AQ1398" s="634"/>
      <c r="AR1398" s="501"/>
      <c r="AS1398" s="501"/>
      <c r="AT1398" s="501"/>
      <c r="AU1398" s="501"/>
      <c r="AV1398" s="501"/>
      <c r="AW1398" s="501"/>
      <c r="AX1398" s="501"/>
      <c r="AY1398" s="501"/>
      <c r="AZ1398" s="501"/>
      <c r="BA1398" s="501"/>
      <c r="BB1398" s="501"/>
      <c r="BC1398" s="501"/>
      <c r="BD1398" s="501"/>
      <c r="BE1398" s="501"/>
      <c r="BF1398" s="501"/>
      <c r="BG1398" s="501"/>
      <c r="BH1398" s="501"/>
      <c r="BI1398" s="501"/>
      <c r="BJ1398" s="501"/>
      <c r="BK1398" s="501"/>
      <c r="BL1398" s="501"/>
      <c r="BM1398" s="501"/>
      <c r="BN1398" s="501"/>
      <c r="BO1398" s="501"/>
      <c r="BP1398" s="501"/>
      <c r="BQ1398" s="501"/>
      <c r="BR1398" s="501"/>
      <c r="BS1398" s="501"/>
      <c r="BT1398" s="501"/>
      <c r="BU1398" s="501"/>
      <c r="BV1398" s="501"/>
      <c r="BW1398" s="501"/>
      <c r="BX1398" s="501"/>
      <c r="BY1398" s="501"/>
      <c r="BZ1398" s="501"/>
      <c r="CA1398" s="501"/>
      <c r="CB1398" s="501"/>
      <c r="CC1398" s="501"/>
      <c r="CD1398" s="501"/>
      <c r="CE1398" s="501"/>
      <c r="CF1398" s="501"/>
      <c r="CG1398" s="501"/>
      <c r="CH1398" s="501"/>
      <c r="CI1398" s="501"/>
      <c r="CJ1398" s="501"/>
      <c r="CK1398" s="501"/>
      <c r="CL1398" s="501"/>
      <c r="CM1398" s="501"/>
      <c r="CN1398" s="501"/>
      <c r="CO1398" s="501"/>
      <c r="CP1398" s="501"/>
    </row>
    <row r="1399" spans="1:127" ht="12.75" customHeight="1" x14ac:dyDescent="0.2">
      <c r="A1399" s="281">
        <v>1398</v>
      </c>
      <c r="B1399" s="281" t="s">
        <v>224</v>
      </c>
      <c r="C1399" s="281"/>
      <c r="D1399" s="281" t="s">
        <v>7200</v>
      </c>
      <c r="E1399" s="281" t="s">
        <v>2774</v>
      </c>
      <c r="F1399" s="281" t="s">
        <v>7196</v>
      </c>
      <c r="G1399" s="296"/>
      <c r="H1399" s="676" t="s">
        <v>7199</v>
      </c>
      <c r="I1399" s="281"/>
      <c r="J1399" s="281" t="s">
        <v>7181</v>
      </c>
      <c r="K1399" s="281" t="s">
        <v>7182</v>
      </c>
      <c r="L1399" s="676" t="s">
        <v>7183</v>
      </c>
      <c r="M1399" s="306">
        <v>43581</v>
      </c>
      <c r="N1399" s="307">
        <v>44297</v>
      </c>
      <c r="O1399" s="507" t="s">
        <v>991</v>
      </c>
      <c r="P1399" s="508">
        <f>N1399</f>
        <v>44297</v>
      </c>
      <c r="Q1399" s="520">
        <v>19217</v>
      </c>
      <c r="R1399" s="520">
        <v>2019</v>
      </c>
      <c r="S1399" s="265">
        <v>43566</v>
      </c>
      <c r="T1399" s="324" t="s">
        <v>549</v>
      </c>
      <c r="U1399" s="324" t="s">
        <v>258</v>
      </c>
      <c r="V1399" s="150" t="s">
        <v>484</v>
      </c>
      <c r="W1399" s="150" t="s">
        <v>484</v>
      </c>
      <c r="X1399" s="281" t="s">
        <v>7184</v>
      </c>
      <c r="Y1399" s="281" t="s">
        <v>595</v>
      </c>
      <c r="Z1399" s="150" t="s">
        <v>7185</v>
      </c>
      <c r="AA1399" s="303">
        <v>44297</v>
      </c>
      <c r="AB1399" s="283" t="s">
        <v>7146</v>
      </c>
      <c r="AC1399" s="281">
        <v>4.92</v>
      </c>
      <c r="AD1399" s="284">
        <v>26</v>
      </c>
      <c r="AE1399" s="281">
        <v>100</v>
      </c>
      <c r="AF1399" s="281">
        <v>100</v>
      </c>
      <c r="AG1399" s="281">
        <v>125</v>
      </c>
      <c r="AH1399" s="281">
        <v>145</v>
      </c>
      <c r="AI1399" s="281">
        <v>29</v>
      </c>
      <c r="AJ1399" s="281" t="s">
        <v>7186</v>
      </c>
      <c r="AK1399" s="324">
        <v>80</v>
      </c>
      <c r="AL1399" s="324">
        <v>1</v>
      </c>
      <c r="AM1399" s="265">
        <v>43581</v>
      </c>
      <c r="AN1399" s="281">
        <v>2019</v>
      </c>
      <c r="AO1399" s="281" t="s">
        <v>991</v>
      </c>
      <c r="AP1399" s="280"/>
      <c r="AQ1399" s="634"/>
      <c r="AR1399" s="501"/>
      <c r="AS1399" s="501"/>
      <c r="AT1399" s="501"/>
      <c r="AU1399" s="501"/>
      <c r="AV1399" s="501"/>
      <c r="AW1399" s="501"/>
      <c r="AX1399" s="501"/>
      <c r="AY1399" s="501"/>
      <c r="AZ1399" s="501"/>
      <c r="BA1399" s="501"/>
      <c r="BB1399" s="501"/>
      <c r="BC1399" s="501"/>
      <c r="BD1399" s="501"/>
      <c r="BE1399" s="501"/>
      <c r="BF1399" s="501"/>
      <c r="BG1399" s="501"/>
      <c r="BH1399" s="501"/>
      <c r="BI1399" s="501"/>
      <c r="BJ1399" s="501"/>
      <c r="BK1399" s="501"/>
      <c r="BL1399" s="501"/>
      <c r="BM1399" s="501"/>
      <c r="BN1399" s="501"/>
      <c r="BO1399" s="501"/>
      <c r="BP1399" s="501"/>
      <c r="BQ1399" s="501"/>
      <c r="BR1399" s="501"/>
      <c r="BS1399" s="501"/>
      <c r="BT1399" s="501"/>
      <c r="BU1399" s="501"/>
      <c r="BV1399" s="501"/>
      <c r="BW1399" s="501"/>
      <c r="BX1399" s="501"/>
      <c r="BY1399" s="501"/>
      <c r="BZ1399" s="501"/>
      <c r="CA1399" s="501"/>
      <c r="CB1399" s="501"/>
      <c r="CC1399" s="501"/>
      <c r="CD1399" s="501"/>
      <c r="CE1399" s="501"/>
      <c r="CF1399" s="501"/>
      <c r="CG1399" s="501"/>
      <c r="CH1399" s="501"/>
      <c r="CI1399" s="501"/>
      <c r="CJ1399" s="501"/>
      <c r="CK1399" s="501"/>
      <c r="CL1399" s="501"/>
      <c r="CM1399" s="501"/>
      <c r="CN1399" s="501"/>
      <c r="CO1399" s="501"/>
      <c r="CP1399" s="501"/>
    </row>
    <row r="1400" spans="1:127" ht="12.75" customHeight="1" x14ac:dyDescent="0.2">
      <c r="A1400" s="281">
        <v>1399</v>
      </c>
      <c r="B1400" s="281" t="s">
        <v>224</v>
      </c>
      <c r="C1400" s="270"/>
      <c r="D1400" s="281" t="s">
        <v>1219</v>
      </c>
      <c r="E1400" s="281"/>
      <c r="F1400" s="281" t="s">
        <v>6155</v>
      </c>
      <c r="G1400" s="296"/>
      <c r="H1400" s="676" t="s">
        <v>6157</v>
      </c>
      <c r="I1400" s="271"/>
      <c r="J1400" s="281" t="s">
        <v>1616</v>
      </c>
      <c r="K1400" s="271" t="s">
        <v>2787</v>
      </c>
      <c r="L1400" s="273" t="s">
        <v>2788</v>
      </c>
      <c r="M1400" s="275">
        <v>43235</v>
      </c>
      <c r="N1400" s="132">
        <v>44696</v>
      </c>
      <c r="O1400" s="277" t="s">
        <v>991</v>
      </c>
      <c r="P1400" s="299">
        <f t="shared" ref="P1400:P1401" si="298">N1400</f>
        <v>44696</v>
      </c>
      <c r="Q1400" s="264">
        <v>18435</v>
      </c>
      <c r="R1400" s="264">
        <v>2015</v>
      </c>
      <c r="S1400" s="279">
        <v>43966</v>
      </c>
      <c r="T1400" s="281" t="s">
        <v>898</v>
      </c>
      <c r="U1400" s="281" t="s">
        <v>991</v>
      </c>
      <c r="V1400" s="150" t="s">
        <v>8641</v>
      </c>
      <c r="W1400" s="150" t="s">
        <v>8641</v>
      </c>
      <c r="X1400" s="281" t="s">
        <v>2789</v>
      </c>
      <c r="Y1400" s="281"/>
      <c r="Z1400" s="150" t="s">
        <v>2790</v>
      </c>
      <c r="AA1400" s="303">
        <f t="shared" si="288"/>
        <v>44696</v>
      </c>
      <c r="AB1400" s="283" t="s">
        <v>42</v>
      </c>
      <c r="AC1400" s="281"/>
      <c r="AD1400" s="284">
        <v>19</v>
      </c>
      <c r="AE1400" s="281"/>
      <c r="AF1400" s="281"/>
      <c r="AG1400" s="281"/>
      <c r="AH1400" s="281"/>
      <c r="AI1400" s="281"/>
      <c r="AJ1400" s="281"/>
      <c r="AK1400" s="281"/>
      <c r="AL1400" s="281"/>
      <c r="AM1400" s="265">
        <v>43235</v>
      </c>
      <c r="AN1400" s="281">
        <v>2015</v>
      </c>
      <c r="AO1400" s="281" t="s">
        <v>991</v>
      </c>
      <c r="AP1400" s="280"/>
      <c r="AQ1400" s="634"/>
      <c r="AR1400" s="501"/>
      <c r="AS1400" s="501"/>
      <c r="AT1400" s="501"/>
      <c r="AU1400" s="501"/>
      <c r="AV1400" s="501"/>
      <c r="AW1400" s="501"/>
      <c r="AX1400" s="501"/>
      <c r="AY1400" s="501"/>
      <c r="AZ1400" s="501"/>
      <c r="BA1400" s="501"/>
      <c r="BB1400" s="501"/>
      <c r="BC1400" s="501"/>
      <c r="BD1400" s="501"/>
      <c r="BE1400" s="501"/>
      <c r="BF1400" s="501"/>
      <c r="BG1400" s="501"/>
      <c r="BH1400" s="501"/>
      <c r="BI1400" s="501"/>
      <c r="BJ1400" s="501"/>
      <c r="BK1400" s="501"/>
      <c r="BL1400" s="501"/>
      <c r="BM1400" s="501"/>
      <c r="BN1400" s="501"/>
      <c r="BO1400" s="501"/>
      <c r="BP1400" s="501"/>
      <c r="BQ1400" s="501"/>
      <c r="BR1400" s="501"/>
      <c r="BS1400" s="501"/>
      <c r="BT1400" s="501"/>
      <c r="BU1400" s="501"/>
      <c r="BV1400" s="501"/>
      <c r="BW1400" s="501"/>
      <c r="BX1400" s="501"/>
      <c r="BY1400" s="501"/>
      <c r="BZ1400" s="501"/>
      <c r="CA1400" s="501"/>
      <c r="CB1400" s="501"/>
      <c r="CC1400" s="501"/>
      <c r="CD1400" s="501"/>
      <c r="CE1400" s="501"/>
      <c r="CF1400" s="501"/>
      <c r="CG1400" s="501"/>
      <c r="CH1400" s="501"/>
      <c r="CI1400" s="501"/>
      <c r="CJ1400" s="501"/>
      <c r="CK1400" s="501"/>
      <c r="CL1400" s="501"/>
      <c r="CM1400" s="501"/>
      <c r="CN1400" s="501"/>
      <c r="CO1400" s="501"/>
      <c r="CP1400" s="501"/>
    </row>
    <row r="1401" spans="1:127" ht="12.75" customHeight="1" x14ac:dyDescent="0.2">
      <c r="A1401" s="281">
        <v>1400</v>
      </c>
      <c r="B1401" s="281" t="s">
        <v>224</v>
      </c>
      <c r="C1401" s="281"/>
      <c r="D1401" s="281" t="s">
        <v>1088</v>
      </c>
      <c r="E1401" s="281"/>
      <c r="F1401" s="281" t="s">
        <v>54</v>
      </c>
      <c r="G1401" s="296"/>
      <c r="H1401" s="881" t="s">
        <v>55</v>
      </c>
      <c r="I1401" s="281"/>
      <c r="J1401" s="281" t="s">
        <v>1087</v>
      </c>
      <c r="K1401" s="318" t="s">
        <v>3302</v>
      </c>
      <c r="L1401" s="881" t="s">
        <v>1438</v>
      </c>
      <c r="M1401" s="306">
        <v>41184</v>
      </c>
      <c r="N1401" s="307">
        <v>44591</v>
      </c>
      <c r="O1401" s="507" t="s">
        <v>991</v>
      </c>
      <c r="P1401" s="299">
        <f t="shared" si="298"/>
        <v>44591</v>
      </c>
      <c r="Q1401" s="264">
        <v>20054</v>
      </c>
      <c r="R1401" s="264">
        <v>2012</v>
      </c>
      <c r="S1401" s="279">
        <v>43860</v>
      </c>
      <c r="T1401" s="281" t="s">
        <v>5218</v>
      </c>
      <c r="U1401" s="281" t="s">
        <v>5483</v>
      </c>
      <c r="V1401" s="150" t="s">
        <v>8000</v>
      </c>
      <c r="W1401" s="150" t="s">
        <v>8001</v>
      </c>
      <c r="X1401" s="281" t="s">
        <v>4749</v>
      </c>
      <c r="Y1401" s="281" t="s">
        <v>1439</v>
      </c>
      <c r="Z1401" s="150" t="s">
        <v>1440</v>
      </c>
      <c r="AA1401" s="319">
        <f t="shared" si="288"/>
        <v>44591</v>
      </c>
      <c r="AB1401" s="283" t="s">
        <v>2167</v>
      </c>
      <c r="AC1401" s="281">
        <v>8.5</v>
      </c>
      <c r="AD1401" s="284" t="s">
        <v>1682</v>
      </c>
      <c r="AE1401" s="281">
        <v>160</v>
      </c>
      <c r="AF1401" s="281">
        <v>188</v>
      </c>
      <c r="AG1401" s="281">
        <v>220</v>
      </c>
      <c r="AH1401" s="281">
        <v>290</v>
      </c>
      <c r="AI1401" s="281">
        <v>23</v>
      </c>
      <c r="AJ1401" s="281">
        <v>39</v>
      </c>
      <c r="AK1401" s="281">
        <v>57</v>
      </c>
      <c r="AL1401" s="281">
        <v>2</v>
      </c>
      <c r="AM1401" s="506">
        <v>37362</v>
      </c>
      <c r="AN1401" s="324">
        <v>2002</v>
      </c>
      <c r="AO1401" s="324" t="s">
        <v>1081</v>
      </c>
      <c r="AP1401" s="281"/>
      <c r="AQ1401" s="634"/>
      <c r="AR1401" s="501"/>
      <c r="AS1401" s="501"/>
      <c r="AT1401" s="501"/>
      <c r="AU1401" s="501"/>
      <c r="AV1401" s="501"/>
      <c r="AW1401" s="501"/>
      <c r="AX1401" s="501"/>
      <c r="AY1401" s="501"/>
      <c r="AZ1401" s="501"/>
      <c r="BA1401" s="501"/>
      <c r="BB1401" s="501"/>
      <c r="BC1401" s="501"/>
      <c r="BD1401" s="501"/>
      <c r="BE1401" s="501"/>
      <c r="BF1401" s="501"/>
      <c r="BG1401" s="501"/>
      <c r="BH1401" s="501"/>
      <c r="BI1401" s="501"/>
      <c r="BJ1401" s="501"/>
      <c r="BK1401" s="501"/>
      <c r="BL1401" s="501"/>
      <c r="BM1401" s="501"/>
      <c r="BN1401" s="501"/>
      <c r="BO1401" s="501"/>
      <c r="BP1401" s="501"/>
      <c r="BQ1401" s="501"/>
      <c r="BR1401" s="501"/>
      <c r="BS1401" s="501"/>
      <c r="BT1401" s="501"/>
      <c r="BU1401" s="501"/>
      <c r="BV1401" s="501"/>
      <c r="BW1401" s="501"/>
      <c r="BX1401" s="501"/>
      <c r="BY1401" s="501"/>
      <c r="BZ1401" s="501"/>
      <c r="CA1401" s="501"/>
      <c r="CB1401" s="501"/>
      <c r="CC1401" s="501"/>
      <c r="CD1401" s="501"/>
      <c r="CE1401" s="501"/>
      <c r="CF1401" s="501"/>
      <c r="CG1401" s="501"/>
      <c r="CH1401" s="501"/>
      <c r="CI1401" s="501"/>
      <c r="CJ1401" s="501"/>
      <c r="CK1401" s="501"/>
      <c r="CL1401" s="501"/>
      <c r="CM1401" s="501"/>
      <c r="CN1401" s="501"/>
      <c r="CO1401" s="501"/>
      <c r="CP1401" s="501"/>
    </row>
    <row r="1402" spans="1:127" s="502" customFormat="1" ht="12.75" customHeight="1" x14ac:dyDescent="0.2">
      <c r="A1402" s="281">
        <v>1401</v>
      </c>
      <c r="B1402" s="281"/>
      <c r="C1402" s="281"/>
      <c r="D1402" s="271"/>
      <c r="E1402" s="130"/>
      <c r="F1402" s="271"/>
      <c r="G1402" s="272"/>
      <c r="H1402" s="273"/>
      <c r="I1402" s="271"/>
      <c r="J1402" s="271"/>
      <c r="K1402" s="130"/>
      <c r="L1402" s="273"/>
      <c r="M1402" s="275"/>
      <c r="N1402" s="132"/>
      <c r="O1402" s="277"/>
      <c r="P1402" s="299"/>
      <c r="Q1402" s="264"/>
      <c r="R1402" s="264"/>
      <c r="S1402" s="265"/>
      <c r="T1402" s="281"/>
      <c r="U1402" s="281"/>
      <c r="V1402" s="150"/>
      <c r="W1402" s="150"/>
      <c r="X1402" s="281"/>
      <c r="Y1402" s="281"/>
      <c r="Z1402" s="150"/>
      <c r="AA1402" s="303"/>
      <c r="AB1402" s="281"/>
      <c r="AC1402" s="281"/>
      <c r="AD1402" s="284"/>
      <c r="AE1402" s="281"/>
      <c r="AF1402" s="281"/>
      <c r="AG1402" s="281"/>
      <c r="AH1402" s="281"/>
      <c r="AI1402" s="281"/>
      <c r="AJ1402" s="281"/>
      <c r="AK1402" s="281"/>
      <c r="AL1402" s="281"/>
      <c r="AM1402" s="265"/>
      <c r="AN1402" s="281"/>
      <c r="AO1402" s="281"/>
      <c r="AP1402" s="324"/>
      <c r="AQ1402" s="635"/>
      <c r="AR1402" s="324"/>
      <c r="AS1402" s="324"/>
      <c r="AT1402" s="324"/>
      <c r="AU1402" s="324"/>
      <c r="AV1402" s="324"/>
      <c r="AW1402" s="324"/>
      <c r="AX1402" s="324"/>
      <c r="AY1402" s="324"/>
      <c r="AZ1402" s="324"/>
      <c r="BA1402" s="324"/>
      <c r="BB1402" s="324"/>
      <c r="BC1402" s="324"/>
      <c r="BD1402" s="324"/>
      <c r="BE1402" s="324"/>
      <c r="BF1402" s="324"/>
      <c r="BG1402" s="324"/>
      <c r="BH1402" s="324"/>
      <c r="BI1402" s="324"/>
      <c r="BJ1402" s="324"/>
      <c r="BK1402" s="324"/>
      <c r="BL1402" s="324"/>
      <c r="BM1402" s="324"/>
      <c r="BN1402" s="324"/>
      <c r="BO1402" s="324"/>
      <c r="BP1402" s="324"/>
      <c r="BQ1402" s="324"/>
      <c r="BR1402" s="324"/>
      <c r="BS1402" s="324"/>
      <c r="BT1402" s="324"/>
      <c r="BU1402" s="324"/>
      <c r="BV1402" s="324"/>
      <c r="BW1402" s="324"/>
      <c r="BX1402" s="324"/>
      <c r="BY1402" s="324"/>
      <c r="BZ1402" s="324"/>
      <c r="CA1402" s="324"/>
      <c r="CB1402" s="324"/>
      <c r="CC1402" s="324"/>
      <c r="CD1402" s="324"/>
      <c r="CE1402" s="324"/>
      <c r="CF1402" s="324"/>
      <c r="CG1402" s="324"/>
      <c r="CH1402" s="324"/>
      <c r="CI1402" s="324"/>
      <c r="CJ1402" s="324"/>
      <c r="CK1402" s="324"/>
      <c r="CL1402" s="324"/>
      <c r="CM1402" s="324"/>
      <c r="CN1402" s="324"/>
      <c r="CO1402" s="324"/>
      <c r="CP1402" s="324"/>
      <c r="CQ1402" s="532"/>
      <c r="CR1402" s="532"/>
      <c r="CS1402" s="532"/>
      <c r="CT1402" s="532"/>
      <c r="CU1402" s="532"/>
      <c r="CV1402" s="532"/>
      <c r="CW1402" s="532"/>
      <c r="CX1402" s="532"/>
      <c r="CY1402" s="532"/>
      <c r="CZ1402" s="532"/>
      <c r="DA1402" s="532"/>
      <c r="DB1402" s="532"/>
      <c r="DC1402" s="532"/>
      <c r="DD1402" s="532"/>
      <c r="DE1402" s="532"/>
      <c r="DF1402" s="532"/>
      <c r="DG1402" s="532"/>
      <c r="DH1402" s="532"/>
      <c r="DI1402" s="532"/>
      <c r="DJ1402" s="532"/>
      <c r="DK1402" s="532"/>
      <c r="DL1402" s="532"/>
      <c r="DM1402" s="532"/>
      <c r="DN1402" s="532"/>
      <c r="DO1402" s="532"/>
      <c r="DP1402" s="532"/>
      <c r="DQ1402" s="532"/>
      <c r="DR1402" s="532"/>
      <c r="DS1402" s="532"/>
      <c r="DT1402" s="532"/>
      <c r="DU1402" s="532"/>
      <c r="DV1402" s="532"/>
      <c r="DW1402" s="532"/>
    </row>
    <row r="1403" spans="1:127" ht="12.75" customHeight="1" x14ac:dyDescent="0.2">
      <c r="A1403" s="281">
        <v>1402</v>
      </c>
      <c r="B1403" s="281"/>
      <c r="C1403" s="281"/>
      <c r="D1403" s="281"/>
      <c r="E1403" s="281"/>
      <c r="F1403" s="281"/>
      <c r="G1403" s="296"/>
      <c r="H1403" s="676"/>
      <c r="I1403" s="281"/>
      <c r="J1403" s="281"/>
      <c r="K1403" s="281"/>
      <c r="L1403" s="676"/>
      <c r="M1403" s="306"/>
      <c r="N1403" s="307"/>
      <c r="O1403" s="507"/>
      <c r="P1403" s="510"/>
      <c r="Q1403" s="520"/>
      <c r="R1403" s="520"/>
      <c r="S1403" s="279"/>
      <c r="T1403" s="324"/>
      <c r="U1403" s="324"/>
      <c r="V1403" s="150"/>
      <c r="W1403" s="150"/>
      <c r="X1403" s="281"/>
      <c r="Y1403" s="281"/>
      <c r="Z1403" s="150"/>
      <c r="AA1403" s="303"/>
      <c r="AB1403" s="283"/>
      <c r="AC1403" s="281"/>
      <c r="AD1403" s="284"/>
      <c r="AE1403" s="281"/>
      <c r="AF1403" s="281"/>
      <c r="AG1403" s="281"/>
      <c r="AH1403" s="281"/>
      <c r="AI1403" s="281"/>
      <c r="AJ1403" s="281"/>
      <c r="AK1403" s="324"/>
      <c r="AL1403" s="324"/>
      <c r="AM1403" s="506"/>
      <c r="AN1403" s="324"/>
      <c r="AO1403" s="324"/>
      <c r="AP1403" s="324"/>
      <c r="AQ1403" s="634"/>
      <c r="AR1403" s="501"/>
      <c r="AS1403" s="501"/>
      <c r="AT1403" s="501"/>
      <c r="AU1403" s="501"/>
      <c r="AV1403" s="501"/>
      <c r="AW1403" s="501"/>
      <c r="AX1403" s="501"/>
      <c r="AY1403" s="501"/>
      <c r="AZ1403" s="501"/>
      <c r="BA1403" s="501"/>
      <c r="BB1403" s="501"/>
      <c r="BC1403" s="501"/>
      <c r="BD1403" s="501"/>
      <c r="BE1403" s="501"/>
      <c r="BF1403" s="501"/>
      <c r="BG1403" s="501"/>
      <c r="BH1403" s="501"/>
      <c r="BI1403" s="501"/>
      <c r="BJ1403" s="501"/>
      <c r="BK1403" s="501"/>
      <c r="BL1403" s="501"/>
      <c r="BM1403" s="501"/>
      <c r="BN1403" s="501"/>
      <c r="BO1403" s="501"/>
      <c r="BP1403" s="501"/>
      <c r="BQ1403" s="501"/>
      <c r="BR1403" s="501"/>
      <c r="BS1403" s="501"/>
      <c r="BT1403" s="501"/>
      <c r="BU1403" s="501"/>
      <c r="BV1403" s="501"/>
      <c r="BW1403" s="501"/>
      <c r="BX1403" s="501"/>
      <c r="BY1403" s="501"/>
      <c r="BZ1403" s="501"/>
      <c r="CA1403" s="501"/>
      <c r="CB1403" s="501"/>
      <c r="CC1403" s="501"/>
      <c r="CD1403" s="501"/>
      <c r="CE1403" s="501"/>
      <c r="CF1403" s="501"/>
      <c r="CG1403" s="501"/>
      <c r="CH1403" s="501"/>
      <c r="CI1403" s="501"/>
      <c r="CJ1403" s="501"/>
      <c r="CK1403" s="501"/>
      <c r="CL1403" s="501"/>
      <c r="CM1403" s="501"/>
      <c r="CN1403" s="501"/>
      <c r="CO1403" s="501"/>
      <c r="CP1403" s="501"/>
    </row>
    <row r="1404" spans="1:127" s="502" customFormat="1" ht="12.75" customHeight="1" x14ac:dyDescent="0.2">
      <c r="A1404" s="281">
        <v>1403</v>
      </c>
      <c r="B1404" s="281"/>
      <c r="C1404" s="281"/>
      <c r="D1404" s="271"/>
      <c r="E1404" s="130"/>
      <c r="F1404" s="271"/>
      <c r="G1404" s="272"/>
      <c r="H1404" s="273"/>
      <c r="I1404" s="271"/>
      <c r="J1404" s="271"/>
      <c r="K1404" s="271"/>
      <c r="L1404" s="273"/>
      <c r="M1404" s="275"/>
      <c r="N1404" s="132"/>
      <c r="O1404" s="277"/>
      <c r="P1404" s="299"/>
      <c r="Q1404" s="264"/>
      <c r="R1404" s="264"/>
      <c r="S1404" s="265"/>
      <c r="T1404" s="281"/>
      <c r="U1404" s="281"/>
      <c r="V1404" s="150"/>
      <c r="W1404" s="150"/>
      <c r="X1404" s="281"/>
      <c r="Y1404" s="281"/>
      <c r="Z1404" s="150"/>
      <c r="AA1404" s="303"/>
      <c r="AB1404" s="283"/>
      <c r="AC1404" s="281"/>
      <c r="AD1404" s="284"/>
      <c r="AE1404" s="281"/>
      <c r="AF1404" s="281"/>
      <c r="AG1404" s="281"/>
      <c r="AH1404" s="281"/>
      <c r="AI1404" s="281"/>
      <c r="AJ1404" s="281"/>
      <c r="AK1404" s="281"/>
      <c r="AL1404" s="281"/>
      <c r="AM1404" s="265"/>
      <c r="AN1404" s="281"/>
      <c r="AO1404" s="281"/>
      <c r="AP1404" s="281"/>
      <c r="AQ1404" s="635"/>
      <c r="AR1404" s="324"/>
      <c r="AS1404" s="324"/>
      <c r="AT1404" s="324"/>
      <c r="AU1404" s="324"/>
      <c r="AV1404" s="324"/>
      <c r="AW1404" s="324"/>
      <c r="AX1404" s="324"/>
      <c r="AY1404" s="324"/>
      <c r="AZ1404" s="324"/>
      <c r="BA1404" s="324"/>
      <c r="BB1404" s="324"/>
      <c r="BC1404" s="324"/>
      <c r="BD1404" s="324"/>
      <c r="BE1404" s="324"/>
      <c r="BF1404" s="324"/>
      <c r="BG1404" s="324"/>
      <c r="BH1404" s="324"/>
      <c r="BI1404" s="324"/>
      <c r="BJ1404" s="324"/>
      <c r="BK1404" s="324"/>
      <c r="BL1404" s="324"/>
      <c r="BM1404" s="324"/>
      <c r="BN1404" s="324"/>
      <c r="BO1404" s="324"/>
      <c r="BP1404" s="324"/>
      <c r="BQ1404" s="324"/>
      <c r="BR1404" s="324"/>
      <c r="BS1404" s="324"/>
      <c r="BT1404" s="324"/>
      <c r="BU1404" s="324"/>
      <c r="BV1404" s="324"/>
      <c r="BW1404" s="324"/>
      <c r="BX1404" s="324"/>
      <c r="BY1404" s="324"/>
      <c r="BZ1404" s="324"/>
      <c r="CA1404" s="324"/>
      <c r="CB1404" s="324"/>
      <c r="CC1404" s="324"/>
      <c r="CD1404" s="324"/>
      <c r="CE1404" s="324"/>
      <c r="CF1404" s="324"/>
      <c r="CG1404" s="324"/>
      <c r="CH1404" s="324"/>
      <c r="CI1404" s="324"/>
      <c r="CJ1404" s="324"/>
      <c r="CK1404" s="324"/>
      <c r="CL1404" s="324"/>
      <c r="CM1404" s="324"/>
      <c r="CN1404" s="324"/>
      <c r="CO1404" s="324"/>
      <c r="CP1404" s="324"/>
      <c r="CQ1404" s="532"/>
      <c r="CR1404" s="532"/>
      <c r="CS1404" s="532"/>
      <c r="CT1404" s="532"/>
      <c r="CU1404" s="532"/>
      <c r="CV1404" s="532"/>
      <c r="CW1404" s="532"/>
      <c r="CX1404" s="532"/>
      <c r="CY1404" s="532"/>
      <c r="CZ1404" s="532"/>
      <c r="DA1404" s="532"/>
      <c r="DB1404" s="532"/>
      <c r="DC1404" s="532"/>
      <c r="DD1404" s="532"/>
      <c r="DE1404" s="532"/>
      <c r="DF1404" s="532"/>
      <c r="DG1404" s="532"/>
      <c r="DH1404" s="532"/>
      <c r="DI1404" s="532"/>
      <c r="DJ1404" s="532"/>
      <c r="DK1404" s="532"/>
      <c r="DL1404" s="532"/>
      <c r="DM1404" s="532"/>
      <c r="DN1404" s="532"/>
      <c r="DO1404" s="532"/>
      <c r="DP1404" s="532"/>
      <c r="DQ1404" s="532"/>
      <c r="DR1404" s="532"/>
      <c r="DS1404" s="532"/>
      <c r="DT1404" s="532"/>
      <c r="DU1404" s="532"/>
      <c r="DV1404" s="532"/>
      <c r="DW1404" s="532"/>
    </row>
    <row r="1405" spans="1:127" ht="12.75" customHeight="1" x14ac:dyDescent="0.2">
      <c r="A1405" s="281">
        <v>1404</v>
      </c>
      <c r="B1405" s="281"/>
      <c r="C1405" s="281"/>
      <c r="D1405" s="281"/>
      <c r="E1405" s="281"/>
      <c r="F1405" s="281"/>
      <c r="G1405" s="296"/>
      <c r="H1405" s="676"/>
      <c r="I1405" s="281"/>
      <c r="J1405" s="281"/>
      <c r="K1405" s="324"/>
      <c r="L1405" s="273"/>
      <c r="M1405" s="306"/>
      <c r="N1405" s="325"/>
      <c r="O1405" s="507"/>
      <c r="P1405" s="513"/>
      <c r="Q1405" s="264"/>
      <c r="R1405" s="264"/>
      <c r="S1405" s="279"/>
      <c r="T1405" s="281"/>
      <c r="U1405" s="281"/>
      <c r="V1405" s="282"/>
      <c r="W1405" s="282"/>
      <c r="X1405" s="281"/>
      <c r="Y1405" s="281"/>
      <c r="Z1405" s="150"/>
      <c r="AA1405" s="319"/>
      <c r="AB1405" s="149"/>
      <c r="AC1405" s="280"/>
      <c r="AD1405" s="305"/>
      <c r="AE1405" s="280"/>
      <c r="AF1405" s="280"/>
      <c r="AG1405" s="280"/>
      <c r="AH1405" s="280"/>
      <c r="AI1405" s="280"/>
      <c r="AJ1405" s="280"/>
      <c r="AK1405" s="281"/>
      <c r="AL1405" s="281"/>
      <c r="AM1405" s="517"/>
      <c r="AN1405" s="281"/>
      <c r="AO1405" s="281"/>
      <c r="AP1405" s="280"/>
      <c r="AQ1405" s="634"/>
      <c r="AR1405" s="501"/>
      <c r="AS1405" s="501"/>
      <c r="AT1405" s="501"/>
      <c r="AU1405" s="501"/>
      <c r="AV1405" s="501"/>
      <c r="AW1405" s="501"/>
      <c r="AX1405" s="501"/>
      <c r="AY1405" s="501"/>
      <c r="AZ1405" s="501"/>
      <c r="BA1405" s="501"/>
      <c r="BB1405" s="501"/>
      <c r="BC1405" s="501"/>
      <c r="BD1405" s="501"/>
      <c r="BE1405" s="501"/>
      <c r="BF1405" s="501"/>
      <c r="BG1405" s="501"/>
      <c r="BH1405" s="501"/>
      <c r="BI1405" s="501"/>
      <c r="BJ1405" s="501"/>
      <c r="BK1405" s="501"/>
      <c r="BL1405" s="501"/>
      <c r="BM1405" s="501"/>
      <c r="BN1405" s="501"/>
      <c r="BO1405" s="501"/>
      <c r="BP1405" s="501"/>
      <c r="BQ1405" s="501"/>
      <c r="BR1405" s="501"/>
      <c r="BS1405" s="501"/>
      <c r="BT1405" s="501"/>
      <c r="BU1405" s="501"/>
      <c r="BV1405" s="501"/>
      <c r="BW1405" s="501"/>
      <c r="BX1405" s="501"/>
      <c r="BY1405" s="501"/>
      <c r="BZ1405" s="501"/>
      <c r="CA1405" s="501"/>
      <c r="CB1405" s="501"/>
      <c r="CC1405" s="501"/>
      <c r="CD1405" s="501"/>
      <c r="CE1405" s="501"/>
      <c r="CF1405" s="501"/>
      <c r="CG1405" s="501"/>
      <c r="CH1405" s="501"/>
      <c r="CI1405" s="501"/>
      <c r="CJ1405" s="501"/>
      <c r="CK1405" s="501"/>
      <c r="CL1405" s="501"/>
      <c r="CM1405" s="501"/>
      <c r="CN1405" s="501"/>
      <c r="CO1405" s="501"/>
      <c r="CP1405" s="501"/>
    </row>
    <row r="1406" spans="1:127" ht="12.75" customHeight="1" x14ac:dyDescent="0.2">
      <c r="A1406" s="281">
        <v>1405</v>
      </c>
      <c r="B1406" s="281"/>
      <c r="C1406" s="281"/>
      <c r="D1406" s="324"/>
      <c r="E1406" s="281"/>
      <c r="F1406" s="281"/>
      <c r="G1406" s="296"/>
      <c r="H1406" s="676"/>
      <c r="I1406" s="281"/>
      <c r="J1406" s="281"/>
      <c r="K1406" s="281"/>
      <c r="L1406" s="676"/>
      <c r="M1406" s="306"/>
      <c r="N1406" s="307"/>
      <c r="O1406" s="277"/>
      <c r="P1406" s="299"/>
      <c r="Q1406" s="264"/>
      <c r="R1406" s="264"/>
      <c r="S1406" s="279"/>
      <c r="T1406" s="281"/>
      <c r="U1406" s="281"/>
      <c r="V1406" s="150"/>
      <c r="W1406" s="150"/>
      <c r="X1406" s="281"/>
      <c r="Y1406" s="281"/>
      <c r="Z1406" s="150"/>
      <c r="AA1406" s="303"/>
      <c r="AB1406" s="283"/>
      <c r="AC1406" s="281"/>
      <c r="AD1406" s="284"/>
      <c r="AE1406" s="281"/>
      <c r="AF1406" s="281"/>
      <c r="AG1406" s="281"/>
      <c r="AH1406" s="281"/>
      <c r="AI1406" s="281"/>
      <c r="AJ1406" s="281"/>
      <c r="AK1406" s="281"/>
      <c r="AL1406" s="281"/>
      <c r="AM1406" s="265"/>
      <c r="AN1406" s="281"/>
      <c r="AO1406" s="281"/>
      <c r="AP1406" s="281"/>
      <c r="AQ1406" s="634"/>
      <c r="AR1406" s="501"/>
      <c r="AS1406" s="501"/>
      <c r="AT1406" s="501"/>
      <c r="AU1406" s="501"/>
      <c r="AV1406" s="501"/>
      <c r="AW1406" s="501"/>
      <c r="AX1406" s="501"/>
      <c r="AY1406" s="501"/>
      <c r="AZ1406" s="501"/>
      <c r="BA1406" s="501"/>
      <c r="BB1406" s="501"/>
      <c r="BC1406" s="501"/>
      <c r="BD1406" s="501"/>
      <c r="BE1406" s="501"/>
      <c r="BF1406" s="501"/>
      <c r="BG1406" s="501"/>
      <c r="BH1406" s="501"/>
      <c r="BI1406" s="501"/>
      <c r="BJ1406" s="501"/>
      <c r="BK1406" s="501"/>
      <c r="BL1406" s="501"/>
      <c r="BM1406" s="501"/>
      <c r="BN1406" s="501"/>
      <c r="BO1406" s="501"/>
      <c r="BP1406" s="501"/>
      <c r="BQ1406" s="501"/>
      <c r="BR1406" s="501"/>
      <c r="BS1406" s="501"/>
      <c r="BT1406" s="501"/>
      <c r="BU1406" s="501"/>
      <c r="BV1406" s="501"/>
      <c r="BW1406" s="501"/>
      <c r="BX1406" s="501"/>
      <c r="BY1406" s="501"/>
      <c r="BZ1406" s="501"/>
      <c r="CA1406" s="501"/>
      <c r="CB1406" s="501"/>
      <c r="CC1406" s="501"/>
      <c r="CD1406" s="501"/>
      <c r="CE1406" s="501"/>
      <c r="CF1406" s="501"/>
      <c r="CG1406" s="501"/>
      <c r="CH1406" s="501"/>
      <c r="CI1406" s="501"/>
      <c r="CJ1406" s="501"/>
      <c r="CK1406" s="501"/>
      <c r="CL1406" s="501"/>
      <c r="CM1406" s="501"/>
      <c r="CN1406" s="501"/>
      <c r="CO1406" s="501"/>
      <c r="CP1406" s="501"/>
    </row>
    <row r="1407" spans="1:127" ht="12.75" customHeight="1" x14ac:dyDescent="0.2">
      <c r="A1407" s="281">
        <v>1406</v>
      </c>
      <c r="B1407" s="270" t="s">
        <v>224</v>
      </c>
      <c r="C1407" s="130"/>
      <c r="D1407" s="271" t="s">
        <v>613</v>
      </c>
      <c r="E1407" s="130"/>
      <c r="F1407" s="271" t="s">
        <v>612</v>
      </c>
      <c r="G1407" s="272"/>
      <c r="H1407" s="273" t="s">
        <v>1506</v>
      </c>
      <c r="I1407" s="271"/>
      <c r="J1407" s="271" t="s">
        <v>920</v>
      </c>
      <c r="K1407" s="271" t="s">
        <v>891</v>
      </c>
      <c r="L1407" s="273" t="s">
        <v>569</v>
      </c>
      <c r="M1407" s="275">
        <v>40373</v>
      </c>
      <c r="N1407" s="276">
        <v>44634</v>
      </c>
      <c r="O1407" s="277" t="s">
        <v>991</v>
      </c>
      <c r="P1407" s="300">
        <f t="shared" ref="P1407" si="299">N1407</f>
        <v>44634</v>
      </c>
      <c r="Q1407" s="278">
        <v>18264</v>
      </c>
      <c r="R1407" s="278">
        <v>2010</v>
      </c>
      <c r="S1407" s="279">
        <v>43183</v>
      </c>
      <c r="T1407" s="280" t="s">
        <v>396</v>
      </c>
      <c r="U1407" s="281" t="s">
        <v>4714</v>
      </c>
      <c r="V1407" s="282" t="s">
        <v>8360</v>
      </c>
      <c r="W1407" s="282" t="s">
        <v>8361</v>
      </c>
      <c r="X1407" s="280" t="s">
        <v>1795</v>
      </c>
      <c r="Y1407" s="280" t="s">
        <v>8359</v>
      </c>
      <c r="Z1407" s="282" t="s">
        <v>1796</v>
      </c>
      <c r="AA1407" s="319">
        <f t="shared" ref="AA1407" si="300">N1407</f>
        <v>44634</v>
      </c>
      <c r="AB1407" s="149"/>
      <c r="AC1407" s="280"/>
      <c r="AD1407" s="305">
        <v>27</v>
      </c>
      <c r="AE1407" s="280"/>
      <c r="AF1407" s="280"/>
      <c r="AG1407" s="280"/>
      <c r="AH1407" s="280"/>
      <c r="AI1407" s="280"/>
      <c r="AJ1407" s="280"/>
      <c r="AK1407" s="280"/>
      <c r="AL1407" s="280">
        <v>1</v>
      </c>
      <c r="AM1407" s="279">
        <v>40668</v>
      </c>
      <c r="AN1407" s="280">
        <v>2009</v>
      </c>
      <c r="AO1407" s="280" t="s">
        <v>990</v>
      </c>
      <c r="AP1407" s="281"/>
      <c r="AQ1407" s="634"/>
      <c r="AR1407" s="501"/>
      <c r="AS1407" s="501"/>
      <c r="AT1407" s="501"/>
      <c r="AU1407" s="501"/>
      <c r="AV1407" s="501"/>
      <c r="AW1407" s="501"/>
      <c r="AX1407" s="501"/>
      <c r="AY1407" s="501"/>
      <c r="AZ1407" s="501"/>
      <c r="BA1407" s="501"/>
      <c r="BB1407" s="501"/>
      <c r="BC1407" s="501"/>
      <c r="BD1407" s="501"/>
      <c r="BE1407" s="501"/>
      <c r="BF1407" s="501"/>
      <c r="BG1407" s="501"/>
      <c r="BH1407" s="501"/>
      <c r="BI1407" s="501"/>
      <c r="BJ1407" s="501"/>
      <c r="BK1407" s="501"/>
      <c r="BL1407" s="501"/>
      <c r="BM1407" s="501"/>
      <c r="BN1407" s="501"/>
      <c r="BO1407" s="501"/>
      <c r="BP1407" s="501"/>
      <c r="BQ1407" s="501"/>
      <c r="BR1407" s="501"/>
      <c r="BS1407" s="501"/>
      <c r="BT1407" s="501"/>
      <c r="BU1407" s="501"/>
      <c r="BV1407" s="501"/>
      <c r="BW1407" s="501"/>
      <c r="BX1407" s="501"/>
      <c r="BY1407" s="501"/>
      <c r="BZ1407" s="501"/>
      <c r="CA1407" s="501"/>
      <c r="CB1407" s="501"/>
      <c r="CC1407" s="501"/>
      <c r="CD1407" s="501"/>
      <c r="CE1407" s="501"/>
      <c r="CF1407" s="501"/>
      <c r="CG1407" s="501"/>
      <c r="CH1407" s="501"/>
      <c r="CI1407" s="501"/>
      <c r="CJ1407" s="501"/>
      <c r="CK1407" s="501"/>
      <c r="CL1407" s="501"/>
      <c r="CM1407" s="501"/>
      <c r="CN1407" s="501"/>
      <c r="CO1407" s="501"/>
      <c r="CP1407" s="501"/>
    </row>
    <row r="1408" spans="1:127" ht="12.75" customHeight="1" x14ac:dyDescent="0.2">
      <c r="A1408" s="281">
        <v>1407</v>
      </c>
      <c r="B1408" s="270"/>
      <c r="C1408" s="281"/>
      <c r="D1408" s="281"/>
      <c r="E1408" s="281"/>
      <c r="F1408" s="281"/>
      <c r="G1408" s="296"/>
      <c r="H1408" s="676"/>
      <c r="I1408" s="281"/>
      <c r="J1408" s="281"/>
      <c r="K1408" s="271"/>
      <c r="L1408" s="273"/>
      <c r="M1408" s="275"/>
      <c r="N1408" s="276"/>
      <c r="O1408" s="277"/>
      <c r="P1408" s="300"/>
      <c r="Q1408" s="278"/>
      <c r="R1408" s="278"/>
      <c r="S1408" s="279"/>
      <c r="T1408" s="280"/>
      <c r="U1408" s="281"/>
      <c r="V1408" s="282"/>
      <c r="W1408" s="282"/>
      <c r="X1408" s="280"/>
      <c r="Y1408" s="280"/>
      <c r="Z1408" s="282"/>
      <c r="AA1408" s="303"/>
      <c r="AB1408" s="149"/>
      <c r="AC1408" s="280"/>
      <c r="AD1408" s="305"/>
      <c r="AE1408" s="280"/>
      <c r="AF1408" s="280"/>
      <c r="AG1408" s="280"/>
      <c r="AH1408" s="280"/>
      <c r="AI1408" s="280"/>
      <c r="AJ1408" s="280"/>
      <c r="AK1408" s="280"/>
      <c r="AL1408" s="280"/>
      <c r="AM1408" s="517"/>
      <c r="AN1408" s="501"/>
      <c r="AO1408" s="501"/>
      <c r="AP1408" s="280"/>
      <c r="AQ1408" s="634"/>
      <c r="AR1408" s="501"/>
      <c r="AS1408" s="501"/>
      <c r="AT1408" s="501"/>
      <c r="AU1408" s="501"/>
      <c r="AV1408" s="501"/>
      <c r="AW1408" s="501"/>
      <c r="AX1408" s="501"/>
      <c r="AY1408" s="501"/>
      <c r="AZ1408" s="501"/>
      <c r="BA1408" s="501"/>
      <c r="BB1408" s="501"/>
      <c r="BC1408" s="501"/>
      <c r="BD1408" s="501"/>
      <c r="BE1408" s="501"/>
      <c r="BF1408" s="501"/>
      <c r="BG1408" s="501"/>
      <c r="BH1408" s="501"/>
      <c r="BI1408" s="501"/>
      <c r="BJ1408" s="501"/>
      <c r="BK1408" s="501"/>
      <c r="BL1408" s="501"/>
      <c r="BM1408" s="501"/>
      <c r="BN1408" s="501"/>
      <c r="BO1408" s="501"/>
      <c r="BP1408" s="501"/>
      <c r="BQ1408" s="501"/>
      <c r="BR1408" s="501"/>
      <c r="BS1408" s="501"/>
      <c r="BT1408" s="501"/>
      <c r="BU1408" s="501"/>
      <c r="BV1408" s="501"/>
      <c r="BW1408" s="501"/>
      <c r="BX1408" s="501"/>
      <c r="BY1408" s="501"/>
      <c r="BZ1408" s="501"/>
      <c r="CA1408" s="501"/>
      <c r="CB1408" s="501"/>
      <c r="CC1408" s="501"/>
      <c r="CD1408" s="501"/>
      <c r="CE1408" s="501"/>
      <c r="CF1408" s="501"/>
      <c r="CG1408" s="501"/>
      <c r="CH1408" s="501"/>
      <c r="CI1408" s="501"/>
      <c r="CJ1408" s="501"/>
      <c r="CK1408" s="501"/>
      <c r="CL1408" s="501"/>
      <c r="CM1408" s="501"/>
      <c r="CN1408" s="501"/>
      <c r="CO1408" s="501"/>
      <c r="CP1408" s="501"/>
    </row>
    <row r="1409" spans="1:94" ht="12.75" customHeight="1" x14ac:dyDescent="0.2">
      <c r="A1409" s="281">
        <v>1408</v>
      </c>
      <c r="B1409" s="270" t="s">
        <v>224</v>
      </c>
      <c r="C1409" s="270"/>
      <c r="D1409" s="281" t="s">
        <v>6610</v>
      </c>
      <c r="E1409" s="271"/>
      <c r="F1409" s="271" t="s">
        <v>6611</v>
      </c>
      <c r="G1409" s="272"/>
      <c r="H1409" s="273" t="s">
        <v>6612</v>
      </c>
      <c r="I1409" s="281"/>
      <c r="J1409" s="281" t="s">
        <v>1616</v>
      </c>
      <c r="K1409" s="271" t="s">
        <v>6613</v>
      </c>
      <c r="L1409" s="273" t="s">
        <v>6614</v>
      </c>
      <c r="M1409" s="275">
        <v>42080</v>
      </c>
      <c r="N1409" s="132">
        <v>44122</v>
      </c>
      <c r="O1409" s="277" t="s">
        <v>991</v>
      </c>
      <c r="P1409" s="299">
        <f t="shared" ref="P1409" si="301">N1409</f>
        <v>44122</v>
      </c>
      <c r="Q1409" s="264">
        <v>18637</v>
      </c>
      <c r="R1409" s="264">
        <v>2014</v>
      </c>
      <c r="S1409" s="279">
        <v>43391</v>
      </c>
      <c r="T1409" s="281" t="s">
        <v>396</v>
      </c>
      <c r="U1409" s="281" t="s">
        <v>5713</v>
      </c>
      <c r="V1409" s="150" t="s">
        <v>6054</v>
      </c>
      <c r="W1409" s="150" t="s">
        <v>6615</v>
      </c>
      <c r="X1409" s="281" t="s">
        <v>6616</v>
      </c>
      <c r="Y1409" s="281" t="s">
        <v>6617</v>
      </c>
      <c r="Z1409" s="150" t="s">
        <v>6618</v>
      </c>
      <c r="AA1409" s="303">
        <v>44122</v>
      </c>
      <c r="AB1409" s="283" t="s">
        <v>2167</v>
      </c>
      <c r="AC1409" s="281">
        <v>5.2</v>
      </c>
      <c r="AD1409" s="284">
        <v>27</v>
      </c>
      <c r="AE1409" s="281">
        <v>75</v>
      </c>
      <c r="AF1409" s="281">
        <v>87</v>
      </c>
      <c r="AG1409" s="281">
        <v>95</v>
      </c>
      <c r="AH1409" s="281">
        <v>127</v>
      </c>
      <c r="AI1409" s="281">
        <v>23</v>
      </c>
      <c r="AJ1409" s="281">
        <v>38</v>
      </c>
      <c r="AK1409" s="281">
        <v>50</v>
      </c>
      <c r="AL1409" s="281">
        <v>1</v>
      </c>
      <c r="AM1409" s="265">
        <v>43391</v>
      </c>
      <c r="AN1409" s="281">
        <v>2016</v>
      </c>
      <c r="AO1409" s="281" t="s">
        <v>991</v>
      </c>
      <c r="AP1409" s="281"/>
      <c r="AQ1409" s="634"/>
      <c r="AR1409" s="501"/>
      <c r="AS1409" s="501"/>
      <c r="AT1409" s="501"/>
      <c r="AU1409" s="501"/>
      <c r="AV1409" s="501"/>
      <c r="AW1409" s="501"/>
      <c r="AX1409" s="501"/>
      <c r="AY1409" s="501"/>
      <c r="AZ1409" s="501"/>
      <c r="BA1409" s="501"/>
      <c r="BB1409" s="501"/>
      <c r="BC1409" s="501"/>
      <c r="BD1409" s="501"/>
      <c r="BE1409" s="501"/>
      <c r="BF1409" s="501"/>
      <c r="BG1409" s="501"/>
      <c r="BH1409" s="501"/>
      <c r="BI1409" s="501"/>
      <c r="BJ1409" s="501"/>
      <c r="BK1409" s="501"/>
      <c r="BL1409" s="501"/>
      <c r="BM1409" s="501"/>
      <c r="BN1409" s="501"/>
      <c r="BO1409" s="501"/>
      <c r="BP1409" s="501"/>
      <c r="BQ1409" s="501"/>
      <c r="BR1409" s="501"/>
      <c r="BS1409" s="501"/>
      <c r="BT1409" s="501"/>
      <c r="BU1409" s="501"/>
      <c r="BV1409" s="501"/>
      <c r="BW1409" s="501"/>
      <c r="BX1409" s="501"/>
      <c r="BY1409" s="501"/>
      <c r="BZ1409" s="501"/>
      <c r="CA1409" s="501"/>
      <c r="CB1409" s="501"/>
      <c r="CC1409" s="501"/>
      <c r="CD1409" s="501"/>
      <c r="CE1409" s="501"/>
      <c r="CF1409" s="501"/>
      <c r="CG1409" s="501"/>
      <c r="CH1409" s="501"/>
      <c r="CI1409" s="501"/>
      <c r="CJ1409" s="501"/>
      <c r="CK1409" s="501"/>
      <c r="CL1409" s="501"/>
      <c r="CM1409" s="501"/>
      <c r="CN1409" s="501"/>
      <c r="CO1409" s="501"/>
      <c r="CP1409" s="501"/>
    </row>
    <row r="1410" spans="1:94" ht="12.75" customHeight="1" x14ac:dyDescent="0.2">
      <c r="A1410" s="281">
        <v>1409</v>
      </c>
      <c r="B1410" s="270"/>
      <c r="C1410" s="270"/>
      <c r="D1410" s="271"/>
      <c r="E1410" s="271"/>
      <c r="F1410" s="271"/>
      <c r="G1410" s="272"/>
      <c r="H1410" s="273"/>
      <c r="I1410" s="271"/>
      <c r="J1410" s="271"/>
      <c r="K1410" s="271"/>
      <c r="L1410" s="273"/>
      <c r="M1410" s="275"/>
      <c r="N1410" s="132"/>
      <c r="O1410" s="277"/>
      <c r="P1410" s="299"/>
      <c r="Q1410" s="264"/>
      <c r="R1410" s="264"/>
      <c r="S1410" s="265"/>
      <c r="T1410" s="281"/>
      <c r="U1410" s="281"/>
      <c r="V1410" s="150"/>
      <c r="W1410" s="150"/>
      <c r="X1410" s="281"/>
      <c r="Y1410" s="281"/>
      <c r="Z1410" s="150"/>
      <c r="AA1410" s="303"/>
      <c r="AB1410" s="283"/>
      <c r="AC1410" s="281"/>
      <c r="AD1410" s="284"/>
      <c r="AE1410" s="281"/>
      <c r="AF1410" s="281"/>
      <c r="AG1410" s="281"/>
      <c r="AH1410" s="281"/>
      <c r="AI1410" s="281"/>
      <c r="AJ1410" s="281"/>
      <c r="AK1410" s="281"/>
      <c r="AL1410" s="281"/>
      <c r="AM1410" s="265"/>
      <c r="AN1410" s="281"/>
      <c r="AO1410" s="281"/>
      <c r="AP1410" s="281"/>
      <c r="AQ1410" s="634"/>
      <c r="AR1410" s="501"/>
      <c r="AS1410" s="501"/>
      <c r="AT1410" s="501"/>
      <c r="AU1410" s="501"/>
      <c r="AV1410" s="501"/>
      <c r="AW1410" s="501"/>
      <c r="AX1410" s="501"/>
      <c r="AY1410" s="501"/>
      <c r="AZ1410" s="501"/>
      <c r="BA1410" s="501"/>
      <c r="BB1410" s="501"/>
      <c r="BC1410" s="501"/>
      <c r="BD1410" s="501"/>
      <c r="BE1410" s="501"/>
      <c r="BF1410" s="501"/>
      <c r="BG1410" s="501"/>
      <c r="BH1410" s="501"/>
      <c r="BI1410" s="501"/>
      <c r="BJ1410" s="501"/>
      <c r="BK1410" s="501"/>
      <c r="BL1410" s="501"/>
      <c r="BM1410" s="501"/>
      <c r="BN1410" s="501"/>
      <c r="BO1410" s="501"/>
      <c r="BP1410" s="501"/>
      <c r="BQ1410" s="501"/>
      <c r="BR1410" s="501"/>
      <c r="BS1410" s="501"/>
      <c r="BT1410" s="501"/>
      <c r="BU1410" s="501"/>
      <c r="BV1410" s="501"/>
      <c r="BW1410" s="501"/>
      <c r="BX1410" s="501"/>
      <c r="BY1410" s="501"/>
      <c r="BZ1410" s="501"/>
      <c r="CA1410" s="501"/>
      <c r="CB1410" s="501"/>
      <c r="CC1410" s="501"/>
      <c r="CD1410" s="501"/>
      <c r="CE1410" s="501"/>
      <c r="CF1410" s="501"/>
      <c r="CG1410" s="501"/>
      <c r="CH1410" s="501"/>
      <c r="CI1410" s="501"/>
      <c r="CJ1410" s="501"/>
      <c r="CK1410" s="501"/>
      <c r="CL1410" s="501"/>
      <c r="CM1410" s="501"/>
      <c r="CN1410" s="501"/>
      <c r="CO1410" s="501"/>
      <c r="CP1410" s="501"/>
    </row>
    <row r="1411" spans="1:94" ht="12.75" customHeight="1" x14ac:dyDescent="0.2">
      <c r="A1411" s="281">
        <v>1410</v>
      </c>
      <c r="B1411" s="281"/>
      <c r="C1411" s="281"/>
      <c r="D1411" s="271"/>
      <c r="E1411" s="130"/>
      <c r="F1411" s="271"/>
      <c r="G1411" s="272"/>
      <c r="H1411" s="273"/>
      <c r="I1411" s="271"/>
      <c r="J1411" s="271"/>
      <c r="K1411" s="271"/>
      <c r="L1411" s="273"/>
      <c r="M1411" s="306"/>
      <c r="N1411" s="276"/>
      <c r="O1411" s="277"/>
      <c r="P1411" s="298"/>
      <c r="Q1411" s="278"/>
      <c r="R1411" s="278"/>
      <c r="S1411" s="279"/>
      <c r="T1411" s="280"/>
      <c r="U1411" s="281"/>
      <c r="V1411" s="282"/>
      <c r="W1411" s="282"/>
      <c r="X1411" s="280"/>
      <c r="Y1411" s="280"/>
      <c r="Z1411" s="282"/>
      <c r="AA1411" s="319"/>
      <c r="AB1411" s="149"/>
      <c r="AC1411" s="280"/>
      <c r="AD1411" s="305"/>
      <c r="AE1411" s="280"/>
      <c r="AF1411" s="280"/>
      <c r="AG1411" s="280"/>
      <c r="AH1411" s="280"/>
      <c r="AI1411" s="280"/>
      <c r="AJ1411" s="280"/>
      <c r="AK1411" s="280"/>
      <c r="AL1411" s="280"/>
      <c r="AM1411" s="279"/>
      <c r="AN1411" s="280"/>
      <c r="AO1411" s="280"/>
      <c r="AP1411" s="281"/>
      <c r="AQ1411" s="634"/>
      <c r="AR1411" s="501"/>
      <c r="AS1411" s="501"/>
      <c r="AT1411" s="501"/>
      <c r="AU1411" s="501"/>
      <c r="AV1411" s="501"/>
      <c r="AW1411" s="501"/>
      <c r="AX1411" s="501"/>
      <c r="AY1411" s="501"/>
      <c r="AZ1411" s="501"/>
      <c r="BA1411" s="501"/>
      <c r="BB1411" s="501"/>
      <c r="BC1411" s="501"/>
      <c r="BD1411" s="501"/>
      <c r="BE1411" s="501"/>
      <c r="BF1411" s="501"/>
      <c r="BG1411" s="501"/>
      <c r="BH1411" s="501"/>
      <c r="BI1411" s="501"/>
      <c r="BJ1411" s="501"/>
      <c r="BK1411" s="501"/>
      <c r="BL1411" s="501"/>
      <c r="BM1411" s="501"/>
      <c r="BN1411" s="501"/>
      <c r="BO1411" s="501"/>
      <c r="BP1411" s="501"/>
      <c r="BQ1411" s="501"/>
      <c r="BR1411" s="501"/>
      <c r="BS1411" s="501"/>
      <c r="BT1411" s="501"/>
      <c r="BU1411" s="501"/>
      <c r="BV1411" s="501"/>
      <c r="BW1411" s="501"/>
      <c r="BX1411" s="501"/>
      <c r="BY1411" s="501"/>
      <c r="BZ1411" s="501"/>
      <c r="CA1411" s="501"/>
      <c r="CB1411" s="501"/>
      <c r="CC1411" s="501"/>
      <c r="CD1411" s="501"/>
      <c r="CE1411" s="501"/>
      <c r="CF1411" s="501"/>
      <c r="CG1411" s="501"/>
      <c r="CH1411" s="501"/>
      <c r="CI1411" s="501"/>
      <c r="CJ1411" s="501"/>
      <c r="CK1411" s="501"/>
      <c r="CL1411" s="501"/>
      <c r="CM1411" s="501"/>
      <c r="CN1411" s="501"/>
      <c r="CO1411" s="501"/>
      <c r="CP1411" s="501"/>
    </row>
    <row r="1412" spans="1:94" ht="12.75" customHeight="1" x14ac:dyDescent="0.2">
      <c r="A1412" s="281">
        <v>1411</v>
      </c>
      <c r="B1412" s="281"/>
      <c r="C1412" s="281"/>
      <c r="D1412" s="281"/>
      <c r="E1412" s="281"/>
      <c r="F1412" s="281"/>
      <c r="G1412" s="296"/>
      <c r="H1412" s="676"/>
      <c r="I1412" s="281"/>
      <c r="J1412" s="281"/>
      <c r="K1412" s="281"/>
      <c r="L1412" s="676"/>
      <c r="M1412" s="306"/>
      <c r="N1412" s="325"/>
      <c r="O1412" s="507"/>
      <c r="P1412" s="513"/>
      <c r="Q1412" s="514"/>
      <c r="R1412" s="514"/>
      <c r="S1412" s="279"/>
      <c r="T1412" s="501"/>
      <c r="U1412" s="324"/>
      <c r="V1412" s="282"/>
      <c r="W1412" s="282"/>
      <c r="X1412" s="280"/>
      <c r="Y1412" s="280"/>
      <c r="Z1412" s="282"/>
      <c r="AA1412" s="319"/>
      <c r="AB1412" s="149"/>
      <c r="AC1412" s="280"/>
      <c r="AD1412" s="305"/>
      <c r="AE1412" s="280"/>
      <c r="AF1412" s="280"/>
      <c r="AG1412" s="280"/>
      <c r="AH1412" s="280"/>
      <c r="AI1412" s="280"/>
      <c r="AJ1412" s="280"/>
      <c r="AK1412" s="501"/>
      <c r="AL1412" s="501"/>
      <c r="AM1412" s="517"/>
      <c r="AN1412" s="501"/>
      <c r="AO1412" s="501"/>
      <c r="AP1412" s="280"/>
      <c r="AQ1412" s="634"/>
      <c r="AR1412" s="501"/>
      <c r="AS1412" s="501"/>
      <c r="AT1412" s="501"/>
      <c r="AU1412" s="501"/>
      <c r="AV1412" s="501"/>
      <c r="AW1412" s="501"/>
      <c r="AX1412" s="501"/>
      <c r="AY1412" s="501"/>
      <c r="AZ1412" s="501"/>
      <c r="BA1412" s="501"/>
      <c r="BB1412" s="501"/>
      <c r="BC1412" s="501"/>
      <c r="BD1412" s="501"/>
      <c r="BE1412" s="501"/>
      <c r="BF1412" s="501"/>
      <c r="BG1412" s="501"/>
      <c r="BH1412" s="501"/>
      <c r="BI1412" s="501"/>
      <c r="BJ1412" s="501"/>
      <c r="BK1412" s="501"/>
      <c r="BL1412" s="501"/>
      <c r="BM1412" s="501"/>
      <c r="BN1412" s="501"/>
      <c r="BO1412" s="501"/>
      <c r="BP1412" s="501"/>
      <c r="BQ1412" s="501"/>
      <c r="BR1412" s="501"/>
      <c r="BS1412" s="501"/>
      <c r="BT1412" s="501"/>
      <c r="BU1412" s="501"/>
      <c r="BV1412" s="501"/>
      <c r="BW1412" s="501"/>
      <c r="BX1412" s="501"/>
      <c r="BY1412" s="501"/>
      <c r="BZ1412" s="501"/>
      <c r="CA1412" s="501"/>
      <c r="CB1412" s="501"/>
      <c r="CC1412" s="501"/>
      <c r="CD1412" s="501"/>
      <c r="CE1412" s="501"/>
      <c r="CF1412" s="501"/>
      <c r="CG1412" s="501"/>
      <c r="CH1412" s="501"/>
      <c r="CI1412" s="501"/>
      <c r="CJ1412" s="501"/>
      <c r="CK1412" s="501"/>
      <c r="CL1412" s="501"/>
      <c r="CM1412" s="501"/>
      <c r="CN1412" s="501"/>
      <c r="CO1412" s="501"/>
      <c r="CP1412" s="501"/>
    </row>
    <row r="1413" spans="1:94" ht="12.75" customHeight="1" x14ac:dyDescent="0.2">
      <c r="A1413" s="281">
        <v>1412</v>
      </c>
      <c r="B1413" s="270"/>
      <c r="C1413" s="271"/>
      <c r="D1413" s="271"/>
      <c r="E1413" s="130"/>
      <c r="F1413" s="271"/>
      <c r="G1413" s="272"/>
      <c r="H1413" s="273"/>
      <c r="I1413" s="271"/>
      <c r="J1413" s="271"/>
      <c r="K1413" s="271"/>
      <c r="L1413" s="273"/>
      <c r="M1413" s="275"/>
      <c r="N1413" s="132"/>
      <c r="O1413" s="277"/>
      <c r="P1413" s="299"/>
      <c r="Q1413" s="264"/>
      <c r="R1413" s="264"/>
      <c r="S1413" s="265"/>
      <c r="T1413" s="281"/>
      <c r="U1413" s="281"/>
      <c r="V1413" s="150"/>
      <c r="W1413" s="150"/>
      <c r="X1413" s="281"/>
      <c r="Y1413" s="281"/>
      <c r="Z1413" s="150"/>
      <c r="AA1413" s="303"/>
      <c r="AB1413" s="283"/>
      <c r="AC1413" s="281"/>
      <c r="AD1413" s="284"/>
      <c r="AE1413" s="281"/>
      <c r="AF1413" s="281"/>
      <c r="AG1413" s="281"/>
      <c r="AH1413" s="281"/>
      <c r="AI1413" s="281"/>
      <c r="AJ1413" s="281"/>
      <c r="AK1413" s="281"/>
      <c r="AL1413" s="281"/>
      <c r="AM1413" s="265"/>
      <c r="AN1413" s="281"/>
      <c r="AO1413" s="281"/>
      <c r="AP1413" s="281"/>
      <c r="AQ1413" s="634"/>
      <c r="AR1413" s="501"/>
      <c r="AS1413" s="501"/>
      <c r="AT1413" s="501"/>
      <c r="AU1413" s="501"/>
      <c r="AV1413" s="501"/>
      <c r="AW1413" s="501"/>
      <c r="AX1413" s="501"/>
      <c r="AY1413" s="501"/>
      <c r="AZ1413" s="501"/>
      <c r="BA1413" s="501"/>
      <c r="BB1413" s="501"/>
      <c r="BC1413" s="501"/>
      <c r="BD1413" s="501"/>
      <c r="BE1413" s="501"/>
      <c r="BF1413" s="501"/>
      <c r="BG1413" s="501"/>
      <c r="BH1413" s="501"/>
      <c r="BI1413" s="501"/>
      <c r="BJ1413" s="501"/>
      <c r="BK1413" s="501"/>
      <c r="BL1413" s="501"/>
      <c r="BM1413" s="501"/>
      <c r="BN1413" s="501"/>
      <c r="BO1413" s="501"/>
      <c r="BP1413" s="501"/>
      <c r="BQ1413" s="501"/>
      <c r="BR1413" s="501"/>
      <c r="BS1413" s="501"/>
      <c r="BT1413" s="501"/>
      <c r="BU1413" s="501"/>
      <c r="BV1413" s="501"/>
      <c r="BW1413" s="501"/>
      <c r="BX1413" s="501"/>
      <c r="BY1413" s="501"/>
      <c r="BZ1413" s="501"/>
      <c r="CA1413" s="501"/>
      <c r="CB1413" s="501"/>
      <c r="CC1413" s="501"/>
      <c r="CD1413" s="501"/>
      <c r="CE1413" s="501"/>
      <c r="CF1413" s="501"/>
      <c r="CG1413" s="501"/>
      <c r="CH1413" s="501"/>
      <c r="CI1413" s="501"/>
      <c r="CJ1413" s="501"/>
      <c r="CK1413" s="501"/>
      <c r="CL1413" s="501"/>
      <c r="CM1413" s="501"/>
      <c r="CN1413" s="501"/>
      <c r="CO1413" s="501"/>
      <c r="CP1413" s="501"/>
    </row>
    <row r="1414" spans="1:94" ht="12.75" customHeight="1" x14ac:dyDescent="0.2">
      <c r="A1414" s="281">
        <v>1413</v>
      </c>
      <c r="B1414" s="281"/>
      <c r="C1414" s="281"/>
      <c r="D1414" s="281"/>
      <c r="E1414" s="281"/>
      <c r="F1414" s="281"/>
      <c r="G1414" s="296"/>
      <c r="H1414" s="676"/>
      <c r="I1414" s="281"/>
      <c r="J1414" s="281"/>
      <c r="K1414" s="281"/>
      <c r="L1414" s="676"/>
      <c r="M1414" s="306"/>
      <c r="N1414" s="325"/>
      <c r="O1414" s="507"/>
      <c r="P1414" s="513"/>
      <c r="Q1414" s="514"/>
      <c r="R1414" s="514"/>
      <c r="S1414" s="279"/>
      <c r="T1414" s="501"/>
      <c r="U1414" s="324"/>
      <c r="V1414" s="282"/>
      <c r="W1414" s="282"/>
      <c r="X1414" s="280"/>
      <c r="Y1414" s="280"/>
      <c r="Z1414" s="282"/>
      <c r="AA1414" s="319"/>
      <c r="AB1414" s="149"/>
      <c r="AC1414" s="280"/>
      <c r="AD1414" s="305"/>
      <c r="AE1414" s="280"/>
      <c r="AF1414" s="280"/>
      <c r="AG1414" s="280"/>
      <c r="AH1414" s="280"/>
      <c r="AI1414" s="280"/>
      <c r="AJ1414" s="280"/>
      <c r="AK1414" s="501"/>
      <c r="AL1414" s="501"/>
      <c r="AM1414" s="517"/>
      <c r="AN1414" s="501"/>
      <c r="AO1414" s="501"/>
      <c r="AP1414" s="280"/>
      <c r="AQ1414" s="634"/>
      <c r="AR1414" s="501"/>
      <c r="AS1414" s="501"/>
      <c r="AT1414" s="501"/>
      <c r="AU1414" s="501"/>
      <c r="AV1414" s="501"/>
      <c r="AW1414" s="501"/>
      <c r="AX1414" s="501"/>
      <c r="AY1414" s="501"/>
      <c r="AZ1414" s="501"/>
      <c r="BA1414" s="501"/>
      <c r="BB1414" s="501"/>
      <c r="BC1414" s="501"/>
      <c r="BD1414" s="501"/>
      <c r="BE1414" s="501"/>
      <c r="BF1414" s="501"/>
      <c r="BG1414" s="501"/>
      <c r="BH1414" s="501"/>
      <c r="BI1414" s="501"/>
      <c r="BJ1414" s="501"/>
      <c r="BK1414" s="501"/>
      <c r="BL1414" s="501"/>
      <c r="BM1414" s="501"/>
      <c r="BN1414" s="501"/>
      <c r="BO1414" s="501"/>
      <c r="BP1414" s="501"/>
      <c r="BQ1414" s="501"/>
      <c r="BR1414" s="501"/>
      <c r="BS1414" s="501"/>
      <c r="BT1414" s="501"/>
      <c r="BU1414" s="501"/>
      <c r="BV1414" s="501"/>
      <c r="BW1414" s="501"/>
      <c r="BX1414" s="501"/>
      <c r="BY1414" s="501"/>
      <c r="BZ1414" s="501"/>
      <c r="CA1414" s="501"/>
      <c r="CB1414" s="501"/>
      <c r="CC1414" s="501"/>
      <c r="CD1414" s="501"/>
      <c r="CE1414" s="501"/>
      <c r="CF1414" s="501"/>
      <c r="CG1414" s="501"/>
      <c r="CH1414" s="501"/>
      <c r="CI1414" s="501"/>
      <c r="CJ1414" s="501"/>
      <c r="CK1414" s="501"/>
      <c r="CL1414" s="501"/>
      <c r="CM1414" s="501"/>
      <c r="CN1414" s="501"/>
      <c r="CO1414" s="501"/>
      <c r="CP1414" s="501"/>
    </row>
    <row r="1415" spans="1:94" ht="12.75" customHeight="1" x14ac:dyDescent="0.2">
      <c r="A1415" s="281">
        <v>1414</v>
      </c>
      <c r="B1415" s="281"/>
      <c r="C1415" s="281"/>
      <c r="D1415" s="271"/>
      <c r="E1415" s="130"/>
      <c r="F1415" s="271"/>
      <c r="G1415" s="272"/>
      <c r="H1415" s="273"/>
      <c r="I1415" s="271"/>
      <c r="J1415" s="271"/>
      <c r="K1415" s="133"/>
      <c r="L1415" s="273"/>
      <c r="M1415" s="275"/>
      <c r="N1415" s="276"/>
      <c r="O1415" s="277"/>
      <c r="P1415" s="298"/>
      <c r="Q1415" s="278"/>
      <c r="R1415" s="278"/>
      <c r="S1415" s="279"/>
      <c r="T1415" s="280"/>
      <c r="U1415" s="281"/>
      <c r="V1415" s="282"/>
      <c r="W1415" s="282"/>
      <c r="X1415" s="280"/>
      <c r="Y1415" s="280"/>
      <c r="Z1415" s="282"/>
      <c r="AA1415" s="319"/>
      <c r="AB1415" s="149"/>
      <c r="AC1415" s="280"/>
      <c r="AD1415" s="305"/>
      <c r="AE1415" s="280"/>
      <c r="AF1415" s="280"/>
      <c r="AG1415" s="280"/>
      <c r="AH1415" s="280"/>
      <c r="AI1415" s="280"/>
      <c r="AJ1415" s="280"/>
      <c r="AK1415" s="280"/>
      <c r="AL1415" s="280"/>
      <c r="AM1415" s="279"/>
      <c r="AN1415" s="280"/>
      <c r="AO1415" s="280"/>
      <c r="AP1415" s="280"/>
      <c r="AQ1415" s="634"/>
      <c r="AR1415" s="501"/>
      <c r="AS1415" s="501"/>
      <c r="AT1415" s="501"/>
      <c r="AU1415" s="501"/>
      <c r="AV1415" s="501"/>
      <c r="AW1415" s="501"/>
      <c r="AX1415" s="501"/>
      <c r="AY1415" s="501"/>
      <c r="AZ1415" s="501"/>
      <c r="BA1415" s="501"/>
      <c r="BB1415" s="501"/>
      <c r="BC1415" s="501"/>
      <c r="BD1415" s="501"/>
      <c r="BE1415" s="501"/>
      <c r="BF1415" s="501"/>
      <c r="BG1415" s="501"/>
      <c r="BH1415" s="501"/>
      <c r="BI1415" s="501"/>
      <c r="BJ1415" s="501"/>
      <c r="BK1415" s="501"/>
      <c r="BL1415" s="501"/>
      <c r="BM1415" s="501"/>
      <c r="BN1415" s="501"/>
      <c r="BO1415" s="501"/>
      <c r="BP1415" s="501"/>
      <c r="BQ1415" s="501"/>
      <c r="BR1415" s="501"/>
      <c r="BS1415" s="501"/>
      <c r="BT1415" s="501"/>
      <c r="BU1415" s="501"/>
      <c r="BV1415" s="501"/>
      <c r="BW1415" s="501"/>
      <c r="BX1415" s="501"/>
      <c r="BY1415" s="501"/>
      <c r="BZ1415" s="501"/>
      <c r="CA1415" s="501"/>
      <c r="CB1415" s="501"/>
      <c r="CC1415" s="501"/>
      <c r="CD1415" s="501"/>
      <c r="CE1415" s="501"/>
      <c r="CF1415" s="501"/>
      <c r="CG1415" s="501"/>
      <c r="CH1415" s="501"/>
      <c r="CI1415" s="501"/>
      <c r="CJ1415" s="501"/>
      <c r="CK1415" s="501"/>
      <c r="CL1415" s="501"/>
      <c r="CM1415" s="501"/>
      <c r="CN1415" s="501"/>
      <c r="CO1415" s="501"/>
      <c r="CP1415" s="501"/>
    </row>
    <row r="1416" spans="1:94" ht="12.75" customHeight="1" x14ac:dyDescent="0.2">
      <c r="A1416" s="281">
        <v>1415</v>
      </c>
      <c r="B1416" s="281"/>
      <c r="C1416" s="281"/>
      <c r="D1416" s="271"/>
      <c r="E1416" s="271"/>
      <c r="F1416" s="271"/>
      <c r="G1416" s="272"/>
      <c r="H1416" s="273"/>
      <c r="I1416" s="271"/>
      <c r="J1416" s="271"/>
      <c r="K1416" s="271"/>
      <c r="L1416" s="273"/>
      <c r="M1416" s="275"/>
      <c r="N1416" s="132"/>
      <c r="O1416" s="277"/>
      <c r="P1416" s="299"/>
      <c r="Q1416" s="264"/>
      <c r="R1416" s="264"/>
      <c r="S1416" s="279"/>
      <c r="T1416" s="281"/>
      <c r="U1416" s="281"/>
      <c r="V1416" s="150"/>
      <c r="W1416" s="150"/>
      <c r="X1416" s="281"/>
      <c r="Y1416" s="281"/>
      <c r="Z1416" s="150"/>
      <c r="AA1416" s="303"/>
      <c r="AB1416" s="283"/>
      <c r="AC1416" s="281"/>
      <c r="AD1416" s="284"/>
      <c r="AE1416" s="281"/>
      <c r="AF1416" s="281"/>
      <c r="AG1416" s="281"/>
      <c r="AH1416" s="281"/>
      <c r="AI1416" s="281"/>
      <c r="AJ1416" s="281"/>
      <c r="AK1416" s="281"/>
      <c r="AL1416" s="281"/>
      <c r="AM1416" s="265"/>
      <c r="AN1416" s="281"/>
      <c r="AO1416" s="281"/>
      <c r="AP1416" s="281"/>
      <c r="AQ1416" s="634"/>
      <c r="AR1416" s="501"/>
      <c r="AS1416" s="501"/>
      <c r="AT1416" s="501"/>
      <c r="AU1416" s="501"/>
      <c r="AV1416" s="501"/>
      <c r="AW1416" s="501"/>
      <c r="AX1416" s="501"/>
      <c r="AY1416" s="501"/>
      <c r="AZ1416" s="501"/>
      <c r="BA1416" s="501"/>
      <c r="BB1416" s="501"/>
      <c r="BC1416" s="501"/>
      <c r="BD1416" s="501"/>
      <c r="BE1416" s="501"/>
      <c r="BF1416" s="501"/>
      <c r="BG1416" s="501"/>
      <c r="BH1416" s="501"/>
      <c r="BI1416" s="501"/>
      <c r="BJ1416" s="501"/>
      <c r="BK1416" s="501"/>
      <c r="BL1416" s="501"/>
      <c r="BM1416" s="501"/>
      <c r="BN1416" s="501"/>
      <c r="BO1416" s="501"/>
      <c r="BP1416" s="501"/>
      <c r="BQ1416" s="501"/>
      <c r="BR1416" s="501"/>
      <c r="BS1416" s="501"/>
      <c r="BT1416" s="501"/>
      <c r="BU1416" s="501"/>
      <c r="BV1416" s="501"/>
      <c r="BW1416" s="501"/>
      <c r="BX1416" s="501"/>
      <c r="BY1416" s="501"/>
      <c r="BZ1416" s="501"/>
      <c r="CA1416" s="501"/>
      <c r="CB1416" s="501"/>
      <c r="CC1416" s="501"/>
      <c r="CD1416" s="501"/>
      <c r="CE1416" s="501"/>
      <c r="CF1416" s="501"/>
      <c r="CG1416" s="501"/>
      <c r="CH1416" s="501"/>
      <c r="CI1416" s="501"/>
      <c r="CJ1416" s="501"/>
      <c r="CK1416" s="501"/>
      <c r="CL1416" s="501"/>
      <c r="CM1416" s="501"/>
      <c r="CN1416" s="501"/>
      <c r="CO1416" s="501"/>
      <c r="CP1416" s="501"/>
    </row>
    <row r="1417" spans="1:94" ht="12.75" customHeight="1" x14ac:dyDescent="0.2">
      <c r="A1417" s="281">
        <v>1416</v>
      </c>
      <c r="B1417" s="281"/>
      <c r="C1417" s="281"/>
      <c r="D1417" s="281"/>
      <c r="E1417" s="281"/>
      <c r="F1417" s="281"/>
      <c r="G1417" s="296"/>
      <c r="H1417" s="922"/>
      <c r="I1417" s="281"/>
      <c r="J1417" s="281"/>
      <c r="K1417" s="281"/>
      <c r="L1417" s="922"/>
      <c r="M1417" s="306"/>
      <c r="N1417" s="307"/>
      <c r="O1417" s="507"/>
      <c r="P1417" s="508"/>
      <c r="Q1417" s="520"/>
      <c r="R1417" s="520"/>
      <c r="S1417" s="265"/>
      <c r="T1417" s="324"/>
      <c r="U1417" s="324"/>
      <c r="V1417" s="150"/>
      <c r="W1417" s="150"/>
      <c r="X1417" s="281"/>
      <c r="Y1417" s="281"/>
      <c r="Z1417" s="150"/>
      <c r="AA1417" s="303"/>
      <c r="AB1417" s="283"/>
      <c r="AC1417" s="281"/>
      <c r="AD1417" s="284"/>
      <c r="AE1417" s="281"/>
      <c r="AF1417" s="281"/>
      <c r="AG1417" s="281"/>
      <c r="AH1417" s="281"/>
      <c r="AI1417" s="281"/>
      <c r="AJ1417" s="281"/>
      <c r="AK1417" s="324"/>
      <c r="AL1417" s="324"/>
      <c r="AM1417" s="506"/>
      <c r="AN1417" s="324"/>
      <c r="AO1417" s="324"/>
      <c r="AP1417" s="281"/>
      <c r="AQ1417" s="634"/>
      <c r="AR1417" s="501"/>
      <c r="AS1417" s="501"/>
      <c r="AT1417" s="501"/>
      <c r="AU1417" s="501"/>
      <c r="AV1417" s="501"/>
      <c r="AW1417" s="501"/>
      <c r="AX1417" s="501"/>
      <c r="AY1417" s="501"/>
      <c r="AZ1417" s="501"/>
      <c r="BA1417" s="501"/>
      <c r="BB1417" s="501"/>
      <c r="BC1417" s="501"/>
      <c r="BD1417" s="501"/>
      <c r="BE1417" s="501"/>
      <c r="BF1417" s="501"/>
      <c r="BG1417" s="501"/>
      <c r="BH1417" s="501"/>
      <c r="BI1417" s="501"/>
      <c r="BJ1417" s="501"/>
      <c r="BK1417" s="501"/>
      <c r="BL1417" s="501"/>
      <c r="BM1417" s="501"/>
      <c r="BN1417" s="501"/>
      <c r="BO1417" s="501"/>
      <c r="BP1417" s="501"/>
      <c r="BQ1417" s="501"/>
      <c r="BR1417" s="501"/>
      <c r="BS1417" s="501"/>
      <c r="BT1417" s="501"/>
      <c r="BU1417" s="501"/>
      <c r="BV1417" s="501"/>
      <c r="BW1417" s="501"/>
      <c r="BX1417" s="501"/>
      <c r="BY1417" s="501"/>
      <c r="BZ1417" s="501"/>
      <c r="CA1417" s="501"/>
      <c r="CB1417" s="501"/>
      <c r="CC1417" s="501"/>
      <c r="CD1417" s="501"/>
      <c r="CE1417" s="501"/>
      <c r="CF1417" s="501"/>
      <c r="CG1417" s="501"/>
      <c r="CH1417" s="501"/>
      <c r="CI1417" s="501"/>
      <c r="CJ1417" s="501"/>
      <c r="CK1417" s="501"/>
      <c r="CL1417" s="501"/>
      <c r="CM1417" s="501"/>
      <c r="CN1417" s="501"/>
      <c r="CO1417" s="501"/>
      <c r="CP1417" s="501"/>
    </row>
    <row r="1418" spans="1:94" ht="12.75" customHeight="1" x14ac:dyDescent="0.2">
      <c r="A1418" s="281">
        <v>1417</v>
      </c>
      <c r="B1418" s="560"/>
      <c r="C1418" s="560"/>
      <c r="D1418" s="560"/>
      <c r="E1418" s="560"/>
      <c r="F1418" s="560"/>
      <c r="G1418" s="562"/>
      <c r="H1418" s="563"/>
      <c r="I1418" s="561"/>
      <c r="J1418" s="560"/>
      <c r="K1418" s="560"/>
      <c r="L1418" s="563"/>
      <c r="M1418" s="565"/>
      <c r="N1418" s="566"/>
      <c r="O1418" s="588"/>
      <c r="P1418" s="589"/>
      <c r="Q1418" s="590"/>
      <c r="R1418" s="590"/>
      <c r="S1418" s="570"/>
      <c r="T1418" s="560"/>
      <c r="U1418" s="560"/>
      <c r="V1418" s="564"/>
      <c r="W1418" s="564"/>
      <c r="X1418" s="560"/>
      <c r="Y1418" s="560"/>
      <c r="Z1418" s="564"/>
      <c r="AA1418" s="572"/>
      <c r="AB1418" s="573"/>
      <c r="AC1418" s="560"/>
      <c r="AD1418" s="574"/>
      <c r="AE1418" s="560"/>
      <c r="AF1418" s="560"/>
      <c r="AG1418" s="560"/>
      <c r="AH1418" s="560"/>
      <c r="AI1418" s="560"/>
      <c r="AJ1418" s="560"/>
      <c r="AK1418" s="560"/>
      <c r="AL1418" s="560"/>
      <c r="AM1418" s="570"/>
      <c r="AN1418" s="560"/>
      <c r="AO1418" s="560"/>
      <c r="AP1418" s="560"/>
      <c r="AQ1418" s="634"/>
      <c r="AR1418" s="501"/>
      <c r="AS1418" s="501"/>
      <c r="AT1418" s="501"/>
      <c r="AU1418" s="501"/>
      <c r="AV1418" s="501"/>
      <c r="AW1418" s="501"/>
      <c r="AX1418" s="501"/>
      <c r="AY1418" s="501"/>
      <c r="AZ1418" s="501"/>
      <c r="BA1418" s="501"/>
      <c r="BB1418" s="501"/>
      <c r="BC1418" s="501"/>
      <c r="BD1418" s="501"/>
      <c r="BE1418" s="501"/>
      <c r="BF1418" s="501"/>
      <c r="BG1418" s="501"/>
      <c r="BH1418" s="501"/>
      <c r="BI1418" s="501"/>
      <c r="BJ1418" s="501"/>
      <c r="BK1418" s="501"/>
      <c r="BL1418" s="501"/>
      <c r="BM1418" s="501"/>
      <c r="BN1418" s="501"/>
      <c r="BO1418" s="501"/>
      <c r="BP1418" s="501"/>
      <c r="BQ1418" s="501"/>
      <c r="BR1418" s="501"/>
      <c r="BS1418" s="501"/>
      <c r="BT1418" s="501"/>
      <c r="BU1418" s="501"/>
      <c r="BV1418" s="501"/>
      <c r="BW1418" s="501"/>
      <c r="BX1418" s="501"/>
      <c r="BY1418" s="501"/>
      <c r="BZ1418" s="501"/>
      <c r="CA1418" s="501"/>
      <c r="CB1418" s="501"/>
      <c r="CC1418" s="501"/>
      <c r="CD1418" s="501"/>
      <c r="CE1418" s="501"/>
      <c r="CF1418" s="501"/>
      <c r="CG1418" s="501"/>
      <c r="CH1418" s="501"/>
      <c r="CI1418" s="501"/>
      <c r="CJ1418" s="501"/>
      <c r="CK1418" s="501"/>
      <c r="CL1418" s="501"/>
      <c r="CM1418" s="501"/>
      <c r="CN1418" s="501"/>
      <c r="CO1418" s="501"/>
      <c r="CP1418" s="501"/>
    </row>
    <row r="1419" spans="1:94" ht="12.75" customHeight="1" x14ac:dyDescent="0.2">
      <c r="A1419" s="281">
        <v>1418</v>
      </c>
      <c r="B1419" s="281"/>
      <c r="C1419" s="281"/>
      <c r="D1419" s="281"/>
      <c r="E1419" s="130"/>
      <c r="F1419" s="271"/>
      <c r="G1419" s="272"/>
      <c r="H1419" s="273"/>
      <c r="I1419" s="271"/>
      <c r="J1419" s="281"/>
      <c r="K1419" s="271"/>
      <c r="L1419" s="273"/>
      <c r="M1419" s="275"/>
      <c r="N1419" s="276"/>
      <c r="O1419" s="277"/>
      <c r="P1419" s="298"/>
      <c r="Q1419" s="278"/>
      <c r="R1419" s="278"/>
      <c r="S1419" s="279"/>
      <c r="T1419" s="280"/>
      <c r="U1419" s="281"/>
      <c r="V1419" s="150"/>
      <c r="W1419" s="310"/>
      <c r="X1419" s="280"/>
      <c r="Y1419" s="280"/>
      <c r="Z1419" s="282"/>
      <c r="AA1419" s="319"/>
      <c r="AB1419" s="149"/>
      <c r="AC1419" s="280"/>
      <c r="AD1419" s="305"/>
      <c r="AE1419" s="280"/>
      <c r="AF1419" s="280"/>
      <c r="AG1419" s="280"/>
      <c r="AH1419" s="280"/>
      <c r="AI1419" s="280"/>
      <c r="AJ1419" s="280"/>
      <c r="AK1419" s="280"/>
      <c r="AL1419" s="280"/>
      <c r="AM1419" s="279"/>
      <c r="AN1419" s="280"/>
      <c r="AO1419" s="280"/>
      <c r="AP1419" s="281"/>
      <c r="AQ1419" s="634"/>
      <c r="AR1419" s="501"/>
      <c r="AS1419" s="501"/>
      <c r="AT1419" s="501"/>
      <c r="AU1419" s="501"/>
      <c r="AV1419" s="501"/>
      <c r="AW1419" s="501"/>
      <c r="AX1419" s="501"/>
      <c r="AY1419" s="501"/>
      <c r="AZ1419" s="501"/>
      <c r="BA1419" s="501"/>
      <c r="BB1419" s="501"/>
      <c r="BC1419" s="501"/>
      <c r="BD1419" s="501"/>
      <c r="BE1419" s="501"/>
      <c r="BF1419" s="501"/>
      <c r="BG1419" s="501"/>
      <c r="BH1419" s="501"/>
      <c r="BI1419" s="501"/>
      <c r="BJ1419" s="501"/>
      <c r="BK1419" s="501"/>
      <c r="BL1419" s="501"/>
      <c r="BM1419" s="501"/>
      <c r="BN1419" s="501"/>
      <c r="BO1419" s="501"/>
      <c r="BP1419" s="501"/>
      <c r="BQ1419" s="501"/>
      <c r="BR1419" s="501"/>
      <c r="BS1419" s="501"/>
      <c r="BT1419" s="501"/>
      <c r="BU1419" s="501"/>
      <c r="BV1419" s="501"/>
      <c r="BW1419" s="501"/>
      <c r="BX1419" s="501"/>
      <c r="BY1419" s="501"/>
      <c r="BZ1419" s="501"/>
      <c r="CA1419" s="501"/>
      <c r="CB1419" s="501"/>
      <c r="CC1419" s="501"/>
      <c r="CD1419" s="501"/>
      <c r="CE1419" s="501"/>
      <c r="CF1419" s="501"/>
      <c r="CG1419" s="501"/>
      <c r="CH1419" s="501"/>
      <c r="CI1419" s="501"/>
      <c r="CJ1419" s="501"/>
      <c r="CK1419" s="501"/>
      <c r="CL1419" s="501"/>
      <c r="CM1419" s="501"/>
      <c r="CN1419" s="501"/>
      <c r="CO1419" s="501"/>
      <c r="CP1419" s="501"/>
    </row>
    <row r="1420" spans="1:94" ht="12.75" customHeight="1" x14ac:dyDescent="0.2">
      <c r="A1420" s="281">
        <v>1419</v>
      </c>
      <c r="B1420" s="281"/>
      <c r="C1420" s="281"/>
      <c r="D1420" s="271"/>
      <c r="E1420" s="271"/>
      <c r="F1420" s="271"/>
      <c r="G1420" s="272"/>
      <c r="H1420" s="273"/>
      <c r="I1420" s="281"/>
      <c r="J1420" s="271"/>
      <c r="K1420" s="271"/>
      <c r="L1420" s="273"/>
      <c r="M1420" s="275"/>
      <c r="N1420" s="276"/>
      <c r="O1420" s="277"/>
      <c r="P1420" s="298"/>
      <c r="Q1420" s="278"/>
      <c r="R1420" s="278"/>
      <c r="S1420" s="279"/>
      <c r="T1420" s="280"/>
      <c r="U1420" s="281"/>
      <c r="V1420" s="282"/>
      <c r="W1420" s="282"/>
      <c r="X1420" s="280"/>
      <c r="Y1420" s="280"/>
      <c r="Z1420" s="282"/>
      <c r="AA1420" s="319"/>
      <c r="AB1420" s="149"/>
      <c r="AC1420" s="280"/>
      <c r="AD1420" s="305"/>
      <c r="AE1420" s="280"/>
      <c r="AF1420" s="280"/>
      <c r="AG1420" s="280"/>
      <c r="AH1420" s="280"/>
      <c r="AI1420" s="280"/>
      <c r="AJ1420" s="280"/>
      <c r="AK1420" s="280"/>
      <c r="AL1420" s="280"/>
      <c r="AM1420" s="279"/>
      <c r="AN1420" s="280"/>
      <c r="AO1420" s="280"/>
      <c r="AP1420" s="280"/>
      <c r="AQ1420" s="634"/>
      <c r="AR1420" s="501"/>
      <c r="AS1420" s="501"/>
      <c r="AT1420" s="501"/>
      <c r="AU1420" s="501"/>
      <c r="AV1420" s="501"/>
      <c r="AW1420" s="501"/>
      <c r="AX1420" s="501"/>
      <c r="AY1420" s="501"/>
      <c r="AZ1420" s="501"/>
      <c r="BA1420" s="501"/>
      <c r="BB1420" s="501"/>
      <c r="BC1420" s="501"/>
      <c r="BD1420" s="501"/>
      <c r="BE1420" s="501"/>
      <c r="BF1420" s="501"/>
      <c r="BG1420" s="501"/>
      <c r="BH1420" s="501"/>
      <c r="BI1420" s="501"/>
      <c r="BJ1420" s="501"/>
      <c r="BK1420" s="501"/>
      <c r="BL1420" s="501"/>
      <c r="BM1420" s="501"/>
      <c r="BN1420" s="501"/>
      <c r="BO1420" s="501"/>
      <c r="BP1420" s="501"/>
      <c r="BQ1420" s="501"/>
      <c r="BR1420" s="501"/>
      <c r="BS1420" s="501"/>
      <c r="BT1420" s="501"/>
      <c r="BU1420" s="501"/>
      <c r="BV1420" s="501"/>
      <c r="BW1420" s="501"/>
      <c r="BX1420" s="501"/>
      <c r="BY1420" s="501"/>
      <c r="BZ1420" s="501"/>
      <c r="CA1420" s="501"/>
      <c r="CB1420" s="501"/>
      <c r="CC1420" s="501"/>
      <c r="CD1420" s="501"/>
      <c r="CE1420" s="501"/>
      <c r="CF1420" s="501"/>
      <c r="CG1420" s="501"/>
      <c r="CH1420" s="501"/>
      <c r="CI1420" s="501"/>
      <c r="CJ1420" s="501"/>
      <c r="CK1420" s="501"/>
      <c r="CL1420" s="501"/>
      <c r="CM1420" s="501"/>
      <c r="CN1420" s="501"/>
      <c r="CO1420" s="501"/>
      <c r="CP1420" s="501"/>
    </row>
    <row r="1421" spans="1:94" ht="12.75" customHeight="1" x14ac:dyDescent="0.2">
      <c r="A1421" s="281">
        <v>1420</v>
      </c>
      <c r="B1421" s="281"/>
      <c r="C1421" s="281"/>
      <c r="D1421" s="281"/>
      <c r="E1421" s="281"/>
      <c r="F1421" s="281"/>
      <c r="G1421" s="296"/>
      <c r="H1421" s="676"/>
      <c r="I1421" s="281"/>
      <c r="J1421" s="281"/>
      <c r="K1421" s="281"/>
      <c r="L1421" s="676"/>
      <c r="M1421" s="306"/>
      <c r="N1421" s="325"/>
      <c r="O1421" s="507"/>
      <c r="P1421" s="513"/>
      <c r="Q1421" s="514"/>
      <c r="R1421" s="514"/>
      <c r="S1421" s="279">
        <f t="shared" ref="S1421:S1480" si="302">SUM(N1421-365)</f>
        <v>-365</v>
      </c>
      <c r="T1421" s="501"/>
      <c r="U1421" s="324"/>
      <c r="V1421" s="282"/>
      <c r="W1421" s="282"/>
      <c r="X1421" s="280"/>
      <c r="Y1421" s="280"/>
      <c r="Z1421" s="282"/>
      <c r="AA1421" s="319">
        <f t="shared" ref="AA1421:AA1484" si="303">N1421</f>
        <v>0</v>
      </c>
      <c r="AB1421" s="149"/>
      <c r="AC1421" s="280"/>
      <c r="AD1421" s="305"/>
      <c r="AE1421" s="280"/>
      <c r="AF1421" s="280"/>
      <c r="AG1421" s="280"/>
      <c r="AH1421" s="280"/>
      <c r="AI1421" s="280"/>
      <c r="AJ1421" s="280"/>
      <c r="AK1421" s="501"/>
      <c r="AL1421" s="501"/>
      <c r="AM1421" s="501"/>
      <c r="AN1421" s="501"/>
      <c r="AO1421" s="501"/>
      <c r="AP1421" s="280"/>
      <c r="AQ1421" s="634"/>
      <c r="AR1421" s="501"/>
      <c r="AS1421" s="501"/>
      <c r="AT1421" s="501"/>
      <c r="AU1421" s="501"/>
      <c r="AV1421" s="501"/>
      <c r="AW1421" s="501"/>
      <c r="AX1421" s="501"/>
      <c r="AY1421" s="501"/>
      <c r="AZ1421" s="501"/>
      <c r="BA1421" s="501"/>
      <c r="BB1421" s="501"/>
      <c r="BC1421" s="501"/>
      <c r="BD1421" s="501"/>
      <c r="BE1421" s="501"/>
      <c r="BF1421" s="501"/>
      <c r="BG1421" s="501"/>
      <c r="BH1421" s="501"/>
      <c r="BI1421" s="501"/>
      <c r="BJ1421" s="501"/>
      <c r="BK1421" s="501"/>
      <c r="BL1421" s="501"/>
      <c r="BM1421" s="501"/>
      <c r="BN1421" s="501"/>
      <c r="BO1421" s="501"/>
      <c r="BP1421" s="501"/>
      <c r="BQ1421" s="501"/>
      <c r="BR1421" s="501"/>
      <c r="BS1421" s="501"/>
      <c r="BT1421" s="501"/>
      <c r="BU1421" s="501"/>
      <c r="BV1421" s="501"/>
      <c r="BW1421" s="501"/>
      <c r="BX1421" s="501"/>
      <c r="BY1421" s="501"/>
      <c r="BZ1421" s="501"/>
      <c r="CA1421" s="501"/>
      <c r="CB1421" s="501"/>
      <c r="CC1421" s="501"/>
      <c r="CD1421" s="501"/>
      <c r="CE1421" s="501"/>
      <c r="CF1421" s="501"/>
      <c r="CG1421" s="501"/>
      <c r="CH1421" s="501"/>
      <c r="CI1421" s="501"/>
      <c r="CJ1421" s="501"/>
      <c r="CK1421" s="501"/>
      <c r="CL1421" s="501"/>
      <c r="CM1421" s="501"/>
      <c r="CN1421" s="501"/>
      <c r="CO1421" s="501"/>
      <c r="CP1421" s="501"/>
    </row>
    <row r="1422" spans="1:94" ht="12.75" customHeight="1" x14ac:dyDescent="0.2">
      <c r="A1422" s="281">
        <v>1421</v>
      </c>
      <c r="B1422" s="281"/>
      <c r="C1422" s="281"/>
      <c r="D1422" s="281"/>
      <c r="E1422" s="281"/>
      <c r="F1422" s="281"/>
      <c r="G1422" s="296"/>
      <c r="H1422" s="676"/>
      <c r="I1422" s="281"/>
      <c r="J1422" s="281"/>
      <c r="K1422" s="281"/>
      <c r="L1422" s="676"/>
      <c r="M1422" s="306"/>
      <c r="N1422" s="325"/>
      <c r="O1422" s="507"/>
      <c r="P1422" s="513"/>
      <c r="Q1422" s="514"/>
      <c r="R1422" s="514"/>
      <c r="S1422" s="279">
        <f t="shared" si="302"/>
        <v>-365</v>
      </c>
      <c r="T1422" s="501"/>
      <c r="U1422" s="324"/>
      <c r="V1422" s="282"/>
      <c r="W1422" s="282"/>
      <c r="X1422" s="280"/>
      <c r="Y1422" s="280"/>
      <c r="Z1422" s="282"/>
      <c r="AA1422" s="319">
        <f t="shared" si="303"/>
        <v>0</v>
      </c>
      <c r="AB1422" s="149"/>
      <c r="AC1422" s="280"/>
      <c r="AD1422" s="305"/>
      <c r="AE1422" s="280"/>
      <c r="AF1422" s="280"/>
      <c r="AG1422" s="280"/>
      <c r="AH1422" s="280"/>
      <c r="AI1422" s="280"/>
      <c r="AJ1422" s="280"/>
      <c r="AK1422" s="501"/>
      <c r="AL1422" s="501"/>
      <c r="AM1422" s="501"/>
      <c r="AN1422" s="501"/>
      <c r="AO1422" s="501"/>
      <c r="AP1422" s="266"/>
      <c r="AQ1422" s="280"/>
      <c r="AR1422" s="501"/>
      <c r="AS1422" s="501"/>
      <c r="AT1422" s="501"/>
      <c r="AU1422" s="501"/>
      <c r="AV1422" s="501"/>
      <c r="AW1422" s="501"/>
      <c r="AX1422" s="501"/>
      <c r="AY1422" s="501"/>
      <c r="AZ1422" s="501"/>
      <c r="BA1422" s="501"/>
      <c r="BB1422" s="501"/>
      <c r="BC1422" s="501"/>
      <c r="BD1422" s="501"/>
      <c r="BE1422" s="501"/>
      <c r="BF1422" s="501"/>
      <c r="BG1422" s="501"/>
      <c r="BH1422" s="501"/>
      <c r="BI1422" s="501"/>
      <c r="BJ1422" s="501"/>
      <c r="BK1422" s="501"/>
      <c r="BL1422" s="501"/>
      <c r="BM1422" s="501"/>
      <c r="BN1422" s="501"/>
      <c r="BO1422" s="501"/>
      <c r="BP1422" s="501"/>
      <c r="BQ1422" s="501"/>
      <c r="BR1422" s="501"/>
      <c r="BS1422" s="501"/>
      <c r="BT1422" s="501"/>
      <c r="BU1422" s="501"/>
      <c r="BV1422" s="501"/>
      <c r="BW1422" s="501"/>
      <c r="BX1422" s="501"/>
      <c r="BY1422" s="501"/>
      <c r="BZ1422" s="501"/>
      <c r="CA1422" s="501"/>
      <c r="CB1422" s="501"/>
      <c r="CC1422" s="501"/>
      <c r="CD1422" s="501"/>
      <c r="CE1422" s="501"/>
      <c r="CF1422" s="501"/>
      <c r="CG1422" s="501"/>
      <c r="CH1422" s="501"/>
      <c r="CI1422" s="501"/>
      <c r="CJ1422" s="501"/>
      <c r="CK1422" s="501"/>
      <c r="CL1422" s="501"/>
      <c r="CM1422" s="501"/>
      <c r="CN1422" s="501"/>
      <c r="CO1422" s="501"/>
      <c r="CP1422" s="501"/>
    </row>
    <row r="1423" spans="1:94" ht="12.75" customHeight="1" x14ac:dyDescent="0.2">
      <c r="A1423" s="281">
        <v>1422</v>
      </c>
      <c r="B1423" s="281"/>
      <c r="C1423" s="281"/>
      <c r="D1423" s="281"/>
      <c r="E1423" s="281"/>
      <c r="F1423" s="281"/>
      <c r="G1423" s="296"/>
      <c r="H1423" s="676"/>
      <c r="I1423" s="281"/>
      <c r="J1423" s="281"/>
      <c r="K1423" s="281"/>
      <c r="L1423" s="676"/>
      <c r="M1423" s="306"/>
      <c r="N1423" s="325"/>
      <c r="O1423" s="507"/>
      <c r="P1423" s="513"/>
      <c r="Q1423" s="514"/>
      <c r="R1423" s="514"/>
      <c r="S1423" s="279">
        <f t="shared" si="302"/>
        <v>-365</v>
      </c>
      <c r="T1423" s="501"/>
      <c r="U1423" s="324"/>
      <c r="V1423" s="282"/>
      <c r="W1423" s="282"/>
      <c r="X1423" s="280"/>
      <c r="Y1423" s="280"/>
      <c r="Z1423" s="282"/>
      <c r="AA1423" s="319">
        <f t="shared" si="303"/>
        <v>0</v>
      </c>
      <c r="AB1423" s="149"/>
      <c r="AC1423" s="280"/>
      <c r="AD1423" s="305"/>
      <c r="AE1423" s="280"/>
      <c r="AF1423" s="280"/>
      <c r="AG1423" s="280"/>
      <c r="AH1423" s="280"/>
      <c r="AI1423" s="280"/>
      <c r="AJ1423" s="280"/>
      <c r="AK1423" s="501"/>
      <c r="AL1423" s="501"/>
      <c r="AM1423" s="501"/>
      <c r="AN1423" s="501"/>
      <c r="AO1423" s="501"/>
      <c r="AP1423" s="266"/>
      <c r="AQ1423" s="280"/>
      <c r="AR1423" s="501"/>
      <c r="AS1423" s="501"/>
      <c r="AT1423" s="501"/>
      <c r="AU1423" s="501"/>
      <c r="AV1423" s="501"/>
      <c r="AW1423" s="501"/>
      <c r="AX1423" s="501"/>
      <c r="AY1423" s="501"/>
      <c r="AZ1423" s="501"/>
      <c r="BA1423" s="501"/>
      <c r="BB1423" s="501"/>
      <c r="BC1423" s="501"/>
      <c r="BD1423" s="501"/>
      <c r="BE1423" s="501"/>
      <c r="BF1423" s="501"/>
      <c r="BG1423" s="501"/>
      <c r="BH1423" s="501"/>
      <c r="BI1423" s="501"/>
      <c r="BJ1423" s="501"/>
      <c r="BK1423" s="501"/>
      <c r="BL1423" s="501"/>
      <c r="BM1423" s="501"/>
      <c r="BN1423" s="501"/>
      <c r="BO1423" s="501"/>
      <c r="BP1423" s="501"/>
      <c r="BQ1423" s="501"/>
      <c r="BR1423" s="501"/>
      <c r="BS1423" s="501"/>
      <c r="BT1423" s="501"/>
      <c r="BU1423" s="501"/>
      <c r="BV1423" s="501"/>
      <c r="BW1423" s="501"/>
      <c r="BX1423" s="501"/>
      <c r="BY1423" s="501"/>
      <c r="BZ1423" s="501"/>
      <c r="CA1423" s="501"/>
      <c r="CB1423" s="501"/>
      <c r="CC1423" s="501"/>
      <c r="CD1423" s="501"/>
      <c r="CE1423" s="501"/>
      <c r="CF1423" s="501"/>
      <c r="CG1423" s="501"/>
      <c r="CH1423" s="501"/>
      <c r="CI1423" s="501"/>
      <c r="CJ1423" s="501"/>
      <c r="CK1423" s="501"/>
      <c r="CL1423" s="501"/>
      <c r="CM1423" s="501"/>
      <c r="CN1423" s="501"/>
      <c r="CO1423" s="501"/>
      <c r="CP1423" s="501"/>
    </row>
    <row r="1424" spans="1:94" ht="12.75" customHeight="1" x14ac:dyDescent="0.2">
      <c r="A1424" s="281">
        <v>1423</v>
      </c>
      <c r="B1424" s="281"/>
      <c r="C1424" s="281"/>
      <c r="D1424" s="281"/>
      <c r="E1424" s="281"/>
      <c r="F1424" s="281"/>
      <c r="G1424" s="296"/>
      <c r="H1424" s="676"/>
      <c r="I1424" s="281"/>
      <c r="J1424" s="281"/>
      <c r="K1424" s="281"/>
      <c r="L1424" s="676"/>
      <c r="M1424" s="306"/>
      <c r="N1424" s="325"/>
      <c r="O1424" s="507"/>
      <c r="P1424" s="513"/>
      <c r="Q1424" s="514"/>
      <c r="R1424" s="514"/>
      <c r="S1424" s="279">
        <f t="shared" si="302"/>
        <v>-365</v>
      </c>
      <c r="T1424" s="501"/>
      <c r="U1424" s="324"/>
      <c r="V1424" s="282"/>
      <c r="W1424" s="282"/>
      <c r="X1424" s="280"/>
      <c r="Y1424" s="280"/>
      <c r="Z1424" s="282"/>
      <c r="AA1424" s="319">
        <f t="shared" si="303"/>
        <v>0</v>
      </c>
      <c r="AB1424" s="149"/>
      <c r="AC1424" s="280"/>
      <c r="AD1424" s="305"/>
      <c r="AE1424" s="280"/>
      <c r="AF1424" s="280"/>
      <c r="AG1424" s="280"/>
      <c r="AH1424" s="280"/>
      <c r="AI1424" s="280"/>
      <c r="AJ1424" s="280"/>
      <c r="AK1424" s="501"/>
      <c r="AL1424" s="501"/>
      <c r="AM1424" s="501"/>
      <c r="AN1424" s="501"/>
      <c r="AO1424" s="501"/>
      <c r="AP1424" s="266"/>
      <c r="AQ1424" s="280"/>
      <c r="AR1424" s="501"/>
      <c r="AS1424" s="501"/>
      <c r="AT1424" s="501"/>
      <c r="AU1424" s="501"/>
      <c r="AV1424" s="501"/>
      <c r="AW1424" s="501"/>
      <c r="AX1424" s="501"/>
      <c r="AY1424" s="501"/>
      <c r="AZ1424" s="501"/>
      <c r="BA1424" s="501"/>
      <c r="BB1424" s="501"/>
      <c r="BC1424" s="501"/>
      <c r="BD1424" s="501"/>
      <c r="BE1424" s="501"/>
      <c r="BF1424" s="501"/>
      <c r="BG1424" s="501"/>
      <c r="BH1424" s="501"/>
      <c r="BI1424" s="501"/>
      <c r="BJ1424" s="501"/>
      <c r="BK1424" s="501"/>
      <c r="BL1424" s="501"/>
      <c r="BM1424" s="501"/>
      <c r="BN1424" s="501"/>
      <c r="BO1424" s="501"/>
      <c r="BP1424" s="501"/>
      <c r="BQ1424" s="501"/>
      <c r="BR1424" s="501"/>
      <c r="BS1424" s="501"/>
      <c r="BT1424" s="501"/>
      <c r="BU1424" s="501"/>
      <c r="BV1424" s="501"/>
      <c r="BW1424" s="501"/>
      <c r="BX1424" s="501"/>
      <c r="BY1424" s="501"/>
      <c r="BZ1424" s="501"/>
      <c r="CA1424" s="501"/>
      <c r="CB1424" s="501"/>
      <c r="CC1424" s="501"/>
      <c r="CD1424" s="501"/>
      <c r="CE1424" s="501"/>
      <c r="CF1424" s="501"/>
      <c r="CG1424" s="501"/>
      <c r="CH1424" s="501"/>
      <c r="CI1424" s="501"/>
      <c r="CJ1424" s="501"/>
      <c r="CK1424" s="501"/>
      <c r="CL1424" s="501"/>
      <c r="CM1424" s="501"/>
      <c r="CN1424" s="501"/>
      <c r="CO1424" s="501"/>
      <c r="CP1424" s="501"/>
    </row>
    <row r="1425" spans="1:94" ht="12.75" customHeight="1" x14ac:dyDescent="0.2">
      <c r="A1425" s="281">
        <v>1424</v>
      </c>
      <c r="B1425" s="281"/>
      <c r="C1425" s="281"/>
      <c r="D1425" s="281"/>
      <c r="E1425" s="281"/>
      <c r="F1425" s="281"/>
      <c r="G1425" s="296"/>
      <c r="H1425" s="676"/>
      <c r="I1425" s="281"/>
      <c r="J1425" s="281"/>
      <c r="K1425" s="281"/>
      <c r="L1425" s="676"/>
      <c r="M1425" s="306"/>
      <c r="N1425" s="325"/>
      <c r="O1425" s="507"/>
      <c r="P1425" s="513"/>
      <c r="Q1425" s="514"/>
      <c r="R1425" s="514"/>
      <c r="S1425" s="279">
        <f t="shared" si="302"/>
        <v>-365</v>
      </c>
      <c r="T1425" s="501"/>
      <c r="U1425" s="324"/>
      <c r="V1425" s="282"/>
      <c r="W1425" s="282"/>
      <c r="X1425" s="280"/>
      <c r="Y1425" s="280"/>
      <c r="Z1425" s="282"/>
      <c r="AA1425" s="319">
        <f t="shared" si="303"/>
        <v>0</v>
      </c>
      <c r="AB1425" s="149"/>
      <c r="AC1425" s="280"/>
      <c r="AD1425" s="305"/>
      <c r="AE1425" s="280"/>
      <c r="AF1425" s="280"/>
      <c r="AG1425" s="280"/>
      <c r="AH1425" s="280"/>
      <c r="AI1425" s="280"/>
      <c r="AJ1425" s="280"/>
      <c r="AK1425" s="501"/>
      <c r="AL1425" s="501"/>
      <c r="AM1425" s="501"/>
      <c r="AN1425" s="501"/>
      <c r="AO1425" s="501"/>
      <c r="AP1425" s="266"/>
      <c r="AQ1425" s="280"/>
      <c r="AR1425" s="501"/>
      <c r="AS1425" s="501"/>
      <c r="AT1425" s="501"/>
      <c r="AU1425" s="501"/>
      <c r="AV1425" s="501"/>
      <c r="AW1425" s="501"/>
      <c r="AX1425" s="501"/>
      <c r="AY1425" s="501"/>
      <c r="AZ1425" s="501"/>
      <c r="BA1425" s="501"/>
      <c r="BB1425" s="501"/>
      <c r="BC1425" s="501"/>
      <c r="BD1425" s="501"/>
      <c r="BE1425" s="501"/>
      <c r="BF1425" s="501"/>
      <c r="BG1425" s="501"/>
      <c r="BH1425" s="501"/>
      <c r="BI1425" s="501"/>
      <c r="BJ1425" s="501"/>
      <c r="BK1425" s="501"/>
      <c r="BL1425" s="501"/>
      <c r="BM1425" s="501"/>
      <c r="BN1425" s="501"/>
      <c r="BO1425" s="501"/>
      <c r="BP1425" s="501"/>
      <c r="BQ1425" s="501"/>
      <c r="BR1425" s="501"/>
      <c r="BS1425" s="501"/>
      <c r="BT1425" s="501"/>
      <c r="BU1425" s="501"/>
      <c r="BV1425" s="501"/>
      <c r="BW1425" s="501"/>
      <c r="BX1425" s="501"/>
      <c r="BY1425" s="501"/>
      <c r="BZ1425" s="501"/>
      <c r="CA1425" s="501"/>
      <c r="CB1425" s="501"/>
      <c r="CC1425" s="501"/>
      <c r="CD1425" s="501"/>
      <c r="CE1425" s="501"/>
      <c r="CF1425" s="501"/>
      <c r="CG1425" s="501"/>
      <c r="CH1425" s="501"/>
      <c r="CI1425" s="501"/>
      <c r="CJ1425" s="501"/>
      <c r="CK1425" s="501"/>
      <c r="CL1425" s="501"/>
      <c r="CM1425" s="501"/>
      <c r="CN1425" s="501"/>
      <c r="CO1425" s="501"/>
      <c r="CP1425" s="501"/>
    </row>
    <row r="1426" spans="1:94" ht="12.75" customHeight="1" x14ac:dyDescent="0.2">
      <c r="A1426" s="281">
        <v>1425</v>
      </c>
      <c r="B1426" s="281"/>
      <c r="C1426" s="281"/>
      <c r="D1426" s="281"/>
      <c r="E1426" s="281"/>
      <c r="F1426" s="281"/>
      <c r="G1426" s="296"/>
      <c r="H1426" s="676"/>
      <c r="I1426" s="281"/>
      <c r="J1426" s="281"/>
      <c r="K1426" s="281"/>
      <c r="L1426" s="676"/>
      <c r="M1426" s="306"/>
      <c r="N1426" s="325"/>
      <c r="O1426" s="507"/>
      <c r="P1426" s="513"/>
      <c r="Q1426" s="514"/>
      <c r="R1426" s="514"/>
      <c r="S1426" s="279">
        <f t="shared" si="302"/>
        <v>-365</v>
      </c>
      <c r="T1426" s="501"/>
      <c r="U1426" s="324"/>
      <c r="V1426" s="282"/>
      <c r="W1426" s="282"/>
      <c r="X1426" s="280"/>
      <c r="Y1426" s="280"/>
      <c r="Z1426" s="282"/>
      <c r="AA1426" s="319">
        <f t="shared" si="303"/>
        <v>0</v>
      </c>
      <c r="AB1426" s="149"/>
      <c r="AC1426" s="280"/>
      <c r="AD1426" s="305"/>
      <c r="AE1426" s="280"/>
      <c r="AF1426" s="280"/>
      <c r="AG1426" s="280"/>
      <c r="AH1426" s="280"/>
      <c r="AI1426" s="280"/>
      <c r="AJ1426" s="280"/>
      <c r="AK1426" s="501"/>
      <c r="AL1426" s="501"/>
      <c r="AM1426" s="501"/>
      <c r="AN1426" s="501"/>
      <c r="AO1426" s="501"/>
      <c r="AP1426" s="266"/>
      <c r="AQ1426" s="280"/>
      <c r="AR1426" s="501"/>
      <c r="AS1426" s="501"/>
      <c r="AT1426" s="501"/>
      <c r="AU1426" s="501"/>
      <c r="AV1426" s="501"/>
      <c r="AW1426" s="501"/>
      <c r="AX1426" s="501"/>
      <c r="AY1426" s="501"/>
      <c r="AZ1426" s="501"/>
      <c r="BA1426" s="501"/>
      <c r="BB1426" s="501"/>
      <c r="BC1426" s="501"/>
      <c r="BD1426" s="501"/>
      <c r="BE1426" s="501"/>
      <c r="BF1426" s="501"/>
      <c r="BG1426" s="501"/>
      <c r="BH1426" s="501"/>
      <c r="BI1426" s="501"/>
      <c r="BJ1426" s="501"/>
      <c r="BK1426" s="501"/>
      <c r="BL1426" s="501"/>
      <c r="BM1426" s="501"/>
      <c r="BN1426" s="501"/>
      <c r="BO1426" s="501"/>
      <c r="BP1426" s="501"/>
      <c r="BQ1426" s="501"/>
      <c r="BR1426" s="501"/>
      <c r="BS1426" s="501"/>
      <c r="BT1426" s="501"/>
      <c r="BU1426" s="501"/>
      <c r="BV1426" s="501"/>
      <c r="BW1426" s="501"/>
      <c r="BX1426" s="501"/>
      <c r="BY1426" s="501"/>
      <c r="BZ1426" s="501"/>
      <c r="CA1426" s="501"/>
      <c r="CB1426" s="501"/>
      <c r="CC1426" s="501"/>
      <c r="CD1426" s="501"/>
      <c r="CE1426" s="501"/>
      <c r="CF1426" s="501"/>
      <c r="CG1426" s="501"/>
      <c r="CH1426" s="501"/>
      <c r="CI1426" s="501"/>
      <c r="CJ1426" s="501"/>
      <c r="CK1426" s="501"/>
      <c r="CL1426" s="501"/>
      <c r="CM1426" s="501"/>
      <c r="CN1426" s="501"/>
      <c r="CO1426" s="501"/>
      <c r="CP1426" s="501"/>
    </row>
    <row r="1427" spans="1:94" ht="12.75" customHeight="1" x14ac:dyDescent="0.2">
      <c r="A1427" s="281">
        <v>1426</v>
      </c>
      <c r="B1427" s="281"/>
      <c r="C1427" s="281"/>
      <c r="D1427" s="281"/>
      <c r="E1427" s="281"/>
      <c r="F1427" s="281"/>
      <c r="G1427" s="296"/>
      <c r="H1427" s="676"/>
      <c r="I1427" s="281"/>
      <c r="J1427" s="281"/>
      <c r="K1427" s="281"/>
      <c r="L1427" s="676"/>
      <c r="M1427" s="306"/>
      <c r="N1427" s="325"/>
      <c r="O1427" s="507"/>
      <c r="P1427" s="513"/>
      <c r="Q1427" s="514"/>
      <c r="R1427" s="514"/>
      <c r="S1427" s="279">
        <f t="shared" si="302"/>
        <v>-365</v>
      </c>
      <c r="T1427" s="501"/>
      <c r="U1427" s="324"/>
      <c r="V1427" s="282"/>
      <c r="W1427" s="282"/>
      <c r="X1427" s="280"/>
      <c r="Y1427" s="280"/>
      <c r="Z1427" s="282"/>
      <c r="AA1427" s="319">
        <f t="shared" si="303"/>
        <v>0</v>
      </c>
      <c r="AB1427" s="149"/>
      <c r="AC1427" s="280"/>
      <c r="AD1427" s="305"/>
      <c r="AE1427" s="280"/>
      <c r="AF1427" s="280"/>
      <c r="AG1427" s="280"/>
      <c r="AH1427" s="280"/>
      <c r="AI1427" s="280"/>
      <c r="AJ1427" s="280"/>
      <c r="AK1427" s="501"/>
      <c r="AL1427" s="501"/>
      <c r="AM1427" s="501"/>
      <c r="AN1427" s="501"/>
      <c r="AO1427" s="501"/>
      <c r="AP1427" s="266"/>
      <c r="AQ1427" s="280"/>
      <c r="AR1427" s="501"/>
      <c r="AS1427" s="501"/>
      <c r="AT1427" s="501"/>
      <c r="AU1427" s="501"/>
      <c r="AV1427" s="501"/>
      <c r="AW1427" s="501"/>
      <c r="AX1427" s="501"/>
      <c r="AY1427" s="501"/>
      <c r="AZ1427" s="501"/>
      <c r="BA1427" s="501"/>
      <c r="BB1427" s="501"/>
      <c r="BC1427" s="501"/>
      <c r="BD1427" s="501"/>
      <c r="BE1427" s="501"/>
      <c r="BF1427" s="501"/>
      <c r="BG1427" s="501"/>
      <c r="BH1427" s="501"/>
      <c r="BI1427" s="501"/>
      <c r="BJ1427" s="501"/>
      <c r="BK1427" s="501"/>
      <c r="BL1427" s="501"/>
      <c r="BM1427" s="501"/>
      <c r="BN1427" s="501"/>
      <c r="BO1427" s="501"/>
      <c r="BP1427" s="501"/>
      <c r="BQ1427" s="501"/>
      <c r="BR1427" s="501"/>
      <c r="BS1427" s="501"/>
      <c r="BT1427" s="501"/>
      <c r="BU1427" s="501"/>
      <c r="BV1427" s="501"/>
      <c r="BW1427" s="501"/>
      <c r="BX1427" s="501"/>
      <c r="BY1427" s="501"/>
      <c r="BZ1427" s="501"/>
      <c r="CA1427" s="501"/>
      <c r="CB1427" s="501"/>
      <c r="CC1427" s="501"/>
      <c r="CD1427" s="501"/>
      <c r="CE1427" s="501"/>
      <c r="CF1427" s="501"/>
      <c r="CG1427" s="501"/>
      <c r="CH1427" s="501"/>
      <c r="CI1427" s="501"/>
      <c r="CJ1427" s="501"/>
      <c r="CK1427" s="501"/>
      <c r="CL1427" s="501"/>
      <c r="CM1427" s="501"/>
      <c r="CN1427" s="501"/>
      <c r="CO1427" s="501"/>
      <c r="CP1427" s="501"/>
    </row>
    <row r="1428" spans="1:94" ht="12.75" customHeight="1" x14ac:dyDescent="0.2">
      <c r="A1428" s="281">
        <v>1427</v>
      </c>
      <c r="B1428" s="281"/>
      <c r="C1428" s="281"/>
      <c r="D1428" s="281"/>
      <c r="E1428" s="281"/>
      <c r="F1428" s="281"/>
      <c r="G1428" s="296"/>
      <c r="H1428" s="676"/>
      <c r="I1428" s="281"/>
      <c r="J1428" s="281"/>
      <c r="K1428" s="281"/>
      <c r="L1428" s="676"/>
      <c r="M1428" s="306"/>
      <c r="N1428" s="325"/>
      <c r="O1428" s="507"/>
      <c r="P1428" s="513"/>
      <c r="Q1428" s="514"/>
      <c r="R1428" s="514"/>
      <c r="S1428" s="279">
        <f t="shared" si="302"/>
        <v>-365</v>
      </c>
      <c r="T1428" s="501"/>
      <c r="U1428" s="324"/>
      <c r="V1428" s="282"/>
      <c r="W1428" s="282"/>
      <c r="X1428" s="280"/>
      <c r="Y1428" s="280"/>
      <c r="Z1428" s="282"/>
      <c r="AA1428" s="319">
        <f t="shared" si="303"/>
        <v>0</v>
      </c>
      <c r="AB1428" s="149"/>
      <c r="AC1428" s="280"/>
      <c r="AD1428" s="305"/>
      <c r="AE1428" s="280"/>
      <c r="AF1428" s="280"/>
      <c r="AG1428" s="280"/>
      <c r="AH1428" s="280"/>
      <c r="AI1428" s="280"/>
      <c r="AJ1428" s="280"/>
      <c r="AK1428" s="501"/>
      <c r="AL1428" s="501"/>
      <c r="AM1428" s="501"/>
      <c r="AN1428" s="501"/>
      <c r="AO1428" s="501"/>
      <c r="AP1428" s="266"/>
      <c r="AQ1428" s="280"/>
      <c r="AR1428" s="501"/>
      <c r="AS1428" s="501"/>
      <c r="AT1428" s="501"/>
      <c r="AU1428" s="501"/>
      <c r="AV1428" s="501"/>
      <c r="AW1428" s="501"/>
      <c r="AX1428" s="501"/>
      <c r="AY1428" s="501"/>
      <c r="AZ1428" s="501"/>
      <c r="BA1428" s="501"/>
      <c r="BB1428" s="501"/>
      <c r="BC1428" s="501"/>
      <c r="BD1428" s="501"/>
      <c r="BE1428" s="501"/>
      <c r="BF1428" s="501"/>
      <c r="BG1428" s="501"/>
      <c r="BH1428" s="501"/>
      <c r="BI1428" s="501"/>
      <c r="BJ1428" s="501"/>
      <c r="BK1428" s="501"/>
      <c r="BL1428" s="501"/>
      <c r="BM1428" s="501"/>
      <c r="BN1428" s="501"/>
      <c r="BO1428" s="501"/>
      <c r="BP1428" s="501"/>
      <c r="BQ1428" s="501"/>
      <c r="BR1428" s="501"/>
      <c r="BS1428" s="501"/>
      <c r="BT1428" s="501"/>
      <c r="BU1428" s="501"/>
      <c r="BV1428" s="501"/>
      <c r="BW1428" s="501"/>
      <c r="BX1428" s="501"/>
      <c r="BY1428" s="501"/>
      <c r="BZ1428" s="501"/>
      <c r="CA1428" s="501"/>
      <c r="CB1428" s="501"/>
      <c r="CC1428" s="501"/>
      <c r="CD1428" s="501"/>
      <c r="CE1428" s="501"/>
      <c r="CF1428" s="501"/>
      <c r="CG1428" s="501"/>
      <c r="CH1428" s="501"/>
      <c r="CI1428" s="501"/>
      <c r="CJ1428" s="501"/>
      <c r="CK1428" s="501"/>
      <c r="CL1428" s="501"/>
      <c r="CM1428" s="501"/>
      <c r="CN1428" s="501"/>
      <c r="CO1428" s="501"/>
      <c r="CP1428" s="501"/>
    </row>
    <row r="1429" spans="1:94" ht="12.75" customHeight="1" x14ac:dyDescent="0.2">
      <c r="A1429" s="281">
        <v>1428</v>
      </c>
      <c r="B1429" s="281"/>
      <c r="C1429" s="281"/>
      <c r="D1429" s="281"/>
      <c r="E1429" s="281"/>
      <c r="F1429" s="281"/>
      <c r="G1429" s="296"/>
      <c r="H1429" s="676"/>
      <c r="I1429" s="281"/>
      <c r="J1429" s="281"/>
      <c r="K1429" s="281"/>
      <c r="L1429" s="676"/>
      <c r="M1429" s="306"/>
      <c r="N1429" s="325"/>
      <c r="O1429" s="507"/>
      <c r="P1429" s="513"/>
      <c r="Q1429" s="514"/>
      <c r="R1429" s="514"/>
      <c r="S1429" s="279">
        <f t="shared" si="302"/>
        <v>-365</v>
      </c>
      <c r="T1429" s="501"/>
      <c r="U1429" s="324"/>
      <c r="V1429" s="282"/>
      <c r="W1429" s="282"/>
      <c r="X1429" s="280"/>
      <c r="Y1429" s="280"/>
      <c r="Z1429" s="282"/>
      <c r="AA1429" s="319">
        <f t="shared" si="303"/>
        <v>0</v>
      </c>
      <c r="AB1429" s="149"/>
      <c r="AC1429" s="280"/>
      <c r="AD1429" s="305"/>
      <c r="AE1429" s="280"/>
      <c r="AF1429" s="280"/>
      <c r="AG1429" s="280"/>
      <c r="AH1429" s="280"/>
      <c r="AI1429" s="280"/>
      <c r="AJ1429" s="280"/>
      <c r="AK1429" s="501"/>
      <c r="AL1429" s="501"/>
      <c r="AM1429" s="501"/>
      <c r="AN1429" s="501"/>
      <c r="AO1429" s="501"/>
      <c r="AP1429" s="266"/>
      <c r="AQ1429" s="280"/>
      <c r="AR1429" s="501"/>
      <c r="AS1429" s="501"/>
      <c r="AT1429" s="501"/>
      <c r="AU1429" s="501"/>
      <c r="AV1429" s="501"/>
      <c r="AW1429" s="501"/>
      <c r="AX1429" s="501"/>
      <c r="AY1429" s="501"/>
      <c r="AZ1429" s="501"/>
      <c r="BA1429" s="501"/>
      <c r="BB1429" s="501"/>
      <c r="BC1429" s="501"/>
      <c r="BD1429" s="501"/>
      <c r="BE1429" s="501"/>
      <c r="BF1429" s="501"/>
      <c r="BG1429" s="501"/>
      <c r="BH1429" s="501"/>
      <c r="BI1429" s="501"/>
      <c r="BJ1429" s="501"/>
      <c r="BK1429" s="501"/>
      <c r="BL1429" s="501"/>
      <c r="BM1429" s="501"/>
      <c r="BN1429" s="501"/>
      <c r="BO1429" s="501"/>
      <c r="BP1429" s="501"/>
      <c r="BQ1429" s="501"/>
      <c r="BR1429" s="501"/>
      <c r="BS1429" s="501"/>
      <c r="BT1429" s="501"/>
      <c r="BU1429" s="501"/>
      <c r="BV1429" s="501"/>
      <c r="BW1429" s="501"/>
      <c r="BX1429" s="501"/>
      <c r="BY1429" s="501"/>
      <c r="BZ1429" s="501"/>
      <c r="CA1429" s="501"/>
      <c r="CB1429" s="501"/>
      <c r="CC1429" s="501"/>
      <c r="CD1429" s="501"/>
      <c r="CE1429" s="501"/>
      <c r="CF1429" s="501"/>
      <c r="CG1429" s="501"/>
      <c r="CH1429" s="501"/>
      <c r="CI1429" s="501"/>
      <c r="CJ1429" s="501"/>
      <c r="CK1429" s="501"/>
      <c r="CL1429" s="501"/>
      <c r="CM1429" s="501"/>
      <c r="CN1429" s="501"/>
      <c r="CO1429" s="501"/>
      <c r="CP1429" s="501"/>
    </row>
    <row r="1430" spans="1:94" ht="12.75" customHeight="1" x14ac:dyDescent="0.2">
      <c r="A1430" s="281">
        <v>1429</v>
      </c>
      <c r="B1430" s="281"/>
      <c r="C1430" s="281"/>
      <c r="D1430" s="281"/>
      <c r="E1430" s="281"/>
      <c r="F1430" s="281"/>
      <c r="G1430" s="296"/>
      <c r="H1430" s="676"/>
      <c r="I1430" s="281"/>
      <c r="J1430" s="281"/>
      <c r="K1430" s="281"/>
      <c r="L1430" s="676"/>
      <c r="M1430" s="306"/>
      <c r="N1430" s="325"/>
      <c r="O1430" s="507"/>
      <c r="P1430" s="513"/>
      <c r="Q1430" s="514"/>
      <c r="R1430" s="514"/>
      <c r="S1430" s="279">
        <f t="shared" si="302"/>
        <v>-365</v>
      </c>
      <c r="T1430" s="501"/>
      <c r="U1430" s="324"/>
      <c r="V1430" s="282"/>
      <c r="W1430" s="282"/>
      <c r="X1430" s="280"/>
      <c r="Y1430" s="280"/>
      <c r="Z1430" s="282"/>
      <c r="AA1430" s="319">
        <f t="shared" si="303"/>
        <v>0</v>
      </c>
      <c r="AB1430" s="149"/>
      <c r="AC1430" s="280"/>
      <c r="AD1430" s="305"/>
      <c r="AE1430" s="280"/>
      <c r="AF1430" s="280"/>
      <c r="AG1430" s="280"/>
      <c r="AH1430" s="280"/>
      <c r="AI1430" s="280"/>
      <c r="AJ1430" s="280"/>
      <c r="AK1430" s="501"/>
      <c r="AL1430" s="501"/>
      <c r="AM1430" s="501"/>
      <c r="AN1430" s="501"/>
      <c r="AO1430" s="501"/>
      <c r="AP1430" s="266"/>
      <c r="AQ1430" s="280"/>
      <c r="AR1430" s="501"/>
      <c r="AS1430" s="501"/>
      <c r="AT1430" s="501"/>
      <c r="AU1430" s="501"/>
      <c r="AV1430" s="501"/>
      <c r="AW1430" s="501"/>
      <c r="AX1430" s="501"/>
      <c r="AY1430" s="501"/>
      <c r="AZ1430" s="501"/>
      <c r="BA1430" s="501"/>
      <c r="BB1430" s="501"/>
      <c r="BC1430" s="501"/>
      <c r="BD1430" s="501"/>
      <c r="BE1430" s="501"/>
      <c r="BF1430" s="501"/>
      <c r="BG1430" s="501"/>
      <c r="BH1430" s="501"/>
      <c r="BI1430" s="501"/>
      <c r="BJ1430" s="501"/>
      <c r="BK1430" s="501"/>
      <c r="BL1430" s="501"/>
      <c r="BM1430" s="501"/>
      <c r="BN1430" s="501"/>
      <c r="BO1430" s="501"/>
      <c r="BP1430" s="501"/>
      <c r="BQ1430" s="501"/>
      <c r="BR1430" s="501"/>
      <c r="BS1430" s="501"/>
      <c r="BT1430" s="501"/>
      <c r="BU1430" s="501"/>
      <c r="BV1430" s="501"/>
      <c r="BW1430" s="501"/>
      <c r="BX1430" s="501"/>
      <c r="BY1430" s="501"/>
      <c r="BZ1430" s="501"/>
      <c r="CA1430" s="501"/>
      <c r="CB1430" s="501"/>
      <c r="CC1430" s="501"/>
      <c r="CD1430" s="501"/>
      <c r="CE1430" s="501"/>
      <c r="CF1430" s="501"/>
      <c r="CG1430" s="501"/>
      <c r="CH1430" s="501"/>
      <c r="CI1430" s="501"/>
      <c r="CJ1430" s="501"/>
      <c r="CK1430" s="501"/>
      <c r="CL1430" s="501"/>
      <c r="CM1430" s="501"/>
      <c r="CN1430" s="501"/>
      <c r="CO1430" s="501"/>
      <c r="CP1430" s="501"/>
    </row>
    <row r="1431" spans="1:94" ht="12.75" customHeight="1" x14ac:dyDescent="0.2">
      <c r="A1431" s="281">
        <v>1430</v>
      </c>
      <c r="B1431" s="281"/>
      <c r="C1431" s="281"/>
      <c r="D1431" s="281"/>
      <c r="E1431" s="281"/>
      <c r="F1431" s="281"/>
      <c r="G1431" s="296"/>
      <c r="H1431" s="676"/>
      <c r="I1431" s="281"/>
      <c r="J1431" s="281"/>
      <c r="K1431" s="281"/>
      <c r="L1431" s="676"/>
      <c r="M1431" s="306"/>
      <c r="N1431" s="325"/>
      <c r="O1431" s="507"/>
      <c r="P1431" s="513"/>
      <c r="Q1431" s="514"/>
      <c r="R1431" s="514"/>
      <c r="S1431" s="279">
        <f t="shared" si="302"/>
        <v>-365</v>
      </c>
      <c r="T1431" s="501"/>
      <c r="U1431" s="324"/>
      <c r="V1431" s="282"/>
      <c r="W1431" s="282"/>
      <c r="X1431" s="280"/>
      <c r="Y1431" s="280"/>
      <c r="Z1431" s="282"/>
      <c r="AA1431" s="319">
        <f t="shared" si="303"/>
        <v>0</v>
      </c>
      <c r="AB1431" s="149"/>
      <c r="AC1431" s="280"/>
      <c r="AD1431" s="305"/>
      <c r="AE1431" s="280"/>
      <c r="AF1431" s="280"/>
      <c r="AG1431" s="280"/>
      <c r="AH1431" s="280"/>
      <c r="AI1431" s="280"/>
      <c r="AJ1431" s="280"/>
      <c r="AK1431" s="501"/>
      <c r="AL1431" s="501"/>
      <c r="AM1431" s="501"/>
      <c r="AN1431" s="501"/>
      <c r="AO1431" s="501"/>
      <c r="AP1431" s="266"/>
      <c r="AQ1431" s="280"/>
      <c r="AR1431" s="501"/>
      <c r="AS1431" s="501"/>
      <c r="AT1431" s="501"/>
      <c r="AU1431" s="501"/>
      <c r="AV1431" s="501"/>
      <c r="AW1431" s="501"/>
      <c r="AX1431" s="501"/>
      <c r="AY1431" s="501"/>
      <c r="AZ1431" s="501"/>
      <c r="BA1431" s="501"/>
      <c r="BB1431" s="501"/>
      <c r="BC1431" s="501"/>
      <c r="BD1431" s="501"/>
      <c r="BE1431" s="501"/>
      <c r="BF1431" s="501"/>
      <c r="BG1431" s="501"/>
      <c r="BH1431" s="501"/>
      <c r="BI1431" s="501"/>
      <c r="BJ1431" s="501"/>
      <c r="BK1431" s="501"/>
      <c r="BL1431" s="501"/>
      <c r="BM1431" s="501"/>
      <c r="BN1431" s="501"/>
      <c r="BO1431" s="501"/>
      <c r="BP1431" s="501"/>
      <c r="BQ1431" s="501"/>
      <c r="BR1431" s="501"/>
      <c r="BS1431" s="501"/>
      <c r="BT1431" s="501"/>
      <c r="BU1431" s="501"/>
      <c r="BV1431" s="501"/>
      <c r="BW1431" s="501"/>
      <c r="BX1431" s="501"/>
      <c r="BY1431" s="501"/>
      <c r="BZ1431" s="501"/>
      <c r="CA1431" s="501"/>
      <c r="CB1431" s="501"/>
      <c r="CC1431" s="501"/>
      <c r="CD1431" s="501"/>
      <c r="CE1431" s="501"/>
      <c r="CF1431" s="501"/>
      <c r="CG1431" s="501"/>
      <c r="CH1431" s="501"/>
      <c r="CI1431" s="501"/>
      <c r="CJ1431" s="501"/>
      <c r="CK1431" s="501"/>
      <c r="CL1431" s="501"/>
      <c r="CM1431" s="501"/>
      <c r="CN1431" s="501"/>
      <c r="CO1431" s="501"/>
      <c r="CP1431" s="501"/>
    </row>
    <row r="1432" spans="1:94" ht="12.75" customHeight="1" x14ac:dyDescent="0.2">
      <c r="A1432" s="281">
        <v>1431</v>
      </c>
      <c r="B1432" s="281"/>
      <c r="C1432" s="281"/>
      <c r="D1432" s="281"/>
      <c r="E1432" s="281"/>
      <c r="F1432" s="281"/>
      <c r="G1432" s="296"/>
      <c r="H1432" s="676"/>
      <c r="I1432" s="281"/>
      <c r="J1432" s="281"/>
      <c r="K1432" s="281"/>
      <c r="L1432" s="676"/>
      <c r="M1432" s="306"/>
      <c r="N1432" s="325"/>
      <c r="O1432" s="507"/>
      <c r="P1432" s="513"/>
      <c r="Q1432" s="514"/>
      <c r="R1432" s="514"/>
      <c r="S1432" s="279">
        <f t="shared" si="302"/>
        <v>-365</v>
      </c>
      <c r="T1432" s="501"/>
      <c r="U1432" s="324"/>
      <c r="V1432" s="282"/>
      <c r="W1432" s="282"/>
      <c r="X1432" s="280"/>
      <c r="Y1432" s="280"/>
      <c r="Z1432" s="282"/>
      <c r="AA1432" s="319">
        <f t="shared" si="303"/>
        <v>0</v>
      </c>
      <c r="AB1432" s="149"/>
      <c r="AC1432" s="280"/>
      <c r="AD1432" s="305"/>
      <c r="AE1432" s="280"/>
      <c r="AF1432" s="280"/>
      <c r="AG1432" s="280"/>
      <c r="AH1432" s="280"/>
      <c r="AI1432" s="280"/>
      <c r="AJ1432" s="280"/>
      <c r="AK1432" s="501"/>
      <c r="AL1432" s="501"/>
      <c r="AM1432" s="501"/>
      <c r="AN1432" s="501"/>
      <c r="AO1432" s="501"/>
      <c r="AP1432" s="266"/>
      <c r="AQ1432" s="280"/>
      <c r="AR1432" s="501"/>
      <c r="AS1432" s="501"/>
      <c r="AT1432" s="501"/>
      <c r="AU1432" s="501"/>
      <c r="AV1432" s="501"/>
      <c r="AW1432" s="501"/>
      <c r="AX1432" s="501"/>
      <c r="AY1432" s="501"/>
      <c r="AZ1432" s="501"/>
      <c r="BA1432" s="501"/>
      <c r="BB1432" s="501"/>
      <c r="BC1432" s="501"/>
      <c r="BD1432" s="501"/>
      <c r="BE1432" s="501"/>
      <c r="BF1432" s="501"/>
      <c r="BG1432" s="501"/>
      <c r="BH1432" s="501"/>
      <c r="BI1432" s="501"/>
      <c r="BJ1432" s="501"/>
      <c r="BK1432" s="501"/>
      <c r="BL1432" s="501"/>
      <c r="BM1432" s="501"/>
      <c r="BN1432" s="501"/>
      <c r="BO1432" s="501"/>
      <c r="BP1432" s="501"/>
      <c r="BQ1432" s="501"/>
      <c r="BR1432" s="501"/>
      <c r="BS1432" s="501"/>
      <c r="BT1432" s="501"/>
      <c r="BU1432" s="501"/>
      <c r="BV1432" s="501"/>
      <c r="BW1432" s="501"/>
      <c r="BX1432" s="501"/>
      <c r="BY1432" s="501"/>
      <c r="BZ1432" s="501"/>
      <c r="CA1432" s="501"/>
      <c r="CB1432" s="501"/>
      <c r="CC1432" s="501"/>
      <c r="CD1432" s="501"/>
      <c r="CE1432" s="501"/>
      <c r="CF1432" s="501"/>
      <c r="CG1432" s="501"/>
      <c r="CH1432" s="501"/>
      <c r="CI1432" s="501"/>
      <c r="CJ1432" s="501"/>
      <c r="CK1432" s="501"/>
      <c r="CL1432" s="501"/>
      <c r="CM1432" s="501"/>
      <c r="CN1432" s="501"/>
      <c r="CO1432" s="501"/>
      <c r="CP1432" s="501"/>
    </row>
    <row r="1433" spans="1:94" ht="12.75" customHeight="1" x14ac:dyDescent="0.2">
      <c r="A1433" s="281">
        <v>1432</v>
      </c>
      <c r="B1433" s="281"/>
      <c r="C1433" s="281"/>
      <c r="D1433" s="281"/>
      <c r="E1433" s="281"/>
      <c r="F1433" s="281"/>
      <c r="G1433" s="296"/>
      <c r="H1433" s="676"/>
      <c r="I1433" s="281"/>
      <c r="J1433" s="281"/>
      <c r="K1433" s="281"/>
      <c r="L1433" s="676"/>
      <c r="M1433" s="306"/>
      <c r="N1433" s="325"/>
      <c r="O1433" s="507"/>
      <c r="P1433" s="513"/>
      <c r="Q1433" s="514"/>
      <c r="R1433" s="514"/>
      <c r="S1433" s="279">
        <f t="shared" si="302"/>
        <v>-365</v>
      </c>
      <c r="T1433" s="501"/>
      <c r="U1433" s="324"/>
      <c r="V1433" s="282"/>
      <c r="W1433" s="282"/>
      <c r="X1433" s="280"/>
      <c r="Y1433" s="280"/>
      <c r="Z1433" s="282"/>
      <c r="AA1433" s="319">
        <f t="shared" si="303"/>
        <v>0</v>
      </c>
      <c r="AB1433" s="149"/>
      <c r="AC1433" s="280"/>
      <c r="AD1433" s="305"/>
      <c r="AE1433" s="280"/>
      <c r="AF1433" s="280"/>
      <c r="AG1433" s="280"/>
      <c r="AH1433" s="280"/>
      <c r="AI1433" s="280"/>
      <c r="AJ1433" s="280"/>
      <c r="AK1433" s="501"/>
      <c r="AL1433" s="501"/>
      <c r="AM1433" s="501"/>
      <c r="AN1433" s="501"/>
      <c r="AO1433" s="501"/>
      <c r="AP1433" s="266"/>
      <c r="AQ1433" s="280"/>
      <c r="AR1433" s="501"/>
      <c r="AS1433" s="501"/>
      <c r="AT1433" s="501"/>
      <c r="AU1433" s="501"/>
      <c r="AV1433" s="501"/>
      <c r="AW1433" s="501"/>
      <c r="AX1433" s="501"/>
      <c r="AY1433" s="501"/>
      <c r="AZ1433" s="501"/>
      <c r="BA1433" s="501"/>
      <c r="BB1433" s="501"/>
      <c r="BC1433" s="501"/>
      <c r="BD1433" s="501"/>
      <c r="BE1433" s="501"/>
      <c r="BF1433" s="501"/>
      <c r="BG1433" s="501"/>
      <c r="BH1433" s="501"/>
      <c r="BI1433" s="501"/>
      <c r="BJ1433" s="501"/>
      <c r="BK1433" s="501"/>
      <c r="BL1433" s="501"/>
      <c r="BM1433" s="501"/>
      <c r="BN1433" s="501"/>
      <c r="BO1433" s="501"/>
      <c r="BP1433" s="501"/>
      <c r="BQ1433" s="501"/>
      <c r="BR1433" s="501"/>
      <c r="BS1433" s="501"/>
      <c r="BT1433" s="501"/>
      <c r="BU1433" s="501"/>
      <c r="BV1433" s="501"/>
      <c r="BW1433" s="501"/>
      <c r="BX1433" s="501"/>
      <c r="BY1433" s="501"/>
      <c r="BZ1433" s="501"/>
      <c r="CA1433" s="501"/>
      <c r="CB1433" s="501"/>
      <c r="CC1433" s="501"/>
      <c r="CD1433" s="501"/>
      <c r="CE1433" s="501"/>
      <c r="CF1433" s="501"/>
      <c r="CG1433" s="501"/>
      <c r="CH1433" s="501"/>
      <c r="CI1433" s="501"/>
      <c r="CJ1433" s="501"/>
      <c r="CK1433" s="501"/>
      <c r="CL1433" s="501"/>
      <c r="CM1433" s="501"/>
      <c r="CN1433" s="501"/>
      <c r="CO1433" s="501"/>
      <c r="CP1433" s="501"/>
    </row>
    <row r="1434" spans="1:94" ht="12.75" customHeight="1" x14ac:dyDescent="0.2">
      <c r="A1434" s="281">
        <v>1433</v>
      </c>
      <c r="B1434" s="281"/>
      <c r="C1434" s="281"/>
      <c r="D1434" s="281"/>
      <c r="E1434" s="281"/>
      <c r="F1434" s="281"/>
      <c r="G1434" s="296"/>
      <c r="H1434" s="676"/>
      <c r="I1434" s="281"/>
      <c r="J1434" s="281"/>
      <c r="K1434" s="281"/>
      <c r="L1434" s="676"/>
      <c r="M1434" s="306"/>
      <c r="N1434" s="325"/>
      <c r="O1434" s="507"/>
      <c r="P1434" s="513"/>
      <c r="Q1434" s="514"/>
      <c r="R1434" s="514"/>
      <c r="S1434" s="279">
        <f t="shared" si="302"/>
        <v>-365</v>
      </c>
      <c r="T1434" s="501"/>
      <c r="U1434" s="324"/>
      <c r="V1434" s="282"/>
      <c r="W1434" s="282"/>
      <c r="X1434" s="280"/>
      <c r="Y1434" s="280"/>
      <c r="Z1434" s="282"/>
      <c r="AA1434" s="319">
        <f t="shared" si="303"/>
        <v>0</v>
      </c>
      <c r="AB1434" s="149"/>
      <c r="AC1434" s="280"/>
      <c r="AD1434" s="305"/>
      <c r="AE1434" s="280"/>
      <c r="AF1434" s="280"/>
      <c r="AG1434" s="280"/>
      <c r="AH1434" s="280"/>
      <c r="AI1434" s="280"/>
      <c r="AJ1434" s="280"/>
      <c r="AK1434" s="501"/>
      <c r="AL1434" s="501"/>
      <c r="AM1434" s="501"/>
      <c r="AN1434" s="501"/>
      <c r="AO1434" s="501"/>
      <c r="AP1434" s="266"/>
      <c r="AQ1434" s="280"/>
      <c r="AR1434" s="501"/>
      <c r="AS1434" s="501"/>
      <c r="AT1434" s="501"/>
      <c r="AU1434" s="501"/>
      <c r="AV1434" s="501"/>
      <c r="AW1434" s="501"/>
      <c r="AX1434" s="501"/>
      <c r="AY1434" s="501"/>
      <c r="AZ1434" s="501"/>
      <c r="BA1434" s="501"/>
      <c r="BB1434" s="501"/>
      <c r="BC1434" s="501"/>
      <c r="BD1434" s="501"/>
      <c r="BE1434" s="501"/>
      <c r="BF1434" s="501"/>
      <c r="BG1434" s="501"/>
      <c r="BH1434" s="501"/>
      <c r="BI1434" s="501"/>
      <c r="BJ1434" s="501"/>
      <c r="BK1434" s="501"/>
      <c r="BL1434" s="501"/>
      <c r="BM1434" s="501"/>
      <c r="BN1434" s="501"/>
      <c r="BO1434" s="501"/>
      <c r="BP1434" s="501"/>
      <c r="BQ1434" s="501"/>
      <c r="BR1434" s="501"/>
      <c r="BS1434" s="501"/>
      <c r="BT1434" s="501"/>
      <c r="BU1434" s="501"/>
      <c r="BV1434" s="501"/>
      <c r="BW1434" s="501"/>
      <c r="BX1434" s="501"/>
      <c r="BY1434" s="501"/>
      <c r="BZ1434" s="501"/>
      <c r="CA1434" s="501"/>
      <c r="CB1434" s="501"/>
      <c r="CC1434" s="501"/>
      <c r="CD1434" s="501"/>
      <c r="CE1434" s="501"/>
      <c r="CF1434" s="501"/>
      <c r="CG1434" s="501"/>
      <c r="CH1434" s="501"/>
      <c r="CI1434" s="501"/>
      <c r="CJ1434" s="501"/>
      <c r="CK1434" s="501"/>
      <c r="CL1434" s="501"/>
      <c r="CM1434" s="501"/>
      <c r="CN1434" s="501"/>
      <c r="CO1434" s="501"/>
      <c r="CP1434" s="501"/>
    </row>
    <row r="1435" spans="1:94" ht="12.75" customHeight="1" x14ac:dyDescent="0.2">
      <c r="A1435" s="281">
        <v>1434</v>
      </c>
      <c r="B1435" s="281"/>
      <c r="C1435" s="281"/>
      <c r="D1435" s="281"/>
      <c r="E1435" s="281"/>
      <c r="F1435" s="281"/>
      <c r="G1435" s="296"/>
      <c r="H1435" s="676"/>
      <c r="I1435" s="281"/>
      <c r="J1435" s="281"/>
      <c r="K1435" s="281"/>
      <c r="L1435" s="676"/>
      <c r="M1435" s="306"/>
      <c r="N1435" s="325"/>
      <c r="O1435" s="507"/>
      <c r="P1435" s="513"/>
      <c r="Q1435" s="514"/>
      <c r="R1435" s="514"/>
      <c r="S1435" s="279">
        <f t="shared" si="302"/>
        <v>-365</v>
      </c>
      <c r="T1435" s="501"/>
      <c r="U1435" s="324"/>
      <c r="V1435" s="282"/>
      <c r="W1435" s="282"/>
      <c r="X1435" s="280"/>
      <c r="Y1435" s="280"/>
      <c r="Z1435" s="282"/>
      <c r="AA1435" s="319">
        <f t="shared" si="303"/>
        <v>0</v>
      </c>
      <c r="AB1435" s="149"/>
      <c r="AC1435" s="280"/>
      <c r="AD1435" s="305"/>
      <c r="AE1435" s="280"/>
      <c r="AF1435" s="280"/>
      <c r="AG1435" s="280"/>
      <c r="AH1435" s="280"/>
      <c r="AI1435" s="280"/>
      <c r="AJ1435" s="280"/>
      <c r="AK1435" s="501"/>
      <c r="AL1435" s="501"/>
      <c r="AM1435" s="501"/>
      <c r="AN1435" s="501"/>
      <c r="AO1435" s="501"/>
      <c r="AP1435" s="266"/>
      <c r="AQ1435" s="280"/>
      <c r="AR1435" s="501"/>
      <c r="AS1435" s="501"/>
      <c r="AT1435" s="501"/>
      <c r="AU1435" s="501"/>
      <c r="AV1435" s="501"/>
      <c r="AW1435" s="501"/>
      <c r="AX1435" s="501"/>
      <c r="AY1435" s="501"/>
      <c r="AZ1435" s="501"/>
      <c r="BA1435" s="501"/>
      <c r="BB1435" s="501"/>
      <c r="BC1435" s="501"/>
      <c r="BD1435" s="501"/>
      <c r="BE1435" s="501"/>
      <c r="BF1435" s="501"/>
      <c r="BG1435" s="501"/>
      <c r="BH1435" s="501"/>
      <c r="BI1435" s="501"/>
      <c r="BJ1435" s="501"/>
      <c r="BK1435" s="501"/>
      <c r="BL1435" s="501"/>
      <c r="BM1435" s="501"/>
      <c r="BN1435" s="501"/>
      <c r="BO1435" s="501"/>
      <c r="BP1435" s="501"/>
      <c r="BQ1435" s="501"/>
      <c r="BR1435" s="501"/>
      <c r="BS1435" s="501"/>
      <c r="BT1435" s="501"/>
      <c r="BU1435" s="501"/>
      <c r="BV1435" s="501"/>
      <c r="BW1435" s="501"/>
      <c r="BX1435" s="501"/>
      <c r="BY1435" s="501"/>
      <c r="BZ1435" s="501"/>
      <c r="CA1435" s="501"/>
      <c r="CB1435" s="501"/>
      <c r="CC1435" s="501"/>
      <c r="CD1435" s="501"/>
      <c r="CE1435" s="501"/>
      <c r="CF1435" s="501"/>
      <c r="CG1435" s="501"/>
      <c r="CH1435" s="501"/>
      <c r="CI1435" s="501"/>
      <c r="CJ1435" s="501"/>
      <c r="CK1435" s="501"/>
      <c r="CL1435" s="501"/>
      <c r="CM1435" s="501"/>
      <c r="CN1435" s="501"/>
      <c r="CO1435" s="501"/>
      <c r="CP1435" s="501"/>
    </row>
    <row r="1436" spans="1:94" ht="12.75" customHeight="1" x14ac:dyDescent="0.2">
      <c r="A1436" s="281">
        <v>1435</v>
      </c>
      <c r="B1436" s="281"/>
      <c r="C1436" s="281"/>
      <c r="D1436" s="281"/>
      <c r="E1436" s="281"/>
      <c r="F1436" s="281"/>
      <c r="G1436" s="296"/>
      <c r="H1436" s="676"/>
      <c r="I1436" s="281"/>
      <c r="J1436" s="281"/>
      <c r="K1436" s="281"/>
      <c r="L1436" s="676"/>
      <c r="M1436" s="306"/>
      <c r="N1436" s="325"/>
      <c r="O1436" s="507"/>
      <c r="P1436" s="513"/>
      <c r="Q1436" s="514"/>
      <c r="R1436" s="514"/>
      <c r="S1436" s="279">
        <f t="shared" si="302"/>
        <v>-365</v>
      </c>
      <c r="T1436" s="501"/>
      <c r="U1436" s="324"/>
      <c r="V1436" s="282"/>
      <c r="W1436" s="282"/>
      <c r="X1436" s="280"/>
      <c r="Y1436" s="280"/>
      <c r="Z1436" s="282"/>
      <c r="AA1436" s="319">
        <f t="shared" si="303"/>
        <v>0</v>
      </c>
      <c r="AB1436" s="149"/>
      <c r="AC1436" s="280"/>
      <c r="AD1436" s="305"/>
      <c r="AE1436" s="280"/>
      <c r="AF1436" s="280"/>
      <c r="AG1436" s="280"/>
      <c r="AH1436" s="280"/>
      <c r="AI1436" s="280"/>
      <c r="AJ1436" s="280"/>
      <c r="AK1436" s="501"/>
      <c r="AL1436" s="501"/>
      <c r="AM1436" s="501"/>
      <c r="AN1436" s="501"/>
      <c r="AO1436" s="501"/>
      <c r="AP1436" s="266"/>
      <c r="AQ1436" s="280"/>
      <c r="AR1436" s="501"/>
      <c r="AS1436" s="501"/>
      <c r="AT1436" s="501"/>
      <c r="AU1436" s="501"/>
      <c r="AV1436" s="501"/>
      <c r="AW1436" s="501"/>
      <c r="AX1436" s="501"/>
      <c r="AY1436" s="501"/>
      <c r="AZ1436" s="501"/>
      <c r="BA1436" s="501"/>
      <c r="BB1436" s="501"/>
      <c r="BC1436" s="501"/>
      <c r="BD1436" s="501"/>
      <c r="BE1436" s="501"/>
      <c r="BF1436" s="501"/>
      <c r="BG1436" s="501"/>
      <c r="BH1436" s="501"/>
      <c r="BI1436" s="501"/>
      <c r="BJ1436" s="501"/>
      <c r="BK1436" s="501"/>
      <c r="BL1436" s="501"/>
      <c r="BM1436" s="501"/>
      <c r="BN1436" s="501"/>
      <c r="BO1436" s="501"/>
      <c r="BP1436" s="501"/>
      <c r="BQ1436" s="501"/>
      <c r="BR1436" s="501"/>
      <c r="BS1436" s="501"/>
      <c r="BT1436" s="501"/>
      <c r="BU1436" s="501"/>
      <c r="BV1436" s="501"/>
      <c r="BW1436" s="501"/>
      <c r="BX1436" s="501"/>
      <c r="BY1436" s="501"/>
      <c r="BZ1436" s="501"/>
      <c r="CA1436" s="501"/>
      <c r="CB1436" s="501"/>
      <c r="CC1436" s="501"/>
      <c r="CD1436" s="501"/>
      <c r="CE1436" s="501"/>
      <c r="CF1436" s="501"/>
      <c r="CG1436" s="501"/>
      <c r="CH1436" s="501"/>
      <c r="CI1436" s="501"/>
      <c r="CJ1436" s="501"/>
      <c r="CK1436" s="501"/>
      <c r="CL1436" s="501"/>
      <c r="CM1436" s="501"/>
      <c r="CN1436" s="501"/>
      <c r="CO1436" s="501"/>
      <c r="CP1436" s="501"/>
    </row>
    <row r="1437" spans="1:94" ht="12.75" customHeight="1" x14ac:dyDescent="0.2">
      <c r="A1437" s="281">
        <v>1436</v>
      </c>
      <c r="B1437" s="281"/>
      <c r="C1437" s="281"/>
      <c r="D1437" s="281"/>
      <c r="E1437" s="281"/>
      <c r="F1437" s="281"/>
      <c r="G1437" s="296"/>
      <c r="H1437" s="676"/>
      <c r="I1437" s="281"/>
      <c r="J1437" s="281"/>
      <c r="K1437" s="281"/>
      <c r="L1437" s="676"/>
      <c r="M1437" s="306"/>
      <c r="N1437" s="325"/>
      <c r="O1437" s="507"/>
      <c r="P1437" s="513"/>
      <c r="Q1437" s="514"/>
      <c r="R1437" s="514"/>
      <c r="S1437" s="279">
        <f t="shared" si="302"/>
        <v>-365</v>
      </c>
      <c r="T1437" s="501"/>
      <c r="U1437" s="324"/>
      <c r="V1437" s="282"/>
      <c r="W1437" s="282"/>
      <c r="X1437" s="280"/>
      <c r="Y1437" s="280"/>
      <c r="Z1437" s="282"/>
      <c r="AA1437" s="319">
        <f t="shared" si="303"/>
        <v>0</v>
      </c>
      <c r="AB1437" s="149"/>
      <c r="AC1437" s="280"/>
      <c r="AD1437" s="305"/>
      <c r="AE1437" s="280"/>
      <c r="AF1437" s="280"/>
      <c r="AG1437" s="280"/>
      <c r="AH1437" s="280"/>
      <c r="AI1437" s="280"/>
      <c r="AJ1437" s="280"/>
      <c r="AK1437" s="501"/>
      <c r="AL1437" s="501"/>
      <c r="AM1437" s="501"/>
      <c r="AN1437" s="501"/>
      <c r="AO1437" s="501"/>
      <c r="AP1437" s="266"/>
      <c r="AQ1437" s="280"/>
      <c r="AR1437" s="501"/>
      <c r="AS1437" s="501"/>
      <c r="AT1437" s="501"/>
      <c r="AU1437" s="501"/>
      <c r="AV1437" s="501"/>
      <c r="AW1437" s="501"/>
      <c r="AX1437" s="501"/>
      <c r="AY1437" s="501"/>
      <c r="AZ1437" s="501"/>
      <c r="BA1437" s="501"/>
      <c r="BB1437" s="501"/>
      <c r="BC1437" s="501"/>
      <c r="BD1437" s="501"/>
      <c r="BE1437" s="501"/>
      <c r="BF1437" s="501"/>
      <c r="BG1437" s="501"/>
      <c r="BH1437" s="501"/>
      <c r="BI1437" s="501"/>
      <c r="BJ1437" s="501"/>
      <c r="BK1437" s="501"/>
      <c r="BL1437" s="501"/>
      <c r="BM1437" s="501"/>
      <c r="BN1437" s="501"/>
      <c r="BO1437" s="501"/>
      <c r="BP1437" s="501"/>
      <c r="BQ1437" s="501"/>
      <c r="BR1437" s="501"/>
      <c r="BS1437" s="501"/>
      <c r="BT1437" s="501"/>
      <c r="BU1437" s="501"/>
      <c r="BV1437" s="501"/>
      <c r="BW1437" s="501"/>
      <c r="BX1437" s="501"/>
      <c r="BY1437" s="501"/>
      <c r="BZ1437" s="501"/>
      <c r="CA1437" s="501"/>
      <c r="CB1437" s="501"/>
      <c r="CC1437" s="501"/>
      <c r="CD1437" s="501"/>
      <c r="CE1437" s="501"/>
      <c r="CF1437" s="501"/>
      <c r="CG1437" s="501"/>
      <c r="CH1437" s="501"/>
      <c r="CI1437" s="501"/>
      <c r="CJ1437" s="501"/>
      <c r="CK1437" s="501"/>
      <c r="CL1437" s="501"/>
      <c r="CM1437" s="501"/>
      <c r="CN1437" s="501"/>
      <c r="CO1437" s="501"/>
      <c r="CP1437" s="501"/>
    </row>
    <row r="1438" spans="1:94" ht="12.75" customHeight="1" x14ac:dyDescent="0.2">
      <c r="A1438" s="281">
        <v>1437</v>
      </c>
      <c r="B1438" s="281"/>
      <c r="C1438" s="281"/>
      <c r="D1438" s="281"/>
      <c r="E1438" s="281"/>
      <c r="F1438" s="281"/>
      <c r="G1438" s="296"/>
      <c r="H1438" s="676"/>
      <c r="I1438" s="281"/>
      <c r="J1438" s="281"/>
      <c r="K1438" s="281"/>
      <c r="L1438" s="676"/>
      <c r="M1438" s="306"/>
      <c r="N1438" s="325"/>
      <c r="O1438" s="507"/>
      <c r="P1438" s="513"/>
      <c r="Q1438" s="514"/>
      <c r="R1438" s="514"/>
      <c r="S1438" s="279">
        <f t="shared" si="302"/>
        <v>-365</v>
      </c>
      <c r="T1438" s="501"/>
      <c r="U1438" s="324"/>
      <c r="V1438" s="282"/>
      <c r="W1438" s="282"/>
      <c r="X1438" s="280"/>
      <c r="Y1438" s="280"/>
      <c r="Z1438" s="282"/>
      <c r="AA1438" s="319">
        <f t="shared" si="303"/>
        <v>0</v>
      </c>
      <c r="AB1438" s="149"/>
      <c r="AC1438" s="280"/>
      <c r="AD1438" s="305"/>
      <c r="AE1438" s="280"/>
      <c r="AF1438" s="280"/>
      <c r="AG1438" s="280"/>
      <c r="AH1438" s="280"/>
      <c r="AI1438" s="280"/>
      <c r="AJ1438" s="280"/>
      <c r="AK1438" s="501"/>
      <c r="AL1438" s="501"/>
      <c r="AM1438" s="501"/>
      <c r="AN1438" s="501"/>
      <c r="AO1438" s="501"/>
      <c r="AP1438" s="266"/>
      <c r="AQ1438" s="280"/>
      <c r="AR1438" s="501"/>
      <c r="AS1438" s="501"/>
      <c r="AT1438" s="501"/>
      <c r="AU1438" s="501"/>
      <c r="AV1438" s="501"/>
      <c r="AW1438" s="501"/>
      <c r="AX1438" s="501"/>
      <c r="AY1438" s="501"/>
      <c r="AZ1438" s="501"/>
      <c r="BA1438" s="501"/>
      <c r="BB1438" s="501"/>
      <c r="BC1438" s="501"/>
      <c r="BD1438" s="501"/>
      <c r="BE1438" s="501"/>
      <c r="BF1438" s="501"/>
      <c r="BG1438" s="501"/>
      <c r="BH1438" s="501"/>
      <c r="BI1438" s="501"/>
      <c r="BJ1438" s="501"/>
      <c r="BK1438" s="501"/>
      <c r="BL1438" s="501"/>
      <c r="BM1438" s="501"/>
      <c r="BN1438" s="501"/>
      <c r="BO1438" s="501"/>
      <c r="BP1438" s="501"/>
      <c r="BQ1438" s="501"/>
      <c r="BR1438" s="501"/>
      <c r="BS1438" s="501"/>
      <c r="BT1438" s="501"/>
      <c r="BU1438" s="501"/>
      <c r="BV1438" s="501"/>
      <c r="BW1438" s="501"/>
      <c r="BX1438" s="501"/>
      <c r="BY1438" s="501"/>
      <c r="BZ1438" s="501"/>
      <c r="CA1438" s="501"/>
      <c r="CB1438" s="501"/>
      <c r="CC1438" s="501"/>
      <c r="CD1438" s="501"/>
      <c r="CE1438" s="501"/>
      <c r="CF1438" s="501"/>
      <c r="CG1438" s="501"/>
      <c r="CH1438" s="501"/>
      <c r="CI1438" s="501"/>
      <c r="CJ1438" s="501"/>
      <c r="CK1438" s="501"/>
      <c r="CL1438" s="501"/>
      <c r="CM1438" s="501"/>
      <c r="CN1438" s="501"/>
      <c r="CO1438" s="501"/>
      <c r="CP1438" s="501"/>
    </row>
    <row r="1439" spans="1:94" ht="12.75" customHeight="1" x14ac:dyDescent="0.2">
      <c r="A1439" s="281">
        <v>1438</v>
      </c>
      <c r="B1439" s="281"/>
      <c r="C1439" s="281"/>
      <c r="D1439" s="281"/>
      <c r="E1439" s="281"/>
      <c r="F1439" s="281"/>
      <c r="G1439" s="296"/>
      <c r="H1439" s="676"/>
      <c r="I1439" s="281"/>
      <c r="J1439" s="281"/>
      <c r="K1439" s="281"/>
      <c r="L1439" s="676"/>
      <c r="M1439" s="306"/>
      <c r="N1439" s="325"/>
      <c r="O1439" s="507"/>
      <c r="P1439" s="513"/>
      <c r="Q1439" s="514"/>
      <c r="R1439" s="514"/>
      <c r="S1439" s="279">
        <f t="shared" si="302"/>
        <v>-365</v>
      </c>
      <c r="T1439" s="501"/>
      <c r="U1439" s="324"/>
      <c r="V1439" s="282"/>
      <c r="W1439" s="282"/>
      <c r="X1439" s="280"/>
      <c r="Y1439" s="280"/>
      <c r="Z1439" s="282"/>
      <c r="AA1439" s="319">
        <f t="shared" si="303"/>
        <v>0</v>
      </c>
      <c r="AB1439" s="149"/>
      <c r="AC1439" s="280"/>
      <c r="AD1439" s="305"/>
      <c r="AE1439" s="280"/>
      <c r="AF1439" s="280"/>
      <c r="AG1439" s="280"/>
      <c r="AH1439" s="280"/>
      <c r="AI1439" s="280"/>
      <c r="AJ1439" s="280"/>
      <c r="AK1439" s="501"/>
      <c r="AL1439" s="501"/>
      <c r="AM1439" s="501"/>
      <c r="AN1439" s="501"/>
      <c r="AO1439" s="501"/>
      <c r="AP1439" s="266"/>
      <c r="AQ1439" s="280"/>
      <c r="AR1439" s="501"/>
      <c r="AS1439" s="501"/>
      <c r="AT1439" s="501"/>
      <c r="AU1439" s="501"/>
      <c r="AV1439" s="501"/>
      <c r="AW1439" s="501"/>
      <c r="AX1439" s="501"/>
      <c r="AY1439" s="501"/>
      <c r="AZ1439" s="501"/>
      <c r="BA1439" s="501"/>
      <c r="BB1439" s="501"/>
      <c r="BC1439" s="501"/>
      <c r="BD1439" s="501"/>
      <c r="BE1439" s="501"/>
      <c r="BF1439" s="501"/>
      <c r="BG1439" s="501"/>
      <c r="BH1439" s="501"/>
      <c r="BI1439" s="501"/>
      <c r="BJ1439" s="501"/>
      <c r="BK1439" s="501"/>
      <c r="BL1439" s="501"/>
      <c r="BM1439" s="501"/>
      <c r="BN1439" s="501"/>
      <c r="BO1439" s="501"/>
      <c r="BP1439" s="501"/>
      <c r="BQ1439" s="501"/>
      <c r="BR1439" s="501"/>
      <c r="BS1439" s="501"/>
      <c r="BT1439" s="501"/>
      <c r="BU1439" s="501"/>
      <c r="BV1439" s="501"/>
      <c r="BW1439" s="501"/>
      <c r="BX1439" s="501"/>
      <c r="BY1439" s="501"/>
      <c r="BZ1439" s="501"/>
      <c r="CA1439" s="501"/>
      <c r="CB1439" s="501"/>
      <c r="CC1439" s="501"/>
      <c r="CD1439" s="501"/>
      <c r="CE1439" s="501"/>
      <c r="CF1439" s="501"/>
      <c r="CG1439" s="501"/>
      <c r="CH1439" s="501"/>
      <c r="CI1439" s="501"/>
      <c r="CJ1439" s="501"/>
      <c r="CK1439" s="501"/>
      <c r="CL1439" s="501"/>
      <c r="CM1439" s="501"/>
      <c r="CN1439" s="501"/>
      <c r="CO1439" s="501"/>
      <c r="CP1439" s="501"/>
    </row>
    <row r="1440" spans="1:94" ht="12.75" customHeight="1" x14ac:dyDescent="0.2">
      <c r="A1440" s="281">
        <v>1439</v>
      </c>
      <c r="B1440" s="281"/>
      <c r="C1440" s="281"/>
      <c r="D1440" s="281"/>
      <c r="E1440" s="281"/>
      <c r="F1440" s="281"/>
      <c r="G1440" s="296"/>
      <c r="H1440" s="676"/>
      <c r="I1440" s="281"/>
      <c r="J1440" s="281"/>
      <c r="K1440" s="281"/>
      <c r="L1440" s="676"/>
      <c r="M1440" s="306"/>
      <c r="N1440" s="325"/>
      <c r="O1440" s="507"/>
      <c r="P1440" s="513"/>
      <c r="Q1440" s="514"/>
      <c r="R1440" s="514"/>
      <c r="S1440" s="279">
        <f t="shared" si="302"/>
        <v>-365</v>
      </c>
      <c r="T1440" s="501"/>
      <c r="U1440" s="324"/>
      <c r="V1440" s="282"/>
      <c r="W1440" s="282"/>
      <c r="X1440" s="280"/>
      <c r="Y1440" s="280"/>
      <c r="Z1440" s="282"/>
      <c r="AA1440" s="319">
        <f t="shared" si="303"/>
        <v>0</v>
      </c>
      <c r="AB1440" s="149"/>
      <c r="AC1440" s="280"/>
      <c r="AD1440" s="305"/>
      <c r="AE1440" s="280"/>
      <c r="AF1440" s="280"/>
      <c r="AG1440" s="280"/>
      <c r="AH1440" s="280"/>
      <c r="AI1440" s="280"/>
      <c r="AJ1440" s="280"/>
      <c r="AK1440" s="501"/>
      <c r="AL1440" s="501"/>
      <c r="AM1440" s="501"/>
      <c r="AN1440" s="501"/>
      <c r="AO1440" s="501"/>
      <c r="AP1440" s="266"/>
      <c r="AQ1440" s="280"/>
      <c r="AR1440" s="501"/>
      <c r="AS1440" s="501"/>
      <c r="AT1440" s="501"/>
      <c r="AU1440" s="501"/>
      <c r="AV1440" s="501"/>
      <c r="AW1440" s="501"/>
      <c r="AX1440" s="501"/>
      <c r="AY1440" s="501"/>
      <c r="AZ1440" s="501"/>
      <c r="BA1440" s="501"/>
      <c r="BB1440" s="501"/>
      <c r="BC1440" s="501"/>
      <c r="BD1440" s="501"/>
      <c r="BE1440" s="501"/>
      <c r="BF1440" s="501"/>
      <c r="BG1440" s="501"/>
      <c r="BH1440" s="501"/>
      <c r="BI1440" s="501"/>
      <c r="BJ1440" s="501"/>
      <c r="BK1440" s="501"/>
      <c r="BL1440" s="501"/>
      <c r="BM1440" s="501"/>
      <c r="BN1440" s="501"/>
      <c r="BO1440" s="501"/>
      <c r="BP1440" s="501"/>
      <c r="BQ1440" s="501"/>
      <c r="BR1440" s="501"/>
      <c r="BS1440" s="501"/>
      <c r="BT1440" s="501"/>
      <c r="BU1440" s="501"/>
      <c r="BV1440" s="501"/>
      <c r="BW1440" s="501"/>
      <c r="BX1440" s="501"/>
      <c r="BY1440" s="501"/>
      <c r="BZ1440" s="501"/>
      <c r="CA1440" s="501"/>
      <c r="CB1440" s="501"/>
      <c r="CC1440" s="501"/>
      <c r="CD1440" s="501"/>
      <c r="CE1440" s="501"/>
      <c r="CF1440" s="501"/>
      <c r="CG1440" s="501"/>
      <c r="CH1440" s="501"/>
      <c r="CI1440" s="501"/>
      <c r="CJ1440" s="501"/>
      <c r="CK1440" s="501"/>
      <c r="CL1440" s="501"/>
      <c r="CM1440" s="501"/>
      <c r="CN1440" s="501"/>
      <c r="CO1440" s="501"/>
      <c r="CP1440" s="501"/>
    </row>
    <row r="1441" spans="1:94" ht="12.75" customHeight="1" x14ac:dyDescent="0.2">
      <c r="A1441" s="281">
        <v>1440</v>
      </c>
      <c r="B1441" s="281"/>
      <c r="C1441" s="281"/>
      <c r="D1441" s="281"/>
      <c r="E1441" s="281"/>
      <c r="F1441" s="281"/>
      <c r="G1441" s="296"/>
      <c r="H1441" s="676"/>
      <c r="I1441" s="281"/>
      <c r="J1441" s="281"/>
      <c r="K1441" s="281"/>
      <c r="L1441" s="676"/>
      <c r="M1441" s="306"/>
      <c r="N1441" s="325"/>
      <c r="O1441" s="507"/>
      <c r="P1441" s="513"/>
      <c r="Q1441" s="514"/>
      <c r="R1441" s="514"/>
      <c r="S1441" s="279">
        <f t="shared" si="302"/>
        <v>-365</v>
      </c>
      <c r="T1441" s="501"/>
      <c r="U1441" s="324"/>
      <c r="V1441" s="282"/>
      <c r="W1441" s="282"/>
      <c r="X1441" s="280"/>
      <c r="Y1441" s="280"/>
      <c r="Z1441" s="282"/>
      <c r="AA1441" s="319">
        <f t="shared" si="303"/>
        <v>0</v>
      </c>
      <c r="AB1441" s="149"/>
      <c r="AC1441" s="280"/>
      <c r="AD1441" s="305"/>
      <c r="AE1441" s="280"/>
      <c r="AF1441" s="280"/>
      <c r="AG1441" s="280"/>
      <c r="AH1441" s="280"/>
      <c r="AI1441" s="280"/>
      <c r="AJ1441" s="280"/>
      <c r="AK1441" s="501"/>
      <c r="AL1441" s="501"/>
      <c r="AM1441" s="501"/>
      <c r="AN1441" s="501"/>
      <c r="AO1441" s="501"/>
      <c r="AP1441" s="266"/>
      <c r="AQ1441" s="280"/>
      <c r="AR1441" s="501"/>
      <c r="AS1441" s="501"/>
      <c r="AT1441" s="501"/>
      <c r="AU1441" s="501"/>
      <c r="AV1441" s="501"/>
      <c r="AW1441" s="501"/>
      <c r="AX1441" s="501"/>
      <c r="AY1441" s="501"/>
      <c r="AZ1441" s="501"/>
      <c r="BA1441" s="501"/>
      <c r="BB1441" s="501"/>
      <c r="BC1441" s="501"/>
      <c r="BD1441" s="501"/>
      <c r="BE1441" s="501"/>
      <c r="BF1441" s="501"/>
      <c r="BG1441" s="501"/>
      <c r="BH1441" s="501"/>
      <c r="BI1441" s="501"/>
      <c r="BJ1441" s="501"/>
      <c r="BK1441" s="501"/>
      <c r="BL1441" s="501"/>
      <c r="BM1441" s="501"/>
      <c r="BN1441" s="501"/>
      <c r="BO1441" s="501"/>
      <c r="BP1441" s="501"/>
      <c r="BQ1441" s="501"/>
      <c r="BR1441" s="501"/>
      <c r="BS1441" s="501"/>
      <c r="BT1441" s="501"/>
      <c r="BU1441" s="501"/>
      <c r="BV1441" s="501"/>
      <c r="BW1441" s="501"/>
      <c r="BX1441" s="501"/>
      <c r="BY1441" s="501"/>
      <c r="BZ1441" s="501"/>
      <c r="CA1441" s="501"/>
      <c r="CB1441" s="501"/>
      <c r="CC1441" s="501"/>
      <c r="CD1441" s="501"/>
      <c r="CE1441" s="501"/>
      <c r="CF1441" s="501"/>
      <c r="CG1441" s="501"/>
      <c r="CH1441" s="501"/>
      <c r="CI1441" s="501"/>
      <c r="CJ1441" s="501"/>
      <c r="CK1441" s="501"/>
      <c r="CL1441" s="501"/>
      <c r="CM1441" s="501"/>
      <c r="CN1441" s="501"/>
      <c r="CO1441" s="501"/>
      <c r="CP1441" s="501"/>
    </row>
    <row r="1442" spans="1:94" ht="12.75" customHeight="1" x14ac:dyDescent="0.2">
      <c r="A1442" s="281">
        <v>1441</v>
      </c>
      <c r="B1442" s="281"/>
      <c r="C1442" s="281"/>
      <c r="D1442" s="281"/>
      <c r="E1442" s="281"/>
      <c r="F1442" s="281"/>
      <c r="G1442" s="296"/>
      <c r="H1442" s="676"/>
      <c r="I1442" s="281"/>
      <c r="J1442" s="281"/>
      <c r="K1442" s="281"/>
      <c r="L1442" s="676"/>
      <c r="M1442" s="306"/>
      <c r="N1442" s="325"/>
      <c r="O1442" s="507"/>
      <c r="P1442" s="513"/>
      <c r="Q1442" s="514"/>
      <c r="R1442" s="514"/>
      <c r="S1442" s="279">
        <f t="shared" si="302"/>
        <v>-365</v>
      </c>
      <c r="T1442" s="501"/>
      <c r="U1442" s="324"/>
      <c r="V1442" s="282"/>
      <c r="W1442" s="282"/>
      <c r="X1442" s="280"/>
      <c r="Y1442" s="280"/>
      <c r="Z1442" s="282"/>
      <c r="AA1442" s="319">
        <f t="shared" si="303"/>
        <v>0</v>
      </c>
      <c r="AB1442" s="149"/>
      <c r="AC1442" s="280"/>
      <c r="AD1442" s="305"/>
      <c r="AE1442" s="280"/>
      <c r="AF1442" s="280"/>
      <c r="AG1442" s="280"/>
      <c r="AH1442" s="280"/>
      <c r="AI1442" s="280"/>
      <c r="AJ1442" s="280"/>
      <c r="AK1442" s="501"/>
      <c r="AL1442" s="501"/>
      <c r="AM1442" s="501"/>
      <c r="AN1442" s="501"/>
      <c r="AO1442" s="501"/>
      <c r="AP1442" s="266"/>
      <c r="AQ1442" s="280"/>
      <c r="AR1442" s="501"/>
      <c r="AS1442" s="501"/>
      <c r="AT1442" s="501"/>
      <c r="AU1442" s="501"/>
      <c r="AV1442" s="501"/>
      <c r="AW1442" s="501"/>
      <c r="AX1442" s="501"/>
      <c r="AY1442" s="501"/>
      <c r="AZ1442" s="501"/>
      <c r="BA1442" s="501"/>
      <c r="BB1442" s="501"/>
      <c r="BC1442" s="501"/>
      <c r="BD1442" s="501"/>
      <c r="BE1442" s="501"/>
      <c r="BF1442" s="501"/>
      <c r="BG1442" s="501"/>
      <c r="BH1442" s="501"/>
      <c r="BI1442" s="501"/>
      <c r="BJ1442" s="501"/>
      <c r="BK1442" s="501"/>
      <c r="BL1442" s="501"/>
      <c r="BM1442" s="501"/>
      <c r="BN1442" s="501"/>
      <c r="BO1442" s="501"/>
      <c r="BP1442" s="501"/>
      <c r="BQ1442" s="501"/>
      <c r="BR1442" s="501"/>
      <c r="BS1442" s="501"/>
      <c r="BT1442" s="501"/>
      <c r="BU1442" s="501"/>
      <c r="BV1442" s="501"/>
      <c r="BW1442" s="501"/>
      <c r="BX1442" s="501"/>
      <c r="BY1442" s="501"/>
      <c r="BZ1442" s="501"/>
      <c r="CA1442" s="501"/>
      <c r="CB1442" s="501"/>
      <c r="CC1442" s="501"/>
      <c r="CD1442" s="501"/>
      <c r="CE1442" s="501"/>
      <c r="CF1442" s="501"/>
      <c r="CG1442" s="501"/>
      <c r="CH1442" s="501"/>
      <c r="CI1442" s="501"/>
      <c r="CJ1442" s="501"/>
      <c r="CK1442" s="501"/>
      <c r="CL1442" s="501"/>
      <c r="CM1442" s="501"/>
      <c r="CN1442" s="501"/>
      <c r="CO1442" s="501"/>
      <c r="CP1442" s="501"/>
    </row>
    <row r="1443" spans="1:94" ht="12.75" customHeight="1" x14ac:dyDescent="0.2">
      <c r="A1443" s="281">
        <v>1442</v>
      </c>
      <c r="B1443" s="281"/>
      <c r="C1443" s="281"/>
      <c r="D1443" s="281"/>
      <c r="E1443" s="281"/>
      <c r="F1443" s="281"/>
      <c r="G1443" s="296"/>
      <c r="H1443" s="676"/>
      <c r="I1443" s="281"/>
      <c r="J1443" s="281"/>
      <c r="K1443" s="281"/>
      <c r="L1443" s="676"/>
      <c r="M1443" s="306"/>
      <c r="N1443" s="325"/>
      <c r="O1443" s="507"/>
      <c r="P1443" s="513"/>
      <c r="Q1443" s="514"/>
      <c r="R1443" s="514"/>
      <c r="S1443" s="279">
        <f t="shared" si="302"/>
        <v>-365</v>
      </c>
      <c r="T1443" s="501"/>
      <c r="U1443" s="324"/>
      <c r="V1443" s="282"/>
      <c r="W1443" s="282"/>
      <c r="X1443" s="280"/>
      <c r="Y1443" s="280"/>
      <c r="Z1443" s="282"/>
      <c r="AA1443" s="319">
        <f t="shared" si="303"/>
        <v>0</v>
      </c>
      <c r="AB1443" s="149"/>
      <c r="AC1443" s="280"/>
      <c r="AD1443" s="305"/>
      <c r="AE1443" s="280"/>
      <c r="AF1443" s="280"/>
      <c r="AG1443" s="280"/>
      <c r="AH1443" s="280"/>
      <c r="AI1443" s="280"/>
      <c r="AJ1443" s="280"/>
      <c r="AK1443" s="501"/>
      <c r="AL1443" s="501"/>
      <c r="AM1443" s="501"/>
      <c r="AN1443" s="501"/>
      <c r="AO1443" s="501"/>
      <c r="AP1443" s="266"/>
      <c r="AQ1443" s="280"/>
      <c r="AR1443" s="501"/>
      <c r="AS1443" s="501"/>
      <c r="AT1443" s="501"/>
      <c r="AU1443" s="501"/>
      <c r="AV1443" s="501"/>
      <c r="AW1443" s="501"/>
      <c r="AX1443" s="501"/>
      <c r="AY1443" s="501"/>
      <c r="AZ1443" s="501"/>
      <c r="BA1443" s="501"/>
      <c r="BB1443" s="501"/>
      <c r="BC1443" s="501"/>
      <c r="BD1443" s="501"/>
      <c r="BE1443" s="501"/>
      <c r="BF1443" s="501"/>
      <c r="BG1443" s="501"/>
      <c r="BH1443" s="501"/>
      <c r="BI1443" s="501"/>
      <c r="BJ1443" s="501"/>
      <c r="BK1443" s="501"/>
      <c r="BL1443" s="501"/>
      <c r="BM1443" s="501"/>
      <c r="BN1443" s="501"/>
      <c r="BO1443" s="501"/>
      <c r="BP1443" s="501"/>
      <c r="BQ1443" s="501"/>
      <c r="BR1443" s="501"/>
      <c r="BS1443" s="501"/>
      <c r="BT1443" s="501"/>
      <c r="BU1443" s="501"/>
      <c r="BV1443" s="501"/>
      <c r="BW1443" s="501"/>
      <c r="BX1443" s="501"/>
      <c r="BY1443" s="501"/>
      <c r="BZ1443" s="501"/>
      <c r="CA1443" s="501"/>
      <c r="CB1443" s="501"/>
      <c r="CC1443" s="501"/>
      <c r="CD1443" s="501"/>
      <c r="CE1443" s="501"/>
      <c r="CF1443" s="501"/>
      <c r="CG1443" s="501"/>
      <c r="CH1443" s="501"/>
      <c r="CI1443" s="501"/>
      <c r="CJ1443" s="501"/>
      <c r="CK1443" s="501"/>
      <c r="CL1443" s="501"/>
      <c r="CM1443" s="501"/>
      <c r="CN1443" s="501"/>
      <c r="CO1443" s="501"/>
      <c r="CP1443" s="501"/>
    </row>
    <row r="1444" spans="1:94" ht="12.75" customHeight="1" x14ac:dyDescent="0.2">
      <c r="A1444" s="281">
        <v>1443</v>
      </c>
      <c r="B1444" s="281"/>
      <c r="C1444" s="281"/>
      <c r="D1444" s="281"/>
      <c r="E1444" s="281"/>
      <c r="F1444" s="281"/>
      <c r="G1444" s="296"/>
      <c r="H1444" s="676"/>
      <c r="I1444" s="281"/>
      <c r="J1444" s="281"/>
      <c r="K1444" s="281"/>
      <c r="L1444" s="676"/>
      <c r="M1444" s="306"/>
      <c r="N1444" s="325"/>
      <c r="O1444" s="507"/>
      <c r="P1444" s="513"/>
      <c r="Q1444" s="514"/>
      <c r="R1444" s="514"/>
      <c r="S1444" s="279">
        <f t="shared" si="302"/>
        <v>-365</v>
      </c>
      <c r="T1444" s="501"/>
      <c r="U1444" s="324"/>
      <c r="V1444" s="282"/>
      <c r="W1444" s="282"/>
      <c r="X1444" s="280"/>
      <c r="Y1444" s="280"/>
      <c r="Z1444" s="282"/>
      <c r="AA1444" s="319">
        <f t="shared" si="303"/>
        <v>0</v>
      </c>
      <c r="AB1444" s="149"/>
      <c r="AC1444" s="280"/>
      <c r="AD1444" s="305"/>
      <c r="AE1444" s="280"/>
      <c r="AF1444" s="280"/>
      <c r="AG1444" s="280"/>
      <c r="AH1444" s="280"/>
      <c r="AI1444" s="280"/>
      <c r="AJ1444" s="280"/>
      <c r="AK1444" s="501"/>
      <c r="AL1444" s="501"/>
      <c r="AM1444" s="501"/>
      <c r="AN1444" s="501"/>
      <c r="AO1444" s="501"/>
      <c r="AP1444" s="266"/>
      <c r="AQ1444" s="280"/>
      <c r="AR1444" s="501"/>
      <c r="AS1444" s="501"/>
      <c r="AT1444" s="501"/>
      <c r="AU1444" s="501"/>
      <c r="AV1444" s="501"/>
      <c r="AW1444" s="501"/>
      <c r="AX1444" s="501"/>
      <c r="AY1444" s="501"/>
      <c r="AZ1444" s="501"/>
      <c r="BA1444" s="501"/>
      <c r="BB1444" s="501"/>
      <c r="BC1444" s="501"/>
      <c r="BD1444" s="501"/>
      <c r="BE1444" s="501"/>
      <c r="BF1444" s="501"/>
      <c r="BG1444" s="501"/>
      <c r="BH1444" s="501"/>
      <c r="BI1444" s="501"/>
      <c r="BJ1444" s="501"/>
      <c r="BK1444" s="501"/>
      <c r="BL1444" s="501"/>
      <c r="BM1444" s="501"/>
      <c r="BN1444" s="501"/>
      <c r="BO1444" s="501"/>
      <c r="BP1444" s="501"/>
      <c r="BQ1444" s="501"/>
      <c r="BR1444" s="501"/>
      <c r="BS1444" s="501"/>
      <c r="BT1444" s="501"/>
      <c r="BU1444" s="501"/>
      <c r="BV1444" s="501"/>
      <c r="BW1444" s="501"/>
      <c r="BX1444" s="501"/>
      <c r="BY1444" s="501"/>
      <c r="BZ1444" s="501"/>
      <c r="CA1444" s="501"/>
      <c r="CB1444" s="501"/>
      <c r="CC1444" s="501"/>
      <c r="CD1444" s="501"/>
      <c r="CE1444" s="501"/>
      <c r="CF1444" s="501"/>
      <c r="CG1444" s="501"/>
      <c r="CH1444" s="501"/>
      <c r="CI1444" s="501"/>
      <c r="CJ1444" s="501"/>
      <c r="CK1444" s="501"/>
      <c r="CL1444" s="501"/>
      <c r="CM1444" s="501"/>
      <c r="CN1444" s="501"/>
      <c r="CO1444" s="501"/>
      <c r="CP1444" s="501"/>
    </row>
    <row r="1445" spans="1:94" ht="12.75" customHeight="1" x14ac:dyDescent="0.2">
      <c r="A1445" s="281">
        <v>1444</v>
      </c>
      <c r="B1445" s="281"/>
      <c r="C1445" s="281"/>
      <c r="D1445" s="281"/>
      <c r="E1445" s="281"/>
      <c r="F1445" s="281"/>
      <c r="G1445" s="296"/>
      <c r="H1445" s="676"/>
      <c r="I1445" s="281"/>
      <c r="J1445" s="281"/>
      <c r="K1445" s="281"/>
      <c r="L1445" s="676"/>
      <c r="M1445" s="306"/>
      <c r="N1445" s="325"/>
      <c r="O1445" s="507"/>
      <c r="P1445" s="513"/>
      <c r="Q1445" s="514"/>
      <c r="R1445" s="514"/>
      <c r="S1445" s="279">
        <f t="shared" si="302"/>
        <v>-365</v>
      </c>
      <c r="T1445" s="501"/>
      <c r="U1445" s="324"/>
      <c r="V1445" s="282"/>
      <c r="W1445" s="282"/>
      <c r="X1445" s="280"/>
      <c r="Y1445" s="280"/>
      <c r="Z1445" s="282"/>
      <c r="AA1445" s="319">
        <f t="shared" si="303"/>
        <v>0</v>
      </c>
      <c r="AB1445" s="149"/>
      <c r="AC1445" s="280"/>
      <c r="AD1445" s="305"/>
      <c r="AE1445" s="280"/>
      <c r="AF1445" s="280"/>
      <c r="AG1445" s="280"/>
      <c r="AH1445" s="280"/>
      <c r="AI1445" s="280"/>
      <c r="AJ1445" s="280"/>
      <c r="AK1445" s="501"/>
      <c r="AL1445" s="501"/>
      <c r="AM1445" s="501"/>
      <c r="AN1445" s="501"/>
      <c r="AO1445" s="501"/>
      <c r="AP1445" s="266"/>
      <c r="AQ1445" s="280"/>
      <c r="AR1445" s="501"/>
      <c r="AS1445" s="501"/>
      <c r="AT1445" s="501"/>
      <c r="AU1445" s="501"/>
      <c r="AV1445" s="501"/>
      <c r="AW1445" s="501"/>
      <c r="AX1445" s="501"/>
      <c r="AY1445" s="501"/>
      <c r="AZ1445" s="501"/>
      <c r="BA1445" s="501"/>
      <c r="BB1445" s="501"/>
      <c r="BC1445" s="501"/>
      <c r="BD1445" s="501"/>
      <c r="BE1445" s="501"/>
      <c r="BF1445" s="501"/>
      <c r="BG1445" s="501"/>
      <c r="BH1445" s="501"/>
      <c r="BI1445" s="501"/>
      <c r="BJ1445" s="501"/>
      <c r="BK1445" s="501"/>
      <c r="BL1445" s="501"/>
      <c r="BM1445" s="501"/>
      <c r="BN1445" s="501"/>
      <c r="BO1445" s="501"/>
      <c r="BP1445" s="501"/>
      <c r="BQ1445" s="501"/>
      <c r="BR1445" s="501"/>
      <c r="BS1445" s="501"/>
      <c r="BT1445" s="501"/>
      <c r="BU1445" s="501"/>
      <c r="BV1445" s="501"/>
      <c r="BW1445" s="501"/>
      <c r="BX1445" s="501"/>
      <c r="BY1445" s="501"/>
      <c r="BZ1445" s="501"/>
      <c r="CA1445" s="501"/>
      <c r="CB1445" s="501"/>
      <c r="CC1445" s="501"/>
      <c r="CD1445" s="501"/>
      <c r="CE1445" s="501"/>
      <c r="CF1445" s="501"/>
      <c r="CG1445" s="501"/>
      <c r="CH1445" s="501"/>
      <c r="CI1445" s="501"/>
      <c r="CJ1445" s="501"/>
      <c r="CK1445" s="501"/>
      <c r="CL1445" s="501"/>
      <c r="CM1445" s="501"/>
      <c r="CN1445" s="501"/>
      <c r="CO1445" s="501"/>
      <c r="CP1445" s="501"/>
    </row>
    <row r="1446" spans="1:94" ht="12.75" customHeight="1" x14ac:dyDescent="0.2">
      <c r="A1446" s="281">
        <v>1445</v>
      </c>
      <c r="B1446" s="281"/>
      <c r="C1446" s="281"/>
      <c r="D1446" s="281"/>
      <c r="E1446" s="281"/>
      <c r="F1446" s="281"/>
      <c r="G1446" s="296"/>
      <c r="H1446" s="676"/>
      <c r="I1446" s="281"/>
      <c r="J1446" s="281"/>
      <c r="K1446" s="281"/>
      <c r="L1446" s="676"/>
      <c r="M1446" s="306"/>
      <c r="N1446" s="325"/>
      <c r="O1446" s="507"/>
      <c r="P1446" s="513"/>
      <c r="Q1446" s="514"/>
      <c r="R1446" s="514"/>
      <c r="S1446" s="279">
        <f t="shared" si="302"/>
        <v>-365</v>
      </c>
      <c r="T1446" s="501"/>
      <c r="U1446" s="324"/>
      <c r="V1446" s="282"/>
      <c r="W1446" s="282"/>
      <c r="X1446" s="280"/>
      <c r="Y1446" s="280"/>
      <c r="Z1446" s="282"/>
      <c r="AA1446" s="319">
        <f t="shared" si="303"/>
        <v>0</v>
      </c>
      <c r="AB1446" s="149"/>
      <c r="AC1446" s="280"/>
      <c r="AD1446" s="305"/>
      <c r="AE1446" s="280"/>
      <c r="AF1446" s="280"/>
      <c r="AG1446" s="280"/>
      <c r="AH1446" s="280"/>
      <c r="AI1446" s="280"/>
      <c r="AJ1446" s="280"/>
      <c r="AK1446" s="501"/>
      <c r="AL1446" s="501"/>
      <c r="AM1446" s="501"/>
      <c r="AN1446" s="501"/>
      <c r="AO1446" s="501"/>
      <c r="AP1446" s="266"/>
      <c r="AQ1446" s="280"/>
      <c r="AR1446" s="501"/>
      <c r="AS1446" s="501"/>
      <c r="AT1446" s="501"/>
      <c r="AU1446" s="501"/>
      <c r="AV1446" s="501"/>
      <c r="AW1446" s="501"/>
      <c r="AX1446" s="501"/>
      <c r="AY1446" s="501"/>
      <c r="AZ1446" s="501"/>
      <c r="BA1446" s="501"/>
      <c r="BB1446" s="501"/>
      <c r="BC1446" s="501"/>
      <c r="BD1446" s="501"/>
      <c r="BE1446" s="501"/>
      <c r="BF1446" s="501"/>
      <c r="BG1446" s="501"/>
      <c r="BH1446" s="501"/>
      <c r="BI1446" s="501"/>
      <c r="BJ1446" s="501"/>
      <c r="BK1446" s="501"/>
      <c r="BL1446" s="501"/>
      <c r="BM1446" s="501"/>
      <c r="BN1446" s="501"/>
      <c r="BO1446" s="501"/>
      <c r="BP1446" s="501"/>
      <c r="BQ1446" s="501"/>
      <c r="BR1446" s="501"/>
      <c r="BS1446" s="501"/>
      <c r="BT1446" s="501"/>
      <c r="BU1446" s="501"/>
      <c r="BV1446" s="501"/>
      <c r="BW1446" s="501"/>
      <c r="BX1446" s="501"/>
      <c r="BY1446" s="501"/>
      <c r="BZ1446" s="501"/>
      <c r="CA1446" s="501"/>
      <c r="CB1446" s="501"/>
      <c r="CC1446" s="501"/>
      <c r="CD1446" s="501"/>
      <c r="CE1446" s="501"/>
      <c r="CF1446" s="501"/>
      <c r="CG1446" s="501"/>
      <c r="CH1446" s="501"/>
      <c r="CI1446" s="501"/>
      <c r="CJ1446" s="501"/>
      <c r="CK1446" s="501"/>
      <c r="CL1446" s="501"/>
      <c r="CM1446" s="501"/>
      <c r="CN1446" s="501"/>
      <c r="CO1446" s="501"/>
      <c r="CP1446" s="501"/>
    </row>
    <row r="1447" spans="1:94" ht="12.75" customHeight="1" x14ac:dyDescent="0.2">
      <c r="A1447" s="281">
        <v>1446</v>
      </c>
      <c r="B1447" s="281"/>
      <c r="C1447" s="281"/>
      <c r="D1447" s="281"/>
      <c r="E1447" s="281"/>
      <c r="F1447" s="281"/>
      <c r="G1447" s="296"/>
      <c r="H1447" s="676"/>
      <c r="I1447" s="281"/>
      <c r="J1447" s="281"/>
      <c r="K1447" s="281"/>
      <c r="L1447" s="676"/>
      <c r="M1447" s="306"/>
      <c r="N1447" s="325"/>
      <c r="O1447" s="507"/>
      <c r="P1447" s="513"/>
      <c r="Q1447" s="514"/>
      <c r="R1447" s="514"/>
      <c r="S1447" s="279">
        <f t="shared" si="302"/>
        <v>-365</v>
      </c>
      <c r="T1447" s="501"/>
      <c r="U1447" s="324"/>
      <c r="V1447" s="282"/>
      <c r="W1447" s="282"/>
      <c r="X1447" s="280"/>
      <c r="Y1447" s="280"/>
      <c r="Z1447" s="282"/>
      <c r="AA1447" s="319">
        <f t="shared" si="303"/>
        <v>0</v>
      </c>
      <c r="AB1447" s="149"/>
      <c r="AC1447" s="280"/>
      <c r="AD1447" s="305"/>
      <c r="AE1447" s="280"/>
      <c r="AF1447" s="280"/>
      <c r="AG1447" s="280"/>
      <c r="AH1447" s="280"/>
      <c r="AI1447" s="280"/>
      <c r="AJ1447" s="280"/>
      <c r="AK1447" s="501"/>
      <c r="AL1447" s="501"/>
      <c r="AM1447" s="501"/>
      <c r="AN1447" s="501"/>
      <c r="AO1447" s="501"/>
      <c r="AP1447" s="266"/>
      <c r="AQ1447" s="280"/>
      <c r="AR1447" s="501"/>
      <c r="AS1447" s="501"/>
      <c r="AT1447" s="501"/>
      <c r="AU1447" s="501"/>
      <c r="AV1447" s="501"/>
      <c r="AW1447" s="501"/>
      <c r="AX1447" s="501"/>
      <c r="AY1447" s="501"/>
      <c r="AZ1447" s="501"/>
      <c r="BA1447" s="501"/>
      <c r="BB1447" s="501"/>
      <c r="BC1447" s="501"/>
      <c r="BD1447" s="501"/>
      <c r="BE1447" s="501"/>
      <c r="BF1447" s="501"/>
      <c r="BG1447" s="501"/>
      <c r="BH1447" s="501"/>
      <c r="BI1447" s="501"/>
      <c r="BJ1447" s="501"/>
      <c r="BK1447" s="501"/>
      <c r="BL1447" s="501"/>
      <c r="BM1447" s="501"/>
      <c r="BN1447" s="501"/>
      <c r="BO1447" s="501"/>
      <c r="BP1447" s="501"/>
      <c r="BQ1447" s="501"/>
      <c r="BR1447" s="501"/>
      <c r="BS1447" s="501"/>
      <c r="BT1447" s="501"/>
      <c r="BU1447" s="501"/>
      <c r="BV1447" s="501"/>
      <c r="BW1447" s="501"/>
      <c r="BX1447" s="501"/>
      <c r="BY1447" s="501"/>
      <c r="BZ1447" s="501"/>
      <c r="CA1447" s="501"/>
      <c r="CB1447" s="501"/>
      <c r="CC1447" s="501"/>
      <c r="CD1447" s="501"/>
      <c r="CE1447" s="501"/>
      <c r="CF1447" s="501"/>
      <c r="CG1447" s="501"/>
      <c r="CH1447" s="501"/>
      <c r="CI1447" s="501"/>
      <c r="CJ1447" s="501"/>
      <c r="CK1447" s="501"/>
      <c r="CL1447" s="501"/>
      <c r="CM1447" s="501"/>
      <c r="CN1447" s="501"/>
      <c r="CO1447" s="501"/>
      <c r="CP1447" s="501"/>
    </row>
    <row r="1448" spans="1:94" ht="12.75" customHeight="1" x14ac:dyDescent="0.2">
      <c r="A1448" s="281">
        <v>1447</v>
      </c>
      <c r="B1448" s="281"/>
      <c r="C1448" s="281"/>
      <c r="D1448" s="281"/>
      <c r="E1448" s="281"/>
      <c r="F1448" s="281"/>
      <c r="G1448" s="296"/>
      <c r="H1448" s="676"/>
      <c r="I1448" s="281"/>
      <c r="J1448" s="281"/>
      <c r="K1448" s="281"/>
      <c r="L1448" s="676"/>
      <c r="M1448" s="306"/>
      <c r="N1448" s="325"/>
      <c r="O1448" s="507"/>
      <c r="P1448" s="513"/>
      <c r="Q1448" s="514"/>
      <c r="R1448" s="514"/>
      <c r="S1448" s="279">
        <f t="shared" si="302"/>
        <v>-365</v>
      </c>
      <c r="T1448" s="501"/>
      <c r="U1448" s="324"/>
      <c r="V1448" s="282"/>
      <c r="W1448" s="282"/>
      <c r="X1448" s="280"/>
      <c r="Y1448" s="280"/>
      <c r="Z1448" s="282"/>
      <c r="AA1448" s="319">
        <f t="shared" si="303"/>
        <v>0</v>
      </c>
      <c r="AB1448" s="149"/>
      <c r="AC1448" s="280"/>
      <c r="AD1448" s="305"/>
      <c r="AE1448" s="280"/>
      <c r="AF1448" s="280"/>
      <c r="AG1448" s="280"/>
      <c r="AH1448" s="280"/>
      <c r="AI1448" s="280"/>
      <c r="AJ1448" s="280"/>
      <c r="AK1448" s="501"/>
      <c r="AL1448" s="501"/>
      <c r="AM1448" s="501"/>
      <c r="AN1448" s="501"/>
      <c r="AO1448" s="501"/>
      <c r="AP1448" s="266"/>
      <c r="AQ1448" s="280"/>
      <c r="AR1448" s="501"/>
      <c r="AS1448" s="501"/>
      <c r="AT1448" s="501"/>
      <c r="AU1448" s="501"/>
      <c r="AV1448" s="501"/>
      <c r="AW1448" s="501"/>
      <c r="AX1448" s="501"/>
      <c r="AY1448" s="501"/>
      <c r="AZ1448" s="501"/>
      <c r="BA1448" s="501"/>
      <c r="BB1448" s="501"/>
      <c r="BC1448" s="501"/>
      <c r="BD1448" s="501"/>
      <c r="BE1448" s="501"/>
      <c r="BF1448" s="501"/>
      <c r="BG1448" s="501"/>
      <c r="BH1448" s="501"/>
      <c r="BI1448" s="501"/>
      <c r="BJ1448" s="501"/>
      <c r="BK1448" s="501"/>
      <c r="BL1448" s="501"/>
      <c r="BM1448" s="501"/>
      <c r="BN1448" s="501"/>
      <c r="BO1448" s="501"/>
      <c r="BP1448" s="501"/>
      <c r="BQ1448" s="501"/>
      <c r="BR1448" s="501"/>
      <c r="BS1448" s="501"/>
      <c r="BT1448" s="501"/>
      <c r="BU1448" s="501"/>
      <c r="BV1448" s="501"/>
      <c r="BW1448" s="501"/>
      <c r="BX1448" s="501"/>
      <c r="BY1448" s="501"/>
      <c r="BZ1448" s="501"/>
      <c r="CA1448" s="501"/>
      <c r="CB1448" s="501"/>
      <c r="CC1448" s="501"/>
      <c r="CD1448" s="501"/>
      <c r="CE1448" s="501"/>
      <c r="CF1448" s="501"/>
      <c r="CG1448" s="501"/>
      <c r="CH1448" s="501"/>
      <c r="CI1448" s="501"/>
      <c r="CJ1448" s="501"/>
      <c r="CK1448" s="501"/>
      <c r="CL1448" s="501"/>
      <c r="CM1448" s="501"/>
      <c r="CN1448" s="501"/>
      <c r="CO1448" s="501"/>
      <c r="CP1448" s="501"/>
    </row>
    <row r="1449" spans="1:94" ht="12.75" customHeight="1" x14ac:dyDescent="0.2">
      <c r="A1449" s="281">
        <v>1448</v>
      </c>
      <c r="B1449" s="281"/>
      <c r="C1449" s="281"/>
      <c r="D1449" s="281"/>
      <c r="E1449" s="281"/>
      <c r="F1449" s="281"/>
      <c r="G1449" s="296"/>
      <c r="H1449" s="676"/>
      <c r="I1449" s="281"/>
      <c r="J1449" s="281"/>
      <c r="K1449" s="281"/>
      <c r="L1449" s="676"/>
      <c r="M1449" s="306"/>
      <c r="N1449" s="325"/>
      <c r="O1449" s="507"/>
      <c r="P1449" s="513"/>
      <c r="Q1449" s="514"/>
      <c r="R1449" s="514"/>
      <c r="S1449" s="279">
        <f t="shared" si="302"/>
        <v>-365</v>
      </c>
      <c r="T1449" s="501"/>
      <c r="U1449" s="324"/>
      <c r="V1449" s="282"/>
      <c r="W1449" s="282"/>
      <c r="X1449" s="280"/>
      <c r="Y1449" s="280"/>
      <c r="Z1449" s="282"/>
      <c r="AA1449" s="319">
        <f t="shared" si="303"/>
        <v>0</v>
      </c>
      <c r="AB1449" s="149"/>
      <c r="AC1449" s="280"/>
      <c r="AD1449" s="305"/>
      <c r="AE1449" s="280"/>
      <c r="AF1449" s="280"/>
      <c r="AG1449" s="280"/>
      <c r="AH1449" s="280"/>
      <c r="AI1449" s="280"/>
      <c r="AJ1449" s="280"/>
      <c r="AK1449" s="501"/>
      <c r="AL1449" s="501"/>
      <c r="AM1449" s="501"/>
      <c r="AN1449" s="501"/>
      <c r="AO1449" s="501"/>
      <c r="AP1449" s="266"/>
      <c r="AQ1449" s="280"/>
      <c r="AR1449" s="501"/>
      <c r="AS1449" s="501"/>
      <c r="AT1449" s="501"/>
      <c r="AU1449" s="501"/>
      <c r="AV1449" s="501"/>
      <c r="AW1449" s="501"/>
      <c r="AX1449" s="501"/>
      <c r="AY1449" s="501"/>
      <c r="AZ1449" s="501"/>
      <c r="BA1449" s="501"/>
      <c r="BB1449" s="501"/>
      <c r="BC1449" s="501"/>
      <c r="BD1449" s="501"/>
      <c r="BE1449" s="501"/>
      <c r="BF1449" s="501"/>
      <c r="BG1449" s="501"/>
      <c r="BH1449" s="501"/>
      <c r="BI1449" s="501"/>
      <c r="BJ1449" s="501"/>
      <c r="BK1449" s="501"/>
      <c r="BL1449" s="501"/>
      <c r="BM1449" s="501"/>
      <c r="BN1449" s="501"/>
      <c r="BO1449" s="501"/>
      <c r="BP1449" s="501"/>
      <c r="BQ1449" s="501"/>
      <c r="BR1449" s="501"/>
      <c r="BS1449" s="501"/>
      <c r="BT1449" s="501"/>
      <c r="BU1449" s="501"/>
      <c r="BV1449" s="501"/>
      <c r="BW1449" s="501"/>
      <c r="BX1449" s="501"/>
      <c r="BY1449" s="501"/>
      <c r="BZ1449" s="501"/>
      <c r="CA1449" s="501"/>
      <c r="CB1449" s="501"/>
      <c r="CC1449" s="501"/>
      <c r="CD1449" s="501"/>
      <c r="CE1449" s="501"/>
      <c r="CF1449" s="501"/>
      <c r="CG1449" s="501"/>
      <c r="CH1449" s="501"/>
      <c r="CI1449" s="501"/>
      <c r="CJ1449" s="501"/>
      <c r="CK1449" s="501"/>
      <c r="CL1449" s="501"/>
      <c r="CM1449" s="501"/>
      <c r="CN1449" s="501"/>
      <c r="CO1449" s="501"/>
      <c r="CP1449" s="501"/>
    </row>
    <row r="1450" spans="1:94" ht="12.75" customHeight="1" x14ac:dyDescent="0.2">
      <c r="A1450" s="281">
        <v>1449</v>
      </c>
      <c r="B1450" s="281"/>
      <c r="C1450" s="281"/>
      <c r="D1450" s="281"/>
      <c r="E1450" s="281"/>
      <c r="F1450" s="281"/>
      <c r="G1450" s="296"/>
      <c r="H1450" s="676"/>
      <c r="I1450" s="281"/>
      <c r="J1450" s="281"/>
      <c r="K1450" s="281"/>
      <c r="L1450" s="676"/>
      <c r="M1450" s="306"/>
      <c r="N1450" s="325"/>
      <c r="O1450" s="507"/>
      <c r="P1450" s="513"/>
      <c r="Q1450" s="514"/>
      <c r="R1450" s="514"/>
      <c r="S1450" s="279">
        <f t="shared" si="302"/>
        <v>-365</v>
      </c>
      <c r="T1450" s="501"/>
      <c r="U1450" s="324"/>
      <c r="V1450" s="282"/>
      <c r="W1450" s="282"/>
      <c r="X1450" s="280"/>
      <c r="Y1450" s="280"/>
      <c r="Z1450" s="282"/>
      <c r="AA1450" s="319">
        <f t="shared" si="303"/>
        <v>0</v>
      </c>
      <c r="AB1450" s="149"/>
      <c r="AC1450" s="280"/>
      <c r="AD1450" s="305"/>
      <c r="AE1450" s="280"/>
      <c r="AF1450" s="280"/>
      <c r="AG1450" s="280"/>
      <c r="AH1450" s="280"/>
      <c r="AI1450" s="280"/>
      <c r="AJ1450" s="280"/>
      <c r="AK1450" s="501"/>
      <c r="AL1450" s="501"/>
      <c r="AM1450" s="501"/>
      <c r="AN1450" s="501"/>
      <c r="AO1450" s="501"/>
      <c r="AP1450" s="266"/>
      <c r="AQ1450" s="280"/>
      <c r="AR1450" s="501"/>
      <c r="AS1450" s="501"/>
      <c r="AT1450" s="501"/>
      <c r="AU1450" s="501"/>
      <c r="AV1450" s="501"/>
      <c r="AW1450" s="501"/>
      <c r="AX1450" s="501"/>
      <c r="AY1450" s="501"/>
      <c r="AZ1450" s="501"/>
      <c r="BA1450" s="501"/>
      <c r="BB1450" s="501"/>
      <c r="BC1450" s="501"/>
      <c r="BD1450" s="501"/>
      <c r="BE1450" s="501"/>
      <c r="BF1450" s="501"/>
      <c r="BG1450" s="501"/>
      <c r="BH1450" s="501"/>
      <c r="BI1450" s="501"/>
      <c r="BJ1450" s="501"/>
      <c r="BK1450" s="501"/>
      <c r="BL1450" s="501"/>
      <c r="BM1450" s="501"/>
      <c r="BN1450" s="501"/>
      <c r="BO1450" s="501"/>
      <c r="BP1450" s="501"/>
      <c r="BQ1450" s="501"/>
      <c r="BR1450" s="501"/>
      <c r="BS1450" s="501"/>
      <c r="BT1450" s="501"/>
      <c r="BU1450" s="501"/>
      <c r="BV1450" s="501"/>
      <c r="BW1450" s="501"/>
      <c r="BX1450" s="501"/>
      <c r="BY1450" s="501"/>
      <c r="BZ1450" s="501"/>
      <c r="CA1450" s="501"/>
      <c r="CB1450" s="501"/>
      <c r="CC1450" s="501"/>
      <c r="CD1450" s="501"/>
      <c r="CE1450" s="501"/>
      <c r="CF1450" s="501"/>
      <c r="CG1450" s="501"/>
      <c r="CH1450" s="501"/>
      <c r="CI1450" s="501"/>
      <c r="CJ1450" s="501"/>
      <c r="CK1450" s="501"/>
      <c r="CL1450" s="501"/>
      <c r="CM1450" s="501"/>
      <c r="CN1450" s="501"/>
      <c r="CO1450" s="501"/>
      <c r="CP1450" s="501"/>
    </row>
    <row r="1451" spans="1:94" ht="12.75" customHeight="1" x14ac:dyDescent="0.2">
      <c r="A1451" s="281">
        <v>1450</v>
      </c>
      <c r="B1451" s="281"/>
      <c r="C1451" s="281"/>
      <c r="D1451" s="281"/>
      <c r="E1451" s="281"/>
      <c r="F1451" s="281"/>
      <c r="G1451" s="296"/>
      <c r="H1451" s="676"/>
      <c r="I1451" s="281"/>
      <c r="J1451" s="281"/>
      <c r="K1451" s="281"/>
      <c r="L1451" s="676"/>
      <c r="M1451" s="306"/>
      <c r="N1451" s="325"/>
      <c r="O1451" s="507"/>
      <c r="P1451" s="513"/>
      <c r="Q1451" s="514"/>
      <c r="R1451" s="514"/>
      <c r="S1451" s="279">
        <f t="shared" si="302"/>
        <v>-365</v>
      </c>
      <c r="T1451" s="501"/>
      <c r="U1451" s="324"/>
      <c r="V1451" s="282"/>
      <c r="W1451" s="282"/>
      <c r="X1451" s="280"/>
      <c r="Y1451" s="280"/>
      <c r="Z1451" s="282"/>
      <c r="AA1451" s="319">
        <f t="shared" si="303"/>
        <v>0</v>
      </c>
      <c r="AB1451" s="149"/>
      <c r="AC1451" s="280"/>
      <c r="AD1451" s="305"/>
      <c r="AE1451" s="280"/>
      <c r="AF1451" s="280"/>
      <c r="AG1451" s="280"/>
      <c r="AH1451" s="280"/>
      <c r="AI1451" s="280"/>
      <c r="AJ1451" s="280"/>
      <c r="AK1451" s="501"/>
      <c r="AL1451" s="501"/>
      <c r="AM1451" s="501"/>
      <c r="AN1451" s="501"/>
      <c r="AO1451" s="501"/>
      <c r="AP1451" s="266"/>
      <c r="AQ1451" s="280"/>
      <c r="AR1451" s="501"/>
      <c r="AS1451" s="501"/>
      <c r="AT1451" s="501"/>
      <c r="AU1451" s="501"/>
      <c r="AV1451" s="501"/>
      <c r="AW1451" s="501"/>
      <c r="AX1451" s="501"/>
      <c r="AY1451" s="501"/>
      <c r="AZ1451" s="501"/>
      <c r="BA1451" s="501"/>
      <c r="BB1451" s="501"/>
      <c r="BC1451" s="501"/>
      <c r="BD1451" s="501"/>
      <c r="BE1451" s="501"/>
      <c r="BF1451" s="501"/>
      <c r="BG1451" s="501"/>
      <c r="BH1451" s="501"/>
      <c r="BI1451" s="501"/>
      <c r="BJ1451" s="501"/>
      <c r="BK1451" s="501"/>
      <c r="BL1451" s="501"/>
      <c r="BM1451" s="501"/>
      <c r="BN1451" s="501"/>
      <c r="BO1451" s="501"/>
      <c r="BP1451" s="501"/>
      <c r="BQ1451" s="501"/>
      <c r="BR1451" s="501"/>
      <c r="BS1451" s="501"/>
      <c r="BT1451" s="501"/>
      <c r="BU1451" s="501"/>
      <c r="BV1451" s="501"/>
      <c r="BW1451" s="501"/>
      <c r="BX1451" s="501"/>
      <c r="BY1451" s="501"/>
      <c r="BZ1451" s="501"/>
      <c r="CA1451" s="501"/>
      <c r="CB1451" s="501"/>
      <c r="CC1451" s="501"/>
      <c r="CD1451" s="501"/>
      <c r="CE1451" s="501"/>
      <c r="CF1451" s="501"/>
      <c r="CG1451" s="501"/>
      <c r="CH1451" s="501"/>
      <c r="CI1451" s="501"/>
      <c r="CJ1451" s="501"/>
      <c r="CK1451" s="501"/>
      <c r="CL1451" s="501"/>
      <c r="CM1451" s="501"/>
      <c r="CN1451" s="501"/>
      <c r="CO1451" s="501"/>
      <c r="CP1451" s="501"/>
    </row>
    <row r="1452" spans="1:94" ht="12.75" customHeight="1" x14ac:dyDescent="0.2">
      <c r="A1452" s="281">
        <v>1451</v>
      </c>
      <c r="B1452" s="281"/>
      <c r="C1452" s="281"/>
      <c r="D1452" s="281"/>
      <c r="E1452" s="281"/>
      <c r="F1452" s="281"/>
      <c r="G1452" s="296"/>
      <c r="H1452" s="676"/>
      <c r="I1452" s="281"/>
      <c r="J1452" s="281"/>
      <c r="K1452" s="281"/>
      <c r="L1452" s="676"/>
      <c r="M1452" s="306"/>
      <c r="N1452" s="325"/>
      <c r="O1452" s="507"/>
      <c r="P1452" s="513"/>
      <c r="Q1452" s="514"/>
      <c r="R1452" s="514"/>
      <c r="S1452" s="279">
        <f t="shared" si="302"/>
        <v>-365</v>
      </c>
      <c r="T1452" s="501"/>
      <c r="U1452" s="324"/>
      <c r="V1452" s="282"/>
      <c r="W1452" s="282"/>
      <c r="X1452" s="280"/>
      <c r="Y1452" s="280"/>
      <c r="Z1452" s="282"/>
      <c r="AA1452" s="319">
        <f t="shared" si="303"/>
        <v>0</v>
      </c>
      <c r="AB1452" s="149"/>
      <c r="AC1452" s="280"/>
      <c r="AD1452" s="305"/>
      <c r="AE1452" s="280"/>
      <c r="AF1452" s="280"/>
      <c r="AG1452" s="280"/>
      <c r="AH1452" s="280"/>
      <c r="AI1452" s="280"/>
      <c r="AJ1452" s="280"/>
      <c r="AK1452" s="501"/>
      <c r="AL1452" s="501"/>
      <c r="AM1452" s="501"/>
      <c r="AN1452" s="501"/>
      <c r="AO1452" s="501"/>
      <c r="AP1452" s="266"/>
      <c r="AQ1452" s="280"/>
      <c r="AR1452" s="501"/>
      <c r="AS1452" s="501"/>
      <c r="AT1452" s="501"/>
      <c r="AU1452" s="501"/>
      <c r="AV1452" s="501"/>
      <c r="AW1452" s="501"/>
      <c r="AX1452" s="501"/>
      <c r="AY1452" s="501"/>
      <c r="AZ1452" s="501"/>
      <c r="BA1452" s="501"/>
      <c r="BB1452" s="501"/>
      <c r="BC1452" s="501"/>
      <c r="BD1452" s="501"/>
      <c r="BE1452" s="501"/>
      <c r="BF1452" s="501"/>
      <c r="BG1452" s="501"/>
      <c r="BH1452" s="501"/>
      <c r="BI1452" s="501"/>
      <c r="BJ1452" s="501"/>
      <c r="BK1452" s="501"/>
      <c r="BL1452" s="501"/>
      <c r="BM1452" s="501"/>
      <c r="BN1452" s="501"/>
      <c r="BO1452" s="501"/>
      <c r="BP1452" s="501"/>
      <c r="BQ1452" s="501"/>
      <c r="BR1452" s="501"/>
      <c r="BS1452" s="501"/>
      <c r="BT1452" s="501"/>
      <c r="BU1452" s="501"/>
      <c r="BV1452" s="501"/>
      <c r="BW1452" s="501"/>
      <c r="BX1452" s="501"/>
      <c r="BY1452" s="501"/>
      <c r="BZ1452" s="501"/>
      <c r="CA1452" s="501"/>
      <c r="CB1452" s="501"/>
      <c r="CC1452" s="501"/>
      <c r="CD1452" s="501"/>
      <c r="CE1452" s="501"/>
      <c r="CF1452" s="501"/>
      <c r="CG1452" s="501"/>
      <c r="CH1452" s="501"/>
      <c r="CI1452" s="501"/>
      <c r="CJ1452" s="501"/>
      <c r="CK1452" s="501"/>
      <c r="CL1452" s="501"/>
      <c r="CM1452" s="501"/>
      <c r="CN1452" s="501"/>
      <c r="CO1452" s="501"/>
      <c r="CP1452" s="501"/>
    </row>
    <row r="1453" spans="1:94" ht="12.75" customHeight="1" x14ac:dyDescent="0.2">
      <c r="A1453" s="281">
        <v>1452</v>
      </c>
      <c r="B1453" s="281"/>
      <c r="C1453" s="281"/>
      <c r="D1453" s="281"/>
      <c r="E1453" s="281"/>
      <c r="F1453" s="281"/>
      <c r="G1453" s="296"/>
      <c r="H1453" s="676"/>
      <c r="I1453" s="281"/>
      <c r="J1453" s="281"/>
      <c r="K1453" s="281"/>
      <c r="L1453" s="676"/>
      <c r="M1453" s="306"/>
      <c r="N1453" s="325"/>
      <c r="O1453" s="507"/>
      <c r="P1453" s="513"/>
      <c r="Q1453" s="514"/>
      <c r="R1453" s="514"/>
      <c r="S1453" s="279">
        <f t="shared" si="302"/>
        <v>-365</v>
      </c>
      <c r="T1453" s="501"/>
      <c r="U1453" s="324"/>
      <c r="V1453" s="282"/>
      <c r="W1453" s="282"/>
      <c r="X1453" s="280"/>
      <c r="Y1453" s="280"/>
      <c r="Z1453" s="282"/>
      <c r="AA1453" s="319">
        <f t="shared" si="303"/>
        <v>0</v>
      </c>
      <c r="AB1453" s="149"/>
      <c r="AC1453" s="280"/>
      <c r="AD1453" s="305"/>
      <c r="AE1453" s="280"/>
      <c r="AF1453" s="280"/>
      <c r="AG1453" s="280"/>
      <c r="AH1453" s="280"/>
      <c r="AI1453" s="280"/>
      <c r="AJ1453" s="280"/>
      <c r="AK1453" s="501"/>
      <c r="AL1453" s="501"/>
      <c r="AM1453" s="501"/>
      <c r="AN1453" s="501"/>
      <c r="AO1453" s="501"/>
      <c r="AP1453" s="266"/>
      <c r="AQ1453" s="280"/>
      <c r="AR1453" s="501"/>
      <c r="AS1453" s="501"/>
      <c r="AT1453" s="501"/>
      <c r="AU1453" s="501"/>
      <c r="AV1453" s="501"/>
      <c r="AW1453" s="501"/>
      <c r="AX1453" s="501"/>
      <c r="AY1453" s="501"/>
      <c r="AZ1453" s="501"/>
      <c r="BA1453" s="501"/>
      <c r="BB1453" s="501"/>
      <c r="BC1453" s="501"/>
      <c r="BD1453" s="501"/>
      <c r="BE1453" s="501"/>
      <c r="BF1453" s="501"/>
      <c r="BG1453" s="501"/>
      <c r="BH1453" s="501"/>
      <c r="BI1453" s="501"/>
      <c r="BJ1453" s="501"/>
      <c r="BK1453" s="501"/>
      <c r="BL1453" s="501"/>
      <c r="BM1453" s="501"/>
      <c r="BN1453" s="501"/>
      <c r="BO1453" s="501"/>
      <c r="BP1453" s="501"/>
      <c r="BQ1453" s="501"/>
      <c r="BR1453" s="501"/>
      <c r="BS1453" s="501"/>
      <c r="BT1453" s="501"/>
      <c r="BU1453" s="501"/>
      <c r="BV1453" s="501"/>
      <c r="BW1453" s="501"/>
      <c r="BX1453" s="501"/>
      <c r="BY1453" s="501"/>
      <c r="BZ1453" s="501"/>
      <c r="CA1453" s="501"/>
      <c r="CB1453" s="501"/>
      <c r="CC1453" s="501"/>
      <c r="CD1453" s="501"/>
      <c r="CE1453" s="501"/>
      <c r="CF1453" s="501"/>
      <c r="CG1453" s="501"/>
      <c r="CH1453" s="501"/>
      <c r="CI1453" s="501"/>
      <c r="CJ1453" s="501"/>
      <c r="CK1453" s="501"/>
      <c r="CL1453" s="501"/>
      <c r="CM1453" s="501"/>
      <c r="CN1453" s="501"/>
      <c r="CO1453" s="501"/>
      <c r="CP1453" s="501"/>
    </row>
    <row r="1454" spans="1:94" ht="12.75" customHeight="1" x14ac:dyDescent="0.2">
      <c r="A1454" s="281">
        <v>1453</v>
      </c>
      <c r="B1454" s="281"/>
      <c r="C1454" s="281"/>
      <c r="D1454" s="281"/>
      <c r="E1454" s="281"/>
      <c r="F1454" s="281"/>
      <c r="G1454" s="296"/>
      <c r="H1454" s="676"/>
      <c r="I1454" s="281"/>
      <c r="J1454" s="281"/>
      <c r="K1454" s="281"/>
      <c r="L1454" s="676"/>
      <c r="M1454" s="306"/>
      <c r="N1454" s="325"/>
      <c r="O1454" s="507"/>
      <c r="P1454" s="513"/>
      <c r="Q1454" s="514"/>
      <c r="R1454" s="514"/>
      <c r="S1454" s="279">
        <f t="shared" si="302"/>
        <v>-365</v>
      </c>
      <c r="T1454" s="501"/>
      <c r="U1454" s="324"/>
      <c r="V1454" s="282"/>
      <c r="W1454" s="282"/>
      <c r="X1454" s="280"/>
      <c r="Y1454" s="280"/>
      <c r="Z1454" s="282"/>
      <c r="AA1454" s="319">
        <f t="shared" si="303"/>
        <v>0</v>
      </c>
      <c r="AB1454" s="149"/>
      <c r="AC1454" s="280"/>
      <c r="AD1454" s="305"/>
      <c r="AE1454" s="280"/>
      <c r="AF1454" s="280"/>
      <c r="AG1454" s="280"/>
      <c r="AH1454" s="280"/>
      <c r="AI1454" s="280"/>
      <c r="AJ1454" s="280"/>
      <c r="AK1454" s="501"/>
      <c r="AL1454" s="501"/>
      <c r="AM1454" s="501"/>
      <c r="AN1454" s="501"/>
      <c r="AO1454" s="501"/>
      <c r="AP1454" s="266"/>
      <c r="AQ1454" s="280"/>
      <c r="AR1454" s="501"/>
      <c r="AS1454" s="501"/>
      <c r="AT1454" s="501"/>
      <c r="AU1454" s="501"/>
      <c r="AV1454" s="501"/>
      <c r="AW1454" s="501"/>
      <c r="AX1454" s="501"/>
      <c r="AY1454" s="501"/>
      <c r="AZ1454" s="501"/>
      <c r="BA1454" s="501"/>
      <c r="BB1454" s="501"/>
      <c r="BC1454" s="501"/>
      <c r="BD1454" s="501"/>
      <c r="BE1454" s="501"/>
      <c r="BF1454" s="501"/>
      <c r="BG1454" s="501"/>
      <c r="BH1454" s="501"/>
      <c r="BI1454" s="501"/>
      <c r="BJ1454" s="501"/>
      <c r="BK1454" s="501"/>
      <c r="BL1454" s="501"/>
      <c r="BM1454" s="501"/>
      <c r="BN1454" s="501"/>
      <c r="BO1454" s="501"/>
      <c r="BP1454" s="501"/>
      <c r="BQ1454" s="501"/>
      <c r="BR1454" s="501"/>
      <c r="BS1454" s="501"/>
      <c r="BT1454" s="501"/>
      <c r="BU1454" s="501"/>
      <c r="BV1454" s="501"/>
      <c r="BW1454" s="501"/>
      <c r="BX1454" s="501"/>
      <c r="BY1454" s="501"/>
      <c r="BZ1454" s="501"/>
      <c r="CA1454" s="501"/>
      <c r="CB1454" s="501"/>
      <c r="CC1454" s="501"/>
      <c r="CD1454" s="501"/>
      <c r="CE1454" s="501"/>
      <c r="CF1454" s="501"/>
      <c r="CG1454" s="501"/>
      <c r="CH1454" s="501"/>
      <c r="CI1454" s="501"/>
      <c r="CJ1454" s="501"/>
      <c r="CK1454" s="501"/>
      <c r="CL1454" s="501"/>
      <c r="CM1454" s="501"/>
      <c r="CN1454" s="501"/>
      <c r="CO1454" s="501"/>
      <c r="CP1454" s="501"/>
    </row>
    <row r="1455" spans="1:94" ht="12.75" customHeight="1" x14ac:dyDescent="0.2">
      <c r="A1455" s="281">
        <v>1454</v>
      </c>
      <c r="B1455" s="281"/>
      <c r="C1455" s="281"/>
      <c r="D1455" s="281"/>
      <c r="E1455" s="281"/>
      <c r="F1455" s="281"/>
      <c r="G1455" s="296"/>
      <c r="H1455" s="676"/>
      <c r="I1455" s="281"/>
      <c r="J1455" s="281"/>
      <c r="K1455" s="281"/>
      <c r="L1455" s="676"/>
      <c r="M1455" s="306"/>
      <c r="N1455" s="325"/>
      <c r="O1455" s="507"/>
      <c r="P1455" s="513"/>
      <c r="Q1455" s="514"/>
      <c r="R1455" s="514"/>
      <c r="S1455" s="279">
        <f t="shared" si="302"/>
        <v>-365</v>
      </c>
      <c r="T1455" s="501"/>
      <c r="U1455" s="324"/>
      <c r="V1455" s="282"/>
      <c r="W1455" s="282"/>
      <c r="X1455" s="280"/>
      <c r="Y1455" s="280"/>
      <c r="Z1455" s="282"/>
      <c r="AA1455" s="319">
        <f t="shared" si="303"/>
        <v>0</v>
      </c>
      <c r="AB1455" s="149"/>
      <c r="AC1455" s="280"/>
      <c r="AD1455" s="305"/>
      <c r="AE1455" s="280"/>
      <c r="AF1455" s="280"/>
      <c r="AG1455" s="280"/>
      <c r="AH1455" s="280"/>
      <c r="AI1455" s="280"/>
      <c r="AJ1455" s="280"/>
      <c r="AK1455" s="501"/>
      <c r="AL1455" s="501"/>
      <c r="AM1455" s="501"/>
      <c r="AN1455" s="501"/>
      <c r="AO1455" s="501"/>
      <c r="AP1455" s="266"/>
      <c r="AQ1455" s="280"/>
      <c r="AR1455" s="501"/>
      <c r="AS1455" s="501"/>
      <c r="AT1455" s="501"/>
      <c r="AU1455" s="501"/>
      <c r="AV1455" s="501"/>
      <c r="AW1455" s="501"/>
      <c r="AX1455" s="501"/>
      <c r="AY1455" s="501"/>
      <c r="AZ1455" s="501"/>
      <c r="BA1455" s="501"/>
      <c r="BB1455" s="501"/>
      <c r="BC1455" s="501"/>
      <c r="BD1455" s="501"/>
      <c r="BE1455" s="501"/>
      <c r="BF1455" s="501"/>
      <c r="BG1455" s="501"/>
      <c r="BH1455" s="501"/>
      <c r="BI1455" s="501"/>
      <c r="BJ1455" s="501"/>
      <c r="BK1455" s="501"/>
      <c r="BL1455" s="501"/>
      <c r="BM1455" s="501"/>
      <c r="BN1455" s="501"/>
      <c r="BO1455" s="501"/>
      <c r="BP1455" s="501"/>
      <c r="BQ1455" s="501"/>
      <c r="BR1455" s="501"/>
      <c r="BS1455" s="501"/>
      <c r="BT1455" s="501"/>
      <c r="BU1455" s="501"/>
      <c r="BV1455" s="501"/>
      <c r="BW1455" s="501"/>
      <c r="BX1455" s="501"/>
      <c r="BY1455" s="501"/>
      <c r="BZ1455" s="501"/>
      <c r="CA1455" s="501"/>
      <c r="CB1455" s="501"/>
      <c r="CC1455" s="501"/>
      <c r="CD1455" s="501"/>
      <c r="CE1455" s="501"/>
      <c r="CF1455" s="501"/>
      <c r="CG1455" s="501"/>
      <c r="CH1455" s="501"/>
      <c r="CI1455" s="501"/>
      <c r="CJ1455" s="501"/>
      <c r="CK1455" s="501"/>
      <c r="CL1455" s="501"/>
      <c r="CM1455" s="501"/>
      <c r="CN1455" s="501"/>
      <c r="CO1455" s="501"/>
      <c r="CP1455" s="501"/>
    </row>
    <row r="1456" spans="1:94" ht="12.75" customHeight="1" x14ac:dyDescent="0.2">
      <c r="A1456" s="281">
        <v>1455</v>
      </c>
      <c r="B1456" s="281"/>
      <c r="C1456" s="281"/>
      <c r="D1456" s="281"/>
      <c r="E1456" s="281"/>
      <c r="F1456" s="281"/>
      <c r="G1456" s="296"/>
      <c r="H1456" s="676"/>
      <c r="I1456" s="281"/>
      <c r="J1456" s="281"/>
      <c r="K1456" s="281"/>
      <c r="L1456" s="676"/>
      <c r="M1456" s="306"/>
      <c r="N1456" s="325"/>
      <c r="O1456" s="507"/>
      <c r="P1456" s="513"/>
      <c r="Q1456" s="514"/>
      <c r="R1456" s="514"/>
      <c r="S1456" s="279">
        <f t="shared" si="302"/>
        <v>-365</v>
      </c>
      <c r="T1456" s="501"/>
      <c r="U1456" s="324"/>
      <c r="V1456" s="282"/>
      <c r="W1456" s="282"/>
      <c r="X1456" s="280"/>
      <c r="Y1456" s="280"/>
      <c r="Z1456" s="282"/>
      <c r="AA1456" s="319">
        <f t="shared" si="303"/>
        <v>0</v>
      </c>
      <c r="AB1456" s="149"/>
      <c r="AC1456" s="280"/>
      <c r="AD1456" s="305"/>
      <c r="AE1456" s="280"/>
      <c r="AF1456" s="280"/>
      <c r="AG1456" s="280"/>
      <c r="AH1456" s="280"/>
      <c r="AI1456" s="280"/>
      <c r="AJ1456" s="280"/>
      <c r="AK1456" s="501"/>
      <c r="AL1456" s="501"/>
      <c r="AM1456" s="501"/>
      <c r="AN1456" s="501"/>
      <c r="AO1456" s="501"/>
      <c r="AP1456" s="266"/>
      <c r="AQ1456" s="280"/>
      <c r="AR1456" s="501"/>
      <c r="AS1456" s="501"/>
      <c r="AT1456" s="501"/>
      <c r="AU1456" s="501"/>
      <c r="AV1456" s="501"/>
      <c r="AW1456" s="501"/>
      <c r="AX1456" s="501"/>
      <c r="AY1456" s="501"/>
      <c r="AZ1456" s="501"/>
      <c r="BA1456" s="501"/>
      <c r="BB1456" s="501"/>
      <c r="BC1456" s="501"/>
      <c r="BD1456" s="501"/>
      <c r="BE1456" s="501"/>
      <c r="BF1456" s="501"/>
      <c r="BG1456" s="501"/>
      <c r="BH1456" s="501"/>
      <c r="BI1456" s="501"/>
      <c r="BJ1456" s="501"/>
      <c r="BK1456" s="501"/>
      <c r="BL1456" s="501"/>
      <c r="BM1456" s="501"/>
      <c r="BN1456" s="501"/>
      <c r="BO1456" s="501"/>
      <c r="BP1456" s="501"/>
      <c r="BQ1456" s="501"/>
      <c r="BR1456" s="501"/>
      <c r="BS1456" s="501"/>
      <c r="BT1456" s="501"/>
      <c r="BU1456" s="501"/>
      <c r="BV1456" s="501"/>
      <c r="BW1456" s="501"/>
      <c r="BX1456" s="501"/>
      <c r="BY1456" s="501"/>
      <c r="BZ1456" s="501"/>
      <c r="CA1456" s="501"/>
      <c r="CB1456" s="501"/>
      <c r="CC1456" s="501"/>
      <c r="CD1456" s="501"/>
      <c r="CE1456" s="501"/>
      <c r="CF1456" s="501"/>
      <c r="CG1456" s="501"/>
      <c r="CH1456" s="501"/>
      <c r="CI1456" s="501"/>
      <c r="CJ1456" s="501"/>
      <c r="CK1456" s="501"/>
      <c r="CL1456" s="501"/>
      <c r="CM1456" s="501"/>
      <c r="CN1456" s="501"/>
      <c r="CO1456" s="501"/>
      <c r="CP1456" s="501"/>
    </row>
    <row r="1457" spans="1:94" ht="12.75" customHeight="1" x14ac:dyDescent="0.2">
      <c r="A1457" s="281">
        <v>1456</v>
      </c>
      <c r="B1457" s="281"/>
      <c r="C1457" s="281"/>
      <c r="D1457" s="281"/>
      <c r="E1457" s="281"/>
      <c r="F1457" s="281"/>
      <c r="G1457" s="296"/>
      <c r="H1457" s="676"/>
      <c r="I1457" s="281"/>
      <c r="J1457" s="281"/>
      <c r="K1457" s="281"/>
      <c r="L1457" s="676"/>
      <c r="M1457" s="306"/>
      <c r="N1457" s="325"/>
      <c r="O1457" s="507"/>
      <c r="P1457" s="513"/>
      <c r="Q1457" s="514"/>
      <c r="R1457" s="514"/>
      <c r="S1457" s="279">
        <f t="shared" si="302"/>
        <v>-365</v>
      </c>
      <c r="T1457" s="501"/>
      <c r="U1457" s="324"/>
      <c r="V1457" s="282"/>
      <c r="W1457" s="282"/>
      <c r="X1457" s="280"/>
      <c r="Y1457" s="280"/>
      <c r="Z1457" s="282"/>
      <c r="AA1457" s="319">
        <f t="shared" si="303"/>
        <v>0</v>
      </c>
      <c r="AB1457" s="149"/>
      <c r="AC1457" s="280"/>
      <c r="AD1457" s="305"/>
      <c r="AE1457" s="280"/>
      <c r="AF1457" s="280"/>
      <c r="AG1457" s="280"/>
      <c r="AH1457" s="280"/>
      <c r="AI1457" s="280"/>
      <c r="AJ1457" s="280"/>
      <c r="AK1457" s="501"/>
      <c r="AL1457" s="501"/>
      <c r="AM1457" s="501"/>
      <c r="AN1457" s="501"/>
      <c r="AO1457" s="501"/>
      <c r="AP1457" s="266"/>
      <c r="AQ1457" s="280"/>
      <c r="AR1457" s="501"/>
      <c r="AS1457" s="501"/>
      <c r="AT1457" s="501"/>
      <c r="AU1457" s="501"/>
      <c r="AV1457" s="501"/>
      <c r="AW1457" s="501"/>
      <c r="AX1457" s="501"/>
      <c r="AY1457" s="501"/>
      <c r="AZ1457" s="501"/>
      <c r="BA1457" s="501"/>
      <c r="BB1457" s="501"/>
      <c r="BC1457" s="501"/>
      <c r="BD1457" s="501"/>
      <c r="BE1457" s="501"/>
      <c r="BF1457" s="501"/>
      <c r="BG1457" s="501"/>
      <c r="BH1457" s="501"/>
      <c r="BI1457" s="501"/>
      <c r="BJ1457" s="501"/>
      <c r="BK1457" s="501"/>
      <c r="BL1457" s="501"/>
      <c r="BM1457" s="501"/>
      <c r="BN1457" s="501"/>
      <c r="BO1457" s="501"/>
      <c r="BP1457" s="501"/>
      <c r="BQ1457" s="501"/>
      <c r="BR1457" s="501"/>
      <c r="BS1457" s="501"/>
      <c r="BT1457" s="501"/>
      <c r="BU1457" s="501"/>
      <c r="BV1457" s="501"/>
      <c r="BW1457" s="501"/>
      <c r="BX1457" s="501"/>
      <c r="BY1457" s="501"/>
      <c r="BZ1457" s="501"/>
      <c r="CA1457" s="501"/>
      <c r="CB1457" s="501"/>
      <c r="CC1457" s="501"/>
      <c r="CD1457" s="501"/>
      <c r="CE1457" s="501"/>
      <c r="CF1457" s="501"/>
      <c r="CG1457" s="501"/>
      <c r="CH1457" s="501"/>
      <c r="CI1457" s="501"/>
      <c r="CJ1457" s="501"/>
      <c r="CK1457" s="501"/>
      <c r="CL1457" s="501"/>
      <c r="CM1457" s="501"/>
      <c r="CN1457" s="501"/>
      <c r="CO1457" s="501"/>
      <c r="CP1457" s="501"/>
    </row>
    <row r="1458" spans="1:94" ht="12.75" customHeight="1" x14ac:dyDescent="0.2">
      <c r="A1458" s="281">
        <v>1457</v>
      </c>
      <c r="B1458" s="281"/>
      <c r="C1458" s="281"/>
      <c r="D1458" s="281"/>
      <c r="E1458" s="281"/>
      <c r="F1458" s="281"/>
      <c r="G1458" s="296"/>
      <c r="H1458" s="676"/>
      <c r="I1458" s="281"/>
      <c r="J1458" s="281"/>
      <c r="K1458" s="281"/>
      <c r="L1458" s="676"/>
      <c r="M1458" s="306"/>
      <c r="N1458" s="325"/>
      <c r="O1458" s="507"/>
      <c r="P1458" s="513"/>
      <c r="Q1458" s="514"/>
      <c r="R1458" s="514"/>
      <c r="S1458" s="279">
        <f t="shared" si="302"/>
        <v>-365</v>
      </c>
      <c r="T1458" s="501"/>
      <c r="U1458" s="324"/>
      <c r="V1458" s="282"/>
      <c r="W1458" s="282"/>
      <c r="X1458" s="280"/>
      <c r="Y1458" s="280"/>
      <c r="Z1458" s="282"/>
      <c r="AA1458" s="319">
        <f t="shared" si="303"/>
        <v>0</v>
      </c>
      <c r="AB1458" s="149"/>
      <c r="AC1458" s="280"/>
      <c r="AD1458" s="305"/>
      <c r="AE1458" s="280"/>
      <c r="AF1458" s="280"/>
      <c r="AG1458" s="280"/>
      <c r="AH1458" s="280"/>
      <c r="AI1458" s="280"/>
      <c r="AJ1458" s="280"/>
      <c r="AK1458" s="501"/>
      <c r="AL1458" s="501"/>
      <c r="AM1458" s="501"/>
      <c r="AN1458" s="501"/>
      <c r="AO1458" s="501"/>
      <c r="AP1458" s="266"/>
      <c r="AQ1458" s="280"/>
      <c r="AR1458" s="501"/>
      <c r="AS1458" s="501"/>
      <c r="AT1458" s="501"/>
      <c r="AU1458" s="501"/>
      <c r="AV1458" s="501"/>
      <c r="AW1458" s="501"/>
      <c r="AX1458" s="501"/>
      <c r="AY1458" s="501"/>
      <c r="AZ1458" s="501"/>
      <c r="BA1458" s="501"/>
      <c r="BB1458" s="501"/>
      <c r="BC1458" s="501"/>
      <c r="BD1458" s="501"/>
      <c r="BE1458" s="501"/>
      <c r="BF1458" s="501"/>
      <c r="BG1458" s="501"/>
      <c r="BH1458" s="501"/>
      <c r="BI1458" s="501"/>
      <c r="BJ1458" s="501"/>
      <c r="BK1458" s="501"/>
      <c r="BL1458" s="501"/>
      <c r="BM1458" s="501"/>
      <c r="BN1458" s="501"/>
      <c r="BO1458" s="501"/>
      <c r="BP1458" s="501"/>
      <c r="BQ1458" s="501"/>
      <c r="BR1458" s="501"/>
      <c r="BS1458" s="501"/>
      <c r="BT1458" s="501"/>
      <c r="BU1458" s="501"/>
      <c r="BV1458" s="501"/>
      <c r="BW1458" s="501"/>
      <c r="BX1458" s="501"/>
      <c r="BY1458" s="501"/>
      <c r="BZ1458" s="501"/>
      <c r="CA1458" s="501"/>
      <c r="CB1458" s="501"/>
      <c r="CC1458" s="501"/>
      <c r="CD1458" s="501"/>
      <c r="CE1458" s="501"/>
      <c r="CF1458" s="501"/>
      <c r="CG1458" s="501"/>
      <c r="CH1458" s="501"/>
      <c r="CI1458" s="501"/>
      <c r="CJ1458" s="501"/>
      <c r="CK1458" s="501"/>
      <c r="CL1458" s="501"/>
      <c r="CM1458" s="501"/>
      <c r="CN1458" s="501"/>
      <c r="CO1458" s="501"/>
      <c r="CP1458" s="501"/>
    </row>
    <row r="1459" spans="1:94" ht="12.75" customHeight="1" x14ac:dyDescent="0.2">
      <c r="A1459" s="281">
        <v>1458</v>
      </c>
      <c r="B1459" s="281"/>
      <c r="C1459" s="281"/>
      <c r="D1459" s="281"/>
      <c r="E1459" s="281"/>
      <c r="F1459" s="281"/>
      <c r="G1459" s="296"/>
      <c r="H1459" s="676"/>
      <c r="I1459" s="281"/>
      <c r="J1459" s="281"/>
      <c r="K1459" s="281"/>
      <c r="L1459" s="676"/>
      <c r="M1459" s="306"/>
      <c r="N1459" s="325"/>
      <c r="O1459" s="507"/>
      <c r="P1459" s="513"/>
      <c r="Q1459" s="514"/>
      <c r="R1459" s="514"/>
      <c r="S1459" s="279">
        <f t="shared" si="302"/>
        <v>-365</v>
      </c>
      <c r="T1459" s="501"/>
      <c r="U1459" s="324"/>
      <c r="V1459" s="282"/>
      <c r="W1459" s="282"/>
      <c r="X1459" s="280"/>
      <c r="Y1459" s="280"/>
      <c r="Z1459" s="282"/>
      <c r="AA1459" s="319">
        <f t="shared" si="303"/>
        <v>0</v>
      </c>
      <c r="AB1459" s="149"/>
      <c r="AC1459" s="280"/>
      <c r="AD1459" s="305"/>
      <c r="AE1459" s="280"/>
      <c r="AF1459" s="280"/>
      <c r="AG1459" s="280"/>
      <c r="AH1459" s="280"/>
      <c r="AI1459" s="280"/>
      <c r="AJ1459" s="280"/>
      <c r="AK1459" s="501"/>
      <c r="AL1459" s="501"/>
      <c r="AM1459" s="501"/>
      <c r="AN1459" s="501"/>
      <c r="AO1459" s="501"/>
      <c r="AP1459" s="266"/>
      <c r="AQ1459" s="280"/>
      <c r="AR1459" s="501"/>
      <c r="AS1459" s="501"/>
      <c r="AT1459" s="501"/>
      <c r="AU1459" s="501"/>
      <c r="AV1459" s="501"/>
      <c r="AW1459" s="501"/>
      <c r="AX1459" s="501"/>
      <c r="AY1459" s="501"/>
      <c r="AZ1459" s="501"/>
      <c r="BA1459" s="501"/>
      <c r="BB1459" s="501"/>
      <c r="BC1459" s="501"/>
      <c r="BD1459" s="501"/>
      <c r="BE1459" s="501"/>
      <c r="BF1459" s="501"/>
      <c r="BG1459" s="501"/>
      <c r="BH1459" s="501"/>
      <c r="BI1459" s="501"/>
      <c r="BJ1459" s="501"/>
      <c r="BK1459" s="501"/>
      <c r="BL1459" s="501"/>
      <c r="BM1459" s="501"/>
      <c r="BN1459" s="501"/>
      <c r="BO1459" s="501"/>
      <c r="BP1459" s="501"/>
      <c r="BQ1459" s="501"/>
      <c r="BR1459" s="501"/>
      <c r="BS1459" s="501"/>
      <c r="BT1459" s="501"/>
      <c r="BU1459" s="501"/>
      <c r="BV1459" s="501"/>
      <c r="BW1459" s="501"/>
      <c r="BX1459" s="501"/>
      <c r="BY1459" s="501"/>
      <c r="BZ1459" s="501"/>
      <c r="CA1459" s="501"/>
      <c r="CB1459" s="501"/>
      <c r="CC1459" s="501"/>
      <c r="CD1459" s="501"/>
      <c r="CE1459" s="501"/>
      <c r="CF1459" s="501"/>
      <c r="CG1459" s="501"/>
      <c r="CH1459" s="501"/>
      <c r="CI1459" s="501"/>
      <c r="CJ1459" s="501"/>
      <c r="CK1459" s="501"/>
      <c r="CL1459" s="501"/>
      <c r="CM1459" s="501"/>
      <c r="CN1459" s="501"/>
      <c r="CO1459" s="501"/>
      <c r="CP1459" s="501"/>
    </row>
    <row r="1460" spans="1:94" ht="12.75" customHeight="1" x14ac:dyDescent="0.2">
      <c r="A1460" s="281">
        <v>1459</v>
      </c>
      <c r="B1460" s="281"/>
      <c r="C1460" s="281"/>
      <c r="D1460" s="281"/>
      <c r="E1460" s="281"/>
      <c r="F1460" s="281"/>
      <c r="G1460" s="296"/>
      <c r="H1460" s="676"/>
      <c r="I1460" s="281"/>
      <c r="J1460" s="281"/>
      <c r="K1460" s="281"/>
      <c r="L1460" s="676"/>
      <c r="M1460" s="306"/>
      <c r="N1460" s="325"/>
      <c r="O1460" s="507"/>
      <c r="P1460" s="513"/>
      <c r="Q1460" s="514"/>
      <c r="R1460" s="514"/>
      <c r="S1460" s="279">
        <f t="shared" si="302"/>
        <v>-365</v>
      </c>
      <c r="T1460" s="501"/>
      <c r="U1460" s="324"/>
      <c r="V1460" s="282"/>
      <c r="W1460" s="282"/>
      <c r="X1460" s="280"/>
      <c r="Y1460" s="280"/>
      <c r="Z1460" s="282"/>
      <c r="AA1460" s="319">
        <f t="shared" si="303"/>
        <v>0</v>
      </c>
      <c r="AB1460" s="149"/>
      <c r="AC1460" s="280"/>
      <c r="AD1460" s="305"/>
      <c r="AE1460" s="280"/>
      <c r="AF1460" s="280"/>
      <c r="AG1460" s="280"/>
      <c r="AH1460" s="280"/>
      <c r="AI1460" s="280"/>
      <c r="AJ1460" s="280"/>
      <c r="AK1460" s="501"/>
      <c r="AL1460" s="501"/>
      <c r="AM1460" s="501"/>
      <c r="AN1460" s="501"/>
      <c r="AO1460" s="501"/>
      <c r="AP1460" s="266"/>
      <c r="AQ1460" s="280"/>
      <c r="AR1460" s="501"/>
      <c r="AS1460" s="501"/>
      <c r="AT1460" s="501"/>
      <c r="AU1460" s="501"/>
      <c r="AV1460" s="501"/>
      <c r="AW1460" s="501"/>
      <c r="AX1460" s="501"/>
      <c r="AY1460" s="501"/>
      <c r="AZ1460" s="501"/>
      <c r="BA1460" s="501"/>
      <c r="BB1460" s="501"/>
      <c r="BC1460" s="501"/>
      <c r="BD1460" s="501"/>
      <c r="BE1460" s="501"/>
      <c r="BF1460" s="501"/>
      <c r="BG1460" s="501"/>
      <c r="BH1460" s="501"/>
      <c r="BI1460" s="501"/>
      <c r="BJ1460" s="501"/>
      <c r="BK1460" s="501"/>
      <c r="BL1460" s="501"/>
      <c r="BM1460" s="501"/>
      <c r="BN1460" s="501"/>
      <c r="BO1460" s="501"/>
      <c r="BP1460" s="501"/>
      <c r="BQ1460" s="501"/>
      <c r="BR1460" s="501"/>
      <c r="BS1460" s="501"/>
      <c r="BT1460" s="501"/>
      <c r="BU1460" s="501"/>
      <c r="BV1460" s="501"/>
      <c r="BW1460" s="501"/>
      <c r="BX1460" s="501"/>
      <c r="BY1460" s="501"/>
      <c r="BZ1460" s="501"/>
      <c r="CA1460" s="501"/>
      <c r="CB1460" s="501"/>
      <c r="CC1460" s="501"/>
      <c r="CD1460" s="501"/>
      <c r="CE1460" s="501"/>
      <c r="CF1460" s="501"/>
      <c r="CG1460" s="501"/>
      <c r="CH1460" s="501"/>
      <c r="CI1460" s="501"/>
      <c r="CJ1460" s="501"/>
      <c r="CK1460" s="501"/>
      <c r="CL1460" s="501"/>
      <c r="CM1460" s="501"/>
      <c r="CN1460" s="501"/>
      <c r="CO1460" s="501"/>
      <c r="CP1460" s="501"/>
    </row>
    <row r="1461" spans="1:94" ht="12.75" customHeight="1" x14ac:dyDescent="0.2">
      <c r="A1461" s="281">
        <v>1460</v>
      </c>
      <c r="B1461" s="281"/>
      <c r="C1461" s="281"/>
      <c r="D1461" s="281"/>
      <c r="E1461" s="281"/>
      <c r="F1461" s="281"/>
      <c r="G1461" s="296"/>
      <c r="H1461" s="676"/>
      <c r="I1461" s="281"/>
      <c r="J1461" s="281"/>
      <c r="K1461" s="281"/>
      <c r="L1461" s="676"/>
      <c r="M1461" s="306"/>
      <c r="N1461" s="325"/>
      <c r="O1461" s="507"/>
      <c r="P1461" s="513"/>
      <c r="Q1461" s="514"/>
      <c r="R1461" s="514"/>
      <c r="S1461" s="279">
        <f t="shared" si="302"/>
        <v>-365</v>
      </c>
      <c r="T1461" s="501"/>
      <c r="U1461" s="324"/>
      <c r="V1461" s="282"/>
      <c r="W1461" s="282"/>
      <c r="X1461" s="280"/>
      <c r="Y1461" s="280"/>
      <c r="Z1461" s="282"/>
      <c r="AA1461" s="319">
        <f t="shared" si="303"/>
        <v>0</v>
      </c>
      <c r="AB1461" s="149"/>
      <c r="AC1461" s="280"/>
      <c r="AD1461" s="305"/>
      <c r="AE1461" s="280"/>
      <c r="AF1461" s="280"/>
      <c r="AG1461" s="280"/>
      <c r="AH1461" s="280"/>
      <c r="AI1461" s="280"/>
      <c r="AJ1461" s="280"/>
      <c r="AK1461" s="501"/>
      <c r="AL1461" s="501"/>
      <c r="AM1461" s="501"/>
      <c r="AN1461" s="501"/>
      <c r="AO1461" s="501"/>
      <c r="AP1461" s="266"/>
      <c r="AQ1461" s="280"/>
      <c r="AR1461" s="501"/>
      <c r="AS1461" s="501"/>
      <c r="AT1461" s="501"/>
      <c r="AU1461" s="501"/>
      <c r="AV1461" s="501"/>
      <c r="AW1461" s="501"/>
      <c r="AX1461" s="501"/>
      <c r="AY1461" s="501"/>
      <c r="AZ1461" s="501"/>
      <c r="BA1461" s="501"/>
      <c r="BB1461" s="501"/>
      <c r="BC1461" s="501"/>
      <c r="BD1461" s="501"/>
      <c r="BE1461" s="501"/>
      <c r="BF1461" s="501"/>
      <c r="BG1461" s="501"/>
      <c r="BH1461" s="501"/>
      <c r="BI1461" s="501"/>
      <c r="BJ1461" s="501"/>
      <c r="BK1461" s="501"/>
      <c r="BL1461" s="501"/>
      <c r="BM1461" s="501"/>
      <c r="BN1461" s="501"/>
      <c r="BO1461" s="501"/>
      <c r="BP1461" s="501"/>
      <c r="BQ1461" s="501"/>
      <c r="BR1461" s="501"/>
      <c r="BS1461" s="501"/>
      <c r="BT1461" s="501"/>
      <c r="BU1461" s="501"/>
      <c r="BV1461" s="501"/>
      <c r="BW1461" s="501"/>
      <c r="BX1461" s="501"/>
      <c r="BY1461" s="501"/>
      <c r="BZ1461" s="501"/>
      <c r="CA1461" s="501"/>
      <c r="CB1461" s="501"/>
      <c r="CC1461" s="501"/>
      <c r="CD1461" s="501"/>
      <c r="CE1461" s="501"/>
      <c r="CF1461" s="501"/>
      <c r="CG1461" s="501"/>
      <c r="CH1461" s="501"/>
      <c r="CI1461" s="501"/>
      <c r="CJ1461" s="501"/>
      <c r="CK1461" s="501"/>
      <c r="CL1461" s="501"/>
      <c r="CM1461" s="501"/>
      <c r="CN1461" s="501"/>
      <c r="CO1461" s="501"/>
      <c r="CP1461" s="501"/>
    </row>
    <row r="1462" spans="1:94" ht="12.75" customHeight="1" x14ac:dyDescent="0.2">
      <c r="A1462" s="281">
        <v>1461</v>
      </c>
      <c r="B1462" s="281"/>
      <c r="C1462" s="281"/>
      <c r="D1462" s="281"/>
      <c r="E1462" s="281"/>
      <c r="F1462" s="281"/>
      <c r="G1462" s="296"/>
      <c r="H1462" s="676"/>
      <c r="I1462" s="281"/>
      <c r="J1462" s="281"/>
      <c r="K1462" s="281"/>
      <c r="L1462" s="676"/>
      <c r="M1462" s="306"/>
      <c r="N1462" s="325"/>
      <c r="O1462" s="507"/>
      <c r="P1462" s="513"/>
      <c r="Q1462" s="514"/>
      <c r="R1462" s="514"/>
      <c r="S1462" s="279">
        <f t="shared" si="302"/>
        <v>-365</v>
      </c>
      <c r="T1462" s="501"/>
      <c r="U1462" s="324"/>
      <c r="V1462" s="282"/>
      <c r="W1462" s="282"/>
      <c r="X1462" s="280"/>
      <c r="Y1462" s="280"/>
      <c r="Z1462" s="282"/>
      <c r="AA1462" s="319">
        <f t="shared" si="303"/>
        <v>0</v>
      </c>
      <c r="AB1462" s="149"/>
      <c r="AC1462" s="280"/>
      <c r="AD1462" s="305"/>
      <c r="AE1462" s="280"/>
      <c r="AF1462" s="280"/>
      <c r="AG1462" s="280"/>
      <c r="AH1462" s="280"/>
      <c r="AI1462" s="280"/>
      <c r="AJ1462" s="280"/>
      <c r="AK1462" s="501"/>
      <c r="AL1462" s="501"/>
      <c r="AM1462" s="501"/>
      <c r="AN1462" s="501"/>
      <c r="AO1462" s="501"/>
      <c r="AP1462" s="266"/>
      <c r="AQ1462" s="280"/>
      <c r="AR1462" s="501"/>
      <c r="AS1462" s="501"/>
      <c r="AT1462" s="501"/>
      <c r="AU1462" s="501"/>
      <c r="AV1462" s="501"/>
      <c r="AW1462" s="501"/>
      <c r="AX1462" s="501"/>
      <c r="AY1462" s="501"/>
      <c r="AZ1462" s="501"/>
      <c r="BA1462" s="501"/>
      <c r="BB1462" s="501"/>
      <c r="BC1462" s="501"/>
      <c r="BD1462" s="501"/>
      <c r="BE1462" s="501"/>
      <c r="BF1462" s="501"/>
      <c r="BG1462" s="501"/>
      <c r="BH1462" s="501"/>
      <c r="BI1462" s="501"/>
      <c r="BJ1462" s="501"/>
      <c r="BK1462" s="501"/>
      <c r="BL1462" s="501"/>
      <c r="BM1462" s="501"/>
      <c r="BN1462" s="501"/>
      <c r="BO1462" s="501"/>
      <c r="BP1462" s="501"/>
      <c r="BQ1462" s="501"/>
      <c r="BR1462" s="501"/>
      <c r="BS1462" s="501"/>
      <c r="BT1462" s="501"/>
      <c r="BU1462" s="501"/>
      <c r="BV1462" s="501"/>
      <c r="BW1462" s="501"/>
      <c r="BX1462" s="501"/>
      <c r="BY1462" s="501"/>
      <c r="BZ1462" s="501"/>
      <c r="CA1462" s="501"/>
      <c r="CB1462" s="501"/>
      <c r="CC1462" s="501"/>
      <c r="CD1462" s="501"/>
      <c r="CE1462" s="501"/>
      <c r="CF1462" s="501"/>
      <c r="CG1462" s="501"/>
      <c r="CH1462" s="501"/>
      <c r="CI1462" s="501"/>
      <c r="CJ1462" s="501"/>
      <c r="CK1462" s="501"/>
      <c r="CL1462" s="501"/>
      <c r="CM1462" s="501"/>
      <c r="CN1462" s="501"/>
      <c r="CO1462" s="501"/>
      <c r="CP1462" s="501"/>
    </row>
    <row r="1463" spans="1:94" ht="12.75" customHeight="1" x14ac:dyDescent="0.2">
      <c r="A1463" s="281">
        <v>1462</v>
      </c>
      <c r="B1463" s="281"/>
      <c r="C1463" s="281"/>
      <c r="D1463" s="281"/>
      <c r="E1463" s="281"/>
      <c r="F1463" s="281"/>
      <c r="G1463" s="296"/>
      <c r="H1463" s="676"/>
      <c r="I1463" s="281"/>
      <c r="J1463" s="281"/>
      <c r="K1463" s="281"/>
      <c r="L1463" s="676"/>
      <c r="M1463" s="306"/>
      <c r="N1463" s="325"/>
      <c r="O1463" s="507"/>
      <c r="P1463" s="513"/>
      <c r="Q1463" s="514"/>
      <c r="R1463" s="514"/>
      <c r="S1463" s="279">
        <f t="shared" si="302"/>
        <v>-365</v>
      </c>
      <c r="T1463" s="501"/>
      <c r="U1463" s="324"/>
      <c r="V1463" s="282"/>
      <c r="W1463" s="282"/>
      <c r="X1463" s="280"/>
      <c r="Y1463" s="280"/>
      <c r="Z1463" s="282"/>
      <c r="AA1463" s="319">
        <f t="shared" si="303"/>
        <v>0</v>
      </c>
      <c r="AB1463" s="149"/>
      <c r="AC1463" s="280"/>
      <c r="AD1463" s="305"/>
      <c r="AE1463" s="280"/>
      <c r="AF1463" s="280"/>
      <c r="AG1463" s="280"/>
      <c r="AH1463" s="280"/>
      <c r="AI1463" s="280"/>
      <c r="AJ1463" s="280"/>
      <c r="AK1463" s="501"/>
      <c r="AL1463" s="501"/>
      <c r="AM1463" s="501"/>
      <c r="AN1463" s="501"/>
      <c r="AO1463" s="501"/>
      <c r="AP1463" s="266"/>
      <c r="AQ1463" s="280"/>
      <c r="AR1463" s="501"/>
      <c r="AS1463" s="501"/>
      <c r="AT1463" s="501"/>
      <c r="AU1463" s="501"/>
      <c r="AV1463" s="501"/>
      <c r="AW1463" s="501"/>
      <c r="AX1463" s="501"/>
      <c r="AY1463" s="501"/>
      <c r="AZ1463" s="501"/>
      <c r="BA1463" s="501"/>
      <c r="BB1463" s="501"/>
      <c r="BC1463" s="501"/>
      <c r="BD1463" s="501"/>
      <c r="BE1463" s="501"/>
      <c r="BF1463" s="501"/>
      <c r="BG1463" s="501"/>
      <c r="BH1463" s="501"/>
      <c r="BI1463" s="501"/>
      <c r="BJ1463" s="501"/>
      <c r="BK1463" s="501"/>
      <c r="BL1463" s="501"/>
      <c r="BM1463" s="501"/>
      <c r="BN1463" s="501"/>
      <c r="BO1463" s="501"/>
      <c r="BP1463" s="501"/>
      <c r="BQ1463" s="501"/>
      <c r="BR1463" s="501"/>
      <c r="BS1463" s="501"/>
      <c r="BT1463" s="501"/>
      <c r="BU1463" s="501"/>
      <c r="BV1463" s="501"/>
      <c r="BW1463" s="501"/>
      <c r="BX1463" s="501"/>
      <c r="BY1463" s="501"/>
      <c r="BZ1463" s="501"/>
      <c r="CA1463" s="501"/>
      <c r="CB1463" s="501"/>
      <c r="CC1463" s="501"/>
      <c r="CD1463" s="501"/>
      <c r="CE1463" s="501"/>
      <c r="CF1463" s="501"/>
      <c r="CG1463" s="501"/>
      <c r="CH1463" s="501"/>
      <c r="CI1463" s="501"/>
      <c r="CJ1463" s="501"/>
      <c r="CK1463" s="501"/>
      <c r="CL1463" s="501"/>
      <c r="CM1463" s="501"/>
      <c r="CN1463" s="501"/>
      <c r="CO1463" s="501"/>
      <c r="CP1463" s="501"/>
    </row>
    <row r="1464" spans="1:94" ht="12.75" customHeight="1" x14ac:dyDescent="0.2">
      <c r="A1464" s="281">
        <v>1463</v>
      </c>
      <c r="B1464" s="281"/>
      <c r="C1464" s="281"/>
      <c r="D1464" s="281"/>
      <c r="E1464" s="281"/>
      <c r="F1464" s="281"/>
      <c r="G1464" s="296"/>
      <c r="H1464" s="676"/>
      <c r="I1464" s="281"/>
      <c r="J1464" s="281"/>
      <c r="K1464" s="281"/>
      <c r="L1464" s="676"/>
      <c r="M1464" s="306"/>
      <c r="N1464" s="325"/>
      <c r="O1464" s="507"/>
      <c r="P1464" s="513"/>
      <c r="Q1464" s="514"/>
      <c r="R1464" s="514"/>
      <c r="S1464" s="279">
        <f t="shared" si="302"/>
        <v>-365</v>
      </c>
      <c r="T1464" s="501"/>
      <c r="U1464" s="324"/>
      <c r="V1464" s="282"/>
      <c r="W1464" s="282"/>
      <c r="X1464" s="280"/>
      <c r="Y1464" s="280"/>
      <c r="Z1464" s="282"/>
      <c r="AA1464" s="319">
        <f t="shared" si="303"/>
        <v>0</v>
      </c>
      <c r="AB1464" s="149"/>
      <c r="AC1464" s="280"/>
      <c r="AD1464" s="305"/>
      <c r="AE1464" s="280"/>
      <c r="AF1464" s="280"/>
      <c r="AG1464" s="280"/>
      <c r="AH1464" s="280"/>
      <c r="AI1464" s="280"/>
      <c r="AJ1464" s="280"/>
      <c r="AK1464" s="501"/>
      <c r="AL1464" s="501"/>
      <c r="AM1464" s="501"/>
      <c r="AN1464" s="501"/>
      <c r="AO1464" s="501"/>
      <c r="AP1464" s="266"/>
      <c r="AQ1464" s="280"/>
      <c r="AR1464" s="501"/>
      <c r="AS1464" s="501"/>
      <c r="AT1464" s="501"/>
      <c r="AU1464" s="501"/>
      <c r="AV1464" s="501"/>
      <c r="AW1464" s="501"/>
      <c r="AX1464" s="501"/>
      <c r="AY1464" s="501"/>
      <c r="AZ1464" s="501"/>
      <c r="BA1464" s="501"/>
      <c r="BB1464" s="501"/>
      <c r="BC1464" s="501"/>
      <c r="BD1464" s="501"/>
      <c r="BE1464" s="501"/>
      <c r="BF1464" s="501"/>
      <c r="BG1464" s="501"/>
      <c r="BH1464" s="501"/>
      <c r="BI1464" s="501"/>
      <c r="BJ1464" s="501"/>
      <c r="BK1464" s="501"/>
      <c r="BL1464" s="501"/>
      <c r="BM1464" s="501"/>
      <c r="BN1464" s="501"/>
      <c r="BO1464" s="501"/>
      <c r="BP1464" s="501"/>
      <c r="BQ1464" s="501"/>
      <c r="BR1464" s="501"/>
      <c r="BS1464" s="501"/>
      <c r="BT1464" s="501"/>
      <c r="BU1464" s="501"/>
      <c r="BV1464" s="501"/>
      <c r="BW1464" s="501"/>
      <c r="BX1464" s="501"/>
      <c r="BY1464" s="501"/>
      <c r="BZ1464" s="501"/>
      <c r="CA1464" s="501"/>
      <c r="CB1464" s="501"/>
      <c r="CC1464" s="501"/>
      <c r="CD1464" s="501"/>
      <c r="CE1464" s="501"/>
      <c r="CF1464" s="501"/>
      <c r="CG1464" s="501"/>
      <c r="CH1464" s="501"/>
      <c r="CI1464" s="501"/>
      <c r="CJ1464" s="501"/>
      <c r="CK1464" s="501"/>
      <c r="CL1464" s="501"/>
      <c r="CM1464" s="501"/>
      <c r="CN1464" s="501"/>
      <c r="CO1464" s="501"/>
      <c r="CP1464" s="501"/>
    </row>
    <row r="1465" spans="1:94" ht="12.75" customHeight="1" x14ac:dyDescent="0.2">
      <c r="A1465" s="281">
        <v>1464</v>
      </c>
      <c r="B1465" s="281"/>
      <c r="C1465" s="281"/>
      <c r="D1465" s="281"/>
      <c r="E1465" s="281"/>
      <c r="F1465" s="281"/>
      <c r="G1465" s="296"/>
      <c r="H1465" s="676"/>
      <c r="I1465" s="281"/>
      <c r="J1465" s="281"/>
      <c r="K1465" s="281"/>
      <c r="L1465" s="676"/>
      <c r="M1465" s="306"/>
      <c r="N1465" s="325"/>
      <c r="O1465" s="507"/>
      <c r="P1465" s="513"/>
      <c r="Q1465" s="514"/>
      <c r="R1465" s="514"/>
      <c r="S1465" s="279">
        <f t="shared" si="302"/>
        <v>-365</v>
      </c>
      <c r="T1465" s="501"/>
      <c r="U1465" s="324"/>
      <c r="V1465" s="282"/>
      <c r="W1465" s="282"/>
      <c r="X1465" s="280"/>
      <c r="Y1465" s="280"/>
      <c r="Z1465" s="282"/>
      <c r="AA1465" s="319">
        <f t="shared" si="303"/>
        <v>0</v>
      </c>
      <c r="AB1465" s="149"/>
      <c r="AC1465" s="280"/>
      <c r="AD1465" s="305"/>
      <c r="AE1465" s="280"/>
      <c r="AF1465" s="280"/>
      <c r="AG1465" s="280"/>
      <c r="AH1465" s="280"/>
      <c r="AI1465" s="280"/>
      <c r="AJ1465" s="280"/>
      <c r="AK1465" s="501"/>
      <c r="AL1465" s="501"/>
      <c r="AM1465" s="501"/>
      <c r="AN1465" s="501"/>
      <c r="AO1465" s="501"/>
      <c r="AP1465" s="266"/>
      <c r="AQ1465" s="280"/>
      <c r="AR1465" s="501"/>
      <c r="AS1465" s="501"/>
      <c r="AT1465" s="501"/>
      <c r="AU1465" s="501"/>
      <c r="AV1465" s="501"/>
      <c r="AW1465" s="501"/>
      <c r="AX1465" s="501"/>
      <c r="AY1465" s="501"/>
      <c r="AZ1465" s="501"/>
      <c r="BA1465" s="501"/>
      <c r="BB1465" s="501"/>
      <c r="BC1465" s="501"/>
      <c r="BD1465" s="501"/>
      <c r="BE1465" s="501"/>
      <c r="BF1465" s="501"/>
      <c r="BG1465" s="501"/>
      <c r="BH1465" s="501"/>
      <c r="BI1465" s="501"/>
      <c r="BJ1465" s="501"/>
      <c r="BK1465" s="501"/>
      <c r="BL1465" s="501"/>
      <c r="BM1465" s="501"/>
      <c r="BN1465" s="501"/>
      <c r="BO1465" s="501"/>
      <c r="BP1465" s="501"/>
      <c r="BQ1465" s="501"/>
      <c r="BR1465" s="501"/>
      <c r="BS1465" s="501"/>
      <c r="BT1465" s="501"/>
      <c r="BU1465" s="501"/>
      <c r="BV1465" s="501"/>
      <c r="BW1465" s="501"/>
      <c r="BX1465" s="501"/>
      <c r="BY1465" s="501"/>
      <c r="BZ1465" s="501"/>
      <c r="CA1465" s="501"/>
      <c r="CB1465" s="501"/>
      <c r="CC1465" s="501"/>
      <c r="CD1465" s="501"/>
      <c r="CE1465" s="501"/>
      <c r="CF1465" s="501"/>
      <c r="CG1465" s="501"/>
      <c r="CH1465" s="501"/>
      <c r="CI1465" s="501"/>
      <c r="CJ1465" s="501"/>
      <c r="CK1465" s="501"/>
      <c r="CL1465" s="501"/>
      <c r="CM1465" s="501"/>
      <c r="CN1465" s="501"/>
      <c r="CO1465" s="501"/>
      <c r="CP1465" s="501"/>
    </row>
    <row r="1466" spans="1:94" ht="12.75" customHeight="1" x14ac:dyDescent="0.2">
      <c r="A1466" s="281">
        <v>1465</v>
      </c>
      <c r="B1466" s="281"/>
      <c r="C1466" s="281"/>
      <c r="D1466" s="281"/>
      <c r="E1466" s="281"/>
      <c r="F1466" s="281"/>
      <c r="G1466" s="296"/>
      <c r="H1466" s="676"/>
      <c r="I1466" s="281"/>
      <c r="J1466" s="281"/>
      <c r="K1466" s="281"/>
      <c r="L1466" s="676"/>
      <c r="M1466" s="306"/>
      <c r="N1466" s="325"/>
      <c r="O1466" s="507"/>
      <c r="P1466" s="513"/>
      <c r="Q1466" s="514"/>
      <c r="R1466" s="514"/>
      <c r="S1466" s="279">
        <f t="shared" si="302"/>
        <v>-365</v>
      </c>
      <c r="T1466" s="501"/>
      <c r="U1466" s="324"/>
      <c r="V1466" s="282"/>
      <c r="W1466" s="282"/>
      <c r="X1466" s="280"/>
      <c r="Y1466" s="280"/>
      <c r="Z1466" s="282"/>
      <c r="AA1466" s="319">
        <f t="shared" si="303"/>
        <v>0</v>
      </c>
      <c r="AB1466" s="149"/>
      <c r="AC1466" s="280"/>
      <c r="AD1466" s="305"/>
      <c r="AE1466" s="280"/>
      <c r="AF1466" s="280"/>
      <c r="AG1466" s="280"/>
      <c r="AH1466" s="280"/>
      <c r="AI1466" s="280"/>
      <c r="AJ1466" s="280"/>
      <c r="AK1466" s="501"/>
      <c r="AL1466" s="501"/>
      <c r="AM1466" s="501"/>
      <c r="AN1466" s="501"/>
      <c r="AO1466" s="501"/>
      <c r="AP1466" s="266"/>
      <c r="AQ1466" s="280"/>
      <c r="AR1466" s="501"/>
      <c r="AS1466" s="501"/>
      <c r="AT1466" s="501"/>
      <c r="AU1466" s="501"/>
      <c r="AV1466" s="501"/>
      <c r="AW1466" s="501"/>
      <c r="AX1466" s="501"/>
      <c r="AY1466" s="501"/>
      <c r="AZ1466" s="501"/>
      <c r="BA1466" s="501"/>
      <c r="BB1466" s="501"/>
      <c r="BC1466" s="501"/>
      <c r="BD1466" s="501"/>
      <c r="BE1466" s="501"/>
      <c r="BF1466" s="501"/>
      <c r="BG1466" s="501"/>
      <c r="BH1466" s="501"/>
      <c r="BI1466" s="501"/>
      <c r="BJ1466" s="501"/>
      <c r="BK1466" s="501"/>
      <c r="BL1466" s="501"/>
      <c r="BM1466" s="501"/>
      <c r="BN1466" s="501"/>
      <c r="BO1466" s="501"/>
      <c r="BP1466" s="501"/>
      <c r="BQ1466" s="501"/>
      <c r="BR1466" s="501"/>
      <c r="BS1466" s="501"/>
      <c r="BT1466" s="501"/>
      <c r="BU1466" s="501"/>
      <c r="BV1466" s="501"/>
      <c r="BW1466" s="501"/>
      <c r="BX1466" s="501"/>
      <c r="BY1466" s="501"/>
      <c r="BZ1466" s="501"/>
      <c r="CA1466" s="501"/>
      <c r="CB1466" s="501"/>
      <c r="CC1466" s="501"/>
      <c r="CD1466" s="501"/>
      <c r="CE1466" s="501"/>
      <c r="CF1466" s="501"/>
      <c r="CG1466" s="501"/>
      <c r="CH1466" s="501"/>
      <c r="CI1466" s="501"/>
      <c r="CJ1466" s="501"/>
      <c r="CK1466" s="501"/>
      <c r="CL1466" s="501"/>
      <c r="CM1466" s="501"/>
      <c r="CN1466" s="501"/>
      <c r="CO1466" s="501"/>
      <c r="CP1466" s="501"/>
    </row>
    <row r="1467" spans="1:94" ht="12.75" customHeight="1" x14ac:dyDescent="0.2">
      <c r="A1467" s="281">
        <v>1466</v>
      </c>
      <c r="B1467" s="281"/>
      <c r="C1467" s="281"/>
      <c r="D1467" s="281"/>
      <c r="E1467" s="281"/>
      <c r="F1467" s="281"/>
      <c r="G1467" s="296"/>
      <c r="H1467" s="676"/>
      <c r="I1467" s="281"/>
      <c r="J1467" s="281"/>
      <c r="K1467" s="281"/>
      <c r="L1467" s="676"/>
      <c r="M1467" s="306"/>
      <c r="N1467" s="325"/>
      <c r="O1467" s="507"/>
      <c r="P1467" s="513"/>
      <c r="Q1467" s="514"/>
      <c r="R1467" s="514"/>
      <c r="S1467" s="279">
        <f t="shared" si="302"/>
        <v>-365</v>
      </c>
      <c r="T1467" s="501"/>
      <c r="U1467" s="324"/>
      <c r="V1467" s="282"/>
      <c r="W1467" s="282"/>
      <c r="X1467" s="280"/>
      <c r="Y1467" s="280"/>
      <c r="Z1467" s="282"/>
      <c r="AA1467" s="319">
        <f t="shared" si="303"/>
        <v>0</v>
      </c>
      <c r="AB1467" s="149"/>
      <c r="AC1467" s="280"/>
      <c r="AD1467" s="305"/>
      <c r="AE1467" s="280"/>
      <c r="AF1467" s="280"/>
      <c r="AG1467" s="280"/>
      <c r="AH1467" s="280"/>
      <c r="AI1467" s="280"/>
      <c r="AJ1467" s="280"/>
      <c r="AK1467" s="501"/>
      <c r="AL1467" s="501"/>
      <c r="AM1467" s="501"/>
      <c r="AN1467" s="501"/>
      <c r="AO1467" s="501"/>
      <c r="AP1467" s="266"/>
      <c r="AQ1467" s="280"/>
      <c r="AR1467" s="501"/>
      <c r="AS1467" s="501"/>
      <c r="AT1467" s="501"/>
      <c r="AU1467" s="501"/>
      <c r="AV1467" s="501"/>
      <c r="AW1467" s="501"/>
      <c r="AX1467" s="501"/>
      <c r="AY1467" s="501"/>
      <c r="AZ1467" s="501"/>
      <c r="BA1467" s="501"/>
      <c r="BB1467" s="501"/>
      <c r="BC1467" s="501"/>
      <c r="BD1467" s="501"/>
      <c r="BE1467" s="501"/>
      <c r="BF1467" s="501"/>
      <c r="BG1467" s="501"/>
      <c r="BH1467" s="501"/>
      <c r="BI1467" s="501"/>
      <c r="BJ1467" s="501"/>
      <c r="BK1467" s="501"/>
      <c r="BL1467" s="501"/>
      <c r="BM1467" s="501"/>
      <c r="BN1467" s="501"/>
      <c r="BO1467" s="501"/>
      <c r="BP1467" s="501"/>
      <c r="BQ1467" s="501"/>
      <c r="BR1467" s="501"/>
      <c r="BS1467" s="501"/>
      <c r="BT1467" s="501"/>
      <c r="BU1467" s="501"/>
      <c r="BV1467" s="501"/>
      <c r="BW1467" s="501"/>
      <c r="BX1467" s="501"/>
      <c r="BY1467" s="501"/>
      <c r="BZ1467" s="501"/>
      <c r="CA1467" s="501"/>
      <c r="CB1467" s="501"/>
      <c r="CC1467" s="501"/>
      <c r="CD1467" s="501"/>
      <c r="CE1467" s="501"/>
      <c r="CF1467" s="501"/>
      <c r="CG1467" s="501"/>
      <c r="CH1467" s="501"/>
      <c r="CI1467" s="501"/>
      <c r="CJ1467" s="501"/>
      <c r="CK1467" s="501"/>
      <c r="CL1467" s="501"/>
      <c r="CM1467" s="501"/>
      <c r="CN1467" s="501"/>
      <c r="CO1467" s="501"/>
      <c r="CP1467" s="501"/>
    </row>
    <row r="1468" spans="1:94" ht="12.75" customHeight="1" x14ac:dyDescent="0.2">
      <c r="A1468" s="281">
        <v>1467</v>
      </c>
      <c r="B1468" s="281"/>
      <c r="C1468" s="281"/>
      <c r="D1468" s="281"/>
      <c r="E1468" s="281"/>
      <c r="F1468" s="281"/>
      <c r="G1468" s="296"/>
      <c r="H1468" s="676"/>
      <c r="I1468" s="281"/>
      <c r="J1468" s="281"/>
      <c r="K1468" s="281"/>
      <c r="L1468" s="676"/>
      <c r="M1468" s="306"/>
      <c r="N1468" s="325"/>
      <c r="O1468" s="507"/>
      <c r="P1468" s="513"/>
      <c r="Q1468" s="514"/>
      <c r="R1468" s="514"/>
      <c r="S1468" s="279">
        <f t="shared" si="302"/>
        <v>-365</v>
      </c>
      <c r="T1468" s="501"/>
      <c r="U1468" s="324"/>
      <c r="V1468" s="282"/>
      <c r="W1468" s="282"/>
      <c r="X1468" s="280"/>
      <c r="Y1468" s="280"/>
      <c r="Z1468" s="282"/>
      <c r="AA1468" s="319">
        <f t="shared" si="303"/>
        <v>0</v>
      </c>
      <c r="AB1468" s="149"/>
      <c r="AC1468" s="280"/>
      <c r="AD1468" s="305"/>
      <c r="AE1468" s="280"/>
      <c r="AF1468" s="280"/>
      <c r="AG1468" s="280"/>
      <c r="AH1468" s="280"/>
      <c r="AI1468" s="280"/>
      <c r="AJ1468" s="280"/>
      <c r="AK1468" s="501"/>
      <c r="AL1468" s="501"/>
      <c r="AM1468" s="501"/>
      <c r="AN1468" s="501"/>
      <c r="AO1468" s="501"/>
      <c r="AP1468" s="266"/>
      <c r="AQ1468" s="280"/>
      <c r="AR1468" s="501"/>
      <c r="AS1468" s="501"/>
      <c r="AT1468" s="501"/>
      <c r="AU1468" s="501"/>
      <c r="AV1468" s="501"/>
      <c r="AW1468" s="501"/>
      <c r="AX1468" s="501"/>
      <c r="AY1468" s="501"/>
      <c r="AZ1468" s="501"/>
      <c r="BA1468" s="501"/>
      <c r="BB1468" s="501"/>
      <c r="BC1468" s="501"/>
      <c r="BD1468" s="501"/>
      <c r="BE1468" s="501"/>
      <c r="BF1468" s="501"/>
      <c r="BG1468" s="501"/>
      <c r="BH1468" s="501"/>
      <c r="BI1468" s="501"/>
      <c r="BJ1468" s="501"/>
      <c r="BK1468" s="501"/>
      <c r="BL1468" s="501"/>
      <c r="BM1468" s="501"/>
      <c r="BN1468" s="501"/>
      <c r="BO1468" s="501"/>
      <c r="BP1468" s="501"/>
      <c r="BQ1468" s="501"/>
      <c r="BR1468" s="501"/>
      <c r="BS1468" s="501"/>
      <c r="BT1468" s="501"/>
      <c r="BU1468" s="501"/>
      <c r="BV1468" s="501"/>
      <c r="BW1468" s="501"/>
      <c r="BX1468" s="501"/>
      <c r="BY1468" s="501"/>
      <c r="BZ1468" s="501"/>
      <c r="CA1468" s="501"/>
      <c r="CB1468" s="501"/>
      <c r="CC1468" s="501"/>
      <c r="CD1468" s="501"/>
      <c r="CE1468" s="501"/>
      <c r="CF1468" s="501"/>
      <c r="CG1468" s="501"/>
      <c r="CH1468" s="501"/>
      <c r="CI1468" s="501"/>
      <c r="CJ1468" s="501"/>
      <c r="CK1468" s="501"/>
      <c r="CL1468" s="501"/>
      <c r="CM1468" s="501"/>
      <c r="CN1468" s="501"/>
      <c r="CO1468" s="501"/>
      <c r="CP1468" s="501"/>
    </row>
    <row r="1469" spans="1:94" ht="12.75" customHeight="1" x14ac:dyDescent="0.2">
      <c r="A1469" s="281">
        <v>1468</v>
      </c>
      <c r="B1469" s="281"/>
      <c r="C1469" s="281"/>
      <c r="D1469" s="281"/>
      <c r="E1469" s="281"/>
      <c r="F1469" s="281"/>
      <c r="G1469" s="296"/>
      <c r="H1469" s="676"/>
      <c r="I1469" s="281"/>
      <c r="J1469" s="281"/>
      <c r="K1469" s="281"/>
      <c r="L1469" s="676"/>
      <c r="M1469" s="306"/>
      <c r="N1469" s="325"/>
      <c r="O1469" s="507"/>
      <c r="P1469" s="513"/>
      <c r="Q1469" s="514"/>
      <c r="R1469" s="514"/>
      <c r="S1469" s="279">
        <f t="shared" si="302"/>
        <v>-365</v>
      </c>
      <c r="T1469" s="501"/>
      <c r="U1469" s="324"/>
      <c r="V1469" s="282"/>
      <c r="W1469" s="282"/>
      <c r="X1469" s="280"/>
      <c r="Y1469" s="280"/>
      <c r="Z1469" s="282"/>
      <c r="AA1469" s="319">
        <f t="shared" si="303"/>
        <v>0</v>
      </c>
      <c r="AB1469" s="149"/>
      <c r="AC1469" s="280"/>
      <c r="AD1469" s="305"/>
      <c r="AE1469" s="280"/>
      <c r="AF1469" s="280"/>
      <c r="AG1469" s="280"/>
      <c r="AH1469" s="280"/>
      <c r="AI1469" s="280"/>
      <c r="AJ1469" s="280"/>
      <c r="AK1469" s="501"/>
      <c r="AL1469" s="501"/>
      <c r="AM1469" s="501"/>
      <c r="AN1469" s="501"/>
      <c r="AO1469" s="501"/>
      <c r="AP1469" s="266"/>
      <c r="AQ1469" s="280"/>
      <c r="AR1469" s="501"/>
      <c r="AS1469" s="501"/>
      <c r="AT1469" s="501"/>
      <c r="AU1469" s="501"/>
      <c r="AV1469" s="501"/>
      <c r="AW1469" s="501"/>
      <c r="AX1469" s="501"/>
      <c r="AY1469" s="501"/>
      <c r="AZ1469" s="501"/>
      <c r="BA1469" s="501"/>
      <c r="BB1469" s="501"/>
      <c r="BC1469" s="501"/>
      <c r="BD1469" s="501"/>
      <c r="BE1469" s="501"/>
      <c r="BF1469" s="501"/>
      <c r="BG1469" s="501"/>
      <c r="BH1469" s="501"/>
      <c r="BI1469" s="501"/>
      <c r="BJ1469" s="501"/>
      <c r="BK1469" s="501"/>
      <c r="BL1469" s="501"/>
      <c r="BM1469" s="501"/>
      <c r="BN1469" s="501"/>
      <c r="BO1469" s="501"/>
      <c r="BP1469" s="501"/>
      <c r="BQ1469" s="501"/>
      <c r="BR1469" s="501"/>
      <c r="BS1469" s="501"/>
      <c r="BT1469" s="501"/>
      <c r="BU1469" s="501"/>
      <c r="BV1469" s="501"/>
      <c r="BW1469" s="501"/>
      <c r="BX1469" s="501"/>
      <c r="BY1469" s="501"/>
      <c r="BZ1469" s="501"/>
      <c r="CA1469" s="501"/>
      <c r="CB1469" s="501"/>
      <c r="CC1469" s="501"/>
      <c r="CD1469" s="501"/>
      <c r="CE1469" s="501"/>
      <c r="CF1469" s="501"/>
      <c r="CG1469" s="501"/>
      <c r="CH1469" s="501"/>
      <c r="CI1469" s="501"/>
      <c r="CJ1469" s="501"/>
      <c r="CK1469" s="501"/>
      <c r="CL1469" s="501"/>
      <c r="CM1469" s="501"/>
      <c r="CN1469" s="501"/>
      <c r="CO1469" s="501"/>
      <c r="CP1469" s="501"/>
    </row>
    <row r="1470" spans="1:94" ht="12.75" customHeight="1" x14ac:dyDescent="0.2">
      <c r="A1470" s="281">
        <v>1469</v>
      </c>
      <c r="B1470" s="281"/>
      <c r="C1470" s="281"/>
      <c r="D1470" s="281"/>
      <c r="E1470" s="281"/>
      <c r="F1470" s="281"/>
      <c r="G1470" s="296"/>
      <c r="H1470" s="676"/>
      <c r="I1470" s="281"/>
      <c r="J1470" s="281"/>
      <c r="K1470" s="281"/>
      <c r="L1470" s="676"/>
      <c r="M1470" s="306"/>
      <c r="N1470" s="325"/>
      <c r="O1470" s="507"/>
      <c r="P1470" s="513"/>
      <c r="Q1470" s="514"/>
      <c r="R1470" s="514"/>
      <c r="S1470" s="279">
        <f t="shared" si="302"/>
        <v>-365</v>
      </c>
      <c r="T1470" s="501"/>
      <c r="U1470" s="324"/>
      <c r="V1470" s="282"/>
      <c r="W1470" s="282"/>
      <c r="X1470" s="280"/>
      <c r="Y1470" s="280"/>
      <c r="Z1470" s="282"/>
      <c r="AA1470" s="319">
        <f t="shared" si="303"/>
        <v>0</v>
      </c>
      <c r="AB1470" s="149"/>
      <c r="AC1470" s="280"/>
      <c r="AD1470" s="305"/>
      <c r="AE1470" s="280"/>
      <c r="AF1470" s="280"/>
      <c r="AG1470" s="280"/>
      <c r="AH1470" s="280"/>
      <c r="AI1470" s="280"/>
      <c r="AJ1470" s="280"/>
      <c r="AK1470" s="501"/>
      <c r="AL1470" s="501"/>
      <c r="AM1470" s="501"/>
      <c r="AN1470" s="501"/>
      <c r="AO1470" s="501"/>
      <c r="AP1470" s="266"/>
      <c r="AQ1470" s="280"/>
      <c r="AR1470" s="501"/>
      <c r="AS1470" s="501"/>
      <c r="AT1470" s="501"/>
      <c r="AU1470" s="501"/>
      <c r="AV1470" s="501"/>
      <c r="AW1470" s="501"/>
      <c r="AX1470" s="501"/>
      <c r="AY1470" s="501"/>
      <c r="AZ1470" s="501"/>
      <c r="BA1470" s="501"/>
      <c r="BB1470" s="501"/>
      <c r="BC1470" s="501"/>
      <c r="BD1470" s="501"/>
      <c r="BE1470" s="501"/>
      <c r="BF1470" s="501"/>
      <c r="BG1470" s="501"/>
      <c r="BH1470" s="501"/>
      <c r="BI1470" s="501"/>
      <c r="BJ1470" s="501"/>
      <c r="BK1470" s="501"/>
      <c r="BL1470" s="501"/>
      <c r="BM1470" s="501"/>
      <c r="BN1470" s="501"/>
      <c r="BO1470" s="501"/>
      <c r="BP1470" s="501"/>
      <c r="BQ1470" s="501"/>
      <c r="BR1470" s="501"/>
      <c r="BS1470" s="501"/>
      <c r="BT1470" s="501"/>
      <c r="BU1470" s="501"/>
      <c r="BV1470" s="501"/>
      <c r="BW1470" s="501"/>
      <c r="BX1470" s="501"/>
      <c r="BY1470" s="501"/>
      <c r="BZ1470" s="501"/>
      <c r="CA1470" s="501"/>
      <c r="CB1470" s="501"/>
      <c r="CC1470" s="501"/>
      <c r="CD1470" s="501"/>
      <c r="CE1470" s="501"/>
      <c r="CF1470" s="501"/>
      <c r="CG1470" s="501"/>
      <c r="CH1470" s="501"/>
      <c r="CI1470" s="501"/>
      <c r="CJ1470" s="501"/>
      <c r="CK1470" s="501"/>
      <c r="CL1470" s="501"/>
      <c r="CM1470" s="501"/>
      <c r="CN1470" s="501"/>
      <c r="CO1470" s="501"/>
      <c r="CP1470" s="501"/>
    </row>
    <row r="1471" spans="1:94" ht="12.75" customHeight="1" x14ac:dyDescent="0.2">
      <c r="A1471" s="281">
        <v>1470</v>
      </c>
      <c r="B1471" s="281"/>
      <c r="C1471" s="281"/>
      <c r="D1471" s="281"/>
      <c r="E1471" s="281"/>
      <c r="F1471" s="281"/>
      <c r="G1471" s="296"/>
      <c r="H1471" s="676"/>
      <c r="I1471" s="281"/>
      <c r="J1471" s="281"/>
      <c r="K1471" s="281"/>
      <c r="L1471" s="676"/>
      <c r="M1471" s="306"/>
      <c r="N1471" s="325"/>
      <c r="O1471" s="507"/>
      <c r="P1471" s="513"/>
      <c r="Q1471" s="514"/>
      <c r="R1471" s="514"/>
      <c r="S1471" s="279">
        <f t="shared" si="302"/>
        <v>-365</v>
      </c>
      <c r="T1471" s="501"/>
      <c r="U1471" s="324"/>
      <c r="V1471" s="282"/>
      <c r="W1471" s="282"/>
      <c r="X1471" s="280"/>
      <c r="Y1471" s="280"/>
      <c r="Z1471" s="282"/>
      <c r="AA1471" s="319">
        <f t="shared" si="303"/>
        <v>0</v>
      </c>
      <c r="AB1471" s="149"/>
      <c r="AC1471" s="280"/>
      <c r="AD1471" s="305"/>
      <c r="AE1471" s="280"/>
      <c r="AF1471" s="280"/>
      <c r="AG1471" s="280"/>
      <c r="AH1471" s="280"/>
      <c r="AI1471" s="280"/>
      <c r="AJ1471" s="280"/>
      <c r="AK1471" s="501"/>
      <c r="AL1471" s="501"/>
      <c r="AM1471" s="501"/>
      <c r="AN1471" s="501"/>
      <c r="AO1471" s="501"/>
      <c r="AP1471" s="266"/>
      <c r="AQ1471" s="280"/>
      <c r="AR1471" s="501"/>
      <c r="AS1471" s="501"/>
      <c r="AT1471" s="501"/>
      <c r="AU1471" s="501"/>
      <c r="AV1471" s="501"/>
      <c r="AW1471" s="501"/>
      <c r="AX1471" s="501"/>
      <c r="AY1471" s="501"/>
      <c r="AZ1471" s="501"/>
      <c r="BA1471" s="501"/>
      <c r="BB1471" s="501"/>
      <c r="BC1471" s="501"/>
      <c r="BD1471" s="501"/>
      <c r="BE1471" s="501"/>
      <c r="BF1471" s="501"/>
      <c r="BG1471" s="501"/>
      <c r="BH1471" s="501"/>
      <c r="BI1471" s="501"/>
      <c r="BJ1471" s="501"/>
      <c r="BK1471" s="501"/>
      <c r="BL1471" s="501"/>
      <c r="BM1471" s="501"/>
      <c r="BN1471" s="501"/>
      <c r="BO1471" s="501"/>
      <c r="BP1471" s="501"/>
      <c r="BQ1471" s="501"/>
      <c r="BR1471" s="501"/>
      <c r="BS1471" s="501"/>
      <c r="BT1471" s="501"/>
      <c r="BU1471" s="501"/>
      <c r="BV1471" s="501"/>
      <c r="BW1471" s="501"/>
      <c r="BX1471" s="501"/>
      <c r="BY1471" s="501"/>
      <c r="BZ1471" s="501"/>
      <c r="CA1471" s="501"/>
      <c r="CB1471" s="501"/>
      <c r="CC1471" s="501"/>
      <c r="CD1471" s="501"/>
      <c r="CE1471" s="501"/>
      <c r="CF1471" s="501"/>
      <c r="CG1471" s="501"/>
      <c r="CH1471" s="501"/>
      <c r="CI1471" s="501"/>
      <c r="CJ1471" s="501"/>
      <c r="CK1471" s="501"/>
      <c r="CL1471" s="501"/>
      <c r="CM1471" s="501"/>
      <c r="CN1471" s="501"/>
      <c r="CO1471" s="501"/>
      <c r="CP1471" s="501"/>
    </row>
    <row r="1472" spans="1:94" ht="12.75" customHeight="1" x14ac:dyDescent="0.2">
      <c r="A1472" s="281">
        <v>1471</v>
      </c>
      <c r="B1472" s="281"/>
      <c r="C1472" s="281"/>
      <c r="D1472" s="281"/>
      <c r="E1472" s="281"/>
      <c r="F1472" s="281"/>
      <c r="G1472" s="296"/>
      <c r="H1472" s="676"/>
      <c r="I1472" s="281"/>
      <c r="J1472" s="281"/>
      <c r="K1472" s="281"/>
      <c r="L1472" s="676"/>
      <c r="M1472" s="306"/>
      <c r="N1472" s="325"/>
      <c r="O1472" s="507"/>
      <c r="P1472" s="513"/>
      <c r="Q1472" s="514"/>
      <c r="R1472" s="514"/>
      <c r="S1472" s="279">
        <f t="shared" si="302"/>
        <v>-365</v>
      </c>
      <c r="T1472" s="501"/>
      <c r="U1472" s="324"/>
      <c r="V1472" s="282"/>
      <c r="W1472" s="282"/>
      <c r="X1472" s="280"/>
      <c r="Y1472" s="280"/>
      <c r="Z1472" s="282"/>
      <c r="AA1472" s="319">
        <f t="shared" si="303"/>
        <v>0</v>
      </c>
      <c r="AB1472" s="149"/>
      <c r="AC1472" s="280"/>
      <c r="AD1472" s="305"/>
      <c r="AE1472" s="280"/>
      <c r="AF1472" s="280"/>
      <c r="AG1472" s="280"/>
      <c r="AH1472" s="280"/>
      <c r="AI1472" s="280"/>
      <c r="AJ1472" s="280"/>
      <c r="AK1472" s="501"/>
      <c r="AL1472" s="501"/>
      <c r="AM1472" s="501"/>
      <c r="AN1472" s="501"/>
      <c r="AO1472" s="501"/>
      <c r="AP1472" s="266"/>
      <c r="AQ1472" s="280"/>
      <c r="AR1472" s="501"/>
      <c r="AS1472" s="501"/>
      <c r="AT1472" s="501"/>
      <c r="AU1472" s="501"/>
      <c r="AV1472" s="501"/>
      <c r="AW1472" s="501"/>
      <c r="AX1472" s="501"/>
      <c r="AY1472" s="501"/>
      <c r="AZ1472" s="501"/>
      <c r="BA1472" s="501"/>
      <c r="BB1472" s="501"/>
      <c r="BC1472" s="501"/>
      <c r="BD1472" s="501"/>
      <c r="BE1472" s="501"/>
      <c r="BF1472" s="501"/>
      <c r="BG1472" s="501"/>
      <c r="BH1472" s="501"/>
      <c r="BI1472" s="501"/>
      <c r="BJ1472" s="501"/>
      <c r="BK1472" s="501"/>
      <c r="BL1472" s="501"/>
      <c r="BM1472" s="501"/>
      <c r="BN1472" s="501"/>
      <c r="BO1472" s="501"/>
      <c r="BP1472" s="501"/>
      <c r="BQ1472" s="501"/>
      <c r="BR1472" s="501"/>
      <c r="BS1472" s="501"/>
      <c r="BT1472" s="501"/>
      <c r="BU1472" s="501"/>
      <c r="BV1472" s="501"/>
      <c r="BW1472" s="501"/>
      <c r="BX1472" s="501"/>
      <c r="BY1472" s="501"/>
      <c r="BZ1472" s="501"/>
      <c r="CA1472" s="501"/>
      <c r="CB1472" s="501"/>
      <c r="CC1472" s="501"/>
      <c r="CD1472" s="501"/>
      <c r="CE1472" s="501"/>
      <c r="CF1472" s="501"/>
      <c r="CG1472" s="501"/>
      <c r="CH1472" s="501"/>
      <c r="CI1472" s="501"/>
      <c r="CJ1472" s="501"/>
      <c r="CK1472" s="501"/>
      <c r="CL1472" s="501"/>
      <c r="CM1472" s="501"/>
      <c r="CN1472" s="501"/>
      <c r="CO1472" s="501"/>
      <c r="CP1472" s="501"/>
    </row>
    <row r="1473" spans="1:94" ht="12.75" customHeight="1" x14ac:dyDescent="0.2">
      <c r="A1473" s="281">
        <v>1472</v>
      </c>
      <c r="B1473" s="281"/>
      <c r="C1473" s="281"/>
      <c r="D1473" s="281"/>
      <c r="E1473" s="281"/>
      <c r="F1473" s="281"/>
      <c r="G1473" s="296"/>
      <c r="H1473" s="676"/>
      <c r="I1473" s="281"/>
      <c r="J1473" s="281"/>
      <c r="K1473" s="281"/>
      <c r="L1473" s="676"/>
      <c r="M1473" s="306"/>
      <c r="N1473" s="325"/>
      <c r="O1473" s="507"/>
      <c r="P1473" s="513"/>
      <c r="Q1473" s="514"/>
      <c r="R1473" s="514"/>
      <c r="S1473" s="279">
        <f t="shared" si="302"/>
        <v>-365</v>
      </c>
      <c r="T1473" s="501"/>
      <c r="U1473" s="324"/>
      <c r="V1473" s="282"/>
      <c r="W1473" s="282"/>
      <c r="X1473" s="280"/>
      <c r="Y1473" s="280"/>
      <c r="Z1473" s="282"/>
      <c r="AA1473" s="319">
        <f t="shared" si="303"/>
        <v>0</v>
      </c>
      <c r="AB1473" s="149"/>
      <c r="AC1473" s="280"/>
      <c r="AD1473" s="305"/>
      <c r="AE1473" s="280"/>
      <c r="AF1473" s="280"/>
      <c r="AG1473" s="280"/>
      <c r="AH1473" s="280"/>
      <c r="AI1473" s="280"/>
      <c r="AJ1473" s="280"/>
      <c r="AK1473" s="501"/>
      <c r="AL1473" s="501"/>
      <c r="AM1473" s="501"/>
      <c r="AN1473" s="501"/>
      <c r="AO1473" s="501"/>
      <c r="AP1473" s="266"/>
      <c r="AQ1473" s="280"/>
      <c r="AR1473" s="501"/>
      <c r="AS1473" s="501"/>
      <c r="AT1473" s="501"/>
      <c r="AU1473" s="501"/>
      <c r="AV1473" s="501"/>
      <c r="AW1473" s="501"/>
      <c r="AX1473" s="501"/>
      <c r="AY1473" s="501"/>
      <c r="AZ1473" s="501"/>
      <c r="BA1473" s="501"/>
      <c r="BB1473" s="501"/>
      <c r="BC1473" s="501"/>
      <c r="BD1473" s="501"/>
      <c r="BE1473" s="501"/>
      <c r="BF1473" s="501"/>
      <c r="BG1473" s="501"/>
      <c r="BH1473" s="501"/>
      <c r="BI1473" s="501"/>
      <c r="BJ1473" s="501"/>
      <c r="BK1473" s="501"/>
      <c r="BL1473" s="501"/>
      <c r="BM1473" s="501"/>
      <c r="BN1473" s="501"/>
      <c r="BO1473" s="501"/>
      <c r="BP1473" s="501"/>
      <c r="BQ1473" s="501"/>
      <c r="BR1473" s="501"/>
      <c r="BS1473" s="501"/>
      <c r="BT1473" s="501"/>
      <c r="BU1473" s="501"/>
      <c r="BV1473" s="501"/>
      <c r="BW1473" s="501"/>
      <c r="BX1473" s="501"/>
      <c r="BY1473" s="501"/>
      <c r="BZ1473" s="501"/>
      <c r="CA1473" s="501"/>
      <c r="CB1473" s="501"/>
      <c r="CC1473" s="501"/>
      <c r="CD1473" s="501"/>
      <c r="CE1473" s="501"/>
      <c r="CF1473" s="501"/>
      <c r="CG1473" s="501"/>
      <c r="CH1473" s="501"/>
      <c r="CI1473" s="501"/>
      <c r="CJ1473" s="501"/>
      <c r="CK1473" s="501"/>
      <c r="CL1473" s="501"/>
      <c r="CM1473" s="501"/>
      <c r="CN1473" s="501"/>
      <c r="CO1473" s="501"/>
      <c r="CP1473" s="501"/>
    </row>
    <row r="1474" spans="1:94" ht="12.75" customHeight="1" x14ac:dyDescent="0.2">
      <c r="A1474" s="281">
        <v>1473</v>
      </c>
      <c r="B1474" s="281"/>
      <c r="C1474" s="281"/>
      <c r="D1474" s="281"/>
      <c r="E1474" s="281"/>
      <c r="F1474" s="281"/>
      <c r="G1474" s="296"/>
      <c r="H1474" s="676"/>
      <c r="I1474" s="281"/>
      <c r="J1474" s="281"/>
      <c r="K1474" s="281"/>
      <c r="L1474" s="676"/>
      <c r="M1474" s="306"/>
      <c r="N1474" s="325"/>
      <c r="O1474" s="507"/>
      <c r="P1474" s="513"/>
      <c r="Q1474" s="514"/>
      <c r="R1474" s="514"/>
      <c r="S1474" s="279">
        <f t="shared" si="302"/>
        <v>-365</v>
      </c>
      <c r="T1474" s="501"/>
      <c r="U1474" s="324"/>
      <c r="V1474" s="282"/>
      <c r="W1474" s="282"/>
      <c r="X1474" s="280"/>
      <c r="Y1474" s="280"/>
      <c r="Z1474" s="282"/>
      <c r="AA1474" s="319">
        <f t="shared" si="303"/>
        <v>0</v>
      </c>
      <c r="AB1474" s="149"/>
      <c r="AC1474" s="280"/>
      <c r="AD1474" s="305"/>
      <c r="AE1474" s="280"/>
      <c r="AF1474" s="280"/>
      <c r="AG1474" s="280"/>
      <c r="AH1474" s="280"/>
      <c r="AI1474" s="280"/>
      <c r="AJ1474" s="280"/>
      <c r="AK1474" s="501"/>
      <c r="AL1474" s="501"/>
      <c r="AM1474" s="501"/>
      <c r="AN1474" s="501"/>
      <c r="AO1474" s="501"/>
      <c r="AP1474" s="266"/>
      <c r="AQ1474" s="280"/>
      <c r="AR1474" s="501"/>
      <c r="AS1474" s="501"/>
      <c r="AT1474" s="501"/>
      <c r="AU1474" s="501"/>
      <c r="AV1474" s="501"/>
      <c r="AW1474" s="501"/>
      <c r="AX1474" s="501"/>
      <c r="AY1474" s="501"/>
      <c r="AZ1474" s="501"/>
      <c r="BA1474" s="501"/>
      <c r="BB1474" s="501"/>
      <c r="BC1474" s="501"/>
      <c r="BD1474" s="501"/>
      <c r="BE1474" s="501"/>
      <c r="BF1474" s="501"/>
      <c r="BG1474" s="501"/>
      <c r="BH1474" s="501"/>
      <c r="BI1474" s="501"/>
      <c r="BJ1474" s="501"/>
      <c r="BK1474" s="501"/>
      <c r="BL1474" s="501"/>
      <c r="BM1474" s="501"/>
      <c r="BN1474" s="501"/>
      <c r="BO1474" s="501"/>
      <c r="BP1474" s="501"/>
      <c r="BQ1474" s="501"/>
      <c r="BR1474" s="501"/>
      <c r="BS1474" s="501"/>
      <c r="BT1474" s="501"/>
      <c r="BU1474" s="501"/>
      <c r="BV1474" s="501"/>
      <c r="BW1474" s="501"/>
      <c r="BX1474" s="501"/>
      <c r="BY1474" s="501"/>
      <c r="BZ1474" s="501"/>
      <c r="CA1474" s="501"/>
      <c r="CB1474" s="501"/>
      <c r="CC1474" s="501"/>
      <c r="CD1474" s="501"/>
      <c r="CE1474" s="501"/>
      <c r="CF1474" s="501"/>
      <c r="CG1474" s="501"/>
      <c r="CH1474" s="501"/>
      <c r="CI1474" s="501"/>
      <c r="CJ1474" s="501"/>
      <c r="CK1474" s="501"/>
      <c r="CL1474" s="501"/>
      <c r="CM1474" s="501"/>
      <c r="CN1474" s="501"/>
      <c r="CO1474" s="501"/>
      <c r="CP1474" s="501"/>
    </row>
    <row r="1475" spans="1:94" ht="12.75" customHeight="1" x14ac:dyDescent="0.2">
      <c r="A1475" s="281">
        <v>1474</v>
      </c>
      <c r="B1475" s="281"/>
      <c r="C1475" s="281"/>
      <c r="D1475" s="281"/>
      <c r="E1475" s="281"/>
      <c r="F1475" s="281"/>
      <c r="G1475" s="296"/>
      <c r="H1475" s="676"/>
      <c r="I1475" s="281"/>
      <c r="J1475" s="281"/>
      <c r="K1475" s="281"/>
      <c r="L1475" s="676"/>
      <c r="M1475" s="306"/>
      <c r="N1475" s="325"/>
      <c r="O1475" s="507"/>
      <c r="P1475" s="513"/>
      <c r="Q1475" s="514"/>
      <c r="R1475" s="514"/>
      <c r="S1475" s="279">
        <f t="shared" si="302"/>
        <v>-365</v>
      </c>
      <c r="T1475" s="501"/>
      <c r="U1475" s="324"/>
      <c r="V1475" s="282"/>
      <c r="W1475" s="282"/>
      <c r="X1475" s="280"/>
      <c r="Y1475" s="280"/>
      <c r="Z1475" s="282"/>
      <c r="AA1475" s="319">
        <f t="shared" si="303"/>
        <v>0</v>
      </c>
      <c r="AB1475" s="149"/>
      <c r="AC1475" s="280"/>
      <c r="AD1475" s="305"/>
      <c r="AE1475" s="280"/>
      <c r="AF1475" s="280"/>
      <c r="AG1475" s="280"/>
      <c r="AH1475" s="280"/>
      <c r="AI1475" s="280"/>
      <c r="AJ1475" s="280"/>
      <c r="AK1475" s="501"/>
      <c r="AL1475" s="501"/>
      <c r="AM1475" s="501"/>
      <c r="AN1475" s="501"/>
      <c r="AO1475" s="501"/>
      <c r="AP1475" s="266"/>
      <c r="AQ1475" s="280"/>
      <c r="AR1475" s="501"/>
      <c r="AS1475" s="501"/>
      <c r="AT1475" s="501"/>
      <c r="AU1475" s="501"/>
      <c r="AV1475" s="501"/>
      <c r="AW1475" s="501"/>
      <c r="AX1475" s="501"/>
      <c r="AY1475" s="501"/>
      <c r="AZ1475" s="501"/>
      <c r="BA1475" s="501"/>
      <c r="BB1475" s="501"/>
      <c r="BC1475" s="501"/>
      <c r="BD1475" s="501"/>
      <c r="BE1475" s="501"/>
      <c r="BF1475" s="501"/>
      <c r="BG1475" s="501"/>
      <c r="BH1475" s="501"/>
      <c r="BI1475" s="501"/>
      <c r="BJ1475" s="501"/>
      <c r="BK1475" s="501"/>
      <c r="BL1475" s="501"/>
      <c r="BM1475" s="501"/>
      <c r="BN1475" s="501"/>
      <c r="BO1475" s="501"/>
      <c r="BP1475" s="501"/>
      <c r="BQ1475" s="501"/>
      <c r="BR1475" s="501"/>
      <c r="BS1475" s="501"/>
      <c r="BT1475" s="501"/>
      <c r="BU1475" s="501"/>
      <c r="BV1475" s="501"/>
      <c r="BW1475" s="501"/>
      <c r="BX1475" s="501"/>
      <c r="BY1475" s="501"/>
      <c r="BZ1475" s="501"/>
      <c r="CA1475" s="501"/>
      <c r="CB1475" s="501"/>
      <c r="CC1475" s="501"/>
      <c r="CD1475" s="501"/>
      <c r="CE1475" s="501"/>
      <c r="CF1475" s="501"/>
      <c r="CG1475" s="501"/>
      <c r="CH1475" s="501"/>
      <c r="CI1475" s="501"/>
      <c r="CJ1475" s="501"/>
      <c r="CK1475" s="501"/>
      <c r="CL1475" s="501"/>
      <c r="CM1475" s="501"/>
      <c r="CN1475" s="501"/>
      <c r="CO1475" s="501"/>
      <c r="CP1475" s="501"/>
    </row>
    <row r="1476" spans="1:94" ht="12.75" customHeight="1" x14ac:dyDescent="0.2">
      <c r="A1476" s="281">
        <v>1475</v>
      </c>
      <c r="B1476" s="281"/>
      <c r="C1476" s="281"/>
      <c r="D1476" s="281"/>
      <c r="E1476" s="281"/>
      <c r="F1476" s="281"/>
      <c r="G1476" s="296"/>
      <c r="H1476" s="676"/>
      <c r="I1476" s="281"/>
      <c r="J1476" s="281"/>
      <c r="K1476" s="281"/>
      <c r="L1476" s="676"/>
      <c r="M1476" s="306"/>
      <c r="N1476" s="325"/>
      <c r="O1476" s="507"/>
      <c r="P1476" s="513"/>
      <c r="Q1476" s="514"/>
      <c r="R1476" s="514"/>
      <c r="S1476" s="279">
        <f t="shared" si="302"/>
        <v>-365</v>
      </c>
      <c r="T1476" s="501"/>
      <c r="U1476" s="324"/>
      <c r="V1476" s="282"/>
      <c r="W1476" s="282"/>
      <c r="X1476" s="280"/>
      <c r="Y1476" s="280"/>
      <c r="Z1476" s="282"/>
      <c r="AA1476" s="319">
        <f t="shared" si="303"/>
        <v>0</v>
      </c>
      <c r="AB1476" s="149"/>
      <c r="AC1476" s="280"/>
      <c r="AD1476" s="305"/>
      <c r="AE1476" s="280"/>
      <c r="AF1476" s="280"/>
      <c r="AG1476" s="280"/>
      <c r="AH1476" s="280"/>
      <c r="AI1476" s="280"/>
      <c r="AJ1476" s="280"/>
      <c r="AK1476" s="501"/>
      <c r="AL1476" s="501"/>
      <c r="AM1476" s="501"/>
      <c r="AN1476" s="501"/>
      <c r="AO1476" s="501"/>
      <c r="AP1476" s="266"/>
      <c r="AQ1476" s="280"/>
      <c r="AR1476" s="501"/>
      <c r="AS1476" s="501"/>
      <c r="AT1476" s="501"/>
      <c r="AU1476" s="501"/>
      <c r="AV1476" s="501"/>
      <c r="AW1476" s="501"/>
      <c r="AX1476" s="501"/>
      <c r="AY1476" s="501"/>
      <c r="AZ1476" s="501"/>
      <c r="BA1476" s="501"/>
      <c r="BB1476" s="501"/>
      <c r="BC1476" s="501"/>
      <c r="BD1476" s="501"/>
      <c r="BE1476" s="501"/>
      <c r="BF1476" s="501"/>
      <c r="BG1476" s="501"/>
      <c r="BH1476" s="501"/>
      <c r="BI1476" s="501"/>
      <c r="BJ1476" s="501"/>
      <c r="BK1476" s="501"/>
      <c r="BL1476" s="501"/>
      <c r="BM1476" s="501"/>
      <c r="BN1476" s="501"/>
      <c r="BO1476" s="501"/>
      <c r="BP1476" s="501"/>
      <c r="BQ1476" s="501"/>
      <c r="BR1476" s="501"/>
      <c r="BS1476" s="501"/>
      <c r="BT1476" s="501"/>
      <c r="BU1476" s="501"/>
      <c r="BV1476" s="501"/>
      <c r="BW1476" s="501"/>
      <c r="BX1476" s="501"/>
      <c r="BY1476" s="501"/>
      <c r="BZ1476" s="501"/>
      <c r="CA1476" s="501"/>
      <c r="CB1476" s="501"/>
      <c r="CC1476" s="501"/>
      <c r="CD1476" s="501"/>
      <c r="CE1476" s="501"/>
      <c r="CF1476" s="501"/>
      <c r="CG1476" s="501"/>
      <c r="CH1476" s="501"/>
      <c r="CI1476" s="501"/>
      <c r="CJ1476" s="501"/>
      <c r="CK1476" s="501"/>
      <c r="CL1476" s="501"/>
      <c r="CM1476" s="501"/>
      <c r="CN1476" s="501"/>
      <c r="CO1476" s="501"/>
      <c r="CP1476" s="501"/>
    </row>
    <row r="1477" spans="1:94" ht="12.75" customHeight="1" x14ac:dyDescent="0.2">
      <c r="A1477" s="281">
        <v>1476</v>
      </c>
      <c r="B1477" s="281"/>
      <c r="C1477" s="281"/>
      <c r="D1477" s="281"/>
      <c r="E1477" s="281"/>
      <c r="F1477" s="281"/>
      <c r="G1477" s="296"/>
      <c r="H1477" s="676"/>
      <c r="I1477" s="281"/>
      <c r="J1477" s="281"/>
      <c r="K1477" s="281"/>
      <c r="L1477" s="676"/>
      <c r="M1477" s="306"/>
      <c r="N1477" s="325"/>
      <c r="O1477" s="507"/>
      <c r="P1477" s="513"/>
      <c r="Q1477" s="514"/>
      <c r="R1477" s="514"/>
      <c r="S1477" s="279">
        <f t="shared" si="302"/>
        <v>-365</v>
      </c>
      <c r="T1477" s="501"/>
      <c r="U1477" s="324"/>
      <c r="V1477" s="282"/>
      <c r="W1477" s="282"/>
      <c r="X1477" s="280"/>
      <c r="Y1477" s="280"/>
      <c r="Z1477" s="282"/>
      <c r="AA1477" s="319">
        <f t="shared" si="303"/>
        <v>0</v>
      </c>
      <c r="AB1477" s="149"/>
      <c r="AC1477" s="280"/>
      <c r="AD1477" s="305"/>
      <c r="AE1477" s="280"/>
      <c r="AF1477" s="280"/>
      <c r="AG1477" s="280"/>
      <c r="AH1477" s="280"/>
      <c r="AI1477" s="280"/>
      <c r="AJ1477" s="280"/>
      <c r="AK1477" s="501"/>
      <c r="AL1477" s="501"/>
      <c r="AM1477" s="501"/>
      <c r="AN1477" s="501"/>
      <c r="AO1477" s="501"/>
      <c r="AP1477" s="266"/>
      <c r="AQ1477" s="280"/>
      <c r="AR1477" s="501"/>
      <c r="AS1477" s="501"/>
      <c r="AT1477" s="501"/>
      <c r="AU1477" s="501"/>
      <c r="AV1477" s="501"/>
      <c r="AW1477" s="501"/>
      <c r="AX1477" s="501"/>
      <c r="AY1477" s="501"/>
      <c r="AZ1477" s="501"/>
      <c r="BA1477" s="501"/>
      <c r="BB1477" s="501"/>
      <c r="BC1477" s="501"/>
      <c r="BD1477" s="501"/>
      <c r="BE1477" s="501"/>
      <c r="BF1477" s="501"/>
      <c r="BG1477" s="501"/>
      <c r="BH1477" s="501"/>
      <c r="BI1477" s="501"/>
      <c r="BJ1477" s="501"/>
      <c r="BK1477" s="501"/>
      <c r="BL1477" s="501"/>
      <c r="BM1477" s="501"/>
      <c r="BN1477" s="501"/>
      <c r="BO1477" s="501"/>
      <c r="BP1477" s="501"/>
      <c r="BQ1477" s="501"/>
      <c r="BR1477" s="501"/>
      <c r="BS1477" s="501"/>
      <c r="BT1477" s="501"/>
      <c r="BU1477" s="501"/>
      <c r="BV1477" s="501"/>
      <c r="BW1477" s="501"/>
      <c r="BX1477" s="501"/>
      <c r="BY1477" s="501"/>
      <c r="BZ1477" s="501"/>
      <c r="CA1477" s="501"/>
      <c r="CB1477" s="501"/>
      <c r="CC1477" s="501"/>
      <c r="CD1477" s="501"/>
      <c r="CE1477" s="501"/>
      <c r="CF1477" s="501"/>
      <c r="CG1477" s="501"/>
      <c r="CH1477" s="501"/>
      <c r="CI1477" s="501"/>
      <c r="CJ1477" s="501"/>
      <c r="CK1477" s="501"/>
      <c r="CL1477" s="501"/>
      <c r="CM1477" s="501"/>
      <c r="CN1477" s="501"/>
      <c r="CO1477" s="501"/>
      <c r="CP1477" s="501"/>
    </row>
    <row r="1478" spans="1:94" ht="12.75" customHeight="1" x14ac:dyDescent="0.2">
      <c r="A1478" s="281">
        <v>1477</v>
      </c>
      <c r="B1478" s="281"/>
      <c r="C1478" s="281"/>
      <c r="D1478" s="281"/>
      <c r="E1478" s="281"/>
      <c r="F1478" s="281"/>
      <c r="G1478" s="296"/>
      <c r="H1478" s="676"/>
      <c r="I1478" s="281"/>
      <c r="J1478" s="281"/>
      <c r="K1478" s="281"/>
      <c r="L1478" s="676"/>
      <c r="M1478" s="306"/>
      <c r="N1478" s="325"/>
      <c r="O1478" s="507"/>
      <c r="P1478" s="513"/>
      <c r="Q1478" s="514"/>
      <c r="R1478" s="514"/>
      <c r="S1478" s="279">
        <f t="shared" si="302"/>
        <v>-365</v>
      </c>
      <c r="T1478" s="501"/>
      <c r="U1478" s="324"/>
      <c r="V1478" s="282"/>
      <c r="W1478" s="282"/>
      <c r="X1478" s="280"/>
      <c r="Y1478" s="280"/>
      <c r="Z1478" s="282"/>
      <c r="AA1478" s="319">
        <f t="shared" si="303"/>
        <v>0</v>
      </c>
      <c r="AB1478" s="149"/>
      <c r="AC1478" s="280"/>
      <c r="AD1478" s="305"/>
      <c r="AE1478" s="280"/>
      <c r="AF1478" s="280"/>
      <c r="AG1478" s="280"/>
      <c r="AH1478" s="280"/>
      <c r="AI1478" s="280"/>
      <c r="AJ1478" s="280"/>
      <c r="AK1478" s="501"/>
      <c r="AL1478" s="501"/>
      <c r="AM1478" s="501"/>
      <c r="AN1478" s="501"/>
      <c r="AO1478" s="501"/>
      <c r="AP1478" s="266"/>
      <c r="AQ1478" s="280"/>
      <c r="AR1478" s="501"/>
      <c r="AS1478" s="501"/>
      <c r="AT1478" s="501"/>
      <c r="AU1478" s="501"/>
      <c r="AV1478" s="501"/>
      <c r="AW1478" s="501"/>
      <c r="AX1478" s="501"/>
      <c r="AY1478" s="501"/>
      <c r="AZ1478" s="501"/>
      <c r="BA1478" s="501"/>
      <c r="BB1478" s="501"/>
      <c r="BC1478" s="501"/>
      <c r="BD1478" s="501"/>
      <c r="BE1478" s="501"/>
      <c r="BF1478" s="501"/>
      <c r="BG1478" s="501"/>
      <c r="BH1478" s="501"/>
      <c r="BI1478" s="501"/>
      <c r="BJ1478" s="501"/>
      <c r="BK1478" s="501"/>
      <c r="BL1478" s="501"/>
      <c r="BM1478" s="501"/>
      <c r="BN1478" s="501"/>
      <c r="BO1478" s="501"/>
      <c r="BP1478" s="501"/>
      <c r="BQ1478" s="501"/>
      <c r="BR1478" s="501"/>
      <c r="BS1478" s="501"/>
      <c r="BT1478" s="501"/>
      <c r="BU1478" s="501"/>
      <c r="BV1478" s="501"/>
      <c r="BW1478" s="501"/>
      <c r="BX1478" s="501"/>
      <c r="BY1478" s="501"/>
      <c r="BZ1478" s="501"/>
      <c r="CA1478" s="501"/>
      <c r="CB1478" s="501"/>
      <c r="CC1478" s="501"/>
      <c r="CD1478" s="501"/>
      <c r="CE1478" s="501"/>
      <c r="CF1478" s="501"/>
      <c r="CG1478" s="501"/>
      <c r="CH1478" s="501"/>
      <c r="CI1478" s="501"/>
      <c r="CJ1478" s="501"/>
      <c r="CK1478" s="501"/>
      <c r="CL1478" s="501"/>
      <c r="CM1478" s="501"/>
      <c r="CN1478" s="501"/>
      <c r="CO1478" s="501"/>
      <c r="CP1478" s="501"/>
    </row>
    <row r="1479" spans="1:94" ht="12.75" customHeight="1" x14ac:dyDescent="0.2">
      <c r="A1479" s="281">
        <v>1478</v>
      </c>
      <c r="B1479" s="281"/>
      <c r="C1479" s="281"/>
      <c r="D1479" s="281"/>
      <c r="E1479" s="281"/>
      <c r="F1479" s="281"/>
      <c r="G1479" s="296"/>
      <c r="H1479" s="676"/>
      <c r="I1479" s="281"/>
      <c r="J1479" s="281"/>
      <c r="K1479" s="281"/>
      <c r="L1479" s="676"/>
      <c r="M1479" s="306"/>
      <c r="N1479" s="325"/>
      <c r="O1479" s="507"/>
      <c r="P1479" s="513"/>
      <c r="Q1479" s="514"/>
      <c r="R1479" s="514"/>
      <c r="S1479" s="279">
        <f t="shared" si="302"/>
        <v>-365</v>
      </c>
      <c r="T1479" s="501"/>
      <c r="U1479" s="324"/>
      <c r="V1479" s="282"/>
      <c r="W1479" s="282"/>
      <c r="X1479" s="280"/>
      <c r="Y1479" s="280"/>
      <c r="Z1479" s="282"/>
      <c r="AA1479" s="319">
        <f t="shared" si="303"/>
        <v>0</v>
      </c>
      <c r="AB1479" s="149"/>
      <c r="AC1479" s="280"/>
      <c r="AD1479" s="305"/>
      <c r="AE1479" s="280"/>
      <c r="AF1479" s="280"/>
      <c r="AG1479" s="280"/>
      <c r="AH1479" s="280"/>
      <c r="AI1479" s="280"/>
      <c r="AJ1479" s="280"/>
      <c r="AK1479" s="501"/>
      <c r="AL1479" s="501"/>
      <c r="AM1479" s="501"/>
      <c r="AN1479" s="501"/>
      <c r="AO1479" s="501"/>
      <c r="AP1479" s="266"/>
      <c r="AQ1479" s="280"/>
      <c r="AR1479" s="501"/>
      <c r="AS1479" s="501"/>
      <c r="AT1479" s="501"/>
      <c r="AU1479" s="501"/>
      <c r="AV1479" s="501"/>
      <c r="AW1479" s="501"/>
      <c r="AX1479" s="501"/>
      <c r="AY1479" s="501"/>
      <c r="AZ1479" s="501"/>
      <c r="BA1479" s="501"/>
      <c r="BB1479" s="501"/>
      <c r="BC1479" s="501"/>
      <c r="BD1479" s="501"/>
      <c r="BE1479" s="501"/>
      <c r="BF1479" s="501"/>
      <c r="BG1479" s="501"/>
      <c r="BH1479" s="501"/>
      <c r="BI1479" s="501"/>
      <c r="BJ1479" s="501"/>
      <c r="BK1479" s="501"/>
      <c r="BL1479" s="501"/>
      <c r="BM1479" s="501"/>
      <c r="BN1479" s="501"/>
      <c r="BO1479" s="501"/>
      <c r="BP1479" s="501"/>
      <c r="BQ1479" s="501"/>
      <c r="BR1479" s="501"/>
      <c r="BS1479" s="501"/>
      <c r="BT1479" s="501"/>
      <c r="BU1479" s="501"/>
      <c r="BV1479" s="501"/>
      <c r="BW1479" s="501"/>
      <c r="BX1479" s="501"/>
      <c r="BY1479" s="501"/>
      <c r="BZ1479" s="501"/>
      <c r="CA1479" s="501"/>
      <c r="CB1479" s="501"/>
      <c r="CC1479" s="501"/>
      <c r="CD1479" s="501"/>
      <c r="CE1479" s="501"/>
      <c r="CF1479" s="501"/>
      <c r="CG1479" s="501"/>
      <c r="CH1479" s="501"/>
      <c r="CI1479" s="501"/>
      <c r="CJ1479" s="501"/>
      <c r="CK1479" s="501"/>
      <c r="CL1479" s="501"/>
      <c r="CM1479" s="501"/>
      <c r="CN1479" s="501"/>
      <c r="CO1479" s="501"/>
      <c r="CP1479" s="501"/>
    </row>
    <row r="1480" spans="1:94" ht="12.75" customHeight="1" x14ac:dyDescent="0.2">
      <c r="A1480" s="281">
        <v>1479</v>
      </c>
      <c r="B1480" s="281"/>
      <c r="C1480" s="281"/>
      <c r="D1480" s="281"/>
      <c r="E1480" s="281"/>
      <c r="F1480" s="281"/>
      <c r="G1480" s="296"/>
      <c r="H1480" s="676"/>
      <c r="I1480" s="281"/>
      <c r="J1480" s="281"/>
      <c r="K1480" s="281"/>
      <c r="L1480" s="676"/>
      <c r="M1480" s="306"/>
      <c r="N1480" s="325"/>
      <c r="O1480" s="507"/>
      <c r="P1480" s="513"/>
      <c r="Q1480" s="514"/>
      <c r="R1480" s="514"/>
      <c r="S1480" s="279">
        <f t="shared" si="302"/>
        <v>-365</v>
      </c>
      <c r="T1480" s="501"/>
      <c r="U1480" s="324"/>
      <c r="V1480" s="282"/>
      <c r="W1480" s="282"/>
      <c r="X1480" s="280"/>
      <c r="Y1480" s="280"/>
      <c r="Z1480" s="282"/>
      <c r="AA1480" s="319">
        <f t="shared" si="303"/>
        <v>0</v>
      </c>
      <c r="AB1480" s="149"/>
      <c r="AC1480" s="280"/>
      <c r="AD1480" s="305"/>
      <c r="AE1480" s="280"/>
      <c r="AF1480" s="280"/>
      <c r="AG1480" s="280"/>
      <c r="AH1480" s="280"/>
      <c r="AI1480" s="280"/>
      <c r="AJ1480" s="280"/>
      <c r="AK1480" s="501"/>
      <c r="AL1480" s="501"/>
      <c r="AM1480" s="501"/>
      <c r="AN1480" s="501"/>
      <c r="AO1480" s="501"/>
      <c r="AP1480" s="266"/>
      <c r="AQ1480" s="280"/>
      <c r="AR1480" s="501"/>
      <c r="AS1480" s="501"/>
      <c r="AT1480" s="501"/>
      <c r="AU1480" s="501"/>
      <c r="AV1480" s="501"/>
      <c r="AW1480" s="501"/>
      <c r="AX1480" s="501"/>
      <c r="AY1480" s="501"/>
      <c r="AZ1480" s="501"/>
      <c r="BA1480" s="501"/>
      <c r="BB1480" s="501"/>
      <c r="BC1480" s="501"/>
      <c r="BD1480" s="501"/>
      <c r="BE1480" s="501"/>
      <c r="BF1480" s="501"/>
      <c r="BG1480" s="501"/>
      <c r="BH1480" s="501"/>
      <c r="BI1480" s="501"/>
      <c r="BJ1480" s="501"/>
      <c r="BK1480" s="501"/>
      <c r="BL1480" s="501"/>
      <c r="BM1480" s="501"/>
      <c r="BN1480" s="501"/>
      <c r="BO1480" s="501"/>
      <c r="BP1480" s="501"/>
      <c r="BQ1480" s="501"/>
      <c r="BR1480" s="501"/>
      <c r="BS1480" s="501"/>
      <c r="BT1480" s="501"/>
      <c r="BU1480" s="501"/>
      <c r="BV1480" s="501"/>
      <c r="BW1480" s="501"/>
      <c r="BX1480" s="501"/>
      <c r="BY1480" s="501"/>
      <c r="BZ1480" s="501"/>
      <c r="CA1480" s="501"/>
      <c r="CB1480" s="501"/>
      <c r="CC1480" s="501"/>
      <c r="CD1480" s="501"/>
      <c r="CE1480" s="501"/>
      <c r="CF1480" s="501"/>
      <c r="CG1480" s="501"/>
      <c r="CH1480" s="501"/>
      <c r="CI1480" s="501"/>
      <c r="CJ1480" s="501"/>
      <c r="CK1480" s="501"/>
      <c r="CL1480" s="501"/>
      <c r="CM1480" s="501"/>
      <c r="CN1480" s="501"/>
      <c r="CO1480" s="501"/>
      <c r="CP1480" s="501"/>
    </row>
    <row r="1481" spans="1:94" ht="12.75" customHeight="1" x14ac:dyDescent="0.2">
      <c r="A1481" s="281">
        <v>1480</v>
      </c>
      <c r="B1481" s="281"/>
      <c r="C1481" s="281"/>
      <c r="D1481" s="281"/>
      <c r="E1481" s="281"/>
      <c r="F1481" s="281"/>
      <c r="G1481" s="296"/>
      <c r="H1481" s="676"/>
      <c r="I1481" s="281"/>
      <c r="J1481" s="281"/>
      <c r="K1481" s="281"/>
      <c r="L1481" s="676"/>
      <c r="M1481" s="306"/>
      <c r="N1481" s="325"/>
      <c r="O1481" s="507"/>
      <c r="P1481" s="513"/>
      <c r="Q1481" s="514"/>
      <c r="R1481" s="514"/>
      <c r="S1481" s="279">
        <f t="shared" ref="S1481:S1544" si="304">SUM(N1481-365)</f>
        <v>-365</v>
      </c>
      <c r="T1481" s="501"/>
      <c r="U1481" s="324"/>
      <c r="V1481" s="282"/>
      <c r="W1481" s="282"/>
      <c r="X1481" s="280"/>
      <c r="Y1481" s="280"/>
      <c r="Z1481" s="282"/>
      <c r="AA1481" s="319">
        <f t="shared" si="303"/>
        <v>0</v>
      </c>
      <c r="AB1481" s="149"/>
      <c r="AC1481" s="280"/>
      <c r="AD1481" s="305"/>
      <c r="AE1481" s="280"/>
      <c r="AF1481" s="280"/>
      <c r="AG1481" s="280"/>
      <c r="AH1481" s="280"/>
      <c r="AI1481" s="280"/>
      <c r="AJ1481" s="280"/>
      <c r="AK1481" s="501"/>
      <c r="AL1481" s="501"/>
      <c r="AM1481" s="501"/>
      <c r="AN1481" s="501"/>
      <c r="AO1481" s="501"/>
      <c r="AP1481" s="266"/>
      <c r="AQ1481" s="280"/>
      <c r="AR1481" s="501"/>
      <c r="AS1481" s="501"/>
      <c r="AT1481" s="501"/>
      <c r="AU1481" s="501"/>
      <c r="AV1481" s="501"/>
      <c r="AW1481" s="501"/>
      <c r="AX1481" s="501"/>
      <c r="AY1481" s="501"/>
      <c r="AZ1481" s="501"/>
      <c r="BA1481" s="501"/>
      <c r="BB1481" s="501"/>
      <c r="BC1481" s="501"/>
      <c r="BD1481" s="501"/>
      <c r="BE1481" s="501"/>
      <c r="BF1481" s="501"/>
      <c r="BG1481" s="501"/>
      <c r="BH1481" s="501"/>
      <c r="BI1481" s="501"/>
      <c r="BJ1481" s="501"/>
      <c r="BK1481" s="501"/>
      <c r="BL1481" s="501"/>
      <c r="BM1481" s="501"/>
      <c r="BN1481" s="501"/>
      <c r="BO1481" s="501"/>
      <c r="BP1481" s="501"/>
      <c r="BQ1481" s="501"/>
      <c r="BR1481" s="501"/>
      <c r="BS1481" s="501"/>
      <c r="BT1481" s="501"/>
      <c r="BU1481" s="501"/>
      <c r="BV1481" s="501"/>
      <c r="BW1481" s="501"/>
      <c r="BX1481" s="501"/>
      <c r="BY1481" s="501"/>
      <c r="BZ1481" s="501"/>
      <c r="CA1481" s="501"/>
      <c r="CB1481" s="501"/>
      <c r="CC1481" s="501"/>
      <c r="CD1481" s="501"/>
      <c r="CE1481" s="501"/>
      <c r="CF1481" s="501"/>
      <c r="CG1481" s="501"/>
      <c r="CH1481" s="501"/>
      <c r="CI1481" s="501"/>
      <c r="CJ1481" s="501"/>
      <c r="CK1481" s="501"/>
      <c r="CL1481" s="501"/>
      <c r="CM1481" s="501"/>
      <c r="CN1481" s="501"/>
      <c r="CO1481" s="501"/>
      <c r="CP1481" s="501"/>
    </row>
    <row r="1482" spans="1:94" ht="12.75" customHeight="1" x14ac:dyDescent="0.2">
      <c r="A1482" s="281">
        <v>1481</v>
      </c>
      <c r="B1482" s="281"/>
      <c r="C1482" s="281"/>
      <c r="D1482" s="281"/>
      <c r="E1482" s="281"/>
      <c r="F1482" s="281"/>
      <c r="G1482" s="296"/>
      <c r="H1482" s="676"/>
      <c r="I1482" s="281"/>
      <c r="J1482" s="281"/>
      <c r="K1482" s="281"/>
      <c r="L1482" s="676"/>
      <c r="M1482" s="306"/>
      <c r="N1482" s="325"/>
      <c r="O1482" s="507"/>
      <c r="P1482" s="513"/>
      <c r="Q1482" s="514"/>
      <c r="R1482" s="514"/>
      <c r="S1482" s="279">
        <f t="shared" si="304"/>
        <v>-365</v>
      </c>
      <c r="T1482" s="501"/>
      <c r="U1482" s="324"/>
      <c r="V1482" s="282"/>
      <c r="W1482" s="282"/>
      <c r="X1482" s="280"/>
      <c r="Y1482" s="280"/>
      <c r="Z1482" s="282"/>
      <c r="AA1482" s="319">
        <f t="shared" si="303"/>
        <v>0</v>
      </c>
      <c r="AB1482" s="149"/>
      <c r="AC1482" s="280"/>
      <c r="AD1482" s="305"/>
      <c r="AE1482" s="280"/>
      <c r="AF1482" s="280"/>
      <c r="AG1482" s="280"/>
      <c r="AH1482" s="280"/>
      <c r="AI1482" s="280"/>
      <c r="AJ1482" s="280"/>
      <c r="AK1482" s="501"/>
      <c r="AL1482" s="501"/>
      <c r="AM1482" s="501"/>
      <c r="AN1482" s="501"/>
      <c r="AO1482" s="501"/>
      <c r="AP1482" s="266"/>
      <c r="AQ1482" s="280"/>
      <c r="AR1482" s="501"/>
      <c r="AS1482" s="501"/>
      <c r="AT1482" s="501"/>
      <c r="AU1482" s="501"/>
      <c r="AV1482" s="501"/>
      <c r="AW1482" s="501"/>
      <c r="AX1482" s="501"/>
      <c r="AY1482" s="501"/>
      <c r="AZ1482" s="501"/>
      <c r="BA1482" s="501"/>
      <c r="BB1482" s="501"/>
      <c r="BC1482" s="501"/>
      <c r="BD1482" s="501"/>
      <c r="BE1482" s="501"/>
      <c r="BF1482" s="501"/>
      <c r="BG1482" s="501"/>
      <c r="BH1482" s="501"/>
      <c r="BI1482" s="501"/>
      <c r="BJ1482" s="501"/>
      <c r="BK1482" s="501"/>
      <c r="BL1482" s="501"/>
      <c r="BM1482" s="501"/>
      <c r="BN1482" s="501"/>
      <c r="BO1482" s="501"/>
      <c r="BP1482" s="501"/>
      <c r="BQ1482" s="501"/>
      <c r="BR1482" s="501"/>
      <c r="BS1482" s="501"/>
      <c r="BT1482" s="501"/>
      <c r="BU1482" s="501"/>
      <c r="BV1482" s="501"/>
      <c r="BW1482" s="501"/>
      <c r="BX1482" s="501"/>
      <c r="BY1482" s="501"/>
      <c r="BZ1482" s="501"/>
      <c r="CA1482" s="501"/>
      <c r="CB1482" s="501"/>
      <c r="CC1482" s="501"/>
      <c r="CD1482" s="501"/>
      <c r="CE1482" s="501"/>
      <c r="CF1482" s="501"/>
      <c r="CG1482" s="501"/>
      <c r="CH1482" s="501"/>
      <c r="CI1482" s="501"/>
      <c r="CJ1482" s="501"/>
      <c r="CK1482" s="501"/>
      <c r="CL1482" s="501"/>
      <c r="CM1482" s="501"/>
      <c r="CN1482" s="501"/>
      <c r="CO1482" s="501"/>
      <c r="CP1482" s="501"/>
    </row>
    <row r="1483" spans="1:94" ht="12.75" customHeight="1" x14ac:dyDescent="0.2">
      <c r="A1483" s="281">
        <v>1482</v>
      </c>
      <c r="B1483" s="281"/>
      <c r="C1483" s="281"/>
      <c r="D1483" s="281"/>
      <c r="E1483" s="281"/>
      <c r="F1483" s="281"/>
      <c r="G1483" s="296"/>
      <c r="H1483" s="676"/>
      <c r="I1483" s="281"/>
      <c r="J1483" s="281"/>
      <c r="K1483" s="281"/>
      <c r="L1483" s="676"/>
      <c r="M1483" s="306"/>
      <c r="N1483" s="325"/>
      <c r="O1483" s="507"/>
      <c r="P1483" s="513"/>
      <c r="Q1483" s="514"/>
      <c r="R1483" s="514"/>
      <c r="S1483" s="279">
        <f t="shared" si="304"/>
        <v>-365</v>
      </c>
      <c r="T1483" s="501"/>
      <c r="U1483" s="324"/>
      <c r="V1483" s="282"/>
      <c r="W1483" s="282"/>
      <c r="X1483" s="280"/>
      <c r="Y1483" s="280"/>
      <c r="Z1483" s="282"/>
      <c r="AA1483" s="319">
        <f t="shared" si="303"/>
        <v>0</v>
      </c>
      <c r="AB1483" s="149"/>
      <c r="AC1483" s="280"/>
      <c r="AD1483" s="305"/>
      <c r="AE1483" s="280"/>
      <c r="AF1483" s="280"/>
      <c r="AG1483" s="280"/>
      <c r="AH1483" s="280"/>
      <c r="AI1483" s="280"/>
      <c r="AJ1483" s="280"/>
      <c r="AK1483" s="501"/>
      <c r="AL1483" s="501"/>
      <c r="AM1483" s="501"/>
      <c r="AN1483" s="501"/>
      <c r="AO1483" s="501"/>
      <c r="AP1483" s="266"/>
      <c r="AQ1483" s="280"/>
      <c r="AR1483" s="501"/>
      <c r="AS1483" s="501"/>
      <c r="AT1483" s="501"/>
      <c r="AU1483" s="501"/>
      <c r="AV1483" s="501"/>
      <c r="AW1483" s="501"/>
      <c r="AX1483" s="501"/>
      <c r="AY1483" s="501"/>
      <c r="AZ1483" s="501"/>
      <c r="BA1483" s="501"/>
      <c r="BB1483" s="501"/>
      <c r="BC1483" s="501"/>
      <c r="BD1483" s="501"/>
      <c r="BE1483" s="501"/>
      <c r="BF1483" s="501"/>
      <c r="BG1483" s="501"/>
      <c r="BH1483" s="501"/>
      <c r="BI1483" s="501"/>
      <c r="BJ1483" s="501"/>
      <c r="BK1483" s="501"/>
      <c r="BL1483" s="501"/>
      <c r="BM1483" s="501"/>
      <c r="BN1483" s="501"/>
      <c r="BO1483" s="501"/>
      <c r="BP1483" s="501"/>
      <c r="BQ1483" s="501"/>
      <c r="BR1483" s="501"/>
      <c r="BS1483" s="501"/>
      <c r="BT1483" s="501"/>
      <c r="BU1483" s="501"/>
      <c r="BV1483" s="501"/>
      <c r="BW1483" s="501"/>
      <c r="BX1483" s="501"/>
      <c r="BY1483" s="501"/>
      <c r="BZ1483" s="501"/>
      <c r="CA1483" s="501"/>
      <c r="CB1483" s="501"/>
      <c r="CC1483" s="501"/>
      <c r="CD1483" s="501"/>
      <c r="CE1483" s="501"/>
      <c r="CF1483" s="501"/>
      <c r="CG1483" s="501"/>
      <c r="CH1483" s="501"/>
      <c r="CI1483" s="501"/>
      <c r="CJ1483" s="501"/>
      <c r="CK1483" s="501"/>
      <c r="CL1483" s="501"/>
      <c r="CM1483" s="501"/>
      <c r="CN1483" s="501"/>
      <c r="CO1483" s="501"/>
      <c r="CP1483" s="501"/>
    </row>
    <row r="1484" spans="1:94" ht="12.75" customHeight="1" x14ac:dyDescent="0.2">
      <c r="A1484" s="281">
        <v>1483</v>
      </c>
      <c r="B1484" s="281"/>
      <c r="C1484" s="281"/>
      <c r="D1484" s="281"/>
      <c r="E1484" s="281"/>
      <c r="F1484" s="281"/>
      <c r="G1484" s="296"/>
      <c r="H1484" s="676"/>
      <c r="I1484" s="281"/>
      <c r="J1484" s="281"/>
      <c r="K1484" s="281"/>
      <c r="L1484" s="676"/>
      <c r="M1484" s="306"/>
      <c r="N1484" s="325"/>
      <c r="O1484" s="507"/>
      <c r="P1484" s="513"/>
      <c r="Q1484" s="514"/>
      <c r="R1484" s="514"/>
      <c r="S1484" s="279">
        <f t="shared" si="304"/>
        <v>-365</v>
      </c>
      <c r="T1484" s="501"/>
      <c r="U1484" s="324"/>
      <c r="V1484" s="282"/>
      <c r="W1484" s="282"/>
      <c r="X1484" s="280"/>
      <c r="Y1484" s="280"/>
      <c r="Z1484" s="282"/>
      <c r="AA1484" s="319">
        <f t="shared" si="303"/>
        <v>0</v>
      </c>
      <c r="AB1484" s="149"/>
      <c r="AC1484" s="280"/>
      <c r="AD1484" s="305"/>
      <c r="AE1484" s="280"/>
      <c r="AF1484" s="280"/>
      <c r="AG1484" s="280"/>
      <c r="AH1484" s="280"/>
      <c r="AI1484" s="280"/>
      <c r="AJ1484" s="280"/>
      <c r="AK1484" s="501"/>
      <c r="AL1484" s="501"/>
      <c r="AM1484" s="501"/>
      <c r="AN1484" s="501"/>
      <c r="AO1484" s="501"/>
      <c r="AP1484" s="266"/>
      <c r="AQ1484" s="280"/>
      <c r="AR1484" s="501"/>
      <c r="AS1484" s="501"/>
      <c r="AT1484" s="501"/>
      <c r="AU1484" s="501"/>
      <c r="AV1484" s="501"/>
      <c r="AW1484" s="501"/>
      <c r="AX1484" s="501"/>
      <c r="AY1484" s="501"/>
      <c r="AZ1484" s="501"/>
      <c r="BA1484" s="501"/>
      <c r="BB1484" s="501"/>
      <c r="BC1484" s="501"/>
      <c r="BD1484" s="501"/>
      <c r="BE1484" s="501"/>
      <c r="BF1484" s="501"/>
      <c r="BG1484" s="501"/>
      <c r="BH1484" s="501"/>
      <c r="BI1484" s="501"/>
      <c r="BJ1484" s="501"/>
      <c r="BK1484" s="501"/>
      <c r="BL1484" s="501"/>
      <c r="BM1484" s="501"/>
      <c r="BN1484" s="501"/>
      <c r="BO1484" s="501"/>
      <c r="BP1484" s="501"/>
      <c r="BQ1484" s="501"/>
      <c r="BR1484" s="501"/>
      <c r="BS1484" s="501"/>
      <c r="BT1484" s="501"/>
      <c r="BU1484" s="501"/>
      <c r="BV1484" s="501"/>
      <c r="BW1484" s="501"/>
      <c r="BX1484" s="501"/>
      <c r="BY1484" s="501"/>
      <c r="BZ1484" s="501"/>
      <c r="CA1484" s="501"/>
      <c r="CB1484" s="501"/>
      <c r="CC1484" s="501"/>
      <c r="CD1484" s="501"/>
      <c r="CE1484" s="501"/>
      <c r="CF1484" s="501"/>
      <c r="CG1484" s="501"/>
      <c r="CH1484" s="501"/>
      <c r="CI1484" s="501"/>
      <c r="CJ1484" s="501"/>
      <c r="CK1484" s="501"/>
      <c r="CL1484" s="501"/>
      <c r="CM1484" s="501"/>
      <c r="CN1484" s="501"/>
      <c r="CO1484" s="501"/>
      <c r="CP1484" s="501"/>
    </row>
    <row r="1485" spans="1:94" ht="12.75" customHeight="1" x14ac:dyDescent="0.2">
      <c r="A1485" s="281">
        <v>1484</v>
      </c>
      <c r="B1485" s="281"/>
      <c r="C1485" s="281"/>
      <c r="D1485" s="281"/>
      <c r="E1485" s="281"/>
      <c r="F1485" s="281"/>
      <c r="G1485" s="296"/>
      <c r="H1485" s="676"/>
      <c r="I1485" s="281"/>
      <c r="J1485" s="281"/>
      <c r="K1485" s="281"/>
      <c r="L1485" s="676"/>
      <c r="M1485" s="306"/>
      <c r="N1485" s="325"/>
      <c r="O1485" s="507"/>
      <c r="P1485" s="513"/>
      <c r="Q1485" s="514"/>
      <c r="R1485" s="514"/>
      <c r="S1485" s="279">
        <f t="shared" si="304"/>
        <v>-365</v>
      </c>
      <c r="T1485" s="501"/>
      <c r="U1485" s="324"/>
      <c r="V1485" s="282"/>
      <c r="W1485" s="282"/>
      <c r="X1485" s="280"/>
      <c r="Y1485" s="280"/>
      <c r="Z1485" s="282"/>
      <c r="AA1485" s="319">
        <f t="shared" ref="AA1485:AA1548" si="305">N1485</f>
        <v>0</v>
      </c>
      <c r="AB1485" s="149"/>
      <c r="AC1485" s="280"/>
      <c r="AD1485" s="305"/>
      <c r="AE1485" s="280"/>
      <c r="AF1485" s="280"/>
      <c r="AG1485" s="280"/>
      <c r="AH1485" s="280"/>
      <c r="AI1485" s="280"/>
      <c r="AJ1485" s="280"/>
      <c r="AK1485" s="501"/>
      <c r="AL1485" s="501"/>
      <c r="AM1485" s="501"/>
      <c r="AN1485" s="501"/>
      <c r="AO1485" s="501"/>
      <c r="AP1485" s="266"/>
      <c r="AQ1485" s="280"/>
      <c r="AR1485" s="501"/>
      <c r="AS1485" s="501"/>
      <c r="AT1485" s="501"/>
      <c r="AU1485" s="501"/>
      <c r="AV1485" s="501"/>
      <c r="AW1485" s="501"/>
      <c r="AX1485" s="501"/>
      <c r="AY1485" s="501"/>
      <c r="AZ1485" s="501"/>
      <c r="BA1485" s="501"/>
      <c r="BB1485" s="501"/>
      <c r="BC1485" s="501"/>
      <c r="BD1485" s="501"/>
      <c r="BE1485" s="501"/>
      <c r="BF1485" s="501"/>
      <c r="BG1485" s="501"/>
      <c r="BH1485" s="501"/>
      <c r="BI1485" s="501"/>
      <c r="BJ1485" s="501"/>
      <c r="BK1485" s="501"/>
      <c r="BL1485" s="501"/>
      <c r="BM1485" s="501"/>
      <c r="BN1485" s="501"/>
      <c r="BO1485" s="501"/>
      <c r="BP1485" s="501"/>
      <c r="BQ1485" s="501"/>
      <c r="BR1485" s="501"/>
      <c r="BS1485" s="501"/>
      <c r="BT1485" s="501"/>
      <c r="BU1485" s="501"/>
      <c r="BV1485" s="501"/>
      <c r="BW1485" s="501"/>
      <c r="BX1485" s="501"/>
      <c r="BY1485" s="501"/>
      <c r="BZ1485" s="501"/>
      <c r="CA1485" s="501"/>
      <c r="CB1485" s="501"/>
      <c r="CC1485" s="501"/>
      <c r="CD1485" s="501"/>
      <c r="CE1485" s="501"/>
      <c r="CF1485" s="501"/>
      <c r="CG1485" s="501"/>
      <c r="CH1485" s="501"/>
      <c r="CI1485" s="501"/>
      <c r="CJ1485" s="501"/>
      <c r="CK1485" s="501"/>
      <c r="CL1485" s="501"/>
      <c r="CM1485" s="501"/>
      <c r="CN1485" s="501"/>
      <c r="CO1485" s="501"/>
      <c r="CP1485" s="501"/>
    </row>
    <row r="1486" spans="1:94" ht="12.75" customHeight="1" x14ac:dyDescent="0.2">
      <c r="A1486" s="281">
        <v>1485</v>
      </c>
      <c r="B1486" s="281"/>
      <c r="C1486" s="281"/>
      <c r="D1486" s="281"/>
      <c r="E1486" s="281"/>
      <c r="F1486" s="281"/>
      <c r="G1486" s="296"/>
      <c r="H1486" s="676"/>
      <c r="I1486" s="281"/>
      <c r="J1486" s="281"/>
      <c r="K1486" s="281"/>
      <c r="L1486" s="676"/>
      <c r="M1486" s="306"/>
      <c r="N1486" s="325"/>
      <c r="O1486" s="507"/>
      <c r="P1486" s="513"/>
      <c r="Q1486" s="514"/>
      <c r="R1486" s="514"/>
      <c r="S1486" s="279">
        <f t="shared" si="304"/>
        <v>-365</v>
      </c>
      <c r="T1486" s="501"/>
      <c r="U1486" s="324"/>
      <c r="V1486" s="282"/>
      <c r="W1486" s="282"/>
      <c r="X1486" s="280"/>
      <c r="Y1486" s="280"/>
      <c r="Z1486" s="282"/>
      <c r="AA1486" s="319">
        <f t="shared" si="305"/>
        <v>0</v>
      </c>
      <c r="AB1486" s="149"/>
      <c r="AC1486" s="280"/>
      <c r="AD1486" s="305"/>
      <c r="AE1486" s="280"/>
      <c r="AF1486" s="280"/>
      <c r="AG1486" s="280"/>
      <c r="AH1486" s="280"/>
      <c r="AI1486" s="280"/>
      <c r="AJ1486" s="280"/>
      <c r="AK1486" s="501"/>
      <c r="AL1486" s="501"/>
      <c r="AM1486" s="501"/>
      <c r="AN1486" s="501"/>
      <c r="AO1486" s="501"/>
      <c r="AP1486" s="266"/>
      <c r="AQ1486" s="280"/>
      <c r="AR1486" s="501"/>
      <c r="AS1486" s="501"/>
      <c r="AT1486" s="501"/>
      <c r="AU1486" s="501"/>
      <c r="AV1486" s="501"/>
      <c r="AW1486" s="501"/>
      <c r="AX1486" s="501"/>
      <c r="AY1486" s="501"/>
      <c r="AZ1486" s="501"/>
      <c r="BA1486" s="501"/>
      <c r="BB1486" s="501"/>
      <c r="BC1486" s="501"/>
      <c r="BD1486" s="501"/>
      <c r="BE1486" s="501"/>
      <c r="BF1486" s="501"/>
      <c r="BG1486" s="501"/>
      <c r="BH1486" s="501"/>
      <c r="BI1486" s="501"/>
      <c r="BJ1486" s="501"/>
      <c r="BK1486" s="501"/>
      <c r="BL1486" s="501"/>
      <c r="BM1486" s="501"/>
      <c r="BN1486" s="501"/>
      <c r="BO1486" s="501"/>
      <c r="BP1486" s="501"/>
      <c r="BQ1486" s="501"/>
      <c r="BR1486" s="501"/>
      <c r="BS1486" s="501"/>
      <c r="BT1486" s="501"/>
      <c r="BU1486" s="501"/>
      <c r="BV1486" s="501"/>
      <c r="BW1486" s="501"/>
      <c r="BX1486" s="501"/>
      <c r="BY1486" s="501"/>
      <c r="BZ1486" s="501"/>
      <c r="CA1486" s="501"/>
      <c r="CB1486" s="501"/>
      <c r="CC1486" s="501"/>
      <c r="CD1486" s="501"/>
      <c r="CE1486" s="501"/>
      <c r="CF1486" s="501"/>
      <c r="CG1486" s="501"/>
      <c r="CH1486" s="501"/>
      <c r="CI1486" s="501"/>
      <c r="CJ1486" s="501"/>
      <c r="CK1486" s="501"/>
      <c r="CL1486" s="501"/>
      <c r="CM1486" s="501"/>
      <c r="CN1486" s="501"/>
      <c r="CO1486" s="501"/>
      <c r="CP1486" s="501"/>
    </row>
    <row r="1487" spans="1:94" ht="12.75" customHeight="1" x14ac:dyDescent="0.2">
      <c r="A1487" s="281">
        <v>1486</v>
      </c>
      <c r="B1487" s="281"/>
      <c r="C1487" s="281"/>
      <c r="D1487" s="281"/>
      <c r="E1487" s="281"/>
      <c r="F1487" s="281"/>
      <c r="G1487" s="296"/>
      <c r="H1487" s="676"/>
      <c r="I1487" s="281"/>
      <c r="J1487" s="281"/>
      <c r="K1487" s="281"/>
      <c r="L1487" s="676"/>
      <c r="M1487" s="306"/>
      <c r="N1487" s="325"/>
      <c r="O1487" s="507"/>
      <c r="P1487" s="513"/>
      <c r="Q1487" s="514"/>
      <c r="R1487" s="514"/>
      <c r="S1487" s="279">
        <f t="shared" si="304"/>
        <v>-365</v>
      </c>
      <c r="T1487" s="501"/>
      <c r="U1487" s="324"/>
      <c r="V1487" s="282"/>
      <c r="W1487" s="282"/>
      <c r="X1487" s="280"/>
      <c r="Y1487" s="280"/>
      <c r="Z1487" s="282"/>
      <c r="AA1487" s="319">
        <f t="shared" si="305"/>
        <v>0</v>
      </c>
      <c r="AB1487" s="149"/>
      <c r="AC1487" s="280"/>
      <c r="AD1487" s="305"/>
      <c r="AE1487" s="280"/>
      <c r="AF1487" s="280"/>
      <c r="AG1487" s="280"/>
      <c r="AH1487" s="280"/>
      <c r="AI1487" s="280"/>
      <c r="AJ1487" s="280"/>
      <c r="AK1487" s="501"/>
      <c r="AL1487" s="501"/>
      <c r="AM1487" s="501"/>
      <c r="AN1487" s="501"/>
      <c r="AO1487" s="501"/>
      <c r="AP1487" s="266"/>
      <c r="AQ1487" s="280"/>
      <c r="AR1487" s="501"/>
      <c r="AS1487" s="501"/>
      <c r="AT1487" s="501"/>
      <c r="AU1487" s="501"/>
      <c r="AV1487" s="501"/>
      <c r="AW1487" s="501"/>
      <c r="AX1487" s="501"/>
      <c r="AY1487" s="501"/>
      <c r="AZ1487" s="501"/>
      <c r="BA1487" s="501"/>
      <c r="BB1487" s="501"/>
      <c r="BC1487" s="501"/>
      <c r="BD1487" s="501"/>
      <c r="BE1487" s="501"/>
      <c r="BF1487" s="501"/>
      <c r="BG1487" s="501"/>
      <c r="BH1487" s="501"/>
      <c r="BI1487" s="501"/>
      <c r="BJ1487" s="501"/>
      <c r="BK1487" s="501"/>
      <c r="BL1487" s="501"/>
      <c r="BM1487" s="501"/>
      <c r="BN1487" s="501"/>
      <c r="BO1487" s="501"/>
      <c r="BP1487" s="501"/>
      <c r="BQ1487" s="501"/>
      <c r="BR1487" s="501"/>
      <c r="BS1487" s="501"/>
      <c r="BT1487" s="501"/>
      <c r="BU1487" s="501"/>
      <c r="BV1487" s="501"/>
      <c r="BW1487" s="501"/>
      <c r="BX1487" s="501"/>
      <c r="BY1487" s="501"/>
      <c r="BZ1487" s="501"/>
      <c r="CA1487" s="501"/>
      <c r="CB1487" s="501"/>
      <c r="CC1487" s="501"/>
      <c r="CD1487" s="501"/>
      <c r="CE1487" s="501"/>
      <c r="CF1487" s="501"/>
      <c r="CG1487" s="501"/>
      <c r="CH1487" s="501"/>
      <c r="CI1487" s="501"/>
      <c r="CJ1487" s="501"/>
      <c r="CK1487" s="501"/>
      <c r="CL1487" s="501"/>
      <c r="CM1487" s="501"/>
      <c r="CN1487" s="501"/>
      <c r="CO1487" s="501"/>
      <c r="CP1487" s="501"/>
    </row>
    <row r="1488" spans="1:94" ht="12.75" customHeight="1" x14ac:dyDescent="0.2">
      <c r="A1488" s="281">
        <v>1487</v>
      </c>
      <c r="B1488" s="281"/>
      <c r="C1488" s="281"/>
      <c r="D1488" s="281"/>
      <c r="E1488" s="281"/>
      <c r="F1488" s="281"/>
      <c r="G1488" s="296"/>
      <c r="H1488" s="676"/>
      <c r="I1488" s="281"/>
      <c r="J1488" s="281"/>
      <c r="K1488" s="281"/>
      <c r="L1488" s="676"/>
      <c r="M1488" s="306"/>
      <c r="N1488" s="325"/>
      <c r="O1488" s="507"/>
      <c r="P1488" s="513"/>
      <c r="Q1488" s="514"/>
      <c r="R1488" s="514"/>
      <c r="S1488" s="279">
        <f t="shared" si="304"/>
        <v>-365</v>
      </c>
      <c r="T1488" s="501"/>
      <c r="U1488" s="324"/>
      <c r="V1488" s="282"/>
      <c r="W1488" s="282"/>
      <c r="X1488" s="280"/>
      <c r="Y1488" s="280"/>
      <c r="Z1488" s="282"/>
      <c r="AA1488" s="319">
        <f t="shared" si="305"/>
        <v>0</v>
      </c>
      <c r="AB1488" s="149"/>
      <c r="AC1488" s="280"/>
      <c r="AD1488" s="305"/>
      <c r="AE1488" s="280"/>
      <c r="AF1488" s="280"/>
      <c r="AG1488" s="280"/>
      <c r="AH1488" s="280"/>
      <c r="AI1488" s="280"/>
      <c r="AJ1488" s="280"/>
      <c r="AK1488" s="501"/>
      <c r="AL1488" s="501"/>
      <c r="AM1488" s="501"/>
      <c r="AN1488" s="501"/>
      <c r="AO1488" s="501"/>
      <c r="AP1488" s="266"/>
      <c r="AQ1488" s="280"/>
      <c r="AR1488" s="501"/>
      <c r="AS1488" s="501"/>
      <c r="AT1488" s="501"/>
      <c r="AU1488" s="501"/>
      <c r="AV1488" s="501"/>
      <c r="AW1488" s="501"/>
      <c r="AX1488" s="501"/>
      <c r="AY1488" s="501"/>
      <c r="AZ1488" s="501"/>
      <c r="BA1488" s="501"/>
      <c r="BB1488" s="501"/>
      <c r="BC1488" s="501"/>
      <c r="BD1488" s="501"/>
      <c r="BE1488" s="501"/>
      <c r="BF1488" s="501"/>
      <c r="BG1488" s="501"/>
      <c r="BH1488" s="501"/>
      <c r="BI1488" s="501"/>
      <c r="BJ1488" s="501"/>
      <c r="BK1488" s="501"/>
      <c r="BL1488" s="501"/>
      <c r="BM1488" s="501"/>
      <c r="BN1488" s="501"/>
      <c r="BO1488" s="501"/>
      <c r="BP1488" s="501"/>
      <c r="BQ1488" s="501"/>
      <c r="BR1488" s="501"/>
      <c r="BS1488" s="501"/>
      <c r="BT1488" s="501"/>
      <c r="BU1488" s="501"/>
      <c r="BV1488" s="501"/>
      <c r="BW1488" s="501"/>
      <c r="BX1488" s="501"/>
      <c r="BY1488" s="501"/>
      <c r="BZ1488" s="501"/>
      <c r="CA1488" s="501"/>
      <c r="CB1488" s="501"/>
      <c r="CC1488" s="501"/>
      <c r="CD1488" s="501"/>
      <c r="CE1488" s="501"/>
      <c r="CF1488" s="501"/>
      <c r="CG1488" s="501"/>
      <c r="CH1488" s="501"/>
      <c r="CI1488" s="501"/>
      <c r="CJ1488" s="501"/>
      <c r="CK1488" s="501"/>
      <c r="CL1488" s="501"/>
      <c r="CM1488" s="501"/>
      <c r="CN1488" s="501"/>
      <c r="CO1488" s="501"/>
      <c r="CP1488" s="501"/>
    </row>
    <row r="1489" spans="1:127" ht="12.75" customHeight="1" x14ac:dyDescent="0.2">
      <c r="A1489" s="281">
        <v>1488</v>
      </c>
      <c r="B1489" s="281"/>
      <c r="C1489" s="281"/>
      <c r="D1489" s="281"/>
      <c r="E1489" s="281"/>
      <c r="F1489" s="281"/>
      <c r="G1489" s="296"/>
      <c r="H1489" s="676"/>
      <c r="I1489" s="281"/>
      <c r="J1489" s="281"/>
      <c r="K1489" s="281"/>
      <c r="L1489" s="676"/>
      <c r="M1489" s="306"/>
      <c r="N1489" s="325"/>
      <c r="O1489" s="507"/>
      <c r="P1489" s="513"/>
      <c r="Q1489" s="514"/>
      <c r="R1489" s="514"/>
      <c r="S1489" s="279">
        <f t="shared" si="304"/>
        <v>-365</v>
      </c>
      <c r="T1489" s="501"/>
      <c r="U1489" s="324"/>
      <c r="V1489" s="282"/>
      <c r="W1489" s="282"/>
      <c r="X1489" s="280"/>
      <c r="Y1489" s="280"/>
      <c r="Z1489" s="282"/>
      <c r="AA1489" s="319">
        <f t="shared" si="305"/>
        <v>0</v>
      </c>
      <c r="AB1489" s="149"/>
      <c r="AC1489" s="280"/>
      <c r="AD1489" s="305"/>
      <c r="AE1489" s="280"/>
      <c r="AF1489" s="280"/>
      <c r="AG1489" s="280"/>
      <c r="AH1489" s="280"/>
      <c r="AI1489" s="280"/>
      <c r="AJ1489" s="280"/>
      <c r="AK1489" s="501"/>
      <c r="AL1489" s="501"/>
      <c r="AM1489" s="501"/>
      <c r="AN1489" s="501"/>
      <c r="AO1489" s="501"/>
      <c r="AP1489" s="266"/>
      <c r="AQ1489" s="280"/>
      <c r="AR1489" s="501"/>
      <c r="AS1489" s="501"/>
      <c r="AT1489" s="501"/>
      <c r="AU1489" s="501"/>
      <c r="AV1489" s="501"/>
      <c r="AW1489" s="501"/>
      <c r="AX1489" s="501"/>
      <c r="AY1489" s="501"/>
      <c r="AZ1489" s="501"/>
      <c r="BA1489" s="501"/>
      <c r="BB1489" s="501"/>
      <c r="BC1489" s="501"/>
      <c r="BD1489" s="501"/>
      <c r="BE1489" s="501"/>
      <c r="BF1489" s="501"/>
      <c r="BG1489" s="501"/>
      <c r="BH1489" s="501"/>
      <c r="BI1489" s="501"/>
      <c r="BJ1489" s="501"/>
      <c r="BK1489" s="501"/>
      <c r="BL1489" s="501"/>
      <c r="BM1489" s="501"/>
      <c r="BN1489" s="501"/>
      <c r="BO1489" s="501"/>
      <c r="BP1489" s="501"/>
      <c r="BQ1489" s="501"/>
      <c r="BR1489" s="501"/>
      <c r="BS1489" s="501"/>
      <c r="BT1489" s="501"/>
      <c r="BU1489" s="501"/>
      <c r="BV1489" s="501"/>
      <c r="BW1489" s="501"/>
      <c r="BX1489" s="501"/>
      <c r="BY1489" s="501"/>
      <c r="BZ1489" s="501"/>
      <c r="CA1489" s="501"/>
      <c r="CB1489" s="501"/>
      <c r="CC1489" s="501"/>
      <c r="CD1489" s="501"/>
      <c r="CE1489" s="501"/>
      <c r="CF1489" s="501"/>
      <c r="CG1489" s="501"/>
      <c r="CH1489" s="501"/>
      <c r="CI1489" s="501"/>
      <c r="CJ1489" s="501"/>
      <c r="CK1489" s="501"/>
      <c r="CL1489" s="501"/>
      <c r="CM1489" s="501"/>
      <c r="CN1489" s="501"/>
      <c r="CO1489" s="501"/>
      <c r="CP1489" s="501"/>
    </row>
    <row r="1490" spans="1:127" ht="12.75" customHeight="1" x14ac:dyDescent="0.2">
      <c r="A1490" s="281">
        <v>1489</v>
      </c>
      <c r="B1490" s="281"/>
      <c r="C1490" s="281"/>
      <c r="D1490" s="281"/>
      <c r="E1490" s="281"/>
      <c r="F1490" s="281"/>
      <c r="G1490" s="296"/>
      <c r="H1490" s="676"/>
      <c r="I1490" s="281"/>
      <c r="J1490" s="281"/>
      <c r="K1490" s="281"/>
      <c r="L1490" s="676"/>
      <c r="M1490" s="306"/>
      <c r="N1490" s="325"/>
      <c r="O1490" s="507"/>
      <c r="P1490" s="513"/>
      <c r="Q1490" s="514"/>
      <c r="R1490" s="514"/>
      <c r="S1490" s="279">
        <f t="shared" si="304"/>
        <v>-365</v>
      </c>
      <c r="T1490" s="501"/>
      <c r="U1490" s="324"/>
      <c r="V1490" s="282"/>
      <c r="W1490" s="282"/>
      <c r="X1490" s="280"/>
      <c r="Y1490" s="280"/>
      <c r="Z1490" s="282"/>
      <c r="AA1490" s="319">
        <f t="shared" si="305"/>
        <v>0</v>
      </c>
      <c r="AB1490" s="149"/>
      <c r="AC1490" s="280"/>
      <c r="AD1490" s="305"/>
      <c r="AE1490" s="280"/>
      <c r="AF1490" s="280"/>
      <c r="AG1490" s="280"/>
      <c r="AH1490" s="280"/>
      <c r="AI1490" s="280"/>
      <c r="AJ1490" s="280"/>
      <c r="AK1490" s="501"/>
      <c r="AL1490" s="501"/>
      <c r="AM1490" s="501"/>
      <c r="AN1490" s="501"/>
      <c r="AO1490" s="501"/>
      <c r="AP1490" s="266"/>
      <c r="AQ1490" s="280"/>
      <c r="AR1490" s="501"/>
      <c r="AS1490" s="501"/>
      <c r="AT1490" s="501"/>
      <c r="AU1490" s="501"/>
      <c r="AV1490" s="501"/>
      <c r="AW1490" s="501"/>
      <c r="AX1490" s="501"/>
      <c r="AY1490" s="501"/>
      <c r="AZ1490" s="501"/>
      <c r="BA1490" s="501"/>
      <c r="BB1490" s="501"/>
      <c r="BC1490" s="501"/>
      <c r="BD1490" s="501"/>
      <c r="BE1490" s="501"/>
      <c r="BF1490" s="501"/>
      <c r="BG1490" s="501"/>
      <c r="BH1490" s="501"/>
      <c r="BI1490" s="501"/>
      <c r="BJ1490" s="501"/>
      <c r="BK1490" s="501"/>
      <c r="BL1490" s="501"/>
      <c r="BM1490" s="501"/>
      <c r="BN1490" s="501"/>
      <c r="BO1490" s="501"/>
      <c r="BP1490" s="501"/>
      <c r="BQ1490" s="501"/>
      <c r="BR1490" s="501"/>
      <c r="BS1490" s="501"/>
      <c r="BT1490" s="501"/>
      <c r="BU1490" s="501"/>
      <c r="BV1490" s="501"/>
      <c r="BW1490" s="501"/>
      <c r="BX1490" s="501"/>
      <c r="BY1490" s="501"/>
      <c r="BZ1490" s="501"/>
      <c r="CA1490" s="501"/>
      <c r="CB1490" s="501"/>
      <c r="CC1490" s="501"/>
      <c r="CD1490" s="501"/>
      <c r="CE1490" s="501"/>
      <c r="CF1490" s="501"/>
      <c r="CG1490" s="501"/>
      <c r="CH1490" s="501"/>
      <c r="CI1490" s="501"/>
      <c r="CJ1490" s="501"/>
      <c r="CK1490" s="501"/>
      <c r="CL1490" s="501"/>
      <c r="CM1490" s="501"/>
      <c r="CN1490" s="501"/>
      <c r="CO1490" s="501"/>
      <c r="CP1490" s="501"/>
    </row>
    <row r="1491" spans="1:127" ht="12.75" customHeight="1" x14ac:dyDescent="0.2">
      <c r="A1491" s="281">
        <v>1490</v>
      </c>
      <c r="B1491" s="281"/>
      <c r="C1491" s="281"/>
      <c r="D1491" s="281"/>
      <c r="E1491" s="281"/>
      <c r="F1491" s="281"/>
      <c r="G1491" s="296"/>
      <c r="H1491" s="676"/>
      <c r="I1491" s="281"/>
      <c r="J1491" s="281"/>
      <c r="K1491" s="281"/>
      <c r="L1491" s="676"/>
      <c r="M1491" s="306"/>
      <c r="N1491" s="325"/>
      <c r="O1491" s="507"/>
      <c r="P1491" s="513"/>
      <c r="Q1491" s="514"/>
      <c r="R1491" s="514"/>
      <c r="S1491" s="279">
        <f t="shared" si="304"/>
        <v>-365</v>
      </c>
      <c r="T1491" s="501"/>
      <c r="U1491" s="324"/>
      <c r="V1491" s="282"/>
      <c r="W1491" s="282"/>
      <c r="X1491" s="280"/>
      <c r="Y1491" s="280"/>
      <c r="Z1491" s="282"/>
      <c r="AA1491" s="319">
        <f t="shared" si="305"/>
        <v>0</v>
      </c>
      <c r="AB1491" s="149"/>
      <c r="AC1491" s="280"/>
      <c r="AD1491" s="305"/>
      <c r="AE1491" s="280"/>
      <c r="AF1491" s="280"/>
      <c r="AG1491" s="280"/>
      <c r="AH1491" s="280"/>
      <c r="AI1491" s="280"/>
      <c r="AJ1491" s="280"/>
      <c r="AK1491" s="501"/>
      <c r="AL1491" s="501"/>
      <c r="AM1491" s="501"/>
      <c r="AN1491" s="501"/>
      <c r="AO1491" s="501"/>
      <c r="AP1491" s="266"/>
      <c r="AQ1491" s="280"/>
      <c r="AR1491" s="501"/>
      <c r="AS1491" s="501"/>
      <c r="AT1491" s="501"/>
      <c r="AU1491" s="501"/>
      <c r="AV1491" s="501"/>
      <c r="AW1491" s="501"/>
      <c r="AX1491" s="501"/>
      <c r="AY1491" s="501"/>
      <c r="AZ1491" s="501"/>
      <c r="BA1491" s="501"/>
      <c r="BB1491" s="501"/>
      <c r="BC1491" s="501"/>
      <c r="BD1491" s="501"/>
      <c r="BE1491" s="501"/>
      <c r="BF1491" s="501"/>
      <c r="BG1491" s="501"/>
      <c r="BH1491" s="501"/>
      <c r="BI1491" s="501"/>
      <c r="BJ1491" s="501"/>
      <c r="BK1491" s="501"/>
      <c r="BL1491" s="501"/>
      <c r="BM1491" s="501"/>
      <c r="BN1491" s="501"/>
      <c r="BO1491" s="501"/>
      <c r="BP1491" s="501"/>
      <c r="BQ1491" s="501"/>
      <c r="BR1491" s="501"/>
      <c r="BS1491" s="501"/>
      <c r="BT1491" s="501"/>
      <c r="BU1491" s="501"/>
      <c r="BV1491" s="501"/>
      <c r="BW1491" s="501"/>
      <c r="BX1491" s="501"/>
      <c r="BY1491" s="501"/>
      <c r="BZ1491" s="501"/>
      <c r="CA1491" s="501"/>
      <c r="CB1491" s="501"/>
      <c r="CC1491" s="501"/>
      <c r="CD1491" s="501"/>
      <c r="CE1491" s="501"/>
      <c r="CF1491" s="501"/>
      <c r="CG1491" s="501"/>
      <c r="CH1491" s="501"/>
      <c r="CI1491" s="501"/>
      <c r="CJ1491" s="501"/>
      <c r="CK1491" s="501"/>
      <c r="CL1491" s="501"/>
      <c r="CM1491" s="501"/>
      <c r="CN1491" s="501"/>
      <c r="CO1491" s="501"/>
      <c r="CP1491" s="501"/>
    </row>
    <row r="1492" spans="1:127" ht="12.75" customHeight="1" x14ac:dyDescent="0.2">
      <c r="A1492" s="281">
        <v>1491</v>
      </c>
      <c r="B1492" s="281"/>
      <c r="C1492" s="281"/>
      <c r="D1492" s="281"/>
      <c r="E1492" s="281"/>
      <c r="F1492" s="281"/>
      <c r="G1492" s="296"/>
      <c r="H1492" s="676"/>
      <c r="I1492" s="281"/>
      <c r="J1492" s="281"/>
      <c r="K1492" s="281"/>
      <c r="L1492" s="676"/>
      <c r="M1492" s="306"/>
      <c r="N1492" s="325"/>
      <c r="O1492" s="507"/>
      <c r="P1492" s="513"/>
      <c r="Q1492" s="514"/>
      <c r="R1492" s="514"/>
      <c r="S1492" s="279">
        <f t="shared" si="304"/>
        <v>-365</v>
      </c>
      <c r="T1492" s="501"/>
      <c r="U1492" s="324"/>
      <c r="V1492" s="282"/>
      <c r="W1492" s="282"/>
      <c r="X1492" s="280"/>
      <c r="Y1492" s="280"/>
      <c r="Z1492" s="282"/>
      <c r="AA1492" s="319">
        <f t="shared" si="305"/>
        <v>0</v>
      </c>
      <c r="AB1492" s="149"/>
      <c r="AC1492" s="280"/>
      <c r="AD1492" s="305"/>
      <c r="AE1492" s="280"/>
      <c r="AF1492" s="280"/>
      <c r="AG1492" s="280"/>
      <c r="AH1492" s="280"/>
      <c r="AI1492" s="280"/>
      <c r="AJ1492" s="280"/>
      <c r="AK1492" s="501"/>
      <c r="AL1492" s="501"/>
      <c r="AM1492" s="501"/>
      <c r="AN1492" s="501"/>
      <c r="AO1492" s="501"/>
      <c r="AP1492" s="266"/>
      <c r="AQ1492" s="280"/>
      <c r="AR1492" s="501"/>
      <c r="AS1492" s="501"/>
      <c r="AT1492" s="501"/>
      <c r="AU1492" s="501"/>
      <c r="AV1492" s="501"/>
      <c r="AW1492" s="501"/>
      <c r="AX1492" s="501"/>
      <c r="AY1492" s="501"/>
      <c r="AZ1492" s="501"/>
      <c r="BA1492" s="501"/>
      <c r="BB1492" s="501"/>
      <c r="BC1492" s="501"/>
      <c r="BD1492" s="501"/>
      <c r="BE1492" s="501"/>
      <c r="BF1492" s="501"/>
      <c r="BG1492" s="501"/>
      <c r="BH1492" s="501"/>
      <c r="BI1492" s="501"/>
      <c r="BJ1492" s="501"/>
      <c r="BK1492" s="501"/>
      <c r="BL1492" s="501"/>
      <c r="BM1492" s="501"/>
      <c r="BN1492" s="501"/>
      <c r="BO1492" s="501"/>
      <c r="BP1492" s="501"/>
      <c r="BQ1492" s="501"/>
      <c r="BR1492" s="501"/>
      <c r="BS1492" s="501"/>
      <c r="BT1492" s="501"/>
      <c r="BU1492" s="501"/>
      <c r="BV1492" s="501"/>
      <c r="BW1492" s="501"/>
      <c r="BX1492" s="501"/>
      <c r="BY1492" s="501"/>
      <c r="BZ1492" s="501"/>
      <c r="CA1492" s="501"/>
      <c r="CB1492" s="501"/>
      <c r="CC1492" s="501"/>
      <c r="CD1492" s="501"/>
      <c r="CE1492" s="501"/>
      <c r="CF1492" s="501"/>
      <c r="CG1492" s="501"/>
      <c r="CH1492" s="501"/>
      <c r="CI1492" s="501"/>
      <c r="CJ1492" s="501"/>
      <c r="CK1492" s="501"/>
      <c r="CL1492" s="501"/>
      <c r="CM1492" s="501"/>
      <c r="CN1492" s="501"/>
      <c r="CO1492" s="501"/>
      <c r="CP1492" s="501"/>
    </row>
    <row r="1493" spans="1:127" ht="12.75" customHeight="1" x14ac:dyDescent="0.2">
      <c r="A1493" s="281">
        <v>1492</v>
      </c>
      <c r="B1493" s="281"/>
      <c r="C1493" s="281"/>
      <c r="D1493" s="281"/>
      <c r="E1493" s="281"/>
      <c r="F1493" s="281"/>
      <c r="G1493" s="296"/>
      <c r="H1493" s="676"/>
      <c r="I1493" s="281"/>
      <c r="J1493" s="281"/>
      <c r="K1493" s="281"/>
      <c r="L1493" s="676"/>
      <c r="M1493" s="306"/>
      <c r="N1493" s="325"/>
      <c r="O1493" s="507"/>
      <c r="P1493" s="513"/>
      <c r="Q1493" s="514"/>
      <c r="R1493" s="514"/>
      <c r="S1493" s="279">
        <f t="shared" si="304"/>
        <v>-365</v>
      </c>
      <c r="T1493" s="501"/>
      <c r="U1493" s="324"/>
      <c r="V1493" s="282"/>
      <c r="W1493" s="282"/>
      <c r="X1493" s="280"/>
      <c r="Y1493" s="280"/>
      <c r="Z1493" s="282"/>
      <c r="AA1493" s="319">
        <f t="shared" si="305"/>
        <v>0</v>
      </c>
      <c r="AB1493" s="149"/>
      <c r="AC1493" s="280"/>
      <c r="AD1493" s="305"/>
      <c r="AE1493" s="280"/>
      <c r="AF1493" s="280"/>
      <c r="AG1493" s="280"/>
      <c r="AH1493" s="280"/>
      <c r="AI1493" s="280"/>
      <c r="AJ1493" s="280"/>
      <c r="AK1493" s="501"/>
      <c r="AL1493" s="501"/>
      <c r="AM1493" s="501"/>
      <c r="AN1493" s="501"/>
      <c r="AO1493" s="501"/>
      <c r="AP1493" s="266"/>
      <c r="AQ1493" s="280"/>
      <c r="AR1493" s="501"/>
      <c r="AS1493" s="501"/>
      <c r="AT1493" s="501"/>
      <c r="AU1493" s="501"/>
      <c r="AV1493" s="501"/>
      <c r="AW1493" s="501"/>
      <c r="AX1493" s="501"/>
      <c r="AY1493" s="501"/>
      <c r="AZ1493" s="501"/>
      <c r="BA1493" s="501"/>
      <c r="BB1493" s="501"/>
      <c r="BC1493" s="501"/>
      <c r="BD1493" s="501"/>
      <c r="BE1493" s="501"/>
      <c r="BF1493" s="501"/>
      <c r="BG1493" s="501"/>
      <c r="BH1493" s="501"/>
      <c r="BI1493" s="501"/>
      <c r="BJ1493" s="501"/>
      <c r="BK1493" s="501"/>
      <c r="BL1493" s="501"/>
      <c r="BM1493" s="501"/>
      <c r="BN1493" s="501"/>
      <c r="BO1493" s="501"/>
      <c r="BP1493" s="501"/>
      <c r="BQ1493" s="501"/>
      <c r="BR1493" s="501"/>
      <c r="BS1493" s="501"/>
      <c r="BT1493" s="501"/>
      <c r="BU1493" s="501"/>
      <c r="BV1493" s="501"/>
      <c r="BW1493" s="501"/>
      <c r="BX1493" s="501"/>
      <c r="BY1493" s="501"/>
      <c r="BZ1493" s="501"/>
      <c r="CA1493" s="501"/>
      <c r="CB1493" s="501"/>
      <c r="CC1493" s="501"/>
      <c r="CD1493" s="501"/>
      <c r="CE1493" s="501"/>
      <c r="CF1493" s="501"/>
      <c r="CG1493" s="501"/>
      <c r="CH1493" s="501"/>
      <c r="CI1493" s="501"/>
      <c r="CJ1493" s="501"/>
      <c r="CK1493" s="501"/>
      <c r="CL1493" s="501"/>
      <c r="CM1493" s="501"/>
      <c r="CN1493" s="501"/>
      <c r="CO1493" s="501"/>
      <c r="CP1493" s="501"/>
    </row>
    <row r="1494" spans="1:127" ht="12.75" customHeight="1" x14ac:dyDescent="0.2">
      <c r="A1494" s="281">
        <v>1493</v>
      </c>
      <c r="B1494" s="281"/>
      <c r="C1494" s="281"/>
      <c r="D1494" s="281"/>
      <c r="E1494" s="281"/>
      <c r="F1494" s="281"/>
      <c r="G1494" s="296"/>
      <c r="H1494" s="676"/>
      <c r="I1494" s="281"/>
      <c r="J1494" s="281"/>
      <c r="K1494" s="281"/>
      <c r="L1494" s="676"/>
      <c r="M1494" s="306"/>
      <c r="N1494" s="325"/>
      <c r="O1494" s="507"/>
      <c r="P1494" s="513"/>
      <c r="Q1494" s="514"/>
      <c r="R1494" s="514"/>
      <c r="S1494" s="279">
        <f t="shared" si="304"/>
        <v>-365</v>
      </c>
      <c r="T1494" s="501"/>
      <c r="U1494" s="324"/>
      <c r="V1494" s="282"/>
      <c r="W1494" s="282"/>
      <c r="X1494" s="280"/>
      <c r="Y1494" s="280"/>
      <c r="Z1494" s="282"/>
      <c r="AA1494" s="319">
        <f t="shared" si="305"/>
        <v>0</v>
      </c>
      <c r="AB1494" s="149"/>
      <c r="AC1494" s="280"/>
      <c r="AD1494" s="305"/>
      <c r="AE1494" s="280"/>
      <c r="AF1494" s="280"/>
      <c r="AG1494" s="280"/>
      <c r="AH1494" s="280"/>
      <c r="AI1494" s="280"/>
      <c r="AJ1494" s="280"/>
      <c r="AK1494" s="501"/>
      <c r="AL1494" s="501"/>
      <c r="AM1494" s="501"/>
      <c r="AN1494" s="501"/>
      <c r="AO1494" s="501"/>
      <c r="AP1494" s="266"/>
      <c r="AQ1494" s="280"/>
      <c r="AR1494" s="501"/>
      <c r="AS1494" s="501"/>
      <c r="AT1494" s="501"/>
      <c r="AU1494" s="501"/>
      <c r="AV1494" s="501"/>
      <c r="AW1494" s="501"/>
      <c r="AX1494" s="501"/>
      <c r="AY1494" s="501"/>
      <c r="AZ1494" s="501"/>
      <c r="BA1494" s="501"/>
      <c r="BB1494" s="501"/>
      <c r="BC1494" s="501"/>
      <c r="BD1494" s="501"/>
      <c r="BE1494" s="501"/>
      <c r="BF1494" s="501"/>
      <c r="BG1494" s="501"/>
      <c r="BH1494" s="501"/>
      <c r="BI1494" s="501"/>
      <c r="BJ1494" s="501"/>
      <c r="BK1494" s="501"/>
      <c r="BL1494" s="501"/>
      <c r="BM1494" s="501"/>
      <c r="BN1494" s="501"/>
      <c r="BO1494" s="501"/>
      <c r="BP1494" s="501"/>
      <c r="BQ1494" s="501"/>
      <c r="BR1494" s="501"/>
      <c r="BS1494" s="501"/>
      <c r="BT1494" s="501"/>
      <c r="BU1494" s="501"/>
      <c r="BV1494" s="501"/>
      <c r="BW1494" s="501"/>
      <c r="BX1494" s="501"/>
      <c r="BY1494" s="501"/>
      <c r="BZ1494" s="501"/>
      <c r="CA1494" s="501"/>
      <c r="CB1494" s="501"/>
      <c r="CC1494" s="501"/>
      <c r="CD1494" s="501"/>
      <c r="CE1494" s="501"/>
      <c r="CF1494" s="501"/>
      <c r="CG1494" s="501"/>
      <c r="CH1494" s="501"/>
      <c r="CI1494" s="501"/>
      <c r="CJ1494" s="501"/>
      <c r="CK1494" s="501"/>
      <c r="CL1494" s="501"/>
      <c r="CM1494" s="501"/>
      <c r="CN1494" s="501"/>
      <c r="CO1494" s="501"/>
      <c r="CP1494" s="501"/>
    </row>
    <row r="1495" spans="1:127" ht="12.75" customHeight="1" x14ac:dyDescent="0.2">
      <c r="A1495" s="281">
        <v>1494</v>
      </c>
      <c r="B1495" s="281"/>
      <c r="C1495" s="281"/>
      <c r="D1495" s="281"/>
      <c r="E1495" s="281"/>
      <c r="F1495" s="281"/>
      <c r="G1495" s="296"/>
      <c r="H1495" s="676"/>
      <c r="I1495" s="281"/>
      <c r="J1495" s="281"/>
      <c r="K1495" s="281"/>
      <c r="L1495" s="676"/>
      <c r="M1495" s="306"/>
      <c r="N1495" s="325"/>
      <c r="O1495" s="507"/>
      <c r="P1495" s="513"/>
      <c r="Q1495" s="514"/>
      <c r="R1495" s="514"/>
      <c r="S1495" s="279">
        <f t="shared" si="304"/>
        <v>-365</v>
      </c>
      <c r="T1495" s="501"/>
      <c r="U1495" s="324"/>
      <c r="V1495" s="282"/>
      <c r="W1495" s="282"/>
      <c r="X1495" s="280"/>
      <c r="Y1495" s="280"/>
      <c r="Z1495" s="282"/>
      <c r="AA1495" s="319">
        <f t="shared" si="305"/>
        <v>0</v>
      </c>
      <c r="AB1495" s="149"/>
      <c r="AC1495" s="280"/>
      <c r="AD1495" s="305"/>
      <c r="AE1495" s="280"/>
      <c r="AF1495" s="280"/>
      <c r="AG1495" s="280"/>
      <c r="AH1495" s="280"/>
      <c r="AI1495" s="280"/>
      <c r="AJ1495" s="280"/>
      <c r="AK1495" s="501"/>
      <c r="AL1495" s="501"/>
      <c r="AM1495" s="501"/>
      <c r="AN1495" s="501"/>
      <c r="AO1495" s="501"/>
      <c r="AP1495" s="266"/>
      <c r="AQ1495" s="280"/>
      <c r="AR1495" s="501"/>
      <c r="AS1495" s="501"/>
      <c r="AT1495" s="501"/>
      <c r="AU1495" s="501"/>
      <c r="AV1495" s="501"/>
      <c r="AW1495" s="501"/>
      <c r="AX1495" s="501"/>
      <c r="AY1495" s="501"/>
      <c r="AZ1495" s="501"/>
      <c r="BA1495" s="501"/>
      <c r="BB1495" s="501"/>
      <c r="BC1495" s="501"/>
      <c r="BD1495" s="501"/>
      <c r="BE1495" s="501"/>
      <c r="BF1495" s="501"/>
      <c r="BG1495" s="501"/>
      <c r="BH1495" s="501"/>
      <c r="BI1495" s="501"/>
      <c r="BJ1495" s="501"/>
      <c r="BK1495" s="501"/>
      <c r="BL1495" s="501"/>
      <c r="BM1495" s="501"/>
      <c r="BN1495" s="501"/>
      <c r="BO1495" s="501"/>
      <c r="BP1495" s="501"/>
      <c r="BQ1495" s="501"/>
      <c r="BR1495" s="501"/>
      <c r="BS1495" s="501"/>
      <c r="BT1495" s="501"/>
      <c r="BU1495" s="501"/>
      <c r="BV1495" s="501"/>
      <c r="BW1495" s="501"/>
      <c r="BX1495" s="501"/>
      <c r="BY1495" s="501"/>
      <c r="BZ1495" s="501"/>
      <c r="CA1495" s="501"/>
      <c r="CB1495" s="501"/>
      <c r="CC1495" s="501"/>
      <c r="CD1495" s="501"/>
      <c r="CE1495" s="501"/>
      <c r="CF1495" s="501"/>
      <c r="CG1495" s="501"/>
      <c r="CH1495" s="501"/>
      <c r="CI1495" s="501"/>
      <c r="CJ1495" s="501"/>
      <c r="CK1495" s="501"/>
      <c r="CL1495" s="501"/>
      <c r="CM1495" s="501"/>
      <c r="CN1495" s="501"/>
      <c r="CO1495" s="501"/>
      <c r="CP1495" s="501"/>
    </row>
    <row r="1496" spans="1:127" ht="12.75" customHeight="1" x14ac:dyDescent="0.2">
      <c r="A1496" s="281">
        <v>1495</v>
      </c>
      <c r="B1496" s="281"/>
      <c r="C1496" s="281"/>
      <c r="D1496" s="281"/>
      <c r="E1496" s="281"/>
      <c r="F1496" s="281"/>
      <c r="G1496" s="296"/>
      <c r="H1496" s="676"/>
      <c r="I1496" s="281"/>
      <c r="J1496" s="281"/>
      <c r="K1496" s="281"/>
      <c r="L1496" s="676"/>
      <c r="M1496" s="306"/>
      <c r="N1496" s="325"/>
      <c r="O1496" s="507"/>
      <c r="P1496" s="513"/>
      <c r="Q1496" s="514"/>
      <c r="R1496" s="514"/>
      <c r="S1496" s="279">
        <f t="shared" si="304"/>
        <v>-365</v>
      </c>
      <c r="T1496" s="501"/>
      <c r="U1496" s="324"/>
      <c r="V1496" s="282"/>
      <c r="W1496" s="282"/>
      <c r="X1496" s="280"/>
      <c r="Y1496" s="280"/>
      <c r="Z1496" s="282"/>
      <c r="AA1496" s="319">
        <f t="shared" si="305"/>
        <v>0</v>
      </c>
      <c r="AB1496" s="149"/>
      <c r="AC1496" s="280"/>
      <c r="AD1496" s="305"/>
      <c r="AE1496" s="280"/>
      <c r="AF1496" s="280"/>
      <c r="AG1496" s="280"/>
      <c r="AH1496" s="280"/>
      <c r="AI1496" s="280"/>
      <c r="AJ1496" s="280"/>
      <c r="AK1496" s="501"/>
      <c r="AL1496" s="501"/>
      <c r="AM1496" s="501"/>
      <c r="AN1496" s="501"/>
      <c r="AO1496" s="501"/>
      <c r="AP1496" s="266"/>
      <c r="AQ1496" s="280"/>
      <c r="AR1496" s="501"/>
      <c r="AS1496" s="501"/>
      <c r="AT1496" s="501"/>
      <c r="AU1496" s="501"/>
      <c r="AV1496" s="501"/>
      <c r="AW1496" s="501"/>
      <c r="AX1496" s="501"/>
      <c r="AY1496" s="501"/>
      <c r="AZ1496" s="501"/>
      <c r="BA1496" s="501"/>
      <c r="BB1496" s="501"/>
      <c r="BC1496" s="501"/>
      <c r="BD1496" s="501"/>
      <c r="BE1496" s="501"/>
      <c r="BF1496" s="501"/>
      <c r="BG1496" s="501"/>
      <c r="BH1496" s="501"/>
      <c r="BI1496" s="501"/>
      <c r="BJ1496" s="501"/>
      <c r="BK1496" s="501"/>
      <c r="BL1496" s="501"/>
      <c r="BM1496" s="501"/>
      <c r="BN1496" s="501"/>
      <c r="BO1496" s="501"/>
      <c r="BP1496" s="501"/>
      <c r="BQ1496" s="501"/>
      <c r="BR1496" s="501"/>
      <c r="BS1496" s="501"/>
      <c r="BT1496" s="501"/>
      <c r="BU1496" s="501"/>
      <c r="BV1496" s="501"/>
      <c r="BW1496" s="501"/>
      <c r="BX1496" s="501"/>
      <c r="BY1496" s="501"/>
      <c r="BZ1496" s="501"/>
      <c r="CA1496" s="501"/>
      <c r="CB1496" s="501"/>
      <c r="CC1496" s="501"/>
      <c r="CD1496" s="501"/>
      <c r="CE1496" s="501"/>
      <c r="CF1496" s="501"/>
      <c r="CG1496" s="501"/>
      <c r="CH1496" s="501"/>
      <c r="CI1496" s="501"/>
      <c r="CJ1496" s="501"/>
      <c r="CK1496" s="501"/>
      <c r="CL1496" s="501"/>
      <c r="CM1496" s="501"/>
      <c r="CN1496" s="501"/>
      <c r="CO1496" s="501"/>
      <c r="CP1496" s="501"/>
    </row>
    <row r="1497" spans="1:127" ht="12.75" customHeight="1" x14ac:dyDescent="0.2">
      <c r="A1497" s="281">
        <v>1496</v>
      </c>
      <c r="B1497" s="281"/>
      <c r="C1497" s="281"/>
      <c r="D1497" s="281"/>
      <c r="E1497" s="281"/>
      <c r="F1497" s="281"/>
      <c r="G1497" s="296"/>
      <c r="H1497" s="676"/>
      <c r="I1497" s="281"/>
      <c r="J1497" s="281"/>
      <c r="K1497" s="281"/>
      <c r="L1497" s="676"/>
      <c r="M1497" s="306"/>
      <c r="N1497" s="325"/>
      <c r="O1497" s="507"/>
      <c r="P1497" s="513"/>
      <c r="Q1497" s="514"/>
      <c r="R1497" s="514"/>
      <c r="S1497" s="279">
        <f t="shared" si="304"/>
        <v>-365</v>
      </c>
      <c r="T1497" s="501"/>
      <c r="U1497" s="324"/>
      <c r="V1497" s="282"/>
      <c r="W1497" s="282"/>
      <c r="X1497" s="280"/>
      <c r="Y1497" s="280"/>
      <c r="Z1497" s="282"/>
      <c r="AA1497" s="319">
        <f t="shared" si="305"/>
        <v>0</v>
      </c>
      <c r="AB1497" s="149"/>
      <c r="AC1497" s="280"/>
      <c r="AD1497" s="305"/>
      <c r="AE1497" s="280"/>
      <c r="AF1497" s="280"/>
      <c r="AG1497" s="280"/>
      <c r="AH1497" s="280"/>
      <c r="AI1497" s="280"/>
      <c r="AJ1497" s="280"/>
      <c r="AK1497" s="501"/>
      <c r="AL1497" s="501"/>
      <c r="AM1497" s="501"/>
      <c r="AN1497" s="501"/>
      <c r="AO1497" s="501"/>
      <c r="AP1497" s="266"/>
      <c r="AQ1497" s="280"/>
      <c r="AR1497" s="501"/>
      <c r="AS1497" s="501"/>
      <c r="AT1497" s="501"/>
      <c r="AU1497" s="501"/>
      <c r="AV1497" s="501"/>
      <c r="AW1497" s="501"/>
      <c r="AX1497" s="501"/>
      <c r="AY1497" s="501"/>
      <c r="AZ1497" s="501"/>
      <c r="BA1497" s="501"/>
      <c r="BB1497" s="501"/>
      <c r="BC1497" s="501"/>
      <c r="BD1497" s="501"/>
      <c r="BE1497" s="501"/>
      <c r="BF1497" s="501"/>
      <c r="BG1497" s="501"/>
      <c r="BH1497" s="501"/>
      <c r="BI1497" s="501"/>
      <c r="BJ1497" s="501"/>
      <c r="BK1497" s="501"/>
      <c r="BL1497" s="501"/>
      <c r="BM1497" s="501"/>
      <c r="BN1497" s="501"/>
      <c r="BO1497" s="501"/>
      <c r="BP1497" s="501"/>
      <c r="BQ1497" s="501"/>
      <c r="BR1497" s="501"/>
      <c r="BS1497" s="501"/>
      <c r="BT1497" s="501"/>
      <c r="BU1497" s="501"/>
      <c r="BV1497" s="501"/>
      <c r="BW1497" s="501"/>
      <c r="BX1497" s="501"/>
      <c r="BY1497" s="501"/>
      <c r="BZ1497" s="501"/>
      <c r="CA1497" s="501"/>
      <c r="CB1497" s="501"/>
      <c r="CC1497" s="501"/>
      <c r="CD1497" s="501"/>
      <c r="CE1497" s="501"/>
      <c r="CF1497" s="501"/>
      <c r="CG1497" s="501"/>
      <c r="CH1497" s="501"/>
      <c r="CI1497" s="501"/>
      <c r="CJ1497" s="501"/>
      <c r="CK1497" s="501"/>
      <c r="CL1497" s="501"/>
      <c r="CM1497" s="501"/>
      <c r="CN1497" s="501"/>
      <c r="CO1497" s="501"/>
      <c r="CP1497" s="501"/>
    </row>
    <row r="1498" spans="1:127" ht="12.75" customHeight="1" x14ac:dyDescent="0.2">
      <c r="A1498" s="281">
        <v>1497</v>
      </c>
      <c r="B1498" s="281"/>
      <c r="C1498" s="281"/>
      <c r="D1498" s="281"/>
      <c r="E1498" s="281"/>
      <c r="F1498" s="281"/>
      <c r="G1498" s="296"/>
      <c r="H1498" s="676"/>
      <c r="I1498" s="281"/>
      <c r="J1498" s="281"/>
      <c r="K1498" s="281"/>
      <c r="L1498" s="676"/>
      <c r="M1498" s="306"/>
      <c r="N1498" s="325"/>
      <c r="O1498" s="507"/>
      <c r="P1498" s="513"/>
      <c r="Q1498" s="514"/>
      <c r="R1498" s="514"/>
      <c r="S1498" s="279">
        <f t="shared" si="304"/>
        <v>-365</v>
      </c>
      <c r="T1498" s="501"/>
      <c r="U1498" s="324"/>
      <c r="V1498" s="282"/>
      <c r="W1498" s="282"/>
      <c r="X1498" s="280"/>
      <c r="Y1498" s="280"/>
      <c r="Z1498" s="282"/>
      <c r="AA1498" s="319">
        <f t="shared" si="305"/>
        <v>0</v>
      </c>
      <c r="AB1498" s="149"/>
      <c r="AC1498" s="280"/>
      <c r="AD1498" s="305"/>
      <c r="AE1498" s="280"/>
      <c r="AF1498" s="280"/>
      <c r="AG1498" s="280"/>
      <c r="AH1498" s="280"/>
      <c r="AI1498" s="280"/>
      <c r="AJ1498" s="280"/>
      <c r="AK1498" s="501"/>
      <c r="AL1498" s="501"/>
      <c r="AM1498" s="501"/>
      <c r="AN1498" s="501"/>
      <c r="AO1498" s="501"/>
      <c r="AP1498" s="266"/>
      <c r="AQ1498" s="280"/>
      <c r="AR1498" s="501"/>
      <c r="AS1498" s="501"/>
      <c r="AT1498" s="501"/>
      <c r="AU1498" s="501"/>
      <c r="AV1498" s="501"/>
      <c r="AW1498" s="501"/>
      <c r="AX1498" s="501"/>
      <c r="AY1498" s="501"/>
      <c r="AZ1498" s="501"/>
      <c r="BA1498" s="501"/>
      <c r="BB1498" s="501"/>
      <c r="BC1498" s="501"/>
      <c r="BD1498" s="501"/>
      <c r="BE1498" s="501"/>
      <c r="BF1498" s="501"/>
      <c r="BG1498" s="501"/>
      <c r="BH1498" s="501"/>
      <c r="BI1498" s="501"/>
      <c r="BJ1498" s="501"/>
      <c r="BK1498" s="501"/>
      <c r="BL1498" s="501"/>
      <c r="BM1498" s="501"/>
      <c r="BN1498" s="501"/>
      <c r="BO1498" s="501"/>
      <c r="BP1498" s="501"/>
      <c r="BQ1498" s="501"/>
      <c r="BR1498" s="501"/>
      <c r="BS1498" s="501"/>
      <c r="BT1498" s="501"/>
      <c r="BU1498" s="501"/>
      <c r="BV1498" s="501"/>
      <c r="BW1498" s="501"/>
      <c r="BX1498" s="501"/>
      <c r="BY1498" s="501"/>
      <c r="BZ1498" s="501"/>
      <c r="CA1498" s="501"/>
      <c r="CB1498" s="501"/>
      <c r="CC1498" s="501"/>
      <c r="CD1498" s="501"/>
      <c r="CE1498" s="501"/>
      <c r="CF1498" s="501"/>
      <c r="CG1498" s="501"/>
      <c r="CH1498" s="501"/>
      <c r="CI1498" s="501"/>
      <c r="CJ1498" s="501"/>
      <c r="CK1498" s="501"/>
      <c r="CL1498" s="501"/>
      <c r="CM1498" s="501"/>
      <c r="CN1498" s="501"/>
      <c r="CO1498" s="501"/>
      <c r="CP1498" s="501"/>
    </row>
    <row r="1499" spans="1:127" ht="12.75" customHeight="1" x14ac:dyDescent="0.2">
      <c r="A1499" s="281">
        <v>1498</v>
      </c>
      <c r="B1499" s="281"/>
      <c r="C1499" s="281"/>
      <c r="D1499" s="281"/>
      <c r="E1499" s="281"/>
      <c r="F1499" s="281"/>
      <c r="G1499" s="296"/>
      <c r="H1499" s="676"/>
      <c r="I1499" s="281"/>
      <c r="J1499" s="281"/>
      <c r="K1499" s="281"/>
      <c r="L1499" s="676"/>
      <c r="M1499" s="306"/>
      <c r="N1499" s="325"/>
      <c r="O1499" s="507"/>
      <c r="P1499" s="513"/>
      <c r="Q1499" s="514"/>
      <c r="R1499" s="514"/>
      <c r="S1499" s="279">
        <f t="shared" si="304"/>
        <v>-365</v>
      </c>
      <c r="T1499" s="501"/>
      <c r="U1499" s="324"/>
      <c r="V1499" s="282"/>
      <c r="W1499" s="282"/>
      <c r="X1499" s="280"/>
      <c r="Y1499" s="280"/>
      <c r="Z1499" s="282"/>
      <c r="AA1499" s="319">
        <f t="shared" si="305"/>
        <v>0</v>
      </c>
      <c r="AB1499" s="149"/>
      <c r="AC1499" s="280"/>
      <c r="AD1499" s="305"/>
      <c r="AE1499" s="280"/>
      <c r="AF1499" s="280"/>
      <c r="AG1499" s="280"/>
      <c r="AH1499" s="280"/>
      <c r="AI1499" s="280"/>
      <c r="AJ1499" s="280"/>
      <c r="AK1499" s="501"/>
      <c r="AL1499" s="501"/>
      <c r="AM1499" s="501"/>
      <c r="AN1499" s="501"/>
      <c r="AO1499" s="501"/>
      <c r="AP1499" s="266"/>
      <c r="AQ1499" s="280"/>
      <c r="AR1499" s="501"/>
      <c r="AS1499" s="501"/>
      <c r="AT1499" s="501"/>
      <c r="AU1499" s="501"/>
      <c r="AV1499" s="501"/>
      <c r="AW1499" s="501"/>
      <c r="AX1499" s="501"/>
      <c r="AY1499" s="501"/>
      <c r="AZ1499" s="501"/>
      <c r="BA1499" s="501"/>
      <c r="BB1499" s="501"/>
      <c r="BC1499" s="501"/>
      <c r="BD1499" s="501"/>
      <c r="BE1499" s="501"/>
      <c r="BF1499" s="501"/>
      <c r="BG1499" s="501"/>
      <c r="BH1499" s="501"/>
      <c r="BI1499" s="501"/>
      <c r="BJ1499" s="501"/>
      <c r="BK1499" s="501"/>
      <c r="BL1499" s="501"/>
      <c r="BM1499" s="501"/>
      <c r="BN1499" s="501"/>
      <c r="BO1499" s="501"/>
      <c r="BP1499" s="501"/>
      <c r="BQ1499" s="501"/>
      <c r="BR1499" s="501"/>
      <c r="BS1499" s="501"/>
      <c r="BT1499" s="501"/>
      <c r="BU1499" s="501"/>
      <c r="BV1499" s="501"/>
      <c r="BW1499" s="501"/>
      <c r="BX1499" s="501"/>
      <c r="BY1499" s="501"/>
      <c r="BZ1499" s="501"/>
      <c r="CA1499" s="501"/>
      <c r="CB1499" s="501"/>
      <c r="CC1499" s="501"/>
      <c r="CD1499" s="501"/>
      <c r="CE1499" s="501"/>
      <c r="CF1499" s="501"/>
      <c r="CG1499" s="501"/>
      <c r="CH1499" s="501"/>
      <c r="CI1499" s="501"/>
      <c r="CJ1499" s="501"/>
      <c r="CK1499" s="501"/>
      <c r="CL1499" s="501"/>
      <c r="CM1499" s="501"/>
      <c r="CN1499" s="501"/>
      <c r="CO1499" s="501"/>
      <c r="CP1499" s="501"/>
    </row>
    <row r="1500" spans="1:127" ht="12.75" customHeight="1" x14ac:dyDescent="0.2">
      <c r="A1500" s="281">
        <v>1499</v>
      </c>
      <c r="B1500" s="281"/>
      <c r="C1500" s="281"/>
      <c r="D1500" s="281"/>
      <c r="E1500" s="281"/>
      <c r="F1500" s="281"/>
      <c r="G1500" s="296"/>
      <c r="H1500" s="676"/>
      <c r="I1500" s="281"/>
      <c r="J1500" s="281"/>
      <c r="K1500" s="281"/>
      <c r="L1500" s="676"/>
      <c r="M1500" s="306"/>
      <c r="N1500" s="325"/>
      <c r="O1500" s="507"/>
      <c r="P1500" s="513"/>
      <c r="Q1500" s="514"/>
      <c r="R1500" s="514"/>
      <c r="S1500" s="279">
        <f t="shared" si="304"/>
        <v>-365</v>
      </c>
      <c r="T1500" s="501"/>
      <c r="U1500" s="324"/>
      <c r="V1500" s="282"/>
      <c r="W1500" s="282"/>
      <c r="X1500" s="280"/>
      <c r="Y1500" s="280"/>
      <c r="Z1500" s="282"/>
      <c r="AA1500" s="319">
        <f t="shared" si="305"/>
        <v>0</v>
      </c>
      <c r="AB1500" s="149"/>
      <c r="AC1500" s="280"/>
      <c r="AD1500" s="305"/>
      <c r="AE1500" s="280"/>
      <c r="AF1500" s="280"/>
      <c r="AG1500" s="280"/>
      <c r="AH1500" s="280"/>
      <c r="AI1500" s="280"/>
      <c r="AJ1500" s="280"/>
      <c r="AK1500" s="501"/>
      <c r="AL1500" s="501"/>
      <c r="AM1500" s="501"/>
      <c r="AN1500" s="501"/>
      <c r="AO1500" s="501"/>
      <c r="AP1500" s="266"/>
      <c r="AQ1500" s="280"/>
      <c r="AR1500" s="501"/>
      <c r="AS1500" s="501"/>
      <c r="AT1500" s="501"/>
      <c r="AU1500" s="501"/>
      <c r="AV1500" s="501"/>
      <c r="AW1500" s="501"/>
      <c r="AX1500" s="501"/>
      <c r="AY1500" s="501"/>
      <c r="AZ1500" s="501"/>
      <c r="BA1500" s="501"/>
      <c r="BB1500" s="501"/>
      <c r="BC1500" s="501"/>
      <c r="BD1500" s="501"/>
      <c r="BE1500" s="501"/>
      <c r="BF1500" s="501"/>
      <c r="BG1500" s="501"/>
      <c r="BH1500" s="501"/>
      <c r="BI1500" s="501"/>
      <c r="BJ1500" s="501"/>
      <c r="BK1500" s="501"/>
      <c r="BL1500" s="501"/>
      <c r="BM1500" s="501"/>
      <c r="BN1500" s="501"/>
      <c r="BO1500" s="501"/>
      <c r="BP1500" s="501"/>
      <c r="BQ1500" s="501"/>
      <c r="BR1500" s="501"/>
      <c r="BS1500" s="501"/>
      <c r="BT1500" s="501"/>
      <c r="BU1500" s="501"/>
      <c r="BV1500" s="501"/>
      <c r="BW1500" s="501"/>
      <c r="BX1500" s="501"/>
      <c r="BY1500" s="501"/>
      <c r="BZ1500" s="501"/>
      <c r="CA1500" s="501"/>
      <c r="CB1500" s="501"/>
      <c r="CC1500" s="501"/>
      <c r="CD1500" s="501"/>
      <c r="CE1500" s="501"/>
      <c r="CF1500" s="501"/>
      <c r="CG1500" s="501"/>
      <c r="CH1500" s="501"/>
      <c r="CI1500" s="501"/>
      <c r="CJ1500" s="501"/>
      <c r="CK1500" s="501"/>
      <c r="CL1500" s="501"/>
      <c r="CM1500" s="501"/>
      <c r="CN1500" s="501"/>
      <c r="CO1500" s="501"/>
      <c r="CP1500" s="501"/>
    </row>
    <row r="1501" spans="1:127" s="502" customFormat="1" ht="12.75" customHeight="1" x14ac:dyDescent="0.2">
      <c r="A1501" s="281">
        <v>1500</v>
      </c>
      <c r="B1501" s="281"/>
      <c r="C1501" s="281"/>
      <c r="D1501" s="281"/>
      <c r="E1501" s="281"/>
      <c r="F1501" s="281"/>
      <c r="G1501" s="296"/>
      <c r="H1501" s="922"/>
      <c r="I1501" s="281"/>
      <c r="J1501" s="281"/>
      <c r="K1501" s="281"/>
      <c r="L1501" s="922"/>
      <c r="M1501" s="306"/>
      <c r="N1501" s="307"/>
      <c r="O1501" s="507"/>
      <c r="P1501" s="508"/>
      <c r="Q1501" s="520"/>
      <c r="R1501" s="520"/>
      <c r="S1501" s="265"/>
      <c r="T1501" s="324"/>
      <c r="U1501" s="324"/>
      <c r="V1501" s="150"/>
      <c r="W1501" s="150"/>
      <c r="X1501" s="281"/>
      <c r="Y1501" s="281"/>
      <c r="Z1501" s="150"/>
      <c r="AA1501" s="303"/>
      <c r="AB1501" s="283"/>
      <c r="AC1501" s="281"/>
      <c r="AD1501" s="284"/>
      <c r="AE1501" s="281"/>
      <c r="AF1501" s="281"/>
      <c r="AG1501" s="281"/>
      <c r="AH1501" s="281"/>
      <c r="AI1501" s="281"/>
      <c r="AJ1501" s="281"/>
      <c r="AK1501" s="324"/>
      <c r="AL1501" s="324"/>
      <c r="AM1501" s="506"/>
      <c r="AN1501" s="324"/>
      <c r="AO1501" s="324"/>
      <c r="AP1501" s="941"/>
      <c r="AQ1501" s="281"/>
      <c r="AR1501" s="324"/>
      <c r="AS1501" s="324"/>
      <c r="AT1501" s="324"/>
      <c r="AU1501" s="324"/>
      <c r="AV1501" s="324"/>
      <c r="AW1501" s="324"/>
      <c r="AX1501" s="324"/>
      <c r="AY1501" s="324"/>
      <c r="AZ1501" s="324"/>
      <c r="BA1501" s="324"/>
      <c r="BB1501" s="324"/>
      <c r="BC1501" s="324"/>
      <c r="BD1501" s="324"/>
      <c r="BE1501" s="324"/>
      <c r="BF1501" s="324"/>
      <c r="BG1501" s="324"/>
      <c r="BH1501" s="324"/>
      <c r="BI1501" s="324"/>
      <c r="BJ1501" s="324"/>
      <c r="BK1501" s="324"/>
      <c r="BL1501" s="324"/>
      <c r="BM1501" s="324"/>
      <c r="BN1501" s="324"/>
      <c r="BO1501" s="324"/>
      <c r="BP1501" s="324"/>
      <c r="BQ1501" s="324"/>
      <c r="BR1501" s="324"/>
      <c r="BS1501" s="324"/>
      <c r="BT1501" s="324"/>
      <c r="BU1501" s="324"/>
      <c r="BV1501" s="324"/>
      <c r="BW1501" s="324"/>
      <c r="BX1501" s="324"/>
      <c r="BY1501" s="324"/>
      <c r="BZ1501" s="324"/>
      <c r="CA1501" s="324"/>
      <c r="CB1501" s="324"/>
      <c r="CC1501" s="324"/>
      <c r="CD1501" s="324"/>
      <c r="CE1501" s="324"/>
      <c r="CF1501" s="324"/>
      <c r="CG1501" s="324"/>
      <c r="CH1501" s="324"/>
      <c r="CI1501" s="324"/>
      <c r="CJ1501" s="324"/>
      <c r="CK1501" s="324"/>
      <c r="CL1501" s="324"/>
      <c r="CM1501" s="324"/>
      <c r="CN1501" s="324"/>
      <c r="CO1501" s="324"/>
      <c r="CP1501" s="324"/>
      <c r="CQ1501" s="532"/>
      <c r="CR1501" s="532"/>
      <c r="CS1501" s="532"/>
      <c r="CT1501" s="532"/>
      <c r="CU1501" s="532"/>
      <c r="CV1501" s="532"/>
      <c r="CW1501" s="532"/>
      <c r="CX1501" s="532"/>
      <c r="CY1501" s="532"/>
      <c r="CZ1501" s="532"/>
      <c r="DA1501" s="532"/>
      <c r="DB1501" s="532"/>
      <c r="DC1501" s="532"/>
      <c r="DD1501" s="532"/>
      <c r="DE1501" s="532"/>
      <c r="DF1501" s="532"/>
      <c r="DG1501" s="532"/>
      <c r="DH1501" s="532"/>
      <c r="DI1501" s="532"/>
      <c r="DJ1501" s="532"/>
      <c r="DK1501" s="532"/>
      <c r="DL1501" s="532"/>
      <c r="DM1501" s="532"/>
      <c r="DN1501" s="532"/>
      <c r="DO1501" s="532"/>
      <c r="DP1501" s="532"/>
      <c r="DQ1501" s="532"/>
      <c r="DR1501" s="532"/>
      <c r="DS1501" s="532"/>
      <c r="DT1501" s="532"/>
      <c r="DU1501" s="532"/>
      <c r="DV1501" s="532"/>
      <c r="DW1501" s="532"/>
    </row>
    <row r="1502" spans="1:127" ht="12.75" customHeight="1" x14ac:dyDescent="0.2">
      <c r="A1502" s="281">
        <v>1501</v>
      </c>
      <c r="B1502" s="281"/>
      <c r="C1502" s="281"/>
      <c r="D1502" s="281"/>
      <c r="E1502" s="281"/>
      <c r="F1502" s="281"/>
      <c r="G1502" s="296"/>
      <c r="H1502" s="676"/>
      <c r="I1502" s="281"/>
      <c r="J1502" s="281"/>
      <c r="K1502" s="281"/>
      <c r="L1502" s="676"/>
      <c r="M1502" s="306"/>
      <c r="N1502" s="325"/>
      <c r="O1502" s="507"/>
      <c r="P1502" s="513"/>
      <c r="Q1502" s="514"/>
      <c r="R1502" s="514"/>
      <c r="S1502" s="279">
        <f t="shared" si="304"/>
        <v>-365</v>
      </c>
      <c r="T1502" s="501"/>
      <c r="U1502" s="324"/>
      <c r="V1502" s="282"/>
      <c r="W1502" s="282"/>
      <c r="X1502" s="280"/>
      <c r="Y1502" s="280"/>
      <c r="Z1502" s="282"/>
      <c r="AA1502" s="319">
        <f t="shared" si="305"/>
        <v>0</v>
      </c>
      <c r="AB1502" s="149"/>
      <c r="AC1502" s="280"/>
      <c r="AD1502" s="305"/>
      <c r="AE1502" s="280"/>
      <c r="AF1502" s="280"/>
      <c r="AG1502" s="280"/>
      <c r="AH1502" s="280"/>
      <c r="AI1502" s="280"/>
      <c r="AJ1502" s="280"/>
      <c r="AK1502" s="501"/>
      <c r="AL1502" s="501"/>
      <c r="AM1502" s="501"/>
      <c r="AN1502" s="501"/>
      <c r="AO1502" s="501"/>
      <c r="AP1502" s="266"/>
      <c r="AQ1502" s="280"/>
      <c r="AR1502" s="501"/>
      <c r="AS1502" s="501"/>
      <c r="AT1502" s="501"/>
      <c r="AU1502" s="501"/>
      <c r="AV1502" s="501"/>
      <c r="AW1502" s="501"/>
      <c r="AX1502" s="501"/>
      <c r="AY1502" s="501"/>
      <c r="AZ1502" s="501"/>
      <c r="BA1502" s="501"/>
      <c r="BB1502" s="501"/>
      <c r="BC1502" s="501"/>
      <c r="BD1502" s="501"/>
      <c r="BE1502" s="501"/>
      <c r="BF1502" s="501"/>
      <c r="BG1502" s="501"/>
      <c r="BH1502" s="501"/>
      <c r="BI1502" s="501"/>
      <c r="BJ1502" s="501"/>
      <c r="BK1502" s="501"/>
      <c r="BL1502" s="501"/>
      <c r="BM1502" s="501"/>
      <c r="BN1502" s="501"/>
      <c r="BO1502" s="501"/>
      <c r="BP1502" s="501"/>
      <c r="BQ1502" s="501"/>
      <c r="BR1502" s="501"/>
      <c r="BS1502" s="501"/>
      <c r="BT1502" s="501"/>
      <c r="BU1502" s="501"/>
      <c r="BV1502" s="501"/>
      <c r="BW1502" s="501"/>
      <c r="BX1502" s="501"/>
      <c r="BY1502" s="501"/>
      <c r="BZ1502" s="501"/>
      <c r="CA1502" s="501"/>
      <c r="CB1502" s="501"/>
      <c r="CC1502" s="501"/>
      <c r="CD1502" s="501"/>
      <c r="CE1502" s="501"/>
      <c r="CF1502" s="501"/>
      <c r="CG1502" s="501"/>
      <c r="CH1502" s="501"/>
      <c r="CI1502" s="501"/>
      <c r="CJ1502" s="501"/>
      <c r="CK1502" s="501"/>
      <c r="CL1502" s="501"/>
      <c r="CM1502" s="501"/>
      <c r="CN1502" s="501"/>
      <c r="CO1502" s="501"/>
      <c r="CP1502" s="501"/>
    </row>
    <row r="1503" spans="1:127" ht="12.75" customHeight="1" x14ac:dyDescent="0.2">
      <c r="A1503" s="281">
        <v>1502</v>
      </c>
      <c r="B1503" s="281"/>
      <c r="C1503" s="281"/>
      <c r="D1503" s="281"/>
      <c r="E1503" s="281"/>
      <c r="F1503" s="281"/>
      <c r="G1503" s="296"/>
      <c r="H1503" s="676"/>
      <c r="I1503" s="281"/>
      <c r="J1503" s="281"/>
      <c r="K1503" s="281"/>
      <c r="L1503" s="676"/>
      <c r="M1503" s="306"/>
      <c r="N1503" s="325"/>
      <c r="O1503" s="507"/>
      <c r="P1503" s="513"/>
      <c r="Q1503" s="514"/>
      <c r="R1503" s="514"/>
      <c r="S1503" s="279">
        <f t="shared" si="304"/>
        <v>-365</v>
      </c>
      <c r="T1503" s="501"/>
      <c r="U1503" s="324"/>
      <c r="V1503" s="282"/>
      <c r="W1503" s="282"/>
      <c r="X1503" s="280"/>
      <c r="Y1503" s="280"/>
      <c r="Z1503" s="282"/>
      <c r="AA1503" s="319">
        <f t="shared" si="305"/>
        <v>0</v>
      </c>
      <c r="AB1503" s="149"/>
      <c r="AC1503" s="280"/>
      <c r="AD1503" s="305"/>
      <c r="AE1503" s="280"/>
      <c r="AF1503" s="280"/>
      <c r="AG1503" s="280"/>
      <c r="AH1503" s="280"/>
      <c r="AI1503" s="280"/>
      <c r="AJ1503" s="280"/>
      <c r="AK1503" s="501"/>
      <c r="AL1503" s="501"/>
      <c r="AM1503" s="501"/>
      <c r="AN1503" s="501"/>
      <c r="AO1503" s="501"/>
      <c r="AP1503" s="266"/>
      <c r="AQ1503" s="280"/>
      <c r="AR1503" s="501"/>
      <c r="AS1503" s="501"/>
      <c r="AT1503" s="501"/>
      <c r="AU1503" s="501"/>
      <c r="AV1503" s="501"/>
      <c r="AW1503" s="501"/>
      <c r="AX1503" s="501"/>
      <c r="AY1503" s="501"/>
      <c r="AZ1503" s="501"/>
      <c r="BA1503" s="501"/>
      <c r="BB1503" s="501"/>
      <c r="BC1503" s="501"/>
      <c r="BD1503" s="501"/>
      <c r="BE1503" s="501"/>
      <c r="BF1503" s="501"/>
      <c r="BG1503" s="501"/>
      <c r="BH1503" s="501"/>
      <c r="BI1503" s="501"/>
      <c r="BJ1503" s="501"/>
      <c r="BK1503" s="501"/>
      <c r="BL1503" s="501"/>
      <c r="BM1503" s="501"/>
      <c r="BN1503" s="501"/>
      <c r="BO1503" s="501"/>
      <c r="BP1503" s="501"/>
      <c r="BQ1503" s="501"/>
      <c r="BR1503" s="501"/>
      <c r="BS1503" s="501"/>
      <c r="BT1503" s="501"/>
      <c r="BU1503" s="501"/>
      <c r="BV1503" s="501"/>
      <c r="BW1503" s="501"/>
      <c r="BX1503" s="501"/>
      <c r="BY1503" s="501"/>
      <c r="BZ1503" s="501"/>
      <c r="CA1503" s="501"/>
      <c r="CB1503" s="501"/>
      <c r="CC1503" s="501"/>
      <c r="CD1503" s="501"/>
      <c r="CE1503" s="501"/>
      <c r="CF1503" s="501"/>
      <c r="CG1503" s="501"/>
      <c r="CH1503" s="501"/>
      <c r="CI1503" s="501"/>
      <c r="CJ1503" s="501"/>
      <c r="CK1503" s="501"/>
      <c r="CL1503" s="501"/>
      <c r="CM1503" s="501"/>
      <c r="CN1503" s="501"/>
      <c r="CO1503" s="501"/>
      <c r="CP1503" s="501"/>
    </row>
    <row r="1504" spans="1:127" ht="12.75" customHeight="1" x14ac:dyDescent="0.2">
      <c r="A1504" s="281">
        <v>1503</v>
      </c>
      <c r="B1504" s="281"/>
      <c r="C1504" s="281"/>
      <c r="D1504" s="281"/>
      <c r="E1504" s="281"/>
      <c r="F1504" s="281"/>
      <c r="G1504" s="296"/>
      <c r="H1504" s="676"/>
      <c r="I1504" s="281"/>
      <c r="J1504" s="281"/>
      <c r="K1504" s="281"/>
      <c r="L1504" s="676"/>
      <c r="M1504" s="306"/>
      <c r="N1504" s="325"/>
      <c r="O1504" s="507"/>
      <c r="P1504" s="513"/>
      <c r="Q1504" s="514"/>
      <c r="R1504" s="514"/>
      <c r="S1504" s="279">
        <f t="shared" si="304"/>
        <v>-365</v>
      </c>
      <c r="T1504" s="501"/>
      <c r="U1504" s="324"/>
      <c r="V1504" s="282"/>
      <c r="W1504" s="282"/>
      <c r="X1504" s="280"/>
      <c r="Y1504" s="280"/>
      <c r="Z1504" s="282"/>
      <c r="AA1504" s="319">
        <f t="shared" si="305"/>
        <v>0</v>
      </c>
      <c r="AB1504" s="149"/>
      <c r="AC1504" s="280"/>
      <c r="AD1504" s="305"/>
      <c r="AE1504" s="280"/>
      <c r="AF1504" s="280"/>
      <c r="AG1504" s="280"/>
      <c r="AH1504" s="280"/>
      <c r="AI1504" s="280"/>
      <c r="AJ1504" s="280"/>
      <c r="AK1504" s="501"/>
      <c r="AL1504" s="501"/>
      <c r="AM1504" s="501"/>
      <c r="AN1504" s="501"/>
      <c r="AO1504" s="501"/>
      <c r="AP1504" s="266"/>
      <c r="AQ1504" s="280"/>
      <c r="AR1504" s="501"/>
      <c r="AS1504" s="501"/>
      <c r="AT1504" s="501"/>
      <c r="AU1504" s="501"/>
      <c r="AV1504" s="501"/>
      <c r="AW1504" s="501"/>
      <c r="AX1504" s="501"/>
      <c r="AY1504" s="501"/>
      <c r="AZ1504" s="501"/>
      <c r="BA1504" s="501"/>
      <c r="BB1504" s="501"/>
      <c r="BC1504" s="501"/>
      <c r="BD1504" s="501"/>
      <c r="BE1504" s="501"/>
      <c r="BF1504" s="501"/>
      <c r="BG1504" s="501"/>
      <c r="BH1504" s="501"/>
      <c r="BI1504" s="501"/>
      <c r="BJ1504" s="501"/>
      <c r="BK1504" s="501"/>
      <c r="BL1504" s="501"/>
      <c r="BM1504" s="501"/>
      <c r="BN1504" s="501"/>
      <c r="BO1504" s="501"/>
      <c r="BP1504" s="501"/>
      <c r="BQ1504" s="501"/>
      <c r="BR1504" s="501"/>
      <c r="BS1504" s="501"/>
      <c r="BT1504" s="501"/>
      <c r="BU1504" s="501"/>
      <c r="BV1504" s="501"/>
      <c r="BW1504" s="501"/>
      <c r="BX1504" s="501"/>
      <c r="BY1504" s="501"/>
      <c r="BZ1504" s="501"/>
      <c r="CA1504" s="501"/>
      <c r="CB1504" s="501"/>
      <c r="CC1504" s="501"/>
      <c r="CD1504" s="501"/>
      <c r="CE1504" s="501"/>
      <c r="CF1504" s="501"/>
      <c r="CG1504" s="501"/>
      <c r="CH1504" s="501"/>
      <c r="CI1504" s="501"/>
      <c r="CJ1504" s="501"/>
      <c r="CK1504" s="501"/>
      <c r="CL1504" s="501"/>
      <c r="CM1504" s="501"/>
      <c r="CN1504" s="501"/>
      <c r="CO1504" s="501"/>
      <c r="CP1504" s="501"/>
    </row>
    <row r="1505" spans="1:94" ht="12.75" customHeight="1" x14ac:dyDescent="0.2">
      <c r="A1505" s="281">
        <v>1504</v>
      </c>
      <c r="B1505" s="281"/>
      <c r="C1505" s="281"/>
      <c r="D1505" s="281"/>
      <c r="E1505" s="281"/>
      <c r="F1505" s="281"/>
      <c r="G1505" s="296"/>
      <c r="H1505" s="676"/>
      <c r="I1505" s="281"/>
      <c r="J1505" s="281"/>
      <c r="K1505" s="281"/>
      <c r="L1505" s="676"/>
      <c r="M1505" s="306"/>
      <c r="N1505" s="325"/>
      <c r="O1505" s="507"/>
      <c r="P1505" s="513"/>
      <c r="Q1505" s="514"/>
      <c r="R1505" s="514"/>
      <c r="S1505" s="279">
        <f t="shared" si="304"/>
        <v>-365</v>
      </c>
      <c r="T1505" s="501"/>
      <c r="U1505" s="324"/>
      <c r="V1505" s="282"/>
      <c r="W1505" s="282"/>
      <c r="X1505" s="280"/>
      <c r="Y1505" s="280"/>
      <c r="Z1505" s="282"/>
      <c r="AA1505" s="319">
        <f t="shared" si="305"/>
        <v>0</v>
      </c>
      <c r="AB1505" s="149"/>
      <c r="AC1505" s="280"/>
      <c r="AD1505" s="305"/>
      <c r="AE1505" s="280"/>
      <c r="AF1505" s="280"/>
      <c r="AG1505" s="280"/>
      <c r="AH1505" s="280"/>
      <c r="AI1505" s="280"/>
      <c r="AJ1505" s="280"/>
      <c r="AK1505" s="501"/>
      <c r="AL1505" s="501"/>
      <c r="AM1505" s="501"/>
      <c r="AN1505" s="501"/>
      <c r="AO1505" s="501"/>
      <c r="AP1505" s="266"/>
      <c r="AQ1505" s="280"/>
      <c r="AR1505" s="501"/>
      <c r="AS1505" s="501"/>
      <c r="AT1505" s="501"/>
      <c r="AU1505" s="501"/>
      <c r="AV1505" s="501"/>
      <c r="AW1505" s="501"/>
      <c r="AX1505" s="501"/>
      <c r="AY1505" s="501"/>
      <c r="AZ1505" s="501"/>
      <c r="BA1505" s="501"/>
      <c r="BB1505" s="501"/>
      <c r="BC1505" s="501"/>
      <c r="BD1505" s="501"/>
      <c r="BE1505" s="501"/>
      <c r="BF1505" s="501"/>
      <c r="BG1505" s="501"/>
      <c r="BH1505" s="501"/>
      <c r="BI1505" s="501"/>
      <c r="BJ1505" s="501"/>
      <c r="BK1505" s="501"/>
      <c r="BL1505" s="501"/>
      <c r="BM1505" s="501"/>
      <c r="BN1505" s="501"/>
      <c r="BO1505" s="501"/>
      <c r="BP1505" s="501"/>
      <c r="BQ1505" s="501"/>
      <c r="BR1505" s="501"/>
      <c r="BS1505" s="501"/>
      <c r="BT1505" s="501"/>
      <c r="BU1505" s="501"/>
      <c r="BV1505" s="501"/>
      <c r="BW1505" s="501"/>
      <c r="BX1505" s="501"/>
      <c r="BY1505" s="501"/>
      <c r="BZ1505" s="501"/>
      <c r="CA1505" s="501"/>
      <c r="CB1505" s="501"/>
      <c r="CC1505" s="501"/>
      <c r="CD1505" s="501"/>
      <c r="CE1505" s="501"/>
      <c r="CF1505" s="501"/>
      <c r="CG1505" s="501"/>
      <c r="CH1505" s="501"/>
      <c r="CI1505" s="501"/>
      <c r="CJ1505" s="501"/>
      <c r="CK1505" s="501"/>
      <c r="CL1505" s="501"/>
      <c r="CM1505" s="501"/>
      <c r="CN1505" s="501"/>
      <c r="CO1505" s="501"/>
      <c r="CP1505" s="501"/>
    </row>
    <row r="1506" spans="1:94" ht="12.75" customHeight="1" x14ac:dyDescent="0.2">
      <c r="A1506" s="281">
        <v>1505</v>
      </c>
      <c r="B1506" s="281"/>
      <c r="C1506" s="281"/>
      <c r="D1506" s="281"/>
      <c r="E1506" s="281"/>
      <c r="F1506" s="281"/>
      <c r="G1506" s="296"/>
      <c r="H1506" s="676"/>
      <c r="I1506" s="281"/>
      <c r="J1506" s="281"/>
      <c r="K1506" s="281"/>
      <c r="L1506" s="676"/>
      <c r="M1506" s="306"/>
      <c r="N1506" s="325"/>
      <c r="O1506" s="507"/>
      <c r="P1506" s="513"/>
      <c r="Q1506" s="514"/>
      <c r="R1506" s="514"/>
      <c r="S1506" s="279">
        <f t="shared" si="304"/>
        <v>-365</v>
      </c>
      <c r="T1506" s="501"/>
      <c r="U1506" s="324"/>
      <c r="V1506" s="282"/>
      <c r="W1506" s="282"/>
      <c r="X1506" s="280"/>
      <c r="Y1506" s="280"/>
      <c r="Z1506" s="282"/>
      <c r="AA1506" s="319">
        <f t="shared" si="305"/>
        <v>0</v>
      </c>
      <c r="AB1506" s="149"/>
      <c r="AC1506" s="280"/>
      <c r="AD1506" s="305"/>
      <c r="AE1506" s="280"/>
      <c r="AF1506" s="280"/>
      <c r="AG1506" s="280"/>
      <c r="AH1506" s="280"/>
      <c r="AI1506" s="280"/>
      <c r="AJ1506" s="280"/>
      <c r="AK1506" s="501"/>
      <c r="AL1506" s="501"/>
      <c r="AM1506" s="501"/>
      <c r="AN1506" s="501"/>
      <c r="AO1506" s="501"/>
      <c r="AP1506" s="266"/>
      <c r="AQ1506" s="280"/>
      <c r="AR1506" s="501"/>
      <c r="AS1506" s="501"/>
      <c r="AT1506" s="501"/>
      <c r="AU1506" s="501"/>
      <c r="AV1506" s="501"/>
      <c r="AW1506" s="501"/>
      <c r="AX1506" s="501"/>
      <c r="AY1506" s="501"/>
      <c r="AZ1506" s="501"/>
      <c r="BA1506" s="501"/>
      <c r="BB1506" s="501"/>
      <c r="BC1506" s="501"/>
      <c r="BD1506" s="501"/>
      <c r="BE1506" s="501"/>
      <c r="BF1506" s="501"/>
      <c r="BG1506" s="501"/>
      <c r="BH1506" s="501"/>
      <c r="BI1506" s="501"/>
      <c r="BJ1506" s="501"/>
      <c r="BK1506" s="501"/>
      <c r="BL1506" s="501"/>
      <c r="BM1506" s="501"/>
      <c r="BN1506" s="501"/>
      <c r="BO1506" s="501"/>
      <c r="BP1506" s="501"/>
      <c r="BQ1506" s="501"/>
      <c r="BR1506" s="501"/>
      <c r="BS1506" s="501"/>
      <c r="BT1506" s="501"/>
      <c r="BU1506" s="501"/>
      <c r="BV1506" s="501"/>
      <c r="BW1506" s="501"/>
      <c r="BX1506" s="501"/>
      <c r="BY1506" s="501"/>
      <c r="BZ1506" s="501"/>
      <c r="CA1506" s="501"/>
      <c r="CB1506" s="501"/>
      <c r="CC1506" s="501"/>
      <c r="CD1506" s="501"/>
      <c r="CE1506" s="501"/>
      <c r="CF1506" s="501"/>
      <c r="CG1506" s="501"/>
      <c r="CH1506" s="501"/>
      <c r="CI1506" s="501"/>
      <c r="CJ1506" s="501"/>
      <c r="CK1506" s="501"/>
      <c r="CL1506" s="501"/>
      <c r="CM1506" s="501"/>
      <c r="CN1506" s="501"/>
      <c r="CO1506" s="501"/>
      <c r="CP1506" s="501"/>
    </row>
    <row r="1507" spans="1:94" ht="12.75" customHeight="1" x14ac:dyDescent="0.2">
      <c r="A1507" s="281">
        <v>1506</v>
      </c>
      <c r="B1507" s="281"/>
      <c r="C1507" s="281"/>
      <c r="D1507" s="281"/>
      <c r="E1507" s="281"/>
      <c r="F1507" s="281"/>
      <c r="G1507" s="296"/>
      <c r="H1507" s="676"/>
      <c r="I1507" s="281"/>
      <c r="J1507" s="281"/>
      <c r="K1507" s="281"/>
      <c r="L1507" s="676"/>
      <c r="M1507" s="306"/>
      <c r="N1507" s="325"/>
      <c r="O1507" s="507"/>
      <c r="P1507" s="513"/>
      <c r="Q1507" s="514"/>
      <c r="R1507" s="514"/>
      <c r="S1507" s="279">
        <f t="shared" si="304"/>
        <v>-365</v>
      </c>
      <c r="T1507" s="501"/>
      <c r="U1507" s="324"/>
      <c r="V1507" s="282"/>
      <c r="W1507" s="282"/>
      <c r="X1507" s="280"/>
      <c r="Y1507" s="280"/>
      <c r="Z1507" s="282"/>
      <c r="AA1507" s="319">
        <f t="shared" si="305"/>
        <v>0</v>
      </c>
      <c r="AB1507" s="149"/>
      <c r="AC1507" s="280"/>
      <c r="AD1507" s="305"/>
      <c r="AE1507" s="280"/>
      <c r="AF1507" s="280"/>
      <c r="AG1507" s="280"/>
      <c r="AH1507" s="280"/>
      <c r="AI1507" s="280"/>
      <c r="AJ1507" s="280"/>
      <c r="AK1507" s="501"/>
      <c r="AL1507" s="501"/>
      <c r="AM1507" s="501"/>
      <c r="AN1507" s="501"/>
      <c r="AO1507" s="501"/>
      <c r="AP1507" s="266"/>
      <c r="AQ1507" s="280"/>
      <c r="AR1507" s="501"/>
      <c r="AS1507" s="501"/>
      <c r="AT1507" s="501"/>
      <c r="AU1507" s="501"/>
      <c r="AV1507" s="501"/>
      <c r="AW1507" s="501"/>
      <c r="AX1507" s="501"/>
      <c r="AY1507" s="501"/>
      <c r="AZ1507" s="501"/>
      <c r="BA1507" s="501"/>
      <c r="BB1507" s="501"/>
      <c r="BC1507" s="501"/>
      <c r="BD1507" s="501"/>
      <c r="BE1507" s="501"/>
      <c r="BF1507" s="501"/>
      <c r="BG1507" s="501"/>
      <c r="BH1507" s="501"/>
      <c r="BI1507" s="501"/>
      <c r="BJ1507" s="501"/>
      <c r="BK1507" s="501"/>
      <c r="BL1507" s="501"/>
      <c r="BM1507" s="501"/>
      <c r="BN1507" s="501"/>
      <c r="BO1507" s="501"/>
      <c r="BP1507" s="501"/>
      <c r="BQ1507" s="501"/>
      <c r="BR1507" s="501"/>
      <c r="BS1507" s="501"/>
      <c r="BT1507" s="501"/>
      <c r="BU1507" s="501"/>
      <c r="BV1507" s="501"/>
      <c r="BW1507" s="501"/>
      <c r="BX1507" s="501"/>
      <c r="BY1507" s="501"/>
      <c r="BZ1507" s="501"/>
      <c r="CA1507" s="501"/>
      <c r="CB1507" s="501"/>
      <c r="CC1507" s="501"/>
      <c r="CD1507" s="501"/>
      <c r="CE1507" s="501"/>
      <c r="CF1507" s="501"/>
      <c r="CG1507" s="501"/>
      <c r="CH1507" s="501"/>
      <c r="CI1507" s="501"/>
      <c r="CJ1507" s="501"/>
      <c r="CK1507" s="501"/>
      <c r="CL1507" s="501"/>
      <c r="CM1507" s="501"/>
      <c r="CN1507" s="501"/>
      <c r="CO1507" s="501"/>
      <c r="CP1507" s="501"/>
    </row>
    <row r="1508" spans="1:94" ht="12.75" customHeight="1" x14ac:dyDescent="0.2">
      <c r="A1508" s="281">
        <v>1507</v>
      </c>
      <c r="B1508" s="281"/>
      <c r="C1508" s="281"/>
      <c r="D1508" s="281"/>
      <c r="E1508" s="281"/>
      <c r="F1508" s="281"/>
      <c r="G1508" s="296"/>
      <c r="H1508" s="676"/>
      <c r="I1508" s="281"/>
      <c r="J1508" s="281"/>
      <c r="K1508" s="281"/>
      <c r="L1508" s="676"/>
      <c r="M1508" s="306"/>
      <c r="N1508" s="325"/>
      <c r="O1508" s="507"/>
      <c r="P1508" s="513"/>
      <c r="Q1508" s="514"/>
      <c r="R1508" s="514"/>
      <c r="S1508" s="279">
        <f t="shared" si="304"/>
        <v>-365</v>
      </c>
      <c r="T1508" s="501"/>
      <c r="U1508" s="324"/>
      <c r="V1508" s="282"/>
      <c r="W1508" s="282"/>
      <c r="X1508" s="280"/>
      <c r="Y1508" s="280"/>
      <c r="Z1508" s="282"/>
      <c r="AA1508" s="319">
        <f t="shared" si="305"/>
        <v>0</v>
      </c>
      <c r="AB1508" s="149"/>
      <c r="AC1508" s="280"/>
      <c r="AD1508" s="305"/>
      <c r="AE1508" s="280"/>
      <c r="AF1508" s="280"/>
      <c r="AG1508" s="280"/>
      <c r="AH1508" s="280"/>
      <c r="AI1508" s="280"/>
      <c r="AJ1508" s="280"/>
      <c r="AK1508" s="501"/>
      <c r="AL1508" s="501"/>
      <c r="AM1508" s="501"/>
      <c r="AN1508" s="501"/>
      <c r="AO1508" s="501"/>
      <c r="AP1508" s="266"/>
      <c r="AQ1508" s="280"/>
      <c r="AR1508" s="501"/>
      <c r="AS1508" s="501"/>
      <c r="AT1508" s="501"/>
      <c r="AU1508" s="501"/>
      <c r="AV1508" s="501"/>
      <c r="AW1508" s="501"/>
      <c r="AX1508" s="501"/>
      <c r="AY1508" s="501"/>
      <c r="AZ1508" s="501"/>
      <c r="BA1508" s="501"/>
      <c r="BB1508" s="501"/>
      <c r="BC1508" s="501"/>
      <c r="BD1508" s="501"/>
      <c r="BE1508" s="501"/>
      <c r="BF1508" s="501"/>
      <c r="BG1508" s="501"/>
      <c r="BH1508" s="501"/>
      <c r="BI1508" s="501"/>
      <c r="BJ1508" s="501"/>
      <c r="BK1508" s="501"/>
      <c r="BL1508" s="501"/>
      <c r="BM1508" s="501"/>
      <c r="BN1508" s="501"/>
      <c r="BO1508" s="501"/>
      <c r="BP1508" s="501"/>
      <c r="BQ1508" s="501"/>
      <c r="BR1508" s="501"/>
      <c r="BS1508" s="501"/>
      <c r="BT1508" s="501"/>
      <c r="BU1508" s="501"/>
      <c r="BV1508" s="501"/>
      <c r="BW1508" s="501"/>
      <c r="BX1508" s="501"/>
      <c r="BY1508" s="501"/>
      <c r="BZ1508" s="501"/>
      <c r="CA1508" s="501"/>
      <c r="CB1508" s="501"/>
      <c r="CC1508" s="501"/>
      <c r="CD1508" s="501"/>
      <c r="CE1508" s="501"/>
      <c r="CF1508" s="501"/>
      <c r="CG1508" s="501"/>
      <c r="CH1508" s="501"/>
      <c r="CI1508" s="501"/>
      <c r="CJ1508" s="501"/>
      <c r="CK1508" s="501"/>
      <c r="CL1508" s="501"/>
      <c r="CM1508" s="501"/>
      <c r="CN1508" s="501"/>
      <c r="CO1508" s="501"/>
      <c r="CP1508" s="501"/>
    </row>
    <row r="1509" spans="1:94" ht="12.75" customHeight="1" x14ac:dyDescent="0.2">
      <c r="A1509" s="281">
        <v>1508</v>
      </c>
      <c r="B1509" s="281"/>
      <c r="C1509" s="281"/>
      <c r="D1509" s="281"/>
      <c r="E1509" s="281"/>
      <c r="F1509" s="281"/>
      <c r="G1509" s="296"/>
      <c r="H1509" s="676"/>
      <c r="I1509" s="281"/>
      <c r="J1509" s="281"/>
      <c r="K1509" s="281"/>
      <c r="L1509" s="676"/>
      <c r="M1509" s="306"/>
      <c r="N1509" s="325"/>
      <c r="O1509" s="507"/>
      <c r="P1509" s="513"/>
      <c r="Q1509" s="514"/>
      <c r="R1509" s="514"/>
      <c r="S1509" s="279">
        <f t="shared" si="304"/>
        <v>-365</v>
      </c>
      <c r="T1509" s="501"/>
      <c r="U1509" s="324"/>
      <c r="V1509" s="282"/>
      <c r="W1509" s="282"/>
      <c r="X1509" s="280"/>
      <c r="Y1509" s="280"/>
      <c r="Z1509" s="282"/>
      <c r="AA1509" s="319">
        <f t="shared" si="305"/>
        <v>0</v>
      </c>
      <c r="AB1509" s="149"/>
      <c r="AC1509" s="280"/>
      <c r="AD1509" s="305"/>
      <c r="AE1509" s="280"/>
      <c r="AF1509" s="280"/>
      <c r="AG1509" s="280"/>
      <c r="AH1509" s="280"/>
      <c r="AI1509" s="280"/>
      <c r="AJ1509" s="280"/>
      <c r="AK1509" s="501"/>
      <c r="AL1509" s="501"/>
      <c r="AM1509" s="501"/>
      <c r="AN1509" s="501"/>
      <c r="AO1509" s="501"/>
      <c r="AP1509" s="266"/>
      <c r="AQ1509" s="280"/>
      <c r="AR1509" s="501"/>
      <c r="AS1509" s="501"/>
      <c r="AT1509" s="501"/>
      <c r="AU1509" s="501"/>
      <c r="AV1509" s="501"/>
      <c r="AW1509" s="501"/>
      <c r="AX1509" s="501"/>
      <c r="AY1509" s="501"/>
      <c r="AZ1509" s="501"/>
      <c r="BA1509" s="501"/>
      <c r="BB1509" s="501"/>
      <c r="BC1509" s="501"/>
      <c r="BD1509" s="501"/>
      <c r="BE1509" s="501"/>
      <c r="BF1509" s="501"/>
      <c r="BG1509" s="501"/>
      <c r="BH1509" s="501"/>
      <c r="BI1509" s="501"/>
      <c r="BJ1509" s="501"/>
      <c r="BK1509" s="501"/>
      <c r="BL1509" s="501"/>
      <c r="BM1509" s="501"/>
      <c r="BN1509" s="501"/>
      <c r="BO1509" s="501"/>
      <c r="BP1509" s="501"/>
      <c r="BQ1509" s="501"/>
      <c r="BR1509" s="501"/>
      <c r="BS1509" s="501"/>
      <c r="BT1509" s="501"/>
      <c r="BU1509" s="501"/>
      <c r="BV1509" s="501"/>
      <c r="BW1509" s="501"/>
      <c r="BX1509" s="501"/>
      <c r="BY1509" s="501"/>
      <c r="BZ1509" s="501"/>
      <c r="CA1509" s="501"/>
      <c r="CB1509" s="501"/>
      <c r="CC1509" s="501"/>
      <c r="CD1509" s="501"/>
      <c r="CE1509" s="501"/>
      <c r="CF1509" s="501"/>
      <c r="CG1509" s="501"/>
      <c r="CH1509" s="501"/>
      <c r="CI1509" s="501"/>
      <c r="CJ1509" s="501"/>
      <c r="CK1509" s="501"/>
      <c r="CL1509" s="501"/>
      <c r="CM1509" s="501"/>
      <c r="CN1509" s="501"/>
      <c r="CO1509" s="501"/>
      <c r="CP1509" s="501"/>
    </row>
    <row r="1510" spans="1:94" ht="12.75" customHeight="1" x14ac:dyDescent="0.2">
      <c r="A1510" s="281">
        <v>1509</v>
      </c>
      <c r="B1510" s="281"/>
      <c r="C1510" s="281"/>
      <c r="D1510" s="281"/>
      <c r="E1510" s="281"/>
      <c r="F1510" s="281"/>
      <c r="G1510" s="296"/>
      <c r="H1510" s="676"/>
      <c r="I1510" s="281"/>
      <c r="J1510" s="281"/>
      <c r="K1510" s="281"/>
      <c r="L1510" s="676"/>
      <c r="M1510" s="306"/>
      <c r="N1510" s="325"/>
      <c r="O1510" s="507"/>
      <c r="P1510" s="513"/>
      <c r="Q1510" s="514"/>
      <c r="R1510" s="514"/>
      <c r="S1510" s="279">
        <f t="shared" si="304"/>
        <v>-365</v>
      </c>
      <c r="T1510" s="501"/>
      <c r="U1510" s="324"/>
      <c r="V1510" s="282"/>
      <c r="W1510" s="282"/>
      <c r="X1510" s="280"/>
      <c r="Y1510" s="280"/>
      <c r="Z1510" s="282"/>
      <c r="AA1510" s="319">
        <f t="shared" si="305"/>
        <v>0</v>
      </c>
      <c r="AB1510" s="149"/>
      <c r="AC1510" s="280"/>
      <c r="AD1510" s="305"/>
      <c r="AE1510" s="280"/>
      <c r="AF1510" s="280"/>
      <c r="AG1510" s="280"/>
      <c r="AH1510" s="280"/>
      <c r="AI1510" s="280"/>
      <c r="AJ1510" s="280"/>
      <c r="AK1510" s="501"/>
      <c r="AL1510" s="501"/>
      <c r="AM1510" s="501"/>
      <c r="AN1510" s="501"/>
      <c r="AO1510" s="501"/>
      <c r="AP1510" s="266"/>
      <c r="AQ1510" s="280"/>
      <c r="AR1510" s="501"/>
      <c r="AS1510" s="501"/>
      <c r="AT1510" s="501"/>
      <c r="AU1510" s="501"/>
      <c r="AV1510" s="501"/>
      <c r="AW1510" s="501"/>
      <c r="AX1510" s="501"/>
      <c r="AY1510" s="501"/>
      <c r="AZ1510" s="501"/>
      <c r="BA1510" s="501"/>
      <c r="BB1510" s="501"/>
      <c r="BC1510" s="501"/>
      <c r="BD1510" s="501"/>
      <c r="BE1510" s="501"/>
      <c r="BF1510" s="501"/>
      <c r="BG1510" s="501"/>
      <c r="BH1510" s="501"/>
      <c r="BI1510" s="501"/>
      <c r="BJ1510" s="501"/>
      <c r="BK1510" s="501"/>
      <c r="BL1510" s="501"/>
      <c r="BM1510" s="501"/>
      <c r="BN1510" s="501"/>
      <c r="BO1510" s="501"/>
      <c r="BP1510" s="501"/>
      <c r="BQ1510" s="501"/>
      <c r="BR1510" s="501"/>
      <c r="BS1510" s="501"/>
      <c r="BT1510" s="501"/>
      <c r="BU1510" s="501"/>
      <c r="BV1510" s="501"/>
      <c r="BW1510" s="501"/>
      <c r="BX1510" s="501"/>
      <c r="BY1510" s="501"/>
      <c r="BZ1510" s="501"/>
      <c r="CA1510" s="501"/>
      <c r="CB1510" s="501"/>
      <c r="CC1510" s="501"/>
      <c r="CD1510" s="501"/>
      <c r="CE1510" s="501"/>
      <c r="CF1510" s="501"/>
      <c r="CG1510" s="501"/>
      <c r="CH1510" s="501"/>
      <c r="CI1510" s="501"/>
      <c r="CJ1510" s="501"/>
      <c r="CK1510" s="501"/>
      <c r="CL1510" s="501"/>
      <c r="CM1510" s="501"/>
      <c r="CN1510" s="501"/>
      <c r="CO1510" s="501"/>
      <c r="CP1510" s="501"/>
    </row>
    <row r="1511" spans="1:94" ht="12.75" customHeight="1" x14ac:dyDescent="0.2">
      <c r="A1511" s="281">
        <v>1510</v>
      </c>
      <c r="B1511" s="281"/>
      <c r="C1511" s="281"/>
      <c r="D1511" s="281"/>
      <c r="E1511" s="281"/>
      <c r="F1511" s="281"/>
      <c r="G1511" s="296"/>
      <c r="H1511" s="676"/>
      <c r="I1511" s="281"/>
      <c r="J1511" s="281"/>
      <c r="K1511" s="281"/>
      <c r="L1511" s="676"/>
      <c r="M1511" s="306"/>
      <c r="N1511" s="325"/>
      <c r="O1511" s="507"/>
      <c r="P1511" s="513"/>
      <c r="Q1511" s="514"/>
      <c r="R1511" s="514"/>
      <c r="S1511" s="279">
        <f t="shared" si="304"/>
        <v>-365</v>
      </c>
      <c r="T1511" s="501"/>
      <c r="U1511" s="324"/>
      <c r="V1511" s="282"/>
      <c r="W1511" s="282"/>
      <c r="X1511" s="280"/>
      <c r="Y1511" s="280"/>
      <c r="Z1511" s="282"/>
      <c r="AA1511" s="319">
        <f t="shared" si="305"/>
        <v>0</v>
      </c>
      <c r="AB1511" s="149"/>
      <c r="AC1511" s="280"/>
      <c r="AD1511" s="305"/>
      <c r="AE1511" s="280"/>
      <c r="AF1511" s="280"/>
      <c r="AG1511" s="280"/>
      <c r="AH1511" s="280"/>
      <c r="AI1511" s="280"/>
      <c r="AJ1511" s="280"/>
      <c r="AK1511" s="501"/>
      <c r="AL1511" s="501"/>
      <c r="AM1511" s="501"/>
      <c r="AN1511" s="501"/>
      <c r="AO1511" s="501"/>
      <c r="AP1511" s="266"/>
      <c r="AQ1511" s="280"/>
      <c r="AR1511" s="501"/>
      <c r="AS1511" s="501"/>
      <c r="AT1511" s="501"/>
      <c r="AU1511" s="501"/>
      <c r="AV1511" s="501"/>
      <c r="AW1511" s="501"/>
      <c r="AX1511" s="501"/>
      <c r="AY1511" s="501"/>
      <c r="AZ1511" s="501"/>
      <c r="BA1511" s="501"/>
      <c r="BB1511" s="501"/>
      <c r="BC1511" s="501"/>
      <c r="BD1511" s="501"/>
      <c r="BE1511" s="501"/>
      <c r="BF1511" s="501"/>
      <c r="BG1511" s="501"/>
      <c r="BH1511" s="501"/>
      <c r="BI1511" s="501"/>
      <c r="BJ1511" s="501"/>
      <c r="BK1511" s="501"/>
      <c r="BL1511" s="501"/>
      <c r="BM1511" s="501"/>
      <c r="BN1511" s="501"/>
      <c r="BO1511" s="501"/>
      <c r="BP1511" s="501"/>
      <c r="BQ1511" s="501"/>
      <c r="BR1511" s="501"/>
      <c r="BS1511" s="501"/>
      <c r="BT1511" s="501"/>
      <c r="BU1511" s="501"/>
      <c r="BV1511" s="501"/>
      <c r="BW1511" s="501"/>
      <c r="BX1511" s="501"/>
      <c r="BY1511" s="501"/>
      <c r="BZ1511" s="501"/>
      <c r="CA1511" s="501"/>
      <c r="CB1511" s="501"/>
      <c r="CC1511" s="501"/>
      <c r="CD1511" s="501"/>
      <c r="CE1511" s="501"/>
      <c r="CF1511" s="501"/>
      <c r="CG1511" s="501"/>
      <c r="CH1511" s="501"/>
      <c r="CI1511" s="501"/>
      <c r="CJ1511" s="501"/>
      <c r="CK1511" s="501"/>
      <c r="CL1511" s="501"/>
      <c r="CM1511" s="501"/>
      <c r="CN1511" s="501"/>
      <c r="CO1511" s="501"/>
      <c r="CP1511" s="501"/>
    </row>
    <row r="1512" spans="1:94" ht="12.75" customHeight="1" x14ac:dyDescent="0.2">
      <c r="A1512" s="281">
        <v>1511</v>
      </c>
      <c r="B1512" s="281"/>
      <c r="C1512" s="281"/>
      <c r="D1512" s="281"/>
      <c r="E1512" s="281"/>
      <c r="F1512" s="281"/>
      <c r="G1512" s="296"/>
      <c r="H1512" s="676"/>
      <c r="I1512" s="281"/>
      <c r="J1512" s="281"/>
      <c r="K1512" s="281"/>
      <c r="L1512" s="676"/>
      <c r="M1512" s="306"/>
      <c r="N1512" s="325"/>
      <c r="O1512" s="507"/>
      <c r="P1512" s="513"/>
      <c r="Q1512" s="514"/>
      <c r="R1512" s="514"/>
      <c r="S1512" s="279">
        <f t="shared" si="304"/>
        <v>-365</v>
      </c>
      <c r="T1512" s="501"/>
      <c r="U1512" s="324"/>
      <c r="V1512" s="282"/>
      <c r="W1512" s="282"/>
      <c r="X1512" s="280"/>
      <c r="Y1512" s="280"/>
      <c r="Z1512" s="282"/>
      <c r="AA1512" s="319">
        <f t="shared" si="305"/>
        <v>0</v>
      </c>
      <c r="AB1512" s="149"/>
      <c r="AC1512" s="280"/>
      <c r="AD1512" s="305"/>
      <c r="AE1512" s="280"/>
      <c r="AF1512" s="280"/>
      <c r="AG1512" s="280"/>
      <c r="AH1512" s="280"/>
      <c r="AI1512" s="280"/>
      <c r="AJ1512" s="280"/>
      <c r="AK1512" s="501"/>
      <c r="AL1512" s="501"/>
      <c r="AM1512" s="501"/>
      <c r="AN1512" s="501"/>
      <c r="AO1512" s="501"/>
      <c r="AP1512" s="266"/>
      <c r="AQ1512" s="280"/>
      <c r="AR1512" s="501"/>
      <c r="AS1512" s="501"/>
      <c r="AT1512" s="501"/>
      <c r="AU1512" s="501"/>
      <c r="AV1512" s="501"/>
      <c r="AW1512" s="501"/>
      <c r="AX1512" s="501"/>
      <c r="AY1512" s="501"/>
      <c r="AZ1512" s="501"/>
      <c r="BA1512" s="501"/>
      <c r="BB1512" s="501"/>
      <c r="BC1512" s="501"/>
      <c r="BD1512" s="501"/>
      <c r="BE1512" s="501"/>
      <c r="BF1512" s="501"/>
      <c r="BG1512" s="501"/>
      <c r="BH1512" s="501"/>
      <c r="BI1512" s="501"/>
      <c r="BJ1512" s="501"/>
      <c r="BK1512" s="501"/>
      <c r="BL1512" s="501"/>
      <c r="BM1512" s="501"/>
      <c r="BN1512" s="501"/>
      <c r="BO1512" s="501"/>
      <c r="BP1512" s="501"/>
      <c r="BQ1512" s="501"/>
      <c r="BR1512" s="501"/>
      <c r="BS1512" s="501"/>
      <c r="BT1512" s="501"/>
      <c r="BU1512" s="501"/>
      <c r="BV1512" s="501"/>
      <c r="BW1512" s="501"/>
      <c r="BX1512" s="501"/>
      <c r="BY1512" s="501"/>
      <c r="BZ1512" s="501"/>
      <c r="CA1512" s="501"/>
      <c r="CB1512" s="501"/>
      <c r="CC1512" s="501"/>
      <c r="CD1512" s="501"/>
      <c r="CE1512" s="501"/>
      <c r="CF1512" s="501"/>
      <c r="CG1512" s="501"/>
      <c r="CH1512" s="501"/>
      <c r="CI1512" s="501"/>
      <c r="CJ1512" s="501"/>
      <c r="CK1512" s="501"/>
      <c r="CL1512" s="501"/>
      <c r="CM1512" s="501"/>
      <c r="CN1512" s="501"/>
      <c r="CO1512" s="501"/>
      <c r="CP1512" s="501"/>
    </row>
    <row r="1513" spans="1:94" ht="12.75" customHeight="1" x14ac:dyDescent="0.2">
      <c r="A1513" s="281">
        <v>1512</v>
      </c>
      <c r="B1513" s="281"/>
      <c r="C1513" s="281"/>
      <c r="D1513" s="281"/>
      <c r="E1513" s="281"/>
      <c r="F1513" s="281"/>
      <c r="G1513" s="296"/>
      <c r="H1513" s="676"/>
      <c r="I1513" s="281"/>
      <c r="J1513" s="281"/>
      <c r="K1513" s="281"/>
      <c r="L1513" s="676"/>
      <c r="M1513" s="306"/>
      <c r="N1513" s="325"/>
      <c r="O1513" s="507"/>
      <c r="P1513" s="513"/>
      <c r="Q1513" s="514"/>
      <c r="R1513" s="514"/>
      <c r="S1513" s="279">
        <f t="shared" si="304"/>
        <v>-365</v>
      </c>
      <c r="T1513" s="501"/>
      <c r="U1513" s="324"/>
      <c r="V1513" s="282"/>
      <c r="W1513" s="282"/>
      <c r="X1513" s="280"/>
      <c r="Y1513" s="280"/>
      <c r="Z1513" s="282"/>
      <c r="AA1513" s="319">
        <f t="shared" si="305"/>
        <v>0</v>
      </c>
      <c r="AB1513" s="149"/>
      <c r="AC1513" s="280"/>
      <c r="AD1513" s="305"/>
      <c r="AE1513" s="280"/>
      <c r="AF1513" s="280"/>
      <c r="AG1513" s="280"/>
      <c r="AH1513" s="280"/>
      <c r="AI1513" s="280"/>
      <c r="AJ1513" s="280"/>
      <c r="AK1513" s="501"/>
      <c r="AL1513" s="501"/>
      <c r="AM1513" s="501"/>
      <c r="AN1513" s="501"/>
      <c r="AO1513" s="501"/>
      <c r="AP1513" s="280"/>
    </row>
    <row r="1514" spans="1:94" ht="12.75" customHeight="1" x14ac:dyDescent="0.2">
      <c r="A1514" s="281">
        <v>1513</v>
      </c>
      <c r="B1514" s="281"/>
      <c r="C1514" s="281"/>
      <c r="D1514" s="281"/>
      <c r="E1514" s="281"/>
      <c r="F1514" s="281"/>
      <c r="G1514" s="296"/>
      <c r="H1514" s="676"/>
      <c r="I1514" s="281"/>
      <c r="J1514" s="281"/>
      <c r="K1514" s="281"/>
      <c r="L1514" s="676"/>
      <c r="M1514" s="306"/>
      <c r="N1514" s="325"/>
      <c r="O1514" s="507"/>
      <c r="P1514" s="513"/>
      <c r="Q1514" s="514"/>
      <c r="R1514" s="514"/>
      <c r="S1514" s="279">
        <f t="shared" si="304"/>
        <v>-365</v>
      </c>
      <c r="T1514" s="501"/>
      <c r="U1514" s="324"/>
      <c r="V1514" s="282"/>
      <c r="W1514" s="282"/>
      <c r="X1514" s="280"/>
      <c r="Y1514" s="280"/>
      <c r="Z1514" s="282"/>
      <c r="AA1514" s="319">
        <f t="shared" si="305"/>
        <v>0</v>
      </c>
      <c r="AB1514" s="149"/>
      <c r="AC1514" s="280"/>
      <c r="AD1514" s="305"/>
      <c r="AE1514" s="280"/>
      <c r="AF1514" s="280"/>
      <c r="AG1514" s="280"/>
      <c r="AH1514" s="280"/>
      <c r="AI1514" s="280"/>
      <c r="AJ1514" s="280"/>
      <c r="AK1514" s="501"/>
      <c r="AL1514" s="501"/>
      <c r="AM1514" s="501"/>
      <c r="AN1514" s="501"/>
      <c r="AO1514" s="501"/>
      <c r="AP1514" s="280"/>
    </row>
    <row r="1515" spans="1:94" ht="12.75" customHeight="1" x14ac:dyDescent="0.2">
      <c r="A1515" s="281">
        <v>1514</v>
      </c>
      <c r="B1515" s="281"/>
      <c r="C1515" s="281"/>
      <c r="D1515" s="281"/>
      <c r="E1515" s="281"/>
      <c r="F1515" s="281"/>
      <c r="G1515" s="296"/>
      <c r="H1515" s="676"/>
      <c r="I1515" s="281"/>
      <c r="J1515" s="281"/>
      <c r="K1515" s="281"/>
      <c r="L1515" s="676"/>
      <c r="M1515" s="306"/>
      <c r="N1515" s="325"/>
      <c r="O1515" s="507"/>
      <c r="P1515" s="513"/>
      <c r="Q1515" s="514"/>
      <c r="R1515" s="514"/>
      <c r="S1515" s="279">
        <f t="shared" si="304"/>
        <v>-365</v>
      </c>
      <c r="T1515" s="501"/>
      <c r="U1515" s="324"/>
      <c r="V1515" s="282"/>
      <c r="W1515" s="282"/>
      <c r="X1515" s="280"/>
      <c r="Y1515" s="280"/>
      <c r="Z1515" s="282"/>
      <c r="AA1515" s="319">
        <f t="shared" si="305"/>
        <v>0</v>
      </c>
      <c r="AB1515" s="149"/>
      <c r="AC1515" s="280"/>
      <c r="AD1515" s="305"/>
      <c r="AE1515" s="280"/>
      <c r="AF1515" s="280"/>
      <c r="AG1515" s="280"/>
      <c r="AH1515" s="280"/>
      <c r="AI1515" s="280"/>
      <c r="AJ1515" s="280"/>
      <c r="AK1515" s="501"/>
      <c r="AL1515" s="501"/>
      <c r="AM1515" s="501"/>
      <c r="AN1515" s="501"/>
      <c r="AO1515" s="501"/>
      <c r="AP1515" s="280"/>
    </row>
    <row r="1516" spans="1:94" ht="12.75" customHeight="1" x14ac:dyDescent="0.2">
      <c r="A1516" s="281">
        <v>1515</v>
      </c>
      <c r="B1516" s="281"/>
      <c r="C1516" s="281"/>
      <c r="D1516" s="281"/>
      <c r="E1516" s="281"/>
      <c r="F1516" s="281"/>
      <c r="G1516" s="296"/>
      <c r="H1516" s="676"/>
      <c r="I1516" s="281"/>
      <c r="J1516" s="281"/>
      <c r="K1516" s="281"/>
      <c r="L1516" s="676"/>
      <c r="M1516" s="306"/>
      <c r="N1516" s="325"/>
      <c r="O1516" s="507"/>
      <c r="P1516" s="513"/>
      <c r="Q1516" s="514"/>
      <c r="R1516" s="514"/>
      <c r="S1516" s="279">
        <f t="shared" si="304"/>
        <v>-365</v>
      </c>
      <c r="T1516" s="501"/>
      <c r="U1516" s="324"/>
      <c r="V1516" s="282"/>
      <c r="W1516" s="282"/>
      <c r="X1516" s="280"/>
      <c r="Y1516" s="280"/>
      <c r="Z1516" s="282"/>
      <c r="AA1516" s="319">
        <f t="shared" si="305"/>
        <v>0</v>
      </c>
      <c r="AB1516" s="149"/>
      <c r="AC1516" s="280"/>
      <c r="AD1516" s="305"/>
      <c r="AE1516" s="280"/>
      <c r="AF1516" s="280"/>
      <c r="AG1516" s="280"/>
      <c r="AH1516" s="280"/>
      <c r="AI1516" s="280"/>
      <c r="AJ1516" s="280"/>
      <c r="AK1516" s="501"/>
      <c r="AL1516" s="501"/>
      <c r="AM1516" s="501"/>
      <c r="AN1516" s="501"/>
      <c r="AO1516" s="501"/>
      <c r="AP1516" s="280"/>
    </row>
    <row r="1517" spans="1:94" ht="12.75" customHeight="1" x14ac:dyDescent="0.2">
      <c r="A1517" s="281">
        <v>1516</v>
      </c>
      <c r="B1517" s="281"/>
      <c r="C1517" s="281"/>
      <c r="D1517" s="281"/>
      <c r="E1517" s="281"/>
      <c r="F1517" s="281"/>
      <c r="G1517" s="296"/>
      <c r="H1517" s="676"/>
      <c r="I1517" s="281"/>
      <c r="J1517" s="281"/>
      <c r="K1517" s="281"/>
      <c r="L1517" s="676"/>
      <c r="M1517" s="306"/>
      <c r="N1517" s="325"/>
      <c r="O1517" s="507"/>
      <c r="P1517" s="513"/>
      <c r="Q1517" s="514"/>
      <c r="R1517" s="514"/>
      <c r="S1517" s="279">
        <f t="shared" si="304"/>
        <v>-365</v>
      </c>
      <c r="T1517" s="501"/>
      <c r="U1517" s="324"/>
      <c r="V1517" s="282"/>
      <c r="W1517" s="282"/>
      <c r="X1517" s="280"/>
      <c r="Y1517" s="280"/>
      <c r="Z1517" s="282"/>
      <c r="AA1517" s="319">
        <f t="shared" si="305"/>
        <v>0</v>
      </c>
      <c r="AB1517" s="149"/>
      <c r="AC1517" s="280"/>
      <c r="AD1517" s="305"/>
      <c r="AE1517" s="280"/>
      <c r="AF1517" s="280"/>
      <c r="AG1517" s="280"/>
      <c r="AH1517" s="280"/>
      <c r="AI1517" s="280"/>
      <c r="AJ1517" s="280"/>
      <c r="AK1517" s="501"/>
      <c r="AL1517" s="501"/>
      <c r="AM1517" s="501"/>
      <c r="AN1517" s="501"/>
      <c r="AO1517" s="501"/>
      <c r="AP1517" s="280"/>
    </row>
    <row r="1518" spans="1:94" ht="12.75" customHeight="1" x14ac:dyDescent="0.2">
      <c r="A1518" s="281">
        <v>1517</v>
      </c>
      <c r="B1518" s="281"/>
      <c r="C1518" s="281"/>
      <c r="D1518" s="281"/>
      <c r="E1518" s="281"/>
      <c r="F1518" s="281"/>
      <c r="G1518" s="296"/>
      <c r="H1518" s="676"/>
      <c r="I1518" s="281"/>
      <c r="J1518" s="281"/>
      <c r="K1518" s="281"/>
      <c r="L1518" s="676"/>
      <c r="M1518" s="306"/>
      <c r="N1518" s="325"/>
      <c r="O1518" s="507"/>
      <c r="P1518" s="513"/>
      <c r="Q1518" s="514"/>
      <c r="R1518" s="514"/>
      <c r="S1518" s="279">
        <f t="shared" si="304"/>
        <v>-365</v>
      </c>
      <c r="T1518" s="501"/>
      <c r="U1518" s="324"/>
      <c r="V1518" s="282"/>
      <c r="W1518" s="282"/>
      <c r="X1518" s="280"/>
      <c r="Y1518" s="280"/>
      <c r="Z1518" s="282"/>
      <c r="AA1518" s="319">
        <f t="shared" si="305"/>
        <v>0</v>
      </c>
      <c r="AB1518" s="149"/>
      <c r="AC1518" s="280"/>
      <c r="AD1518" s="305"/>
      <c r="AE1518" s="280"/>
      <c r="AF1518" s="280"/>
      <c r="AG1518" s="280"/>
      <c r="AH1518" s="280"/>
      <c r="AI1518" s="280"/>
      <c r="AJ1518" s="280"/>
      <c r="AK1518" s="501"/>
      <c r="AL1518" s="501"/>
      <c r="AM1518" s="501"/>
      <c r="AN1518" s="501"/>
      <c r="AO1518" s="501"/>
      <c r="AP1518" s="280"/>
    </row>
    <row r="1519" spans="1:94" ht="12.75" customHeight="1" x14ac:dyDescent="0.2">
      <c r="A1519" s="281">
        <v>1518</v>
      </c>
      <c r="B1519" s="281"/>
      <c r="C1519" s="281"/>
      <c r="D1519" s="281"/>
      <c r="E1519" s="281"/>
      <c r="F1519" s="281"/>
      <c r="G1519" s="296"/>
      <c r="H1519" s="676"/>
      <c r="I1519" s="281"/>
      <c r="J1519" s="281"/>
      <c r="K1519" s="281"/>
      <c r="L1519" s="676"/>
      <c r="M1519" s="306"/>
      <c r="N1519" s="325"/>
      <c r="O1519" s="507"/>
      <c r="P1519" s="513"/>
      <c r="Q1519" s="514"/>
      <c r="R1519" s="514"/>
      <c r="S1519" s="279">
        <f t="shared" si="304"/>
        <v>-365</v>
      </c>
      <c r="T1519" s="501"/>
      <c r="U1519" s="324"/>
      <c r="V1519" s="282"/>
      <c r="W1519" s="282"/>
      <c r="X1519" s="280"/>
      <c r="Y1519" s="280"/>
      <c r="Z1519" s="282"/>
      <c r="AA1519" s="319">
        <f t="shared" si="305"/>
        <v>0</v>
      </c>
      <c r="AB1519" s="149"/>
      <c r="AC1519" s="280"/>
      <c r="AD1519" s="305"/>
      <c r="AE1519" s="280"/>
      <c r="AF1519" s="280"/>
      <c r="AG1519" s="280"/>
      <c r="AH1519" s="280"/>
      <c r="AI1519" s="280"/>
      <c r="AJ1519" s="280"/>
      <c r="AK1519" s="501"/>
      <c r="AL1519" s="501"/>
      <c r="AM1519" s="501"/>
      <c r="AN1519" s="501"/>
      <c r="AO1519" s="501"/>
      <c r="AP1519" s="280"/>
    </row>
    <row r="1520" spans="1:94" ht="12.75" customHeight="1" x14ac:dyDescent="0.2">
      <c r="A1520" s="281">
        <v>1519</v>
      </c>
      <c r="B1520" s="281"/>
      <c r="C1520" s="281"/>
      <c r="D1520" s="281"/>
      <c r="E1520" s="281"/>
      <c r="F1520" s="281"/>
      <c r="G1520" s="296"/>
      <c r="H1520" s="676"/>
      <c r="I1520" s="281"/>
      <c r="J1520" s="281"/>
      <c r="K1520" s="281"/>
      <c r="L1520" s="676"/>
      <c r="M1520" s="306"/>
      <c r="N1520" s="325"/>
      <c r="O1520" s="507"/>
      <c r="P1520" s="513"/>
      <c r="Q1520" s="514"/>
      <c r="R1520" s="514"/>
      <c r="S1520" s="279">
        <f t="shared" si="304"/>
        <v>-365</v>
      </c>
      <c r="T1520" s="501"/>
      <c r="U1520" s="324"/>
      <c r="V1520" s="282"/>
      <c r="W1520" s="282"/>
      <c r="X1520" s="280"/>
      <c r="Y1520" s="280"/>
      <c r="Z1520" s="282"/>
      <c r="AA1520" s="319">
        <f t="shared" si="305"/>
        <v>0</v>
      </c>
      <c r="AB1520" s="149"/>
      <c r="AC1520" s="280"/>
      <c r="AD1520" s="305"/>
      <c r="AE1520" s="280"/>
      <c r="AF1520" s="280"/>
      <c r="AG1520" s="280"/>
      <c r="AH1520" s="280"/>
      <c r="AI1520" s="280"/>
      <c r="AJ1520" s="280"/>
      <c r="AK1520" s="501"/>
      <c r="AL1520" s="501"/>
      <c r="AM1520" s="501"/>
      <c r="AN1520" s="501"/>
      <c r="AO1520" s="501"/>
      <c r="AP1520" s="280"/>
    </row>
    <row r="1521" spans="1:42" ht="12.75" customHeight="1" x14ac:dyDescent="0.2">
      <c r="A1521" s="281">
        <v>1520</v>
      </c>
      <c r="B1521" s="281"/>
      <c r="C1521" s="281"/>
      <c r="D1521" s="281"/>
      <c r="E1521" s="281"/>
      <c r="F1521" s="281"/>
      <c r="G1521" s="296"/>
      <c r="H1521" s="676"/>
      <c r="I1521" s="281"/>
      <c r="J1521" s="281"/>
      <c r="K1521" s="281"/>
      <c r="L1521" s="676"/>
      <c r="M1521" s="306"/>
      <c r="N1521" s="325"/>
      <c r="O1521" s="507"/>
      <c r="P1521" s="513"/>
      <c r="Q1521" s="514"/>
      <c r="R1521" s="514"/>
      <c r="S1521" s="279">
        <f t="shared" si="304"/>
        <v>-365</v>
      </c>
      <c r="T1521" s="501"/>
      <c r="U1521" s="324"/>
      <c r="V1521" s="282"/>
      <c r="W1521" s="282"/>
      <c r="X1521" s="280"/>
      <c r="Y1521" s="280"/>
      <c r="Z1521" s="282"/>
      <c r="AA1521" s="319">
        <f t="shared" si="305"/>
        <v>0</v>
      </c>
      <c r="AB1521" s="149"/>
      <c r="AC1521" s="280"/>
      <c r="AD1521" s="305"/>
      <c r="AE1521" s="280"/>
      <c r="AF1521" s="280"/>
      <c r="AG1521" s="280"/>
      <c r="AH1521" s="280"/>
      <c r="AI1521" s="280"/>
      <c r="AJ1521" s="280"/>
      <c r="AK1521" s="501"/>
      <c r="AL1521" s="501"/>
      <c r="AM1521" s="501"/>
      <c r="AN1521" s="501"/>
      <c r="AO1521" s="501"/>
      <c r="AP1521" s="280"/>
    </row>
    <row r="1522" spans="1:42" ht="12.75" customHeight="1" x14ac:dyDescent="0.2">
      <c r="A1522" s="281">
        <v>1521</v>
      </c>
      <c r="B1522" s="281"/>
      <c r="C1522" s="281"/>
      <c r="D1522" s="281"/>
      <c r="E1522" s="281"/>
      <c r="F1522" s="281"/>
      <c r="G1522" s="296"/>
      <c r="H1522" s="676"/>
      <c r="I1522" s="281"/>
      <c r="J1522" s="281"/>
      <c r="K1522" s="281"/>
      <c r="L1522" s="676"/>
      <c r="M1522" s="306"/>
      <c r="N1522" s="325"/>
      <c r="O1522" s="507"/>
      <c r="P1522" s="513"/>
      <c r="Q1522" s="514"/>
      <c r="R1522" s="514"/>
      <c r="S1522" s="279">
        <f t="shared" si="304"/>
        <v>-365</v>
      </c>
      <c r="T1522" s="501"/>
      <c r="U1522" s="324"/>
      <c r="V1522" s="282"/>
      <c r="W1522" s="282"/>
      <c r="X1522" s="280"/>
      <c r="Y1522" s="280"/>
      <c r="Z1522" s="282"/>
      <c r="AA1522" s="319">
        <f t="shared" si="305"/>
        <v>0</v>
      </c>
      <c r="AB1522" s="149"/>
      <c r="AC1522" s="280"/>
      <c r="AD1522" s="305"/>
      <c r="AE1522" s="280"/>
      <c r="AF1522" s="280"/>
      <c r="AG1522" s="280"/>
      <c r="AH1522" s="280"/>
      <c r="AI1522" s="280"/>
      <c r="AJ1522" s="280"/>
      <c r="AK1522" s="501"/>
      <c r="AL1522" s="501"/>
      <c r="AM1522" s="501"/>
      <c r="AN1522" s="501"/>
      <c r="AO1522" s="501"/>
      <c r="AP1522" s="280"/>
    </row>
    <row r="1523" spans="1:42" ht="12.75" customHeight="1" x14ac:dyDescent="0.2">
      <c r="A1523" s="281">
        <v>1522</v>
      </c>
      <c r="B1523" s="281"/>
      <c r="C1523" s="281"/>
      <c r="D1523" s="281"/>
      <c r="E1523" s="281"/>
      <c r="F1523" s="281"/>
      <c r="G1523" s="296"/>
      <c r="H1523" s="676"/>
      <c r="I1523" s="281"/>
      <c r="J1523" s="281"/>
      <c r="K1523" s="281"/>
      <c r="L1523" s="676"/>
      <c r="M1523" s="306"/>
      <c r="N1523" s="325"/>
      <c r="O1523" s="507"/>
      <c r="P1523" s="513"/>
      <c r="Q1523" s="514"/>
      <c r="R1523" s="514"/>
      <c r="S1523" s="279">
        <f t="shared" si="304"/>
        <v>-365</v>
      </c>
      <c r="T1523" s="501"/>
      <c r="U1523" s="324"/>
      <c r="V1523" s="282"/>
      <c r="W1523" s="282"/>
      <c r="X1523" s="280"/>
      <c r="Y1523" s="280"/>
      <c r="Z1523" s="282"/>
      <c r="AA1523" s="319">
        <f t="shared" si="305"/>
        <v>0</v>
      </c>
      <c r="AB1523" s="149"/>
      <c r="AC1523" s="280"/>
      <c r="AD1523" s="305"/>
      <c r="AE1523" s="280"/>
      <c r="AF1523" s="280"/>
      <c r="AG1523" s="280"/>
      <c r="AH1523" s="280"/>
      <c r="AI1523" s="280"/>
      <c r="AJ1523" s="280"/>
      <c r="AK1523" s="501"/>
      <c r="AL1523" s="501"/>
      <c r="AM1523" s="501"/>
      <c r="AN1523" s="501"/>
      <c r="AO1523" s="501"/>
      <c r="AP1523" s="280"/>
    </row>
    <row r="1524" spans="1:42" ht="12.75" customHeight="1" x14ac:dyDescent="0.2">
      <c r="A1524" s="281">
        <v>1523</v>
      </c>
      <c r="B1524" s="281"/>
      <c r="C1524" s="281"/>
      <c r="D1524" s="281"/>
      <c r="E1524" s="281"/>
      <c r="F1524" s="281"/>
      <c r="G1524" s="296"/>
      <c r="H1524" s="676"/>
      <c r="I1524" s="281"/>
      <c r="J1524" s="281"/>
      <c r="K1524" s="281"/>
      <c r="L1524" s="676"/>
      <c r="M1524" s="306"/>
      <c r="N1524" s="325"/>
      <c r="O1524" s="507"/>
      <c r="P1524" s="513"/>
      <c r="Q1524" s="514"/>
      <c r="R1524" s="514"/>
      <c r="S1524" s="279">
        <f t="shared" si="304"/>
        <v>-365</v>
      </c>
      <c r="T1524" s="501"/>
      <c r="U1524" s="324"/>
      <c r="V1524" s="282"/>
      <c r="W1524" s="282"/>
      <c r="X1524" s="280"/>
      <c r="Y1524" s="280"/>
      <c r="Z1524" s="282"/>
      <c r="AA1524" s="319">
        <f t="shared" si="305"/>
        <v>0</v>
      </c>
      <c r="AB1524" s="149"/>
      <c r="AC1524" s="280"/>
      <c r="AD1524" s="305"/>
      <c r="AE1524" s="280"/>
      <c r="AF1524" s="280"/>
      <c r="AG1524" s="280"/>
      <c r="AH1524" s="280"/>
      <c r="AI1524" s="280"/>
      <c r="AJ1524" s="280"/>
      <c r="AK1524" s="501"/>
      <c r="AL1524" s="501"/>
      <c r="AM1524" s="501"/>
      <c r="AN1524" s="501"/>
      <c r="AO1524" s="501"/>
      <c r="AP1524" s="280"/>
    </row>
    <row r="1525" spans="1:42" ht="12.75" customHeight="1" x14ac:dyDescent="0.2">
      <c r="A1525" s="281">
        <v>1524</v>
      </c>
      <c r="B1525" s="281"/>
      <c r="C1525" s="281"/>
      <c r="D1525" s="281"/>
      <c r="E1525" s="281"/>
      <c r="F1525" s="281"/>
      <c r="G1525" s="296"/>
      <c r="H1525" s="676"/>
      <c r="I1525" s="281"/>
      <c r="J1525" s="281"/>
      <c r="K1525" s="281"/>
      <c r="L1525" s="676"/>
      <c r="M1525" s="306"/>
      <c r="N1525" s="325"/>
      <c r="O1525" s="507"/>
      <c r="P1525" s="513"/>
      <c r="Q1525" s="514"/>
      <c r="R1525" s="514"/>
      <c r="S1525" s="279">
        <f t="shared" si="304"/>
        <v>-365</v>
      </c>
      <c r="T1525" s="501"/>
      <c r="U1525" s="324"/>
      <c r="V1525" s="282"/>
      <c r="W1525" s="282"/>
      <c r="X1525" s="280"/>
      <c r="Y1525" s="280"/>
      <c r="Z1525" s="282"/>
      <c r="AA1525" s="319">
        <f t="shared" si="305"/>
        <v>0</v>
      </c>
      <c r="AB1525" s="149"/>
      <c r="AC1525" s="280"/>
      <c r="AD1525" s="305"/>
      <c r="AE1525" s="280"/>
      <c r="AF1525" s="280"/>
      <c r="AG1525" s="280"/>
      <c r="AH1525" s="280"/>
      <c r="AI1525" s="280"/>
      <c r="AJ1525" s="280"/>
      <c r="AK1525" s="501"/>
      <c r="AL1525" s="501"/>
      <c r="AM1525" s="501"/>
      <c r="AN1525" s="501"/>
      <c r="AO1525" s="501"/>
      <c r="AP1525" s="280"/>
    </row>
    <row r="1526" spans="1:42" ht="12.75" customHeight="1" x14ac:dyDescent="0.2">
      <c r="A1526" s="281">
        <v>1525</v>
      </c>
      <c r="B1526" s="281"/>
      <c r="C1526" s="281"/>
      <c r="D1526" s="281"/>
      <c r="E1526" s="281"/>
      <c r="F1526" s="281"/>
      <c r="G1526" s="296"/>
      <c r="H1526" s="676"/>
      <c r="I1526" s="281"/>
      <c r="J1526" s="281"/>
      <c r="K1526" s="281"/>
      <c r="L1526" s="676"/>
      <c r="M1526" s="306"/>
      <c r="N1526" s="325"/>
      <c r="O1526" s="507"/>
      <c r="P1526" s="513"/>
      <c r="Q1526" s="514"/>
      <c r="R1526" s="514"/>
      <c r="S1526" s="279">
        <f t="shared" si="304"/>
        <v>-365</v>
      </c>
      <c r="T1526" s="501"/>
      <c r="U1526" s="324"/>
      <c r="V1526" s="282"/>
      <c r="W1526" s="282"/>
      <c r="X1526" s="280"/>
      <c r="Y1526" s="280"/>
      <c r="Z1526" s="282"/>
      <c r="AA1526" s="319">
        <f t="shared" si="305"/>
        <v>0</v>
      </c>
      <c r="AB1526" s="149"/>
      <c r="AC1526" s="280"/>
      <c r="AD1526" s="305"/>
      <c r="AE1526" s="280"/>
      <c r="AF1526" s="280"/>
      <c r="AG1526" s="280"/>
      <c r="AH1526" s="280"/>
      <c r="AI1526" s="280"/>
      <c r="AJ1526" s="280"/>
      <c r="AK1526" s="501"/>
      <c r="AL1526" s="501"/>
      <c r="AM1526" s="501"/>
      <c r="AN1526" s="501"/>
      <c r="AO1526" s="501"/>
      <c r="AP1526" s="280"/>
    </row>
    <row r="1527" spans="1:42" ht="12.75" customHeight="1" x14ac:dyDescent="0.2">
      <c r="A1527" s="281">
        <v>1526</v>
      </c>
      <c r="B1527" s="281"/>
      <c r="C1527" s="281"/>
      <c r="D1527" s="281"/>
      <c r="E1527" s="281"/>
      <c r="F1527" s="281"/>
      <c r="G1527" s="296"/>
      <c r="H1527" s="676"/>
      <c r="I1527" s="281"/>
      <c r="J1527" s="281"/>
      <c r="K1527" s="281"/>
      <c r="L1527" s="676"/>
      <c r="M1527" s="306"/>
      <c r="N1527" s="325"/>
      <c r="O1527" s="507"/>
      <c r="P1527" s="513"/>
      <c r="Q1527" s="514"/>
      <c r="R1527" s="514"/>
      <c r="S1527" s="279">
        <f t="shared" si="304"/>
        <v>-365</v>
      </c>
      <c r="T1527" s="501"/>
      <c r="U1527" s="324"/>
      <c r="V1527" s="282"/>
      <c r="W1527" s="282"/>
      <c r="X1527" s="280"/>
      <c r="Y1527" s="280"/>
      <c r="Z1527" s="282"/>
      <c r="AA1527" s="319">
        <f t="shared" si="305"/>
        <v>0</v>
      </c>
      <c r="AB1527" s="149"/>
      <c r="AC1527" s="280"/>
      <c r="AD1527" s="305"/>
      <c r="AE1527" s="280"/>
      <c r="AF1527" s="280"/>
      <c r="AG1527" s="280"/>
      <c r="AH1527" s="280"/>
      <c r="AI1527" s="280"/>
      <c r="AJ1527" s="280"/>
      <c r="AK1527" s="501"/>
      <c r="AL1527" s="501"/>
      <c r="AM1527" s="501"/>
      <c r="AN1527" s="501"/>
      <c r="AO1527" s="501"/>
      <c r="AP1527" s="280"/>
    </row>
    <row r="1528" spans="1:42" ht="12.75" customHeight="1" x14ac:dyDescent="0.2">
      <c r="A1528" s="281">
        <v>1527</v>
      </c>
      <c r="B1528" s="281"/>
      <c r="C1528" s="281"/>
      <c r="D1528" s="281"/>
      <c r="E1528" s="281"/>
      <c r="F1528" s="281"/>
      <c r="G1528" s="296"/>
      <c r="H1528" s="676"/>
      <c r="I1528" s="281"/>
      <c r="J1528" s="281"/>
      <c r="K1528" s="281"/>
      <c r="L1528" s="676"/>
      <c r="M1528" s="306"/>
      <c r="N1528" s="325"/>
      <c r="O1528" s="507"/>
      <c r="P1528" s="513"/>
      <c r="Q1528" s="514"/>
      <c r="R1528" s="514"/>
      <c r="S1528" s="279">
        <f t="shared" si="304"/>
        <v>-365</v>
      </c>
      <c r="T1528" s="501"/>
      <c r="U1528" s="324"/>
      <c r="V1528" s="282"/>
      <c r="W1528" s="282"/>
      <c r="X1528" s="280"/>
      <c r="Y1528" s="280"/>
      <c r="Z1528" s="282"/>
      <c r="AA1528" s="319">
        <f t="shared" si="305"/>
        <v>0</v>
      </c>
      <c r="AB1528" s="149"/>
      <c r="AC1528" s="280"/>
      <c r="AD1528" s="305"/>
      <c r="AE1528" s="280"/>
      <c r="AF1528" s="280"/>
      <c r="AG1528" s="280"/>
      <c r="AH1528" s="280"/>
      <c r="AI1528" s="280"/>
      <c r="AJ1528" s="280"/>
      <c r="AK1528" s="501"/>
      <c r="AL1528" s="501"/>
      <c r="AM1528" s="501"/>
      <c r="AN1528" s="501"/>
      <c r="AO1528" s="501"/>
      <c r="AP1528" s="280"/>
    </row>
    <row r="1529" spans="1:42" ht="12.75" customHeight="1" x14ac:dyDescent="0.2">
      <c r="A1529" s="281">
        <v>1528</v>
      </c>
      <c r="B1529" s="281"/>
      <c r="C1529" s="281"/>
      <c r="D1529" s="281"/>
      <c r="E1529" s="281"/>
      <c r="F1529" s="281"/>
      <c r="G1529" s="296"/>
      <c r="H1529" s="676"/>
      <c r="I1529" s="281"/>
      <c r="J1529" s="281"/>
      <c r="K1529" s="281"/>
      <c r="L1529" s="676"/>
      <c r="M1529" s="306"/>
      <c r="N1529" s="325"/>
      <c r="O1529" s="507"/>
      <c r="P1529" s="513"/>
      <c r="Q1529" s="514"/>
      <c r="R1529" s="514"/>
      <c r="S1529" s="279">
        <f t="shared" si="304"/>
        <v>-365</v>
      </c>
      <c r="T1529" s="501"/>
      <c r="U1529" s="324"/>
      <c r="V1529" s="282"/>
      <c r="W1529" s="282"/>
      <c r="X1529" s="280"/>
      <c r="Y1529" s="280"/>
      <c r="Z1529" s="282"/>
      <c r="AA1529" s="319">
        <f t="shared" si="305"/>
        <v>0</v>
      </c>
      <c r="AB1529" s="149"/>
      <c r="AC1529" s="280"/>
      <c r="AD1529" s="305"/>
      <c r="AE1529" s="280"/>
      <c r="AF1529" s="280"/>
      <c r="AG1529" s="280"/>
      <c r="AH1529" s="280"/>
      <c r="AI1529" s="280"/>
      <c r="AJ1529" s="280"/>
      <c r="AK1529" s="501"/>
      <c r="AL1529" s="501"/>
      <c r="AM1529" s="501"/>
      <c r="AN1529" s="501"/>
      <c r="AO1529" s="501"/>
      <c r="AP1529" s="280"/>
    </row>
    <row r="1530" spans="1:42" ht="12.75" customHeight="1" x14ac:dyDescent="0.2">
      <c r="A1530" s="281">
        <v>1529</v>
      </c>
      <c r="B1530" s="281"/>
      <c r="C1530" s="281"/>
      <c r="D1530" s="281"/>
      <c r="E1530" s="281"/>
      <c r="F1530" s="281"/>
      <c r="G1530" s="296"/>
      <c r="H1530" s="676"/>
      <c r="I1530" s="281"/>
      <c r="J1530" s="281"/>
      <c r="K1530" s="281"/>
      <c r="L1530" s="676"/>
      <c r="M1530" s="306"/>
      <c r="N1530" s="325"/>
      <c r="O1530" s="507"/>
      <c r="P1530" s="513"/>
      <c r="Q1530" s="514"/>
      <c r="R1530" s="514"/>
      <c r="S1530" s="279">
        <f t="shared" si="304"/>
        <v>-365</v>
      </c>
      <c r="T1530" s="501"/>
      <c r="U1530" s="324"/>
      <c r="V1530" s="282"/>
      <c r="W1530" s="282"/>
      <c r="X1530" s="280"/>
      <c r="Y1530" s="280"/>
      <c r="Z1530" s="282"/>
      <c r="AA1530" s="319">
        <f t="shared" si="305"/>
        <v>0</v>
      </c>
      <c r="AB1530" s="149"/>
      <c r="AC1530" s="280"/>
      <c r="AD1530" s="305"/>
      <c r="AE1530" s="280"/>
      <c r="AF1530" s="280"/>
      <c r="AG1530" s="280"/>
      <c r="AH1530" s="280"/>
      <c r="AI1530" s="280"/>
      <c r="AJ1530" s="280"/>
      <c r="AK1530" s="501"/>
      <c r="AL1530" s="501"/>
      <c r="AM1530" s="501"/>
      <c r="AN1530" s="501"/>
      <c r="AO1530" s="501"/>
      <c r="AP1530" s="280"/>
    </row>
    <row r="1531" spans="1:42" ht="12.75" customHeight="1" x14ac:dyDescent="0.2">
      <c r="A1531" s="281">
        <v>1530</v>
      </c>
      <c r="B1531" s="281"/>
      <c r="C1531" s="281"/>
      <c r="D1531" s="281"/>
      <c r="E1531" s="281"/>
      <c r="F1531" s="281"/>
      <c r="G1531" s="296"/>
      <c r="H1531" s="676"/>
      <c r="I1531" s="281"/>
      <c r="J1531" s="281"/>
      <c r="K1531" s="281"/>
      <c r="L1531" s="676"/>
      <c r="M1531" s="306"/>
      <c r="N1531" s="325"/>
      <c r="O1531" s="507"/>
      <c r="P1531" s="513"/>
      <c r="Q1531" s="514"/>
      <c r="R1531" s="514"/>
      <c r="S1531" s="279">
        <f t="shared" si="304"/>
        <v>-365</v>
      </c>
      <c r="T1531" s="501"/>
      <c r="U1531" s="324"/>
      <c r="V1531" s="282"/>
      <c r="W1531" s="282"/>
      <c r="X1531" s="280"/>
      <c r="Y1531" s="280"/>
      <c r="Z1531" s="282"/>
      <c r="AA1531" s="319">
        <f t="shared" si="305"/>
        <v>0</v>
      </c>
      <c r="AB1531" s="149"/>
      <c r="AC1531" s="280"/>
      <c r="AD1531" s="305"/>
      <c r="AE1531" s="280"/>
      <c r="AF1531" s="280"/>
      <c r="AG1531" s="280"/>
      <c r="AH1531" s="280"/>
      <c r="AI1531" s="280"/>
      <c r="AJ1531" s="280"/>
      <c r="AK1531" s="501"/>
      <c r="AL1531" s="501"/>
      <c r="AM1531" s="501"/>
      <c r="AN1531" s="501"/>
      <c r="AO1531" s="501"/>
      <c r="AP1531" s="280"/>
    </row>
    <row r="1532" spans="1:42" ht="12.75" customHeight="1" x14ac:dyDescent="0.2">
      <c r="A1532" s="281">
        <v>1531</v>
      </c>
      <c r="B1532" s="281"/>
      <c r="C1532" s="281"/>
      <c r="D1532" s="281"/>
      <c r="E1532" s="281"/>
      <c r="F1532" s="281"/>
      <c r="G1532" s="296"/>
      <c r="H1532" s="676"/>
      <c r="I1532" s="281"/>
      <c r="J1532" s="281"/>
      <c r="K1532" s="281"/>
      <c r="L1532" s="676"/>
      <c r="M1532" s="306"/>
      <c r="N1532" s="325"/>
      <c r="O1532" s="507"/>
      <c r="P1532" s="513"/>
      <c r="Q1532" s="514"/>
      <c r="R1532" s="514"/>
      <c r="S1532" s="279">
        <f t="shared" si="304"/>
        <v>-365</v>
      </c>
      <c r="T1532" s="501"/>
      <c r="U1532" s="324"/>
      <c r="V1532" s="282"/>
      <c r="W1532" s="282"/>
      <c r="X1532" s="280"/>
      <c r="Y1532" s="280"/>
      <c r="Z1532" s="282"/>
      <c r="AA1532" s="319">
        <f t="shared" si="305"/>
        <v>0</v>
      </c>
      <c r="AB1532" s="149"/>
      <c r="AC1532" s="280"/>
      <c r="AD1532" s="305"/>
      <c r="AE1532" s="280"/>
      <c r="AF1532" s="280"/>
      <c r="AG1532" s="280"/>
      <c r="AH1532" s="280"/>
      <c r="AI1532" s="280"/>
      <c r="AJ1532" s="280"/>
      <c r="AK1532" s="501"/>
      <c r="AL1532" s="501"/>
      <c r="AM1532" s="501"/>
      <c r="AN1532" s="501"/>
      <c r="AO1532" s="501"/>
      <c r="AP1532" s="280"/>
    </row>
    <row r="1533" spans="1:42" ht="12.75" customHeight="1" x14ac:dyDescent="0.2">
      <c r="A1533" s="281">
        <v>1532</v>
      </c>
      <c r="B1533" s="281"/>
      <c r="C1533" s="281"/>
      <c r="D1533" s="281"/>
      <c r="E1533" s="281"/>
      <c r="F1533" s="281"/>
      <c r="G1533" s="296"/>
      <c r="H1533" s="676"/>
      <c r="I1533" s="281"/>
      <c r="J1533" s="281"/>
      <c r="K1533" s="281"/>
      <c r="L1533" s="676"/>
      <c r="M1533" s="306"/>
      <c r="N1533" s="325"/>
      <c r="O1533" s="507"/>
      <c r="P1533" s="513"/>
      <c r="Q1533" s="514"/>
      <c r="R1533" s="514"/>
      <c r="S1533" s="279">
        <f t="shared" si="304"/>
        <v>-365</v>
      </c>
      <c r="T1533" s="501"/>
      <c r="U1533" s="324"/>
      <c r="V1533" s="282"/>
      <c r="W1533" s="282"/>
      <c r="X1533" s="280"/>
      <c r="Y1533" s="280"/>
      <c r="Z1533" s="282"/>
      <c r="AA1533" s="319">
        <f t="shared" si="305"/>
        <v>0</v>
      </c>
      <c r="AB1533" s="149"/>
      <c r="AC1533" s="280"/>
      <c r="AD1533" s="305"/>
      <c r="AE1533" s="280"/>
      <c r="AF1533" s="280"/>
      <c r="AG1533" s="280"/>
      <c r="AH1533" s="280"/>
      <c r="AI1533" s="280"/>
      <c r="AJ1533" s="280"/>
      <c r="AK1533" s="501"/>
      <c r="AL1533" s="501"/>
      <c r="AM1533" s="501"/>
      <c r="AN1533" s="501"/>
      <c r="AO1533" s="501"/>
      <c r="AP1533" s="280"/>
    </row>
    <row r="1534" spans="1:42" ht="12.75" customHeight="1" x14ac:dyDescent="0.2">
      <c r="A1534" s="281">
        <v>1533</v>
      </c>
      <c r="B1534" s="281"/>
      <c r="C1534" s="281"/>
      <c r="D1534" s="281"/>
      <c r="E1534" s="281"/>
      <c r="F1534" s="281"/>
      <c r="G1534" s="296"/>
      <c r="H1534" s="676"/>
      <c r="I1534" s="281"/>
      <c r="J1534" s="281"/>
      <c r="K1534" s="281"/>
      <c r="L1534" s="676"/>
      <c r="M1534" s="306"/>
      <c r="N1534" s="325"/>
      <c r="O1534" s="507"/>
      <c r="P1534" s="513"/>
      <c r="Q1534" s="514"/>
      <c r="R1534" s="514"/>
      <c r="S1534" s="279">
        <f t="shared" si="304"/>
        <v>-365</v>
      </c>
      <c r="T1534" s="501"/>
      <c r="U1534" s="324"/>
      <c r="V1534" s="282"/>
      <c r="W1534" s="282"/>
      <c r="X1534" s="280"/>
      <c r="Y1534" s="280"/>
      <c r="Z1534" s="282"/>
      <c r="AA1534" s="319">
        <f t="shared" si="305"/>
        <v>0</v>
      </c>
      <c r="AB1534" s="149"/>
      <c r="AC1534" s="280"/>
      <c r="AD1534" s="305"/>
      <c r="AE1534" s="280"/>
      <c r="AF1534" s="280"/>
      <c r="AG1534" s="280"/>
      <c r="AH1534" s="280"/>
      <c r="AI1534" s="280"/>
      <c r="AJ1534" s="280"/>
      <c r="AK1534" s="501"/>
      <c r="AL1534" s="501"/>
      <c r="AM1534" s="501"/>
      <c r="AN1534" s="501"/>
      <c r="AO1534" s="501"/>
      <c r="AP1534" s="280"/>
    </row>
    <row r="1535" spans="1:42" ht="12.75" customHeight="1" x14ac:dyDescent="0.2">
      <c r="A1535" s="281">
        <v>1534</v>
      </c>
      <c r="B1535" s="281"/>
      <c r="C1535" s="281"/>
      <c r="D1535" s="281"/>
      <c r="E1535" s="281"/>
      <c r="F1535" s="281"/>
      <c r="G1535" s="296"/>
      <c r="H1535" s="676"/>
      <c r="I1535" s="281"/>
      <c r="J1535" s="281"/>
      <c r="K1535" s="281"/>
      <c r="L1535" s="676"/>
      <c r="M1535" s="306"/>
      <c r="N1535" s="325"/>
      <c r="O1535" s="507"/>
      <c r="P1535" s="513"/>
      <c r="Q1535" s="514"/>
      <c r="R1535" s="514"/>
      <c r="S1535" s="279">
        <f t="shared" si="304"/>
        <v>-365</v>
      </c>
      <c r="T1535" s="501"/>
      <c r="U1535" s="324"/>
      <c r="V1535" s="282"/>
      <c r="W1535" s="282"/>
      <c r="X1535" s="280"/>
      <c r="Y1535" s="280"/>
      <c r="Z1535" s="282"/>
      <c r="AA1535" s="319">
        <f t="shared" si="305"/>
        <v>0</v>
      </c>
      <c r="AB1535" s="149"/>
      <c r="AC1535" s="280"/>
      <c r="AD1535" s="305"/>
      <c r="AE1535" s="280"/>
      <c r="AF1535" s="280"/>
      <c r="AG1535" s="280"/>
      <c r="AH1535" s="280"/>
      <c r="AI1535" s="280"/>
      <c r="AJ1535" s="280"/>
      <c r="AK1535" s="501"/>
      <c r="AL1535" s="501"/>
      <c r="AM1535" s="501"/>
      <c r="AN1535" s="501"/>
      <c r="AO1535" s="501"/>
      <c r="AP1535" s="280"/>
    </row>
    <row r="1536" spans="1:42" ht="12.75" customHeight="1" x14ac:dyDescent="0.2">
      <c r="A1536" s="281">
        <v>1535</v>
      </c>
      <c r="B1536" s="281"/>
      <c r="C1536" s="281"/>
      <c r="D1536" s="281"/>
      <c r="E1536" s="281"/>
      <c r="F1536" s="281"/>
      <c r="G1536" s="296"/>
      <c r="H1536" s="676"/>
      <c r="I1536" s="281"/>
      <c r="J1536" s="281"/>
      <c r="K1536" s="281"/>
      <c r="L1536" s="676"/>
      <c r="M1536" s="306"/>
      <c r="N1536" s="325"/>
      <c r="O1536" s="507"/>
      <c r="P1536" s="513"/>
      <c r="Q1536" s="514"/>
      <c r="R1536" s="514"/>
      <c r="S1536" s="279">
        <f t="shared" si="304"/>
        <v>-365</v>
      </c>
      <c r="T1536" s="501"/>
      <c r="U1536" s="324"/>
      <c r="V1536" s="282"/>
      <c r="W1536" s="282"/>
      <c r="X1536" s="280"/>
      <c r="Y1536" s="280"/>
      <c r="Z1536" s="282"/>
      <c r="AA1536" s="319">
        <f t="shared" si="305"/>
        <v>0</v>
      </c>
      <c r="AB1536" s="149"/>
      <c r="AC1536" s="280"/>
      <c r="AD1536" s="305"/>
      <c r="AE1536" s="280"/>
      <c r="AF1536" s="280"/>
      <c r="AG1536" s="280"/>
      <c r="AH1536" s="280"/>
      <c r="AI1536" s="280"/>
      <c r="AJ1536" s="280"/>
      <c r="AK1536" s="501"/>
      <c r="AL1536" s="501"/>
      <c r="AM1536" s="501"/>
      <c r="AN1536" s="501"/>
      <c r="AO1536" s="501"/>
      <c r="AP1536" s="280"/>
    </row>
    <row r="1537" spans="1:42" ht="12.75" customHeight="1" x14ac:dyDescent="0.2">
      <c r="A1537" s="281">
        <v>1536</v>
      </c>
      <c r="B1537" s="281"/>
      <c r="C1537" s="281"/>
      <c r="D1537" s="281"/>
      <c r="E1537" s="281"/>
      <c r="F1537" s="281"/>
      <c r="G1537" s="296"/>
      <c r="H1537" s="676"/>
      <c r="I1537" s="281"/>
      <c r="J1537" s="281"/>
      <c r="K1537" s="281"/>
      <c r="L1537" s="676"/>
      <c r="M1537" s="306"/>
      <c r="N1537" s="325"/>
      <c r="O1537" s="507"/>
      <c r="P1537" s="513"/>
      <c r="Q1537" s="514"/>
      <c r="R1537" s="514"/>
      <c r="S1537" s="279">
        <f t="shared" si="304"/>
        <v>-365</v>
      </c>
      <c r="T1537" s="501"/>
      <c r="U1537" s="324"/>
      <c r="V1537" s="282"/>
      <c r="W1537" s="282"/>
      <c r="X1537" s="280"/>
      <c r="Y1537" s="280"/>
      <c r="Z1537" s="282"/>
      <c r="AA1537" s="319">
        <f t="shared" si="305"/>
        <v>0</v>
      </c>
      <c r="AB1537" s="149"/>
      <c r="AC1537" s="280"/>
      <c r="AD1537" s="305"/>
      <c r="AE1537" s="280"/>
      <c r="AF1537" s="280"/>
      <c r="AG1537" s="280"/>
      <c r="AH1537" s="280"/>
      <c r="AI1537" s="280"/>
      <c r="AJ1537" s="280"/>
      <c r="AK1537" s="501"/>
      <c r="AL1537" s="501"/>
      <c r="AM1537" s="501"/>
      <c r="AN1537" s="501"/>
      <c r="AO1537" s="501"/>
      <c r="AP1537" s="280"/>
    </row>
    <row r="1538" spans="1:42" ht="12.75" customHeight="1" x14ac:dyDescent="0.2">
      <c r="A1538" s="281">
        <v>1537</v>
      </c>
      <c r="B1538" s="281"/>
      <c r="C1538" s="281"/>
      <c r="D1538" s="281"/>
      <c r="E1538" s="281"/>
      <c r="F1538" s="281"/>
      <c r="G1538" s="296"/>
      <c r="H1538" s="676"/>
      <c r="I1538" s="281"/>
      <c r="J1538" s="281"/>
      <c r="K1538" s="281"/>
      <c r="L1538" s="676"/>
      <c r="M1538" s="306"/>
      <c r="N1538" s="325"/>
      <c r="O1538" s="507"/>
      <c r="P1538" s="513"/>
      <c r="Q1538" s="514"/>
      <c r="R1538" s="514"/>
      <c r="S1538" s="279">
        <f t="shared" si="304"/>
        <v>-365</v>
      </c>
      <c r="T1538" s="501"/>
      <c r="U1538" s="324"/>
      <c r="V1538" s="282"/>
      <c r="W1538" s="282"/>
      <c r="X1538" s="280"/>
      <c r="Y1538" s="280"/>
      <c r="Z1538" s="282"/>
      <c r="AA1538" s="319">
        <f t="shared" si="305"/>
        <v>0</v>
      </c>
      <c r="AB1538" s="149"/>
      <c r="AC1538" s="280"/>
      <c r="AD1538" s="305"/>
      <c r="AE1538" s="280"/>
      <c r="AF1538" s="280"/>
      <c r="AG1538" s="280"/>
      <c r="AH1538" s="280"/>
      <c r="AI1538" s="280"/>
      <c r="AJ1538" s="280"/>
      <c r="AK1538" s="501"/>
      <c r="AL1538" s="501"/>
      <c r="AM1538" s="501"/>
      <c r="AN1538" s="501"/>
      <c r="AO1538" s="501"/>
      <c r="AP1538" s="280"/>
    </row>
    <row r="1539" spans="1:42" ht="12.75" customHeight="1" x14ac:dyDescent="0.2">
      <c r="A1539" s="281">
        <v>1538</v>
      </c>
      <c r="B1539" s="281"/>
      <c r="C1539" s="281"/>
      <c r="D1539" s="281"/>
      <c r="E1539" s="281"/>
      <c r="F1539" s="281"/>
      <c r="G1539" s="296"/>
      <c r="H1539" s="676"/>
      <c r="I1539" s="281"/>
      <c r="J1539" s="281"/>
      <c r="K1539" s="281"/>
      <c r="L1539" s="676"/>
      <c r="M1539" s="306"/>
      <c r="N1539" s="325"/>
      <c r="O1539" s="507"/>
      <c r="P1539" s="513"/>
      <c r="Q1539" s="514"/>
      <c r="R1539" s="514"/>
      <c r="S1539" s="279">
        <f t="shared" si="304"/>
        <v>-365</v>
      </c>
      <c r="T1539" s="501"/>
      <c r="U1539" s="324"/>
      <c r="V1539" s="282"/>
      <c r="W1539" s="282"/>
      <c r="X1539" s="280"/>
      <c r="Y1539" s="280"/>
      <c r="Z1539" s="282"/>
      <c r="AA1539" s="319">
        <f t="shared" si="305"/>
        <v>0</v>
      </c>
      <c r="AB1539" s="149"/>
      <c r="AC1539" s="280"/>
      <c r="AD1539" s="305"/>
      <c r="AE1539" s="280"/>
      <c r="AF1539" s="280"/>
      <c r="AG1539" s="280"/>
      <c r="AH1539" s="280"/>
      <c r="AI1539" s="280"/>
      <c r="AJ1539" s="280"/>
      <c r="AK1539" s="501"/>
      <c r="AL1539" s="501"/>
      <c r="AM1539" s="501"/>
      <c r="AN1539" s="501"/>
      <c r="AO1539" s="501"/>
      <c r="AP1539" s="280"/>
    </row>
    <row r="1540" spans="1:42" ht="12.75" customHeight="1" x14ac:dyDescent="0.2">
      <c r="A1540" s="281">
        <v>1539</v>
      </c>
      <c r="B1540" s="281"/>
      <c r="C1540" s="281"/>
      <c r="D1540" s="281"/>
      <c r="E1540" s="281"/>
      <c r="F1540" s="281"/>
      <c r="G1540" s="296"/>
      <c r="H1540" s="676"/>
      <c r="I1540" s="281"/>
      <c r="J1540" s="281"/>
      <c r="K1540" s="281"/>
      <c r="L1540" s="676"/>
      <c r="M1540" s="306"/>
      <c r="N1540" s="325"/>
      <c r="O1540" s="507"/>
      <c r="P1540" s="513"/>
      <c r="Q1540" s="514"/>
      <c r="R1540" s="514"/>
      <c r="S1540" s="279">
        <f t="shared" si="304"/>
        <v>-365</v>
      </c>
      <c r="T1540" s="501"/>
      <c r="U1540" s="324"/>
      <c r="V1540" s="282"/>
      <c r="W1540" s="282"/>
      <c r="X1540" s="280"/>
      <c r="Y1540" s="280"/>
      <c r="Z1540" s="282"/>
      <c r="AA1540" s="319">
        <f t="shared" si="305"/>
        <v>0</v>
      </c>
      <c r="AB1540" s="149"/>
      <c r="AC1540" s="280"/>
      <c r="AD1540" s="305"/>
      <c r="AE1540" s="280"/>
      <c r="AF1540" s="280"/>
      <c r="AG1540" s="280"/>
      <c r="AH1540" s="280"/>
      <c r="AI1540" s="280"/>
      <c r="AJ1540" s="280"/>
      <c r="AK1540" s="501"/>
      <c r="AL1540" s="501"/>
      <c r="AM1540" s="501"/>
      <c r="AN1540" s="501"/>
      <c r="AO1540" s="501"/>
      <c r="AP1540" s="280"/>
    </row>
    <row r="1541" spans="1:42" ht="12.75" customHeight="1" x14ac:dyDescent="0.2">
      <c r="A1541" s="281">
        <v>1540</v>
      </c>
      <c r="B1541" s="281"/>
      <c r="C1541" s="281"/>
      <c r="D1541" s="281"/>
      <c r="E1541" s="281"/>
      <c r="F1541" s="281"/>
      <c r="G1541" s="296"/>
      <c r="H1541" s="676"/>
      <c r="I1541" s="281"/>
      <c r="J1541" s="281"/>
      <c r="K1541" s="281"/>
      <c r="L1541" s="676"/>
      <c r="M1541" s="306"/>
      <c r="N1541" s="325"/>
      <c r="O1541" s="507"/>
      <c r="P1541" s="513"/>
      <c r="Q1541" s="514"/>
      <c r="R1541" s="514"/>
      <c r="S1541" s="279">
        <f t="shared" si="304"/>
        <v>-365</v>
      </c>
      <c r="T1541" s="501"/>
      <c r="U1541" s="324"/>
      <c r="V1541" s="282"/>
      <c r="W1541" s="282"/>
      <c r="X1541" s="280"/>
      <c r="Y1541" s="280"/>
      <c r="Z1541" s="282"/>
      <c r="AA1541" s="319">
        <f t="shared" si="305"/>
        <v>0</v>
      </c>
      <c r="AB1541" s="149"/>
      <c r="AC1541" s="280"/>
      <c r="AD1541" s="305"/>
      <c r="AE1541" s="280"/>
      <c r="AF1541" s="280"/>
      <c r="AG1541" s="280"/>
      <c r="AH1541" s="280"/>
      <c r="AI1541" s="280"/>
      <c r="AJ1541" s="280"/>
      <c r="AK1541" s="501"/>
      <c r="AL1541" s="501"/>
      <c r="AM1541" s="501"/>
      <c r="AN1541" s="501"/>
      <c r="AO1541" s="501"/>
      <c r="AP1541" s="280"/>
    </row>
    <row r="1542" spans="1:42" ht="12.75" customHeight="1" x14ac:dyDescent="0.2">
      <c r="A1542" s="281">
        <v>1541</v>
      </c>
      <c r="B1542" s="281"/>
      <c r="C1542" s="281"/>
      <c r="D1542" s="281"/>
      <c r="E1542" s="281"/>
      <c r="F1542" s="281"/>
      <c r="G1542" s="296"/>
      <c r="H1542" s="676"/>
      <c r="I1542" s="281"/>
      <c r="J1542" s="281"/>
      <c r="K1542" s="281"/>
      <c r="L1542" s="676"/>
      <c r="M1542" s="306"/>
      <c r="N1542" s="325"/>
      <c r="O1542" s="507"/>
      <c r="P1542" s="513"/>
      <c r="Q1542" s="514"/>
      <c r="R1542" s="514"/>
      <c r="S1542" s="279">
        <f t="shared" si="304"/>
        <v>-365</v>
      </c>
      <c r="T1542" s="501"/>
      <c r="U1542" s="324"/>
      <c r="V1542" s="282"/>
      <c r="W1542" s="282"/>
      <c r="X1542" s="280"/>
      <c r="Y1542" s="280"/>
      <c r="Z1542" s="282"/>
      <c r="AA1542" s="319">
        <f t="shared" si="305"/>
        <v>0</v>
      </c>
      <c r="AB1542" s="149"/>
      <c r="AC1542" s="280"/>
      <c r="AD1542" s="305"/>
      <c r="AE1542" s="280"/>
      <c r="AF1542" s="280"/>
      <c r="AG1542" s="280"/>
      <c r="AH1542" s="280"/>
      <c r="AI1542" s="280"/>
      <c r="AJ1542" s="280"/>
      <c r="AK1542" s="501"/>
      <c r="AL1542" s="501"/>
      <c r="AM1542" s="501"/>
      <c r="AN1542" s="501"/>
      <c r="AO1542" s="501"/>
      <c r="AP1542" s="280"/>
    </row>
    <row r="1543" spans="1:42" ht="12.75" customHeight="1" x14ac:dyDescent="0.2">
      <c r="A1543" s="281">
        <v>1542</v>
      </c>
      <c r="B1543" s="281"/>
      <c r="C1543" s="281"/>
      <c r="D1543" s="281"/>
      <c r="E1543" s="281"/>
      <c r="F1543" s="281"/>
      <c r="G1543" s="296"/>
      <c r="H1543" s="676"/>
      <c r="I1543" s="281"/>
      <c r="J1543" s="281"/>
      <c r="K1543" s="281"/>
      <c r="L1543" s="676"/>
      <c r="M1543" s="306"/>
      <c r="N1543" s="325"/>
      <c r="O1543" s="507"/>
      <c r="P1543" s="513"/>
      <c r="Q1543" s="514"/>
      <c r="R1543" s="514"/>
      <c r="S1543" s="279">
        <f t="shared" si="304"/>
        <v>-365</v>
      </c>
      <c r="T1543" s="501"/>
      <c r="U1543" s="324"/>
      <c r="V1543" s="282"/>
      <c r="W1543" s="282"/>
      <c r="X1543" s="280"/>
      <c r="Y1543" s="280"/>
      <c r="Z1543" s="282"/>
      <c r="AA1543" s="319">
        <f t="shared" si="305"/>
        <v>0</v>
      </c>
      <c r="AB1543" s="149"/>
      <c r="AC1543" s="280"/>
      <c r="AD1543" s="305"/>
      <c r="AE1543" s="280"/>
      <c r="AF1543" s="280"/>
      <c r="AG1543" s="280"/>
      <c r="AH1543" s="280"/>
      <c r="AI1543" s="280"/>
      <c r="AJ1543" s="280"/>
      <c r="AK1543" s="501"/>
      <c r="AL1543" s="501"/>
      <c r="AM1543" s="501"/>
      <c r="AN1543" s="501"/>
      <c r="AO1543" s="501"/>
      <c r="AP1543" s="280"/>
    </row>
    <row r="1544" spans="1:42" ht="12.75" customHeight="1" x14ac:dyDescent="0.2">
      <c r="A1544" s="281">
        <v>1543</v>
      </c>
      <c r="B1544" s="281"/>
      <c r="C1544" s="281"/>
      <c r="D1544" s="281"/>
      <c r="E1544" s="281"/>
      <c r="F1544" s="281"/>
      <c r="G1544" s="296"/>
      <c r="H1544" s="676"/>
      <c r="I1544" s="281"/>
      <c r="J1544" s="281"/>
      <c r="K1544" s="281"/>
      <c r="L1544" s="676"/>
      <c r="M1544" s="306"/>
      <c r="N1544" s="325"/>
      <c r="O1544" s="507"/>
      <c r="P1544" s="513"/>
      <c r="Q1544" s="514"/>
      <c r="R1544" s="514"/>
      <c r="S1544" s="279">
        <f t="shared" si="304"/>
        <v>-365</v>
      </c>
      <c r="T1544" s="501"/>
      <c r="U1544" s="324"/>
      <c r="V1544" s="282"/>
      <c r="W1544" s="282"/>
      <c r="X1544" s="280"/>
      <c r="Y1544" s="280"/>
      <c r="Z1544" s="282"/>
      <c r="AA1544" s="319">
        <f t="shared" si="305"/>
        <v>0</v>
      </c>
      <c r="AB1544" s="149"/>
      <c r="AC1544" s="280"/>
      <c r="AD1544" s="305"/>
      <c r="AE1544" s="280"/>
      <c r="AF1544" s="280"/>
      <c r="AG1544" s="280"/>
      <c r="AH1544" s="280"/>
      <c r="AI1544" s="280"/>
      <c r="AJ1544" s="280"/>
      <c r="AK1544" s="501"/>
      <c r="AL1544" s="501"/>
      <c r="AM1544" s="501"/>
      <c r="AN1544" s="501"/>
      <c r="AO1544" s="501"/>
      <c r="AP1544" s="280"/>
    </row>
    <row r="1545" spans="1:42" ht="12.75" customHeight="1" x14ac:dyDescent="0.2">
      <c r="A1545" s="281">
        <v>1544</v>
      </c>
      <c r="B1545" s="281"/>
      <c r="C1545" s="281"/>
      <c r="D1545" s="281"/>
      <c r="E1545" s="281"/>
      <c r="F1545" s="281"/>
      <c r="G1545" s="296"/>
      <c r="H1545" s="676"/>
      <c r="I1545" s="281"/>
      <c r="J1545" s="281"/>
      <c r="K1545" s="281"/>
      <c r="L1545" s="676"/>
      <c r="M1545" s="306"/>
      <c r="N1545" s="325"/>
      <c r="O1545" s="507"/>
      <c r="P1545" s="513"/>
      <c r="Q1545" s="514"/>
      <c r="R1545" s="514"/>
      <c r="S1545" s="279">
        <f t="shared" ref="S1545:S1608" si="306">SUM(N1545-365)</f>
        <v>-365</v>
      </c>
      <c r="T1545" s="501"/>
      <c r="U1545" s="324"/>
      <c r="V1545" s="282"/>
      <c r="W1545" s="282"/>
      <c r="X1545" s="280"/>
      <c r="Y1545" s="280"/>
      <c r="Z1545" s="282"/>
      <c r="AA1545" s="319">
        <f t="shared" si="305"/>
        <v>0</v>
      </c>
      <c r="AB1545" s="149"/>
      <c r="AC1545" s="280"/>
      <c r="AD1545" s="305"/>
      <c r="AE1545" s="280"/>
      <c r="AF1545" s="280"/>
      <c r="AG1545" s="280"/>
      <c r="AH1545" s="280"/>
      <c r="AI1545" s="280"/>
      <c r="AJ1545" s="280"/>
      <c r="AK1545" s="501"/>
      <c r="AL1545" s="501"/>
      <c r="AM1545" s="501"/>
      <c r="AN1545" s="501"/>
      <c r="AO1545" s="501"/>
      <c r="AP1545" s="280"/>
    </row>
    <row r="1546" spans="1:42" ht="12.75" customHeight="1" x14ac:dyDescent="0.2">
      <c r="A1546" s="281">
        <v>1545</v>
      </c>
      <c r="B1546" s="281"/>
      <c r="C1546" s="281"/>
      <c r="D1546" s="281"/>
      <c r="E1546" s="281"/>
      <c r="F1546" s="281"/>
      <c r="G1546" s="296"/>
      <c r="H1546" s="676"/>
      <c r="I1546" s="281"/>
      <c r="J1546" s="281"/>
      <c r="K1546" s="281"/>
      <c r="L1546" s="676"/>
      <c r="M1546" s="306"/>
      <c r="N1546" s="325"/>
      <c r="O1546" s="507"/>
      <c r="P1546" s="513"/>
      <c r="Q1546" s="514"/>
      <c r="R1546" s="514"/>
      <c r="S1546" s="279">
        <f t="shared" si="306"/>
        <v>-365</v>
      </c>
      <c r="T1546" s="501"/>
      <c r="U1546" s="324"/>
      <c r="V1546" s="282"/>
      <c r="W1546" s="282"/>
      <c r="X1546" s="280"/>
      <c r="Y1546" s="280"/>
      <c r="Z1546" s="282"/>
      <c r="AA1546" s="319">
        <f t="shared" si="305"/>
        <v>0</v>
      </c>
      <c r="AB1546" s="149"/>
      <c r="AC1546" s="280"/>
      <c r="AD1546" s="305"/>
      <c r="AE1546" s="280"/>
      <c r="AF1546" s="280"/>
      <c r="AG1546" s="280"/>
      <c r="AH1546" s="280"/>
      <c r="AI1546" s="280"/>
      <c r="AJ1546" s="280"/>
      <c r="AK1546" s="501"/>
      <c r="AL1546" s="501"/>
      <c r="AM1546" s="501"/>
      <c r="AN1546" s="501"/>
      <c r="AO1546" s="501"/>
      <c r="AP1546" s="280"/>
    </row>
    <row r="1547" spans="1:42" ht="12.75" customHeight="1" x14ac:dyDescent="0.2">
      <c r="A1547" s="281">
        <v>1546</v>
      </c>
      <c r="B1547" s="281"/>
      <c r="C1547" s="281"/>
      <c r="D1547" s="281"/>
      <c r="E1547" s="281"/>
      <c r="F1547" s="281"/>
      <c r="G1547" s="296"/>
      <c r="H1547" s="676"/>
      <c r="I1547" s="281"/>
      <c r="J1547" s="281"/>
      <c r="K1547" s="281"/>
      <c r="L1547" s="676"/>
      <c r="M1547" s="306"/>
      <c r="N1547" s="325"/>
      <c r="O1547" s="507"/>
      <c r="P1547" s="513"/>
      <c r="Q1547" s="514"/>
      <c r="R1547" s="514"/>
      <c r="S1547" s="279">
        <f t="shared" si="306"/>
        <v>-365</v>
      </c>
      <c r="T1547" s="501"/>
      <c r="U1547" s="324"/>
      <c r="V1547" s="282"/>
      <c r="W1547" s="282"/>
      <c r="X1547" s="280"/>
      <c r="Y1547" s="280"/>
      <c r="Z1547" s="282"/>
      <c r="AA1547" s="319">
        <f t="shared" si="305"/>
        <v>0</v>
      </c>
      <c r="AB1547" s="149"/>
      <c r="AC1547" s="280"/>
      <c r="AD1547" s="305"/>
      <c r="AE1547" s="280"/>
      <c r="AF1547" s="280"/>
      <c r="AG1547" s="280"/>
      <c r="AH1547" s="280"/>
      <c r="AI1547" s="280"/>
      <c r="AJ1547" s="280"/>
      <c r="AK1547" s="501"/>
      <c r="AL1547" s="501"/>
      <c r="AM1547" s="501"/>
      <c r="AN1547" s="501"/>
      <c r="AO1547" s="501"/>
      <c r="AP1547" s="280"/>
    </row>
    <row r="1548" spans="1:42" ht="12.75" customHeight="1" x14ac:dyDescent="0.2">
      <c r="A1548" s="281">
        <v>1547</v>
      </c>
      <c r="B1548" s="281"/>
      <c r="C1548" s="281"/>
      <c r="D1548" s="281"/>
      <c r="E1548" s="281"/>
      <c r="F1548" s="281"/>
      <c r="G1548" s="296"/>
      <c r="H1548" s="676"/>
      <c r="I1548" s="281"/>
      <c r="J1548" s="281"/>
      <c r="K1548" s="281"/>
      <c r="L1548" s="676"/>
      <c r="M1548" s="306"/>
      <c r="N1548" s="325"/>
      <c r="O1548" s="507"/>
      <c r="P1548" s="513"/>
      <c r="Q1548" s="514"/>
      <c r="R1548" s="514"/>
      <c r="S1548" s="279">
        <f t="shared" si="306"/>
        <v>-365</v>
      </c>
      <c r="T1548" s="501"/>
      <c r="U1548" s="324"/>
      <c r="V1548" s="282"/>
      <c r="W1548" s="282"/>
      <c r="X1548" s="280"/>
      <c r="Y1548" s="280"/>
      <c r="Z1548" s="282"/>
      <c r="AA1548" s="319">
        <f t="shared" si="305"/>
        <v>0</v>
      </c>
      <c r="AB1548" s="149"/>
      <c r="AC1548" s="280"/>
      <c r="AD1548" s="305"/>
      <c r="AE1548" s="280"/>
      <c r="AF1548" s="280"/>
      <c r="AG1548" s="280"/>
      <c r="AH1548" s="280"/>
      <c r="AI1548" s="280"/>
      <c r="AJ1548" s="280"/>
      <c r="AK1548" s="501"/>
      <c r="AL1548" s="501"/>
      <c r="AM1548" s="501"/>
      <c r="AN1548" s="501"/>
      <c r="AO1548" s="501"/>
      <c r="AP1548" s="280"/>
    </row>
    <row r="1549" spans="1:42" ht="12.75" customHeight="1" x14ac:dyDescent="0.2">
      <c r="A1549" s="281">
        <v>1548</v>
      </c>
      <c r="B1549" s="281"/>
      <c r="C1549" s="281"/>
      <c r="D1549" s="281"/>
      <c r="E1549" s="281"/>
      <c r="F1549" s="281"/>
      <c r="G1549" s="296"/>
      <c r="H1549" s="676"/>
      <c r="I1549" s="281"/>
      <c r="J1549" s="281"/>
      <c r="K1549" s="281"/>
      <c r="L1549" s="676"/>
      <c r="M1549" s="306"/>
      <c r="N1549" s="325"/>
      <c r="O1549" s="507"/>
      <c r="P1549" s="513"/>
      <c r="Q1549" s="514"/>
      <c r="R1549" s="514"/>
      <c r="S1549" s="279">
        <f t="shared" si="306"/>
        <v>-365</v>
      </c>
      <c r="T1549" s="501"/>
      <c r="U1549" s="324"/>
      <c r="V1549" s="282"/>
      <c r="W1549" s="282"/>
      <c r="X1549" s="280"/>
      <c r="Y1549" s="280"/>
      <c r="Z1549" s="282"/>
      <c r="AA1549" s="319">
        <f t="shared" ref="AA1549:AA1612" si="307">N1549</f>
        <v>0</v>
      </c>
      <c r="AB1549" s="149"/>
      <c r="AC1549" s="280"/>
      <c r="AD1549" s="305"/>
      <c r="AE1549" s="280"/>
      <c r="AF1549" s="280"/>
      <c r="AG1549" s="280"/>
      <c r="AH1549" s="280"/>
      <c r="AI1549" s="280"/>
      <c r="AJ1549" s="280"/>
      <c r="AK1549" s="501"/>
      <c r="AL1549" s="501"/>
      <c r="AM1549" s="501"/>
      <c r="AN1549" s="501"/>
      <c r="AO1549" s="501"/>
      <c r="AP1549" s="280"/>
    </row>
    <row r="1550" spans="1:42" ht="12.75" customHeight="1" x14ac:dyDescent="0.2">
      <c r="A1550" s="281">
        <v>1549</v>
      </c>
      <c r="B1550" s="281"/>
      <c r="C1550" s="281"/>
      <c r="D1550" s="281"/>
      <c r="E1550" s="281"/>
      <c r="F1550" s="281"/>
      <c r="G1550" s="296"/>
      <c r="H1550" s="676"/>
      <c r="I1550" s="281"/>
      <c r="J1550" s="281"/>
      <c r="K1550" s="281"/>
      <c r="L1550" s="676"/>
      <c r="M1550" s="306"/>
      <c r="N1550" s="325"/>
      <c r="O1550" s="507"/>
      <c r="P1550" s="513"/>
      <c r="Q1550" s="514"/>
      <c r="R1550" s="514"/>
      <c r="S1550" s="279">
        <f t="shared" si="306"/>
        <v>-365</v>
      </c>
      <c r="T1550" s="501"/>
      <c r="U1550" s="324"/>
      <c r="V1550" s="282"/>
      <c r="W1550" s="282"/>
      <c r="X1550" s="280"/>
      <c r="Y1550" s="280"/>
      <c r="Z1550" s="282"/>
      <c r="AA1550" s="319">
        <f t="shared" si="307"/>
        <v>0</v>
      </c>
      <c r="AB1550" s="149"/>
      <c r="AC1550" s="280"/>
      <c r="AD1550" s="305"/>
      <c r="AE1550" s="280"/>
      <c r="AF1550" s="280"/>
      <c r="AG1550" s="280"/>
      <c r="AH1550" s="280"/>
      <c r="AI1550" s="280"/>
      <c r="AJ1550" s="280"/>
      <c r="AK1550" s="501"/>
      <c r="AL1550" s="501"/>
      <c r="AM1550" s="501"/>
      <c r="AN1550" s="501"/>
      <c r="AO1550" s="501"/>
      <c r="AP1550" s="280"/>
    </row>
    <row r="1551" spans="1:42" ht="12.75" customHeight="1" x14ac:dyDescent="0.2">
      <c r="A1551" s="281">
        <v>1550</v>
      </c>
      <c r="B1551" s="281"/>
      <c r="C1551" s="281"/>
      <c r="D1551" s="281"/>
      <c r="E1551" s="281"/>
      <c r="F1551" s="281"/>
      <c r="G1551" s="296"/>
      <c r="H1551" s="676"/>
      <c r="I1551" s="281"/>
      <c r="J1551" s="281"/>
      <c r="K1551" s="281"/>
      <c r="L1551" s="676"/>
      <c r="M1551" s="306"/>
      <c r="N1551" s="325"/>
      <c r="O1551" s="507"/>
      <c r="P1551" s="513"/>
      <c r="Q1551" s="514"/>
      <c r="R1551" s="514"/>
      <c r="S1551" s="279">
        <f t="shared" si="306"/>
        <v>-365</v>
      </c>
      <c r="T1551" s="501"/>
      <c r="U1551" s="324"/>
      <c r="V1551" s="282"/>
      <c r="W1551" s="282"/>
      <c r="X1551" s="280"/>
      <c r="Y1551" s="280"/>
      <c r="Z1551" s="282"/>
      <c r="AA1551" s="319">
        <f t="shared" si="307"/>
        <v>0</v>
      </c>
      <c r="AB1551" s="149"/>
      <c r="AC1551" s="280"/>
      <c r="AD1551" s="305"/>
      <c r="AE1551" s="280"/>
      <c r="AF1551" s="280"/>
      <c r="AG1551" s="280"/>
      <c r="AH1551" s="280"/>
      <c r="AI1551" s="280"/>
      <c r="AJ1551" s="280"/>
      <c r="AK1551" s="501"/>
      <c r="AL1551" s="501"/>
      <c r="AM1551" s="501"/>
      <c r="AN1551" s="501"/>
      <c r="AO1551" s="501"/>
      <c r="AP1551" s="280"/>
    </row>
    <row r="1552" spans="1:42" ht="12.75" customHeight="1" x14ac:dyDescent="0.2">
      <c r="A1552" s="281">
        <v>1551</v>
      </c>
      <c r="B1552" s="281"/>
      <c r="C1552" s="281"/>
      <c r="D1552" s="281"/>
      <c r="E1552" s="281"/>
      <c r="F1552" s="281"/>
      <c r="G1552" s="296"/>
      <c r="H1552" s="676"/>
      <c r="I1552" s="281"/>
      <c r="J1552" s="281"/>
      <c r="K1552" s="281"/>
      <c r="L1552" s="676"/>
      <c r="M1552" s="306"/>
      <c r="N1552" s="325"/>
      <c r="O1552" s="507"/>
      <c r="P1552" s="513"/>
      <c r="Q1552" s="514"/>
      <c r="R1552" s="514"/>
      <c r="S1552" s="279">
        <f t="shared" si="306"/>
        <v>-365</v>
      </c>
      <c r="T1552" s="501"/>
      <c r="U1552" s="324"/>
      <c r="V1552" s="282"/>
      <c r="W1552" s="282"/>
      <c r="X1552" s="280"/>
      <c r="Y1552" s="280"/>
      <c r="Z1552" s="282"/>
      <c r="AA1552" s="319">
        <f t="shared" si="307"/>
        <v>0</v>
      </c>
      <c r="AB1552" s="149"/>
      <c r="AC1552" s="280"/>
      <c r="AD1552" s="305"/>
      <c r="AE1552" s="280"/>
      <c r="AF1552" s="280"/>
      <c r="AG1552" s="280"/>
      <c r="AH1552" s="280"/>
      <c r="AI1552" s="280"/>
      <c r="AJ1552" s="280"/>
      <c r="AK1552" s="501"/>
      <c r="AL1552" s="501"/>
      <c r="AM1552" s="501"/>
      <c r="AN1552" s="501"/>
      <c r="AO1552" s="501"/>
      <c r="AP1552" s="280"/>
    </row>
    <row r="1553" spans="1:42" ht="12.75" customHeight="1" x14ac:dyDescent="0.2">
      <c r="A1553" s="281">
        <v>1552</v>
      </c>
      <c r="B1553" s="281"/>
      <c r="C1553" s="281"/>
      <c r="D1553" s="281"/>
      <c r="E1553" s="281"/>
      <c r="F1553" s="281"/>
      <c r="G1553" s="296"/>
      <c r="H1553" s="676"/>
      <c r="I1553" s="281"/>
      <c r="J1553" s="281"/>
      <c r="K1553" s="281"/>
      <c r="L1553" s="676"/>
      <c r="M1553" s="306"/>
      <c r="N1553" s="325"/>
      <c r="O1553" s="507"/>
      <c r="P1553" s="513"/>
      <c r="Q1553" s="514"/>
      <c r="R1553" s="514"/>
      <c r="S1553" s="279">
        <f t="shared" si="306"/>
        <v>-365</v>
      </c>
      <c r="T1553" s="501"/>
      <c r="U1553" s="324"/>
      <c r="V1553" s="282"/>
      <c r="W1553" s="282"/>
      <c r="X1553" s="280"/>
      <c r="Y1553" s="280"/>
      <c r="Z1553" s="282"/>
      <c r="AA1553" s="319">
        <f t="shared" si="307"/>
        <v>0</v>
      </c>
      <c r="AB1553" s="149"/>
      <c r="AC1553" s="280"/>
      <c r="AD1553" s="305"/>
      <c r="AE1553" s="280"/>
      <c r="AF1553" s="280"/>
      <c r="AG1553" s="280"/>
      <c r="AH1553" s="280"/>
      <c r="AI1553" s="280"/>
      <c r="AJ1553" s="280"/>
      <c r="AK1553" s="501"/>
      <c r="AL1553" s="501"/>
      <c r="AM1553" s="501"/>
      <c r="AN1553" s="501"/>
      <c r="AO1553" s="501"/>
      <c r="AP1553" s="280"/>
    </row>
    <row r="1554" spans="1:42" ht="12.75" customHeight="1" x14ac:dyDescent="0.2">
      <c r="A1554" s="281">
        <v>1553</v>
      </c>
      <c r="B1554" s="281"/>
      <c r="C1554" s="281"/>
      <c r="D1554" s="281"/>
      <c r="E1554" s="281"/>
      <c r="F1554" s="281"/>
      <c r="G1554" s="296"/>
      <c r="H1554" s="676"/>
      <c r="I1554" s="281"/>
      <c r="J1554" s="281"/>
      <c r="K1554" s="281"/>
      <c r="L1554" s="676"/>
      <c r="M1554" s="306"/>
      <c r="N1554" s="325"/>
      <c r="O1554" s="507"/>
      <c r="P1554" s="513"/>
      <c r="Q1554" s="514"/>
      <c r="R1554" s="514"/>
      <c r="S1554" s="279">
        <f t="shared" si="306"/>
        <v>-365</v>
      </c>
      <c r="T1554" s="501"/>
      <c r="U1554" s="324"/>
      <c r="V1554" s="282"/>
      <c r="W1554" s="282"/>
      <c r="X1554" s="280"/>
      <c r="Y1554" s="280"/>
      <c r="Z1554" s="282"/>
      <c r="AA1554" s="319">
        <f t="shared" si="307"/>
        <v>0</v>
      </c>
      <c r="AB1554" s="149"/>
      <c r="AC1554" s="280"/>
      <c r="AD1554" s="305"/>
      <c r="AE1554" s="280"/>
      <c r="AF1554" s="280"/>
      <c r="AG1554" s="280"/>
      <c r="AH1554" s="280"/>
      <c r="AI1554" s="280"/>
      <c r="AJ1554" s="280"/>
      <c r="AK1554" s="501"/>
      <c r="AL1554" s="501"/>
      <c r="AM1554" s="501"/>
      <c r="AN1554" s="501"/>
      <c r="AO1554" s="501"/>
      <c r="AP1554" s="280"/>
    </row>
    <row r="1555" spans="1:42" ht="12.75" customHeight="1" x14ac:dyDescent="0.2">
      <c r="A1555" s="281">
        <v>1554</v>
      </c>
      <c r="B1555" s="281"/>
      <c r="C1555" s="281"/>
      <c r="D1555" s="281"/>
      <c r="E1555" s="281"/>
      <c r="F1555" s="281"/>
      <c r="G1555" s="296"/>
      <c r="H1555" s="676"/>
      <c r="I1555" s="281"/>
      <c r="J1555" s="281"/>
      <c r="K1555" s="281"/>
      <c r="L1555" s="676"/>
      <c r="M1555" s="306"/>
      <c r="N1555" s="325"/>
      <c r="O1555" s="507"/>
      <c r="P1555" s="513"/>
      <c r="Q1555" s="514"/>
      <c r="R1555" s="514"/>
      <c r="S1555" s="279">
        <f t="shared" si="306"/>
        <v>-365</v>
      </c>
      <c r="T1555" s="501"/>
      <c r="U1555" s="324"/>
      <c r="V1555" s="282"/>
      <c r="W1555" s="282"/>
      <c r="X1555" s="280"/>
      <c r="Y1555" s="280"/>
      <c r="Z1555" s="282"/>
      <c r="AA1555" s="319">
        <f t="shared" si="307"/>
        <v>0</v>
      </c>
      <c r="AB1555" s="149"/>
      <c r="AC1555" s="280"/>
      <c r="AD1555" s="305"/>
      <c r="AE1555" s="280"/>
      <c r="AF1555" s="280"/>
      <c r="AG1555" s="280"/>
      <c r="AH1555" s="280"/>
      <c r="AI1555" s="280"/>
      <c r="AJ1555" s="280"/>
      <c r="AK1555" s="501"/>
      <c r="AL1555" s="501"/>
      <c r="AM1555" s="501"/>
      <c r="AN1555" s="501"/>
      <c r="AO1555" s="501"/>
      <c r="AP1555" s="280"/>
    </row>
    <row r="1556" spans="1:42" ht="12.75" customHeight="1" x14ac:dyDescent="0.2">
      <c r="A1556" s="281">
        <v>1555</v>
      </c>
      <c r="B1556" s="281"/>
      <c r="C1556" s="281"/>
      <c r="D1556" s="281"/>
      <c r="E1556" s="281"/>
      <c r="F1556" s="281"/>
      <c r="G1556" s="296"/>
      <c r="H1556" s="676"/>
      <c r="I1556" s="281"/>
      <c r="J1556" s="281"/>
      <c r="K1556" s="281"/>
      <c r="L1556" s="676"/>
      <c r="M1556" s="306"/>
      <c r="N1556" s="325"/>
      <c r="O1556" s="507"/>
      <c r="P1556" s="513"/>
      <c r="Q1556" s="514"/>
      <c r="R1556" s="514"/>
      <c r="S1556" s="279">
        <f t="shared" si="306"/>
        <v>-365</v>
      </c>
      <c r="T1556" s="501"/>
      <c r="U1556" s="324"/>
      <c r="V1556" s="282"/>
      <c r="W1556" s="282"/>
      <c r="X1556" s="280"/>
      <c r="Y1556" s="280"/>
      <c r="Z1556" s="282"/>
      <c r="AA1556" s="319">
        <f t="shared" si="307"/>
        <v>0</v>
      </c>
      <c r="AB1556" s="149"/>
      <c r="AC1556" s="280"/>
      <c r="AD1556" s="305"/>
      <c r="AE1556" s="280"/>
      <c r="AF1556" s="280"/>
      <c r="AG1556" s="280"/>
      <c r="AH1556" s="280"/>
      <c r="AI1556" s="280"/>
      <c r="AJ1556" s="280"/>
      <c r="AK1556" s="501"/>
      <c r="AL1556" s="501"/>
      <c r="AM1556" s="501"/>
      <c r="AN1556" s="501"/>
      <c r="AO1556" s="501"/>
      <c r="AP1556" s="280"/>
    </row>
    <row r="1557" spans="1:42" ht="12.75" customHeight="1" x14ac:dyDescent="0.2">
      <c r="A1557" s="281">
        <v>1556</v>
      </c>
      <c r="B1557" s="281"/>
      <c r="C1557" s="281"/>
      <c r="D1557" s="281"/>
      <c r="E1557" s="281"/>
      <c r="F1557" s="281"/>
      <c r="G1557" s="296"/>
      <c r="H1557" s="676"/>
      <c r="I1557" s="281"/>
      <c r="J1557" s="281"/>
      <c r="K1557" s="281"/>
      <c r="L1557" s="676"/>
      <c r="M1557" s="306"/>
      <c r="N1557" s="325"/>
      <c r="O1557" s="507"/>
      <c r="P1557" s="513"/>
      <c r="Q1557" s="514"/>
      <c r="R1557" s="514"/>
      <c r="S1557" s="279">
        <f t="shared" si="306"/>
        <v>-365</v>
      </c>
      <c r="T1557" s="501"/>
      <c r="U1557" s="324"/>
      <c r="V1557" s="282"/>
      <c r="W1557" s="282"/>
      <c r="X1557" s="280"/>
      <c r="Y1557" s="280"/>
      <c r="Z1557" s="282"/>
      <c r="AA1557" s="319">
        <f t="shared" si="307"/>
        <v>0</v>
      </c>
      <c r="AB1557" s="149"/>
      <c r="AC1557" s="280"/>
      <c r="AD1557" s="305"/>
      <c r="AE1557" s="280"/>
      <c r="AF1557" s="280"/>
      <c r="AG1557" s="280"/>
      <c r="AH1557" s="280"/>
      <c r="AI1557" s="280"/>
      <c r="AJ1557" s="280"/>
      <c r="AK1557" s="501"/>
      <c r="AL1557" s="501"/>
      <c r="AM1557" s="501"/>
      <c r="AN1557" s="501"/>
      <c r="AO1557" s="501"/>
      <c r="AP1557" s="280"/>
    </row>
    <row r="1558" spans="1:42" ht="12.75" customHeight="1" x14ac:dyDescent="0.2">
      <c r="A1558" s="281">
        <v>1557</v>
      </c>
      <c r="B1558" s="281"/>
      <c r="C1558" s="281"/>
      <c r="D1558" s="281"/>
      <c r="E1558" s="281"/>
      <c r="F1558" s="281"/>
      <c r="G1558" s="296"/>
      <c r="H1558" s="676"/>
      <c r="I1558" s="281"/>
      <c r="J1558" s="281"/>
      <c r="K1558" s="281"/>
      <c r="L1558" s="676"/>
      <c r="M1558" s="306"/>
      <c r="N1558" s="325"/>
      <c r="O1558" s="507"/>
      <c r="P1558" s="513"/>
      <c r="Q1558" s="514"/>
      <c r="R1558" s="514"/>
      <c r="S1558" s="279">
        <f t="shared" si="306"/>
        <v>-365</v>
      </c>
      <c r="T1558" s="501"/>
      <c r="U1558" s="324"/>
      <c r="V1558" s="282"/>
      <c r="W1558" s="282"/>
      <c r="X1558" s="280"/>
      <c r="Y1558" s="280"/>
      <c r="Z1558" s="282"/>
      <c r="AA1558" s="319">
        <f t="shared" si="307"/>
        <v>0</v>
      </c>
      <c r="AB1558" s="149"/>
      <c r="AC1558" s="280"/>
      <c r="AD1558" s="305"/>
      <c r="AE1558" s="280"/>
      <c r="AF1558" s="280"/>
      <c r="AG1558" s="280"/>
      <c r="AH1558" s="280"/>
      <c r="AI1558" s="280"/>
      <c r="AJ1558" s="280"/>
      <c r="AK1558" s="501"/>
      <c r="AL1558" s="501"/>
      <c r="AM1558" s="501"/>
      <c r="AN1558" s="501"/>
      <c r="AO1558" s="501"/>
      <c r="AP1558" s="280"/>
    </row>
    <row r="1559" spans="1:42" ht="12.75" customHeight="1" x14ac:dyDescent="0.2">
      <c r="A1559" s="281">
        <v>1558</v>
      </c>
      <c r="B1559" s="281"/>
      <c r="C1559" s="281"/>
      <c r="D1559" s="281"/>
      <c r="E1559" s="281"/>
      <c r="F1559" s="281"/>
      <c r="G1559" s="296"/>
      <c r="H1559" s="676"/>
      <c r="I1559" s="281"/>
      <c r="J1559" s="281"/>
      <c r="K1559" s="281"/>
      <c r="L1559" s="676"/>
      <c r="M1559" s="306"/>
      <c r="N1559" s="325"/>
      <c r="O1559" s="507"/>
      <c r="P1559" s="513"/>
      <c r="Q1559" s="514"/>
      <c r="R1559" s="514"/>
      <c r="S1559" s="279">
        <f t="shared" si="306"/>
        <v>-365</v>
      </c>
      <c r="T1559" s="501"/>
      <c r="U1559" s="324"/>
      <c r="V1559" s="282"/>
      <c r="W1559" s="282"/>
      <c r="X1559" s="280"/>
      <c r="Y1559" s="280"/>
      <c r="Z1559" s="282"/>
      <c r="AA1559" s="319">
        <f t="shared" si="307"/>
        <v>0</v>
      </c>
      <c r="AB1559" s="149"/>
      <c r="AC1559" s="280"/>
      <c r="AD1559" s="305"/>
      <c r="AE1559" s="280"/>
      <c r="AF1559" s="280"/>
      <c r="AG1559" s="280"/>
      <c r="AH1559" s="280"/>
      <c r="AI1559" s="280"/>
      <c r="AJ1559" s="280"/>
      <c r="AK1559" s="501"/>
      <c r="AL1559" s="501"/>
      <c r="AM1559" s="501"/>
      <c r="AN1559" s="501"/>
      <c r="AO1559" s="501"/>
      <c r="AP1559" s="280"/>
    </row>
    <row r="1560" spans="1:42" ht="12.75" customHeight="1" x14ac:dyDescent="0.2">
      <c r="A1560" s="281">
        <v>1559</v>
      </c>
      <c r="B1560" s="281"/>
      <c r="C1560" s="281"/>
      <c r="D1560" s="281"/>
      <c r="E1560" s="281"/>
      <c r="F1560" s="281"/>
      <c r="G1560" s="296"/>
      <c r="H1560" s="676"/>
      <c r="I1560" s="281"/>
      <c r="J1560" s="281"/>
      <c r="K1560" s="281"/>
      <c r="L1560" s="676"/>
      <c r="M1560" s="306"/>
      <c r="N1560" s="325"/>
      <c r="O1560" s="507"/>
      <c r="P1560" s="513"/>
      <c r="Q1560" s="514"/>
      <c r="R1560" s="514"/>
      <c r="S1560" s="279">
        <f t="shared" si="306"/>
        <v>-365</v>
      </c>
      <c r="T1560" s="501"/>
      <c r="U1560" s="324"/>
      <c r="V1560" s="282"/>
      <c r="W1560" s="282"/>
      <c r="X1560" s="280"/>
      <c r="Y1560" s="280"/>
      <c r="Z1560" s="282"/>
      <c r="AA1560" s="319">
        <f t="shared" si="307"/>
        <v>0</v>
      </c>
      <c r="AB1560" s="149"/>
      <c r="AC1560" s="280"/>
      <c r="AD1560" s="305"/>
      <c r="AE1560" s="280"/>
      <c r="AF1560" s="280"/>
      <c r="AG1560" s="280"/>
      <c r="AH1560" s="280"/>
      <c r="AI1560" s="280"/>
      <c r="AJ1560" s="280"/>
      <c r="AK1560" s="501"/>
      <c r="AL1560" s="501"/>
      <c r="AM1560" s="501"/>
      <c r="AN1560" s="501"/>
      <c r="AO1560" s="501"/>
      <c r="AP1560" s="280"/>
    </row>
    <row r="1561" spans="1:42" ht="12.75" customHeight="1" x14ac:dyDescent="0.2">
      <c r="A1561" s="281">
        <v>1560</v>
      </c>
      <c r="B1561" s="281"/>
      <c r="C1561" s="281"/>
      <c r="D1561" s="281"/>
      <c r="E1561" s="281"/>
      <c r="F1561" s="281"/>
      <c r="G1561" s="296"/>
      <c r="H1561" s="676"/>
      <c r="I1561" s="281"/>
      <c r="J1561" s="281"/>
      <c r="K1561" s="281"/>
      <c r="L1561" s="676"/>
      <c r="M1561" s="306"/>
      <c r="N1561" s="325"/>
      <c r="O1561" s="507"/>
      <c r="P1561" s="513"/>
      <c r="Q1561" s="514"/>
      <c r="R1561" s="514"/>
      <c r="S1561" s="279">
        <f t="shared" si="306"/>
        <v>-365</v>
      </c>
      <c r="T1561" s="501"/>
      <c r="U1561" s="324"/>
      <c r="V1561" s="282"/>
      <c r="W1561" s="282"/>
      <c r="X1561" s="280"/>
      <c r="Y1561" s="280"/>
      <c r="Z1561" s="282"/>
      <c r="AA1561" s="319">
        <f t="shared" si="307"/>
        <v>0</v>
      </c>
      <c r="AB1561" s="149"/>
      <c r="AC1561" s="280"/>
      <c r="AD1561" s="305"/>
      <c r="AE1561" s="280"/>
      <c r="AF1561" s="280"/>
      <c r="AG1561" s="280"/>
      <c r="AH1561" s="280"/>
      <c r="AI1561" s="280"/>
      <c r="AJ1561" s="280"/>
      <c r="AK1561" s="501"/>
      <c r="AL1561" s="501"/>
      <c r="AM1561" s="501"/>
      <c r="AN1561" s="501"/>
      <c r="AO1561" s="501"/>
      <c r="AP1561" s="280"/>
    </row>
    <row r="1562" spans="1:42" ht="12.75" customHeight="1" x14ac:dyDescent="0.2">
      <c r="A1562" s="281">
        <v>1561</v>
      </c>
      <c r="B1562" s="281"/>
      <c r="C1562" s="281"/>
      <c r="D1562" s="281"/>
      <c r="E1562" s="281"/>
      <c r="F1562" s="281"/>
      <c r="G1562" s="296"/>
      <c r="H1562" s="676"/>
      <c r="I1562" s="281"/>
      <c r="J1562" s="281"/>
      <c r="K1562" s="281"/>
      <c r="L1562" s="676"/>
      <c r="M1562" s="306"/>
      <c r="N1562" s="325"/>
      <c r="O1562" s="507"/>
      <c r="P1562" s="513"/>
      <c r="Q1562" s="514"/>
      <c r="R1562" s="514"/>
      <c r="S1562" s="279">
        <f t="shared" si="306"/>
        <v>-365</v>
      </c>
      <c r="T1562" s="501"/>
      <c r="U1562" s="324"/>
      <c r="V1562" s="282"/>
      <c r="W1562" s="282"/>
      <c r="X1562" s="280"/>
      <c r="Y1562" s="280"/>
      <c r="Z1562" s="282"/>
      <c r="AA1562" s="319">
        <f t="shared" si="307"/>
        <v>0</v>
      </c>
      <c r="AB1562" s="149"/>
      <c r="AC1562" s="280"/>
      <c r="AD1562" s="305"/>
      <c r="AE1562" s="280"/>
      <c r="AF1562" s="280"/>
      <c r="AG1562" s="280"/>
      <c r="AH1562" s="280"/>
      <c r="AI1562" s="280"/>
      <c r="AJ1562" s="280"/>
      <c r="AK1562" s="501"/>
      <c r="AL1562" s="501"/>
      <c r="AM1562" s="501"/>
      <c r="AN1562" s="501"/>
      <c r="AO1562" s="501"/>
      <c r="AP1562" s="280"/>
    </row>
    <row r="1563" spans="1:42" ht="12.75" customHeight="1" x14ac:dyDescent="0.2">
      <c r="A1563" s="281">
        <v>1562</v>
      </c>
      <c r="B1563" s="281"/>
      <c r="C1563" s="281"/>
      <c r="D1563" s="281"/>
      <c r="E1563" s="281"/>
      <c r="F1563" s="281"/>
      <c r="G1563" s="296"/>
      <c r="H1563" s="676"/>
      <c r="I1563" s="281"/>
      <c r="J1563" s="281"/>
      <c r="K1563" s="281"/>
      <c r="L1563" s="676"/>
      <c r="M1563" s="306"/>
      <c r="N1563" s="325"/>
      <c r="O1563" s="507"/>
      <c r="P1563" s="513"/>
      <c r="Q1563" s="514"/>
      <c r="R1563" s="514"/>
      <c r="S1563" s="279">
        <f t="shared" si="306"/>
        <v>-365</v>
      </c>
      <c r="T1563" s="501"/>
      <c r="U1563" s="324"/>
      <c r="V1563" s="282"/>
      <c r="W1563" s="282"/>
      <c r="X1563" s="280"/>
      <c r="Y1563" s="280"/>
      <c r="Z1563" s="282"/>
      <c r="AA1563" s="319">
        <f t="shared" si="307"/>
        <v>0</v>
      </c>
      <c r="AB1563" s="149"/>
      <c r="AC1563" s="280"/>
      <c r="AD1563" s="305"/>
      <c r="AE1563" s="280"/>
      <c r="AF1563" s="280"/>
      <c r="AG1563" s="280"/>
      <c r="AH1563" s="280"/>
      <c r="AI1563" s="280"/>
      <c r="AJ1563" s="280"/>
      <c r="AK1563" s="501"/>
      <c r="AL1563" s="501"/>
      <c r="AM1563" s="501"/>
      <c r="AN1563" s="501"/>
      <c r="AO1563" s="501"/>
      <c r="AP1563" s="280"/>
    </row>
    <row r="1564" spans="1:42" ht="12.75" customHeight="1" x14ac:dyDescent="0.2">
      <c r="A1564" s="281">
        <v>1563</v>
      </c>
      <c r="B1564" s="281"/>
      <c r="C1564" s="281"/>
      <c r="D1564" s="281"/>
      <c r="E1564" s="281"/>
      <c r="F1564" s="281"/>
      <c r="G1564" s="296"/>
      <c r="H1564" s="676"/>
      <c r="I1564" s="281"/>
      <c r="J1564" s="281"/>
      <c r="K1564" s="281"/>
      <c r="L1564" s="676"/>
      <c r="M1564" s="306"/>
      <c r="N1564" s="325"/>
      <c r="O1564" s="507"/>
      <c r="P1564" s="513"/>
      <c r="Q1564" s="514"/>
      <c r="R1564" s="514"/>
      <c r="S1564" s="279">
        <f t="shared" si="306"/>
        <v>-365</v>
      </c>
      <c r="T1564" s="501"/>
      <c r="U1564" s="324"/>
      <c r="V1564" s="282"/>
      <c r="W1564" s="282"/>
      <c r="X1564" s="280"/>
      <c r="Y1564" s="280"/>
      <c r="Z1564" s="282"/>
      <c r="AA1564" s="319">
        <f t="shared" si="307"/>
        <v>0</v>
      </c>
      <c r="AB1564" s="149"/>
      <c r="AC1564" s="280"/>
      <c r="AD1564" s="305"/>
      <c r="AE1564" s="280"/>
      <c r="AF1564" s="280"/>
      <c r="AG1564" s="280"/>
      <c r="AH1564" s="280"/>
      <c r="AI1564" s="280"/>
      <c r="AJ1564" s="280"/>
      <c r="AK1564" s="501"/>
      <c r="AL1564" s="501"/>
      <c r="AM1564" s="501"/>
      <c r="AN1564" s="501"/>
      <c r="AO1564" s="501"/>
      <c r="AP1564" s="280"/>
    </row>
    <row r="1565" spans="1:42" ht="12.75" customHeight="1" x14ac:dyDescent="0.2">
      <c r="A1565" s="281">
        <v>1564</v>
      </c>
      <c r="B1565" s="281"/>
      <c r="C1565" s="281"/>
      <c r="D1565" s="281"/>
      <c r="E1565" s="281"/>
      <c r="F1565" s="281"/>
      <c r="G1565" s="296"/>
      <c r="H1565" s="676"/>
      <c r="I1565" s="281"/>
      <c r="J1565" s="281"/>
      <c r="K1565" s="281"/>
      <c r="L1565" s="676"/>
      <c r="M1565" s="306"/>
      <c r="N1565" s="325"/>
      <c r="O1565" s="507"/>
      <c r="P1565" s="513"/>
      <c r="Q1565" s="514"/>
      <c r="R1565" s="514"/>
      <c r="S1565" s="279">
        <f t="shared" si="306"/>
        <v>-365</v>
      </c>
      <c r="T1565" s="501"/>
      <c r="U1565" s="324"/>
      <c r="V1565" s="282"/>
      <c r="W1565" s="282"/>
      <c r="X1565" s="280"/>
      <c r="Y1565" s="280"/>
      <c r="Z1565" s="282"/>
      <c r="AA1565" s="319">
        <f t="shared" si="307"/>
        <v>0</v>
      </c>
      <c r="AB1565" s="149"/>
      <c r="AC1565" s="280"/>
      <c r="AD1565" s="305"/>
      <c r="AE1565" s="280"/>
      <c r="AF1565" s="280"/>
      <c r="AG1565" s="280"/>
      <c r="AH1565" s="280"/>
      <c r="AI1565" s="280"/>
      <c r="AJ1565" s="280"/>
      <c r="AK1565" s="501"/>
      <c r="AL1565" s="501"/>
      <c r="AM1565" s="501"/>
      <c r="AN1565" s="501"/>
      <c r="AO1565" s="501"/>
      <c r="AP1565" s="280"/>
    </row>
    <row r="1566" spans="1:42" ht="12.75" customHeight="1" x14ac:dyDescent="0.2">
      <c r="A1566" s="281">
        <v>1565</v>
      </c>
      <c r="B1566" s="281"/>
      <c r="C1566" s="281"/>
      <c r="D1566" s="281"/>
      <c r="E1566" s="281"/>
      <c r="F1566" s="281"/>
      <c r="G1566" s="296"/>
      <c r="H1566" s="676"/>
      <c r="I1566" s="281"/>
      <c r="J1566" s="281"/>
      <c r="K1566" s="281"/>
      <c r="L1566" s="676"/>
      <c r="M1566" s="306"/>
      <c r="N1566" s="325"/>
      <c r="O1566" s="507"/>
      <c r="P1566" s="513"/>
      <c r="Q1566" s="514"/>
      <c r="R1566" s="514"/>
      <c r="S1566" s="279">
        <f t="shared" si="306"/>
        <v>-365</v>
      </c>
      <c r="T1566" s="501"/>
      <c r="U1566" s="324"/>
      <c r="V1566" s="282"/>
      <c r="W1566" s="282"/>
      <c r="X1566" s="280"/>
      <c r="Y1566" s="280"/>
      <c r="Z1566" s="282"/>
      <c r="AA1566" s="319">
        <f t="shared" si="307"/>
        <v>0</v>
      </c>
      <c r="AB1566" s="149"/>
      <c r="AC1566" s="280"/>
      <c r="AD1566" s="305"/>
      <c r="AE1566" s="280"/>
      <c r="AF1566" s="280"/>
      <c r="AG1566" s="280"/>
      <c r="AH1566" s="280"/>
      <c r="AI1566" s="280"/>
      <c r="AJ1566" s="280"/>
      <c r="AK1566" s="501"/>
      <c r="AL1566" s="501"/>
      <c r="AM1566" s="501"/>
      <c r="AN1566" s="501"/>
      <c r="AO1566" s="501"/>
      <c r="AP1566" s="280"/>
    </row>
    <row r="1567" spans="1:42" ht="12.75" customHeight="1" x14ac:dyDescent="0.2">
      <c r="A1567" s="281">
        <v>1566</v>
      </c>
      <c r="B1567" s="281"/>
      <c r="C1567" s="281"/>
      <c r="D1567" s="281"/>
      <c r="E1567" s="281"/>
      <c r="F1567" s="281"/>
      <c r="G1567" s="296"/>
      <c r="H1567" s="676"/>
      <c r="I1567" s="281"/>
      <c r="J1567" s="281"/>
      <c r="K1567" s="281"/>
      <c r="L1567" s="676"/>
      <c r="M1567" s="306"/>
      <c r="N1567" s="325"/>
      <c r="O1567" s="507"/>
      <c r="P1567" s="513"/>
      <c r="Q1567" s="514"/>
      <c r="R1567" s="514"/>
      <c r="S1567" s="279">
        <f t="shared" si="306"/>
        <v>-365</v>
      </c>
      <c r="T1567" s="501"/>
      <c r="U1567" s="324"/>
      <c r="V1567" s="282"/>
      <c r="W1567" s="282"/>
      <c r="X1567" s="280"/>
      <c r="Y1567" s="280"/>
      <c r="Z1567" s="282"/>
      <c r="AA1567" s="319">
        <f t="shared" si="307"/>
        <v>0</v>
      </c>
      <c r="AB1567" s="149"/>
      <c r="AC1567" s="280"/>
      <c r="AD1567" s="305"/>
      <c r="AE1567" s="280"/>
      <c r="AF1567" s="280"/>
      <c r="AG1567" s="280"/>
      <c r="AH1567" s="280"/>
      <c r="AI1567" s="280"/>
      <c r="AJ1567" s="280"/>
      <c r="AK1567" s="501"/>
      <c r="AL1567" s="501"/>
      <c r="AM1567" s="501"/>
      <c r="AN1567" s="501"/>
      <c r="AO1567" s="501"/>
      <c r="AP1567" s="280"/>
    </row>
    <row r="1568" spans="1:42" ht="12.75" customHeight="1" x14ac:dyDescent="0.2">
      <c r="A1568" s="281">
        <v>1567</v>
      </c>
      <c r="B1568" s="281"/>
      <c r="C1568" s="281"/>
      <c r="D1568" s="281"/>
      <c r="E1568" s="281"/>
      <c r="F1568" s="281"/>
      <c r="G1568" s="296"/>
      <c r="H1568" s="676"/>
      <c r="I1568" s="281"/>
      <c r="J1568" s="281"/>
      <c r="K1568" s="281"/>
      <c r="L1568" s="676"/>
      <c r="M1568" s="306"/>
      <c r="N1568" s="325"/>
      <c r="O1568" s="507"/>
      <c r="P1568" s="513"/>
      <c r="Q1568" s="514"/>
      <c r="R1568" s="514"/>
      <c r="S1568" s="279">
        <f t="shared" si="306"/>
        <v>-365</v>
      </c>
      <c r="T1568" s="501"/>
      <c r="U1568" s="324"/>
      <c r="V1568" s="282"/>
      <c r="W1568" s="282"/>
      <c r="X1568" s="280"/>
      <c r="Y1568" s="280"/>
      <c r="Z1568" s="282"/>
      <c r="AA1568" s="319">
        <f t="shared" si="307"/>
        <v>0</v>
      </c>
      <c r="AB1568" s="149"/>
      <c r="AC1568" s="280"/>
      <c r="AD1568" s="305"/>
      <c r="AE1568" s="280"/>
      <c r="AF1568" s="280"/>
      <c r="AG1568" s="280"/>
      <c r="AH1568" s="280"/>
      <c r="AI1568" s="280"/>
      <c r="AJ1568" s="280"/>
      <c r="AK1568" s="501"/>
      <c r="AL1568" s="501"/>
      <c r="AM1568" s="501"/>
      <c r="AN1568" s="501"/>
      <c r="AO1568" s="501"/>
      <c r="AP1568" s="280"/>
    </row>
    <row r="1569" spans="1:42" ht="12.75" customHeight="1" x14ac:dyDescent="0.2">
      <c r="A1569" s="281">
        <v>1568</v>
      </c>
      <c r="B1569" s="281"/>
      <c r="C1569" s="281"/>
      <c r="D1569" s="281"/>
      <c r="E1569" s="281"/>
      <c r="F1569" s="281"/>
      <c r="G1569" s="296"/>
      <c r="H1569" s="676"/>
      <c r="I1569" s="281"/>
      <c r="J1569" s="281"/>
      <c r="K1569" s="281"/>
      <c r="L1569" s="676"/>
      <c r="M1569" s="306"/>
      <c r="N1569" s="325"/>
      <c r="O1569" s="507"/>
      <c r="P1569" s="513"/>
      <c r="Q1569" s="514"/>
      <c r="R1569" s="514"/>
      <c r="S1569" s="279">
        <f t="shared" si="306"/>
        <v>-365</v>
      </c>
      <c r="T1569" s="501"/>
      <c r="U1569" s="324"/>
      <c r="V1569" s="282"/>
      <c r="W1569" s="282"/>
      <c r="X1569" s="280"/>
      <c r="Y1569" s="280"/>
      <c r="Z1569" s="282"/>
      <c r="AA1569" s="319">
        <f t="shared" si="307"/>
        <v>0</v>
      </c>
      <c r="AB1569" s="149"/>
      <c r="AC1569" s="280"/>
      <c r="AD1569" s="305"/>
      <c r="AE1569" s="280"/>
      <c r="AF1569" s="280"/>
      <c r="AG1569" s="280"/>
      <c r="AH1569" s="280"/>
      <c r="AI1569" s="280"/>
      <c r="AJ1569" s="280"/>
      <c r="AK1569" s="501"/>
      <c r="AL1569" s="501"/>
      <c r="AM1569" s="501"/>
      <c r="AN1569" s="501"/>
      <c r="AO1569" s="501"/>
      <c r="AP1569" s="280"/>
    </row>
    <row r="1570" spans="1:42" ht="12.75" customHeight="1" x14ac:dyDescent="0.2">
      <c r="A1570" s="281">
        <v>1569</v>
      </c>
      <c r="B1570" s="281"/>
      <c r="C1570" s="281"/>
      <c r="D1570" s="281"/>
      <c r="E1570" s="281"/>
      <c r="F1570" s="281"/>
      <c r="G1570" s="296"/>
      <c r="H1570" s="676"/>
      <c r="I1570" s="281"/>
      <c r="J1570" s="281"/>
      <c r="K1570" s="281"/>
      <c r="L1570" s="676"/>
      <c r="M1570" s="306"/>
      <c r="N1570" s="325"/>
      <c r="O1570" s="507"/>
      <c r="P1570" s="513"/>
      <c r="Q1570" s="514"/>
      <c r="R1570" s="514"/>
      <c r="S1570" s="279">
        <f t="shared" si="306"/>
        <v>-365</v>
      </c>
      <c r="T1570" s="501"/>
      <c r="U1570" s="324"/>
      <c r="V1570" s="282"/>
      <c r="W1570" s="282"/>
      <c r="X1570" s="280"/>
      <c r="Y1570" s="280"/>
      <c r="Z1570" s="282"/>
      <c r="AA1570" s="319">
        <f t="shared" si="307"/>
        <v>0</v>
      </c>
      <c r="AB1570" s="149"/>
      <c r="AC1570" s="280"/>
      <c r="AD1570" s="305"/>
      <c r="AE1570" s="280"/>
      <c r="AF1570" s="280"/>
      <c r="AG1570" s="280"/>
      <c r="AH1570" s="280"/>
      <c r="AI1570" s="280"/>
      <c r="AJ1570" s="280"/>
      <c r="AK1570" s="501"/>
      <c r="AL1570" s="501"/>
      <c r="AM1570" s="501"/>
      <c r="AN1570" s="501"/>
      <c r="AO1570" s="501"/>
      <c r="AP1570" s="280"/>
    </row>
    <row r="1571" spans="1:42" ht="12.75" customHeight="1" x14ac:dyDescent="0.2">
      <c r="A1571" s="281">
        <v>1570</v>
      </c>
      <c r="B1571" s="281"/>
      <c r="C1571" s="281"/>
      <c r="D1571" s="281"/>
      <c r="E1571" s="281"/>
      <c r="F1571" s="281"/>
      <c r="G1571" s="296"/>
      <c r="H1571" s="676"/>
      <c r="I1571" s="281"/>
      <c r="J1571" s="281"/>
      <c r="K1571" s="281"/>
      <c r="L1571" s="676"/>
      <c r="M1571" s="306"/>
      <c r="N1571" s="325"/>
      <c r="O1571" s="507"/>
      <c r="P1571" s="513"/>
      <c r="Q1571" s="514"/>
      <c r="R1571" s="514"/>
      <c r="S1571" s="279">
        <f t="shared" si="306"/>
        <v>-365</v>
      </c>
      <c r="T1571" s="501"/>
      <c r="U1571" s="324"/>
      <c r="V1571" s="282"/>
      <c r="W1571" s="282"/>
      <c r="X1571" s="280"/>
      <c r="Y1571" s="280"/>
      <c r="Z1571" s="282"/>
      <c r="AA1571" s="319">
        <f t="shared" si="307"/>
        <v>0</v>
      </c>
      <c r="AB1571" s="149"/>
      <c r="AC1571" s="280"/>
      <c r="AD1571" s="305"/>
      <c r="AE1571" s="280"/>
      <c r="AF1571" s="280"/>
      <c r="AG1571" s="280"/>
      <c r="AH1571" s="280"/>
      <c r="AI1571" s="280"/>
      <c r="AJ1571" s="280"/>
      <c r="AK1571" s="501"/>
      <c r="AL1571" s="501"/>
      <c r="AM1571" s="501"/>
      <c r="AN1571" s="501"/>
      <c r="AO1571" s="501"/>
      <c r="AP1571" s="280"/>
    </row>
    <row r="1572" spans="1:42" ht="12.75" customHeight="1" x14ac:dyDescent="0.2">
      <c r="A1572" s="281">
        <v>1571</v>
      </c>
      <c r="B1572" s="281"/>
      <c r="C1572" s="281"/>
      <c r="D1572" s="281"/>
      <c r="E1572" s="281"/>
      <c r="F1572" s="281"/>
      <c r="G1572" s="296"/>
      <c r="H1572" s="676"/>
      <c r="I1572" s="281"/>
      <c r="J1572" s="281"/>
      <c r="K1572" s="281"/>
      <c r="L1572" s="676"/>
      <c r="M1572" s="306"/>
      <c r="N1572" s="325"/>
      <c r="O1572" s="507"/>
      <c r="P1572" s="513"/>
      <c r="Q1572" s="514"/>
      <c r="R1572" s="514"/>
      <c r="S1572" s="279">
        <f t="shared" si="306"/>
        <v>-365</v>
      </c>
      <c r="T1572" s="501"/>
      <c r="U1572" s="324"/>
      <c r="V1572" s="282"/>
      <c r="W1572" s="282"/>
      <c r="X1572" s="280"/>
      <c r="Y1572" s="280"/>
      <c r="Z1572" s="282"/>
      <c r="AA1572" s="319">
        <f t="shared" si="307"/>
        <v>0</v>
      </c>
      <c r="AB1572" s="149"/>
      <c r="AC1572" s="280"/>
      <c r="AD1572" s="305"/>
      <c r="AE1572" s="280"/>
      <c r="AF1572" s="280"/>
      <c r="AG1572" s="280"/>
      <c r="AH1572" s="280"/>
      <c r="AI1572" s="280"/>
      <c r="AJ1572" s="280"/>
      <c r="AK1572" s="501"/>
      <c r="AL1572" s="501"/>
      <c r="AM1572" s="501"/>
      <c r="AN1572" s="501"/>
      <c r="AO1572" s="501"/>
      <c r="AP1572" s="280"/>
    </row>
    <row r="1573" spans="1:42" ht="12.75" customHeight="1" x14ac:dyDescent="0.2">
      <c r="A1573" s="281">
        <v>1572</v>
      </c>
      <c r="B1573" s="281"/>
      <c r="C1573" s="281"/>
      <c r="D1573" s="281"/>
      <c r="E1573" s="281"/>
      <c r="F1573" s="281"/>
      <c r="G1573" s="296"/>
      <c r="H1573" s="676"/>
      <c r="I1573" s="281"/>
      <c r="J1573" s="281"/>
      <c r="K1573" s="281"/>
      <c r="L1573" s="676"/>
      <c r="M1573" s="306"/>
      <c r="N1573" s="325"/>
      <c r="O1573" s="507"/>
      <c r="P1573" s="513"/>
      <c r="Q1573" s="514"/>
      <c r="R1573" s="514"/>
      <c r="S1573" s="279">
        <f t="shared" si="306"/>
        <v>-365</v>
      </c>
      <c r="T1573" s="501"/>
      <c r="U1573" s="324"/>
      <c r="V1573" s="282"/>
      <c r="W1573" s="282"/>
      <c r="X1573" s="280"/>
      <c r="Y1573" s="280"/>
      <c r="Z1573" s="282"/>
      <c r="AA1573" s="319">
        <f t="shared" si="307"/>
        <v>0</v>
      </c>
      <c r="AB1573" s="149"/>
      <c r="AC1573" s="280"/>
      <c r="AD1573" s="305"/>
      <c r="AE1573" s="280"/>
      <c r="AF1573" s="280"/>
      <c r="AG1573" s="280"/>
      <c r="AH1573" s="280"/>
      <c r="AI1573" s="280"/>
      <c r="AJ1573" s="280"/>
      <c r="AK1573" s="501"/>
      <c r="AL1573" s="501"/>
      <c r="AM1573" s="501"/>
      <c r="AN1573" s="501"/>
      <c r="AO1573" s="501"/>
      <c r="AP1573" s="280"/>
    </row>
    <row r="1574" spans="1:42" ht="12.75" customHeight="1" x14ac:dyDescent="0.2">
      <c r="A1574" s="281">
        <v>1573</v>
      </c>
      <c r="B1574" s="281"/>
      <c r="C1574" s="281"/>
      <c r="D1574" s="281"/>
      <c r="E1574" s="281"/>
      <c r="F1574" s="281"/>
      <c r="G1574" s="296"/>
      <c r="H1574" s="676"/>
      <c r="I1574" s="281"/>
      <c r="J1574" s="281"/>
      <c r="K1574" s="281"/>
      <c r="L1574" s="676"/>
      <c r="M1574" s="306"/>
      <c r="N1574" s="325"/>
      <c r="O1574" s="507"/>
      <c r="P1574" s="513"/>
      <c r="Q1574" s="514"/>
      <c r="R1574" s="514"/>
      <c r="S1574" s="279">
        <f t="shared" si="306"/>
        <v>-365</v>
      </c>
      <c r="T1574" s="501"/>
      <c r="U1574" s="324"/>
      <c r="V1574" s="282"/>
      <c r="W1574" s="282"/>
      <c r="X1574" s="280"/>
      <c r="Y1574" s="280"/>
      <c r="Z1574" s="282"/>
      <c r="AA1574" s="319">
        <f t="shared" si="307"/>
        <v>0</v>
      </c>
      <c r="AB1574" s="149"/>
      <c r="AC1574" s="280"/>
      <c r="AD1574" s="305"/>
      <c r="AE1574" s="280"/>
      <c r="AF1574" s="280"/>
      <c r="AG1574" s="280"/>
      <c r="AH1574" s="280"/>
      <c r="AI1574" s="280"/>
      <c r="AJ1574" s="280"/>
      <c r="AK1574" s="501"/>
      <c r="AL1574" s="501"/>
      <c r="AM1574" s="501"/>
      <c r="AN1574" s="501"/>
      <c r="AO1574" s="501"/>
      <c r="AP1574" s="280"/>
    </row>
    <row r="1575" spans="1:42" ht="12.75" customHeight="1" x14ac:dyDescent="0.2">
      <c r="A1575" s="281">
        <v>1574</v>
      </c>
      <c r="B1575" s="281"/>
      <c r="C1575" s="281"/>
      <c r="D1575" s="281"/>
      <c r="E1575" s="281"/>
      <c r="F1575" s="281"/>
      <c r="G1575" s="296"/>
      <c r="H1575" s="676"/>
      <c r="I1575" s="281"/>
      <c r="J1575" s="281"/>
      <c r="K1575" s="281"/>
      <c r="L1575" s="676"/>
      <c r="M1575" s="306"/>
      <c r="N1575" s="325"/>
      <c r="O1575" s="507"/>
      <c r="P1575" s="513"/>
      <c r="Q1575" s="514"/>
      <c r="R1575" s="514"/>
      <c r="S1575" s="279">
        <f t="shared" si="306"/>
        <v>-365</v>
      </c>
      <c r="T1575" s="501"/>
      <c r="U1575" s="324"/>
      <c r="V1575" s="282"/>
      <c r="W1575" s="282"/>
      <c r="X1575" s="280"/>
      <c r="Y1575" s="280"/>
      <c r="Z1575" s="282"/>
      <c r="AA1575" s="319">
        <f t="shared" si="307"/>
        <v>0</v>
      </c>
      <c r="AB1575" s="149"/>
      <c r="AC1575" s="280"/>
      <c r="AD1575" s="305"/>
      <c r="AE1575" s="280"/>
      <c r="AF1575" s="280"/>
      <c r="AG1575" s="280"/>
      <c r="AH1575" s="280"/>
      <c r="AI1575" s="280"/>
      <c r="AJ1575" s="280"/>
      <c r="AK1575" s="501"/>
      <c r="AL1575" s="501"/>
      <c r="AM1575" s="501"/>
      <c r="AN1575" s="501"/>
      <c r="AO1575" s="501"/>
      <c r="AP1575" s="280"/>
    </row>
    <row r="1576" spans="1:42" ht="12.75" customHeight="1" x14ac:dyDescent="0.2">
      <c r="A1576" s="281">
        <v>1575</v>
      </c>
      <c r="B1576" s="281"/>
      <c r="C1576" s="281"/>
      <c r="D1576" s="281"/>
      <c r="E1576" s="281"/>
      <c r="F1576" s="281"/>
      <c r="G1576" s="296"/>
      <c r="H1576" s="676"/>
      <c r="I1576" s="281"/>
      <c r="J1576" s="281"/>
      <c r="K1576" s="281"/>
      <c r="L1576" s="676"/>
      <c r="M1576" s="306"/>
      <c r="N1576" s="325"/>
      <c r="O1576" s="507"/>
      <c r="P1576" s="513"/>
      <c r="Q1576" s="514"/>
      <c r="R1576" s="514"/>
      <c r="S1576" s="279">
        <f t="shared" si="306"/>
        <v>-365</v>
      </c>
      <c r="T1576" s="501"/>
      <c r="U1576" s="324"/>
      <c r="V1576" s="282"/>
      <c r="W1576" s="282"/>
      <c r="X1576" s="280"/>
      <c r="Y1576" s="280"/>
      <c r="Z1576" s="282"/>
      <c r="AA1576" s="319">
        <f t="shared" si="307"/>
        <v>0</v>
      </c>
      <c r="AB1576" s="149"/>
      <c r="AC1576" s="280"/>
      <c r="AD1576" s="305"/>
      <c r="AE1576" s="280"/>
      <c r="AF1576" s="280"/>
      <c r="AG1576" s="280"/>
      <c r="AH1576" s="280"/>
      <c r="AI1576" s="280"/>
      <c r="AJ1576" s="280"/>
      <c r="AK1576" s="501"/>
      <c r="AL1576" s="501"/>
      <c r="AM1576" s="501"/>
      <c r="AN1576" s="501"/>
      <c r="AO1576" s="501"/>
      <c r="AP1576" s="280"/>
    </row>
    <row r="1577" spans="1:42" ht="12.75" customHeight="1" x14ac:dyDescent="0.2">
      <c r="A1577" s="281">
        <v>1576</v>
      </c>
      <c r="B1577" s="281"/>
      <c r="C1577" s="281"/>
      <c r="D1577" s="281"/>
      <c r="E1577" s="281"/>
      <c r="F1577" s="281"/>
      <c r="G1577" s="296"/>
      <c r="H1577" s="676"/>
      <c r="I1577" s="281"/>
      <c r="J1577" s="281"/>
      <c r="K1577" s="281"/>
      <c r="L1577" s="676"/>
      <c r="M1577" s="306"/>
      <c r="N1577" s="325"/>
      <c r="O1577" s="507"/>
      <c r="P1577" s="513"/>
      <c r="Q1577" s="514"/>
      <c r="R1577" s="514"/>
      <c r="S1577" s="279">
        <f t="shared" si="306"/>
        <v>-365</v>
      </c>
      <c r="T1577" s="501"/>
      <c r="U1577" s="324"/>
      <c r="V1577" s="282"/>
      <c r="W1577" s="282"/>
      <c r="X1577" s="280"/>
      <c r="Y1577" s="280"/>
      <c r="Z1577" s="282"/>
      <c r="AA1577" s="319">
        <f t="shared" si="307"/>
        <v>0</v>
      </c>
      <c r="AB1577" s="149"/>
      <c r="AC1577" s="280"/>
      <c r="AD1577" s="305"/>
      <c r="AE1577" s="280"/>
      <c r="AF1577" s="280"/>
      <c r="AG1577" s="280"/>
      <c r="AH1577" s="280"/>
      <c r="AI1577" s="280"/>
      <c r="AJ1577" s="280"/>
      <c r="AK1577" s="501"/>
      <c r="AL1577" s="501"/>
      <c r="AM1577" s="501"/>
      <c r="AN1577" s="501"/>
      <c r="AO1577" s="501"/>
      <c r="AP1577" s="280"/>
    </row>
    <row r="1578" spans="1:42" ht="12.75" customHeight="1" x14ac:dyDescent="0.2">
      <c r="A1578" s="281">
        <v>1577</v>
      </c>
      <c r="B1578" s="281"/>
      <c r="C1578" s="281"/>
      <c r="D1578" s="281"/>
      <c r="E1578" s="281"/>
      <c r="F1578" s="281"/>
      <c r="G1578" s="296"/>
      <c r="H1578" s="676"/>
      <c r="I1578" s="281"/>
      <c r="J1578" s="281"/>
      <c r="K1578" s="281"/>
      <c r="L1578" s="676"/>
      <c r="M1578" s="306"/>
      <c r="N1578" s="325"/>
      <c r="O1578" s="507"/>
      <c r="P1578" s="513"/>
      <c r="Q1578" s="514"/>
      <c r="R1578" s="514"/>
      <c r="S1578" s="279">
        <f t="shared" si="306"/>
        <v>-365</v>
      </c>
      <c r="T1578" s="501"/>
      <c r="U1578" s="324"/>
      <c r="V1578" s="282"/>
      <c r="W1578" s="282"/>
      <c r="X1578" s="280"/>
      <c r="Y1578" s="280"/>
      <c r="Z1578" s="282"/>
      <c r="AA1578" s="319">
        <f t="shared" si="307"/>
        <v>0</v>
      </c>
      <c r="AB1578" s="149"/>
      <c r="AC1578" s="280"/>
      <c r="AD1578" s="305"/>
      <c r="AE1578" s="280"/>
      <c r="AF1578" s="280"/>
      <c r="AG1578" s="280"/>
      <c r="AH1578" s="280"/>
      <c r="AI1578" s="280"/>
      <c r="AJ1578" s="280"/>
      <c r="AK1578" s="501"/>
      <c r="AL1578" s="501"/>
      <c r="AM1578" s="501"/>
      <c r="AN1578" s="501"/>
      <c r="AO1578" s="501"/>
      <c r="AP1578" s="280"/>
    </row>
    <row r="1579" spans="1:42" ht="12.75" customHeight="1" x14ac:dyDescent="0.2">
      <c r="A1579" s="281">
        <v>1578</v>
      </c>
      <c r="B1579" s="281"/>
      <c r="C1579" s="281"/>
      <c r="D1579" s="281"/>
      <c r="E1579" s="281"/>
      <c r="F1579" s="281"/>
      <c r="G1579" s="296"/>
      <c r="H1579" s="676"/>
      <c r="I1579" s="281"/>
      <c r="J1579" s="281"/>
      <c r="K1579" s="281"/>
      <c r="L1579" s="676"/>
      <c r="M1579" s="306"/>
      <c r="N1579" s="325"/>
      <c r="O1579" s="507"/>
      <c r="P1579" s="513"/>
      <c r="Q1579" s="514"/>
      <c r="R1579" s="514"/>
      <c r="S1579" s="279">
        <f t="shared" si="306"/>
        <v>-365</v>
      </c>
      <c r="T1579" s="501"/>
      <c r="U1579" s="324"/>
      <c r="V1579" s="282"/>
      <c r="W1579" s="282"/>
      <c r="X1579" s="280"/>
      <c r="Y1579" s="280"/>
      <c r="Z1579" s="282"/>
      <c r="AA1579" s="319">
        <f t="shared" si="307"/>
        <v>0</v>
      </c>
      <c r="AB1579" s="149"/>
      <c r="AC1579" s="280"/>
      <c r="AD1579" s="305"/>
      <c r="AE1579" s="280"/>
      <c r="AF1579" s="280"/>
      <c r="AG1579" s="280"/>
      <c r="AH1579" s="280"/>
      <c r="AI1579" s="280"/>
      <c r="AJ1579" s="280"/>
      <c r="AK1579" s="501"/>
      <c r="AL1579" s="501"/>
      <c r="AM1579" s="501"/>
      <c r="AN1579" s="501"/>
      <c r="AO1579" s="501"/>
      <c r="AP1579" s="280"/>
    </row>
    <row r="1580" spans="1:42" ht="12.75" customHeight="1" x14ac:dyDescent="0.2">
      <c r="A1580" s="281">
        <v>1579</v>
      </c>
      <c r="B1580" s="281"/>
      <c r="C1580" s="281"/>
      <c r="D1580" s="281"/>
      <c r="E1580" s="281"/>
      <c r="F1580" s="281"/>
      <c r="G1580" s="296"/>
      <c r="H1580" s="676"/>
      <c r="I1580" s="281"/>
      <c r="J1580" s="281"/>
      <c r="K1580" s="281"/>
      <c r="L1580" s="676"/>
      <c r="M1580" s="306"/>
      <c r="N1580" s="325"/>
      <c r="O1580" s="507"/>
      <c r="P1580" s="513"/>
      <c r="Q1580" s="514"/>
      <c r="R1580" s="514"/>
      <c r="S1580" s="279">
        <f t="shared" si="306"/>
        <v>-365</v>
      </c>
      <c r="T1580" s="501"/>
      <c r="U1580" s="324"/>
      <c r="V1580" s="282"/>
      <c r="W1580" s="282"/>
      <c r="X1580" s="280"/>
      <c r="Y1580" s="280"/>
      <c r="Z1580" s="282"/>
      <c r="AA1580" s="319">
        <f t="shared" si="307"/>
        <v>0</v>
      </c>
      <c r="AB1580" s="149"/>
      <c r="AC1580" s="280"/>
      <c r="AD1580" s="305"/>
      <c r="AE1580" s="280"/>
      <c r="AF1580" s="280"/>
      <c r="AG1580" s="280"/>
      <c r="AH1580" s="280"/>
      <c r="AI1580" s="280"/>
      <c r="AJ1580" s="280"/>
      <c r="AK1580" s="501"/>
      <c r="AL1580" s="501"/>
      <c r="AM1580" s="501"/>
      <c r="AN1580" s="501"/>
      <c r="AO1580" s="501"/>
      <c r="AP1580" s="280"/>
    </row>
    <row r="1581" spans="1:42" ht="12.75" customHeight="1" x14ac:dyDescent="0.2">
      <c r="A1581" s="281">
        <v>1580</v>
      </c>
      <c r="B1581" s="281"/>
      <c r="C1581" s="281"/>
      <c r="D1581" s="281"/>
      <c r="E1581" s="281"/>
      <c r="F1581" s="281"/>
      <c r="G1581" s="296"/>
      <c r="H1581" s="676"/>
      <c r="I1581" s="281"/>
      <c r="J1581" s="281"/>
      <c r="K1581" s="281"/>
      <c r="L1581" s="676"/>
      <c r="M1581" s="306"/>
      <c r="N1581" s="325"/>
      <c r="O1581" s="507"/>
      <c r="P1581" s="513"/>
      <c r="Q1581" s="514"/>
      <c r="R1581" s="514"/>
      <c r="S1581" s="279">
        <f t="shared" si="306"/>
        <v>-365</v>
      </c>
      <c r="T1581" s="501"/>
      <c r="U1581" s="324"/>
      <c r="V1581" s="282"/>
      <c r="W1581" s="282"/>
      <c r="X1581" s="280"/>
      <c r="Y1581" s="280"/>
      <c r="Z1581" s="282"/>
      <c r="AA1581" s="319">
        <f t="shared" si="307"/>
        <v>0</v>
      </c>
      <c r="AB1581" s="149"/>
      <c r="AC1581" s="280"/>
      <c r="AD1581" s="305"/>
      <c r="AE1581" s="280"/>
      <c r="AF1581" s="280"/>
      <c r="AG1581" s="280"/>
      <c r="AH1581" s="280"/>
      <c r="AI1581" s="280"/>
      <c r="AJ1581" s="280"/>
      <c r="AK1581" s="501"/>
      <c r="AL1581" s="501"/>
      <c r="AM1581" s="501"/>
      <c r="AN1581" s="501"/>
      <c r="AO1581" s="501"/>
      <c r="AP1581" s="280"/>
    </row>
    <row r="1582" spans="1:42" ht="12.75" customHeight="1" x14ac:dyDescent="0.2">
      <c r="A1582" s="281">
        <v>1581</v>
      </c>
      <c r="B1582" s="281"/>
      <c r="C1582" s="281"/>
      <c r="D1582" s="281"/>
      <c r="E1582" s="281"/>
      <c r="F1582" s="281"/>
      <c r="G1582" s="296"/>
      <c r="H1582" s="676"/>
      <c r="I1582" s="281"/>
      <c r="J1582" s="281"/>
      <c r="K1582" s="281"/>
      <c r="L1582" s="676"/>
      <c r="M1582" s="306"/>
      <c r="N1582" s="325"/>
      <c r="O1582" s="507"/>
      <c r="P1582" s="513"/>
      <c r="Q1582" s="514"/>
      <c r="R1582" s="514"/>
      <c r="S1582" s="279">
        <f t="shared" si="306"/>
        <v>-365</v>
      </c>
      <c r="T1582" s="501"/>
      <c r="U1582" s="324"/>
      <c r="V1582" s="282"/>
      <c r="W1582" s="282"/>
      <c r="X1582" s="280"/>
      <c r="Y1582" s="280"/>
      <c r="Z1582" s="282"/>
      <c r="AA1582" s="319">
        <f t="shared" si="307"/>
        <v>0</v>
      </c>
      <c r="AB1582" s="149"/>
      <c r="AC1582" s="280"/>
      <c r="AD1582" s="305"/>
      <c r="AE1582" s="280"/>
      <c r="AF1582" s="280"/>
      <c r="AG1582" s="280"/>
      <c r="AH1582" s="280"/>
      <c r="AI1582" s="280"/>
      <c r="AJ1582" s="280"/>
      <c r="AK1582" s="501"/>
      <c r="AL1582" s="501"/>
      <c r="AM1582" s="501"/>
      <c r="AN1582" s="501"/>
      <c r="AO1582" s="501"/>
      <c r="AP1582" s="280"/>
    </row>
    <row r="1583" spans="1:42" ht="12.75" customHeight="1" x14ac:dyDescent="0.2">
      <c r="A1583" s="281">
        <v>1582</v>
      </c>
      <c r="B1583" s="281"/>
      <c r="C1583" s="281"/>
      <c r="D1583" s="281"/>
      <c r="E1583" s="281"/>
      <c r="F1583" s="281"/>
      <c r="G1583" s="296"/>
      <c r="H1583" s="676"/>
      <c r="I1583" s="281"/>
      <c r="J1583" s="281"/>
      <c r="K1583" s="281"/>
      <c r="L1583" s="676"/>
      <c r="M1583" s="306"/>
      <c r="N1583" s="325"/>
      <c r="O1583" s="507"/>
      <c r="P1583" s="513"/>
      <c r="Q1583" s="514"/>
      <c r="R1583" s="514"/>
      <c r="S1583" s="279">
        <f t="shared" si="306"/>
        <v>-365</v>
      </c>
      <c r="T1583" s="501"/>
      <c r="U1583" s="324"/>
      <c r="V1583" s="282"/>
      <c r="W1583" s="282"/>
      <c r="X1583" s="280"/>
      <c r="Y1583" s="280"/>
      <c r="Z1583" s="282"/>
      <c r="AA1583" s="319">
        <f t="shared" si="307"/>
        <v>0</v>
      </c>
      <c r="AB1583" s="149"/>
      <c r="AC1583" s="280"/>
      <c r="AD1583" s="305"/>
      <c r="AE1583" s="280"/>
      <c r="AF1583" s="280"/>
      <c r="AG1583" s="280"/>
      <c r="AH1583" s="280"/>
      <c r="AI1583" s="280"/>
      <c r="AJ1583" s="280"/>
      <c r="AK1583" s="501"/>
      <c r="AL1583" s="501"/>
      <c r="AM1583" s="501"/>
      <c r="AN1583" s="501"/>
      <c r="AO1583" s="501"/>
      <c r="AP1583" s="280"/>
    </row>
    <row r="1584" spans="1:42" ht="12.75" customHeight="1" x14ac:dyDescent="0.2">
      <c r="A1584" s="281">
        <v>1583</v>
      </c>
      <c r="B1584" s="281"/>
      <c r="C1584" s="281"/>
      <c r="D1584" s="281"/>
      <c r="E1584" s="281"/>
      <c r="F1584" s="281"/>
      <c r="G1584" s="296"/>
      <c r="H1584" s="676"/>
      <c r="I1584" s="281"/>
      <c r="J1584" s="281"/>
      <c r="K1584" s="281"/>
      <c r="L1584" s="676"/>
      <c r="M1584" s="306"/>
      <c r="N1584" s="325"/>
      <c r="O1584" s="507"/>
      <c r="P1584" s="513"/>
      <c r="Q1584" s="514"/>
      <c r="R1584" s="514"/>
      <c r="S1584" s="279">
        <f t="shared" si="306"/>
        <v>-365</v>
      </c>
      <c r="T1584" s="501"/>
      <c r="U1584" s="324"/>
      <c r="V1584" s="282"/>
      <c r="W1584" s="282"/>
      <c r="X1584" s="280"/>
      <c r="Y1584" s="280"/>
      <c r="Z1584" s="282"/>
      <c r="AA1584" s="319">
        <f t="shared" si="307"/>
        <v>0</v>
      </c>
      <c r="AB1584" s="149"/>
      <c r="AC1584" s="280"/>
      <c r="AD1584" s="305"/>
      <c r="AE1584" s="280"/>
      <c r="AF1584" s="280"/>
      <c r="AG1584" s="280"/>
      <c r="AH1584" s="280"/>
      <c r="AI1584" s="280"/>
      <c r="AJ1584" s="280"/>
      <c r="AK1584" s="501"/>
      <c r="AL1584" s="501"/>
      <c r="AM1584" s="501"/>
      <c r="AN1584" s="501"/>
      <c r="AO1584" s="501"/>
      <c r="AP1584" s="280"/>
    </row>
    <row r="1585" spans="1:42" ht="12.75" customHeight="1" x14ac:dyDescent="0.2">
      <c r="A1585" s="281">
        <v>1584</v>
      </c>
      <c r="B1585" s="281"/>
      <c r="C1585" s="281"/>
      <c r="D1585" s="281"/>
      <c r="E1585" s="281"/>
      <c r="F1585" s="281"/>
      <c r="G1585" s="296"/>
      <c r="H1585" s="676"/>
      <c r="I1585" s="281"/>
      <c r="J1585" s="281"/>
      <c r="K1585" s="281"/>
      <c r="L1585" s="676"/>
      <c r="M1585" s="306"/>
      <c r="N1585" s="325"/>
      <c r="O1585" s="507"/>
      <c r="P1585" s="513"/>
      <c r="Q1585" s="514"/>
      <c r="R1585" s="514"/>
      <c r="S1585" s="279">
        <f t="shared" si="306"/>
        <v>-365</v>
      </c>
      <c r="T1585" s="501"/>
      <c r="U1585" s="324"/>
      <c r="V1585" s="282"/>
      <c r="W1585" s="282"/>
      <c r="X1585" s="280"/>
      <c r="Y1585" s="280"/>
      <c r="Z1585" s="282"/>
      <c r="AA1585" s="319">
        <f t="shared" si="307"/>
        <v>0</v>
      </c>
      <c r="AB1585" s="149"/>
      <c r="AC1585" s="280"/>
      <c r="AD1585" s="305"/>
      <c r="AE1585" s="280"/>
      <c r="AF1585" s="280"/>
      <c r="AG1585" s="280"/>
      <c r="AH1585" s="280"/>
      <c r="AI1585" s="280"/>
      <c r="AJ1585" s="280"/>
      <c r="AK1585" s="501"/>
      <c r="AL1585" s="501"/>
      <c r="AM1585" s="501"/>
      <c r="AN1585" s="501"/>
      <c r="AO1585" s="501"/>
      <c r="AP1585" s="280"/>
    </row>
    <row r="1586" spans="1:42" ht="12.75" customHeight="1" x14ac:dyDescent="0.2">
      <c r="A1586" s="281">
        <v>1585</v>
      </c>
      <c r="B1586" s="281"/>
      <c r="C1586" s="281"/>
      <c r="D1586" s="281"/>
      <c r="E1586" s="281"/>
      <c r="F1586" s="281"/>
      <c r="G1586" s="296"/>
      <c r="H1586" s="676"/>
      <c r="I1586" s="281"/>
      <c r="J1586" s="281"/>
      <c r="K1586" s="281"/>
      <c r="L1586" s="676"/>
      <c r="M1586" s="306"/>
      <c r="N1586" s="325"/>
      <c r="O1586" s="507"/>
      <c r="P1586" s="513"/>
      <c r="Q1586" s="514"/>
      <c r="R1586" s="514"/>
      <c r="S1586" s="279">
        <f t="shared" si="306"/>
        <v>-365</v>
      </c>
      <c r="T1586" s="501"/>
      <c r="U1586" s="324"/>
      <c r="V1586" s="282"/>
      <c r="W1586" s="282"/>
      <c r="X1586" s="280"/>
      <c r="Y1586" s="280"/>
      <c r="Z1586" s="282"/>
      <c r="AA1586" s="319">
        <f t="shared" si="307"/>
        <v>0</v>
      </c>
      <c r="AB1586" s="149"/>
      <c r="AC1586" s="280"/>
      <c r="AD1586" s="305"/>
      <c r="AE1586" s="280"/>
      <c r="AF1586" s="280"/>
      <c r="AG1586" s="280"/>
      <c r="AH1586" s="280"/>
      <c r="AI1586" s="280"/>
      <c r="AJ1586" s="280"/>
      <c r="AK1586" s="501"/>
      <c r="AL1586" s="501"/>
      <c r="AM1586" s="501"/>
      <c r="AN1586" s="501"/>
      <c r="AO1586" s="501"/>
      <c r="AP1586" s="280"/>
    </row>
    <row r="1587" spans="1:42" ht="12.75" customHeight="1" x14ac:dyDescent="0.2">
      <c r="A1587" s="281">
        <v>1586</v>
      </c>
      <c r="B1587" s="281"/>
      <c r="C1587" s="281"/>
      <c r="D1587" s="281"/>
      <c r="E1587" s="281"/>
      <c r="F1587" s="281"/>
      <c r="G1587" s="296"/>
      <c r="H1587" s="676"/>
      <c r="I1587" s="281"/>
      <c r="J1587" s="281"/>
      <c r="K1587" s="281"/>
      <c r="L1587" s="676"/>
      <c r="M1587" s="306"/>
      <c r="N1587" s="325"/>
      <c r="O1587" s="507"/>
      <c r="P1587" s="513"/>
      <c r="Q1587" s="514"/>
      <c r="R1587" s="514"/>
      <c r="S1587" s="279">
        <f t="shared" si="306"/>
        <v>-365</v>
      </c>
      <c r="T1587" s="501"/>
      <c r="U1587" s="324"/>
      <c r="V1587" s="282"/>
      <c r="W1587" s="282"/>
      <c r="X1587" s="280"/>
      <c r="Y1587" s="280"/>
      <c r="Z1587" s="282"/>
      <c r="AA1587" s="319">
        <f t="shared" si="307"/>
        <v>0</v>
      </c>
      <c r="AB1587" s="149"/>
      <c r="AC1587" s="280"/>
      <c r="AD1587" s="305"/>
      <c r="AE1587" s="280"/>
      <c r="AF1587" s="280"/>
      <c r="AG1587" s="280"/>
      <c r="AH1587" s="280"/>
      <c r="AI1587" s="280"/>
      <c r="AJ1587" s="280"/>
      <c r="AK1587" s="501"/>
      <c r="AL1587" s="501"/>
      <c r="AM1587" s="501"/>
      <c r="AN1587" s="501"/>
      <c r="AO1587" s="501"/>
      <c r="AP1587" s="280"/>
    </row>
    <row r="1588" spans="1:42" ht="12.75" customHeight="1" x14ac:dyDescent="0.2">
      <c r="A1588" s="281">
        <v>1587</v>
      </c>
      <c r="B1588" s="281"/>
      <c r="C1588" s="281"/>
      <c r="D1588" s="281"/>
      <c r="E1588" s="281"/>
      <c r="F1588" s="281"/>
      <c r="G1588" s="296"/>
      <c r="H1588" s="676"/>
      <c r="I1588" s="281"/>
      <c r="J1588" s="281"/>
      <c r="K1588" s="281"/>
      <c r="L1588" s="676"/>
      <c r="M1588" s="306"/>
      <c r="N1588" s="325"/>
      <c r="O1588" s="507"/>
      <c r="P1588" s="513"/>
      <c r="Q1588" s="514"/>
      <c r="R1588" s="514"/>
      <c r="S1588" s="279">
        <f t="shared" si="306"/>
        <v>-365</v>
      </c>
      <c r="T1588" s="501"/>
      <c r="U1588" s="324"/>
      <c r="V1588" s="282"/>
      <c r="W1588" s="282"/>
      <c r="X1588" s="280"/>
      <c r="Y1588" s="280"/>
      <c r="Z1588" s="282"/>
      <c r="AA1588" s="319">
        <f t="shared" si="307"/>
        <v>0</v>
      </c>
      <c r="AB1588" s="149"/>
      <c r="AC1588" s="280"/>
      <c r="AD1588" s="305"/>
      <c r="AE1588" s="280"/>
      <c r="AF1588" s="280"/>
      <c r="AG1588" s="280"/>
      <c r="AH1588" s="280"/>
      <c r="AI1588" s="280"/>
      <c r="AJ1588" s="280"/>
      <c r="AK1588" s="501"/>
      <c r="AL1588" s="501"/>
      <c r="AM1588" s="501"/>
      <c r="AN1588" s="501"/>
      <c r="AO1588" s="501"/>
      <c r="AP1588" s="280"/>
    </row>
    <row r="1589" spans="1:42" ht="12.75" customHeight="1" x14ac:dyDescent="0.2">
      <c r="A1589" s="281">
        <v>1588</v>
      </c>
      <c r="B1589" s="281"/>
      <c r="C1589" s="281"/>
      <c r="D1589" s="281"/>
      <c r="E1589" s="281"/>
      <c r="F1589" s="281"/>
      <c r="G1589" s="296"/>
      <c r="H1589" s="676"/>
      <c r="I1589" s="281"/>
      <c r="J1589" s="281"/>
      <c r="K1589" s="281"/>
      <c r="L1589" s="676"/>
      <c r="M1589" s="306"/>
      <c r="N1589" s="325"/>
      <c r="O1589" s="507"/>
      <c r="P1589" s="513"/>
      <c r="Q1589" s="514"/>
      <c r="R1589" s="514"/>
      <c r="S1589" s="279">
        <f t="shared" si="306"/>
        <v>-365</v>
      </c>
      <c r="T1589" s="501"/>
      <c r="U1589" s="324"/>
      <c r="V1589" s="282"/>
      <c r="W1589" s="282"/>
      <c r="X1589" s="280"/>
      <c r="Y1589" s="280"/>
      <c r="Z1589" s="282"/>
      <c r="AA1589" s="319">
        <f t="shared" si="307"/>
        <v>0</v>
      </c>
      <c r="AB1589" s="149"/>
      <c r="AC1589" s="280"/>
      <c r="AD1589" s="305"/>
      <c r="AE1589" s="280"/>
      <c r="AF1589" s="280"/>
      <c r="AG1589" s="280"/>
      <c r="AH1589" s="280"/>
      <c r="AI1589" s="280"/>
      <c r="AJ1589" s="280"/>
      <c r="AK1589" s="501"/>
      <c r="AL1589" s="501"/>
      <c r="AM1589" s="501"/>
      <c r="AN1589" s="501"/>
      <c r="AO1589" s="501"/>
      <c r="AP1589" s="280"/>
    </row>
    <row r="1590" spans="1:42" ht="12.75" customHeight="1" x14ac:dyDescent="0.2">
      <c r="A1590" s="281">
        <v>1589</v>
      </c>
      <c r="B1590" s="281"/>
      <c r="C1590" s="281"/>
      <c r="D1590" s="281"/>
      <c r="E1590" s="281"/>
      <c r="F1590" s="281"/>
      <c r="G1590" s="296"/>
      <c r="H1590" s="676"/>
      <c r="I1590" s="281"/>
      <c r="J1590" s="281"/>
      <c r="K1590" s="281"/>
      <c r="L1590" s="676"/>
      <c r="M1590" s="306"/>
      <c r="N1590" s="325"/>
      <c r="O1590" s="507"/>
      <c r="P1590" s="513"/>
      <c r="Q1590" s="514"/>
      <c r="R1590" s="514"/>
      <c r="S1590" s="279">
        <f t="shared" si="306"/>
        <v>-365</v>
      </c>
      <c r="T1590" s="501"/>
      <c r="U1590" s="324"/>
      <c r="V1590" s="282"/>
      <c r="W1590" s="282"/>
      <c r="X1590" s="280"/>
      <c r="Y1590" s="280"/>
      <c r="Z1590" s="282"/>
      <c r="AA1590" s="319">
        <f t="shared" si="307"/>
        <v>0</v>
      </c>
      <c r="AB1590" s="149"/>
      <c r="AC1590" s="280"/>
      <c r="AD1590" s="305"/>
      <c r="AE1590" s="280"/>
      <c r="AF1590" s="280"/>
      <c r="AG1590" s="280"/>
      <c r="AH1590" s="280"/>
      <c r="AI1590" s="280"/>
      <c r="AJ1590" s="280"/>
      <c r="AK1590" s="501"/>
      <c r="AL1590" s="501"/>
      <c r="AM1590" s="501"/>
      <c r="AN1590" s="501"/>
      <c r="AO1590" s="501"/>
      <c r="AP1590" s="280"/>
    </row>
    <row r="1591" spans="1:42" ht="12.75" customHeight="1" x14ac:dyDescent="0.2">
      <c r="A1591" s="281">
        <v>1590</v>
      </c>
      <c r="B1591" s="281"/>
      <c r="C1591" s="281"/>
      <c r="D1591" s="281"/>
      <c r="E1591" s="281"/>
      <c r="F1591" s="281"/>
      <c r="G1591" s="296"/>
      <c r="H1591" s="676"/>
      <c r="I1591" s="281"/>
      <c r="J1591" s="281"/>
      <c r="K1591" s="281"/>
      <c r="L1591" s="676"/>
      <c r="M1591" s="306"/>
      <c r="N1591" s="325"/>
      <c r="O1591" s="507"/>
      <c r="P1591" s="513"/>
      <c r="Q1591" s="514"/>
      <c r="R1591" s="514"/>
      <c r="S1591" s="279">
        <f t="shared" si="306"/>
        <v>-365</v>
      </c>
      <c r="T1591" s="501"/>
      <c r="U1591" s="324"/>
      <c r="V1591" s="282"/>
      <c r="W1591" s="282"/>
      <c r="X1591" s="280"/>
      <c r="Y1591" s="280"/>
      <c r="Z1591" s="282"/>
      <c r="AA1591" s="319">
        <f t="shared" si="307"/>
        <v>0</v>
      </c>
      <c r="AB1591" s="149"/>
      <c r="AC1591" s="280"/>
      <c r="AD1591" s="305"/>
      <c r="AE1591" s="280"/>
      <c r="AF1591" s="280"/>
      <c r="AG1591" s="280"/>
      <c r="AH1591" s="280"/>
      <c r="AI1591" s="280"/>
      <c r="AJ1591" s="280"/>
      <c r="AK1591" s="501"/>
      <c r="AL1591" s="501"/>
      <c r="AM1591" s="501"/>
      <c r="AN1591" s="501"/>
      <c r="AO1591" s="501"/>
      <c r="AP1591" s="280"/>
    </row>
    <row r="1592" spans="1:42" ht="12.75" customHeight="1" x14ac:dyDescent="0.2">
      <c r="A1592" s="281">
        <v>1591</v>
      </c>
      <c r="B1592" s="281"/>
      <c r="C1592" s="281"/>
      <c r="D1592" s="281"/>
      <c r="E1592" s="281"/>
      <c r="F1592" s="281"/>
      <c r="G1592" s="296"/>
      <c r="H1592" s="676"/>
      <c r="I1592" s="281"/>
      <c r="J1592" s="281"/>
      <c r="K1592" s="281"/>
      <c r="L1592" s="676"/>
      <c r="M1592" s="306"/>
      <c r="N1592" s="325"/>
      <c r="O1592" s="507"/>
      <c r="P1592" s="513"/>
      <c r="Q1592" s="514"/>
      <c r="R1592" s="514"/>
      <c r="S1592" s="279">
        <f t="shared" si="306"/>
        <v>-365</v>
      </c>
      <c r="T1592" s="501"/>
      <c r="U1592" s="324"/>
      <c r="V1592" s="282"/>
      <c r="W1592" s="282"/>
      <c r="X1592" s="280"/>
      <c r="Y1592" s="280"/>
      <c r="Z1592" s="282"/>
      <c r="AA1592" s="319">
        <f t="shared" si="307"/>
        <v>0</v>
      </c>
      <c r="AB1592" s="149"/>
      <c r="AC1592" s="280"/>
      <c r="AD1592" s="305"/>
      <c r="AE1592" s="280"/>
      <c r="AF1592" s="280"/>
      <c r="AG1592" s="280"/>
      <c r="AH1592" s="280"/>
      <c r="AI1592" s="280"/>
      <c r="AJ1592" s="280"/>
      <c r="AK1592" s="501"/>
      <c r="AL1592" s="501"/>
      <c r="AM1592" s="501"/>
      <c r="AN1592" s="501"/>
      <c r="AO1592" s="501"/>
      <c r="AP1592" s="280"/>
    </row>
    <row r="1593" spans="1:42" ht="12.75" customHeight="1" x14ac:dyDescent="0.2">
      <c r="A1593" s="281">
        <v>1592</v>
      </c>
      <c r="B1593" s="281"/>
      <c r="C1593" s="281"/>
      <c r="D1593" s="281"/>
      <c r="E1593" s="281"/>
      <c r="F1593" s="281"/>
      <c r="G1593" s="296"/>
      <c r="H1593" s="676"/>
      <c r="I1593" s="281"/>
      <c r="J1593" s="281"/>
      <c r="K1593" s="281"/>
      <c r="L1593" s="676"/>
      <c r="M1593" s="306"/>
      <c r="N1593" s="325"/>
      <c r="O1593" s="507"/>
      <c r="P1593" s="513"/>
      <c r="Q1593" s="514"/>
      <c r="R1593" s="514"/>
      <c r="S1593" s="279">
        <f t="shared" si="306"/>
        <v>-365</v>
      </c>
      <c r="T1593" s="501"/>
      <c r="U1593" s="324"/>
      <c r="V1593" s="282"/>
      <c r="W1593" s="282"/>
      <c r="X1593" s="280"/>
      <c r="Y1593" s="280"/>
      <c r="Z1593" s="282"/>
      <c r="AA1593" s="319">
        <f t="shared" si="307"/>
        <v>0</v>
      </c>
      <c r="AB1593" s="149"/>
      <c r="AC1593" s="280"/>
      <c r="AD1593" s="305"/>
      <c r="AE1593" s="280"/>
      <c r="AF1593" s="280"/>
      <c r="AG1593" s="280"/>
      <c r="AH1593" s="280"/>
      <c r="AI1593" s="280"/>
      <c r="AJ1593" s="280"/>
      <c r="AK1593" s="501"/>
      <c r="AL1593" s="501"/>
      <c r="AM1593" s="501"/>
      <c r="AN1593" s="501"/>
      <c r="AO1593" s="501"/>
      <c r="AP1593" s="280"/>
    </row>
    <row r="1594" spans="1:42" ht="12.75" customHeight="1" x14ac:dyDescent="0.2">
      <c r="A1594" s="281">
        <v>1593</v>
      </c>
      <c r="B1594" s="281"/>
      <c r="C1594" s="281"/>
      <c r="D1594" s="281"/>
      <c r="E1594" s="281"/>
      <c r="F1594" s="281"/>
      <c r="G1594" s="296"/>
      <c r="H1594" s="676"/>
      <c r="I1594" s="281"/>
      <c r="J1594" s="281"/>
      <c r="K1594" s="281"/>
      <c r="L1594" s="676"/>
      <c r="M1594" s="306"/>
      <c r="N1594" s="325"/>
      <c r="O1594" s="507"/>
      <c r="P1594" s="513"/>
      <c r="Q1594" s="514"/>
      <c r="R1594" s="514"/>
      <c r="S1594" s="279">
        <f t="shared" si="306"/>
        <v>-365</v>
      </c>
      <c r="T1594" s="501"/>
      <c r="U1594" s="324"/>
      <c r="V1594" s="282"/>
      <c r="W1594" s="282"/>
      <c r="X1594" s="280"/>
      <c r="Y1594" s="280"/>
      <c r="Z1594" s="282"/>
      <c r="AA1594" s="319">
        <f t="shared" si="307"/>
        <v>0</v>
      </c>
      <c r="AB1594" s="149"/>
      <c r="AC1594" s="280"/>
      <c r="AD1594" s="305"/>
      <c r="AE1594" s="280"/>
      <c r="AF1594" s="280"/>
      <c r="AG1594" s="280"/>
      <c r="AH1594" s="280"/>
      <c r="AI1594" s="280"/>
      <c r="AJ1594" s="280"/>
      <c r="AK1594" s="501"/>
      <c r="AL1594" s="501"/>
      <c r="AM1594" s="501"/>
      <c r="AN1594" s="501"/>
      <c r="AO1594" s="501"/>
      <c r="AP1594" s="280"/>
    </row>
    <row r="1595" spans="1:42" ht="12.75" customHeight="1" x14ac:dyDescent="0.2">
      <c r="A1595" s="281">
        <v>1594</v>
      </c>
      <c r="B1595" s="281"/>
      <c r="C1595" s="281"/>
      <c r="D1595" s="281"/>
      <c r="E1595" s="281"/>
      <c r="F1595" s="281"/>
      <c r="G1595" s="296"/>
      <c r="H1595" s="676"/>
      <c r="I1595" s="281"/>
      <c r="J1595" s="281"/>
      <c r="K1595" s="281"/>
      <c r="L1595" s="676"/>
      <c r="M1595" s="306"/>
      <c r="N1595" s="325"/>
      <c r="O1595" s="507"/>
      <c r="P1595" s="513"/>
      <c r="Q1595" s="514"/>
      <c r="R1595" s="514"/>
      <c r="S1595" s="279">
        <f t="shared" si="306"/>
        <v>-365</v>
      </c>
      <c r="T1595" s="501"/>
      <c r="U1595" s="324"/>
      <c r="V1595" s="282"/>
      <c r="W1595" s="282"/>
      <c r="X1595" s="280"/>
      <c r="Y1595" s="280"/>
      <c r="Z1595" s="282"/>
      <c r="AA1595" s="319">
        <f t="shared" si="307"/>
        <v>0</v>
      </c>
      <c r="AB1595" s="149"/>
      <c r="AC1595" s="280"/>
      <c r="AD1595" s="305"/>
      <c r="AE1595" s="280"/>
      <c r="AF1595" s="280"/>
      <c r="AG1595" s="280"/>
      <c r="AH1595" s="280"/>
      <c r="AI1595" s="280"/>
      <c r="AJ1595" s="280"/>
      <c r="AK1595" s="501"/>
      <c r="AL1595" s="501"/>
      <c r="AM1595" s="501"/>
      <c r="AN1595" s="501"/>
      <c r="AO1595" s="501"/>
      <c r="AP1595" s="280"/>
    </row>
    <row r="1596" spans="1:42" ht="12.75" customHeight="1" x14ac:dyDescent="0.2">
      <c r="A1596" s="281">
        <v>1595</v>
      </c>
      <c r="B1596" s="281"/>
      <c r="C1596" s="281"/>
      <c r="D1596" s="281"/>
      <c r="E1596" s="281"/>
      <c r="F1596" s="281"/>
      <c r="G1596" s="296"/>
      <c r="H1596" s="676"/>
      <c r="I1596" s="281"/>
      <c r="J1596" s="281"/>
      <c r="K1596" s="281"/>
      <c r="L1596" s="676"/>
      <c r="M1596" s="306"/>
      <c r="N1596" s="325"/>
      <c r="O1596" s="507"/>
      <c r="P1596" s="513"/>
      <c r="Q1596" s="514"/>
      <c r="R1596" s="514"/>
      <c r="S1596" s="279">
        <f t="shared" si="306"/>
        <v>-365</v>
      </c>
      <c r="T1596" s="501"/>
      <c r="U1596" s="324"/>
      <c r="V1596" s="282"/>
      <c r="W1596" s="282"/>
      <c r="X1596" s="280"/>
      <c r="Y1596" s="280"/>
      <c r="Z1596" s="282"/>
      <c r="AA1596" s="319">
        <f t="shared" si="307"/>
        <v>0</v>
      </c>
      <c r="AB1596" s="149"/>
      <c r="AC1596" s="280"/>
      <c r="AD1596" s="305"/>
      <c r="AE1596" s="280"/>
      <c r="AF1596" s="280"/>
      <c r="AG1596" s="280"/>
      <c r="AH1596" s="280"/>
      <c r="AI1596" s="280"/>
      <c r="AJ1596" s="280"/>
      <c r="AK1596" s="501"/>
      <c r="AL1596" s="501"/>
      <c r="AM1596" s="501"/>
      <c r="AN1596" s="501"/>
      <c r="AO1596" s="501"/>
      <c r="AP1596" s="280"/>
    </row>
    <row r="1597" spans="1:42" ht="12.75" customHeight="1" x14ac:dyDescent="0.2">
      <c r="A1597" s="281">
        <v>1596</v>
      </c>
      <c r="B1597" s="281"/>
      <c r="C1597" s="281"/>
      <c r="D1597" s="281"/>
      <c r="E1597" s="281"/>
      <c r="F1597" s="281"/>
      <c r="G1597" s="296"/>
      <c r="H1597" s="676"/>
      <c r="I1597" s="281"/>
      <c r="J1597" s="281"/>
      <c r="K1597" s="281"/>
      <c r="L1597" s="676"/>
      <c r="M1597" s="306"/>
      <c r="N1597" s="325"/>
      <c r="O1597" s="507"/>
      <c r="P1597" s="513"/>
      <c r="Q1597" s="514"/>
      <c r="R1597" s="514"/>
      <c r="S1597" s="279">
        <f t="shared" si="306"/>
        <v>-365</v>
      </c>
      <c r="T1597" s="501"/>
      <c r="U1597" s="324"/>
      <c r="V1597" s="282"/>
      <c r="W1597" s="282"/>
      <c r="X1597" s="280"/>
      <c r="Y1597" s="280"/>
      <c r="Z1597" s="282"/>
      <c r="AA1597" s="319">
        <f t="shared" si="307"/>
        <v>0</v>
      </c>
      <c r="AB1597" s="149"/>
      <c r="AC1597" s="280"/>
      <c r="AD1597" s="305"/>
      <c r="AE1597" s="280"/>
      <c r="AF1597" s="280"/>
      <c r="AG1597" s="280"/>
      <c r="AH1597" s="280"/>
      <c r="AI1597" s="280"/>
      <c r="AJ1597" s="280"/>
      <c r="AK1597" s="501"/>
      <c r="AL1597" s="501"/>
      <c r="AM1597" s="501"/>
      <c r="AN1597" s="501"/>
      <c r="AO1597" s="501"/>
      <c r="AP1597" s="280"/>
    </row>
    <row r="1598" spans="1:42" ht="12.75" customHeight="1" x14ac:dyDescent="0.2">
      <c r="A1598" s="281">
        <v>1597</v>
      </c>
      <c r="B1598" s="281"/>
      <c r="C1598" s="281"/>
      <c r="D1598" s="281"/>
      <c r="E1598" s="281"/>
      <c r="F1598" s="281"/>
      <c r="G1598" s="296"/>
      <c r="H1598" s="676"/>
      <c r="I1598" s="281"/>
      <c r="J1598" s="281"/>
      <c r="K1598" s="281"/>
      <c r="L1598" s="676"/>
      <c r="M1598" s="306"/>
      <c r="N1598" s="325"/>
      <c r="O1598" s="507"/>
      <c r="P1598" s="513"/>
      <c r="Q1598" s="514"/>
      <c r="R1598" s="514"/>
      <c r="S1598" s="279">
        <f t="shared" si="306"/>
        <v>-365</v>
      </c>
      <c r="T1598" s="501"/>
      <c r="U1598" s="324"/>
      <c r="V1598" s="282"/>
      <c r="W1598" s="282"/>
      <c r="X1598" s="280"/>
      <c r="Y1598" s="280"/>
      <c r="Z1598" s="282"/>
      <c r="AA1598" s="319">
        <f t="shared" si="307"/>
        <v>0</v>
      </c>
      <c r="AB1598" s="149"/>
      <c r="AC1598" s="280"/>
      <c r="AD1598" s="305"/>
      <c r="AE1598" s="280"/>
      <c r="AF1598" s="280"/>
      <c r="AG1598" s="280"/>
      <c r="AH1598" s="280"/>
      <c r="AI1598" s="280"/>
      <c r="AJ1598" s="280"/>
      <c r="AK1598" s="501"/>
      <c r="AL1598" s="501"/>
      <c r="AM1598" s="501"/>
      <c r="AN1598" s="501"/>
      <c r="AO1598" s="501"/>
      <c r="AP1598" s="280"/>
    </row>
    <row r="1599" spans="1:42" ht="12.75" customHeight="1" x14ac:dyDescent="0.2">
      <c r="A1599" s="281">
        <v>1598</v>
      </c>
      <c r="B1599" s="281"/>
      <c r="C1599" s="281"/>
      <c r="D1599" s="281"/>
      <c r="E1599" s="281"/>
      <c r="F1599" s="281"/>
      <c r="G1599" s="296"/>
      <c r="H1599" s="676"/>
      <c r="I1599" s="281"/>
      <c r="J1599" s="281"/>
      <c r="K1599" s="281"/>
      <c r="L1599" s="676"/>
      <c r="M1599" s="306"/>
      <c r="N1599" s="325"/>
      <c r="O1599" s="507"/>
      <c r="P1599" s="513"/>
      <c r="Q1599" s="514"/>
      <c r="R1599" s="514"/>
      <c r="S1599" s="279">
        <f t="shared" si="306"/>
        <v>-365</v>
      </c>
      <c r="T1599" s="501"/>
      <c r="U1599" s="324"/>
      <c r="V1599" s="282"/>
      <c r="W1599" s="282"/>
      <c r="X1599" s="280"/>
      <c r="Y1599" s="280"/>
      <c r="Z1599" s="282"/>
      <c r="AA1599" s="319">
        <f t="shared" si="307"/>
        <v>0</v>
      </c>
      <c r="AB1599" s="149"/>
      <c r="AC1599" s="280"/>
      <c r="AD1599" s="305"/>
      <c r="AE1599" s="280"/>
      <c r="AF1599" s="280"/>
      <c r="AG1599" s="280"/>
      <c r="AH1599" s="280"/>
      <c r="AI1599" s="280"/>
      <c r="AJ1599" s="280"/>
      <c r="AK1599" s="501"/>
      <c r="AL1599" s="501"/>
      <c r="AM1599" s="501"/>
      <c r="AN1599" s="501"/>
      <c r="AO1599" s="501"/>
      <c r="AP1599" s="280"/>
    </row>
    <row r="1600" spans="1:42" ht="12.75" customHeight="1" x14ac:dyDescent="0.2">
      <c r="A1600" s="281">
        <v>1599</v>
      </c>
      <c r="B1600" s="281"/>
      <c r="C1600" s="281"/>
      <c r="D1600" s="281"/>
      <c r="E1600" s="281"/>
      <c r="F1600" s="281"/>
      <c r="G1600" s="296"/>
      <c r="H1600" s="676"/>
      <c r="I1600" s="281"/>
      <c r="J1600" s="281"/>
      <c r="K1600" s="281"/>
      <c r="L1600" s="676"/>
      <c r="M1600" s="306"/>
      <c r="N1600" s="325"/>
      <c r="O1600" s="507"/>
      <c r="P1600" s="513"/>
      <c r="Q1600" s="514"/>
      <c r="R1600" s="514"/>
      <c r="S1600" s="279">
        <f t="shared" si="306"/>
        <v>-365</v>
      </c>
      <c r="T1600" s="501"/>
      <c r="U1600" s="324"/>
      <c r="V1600" s="282"/>
      <c r="W1600" s="282"/>
      <c r="X1600" s="280"/>
      <c r="Y1600" s="280"/>
      <c r="Z1600" s="282"/>
      <c r="AA1600" s="319">
        <f t="shared" si="307"/>
        <v>0</v>
      </c>
      <c r="AB1600" s="149"/>
      <c r="AC1600" s="280"/>
      <c r="AD1600" s="305"/>
      <c r="AE1600" s="280"/>
      <c r="AF1600" s="280"/>
      <c r="AG1600" s="280"/>
      <c r="AH1600" s="280"/>
      <c r="AI1600" s="280"/>
      <c r="AJ1600" s="280"/>
      <c r="AK1600" s="501"/>
      <c r="AL1600" s="501"/>
      <c r="AM1600" s="501"/>
      <c r="AN1600" s="501"/>
      <c r="AO1600" s="501"/>
      <c r="AP1600" s="280"/>
    </row>
    <row r="1601" spans="1:42" ht="12.75" customHeight="1" x14ac:dyDescent="0.2">
      <c r="A1601" s="281">
        <v>1600</v>
      </c>
      <c r="B1601" s="281"/>
      <c r="C1601" s="281"/>
      <c r="D1601" s="281"/>
      <c r="E1601" s="281"/>
      <c r="F1601" s="281"/>
      <c r="G1601" s="296"/>
      <c r="H1601" s="676"/>
      <c r="I1601" s="281"/>
      <c r="J1601" s="281"/>
      <c r="K1601" s="281"/>
      <c r="L1601" s="676"/>
      <c r="M1601" s="306"/>
      <c r="N1601" s="325"/>
      <c r="O1601" s="507"/>
      <c r="P1601" s="513"/>
      <c r="Q1601" s="514"/>
      <c r="R1601" s="514"/>
      <c r="S1601" s="279">
        <f t="shared" si="306"/>
        <v>-365</v>
      </c>
      <c r="T1601" s="501"/>
      <c r="U1601" s="324"/>
      <c r="V1601" s="282"/>
      <c r="W1601" s="282"/>
      <c r="X1601" s="280"/>
      <c r="Y1601" s="280"/>
      <c r="Z1601" s="282"/>
      <c r="AA1601" s="319">
        <f t="shared" si="307"/>
        <v>0</v>
      </c>
      <c r="AB1601" s="149"/>
      <c r="AC1601" s="280"/>
      <c r="AD1601" s="305"/>
      <c r="AE1601" s="280"/>
      <c r="AF1601" s="280"/>
      <c r="AG1601" s="280"/>
      <c r="AH1601" s="280"/>
      <c r="AI1601" s="280"/>
      <c r="AJ1601" s="280"/>
      <c r="AK1601" s="501"/>
      <c r="AL1601" s="501"/>
      <c r="AM1601" s="501"/>
      <c r="AN1601" s="501"/>
      <c r="AO1601" s="501"/>
      <c r="AP1601" s="280"/>
    </row>
    <row r="1602" spans="1:42" ht="12.75" customHeight="1" x14ac:dyDescent="0.2">
      <c r="A1602" s="281">
        <v>1601</v>
      </c>
      <c r="B1602" s="281"/>
      <c r="C1602" s="281"/>
      <c r="D1602" s="281"/>
      <c r="E1602" s="281"/>
      <c r="F1602" s="281"/>
      <c r="G1602" s="296"/>
      <c r="H1602" s="676"/>
      <c r="I1602" s="281"/>
      <c r="J1602" s="281"/>
      <c r="K1602" s="281"/>
      <c r="L1602" s="676"/>
      <c r="M1602" s="306"/>
      <c r="N1602" s="325"/>
      <c r="O1602" s="507"/>
      <c r="P1602" s="513"/>
      <c r="Q1602" s="514"/>
      <c r="R1602" s="514"/>
      <c r="S1602" s="279">
        <f t="shared" si="306"/>
        <v>-365</v>
      </c>
      <c r="T1602" s="501"/>
      <c r="U1602" s="324"/>
      <c r="V1602" s="282"/>
      <c r="W1602" s="282"/>
      <c r="X1602" s="280"/>
      <c r="Y1602" s="280"/>
      <c r="Z1602" s="282"/>
      <c r="AA1602" s="319">
        <f t="shared" si="307"/>
        <v>0</v>
      </c>
      <c r="AB1602" s="149"/>
      <c r="AC1602" s="280"/>
      <c r="AD1602" s="305"/>
      <c r="AE1602" s="280"/>
      <c r="AF1602" s="280"/>
      <c r="AG1602" s="280"/>
      <c r="AH1602" s="280"/>
      <c r="AI1602" s="280"/>
      <c r="AJ1602" s="280"/>
      <c r="AK1602" s="501"/>
      <c r="AL1602" s="501"/>
      <c r="AM1602" s="501"/>
      <c r="AN1602" s="501"/>
      <c r="AO1602" s="501"/>
      <c r="AP1602" s="280"/>
    </row>
    <row r="1603" spans="1:42" ht="12.75" customHeight="1" x14ac:dyDescent="0.2">
      <c r="A1603" s="281">
        <v>1602</v>
      </c>
      <c r="B1603" s="281"/>
      <c r="C1603" s="281"/>
      <c r="D1603" s="281"/>
      <c r="E1603" s="281"/>
      <c r="F1603" s="281"/>
      <c r="G1603" s="296"/>
      <c r="H1603" s="676"/>
      <c r="I1603" s="281"/>
      <c r="J1603" s="281"/>
      <c r="K1603" s="281"/>
      <c r="L1603" s="676"/>
      <c r="M1603" s="306"/>
      <c r="N1603" s="325"/>
      <c r="O1603" s="507"/>
      <c r="P1603" s="513"/>
      <c r="Q1603" s="514"/>
      <c r="R1603" s="514"/>
      <c r="S1603" s="279">
        <f t="shared" si="306"/>
        <v>-365</v>
      </c>
      <c r="T1603" s="501"/>
      <c r="U1603" s="324"/>
      <c r="V1603" s="282"/>
      <c r="W1603" s="282"/>
      <c r="X1603" s="280"/>
      <c r="Y1603" s="280"/>
      <c r="Z1603" s="282"/>
      <c r="AA1603" s="319">
        <f t="shared" si="307"/>
        <v>0</v>
      </c>
      <c r="AB1603" s="149"/>
      <c r="AC1603" s="280"/>
      <c r="AD1603" s="305"/>
      <c r="AE1603" s="280"/>
      <c r="AF1603" s="280"/>
      <c r="AG1603" s="280"/>
      <c r="AH1603" s="280"/>
      <c r="AI1603" s="280"/>
      <c r="AJ1603" s="280"/>
      <c r="AK1603" s="501"/>
      <c r="AL1603" s="501"/>
      <c r="AM1603" s="501"/>
      <c r="AN1603" s="501"/>
      <c r="AO1603" s="501"/>
      <c r="AP1603" s="280"/>
    </row>
    <row r="1604" spans="1:42" ht="12.75" customHeight="1" x14ac:dyDescent="0.2">
      <c r="A1604" s="281">
        <v>1603</v>
      </c>
      <c r="B1604" s="281"/>
      <c r="C1604" s="281"/>
      <c r="D1604" s="281"/>
      <c r="E1604" s="281"/>
      <c r="F1604" s="281"/>
      <c r="G1604" s="296"/>
      <c r="H1604" s="676"/>
      <c r="I1604" s="281"/>
      <c r="J1604" s="281"/>
      <c r="K1604" s="281"/>
      <c r="L1604" s="676"/>
      <c r="M1604" s="306"/>
      <c r="N1604" s="325"/>
      <c r="O1604" s="507"/>
      <c r="P1604" s="513"/>
      <c r="Q1604" s="514"/>
      <c r="R1604" s="514"/>
      <c r="S1604" s="279">
        <f t="shared" si="306"/>
        <v>-365</v>
      </c>
      <c r="T1604" s="501"/>
      <c r="U1604" s="324"/>
      <c r="V1604" s="282"/>
      <c r="W1604" s="282"/>
      <c r="X1604" s="280"/>
      <c r="Y1604" s="280"/>
      <c r="Z1604" s="282"/>
      <c r="AA1604" s="319">
        <f t="shared" si="307"/>
        <v>0</v>
      </c>
      <c r="AB1604" s="149"/>
      <c r="AC1604" s="280"/>
      <c r="AD1604" s="305"/>
      <c r="AE1604" s="280"/>
      <c r="AF1604" s="280"/>
      <c r="AG1604" s="280"/>
      <c r="AH1604" s="280"/>
      <c r="AI1604" s="280"/>
      <c r="AJ1604" s="280"/>
      <c r="AK1604" s="501"/>
      <c r="AL1604" s="501"/>
      <c r="AM1604" s="501"/>
      <c r="AN1604" s="501"/>
      <c r="AO1604" s="501"/>
      <c r="AP1604" s="280"/>
    </row>
    <row r="1605" spans="1:42" ht="12.75" customHeight="1" x14ac:dyDescent="0.2">
      <c r="A1605" s="281">
        <v>1604</v>
      </c>
      <c r="B1605" s="281"/>
      <c r="C1605" s="281"/>
      <c r="D1605" s="281"/>
      <c r="E1605" s="281"/>
      <c r="F1605" s="281"/>
      <c r="G1605" s="296"/>
      <c r="H1605" s="676"/>
      <c r="I1605" s="281"/>
      <c r="J1605" s="281"/>
      <c r="K1605" s="281"/>
      <c r="L1605" s="676"/>
      <c r="M1605" s="306"/>
      <c r="N1605" s="325"/>
      <c r="O1605" s="507"/>
      <c r="P1605" s="513"/>
      <c r="Q1605" s="514"/>
      <c r="R1605" s="514"/>
      <c r="S1605" s="279">
        <f t="shared" si="306"/>
        <v>-365</v>
      </c>
      <c r="T1605" s="501"/>
      <c r="U1605" s="324"/>
      <c r="V1605" s="282"/>
      <c r="W1605" s="282"/>
      <c r="X1605" s="280"/>
      <c r="Y1605" s="280"/>
      <c r="Z1605" s="282"/>
      <c r="AA1605" s="319">
        <f t="shared" si="307"/>
        <v>0</v>
      </c>
      <c r="AB1605" s="149"/>
      <c r="AC1605" s="280"/>
      <c r="AD1605" s="305"/>
      <c r="AE1605" s="280"/>
      <c r="AF1605" s="280"/>
      <c r="AG1605" s="280"/>
      <c r="AH1605" s="280"/>
      <c r="AI1605" s="280"/>
      <c r="AJ1605" s="280"/>
      <c r="AK1605" s="501"/>
      <c r="AL1605" s="501"/>
      <c r="AM1605" s="501"/>
      <c r="AN1605" s="501"/>
      <c r="AO1605" s="501"/>
      <c r="AP1605" s="280"/>
    </row>
    <row r="1606" spans="1:42" ht="12.75" customHeight="1" x14ac:dyDescent="0.2">
      <c r="A1606" s="281">
        <v>1605</v>
      </c>
      <c r="B1606" s="281"/>
      <c r="C1606" s="281"/>
      <c r="D1606" s="281"/>
      <c r="E1606" s="281"/>
      <c r="F1606" s="281"/>
      <c r="G1606" s="296"/>
      <c r="H1606" s="676"/>
      <c r="I1606" s="281"/>
      <c r="J1606" s="281"/>
      <c r="K1606" s="281"/>
      <c r="L1606" s="676"/>
      <c r="M1606" s="306"/>
      <c r="N1606" s="325"/>
      <c r="O1606" s="507"/>
      <c r="P1606" s="513"/>
      <c r="Q1606" s="514"/>
      <c r="R1606" s="514"/>
      <c r="S1606" s="279">
        <f t="shared" si="306"/>
        <v>-365</v>
      </c>
      <c r="T1606" s="501"/>
      <c r="U1606" s="324"/>
      <c r="V1606" s="282"/>
      <c r="W1606" s="282"/>
      <c r="X1606" s="280"/>
      <c r="Y1606" s="280"/>
      <c r="Z1606" s="282"/>
      <c r="AA1606" s="319">
        <f t="shared" si="307"/>
        <v>0</v>
      </c>
      <c r="AB1606" s="149"/>
      <c r="AC1606" s="280"/>
      <c r="AD1606" s="305"/>
      <c r="AE1606" s="280"/>
      <c r="AF1606" s="280"/>
      <c r="AG1606" s="280"/>
      <c r="AH1606" s="280"/>
      <c r="AI1606" s="280"/>
      <c r="AJ1606" s="280"/>
      <c r="AK1606" s="501"/>
      <c r="AL1606" s="501"/>
      <c r="AM1606" s="501"/>
      <c r="AN1606" s="501"/>
      <c r="AO1606" s="501"/>
      <c r="AP1606" s="280"/>
    </row>
    <row r="1607" spans="1:42" ht="12.75" customHeight="1" x14ac:dyDescent="0.2">
      <c r="A1607" s="281">
        <v>1606</v>
      </c>
      <c r="B1607" s="281"/>
      <c r="C1607" s="281"/>
      <c r="D1607" s="281"/>
      <c r="E1607" s="281"/>
      <c r="F1607" s="281"/>
      <c r="G1607" s="296"/>
      <c r="H1607" s="676"/>
      <c r="I1607" s="281"/>
      <c r="J1607" s="281"/>
      <c r="K1607" s="281"/>
      <c r="L1607" s="676"/>
      <c r="M1607" s="306"/>
      <c r="N1607" s="325"/>
      <c r="O1607" s="507"/>
      <c r="P1607" s="513"/>
      <c r="Q1607" s="514"/>
      <c r="R1607" s="514"/>
      <c r="S1607" s="279">
        <f t="shared" si="306"/>
        <v>-365</v>
      </c>
      <c r="T1607" s="501"/>
      <c r="U1607" s="324"/>
      <c r="V1607" s="282"/>
      <c r="W1607" s="282"/>
      <c r="X1607" s="280"/>
      <c r="Y1607" s="280"/>
      <c r="Z1607" s="282"/>
      <c r="AA1607" s="319">
        <f t="shared" si="307"/>
        <v>0</v>
      </c>
      <c r="AB1607" s="149"/>
      <c r="AC1607" s="280"/>
      <c r="AD1607" s="305"/>
      <c r="AE1607" s="280"/>
      <c r="AF1607" s="280"/>
      <c r="AG1607" s="280"/>
      <c r="AH1607" s="280"/>
      <c r="AI1607" s="280"/>
      <c r="AJ1607" s="280"/>
      <c r="AK1607" s="501"/>
      <c r="AL1607" s="501"/>
      <c r="AM1607" s="501"/>
      <c r="AN1607" s="501"/>
      <c r="AO1607" s="501"/>
      <c r="AP1607" s="280"/>
    </row>
    <row r="1608" spans="1:42" ht="12.75" customHeight="1" x14ac:dyDescent="0.2">
      <c r="A1608" s="281">
        <v>1607</v>
      </c>
      <c r="B1608" s="281"/>
      <c r="C1608" s="281"/>
      <c r="D1608" s="281"/>
      <c r="E1608" s="281"/>
      <c r="F1608" s="281"/>
      <c r="G1608" s="296"/>
      <c r="H1608" s="676"/>
      <c r="I1608" s="281"/>
      <c r="J1608" s="281"/>
      <c r="K1608" s="281"/>
      <c r="L1608" s="676"/>
      <c r="M1608" s="306"/>
      <c r="N1608" s="325"/>
      <c r="O1608" s="507"/>
      <c r="P1608" s="513"/>
      <c r="Q1608" s="514"/>
      <c r="R1608" s="514"/>
      <c r="S1608" s="279">
        <f t="shared" si="306"/>
        <v>-365</v>
      </c>
      <c r="T1608" s="501"/>
      <c r="U1608" s="324"/>
      <c r="V1608" s="282"/>
      <c r="W1608" s="282"/>
      <c r="X1608" s="280"/>
      <c r="Y1608" s="280"/>
      <c r="Z1608" s="282"/>
      <c r="AA1608" s="319">
        <f t="shared" si="307"/>
        <v>0</v>
      </c>
      <c r="AB1608" s="149"/>
      <c r="AC1608" s="280"/>
      <c r="AD1608" s="305"/>
      <c r="AE1608" s="280"/>
      <c r="AF1608" s="280"/>
      <c r="AG1608" s="280"/>
      <c r="AH1608" s="280"/>
      <c r="AI1608" s="280"/>
      <c r="AJ1608" s="280"/>
      <c r="AK1608" s="501"/>
      <c r="AL1608" s="501"/>
      <c r="AM1608" s="501"/>
      <c r="AN1608" s="501"/>
      <c r="AO1608" s="501"/>
      <c r="AP1608" s="280"/>
    </row>
    <row r="1609" spans="1:42" ht="12.75" customHeight="1" x14ac:dyDescent="0.2">
      <c r="A1609" s="281">
        <v>1608</v>
      </c>
      <c r="B1609" s="281"/>
      <c r="C1609" s="281"/>
      <c r="D1609" s="281"/>
      <c r="E1609" s="281"/>
      <c r="F1609" s="281"/>
      <c r="G1609" s="296"/>
      <c r="H1609" s="676"/>
      <c r="I1609" s="281"/>
      <c r="J1609" s="281"/>
      <c r="K1609" s="281"/>
      <c r="L1609" s="676"/>
      <c r="M1609" s="306"/>
      <c r="N1609" s="325"/>
      <c r="O1609" s="507"/>
      <c r="P1609" s="513"/>
      <c r="Q1609" s="514"/>
      <c r="R1609" s="514"/>
      <c r="S1609" s="279">
        <f t="shared" ref="S1609:S1672" si="308">SUM(N1609-365)</f>
        <v>-365</v>
      </c>
      <c r="T1609" s="501"/>
      <c r="U1609" s="324"/>
      <c r="V1609" s="282"/>
      <c r="W1609" s="282"/>
      <c r="X1609" s="280"/>
      <c r="Y1609" s="280"/>
      <c r="Z1609" s="282"/>
      <c r="AA1609" s="319">
        <f t="shared" si="307"/>
        <v>0</v>
      </c>
      <c r="AB1609" s="149"/>
      <c r="AC1609" s="280"/>
      <c r="AD1609" s="305"/>
      <c r="AE1609" s="280"/>
      <c r="AF1609" s="280"/>
      <c r="AG1609" s="280"/>
      <c r="AH1609" s="280"/>
      <c r="AI1609" s="280"/>
      <c r="AJ1609" s="280"/>
      <c r="AK1609" s="501"/>
      <c r="AL1609" s="501"/>
      <c r="AM1609" s="501"/>
      <c r="AN1609" s="501"/>
      <c r="AO1609" s="501"/>
      <c r="AP1609" s="280"/>
    </row>
    <row r="1610" spans="1:42" ht="12.75" customHeight="1" x14ac:dyDescent="0.2">
      <c r="A1610" s="281">
        <v>1609</v>
      </c>
      <c r="B1610" s="281"/>
      <c r="C1610" s="281"/>
      <c r="D1610" s="281"/>
      <c r="E1610" s="281"/>
      <c r="F1610" s="281"/>
      <c r="G1610" s="296"/>
      <c r="H1610" s="676"/>
      <c r="I1610" s="281"/>
      <c r="J1610" s="281"/>
      <c r="K1610" s="281"/>
      <c r="L1610" s="676"/>
      <c r="M1610" s="306"/>
      <c r="N1610" s="325"/>
      <c r="O1610" s="507"/>
      <c r="P1610" s="513"/>
      <c r="Q1610" s="514"/>
      <c r="R1610" s="514"/>
      <c r="S1610" s="279">
        <f t="shared" si="308"/>
        <v>-365</v>
      </c>
      <c r="T1610" s="501"/>
      <c r="U1610" s="324"/>
      <c r="V1610" s="282"/>
      <c r="W1610" s="282"/>
      <c r="X1610" s="280"/>
      <c r="Y1610" s="280"/>
      <c r="Z1610" s="282"/>
      <c r="AA1610" s="319">
        <f t="shared" si="307"/>
        <v>0</v>
      </c>
      <c r="AB1610" s="149"/>
      <c r="AC1610" s="280"/>
      <c r="AD1610" s="305"/>
      <c r="AE1610" s="280"/>
      <c r="AF1610" s="280"/>
      <c r="AG1610" s="280"/>
      <c r="AH1610" s="280"/>
      <c r="AI1610" s="280"/>
      <c r="AJ1610" s="280"/>
      <c r="AK1610" s="501"/>
      <c r="AL1610" s="501"/>
      <c r="AM1610" s="501"/>
      <c r="AN1610" s="501"/>
      <c r="AO1610" s="501"/>
      <c r="AP1610" s="280"/>
    </row>
    <row r="1611" spans="1:42" ht="12.75" customHeight="1" x14ac:dyDescent="0.2">
      <c r="A1611" s="281">
        <v>1610</v>
      </c>
      <c r="B1611" s="281"/>
      <c r="C1611" s="281"/>
      <c r="D1611" s="281"/>
      <c r="E1611" s="281"/>
      <c r="F1611" s="281"/>
      <c r="G1611" s="296"/>
      <c r="H1611" s="676"/>
      <c r="I1611" s="281"/>
      <c r="J1611" s="281"/>
      <c r="K1611" s="281"/>
      <c r="L1611" s="676"/>
      <c r="M1611" s="306"/>
      <c r="N1611" s="325"/>
      <c r="O1611" s="507"/>
      <c r="P1611" s="513"/>
      <c r="Q1611" s="514"/>
      <c r="R1611" s="514"/>
      <c r="S1611" s="279">
        <f t="shared" si="308"/>
        <v>-365</v>
      </c>
      <c r="T1611" s="501"/>
      <c r="U1611" s="324"/>
      <c r="V1611" s="282"/>
      <c r="W1611" s="282"/>
      <c r="X1611" s="280"/>
      <c r="Y1611" s="280"/>
      <c r="Z1611" s="282"/>
      <c r="AA1611" s="319">
        <f t="shared" si="307"/>
        <v>0</v>
      </c>
      <c r="AB1611" s="149"/>
      <c r="AC1611" s="280"/>
      <c r="AD1611" s="305"/>
      <c r="AE1611" s="280"/>
      <c r="AF1611" s="280"/>
      <c r="AG1611" s="280"/>
      <c r="AH1611" s="280"/>
      <c r="AI1611" s="280"/>
      <c r="AJ1611" s="280"/>
      <c r="AK1611" s="501"/>
      <c r="AL1611" s="501"/>
      <c r="AM1611" s="501"/>
      <c r="AN1611" s="501"/>
      <c r="AO1611" s="501"/>
      <c r="AP1611" s="280"/>
    </row>
    <row r="1612" spans="1:42" ht="12.75" customHeight="1" x14ac:dyDescent="0.2">
      <c r="A1612" s="281">
        <v>1611</v>
      </c>
      <c r="B1612" s="281"/>
      <c r="C1612" s="281"/>
      <c r="D1612" s="281"/>
      <c r="E1612" s="281"/>
      <c r="F1612" s="281"/>
      <c r="G1612" s="296"/>
      <c r="H1612" s="676"/>
      <c r="I1612" s="281"/>
      <c r="J1612" s="281"/>
      <c r="K1612" s="281"/>
      <c r="L1612" s="676"/>
      <c r="M1612" s="306"/>
      <c r="N1612" s="325"/>
      <c r="O1612" s="507"/>
      <c r="P1612" s="513"/>
      <c r="Q1612" s="514"/>
      <c r="R1612" s="514"/>
      <c r="S1612" s="279">
        <f t="shared" si="308"/>
        <v>-365</v>
      </c>
      <c r="T1612" s="501"/>
      <c r="U1612" s="324"/>
      <c r="V1612" s="282"/>
      <c r="W1612" s="282"/>
      <c r="X1612" s="280"/>
      <c r="Y1612" s="280"/>
      <c r="Z1612" s="282"/>
      <c r="AA1612" s="319">
        <f t="shared" si="307"/>
        <v>0</v>
      </c>
      <c r="AB1612" s="149"/>
      <c r="AC1612" s="280"/>
      <c r="AD1612" s="305"/>
      <c r="AE1612" s="280"/>
      <c r="AF1612" s="280"/>
      <c r="AG1612" s="280"/>
      <c r="AH1612" s="280"/>
      <c r="AI1612" s="280"/>
      <c r="AJ1612" s="280"/>
      <c r="AK1612" s="501"/>
      <c r="AL1612" s="501"/>
      <c r="AM1612" s="501"/>
      <c r="AN1612" s="501"/>
      <c r="AO1612" s="501"/>
      <c r="AP1612" s="280"/>
    </row>
    <row r="1613" spans="1:42" ht="12.75" customHeight="1" x14ac:dyDescent="0.2">
      <c r="A1613" s="281">
        <v>1612</v>
      </c>
      <c r="B1613" s="281"/>
      <c r="C1613" s="281"/>
      <c r="D1613" s="281"/>
      <c r="E1613" s="281"/>
      <c r="F1613" s="281"/>
      <c r="G1613" s="296"/>
      <c r="H1613" s="676"/>
      <c r="I1613" s="281"/>
      <c r="J1613" s="281"/>
      <c r="K1613" s="281"/>
      <c r="L1613" s="676"/>
      <c r="M1613" s="306"/>
      <c r="N1613" s="325"/>
      <c r="O1613" s="507"/>
      <c r="P1613" s="513"/>
      <c r="Q1613" s="514"/>
      <c r="R1613" s="514"/>
      <c r="S1613" s="279">
        <f t="shared" si="308"/>
        <v>-365</v>
      </c>
      <c r="T1613" s="501"/>
      <c r="U1613" s="324"/>
      <c r="V1613" s="282"/>
      <c r="W1613" s="282"/>
      <c r="X1613" s="280"/>
      <c r="Y1613" s="280"/>
      <c r="Z1613" s="282"/>
      <c r="AA1613" s="319">
        <f t="shared" ref="AA1613:AA1676" si="309">N1613</f>
        <v>0</v>
      </c>
      <c r="AB1613" s="149"/>
      <c r="AC1613" s="280"/>
      <c r="AD1613" s="305"/>
      <c r="AE1613" s="280"/>
      <c r="AF1613" s="280"/>
      <c r="AG1613" s="280"/>
      <c r="AH1613" s="280"/>
      <c r="AI1613" s="280"/>
      <c r="AJ1613" s="280"/>
      <c r="AK1613" s="501"/>
      <c r="AL1613" s="501"/>
      <c r="AM1613" s="501"/>
      <c r="AN1613" s="501"/>
      <c r="AO1613" s="501"/>
      <c r="AP1613" s="280"/>
    </row>
    <row r="1614" spans="1:42" ht="12.75" customHeight="1" x14ac:dyDescent="0.2">
      <c r="A1614" s="281">
        <v>1613</v>
      </c>
      <c r="B1614" s="281"/>
      <c r="C1614" s="281"/>
      <c r="D1614" s="281"/>
      <c r="E1614" s="281"/>
      <c r="F1614" s="281"/>
      <c r="G1614" s="296"/>
      <c r="H1614" s="676"/>
      <c r="I1614" s="281"/>
      <c r="J1614" s="281"/>
      <c r="K1614" s="281"/>
      <c r="L1614" s="676"/>
      <c r="M1614" s="306"/>
      <c r="N1614" s="325"/>
      <c r="O1614" s="507"/>
      <c r="P1614" s="513"/>
      <c r="Q1614" s="514"/>
      <c r="R1614" s="514"/>
      <c r="S1614" s="279">
        <f t="shared" si="308"/>
        <v>-365</v>
      </c>
      <c r="T1614" s="501"/>
      <c r="U1614" s="324"/>
      <c r="V1614" s="282"/>
      <c r="W1614" s="282"/>
      <c r="X1614" s="280"/>
      <c r="Y1614" s="280"/>
      <c r="Z1614" s="282"/>
      <c r="AA1614" s="319">
        <f t="shared" si="309"/>
        <v>0</v>
      </c>
      <c r="AB1614" s="149"/>
      <c r="AC1614" s="280"/>
      <c r="AD1614" s="305"/>
      <c r="AE1614" s="280"/>
      <c r="AF1614" s="280"/>
      <c r="AG1614" s="280"/>
      <c r="AH1614" s="280"/>
      <c r="AI1614" s="280"/>
      <c r="AJ1614" s="280"/>
      <c r="AK1614" s="501"/>
      <c r="AL1614" s="501"/>
      <c r="AM1614" s="501"/>
      <c r="AN1614" s="501"/>
      <c r="AO1614" s="501"/>
      <c r="AP1614" s="280"/>
    </row>
    <row r="1615" spans="1:42" ht="12.75" customHeight="1" x14ac:dyDescent="0.2">
      <c r="A1615" s="281">
        <v>1614</v>
      </c>
      <c r="B1615" s="281"/>
      <c r="C1615" s="281"/>
      <c r="D1615" s="281"/>
      <c r="E1615" s="281"/>
      <c r="F1615" s="281"/>
      <c r="G1615" s="296"/>
      <c r="H1615" s="676"/>
      <c r="I1615" s="281"/>
      <c r="J1615" s="281"/>
      <c r="K1615" s="281"/>
      <c r="L1615" s="676"/>
      <c r="M1615" s="306"/>
      <c r="N1615" s="325"/>
      <c r="O1615" s="507"/>
      <c r="P1615" s="513"/>
      <c r="Q1615" s="514"/>
      <c r="R1615" s="514"/>
      <c r="S1615" s="279">
        <f t="shared" si="308"/>
        <v>-365</v>
      </c>
      <c r="T1615" s="501"/>
      <c r="U1615" s="324"/>
      <c r="V1615" s="282"/>
      <c r="W1615" s="282"/>
      <c r="X1615" s="280"/>
      <c r="Y1615" s="280"/>
      <c r="Z1615" s="282"/>
      <c r="AA1615" s="319">
        <f t="shared" si="309"/>
        <v>0</v>
      </c>
      <c r="AB1615" s="149"/>
      <c r="AC1615" s="280"/>
      <c r="AD1615" s="305"/>
      <c r="AE1615" s="280"/>
      <c r="AF1615" s="280"/>
      <c r="AG1615" s="280"/>
      <c r="AH1615" s="280"/>
      <c r="AI1615" s="280"/>
      <c r="AJ1615" s="280"/>
      <c r="AK1615" s="501"/>
      <c r="AL1615" s="501"/>
      <c r="AM1615" s="501"/>
      <c r="AN1615" s="501"/>
      <c r="AO1615" s="501"/>
      <c r="AP1615" s="280"/>
    </row>
    <row r="1616" spans="1:42" ht="12.75" customHeight="1" x14ac:dyDescent="0.2">
      <c r="A1616" s="281">
        <v>1615</v>
      </c>
      <c r="B1616" s="281"/>
      <c r="C1616" s="281"/>
      <c r="D1616" s="281"/>
      <c r="E1616" s="281"/>
      <c r="F1616" s="281"/>
      <c r="G1616" s="296"/>
      <c r="H1616" s="676"/>
      <c r="I1616" s="281"/>
      <c r="J1616" s="281"/>
      <c r="K1616" s="281"/>
      <c r="L1616" s="676"/>
      <c r="M1616" s="306"/>
      <c r="N1616" s="325"/>
      <c r="O1616" s="507"/>
      <c r="P1616" s="513"/>
      <c r="Q1616" s="514"/>
      <c r="R1616" s="514"/>
      <c r="S1616" s="279">
        <f t="shared" si="308"/>
        <v>-365</v>
      </c>
      <c r="T1616" s="501"/>
      <c r="U1616" s="324"/>
      <c r="V1616" s="282"/>
      <c r="W1616" s="282"/>
      <c r="X1616" s="280"/>
      <c r="Y1616" s="280"/>
      <c r="Z1616" s="282"/>
      <c r="AA1616" s="319">
        <f t="shared" si="309"/>
        <v>0</v>
      </c>
      <c r="AB1616" s="149"/>
      <c r="AC1616" s="280"/>
      <c r="AD1616" s="305"/>
      <c r="AE1616" s="280"/>
      <c r="AF1616" s="280"/>
      <c r="AG1616" s="280"/>
      <c r="AH1616" s="280"/>
      <c r="AI1616" s="280"/>
      <c r="AJ1616" s="280"/>
      <c r="AK1616" s="501"/>
      <c r="AL1616" s="501"/>
      <c r="AM1616" s="501"/>
      <c r="AN1616" s="501"/>
      <c r="AO1616" s="501"/>
      <c r="AP1616" s="280"/>
    </row>
    <row r="1617" spans="1:42" ht="12.75" customHeight="1" x14ac:dyDescent="0.2">
      <c r="A1617" s="281">
        <v>1616</v>
      </c>
      <c r="B1617" s="281"/>
      <c r="C1617" s="281"/>
      <c r="D1617" s="281"/>
      <c r="E1617" s="281"/>
      <c r="F1617" s="281"/>
      <c r="G1617" s="296"/>
      <c r="H1617" s="676"/>
      <c r="I1617" s="281"/>
      <c r="J1617" s="281"/>
      <c r="K1617" s="281"/>
      <c r="L1617" s="676"/>
      <c r="M1617" s="306"/>
      <c r="N1617" s="325"/>
      <c r="O1617" s="507"/>
      <c r="P1617" s="513"/>
      <c r="Q1617" s="514"/>
      <c r="R1617" s="514"/>
      <c r="S1617" s="279">
        <f t="shared" si="308"/>
        <v>-365</v>
      </c>
      <c r="T1617" s="501"/>
      <c r="U1617" s="324"/>
      <c r="V1617" s="282"/>
      <c r="W1617" s="282"/>
      <c r="X1617" s="280"/>
      <c r="Y1617" s="280"/>
      <c r="Z1617" s="282"/>
      <c r="AA1617" s="319">
        <f t="shared" si="309"/>
        <v>0</v>
      </c>
      <c r="AB1617" s="149"/>
      <c r="AC1617" s="280"/>
      <c r="AD1617" s="305"/>
      <c r="AE1617" s="280"/>
      <c r="AF1617" s="280"/>
      <c r="AG1617" s="280"/>
      <c r="AH1617" s="280"/>
      <c r="AI1617" s="280"/>
      <c r="AJ1617" s="280"/>
      <c r="AK1617" s="501"/>
      <c r="AL1617" s="501"/>
      <c r="AM1617" s="501"/>
      <c r="AN1617" s="501"/>
      <c r="AO1617" s="501"/>
      <c r="AP1617" s="280"/>
    </row>
    <row r="1618" spans="1:42" ht="12.75" customHeight="1" x14ac:dyDescent="0.2">
      <c r="A1618" s="281">
        <v>1617</v>
      </c>
      <c r="B1618" s="281"/>
      <c r="C1618" s="281"/>
      <c r="D1618" s="281"/>
      <c r="E1618" s="281"/>
      <c r="F1618" s="281"/>
      <c r="G1618" s="296"/>
      <c r="H1618" s="676"/>
      <c r="I1618" s="281"/>
      <c r="J1618" s="281"/>
      <c r="K1618" s="281"/>
      <c r="L1618" s="676"/>
      <c r="M1618" s="306"/>
      <c r="N1618" s="325"/>
      <c r="O1618" s="507"/>
      <c r="P1618" s="513"/>
      <c r="Q1618" s="514"/>
      <c r="R1618" s="514"/>
      <c r="S1618" s="279">
        <f t="shared" si="308"/>
        <v>-365</v>
      </c>
      <c r="T1618" s="501"/>
      <c r="U1618" s="324"/>
      <c r="V1618" s="282"/>
      <c r="W1618" s="282"/>
      <c r="X1618" s="280"/>
      <c r="Y1618" s="280"/>
      <c r="Z1618" s="282"/>
      <c r="AA1618" s="319">
        <f t="shared" si="309"/>
        <v>0</v>
      </c>
      <c r="AB1618" s="149"/>
      <c r="AC1618" s="280"/>
      <c r="AD1618" s="305"/>
      <c r="AE1618" s="280"/>
      <c r="AF1618" s="280"/>
      <c r="AG1618" s="280"/>
      <c r="AH1618" s="280"/>
      <c r="AI1618" s="280"/>
      <c r="AJ1618" s="280"/>
      <c r="AK1618" s="501"/>
      <c r="AL1618" s="501"/>
      <c r="AM1618" s="501"/>
      <c r="AN1618" s="501"/>
      <c r="AO1618" s="501"/>
      <c r="AP1618" s="280"/>
    </row>
    <row r="1619" spans="1:42" ht="12.75" customHeight="1" x14ac:dyDescent="0.2">
      <c r="A1619" s="281">
        <v>1618</v>
      </c>
      <c r="B1619" s="281"/>
      <c r="C1619" s="281"/>
      <c r="D1619" s="281"/>
      <c r="E1619" s="281"/>
      <c r="F1619" s="281"/>
      <c r="G1619" s="296"/>
      <c r="H1619" s="676"/>
      <c r="I1619" s="281"/>
      <c r="J1619" s="281"/>
      <c r="K1619" s="281"/>
      <c r="L1619" s="676"/>
      <c r="M1619" s="306"/>
      <c r="N1619" s="325"/>
      <c r="O1619" s="507"/>
      <c r="P1619" s="513"/>
      <c r="Q1619" s="514"/>
      <c r="R1619" s="514"/>
      <c r="S1619" s="279">
        <f t="shared" si="308"/>
        <v>-365</v>
      </c>
      <c r="T1619" s="501"/>
      <c r="U1619" s="324"/>
      <c r="V1619" s="282"/>
      <c r="W1619" s="282"/>
      <c r="X1619" s="280"/>
      <c r="Y1619" s="280"/>
      <c r="Z1619" s="282"/>
      <c r="AA1619" s="319">
        <f t="shared" si="309"/>
        <v>0</v>
      </c>
      <c r="AB1619" s="149"/>
      <c r="AC1619" s="280"/>
      <c r="AD1619" s="305"/>
      <c r="AE1619" s="280"/>
      <c r="AF1619" s="280"/>
      <c r="AG1619" s="280"/>
      <c r="AH1619" s="280"/>
      <c r="AI1619" s="280"/>
      <c r="AJ1619" s="280"/>
      <c r="AK1619" s="501"/>
      <c r="AL1619" s="501"/>
      <c r="AM1619" s="501"/>
      <c r="AN1619" s="501"/>
      <c r="AO1619" s="501"/>
      <c r="AP1619" s="280"/>
    </row>
    <row r="1620" spans="1:42" ht="12.75" customHeight="1" x14ac:dyDescent="0.2">
      <c r="A1620" s="281">
        <v>1619</v>
      </c>
      <c r="B1620" s="281"/>
      <c r="C1620" s="281"/>
      <c r="D1620" s="281"/>
      <c r="E1620" s="281"/>
      <c r="F1620" s="281"/>
      <c r="G1620" s="296"/>
      <c r="H1620" s="676"/>
      <c r="I1620" s="281"/>
      <c r="J1620" s="281"/>
      <c r="K1620" s="281"/>
      <c r="L1620" s="676"/>
      <c r="M1620" s="306"/>
      <c r="N1620" s="325"/>
      <c r="O1620" s="507"/>
      <c r="P1620" s="513"/>
      <c r="Q1620" s="514"/>
      <c r="R1620" s="514"/>
      <c r="S1620" s="279">
        <f t="shared" si="308"/>
        <v>-365</v>
      </c>
      <c r="T1620" s="501"/>
      <c r="U1620" s="324"/>
      <c r="V1620" s="282"/>
      <c r="W1620" s="282"/>
      <c r="X1620" s="280"/>
      <c r="Y1620" s="280"/>
      <c r="Z1620" s="282"/>
      <c r="AA1620" s="319">
        <f t="shared" si="309"/>
        <v>0</v>
      </c>
      <c r="AB1620" s="149"/>
      <c r="AC1620" s="280"/>
      <c r="AD1620" s="305"/>
      <c r="AE1620" s="280"/>
      <c r="AF1620" s="280"/>
      <c r="AG1620" s="280"/>
      <c r="AH1620" s="280"/>
      <c r="AI1620" s="280"/>
      <c r="AJ1620" s="280"/>
      <c r="AK1620" s="501"/>
      <c r="AL1620" s="501"/>
      <c r="AM1620" s="501"/>
      <c r="AN1620" s="501"/>
      <c r="AO1620" s="501"/>
      <c r="AP1620" s="280"/>
    </row>
    <row r="1621" spans="1:42" ht="12.75" customHeight="1" x14ac:dyDescent="0.2">
      <c r="A1621" s="281">
        <v>1620</v>
      </c>
      <c r="B1621" s="281"/>
      <c r="C1621" s="281"/>
      <c r="D1621" s="281"/>
      <c r="E1621" s="281"/>
      <c r="F1621" s="281"/>
      <c r="G1621" s="296"/>
      <c r="H1621" s="676"/>
      <c r="I1621" s="281"/>
      <c r="J1621" s="281"/>
      <c r="K1621" s="281"/>
      <c r="L1621" s="676"/>
      <c r="M1621" s="306"/>
      <c r="N1621" s="325"/>
      <c r="O1621" s="507"/>
      <c r="P1621" s="513"/>
      <c r="Q1621" s="514"/>
      <c r="R1621" s="514"/>
      <c r="S1621" s="279">
        <f t="shared" si="308"/>
        <v>-365</v>
      </c>
      <c r="T1621" s="501"/>
      <c r="U1621" s="324"/>
      <c r="V1621" s="282"/>
      <c r="W1621" s="282"/>
      <c r="X1621" s="280"/>
      <c r="Y1621" s="280"/>
      <c r="Z1621" s="282"/>
      <c r="AA1621" s="319">
        <f t="shared" si="309"/>
        <v>0</v>
      </c>
      <c r="AB1621" s="149"/>
      <c r="AC1621" s="280"/>
      <c r="AD1621" s="305"/>
      <c r="AE1621" s="280"/>
      <c r="AF1621" s="280"/>
      <c r="AG1621" s="280"/>
      <c r="AH1621" s="280"/>
      <c r="AI1621" s="280"/>
      <c r="AJ1621" s="280"/>
      <c r="AK1621" s="501"/>
      <c r="AL1621" s="501"/>
      <c r="AM1621" s="501"/>
      <c r="AN1621" s="501"/>
      <c r="AO1621" s="501"/>
      <c r="AP1621" s="280"/>
    </row>
    <row r="1622" spans="1:42" ht="12.75" customHeight="1" x14ac:dyDescent="0.2">
      <c r="A1622" s="281">
        <v>1621</v>
      </c>
      <c r="B1622" s="281"/>
      <c r="C1622" s="281"/>
      <c r="D1622" s="281"/>
      <c r="E1622" s="281"/>
      <c r="F1622" s="281"/>
      <c r="G1622" s="296"/>
      <c r="H1622" s="676"/>
      <c r="I1622" s="281"/>
      <c r="J1622" s="281"/>
      <c r="K1622" s="281"/>
      <c r="L1622" s="676"/>
      <c r="M1622" s="306"/>
      <c r="N1622" s="325"/>
      <c r="O1622" s="507"/>
      <c r="P1622" s="513"/>
      <c r="Q1622" s="514"/>
      <c r="R1622" s="514"/>
      <c r="S1622" s="279">
        <f t="shared" si="308"/>
        <v>-365</v>
      </c>
      <c r="T1622" s="501"/>
      <c r="U1622" s="324"/>
      <c r="V1622" s="282"/>
      <c r="W1622" s="282"/>
      <c r="X1622" s="280"/>
      <c r="Y1622" s="280"/>
      <c r="Z1622" s="282"/>
      <c r="AA1622" s="319">
        <f t="shared" si="309"/>
        <v>0</v>
      </c>
      <c r="AB1622" s="149"/>
      <c r="AC1622" s="280"/>
      <c r="AD1622" s="305"/>
      <c r="AE1622" s="280"/>
      <c r="AF1622" s="280"/>
      <c r="AG1622" s="280"/>
      <c r="AH1622" s="280"/>
      <c r="AI1622" s="280"/>
      <c r="AJ1622" s="280"/>
      <c r="AK1622" s="501"/>
      <c r="AL1622" s="501"/>
      <c r="AM1622" s="501"/>
      <c r="AN1622" s="501"/>
      <c r="AO1622" s="501"/>
      <c r="AP1622" s="280"/>
    </row>
    <row r="1623" spans="1:42" ht="12.75" customHeight="1" x14ac:dyDescent="0.2">
      <c r="A1623" s="281">
        <v>1622</v>
      </c>
      <c r="B1623" s="281"/>
      <c r="C1623" s="281"/>
      <c r="D1623" s="281"/>
      <c r="E1623" s="281"/>
      <c r="F1623" s="281"/>
      <c r="G1623" s="296"/>
      <c r="H1623" s="676"/>
      <c r="I1623" s="281"/>
      <c r="J1623" s="281"/>
      <c r="K1623" s="281"/>
      <c r="L1623" s="676"/>
      <c r="M1623" s="306"/>
      <c r="N1623" s="325"/>
      <c r="O1623" s="507"/>
      <c r="P1623" s="513"/>
      <c r="Q1623" s="514"/>
      <c r="R1623" s="514"/>
      <c r="S1623" s="279">
        <f t="shared" si="308"/>
        <v>-365</v>
      </c>
      <c r="T1623" s="501"/>
      <c r="U1623" s="324"/>
      <c r="V1623" s="282"/>
      <c r="W1623" s="282"/>
      <c r="X1623" s="280"/>
      <c r="Y1623" s="280"/>
      <c r="Z1623" s="282"/>
      <c r="AA1623" s="319">
        <f t="shared" si="309"/>
        <v>0</v>
      </c>
      <c r="AB1623" s="149"/>
      <c r="AC1623" s="280"/>
      <c r="AD1623" s="305"/>
      <c r="AE1623" s="280"/>
      <c r="AF1623" s="280"/>
      <c r="AG1623" s="280"/>
      <c r="AH1623" s="280"/>
      <c r="AI1623" s="280"/>
      <c r="AJ1623" s="280"/>
      <c r="AK1623" s="501"/>
      <c r="AL1623" s="501"/>
      <c r="AM1623" s="501"/>
      <c r="AN1623" s="501"/>
      <c r="AO1623" s="501"/>
      <c r="AP1623" s="280"/>
    </row>
    <row r="1624" spans="1:42" ht="12.75" customHeight="1" x14ac:dyDescent="0.2">
      <c r="A1624" s="281">
        <v>1623</v>
      </c>
      <c r="B1624" s="281"/>
      <c r="C1624" s="281"/>
      <c r="D1624" s="281"/>
      <c r="E1624" s="281"/>
      <c r="F1624" s="281"/>
      <c r="G1624" s="296"/>
      <c r="H1624" s="676"/>
      <c r="I1624" s="281"/>
      <c r="J1624" s="281"/>
      <c r="K1624" s="281"/>
      <c r="L1624" s="676"/>
      <c r="M1624" s="306"/>
      <c r="N1624" s="325"/>
      <c r="O1624" s="507"/>
      <c r="P1624" s="513"/>
      <c r="Q1624" s="514"/>
      <c r="R1624" s="514"/>
      <c r="S1624" s="279">
        <f t="shared" si="308"/>
        <v>-365</v>
      </c>
      <c r="T1624" s="501"/>
      <c r="U1624" s="324"/>
      <c r="V1624" s="282"/>
      <c r="W1624" s="282"/>
      <c r="X1624" s="280"/>
      <c r="Y1624" s="280"/>
      <c r="Z1624" s="282"/>
      <c r="AA1624" s="319">
        <f t="shared" si="309"/>
        <v>0</v>
      </c>
      <c r="AB1624" s="149"/>
      <c r="AC1624" s="280"/>
      <c r="AD1624" s="305"/>
      <c r="AE1624" s="280"/>
      <c r="AF1624" s="280"/>
      <c r="AG1624" s="280"/>
      <c r="AH1624" s="280"/>
      <c r="AI1624" s="280"/>
      <c r="AJ1624" s="280"/>
      <c r="AK1624" s="501"/>
      <c r="AL1624" s="501"/>
      <c r="AM1624" s="501"/>
      <c r="AN1624" s="501"/>
      <c r="AO1624" s="501"/>
      <c r="AP1624" s="280"/>
    </row>
    <row r="1625" spans="1:42" ht="12.75" customHeight="1" x14ac:dyDescent="0.2">
      <c r="A1625" s="281">
        <v>1624</v>
      </c>
      <c r="B1625" s="281"/>
      <c r="C1625" s="281"/>
      <c r="D1625" s="281"/>
      <c r="E1625" s="281"/>
      <c r="F1625" s="281"/>
      <c r="G1625" s="296"/>
      <c r="H1625" s="676"/>
      <c r="I1625" s="281"/>
      <c r="J1625" s="281"/>
      <c r="K1625" s="281"/>
      <c r="L1625" s="676"/>
      <c r="M1625" s="306"/>
      <c r="N1625" s="325"/>
      <c r="O1625" s="507"/>
      <c r="P1625" s="513"/>
      <c r="Q1625" s="514"/>
      <c r="R1625" s="514"/>
      <c r="S1625" s="279">
        <f t="shared" si="308"/>
        <v>-365</v>
      </c>
      <c r="T1625" s="501"/>
      <c r="U1625" s="324"/>
      <c r="V1625" s="282"/>
      <c r="W1625" s="282"/>
      <c r="X1625" s="280"/>
      <c r="Y1625" s="280"/>
      <c r="Z1625" s="282"/>
      <c r="AA1625" s="319">
        <f t="shared" si="309"/>
        <v>0</v>
      </c>
      <c r="AB1625" s="149"/>
      <c r="AC1625" s="280"/>
      <c r="AD1625" s="305"/>
      <c r="AE1625" s="280"/>
      <c r="AF1625" s="280"/>
      <c r="AG1625" s="280"/>
      <c r="AH1625" s="280"/>
      <c r="AI1625" s="280"/>
      <c r="AJ1625" s="280"/>
      <c r="AK1625" s="501"/>
      <c r="AL1625" s="501"/>
      <c r="AM1625" s="501"/>
      <c r="AN1625" s="501"/>
      <c r="AO1625" s="501"/>
      <c r="AP1625" s="280"/>
    </row>
    <row r="1626" spans="1:42" ht="12.75" customHeight="1" x14ac:dyDescent="0.2">
      <c r="A1626" s="281">
        <v>1625</v>
      </c>
      <c r="B1626" s="281"/>
      <c r="C1626" s="281"/>
      <c r="D1626" s="281"/>
      <c r="E1626" s="281"/>
      <c r="F1626" s="281"/>
      <c r="G1626" s="296"/>
      <c r="H1626" s="676"/>
      <c r="I1626" s="281"/>
      <c r="J1626" s="281"/>
      <c r="K1626" s="281"/>
      <c r="L1626" s="676"/>
      <c r="M1626" s="306"/>
      <c r="N1626" s="325"/>
      <c r="O1626" s="507"/>
      <c r="P1626" s="513"/>
      <c r="Q1626" s="514"/>
      <c r="R1626" s="514"/>
      <c r="S1626" s="279">
        <f t="shared" si="308"/>
        <v>-365</v>
      </c>
      <c r="T1626" s="501"/>
      <c r="U1626" s="324"/>
      <c r="V1626" s="282"/>
      <c r="W1626" s="282"/>
      <c r="X1626" s="280"/>
      <c r="Y1626" s="280"/>
      <c r="Z1626" s="282"/>
      <c r="AA1626" s="319">
        <f t="shared" si="309"/>
        <v>0</v>
      </c>
      <c r="AB1626" s="149"/>
      <c r="AC1626" s="280"/>
      <c r="AD1626" s="305"/>
      <c r="AE1626" s="280"/>
      <c r="AF1626" s="280"/>
      <c r="AG1626" s="280"/>
      <c r="AH1626" s="280"/>
      <c r="AI1626" s="280"/>
      <c r="AJ1626" s="280"/>
      <c r="AK1626" s="501"/>
      <c r="AL1626" s="501"/>
      <c r="AM1626" s="501"/>
      <c r="AN1626" s="501"/>
      <c r="AO1626" s="501"/>
      <c r="AP1626" s="280"/>
    </row>
    <row r="1627" spans="1:42" ht="12.75" customHeight="1" x14ac:dyDescent="0.2">
      <c r="A1627" s="281">
        <v>1626</v>
      </c>
      <c r="B1627" s="281"/>
      <c r="C1627" s="281"/>
      <c r="D1627" s="281"/>
      <c r="E1627" s="281"/>
      <c r="F1627" s="281"/>
      <c r="G1627" s="296"/>
      <c r="H1627" s="676"/>
      <c r="I1627" s="281"/>
      <c r="J1627" s="281"/>
      <c r="K1627" s="281"/>
      <c r="L1627" s="676"/>
      <c r="M1627" s="306"/>
      <c r="N1627" s="325"/>
      <c r="O1627" s="507"/>
      <c r="P1627" s="513"/>
      <c r="Q1627" s="514"/>
      <c r="R1627" s="514"/>
      <c r="S1627" s="279">
        <f t="shared" si="308"/>
        <v>-365</v>
      </c>
      <c r="T1627" s="501"/>
      <c r="U1627" s="324"/>
      <c r="V1627" s="282"/>
      <c r="W1627" s="282"/>
      <c r="X1627" s="280"/>
      <c r="Y1627" s="280"/>
      <c r="Z1627" s="282"/>
      <c r="AA1627" s="319">
        <f t="shared" si="309"/>
        <v>0</v>
      </c>
      <c r="AB1627" s="149"/>
      <c r="AC1627" s="280"/>
      <c r="AD1627" s="305"/>
      <c r="AE1627" s="280"/>
      <c r="AF1627" s="280"/>
      <c r="AG1627" s="280"/>
      <c r="AH1627" s="280"/>
      <c r="AI1627" s="280"/>
      <c r="AJ1627" s="280"/>
      <c r="AK1627" s="501"/>
      <c r="AL1627" s="501"/>
      <c r="AM1627" s="501"/>
      <c r="AN1627" s="501"/>
      <c r="AO1627" s="501"/>
      <c r="AP1627" s="280"/>
    </row>
    <row r="1628" spans="1:42" ht="12.75" customHeight="1" x14ac:dyDescent="0.2">
      <c r="A1628" s="281">
        <v>1627</v>
      </c>
      <c r="B1628" s="281"/>
      <c r="C1628" s="281"/>
      <c r="D1628" s="281"/>
      <c r="E1628" s="281"/>
      <c r="F1628" s="281"/>
      <c r="G1628" s="296"/>
      <c r="H1628" s="676"/>
      <c r="I1628" s="281"/>
      <c r="J1628" s="281"/>
      <c r="K1628" s="281"/>
      <c r="L1628" s="676"/>
      <c r="M1628" s="306"/>
      <c r="N1628" s="325"/>
      <c r="O1628" s="507"/>
      <c r="P1628" s="513"/>
      <c r="Q1628" s="514"/>
      <c r="R1628" s="514"/>
      <c r="S1628" s="279">
        <f t="shared" si="308"/>
        <v>-365</v>
      </c>
      <c r="T1628" s="501"/>
      <c r="U1628" s="324"/>
      <c r="V1628" s="282"/>
      <c r="W1628" s="282"/>
      <c r="X1628" s="280"/>
      <c r="Y1628" s="280"/>
      <c r="Z1628" s="282"/>
      <c r="AA1628" s="319">
        <f t="shared" si="309"/>
        <v>0</v>
      </c>
      <c r="AB1628" s="149"/>
      <c r="AC1628" s="280"/>
      <c r="AD1628" s="305"/>
      <c r="AE1628" s="280"/>
      <c r="AF1628" s="280"/>
      <c r="AG1628" s="280"/>
      <c r="AH1628" s="280"/>
      <c r="AI1628" s="280"/>
      <c r="AJ1628" s="280"/>
      <c r="AK1628" s="501"/>
      <c r="AL1628" s="501"/>
      <c r="AM1628" s="501"/>
      <c r="AN1628" s="501"/>
      <c r="AO1628" s="501"/>
      <c r="AP1628" s="280"/>
    </row>
    <row r="1629" spans="1:42" ht="12.75" customHeight="1" x14ac:dyDescent="0.2">
      <c r="A1629" s="281">
        <v>1628</v>
      </c>
      <c r="B1629" s="281"/>
      <c r="C1629" s="281"/>
      <c r="D1629" s="281"/>
      <c r="E1629" s="281"/>
      <c r="F1629" s="281"/>
      <c r="G1629" s="296"/>
      <c r="H1629" s="676"/>
      <c r="I1629" s="281"/>
      <c r="J1629" s="281"/>
      <c r="K1629" s="281"/>
      <c r="L1629" s="676"/>
      <c r="M1629" s="306"/>
      <c r="N1629" s="325"/>
      <c r="O1629" s="507"/>
      <c r="P1629" s="513"/>
      <c r="Q1629" s="514"/>
      <c r="R1629" s="514"/>
      <c r="S1629" s="279">
        <f t="shared" si="308"/>
        <v>-365</v>
      </c>
      <c r="T1629" s="501"/>
      <c r="U1629" s="324"/>
      <c r="V1629" s="282"/>
      <c r="W1629" s="282"/>
      <c r="X1629" s="280"/>
      <c r="Y1629" s="280"/>
      <c r="Z1629" s="282"/>
      <c r="AA1629" s="319">
        <f t="shared" si="309"/>
        <v>0</v>
      </c>
      <c r="AB1629" s="149"/>
      <c r="AC1629" s="280"/>
      <c r="AD1629" s="305"/>
      <c r="AE1629" s="280"/>
      <c r="AF1629" s="280"/>
      <c r="AG1629" s="280"/>
      <c r="AH1629" s="280"/>
      <c r="AI1629" s="280"/>
      <c r="AJ1629" s="280"/>
      <c r="AK1629" s="501"/>
      <c r="AL1629" s="501"/>
      <c r="AM1629" s="501"/>
      <c r="AN1629" s="501"/>
      <c r="AO1629" s="501"/>
      <c r="AP1629" s="280"/>
    </row>
    <row r="1630" spans="1:42" ht="12.75" customHeight="1" x14ac:dyDescent="0.2">
      <c r="A1630" s="281">
        <v>1629</v>
      </c>
      <c r="B1630" s="281"/>
      <c r="C1630" s="281"/>
      <c r="D1630" s="281"/>
      <c r="E1630" s="281"/>
      <c r="F1630" s="281"/>
      <c r="G1630" s="296"/>
      <c r="H1630" s="676"/>
      <c r="I1630" s="281"/>
      <c r="J1630" s="281"/>
      <c r="K1630" s="281"/>
      <c r="L1630" s="676"/>
      <c r="M1630" s="306"/>
      <c r="N1630" s="325"/>
      <c r="O1630" s="507"/>
      <c r="P1630" s="513"/>
      <c r="Q1630" s="514"/>
      <c r="R1630" s="514"/>
      <c r="S1630" s="279">
        <f t="shared" si="308"/>
        <v>-365</v>
      </c>
      <c r="T1630" s="501"/>
      <c r="U1630" s="324"/>
      <c r="V1630" s="282"/>
      <c r="W1630" s="282"/>
      <c r="X1630" s="280"/>
      <c r="Y1630" s="280"/>
      <c r="Z1630" s="282"/>
      <c r="AA1630" s="319">
        <f t="shared" si="309"/>
        <v>0</v>
      </c>
      <c r="AB1630" s="149"/>
      <c r="AC1630" s="280"/>
      <c r="AD1630" s="305"/>
      <c r="AE1630" s="280"/>
      <c r="AF1630" s="280"/>
      <c r="AG1630" s="280"/>
      <c r="AH1630" s="280"/>
      <c r="AI1630" s="280"/>
      <c r="AJ1630" s="280"/>
      <c r="AK1630" s="501"/>
      <c r="AL1630" s="501"/>
      <c r="AM1630" s="501"/>
      <c r="AN1630" s="501"/>
      <c r="AO1630" s="501"/>
      <c r="AP1630" s="280"/>
    </row>
    <row r="1631" spans="1:42" ht="12.75" customHeight="1" x14ac:dyDescent="0.2">
      <c r="A1631" s="281">
        <v>1630</v>
      </c>
      <c r="B1631" s="281"/>
      <c r="C1631" s="281"/>
      <c r="D1631" s="281"/>
      <c r="E1631" s="281"/>
      <c r="F1631" s="281"/>
      <c r="G1631" s="296"/>
      <c r="H1631" s="676"/>
      <c r="I1631" s="281"/>
      <c r="J1631" s="281"/>
      <c r="K1631" s="281"/>
      <c r="L1631" s="676"/>
      <c r="M1631" s="306"/>
      <c r="N1631" s="325"/>
      <c r="O1631" s="507"/>
      <c r="P1631" s="513"/>
      <c r="Q1631" s="514"/>
      <c r="R1631" s="514"/>
      <c r="S1631" s="279">
        <f t="shared" si="308"/>
        <v>-365</v>
      </c>
      <c r="T1631" s="501"/>
      <c r="U1631" s="324"/>
      <c r="V1631" s="282"/>
      <c r="W1631" s="282"/>
      <c r="X1631" s="280"/>
      <c r="Y1631" s="280"/>
      <c r="Z1631" s="282"/>
      <c r="AA1631" s="319">
        <f t="shared" si="309"/>
        <v>0</v>
      </c>
      <c r="AB1631" s="149"/>
      <c r="AC1631" s="280"/>
      <c r="AD1631" s="305"/>
      <c r="AE1631" s="280"/>
      <c r="AF1631" s="280"/>
      <c r="AG1631" s="280"/>
      <c r="AH1631" s="280"/>
      <c r="AI1631" s="280"/>
      <c r="AJ1631" s="280"/>
      <c r="AK1631" s="501"/>
      <c r="AL1631" s="501"/>
      <c r="AM1631" s="501"/>
      <c r="AN1631" s="501"/>
      <c r="AO1631" s="501"/>
      <c r="AP1631" s="280"/>
    </row>
    <row r="1632" spans="1:42" ht="12.75" customHeight="1" x14ac:dyDescent="0.2">
      <c r="A1632" s="281">
        <v>1631</v>
      </c>
      <c r="B1632" s="281"/>
      <c r="C1632" s="281"/>
      <c r="D1632" s="281"/>
      <c r="E1632" s="281"/>
      <c r="F1632" s="281"/>
      <c r="G1632" s="296"/>
      <c r="H1632" s="676"/>
      <c r="I1632" s="281"/>
      <c r="J1632" s="281"/>
      <c r="K1632" s="281"/>
      <c r="L1632" s="676"/>
      <c r="M1632" s="306"/>
      <c r="N1632" s="325"/>
      <c r="O1632" s="507"/>
      <c r="P1632" s="513"/>
      <c r="Q1632" s="514"/>
      <c r="R1632" s="514"/>
      <c r="S1632" s="279">
        <f t="shared" si="308"/>
        <v>-365</v>
      </c>
      <c r="T1632" s="501"/>
      <c r="U1632" s="324"/>
      <c r="V1632" s="282"/>
      <c r="W1632" s="282"/>
      <c r="X1632" s="280"/>
      <c r="Y1632" s="280"/>
      <c r="Z1632" s="282"/>
      <c r="AA1632" s="319">
        <f t="shared" si="309"/>
        <v>0</v>
      </c>
      <c r="AB1632" s="149"/>
      <c r="AC1632" s="280"/>
      <c r="AD1632" s="305"/>
      <c r="AE1632" s="280"/>
      <c r="AF1632" s="280"/>
      <c r="AG1632" s="280"/>
      <c r="AH1632" s="280"/>
      <c r="AI1632" s="280"/>
      <c r="AJ1632" s="280"/>
      <c r="AK1632" s="501"/>
      <c r="AL1632" s="501"/>
      <c r="AM1632" s="501"/>
      <c r="AN1632" s="501"/>
      <c r="AO1632" s="501"/>
      <c r="AP1632" s="280"/>
    </row>
    <row r="1633" spans="1:42" ht="12.75" customHeight="1" x14ac:dyDescent="0.2">
      <c r="A1633" s="281">
        <v>1632</v>
      </c>
      <c r="B1633" s="281"/>
      <c r="C1633" s="281"/>
      <c r="D1633" s="281"/>
      <c r="E1633" s="281"/>
      <c r="F1633" s="281"/>
      <c r="G1633" s="296"/>
      <c r="H1633" s="676"/>
      <c r="I1633" s="281"/>
      <c r="J1633" s="281"/>
      <c r="K1633" s="281"/>
      <c r="L1633" s="676"/>
      <c r="M1633" s="306"/>
      <c r="N1633" s="325"/>
      <c r="O1633" s="507"/>
      <c r="P1633" s="513"/>
      <c r="Q1633" s="514"/>
      <c r="R1633" s="514"/>
      <c r="S1633" s="279">
        <f t="shared" si="308"/>
        <v>-365</v>
      </c>
      <c r="T1633" s="501"/>
      <c r="U1633" s="324"/>
      <c r="V1633" s="282"/>
      <c r="W1633" s="282"/>
      <c r="X1633" s="280"/>
      <c r="Y1633" s="280"/>
      <c r="Z1633" s="282"/>
      <c r="AA1633" s="319">
        <f t="shared" si="309"/>
        <v>0</v>
      </c>
      <c r="AB1633" s="149"/>
      <c r="AC1633" s="280"/>
      <c r="AD1633" s="305"/>
      <c r="AE1633" s="280"/>
      <c r="AF1633" s="280"/>
      <c r="AG1633" s="280"/>
      <c r="AH1633" s="280"/>
      <c r="AI1633" s="280"/>
      <c r="AJ1633" s="280"/>
      <c r="AK1633" s="501"/>
      <c r="AL1633" s="501"/>
      <c r="AM1633" s="501"/>
      <c r="AN1633" s="501"/>
      <c r="AO1633" s="501"/>
      <c r="AP1633" s="280"/>
    </row>
    <row r="1634" spans="1:42" ht="12.75" customHeight="1" x14ac:dyDescent="0.2">
      <c r="A1634" s="281">
        <v>1633</v>
      </c>
      <c r="B1634" s="281"/>
      <c r="C1634" s="281"/>
      <c r="D1634" s="281"/>
      <c r="E1634" s="281"/>
      <c r="F1634" s="281"/>
      <c r="G1634" s="296"/>
      <c r="H1634" s="676"/>
      <c r="I1634" s="281"/>
      <c r="J1634" s="281"/>
      <c r="K1634" s="281"/>
      <c r="L1634" s="676"/>
      <c r="M1634" s="306"/>
      <c r="N1634" s="325"/>
      <c r="O1634" s="507"/>
      <c r="P1634" s="513"/>
      <c r="Q1634" s="514"/>
      <c r="R1634" s="514"/>
      <c r="S1634" s="279">
        <f t="shared" si="308"/>
        <v>-365</v>
      </c>
      <c r="T1634" s="501"/>
      <c r="U1634" s="324"/>
      <c r="V1634" s="282"/>
      <c r="W1634" s="282"/>
      <c r="X1634" s="280"/>
      <c r="Y1634" s="280"/>
      <c r="Z1634" s="282"/>
      <c r="AA1634" s="319">
        <f t="shared" si="309"/>
        <v>0</v>
      </c>
      <c r="AB1634" s="149"/>
      <c r="AC1634" s="280"/>
      <c r="AD1634" s="305"/>
      <c r="AE1634" s="280"/>
      <c r="AF1634" s="280"/>
      <c r="AG1634" s="280"/>
      <c r="AH1634" s="280"/>
      <c r="AI1634" s="280"/>
      <c r="AJ1634" s="280"/>
      <c r="AK1634" s="501"/>
      <c r="AL1634" s="501"/>
      <c r="AM1634" s="501"/>
      <c r="AN1634" s="501"/>
      <c r="AO1634" s="501"/>
      <c r="AP1634" s="280"/>
    </row>
    <row r="1635" spans="1:42" ht="12.75" customHeight="1" x14ac:dyDescent="0.2">
      <c r="A1635" s="281">
        <v>1634</v>
      </c>
      <c r="B1635" s="281"/>
      <c r="C1635" s="281"/>
      <c r="D1635" s="281"/>
      <c r="E1635" s="281"/>
      <c r="F1635" s="281"/>
      <c r="G1635" s="296"/>
      <c r="H1635" s="676"/>
      <c r="I1635" s="281"/>
      <c r="J1635" s="281"/>
      <c r="K1635" s="281"/>
      <c r="L1635" s="676"/>
      <c r="M1635" s="306"/>
      <c r="N1635" s="325"/>
      <c r="O1635" s="507"/>
      <c r="P1635" s="513"/>
      <c r="Q1635" s="514"/>
      <c r="R1635" s="514"/>
      <c r="S1635" s="279">
        <f t="shared" si="308"/>
        <v>-365</v>
      </c>
      <c r="T1635" s="501"/>
      <c r="U1635" s="324"/>
      <c r="V1635" s="282"/>
      <c r="W1635" s="282"/>
      <c r="X1635" s="280"/>
      <c r="Y1635" s="280"/>
      <c r="Z1635" s="282"/>
      <c r="AA1635" s="319">
        <f t="shared" si="309"/>
        <v>0</v>
      </c>
      <c r="AB1635" s="149"/>
      <c r="AC1635" s="280"/>
      <c r="AD1635" s="305"/>
      <c r="AE1635" s="280"/>
      <c r="AF1635" s="280"/>
      <c r="AG1635" s="280"/>
      <c r="AH1635" s="280"/>
      <c r="AI1635" s="280"/>
      <c r="AJ1635" s="280"/>
      <c r="AK1635" s="501"/>
      <c r="AL1635" s="501"/>
      <c r="AM1635" s="501"/>
      <c r="AN1635" s="501"/>
      <c r="AO1635" s="501"/>
      <c r="AP1635" s="280"/>
    </row>
    <row r="1636" spans="1:42" ht="12.75" customHeight="1" x14ac:dyDescent="0.2">
      <c r="A1636" s="281">
        <v>1635</v>
      </c>
      <c r="B1636" s="281"/>
      <c r="C1636" s="281"/>
      <c r="D1636" s="281"/>
      <c r="E1636" s="281"/>
      <c r="F1636" s="281"/>
      <c r="G1636" s="296"/>
      <c r="H1636" s="676"/>
      <c r="I1636" s="281"/>
      <c r="J1636" s="281"/>
      <c r="K1636" s="281"/>
      <c r="L1636" s="676"/>
      <c r="M1636" s="306"/>
      <c r="N1636" s="325"/>
      <c r="O1636" s="507"/>
      <c r="P1636" s="513"/>
      <c r="Q1636" s="514"/>
      <c r="R1636" s="514"/>
      <c r="S1636" s="279">
        <f t="shared" si="308"/>
        <v>-365</v>
      </c>
      <c r="T1636" s="501"/>
      <c r="U1636" s="324"/>
      <c r="V1636" s="282"/>
      <c r="W1636" s="282"/>
      <c r="X1636" s="280"/>
      <c r="Y1636" s="280"/>
      <c r="Z1636" s="282"/>
      <c r="AA1636" s="319">
        <f t="shared" si="309"/>
        <v>0</v>
      </c>
      <c r="AB1636" s="149"/>
      <c r="AC1636" s="280"/>
      <c r="AD1636" s="305"/>
      <c r="AE1636" s="280"/>
      <c r="AF1636" s="280"/>
      <c r="AG1636" s="280"/>
      <c r="AH1636" s="280"/>
      <c r="AI1636" s="280"/>
      <c r="AJ1636" s="280"/>
      <c r="AK1636" s="501"/>
      <c r="AL1636" s="501"/>
      <c r="AM1636" s="501"/>
      <c r="AN1636" s="501"/>
      <c r="AO1636" s="501"/>
      <c r="AP1636" s="280"/>
    </row>
    <row r="1637" spans="1:42" ht="12.75" customHeight="1" x14ac:dyDescent="0.2">
      <c r="A1637" s="281">
        <v>1636</v>
      </c>
      <c r="B1637" s="281"/>
      <c r="C1637" s="281"/>
      <c r="D1637" s="281"/>
      <c r="E1637" s="281"/>
      <c r="F1637" s="281"/>
      <c r="G1637" s="296"/>
      <c r="H1637" s="676"/>
      <c r="I1637" s="281"/>
      <c r="J1637" s="281"/>
      <c r="K1637" s="281"/>
      <c r="L1637" s="676"/>
      <c r="M1637" s="306"/>
      <c r="N1637" s="325"/>
      <c r="O1637" s="507"/>
      <c r="P1637" s="513"/>
      <c r="Q1637" s="514"/>
      <c r="R1637" s="514"/>
      <c r="S1637" s="279">
        <f t="shared" si="308"/>
        <v>-365</v>
      </c>
      <c r="T1637" s="501"/>
      <c r="U1637" s="324"/>
      <c r="V1637" s="282"/>
      <c r="W1637" s="282"/>
      <c r="X1637" s="280"/>
      <c r="Y1637" s="280"/>
      <c r="Z1637" s="282"/>
      <c r="AA1637" s="319">
        <f t="shared" si="309"/>
        <v>0</v>
      </c>
      <c r="AB1637" s="149"/>
      <c r="AC1637" s="280"/>
      <c r="AD1637" s="305"/>
      <c r="AE1637" s="280"/>
      <c r="AF1637" s="280"/>
      <c r="AG1637" s="280"/>
      <c r="AH1637" s="280"/>
      <c r="AI1637" s="280"/>
      <c r="AJ1637" s="280"/>
      <c r="AK1637" s="501"/>
      <c r="AL1637" s="501"/>
      <c r="AM1637" s="501"/>
      <c r="AN1637" s="501"/>
      <c r="AO1637" s="501"/>
      <c r="AP1637" s="280"/>
    </row>
    <row r="1638" spans="1:42" ht="12.75" customHeight="1" x14ac:dyDescent="0.2">
      <c r="A1638" s="281">
        <v>1637</v>
      </c>
      <c r="B1638" s="281"/>
      <c r="C1638" s="281"/>
      <c r="D1638" s="281"/>
      <c r="E1638" s="281"/>
      <c r="F1638" s="281"/>
      <c r="G1638" s="296"/>
      <c r="H1638" s="676"/>
      <c r="I1638" s="281"/>
      <c r="J1638" s="281"/>
      <c r="K1638" s="281"/>
      <c r="L1638" s="676"/>
      <c r="M1638" s="306"/>
      <c r="N1638" s="325"/>
      <c r="O1638" s="507"/>
      <c r="P1638" s="513"/>
      <c r="Q1638" s="514"/>
      <c r="R1638" s="514"/>
      <c r="S1638" s="279">
        <f t="shared" si="308"/>
        <v>-365</v>
      </c>
      <c r="T1638" s="501"/>
      <c r="U1638" s="324"/>
      <c r="V1638" s="282"/>
      <c r="W1638" s="282"/>
      <c r="X1638" s="280"/>
      <c r="Y1638" s="280"/>
      <c r="Z1638" s="282"/>
      <c r="AA1638" s="319">
        <f t="shared" si="309"/>
        <v>0</v>
      </c>
      <c r="AB1638" s="149"/>
      <c r="AC1638" s="280"/>
      <c r="AD1638" s="305"/>
      <c r="AE1638" s="280"/>
      <c r="AF1638" s="280"/>
      <c r="AG1638" s="280"/>
      <c r="AH1638" s="280"/>
      <c r="AI1638" s="280"/>
      <c r="AJ1638" s="280"/>
      <c r="AK1638" s="501"/>
      <c r="AL1638" s="501"/>
      <c r="AM1638" s="501"/>
      <c r="AN1638" s="501"/>
      <c r="AO1638" s="501"/>
      <c r="AP1638" s="280"/>
    </row>
    <row r="1639" spans="1:42" ht="12.75" customHeight="1" x14ac:dyDescent="0.2">
      <c r="A1639" s="281">
        <v>1638</v>
      </c>
      <c r="B1639" s="281"/>
      <c r="C1639" s="281"/>
      <c r="D1639" s="281"/>
      <c r="E1639" s="281"/>
      <c r="F1639" s="281"/>
      <c r="G1639" s="296"/>
      <c r="H1639" s="676"/>
      <c r="I1639" s="281"/>
      <c r="J1639" s="281"/>
      <c r="K1639" s="281"/>
      <c r="L1639" s="676"/>
      <c r="M1639" s="306"/>
      <c r="N1639" s="325"/>
      <c r="O1639" s="507"/>
      <c r="P1639" s="513"/>
      <c r="Q1639" s="514"/>
      <c r="R1639" s="514"/>
      <c r="S1639" s="279">
        <f t="shared" si="308"/>
        <v>-365</v>
      </c>
      <c r="T1639" s="501"/>
      <c r="U1639" s="324"/>
      <c r="V1639" s="282"/>
      <c r="W1639" s="282"/>
      <c r="X1639" s="280"/>
      <c r="Y1639" s="280"/>
      <c r="Z1639" s="282"/>
      <c r="AA1639" s="319">
        <f t="shared" si="309"/>
        <v>0</v>
      </c>
      <c r="AB1639" s="149"/>
      <c r="AC1639" s="280"/>
      <c r="AD1639" s="305"/>
      <c r="AE1639" s="280"/>
      <c r="AF1639" s="280"/>
      <c r="AG1639" s="280"/>
      <c r="AH1639" s="280"/>
      <c r="AI1639" s="280"/>
      <c r="AJ1639" s="280"/>
      <c r="AK1639" s="501"/>
      <c r="AL1639" s="501"/>
      <c r="AM1639" s="501"/>
      <c r="AN1639" s="501"/>
      <c r="AO1639" s="501"/>
      <c r="AP1639" s="280"/>
    </row>
    <row r="1640" spans="1:42" ht="12.75" customHeight="1" x14ac:dyDescent="0.2">
      <c r="A1640" s="281">
        <v>1639</v>
      </c>
      <c r="B1640" s="281"/>
      <c r="C1640" s="281"/>
      <c r="D1640" s="281"/>
      <c r="E1640" s="281"/>
      <c r="F1640" s="281"/>
      <c r="G1640" s="296"/>
      <c r="H1640" s="676"/>
      <c r="I1640" s="281"/>
      <c r="J1640" s="281"/>
      <c r="K1640" s="281"/>
      <c r="L1640" s="676"/>
      <c r="M1640" s="306"/>
      <c r="N1640" s="325"/>
      <c r="O1640" s="507"/>
      <c r="P1640" s="513"/>
      <c r="Q1640" s="514"/>
      <c r="R1640" s="514"/>
      <c r="S1640" s="279">
        <f t="shared" si="308"/>
        <v>-365</v>
      </c>
      <c r="T1640" s="501"/>
      <c r="U1640" s="324"/>
      <c r="V1640" s="282"/>
      <c r="W1640" s="282"/>
      <c r="X1640" s="280"/>
      <c r="Y1640" s="280"/>
      <c r="Z1640" s="282"/>
      <c r="AA1640" s="319">
        <f t="shared" si="309"/>
        <v>0</v>
      </c>
      <c r="AB1640" s="149"/>
      <c r="AC1640" s="280"/>
      <c r="AD1640" s="305"/>
      <c r="AE1640" s="280"/>
      <c r="AF1640" s="280"/>
      <c r="AG1640" s="280"/>
      <c r="AH1640" s="280"/>
      <c r="AI1640" s="280"/>
      <c r="AJ1640" s="280"/>
      <c r="AK1640" s="501"/>
      <c r="AL1640" s="501"/>
      <c r="AM1640" s="501"/>
      <c r="AN1640" s="501"/>
      <c r="AO1640" s="501"/>
      <c r="AP1640" s="280"/>
    </row>
    <row r="1641" spans="1:42" ht="12.75" customHeight="1" x14ac:dyDescent="0.2">
      <c r="A1641" s="281">
        <v>1640</v>
      </c>
      <c r="B1641" s="281"/>
      <c r="C1641" s="281"/>
      <c r="D1641" s="281"/>
      <c r="E1641" s="281"/>
      <c r="F1641" s="281"/>
      <c r="G1641" s="296"/>
      <c r="H1641" s="676"/>
      <c r="I1641" s="281"/>
      <c r="J1641" s="281"/>
      <c r="K1641" s="281"/>
      <c r="L1641" s="676"/>
      <c r="M1641" s="306"/>
      <c r="N1641" s="325"/>
      <c r="O1641" s="507"/>
      <c r="P1641" s="513"/>
      <c r="Q1641" s="514"/>
      <c r="R1641" s="514"/>
      <c r="S1641" s="279">
        <f t="shared" si="308"/>
        <v>-365</v>
      </c>
      <c r="T1641" s="501"/>
      <c r="U1641" s="324"/>
      <c r="V1641" s="282"/>
      <c r="W1641" s="282"/>
      <c r="X1641" s="280"/>
      <c r="Y1641" s="280"/>
      <c r="Z1641" s="282"/>
      <c r="AA1641" s="319">
        <f t="shared" si="309"/>
        <v>0</v>
      </c>
      <c r="AB1641" s="149"/>
      <c r="AC1641" s="280"/>
      <c r="AD1641" s="305"/>
      <c r="AE1641" s="280"/>
      <c r="AF1641" s="280"/>
      <c r="AG1641" s="280"/>
      <c r="AH1641" s="280"/>
      <c r="AI1641" s="280"/>
      <c r="AJ1641" s="280"/>
      <c r="AK1641" s="501"/>
      <c r="AL1641" s="501"/>
      <c r="AM1641" s="501"/>
      <c r="AN1641" s="501"/>
      <c r="AO1641" s="501"/>
      <c r="AP1641" s="280"/>
    </row>
    <row r="1642" spans="1:42" ht="12.75" customHeight="1" x14ac:dyDescent="0.2">
      <c r="A1642" s="281">
        <v>1641</v>
      </c>
      <c r="B1642" s="281"/>
      <c r="C1642" s="281"/>
      <c r="D1642" s="281"/>
      <c r="E1642" s="281"/>
      <c r="F1642" s="281"/>
      <c r="G1642" s="296"/>
      <c r="H1642" s="676"/>
      <c r="I1642" s="281"/>
      <c r="J1642" s="281"/>
      <c r="K1642" s="281"/>
      <c r="L1642" s="676"/>
      <c r="M1642" s="306"/>
      <c r="N1642" s="325"/>
      <c r="O1642" s="507"/>
      <c r="P1642" s="513"/>
      <c r="Q1642" s="514"/>
      <c r="R1642" s="514"/>
      <c r="S1642" s="279">
        <f t="shared" si="308"/>
        <v>-365</v>
      </c>
      <c r="T1642" s="501"/>
      <c r="U1642" s="324"/>
      <c r="V1642" s="282"/>
      <c r="W1642" s="282"/>
      <c r="X1642" s="280"/>
      <c r="Y1642" s="280"/>
      <c r="Z1642" s="282"/>
      <c r="AA1642" s="319">
        <f t="shared" si="309"/>
        <v>0</v>
      </c>
      <c r="AB1642" s="149"/>
      <c r="AC1642" s="280"/>
      <c r="AD1642" s="305"/>
      <c r="AE1642" s="280"/>
      <c r="AF1642" s="280"/>
      <c r="AG1642" s="280"/>
      <c r="AH1642" s="280"/>
      <c r="AI1642" s="280"/>
      <c r="AJ1642" s="280"/>
      <c r="AK1642" s="501"/>
      <c r="AL1642" s="501"/>
      <c r="AM1642" s="501"/>
      <c r="AN1642" s="501"/>
      <c r="AO1642" s="501"/>
      <c r="AP1642" s="280"/>
    </row>
    <row r="1643" spans="1:42" ht="12.75" customHeight="1" x14ac:dyDescent="0.2">
      <c r="A1643" s="281">
        <v>1642</v>
      </c>
      <c r="B1643" s="281"/>
      <c r="C1643" s="281"/>
      <c r="D1643" s="281"/>
      <c r="E1643" s="281"/>
      <c r="F1643" s="281"/>
      <c r="G1643" s="296"/>
      <c r="H1643" s="676"/>
      <c r="I1643" s="281"/>
      <c r="J1643" s="281"/>
      <c r="K1643" s="281"/>
      <c r="L1643" s="676"/>
      <c r="M1643" s="306"/>
      <c r="N1643" s="325"/>
      <c r="O1643" s="507"/>
      <c r="P1643" s="513"/>
      <c r="Q1643" s="514"/>
      <c r="R1643" s="514"/>
      <c r="S1643" s="279">
        <f t="shared" si="308"/>
        <v>-365</v>
      </c>
      <c r="T1643" s="501"/>
      <c r="U1643" s="324"/>
      <c r="V1643" s="282"/>
      <c r="W1643" s="282"/>
      <c r="X1643" s="280"/>
      <c r="Y1643" s="280"/>
      <c r="Z1643" s="282"/>
      <c r="AA1643" s="319">
        <f t="shared" si="309"/>
        <v>0</v>
      </c>
      <c r="AB1643" s="149"/>
      <c r="AC1643" s="280"/>
      <c r="AD1643" s="305"/>
      <c r="AE1643" s="280"/>
      <c r="AF1643" s="280"/>
      <c r="AG1643" s="280"/>
      <c r="AH1643" s="280"/>
      <c r="AI1643" s="280"/>
      <c r="AJ1643" s="280"/>
      <c r="AK1643" s="501"/>
      <c r="AL1643" s="501"/>
      <c r="AM1643" s="501"/>
      <c r="AN1643" s="501"/>
      <c r="AO1643" s="501"/>
      <c r="AP1643" s="280"/>
    </row>
    <row r="1644" spans="1:42" ht="12.75" customHeight="1" x14ac:dyDescent="0.2">
      <c r="A1644" s="281">
        <v>1643</v>
      </c>
      <c r="B1644" s="281"/>
      <c r="C1644" s="281"/>
      <c r="D1644" s="281"/>
      <c r="E1644" s="281"/>
      <c r="F1644" s="281"/>
      <c r="G1644" s="296"/>
      <c r="H1644" s="676"/>
      <c r="I1644" s="281"/>
      <c r="J1644" s="281"/>
      <c r="K1644" s="281"/>
      <c r="L1644" s="676"/>
      <c r="M1644" s="306"/>
      <c r="N1644" s="325"/>
      <c r="O1644" s="507"/>
      <c r="P1644" s="513"/>
      <c r="Q1644" s="514"/>
      <c r="R1644" s="514"/>
      <c r="S1644" s="279">
        <f t="shared" si="308"/>
        <v>-365</v>
      </c>
      <c r="T1644" s="501"/>
      <c r="U1644" s="324"/>
      <c r="V1644" s="282"/>
      <c r="W1644" s="282"/>
      <c r="X1644" s="280"/>
      <c r="Y1644" s="280"/>
      <c r="Z1644" s="282"/>
      <c r="AA1644" s="319">
        <f t="shared" si="309"/>
        <v>0</v>
      </c>
      <c r="AB1644" s="149"/>
      <c r="AC1644" s="280"/>
      <c r="AD1644" s="305"/>
      <c r="AE1644" s="280"/>
      <c r="AF1644" s="280"/>
      <c r="AG1644" s="280"/>
      <c r="AH1644" s="280"/>
      <c r="AI1644" s="280"/>
      <c r="AJ1644" s="280"/>
      <c r="AK1644" s="501"/>
      <c r="AL1644" s="501"/>
      <c r="AM1644" s="501"/>
      <c r="AN1644" s="501"/>
      <c r="AO1644" s="501"/>
      <c r="AP1644" s="280"/>
    </row>
    <row r="1645" spans="1:42" ht="12.75" customHeight="1" x14ac:dyDescent="0.2">
      <c r="A1645" s="281">
        <v>1644</v>
      </c>
      <c r="B1645" s="281"/>
      <c r="C1645" s="281"/>
      <c r="D1645" s="281"/>
      <c r="E1645" s="281"/>
      <c r="F1645" s="281"/>
      <c r="G1645" s="296"/>
      <c r="H1645" s="676"/>
      <c r="I1645" s="281"/>
      <c r="J1645" s="281"/>
      <c r="K1645" s="281"/>
      <c r="L1645" s="676"/>
      <c r="M1645" s="306"/>
      <c r="N1645" s="325"/>
      <c r="O1645" s="507"/>
      <c r="P1645" s="513"/>
      <c r="Q1645" s="514"/>
      <c r="R1645" s="514"/>
      <c r="S1645" s="279">
        <f t="shared" si="308"/>
        <v>-365</v>
      </c>
      <c r="T1645" s="501"/>
      <c r="U1645" s="324"/>
      <c r="V1645" s="282"/>
      <c r="W1645" s="282"/>
      <c r="X1645" s="280"/>
      <c r="Y1645" s="280"/>
      <c r="Z1645" s="282"/>
      <c r="AA1645" s="319">
        <f t="shared" si="309"/>
        <v>0</v>
      </c>
      <c r="AB1645" s="149"/>
      <c r="AC1645" s="280"/>
      <c r="AD1645" s="305"/>
      <c r="AE1645" s="280"/>
      <c r="AF1645" s="280"/>
      <c r="AG1645" s="280"/>
      <c r="AH1645" s="280"/>
      <c r="AI1645" s="280"/>
      <c r="AJ1645" s="280"/>
      <c r="AK1645" s="501"/>
      <c r="AL1645" s="501"/>
      <c r="AM1645" s="501"/>
      <c r="AN1645" s="501"/>
      <c r="AO1645" s="501"/>
      <c r="AP1645" s="280"/>
    </row>
    <row r="1646" spans="1:42" ht="12.75" customHeight="1" x14ac:dyDescent="0.2">
      <c r="A1646" s="281">
        <v>1645</v>
      </c>
      <c r="B1646" s="281"/>
      <c r="C1646" s="281"/>
      <c r="D1646" s="281"/>
      <c r="E1646" s="281"/>
      <c r="F1646" s="281"/>
      <c r="G1646" s="296"/>
      <c r="H1646" s="676"/>
      <c r="I1646" s="281"/>
      <c r="J1646" s="281"/>
      <c r="K1646" s="281"/>
      <c r="L1646" s="676"/>
      <c r="M1646" s="306"/>
      <c r="N1646" s="325"/>
      <c r="O1646" s="507"/>
      <c r="P1646" s="513"/>
      <c r="Q1646" s="514"/>
      <c r="R1646" s="514"/>
      <c r="S1646" s="279">
        <f t="shared" si="308"/>
        <v>-365</v>
      </c>
      <c r="T1646" s="501"/>
      <c r="U1646" s="324"/>
      <c r="V1646" s="282"/>
      <c r="W1646" s="282"/>
      <c r="X1646" s="280"/>
      <c r="Y1646" s="280"/>
      <c r="Z1646" s="282"/>
      <c r="AA1646" s="319">
        <f t="shared" si="309"/>
        <v>0</v>
      </c>
      <c r="AB1646" s="149"/>
      <c r="AC1646" s="280"/>
      <c r="AD1646" s="305"/>
      <c r="AE1646" s="280"/>
      <c r="AF1646" s="280"/>
      <c r="AG1646" s="280"/>
      <c r="AH1646" s="280"/>
      <c r="AI1646" s="280"/>
      <c r="AJ1646" s="280"/>
      <c r="AK1646" s="501"/>
      <c r="AL1646" s="501"/>
      <c r="AM1646" s="501"/>
      <c r="AN1646" s="501"/>
      <c r="AO1646" s="501"/>
      <c r="AP1646" s="280"/>
    </row>
    <row r="1647" spans="1:42" ht="12.75" customHeight="1" x14ac:dyDescent="0.2">
      <c r="A1647" s="281">
        <v>1646</v>
      </c>
      <c r="B1647" s="281"/>
      <c r="C1647" s="281"/>
      <c r="D1647" s="281"/>
      <c r="E1647" s="281"/>
      <c r="F1647" s="281"/>
      <c r="G1647" s="296"/>
      <c r="H1647" s="676"/>
      <c r="I1647" s="281"/>
      <c r="J1647" s="281"/>
      <c r="K1647" s="281"/>
      <c r="L1647" s="676"/>
      <c r="M1647" s="306"/>
      <c r="N1647" s="325"/>
      <c r="O1647" s="507"/>
      <c r="P1647" s="513"/>
      <c r="Q1647" s="514"/>
      <c r="R1647" s="514"/>
      <c r="S1647" s="279">
        <f t="shared" si="308"/>
        <v>-365</v>
      </c>
      <c r="T1647" s="501"/>
      <c r="U1647" s="324"/>
      <c r="V1647" s="282"/>
      <c r="W1647" s="282"/>
      <c r="X1647" s="280"/>
      <c r="Y1647" s="280"/>
      <c r="Z1647" s="282"/>
      <c r="AA1647" s="319">
        <f t="shared" si="309"/>
        <v>0</v>
      </c>
      <c r="AB1647" s="149"/>
      <c r="AC1647" s="280"/>
      <c r="AD1647" s="305"/>
      <c r="AE1647" s="280"/>
      <c r="AF1647" s="280"/>
      <c r="AG1647" s="280"/>
      <c r="AH1647" s="280"/>
      <c r="AI1647" s="280"/>
      <c r="AJ1647" s="280"/>
      <c r="AK1647" s="501"/>
      <c r="AL1647" s="501"/>
      <c r="AM1647" s="501"/>
      <c r="AN1647" s="501"/>
      <c r="AO1647" s="501"/>
      <c r="AP1647" s="280"/>
    </row>
    <row r="1648" spans="1:42" ht="12.75" customHeight="1" x14ac:dyDescent="0.2">
      <c r="A1648" s="281">
        <v>1647</v>
      </c>
      <c r="B1648" s="281"/>
      <c r="C1648" s="281"/>
      <c r="D1648" s="281"/>
      <c r="E1648" s="281"/>
      <c r="F1648" s="281"/>
      <c r="G1648" s="296"/>
      <c r="H1648" s="676"/>
      <c r="I1648" s="281"/>
      <c r="J1648" s="281"/>
      <c r="K1648" s="281"/>
      <c r="L1648" s="676"/>
      <c r="M1648" s="306"/>
      <c r="N1648" s="325"/>
      <c r="O1648" s="507"/>
      <c r="P1648" s="513"/>
      <c r="Q1648" s="514"/>
      <c r="R1648" s="514"/>
      <c r="S1648" s="279">
        <f t="shared" si="308"/>
        <v>-365</v>
      </c>
      <c r="T1648" s="501"/>
      <c r="U1648" s="324"/>
      <c r="V1648" s="282"/>
      <c r="W1648" s="282"/>
      <c r="X1648" s="280"/>
      <c r="Y1648" s="280"/>
      <c r="Z1648" s="282"/>
      <c r="AA1648" s="319">
        <f t="shared" si="309"/>
        <v>0</v>
      </c>
      <c r="AB1648" s="149"/>
      <c r="AC1648" s="280"/>
      <c r="AD1648" s="305"/>
      <c r="AE1648" s="280"/>
      <c r="AF1648" s="280"/>
      <c r="AG1648" s="280"/>
      <c r="AH1648" s="280"/>
      <c r="AI1648" s="280"/>
      <c r="AJ1648" s="280"/>
      <c r="AK1648" s="501"/>
      <c r="AL1648" s="501"/>
      <c r="AM1648" s="501"/>
      <c r="AN1648" s="501"/>
      <c r="AO1648" s="501"/>
      <c r="AP1648" s="280"/>
    </row>
    <row r="1649" spans="1:42" ht="12.75" customHeight="1" x14ac:dyDescent="0.2">
      <c r="A1649" s="281">
        <v>1648</v>
      </c>
      <c r="B1649" s="281"/>
      <c r="C1649" s="281"/>
      <c r="D1649" s="281"/>
      <c r="E1649" s="281"/>
      <c r="F1649" s="281"/>
      <c r="G1649" s="296"/>
      <c r="H1649" s="676"/>
      <c r="I1649" s="281"/>
      <c r="J1649" s="281"/>
      <c r="K1649" s="281"/>
      <c r="L1649" s="676"/>
      <c r="M1649" s="306"/>
      <c r="N1649" s="325"/>
      <c r="O1649" s="507"/>
      <c r="P1649" s="513"/>
      <c r="Q1649" s="514"/>
      <c r="R1649" s="514"/>
      <c r="S1649" s="279">
        <f t="shared" si="308"/>
        <v>-365</v>
      </c>
      <c r="T1649" s="501"/>
      <c r="U1649" s="324"/>
      <c r="V1649" s="282"/>
      <c r="W1649" s="282"/>
      <c r="X1649" s="280"/>
      <c r="Y1649" s="280"/>
      <c r="Z1649" s="282"/>
      <c r="AA1649" s="319">
        <f t="shared" si="309"/>
        <v>0</v>
      </c>
      <c r="AB1649" s="149"/>
      <c r="AC1649" s="280"/>
      <c r="AD1649" s="305"/>
      <c r="AE1649" s="280"/>
      <c r="AF1649" s="280"/>
      <c r="AG1649" s="280"/>
      <c r="AH1649" s="280"/>
      <c r="AI1649" s="280"/>
      <c r="AJ1649" s="280"/>
      <c r="AK1649" s="501"/>
      <c r="AL1649" s="501"/>
      <c r="AM1649" s="501"/>
      <c r="AN1649" s="501"/>
      <c r="AO1649" s="501"/>
      <c r="AP1649" s="280"/>
    </row>
    <row r="1650" spans="1:42" ht="12.75" customHeight="1" x14ac:dyDescent="0.2">
      <c r="A1650" s="281">
        <v>1649</v>
      </c>
      <c r="B1650" s="281"/>
      <c r="C1650" s="281"/>
      <c r="D1650" s="281"/>
      <c r="E1650" s="281"/>
      <c r="F1650" s="281"/>
      <c r="G1650" s="296"/>
      <c r="H1650" s="676"/>
      <c r="I1650" s="281"/>
      <c r="J1650" s="281"/>
      <c r="K1650" s="281"/>
      <c r="L1650" s="676"/>
      <c r="M1650" s="306"/>
      <c r="N1650" s="325"/>
      <c r="O1650" s="507"/>
      <c r="P1650" s="513"/>
      <c r="Q1650" s="514"/>
      <c r="R1650" s="514"/>
      <c r="S1650" s="279">
        <f t="shared" si="308"/>
        <v>-365</v>
      </c>
      <c r="T1650" s="501"/>
      <c r="U1650" s="324"/>
      <c r="V1650" s="282"/>
      <c r="W1650" s="282"/>
      <c r="X1650" s="280"/>
      <c r="Y1650" s="280"/>
      <c r="Z1650" s="282"/>
      <c r="AA1650" s="319">
        <f t="shared" si="309"/>
        <v>0</v>
      </c>
      <c r="AB1650" s="149"/>
      <c r="AC1650" s="280"/>
      <c r="AD1650" s="305"/>
      <c r="AE1650" s="280"/>
      <c r="AF1650" s="280"/>
      <c r="AG1650" s="280"/>
      <c r="AH1650" s="280"/>
      <c r="AI1650" s="280"/>
      <c r="AJ1650" s="280"/>
      <c r="AK1650" s="501"/>
      <c r="AL1650" s="501"/>
      <c r="AM1650" s="501"/>
      <c r="AN1650" s="501"/>
      <c r="AO1650" s="501"/>
      <c r="AP1650" s="280"/>
    </row>
    <row r="1651" spans="1:42" ht="12.75" customHeight="1" x14ac:dyDescent="0.2">
      <c r="A1651" s="281">
        <v>1650</v>
      </c>
      <c r="B1651" s="281"/>
      <c r="C1651" s="281"/>
      <c r="D1651" s="281"/>
      <c r="E1651" s="281"/>
      <c r="F1651" s="281"/>
      <c r="G1651" s="296"/>
      <c r="H1651" s="676"/>
      <c r="I1651" s="281"/>
      <c r="J1651" s="281"/>
      <c r="K1651" s="281"/>
      <c r="L1651" s="676"/>
      <c r="M1651" s="306"/>
      <c r="N1651" s="325"/>
      <c r="O1651" s="507"/>
      <c r="P1651" s="513"/>
      <c r="Q1651" s="514"/>
      <c r="R1651" s="514"/>
      <c r="S1651" s="279">
        <f t="shared" si="308"/>
        <v>-365</v>
      </c>
      <c r="T1651" s="501"/>
      <c r="U1651" s="324"/>
      <c r="V1651" s="282"/>
      <c r="W1651" s="282"/>
      <c r="X1651" s="280"/>
      <c r="Y1651" s="280"/>
      <c r="Z1651" s="282"/>
      <c r="AA1651" s="319">
        <f t="shared" si="309"/>
        <v>0</v>
      </c>
      <c r="AB1651" s="149"/>
      <c r="AC1651" s="280"/>
      <c r="AD1651" s="305"/>
      <c r="AE1651" s="280"/>
      <c r="AF1651" s="280"/>
      <c r="AG1651" s="280"/>
      <c r="AH1651" s="280"/>
      <c r="AI1651" s="280"/>
      <c r="AJ1651" s="280"/>
      <c r="AK1651" s="501"/>
      <c r="AL1651" s="501"/>
      <c r="AM1651" s="501"/>
      <c r="AN1651" s="501"/>
      <c r="AO1651" s="501"/>
      <c r="AP1651" s="280"/>
    </row>
    <row r="1652" spans="1:42" ht="12.75" customHeight="1" x14ac:dyDescent="0.2">
      <c r="A1652" s="281">
        <v>1651</v>
      </c>
      <c r="B1652" s="281"/>
      <c r="C1652" s="281"/>
      <c r="D1652" s="281"/>
      <c r="E1652" s="281"/>
      <c r="F1652" s="281"/>
      <c r="G1652" s="296"/>
      <c r="H1652" s="676"/>
      <c r="I1652" s="281"/>
      <c r="J1652" s="281"/>
      <c r="K1652" s="281"/>
      <c r="L1652" s="676"/>
      <c r="M1652" s="306"/>
      <c r="N1652" s="325"/>
      <c r="O1652" s="507"/>
      <c r="P1652" s="513"/>
      <c r="Q1652" s="514"/>
      <c r="R1652" s="514"/>
      <c r="S1652" s="279">
        <f t="shared" si="308"/>
        <v>-365</v>
      </c>
      <c r="T1652" s="501"/>
      <c r="U1652" s="324"/>
      <c r="V1652" s="282"/>
      <c r="W1652" s="282"/>
      <c r="X1652" s="280"/>
      <c r="Y1652" s="280"/>
      <c r="Z1652" s="282"/>
      <c r="AA1652" s="319">
        <f t="shared" si="309"/>
        <v>0</v>
      </c>
      <c r="AB1652" s="149"/>
      <c r="AC1652" s="280"/>
      <c r="AD1652" s="305"/>
      <c r="AE1652" s="280"/>
      <c r="AF1652" s="280"/>
      <c r="AG1652" s="280"/>
      <c r="AH1652" s="280"/>
      <c r="AI1652" s="280"/>
      <c r="AJ1652" s="280"/>
      <c r="AK1652" s="501"/>
      <c r="AL1652" s="501"/>
      <c r="AM1652" s="501"/>
      <c r="AN1652" s="501"/>
      <c r="AO1652" s="501"/>
      <c r="AP1652" s="280"/>
    </row>
    <row r="1653" spans="1:42" ht="12.75" customHeight="1" x14ac:dyDescent="0.2">
      <c r="A1653" s="281">
        <v>1652</v>
      </c>
      <c r="B1653" s="281"/>
      <c r="C1653" s="281"/>
      <c r="D1653" s="281"/>
      <c r="E1653" s="281"/>
      <c r="F1653" s="281"/>
      <c r="G1653" s="296"/>
      <c r="H1653" s="676"/>
      <c r="I1653" s="281"/>
      <c r="J1653" s="281"/>
      <c r="K1653" s="281"/>
      <c r="L1653" s="676"/>
      <c r="M1653" s="306"/>
      <c r="N1653" s="325"/>
      <c r="O1653" s="507"/>
      <c r="P1653" s="513"/>
      <c r="Q1653" s="514"/>
      <c r="R1653" s="514"/>
      <c r="S1653" s="279">
        <f t="shared" si="308"/>
        <v>-365</v>
      </c>
      <c r="T1653" s="501"/>
      <c r="U1653" s="324"/>
      <c r="V1653" s="282"/>
      <c r="W1653" s="282"/>
      <c r="X1653" s="280"/>
      <c r="Y1653" s="280"/>
      <c r="Z1653" s="282"/>
      <c r="AA1653" s="319">
        <f t="shared" si="309"/>
        <v>0</v>
      </c>
      <c r="AB1653" s="149"/>
      <c r="AC1653" s="280"/>
      <c r="AD1653" s="305"/>
      <c r="AE1653" s="280"/>
      <c r="AF1653" s="280"/>
      <c r="AG1653" s="280"/>
      <c r="AH1653" s="280"/>
      <c r="AI1653" s="280"/>
      <c r="AJ1653" s="280"/>
      <c r="AK1653" s="501"/>
      <c r="AL1653" s="501"/>
      <c r="AM1653" s="501"/>
      <c r="AN1653" s="501"/>
      <c r="AO1653" s="501"/>
      <c r="AP1653" s="280"/>
    </row>
    <row r="1654" spans="1:42" ht="12.75" customHeight="1" x14ac:dyDescent="0.2">
      <c r="A1654" s="281">
        <v>1653</v>
      </c>
      <c r="B1654" s="281"/>
      <c r="C1654" s="281"/>
      <c r="D1654" s="281"/>
      <c r="E1654" s="281"/>
      <c r="F1654" s="281"/>
      <c r="G1654" s="296"/>
      <c r="H1654" s="676"/>
      <c r="I1654" s="281"/>
      <c r="J1654" s="281"/>
      <c r="K1654" s="281"/>
      <c r="L1654" s="676"/>
      <c r="M1654" s="306"/>
      <c r="N1654" s="325"/>
      <c r="O1654" s="507"/>
      <c r="P1654" s="513"/>
      <c r="Q1654" s="514"/>
      <c r="R1654" s="514"/>
      <c r="S1654" s="279">
        <f t="shared" si="308"/>
        <v>-365</v>
      </c>
      <c r="T1654" s="501"/>
      <c r="U1654" s="324"/>
      <c r="V1654" s="282"/>
      <c r="W1654" s="282"/>
      <c r="X1654" s="280"/>
      <c r="Y1654" s="280"/>
      <c r="Z1654" s="282"/>
      <c r="AA1654" s="319">
        <f t="shared" si="309"/>
        <v>0</v>
      </c>
      <c r="AB1654" s="149"/>
      <c r="AC1654" s="280"/>
      <c r="AD1654" s="305"/>
      <c r="AE1654" s="280"/>
      <c r="AF1654" s="280"/>
      <c r="AG1654" s="280"/>
      <c r="AH1654" s="280"/>
      <c r="AI1654" s="280"/>
      <c r="AJ1654" s="280"/>
      <c r="AK1654" s="501"/>
      <c r="AL1654" s="501"/>
      <c r="AM1654" s="501"/>
      <c r="AN1654" s="501"/>
      <c r="AO1654" s="501"/>
      <c r="AP1654" s="280"/>
    </row>
    <row r="1655" spans="1:42" ht="12.75" customHeight="1" x14ac:dyDescent="0.2">
      <c r="A1655" s="281">
        <v>1654</v>
      </c>
      <c r="B1655" s="281"/>
      <c r="C1655" s="281"/>
      <c r="D1655" s="281"/>
      <c r="E1655" s="281"/>
      <c r="F1655" s="281"/>
      <c r="G1655" s="296"/>
      <c r="H1655" s="676"/>
      <c r="I1655" s="281"/>
      <c r="J1655" s="281"/>
      <c r="K1655" s="281"/>
      <c r="L1655" s="676"/>
      <c r="M1655" s="306"/>
      <c r="N1655" s="325"/>
      <c r="O1655" s="507"/>
      <c r="P1655" s="513"/>
      <c r="Q1655" s="514"/>
      <c r="R1655" s="514"/>
      <c r="S1655" s="279">
        <f t="shared" si="308"/>
        <v>-365</v>
      </c>
      <c r="T1655" s="501"/>
      <c r="U1655" s="324"/>
      <c r="V1655" s="282"/>
      <c r="W1655" s="282"/>
      <c r="X1655" s="280"/>
      <c r="Y1655" s="280"/>
      <c r="Z1655" s="282"/>
      <c r="AA1655" s="319">
        <f t="shared" si="309"/>
        <v>0</v>
      </c>
      <c r="AB1655" s="149"/>
      <c r="AC1655" s="280"/>
      <c r="AD1655" s="305"/>
      <c r="AE1655" s="280"/>
      <c r="AF1655" s="280"/>
      <c r="AG1655" s="280"/>
      <c r="AH1655" s="280"/>
      <c r="AI1655" s="280"/>
      <c r="AJ1655" s="280"/>
      <c r="AK1655" s="501"/>
      <c r="AL1655" s="501"/>
      <c r="AM1655" s="501"/>
      <c r="AN1655" s="501"/>
      <c r="AO1655" s="501"/>
      <c r="AP1655" s="280"/>
    </row>
    <row r="1656" spans="1:42" ht="12.75" customHeight="1" x14ac:dyDescent="0.2">
      <c r="A1656" s="281">
        <v>1655</v>
      </c>
      <c r="B1656" s="281"/>
      <c r="C1656" s="281"/>
      <c r="D1656" s="281"/>
      <c r="E1656" s="281"/>
      <c r="F1656" s="281"/>
      <c r="G1656" s="296"/>
      <c r="H1656" s="676"/>
      <c r="I1656" s="281"/>
      <c r="J1656" s="281"/>
      <c r="K1656" s="281"/>
      <c r="L1656" s="676"/>
      <c r="M1656" s="306"/>
      <c r="N1656" s="325"/>
      <c r="O1656" s="507"/>
      <c r="P1656" s="513"/>
      <c r="Q1656" s="514"/>
      <c r="R1656" s="514"/>
      <c r="S1656" s="279">
        <f t="shared" si="308"/>
        <v>-365</v>
      </c>
      <c r="T1656" s="501"/>
      <c r="U1656" s="324"/>
      <c r="V1656" s="282"/>
      <c r="W1656" s="282"/>
      <c r="X1656" s="280"/>
      <c r="Y1656" s="280"/>
      <c r="Z1656" s="282"/>
      <c r="AA1656" s="319">
        <f t="shared" si="309"/>
        <v>0</v>
      </c>
      <c r="AB1656" s="149"/>
      <c r="AC1656" s="280"/>
      <c r="AD1656" s="305"/>
      <c r="AE1656" s="280"/>
      <c r="AF1656" s="280"/>
      <c r="AG1656" s="280"/>
      <c r="AH1656" s="280"/>
      <c r="AI1656" s="280"/>
      <c r="AJ1656" s="280"/>
      <c r="AK1656" s="501"/>
      <c r="AL1656" s="501"/>
      <c r="AM1656" s="501"/>
      <c r="AN1656" s="501"/>
      <c r="AO1656" s="501"/>
      <c r="AP1656" s="280"/>
    </row>
    <row r="1657" spans="1:42" ht="12.75" customHeight="1" x14ac:dyDescent="0.2">
      <c r="A1657" s="281">
        <v>1656</v>
      </c>
      <c r="B1657" s="281"/>
      <c r="C1657" s="281"/>
      <c r="D1657" s="281"/>
      <c r="E1657" s="281"/>
      <c r="F1657" s="281"/>
      <c r="G1657" s="296"/>
      <c r="H1657" s="676"/>
      <c r="I1657" s="281"/>
      <c r="J1657" s="281"/>
      <c r="K1657" s="281"/>
      <c r="L1657" s="676"/>
      <c r="M1657" s="306"/>
      <c r="N1657" s="325"/>
      <c r="O1657" s="507"/>
      <c r="P1657" s="513"/>
      <c r="Q1657" s="514"/>
      <c r="R1657" s="514"/>
      <c r="S1657" s="279">
        <f t="shared" si="308"/>
        <v>-365</v>
      </c>
      <c r="T1657" s="501"/>
      <c r="U1657" s="324"/>
      <c r="V1657" s="282"/>
      <c r="W1657" s="282"/>
      <c r="X1657" s="280"/>
      <c r="Y1657" s="280"/>
      <c r="Z1657" s="282"/>
      <c r="AA1657" s="319">
        <f t="shared" si="309"/>
        <v>0</v>
      </c>
      <c r="AB1657" s="149"/>
      <c r="AC1657" s="280"/>
      <c r="AD1657" s="305"/>
      <c r="AE1657" s="280"/>
      <c r="AF1657" s="280"/>
      <c r="AG1657" s="280"/>
      <c r="AH1657" s="280"/>
      <c r="AI1657" s="280"/>
      <c r="AJ1657" s="280"/>
      <c r="AK1657" s="501"/>
      <c r="AL1657" s="501"/>
      <c r="AM1657" s="501"/>
      <c r="AN1657" s="501"/>
      <c r="AO1657" s="501"/>
      <c r="AP1657" s="280"/>
    </row>
    <row r="1658" spans="1:42" ht="12.75" customHeight="1" x14ac:dyDescent="0.2">
      <c r="A1658" s="281">
        <v>1657</v>
      </c>
      <c r="B1658" s="281"/>
      <c r="C1658" s="281"/>
      <c r="D1658" s="281"/>
      <c r="E1658" s="281"/>
      <c r="F1658" s="281"/>
      <c r="G1658" s="296"/>
      <c r="H1658" s="676"/>
      <c r="I1658" s="281"/>
      <c r="J1658" s="281"/>
      <c r="K1658" s="281"/>
      <c r="L1658" s="676"/>
      <c r="M1658" s="306"/>
      <c r="N1658" s="325"/>
      <c r="O1658" s="507"/>
      <c r="P1658" s="513"/>
      <c r="Q1658" s="514"/>
      <c r="R1658" s="514"/>
      <c r="S1658" s="279">
        <f t="shared" si="308"/>
        <v>-365</v>
      </c>
      <c r="T1658" s="501"/>
      <c r="U1658" s="324"/>
      <c r="V1658" s="282"/>
      <c r="W1658" s="282"/>
      <c r="X1658" s="280"/>
      <c r="Y1658" s="280"/>
      <c r="Z1658" s="282"/>
      <c r="AA1658" s="319">
        <f t="shared" si="309"/>
        <v>0</v>
      </c>
      <c r="AB1658" s="149"/>
      <c r="AC1658" s="280"/>
      <c r="AD1658" s="305"/>
      <c r="AE1658" s="280"/>
      <c r="AF1658" s="280"/>
      <c r="AG1658" s="280"/>
      <c r="AH1658" s="280"/>
      <c r="AI1658" s="280"/>
      <c r="AJ1658" s="280"/>
      <c r="AK1658" s="501"/>
      <c r="AL1658" s="501"/>
      <c r="AM1658" s="501"/>
      <c r="AN1658" s="501"/>
      <c r="AO1658" s="501"/>
      <c r="AP1658" s="280"/>
    </row>
    <row r="1659" spans="1:42" ht="12.75" customHeight="1" x14ac:dyDescent="0.2">
      <c r="A1659" s="281">
        <v>1658</v>
      </c>
      <c r="B1659" s="281"/>
      <c r="C1659" s="281"/>
      <c r="D1659" s="281"/>
      <c r="E1659" s="281"/>
      <c r="F1659" s="281"/>
      <c r="G1659" s="296"/>
      <c r="H1659" s="676"/>
      <c r="I1659" s="281"/>
      <c r="J1659" s="281"/>
      <c r="K1659" s="281"/>
      <c r="L1659" s="676"/>
      <c r="M1659" s="306"/>
      <c r="N1659" s="325"/>
      <c r="O1659" s="507"/>
      <c r="P1659" s="513"/>
      <c r="Q1659" s="514"/>
      <c r="R1659" s="514"/>
      <c r="S1659" s="279">
        <f t="shared" si="308"/>
        <v>-365</v>
      </c>
      <c r="T1659" s="501"/>
      <c r="U1659" s="324"/>
      <c r="V1659" s="282"/>
      <c r="W1659" s="282"/>
      <c r="X1659" s="280"/>
      <c r="Y1659" s="280"/>
      <c r="Z1659" s="282"/>
      <c r="AA1659" s="319">
        <f t="shared" si="309"/>
        <v>0</v>
      </c>
      <c r="AB1659" s="149"/>
      <c r="AC1659" s="280"/>
      <c r="AD1659" s="305"/>
      <c r="AE1659" s="280"/>
      <c r="AF1659" s="280"/>
      <c r="AG1659" s="280"/>
      <c r="AH1659" s="280"/>
      <c r="AI1659" s="280"/>
      <c r="AJ1659" s="280"/>
      <c r="AK1659" s="501"/>
      <c r="AL1659" s="501"/>
      <c r="AM1659" s="501"/>
      <c r="AN1659" s="501"/>
      <c r="AO1659" s="501"/>
      <c r="AP1659" s="280"/>
    </row>
    <row r="1660" spans="1:42" ht="12.75" customHeight="1" x14ac:dyDescent="0.2">
      <c r="A1660" s="281">
        <v>1659</v>
      </c>
      <c r="B1660" s="281"/>
      <c r="C1660" s="281"/>
      <c r="D1660" s="281"/>
      <c r="E1660" s="281"/>
      <c r="F1660" s="281"/>
      <c r="G1660" s="296"/>
      <c r="H1660" s="676"/>
      <c r="I1660" s="281"/>
      <c r="J1660" s="281"/>
      <c r="K1660" s="281"/>
      <c r="L1660" s="676"/>
      <c r="M1660" s="306"/>
      <c r="N1660" s="325"/>
      <c r="O1660" s="507"/>
      <c r="P1660" s="513"/>
      <c r="Q1660" s="514"/>
      <c r="R1660" s="514"/>
      <c r="S1660" s="279">
        <f t="shared" si="308"/>
        <v>-365</v>
      </c>
      <c r="T1660" s="501"/>
      <c r="U1660" s="324"/>
      <c r="V1660" s="282"/>
      <c r="W1660" s="282"/>
      <c r="X1660" s="280"/>
      <c r="Y1660" s="280"/>
      <c r="Z1660" s="282"/>
      <c r="AA1660" s="319">
        <f t="shared" si="309"/>
        <v>0</v>
      </c>
      <c r="AB1660" s="149"/>
      <c r="AC1660" s="280"/>
      <c r="AD1660" s="305"/>
      <c r="AE1660" s="280"/>
      <c r="AF1660" s="280"/>
      <c r="AG1660" s="280"/>
      <c r="AH1660" s="280"/>
      <c r="AI1660" s="280"/>
      <c r="AJ1660" s="280"/>
      <c r="AK1660" s="501"/>
      <c r="AL1660" s="501"/>
      <c r="AM1660" s="501"/>
      <c r="AN1660" s="501"/>
      <c r="AO1660" s="501"/>
      <c r="AP1660" s="280"/>
    </row>
    <row r="1661" spans="1:42" ht="12.75" customHeight="1" x14ac:dyDescent="0.2">
      <c r="A1661" s="281">
        <v>1660</v>
      </c>
      <c r="B1661" s="281"/>
      <c r="C1661" s="281"/>
      <c r="D1661" s="281"/>
      <c r="E1661" s="281"/>
      <c r="F1661" s="281"/>
      <c r="G1661" s="296"/>
      <c r="H1661" s="676"/>
      <c r="I1661" s="281"/>
      <c r="J1661" s="281"/>
      <c r="K1661" s="281"/>
      <c r="L1661" s="676"/>
      <c r="M1661" s="306"/>
      <c r="N1661" s="325"/>
      <c r="O1661" s="507"/>
      <c r="P1661" s="513"/>
      <c r="Q1661" s="514"/>
      <c r="R1661" s="514"/>
      <c r="S1661" s="279">
        <f t="shared" si="308"/>
        <v>-365</v>
      </c>
      <c r="T1661" s="501"/>
      <c r="U1661" s="324"/>
      <c r="V1661" s="282"/>
      <c r="W1661" s="282"/>
      <c r="X1661" s="280"/>
      <c r="Y1661" s="280"/>
      <c r="Z1661" s="282"/>
      <c r="AA1661" s="319">
        <f t="shared" si="309"/>
        <v>0</v>
      </c>
      <c r="AB1661" s="149"/>
      <c r="AC1661" s="280"/>
      <c r="AD1661" s="305"/>
      <c r="AE1661" s="280"/>
      <c r="AF1661" s="280"/>
      <c r="AG1661" s="280"/>
      <c r="AH1661" s="280"/>
      <c r="AI1661" s="280"/>
      <c r="AJ1661" s="280"/>
      <c r="AK1661" s="501"/>
      <c r="AL1661" s="501"/>
      <c r="AM1661" s="501"/>
      <c r="AN1661" s="501"/>
      <c r="AO1661" s="501"/>
      <c r="AP1661" s="280"/>
    </row>
    <row r="1662" spans="1:42" ht="12.75" customHeight="1" x14ac:dyDescent="0.2">
      <c r="A1662" s="281">
        <v>1661</v>
      </c>
      <c r="B1662" s="281"/>
      <c r="C1662" s="281"/>
      <c r="D1662" s="281"/>
      <c r="E1662" s="281"/>
      <c r="F1662" s="281"/>
      <c r="G1662" s="296"/>
      <c r="H1662" s="676"/>
      <c r="I1662" s="281"/>
      <c r="J1662" s="281"/>
      <c r="K1662" s="281"/>
      <c r="L1662" s="676"/>
      <c r="M1662" s="306"/>
      <c r="N1662" s="325"/>
      <c r="O1662" s="507"/>
      <c r="P1662" s="513"/>
      <c r="Q1662" s="514"/>
      <c r="R1662" s="514"/>
      <c r="S1662" s="279">
        <f t="shared" si="308"/>
        <v>-365</v>
      </c>
      <c r="T1662" s="501"/>
      <c r="U1662" s="324"/>
      <c r="V1662" s="282"/>
      <c r="W1662" s="282"/>
      <c r="X1662" s="280"/>
      <c r="Y1662" s="280"/>
      <c r="Z1662" s="282"/>
      <c r="AA1662" s="319">
        <f t="shared" si="309"/>
        <v>0</v>
      </c>
      <c r="AB1662" s="149"/>
      <c r="AC1662" s="280"/>
      <c r="AD1662" s="305"/>
      <c r="AE1662" s="280"/>
      <c r="AF1662" s="280"/>
      <c r="AG1662" s="280"/>
      <c r="AH1662" s="280"/>
      <c r="AI1662" s="280"/>
      <c r="AJ1662" s="280"/>
      <c r="AK1662" s="501"/>
      <c r="AL1662" s="501"/>
      <c r="AM1662" s="501"/>
      <c r="AN1662" s="501"/>
      <c r="AO1662" s="501"/>
      <c r="AP1662" s="280"/>
    </row>
    <row r="1663" spans="1:42" ht="12.75" customHeight="1" x14ac:dyDescent="0.2">
      <c r="A1663" s="281">
        <v>1662</v>
      </c>
      <c r="B1663" s="281"/>
      <c r="C1663" s="281"/>
      <c r="D1663" s="281"/>
      <c r="E1663" s="281"/>
      <c r="F1663" s="281"/>
      <c r="G1663" s="296"/>
      <c r="H1663" s="676"/>
      <c r="I1663" s="281"/>
      <c r="J1663" s="281"/>
      <c r="K1663" s="281"/>
      <c r="L1663" s="676"/>
      <c r="M1663" s="306"/>
      <c r="N1663" s="325"/>
      <c r="O1663" s="507"/>
      <c r="P1663" s="513"/>
      <c r="Q1663" s="514"/>
      <c r="R1663" s="514"/>
      <c r="S1663" s="279">
        <f t="shared" si="308"/>
        <v>-365</v>
      </c>
      <c r="T1663" s="501"/>
      <c r="U1663" s="324"/>
      <c r="V1663" s="282"/>
      <c r="W1663" s="282"/>
      <c r="X1663" s="280"/>
      <c r="Y1663" s="280"/>
      <c r="Z1663" s="282"/>
      <c r="AA1663" s="319">
        <f t="shared" si="309"/>
        <v>0</v>
      </c>
      <c r="AB1663" s="149"/>
      <c r="AC1663" s="280"/>
      <c r="AD1663" s="305"/>
      <c r="AE1663" s="280"/>
      <c r="AF1663" s="280"/>
      <c r="AG1663" s="280"/>
      <c r="AH1663" s="280"/>
      <c r="AI1663" s="280"/>
      <c r="AJ1663" s="280"/>
      <c r="AK1663" s="501"/>
      <c r="AL1663" s="501"/>
      <c r="AM1663" s="501"/>
      <c r="AN1663" s="501"/>
      <c r="AO1663" s="501"/>
      <c r="AP1663" s="280"/>
    </row>
    <row r="1664" spans="1:42" ht="12.75" customHeight="1" x14ac:dyDescent="0.2">
      <c r="A1664" s="281">
        <v>1663</v>
      </c>
      <c r="B1664" s="281"/>
      <c r="C1664" s="281"/>
      <c r="D1664" s="281"/>
      <c r="E1664" s="281"/>
      <c r="F1664" s="281"/>
      <c r="G1664" s="296"/>
      <c r="H1664" s="676"/>
      <c r="I1664" s="281"/>
      <c r="J1664" s="281"/>
      <c r="K1664" s="281"/>
      <c r="L1664" s="676"/>
      <c r="M1664" s="306"/>
      <c r="N1664" s="325"/>
      <c r="O1664" s="507"/>
      <c r="P1664" s="513"/>
      <c r="Q1664" s="514"/>
      <c r="R1664" s="514"/>
      <c r="S1664" s="279">
        <f t="shared" si="308"/>
        <v>-365</v>
      </c>
      <c r="T1664" s="501"/>
      <c r="U1664" s="324"/>
      <c r="V1664" s="282"/>
      <c r="W1664" s="282"/>
      <c r="X1664" s="280"/>
      <c r="Y1664" s="280"/>
      <c r="Z1664" s="282"/>
      <c r="AA1664" s="319">
        <f t="shared" si="309"/>
        <v>0</v>
      </c>
      <c r="AB1664" s="149"/>
      <c r="AC1664" s="280"/>
      <c r="AD1664" s="305"/>
      <c r="AE1664" s="280"/>
      <c r="AF1664" s="280"/>
      <c r="AG1664" s="280"/>
      <c r="AH1664" s="280"/>
      <c r="AI1664" s="280"/>
      <c r="AJ1664" s="280"/>
      <c r="AK1664" s="501"/>
      <c r="AL1664" s="501"/>
      <c r="AM1664" s="501"/>
      <c r="AN1664" s="501"/>
      <c r="AO1664" s="501"/>
      <c r="AP1664" s="280"/>
    </row>
    <row r="1665" spans="1:42" ht="12.75" customHeight="1" x14ac:dyDescent="0.2">
      <c r="A1665" s="281">
        <v>1664</v>
      </c>
      <c r="B1665" s="281"/>
      <c r="C1665" s="281"/>
      <c r="D1665" s="281"/>
      <c r="E1665" s="281"/>
      <c r="F1665" s="281"/>
      <c r="G1665" s="296"/>
      <c r="H1665" s="676"/>
      <c r="I1665" s="281"/>
      <c r="J1665" s="281"/>
      <c r="K1665" s="281"/>
      <c r="L1665" s="676"/>
      <c r="M1665" s="306"/>
      <c r="N1665" s="325"/>
      <c r="O1665" s="507"/>
      <c r="P1665" s="513"/>
      <c r="Q1665" s="514"/>
      <c r="R1665" s="514"/>
      <c r="S1665" s="279">
        <f t="shared" si="308"/>
        <v>-365</v>
      </c>
      <c r="T1665" s="501"/>
      <c r="U1665" s="324"/>
      <c r="V1665" s="282"/>
      <c r="W1665" s="282"/>
      <c r="X1665" s="280"/>
      <c r="Y1665" s="280"/>
      <c r="Z1665" s="282"/>
      <c r="AA1665" s="319">
        <f t="shared" si="309"/>
        <v>0</v>
      </c>
      <c r="AB1665" s="149"/>
      <c r="AC1665" s="280"/>
      <c r="AD1665" s="305"/>
      <c r="AE1665" s="280"/>
      <c r="AF1665" s="280"/>
      <c r="AG1665" s="280"/>
      <c r="AH1665" s="280"/>
      <c r="AI1665" s="280"/>
      <c r="AJ1665" s="280"/>
      <c r="AK1665" s="501"/>
      <c r="AL1665" s="501"/>
      <c r="AM1665" s="501"/>
      <c r="AN1665" s="501"/>
      <c r="AO1665" s="501"/>
      <c r="AP1665" s="280"/>
    </row>
    <row r="1666" spans="1:42" ht="12.75" customHeight="1" x14ac:dyDescent="0.2">
      <c r="A1666" s="281">
        <v>1665</v>
      </c>
      <c r="B1666" s="281"/>
      <c r="C1666" s="281"/>
      <c r="D1666" s="281"/>
      <c r="E1666" s="281"/>
      <c r="F1666" s="281"/>
      <c r="G1666" s="296"/>
      <c r="H1666" s="676"/>
      <c r="I1666" s="281"/>
      <c r="J1666" s="281"/>
      <c r="K1666" s="281"/>
      <c r="L1666" s="676"/>
      <c r="M1666" s="306"/>
      <c r="N1666" s="325"/>
      <c r="O1666" s="507"/>
      <c r="P1666" s="513"/>
      <c r="Q1666" s="514"/>
      <c r="R1666" s="514"/>
      <c r="S1666" s="279">
        <f t="shared" si="308"/>
        <v>-365</v>
      </c>
      <c r="T1666" s="501"/>
      <c r="U1666" s="324"/>
      <c r="V1666" s="282"/>
      <c r="W1666" s="282"/>
      <c r="X1666" s="280"/>
      <c r="Y1666" s="280"/>
      <c r="Z1666" s="282"/>
      <c r="AA1666" s="319">
        <f t="shared" si="309"/>
        <v>0</v>
      </c>
      <c r="AB1666" s="149"/>
      <c r="AC1666" s="280"/>
      <c r="AD1666" s="305"/>
      <c r="AE1666" s="280"/>
      <c r="AF1666" s="280"/>
      <c r="AG1666" s="280"/>
      <c r="AH1666" s="280"/>
      <c r="AI1666" s="280"/>
      <c r="AJ1666" s="280"/>
      <c r="AK1666" s="501"/>
      <c r="AL1666" s="501"/>
      <c r="AM1666" s="501"/>
      <c r="AN1666" s="501"/>
      <c r="AO1666" s="501"/>
      <c r="AP1666" s="280"/>
    </row>
    <row r="1667" spans="1:42" ht="12.75" customHeight="1" x14ac:dyDescent="0.2">
      <c r="A1667" s="281">
        <v>1666</v>
      </c>
      <c r="B1667" s="281"/>
      <c r="C1667" s="281"/>
      <c r="D1667" s="281"/>
      <c r="E1667" s="281"/>
      <c r="F1667" s="281"/>
      <c r="G1667" s="296"/>
      <c r="H1667" s="676"/>
      <c r="I1667" s="281"/>
      <c r="J1667" s="281"/>
      <c r="K1667" s="281"/>
      <c r="L1667" s="676"/>
      <c r="M1667" s="306"/>
      <c r="N1667" s="325"/>
      <c r="O1667" s="507"/>
      <c r="P1667" s="513"/>
      <c r="Q1667" s="514"/>
      <c r="R1667" s="514"/>
      <c r="S1667" s="279">
        <f t="shared" si="308"/>
        <v>-365</v>
      </c>
      <c r="T1667" s="501"/>
      <c r="U1667" s="324"/>
      <c r="V1667" s="282"/>
      <c r="W1667" s="282"/>
      <c r="X1667" s="280"/>
      <c r="Y1667" s="280"/>
      <c r="Z1667" s="282"/>
      <c r="AA1667" s="319">
        <f t="shared" si="309"/>
        <v>0</v>
      </c>
      <c r="AB1667" s="149"/>
      <c r="AC1667" s="280"/>
      <c r="AD1667" s="305"/>
      <c r="AE1667" s="280"/>
      <c r="AF1667" s="280"/>
      <c r="AG1667" s="280"/>
      <c r="AH1667" s="280"/>
      <c r="AI1667" s="280"/>
      <c r="AJ1667" s="280"/>
      <c r="AK1667" s="501"/>
      <c r="AL1667" s="501"/>
      <c r="AM1667" s="501"/>
      <c r="AN1667" s="501"/>
      <c r="AO1667" s="501"/>
      <c r="AP1667" s="280"/>
    </row>
    <row r="1668" spans="1:42" ht="12.75" customHeight="1" x14ac:dyDescent="0.2">
      <c r="A1668" s="281">
        <v>1667</v>
      </c>
      <c r="B1668" s="281"/>
      <c r="C1668" s="281"/>
      <c r="D1668" s="281"/>
      <c r="E1668" s="281"/>
      <c r="F1668" s="281"/>
      <c r="G1668" s="296"/>
      <c r="H1668" s="676"/>
      <c r="I1668" s="281"/>
      <c r="J1668" s="281"/>
      <c r="K1668" s="281"/>
      <c r="L1668" s="676"/>
      <c r="M1668" s="306"/>
      <c r="N1668" s="325"/>
      <c r="O1668" s="507"/>
      <c r="P1668" s="513"/>
      <c r="Q1668" s="514"/>
      <c r="R1668" s="514"/>
      <c r="S1668" s="279">
        <f t="shared" si="308"/>
        <v>-365</v>
      </c>
      <c r="T1668" s="501"/>
      <c r="U1668" s="324"/>
      <c r="V1668" s="282"/>
      <c r="W1668" s="282"/>
      <c r="X1668" s="280"/>
      <c r="Y1668" s="280"/>
      <c r="Z1668" s="282"/>
      <c r="AA1668" s="319">
        <f t="shared" si="309"/>
        <v>0</v>
      </c>
      <c r="AB1668" s="149"/>
      <c r="AC1668" s="280"/>
      <c r="AD1668" s="305"/>
      <c r="AE1668" s="280"/>
      <c r="AF1668" s="280"/>
      <c r="AG1668" s="280"/>
      <c r="AH1668" s="280"/>
      <c r="AI1668" s="280"/>
      <c r="AJ1668" s="280"/>
      <c r="AK1668" s="501"/>
      <c r="AL1668" s="501"/>
      <c r="AM1668" s="501"/>
      <c r="AN1668" s="501"/>
      <c r="AO1668" s="501"/>
      <c r="AP1668" s="280"/>
    </row>
    <row r="1669" spans="1:42" ht="12.75" customHeight="1" x14ac:dyDescent="0.2">
      <c r="A1669" s="281">
        <v>1668</v>
      </c>
      <c r="B1669" s="281"/>
      <c r="C1669" s="281"/>
      <c r="D1669" s="281"/>
      <c r="E1669" s="281"/>
      <c r="F1669" s="281"/>
      <c r="G1669" s="296"/>
      <c r="H1669" s="676"/>
      <c r="I1669" s="281"/>
      <c r="J1669" s="281"/>
      <c r="K1669" s="281"/>
      <c r="L1669" s="676"/>
      <c r="M1669" s="306"/>
      <c r="N1669" s="325"/>
      <c r="O1669" s="507"/>
      <c r="P1669" s="513"/>
      <c r="Q1669" s="514"/>
      <c r="R1669" s="514"/>
      <c r="S1669" s="279">
        <f t="shared" si="308"/>
        <v>-365</v>
      </c>
      <c r="T1669" s="501"/>
      <c r="U1669" s="324"/>
      <c r="V1669" s="282"/>
      <c r="W1669" s="282"/>
      <c r="X1669" s="280"/>
      <c r="Y1669" s="280"/>
      <c r="Z1669" s="282"/>
      <c r="AA1669" s="319">
        <f t="shared" si="309"/>
        <v>0</v>
      </c>
      <c r="AB1669" s="149"/>
      <c r="AC1669" s="280"/>
      <c r="AD1669" s="305"/>
      <c r="AE1669" s="280"/>
      <c r="AF1669" s="280"/>
      <c r="AG1669" s="280"/>
      <c r="AH1669" s="280"/>
      <c r="AI1669" s="280"/>
      <c r="AJ1669" s="280"/>
      <c r="AK1669" s="501"/>
      <c r="AL1669" s="501"/>
      <c r="AM1669" s="501"/>
      <c r="AN1669" s="501"/>
      <c r="AO1669" s="501"/>
      <c r="AP1669" s="280"/>
    </row>
    <row r="1670" spans="1:42" ht="12.75" customHeight="1" x14ac:dyDescent="0.2">
      <c r="A1670" s="281">
        <v>1669</v>
      </c>
      <c r="B1670" s="281"/>
      <c r="C1670" s="281"/>
      <c r="D1670" s="281"/>
      <c r="E1670" s="281"/>
      <c r="F1670" s="281"/>
      <c r="G1670" s="296"/>
      <c r="H1670" s="676"/>
      <c r="I1670" s="281"/>
      <c r="J1670" s="281"/>
      <c r="K1670" s="281"/>
      <c r="L1670" s="676"/>
      <c r="M1670" s="306"/>
      <c r="N1670" s="325"/>
      <c r="O1670" s="507"/>
      <c r="P1670" s="513"/>
      <c r="Q1670" s="514"/>
      <c r="R1670" s="514"/>
      <c r="S1670" s="279">
        <f t="shared" si="308"/>
        <v>-365</v>
      </c>
      <c r="T1670" s="501"/>
      <c r="U1670" s="324"/>
      <c r="V1670" s="282"/>
      <c r="W1670" s="282"/>
      <c r="X1670" s="280"/>
      <c r="Y1670" s="280"/>
      <c r="Z1670" s="282"/>
      <c r="AA1670" s="319">
        <f t="shared" si="309"/>
        <v>0</v>
      </c>
      <c r="AB1670" s="149"/>
      <c r="AC1670" s="280"/>
      <c r="AD1670" s="305"/>
      <c r="AE1670" s="280"/>
      <c r="AF1670" s="280"/>
      <c r="AG1670" s="280"/>
      <c r="AH1670" s="280"/>
      <c r="AI1670" s="280"/>
      <c r="AJ1670" s="280"/>
      <c r="AK1670" s="501"/>
      <c r="AL1670" s="501"/>
      <c r="AM1670" s="501"/>
      <c r="AN1670" s="501"/>
      <c r="AO1670" s="501"/>
      <c r="AP1670" s="280"/>
    </row>
    <row r="1671" spans="1:42" ht="12.75" customHeight="1" x14ac:dyDescent="0.2">
      <c r="A1671" s="281">
        <v>1670</v>
      </c>
      <c r="B1671" s="281"/>
      <c r="C1671" s="281"/>
      <c r="D1671" s="281"/>
      <c r="E1671" s="281"/>
      <c r="F1671" s="281"/>
      <c r="G1671" s="296"/>
      <c r="H1671" s="676"/>
      <c r="I1671" s="281"/>
      <c r="J1671" s="281"/>
      <c r="K1671" s="281"/>
      <c r="L1671" s="676"/>
      <c r="M1671" s="306"/>
      <c r="N1671" s="325"/>
      <c r="O1671" s="507"/>
      <c r="P1671" s="513"/>
      <c r="Q1671" s="514"/>
      <c r="R1671" s="514"/>
      <c r="S1671" s="279">
        <f t="shared" si="308"/>
        <v>-365</v>
      </c>
      <c r="T1671" s="501"/>
      <c r="U1671" s="324"/>
      <c r="V1671" s="282"/>
      <c r="W1671" s="282"/>
      <c r="X1671" s="280"/>
      <c r="Y1671" s="280"/>
      <c r="Z1671" s="282"/>
      <c r="AA1671" s="319">
        <f t="shared" si="309"/>
        <v>0</v>
      </c>
      <c r="AB1671" s="149"/>
      <c r="AC1671" s="280"/>
      <c r="AD1671" s="305"/>
      <c r="AE1671" s="280"/>
      <c r="AF1671" s="280"/>
      <c r="AG1671" s="280"/>
      <c r="AH1671" s="280"/>
      <c r="AI1671" s="280"/>
      <c r="AJ1671" s="280"/>
      <c r="AK1671" s="501"/>
      <c r="AL1671" s="501"/>
      <c r="AM1671" s="501"/>
      <c r="AN1671" s="501"/>
      <c r="AO1671" s="501"/>
      <c r="AP1671" s="280"/>
    </row>
    <row r="1672" spans="1:42" ht="12.75" customHeight="1" x14ac:dyDescent="0.2">
      <c r="A1672" s="281">
        <v>1671</v>
      </c>
      <c r="B1672" s="281"/>
      <c r="C1672" s="281"/>
      <c r="D1672" s="281"/>
      <c r="E1672" s="281"/>
      <c r="F1672" s="281"/>
      <c r="G1672" s="296"/>
      <c r="H1672" s="676"/>
      <c r="I1672" s="281"/>
      <c r="J1672" s="281"/>
      <c r="K1672" s="281"/>
      <c r="L1672" s="676"/>
      <c r="M1672" s="306"/>
      <c r="N1672" s="325"/>
      <c r="O1672" s="507"/>
      <c r="P1672" s="513"/>
      <c r="Q1672" s="514"/>
      <c r="R1672" s="514"/>
      <c r="S1672" s="279">
        <f t="shared" si="308"/>
        <v>-365</v>
      </c>
      <c r="T1672" s="501"/>
      <c r="U1672" s="324"/>
      <c r="V1672" s="282"/>
      <c r="W1672" s="282"/>
      <c r="X1672" s="280"/>
      <c r="Y1672" s="280"/>
      <c r="Z1672" s="282"/>
      <c r="AA1672" s="319">
        <f t="shared" si="309"/>
        <v>0</v>
      </c>
      <c r="AB1672" s="149"/>
      <c r="AC1672" s="280"/>
      <c r="AD1672" s="305"/>
      <c r="AE1672" s="280"/>
      <c r="AF1672" s="280"/>
      <c r="AG1672" s="280"/>
      <c r="AH1672" s="280"/>
      <c r="AI1672" s="280"/>
      <c r="AJ1672" s="280"/>
      <c r="AK1672" s="501"/>
      <c r="AL1672" s="501"/>
      <c r="AM1672" s="501"/>
      <c r="AN1672" s="501"/>
      <c r="AO1672" s="501"/>
      <c r="AP1672" s="280"/>
    </row>
    <row r="1673" spans="1:42" ht="12.75" customHeight="1" x14ac:dyDescent="0.2">
      <c r="A1673" s="281">
        <v>1672</v>
      </c>
      <c r="B1673" s="281"/>
      <c r="C1673" s="281"/>
      <c r="D1673" s="281"/>
      <c r="E1673" s="281"/>
      <c r="F1673" s="281"/>
      <c r="G1673" s="296"/>
      <c r="H1673" s="676"/>
      <c r="I1673" s="281"/>
      <c r="J1673" s="281"/>
      <c r="K1673" s="281"/>
      <c r="L1673" s="676"/>
      <c r="M1673" s="306"/>
      <c r="N1673" s="325"/>
      <c r="O1673" s="507"/>
      <c r="P1673" s="513"/>
      <c r="Q1673" s="514"/>
      <c r="R1673" s="514"/>
      <c r="S1673" s="279">
        <f t="shared" ref="S1673:S1736" si="310">SUM(N1673-365)</f>
        <v>-365</v>
      </c>
      <c r="T1673" s="501"/>
      <c r="U1673" s="324"/>
      <c r="V1673" s="282"/>
      <c r="W1673" s="282"/>
      <c r="X1673" s="280"/>
      <c r="Y1673" s="280"/>
      <c r="Z1673" s="282"/>
      <c r="AA1673" s="319">
        <f t="shared" si="309"/>
        <v>0</v>
      </c>
      <c r="AB1673" s="149"/>
      <c r="AC1673" s="280"/>
      <c r="AD1673" s="305"/>
      <c r="AE1673" s="280"/>
      <c r="AF1673" s="280"/>
      <c r="AG1673" s="280"/>
      <c r="AH1673" s="280"/>
      <c r="AI1673" s="280"/>
      <c r="AJ1673" s="280"/>
      <c r="AK1673" s="501"/>
      <c r="AL1673" s="501"/>
      <c r="AM1673" s="501"/>
      <c r="AN1673" s="501"/>
      <c r="AO1673" s="501"/>
      <c r="AP1673" s="280"/>
    </row>
    <row r="1674" spans="1:42" ht="12.75" customHeight="1" x14ac:dyDescent="0.2">
      <c r="A1674" s="281">
        <v>1673</v>
      </c>
      <c r="B1674" s="281"/>
      <c r="C1674" s="281"/>
      <c r="D1674" s="281"/>
      <c r="E1674" s="281"/>
      <c r="F1674" s="281"/>
      <c r="G1674" s="296"/>
      <c r="H1674" s="676"/>
      <c r="I1674" s="281"/>
      <c r="J1674" s="281"/>
      <c r="K1674" s="281"/>
      <c r="L1674" s="676"/>
      <c r="M1674" s="306"/>
      <c r="N1674" s="325"/>
      <c r="O1674" s="507"/>
      <c r="P1674" s="513"/>
      <c r="Q1674" s="514"/>
      <c r="R1674" s="514"/>
      <c r="S1674" s="279">
        <f t="shared" si="310"/>
        <v>-365</v>
      </c>
      <c r="T1674" s="501"/>
      <c r="U1674" s="324"/>
      <c r="V1674" s="282"/>
      <c r="W1674" s="282"/>
      <c r="X1674" s="280"/>
      <c r="Y1674" s="280"/>
      <c r="Z1674" s="282"/>
      <c r="AA1674" s="319">
        <f t="shared" si="309"/>
        <v>0</v>
      </c>
      <c r="AB1674" s="149"/>
      <c r="AC1674" s="280"/>
      <c r="AD1674" s="305"/>
      <c r="AE1674" s="280"/>
      <c r="AF1674" s="280"/>
      <c r="AG1674" s="280"/>
      <c r="AH1674" s="280"/>
      <c r="AI1674" s="280"/>
      <c r="AJ1674" s="280"/>
      <c r="AK1674" s="501"/>
      <c r="AL1674" s="501"/>
      <c r="AM1674" s="501"/>
      <c r="AN1674" s="501"/>
      <c r="AO1674" s="501"/>
      <c r="AP1674" s="280"/>
    </row>
    <row r="1675" spans="1:42" ht="12.75" customHeight="1" x14ac:dyDescent="0.2">
      <c r="A1675" s="281">
        <v>1674</v>
      </c>
      <c r="B1675" s="281"/>
      <c r="C1675" s="281"/>
      <c r="D1675" s="281"/>
      <c r="E1675" s="281"/>
      <c r="F1675" s="281"/>
      <c r="G1675" s="296"/>
      <c r="H1675" s="676"/>
      <c r="I1675" s="281"/>
      <c r="J1675" s="281"/>
      <c r="K1675" s="281"/>
      <c r="L1675" s="676"/>
      <c r="M1675" s="306"/>
      <c r="N1675" s="325"/>
      <c r="O1675" s="507"/>
      <c r="P1675" s="513"/>
      <c r="Q1675" s="514"/>
      <c r="R1675" s="514"/>
      <c r="S1675" s="279">
        <f t="shared" si="310"/>
        <v>-365</v>
      </c>
      <c r="T1675" s="501"/>
      <c r="U1675" s="324"/>
      <c r="V1675" s="282"/>
      <c r="W1675" s="282"/>
      <c r="X1675" s="280"/>
      <c r="Y1675" s="280"/>
      <c r="Z1675" s="282"/>
      <c r="AA1675" s="319">
        <f t="shared" si="309"/>
        <v>0</v>
      </c>
      <c r="AB1675" s="149"/>
      <c r="AC1675" s="280"/>
      <c r="AD1675" s="305"/>
      <c r="AE1675" s="280"/>
      <c r="AF1675" s="280"/>
      <c r="AG1675" s="280"/>
      <c r="AH1675" s="280"/>
      <c r="AI1675" s="280"/>
      <c r="AJ1675" s="280"/>
      <c r="AK1675" s="501"/>
      <c r="AL1675" s="501"/>
      <c r="AM1675" s="501"/>
      <c r="AN1675" s="501"/>
      <c r="AO1675" s="501"/>
      <c r="AP1675" s="280"/>
    </row>
    <row r="1676" spans="1:42" ht="12.75" customHeight="1" x14ac:dyDescent="0.2">
      <c r="A1676" s="281">
        <v>1675</v>
      </c>
      <c r="B1676" s="281"/>
      <c r="C1676" s="281"/>
      <c r="D1676" s="281"/>
      <c r="E1676" s="281"/>
      <c r="F1676" s="281"/>
      <c r="G1676" s="296"/>
      <c r="H1676" s="676"/>
      <c r="I1676" s="281"/>
      <c r="J1676" s="281"/>
      <c r="K1676" s="281"/>
      <c r="L1676" s="676"/>
      <c r="M1676" s="306"/>
      <c r="N1676" s="325"/>
      <c r="O1676" s="507"/>
      <c r="P1676" s="513"/>
      <c r="Q1676" s="514"/>
      <c r="R1676" s="514"/>
      <c r="S1676" s="279">
        <f t="shared" si="310"/>
        <v>-365</v>
      </c>
      <c r="T1676" s="501"/>
      <c r="U1676" s="324"/>
      <c r="V1676" s="282"/>
      <c r="W1676" s="282"/>
      <c r="X1676" s="280"/>
      <c r="Y1676" s="280"/>
      <c r="Z1676" s="282"/>
      <c r="AA1676" s="319">
        <f t="shared" si="309"/>
        <v>0</v>
      </c>
      <c r="AB1676" s="149"/>
      <c r="AC1676" s="280"/>
      <c r="AD1676" s="305"/>
      <c r="AE1676" s="280"/>
      <c r="AF1676" s="280"/>
      <c r="AG1676" s="280"/>
      <c r="AH1676" s="280"/>
      <c r="AI1676" s="280"/>
      <c r="AJ1676" s="280"/>
      <c r="AK1676" s="501"/>
      <c r="AL1676" s="501"/>
      <c r="AM1676" s="501"/>
      <c r="AN1676" s="501"/>
      <c r="AO1676" s="501"/>
      <c r="AP1676" s="280"/>
    </row>
    <row r="1677" spans="1:42" ht="12.75" customHeight="1" x14ac:dyDescent="0.2">
      <c r="A1677" s="281">
        <v>1676</v>
      </c>
      <c r="B1677" s="281"/>
      <c r="C1677" s="281"/>
      <c r="D1677" s="281"/>
      <c r="E1677" s="281"/>
      <c r="F1677" s="281"/>
      <c r="G1677" s="296"/>
      <c r="H1677" s="676"/>
      <c r="I1677" s="281"/>
      <c r="J1677" s="281"/>
      <c r="K1677" s="281"/>
      <c r="L1677" s="676"/>
      <c r="M1677" s="306"/>
      <c r="N1677" s="325"/>
      <c r="O1677" s="507"/>
      <c r="P1677" s="513"/>
      <c r="Q1677" s="514"/>
      <c r="R1677" s="514"/>
      <c r="S1677" s="279">
        <f t="shared" si="310"/>
        <v>-365</v>
      </c>
      <c r="T1677" s="501"/>
      <c r="U1677" s="324"/>
      <c r="V1677" s="282"/>
      <c r="W1677" s="282"/>
      <c r="X1677" s="280"/>
      <c r="Y1677" s="280"/>
      <c r="Z1677" s="282"/>
      <c r="AA1677" s="319">
        <f t="shared" ref="AA1677:AA1740" si="311">N1677</f>
        <v>0</v>
      </c>
      <c r="AB1677" s="149"/>
      <c r="AC1677" s="280"/>
      <c r="AD1677" s="305"/>
      <c r="AE1677" s="280"/>
      <c r="AF1677" s="280"/>
      <c r="AG1677" s="280"/>
      <c r="AH1677" s="280"/>
      <c r="AI1677" s="280"/>
      <c r="AJ1677" s="280"/>
      <c r="AK1677" s="501"/>
      <c r="AL1677" s="501"/>
      <c r="AM1677" s="501"/>
      <c r="AN1677" s="501"/>
      <c r="AO1677" s="501"/>
      <c r="AP1677" s="280"/>
    </row>
    <row r="1678" spans="1:42" ht="12.75" customHeight="1" x14ac:dyDescent="0.2">
      <c r="A1678" s="281">
        <v>1677</v>
      </c>
      <c r="B1678" s="281"/>
      <c r="C1678" s="281"/>
      <c r="D1678" s="281"/>
      <c r="E1678" s="281"/>
      <c r="F1678" s="281"/>
      <c r="G1678" s="296"/>
      <c r="H1678" s="676"/>
      <c r="I1678" s="281"/>
      <c r="J1678" s="281"/>
      <c r="K1678" s="281"/>
      <c r="L1678" s="676"/>
      <c r="M1678" s="306"/>
      <c r="N1678" s="325"/>
      <c r="O1678" s="507"/>
      <c r="P1678" s="513"/>
      <c r="Q1678" s="514"/>
      <c r="R1678" s="514"/>
      <c r="S1678" s="279">
        <f t="shared" si="310"/>
        <v>-365</v>
      </c>
      <c r="T1678" s="501"/>
      <c r="U1678" s="324"/>
      <c r="V1678" s="282"/>
      <c r="W1678" s="282"/>
      <c r="X1678" s="280"/>
      <c r="Y1678" s="280"/>
      <c r="Z1678" s="282"/>
      <c r="AA1678" s="319">
        <f t="shared" si="311"/>
        <v>0</v>
      </c>
      <c r="AB1678" s="149"/>
      <c r="AC1678" s="280"/>
      <c r="AD1678" s="305"/>
      <c r="AE1678" s="280"/>
      <c r="AF1678" s="280"/>
      <c r="AG1678" s="280"/>
      <c r="AH1678" s="280"/>
      <c r="AI1678" s="280"/>
      <c r="AJ1678" s="280"/>
      <c r="AK1678" s="501"/>
      <c r="AL1678" s="501"/>
      <c r="AM1678" s="501"/>
      <c r="AN1678" s="501"/>
      <c r="AO1678" s="501"/>
      <c r="AP1678" s="280"/>
    </row>
    <row r="1679" spans="1:42" ht="12.75" customHeight="1" x14ac:dyDescent="0.2">
      <c r="A1679" s="281">
        <v>1678</v>
      </c>
      <c r="B1679" s="281"/>
      <c r="C1679" s="281"/>
      <c r="D1679" s="281"/>
      <c r="E1679" s="281"/>
      <c r="F1679" s="281"/>
      <c r="G1679" s="296"/>
      <c r="H1679" s="676"/>
      <c r="I1679" s="281"/>
      <c r="J1679" s="281"/>
      <c r="K1679" s="281"/>
      <c r="L1679" s="676"/>
      <c r="M1679" s="306"/>
      <c r="N1679" s="325"/>
      <c r="O1679" s="507"/>
      <c r="P1679" s="513"/>
      <c r="Q1679" s="514"/>
      <c r="R1679" s="514"/>
      <c r="S1679" s="279">
        <f t="shared" si="310"/>
        <v>-365</v>
      </c>
      <c r="T1679" s="501"/>
      <c r="U1679" s="324"/>
      <c r="V1679" s="282"/>
      <c r="W1679" s="282"/>
      <c r="X1679" s="280"/>
      <c r="Y1679" s="280"/>
      <c r="Z1679" s="282"/>
      <c r="AA1679" s="319">
        <f t="shared" si="311"/>
        <v>0</v>
      </c>
      <c r="AB1679" s="149"/>
      <c r="AC1679" s="280"/>
      <c r="AD1679" s="305"/>
      <c r="AE1679" s="280"/>
      <c r="AF1679" s="280"/>
      <c r="AG1679" s="280"/>
      <c r="AH1679" s="280"/>
      <c r="AI1679" s="280"/>
      <c r="AJ1679" s="280"/>
      <c r="AK1679" s="501"/>
      <c r="AL1679" s="501"/>
      <c r="AM1679" s="501"/>
      <c r="AN1679" s="501"/>
      <c r="AO1679" s="501"/>
      <c r="AP1679" s="280"/>
    </row>
    <row r="1680" spans="1:42" ht="12.75" customHeight="1" x14ac:dyDescent="0.2">
      <c r="A1680" s="281">
        <v>1679</v>
      </c>
      <c r="B1680" s="281"/>
      <c r="C1680" s="281"/>
      <c r="D1680" s="281"/>
      <c r="E1680" s="281"/>
      <c r="F1680" s="281"/>
      <c r="G1680" s="296"/>
      <c r="H1680" s="676"/>
      <c r="I1680" s="281"/>
      <c r="J1680" s="281"/>
      <c r="K1680" s="281"/>
      <c r="L1680" s="676"/>
      <c r="M1680" s="306"/>
      <c r="N1680" s="325"/>
      <c r="O1680" s="507"/>
      <c r="P1680" s="513"/>
      <c r="Q1680" s="514"/>
      <c r="R1680" s="514"/>
      <c r="S1680" s="279">
        <f t="shared" si="310"/>
        <v>-365</v>
      </c>
      <c r="T1680" s="501"/>
      <c r="U1680" s="324"/>
      <c r="V1680" s="282"/>
      <c r="W1680" s="282"/>
      <c r="X1680" s="280"/>
      <c r="Y1680" s="280"/>
      <c r="Z1680" s="282"/>
      <c r="AA1680" s="319">
        <f t="shared" si="311"/>
        <v>0</v>
      </c>
      <c r="AB1680" s="149"/>
      <c r="AC1680" s="280"/>
      <c r="AD1680" s="305"/>
      <c r="AE1680" s="280"/>
      <c r="AF1680" s="280"/>
      <c r="AG1680" s="280"/>
      <c r="AH1680" s="280"/>
      <c r="AI1680" s="280"/>
      <c r="AJ1680" s="280"/>
      <c r="AK1680" s="501"/>
      <c r="AL1680" s="501"/>
      <c r="AM1680" s="501"/>
      <c r="AN1680" s="501"/>
      <c r="AO1680" s="501"/>
      <c r="AP1680" s="280"/>
    </row>
    <row r="1681" spans="1:42" ht="12.75" customHeight="1" x14ac:dyDescent="0.2">
      <c r="A1681" s="281">
        <v>1680</v>
      </c>
      <c r="B1681" s="281"/>
      <c r="C1681" s="281"/>
      <c r="D1681" s="281"/>
      <c r="E1681" s="281"/>
      <c r="F1681" s="281"/>
      <c r="G1681" s="296"/>
      <c r="H1681" s="676"/>
      <c r="I1681" s="281"/>
      <c r="J1681" s="281"/>
      <c r="K1681" s="281"/>
      <c r="L1681" s="676"/>
      <c r="M1681" s="306"/>
      <c r="N1681" s="325"/>
      <c r="O1681" s="507"/>
      <c r="P1681" s="513"/>
      <c r="Q1681" s="514"/>
      <c r="R1681" s="514"/>
      <c r="S1681" s="279">
        <f t="shared" si="310"/>
        <v>-365</v>
      </c>
      <c r="T1681" s="501"/>
      <c r="U1681" s="324"/>
      <c r="V1681" s="282"/>
      <c r="W1681" s="282"/>
      <c r="X1681" s="280"/>
      <c r="Y1681" s="280"/>
      <c r="Z1681" s="282"/>
      <c r="AA1681" s="319">
        <f t="shared" si="311"/>
        <v>0</v>
      </c>
      <c r="AB1681" s="149"/>
      <c r="AC1681" s="280"/>
      <c r="AD1681" s="305"/>
      <c r="AE1681" s="280"/>
      <c r="AF1681" s="280"/>
      <c r="AG1681" s="280"/>
      <c r="AH1681" s="280"/>
      <c r="AI1681" s="280"/>
      <c r="AJ1681" s="280"/>
      <c r="AK1681" s="501"/>
      <c r="AL1681" s="501"/>
      <c r="AM1681" s="501"/>
      <c r="AN1681" s="501"/>
      <c r="AO1681" s="501"/>
      <c r="AP1681" s="280"/>
    </row>
    <row r="1682" spans="1:42" ht="12.75" customHeight="1" x14ac:dyDescent="0.2">
      <c r="A1682" s="281">
        <v>1681</v>
      </c>
      <c r="B1682" s="281"/>
      <c r="C1682" s="281"/>
      <c r="D1682" s="281"/>
      <c r="E1682" s="281"/>
      <c r="F1682" s="281"/>
      <c r="G1682" s="296"/>
      <c r="H1682" s="676"/>
      <c r="I1682" s="281"/>
      <c r="J1682" s="281"/>
      <c r="K1682" s="281"/>
      <c r="L1682" s="676"/>
      <c r="M1682" s="306"/>
      <c r="N1682" s="325"/>
      <c r="O1682" s="507"/>
      <c r="P1682" s="513"/>
      <c r="Q1682" s="514"/>
      <c r="R1682" s="514"/>
      <c r="S1682" s="279">
        <f t="shared" si="310"/>
        <v>-365</v>
      </c>
      <c r="T1682" s="501"/>
      <c r="U1682" s="324"/>
      <c r="V1682" s="282"/>
      <c r="W1682" s="282"/>
      <c r="X1682" s="280"/>
      <c r="Y1682" s="280"/>
      <c r="Z1682" s="282"/>
      <c r="AA1682" s="319">
        <f t="shared" si="311"/>
        <v>0</v>
      </c>
      <c r="AB1682" s="149"/>
      <c r="AC1682" s="280"/>
      <c r="AD1682" s="305"/>
      <c r="AE1682" s="280"/>
      <c r="AF1682" s="280"/>
      <c r="AG1682" s="280"/>
      <c r="AH1682" s="280"/>
      <c r="AI1682" s="280"/>
      <c r="AJ1682" s="280"/>
      <c r="AK1682" s="501"/>
      <c r="AL1682" s="501"/>
      <c r="AM1682" s="501"/>
      <c r="AN1682" s="501"/>
      <c r="AO1682" s="501"/>
      <c r="AP1682" s="280"/>
    </row>
    <row r="1683" spans="1:42" ht="12.75" customHeight="1" x14ac:dyDescent="0.2">
      <c r="A1683" s="281">
        <v>1682</v>
      </c>
      <c r="B1683" s="281"/>
      <c r="C1683" s="281"/>
      <c r="D1683" s="281"/>
      <c r="E1683" s="281"/>
      <c r="F1683" s="281"/>
      <c r="G1683" s="296"/>
      <c r="H1683" s="676"/>
      <c r="I1683" s="281"/>
      <c r="J1683" s="281"/>
      <c r="K1683" s="281"/>
      <c r="L1683" s="676"/>
      <c r="M1683" s="306"/>
      <c r="N1683" s="325"/>
      <c r="O1683" s="507"/>
      <c r="P1683" s="513"/>
      <c r="Q1683" s="514"/>
      <c r="R1683" s="514"/>
      <c r="S1683" s="279">
        <f t="shared" si="310"/>
        <v>-365</v>
      </c>
      <c r="T1683" s="501"/>
      <c r="U1683" s="324"/>
      <c r="V1683" s="282"/>
      <c r="W1683" s="282"/>
      <c r="X1683" s="280"/>
      <c r="Y1683" s="280"/>
      <c r="Z1683" s="282"/>
      <c r="AA1683" s="319">
        <f t="shared" si="311"/>
        <v>0</v>
      </c>
      <c r="AB1683" s="149"/>
      <c r="AC1683" s="280"/>
      <c r="AD1683" s="305"/>
      <c r="AE1683" s="280"/>
      <c r="AF1683" s="280"/>
      <c r="AG1683" s="280"/>
      <c r="AH1683" s="280"/>
      <c r="AI1683" s="280"/>
      <c r="AJ1683" s="280"/>
      <c r="AK1683" s="501"/>
      <c r="AL1683" s="501"/>
      <c r="AM1683" s="501"/>
      <c r="AN1683" s="501"/>
      <c r="AO1683" s="501"/>
      <c r="AP1683" s="280"/>
    </row>
    <row r="1684" spans="1:42" ht="12.75" customHeight="1" x14ac:dyDescent="0.2">
      <c r="A1684" s="281">
        <v>1683</v>
      </c>
      <c r="B1684" s="281"/>
      <c r="C1684" s="281"/>
      <c r="D1684" s="281"/>
      <c r="E1684" s="281"/>
      <c r="F1684" s="281"/>
      <c r="G1684" s="296"/>
      <c r="H1684" s="676"/>
      <c r="I1684" s="281"/>
      <c r="J1684" s="281"/>
      <c r="K1684" s="281"/>
      <c r="L1684" s="676"/>
      <c r="M1684" s="306"/>
      <c r="N1684" s="325"/>
      <c r="O1684" s="507"/>
      <c r="P1684" s="513"/>
      <c r="Q1684" s="514"/>
      <c r="R1684" s="514"/>
      <c r="S1684" s="279">
        <f t="shared" si="310"/>
        <v>-365</v>
      </c>
      <c r="T1684" s="501"/>
      <c r="U1684" s="324"/>
      <c r="V1684" s="282"/>
      <c r="W1684" s="282"/>
      <c r="X1684" s="280"/>
      <c r="Y1684" s="280"/>
      <c r="Z1684" s="282"/>
      <c r="AA1684" s="319">
        <f t="shared" si="311"/>
        <v>0</v>
      </c>
      <c r="AB1684" s="149"/>
      <c r="AC1684" s="280"/>
      <c r="AD1684" s="305"/>
      <c r="AE1684" s="280"/>
      <c r="AF1684" s="280"/>
      <c r="AG1684" s="280"/>
      <c r="AH1684" s="280"/>
      <c r="AI1684" s="280"/>
      <c r="AJ1684" s="280"/>
      <c r="AK1684" s="501"/>
      <c r="AL1684" s="501"/>
      <c r="AM1684" s="501"/>
      <c r="AN1684" s="501"/>
      <c r="AO1684" s="501"/>
      <c r="AP1684" s="280"/>
    </row>
    <row r="1685" spans="1:42" ht="12.75" customHeight="1" x14ac:dyDescent="0.2">
      <c r="A1685" s="281">
        <v>1684</v>
      </c>
      <c r="B1685" s="281"/>
      <c r="C1685" s="281"/>
      <c r="D1685" s="281"/>
      <c r="E1685" s="281"/>
      <c r="F1685" s="281"/>
      <c r="G1685" s="296"/>
      <c r="H1685" s="676"/>
      <c r="I1685" s="281"/>
      <c r="J1685" s="281"/>
      <c r="K1685" s="281"/>
      <c r="L1685" s="676"/>
      <c r="M1685" s="306"/>
      <c r="N1685" s="325"/>
      <c r="O1685" s="507"/>
      <c r="P1685" s="513"/>
      <c r="Q1685" s="514"/>
      <c r="R1685" s="514"/>
      <c r="S1685" s="279">
        <f t="shared" si="310"/>
        <v>-365</v>
      </c>
      <c r="T1685" s="501"/>
      <c r="U1685" s="324"/>
      <c r="V1685" s="282"/>
      <c r="W1685" s="282"/>
      <c r="X1685" s="280"/>
      <c r="Y1685" s="280"/>
      <c r="Z1685" s="282"/>
      <c r="AA1685" s="319">
        <f t="shared" si="311"/>
        <v>0</v>
      </c>
      <c r="AB1685" s="149"/>
      <c r="AC1685" s="280"/>
      <c r="AD1685" s="305"/>
      <c r="AE1685" s="280"/>
      <c r="AF1685" s="280"/>
      <c r="AG1685" s="280"/>
      <c r="AH1685" s="280"/>
      <c r="AI1685" s="280"/>
      <c r="AJ1685" s="280"/>
      <c r="AK1685" s="501"/>
      <c r="AL1685" s="501"/>
      <c r="AM1685" s="501"/>
      <c r="AN1685" s="501"/>
      <c r="AO1685" s="501"/>
      <c r="AP1685" s="280"/>
    </row>
    <row r="1686" spans="1:42" ht="12.75" customHeight="1" x14ac:dyDescent="0.2">
      <c r="A1686" s="281">
        <v>1685</v>
      </c>
      <c r="B1686" s="281"/>
      <c r="C1686" s="281"/>
      <c r="D1686" s="281"/>
      <c r="E1686" s="281"/>
      <c r="F1686" s="281"/>
      <c r="G1686" s="296"/>
      <c r="H1686" s="676"/>
      <c r="I1686" s="281"/>
      <c r="J1686" s="281"/>
      <c r="K1686" s="281"/>
      <c r="L1686" s="676"/>
      <c r="M1686" s="306"/>
      <c r="N1686" s="325"/>
      <c r="O1686" s="507"/>
      <c r="P1686" s="513"/>
      <c r="Q1686" s="514"/>
      <c r="R1686" s="514"/>
      <c r="S1686" s="279">
        <f t="shared" si="310"/>
        <v>-365</v>
      </c>
      <c r="T1686" s="501"/>
      <c r="U1686" s="324"/>
      <c r="V1686" s="282"/>
      <c r="W1686" s="282"/>
      <c r="X1686" s="280"/>
      <c r="Y1686" s="280"/>
      <c r="Z1686" s="282"/>
      <c r="AA1686" s="319">
        <f t="shared" si="311"/>
        <v>0</v>
      </c>
      <c r="AB1686" s="149"/>
      <c r="AC1686" s="280"/>
      <c r="AD1686" s="305"/>
      <c r="AE1686" s="280"/>
      <c r="AF1686" s="280"/>
      <c r="AG1686" s="280"/>
      <c r="AH1686" s="280"/>
      <c r="AI1686" s="280"/>
      <c r="AJ1686" s="280"/>
      <c r="AK1686" s="501"/>
      <c r="AL1686" s="501"/>
      <c r="AM1686" s="501"/>
      <c r="AN1686" s="501"/>
      <c r="AO1686" s="501"/>
      <c r="AP1686" s="280"/>
    </row>
    <row r="1687" spans="1:42" ht="12.75" customHeight="1" x14ac:dyDescent="0.2">
      <c r="A1687" s="281">
        <v>1686</v>
      </c>
      <c r="B1687" s="281"/>
      <c r="C1687" s="281"/>
      <c r="D1687" s="281"/>
      <c r="E1687" s="281"/>
      <c r="F1687" s="281"/>
      <c r="G1687" s="296"/>
      <c r="H1687" s="676"/>
      <c r="I1687" s="281"/>
      <c r="J1687" s="281"/>
      <c r="K1687" s="281"/>
      <c r="L1687" s="676"/>
      <c r="M1687" s="306"/>
      <c r="N1687" s="325"/>
      <c r="O1687" s="507"/>
      <c r="P1687" s="513"/>
      <c r="Q1687" s="514"/>
      <c r="R1687" s="514"/>
      <c r="S1687" s="279">
        <f t="shared" si="310"/>
        <v>-365</v>
      </c>
      <c r="T1687" s="501"/>
      <c r="U1687" s="324"/>
      <c r="V1687" s="282"/>
      <c r="W1687" s="282"/>
      <c r="X1687" s="280"/>
      <c r="Y1687" s="280"/>
      <c r="Z1687" s="282"/>
      <c r="AA1687" s="319">
        <f t="shared" si="311"/>
        <v>0</v>
      </c>
      <c r="AB1687" s="149"/>
      <c r="AC1687" s="280"/>
      <c r="AD1687" s="305"/>
      <c r="AE1687" s="280"/>
      <c r="AF1687" s="280"/>
      <c r="AG1687" s="280"/>
      <c r="AH1687" s="280"/>
      <c r="AI1687" s="280"/>
      <c r="AJ1687" s="280"/>
      <c r="AK1687" s="501"/>
      <c r="AL1687" s="501"/>
      <c r="AM1687" s="501"/>
      <c r="AN1687" s="501"/>
      <c r="AO1687" s="501"/>
      <c r="AP1687" s="280"/>
    </row>
    <row r="1688" spans="1:42" ht="12.75" customHeight="1" x14ac:dyDescent="0.2">
      <c r="A1688" s="281">
        <v>1687</v>
      </c>
      <c r="B1688" s="281"/>
      <c r="C1688" s="281"/>
      <c r="D1688" s="281"/>
      <c r="E1688" s="281"/>
      <c r="F1688" s="281"/>
      <c r="G1688" s="296"/>
      <c r="H1688" s="676"/>
      <c r="I1688" s="281"/>
      <c r="J1688" s="281"/>
      <c r="K1688" s="281"/>
      <c r="L1688" s="676"/>
      <c r="M1688" s="306"/>
      <c r="N1688" s="325"/>
      <c r="O1688" s="507"/>
      <c r="P1688" s="513"/>
      <c r="Q1688" s="514"/>
      <c r="R1688" s="514"/>
      <c r="S1688" s="279">
        <f t="shared" si="310"/>
        <v>-365</v>
      </c>
      <c r="T1688" s="501"/>
      <c r="U1688" s="324"/>
      <c r="V1688" s="282"/>
      <c r="W1688" s="282"/>
      <c r="X1688" s="280"/>
      <c r="Y1688" s="280"/>
      <c r="Z1688" s="282"/>
      <c r="AA1688" s="319">
        <f t="shared" si="311"/>
        <v>0</v>
      </c>
      <c r="AB1688" s="149"/>
      <c r="AC1688" s="280"/>
      <c r="AD1688" s="305"/>
      <c r="AE1688" s="280"/>
      <c r="AF1688" s="280"/>
      <c r="AG1688" s="280"/>
      <c r="AH1688" s="280"/>
      <c r="AI1688" s="280"/>
      <c r="AJ1688" s="280"/>
      <c r="AK1688" s="501"/>
      <c r="AL1688" s="501"/>
      <c r="AM1688" s="501"/>
      <c r="AN1688" s="501"/>
      <c r="AO1688" s="501"/>
      <c r="AP1688" s="280"/>
    </row>
    <row r="1689" spans="1:42" ht="12.75" customHeight="1" x14ac:dyDescent="0.2">
      <c r="A1689" s="281">
        <v>1688</v>
      </c>
      <c r="B1689" s="281"/>
      <c r="C1689" s="281"/>
      <c r="D1689" s="281"/>
      <c r="E1689" s="281"/>
      <c r="F1689" s="281"/>
      <c r="G1689" s="296"/>
      <c r="H1689" s="676"/>
      <c r="I1689" s="281"/>
      <c r="J1689" s="281"/>
      <c r="K1689" s="281"/>
      <c r="L1689" s="676"/>
      <c r="M1689" s="306"/>
      <c r="N1689" s="325"/>
      <c r="O1689" s="507"/>
      <c r="P1689" s="513"/>
      <c r="Q1689" s="514"/>
      <c r="R1689" s="514"/>
      <c r="S1689" s="279">
        <f t="shared" si="310"/>
        <v>-365</v>
      </c>
      <c r="T1689" s="501"/>
      <c r="U1689" s="324"/>
      <c r="V1689" s="282"/>
      <c r="W1689" s="282"/>
      <c r="X1689" s="280"/>
      <c r="Y1689" s="280"/>
      <c r="Z1689" s="282"/>
      <c r="AA1689" s="319">
        <f t="shared" si="311"/>
        <v>0</v>
      </c>
      <c r="AB1689" s="149"/>
      <c r="AC1689" s="280"/>
      <c r="AD1689" s="305"/>
      <c r="AE1689" s="280"/>
      <c r="AF1689" s="280"/>
      <c r="AG1689" s="280"/>
      <c r="AH1689" s="280"/>
      <c r="AI1689" s="280"/>
      <c r="AJ1689" s="280"/>
      <c r="AK1689" s="501"/>
      <c r="AL1689" s="501"/>
      <c r="AM1689" s="501"/>
      <c r="AN1689" s="501"/>
      <c r="AO1689" s="501"/>
      <c r="AP1689" s="280"/>
    </row>
    <row r="1690" spans="1:42" ht="12.75" customHeight="1" x14ac:dyDescent="0.2">
      <c r="A1690" s="281">
        <v>1689</v>
      </c>
      <c r="B1690" s="281"/>
      <c r="C1690" s="281"/>
      <c r="D1690" s="281"/>
      <c r="E1690" s="281"/>
      <c r="F1690" s="281"/>
      <c r="G1690" s="296"/>
      <c r="H1690" s="676"/>
      <c r="I1690" s="281"/>
      <c r="J1690" s="281"/>
      <c r="K1690" s="281"/>
      <c r="L1690" s="676"/>
      <c r="M1690" s="306"/>
      <c r="N1690" s="325"/>
      <c r="O1690" s="507"/>
      <c r="P1690" s="513"/>
      <c r="Q1690" s="514"/>
      <c r="R1690" s="514"/>
      <c r="S1690" s="279">
        <f t="shared" si="310"/>
        <v>-365</v>
      </c>
      <c r="T1690" s="501"/>
      <c r="U1690" s="324"/>
      <c r="V1690" s="282"/>
      <c r="W1690" s="282"/>
      <c r="X1690" s="280"/>
      <c r="Y1690" s="280"/>
      <c r="Z1690" s="282"/>
      <c r="AA1690" s="319">
        <f t="shared" si="311"/>
        <v>0</v>
      </c>
      <c r="AB1690" s="149"/>
      <c r="AC1690" s="280"/>
      <c r="AD1690" s="305"/>
      <c r="AE1690" s="280"/>
      <c r="AF1690" s="280"/>
      <c r="AG1690" s="280"/>
      <c r="AH1690" s="280"/>
      <c r="AI1690" s="280"/>
      <c r="AJ1690" s="280"/>
      <c r="AK1690" s="501"/>
      <c r="AL1690" s="501"/>
      <c r="AM1690" s="501"/>
      <c r="AN1690" s="501"/>
      <c r="AO1690" s="501"/>
      <c r="AP1690" s="280"/>
    </row>
    <row r="1691" spans="1:42" ht="12.75" customHeight="1" x14ac:dyDescent="0.2">
      <c r="A1691" s="281">
        <v>1690</v>
      </c>
      <c r="B1691" s="281"/>
      <c r="C1691" s="281"/>
      <c r="D1691" s="281"/>
      <c r="E1691" s="281"/>
      <c r="F1691" s="281"/>
      <c r="G1691" s="296"/>
      <c r="H1691" s="676"/>
      <c r="I1691" s="281"/>
      <c r="J1691" s="281"/>
      <c r="K1691" s="281"/>
      <c r="L1691" s="676"/>
      <c r="M1691" s="306"/>
      <c r="N1691" s="325"/>
      <c r="O1691" s="507"/>
      <c r="P1691" s="513"/>
      <c r="Q1691" s="514"/>
      <c r="R1691" s="514"/>
      <c r="S1691" s="279">
        <f t="shared" si="310"/>
        <v>-365</v>
      </c>
      <c r="T1691" s="501"/>
      <c r="U1691" s="324"/>
      <c r="V1691" s="282"/>
      <c r="W1691" s="282"/>
      <c r="X1691" s="280"/>
      <c r="Y1691" s="280"/>
      <c r="Z1691" s="282"/>
      <c r="AA1691" s="319">
        <f t="shared" si="311"/>
        <v>0</v>
      </c>
      <c r="AB1691" s="149"/>
      <c r="AC1691" s="280"/>
      <c r="AD1691" s="305"/>
      <c r="AE1691" s="280"/>
      <c r="AF1691" s="280"/>
      <c r="AG1691" s="280"/>
      <c r="AH1691" s="280"/>
      <c r="AI1691" s="280"/>
      <c r="AJ1691" s="280"/>
      <c r="AK1691" s="501"/>
      <c r="AL1691" s="501"/>
      <c r="AM1691" s="501"/>
      <c r="AN1691" s="501"/>
      <c r="AO1691" s="501"/>
      <c r="AP1691" s="280"/>
    </row>
    <row r="1692" spans="1:42" ht="12.75" customHeight="1" x14ac:dyDescent="0.2">
      <c r="A1692" s="281">
        <v>1691</v>
      </c>
      <c r="B1692" s="281"/>
      <c r="C1692" s="281"/>
      <c r="D1692" s="281"/>
      <c r="E1692" s="281"/>
      <c r="F1692" s="281"/>
      <c r="G1692" s="296"/>
      <c r="H1692" s="676"/>
      <c r="I1692" s="281"/>
      <c r="J1692" s="281"/>
      <c r="K1692" s="281"/>
      <c r="L1692" s="676"/>
      <c r="M1692" s="306"/>
      <c r="N1692" s="325"/>
      <c r="O1692" s="507"/>
      <c r="P1692" s="513"/>
      <c r="Q1692" s="514"/>
      <c r="R1692" s="514"/>
      <c r="S1692" s="279">
        <f t="shared" si="310"/>
        <v>-365</v>
      </c>
      <c r="T1692" s="501"/>
      <c r="U1692" s="324"/>
      <c r="V1692" s="282"/>
      <c r="W1692" s="282"/>
      <c r="X1692" s="280"/>
      <c r="Y1692" s="280"/>
      <c r="Z1692" s="282"/>
      <c r="AA1692" s="319">
        <f t="shared" si="311"/>
        <v>0</v>
      </c>
      <c r="AB1692" s="149"/>
      <c r="AC1692" s="280"/>
      <c r="AD1692" s="305"/>
      <c r="AE1692" s="280"/>
      <c r="AF1692" s="280"/>
      <c r="AG1692" s="280"/>
      <c r="AH1692" s="280"/>
      <c r="AI1692" s="280"/>
      <c r="AJ1692" s="280"/>
      <c r="AK1692" s="501"/>
      <c r="AL1692" s="501"/>
      <c r="AM1692" s="501"/>
      <c r="AN1692" s="501"/>
      <c r="AO1692" s="501"/>
      <c r="AP1692" s="280"/>
    </row>
    <row r="1693" spans="1:42" ht="12.75" customHeight="1" x14ac:dyDescent="0.2">
      <c r="A1693" s="281">
        <v>1692</v>
      </c>
      <c r="B1693" s="281"/>
      <c r="C1693" s="281"/>
      <c r="D1693" s="281"/>
      <c r="E1693" s="281"/>
      <c r="F1693" s="281"/>
      <c r="G1693" s="296"/>
      <c r="H1693" s="676"/>
      <c r="I1693" s="281"/>
      <c r="J1693" s="281"/>
      <c r="K1693" s="281"/>
      <c r="L1693" s="676"/>
      <c r="M1693" s="306"/>
      <c r="N1693" s="325"/>
      <c r="O1693" s="507"/>
      <c r="P1693" s="513"/>
      <c r="Q1693" s="514"/>
      <c r="R1693" s="514"/>
      <c r="S1693" s="279">
        <f t="shared" si="310"/>
        <v>-365</v>
      </c>
      <c r="T1693" s="501"/>
      <c r="U1693" s="324"/>
      <c r="V1693" s="282"/>
      <c r="W1693" s="282"/>
      <c r="X1693" s="280"/>
      <c r="Y1693" s="280"/>
      <c r="Z1693" s="282"/>
      <c r="AA1693" s="319">
        <f t="shared" si="311"/>
        <v>0</v>
      </c>
      <c r="AB1693" s="149"/>
      <c r="AC1693" s="280"/>
      <c r="AD1693" s="305"/>
      <c r="AE1693" s="280"/>
      <c r="AF1693" s="280"/>
      <c r="AG1693" s="280"/>
      <c r="AH1693" s="280"/>
      <c r="AI1693" s="280"/>
      <c r="AJ1693" s="280"/>
      <c r="AK1693" s="501"/>
      <c r="AL1693" s="501"/>
      <c r="AM1693" s="501"/>
      <c r="AN1693" s="501"/>
      <c r="AO1693" s="501"/>
      <c r="AP1693" s="280"/>
    </row>
    <row r="1694" spans="1:42" ht="12.75" customHeight="1" x14ac:dyDescent="0.2">
      <c r="A1694" s="281">
        <v>1693</v>
      </c>
      <c r="B1694" s="281"/>
      <c r="C1694" s="281"/>
      <c r="D1694" s="281"/>
      <c r="E1694" s="281"/>
      <c r="F1694" s="281"/>
      <c r="G1694" s="296"/>
      <c r="H1694" s="676"/>
      <c r="I1694" s="281"/>
      <c r="J1694" s="281"/>
      <c r="K1694" s="281"/>
      <c r="L1694" s="676"/>
      <c r="M1694" s="306"/>
      <c r="N1694" s="325"/>
      <c r="O1694" s="507"/>
      <c r="P1694" s="513"/>
      <c r="Q1694" s="514"/>
      <c r="R1694" s="514"/>
      <c r="S1694" s="279">
        <f t="shared" si="310"/>
        <v>-365</v>
      </c>
      <c r="T1694" s="501"/>
      <c r="U1694" s="324"/>
      <c r="V1694" s="282"/>
      <c r="W1694" s="282"/>
      <c r="X1694" s="280"/>
      <c r="Y1694" s="280"/>
      <c r="Z1694" s="282"/>
      <c r="AA1694" s="319">
        <f t="shared" si="311"/>
        <v>0</v>
      </c>
      <c r="AB1694" s="149"/>
      <c r="AC1694" s="280"/>
      <c r="AD1694" s="305"/>
      <c r="AE1694" s="280"/>
      <c r="AF1694" s="280"/>
      <c r="AG1694" s="280"/>
      <c r="AH1694" s="280"/>
      <c r="AI1694" s="280"/>
      <c r="AJ1694" s="280"/>
      <c r="AK1694" s="501"/>
      <c r="AL1694" s="501"/>
      <c r="AM1694" s="501"/>
      <c r="AN1694" s="501"/>
      <c r="AO1694" s="501"/>
      <c r="AP1694" s="280"/>
    </row>
    <row r="1695" spans="1:42" ht="12.75" customHeight="1" x14ac:dyDescent="0.2">
      <c r="A1695" s="281">
        <v>1694</v>
      </c>
      <c r="B1695" s="281"/>
      <c r="C1695" s="281"/>
      <c r="D1695" s="281"/>
      <c r="E1695" s="281"/>
      <c r="F1695" s="281"/>
      <c r="G1695" s="296"/>
      <c r="H1695" s="676"/>
      <c r="I1695" s="281"/>
      <c r="J1695" s="281"/>
      <c r="K1695" s="281"/>
      <c r="L1695" s="676"/>
      <c r="M1695" s="306"/>
      <c r="N1695" s="325"/>
      <c r="O1695" s="507"/>
      <c r="P1695" s="513"/>
      <c r="Q1695" s="514"/>
      <c r="R1695" s="514"/>
      <c r="S1695" s="279">
        <f t="shared" si="310"/>
        <v>-365</v>
      </c>
      <c r="T1695" s="501"/>
      <c r="U1695" s="324"/>
      <c r="V1695" s="282"/>
      <c r="W1695" s="282"/>
      <c r="X1695" s="280"/>
      <c r="Y1695" s="280"/>
      <c r="Z1695" s="282"/>
      <c r="AA1695" s="319">
        <f t="shared" si="311"/>
        <v>0</v>
      </c>
      <c r="AB1695" s="149"/>
      <c r="AC1695" s="280"/>
      <c r="AD1695" s="305"/>
      <c r="AE1695" s="280"/>
      <c r="AF1695" s="280"/>
      <c r="AG1695" s="280"/>
      <c r="AH1695" s="280"/>
      <c r="AI1695" s="280"/>
      <c r="AJ1695" s="280"/>
      <c r="AK1695" s="501"/>
      <c r="AL1695" s="501"/>
      <c r="AM1695" s="501"/>
      <c r="AN1695" s="501"/>
      <c r="AO1695" s="501"/>
      <c r="AP1695" s="280"/>
    </row>
    <row r="1696" spans="1:42" ht="12.75" customHeight="1" x14ac:dyDescent="0.2">
      <c r="A1696" s="281">
        <v>1695</v>
      </c>
      <c r="B1696" s="281"/>
      <c r="C1696" s="281"/>
      <c r="D1696" s="281"/>
      <c r="E1696" s="281"/>
      <c r="F1696" s="281"/>
      <c r="G1696" s="296"/>
      <c r="H1696" s="676"/>
      <c r="I1696" s="281"/>
      <c r="J1696" s="281"/>
      <c r="K1696" s="281"/>
      <c r="L1696" s="676"/>
      <c r="M1696" s="306"/>
      <c r="N1696" s="325"/>
      <c r="O1696" s="507"/>
      <c r="P1696" s="513"/>
      <c r="Q1696" s="514"/>
      <c r="R1696" s="514"/>
      <c r="S1696" s="279">
        <f t="shared" si="310"/>
        <v>-365</v>
      </c>
      <c r="T1696" s="501"/>
      <c r="U1696" s="324"/>
      <c r="V1696" s="282"/>
      <c r="W1696" s="282"/>
      <c r="X1696" s="280"/>
      <c r="Y1696" s="280"/>
      <c r="Z1696" s="282"/>
      <c r="AA1696" s="319">
        <f t="shared" si="311"/>
        <v>0</v>
      </c>
      <c r="AB1696" s="149"/>
      <c r="AC1696" s="280"/>
      <c r="AD1696" s="305"/>
      <c r="AE1696" s="280"/>
      <c r="AF1696" s="280"/>
      <c r="AG1696" s="280"/>
      <c r="AH1696" s="280"/>
      <c r="AI1696" s="280"/>
      <c r="AJ1696" s="280"/>
      <c r="AK1696" s="501"/>
      <c r="AL1696" s="501"/>
      <c r="AM1696" s="501"/>
      <c r="AN1696" s="501"/>
      <c r="AO1696" s="501"/>
      <c r="AP1696" s="280"/>
    </row>
    <row r="1697" spans="1:42" ht="12.75" customHeight="1" x14ac:dyDescent="0.2">
      <c r="A1697" s="281">
        <v>1696</v>
      </c>
      <c r="B1697" s="281"/>
      <c r="C1697" s="281"/>
      <c r="D1697" s="281"/>
      <c r="E1697" s="281"/>
      <c r="F1697" s="281"/>
      <c r="G1697" s="296"/>
      <c r="H1697" s="676"/>
      <c r="I1697" s="281"/>
      <c r="J1697" s="281"/>
      <c r="K1697" s="281"/>
      <c r="L1697" s="676"/>
      <c r="M1697" s="306"/>
      <c r="N1697" s="325"/>
      <c r="O1697" s="507"/>
      <c r="P1697" s="513"/>
      <c r="Q1697" s="514"/>
      <c r="R1697" s="514"/>
      <c r="S1697" s="279">
        <f t="shared" si="310"/>
        <v>-365</v>
      </c>
      <c r="T1697" s="501"/>
      <c r="U1697" s="324"/>
      <c r="V1697" s="282"/>
      <c r="W1697" s="282"/>
      <c r="X1697" s="280"/>
      <c r="Y1697" s="280"/>
      <c r="Z1697" s="282"/>
      <c r="AA1697" s="319">
        <f t="shared" si="311"/>
        <v>0</v>
      </c>
      <c r="AB1697" s="149"/>
      <c r="AC1697" s="280"/>
      <c r="AD1697" s="305"/>
      <c r="AE1697" s="280"/>
      <c r="AF1697" s="280"/>
      <c r="AG1697" s="280"/>
      <c r="AH1697" s="280"/>
      <c r="AI1697" s="280"/>
      <c r="AJ1697" s="280"/>
      <c r="AK1697" s="501"/>
      <c r="AL1697" s="501"/>
      <c r="AM1697" s="501"/>
      <c r="AN1697" s="501"/>
      <c r="AO1697" s="501"/>
      <c r="AP1697" s="280"/>
    </row>
    <row r="1698" spans="1:42" ht="12.75" customHeight="1" x14ac:dyDescent="0.2">
      <c r="A1698" s="281">
        <v>1697</v>
      </c>
      <c r="B1698" s="281"/>
      <c r="C1698" s="281"/>
      <c r="D1698" s="281"/>
      <c r="E1698" s="281"/>
      <c r="F1698" s="281"/>
      <c r="G1698" s="296"/>
      <c r="H1698" s="676"/>
      <c r="I1698" s="281"/>
      <c r="J1698" s="281"/>
      <c r="K1698" s="281"/>
      <c r="L1698" s="676"/>
      <c r="M1698" s="306"/>
      <c r="N1698" s="325"/>
      <c r="O1698" s="507"/>
      <c r="P1698" s="513"/>
      <c r="Q1698" s="514"/>
      <c r="R1698" s="514"/>
      <c r="S1698" s="279">
        <f t="shared" si="310"/>
        <v>-365</v>
      </c>
      <c r="T1698" s="501"/>
      <c r="U1698" s="324"/>
      <c r="V1698" s="282"/>
      <c r="W1698" s="282"/>
      <c r="X1698" s="280"/>
      <c r="Y1698" s="280"/>
      <c r="Z1698" s="282"/>
      <c r="AA1698" s="319">
        <f t="shared" si="311"/>
        <v>0</v>
      </c>
      <c r="AB1698" s="149"/>
      <c r="AC1698" s="280"/>
      <c r="AD1698" s="305"/>
      <c r="AE1698" s="280"/>
      <c r="AF1698" s="280"/>
      <c r="AG1698" s="280"/>
      <c r="AH1698" s="280"/>
      <c r="AI1698" s="280"/>
      <c r="AJ1698" s="280"/>
      <c r="AK1698" s="501"/>
      <c r="AL1698" s="501"/>
      <c r="AM1698" s="501"/>
      <c r="AN1698" s="501"/>
      <c r="AO1698" s="501"/>
      <c r="AP1698" s="280"/>
    </row>
    <row r="1699" spans="1:42" ht="12.75" customHeight="1" x14ac:dyDescent="0.2">
      <c r="A1699" s="281">
        <v>1698</v>
      </c>
      <c r="B1699" s="281"/>
      <c r="C1699" s="281"/>
      <c r="D1699" s="281"/>
      <c r="E1699" s="281"/>
      <c r="F1699" s="281"/>
      <c r="G1699" s="296"/>
      <c r="H1699" s="676"/>
      <c r="I1699" s="281"/>
      <c r="J1699" s="281"/>
      <c r="K1699" s="281"/>
      <c r="L1699" s="676"/>
      <c r="M1699" s="306"/>
      <c r="N1699" s="325"/>
      <c r="O1699" s="507"/>
      <c r="P1699" s="513"/>
      <c r="Q1699" s="514"/>
      <c r="R1699" s="514"/>
      <c r="S1699" s="279">
        <f t="shared" si="310"/>
        <v>-365</v>
      </c>
      <c r="T1699" s="501"/>
      <c r="U1699" s="324"/>
      <c r="V1699" s="282"/>
      <c r="W1699" s="282"/>
      <c r="X1699" s="280"/>
      <c r="Y1699" s="280"/>
      <c r="Z1699" s="282"/>
      <c r="AA1699" s="319">
        <f t="shared" si="311"/>
        <v>0</v>
      </c>
      <c r="AB1699" s="149"/>
      <c r="AC1699" s="280"/>
      <c r="AD1699" s="305"/>
      <c r="AE1699" s="280"/>
      <c r="AF1699" s="280"/>
      <c r="AG1699" s="280"/>
      <c r="AH1699" s="280"/>
      <c r="AI1699" s="280"/>
      <c r="AJ1699" s="280"/>
      <c r="AK1699" s="501"/>
      <c r="AL1699" s="501"/>
      <c r="AM1699" s="501"/>
      <c r="AN1699" s="501"/>
      <c r="AO1699" s="501"/>
      <c r="AP1699" s="280"/>
    </row>
    <row r="1700" spans="1:42" ht="12.75" customHeight="1" x14ac:dyDescent="0.2">
      <c r="A1700" s="281">
        <v>1699</v>
      </c>
      <c r="B1700" s="281"/>
      <c r="C1700" s="281"/>
      <c r="D1700" s="281"/>
      <c r="E1700" s="281"/>
      <c r="F1700" s="281"/>
      <c r="G1700" s="296"/>
      <c r="H1700" s="676"/>
      <c r="I1700" s="281"/>
      <c r="J1700" s="281"/>
      <c r="K1700" s="281"/>
      <c r="L1700" s="676"/>
      <c r="M1700" s="306"/>
      <c r="N1700" s="325"/>
      <c r="O1700" s="507"/>
      <c r="P1700" s="513"/>
      <c r="Q1700" s="514"/>
      <c r="R1700" s="514"/>
      <c r="S1700" s="279">
        <f t="shared" si="310"/>
        <v>-365</v>
      </c>
      <c r="T1700" s="501"/>
      <c r="U1700" s="324"/>
      <c r="V1700" s="282"/>
      <c r="W1700" s="282"/>
      <c r="X1700" s="280"/>
      <c r="Y1700" s="280"/>
      <c r="Z1700" s="282"/>
      <c r="AA1700" s="319">
        <f t="shared" si="311"/>
        <v>0</v>
      </c>
      <c r="AB1700" s="149"/>
      <c r="AC1700" s="280"/>
      <c r="AD1700" s="305"/>
      <c r="AE1700" s="280"/>
      <c r="AF1700" s="280"/>
      <c r="AG1700" s="280"/>
      <c r="AH1700" s="280"/>
      <c r="AI1700" s="280"/>
      <c r="AJ1700" s="280"/>
      <c r="AK1700" s="501"/>
      <c r="AL1700" s="501"/>
      <c r="AM1700" s="501"/>
      <c r="AN1700" s="501"/>
      <c r="AO1700" s="501"/>
      <c r="AP1700" s="280"/>
    </row>
    <row r="1701" spans="1:42" ht="12.75" customHeight="1" x14ac:dyDescent="0.2">
      <c r="A1701" s="281">
        <v>1700</v>
      </c>
      <c r="B1701" s="281"/>
      <c r="C1701" s="281"/>
      <c r="D1701" s="281"/>
      <c r="E1701" s="281"/>
      <c r="F1701" s="281"/>
      <c r="G1701" s="296"/>
      <c r="H1701" s="676"/>
      <c r="I1701" s="281"/>
      <c r="J1701" s="281"/>
      <c r="K1701" s="281"/>
      <c r="L1701" s="676"/>
      <c r="M1701" s="306"/>
      <c r="N1701" s="325"/>
      <c r="O1701" s="507"/>
      <c r="P1701" s="513"/>
      <c r="Q1701" s="514"/>
      <c r="R1701" s="514"/>
      <c r="S1701" s="279">
        <f t="shared" si="310"/>
        <v>-365</v>
      </c>
      <c r="T1701" s="501"/>
      <c r="U1701" s="324"/>
      <c r="V1701" s="282"/>
      <c r="W1701" s="282"/>
      <c r="X1701" s="280"/>
      <c r="Y1701" s="280"/>
      <c r="Z1701" s="282"/>
      <c r="AA1701" s="319">
        <f t="shared" si="311"/>
        <v>0</v>
      </c>
      <c r="AB1701" s="149"/>
      <c r="AC1701" s="280"/>
      <c r="AD1701" s="305"/>
      <c r="AE1701" s="280"/>
      <c r="AF1701" s="280"/>
      <c r="AG1701" s="280"/>
      <c r="AH1701" s="280"/>
      <c r="AI1701" s="280"/>
      <c r="AJ1701" s="280"/>
      <c r="AK1701" s="501"/>
      <c r="AL1701" s="501"/>
      <c r="AM1701" s="501"/>
      <c r="AN1701" s="501"/>
      <c r="AO1701" s="501"/>
      <c r="AP1701" s="280"/>
    </row>
    <row r="1702" spans="1:42" ht="12.75" customHeight="1" x14ac:dyDescent="0.2">
      <c r="A1702" s="281">
        <v>1701</v>
      </c>
      <c r="B1702" s="281"/>
      <c r="C1702" s="281"/>
      <c r="D1702" s="281"/>
      <c r="E1702" s="281"/>
      <c r="F1702" s="281"/>
      <c r="G1702" s="296"/>
      <c r="H1702" s="676"/>
      <c r="I1702" s="281"/>
      <c r="J1702" s="281"/>
      <c r="K1702" s="281"/>
      <c r="L1702" s="676"/>
      <c r="M1702" s="306"/>
      <c r="N1702" s="325"/>
      <c r="O1702" s="507"/>
      <c r="P1702" s="513"/>
      <c r="Q1702" s="514"/>
      <c r="R1702" s="514"/>
      <c r="S1702" s="279">
        <f t="shared" si="310"/>
        <v>-365</v>
      </c>
      <c r="T1702" s="501"/>
      <c r="U1702" s="324"/>
      <c r="V1702" s="282"/>
      <c r="W1702" s="282"/>
      <c r="X1702" s="280"/>
      <c r="Y1702" s="280"/>
      <c r="Z1702" s="282"/>
      <c r="AA1702" s="319">
        <f t="shared" si="311"/>
        <v>0</v>
      </c>
      <c r="AB1702" s="149"/>
      <c r="AC1702" s="280"/>
      <c r="AD1702" s="305"/>
      <c r="AE1702" s="280"/>
      <c r="AF1702" s="280"/>
      <c r="AG1702" s="280"/>
      <c r="AH1702" s="280"/>
      <c r="AI1702" s="280"/>
      <c r="AJ1702" s="280"/>
      <c r="AK1702" s="501"/>
      <c r="AL1702" s="501"/>
      <c r="AM1702" s="501"/>
      <c r="AN1702" s="501"/>
      <c r="AO1702" s="501"/>
      <c r="AP1702" s="280"/>
    </row>
    <row r="1703" spans="1:42" ht="12.75" customHeight="1" x14ac:dyDescent="0.2">
      <c r="A1703" s="281">
        <v>1702</v>
      </c>
      <c r="B1703" s="281"/>
      <c r="C1703" s="281"/>
      <c r="D1703" s="281"/>
      <c r="E1703" s="281"/>
      <c r="F1703" s="281"/>
      <c r="G1703" s="296"/>
      <c r="H1703" s="676"/>
      <c r="I1703" s="281"/>
      <c r="J1703" s="281"/>
      <c r="K1703" s="281"/>
      <c r="L1703" s="676"/>
      <c r="M1703" s="306"/>
      <c r="N1703" s="325"/>
      <c r="O1703" s="507"/>
      <c r="P1703" s="513"/>
      <c r="Q1703" s="514"/>
      <c r="R1703" s="514"/>
      <c r="S1703" s="279">
        <f t="shared" si="310"/>
        <v>-365</v>
      </c>
      <c r="T1703" s="501"/>
      <c r="U1703" s="324"/>
      <c r="V1703" s="282"/>
      <c r="W1703" s="282"/>
      <c r="X1703" s="280"/>
      <c r="Y1703" s="280"/>
      <c r="Z1703" s="282"/>
      <c r="AA1703" s="319">
        <f t="shared" si="311"/>
        <v>0</v>
      </c>
      <c r="AB1703" s="149"/>
      <c r="AC1703" s="280"/>
      <c r="AD1703" s="305"/>
      <c r="AE1703" s="280"/>
      <c r="AF1703" s="280"/>
      <c r="AG1703" s="280"/>
      <c r="AH1703" s="280"/>
      <c r="AI1703" s="280"/>
      <c r="AJ1703" s="280"/>
      <c r="AK1703" s="501"/>
      <c r="AL1703" s="501"/>
      <c r="AM1703" s="501"/>
      <c r="AN1703" s="501"/>
      <c r="AO1703" s="501"/>
      <c r="AP1703" s="280"/>
    </row>
    <row r="1704" spans="1:42" ht="12.75" customHeight="1" x14ac:dyDescent="0.2">
      <c r="A1704" s="281">
        <v>1703</v>
      </c>
      <c r="B1704" s="281"/>
      <c r="C1704" s="281"/>
      <c r="D1704" s="281"/>
      <c r="E1704" s="281"/>
      <c r="F1704" s="281"/>
      <c r="G1704" s="296"/>
      <c r="H1704" s="676"/>
      <c r="I1704" s="281"/>
      <c r="J1704" s="281"/>
      <c r="K1704" s="281"/>
      <c r="L1704" s="676"/>
      <c r="M1704" s="306"/>
      <c r="N1704" s="325"/>
      <c r="O1704" s="507"/>
      <c r="P1704" s="513"/>
      <c r="Q1704" s="514"/>
      <c r="R1704" s="514"/>
      <c r="S1704" s="279">
        <f t="shared" si="310"/>
        <v>-365</v>
      </c>
      <c r="T1704" s="501"/>
      <c r="U1704" s="324"/>
      <c r="V1704" s="282"/>
      <c r="W1704" s="282"/>
      <c r="X1704" s="280"/>
      <c r="Y1704" s="280"/>
      <c r="Z1704" s="282"/>
      <c r="AA1704" s="319">
        <f t="shared" si="311"/>
        <v>0</v>
      </c>
      <c r="AB1704" s="149"/>
      <c r="AC1704" s="280"/>
      <c r="AD1704" s="305"/>
      <c r="AE1704" s="280"/>
      <c r="AF1704" s="280"/>
      <c r="AG1704" s="280"/>
      <c r="AH1704" s="280"/>
      <c r="AI1704" s="280"/>
      <c r="AJ1704" s="280"/>
      <c r="AK1704" s="501"/>
      <c r="AL1704" s="501"/>
      <c r="AM1704" s="501"/>
      <c r="AN1704" s="501"/>
      <c r="AO1704" s="501"/>
      <c r="AP1704" s="280"/>
    </row>
    <row r="1705" spans="1:42" ht="12.75" customHeight="1" x14ac:dyDescent="0.2">
      <c r="A1705" s="281">
        <v>1704</v>
      </c>
      <c r="B1705" s="281"/>
      <c r="C1705" s="281"/>
      <c r="D1705" s="281"/>
      <c r="E1705" s="281"/>
      <c r="F1705" s="281"/>
      <c r="G1705" s="296"/>
      <c r="H1705" s="676"/>
      <c r="I1705" s="281"/>
      <c r="J1705" s="281"/>
      <c r="K1705" s="281"/>
      <c r="L1705" s="676"/>
      <c r="M1705" s="306"/>
      <c r="N1705" s="325"/>
      <c r="O1705" s="507"/>
      <c r="P1705" s="513"/>
      <c r="Q1705" s="514"/>
      <c r="R1705" s="514"/>
      <c r="S1705" s="279">
        <f t="shared" si="310"/>
        <v>-365</v>
      </c>
      <c r="T1705" s="501"/>
      <c r="U1705" s="324"/>
      <c r="V1705" s="282"/>
      <c r="W1705" s="282"/>
      <c r="X1705" s="280"/>
      <c r="Y1705" s="280"/>
      <c r="Z1705" s="282"/>
      <c r="AA1705" s="319">
        <f t="shared" si="311"/>
        <v>0</v>
      </c>
      <c r="AB1705" s="149"/>
      <c r="AC1705" s="280"/>
      <c r="AD1705" s="305"/>
      <c r="AE1705" s="280"/>
      <c r="AF1705" s="280"/>
      <c r="AG1705" s="280"/>
      <c r="AH1705" s="280"/>
      <c r="AI1705" s="280"/>
      <c r="AJ1705" s="280"/>
      <c r="AK1705" s="501"/>
      <c r="AL1705" s="501"/>
      <c r="AM1705" s="501"/>
      <c r="AN1705" s="501"/>
      <c r="AO1705" s="501"/>
      <c r="AP1705" s="280"/>
    </row>
    <row r="1706" spans="1:42" ht="12.75" customHeight="1" x14ac:dyDescent="0.2">
      <c r="A1706" s="281">
        <v>1705</v>
      </c>
      <c r="B1706" s="281"/>
      <c r="C1706" s="281"/>
      <c r="D1706" s="281"/>
      <c r="E1706" s="281"/>
      <c r="F1706" s="281"/>
      <c r="G1706" s="296"/>
      <c r="H1706" s="676"/>
      <c r="I1706" s="281"/>
      <c r="J1706" s="281"/>
      <c r="K1706" s="281"/>
      <c r="L1706" s="676"/>
      <c r="M1706" s="306"/>
      <c r="N1706" s="325"/>
      <c r="O1706" s="507"/>
      <c r="P1706" s="513"/>
      <c r="Q1706" s="514"/>
      <c r="R1706" s="514"/>
      <c r="S1706" s="279">
        <f t="shared" si="310"/>
        <v>-365</v>
      </c>
      <c r="T1706" s="501"/>
      <c r="U1706" s="324"/>
      <c r="V1706" s="282"/>
      <c r="W1706" s="282"/>
      <c r="X1706" s="280"/>
      <c r="Y1706" s="280"/>
      <c r="Z1706" s="282"/>
      <c r="AA1706" s="319">
        <f t="shared" si="311"/>
        <v>0</v>
      </c>
      <c r="AB1706" s="149"/>
      <c r="AC1706" s="280"/>
      <c r="AD1706" s="305"/>
      <c r="AE1706" s="280"/>
      <c r="AF1706" s="280"/>
      <c r="AG1706" s="280"/>
      <c r="AH1706" s="280"/>
      <c r="AI1706" s="280"/>
      <c r="AJ1706" s="280"/>
      <c r="AK1706" s="501"/>
      <c r="AL1706" s="501"/>
      <c r="AM1706" s="501"/>
      <c r="AN1706" s="501"/>
      <c r="AO1706" s="501"/>
      <c r="AP1706" s="280"/>
    </row>
    <row r="1707" spans="1:42" ht="12.75" customHeight="1" x14ac:dyDescent="0.2">
      <c r="A1707" s="281">
        <v>1706</v>
      </c>
      <c r="B1707" s="281"/>
      <c r="C1707" s="281"/>
      <c r="D1707" s="281"/>
      <c r="E1707" s="281"/>
      <c r="F1707" s="281"/>
      <c r="G1707" s="296"/>
      <c r="H1707" s="676"/>
      <c r="I1707" s="281"/>
      <c r="J1707" s="281"/>
      <c r="K1707" s="281"/>
      <c r="L1707" s="676"/>
      <c r="M1707" s="306"/>
      <c r="N1707" s="325"/>
      <c r="O1707" s="507"/>
      <c r="P1707" s="513"/>
      <c r="Q1707" s="514"/>
      <c r="R1707" s="514"/>
      <c r="S1707" s="279">
        <f t="shared" si="310"/>
        <v>-365</v>
      </c>
      <c r="T1707" s="501"/>
      <c r="U1707" s="324"/>
      <c r="V1707" s="282"/>
      <c r="W1707" s="282"/>
      <c r="X1707" s="280"/>
      <c r="Y1707" s="280"/>
      <c r="Z1707" s="282"/>
      <c r="AA1707" s="319">
        <f t="shared" si="311"/>
        <v>0</v>
      </c>
      <c r="AB1707" s="149"/>
      <c r="AC1707" s="280"/>
      <c r="AD1707" s="305"/>
      <c r="AE1707" s="280"/>
      <c r="AF1707" s="280"/>
      <c r="AG1707" s="280"/>
      <c r="AH1707" s="280"/>
      <c r="AI1707" s="280"/>
      <c r="AJ1707" s="280"/>
      <c r="AK1707" s="501"/>
      <c r="AL1707" s="501"/>
      <c r="AM1707" s="501"/>
      <c r="AN1707" s="501"/>
      <c r="AO1707" s="501"/>
      <c r="AP1707" s="280"/>
    </row>
    <row r="1708" spans="1:42" ht="12.75" customHeight="1" x14ac:dyDescent="0.2">
      <c r="A1708" s="281">
        <v>1707</v>
      </c>
      <c r="B1708" s="281"/>
      <c r="C1708" s="281"/>
      <c r="D1708" s="281"/>
      <c r="E1708" s="281"/>
      <c r="F1708" s="281"/>
      <c r="G1708" s="296"/>
      <c r="H1708" s="676"/>
      <c r="I1708" s="281"/>
      <c r="J1708" s="281"/>
      <c r="K1708" s="281"/>
      <c r="L1708" s="676"/>
      <c r="M1708" s="306"/>
      <c r="N1708" s="325"/>
      <c r="O1708" s="507"/>
      <c r="P1708" s="513"/>
      <c r="Q1708" s="514"/>
      <c r="R1708" s="514"/>
      <c r="S1708" s="279">
        <f t="shared" si="310"/>
        <v>-365</v>
      </c>
      <c r="T1708" s="501"/>
      <c r="U1708" s="324"/>
      <c r="V1708" s="282"/>
      <c r="W1708" s="282"/>
      <c r="X1708" s="280"/>
      <c r="Y1708" s="280"/>
      <c r="Z1708" s="282"/>
      <c r="AA1708" s="319">
        <f t="shared" si="311"/>
        <v>0</v>
      </c>
      <c r="AB1708" s="149"/>
      <c r="AC1708" s="280"/>
      <c r="AD1708" s="305"/>
      <c r="AE1708" s="280"/>
      <c r="AF1708" s="280"/>
      <c r="AG1708" s="280"/>
      <c r="AH1708" s="280"/>
      <c r="AI1708" s="280"/>
      <c r="AJ1708" s="280"/>
      <c r="AK1708" s="501"/>
      <c r="AL1708" s="501"/>
      <c r="AM1708" s="501"/>
      <c r="AN1708" s="501"/>
      <c r="AO1708" s="501"/>
      <c r="AP1708" s="280"/>
    </row>
    <row r="1709" spans="1:42" ht="12.75" customHeight="1" x14ac:dyDescent="0.2">
      <c r="A1709" s="281">
        <v>1708</v>
      </c>
      <c r="B1709" s="281"/>
      <c r="C1709" s="281"/>
      <c r="D1709" s="281"/>
      <c r="E1709" s="281"/>
      <c r="F1709" s="281"/>
      <c r="G1709" s="296"/>
      <c r="H1709" s="676"/>
      <c r="I1709" s="281"/>
      <c r="J1709" s="281"/>
      <c r="K1709" s="281"/>
      <c r="L1709" s="676"/>
      <c r="M1709" s="306"/>
      <c r="N1709" s="325"/>
      <c r="O1709" s="507"/>
      <c r="P1709" s="513"/>
      <c r="Q1709" s="514"/>
      <c r="R1709" s="514"/>
      <c r="S1709" s="279">
        <f t="shared" si="310"/>
        <v>-365</v>
      </c>
      <c r="T1709" s="501"/>
      <c r="U1709" s="324"/>
      <c r="V1709" s="282"/>
      <c r="W1709" s="282"/>
      <c r="X1709" s="280"/>
      <c r="Y1709" s="280"/>
      <c r="Z1709" s="282"/>
      <c r="AA1709" s="319">
        <f t="shared" si="311"/>
        <v>0</v>
      </c>
      <c r="AB1709" s="149"/>
      <c r="AC1709" s="280"/>
      <c r="AD1709" s="305"/>
      <c r="AE1709" s="280"/>
      <c r="AF1709" s="280"/>
      <c r="AG1709" s="280"/>
      <c r="AH1709" s="280"/>
      <c r="AI1709" s="280"/>
      <c r="AJ1709" s="280"/>
      <c r="AK1709" s="501"/>
      <c r="AL1709" s="501"/>
      <c r="AM1709" s="501"/>
      <c r="AN1709" s="501"/>
      <c r="AO1709" s="501"/>
      <c r="AP1709" s="280"/>
    </row>
    <row r="1710" spans="1:42" ht="12.75" customHeight="1" x14ac:dyDescent="0.2">
      <c r="A1710" s="281">
        <v>1709</v>
      </c>
      <c r="B1710" s="281"/>
      <c r="C1710" s="281"/>
      <c r="D1710" s="281"/>
      <c r="E1710" s="281"/>
      <c r="F1710" s="281"/>
      <c r="G1710" s="296"/>
      <c r="H1710" s="676"/>
      <c r="I1710" s="281"/>
      <c r="J1710" s="281"/>
      <c r="K1710" s="281"/>
      <c r="L1710" s="676"/>
      <c r="M1710" s="306"/>
      <c r="N1710" s="325"/>
      <c r="O1710" s="507"/>
      <c r="P1710" s="513"/>
      <c r="Q1710" s="514"/>
      <c r="R1710" s="514"/>
      <c r="S1710" s="279">
        <f t="shared" si="310"/>
        <v>-365</v>
      </c>
      <c r="T1710" s="501"/>
      <c r="U1710" s="324"/>
      <c r="V1710" s="282"/>
      <c r="W1710" s="282"/>
      <c r="X1710" s="280"/>
      <c r="Y1710" s="280"/>
      <c r="Z1710" s="282"/>
      <c r="AA1710" s="319">
        <f t="shared" si="311"/>
        <v>0</v>
      </c>
      <c r="AB1710" s="149"/>
      <c r="AC1710" s="280"/>
      <c r="AD1710" s="305"/>
      <c r="AE1710" s="280"/>
      <c r="AF1710" s="280"/>
      <c r="AG1710" s="280"/>
      <c r="AH1710" s="280"/>
      <c r="AI1710" s="280"/>
      <c r="AJ1710" s="280"/>
      <c r="AK1710" s="501"/>
      <c r="AL1710" s="501"/>
      <c r="AM1710" s="501"/>
      <c r="AN1710" s="501"/>
      <c r="AO1710" s="501"/>
      <c r="AP1710" s="280"/>
    </row>
    <row r="1711" spans="1:42" ht="12.75" customHeight="1" x14ac:dyDescent="0.2">
      <c r="A1711" s="281">
        <v>1710</v>
      </c>
      <c r="B1711" s="281"/>
      <c r="C1711" s="281"/>
      <c r="D1711" s="281"/>
      <c r="E1711" s="281"/>
      <c r="F1711" s="281"/>
      <c r="G1711" s="296"/>
      <c r="H1711" s="676"/>
      <c r="I1711" s="281"/>
      <c r="J1711" s="281"/>
      <c r="K1711" s="281"/>
      <c r="L1711" s="676"/>
      <c r="M1711" s="306"/>
      <c r="N1711" s="325"/>
      <c r="O1711" s="507"/>
      <c r="P1711" s="513"/>
      <c r="Q1711" s="514"/>
      <c r="R1711" s="514"/>
      <c r="S1711" s="279">
        <f t="shared" si="310"/>
        <v>-365</v>
      </c>
      <c r="T1711" s="501"/>
      <c r="U1711" s="324"/>
      <c r="V1711" s="282"/>
      <c r="W1711" s="282"/>
      <c r="X1711" s="280"/>
      <c r="Y1711" s="280"/>
      <c r="Z1711" s="282"/>
      <c r="AA1711" s="319">
        <f t="shared" si="311"/>
        <v>0</v>
      </c>
      <c r="AB1711" s="149"/>
      <c r="AC1711" s="280"/>
      <c r="AD1711" s="305"/>
      <c r="AE1711" s="280"/>
      <c r="AF1711" s="280"/>
      <c r="AG1711" s="280"/>
      <c r="AH1711" s="280"/>
      <c r="AI1711" s="280"/>
      <c r="AJ1711" s="280"/>
      <c r="AK1711" s="501"/>
      <c r="AL1711" s="501"/>
      <c r="AM1711" s="501"/>
      <c r="AN1711" s="501"/>
      <c r="AO1711" s="501"/>
      <c r="AP1711" s="280"/>
    </row>
    <row r="1712" spans="1:42" ht="12.75" customHeight="1" x14ac:dyDescent="0.2">
      <c r="A1712" s="281">
        <v>1711</v>
      </c>
      <c r="B1712" s="281"/>
      <c r="C1712" s="281"/>
      <c r="D1712" s="281"/>
      <c r="E1712" s="281"/>
      <c r="F1712" s="281"/>
      <c r="G1712" s="296"/>
      <c r="H1712" s="676"/>
      <c r="I1712" s="281"/>
      <c r="J1712" s="281"/>
      <c r="K1712" s="281"/>
      <c r="L1712" s="676"/>
      <c r="M1712" s="306"/>
      <c r="N1712" s="325"/>
      <c r="O1712" s="507"/>
      <c r="P1712" s="513"/>
      <c r="Q1712" s="514"/>
      <c r="R1712" s="514"/>
      <c r="S1712" s="279">
        <f t="shared" si="310"/>
        <v>-365</v>
      </c>
      <c r="T1712" s="501"/>
      <c r="U1712" s="324"/>
      <c r="V1712" s="282"/>
      <c r="W1712" s="282"/>
      <c r="X1712" s="280"/>
      <c r="Y1712" s="280"/>
      <c r="Z1712" s="282"/>
      <c r="AA1712" s="319">
        <f t="shared" si="311"/>
        <v>0</v>
      </c>
      <c r="AB1712" s="149"/>
      <c r="AC1712" s="280"/>
      <c r="AD1712" s="305"/>
      <c r="AE1712" s="280"/>
      <c r="AF1712" s="280"/>
      <c r="AG1712" s="280"/>
      <c r="AH1712" s="280"/>
      <c r="AI1712" s="280"/>
      <c r="AJ1712" s="280"/>
      <c r="AK1712" s="501"/>
      <c r="AL1712" s="501"/>
      <c r="AM1712" s="501"/>
      <c r="AN1712" s="501"/>
      <c r="AO1712" s="501"/>
      <c r="AP1712" s="280"/>
    </row>
    <row r="1713" spans="1:42" ht="12.75" customHeight="1" x14ac:dyDescent="0.2">
      <c r="A1713" s="281">
        <v>1712</v>
      </c>
      <c r="B1713" s="281"/>
      <c r="C1713" s="281"/>
      <c r="D1713" s="281"/>
      <c r="E1713" s="281"/>
      <c r="F1713" s="281"/>
      <c r="G1713" s="296"/>
      <c r="H1713" s="676"/>
      <c r="I1713" s="281"/>
      <c r="J1713" s="281"/>
      <c r="K1713" s="281"/>
      <c r="L1713" s="676"/>
      <c r="M1713" s="306"/>
      <c r="N1713" s="325"/>
      <c r="O1713" s="507"/>
      <c r="P1713" s="513"/>
      <c r="Q1713" s="514"/>
      <c r="R1713" s="514"/>
      <c r="S1713" s="279">
        <f t="shared" si="310"/>
        <v>-365</v>
      </c>
      <c r="T1713" s="501"/>
      <c r="U1713" s="324"/>
      <c r="V1713" s="282"/>
      <c r="W1713" s="282"/>
      <c r="X1713" s="280"/>
      <c r="Y1713" s="280"/>
      <c r="Z1713" s="282"/>
      <c r="AA1713" s="319">
        <f t="shared" si="311"/>
        <v>0</v>
      </c>
      <c r="AB1713" s="149"/>
      <c r="AC1713" s="280"/>
      <c r="AD1713" s="305"/>
      <c r="AE1713" s="280"/>
      <c r="AF1713" s="280"/>
      <c r="AG1713" s="280"/>
      <c r="AH1713" s="280"/>
      <c r="AI1713" s="280"/>
      <c r="AJ1713" s="280"/>
      <c r="AK1713" s="501"/>
      <c r="AL1713" s="501"/>
      <c r="AM1713" s="501"/>
      <c r="AN1713" s="501"/>
      <c r="AO1713" s="501"/>
      <c r="AP1713" s="280"/>
    </row>
    <row r="1714" spans="1:42" ht="12.75" customHeight="1" x14ac:dyDescent="0.2">
      <c r="A1714" s="281">
        <v>1713</v>
      </c>
      <c r="B1714" s="281"/>
      <c r="C1714" s="281"/>
      <c r="D1714" s="281"/>
      <c r="E1714" s="281"/>
      <c r="F1714" s="281"/>
      <c r="G1714" s="296"/>
      <c r="H1714" s="676"/>
      <c r="I1714" s="281"/>
      <c r="J1714" s="281"/>
      <c r="K1714" s="281"/>
      <c r="L1714" s="676"/>
      <c r="M1714" s="306"/>
      <c r="N1714" s="325"/>
      <c r="O1714" s="507"/>
      <c r="P1714" s="513"/>
      <c r="Q1714" s="514"/>
      <c r="R1714" s="514"/>
      <c r="S1714" s="279">
        <f t="shared" si="310"/>
        <v>-365</v>
      </c>
      <c r="T1714" s="501"/>
      <c r="U1714" s="324"/>
      <c r="V1714" s="282"/>
      <c r="W1714" s="282"/>
      <c r="X1714" s="280"/>
      <c r="Y1714" s="280"/>
      <c r="Z1714" s="282"/>
      <c r="AA1714" s="319">
        <f t="shared" si="311"/>
        <v>0</v>
      </c>
      <c r="AB1714" s="149"/>
      <c r="AC1714" s="280"/>
      <c r="AD1714" s="305"/>
      <c r="AE1714" s="280"/>
      <c r="AF1714" s="280"/>
      <c r="AG1714" s="280"/>
      <c r="AH1714" s="280"/>
      <c r="AI1714" s="280"/>
      <c r="AJ1714" s="280"/>
      <c r="AK1714" s="501"/>
      <c r="AL1714" s="501"/>
      <c r="AM1714" s="501"/>
      <c r="AN1714" s="501"/>
      <c r="AO1714" s="501"/>
      <c r="AP1714" s="280"/>
    </row>
    <row r="1715" spans="1:42" ht="12.75" customHeight="1" x14ac:dyDescent="0.2">
      <c r="A1715" s="281">
        <v>1714</v>
      </c>
      <c r="B1715" s="281"/>
      <c r="C1715" s="281"/>
      <c r="D1715" s="281"/>
      <c r="E1715" s="281"/>
      <c r="F1715" s="281"/>
      <c r="G1715" s="296"/>
      <c r="H1715" s="676"/>
      <c r="I1715" s="281"/>
      <c r="J1715" s="281"/>
      <c r="K1715" s="281"/>
      <c r="L1715" s="676"/>
      <c r="M1715" s="306"/>
      <c r="N1715" s="325"/>
      <c r="O1715" s="507"/>
      <c r="P1715" s="513"/>
      <c r="Q1715" s="514"/>
      <c r="R1715" s="514"/>
      <c r="S1715" s="279">
        <f t="shared" si="310"/>
        <v>-365</v>
      </c>
      <c r="T1715" s="501"/>
      <c r="U1715" s="324"/>
      <c r="V1715" s="282"/>
      <c r="W1715" s="282"/>
      <c r="X1715" s="280"/>
      <c r="Y1715" s="280"/>
      <c r="Z1715" s="282"/>
      <c r="AA1715" s="319">
        <f t="shared" si="311"/>
        <v>0</v>
      </c>
      <c r="AB1715" s="149"/>
      <c r="AC1715" s="280"/>
      <c r="AD1715" s="305"/>
      <c r="AE1715" s="280"/>
      <c r="AF1715" s="280"/>
      <c r="AG1715" s="280"/>
      <c r="AH1715" s="280"/>
      <c r="AI1715" s="280"/>
      <c r="AJ1715" s="280"/>
      <c r="AK1715" s="501"/>
      <c r="AL1715" s="501"/>
      <c r="AM1715" s="501"/>
      <c r="AN1715" s="501"/>
      <c r="AO1715" s="501"/>
      <c r="AP1715" s="280"/>
    </row>
    <row r="1716" spans="1:42" ht="12.75" customHeight="1" x14ac:dyDescent="0.2">
      <c r="A1716" s="281">
        <v>1715</v>
      </c>
      <c r="B1716" s="281"/>
      <c r="C1716" s="281"/>
      <c r="D1716" s="281"/>
      <c r="E1716" s="281"/>
      <c r="F1716" s="281"/>
      <c r="G1716" s="296"/>
      <c r="H1716" s="676"/>
      <c r="I1716" s="281"/>
      <c r="J1716" s="281"/>
      <c r="K1716" s="281"/>
      <c r="L1716" s="676"/>
      <c r="M1716" s="306"/>
      <c r="N1716" s="325"/>
      <c r="O1716" s="507"/>
      <c r="P1716" s="513"/>
      <c r="Q1716" s="514"/>
      <c r="R1716" s="514"/>
      <c r="S1716" s="279">
        <f t="shared" si="310"/>
        <v>-365</v>
      </c>
      <c r="T1716" s="501"/>
      <c r="U1716" s="324"/>
      <c r="V1716" s="282"/>
      <c r="W1716" s="282"/>
      <c r="X1716" s="280"/>
      <c r="Y1716" s="280"/>
      <c r="Z1716" s="282"/>
      <c r="AA1716" s="319">
        <f t="shared" si="311"/>
        <v>0</v>
      </c>
      <c r="AB1716" s="149"/>
      <c r="AC1716" s="280"/>
      <c r="AD1716" s="305"/>
      <c r="AE1716" s="280"/>
      <c r="AF1716" s="280"/>
      <c r="AG1716" s="280"/>
      <c r="AH1716" s="280"/>
      <c r="AI1716" s="280"/>
      <c r="AJ1716" s="280"/>
      <c r="AK1716" s="501"/>
      <c r="AL1716" s="501"/>
      <c r="AM1716" s="501"/>
      <c r="AN1716" s="501"/>
      <c r="AO1716" s="501"/>
      <c r="AP1716" s="280"/>
    </row>
    <row r="1717" spans="1:42" ht="12.75" customHeight="1" x14ac:dyDescent="0.2">
      <c r="A1717" s="281">
        <v>1716</v>
      </c>
      <c r="B1717" s="281"/>
      <c r="C1717" s="281"/>
      <c r="D1717" s="281"/>
      <c r="E1717" s="281"/>
      <c r="F1717" s="281"/>
      <c r="G1717" s="296"/>
      <c r="H1717" s="676"/>
      <c r="I1717" s="281"/>
      <c r="J1717" s="281"/>
      <c r="K1717" s="281"/>
      <c r="L1717" s="676"/>
      <c r="M1717" s="306"/>
      <c r="N1717" s="325"/>
      <c r="O1717" s="507"/>
      <c r="P1717" s="513"/>
      <c r="Q1717" s="514"/>
      <c r="R1717" s="514"/>
      <c r="S1717" s="279">
        <f t="shared" si="310"/>
        <v>-365</v>
      </c>
      <c r="T1717" s="501"/>
      <c r="U1717" s="324"/>
      <c r="V1717" s="282"/>
      <c r="W1717" s="282"/>
      <c r="X1717" s="280"/>
      <c r="Y1717" s="280"/>
      <c r="Z1717" s="282"/>
      <c r="AA1717" s="319">
        <f t="shared" si="311"/>
        <v>0</v>
      </c>
      <c r="AB1717" s="149"/>
      <c r="AC1717" s="280"/>
      <c r="AD1717" s="305"/>
      <c r="AE1717" s="280"/>
      <c r="AF1717" s="280"/>
      <c r="AG1717" s="280"/>
      <c r="AH1717" s="280"/>
      <c r="AI1717" s="280"/>
      <c r="AJ1717" s="280"/>
      <c r="AK1717" s="501"/>
      <c r="AL1717" s="501"/>
      <c r="AM1717" s="501"/>
      <c r="AN1717" s="501"/>
      <c r="AO1717" s="501"/>
      <c r="AP1717" s="280"/>
    </row>
    <row r="1718" spans="1:42" ht="12.75" customHeight="1" x14ac:dyDescent="0.2">
      <c r="A1718" s="281">
        <v>1717</v>
      </c>
      <c r="B1718" s="281"/>
      <c r="C1718" s="281"/>
      <c r="D1718" s="281"/>
      <c r="E1718" s="281"/>
      <c r="F1718" s="281"/>
      <c r="G1718" s="296"/>
      <c r="H1718" s="676"/>
      <c r="I1718" s="281"/>
      <c r="J1718" s="281"/>
      <c r="K1718" s="281"/>
      <c r="L1718" s="676"/>
      <c r="M1718" s="306"/>
      <c r="N1718" s="325"/>
      <c r="O1718" s="507"/>
      <c r="P1718" s="513"/>
      <c r="Q1718" s="514"/>
      <c r="R1718" s="514"/>
      <c r="S1718" s="279">
        <f t="shared" si="310"/>
        <v>-365</v>
      </c>
      <c r="T1718" s="501"/>
      <c r="U1718" s="324"/>
      <c r="V1718" s="282"/>
      <c r="W1718" s="282"/>
      <c r="X1718" s="280"/>
      <c r="Y1718" s="280"/>
      <c r="Z1718" s="282"/>
      <c r="AA1718" s="319">
        <f t="shared" si="311"/>
        <v>0</v>
      </c>
      <c r="AB1718" s="149"/>
      <c r="AC1718" s="280"/>
      <c r="AD1718" s="305"/>
      <c r="AE1718" s="280"/>
      <c r="AF1718" s="280"/>
      <c r="AG1718" s="280"/>
      <c r="AH1718" s="280"/>
      <c r="AI1718" s="280"/>
      <c r="AJ1718" s="280"/>
      <c r="AK1718" s="501"/>
      <c r="AL1718" s="501"/>
      <c r="AM1718" s="501"/>
      <c r="AN1718" s="501"/>
      <c r="AO1718" s="501"/>
      <c r="AP1718" s="280"/>
    </row>
    <row r="1719" spans="1:42" ht="12.75" customHeight="1" x14ac:dyDescent="0.2">
      <c r="A1719" s="281">
        <v>1718</v>
      </c>
      <c r="B1719" s="281"/>
      <c r="C1719" s="281"/>
      <c r="D1719" s="281"/>
      <c r="E1719" s="281"/>
      <c r="F1719" s="281"/>
      <c r="G1719" s="296"/>
      <c r="H1719" s="676"/>
      <c r="I1719" s="281"/>
      <c r="J1719" s="281"/>
      <c r="K1719" s="281"/>
      <c r="L1719" s="676"/>
      <c r="M1719" s="306"/>
      <c r="N1719" s="325"/>
      <c r="O1719" s="507"/>
      <c r="P1719" s="513"/>
      <c r="Q1719" s="514"/>
      <c r="R1719" s="514"/>
      <c r="S1719" s="279">
        <f t="shared" si="310"/>
        <v>-365</v>
      </c>
      <c r="T1719" s="501"/>
      <c r="U1719" s="324"/>
      <c r="V1719" s="282"/>
      <c r="W1719" s="282"/>
      <c r="X1719" s="280"/>
      <c r="Y1719" s="280"/>
      <c r="Z1719" s="282"/>
      <c r="AA1719" s="319">
        <f t="shared" si="311"/>
        <v>0</v>
      </c>
      <c r="AB1719" s="149"/>
      <c r="AC1719" s="280"/>
      <c r="AD1719" s="305"/>
      <c r="AE1719" s="280"/>
      <c r="AF1719" s="280"/>
      <c r="AG1719" s="280"/>
      <c r="AH1719" s="280"/>
      <c r="AI1719" s="280"/>
      <c r="AJ1719" s="280"/>
      <c r="AK1719" s="501"/>
      <c r="AL1719" s="501"/>
      <c r="AM1719" s="501"/>
      <c r="AN1719" s="501"/>
      <c r="AO1719" s="501"/>
      <c r="AP1719" s="280"/>
    </row>
    <row r="1720" spans="1:42" ht="12.75" customHeight="1" x14ac:dyDescent="0.2">
      <c r="A1720" s="281">
        <v>1719</v>
      </c>
      <c r="B1720" s="281"/>
      <c r="C1720" s="281"/>
      <c r="D1720" s="281"/>
      <c r="E1720" s="281"/>
      <c r="F1720" s="281"/>
      <c r="G1720" s="296"/>
      <c r="H1720" s="676"/>
      <c r="I1720" s="281"/>
      <c r="J1720" s="281"/>
      <c r="K1720" s="281"/>
      <c r="L1720" s="676"/>
      <c r="M1720" s="306"/>
      <c r="N1720" s="325"/>
      <c r="O1720" s="507"/>
      <c r="P1720" s="513"/>
      <c r="Q1720" s="514"/>
      <c r="R1720" s="514"/>
      <c r="S1720" s="279">
        <f t="shared" si="310"/>
        <v>-365</v>
      </c>
      <c r="T1720" s="501"/>
      <c r="U1720" s="324"/>
      <c r="V1720" s="282"/>
      <c r="W1720" s="282"/>
      <c r="X1720" s="280"/>
      <c r="Y1720" s="280"/>
      <c r="Z1720" s="282"/>
      <c r="AA1720" s="319">
        <f t="shared" si="311"/>
        <v>0</v>
      </c>
      <c r="AB1720" s="149"/>
      <c r="AC1720" s="280"/>
      <c r="AD1720" s="305"/>
      <c r="AE1720" s="280"/>
      <c r="AF1720" s="280"/>
      <c r="AG1720" s="280"/>
      <c r="AH1720" s="280"/>
      <c r="AI1720" s="280"/>
      <c r="AJ1720" s="280"/>
      <c r="AK1720" s="501"/>
      <c r="AL1720" s="501"/>
      <c r="AM1720" s="501"/>
      <c r="AN1720" s="501"/>
      <c r="AO1720" s="501"/>
      <c r="AP1720" s="280"/>
    </row>
    <row r="1721" spans="1:42" ht="12.75" customHeight="1" x14ac:dyDescent="0.2">
      <c r="A1721" s="281">
        <v>1720</v>
      </c>
      <c r="B1721" s="281"/>
      <c r="C1721" s="281"/>
      <c r="D1721" s="281"/>
      <c r="E1721" s="281"/>
      <c r="F1721" s="281"/>
      <c r="G1721" s="296"/>
      <c r="H1721" s="676"/>
      <c r="I1721" s="281"/>
      <c r="J1721" s="281"/>
      <c r="K1721" s="281"/>
      <c r="L1721" s="676"/>
      <c r="M1721" s="306"/>
      <c r="N1721" s="325"/>
      <c r="O1721" s="507"/>
      <c r="P1721" s="513"/>
      <c r="Q1721" s="514"/>
      <c r="R1721" s="514"/>
      <c r="S1721" s="279">
        <f t="shared" si="310"/>
        <v>-365</v>
      </c>
      <c r="T1721" s="501"/>
      <c r="U1721" s="324"/>
      <c r="V1721" s="282"/>
      <c r="W1721" s="282"/>
      <c r="X1721" s="280"/>
      <c r="Y1721" s="280"/>
      <c r="Z1721" s="282"/>
      <c r="AA1721" s="319">
        <f t="shared" si="311"/>
        <v>0</v>
      </c>
      <c r="AB1721" s="149"/>
      <c r="AC1721" s="280"/>
      <c r="AD1721" s="305"/>
      <c r="AE1721" s="280"/>
      <c r="AF1721" s="280"/>
      <c r="AG1721" s="280"/>
      <c r="AH1721" s="280"/>
      <c r="AI1721" s="280"/>
      <c r="AJ1721" s="280"/>
      <c r="AK1721" s="501"/>
      <c r="AL1721" s="501"/>
      <c r="AM1721" s="501"/>
      <c r="AN1721" s="501"/>
      <c r="AO1721" s="501"/>
      <c r="AP1721" s="280"/>
    </row>
    <row r="1722" spans="1:42" ht="12.75" customHeight="1" x14ac:dyDescent="0.2">
      <c r="A1722" s="281">
        <v>1721</v>
      </c>
      <c r="B1722" s="281"/>
      <c r="C1722" s="281"/>
      <c r="D1722" s="281"/>
      <c r="E1722" s="281"/>
      <c r="F1722" s="281"/>
      <c r="G1722" s="296"/>
      <c r="H1722" s="676"/>
      <c r="I1722" s="281"/>
      <c r="J1722" s="281"/>
      <c r="K1722" s="281"/>
      <c r="L1722" s="676"/>
      <c r="M1722" s="306"/>
      <c r="N1722" s="325"/>
      <c r="O1722" s="507"/>
      <c r="P1722" s="513"/>
      <c r="Q1722" s="514"/>
      <c r="R1722" s="514"/>
      <c r="S1722" s="279">
        <f t="shared" si="310"/>
        <v>-365</v>
      </c>
      <c r="T1722" s="501"/>
      <c r="U1722" s="324"/>
      <c r="V1722" s="282"/>
      <c r="W1722" s="282"/>
      <c r="X1722" s="280"/>
      <c r="Y1722" s="280"/>
      <c r="Z1722" s="282"/>
      <c r="AA1722" s="319">
        <f t="shared" si="311"/>
        <v>0</v>
      </c>
      <c r="AB1722" s="149"/>
      <c r="AC1722" s="280"/>
      <c r="AD1722" s="305"/>
      <c r="AE1722" s="280"/>
      <c r="AF1722" s="280"/>
      <c r="AG1722" s="280"/>
      <c r="AH1722" s="280"/>
      <c r="AI1722" s="280"/>
      <c r="AJ1722" s="280"/>
      <c r="AK1722" s="501"/>
      <c r="AL1722" s="501"/>
      <c r="AM1722" s="501"/>
      <c r="AN1722" s="501"/>
      <c r="AO1722" s="501"/>
      <c r="AP1722" s="280"/>
    </row>
    <row r="1723" spans="1:42" ht="12.75" customHeight="1" x14ac:dyDescent="0.2">
      <c r="A1723" s="281">
        <v>1722</v>
      </c>
      <c r="B1723" s="281"/>
      <c r="C1723" s="281"/>
      <c r="D1723" s="281"/>
      <c r="E1723" s="281"/>
      <c r="F1723" s="281"/>
      <c r="G1723" s="296"/>
      <c r="H1723" s="676"/>
      <c r="I1723" s="281"/>
      <c r="J1723" s="281"/>
      <c r="K1723" s="281"/>
      <c r="L1723" s="676"/>
      <c r="M1723" s="306"/>
      <c r="N1723" s="325"/>
      <c r="O1723" s="507"/>
      <c r="P1723" s="513"/>
      <c r="Q1723" s="514"/>
      <c r="R1723" s="514"/>
      <c r="S1723" s="279">
        <f t="shared" si="310"/>
        <v>-365</v>
      </c>
      <c r="T1723" s="501"/>
      <c r="U1723" s="324"/>
      <c r="V1723" s="282"/>
      <c r="W1723" s="282"/>
      <c r="X1723" s="280"/>
      <c r="Y1723" s="280"/>
      <c r="Z1723" s="282"/>
      <c r="AA1723" s="319">
        <f t="shared" si="311"/>
        <v>0</v>
      </c>
      <c r="AB1723" s="149"/>
      <c r="AC1723" s="280"/>
      <c r="AD1723" s="305"/>
      <c r="AE1723" s="280"/>
      <c r="AF1723" s="280"/>
      <c r="AG1723" s="280"/>
      <c r="AH1723" s="280"/>
      <c r="AI1723" s="280"/>
      <c r="AJ1723" s="280"/>
      <c r="AK1723" s="501"/>
      <c r="AL1723" s="501"/>
      <c r="AM1723" s="501"/>
      <c r="AN1723" s="501"/>
      <c r="AO1723" s="501"/>
      <c r="AP1723" s="280"/>
    </row>
    <row r="1724" spans="1:42" ht="12.75" customHeight="1" x14ac:dyDescent="0.2">
      <c r="A1724" s="281">
        <v>1723</v>
      </c>
      <c r="B1724" s="281"/>
      <c r="C1724" s="281"/>
      <c r="D1724" s="281"/>
      <c r="E1724" s="281"/>
      <c r="F1724" s="281"/>
      <c r="G1724" s="296"/>
      <c r="H1724" s="676"/>
      <c r="I1724" s="281"/>
      <c r="J1724" s="281"/>
      <c r="K1724" s="281"/>
      <c r="L1724" s="676"/>
      <c r="M1724" s="306"/>
      <c r="N1724" s="325"/>
      <c r="O1724" s="507"/>
      <c r="P1724" s="513"/>
      <c r="Q1724" s="514"/>
      <c r="R1724" s="514"/>
      <c r="S1724" s="279">
        <f t="shared" si="310"/>
        <v>-365</v>
      </c>
      <c r="T1724" s="501"/>
      <c r="U1724" s="324"/>
      <c r="V1724" s="282"/>
      <c r="W1724" s="282"/>
      <c r="X1724" s="280"/>
      <c r="Y1724" s="280"/>
      <c r="Z1724" s="282"/>
      <c r="AA1724" s="319">
        <f t="shared" si="311"/>
        <v>0</v>
      </c>
      <c r="AB1724" s="149"/>
      <c r="AC1724" s="280"/>
      <c r="AD1724" s="305"/>
      <c r="AE1724" s="280"/>
      <c r="AF1724" s="280"/>
      <c r="AG1724" s="280"/>
      <c r="AH1724" s="280"/>
      <c r="AI1724" s="280"/>
      <c r="AJ1724" s="280"/>
      <c r="AK1724" s="501"/>
      <c r="AL1724" s="501"/>
      <c r="AM1724" s="501"/>
      <c r="AN1724" s="501"/>
      <c r="AO1724" s="501"/>
      <c r="AP1724" s="280"/>
    </row>
    <row r="1725" spans="1:42" ht="12.75" customHeight="1" x14ac:dyDescent="0.2">
      <c r="A1725" s="281">
        <v>1724</v>
      </c>
      <c r="B1725" s="281"/>
      <c r="C1725" s="281"/>
      <c r="D1725" s="281"/>
      <c r="E1725" s="281"/>
      <c r="F1725" s="281"/>
      <c r="G1725" s="296"/>
      <c r="H1725" s="676"/>
      <c r="I1725" s="281"/>
      <c r="J1725" s="281"/>
      <c r="K1725" s="281"/>
      <c r="L1725" s="676"/>
      <c r="M1725" s="306"/>
      <c r="N1725" s="325"/>
      <c r="O1725" s="507"/>
      <c r="P1725" s="513"/>
      <c r="Q1725" s="514"/>
      <c r="R1725" s="514"/>
      <c r="S1725" s="279">
        <f t="shared" si="310"/>
        <v>-365</v>
      </c>
      <c r="T1725" s="501"/>
      <c r="U1725" s="324"/>
      <c r="V1725" s="282"/>
      <c r="W1725" s="282"/>
      <c r="X1725" s="280"/>
      <c r="Y1725" s="280"/>
      <c r="Z1725" s="282"/>
      <c r="AA1725" s="319">
        <f t="shared" si="311"/>
        <v>0</v>
      </c>
      <c r="AB1725" s="149"/>
      <c r="AC1725" s="280"/>
      <c r="AD1725" s="305"/>
      <c r="AE1725" s="280"/>
      <c r="AF1725" s="280"/>
      <c r="AG1725" s="280"/>
      <c r="AH1725" s="280"/>
      <c r="AI1725" s="280"/>
      <c r="AJ1725" s="280"/>
      <c r="AK1725" s="501"/>
      <c r="AL1725" s="501"/>
      <c r="AM1725" s="501"/>
      <c r="AN1725" s="501"/>
      <c r="AO1725" s="501"/>
      <c r="AP1725" s="280"/>
    </row>
    <row r="1726" spans="1:42" ht="12.75" customHeight="1" x14ac:dyDescent="0.2">
      <c r="A1726" s="281">
        <v>1725</v>
      </c>
      <c r="B1726" s="281"/>
      <c r="C1726" s="281"/>
      <c r="D1726" s="281"/>
      <c r="E1726" s="281"/>
      <c r="F1726" s="281"/>
      <c r="G1726" s="296"/>
      <c r="H1726" s="676"/>
      <c r="I1726" s="281"/>
      <c r="J1726" s="281"/>
      <c r="K1726" s="281"/>
      <c r="L1726" s="676"/>
      <c r="M1726" s="306"/>
      <c r="N1726" s="325"/>
      <c r="O1726" s="507"/>
      <c r="P1726" s="513"/>
      <c r="Q1726" s="514"/>
      <c r="R1726" s="514"/>
      <c r="S1726" s="279">
        <f t="shared" si="310"/>
        <v>-365</v>
      </c>
      <c r="T1726" s="501"/>
      <c r="U1726" s="324"/>
      <c r="V1726" s="282"/>
      <c r="W1726" s="282"/>
      <c r="X1726" s="280"/>
      <c r="Y1726" s="280"/>
      <c r="Z1726" s="282"/>
      <c r="AA1726" s="319">
        <f t="shared" si="311"/>
        <v>0</v>
      </c>
      <c r="AB1726" s="149"/>
      <c r="AC1726" s="280"/>
      <c r="AD1726" s="305"/>
      <c r="AE1726" s="280"/>
      <c r="AF1726" s="280"/>
      <c r="AG1726" s="280"/>
      <c r="AH1726" s="280"/>
      <c r="AI1726" s="280"/>
      <c r="AJ1726" s="280"/>
      <c r="AK1726" s="501"/>
      <c r="AL1726" s="501"/>
      <c r="AM1726" s="501"/>
      <c r="AN1726" s="501"/>
      <c r="AO1726" s="501"/>
      <c r="AP1726" s="280"/>
    </row>
    <row r="1727" spans="1:42" ht="12.75" customHeight="1" x14ac:dyDescent="0.2">
      <c r="A1727" s="281">
        <v>1726</v>
      </c>
      <c r="B1727" s="281"/>
      <c r="C1727" s="281"/>
      <c r="D1727" s="281"/>
      <c r="E1727" s="281"/>
      <c r="F1727" s="281"/>
      <c r="G1727" s="296"/>
      <c r="H1727" s="676"/>
      <c r="I1727" s="281"/>
      <c r="J1727" s="281"/>
      <c r="K1727" s="281"/>
      <c r="L1727" s="676"/>
      <c r="M1727" s="306"/>
      <c r="N1727" s="325"/>
      <c r="O1727" s="507"/>
      <c r="P1727" s="513"/>
      <c r="Q1727" s="514"/>
      <c r="R1727" s="514"/>
      <c r="S1727" s="279">
        <f t="shared" si="310"/>
        <v>-365</v>
      </c>
      <c r="T1727" s="501"/>
      <c r="U1727" s="324"/>
      <c r="V1727" s="282"/>
      <c r="W1727" s="282"/>
      <c r="X1727" s="280"/>
      <c r="Y1727" s="280"/>
      <c r="Z1727" s="282"/>
      <c r="AA1727" s="319">
        <f t="shared" si="311"/>
        <v>0</v>
      </c>
      <c r="AB1727" s="149"/>
      <c r="AC1727" s="280"/>
      <c r="AD1727" s="305"/>
      <c r="AE1727" s="280"/>
      <c r="AF1727" s="280"/>
      <c r="AG1727" s="280"/>
      <c r="AH1727" s="280"/>
      <c r="AI1727" s="280"/>
      <c r="AJ1727" s="280"/>
      <c r="AK1727" s="501"/>
      <c r="AL1727" s="501"/>
      <c r="AM1727" s="501"/>
      <c r="AN1727" s="501"/>
      <c r="AO1727" s="501"/>
      <c r="AP1727" s="280"/>
    </row>
    <row r="1728" spans="1:42" ht="12.75" customHeight="1" x14ac:dyDescent="0.2">
      <c r="A1728" s="281">
        <v>1727</v>
      </c>
      <c r="B1728" s="281"/>
      <c r="C1728" s="281"/>
      <c r="D1728" s="281"/>
      <c r="E1728" s="281"/>
      <c r="F1728" s="281"/>
      <c r="G1728" s="296"/>
      <c r="H1728" s="676"/>
      <c r="I1728" s="281"/>
      <c r="J1728" s="281"/>
      <c r="K1728" s="281"/>
      <c r="L1728" s="676"/>
      <c r="M1728" s="306"/>
      <c r="N1728" s="325"/>
      <c r="O1728" s="507"/>
      <c r="P1728" s="513"/>
      <c r="Q1728" s="514"/>
      <c r="R1728" s="514"/>
      <c r="S1728" s="279">
        <f t="shared" si="310"/>
        <v>-365</v>
      </c>
      <c r="T1728" s="501"/>
      <c r="U1728" s="324"/>
      <c r="V1728" s="282"/>
      <c r="W1728" s="282"/>
      <c r="X1728" s="280"/>
      <c r="Y1728" s="280"/>
      <c r="Z1728" s="282"/>
      <c r="AA1728" s="319">
        <f t="shared" si="311"/>
        <v>0</v>
      </c>
      <c r="AB1728" s="149"/>
      <c r="AC1728" s="280"/>
      <c r="AD1728" s="305"/>
      <c r="AE1728" s="280"/>
      <c r="AF1728" s="280"/>
      <c r="AG1728" s="280"/>
      <c r="AH1728" s="280"/>
      <c r="AI1728" s="280"/>
      <c r="AJ1728" s="280"/>
      <c r="AK1728" s="501"/>
      <c r="AL1728" s="501"/>
      <c r="AM1728" s="501"/>
      <c r="AN1728" s="501"/>
      <c r="AO1728" s="501"/>
      <c r="AP1728" s="280"/>
    </row>
    <row r="1729" spans="1:42" ht="12.75" customHeight="1" x14ac:dyDescent="0.2">
      <c r="A1729" s="281">
        <v>1728</v>
      </c>
      <c r="B1729" s="281"/>
      <c r="C1729" s="281"/>
      <c r="D1729" s="281"/>
      <c r="E1729" s="281"/>
      <c r="F1729" s="281"/>
      <c r="G1729" s="296"/>
      <c r="H1729" s="676"/>
      <c r="I1729" s="281"/>
      <c r="J1729" s="281"/>
      <c r="K1729" s="281"/>
      <c r="L1729" s="676"/>
      <c r="M1729" s="306"/>
      <c r="N1729" s="325"/>
      <c r="O1729" s="507"/>
      <c r="P1729" s="513"/>
      <c r="Q1729" s="514"/>
      <c r="R1729" s="514"/>
      <c r="S1729" s="279">
        <f t="shared" si="310"/>
        <v>-365</v>
      </c>
      <c r="T1729" s="501"/>
      <c r="U1729" s="324"/>
      <c r="V1729" s="282"/>
      <c r="W1729" s="282"/>
      <c r="X1729" s="280"/>
      <c r="Y1729" s="280"/>
      <c r="Z1729" s="282"/>
      <c r="AA1729" s="319">
        <f t="shared" si="311"/>
        <v>0</v>
      </c>
      <c r="AB1729" s="149"/>
      <c r="AC1729" s="280"/>
      <c r="AD1729" s="305"/>
      <c r="AE1729" s="280"/>
      <c r="AF1729" s="280"/>
      <c r="AG1729" s="280"/>
      <c r="AH1729" s="280"/>
      <c r="AI1729" s="280"/>
      <c r="AJ1729" s="280"/>
      <c r="AK1729" s="501"/>
      <c r="AL1729" s="501"/>
      <c r="AM1729" s="501"/>
      <c r="AN1729" s="501"/>
      <c r="AO1729" s="501"/>
      <c r="AP1729" s="280"/>
    </row>
    <row r="1730" spans="1:42" ht="12.75" customHeight="1" x14ac:dyDescent="0.2">
      <c r="A1730" s="281">
        <v>1729</v>
      </c>
      <c r="B1730" s="281"/>
      <c r="C1730" s="281"/>
      <c r="D1730" s="281"/>
      <c r="E1730" s="281"/>
      <c r="F1730" s="281"/>
      <c r="G1730" s="296"/>
      <c r="H1730" s="676"/>
      <c r="I1730" s="281"/>
      <c r="J1730" s="281"/>
      <c r="K1730" s="281"/>
      <c r="L1730" s="676"/>
      <c r="M1730" s="306"/>
      <c r="N1730" s="325"/>
      <c r="O1730" s="507"/>
      <c r="P1730" s="513"/>
      <c r="Q1730" s="514"/>
      <c r="R1730" s="514"/>
      <c r="S1730" s="279">
        <f t="shared" si="310"/>
        <v>-365</v>
      </c>
      <c r="T1730" s="501"/>
      <c r="U1730" s="324"/>
      <c r="V1730" s="282"/>
      <c r="W1730" s="282"/>
      <c r="X1730" s="280"/>
      <c r="Y1730" s="280"/>
      <c r="Z1730" s="282"/>
      <c r="AA1730" s="319">
        <f t="shared" si="311"/>
        <v>0</v>
      </c>
      <c r="AB1730" s="149"/>
      <c r="AC1730" s="280"/>
      <c r="AD1730" s="305"/>
      <c r="AE1730" s="280"/>
      <c r="AF1730" s="280"/>
      <c r="AG1730" s="280"/>
      <c r="AH1730" s="280"/>
      <c r="AI1730" s="280"/>
      <c r="AJ1730" s="280"/>
      <c r="AK1730" s="501"/>
      <c r="AL1730" s="501"/>
      <c r="AM1730" s="501"/>
      <c r="AN1730" s="501"/>
      <c r="AO1730" s="501"/>
      <c r="AP1730" s="280"/>
    </row>
    <row r="1731" spans="1:42" ht="12.75" customHeight="1" x14ac:dyDescent="0.2">
      <c r="A1731" s="281">
        <v>1730</v>
      </c>
      <c r="B1731" s="281"/>
      <c r="C1731" s="281"/>
      <c r="D1731" s="281"/>
      <c r="E1731" s="281"/>
      <c r="F1731" s="281"/>
      <c r="G1731" s="296"/>
      <c r="H1731" s="676"/>
      <c r="I1731" s="281"/>
      <c r="J1731" s="281"/>
      <c r="K1731" s="281"/>
      <c r="L1731" s="676"/>
      <c r="M1731" s="306"/>
      <c r="N1731" s="325"/>
      <c r="O1731" s="507"/>
      <c r="P1731" s="513"/>
      <c r="Q1731" s="514"/>
      <c r="R1731" s="514"/>
      <c r="S1731" s="279">
        <f t="shared" si="310"/>
        <v>-365</v>
      </c>
      <c r="T1731" s="501"/>
      <c r="U1731" s="324"/>
      <c r="V1731" s="282"/>
      <c r="W1731" s="282"/>
      <c r="X1731" s="280"/>
      <c r="Y1731" s="280"/>
      <c r="Z1731" s="282"/>
      <c r="AA1731" s="319">
        <f t="shared" si="311"/>
        <v>0</v>
      </c>
      <c r="AB1731" s="149"/>
      <c r="AC1731" s="280"/>
      <c r="AD1731" s="305"/>
      <c r="AE1731" s="280"/>
      <c r="AF1731" s="280"/>
      <c r="AG1731" s="280"/>
      <c r="AH1731" s="280"/>
      <c r="AI1731" s="280"/>
      <c r="AJ1731" s="280"/>
      <c r="AK1731" s="501"/>
      <c r="AL1731" s="501"/>
      <c r="AM1731" s="501"/>
      <c r="AN1731" s="501"/>
      <c r="AO1731" s="501"/>
      <c r="AP1731" s="280"/>
    </row>
    <row r="1732" spans="1:42" ht="12.75" customHeight="1" x14ac:dyDescent="0.2">
      <c r="A1732" s="281">
        <v>1731</v>
      </c>
      <c r="B1732" s="281"/>
      <c r="C1732" s="281"/>
      <c r="D1732" s="281"/>
      <c r="E1732" s="281"/>
      <c r="F1732" s="281"/>
      <c r="G1732" s="296"/>
      <c r="H1732" s="676"/>
      <c r="I1732" s="281"/>
      <c r="J1732" s="281"/>
      <c r="K1732" s="281"/>
      <c r="L1732" s="676"/>
      <c r="M1732" s="306"/>
      <c r="N1732" s="325"/>
      <c r="O1732" s="507"/>
      <c r="P1732" s="513"/>
      <c r="Q1732" s="514"/>
      <c r="R1732" s="514"/>
      <c r="S1732" s="279">
        <f t="shared" si="310"/>
        <v>-365</v>
      </c>
      <c r="T1732" s="501"/>
      <c r="U1732" s="324"/>
      <c r="V1732" s="282"/>
      <c r="W1732" s="282"/>
      <c r="X1732" s="280"/>
      <c r="Y1732" s="280"/>
      <c r="Z1732" s="282"/>
      <c r="AA1732" s="319">
        <f t="shared" si="311"/>
        <v>0</v>
      </c>
      <c r="AB1732" s="149"/>
      <c r="AC1732" s="280"/>
      <c r="AD1732" s="305"/>
      <c r="AE1732" s="280"/>
      <c r="AF1732" s="280"/>
      <c r="AG1732" s="280"/>
      <c r="AH1732" s="280"/>
      <c r="AI1732" s="280"/>
      <c r="AJ1732" s="280"/>
      <c r="AK1732" s="501"/>
      <c r="AL1732" s="501"/>
      <c r="AM1732" s="501"/>
      <c r="AN1732" s="501"/>
      <c r="AO1732" s="501"/>
      <c r="AP1732" s="280"/>
    </row>
    <row r="1733" spans="1:42" ht="12.75" customHeight="1" x14ac:dyDescent="0.2">
      <c r="A1733" s="281">
        <v>1732</v>
      </c>
      <c r="B1733" s="281"/>
      <c r="C1733" s="281"/>
      <c r="D1733" s="281"/>
      <c r="E1733" s="281"/>
      <c r="F1733" s="281"/>
      <c r="G1733" s="296"/>
      <c r="H1733" s="676"/>
      <c r="I1733" s="281"/>
      <c r="J1733" s="281"/>
      <c r="K1733" s="281"/>
      <c r="L1733" s="676"/>
      <c r="M1733" s="306"/>
      <c r="N1733" s="325"/>
      <c r="O1733" s="507"/>
      <c r="P1733" s="513"/>
      <c r="Q1733" s="514"/>
      <c r="R1733" s="514"/>
      <c r="S1733" s="279">
        <f t="shared" si="310"/>
        <v>-365</v>
      </c>
      <c r="T1733" s="501"/>
      <c r="U1733" s="324"/>
      <c r="V1733" s="282"/>
      <c r="W1733" s="282"/>
      <c r="X1733" s="280"/>
      <c r="Y1733" s="280"/>
      <c r="Z1733" s="282"/>
      <c r="AA1733" s="319">
        <f t="shared" si="311"/>
        <v>0</v>
      </c>
      <c r="AB1733" s="149"/>
      <c r="AC1733" s="280"/>
      <c r="AD1733" s="305"/>
      <c r="AE1733" s="280"/>
      <c r="AF1733" s="280"/>
      <c r="AG1733" s="280"/>
      <c r="AH1733" s="280"/>
      <c r="AI1733" s="280"/>
      <c r="AJ1733" s="280"/>
      <c r="AK1733" s="501"/>
      <c r="AL1733" s="501"/>
      <c r="AM1733" s="501"/>
      <c r="AN1733" s="501"/>
      <c r="AO1733" s="501"/>
      <c r="AP1733" s="280"/>
    </row>
    <row r="1734" spans="1:42" ht="12.75" customHeight="1" x14ac:dyDescent="0.2">
      <c r="A1734" s="281">
        <v>1733</v>
      </c>
      <c r="B1734" s="281"/>
      <c r="C1734" s="281"/>
      <c r="D1734" s="281"/>
      <c r="E1734" s="281"/>
      <c r="F1734" s="281"/>
      <c r="G1734" s="296"/>
      <c r="H1734" s="676"/>
      <c r="I1734" s="281"/>
      <c r="J1734" s="281"/>
      <c r="K1734" s="281"/>
      <c r="L1734" s="676"/>
      <c r="M1734" s="306"/>
      <c r="N1734" s="325"/>
      <c r="O1734" s="507"/>
      <c r="P1734" s="513"/>
      <c r="Q1734" s="514"/>
      <c r="R1734" s="514"/>
      <c r="S1734" s="279">
        <f t="shared" si="310"/>
        <v>-365</v>
      </c>
      <c r="T1734" s="501"/>
      <c r="U1734" s="324"/>
      <c r="V1734" s="282"/>
      <c r="W1734" s="282"/>
      <c r="X1734" s="280"/>
      <c r="Y1734" s="280"/>
      <c r="Z1734" s="282"/>
      <c r="AA1734" s="319">
        <f t="shared" si="311"/>
        <v>0</v>
      </c>
      <c r="AB1734" s="149"/>
      <c r="AC1734" s="280"/>
      <c r="AD1734" s="305"/>
      <c r="AE1734" s="280"/>
      <c r="AF1734" s="280"/>
      <c r="AG1734" s="280"/>
      <c r="AH1734" s="280"/>
      <c r="AI1734" s="280"/>
      <c r="AJ1734" s="280"/>
      <c r="AK1734" s="501"/>
      <c r="AL1734" s="501"/>
      <c r="AM1734" s="501"/>
      <c r="AN1734" s="501"/>
      <c r="AO1734" s="501"/>
      <c r="AP1734" s="280"/>
    </row>
    <row r="1735" spans="1:42" ht="12.75" customHeight="1" x14ac:dyDescent="0.2">
      <c r="A1735" s="281">
        <v>1734</v>
      </c>
      <c r="B1735" s="281"/>
      <c r="C1735" s="281"/>
      <c r="D1735" s="281"/>
      <c r="E1735" s="281"/>
      <c r="F1735" s="281"/>
      <c r="G1735" s="296"/>
      <c r="H1735" s="676"/>
      <c r="I1735" s="281"/>
      <c r="J1735" s="281"/>
      <c r="K1735" s="281"/>
      <c r="L1735" s="676"/>
      <c r="M1735" s="306"/>
      <c r="N1735" s="325"/>
      <c r="O1735" s="507"/>
      <c r="P1735" s="513"/>
      <c r="Q1735" s="514"/>
      <c r="R1735" s="514"/>
      <c r="S1735" s="279">
        <f t="shared" si="310"/>
        <v>-365</v>
      </c>
      <c r="T1735" s="501"/>
      <c r="U1735" s="324"/>
      <c r="V1735" s="282"/>
      <c r="W1735" s="282"/>
      <c r="X1735" s="280"/>
      <c r="Y1735" s="280"/>
      <c r="Z1735" s="282"/>
      <c r="AA1735" s="319">
        <f t="shared" si="311"/>
        <v>0</v>
      </c>
      <c r="AB1735" s="149"/>
      <c r="AC1735" s="280"/>
      <c r="AD1735" s="305"/>
      <c r="AE1735" s="280"/>
      <c r="AF1735" s="280"/>
      <c r="AG1735" s="280"/>
      <c r="AH1735" s="280"/>
      <c r="AI1735" s="280"/>
      <c r="AJ1735" s="280"/>
      <c r="AK1735" s="501"/>
      <c r="AL1735" s="501"/>
      <c r="AM1735" s="501"/>
      <c r="AN1735" s="501"/>
      <c r="AO1735" s="501"/>
      <c r="AP1735" s="280"/>
    </row>
    <row r="1736" spans="1:42" ht="12.75" customHeight="1" x14ac:dyDescent="0.2">
      <c r="A1736" s="281">
        <v>1735</v>
      </c>
      <c r="B1736" s="281"/>
      <c r="C1736" s="281"/>
      <c r="D1736" s="281"/>
      <c r="E1736" s="281"/>
      <c r="F1736" s="281"/>
      <c r="G1736" s="296"/>
      <c r="H1736" s="676"/>
      <c r="I1736" s="281"/>
      <c r="J1736" s="281"/>
      <c r="K1736" s="281"/>
      <c r="L1736" s="676"/>
      <c r="M1736" s="306"/>
      <c r="N1736" s="325"/>
      <c r="O1736" s="507"/>
      <c r="P1736" s="513"/>
      <c r="Q1736" s="514"/>
      <c r="R1736" s="514"/>
      <c r="S1736" s="279">
        <f t="shared" si="310"/>
        <v>-365</v>
      </c>
      <c r="T1736" s="501"/>
      <c r="U1736" s="324"/>
      <c r="V1736" s="282"/>
      <c r="W1736" s="282"/>
      <c r="X1736" s="280"/>
      <c r="Y1736" s="280"/>
      <c r="Z1736" s="282"/>
      <c r="AA1736" s="319">
        <f t="shared" si="311"/>
        <v>0</v>
      </c>
      <c r="AB1736" s="149"/>
      <c r="AC1736" s="280"/>
      <c r="AD1736" s="305"/>
      <c r="AE1736" s="280"/>
      <c r="AF1736" s="280"/>
      <c r="AG1736" s="280"/>
      <c r="AH1736" s="280"/>
      <c r="AI1736" s="280"/>
      <c r="AJ1736" s="280"/>
      <c r="AK1736" s="501"/>
      <c r="AL1736" s="501"/>
      <c r="AM1736" s="501"/>
      <c r="AN1736" s="501"/>
      <c r="AO1736" s="501"/>
      <c r="AP1736" s="280"/>
    </row>
    <row r="1737" spans="1:42" ht="12.75" customHeight="1" x14ac:dyDescent="0.2">
      <c r="A1737" s="281">
        <v>1736</v>
      </c>
      <c r="B1737" s="281"/>
      <c r="C1737" s="281"/>
      <c r="D1737" s="281"/>
      <c r="E1737" s="281"/>
      <c r="F1737" s="281"/>
      <c r="G1737" s="296"/>
      <c r="H1737" s="676"/>
      <c r="I1737" s="281"/>
      <c r="J1737" s="281"/>
      <c r="K1737" s="281"/>
      <c r="L1737" s="676"/>
      <c r="M1737" s="306"/>
      <c r="N1737" s="325"/>
      <c r="O1737" s="507"/>
      <c r="P1737" s="513"/>
      <c r="Q1737" s="514"/>
      <c r="R1737" s="514"/>
      <c r="S1737" s="279">
        <f t="shared" ref="S1737:S1800" si="312">SUM(N1737-365)</f>
        <v>-365</v>
      </c>
      <c r="T1737" s="501"/>
      <c r="U1737" s="324"/>
      <c r="V1737" s="282"/>
      <c r="W1737" s="282"/>
      <c r="X1737" s="280"/>
      <c r="Y1737" s="280"/>
      <c r="Z1737" s="282"/>
      <c r="AA1737" s="319">
        <f t="shared" si="311"/>
        <v>0</v>
      </c>
      <c r="AB1737" s="149"/>
      <c r="AC1737" s="280"/>
      <c r="AD1737" s="305"/>
      <c r="AE1737" s="280"/>
      <c r="AF1737" s="280"/>
      <c r="AG1737" s="280"/>
      <c r="AH1737" s="280"/>
      <c r="AI1737" s="280"/>
      <c r="AJ1737" s="280"/>
      <c r="AK1737" s="501"/>
      <c r="AL1737" s="501"/>
      <c r="AM1737" s="501"/>
      <c r="AN1737" s="501"/>
      <c r="AO1737" s="501"/>
      <c r="AP1737" s="280"/>
    </row>
    <row r="1738" spans="1:42" ht="12.75" customHeight="1" x14ac:dyDescent="0.2">
      <c r="A1738" s="281">
        <v>1737</v>
      </c>
      <c r="B1738" s="281"/>
      <c r="C1738" s="281"/>
      <c r="D1738" s="281"/>
      <c r="E1738" s="281"/>
      <c r="F1738" s="281"/>
      <c r="G1738" s="296"/>
      <c r="H1738" s="676"/>
      <c r="I1738" s="281"/>
      <c r="J1738" s="281"/>
      <c r="K1738" s="281"/>
      <c r="L1738" s="676"/>
      <c r="M1738" s="306"/>
      <c r="N1738" s="325"/>
      <c r="O1738" s="507"/>
      <c r="P1738" s="513"/>
      <c r="Q1738" s="514"/>
      <c r="R1738" s="514"/>
      <c r="S1738" s="279">
        <f t="shared" si="312"/>
        <v>-365</v>
      </c>
      <c r="T1738" s="501"/>
      <c r="U1738" s="324"/>
      <c r="V1738" s="282"/>
      <c r="W1738" s="282"/>
      <c r="X1738" s="280"/>
      <c r="Y1738" s="280"/>
      <c r="Z1738" s="282"/>
      <c r="AA1738" s="319">
        <f t="shared" si="311"/>
        <v>0</v>
      </c>
      <c r="AB1738" s="149"/>
      <c r="AC1738" s="280"/>
      <c r="AD1738" s="305"/>
      <c r="AE1738" s="280"/>
      <c r="AF1738" s="280"/>
      <c r="AG1738" s="280"/>
      <c r="AH1738" s="280"/>
      <c r="AI1738" s="280"/>
      <c r="AJ1738" s="280"/>
      <c r="AK1738" s="501"/>
      <c r="AL1738" s="501"/>
      <c r="AM1738" s="501"/>
      <c r="AN1738" s="501"/>
      <c r="AO1738" s="501"/>
      <c r="AP1738" s="280"/>
    </row>
    <row r="1739" spans="1:42" ht="12.75" customHeight="1" x14ac:dyDescent="0.2">
      <c r="A1739" s="281">
        <v>1738</v>
      </c>
      <c r="B1739" s="281"/>
      <c r="C1739" s="281"/>
      <c r="D1739" s="281"/>
      <c r="E1739" s="281"/>
      <c r="F1739" s="281"/>
      <c r="G1739" s="296"/>
      <c r="H1739" s="676"/>
      <c r="I1739" s="281"/>
      <c r="J1739" s="281"/>
      <c r="K1739" s="281"/>
      <c r="L1739" s="676"/>
      <c r="M1739" s="306"/>
      <c r="N1739" s="325"/>
      <c r="O1739" s="507"/>
      <c r="P1739" s="513"/>
      <c r="Q1739" s="514"/>
      <c r="R1739" s="514"/>
      <c r="S1739" s="279">
        <f t="shared" si="312"/>
        <v>-365</v>
      </c>
      <c r="T1739" s="501"/>
      <c r="U1739" s="324"/>
      <c r="V1739" s="282"/>
      <c r="W1739" s="282"/>
      <c r="X1739" s="280"/>
      <c r="Y1739" s="280"/>
      <c r="Z1739" s="282"/>
      <c r="AA1739" s="319">
        <f t="shared" si="311"/>
        <v>0</v>
      </c>
      <c r="AB1739" s="149"/>
      <c r="AC1739" s="280"/>
      <c r="AD1739" s="305"/>
      <c r="AE1739" s="280"/>
      <c r="AF1739" s="280"/>
      <c r="AG1739" s="280"/>
      <c r="AH1739" s="280"/>
      <c r="AI1739" s="280"/>
      <c r="AJ1739" s="280"/>
      <c r="AK1739" s="501"/>
      <c r="AL1739" s="501"/>
      <c r="AM1739" s="501"/>
      <c r="AN1739" s="501"/>
      <c r="AO1739" s="501"/>
      <c r="AP1739" s="280"/>
    </row>
    <row r="1740" spans="1:42" ht="12.75" customHeight="1" x14ac:dyDescent="0.2">
      <c r="A1740" s="281">
        <v>1739</v>
      </c>
      <c r="B1740" s="281"/>
      <c r="C1740" s="281"/>
      <c r="D1740" s="281"/>
      <c r="E1740" s="281"/>
      <c r="F1740" s="281"/>
      <c r="G1740" s="296"/>
      <c r="H1740" s="676"/>
      <c r="I1740" s="281"/>
      <c r="J1740" s="281"/>
      <c r="K1740" s="281"/>
      <c r="L1740" s="676"/>
      <c r="M1740" s="306"/>
      <c r="N1740" s="325"/>
      <c r="O1740" s="507"/>
      <c r="P1740" s="513"/>
      <c r="Q1740" s="514"/>
      <c r="R1740" s="514"/>
      <c r="S1740" s="279">
        <f t="shared" si="312"/>
        <v>-365</v>
      </c>
      <c r="T1740" s="501"/>
      <c r="U1740" s="324"/>
      <c r="V1740" s="282"/>
      <c r="W1740" s="282"/>
      <c r="X1740" s="280"/>
      <c r="Y1740" s="280"/>
      <c r="Z1740" s="282"/>
      <c r="AA1740" s="319">
        <f t="shared" si="311"/>
        <v>0</v>
      </c>
      <c r="AB1740" s="149"/>
      <c r="AC1740" s="280"/>
      <c r="AD1740" s="305"/>
      <c r="AE1740" s="280"/>
      <c r="AF1740" s="280"/>
      <c r="AG1740" s="280"/>
      <c r="AH1740" s="280"/>
      <c r="AI1740" s="280"/>
      <c r="AJ1740" s="280"/>
      <c r="AK1740" s="501"/>
      <c r="AL1740" s="501"/>
      <c r="AM1740" s="501"/>
      <c r="AN1740" s="501"/>
      <c r="AO1740" s="501"/>
      <c r="AP1740" s="280"/>
    </row>
    <row r="1741" spans="1:42" ht="12.75" customHeight="1" x14ac:dyDescent="0.2">
      <c r="A1741" s="281">
        <v>1740</v>
      </c>
      <c r="B1741" s="281"/>
      <c r="C1741" s="281"/>
      <c r="D1741" s="281"/>
      <c r="E1741" s="281"/>
      <c r="F1741" s="281"/>
      <c r="G1741" s="296"/>
      <c r="H1741" s="676"/>
      <c r="I1741" s="281"/>
      <c r="J1741" s="281"/>
      <c r="K1741" s="281"/>
      <c r="L1741" s="676"/>
      <c r="M1741" s="306"/>
      <c r="N1741" s="325"/>
      <c r="O1741" s="507"/>
      <c r="P1741" s="513"/>
      <c r="Q1741" s="514"/>
      <c r="R1741" s="514"/>
      <c r="S1741" s="279">
        <f t="shared" si="312"/>
        <v>-365</v>
      </c>
      <c r="T1741" s="501"/>
      <c r="U1741" s="324"/>
      <c r="V1741" s="282"/>
      <c r="W1741" s="282"/>
      <c r="X1741" s="280"/>
      <c r="Y1741" s="280"/>
      <c r="Z1741" s="282"/>
      <c r="AA1741" s="319">
        <f t="shared" ref="AA1741:AA1804" si="313">N1741</f>
        <v>0</v>
      </c>
      <c r="AB1741" s="149"/>
      <c r="AC1741" s="280"/>
      <c r="AD1741" s="305"/>
      <c r="AE1741" s="280"/>
      <c r="AF1741" s="280"/>
      <c r="AG1741" s="280"/>
      <c r="AH1741" s="280"/>
      <c r="AI1741" s="280"/>
      <c r="AJ1741" s="280"/>
      <c r="AK1741" s="501"/>
      <c r="AL1741" s="501"/>
      <c r="AM1741" s="501"/>
      <c r="AN1741" s="501"/>
      <c r="AO1741" s="501"/>
      <c r="AP1741" s="280"/>
    </row>
    <row r="1742" spans="1:42" ht="12.75" customHeight="1" x14ac:dyDescent="0.2">
      <c r="A1742" s="281">
        <v>1741</v>
      </c>
      <c r="B1742" s="281"/>
      <c r="C1742" s="281"/>
      <c r="D1742" s="281"/>
      <c r="E1742" s="281"/>
      <c r="F1742" s="281"/>
      <c r="G1742" s="296"/>
      <c r="H1742" s="676"/>
      <c r="I1742" s="281"/>
      <c r="J1742" s="281"/>
      <c r="K1742" s="281"/>
      <c r="L1742" s="676"/>
      <c r="M1742" s="306"/>
      <c r="N1742" s="325"/>
      <c r="O1742" s="507"/>
      <c r="P1742" s="513"/>
      <c r="Q1742" s="514"/>
      <c r="R1742" s="514"/>
      <c r="S1742" s="279">
        <f t="shared" si="312"/>
        <v>-365</v>
      </c>
      <c r="T1742" s="501"/>
      <c r="U1742" s="324"/>
      <c r="V1742" s="282"/>
      <c r="W1742" s="282"/>
      <c r="X1742" s="280"/>
      <c r="Y1742" s="280"/>
      <c r="Z1742" s="282"/>
      <c r="AA1742" s="319">
        <f t="shared" si="313"/>
        <v>0</v>
      </c>
      <c r="AB1742" s="149"/>
      <c r="AC1742" s="280"/>
      <c r="AD1742" s="305"/>
      <c r="AE1742" s="280"/>
      <c r="AF1742" s="280"/>
      <c r="AG1742" s="280"/>
      <c r="AH1742" s="280"/>
      <c r="AI1742" s="280"/>
      <c r="AJ1742" s="280"/>
      <c r="AK1742" s="501"/>
      <c r="AL1742" s="501"/>
      <c r="AM1742" s="501"/>
      <c r="AN1742" s="501"/>
      <c r="AO1742" s="501"/>
      <c r="AP1742" s="280"/>
    </row>
    <row r="1743" spans="1:42" ht="12.75" customHeight="1" x14ac:dyDescent="0.2">
      <c r="A1743" s="281">
        <v>1742</v>
      </c>
      <c r="B1743" s="281"/>
      <c r="C1743" s="281"/>
      <c r="D1743" s="281"/>
      <c r="E1743" s="281"/>
      <c r="F1743" s="281"/>
      <c r="G1743" s="296"/>
      <c r="H1743" s="676"/>
      <c r="I1743" s="281"/>
      <c r="J1743" s="281"/>
      <c r="K1743" s="281"/>
      <c r="L1743" s="676"/>
      <c r="M1743" s="306"/>
      <c r="N1743" s="325"/>
      <c r="O1743" s="507"/>
      <c r="P1743" s="513"/>
      <c r="Q1743" s="514"/>
      <c r="R1743" s="514"/>
      <c r="S1743" s="279">
        <f t="shared" si="312"/>
        <v>-365</v>
      </c>
      <c r="T1743" s="501"/>
      <c r="U1743" s="324"/>
      <c r="V1743" s="282"/>
      <c r="W1743" s="282"/>
      <c r="X1743" s="280"/>
      <c r="Y1743" s="280"/>
      <c r="Z1743" s="282"/>
      <c r="AA1743" s="319">
        <f t="shared" si="313"/>
        <v>0</v>
      </c>
      <c r="AB1743" s="149"/>
      <c r="AC1743" s="280"/>
      <c r="AD1743" s="305"/>
      <c r="AE1743" s="280"/>
      <c r="AF1743" s="280"/>
      <c r="AG1743" s="280"/>
      <c r="AH1743" s="280"/>
      <c r="AI1743" s="280"/>
      <c r="AJ1743" s="280"/>
      <c r="AK1743" s="501"/>
      <c r="AL1743" s="501"/>
      <c r="AM1743" s="501"/>
      <c r="AN1743" s="501"/>
      <c r="AO1743" s="501"/>
      <c r="AP1743" s="280"/>
    </row>
    <row r="1744" spans="1:42" ht="12.75" customHeight="1" x14ac:dyDescent="0.2">
      <c r="A1744" s="281">
        <v>1743</v>
      </c>
      <c r="B1744" s="281"/>
      <c r="C1744" s="281"/>
      <c r="D1744" s="281"/>
      <c r="E1744" s="281"/>
      <c r="F1744" s="281"/>
      <c r="G1744" s="296"/>
      <c r="H1744" s="676"/>
      <c r="I1744" s="281"/>
      <c r="J1744" s="281"/>
      <c r="K1744" s="281"/>
      <c r="L1744" s="676"/>
      <c r="M1744" s="306"/>
      <c r="N1744" s="325"/>
      <c r="O1744" s="507"/>
      <c r="P1744" s="513"/>
      <c r="Q1744" s="514"/>
      <c r="R1744" s="514"/>
      <c r="S1744" s="279">
        <f t="shared" si="312"/>
        <v>-365</v>
      </c>
      <c r="T1744" s="501"/>
      <c r="U1744" s="324"/>
      <c r="V1744" s="282"/>
      <c r="W1744" s="282"/>
      <c r="X1744" s="280"/>
      <c r="Y1744" s="280"/>
      <c r="Z1744" s="282"/>
      <c r="AA1744" s="319">
        <f t="shared" si="313"/>
        <v>0</v>
      </c>
      <c r="AB1744" s="149"/>
      <c r="AC1744" s="280"/>
      <c r="AD1744" s="305"/>
      <c r="AE1744" s="280"/>
      <c r="AF1744" s="280"/>
      <c r="AG1744" s="280"/>
      <c r="AH1744" s="280"/>
      <c r="AI1744" s="280"/>
      <c r="AJ1744" s="280"/>
      <c r="AK1744" s="501"/>
      <c r="AL1744" s="501"/>
      <c r="AM1744" s="501"/>
      <c r="AN1744" s="501"/>
      <c r="AO1744" s="501"/>
      <c r="AP1744" s="280"/>
    </row>
    <row r="1745" spans="1:42" ht="12.75" customHeight="1" x14ac:dyDescent="0.2">
      <c r="A1745" s="281">
        <v>1744</v>
      </c>
      <c r="B1745" s="281"/>
      <c r="C1745" s="281"/>
      <c r="D1745" s="281"/>
      <c r="E1745" s="281"/>
      <c r="F1745" s="281"/>
      <c r="G1745" s="296"/>
      <c r="H1745" s="676"/>
      <c r="I1745" s="281"/>
      <c r="J1745" s="281"/>
      <c r="K1745" s="281"/>
      <c r="L1745" s="676"/>
      <c r="M1745" s="306"/>
      <c r="N1745" s="325"/>
      <c r="O1745" s="507"/>
      <c r="P1745" s="513"/>
      <c r="Q1745" s="514"/>
      <c r="R1745" s="514"/>
      <c r="S1745" s="279">
        <f t="shared" si="312"/>
        <v>-365</v>
      </c>
      <c r="T1745" s="501"/>
      <c r="U1745" s="324"/>
      <c r="V1745" s="282"/>
      <c r="W1745" s="282"/>
      <c r="X1745" s="280"/>
      <c r="Y1745" s="280"/>
      <c r="Z1745" s="282"/>
      <c r="AA1745" s="319">
        <f t="shared" si="313"/>
        <v>0</v>
      </c>
      <c r="AB1745" s="149"/>
      <c r="AC1745" s="280"/>
      <c r="AD1745" s="305"/>
      <c r="AE1745" s="280"/>
      <c r="AF1745" s="280"/>
      <c r="AG1745" s="280"/>
      <c r="AH1745" s="280"/>
      <c r="AI1745" s="280"/>
      <c r="AJ1745" s="280"/>
      <c r="AK1745" s="501"/>
      <c r="AL1745" s="501"/>
      <c r="AM1745" s="501"/>
      <c r="AN1745" s="501"/>
      <c r="AO1745" s="501"/>
      <c r="AP1745" s="280"/>
    </row>
    <row r="1746" spans="1:42" ht="12.75" customHeight="1" x14ac:dyDescent="0.2">
      <c r="A1746" s="281">
        <v>1745</v>
      </c>
      <c r="B1746" s="281"/>
      <c r="C1746" s="281"/>
      <c r="D1746" s="281"/>
      <c r="E1746" s="281"/>
      <c r="F1746" s="281"/>
      <c r="G1746" s="296"/>
      <c r="H1746" s="676"/>
      <c r="I1746" s="281"/>
      <c r="J1746" s="281"/>
      <c r="K1746" s="281"/>
      <c r="L1746" s="676"/>
      <c r="M1746" s="306"/>
      <c r="N1746" s="325"/>
      <c r="O1746" s="507"/>
      <c r="P1746" s="513"/>
      <c r="Q1746" s="514"/>
      <c r="R1746" s="514"/>
      <c r="S1746" s="279">
        <f t="shared" si="312"/>
        <v>-365</v>
      </c>
      <c r="T1746" s="501"/>
      <c r="U1746" s="324"/>
      <c r="V1746" s="282"/>
      <c r="W1746" s="282"/>
      <c r="X1746" s="280"/>
      <c r="Y1746" s="280"/>
      <c r="Z1746" s="282"/>
      <c r="AA1746" s="319">
        <f t="shared" si="313"/>
        <v>0</v>
      </c>
      <c r="AB1746" s="149"/>
      <c r="AC1746" s="280"/>
      <c r="AD1746" s="305"/>
      <c r="AE1746" s="280"/>
      <c r="AF1746" s="280"/>
      <c r="AG1746" s="280"/>
      <c r="AH1746" s="280"/>
      <c r="AI1746" s="280"/>
      <c r="AJ1746" s="280"/>
      <c r="AK1746" s="501"/>
      <c r="AL1746" s="501"/>
      <c r="AM1746" s="501"/>
      <c r="AN1746" s="501"/>
      <c r="AO1746" s="501"/>
      <c r="AP1746" s="280"/>
    </row>
    <row r="1747" spans="1:42" ht="12.75" customHeight="1" x14ac:dyDescent="0.2">
      <c r="A1747" s="281">
        <v>1746</v>
      </c>
      <c r="B1747" s="281"/>
      <c r="C1747" s="281"/>
      <c r="D1747" s="281"/>
      <c r="E1747" s="281"/>
      <c r="F1747" s="281"/>
      <c r="G1747" s="296"/>
      <c r="H1747" s="676"/>
      <c r="I1747" s="281"/>
      <c r="J1747" s="281"/>
      <c r="K1747" s="281"/>
      <c r="L1747" s="676"/>
      <c r="M1747" s="306"/>
      <c r="N1747" s="325"/>
      <c r="O1747" s="507"/>
      <c r="P1747" s="513"/>
      <c r="Q1747" s="514"/>
      <c r="R1747" s="514"/>
      <c r="S1747" s="279">
        <f t="shared" si="312"/>
        <v>-365</v>
      </c>
      <c r="T1747" s="501"/>
      <c r="U1747" s="324"/>
      <c r="V1747" s="282"/>
      <c r="W1747" s="282"/>
      <c r="X1747" s="280"/>
      <c r="Y1747" s="280"/>
      <c r="Z1747" s="282"/>
      <c r="AA1747" s="319">
        <f t="shared" si="313"/>
        <v>0</v>
      </c>
      <c r="AB1747" s="149"/>
      <c r="AC1747" s="280"/>
      <c r="AD1747" s="305"/>
      <c r="AE1747" s="280"/>
      <c r="AF1747" s="280"/>
      <c r="AG1747" s="280"/>
      <c r="AH1747" s="280"/>
      <c r="AI1747" s="280"/>
      <c r="AJ1747" s="280"/>
      <c r="AK1747" s="501"/>
      <c r="AL1747" s="501"/>
      <c r="AM1747" s="501"/>
      <c r="AN1747" s="501"/>
      <c r="AO1747" s="501"/>
      <c r="AP1747" s="280"/>
    </row>
    <row r="1748" spans="1:42" ht="12.75" customHeight="1" x14ac:dyDescent="0.2">
      <c r="A1748" s="281">
        <v>1747</v>
      </c>
      <c r="B1748" s="281"/>
      <c r="C1748" s="281"/>
      <c r="D1748" s="281"/>
      <c r="E1748" s="281"/>
      <c r="F1748" s="281"/>
      <c r="G1748" s="296"/>
      <c r="H1748" s="676"/>
      <c r="I1748" s="281"/>
      <c r="J1748" s="281"/>
      <c r="K1748" s="281"/>
      <c r="L1748" s="676"/>
      <c r="M1748" s="306"/>
      <c r="N1748" s="325"/>
      <c r="O1748" s="507"/>
      <c r="P1748" s="513"/>
      <c r="Q1748" s="514"/>
      <c r="R1748" s="514"/>
      <c r="S1748" s="279">
        <f t="shared" si="312"/>
        <v>-365</v>
      </c>
      <c r="T1748" s="501"/>
      <c r="U1748" s="324"/>
      <c r="V1748" s="282"/>
      <c r="W1748" s="282"/>
      <c r="X1748" s="280"/>
      <c r="Y1748" s="280"/>
      <c r="Z1748" s="282"/>
      <c r="AA1748" s="319">
        <f t="shared" si="313"/>
        <v>0</v>
      </c>
      <c r="AB1748" s="149"/>
      <c r="AC1748" s="280"/>
      <c r="AD1748" s="305"/>
      <c r="AE1748" s="280"/>
      <c r="AF1748" s="280"/>
      <c r="AG1748" s="280"/>
      <c r="AH1748" s="280"/>
      <c r="AI1748" s="280"/>
      <c r="AJ1748" s="280"/>
      <c r="AK1748" s="501"/>
      <c r="AL1748" s="501"/>
      <c r="AM1748" s="501"/>
      <c r="AN1748" s="501"/>
      <c r="AO1748" s="501"/>
      <c r="AP1748" s="280"/>
    </row>
    <row r="1749" spans="1:42" ht="12.75" customHeight="1" x14ac:dyDescent="0.2">
      <c r="A1749" s="281">
        <v>1748</v>
      </c>
      <c r="B1749" s="281"/>
      <c r="C1749" s="281"/>
      <c r="D1749" s="281"/>
      <c r="E1749" s="281"/>
      <c r="F1749" s="281"/>
      <c r="G1749" s="296"/>
      <c r="H1749" s="676"/>
      <c r="I1749" s="281"/>
      <c r="J1749" s="281"/>
      <c r="K1749" s="281"/>
      <c r="L1749" s="676"/>
      <c r="M1749" s="306"/>
      <c r="N1749" s="325"/>
      <c r="O1749" s="507"/>
      <c r="P1749" s="513"/>
      <c r="Q1749" s="514"/>
      <c r="R1749" s="514"/>
      <c r="S1749" s="279">
        <f t="shared" si="312"/>
        <v>-365</v>
      </c>
      <c r="T1749" s="501"/>
      <c r="U1749" s="324"/>
      <c r="V1749" s="282"/>
      <c r="W1749" s="282"/>
      <c r="X1749" s="280"/>
      <c r="Y1749" s="280"/>
      <c r="Z1749" s="282"/>
      <c r="AA1749" s="319">
        <f t="shared" si="313"/>
        <v>0</v>
      </c>
      <c r="AB1749" s="149"/>
      <c r="AC1749" s="280"/>
      <c r="AD1749" s="305"/>
      <c r="AE1749" s="280"/>
      <c r="AF1749" s="280"/>
      <c r="AG1749" s="280"/>
      <c r="AH1749" s="280"/>
      <c r="AI1749" s="280"/>
      <c r="AJ1749" s="280"/>
      <c r="AK1749" s="501"/>
      <c r="AL1749" s="501"/>
      <c r="AM1749" s="501"/>
      <c r="AN1749" s="501"/>
      <c r="AO1749" s="501"/>
      <c r="AP1749" s="280"/>
    </row>
    <row r="1750" spans="1:42" ht="12.75" customHeight="1" x14ac:dyDescent="0.2">
      <c r="A1750" s="281">
        <v>1749</v>
      </c>
      <c r="B1750" s="281"/>
      <c r="C1750" s="281"/>
      <c r="D1750" s="281"/>
      <c r="E1750" s="281"/>
      <c r="F1750" s="281"/>
      <c r="G1750" s="296"/>
      <c r="H1750" s="676"/>
      <c r="I1750" s="281"/>
      <c r="J1750" s="281"/>
      <c r="K1750" s="281"/>
      <c r="L1750" s="676"/>
      <c r="M1750" s="306"/>
      <c r="N1750" s="325"/>
      <c r="O1750" s="507"/>
      <c r="P1750" s="513"/>
      <c r="Q1750" s="514"/>
      <c r="R1750" s="514"/>
      <c r="S1750" s="279">
        <f t="shared" si="312"/>
        <v>-365</v>
      </c>
      <c r="T1750" s="501"/>
      <c r="U1750" s="324"/>
      <c r="V1750" s="282"/>
      <c r="W1750" s="282"/>
      <c r="X1750" s="280"/>
      <c r="Y1750" s="280"/>
      <c r="Z1750" s="282"/>
      <c r="AA1750" s="319">
        <f t="shared" si="313"/>
        <v>0</v>
      </c>
      <c r="AB1750" s="149"/>
      <c r="AC1750" s="280"/>
      <c r="AD1750" s="305"/>
      <c r="AE1750" s="280"/>
      <c r="AF1750" s="280"/>
      <c r="AG1750" s="280"/>
      <c r="AH1750" s="280"/>
      <c r="AI1750" s="280"/>
      <c r="AJ1750" s="280"/>
      <c r="AK1750" s="501"/>
      <c r="AL1750" s="501"/>
      <c r="AM1750" s="501"/>
      <c r="AN1750" s="501"/>
      <c r="AO1750" s="501"/>
      <c r="AP1750" s="280"/>
    </row>
    <row r="1751" spans="1:42" ht="12.75" customHeight="1" x14ac:dyDescent="0.2">
      <c r="A1751" s="281">
        <v>1750</v>
      </c>
      <c r="B1751" s="281"/>
      <c r="C1751" s="281"/>
      <c r="D1751" s="281"/>
      <c r="E1751" s="281"/>
      <c r="F1751" s="281"/>
      <c r="G1751" s="296"/>
      <c r="H1751" s="676"/>
      <c r="I1751" s="281"/>
      <c r="J1751" s="281"/>
      <c r="K1751" s="281"/>
      <c r="L1751" s="676"/>
      <c r="M1751" s="306"/>
      <c r="N1751" s="325"/>
      <c r="O1751" s="507"/>
      <c r="P1751" s="513"/>
      <c r="Q1751" s="514"/>
      <c r="R1751" s="514"/>
      <c r="S1751" s="279">
        <f t="shared" si="312"/>
        <v>-365</v>
      </c>
      <c r="T1751" s="501"/>
      <c r="U1751" s="324"/>
      <c r="V1751" s="282"/>
      <c r="W1751" s="282"/>
      <c r="X1751" s="280"/>
      <c r="Y1751" s="280"/>
      <c r="Z1751" s="282"/>
      <c r="AA1751" s="319">
        <f t="shared" si="313"/>
        <v>0</v>
      </c>
      <c r="AB1751" s="149"/>
      <c r="AC1751" s="280"/>
      <c r="AD1751" s="305"/>
      <c r="AE1751" s="280"/>
      <c r="AF1751" s="280"/>
      <c r="AG1751" s="280"/>
      <c r="AH1751" s="280"/>
      <c r="AI1751" s="280"/>
      <c r="AJ1751" s="280"/>
      <c r="AK1751" s="501"/>
      <c r="AL1751" s="501"/>
      <c r="AM1751" s="501"/>
      <c r="AN1751" s="501"/>
      <c r="AO1751" s="501"/>
      <c r="AP1751" s="280"/>
    </row>
    <row r="1752" spans="1:42" ht="12.75" customHeight="1" x14ac:dyDescent="0.2">
      <c r="A1752" s="281">
        <v>1751</v>
      </c>
      <c r="B1752" s="281"/>
      <c r="C1752" s="281"/>
      <c r="D1752" s="281"/>
      <c r="E1752" s="281"/>
      <c r="F1752" s="281"/>
      <c r="G1752" s="296"/>
      <c r="H1752" s="676"/>
      <c r="I1752" s="281"/>
      <c r="J1752" s="281"/>
      <c r="K1752" s="281"/>
      <c r="L1752" s="676"/>
      <c r="M1752" s="306"/>
      <c r="N1752" s="325"/>
      <c r="O1752" s="507"/>
      <c r="P1752" s="513"/>
      <c r="Q1752" s="514"/>
      <c r="R1752" s="514"/>
      <c r="S1752" s="279">
        <f t="shared" si="312"/>
        <v>-365</v>
      </c>
      <c r="T1752" s="501"/>
      <c r="U1752" s="324"/>
      <c r="V1752" s="282"/>
      <c r="W1752" s="282"/>
      <c r="X1752" s="280"/>
      <c r="Y1752" s="280"/>
      <c r="Z1752" s="282"/>
      <c r="AA1752" s="319">
        <f t="shared" si="313"/>
        <v>0</v>
      </c>
      <c r="AB1752" s="149"/>
      <c r="AC1752" s="280"/>
      <c r="AD1752" s="305"/>
      <c r="AE1752" s="280"/>
      <c r="AF1752" s="280"/>
      <c r="AG1752" s="280"/>
      <c r="AH1752" s="280"/>
      <c r="AI1752" s="280"/>
      <c r="AJ1752" s="280"/>
      <c r="AK1752" s="501"/>
      <c r="AL1752" s="501"/>
      <c r="AM1752" s="501"/>
      <c r="AN1752" s="501"/>
      <c r="AO1752" s="501"/>
      <c r="AP1752" s="280"/>
    </row>
    <row r="1753" spans="1:42" ht="12.75" customHeight="1" x14ac:dyDescent="0.2">
      <c r="A1753" s="281">
        <v>1752</v>
      </c>
      <c r="B1753" s="281"/>
      <c r="C1753" s="281"/>
      <c r="D1753" s="281"/>
      <c r="E1753" s="281"/>
      <c r="F1753" s="281"/>
      <c r="G1753" s="296"/>
      <c r="H1753" s="676"/>
      <c r="I1753" s="281"/>
      <c r="J1753" s="281"/>
      <c r="K1753" s="281"/>
      <c r="L1753" s="676"/>
      <c r="M1753" s="306"/>
      <c r="N1753" s="325"/>
      <c r="O1753" s="507"/>
      <c r="P1753" s="513"/>
      <c r="Q1753" s="514"/>
      <c r="R1753" s="514"/>
      <c r="S1753" s="279">
        <f t="shared" si="312"/>
        <v>-365</v>
      </c>
      <c r="T1753" s="501"/>
      <c r="U1753" s="324"/>
      <c r="V1753" s="282"/>
      <c r="W1753" s="282"/>
      <c r="X1753" s="280"/>
      <c r="Y1753" s="280"/>
      <c r="Z1753" s="282"/>
      <c r="AA1753" s="319">
        <f t="shared" si="313"/>
        <v>0</v>
      </c>
      <c r="AB1753" s="149"/>
      <c r="AC1753" s="280"/>
      <c r="AD1753" s="305"/>
      <c r="AE1753" s="280"/>
      <c r="AF1753" s="280"/>
      <c r="AG1753" s="280"/>
      <c r="AH1753" s="280"/>
      <c r="AI1753" s="280"/>
      <c r="AJ1753" s="280"/>
      <c r="AK1753" s="501"/>
      <c r="AL1753" s="501"/>
      <c r="AM1753" s="501"/>
      <c r="AN1753" s="501"/>
      <c r="AO1753" s="501"/>
      <c r="AP1753" s="280"/>
    </row>
    <row r="1754" spans="1:42" ht="12.75" customHeight="1" x14ac:dyDescent="0.2">
      <c r="A1754" s="281">
        <v>1753</v>
      </c>
      <c r="B1754" s="281"/>
      <c r="C1754" s="281"/>
      <c r="D1754" s="281"/>
      <c r="E1754" s="281"/>
      <c r="F1754" s="281"/>
      <c r="G1754" s="296"/>
      <c r="H1754" s="676"/>
      <c r="I1754" s="281"/>
      <c r="J1754" s="281"/>
      <c r="K1754" s="281"/>
      <c r="L1754" s="676"/>
      <c r="M1754" s="306"/>
      <c r="N1754" s="325"/>
      <c r="O1754" s="507"/>
      <c r="P1754" s="513"/>
      <c r="Q1754" s="514"/>
      <c r="R1754" s="514"/>
      <c r="S1754" s="279">
        <f t="shared" si="312"/>
        <v>-365</v>
      </c>
      <c r="T1754" s="501"/>
      <c r="U1754" s="324"/>
      <c r="V1754" s="282"/>
      <c r="W1754" s="282"/>
      <c r="X1754" s="280"/>
      <c r="Y1754" s="280"/>
      <c r="Z1754" s="282"/>
      <c r="AA1754" s="319">
        <f t="shared" si="313"/>
        <v>0</v>
      </c>
      <c r="AB1754" s="149"/>
      <c r="AC1754" s="280"/>
      <c r="AD1754" s="305"/>
      <c r="AE1754" s="280"/>
      <c r="AF1754" s="280"/>
      <c r="AG1754" s="280"/>
      <c r="AH1754" s="280"/>
      <c r="AI1754" s="280"/>
      <c r="AJ1754" s="280"/>
      <c r="AK1754" s="501"/>
      <c r="AL1754" s="501"/>
      <c r="AM1754" s="501"/>
      <c r="AN1754" s="501"/>
      <c r="AO1754" s="501"/>
      <c r="AP1754" s="280"/>
    </row>
    <row r="1755" spans="1:42" ht="12.75" customHeight="1" x14ac:dyDescent="0.2">
      <c r="A1755" s="281">
        <v>1754</v>
      </c>
      <c r="B1755" s="281"/>
      <c r="C1755" s="281"/>
      <c r="D1755" s="281"/>
      <c r="E1755" s="281"/>
      <c r="F1755" s="281"/>
      <c r="G1755" s="296"/>
      <c r="H1755" s="676"/>
      <c r="I1755" s="281"/>
      <c r="J1755" s="281"/>
      <c r="K1755" s="281"/>
      <c r="L1755" s="676"/>
      <c r="M1755" s="306"/>
      <c r="N1755" s="325"/>
      <c r="O1755" s="507"/>
      <c r="P1755" s="513"/>
      <c r="Q1755" s="514"/>
      <c r="R1755" s="514"/>
      <c r="S1755" s="279">
        <f t="shared" si="312"/>
        <v>-365</v>
      </c>
      <c r="T1755" s="501"/>
      <c r="U1755" s="324"/>
      <c r="V1755" s="282"/>
      <c r="W1755" s="282"/>
      <c r="X1755" s="280"/>
      <c r="Y1755" s="280"/>
      <c r="Z1755" s="282"/>
      <c r="AA1755" s="319">
        <f t="shared" si="313"/>
        <v>0</v>
      </c>
      <c r="AB1755" s="149"/>
      <c r="AC1755" s="280"/>
      <c r="AD1755" s="305"/>
      <c r="AE1755" s="280"/>
      <c r="AF1755" s="280"/>
      <c r="AG1755" s="280"/>
      <c r="AH1755" s="280"/>
      <c r="AI1755" s="280"/>
      <c r="AJ1755" s="280"/>
      <c r="AK1755" s="501"/>
      <c r="AL1755" s="501"/>
      <c r="AM1755" s="501"/>
      <c r="AN1755" s="501"/>
      <c r="AO1755" s="501"/>
      <c r="AP1755" s="280"/>
    </row>
    <row r="1756" spans="1:42" ht="12.75" customHeight="1" x14ac:dyDescent="0.2">
      <c r="A1756" s="281">
        <v>1755</v>
      </c>
      <c r="B1756" s="281"/>
      <c r="C1756" s="281"/>
      <c r="D1756" s="281"/>
      <c r="E1756" s="281"/>
      <c r="F1756" s="281"/>
      <c r="G1756" s="296"/>
      <c r="H1756" s="676"/>
      <c r="I1756" s="281"/>
      <c r="J1756" s="281"/>
      <c r="K1756" s="281"/>
      <c r="L1756" s="676"/>
      <c r="M1756" s="306"/>
      <c r="N1756" s="325"/>
      <c r="O1756" s="507"/>
      <c r="P1756" s="513"/>
      <c r="Q1756" s="514"/>
      <c r="R1756" s="514"/>
      <c r="S1756" s="279">
        <f t="shared" si="312"/>
        <v>-365</v>
      </c>
      <c r="T1756" s="501"/>
      <c r="U1756" s="324"/>
      <c r="V1756" s="282"/>
      <c r="W1756" s="282"/>
      <c r="X1756" s="280"/>
      <c r="Y1756" s="280"/>
      <c r="Z1756" s="282"/>
      <c r="AA1756" s="319">
        <f t="shared" si="313"/>
        <v>0</v>
      </c>
      <c r="AB1756" s="149"/>
      <c r="AC1756" s="280"/>
      <c r="AD1756" s="305"/>
      <c r="AE1756" s="280"/>
      <c r="AF1756" s="280"/>
      <c r="AG1756" s="280"/>
      <c r="AH1756" s="280"/>
      <c r="AI1756" s="280"/>
      <c r="AJ1756" s="280"/>
      <c r="AK1756" s="501"/>
      <c r="AL1756" s="501"/>
      <c r="AM1756" s="501"/>
      <c r="AN1756" s="501"/>
      <c r="AO1756" s="501"/>
      <c r="AP1756" s="280"/>
    </row>
    <row r="1757" spans="1:42" ht="12.75" customHeight="1" x14ac:dyDescent="0.2">
      <c r="A1757" s="281">
        <v>1756</v>
      </c>
      <c r="B1757" s="281"/>
      <c r="C1757" s="281"/>
      <c r="D1757" s="281"/>
      <c r="E1757" s="281"/>
      <c r="F1757" s="281"/>
      <c r="G1757" s="296"/>
      <c r="H1757" s="676"/>
      <c r="I1757" s="281"/>
      <c r="J1757" s="281"/>
      <c r="K1757" s="281"/>
      <c r="L1757" s="676"/>
      <c r="M1757" s="306"/>
      <c r="N1757" s="325"/>
      <c r="O1757" s="507"/>
      <c r="P1757" s="513"/>
      <c r="Q1757" s="514"/>
      <c r="R1757" s="514"/>
      <c r="S1757" s="279">
        <f t="shared" si="312"/>
        <v>-365</v>
      </c>
      <c r="T1757" s="501"/>
      <c r="U1757" s="324"/>
      <c r="V1757" s="282"/>
      <c r="W1757" s="282"/>
      <c r="X1757" s="280"/>
      <c r="Y1757" s="280"/>
      <c r="Z1757" s="282"/>
      <c r="AA1757" s="319">
        <f t="shared" si="313"/>
        <v>0</v>
      </c>
      <c r="AB1757" s="149"/>
      <c r="AC1757" s="280"/>
      <c r="AD1757" s="305"/>
      <c r="AE1757" s="280"/>
      <c r="AF1757" s="280"/>
      <c r="AG1757" s="280"/>
      <c r="AH1757" s="280"/>
      <c r="AI1757" s="280"/>
      <c r="AJ1757" s="280"/>
      <c r="AK1757" s="501"/>
      <c r="AL1757" s="501"/>
      <c r="AM1757" s="501"/>
      <c r="AN1757" s="501"/>
      <c r="AO1757" s="501"/>
      <c r="AP1757" s="280"/>
    </row>
    <row r="1758" spans="1:42" ht="12.75" customHeight="1" x14ac:dyDescent="0.2">
      <c r="A1758" s="281">
        <v>1757</v>
      </c>
      <c r="B1758" s="281"/>
      <c r="C1758" s="281"/>
      <c r="D1758" s="281"/>
      <c r="E1758" s="281"/>
      <c r="F1758" s="281"/>
      <c r="G1758" s="296"/>
      <c r="H1758" s="676"/>
      <c r="I1758" s="281"/>
      <c r="J1758" s="281"/>
      <c r="K1758" s="281"/>
      <c r="L1758" s="676"/>
      <c r="M1758" s="306"/>
      <c r="N1758" s="325"/>
      <c r="O1758" s="507"/>
      <c r="P1758" s="513"/>
      <c r="Q1758" s="514"/>
      <c r="R1758" s="514"/>
      <c r="S1758" s="279">
        <f t="shared" si="312"/>
        <v>-365</v>
      </c>
      <c r="T1758" s="501"/>
      <c r="U1758" s="324"/>
      <c r="V1758" s="282"/>
      <c r="W1758" s="282"/>
      <c r="X1758" s="280"/>
      <c r="Y1758" s="280"/>
      <c r="Z1758" s="282"/>
      <c r="AA1758" s="319">
        <f t="shared" si="313"/>
        <v>0</v>
      </c>
      <c r="AB1758" s="149"/>
      <c r="AC1758" s="280"/>
      <c r="AD1758" s="305"/>
      <c r="AE1758" s="280"/>
      <c r="AF1758" s="280"/>
      <c r="AG1758" s="280"/>
      <c r="AH1758" s="280"/>
      <c r="AI1758" s="280"/>
      <c r="AJ1758" s="280"/>
      <c r="AK1758" s="501"/>
      <c r="AL1758" s="501"/>
      <c r="AM1758" s="501"/>
      <c r="AN1758" s="501"/>
      <c r="AO1758" s="501"/>
      <c r="AP1758" s="280"/>
    </row>
    <row r="1759" spans="1:42" ht="12.75" customHeight="1" x14ac:dyDescent="0.2">
      <c r="A1759" s="281">
        <v>1758</v>
      </c>
      <c r="B1759" s="281"/>
      <c r="C1759" s="281"/>
      <c r="D1759" s="281"/>
      <c r="E1759" s="281"/>
      <c r="F1759" s="281"/>
      <c r="G1759" s="296"/>
      <c r="H1759" s="676"/>
      <c r="I1759" s="281"/>
      <c r="J1759" s="281"/>
      <c r="K1759" s="281"/>
      <c r="L1759" s="676"/>
      <c r="M1759" s="306"/>
      <c r="N1759" s="325"/>
      <c r="O1759" s="507"/>
      <c r="P1759" s="513"/>
      <c r="Q1759" s="514"/>
      <c r="R1759" s="514"/>
      <c r="S1759" s="279">
        <f t="shared" si="312"/>
        <v>-365</v>
      </c>
      <c r="T1759" s="501"/>
      <c r="U1759" s="324"/>
      <c r="V1759" s="282"/>
      <c r="W1759" s="282"/>
      <c r="X1759" s="280"/>
      <c r="Y1759" s="280"/>
      <c r="Z1759" s="282"/>
      <c r="AA1759" s="319">
        <f t="shared" si="313"/>
        <v>0</v>
      </c>
      <c r="AB1759" s="149"/>
      <c r="AC1759" s="280"/>
      <c r="AD1759" s="305"/>
      <c r="AE1759" s="280"/>
      <c r="AF1759" s="280"/>
      <c r="AG1759" s="280"/>
      <c r="AH1759" s="280"/>
      <c r="AI1759" s="280"/>
      <c r="AJ1759" s="280"/>
      <c r="AK1759" s="501"/>
      <c r="AL1759" s="501"/>
      <c r="AM1759" s="501"/>
      <c r="AN1759" s="501"/>
      <c r="AO1759" s="501"/>
      <c r="AP1759" s="280"/>
    </row>
    <row r="1760" spans="1:42" ht="12.75" customHeight="1" x14ac:dyDescent="0.2">
      <c r="A1760" s="281">
        <v>1759</v>
      </c>
      <c r="B1760" s="281"/>
      <c r="C1760" s="281"/>
      <c r="D1760" s="281"/>
      <c r="E1760" s="281"/>
      <c r="F1760" s="281"/>
      <c r="G1760" s="296"/>
      <c r="H1760" s="676"/>
      <c r="I1760" s="281"/>
      <c r="J1760" s="281"/>
      <c r="K1760" s="281"/>
      <c r="L1760" s="676"/>
      <c r="M1760" s="306"/>
      <c r="N1760" s="325"/>
      <c r="O1760" s="507"/>
      <c r="P1760" s="513"/>
      <c r="Q1760" s="514"/>
      <c r="R1760" s="514"/>
      <c r="S1760" s="279">
        <f t="shared" si="312"/>
        <v>-365</v>
      </c>
      <c r="T1760" s="501"/>
      <c r="U1760" s="324"/>
      <c r="V1760" s="282"/>
      <c r="W1760" s="282"/>
      <c r="X1760" s="280"/>
      <c r="Y1760" s="280"/>
      <c r="Z1760" s="282"/>
      <c r="AA1760" s="319">
        <f t="shared" si="313"/>
        <v>0</v>
      </c>
      <c r="AB1760" s="149"/>
      <c r="AC1760" s="280"/>
      <c r="AD1760" s="305"/>
      <c r="AE1760" s="280"/>
      <c r="AF1760" s="280"/>
      <c r="AG1760" s="280"/>
      <c r="AH1760" s="280"/>
      <c r="AI1760" s="280"/>
      <c r="AJ1760" s="280"/>
      <c r="AK1760" s="501"/>
      <c r="AL1760" s="501"/>
      <c r="AM1760" s="501"/>
      <c r="AN1760" s="501"/>
      <c r="AO1760" s="501"/>
      <c r="AP1760" s="280"/>
    </row>
    <row r="1761" spans="1:42" ht="12.75" customHeight="1" x14ac:dyDescent="0.2">
      <c r="A1761" s="281">
        <v>1760</v>
      </c>
      <c r="B1761" s="281"/>
      <c r="C1761" s="281"/>
      <c r="D1761" s="281"/>
      <c r="E1761" s="281"/>
      <c r="F1761" s="281"/>
      <c r="G1761" s="296"/>
      <c r="H1761" s="676"/>
      <c r="I1761" s="281"/>
      <c r="J1761" s="281"/>
      <c r="K1761" s="281"/>
      <c r="L1761" s="676"/>
      <c r="M1761" s="306"/>
      <c r="N1761" s="325"/>
      <c r="O1761" s="507"/>
      <c r="P1761" s="513"/>
      <c r="Q1761" s="514"/>
      <c r="R1761" s="514"/>
      <c r="S1761" s="279">
        <f t="shared" si="312"/>
        <v>-365</v>
      </c>
      <c r="T1761" s="501"/>
      <c r="U1761" s="324"/>
      <c r="V1761" s="282"/>
      <c r="W1761" s="282"/>
      <c r="X1761" s="280"/>
      <c r="Y1761" s="280"/>
      <c r="Z1761" s="282"/>
      <c r="AA1761" s="319">
        <f t="shared" si="313"/>
        <v>0</v>
      </c>
      <c r="AB1761" s="149"/>
      <c r="AC1761" s="280"/>
      <c r="AD1761" s="305"/>
      <c r="AE1761" s="280"/>
      <c r="AF1761" s="280"/>
      <c r="AG1761" s="280"/>
      <c r="AH1761" s="280"/>
      <c r="AI1761" s="280"/>
      <c r="AJ1761" s="280"/>
      <c r="AK1761" s="501"/>
      <c r="AL1761" s="501"/>
      <c r="AM1761" s="501"/>
      <c r="AN1761" s="501"/>
      <c r="AO1761" s="501"/>
      <c r="AP1761" s="280"/>
    </row>
    <row r="1762" spans="1:42" ht="12.75" customHeight="1" x14ac:dyDescent="0.2">
      <c r="A1762" s="281">
        <v>1761</v>
      </c>
      <c r="B1762" s="281"/>
      <c r="C1762" s="281"/>
      <c r="D1762" s="281"/>
      <c r="E1762" s="281"/>
      <c r="F1762" s="281"/>
      <c r="G1762" s="296"/>
      <c r="H1762" s="676"/>
      <c r="I1762" s="281"/>
      <c r="J1762" s="281"/>
      <c r="K1762" s="281"/>
      <c r="L1762" s="676"/>
      <c r="M1762" s="306"/>
      <c r="N1762" s="325"/>
      <c r="O1762" s="507"/>
      <c r="P1762" s="513"/>
      <c r="Q1762" s="514"/>
      <c r="R1762" s="514"/>
      <c r="S1762" s="279">
        <f t="shared" si="312"/>
        <v>-365</v>
      </c>
      <c r="T1762" s="501"/>
      <c r="U1762" s="324"/>
      <c r="V1762" s="282"/>
      <c r="W1762" s="282"/>
      <c r="X1762" s="280"/>
      <c r="Y1762" s="280"/>
      <c r="Z1762" s="282"/>
      <c r="AA1762" s="319">
        <f t="shared" si="313"/>
        <v>0</v>
      </c>
      <c r="AB1762" s="149"/>
      <c r="AC1762" s="280"/>
      <c r="AD1762" s="305"/>
      <c r="AE1762" s="280"/>
      <c r="AF1762" s="280"/>
      <c r="AG1762" s="280"/>
      <c r="AH1762" s="280"/>
      <c r="AI1762" s="280"/>
      <c r="AJ1762" s="280"/>
      <c r="AK1762" s="501"/>
      <c r="AL1762" s="501"/>
      <c r="AM1762" s="501"/>
      <c r="AN1762" s="501"/>
      <c r="AO1762" s="501"/>
      <c r="AP1762" s="280"/>
    </row>
    <row r="1763" spans="1:42" ht="12.75" customHeight="1" x14ac:dyDescent="0.2">
      <c r="A1763" s="281">
        <v>1762</v>
      </c>
      <c r="B1763" s="281"/>
      <c r="C1763" s="281"/>
      <c r="D1763" s="281"/>
      <c r="E1763" s="281"/>
      <c r="F1763" s="281"/>
      <c r="G1763" s="296"/>
      <c r="H1763" s="676"/>
      <c r="I1763" s="281"/>
      <c r="J1763" s="281"/>
      <c r="K1763" s="281"/>
      <c r="L1763" s="676"/>
      <c r="M1763" s="306"/>
      <c r="N1763" s="325"/>
      <c r="O1763" s="507"/>
      <c r="P1763" s="513"/>
      <c r="Q1763" s="514"/>
      <c r="R1763" s="514"/>
      <c r="S1763" s="279">
        <f t="shared" si="312"/>
        <v>-365</v>
      </c>
      <c r="T1763" s="501"/>
      <c r="U1763" s="324"/>
      <c r="V1763" s="282"/>
      <c r="W1763" s="282"/>
      <c r="X1763" s="280"/>
      <c r="Y1763" s="280"/>
      <c r="Z1763" s="282"/>
      <c r="AA1763" s="319">
        <f t="shared" si="313"/>
        <v>0</v>
      </c>
      <c r="AB1763" s="149"/>
      <c r="AC1763" s="280"/>
      <c r="AD1763" s="305"/>
      <c r="AE1763" s="280"/>
      <c r="AF1763" s="280"/>
      <c r="AG1763" s="280"/>
      <c r="AH1763" s="280"/>
      <c r="AI1763" s="280"/>
      <c r="AJ1763" s="280"/>
      <c r="AK1763" s="501"/>
      <c r="AL1763" s="501"/>
      <c r="AM1763" s="501"/>
      <c r="AN1763" s="501"/>
      <c r="AO1763" s="501"/>
      <c r="AP1763" s="280"/>
    </row>
    <row r="1764" spans="1:42" ht="12.75" customHeight="1" x14ac:dyDescent="0.2">
      <c r="A1764" s="281">
        <v>1763</v>
      </c>
      <c r="B1764" s="281"/>
      <c r="C1764" s="281"/>
      <c r="D1764" s="281"/>
      <c r="E1764" s="281"/>
      <c r="F1764" s="281"/>
      <c r="G1764" s="296"/>
      <c r="H1764" s="676"/>
      <c r="I1764" s="281"/>
      <c r="J1764" s="281"/>
      <c r="K1764" s="281"/>
      <c r="L1764" s="676"/>
      <c r="M1764" s="306"/>
      <c r="N1764" s="325"/>
      <c r="O1764" s="507"/>
      <c r="P1764" s="513"/>
      <c r="Q1764" s="514"/>
      <c r="R1764" s="514"/>
      <c r="S1764" s="279">
        <f t="shared" si="312"/>
        <v>-365</v>
      </c>
      <c r="T1764" s="501"/>
      <c r="U1764" s="324"/>
      <c r="V1764" s="282"/>
      <c r="W1764" s="282"/>
      <c r="X1764" s="280"/>
      <c r="Y1764" s="280"/>
      <c r="Z1764" s="282"/>
      <c r="AA1764" s="319">
        <f t="shared" si="313"/>
        <v>0</v>
      </c>
      <c r="AB1764" s="149"/>
      <c r="AC1764" s="280"/>
      <c r="AD1764" s="305"/>
      <c r="AE1764" s="280"/>
      <c r="AF1764" s="280"/>
      <c r="AG1764" s="280"/>
      <c r="AH1764" s="280"/>
      <c r="AI1764" s="280"/>
      <c r="AJ1764" s="280"/>
      <c r="AK1764" s="501"/>
      <c r="AL1764" s="501"/>
      <c r="AM1764" s="501"/>
      <c r="AN1764" s="501"/>
      <c r="AO1764" s="501"/>
      <c r="AP1764" s="280"/>
    </row>
    <row r="1765" spans="1:42" ht="12.75" customHeight="1" x14ac:dyDescent="0.2">
      <c r="A1765" s="281">
        <v>1764</v>
      </c>
      <c r="B1765" s="281"/>
      <c r="C1765" s="281"/>
      <c r="D1765" s="281"/>
      <c r="E1765" s="281"/>
      <c r="F1765" s="281"/>
      <c r="G1765" s="296"/>
      <c r="H1765" s="676"/>
      <c r="I1765" s="281"/>
      <c r="J1765" s="281"/>
      <c r="K1765" s="281"/>
      <c r="L1765" s="676"/>
      <c r="M1765" s="306"/>
      <c r="N1765" s="325"/>
      <c r="O1765" s="507"/>
      <c r="P1765" s="513"/>
      <c r="Q1765" s="514"/>
      <c r="R1765" s="514"/>
      <c r="S1765" s="279">
        <f t="shared" si="312"/>
        <v>-365</v>
      </c>
      <c r="T1765" s="501"/>
      <c r="U1765" s="324"/>
      <c r="V1765" s="282"/>
      <c r="W1765" s="282"/>
      <c r="X1765" s="280"/>
      <c r="Y1765" s="280"/>
      <c r="Z1765" s="282"/>
      <c r="AA1765" s="319">
        <f t="shared" si="313"/>
        <v>0</v>
      </c>
      <c r="AB1765" s="149"/>
      <c r="AC1765" s="280"/>
      <c r="AD1765" s="305"/>
      <c r="AE1765" s="280"/>
      <c r="AF1765" s="280"/>
      <c r="AG1765" s="280"/>
      <c r="AH1765" s="280"/>
      <c r="AI1765" s="280"/>
      <c r="AJ1765" s="280"/>
      <c r="AK1765" s="501"/>
      <c r="AL1765" s="501"/>
      <c r="AM1765" s="501"/>
      <c r="AN1765" s="501"/>
      <c r="AO1765" s="501"/>
      <c r="AP1765" s="280"/>
    </row>
    <row r="1766" spans="1:42" ht="12.75" customHeight="1" x14ac:dyDescent="0.2">
      <c r="A1766" s="281">
        <v>1765</v>
      </c>
      <c r="B1766" s="281"/>
      <c r="C1766" s="281"/>
      <c r="D1766" s="281"/>
      <c r="E1766" s="281"/>
      <c r="F1766" s="281"/>
      <c r="G1766" s="296"/>
      <c r="H1766" s="676"/>
      <c r="I1766" s="281"/>
      <c r="J1766" s="281"/>
      <c r="K1766" s="281"/>
      <c r="L1766" s="676"/>
      <c r="M1766" s="306"/>
      <c r="N1766" s="325"/>
      <c r="O1766" s="507"/>
      <c r="P1766" s="513"/>
      <c r="Q1766" s="514"/>
      <c r="R1766" s="514"/>
      <c r="S1766" s="279">
        <f t="shared" si="312"/>
        <v>-365</v>
      </c>
      <c r="T1766" s="501"/>
      <c r="U1766" s="324"/>
      <c r="V1766" s="282"/>
      <c r="W1766" s="282"/>
      <c r="X1766" s="280"/>
      <c r="Y1766" s="280"/>
      <c r="Z1766" s="282"/>
      <c r="AA1766" s="319">
        <f t="shared" si="313"/>
        <v>0</v>
      </c>
      <c r="AB1766" s="149"/>
      <c r="AC1766" s="280"/>
      <c r="AD1766" s="305"/>
      <c r="AE1766" s="280"/>
      <c r="AF1766" s="280"/>
      <c r="AG1766" s="280"/>
      <c r="AH1766" s="280"/>
      <c r="AI1766" s="280"/>
      <c r="AJ1766" s="280"/>
      <c r="AK1766" s="501"/>
      <c r="AL1766" s="501"/>
      <c r="AM1766" s="501"/>
      <c r="AN1766" s="501"/>
      <c r="AO1766" s="501"/>
      <c r="AP1766" s="280"/>
    </row>
    <row r="1767" spans="1:42" ht="12.75" customHeight="1" x14ac:dyDescent="0.2">
      <c r="A1767" s="281">
        <v>1766</v>
      </c>
      <c r="B1767" s="281"/>
      <c r="C1767" s="281"/>
      <c r="D1767" s="281"/>
      <c r="E1767" s="281"/>
      <c r="F1767" s="281"/>
      <c r="G1767" s="296"/>
      <c r="H1767" s="676"/>
      <c r="I1767" s="281"/>
      <c r="J1767" s="281"/>
      <c r="K1767" s="281"/>
      <c r="L1767" s="676"/>
      <c r="M1767" s="306"/>
      <c r="N1767" s="325"/>
      <c r="O1767" s="507"/>
      <c r="P1767" s="513"/>
      <c r="Q1767" s="514"/>
      <c r="R1767" s="514"/>
      <c r="S1767" s="279">
        <f t="shared" si="312"/>
        <v>-365</v>
      </c>
      <c r="T1767" s="501"/>
      <c r="U1767" s="324"/>
      <c r="V1767" s="282"/>
      <c r="W1767" s="282"/>
      <c r="X1767" s="280"/>
      <c r="Y1767" s="280"/>
      <c r="Z1767" s="282"/>
      <c r="AA1767" s="319">
        <f t="shared" si="313"/>
        <v>0</v>
      </c>
      <c r="AB1767" s="149"/>
      <c r="AC1767" s="280"/>
      <c r="AD1767" s="305"/>
      <c r="AE1767" s="280"/>
      <c r="AF1767" s="280"/>
      <c r="AG1767" s="280"/>
      <c r="AH1767" s="280"/>
      <c r="AI1767" s="280"/>
      <c r="AJ1767" s="280"/>
      <c r="AK1767" s="501"/>
      <c r="AL1767" s="501"/>
      <c r="AM1767" s="501"/>
      <c r="AN1767" s="501"/>
      <c r="AO1767" s="501"/>
      <c r="AP1767" s="280"/>
    </row>
    <row r="1768" spans="1:42" ht="12.75" customHeight="1" x14ac:dyDescent="0.2">
      <c r="A1768" s="281">
        <v>1767</v>
      </c>
      <c r="B1768" s="281"/>
      <c r="C1768" s="281"/>
      <c r="D1768" s="281"/>
      <c r="E1768" s="281"/>
      <c r="F1768" s="281"/>
      <c r="G1768" s="296"/>
      <c r="H1768" s="676"/>
      <c r="I1768" s="281"/>
      <c r="J1768" s="281"/>
      <c r="K1768" s="281"/>
      <c r="L1768" s="676"/>
      <c r="M1768" s="306"/>
      <c r="N1768" s="325"/>
      <c r="O1768" s="507"/>
      <c r="P1768" s="513"/>
      <c r="Q1768" s="514"/>
      <c r="R1768" s="514"/>
      <c r="S1768" s="279">
        <f t="shared" si="312"/>
        <v>-365</v>
      </c>
      <c r="T1768" s="501"/>
      <c r="U1768" s="324"/>
      <c r="V1768" s="282"/>
      <c r="W1768" s="282"/>
      <c r="X1768" s="280"/>
      <c r="Y1768" s="280"/>
      <c r="Z1768" s="282"/>
      <c r="AA1768" s="319">
        <f t="shared" si="313"/>
        <v>0</v>
      </c>
      <c r="AB1768" s="149"/>
      <c r="AC1768" s="280"/>
      <c r="AD1768" s="305"/>
      <c r="AE1768" s="280"/>
      <c r="AF1768" s="280"/>
      <c r="AG1768" s="280"/>
      <c r="AH1768" s="280"/>
      <c r="AI1768" s="280"/>
      <c r="AJ1768" s="280"/>
      <c r="AK1768" s="501"/>
      <c r="AL1768" s="501"/>
      <c r="AM1768" s="501"/>
      <c r="AN1768" s="501"/>
      <c r="AO1768" s="501"/>
      <c r="AP1768" s="280"/>
    </row>
    <row r="1769" spans="1:42" ht="12.75" customHeight="1" x14ac:dyDescent="0.2">
      <c r="A1769" s="281">
        <v>1768</v>
      </c>
      <c r="B1769" s="281"/>
      <c r="C1769" s="281"/>
      <c r="D1769" s="281"/>
      <c r="E1769" s="281"/>
      <c r="F1769" s="281"/>
      <c r="G1769" s="296"/>
      <c r="H1769" s="676"/>
      <c r="I1769" s="281"/>
      <c r="J1769" s="281"/>
      <c r="K1769" s="281"/>
      <c r="L1769" s="676"/>
      <c r="M1769" s="306"/>
      <c r="N1769" s="325"/>
      <c r="O1769" s="507"/>
      <c r="P1769" s="513"/>
      <c r="Q1769" s="514"/>
      <c r="R1769" s="514"/>
      <c r="S1769" s="279">
        <f t="shared" si="312"/>
        <v>-365</v>
      </c>
      <c r="T1769" s="501"/>
      <c r="U1769" s="324"/>
      <c r="V1769" s="282"/>
      <c r="W1769" s="282"/>
      <c r="X1769" s="280"/>
      <c r="Y1769" s="280"/>
      <c r="Z1769" s="282"/>
      <c r="AA1769" s="319">
        <f t="shared" si="313"/>
        <v>0</v>
      </c>
      <c r="AB1769" s="149"/>
      <c r="AC1769" s="280"/>
      <c r="AD1769" s="305"/>
      <c r="AE1769" s="280"/>
      <c r="AF1769" s="280"/>
      <c r="AG1769" s="280"/>
      <c r="AH1769" s="280"/>
      <c r="AI1769" s="280"/>
      <c r="AJ1769" s="280"/>
      <c r="AK1769" s="501"/>
      <c r="AL1769" s="501"/>
      <c r="AM1769" s="501"/>
      <c r="AN1769" s="501"/>
      <c r="AO1769" s="501"/>
      <c r="AP1769" s="280"/>
    </row>
    <row r="1770" spans="1:42" ht="12.75" customHeight="1" x14ac:dyDescent="0.2">
      <c r="A1770" s="281">
        <v>1769</v>
      </c>
      <c r="B1770" s="281"/>
      <c r="C1770" s="281"/>
      <c r="D1770" s="281"/>
      <c r="E1770" s="281"/>
      <c r="F1770" s="281"/>
      <c r="G1770" s="296"/>
      <c r="H1770" s="676"/>
      <c r="I1770" s="281"/>
      <c r="J1770" s="281"/>
      <c r="K1770" s="281"/>
      <c r="L1770" s="676"/>
      <c r="M1770" s="306"/>
      <c r="N1770" s="325"/>
      <c r="O1770" s="507"/>
      <c r="P1770" s="513"/>
      <c r="Q1770" s="514"/>
      <c r="R1770" s="514"/>
      <c r="S1770" s="279">
        <f t="shared" si="312"/>
        <v>-365</v>
      </c>
      <c r="T1770" s="501"/>
      <c r="U1770" s="324"/>
      <c r="V1770" s="282"/>
      <c r="W1770" s="282"/>
      <c r="X1770" s="280"/>
      <c r="Y1770" s="280"/>
      <c r="Z1770" s="282"/>
      <c r="AA1770" s="319">
        <f t="shared" si="313"/>
        <v>0</v>
      </c>
      <c r="AB1770" s="149"/>
      <c r="AC1770" s="280"/>
      <c r="AD1770" s="305"/>
      <c r="AE1770" s="280"/>
      <c r="AF1770" s="280"/>
      <c r="AG1770" s="280"/>
      <c r="AH1770" s="280"/>
      <c r="AI1770" s="280"/>
      <c r="AJ1770" s="280"/>
      <c r="AK1770" s="501"/>
      <c r="AL1770" s="501"/>
      <c r="AM1770" s="501"/>
      <c r="AN1770" s="501"/>
      <c r="AO1770" s="501"/>
      <c r="AP1770" s="280"/>
    </row>
    <row r="1771" spans="1:42" ht="12.75" customHeight="1" x14ac:dyDescent="0.2">
      <c r="A1771" s="281">
        <v>1770</v>
      </c>
      <c r="B1771" s="281"/>
      <c r="C1771" s="281"/>
      <c r="D1771" s="281"/>
      <c r="E1771" s="281"/>
      <c r="F1771" s="281"/>
      <c r="G1771" s="296"/>
      <c r="H1771" s="676"/>
      <c r="I1771" s="281"/>
      <c r="J1771" s="281"/>
      <c r="K1771" s="281"/>
      <c r="L1771" s="676"/>
      <c r="M1771" s="306"/>
      <c r="N1771" s="325"/>
      <c r="O1771" s="507"/>
      <c r="P1771" s="513"/>
      <c r="Q1771" s="514"/>
      <c r="R1771" s="514"/>
      <c r="S1771" s="279">
        <f t="shared" si="312"/>
        <v>-365</v>
      </c>
      <c r="T1771" s="501"/>
      <c r="U1771" s="324"/>
      <c r="V1771" s="282"/>
      <c r="W1771" s="282"/>
      <c r="X1771" s="280"/>
      <c r="Y1771" s="280"/>
      <c r="Z1771" s="282"/>
      <c r="AA1771" s="319">
        <f t="shared" si="313"/>
        <v>0</v>
      </c>
      <c r="AB1771" s="149"/>
      <c r="AC1771" s="280"/>
      <c r="AD1771" s="305"/>
      <c r="AE1771" s="280"/>
      <c r="AF1771" s="280"/>
      <c r="AG1771" s="280"/>
      <c r="AH1771" s="280"/>
      <c r="AI1771" s="280"/>
      <c r="AJ1771" s="280"/>
      <c r="AK1771" s="501"/>
      <c r="AL1771" s="501"/>
      <c r="AM1771" s="501"/>
      <c r="AN1771" s="501"/>
      <c r="AO1771" s="501"/>
      <c r="AP1771" s="280"/>
    </row>
    <row r="1772" spans="1:42" ht="12.75" customHeight="1" x14ac:dyDescent="0.2">
      <c r="A1772" s="281">
        <v>1771</v>
      </c>
      <c r="B1772" s="281"/>
      <c r="C1772" s="281"/>
      <c r="D1772" s="281"/>
      <c r="E1772" s="281"/>
      <c r="F1772" s="281"/>
      <c r="G1772" s="296"/>
      <c r="H1772" s="676"/>
      <c r="I1772" s="281"/>
      <c r="J1772" s="281"/>
      <c r="K1772" s="281"/>
      <c r="L1772" s="676"/>
      <c r="M1772" s="306"/>
      <c r="N1772" s="325"/>
      <c r="O1772" s="507"/>
      <c r="P1772" s="513"/>
      <c r="Q1772" s="514"/>
      <c r="R1772" s="514"/>
      <c r="S1772" s="279">
        <f t="shared" si="312"/>
        <v>-365</v>
      </c>
      <c r="T1772" s="501"/>
      <c r="U1772" s="324"/>
      <c r="V1772" s="282"/>
      <c r="W1772" s="282"/>
      <c r="X1772" s="280"/>
      <c r="Y1772" s="280"/>
      <c r="Z1772" s="282"/>
      <c r="AA1772" s="319">
        <f t="shared" si="313"/>
        <v>0</v>
      </c>
      <c r="AB1772" s="149"/>
      <c r="AC1772" s="280"/>
      <c r="AD1772" s="305"/>
      <c r="AE1772" s="280"/>
      <c r="AF1772" s="280"/>
      <c r="AG1772" s="280"/>
      <c r="AH1772" s="280"/>
      <c r="AI1772" s="280"/>
      <c r="AJ1772" s="280"/>
      <c r="AK1772" s="501"/>
      <c r="AL1772" s="501"/>
      <c r="AM1772" s="501"/>
      <c r="AN1772" s="501"/>
      <c r="AO1772" s="501"/>
      <c r="AP1772" s="280"/>
    </row>
    <row r="1773" spans="1:42" ht="12.75" customHeight="1" x14ac:dyDescent="0.2">
      <c r="A1773" s="281">
        <v>1772</v>
      </c>
      <c r="B1773" s="281"/>
      <c r="C1773" s="281"/>
      <c r="D1773" s="281"/>
      <c r="E1773" s="281"/>
      <c r="F1773" s="281"/>
      <c r="G1773" s="296"/>
      <c r="H1773" s="676"/>
      <c r="I1773" s="281"/>
      <c r="J1773" s="281"/>
      <c r="K1773" s="281"/>
      <c r="L1773" s="676"/>
      <c r="M1773" s="306"/>
      <c r="N1773" s="325"/>
      <c r="O1773" s="507"/>
      <c r="P1773" s="513"/>
      <c r="Q1773" s="514"/>
      <c r="R1773" s="514"/>
      <c r="S1773" s="279">
        <f t="shared" si="312"/>
        <v>-365</v>
      </c>
      <c r="T1773" s="501"/>
      <c r="U1773" s="324"/>
      <c r="V1773" s="282"/>
      <c r="W1773" s="282"/>
      <c r="X1773" s="280"/>
      <c r="Y1773" s="280"/>
      <c r="Z1773" s="282"/>
      <c r="AA1773" s="319">
        <f t="shared" si="313"/>
        <v>0</v>
      </c>
      <c r="AB1773" s="149"/>
      <c r="AC1773" s="280"/>
      <c r="AD1773" s="305"/>
      <c r="AE1773" s="280"/>
      <c r="AF1773" s="280"/>
      <c r="AG1773" s="280"/>
      <c r="AH1773" s="280"/>
      <c r="AI1773" s="280"/>
      <c r="AJ1773" s="280"/>
      <c r="AK1773" s="501"/>
      <c r="AL1773" s="501"/>
      <c r="AM1773" s="501"/>
      <c r="AN1773" s="501"/>
      <c r="AO1773" s="501"/>
      <c r="AP1773" s="280"/>
    </row>
    <row r="1774" spans="1:42" ht="12.75" customHeight="1" x14ac:dyDescent="0.2">
      <c r="A1774" s="281">
        <v>1773</v>
      </c>
      <c r="B1774" s="281"/>
      <c r="C1774" s="281"/>
      <c r="D1774" s="281"/>
      <c r="E1774" s="281"/>
      <c r="F1774" s="281"/>
      <c r="G1774" s="296"/>
      <c r="H1774" s="676"/>
      <c r="I1774" s="281"/>
      <c r="J1774" s="281"/>
      <c r="K1774" s="281"/>
      <c r="L1774" s="676"/>
      <c r="M1774" s="306"/>
      <c r="N1774" s="325"/>
      <c r="O1774" s="507"/>
      <c r="P1774" s="513"/>
      <c r="Q1774" s="514"/>
      <c r="R1774" s="514"/>
      <c r="S1774" s="279">
        <f t="shared" si="312"/>
        <v>-365</v>
      </c>
      <c r="T1774" s="501"/>
      <c r="U1774" s="324"/>
      <c r="V1774" s="282"/>
      <c r="W1774" s="282"/>
      <c r="X1774" s="280"/>
      <c r="Y1774" s="280"/>
      <c r="Z1774" s="282"/>
      <c r="AA1774" s="319">
        <f t="shared" si="313"/>
        <v>0</v>
      </c>
      <c r="AB1774" s="149"/>
      <c r="AC1774" s="280"/>
      <c r="AD1774" s="305"/>
      <c r="AE1774" s="280"/>
      <c r="AF1774" s="280"/>
      <c r="AG1774" s="280"/>
      <c r="AH1774" s="280"/>
      <c r="AI1774" s="280"/>
      <c r="AJ1774" s="280"/>
      <c r="AK1774" s="501"/>
      <c r="AL1774" s="501"/>
      <c r="AM1774" s="501"/>
      <c r="AN1774" s="501"/>
      <c r="AO1774" s="501"/>
      <c r="AP1774" s="280"/>
    </row>
    <row r="1775" spans="1:42" ht="12.75" customHeight="1" x14ac:dyDescent="0.2">
      <c r="A1775" s="281">
        <v>1774</v>
      </c>
      <c r="B1775" s="281"/>
      <c r="C1775" s="281"/>
      <c r="D1775" s="281"/>
      <c r="E1775" s="281"/>
      <c r="F1775" s="281"/>
      <c r="G1775" s="296"/>
      <c r="H1775" s="676"/>
      <c r="I1775" s="281"/>
      <c r="J1775" s="281"/>
      <c r="K1775" s="281"/>
      <c r="L1775" s="676"/>
      <c r="M1775" s="306"/>
      <c r="N1775" s="325"/>
      <c r="O1775" s="507"/>
      <c r="P1775" s="513"/>
      <c r="Q1775" s="514"/>
      <c r="R1775" s="514"/>
      <c r="S1775" s="279">
        <f t="shared" si="312"/>
        <v>-365</v>
      </c>
      <c r="T1775" s="501"/>
      <c r="U1775" s="324"/>
      <c r="V1775" s="282"/>
      <c r="W1775" s="282"/>
      <c r="X1775" s="280"/>
      <c r="Y1775" s="280"/>
      <c r="Z1775" s="282"/>
      <c r="AA1775" s="319">
        <f t="shared" si="313"/>
        <v>0</v>
      </c>
      <c r="AB1775" s="149"/>
      <c r="AC1775" s="280"/>
      <c r="AD1775" s="305"/>
      <c r="AE1775" s="280"/>
      <c r="AF1775" s="280"/>
      <c r="AG1775" s="280"/>
      <c r="AH1775" s="280"/>
      <c r="AI1775" s="280"/>
      <c r="AJ1775" s="280"/>
      <c r="AK1775" s="501"/>
      <c r="AL1775" s="501"/>
      <c r="AM1775" s="501"/>
      <c r="AN1775" s="501"/>
      <c r="AO1775" s="501"/>
      <c r="AP1775" s="280"/>
    </row>
    <row r="1776" spans="1:42" ht="12.75" customHeight="1" x14ac:dyDescent="0.2">
      <c r="A1776" s="281">
        <v>1775</v>
      </c>
      <c r="B1776" s="281"/>
      <c r="C1776" s="281"/>
      <c r="D1776" s="281"/>
      <c r="E1776" s="281"/>
      <c r="F1776" s="281"/>
      <c r="G1776" s="296"/>
      <c r="H1776" s="676"/>
      <c r="I1776" s="281"/>
      <c r="J1776" s="281"/>
      <c r="K1776" s="281"/>
      <c r="L1776" s="676"/>
      <c r="M1776" s="306"/>
      <c r="N1776" s="325"/>
      <c r="O1776" s="507"/>
      <c r="P1776" s="513"/>
      <c r="Q1776" s="514"/>
      <c r="R1776" s="514"/>
      <c r="S1776" s="279">
        <f t="shared" si="312"/>
        <v>-365</v>
      </c>
      <c r="T1776" s="501"/>
      <c r="U1776" s="324"/>
      <c r="V1776" s="282"/>
      <c r="W1776" s="282"/>
      <c r="X1776" s="280"/>
      <c r="Y1776" s="280"/>
      <c r="Z1776" s="282"/>
      <c r="AA1776" s="319">
        <f t="shared" si="313"/>
        <v>0</v>
      </c>
      <c r="AB1776" s="149"/>
      <c r="AC1776" s="280"/>
      <c r="AD1776" s="305"/>
      <c r="AE1776" s="280"/>
      <c r="AF1776" s="280"/>
      <c r="AG1776" s="280"/>
      <c r="AH1776" s="280"/>
      <c r="AI1776" s="280"/>
      <c r="AJ1776" s="280"/>
      <c r="AK1776" s="501"/>
      <c r="AL1776" s="501"/>
      <c r="AM1776" s="501"/>
      <c r="AN1776" s="501"/>
      <c r="AO1776" s="501"/>
      <c r="AP1776" s="280"/>
    </row>
    <row r="1777" spans="1:42" ht="12.75" customHeight="1" x14ac:dyDescent="0.2">
      <c r="A1777" s="281">
        <v>1776</v>
      </c>
      <c r="B1777" s="281"/>
      <c r="C1777" s="281"/>
      <c r="D1777" s="281"/>
      <c r="E1777" s="281"/>
      <c r="F1777" s="281"/>
      <c r="G1777" s="296"/>
      <c r="H1777" s="676"/>
      <c r="I1777" s="281"/>
      <c r="J1777" s="281"/>
      <c r="K1777" s="281"/>
      <c r="L1777" s="676"/>
      <c r="M1777" s="306"/>
      <c r="N1777" s="325"/>
      <c r="O1777" s="507"/>
      <c r="P1777" s="513"/>
      <c r="Q1777" s="514"/>
      <c r="R1777" s="514"/>
      <c r="S1777" s="279">
        <f t="shared" si="312"/>
        <v>-365</v>
      </c>
      <c r="T1777" s="501"/>
      <c r="U1777" s="324"/>
      <c r="V1777" s="282"/>
      <c r="W1777" s="282"/>
      <c r="X1777" s="280"/>
      <c r="Y1777" s="280"/>
      <c r="Z1777" s="282"/>
      <c r="AA1777" s="319">
        <f t="shared" si="313"/>
        <v>0</v>
      </c>
      <c r="AB1777" s="149"/>
      <c r="AC1777" s="280"/>
      <c r="AD1777" s="305"/>
      <c r="AE1777" s="280"/>
      <c r="AF1777" s="280"/>
      <c r="AG1777" s="280"/>
      <c r="AH1777" s="280"/>
      <c r="AI1777" s="280"/>
      <c r="AJ1777" s="280"/>
      <c r="AK1777" s="501"/>
      <c r="AL1777" s="501"/>
      <c r="AM1777" s="501"/>
      <c r="AN1777" s="501"/>
      <c r="AO1777" s="501"/>
      <c r="AP1777" s="280"/>
    </row>
    <row r="1778" spans="1:42" ht="12.75" customHeight="1" x14ac:dyDescent="0.2">
      <c r="A1778" s="281">
        <v>1777</v>
      </c>
      <c r="B1778" s="281"/>
      <c r="C1778" s="281"/>
      <c r="D1778" s="281"/>
      <c r="E1778" s="281"/>
      <c r="F1778" s="281"/>
      <c r="G1778" s="296"/>
      <c r="H1778" s="676"/>
      <c r="I1778" s="281"/>
      <c r="J1778" s="281"/>
      <c r="K1778" s="281"/>
      <c r="L1778" s="676"/>
      <c r="M1778" s="306"/>
      <c r="N1778" s="325"/>
      <c r="O1778" s="507"/>
      <c r="P1778" s="513"/>
      <c r="Q1778" s="514"/>
      <c r="R1778" s="514"/>
      <c r="S1778" s="279">
        <f t="shared" si="312"/>
        <v>-365</v>
      </c>
      <c r="T1778" s="501"/>
      <c r="U1778" s="324"/>
      <c r="V1778" s="282"/>
      <c r="W1778" s="282"/>
      <c r="X1778" s="280"/>
      <c r="Y1778" s="280"/>
      <c r="Z1778" s="282"/>
      <c r="AA1778" s="319">
        <f t="shared" si="313"/>
        <v>0</v>
      </c>
      <c r="AB1778" s="149"/>
      <c r="AC1778" s="280"/>
      <c r="AD1778" s="305"/>
      <c r="AE1778" s="280"/>
      <c r="AF1778" s="280"/>
      <c r="AG1778" s="280"/>
      <c r="AH1778" s="280"/>
      <c r="AI1778" s="280"/>
      <c r="AJ1778" s="280"/>
      <c r="AK1778" s="501"/>
      <c r="AL1778" s="501"/>
      <c r="AM1778" s="501"/>
      <c r="AN1778" s="501"/>
      <c r="AO1778" s="501"/>
      <c r="AP1778" s="280"/>
    </row>
    <row r="1779" spans="1:42" ht="12.75" customHeight="1" x14ac:dyDescent="0.2">
      <c r="A1779" s="281">
        <v>1778</v>
      </c>
      <c r="B1779" s="281"/>
      <c r="C1779" s="281"/>
      <c r="D1779" s="281"/>
      <c r="E1779" s="281"/>
      <c r="F1779" s="281"/>
      <c r="G1779" s="296"/>
      <c r="H1779" s="676"/>
      <c r="I1779" s="281"/>
      <c r="J1779" s="281"/>
      <c r="K1779" s="281"/>
      <c r="L1779" s="676"/>
      <c r="M1779" s="306"/>
      <c r="N1779" s="325"/>
      <c r="O1779" s="507"/>
      <c r="P1779" s="513"/>
      <c r="Q1779" s="514"/>
      <c r="R1779" s="514"/>
      <c r="S1779" s="279">
        <f t="shared" si="312"/>
        <v>-365</v>
      </c>
      <c r="T1779" s="501"/>
      <c r="U1779" s="324"/>
      <c r="V1779" s="282"/>
      <c r="W1779" s="282"/>
      <c r="X1779" s="280"/>
      <c r="Y1779" s="280"/>
      <c r="Z1779" s="282"/>
      <c r="AA1779" s="319">
        <f t="shared" si="313"/>
        <v>0</v>
      </c>
      <c r="AB1779" s="149"/>
      <c r="AC1779" s="280"/>
      <c r="AD1779" s="305"/>
      <c r="AE1779" s="280"/>
      <c r="AF1779" s="280"/>
      <c r="AG1779" s="280"/>
      <c r="AH1779" s="280"/>
      <c r="AI1779" s="280"/>
      <c r="AJ1779" s="280"/>
      <c r="AK1779" s="501"/>
      <c r="AL1779" s="501"/>
      <c r="AM1779" s="501"/>
      <c r="AN1779" s="501"/>
      <c r="AO1779" s="501"/>
      <c r="AP1779" s="280"/>
    </row>
    <row r="1780" spans="1:42" ht="12.75" customHeight="1" x14ac:dyDescent="0.2">
      <c r="A1780" s="281">
        <v>1779</v>
      </c>
      <c r="B1780" s="281"/>
      <c r="C1780" s="281"/>
      <c r="D1780" s="281"/>
      <c r="E1780" s="281"/>
      <c r="F1780" s="281"/>
      <c r="G1780" s="296"/>
      <c r="H1780" s="676"/>
      <c r="I1780" s="281"/>
      <c r="J1780" s="281"/>
      <c r="K1780" s="281"/>
      <c r="L1780" s="676"/>
      <c r="M1780" s="306"/>
      <c r="N1780" s="325"/>
      <c r="O1780" s="507"/>
      <c r="P1780" s="513"/>
      <c r="Q1780" s="514"/>
      <c r="R1780" s="514"/>
      <c r="S1780" s="279">
        <f t="shared" si="312"/>
        <v>-365</v>
      </c>
      <c r="T1780" s="501"/>
      <c r="U1780" s="324"/>
      <c r="V1780" s="282"/>
      <c r="W1780" s="282"/>
      <c r="X1780" s="280"/>
      <c r="Y1780" s="280"/>
      <c r="Z1780" s="282"/>
      <c r="AA1780" s="319">
        <f t="shared" si="313"/>
        <v>0</v>
      </c>
      <c r="AB1780" s="149"/>
      <c r="AC1780" s="280"/>
      <c r="AD1780" s="305"/>
      <c r="AE1780" s="280"/>
      <c r="AF1780" s="280"/>
      <c r="AG1780" s="280"/>
      <c r="AH1780" s="280"/>
      <c r="AI1780" s="280"/>
      <c r="AJ1780" s="280"/>
      <c r="AK1780" s="501"/>
      <c r="AL1780" s="501"/>
      <c r="AM1780" s="501"/>
      <c r="AN1780" s="501"/>
      <c r="AO1780" s="501"/>
      <c r="AP1780" s="280"/>
    </row>
    <row r="1781" spans="1:42" ht="12.75" customHeight="1" x14ac:dyDescent="0.2">
      <c r="A1781" s="281">
        <v>1780</v>
      </c>
      <c r="B1781" s="281"/>
      <c r="C1781" s="281"/>
      <c r="D1781" s="281"/>
      <c r="E1781" s="281"/>
      <c r="F1781" s="281"/>
      <c r="G1781" s="296"/>
      <c r="H1781" s="676"/>
      <c r="I1781" s="281"/>
      <c r="J1781" s="281"/>
      <c r="K1781" s="281"/>
      <c r="L1781" s="676"/>
      <c r="M1781" s="306"/>
      <c r="N1781" s="325"/>
      <c r="O1781" s="507"/>
      <c r="P1781" s="513"/>
      <c r="Q1781" s="514"/>
      <c r="R1781" s="514"/>
      <c r="S1781" s="279">
        <f t="shared" si="312"/>
        <v>-365</v>
      </c>
      <c r="T1781" s="501"/>
      <c r="U1781" s="324"/>
      <c r="V1781" s="282"/>
      <c r="W1781" s="282"/>
      <c r="X1781" s="280"/>
      <c r="Y1781" s="280"/>
      <c r="Z1781" s="282"/>
      <c r="AA1781" s="319">
        <f t="shared" si="313"/>
        <v>0</v>
      </c>
      <c r="AB1781" s="149"/>
      <c r="AC1781" s="280"/>
      <c r="AD1781" s="305"/>
      <c r="AE1781" s="280"/>
      <c r="AF1781" s="280"/>
      <c r="AG1781" s="280"/>
      <c r="AH1781" s="280"/>
      <c r="AI1781" s="280"/>
      <c r="AJ1781" s="280"/>
      <c r="AK1781" s="501"/>
      <c r="AL1781" s="501"/>
      <c r="AM1781" s="501"/>
      <c r="AN1781" s="501"/>
      <c r="AO1781" s="501"/>
      <c r="AP1781" s="280"/>
    </row>
    <row r="1782" spans="1:42" ht="12.75" customHeight="1" x14ac:dyDescent="0.2">
      <c r="A1782" s="281">
        <v>1781</v>
      </c>
      <c r="B1782" s="281"/>
      <c r="C1782" s="281"/>
      <c r="D1782" s="281"/>
      <c r="E1782" s="281"/>
      <c r="F1782" s="281"/>
      <c r="G1782" s="296"/>
      <c r="H1782" s="676"/>
      <c r="I1782" s="281"/>
      <c r="J1782" s="281"/>
      <c r="K1782" s="281"/>
      <c r="L1782" s="676"/>
      <c r="M1782" s="306"/>
      <c r="N1782" s="325"/>
      <c r="O1782" s="507"/>
      <c r="P1782" s="513"/>
      <c r="Q1782" s="514"/>
      <c r="R1782" s="514"/>
      <c r="S1782" s="279">
        <f t="shared" si="312"/>
        <v>-365</v>
      </c>
      <c r="T1782" s="501"/>
      <c r="U1782" s="324"/>
      <c r="V1782" s="282"/>
      <c r="W1782" s="282"/>
      <c r="X1782" s="280"/>
      <c r="Y1782" s="280"/>
      <c r="Z1782" s="282"/>
      <c r="AA1782" s="319">
        <f t="shared" si="313"/>
        <v>0</v>
      </c>
      <c r="AB1782" s="149"/>
      <c r="AC1782" s="280"/>
      <c r="AD1782" s="305"/>
      <c r="AE1782" s="280"/>
      <c r="AF1782" s="280"/>
      <c r="AG1782" s="280"/>
      <c r="AH1782" s="280"/>
      <c r="AI1782" s="280"/>
      <c r="AJ1782" s="280"/>
      <c r="AK1782" s="501"/>
      <c r="AL1782" s="501"/>
      <c r="AM1782" s="501"/>
      <c r="AN1782" s="501"/>
      <c r="AO1782" s="501"/>
      <c r="AP1782" s="280"/>
    </row>
    <row r="1783" spans="1:42" ht="12.75" customHeight="1" x14ac:dyDescent="0.2">
      <c r="A1783" s="281">
        <v>1782</v>
      </c>
      <c r="B1783" s="281"/>
      <c r="C1783" s="281"/>
      <c r="D1783" s="281"/>
      <c r="E1783" s="281"/>
      <c r="F1783" s="281"/>
      <c r="G1783" s="296"/>
      <c r="H1783" s="676"/>
      <c r="I1783" s="281"/>
      <c r="J1783" s="281"/>
      <c r="K1783" s="281"/>
      <c r="L1783" s="676"/>
      <c r="M1783" s="306"/>
      <c r="N1783" s="325"/>
      <c r="O1783" s="507"/>
      <c r="P1783" s="513"/>
      <c r="Q1783" s="514"/>
      <c r="R1783" s="514"/>
      <c r="S1783" s="279">
        <f t="shared" si="312"/>
        <v>-365</v>
      </c>
      <c r="T1783" s="501"/>
      <c r="U1783" s="324"/>
      <c r="V1783" s="282"/>
      <c r="W1783" s="282"/>
      <c r="X1783" s="280"/>
      <c r="Y1783" s="280"/>
      <c r="Z1783" s="282"/>
      <c r="AA1783" s="319">
        <f t="shared" si="313"/>
        <v>0</v>
      </c>
      <c r="AB1783" s="149"/>
      <c r="AC1783" s="280"/>
      <c r="AD1783" s="305"/>
      <c r="AE1783" s="280"/>
      <c r="AF1783" s="280"/>
      <c r="AG1783" s="280"/>
      <c r="AH1783" s="280"/>
      <c r="AI1783" s="280"/>
      <c r="AJ1783" s="280"/>
      <c r="AK1783" s="501"/>
      <c r="AL1783" s="501"/>
      <c r="AM1783" s="501"/>
      <c r="AN1783" s="501"/>
      <c r="AO1783" s="501"/>
      <c r="AP1783" s="280"/>
    </row>
    <row r="1784" spans="1:42" ht="12.75" customHeight="1" x14ac:dyDescent="0.2">
      <c r="A1784" s="281">
        <v>1783</v>
      </c>
      <c r="B1784" s="281"/>
      <c r="C1784" s="281"/>
      <c r="D1784" s="281"/>
      <c r="E1784" s="281"/>
      <c r="F1784" s="281"/>
      <c r="G1784" s="296"/>
      <c r="H1784" s="676"/>
      <c r="I1784" s="281"/>
      <c r="J1784" s="281"/>
      <c r="K1784" s="281"/>
      <c r="L1784" s="676"/>
      <c r="M1784" s="306"/>
      <c r="N1784" s="325"/>
      <c r="O1784" s="507"/>
      <c r="P1784" s="513"/>
      <c r="Q1784" s="514"/>
      <c r="R1784" s="514"/>
      <c r="S1784" s="279">
        <f t="shared" si="312"/>
        <v>-365</v>
      </c>
      <c r="T1784" s="501"/>
      <c r="U1784" s="324"/>
      <c r="V1784" s="282"/>
      <c r="W1784" s="282"/>
      <c r="X1784" s="280"/>
      <c r="Y1784" s="280"/>
      <c r="Z1784" s="282"/>
      <c r="AA1784" s="319">
        <f t="shared" si="313"/>
        <v>0</v>
      </c>
      <c r="AB1784" s="149"/>
      <c r="AC1784" s="280"/>
      <c r="AD1784" s="305"/>
      <c r="AE1784" s="280"/>
      <c r="AF1784" s="280"/>
      <c r="AG1784" s="280"/>
      <c r="AH1784" s="280"/>
      <c r="AI1784" s="280"/>
      <c r="AJ1784" s="280"/>
      <c r="AK1784" s="501"/>
      <c r="AL1784" s="501"/>
      <c r="AM1784" s="501"/>
      <c r="AN1784" s="501"/>
      <c r="AO1784" s="501"/>
      <c r="AP1784" s="280"/>
    </row>
    <row r="1785" spans="1:42" ht="12.75" customHeight="1" x14ac:dyDescent="0.2">
      <c r="A1785" s="281">
        <v>1784</v>
      </c>
      <c r="B1785" s="281"/>
      <c r="C1785" s="281"/>
      <c r="D1785" s="281"/>
      <c r="E1785" s="281"/>
      <c r="F1785" s="281"/>
      <c r="G1785" s="296"/>
      <c r="H1785" s="676"/>
      <c r="I1785" s="281"/>
      <c r="J1785" s="281"/>
      <c r="K1785" s="281"/>
      <c r="L1785" s="676"/>
      <c r="M1785" s="306"/>
      <c r="N1785" s="325"/>
      <c r="O1785" s="507"/>
      <c r="P1785" s="513"/>
      <c r="Q1785" s="514"/>
      <c r="R1785" s="514"/>
      <c r="S1785" s="279">
        <f t="shared" si="312"/>
        <v>-365</v>
      </c>
      <c r="T1785" s="501"/>
      <c r="U1785" s="324"/>
      <c r="V1785" s="282"/>
      <c r="W1785" s="282"/>
      <c r="X1785" s="280"/>
      <c r="Y1785" s="280"/>
      <c r="Z1785" s="282"/>
      <c r="AA1785" s="319">
        <f t="shared" si="313"/>
        <v>0</v>
      </c>
      <c r="AB1785" s="149"/>
      <c r="AC1785" s="280"/>
      <c r="AD1785" s="305"/>
      <c r="AE1785" s="280"/>
      <c r="AF1785" s="280"/>
      <c r="AG1785" s="280"/>
      <c r="AH1785" s="280"/>
      <c r="AI1785" s="280"/>
      <c r="AJ1785" s="280"/>
      <c r="AK1785" s="501"/>
      <c r="AL1785" s="501"/>
      <c r="AM1785" s="501"/>
      <c r="AN1785" s="501"/>
      <c r="AO1785" s="501"/>
      <c r="AP1785" s="280"/>
    </row>
    <row r="1786" spans="1:42" ht="12.75" customHeight="1" x14ac:dyDescent="0.2">
      <c r="A1786" s="281">
        <v>1785</v>
      </c>
      <c r="B1786" s="281"/>
      <c r="C1786" s="281"/>
      <c r="D1786" s="281"/>
      <c r="E1786" s="281"/>
      <c r="F1786" s="281"/>
      <c r="G1786" s="296"/>
      <c r="H1786" s="676"/>
      <c r="I1786" s="281"/>
      <c r="J1786" s="281"/>
      <c r="K1786" s="281"/>
      <c r="L1786" s="676"/>
      <c r="M1786" s="306"/>
      <c r="N1786" s="325"/>
      <c r="O1786" s="507"/>
      <c r="P1786" s="513"/>
      <c r="Q1786" s="514"/>
      <c r="R1786" s="514"/>
      <c r="S1786" s="279">
        <f t="shared" si="312"/>
        <v>-365</v>
      </c>
      <c r="T1786" s="501"/>
      <c r="U1786" s="324"/>
      <c r="V1786" s="282"/>
      <c r="W1786" s="282"/>
      <c r="X1786" s="280"/>
      <c r="Y1786" s="280"/>
      <c r="Z1786" s="282"/>
      <c r="AA1786" s="319">
        <f t="shared" si="313"/>
        <v>0</v>
      </c>
      <c r="AB1786" s="149"/>
      <c r="AC1786" s="280"/>
      <c r="AD1786" s="305"/>
      <c r="AE1786" s="280"/>
      <c r="AF1786" s="280"/>
      <c r="AG1786" s="280"/>
      <c r="AH1786" s="280"/>
      <c r="AI1786" s="280"/>
      <c r="AJ1786" s="280"/>
      <c r="AK1786" s="501"/>
      <c r="AL1786" s="501"/>
      <c r="AM1786" s="501"/>
      <c r="AN1786" s="501"/>
      <c r="AO1786" s="501"/>
      <c r="AP1786" s="280"/>
    </row>
    <row r="1787" spans="1:42" ht="12.75" customHeight="1" x14ac:dyDescent="0.2">
      <c r="A1787" s="281">
        <v>1786</v>
      </c>
      <c r="B1787" s="281"/>
      <c r="C1787" s="281"/>
      <c r="D1787" s="281"/>
      <c r="E1787" s="281"/>
      <c r="F1787" s="281"/>
      <c r="G1787" s="296"/>
      <c r="H1787" s="676"/>
      <c r="I1787" s="281"/>
      <c r="J1787" s="281"/>
      <c r="K1787" s="281"/>
      <c r="L1787" s="676"/>
      <c r="M1787" s="306"/>
      <c r="N1787" s="325"/>
      <c r="O1787" s="507"/>
      <c r="P1787" s="513"/>
      <c r="Q1787" s="514"/>
      <c r="R1787" s="514"/>
      <c r="S1787" s="279">
        <f t="shared" si="312"/>
        <v>-365</v>
      </c>
      <c r="T1787" s="501"/>
      <c r="U1787" s="324"/>
      <c r="V1787" s="282"/>
      <c r="W1787" s="282"/>
      <c r="X1787" s="280"/>
      <c r="Y1787" s="280"/>
      <c r="Z1787" s="282"/>
      <c r="AA1787" s="319">
        <f t="shared" si="313"/>
        <v>0</v>
      </c>
      <c r="AB1787" s="149"/>
      <c r="AC1787" s="280"/>
      <c r="AD1787" s="305"/>
      <c r="AE1787" s="280"/>
      <c r="AF1787" s="280"/>
      <c r="AG1787" s="280"/>
      <c r="AH1787" s="280"/>
      <c r="AI1787" s="280"/>
      <c r="AJ1787" s="280"/>
      <c r="AK1787" s="501"/>
      <c r="AL1787" s="501"/>
      <c r="AM1787" s="501"/>
      <c r="AN1787" s="501"/>
      <c r="AO1787" s="501"/>
      <c r="AP1787" s="280"/>
    </row>
    <row r="1788" spans="1:42" ht="12.75" customHeight="1" x14ac:dyDescent="0.2">
      <c r="A1788" s="281">
        <v>1787</v>
      </c>
      <c r="B1788" s="281"/>
      <c r="C1788" s="281"/>
      <c r="D1788" s="281"/>
      <c r="E1788" s="281"/>
      <c r="F1788" s="281"/>
      <c r="G1788" s="296"/>
      <c r="H1788" s="676"/>
      <c r="I1788" s="281"/>
      <c r="J1788" s="281"/>
      <c r="K1788" s="281"/>
      <c r="L1788" s="676"/>
      <c r="M1788" s="306"/>
      <c r="N1788" s="325"/>
      <c r="O1788" s="507"/>
      <c r="P1788" s="513"/>
      <c r="Q1788" s="514"/>
      <c r="R1788" s="514"/>
      <c r="S1788" s="279">
        <f t="shared" si="312"/>
        <v>-365</v>
      </c>
      <c r="T1788" s="501"/>
      <c r="U1788" s="324"/>
      <c r="V1788" s="282"/>
      <c r="W1788" s="282"/>
      <c r="X1788" s="280"/>
      <c r="Y1788" s="280"/>
      <c r="Z1788" s="282"/>
      <c r="AA1788" s="319">
        <f t="shared" si="313"/>
        <v>0</v>
      </c>
      <c r="AB1788" s="149"/>
      <c r="AC1788" s="280"/>
      <c r="AD1788" s="305"/>
      <c r="AE1788" s="280"/>
      <c r="AF1788" s="280"/>
      <c r="AG1788" s="280"/>
      <c r="AH1788" s="280"/>
      <c r="AI1788" s="280"/>
      <c r="AJ1788" s="280"/>
      <c r="AK1788" s="501"/>
      <c r="AL1788" s="501"/>
      <c r="AM1788" s="501"/>
      <c r="AN1788" s="501"/>
      <c r="AO1788" s="501"/>
      <c r="AP1788" s="280"/>
    </row>
    <row r="1789" spans="1:42" ht="12.75" customHeight="1" x14ac:dyDescent="0.2">
      <c r="A1789" s="281">
        <v>1788</v>
      </c>
      <c r="B1789" s="281"/>
      <c r="C1789" s="281"/>
      <c r="D1789" s="281"/>
      <c r="E1789" s="281"/>
      <c r="F1789" s="281"/>
      <c r="G1789" s="296"/>
      <c r="H1789" s="676"/>
      <c r="I1789" s="281"/>
      <c r="J1789" s="281"/>
      <c r="K1789" s="281"/>
      <c r="L1789" s="676"/>
      <c r="M1789" s="306"/>
      <c r="N1789" s="325"/>
      <c r="O1789" s="507"/>
      <c r="P1789" s="513"/>
      <c r="Q1789" s="514"/>
      <c r="R1789" s="514"/>
      <c r="S1789" s="279">
        <f t="shared" si="312"/>
        <v>-365</v>
      </c>
      <c r="T1789" s="501"/>
      <c r="U1789" s="324"/>
      <c r="V1789" s="282"/>
      <c r="W1789" s="282"/>
      <c r="X1789" s="280"/>
      <c r="Y1789" s="280"/>
      <c r="Z1789" s="282"/>
      <c r="AA1789" s="319">
        <f t="shared" si="313"/>
        <v>0</v>
      </c>
      <c r="AB1789" s="149"/>
      <c r="AC1789" s="280"/>
      <c r="AD1789" s="305"/>
      <c r="AE1789" s="280"/>
      <c r="AF1789" s="280"/>
      <c r="AG1789" s="280"/>
      <c r="AH1789" s="280"/>
      <c r="AI1789" s="280"/>
      <c r="AJ1789" s="280"/>
      <c r="AK1789" s="501"/>
      <c r="AL1789" s="501"/>
      <c r="AM1789" s="501"/>
      <c r="AN1789" s="501"/>
      <c r="AO1789" s="501"/>
      <c r="AP1789" s="280"/>
    </row>
    <row r="1790" spans="1:42" ht="12.75" customHeight="1" x14ac:dyDescent="0.2">
      <c r="A1790" s="281">
        <v>1789</v>
      </c>
      <c r="B1790" s="281"/>
      <c r="C1790" s="281"/>
      <c r="D1790" s="281"/>
      <c r="E1790" s="281"/>
      <c r="F1790" s="281"/>
      <c r="G1790" s="296"/>
      <c r="H1790" s="676"/>
      <c r="I1790" s="281"/>
      <c r="J1790" s="281"/>
      <c r="K1790" s="281"/>
      <c r="L1790" s="676"/>
      <c r="M1790" s="306"/>
      <c r="N1790" s="325"/>
      <c r="O1790" s="507"/>
      <c r="P1790" s="513"/>
      <c r="Q1790" s="514"/>
      <c r="R1790" s="514"/>
      <c r="S1790" s="279">
        <f t="shared" si="312"/>
        <v>-365</v>
      </c>
      <c r="T1790" s="501"/>
      <c r="U1790" s="324"/>
      <c r="V1790" s="282"/>
      <c r="W1790" s="282"/>
      <c r="X1790" s="280"/>
      <c r="Y1790" s="280"/>
      <c r="Z1790" s="282"/>
      <c r="AA1790" s="319">
        <f t="shared" si="313"/>
        <v>0</v>
      </c>
      <c r="AB1790" s="149"/>
      <c r="AC1790" s="280"/>
      <c r="AD1790" s="305"/>
      <c r="AE1790" s="280"/>
      <c r="AF1790" s="280"/>
      <c r="AG1790" s="280"/>
      <c r="AH1790" s="280"/>
      <c r="AI1790" s="280"/>
      <c r="AJ1790" s="280"/>
      <c r="AK1790" s="501"/>
      <c r="AL1790" s="501"/>
      <c r="AM1790" s="501"/>
      <c r="AN1790" s="501"/>
      <c r="AO1790" s="501"/>
      <c r="AP1790" s="280"/>
    </row>
    <row r="1791" spans="1:42" ht="12.75" customHeight="1" x14ac:dyDescent="0.2">
      <c r="A1791" s="281">
        <v>1790</v>
      </c>
      <c r="B1791" s="281"/>
      <c r="C1791" s="281"/>
      <c r="D1791" s="281"/>
      <c r="E1791" s="281"/>
      <c r="F1791" s="281"/>
      <c r="G1791" s="296"/>
      <c r="H1791" s="676"/>
      <c r="I1791" s="281"/>
      <c r="J1791" s="281"/>
      <c r="K1791" s="281"/>
      <c r="L1791" s="676"/>
      <c r="M1791" s="306"/>
      <c r="N1791" s="325"/>
      <c r="O1791" s="507"/>
      <c r="P1791" s="513"/>
      <c r="Q1791" s="514"/>
      <c r="R1791" s="514"/>
      <c r="S1791" s="279">
        <f t="shared" si="312"/>
        <v>-365</v>
      </c>
      <c r="T1791" s="501"/>
      <c r="U1791" s="324"/>
      <c r="V1791" s="282"/>
      <c r="W1791" s="282"/>
      <c r="X1791" s="280"/>
      <c r="Y1791" s="280"/>
      <c r="Z1791" s="282"/>
      <c r="AA1791" s="319">
        <f t="shared" si="313"/>
        <v>0</v>
      </c>
      <c r="AB1791" s="149"/>
      <c r="AC1791" s="280"/>
      <c r="AD1791" s="305"/>
      <c r="AE1791" s="280"/>
      <c r="AF1791" s="280"/>
      <c r="AG1791" s="280"/>
      <c r="AH1791" s="280"/>
      <c r="AI1791" s="280"/>
      <c r="AJ1791" s="280"/>
      <c r="AK1791" s="501"/>
      <c r="AL1791" s="501"/>
      <c r="AM1791" s="501"/>
      <c r="AN1791" s="501"/>
      <c r="AO1791" s="501"/>
      <c r="AP1791" s="280"/>
    </row>
    <row r="1792" spans="1:42" ht="12.75" customHeight="1" x14ac:dyDescent="0.2">
      <c r="A1792" s="281">
        <v>1791</v>
      </c>
      <c r="B1792" s="281"/>
      <c r="C1792" s="281"/>
      <c r="D1792" s="281"/>
      <c r="E1792" s="281"/>
      <c r="F1792" s="281"/>
      <c r="G1792" s="296"/>
      <c r="H1792" s="676"/>
      <c r="I1792" s="281"/>
      <c r="J1792" s="281"/>
      <c r="K1792" s="281"/>
      <c r="L1792" s="676"/>
      <c r="M1792" s="306"/>
      <c r="N1792" s="325"/>
      <c r="O1792" s="507"/>
      <c r="P1792" s="513"/>
      <c r="Q1792" s="514"/>
      <c r="R1792" s="514"/>
      <c r="S1792" s="279">
        <f t="shared" si="312"/>
        <v>-365</v>
      </c>
      <c r="T1792" s="501"/>
      <c r="U1792" s="324"/>
      <c r="V1792" s="282"/>
      <c r="W1792" s="282"/>
      <c r="X1792" s="280"/>
      <c r="Y1792" s="280"/>
      <c r="Z1792" s="282"/>
      <c r="AA1792" s="319">
        <f t="shared" si="313"/>
        <v>0</v>
      </c>
      <c r="AB1792" s="149"/>
      <c r="AC1792" s="280"/>
      <c r="AD1792" s="305"/>
      <c r="AE1792" s="280"/>
      <c r="AF1792" s="280"/>
      <c r="AG1792" s="280"/>
      <c r="AH1792" s="280"/>
      <c r="AI1792" s="280"/>
      <c r="AJ1792" s="280"/>
      <c r="AK1792" s="501"/>
      <c r="AL1792" s="501"/>
      <c r="AM1792" s="501"/>
      <c r="AN1792" s="501"/>
      <c r="AO1792" s="501"/>
      <c r="AP1792" s="280"/>
    </row>
    <row r="1793" spans="1:42" ht="12.75" customHeight="1" x14ac:dyDescent="0.2">
      <c r="A1793" s="281">
        <v>1792</v>
      </c>
      <c r="B1793" s="281"/>
      <c r="C1793" s="281"/>
      <c r="D1793" s="281"/>
      <c r="E1793" s="281"/>
      <c r="F1793" s="281"/>
      <c r="G1793" s="296"/>
      <c r="H1793" s="676"/>
      <c r="I1793" s="281"/>
      <c r="J1793" s="281"/>
      <c r="K1793" s="281"/>
      <c r="L1793" s="676"/>
      <c r="M1793" s="306"/>
      <c r="N1793" s="325"/>
      <c r="O1793" s="507"/>
      <c r="P1793" s="513"/>
      <c r="Q1793" s="514"/>
      <c r="R1793" s="514"/>
      <c r="S1793" s="279">
        <f t="shared" si="312"/>
        <v>-365</v>
      </c>
      <c r="T1793" s="501"/>
      <c r="U1793" s="324"/>
      <c r="V1793" s="282"/>
      <c r="W1793" s="282"/>
      <c r="X1793" s="280"/>
      <c r="Y1793" s="280"/>
      <c r="Z1793" s="282"/>
      <c r="AA1793" s="319">
        <f t="shared" si="313"/>
        <v>0</v>
      </c>
      <c r="AB1793" s="149"/>
      <c r="AC1793" s="280"/>
      <c r="AD1793" s="305"/>
      <c r="AE1793" s="280"/>
      <c r="AF1793" s="280"/>
      <c r="AG1793" s="280"/>
      <c r="AH1793" s="280"/>
      <c r="AI1793" s="280"/>
      <c r="AJ1793" s="280"/>
      <c r="AK1793" s="501"/>
      <c r="AL1793" s="501"/>
      <c r="AM1793" s="501"/>
      <c r="AN1793" s="501"/>
      <c r="AO1793" s="501"/>
      <c r="AP1793" s="280"/>
    </row>
    <row r="1794" spans="1:42" ht="12.75" customHeight="1" x14ac:dyDescent="0.2">
      <c r="A1794" s="281">
        <v>1793</v>
      </c>
      <c r="B1794" s="281"/>
      <c r="C1794" s="281"/>
      <c r="D1794" s="281"/>
      <c r="E1794" s="281"/>
      <c r="F1794" s="281"/>
      <c r="G1794" s="296"/>
      <c r="H1794" s="676"/>
      <c r="I1794" s="281"/>
      <c r="J1794" s="281"/>
      <c r="K1794" s="281"/>
      <c r="L1794" s="676"/>
      <c r="M1794" s="306"/>
      <c r="N1794" s="325"/>
      <c r="O1794" s="507"/>
      <c r="P1794" s="513"/>
      <c r="Q1794" s="514"/>
      <c r="R1794" s="514"/>
      <c r="S1794" s="279">
        <f t="shared" si="312"/>
        <v>-365</v>
      </c>
      <c r="T1794" s="501"/>
      <c r="U1794" s="324"/>
      <c r="V1794" s="282"/>
      <c r="W1794" s="282"/>
      <c r="X1794" s="280"/>
      <c r="Y1794" s="280"/>
      <c r="Z1794" s="282"/>
      <c r="AA1794" s="319">
        <f t="shared" si="313"/>
        <v>0</v>
      </c>
      <c r="AB1794" s="149"/>
      <c r="AC1794" s="280"/>
      <c r="AD1794" s="305"/>
      <c r="AE1794" s="280"/>
      <c r="AF1794" s="280"/>
      <c r="AG1794" s="280"/>
      <c r="AH1794" s="280"/>
      <c r="AI1794" s="280"/>
      <c r="AJ1794" s="280"/>
      <c r="AK1794" s="501"/>
      <c r="AL1794" s="501"/>
      <c r="AM1794" s="501"/>
      <c r="AN1794" s="501"/>
      <c r="AO1794" s="501"/>
      <c r="AP1794" s="280"/>
    </row>
    <row r="1795" spans="1:42" ht="12.75" customHeight="1" x14ac:dyDescent="0.2">
      <c r="A1795" s="281">
        <v>1794</v>
      </c>
      <c r="B1795" s="281"/>
      <c r="C1795" s="281"/>
      <c r="D1795" s="281"/>
      <c r="E1795" s="281"/>
      <c r="F1795" s="281"/>
      <c r="G1795" s="296"/>
      <c r="H1795" s="676"/>
      <c r="I1795" s="281"/>
      <c r="J1795" s="281"/>
      <c r="K1795" s="281"/>
      <c r="L1795" s="676"/>
      <c r="M1795" s="306"/>
      <c r="N1795" s="325"/>
      <c r="O1795" s="507"/>
      <c r="P1795" s="513"/>
      <c r="Q1795" s="514"/>
      <c r="R1795" s="514"/>
      <c r="S1795" s="279">
        <f t="shared" si="312"/>
        <v>-365</v>
      </c>
      <c r="T1795" s="501"/>
      <c r="U1795" s="324"/>
      <c r="V1795" s="282"/>
      <c r="W1795" s="282"/>
      <c r="X1795" s="280"/>
      <c r="Y1795" s="280"/>
      <c r="Z1795" s="282"/>
      <c r="AA1795" s="319">
        <f t="shared" si="313"/>
        <v>0</v>
      </c>
      <c r="AB1795" s="149"/>
      <c r="AC1795" s="280"/>
      <c r="AD1795" s="305"/>
      <c r="AE1795" s="280"/>
      <c r="AF1795" s="280"/>
      <c r="AG1795" s="280"/>
      <c r="AH1795" s="280"/>
      <c r="AI1795" s="280"/>
      <c r="AJ1795" s="280"/>
      <c r="AK1795" s="501"/>
      <c r="AL1795" s="501"/>
      <c r="AM1795" s="501"/>
      <c r="AN1795" s="501"/>
      <c r="AO1795" s="501"/>
      <c r="AP1795" s="280"/>
    </row>
    <row r="1796" spans="1:42" ht="12.75" customHeight="1" x14ac:dyDescent="0.2">
      <c r="A1796" s="281">
        <v>1795</v>
      </c>
      <c r="B1796" s="281"/>
      <c r="C1796" s="281"/>
      <c r="D1796" s="281"/>
      <c r="E1796" s="281"/>
      <c r="F1796" s="281"/>
      <c r="G1796" s="296"/>
      <c r="H1796" s="676"/>
      <c r="I1796" s="281"/>
      <c r="J1796" s="281"/>
      <c r="K1796" s="281"/>
      <c r="L1796" s="676"/>
      <c r="M1796" s="306"/>
      <c r="N1796" s="325"/>
      <c r="O1796" s="507"/>
      <c r="P1796" s="513"/>
      <c r="Q1796" s="514"/>
      <c r="R1796" s="514"/>
      <c r="S1796" s="279">
        <f t="shared" si="312"/>
        <v>-365</v>
      </c>
      <c r="T1796" s="501"/>
      <c r="U1796" s="324"/>
      <c r="V1796" s="282"/>
      <c r="W1796" s="282"/>
      <c r="X1796" s="280"/>
      <c r="Y1796" s="280"/>
      <c r="Z1796" s="282"/>
      <c r="AA1796" s="319">
        <f t="shared" si="313"/>
        <v>0</v>
      </c>
      <c r="AB1796" s="149"/>
      <c r="AC1796" s="280"/>
      <c r="AD1796" s="305"/>
      <c r="AE1796" s="280"/>
      <c r="AF1796" s="280"/>
      <c r="AG1796" s="280"/>
      <c r="AH1796" s="280"/>
      <c r="AI1796" s="280"/>
      <c r="AJ1796" s="280"/>
      <c r="AK1796" s="501"/>
      <c r="AL1796" s="501"/>
      <c r="AM1796" s="501"/>
      <c r="AN1796" s="501"/>
      <c r="AO1796" s="501"/>
      <c r="AP1796" s="280"/>
    </row>
    <row r="1797" spans="1:42" ht="12.75" customHeight="1" x14ac:dyDescent="0.2">
      <c r="A1797" s="281">
        <v>1796</v>
      </c>
      <c r="B1797" s="281"/>
      <c r="C1797" s="281"/>
      <c r="D1797" s="281"/>
      <c r="E1797" s="281"/>
      <c r="F1797" s="281"/>
      <c r="G1797" s="296"/>
      <c r="H1797" s="676"/>
      <c r="I1797" s="281"/>
      <c r="J1797" s="281"/>
      <c r="K1797" s="281"/>
      <c r="L1797" s="676"/>
      <c r="M1797" s="306"/>
      <c r="N1797" s="325"/>
      <c r="O1797" s="507"/>
      <c r="P1797" s="513"/>
      <c r="Q1797" s="514"/>
      <c r="R1797" s="514"/>
      <c r="S1797" s="279">
        <f t="shared" si="312"/>
        <v>-365</v>
      </c>
      <c r="T1797" s="501"/>
      <c r="U1797" s="324"/>
      <c r="V1797" s="282"/>
      <c r="W1797" s="282"/>
      <c r="X1797" s="280"/>
      <c r="Y1797" s="280"/>
      <c r="Z1797" s="282"/>
      <c r="AA1797" s="319">
        <f t="shared" si="313"/>
        <v>0</v>
      </c>
      <c r="AB1797" s="149"/>
      <c r="AC1797" s="280"/>
      <c r="AD1797" s="305"/>
      <c r="AE1797" s="280"/>
      <c r="AF1797" s="280"/>
      <c r="AG1797" s="280"/>
      <c r="AH1797" s="280"/>
      <c r="AI1797" s="280"/>
      <c r="AJ1797" s="280"/>
      <c r="AK1797" s="501"/>
      <c r="AL1797" s="501"/>
      <c r="AM1797" s="501"/>
      <c r="AN1797" s="501"/>
      <c r="AO1797" s="501"/>
      <c r="AP1797" s="280"/>
    </row>
    <row r="1798" spans="1:42" ht="12.75" customHeight="1" x14ac:dyDescent="0.2">
      <c r="A1798" s="281">
        <v>1797</v>
      </c>
      <c r="B1798" s="281"/>
      <c r="C1798" s="281"/>
      <c r="D1798" s="281"/>
      <c r="E1798" s="281"/>
      <c r="F1798" s="281"/>
      <c r="G1798" s="296"/>
      <c r="H1798" s="676"/>
      <c r="I1798" s="281"/>
      <c r="J1798" s="281"/>
      <c r="K1798" s="281"/>
      <c r="L1798" s="676"/>
      <c r="M1798" s="306"/>
      <c r="N1798" s="325"/>
      <c r="O1798" s="507"/>
      <c r="P1798" s="513"/>
      <c r="Q1798" s="514"/>
      <c r="R1798" s="514"/>
      <c r="S1798" s="279">
        <f t="shared" si="312"/>
        <v>-365</v>
      </c>
      <c r="T1798" s="501"/>
      <c r="U1798" s="324"/>
      <c r="V1798" s="282"/>
      <c r="W1798" s="282"/>
      <c r="X1798" s="280"/>
      <c r="Y1798" s="280"/>
      <c r="Z1798" s="282"/>
      <c r="AA1798" s="319">
        <f t="shared" si="313"/>
        <v>0</v>
      </c>
      <c r="AB1798" s="149"/>
      <c r="AC1798" s="280"/>
      <c r="AD1798" s="305"/>
      <c r="AE1798" s="280"/>
      <c r="AF1798" s="280"/>
      <c r="AG1798" s="280"/>
      <c r="AH1798" s="280"/>
      <c r="AI1798" s="280"/>
      <c r="AJ1798" s="280"/>
      <c r="AK1798" s="501"/>
      <c r="AL1798" s="501"/>
      <c r="AM1798" s="501"/>
      <c r="AN1798" s="501"/>
      <c r="AO1798" s="501"/>
      <c r="AP1798" s="280"/>
    </row>
    <row r="1799" spans="1:42" ht="12.75" customHeight="1" x14ac:dyDescent="0.2">
      <c r="A1799" s="281">
        <v>1798</v>
      </c>
      <c r="B1799" s="281"/>
      <c r="C1799" s="281"/>
      <c r="D1799" s="281"/>
      <c r="E1799" s="281"/>
      <c r="F1799" s="281"/>
      <c r="G1799" s="296"/>
      <c r="H1799" s="676"/>
      <c r="I1799" s="281"/>
      <c r="J1799" s="281"/>
      <c r="K1799" s="281"/>
      <c r="L1799" s="676"/>
      <c r="M1799" s="306"/>
      <c r="N1799" s="325"/>
      <c r="O1799" s="507"/>
      <c r="P1799" s="513"/>
      <c r="Q1799" s="514"/>
      <c r="R1799" s="514"/>
      <c r="S1799" s="279">
        <f t="shared" si="312"/>
        <v>-365</v>
      </c>
      <c r="T1799" s="501"/>
      <c r="U1799" s="324"/>
      <c r="V1799" s="282"/>
      <c r="W1799" s="282"/>
      <c r="X1799" s="280"/>
      <c r="Y1799" s="280"/>
      <c r="Z1799" s="282"/>
      <c r="AA1799" s="319">
        <f t="shared" si="313"/>
        <v>0</v>
      </c>
      <c r="AB1799" s="149"/>
      <c r="AC1799" s="280"/>
      <c r="AD1799" s="305"/>
      <c r="AE1799" s="280"/>
      <c r="AF1799" s="280"/>
      <c r="AG1799" s="280"/>
      <c r="AH1799" s="280"/>
      <c r="AI1799" s="280"/>
      <c r="AJ1799" s="280"/>
      <c r="AK1799" s="501"/>
      <c r="AL1799" s="501"/>
      <c r="AM1799" s="501"/>
      <c r="AN1799" s="501"/>
      <c r="AO1799" s="501"/>
      <c r="AP1799" s="280"/>
    </row>
    <row r="1800" spans="1:42" ht="12.75" customHeight="1" x14ac:dyDescent="0.2">
      <c r="A1800" s="281">
        <v>1799</v>
      </c>
      <c r="B1800" s="281"/>
      <c r="C1800" s="281"/>
      <c r="D1800" s="281"/>
      <c r="E1800" s="281"/>
      <c r="F1800" s="281"/>
      <c r="G1800" s="296"/>
      <c r="H1800" s="676"/>
      <c r="I1800" s="281"/>
      <c r="J1800" s="281"/>
      <c r="K1800" s="281"/>
      <c r="L1800" s="676"/>
      <c r="M1800" s="306"/>
      <c r="N1800" s="325"/>
      <c r="O1800" s="507"/>
      <c r="P1800" s="513"/>
      <c r="Q1800" s="514"/>
      <c r="R1800" s="514"/>
      <c r="S1800" s="279">
        <f t="shared" si="312"/>
        <v>-365</v>
      </c>
      <c r="T1800" s="501"/>
      <c r="U1800" s="324"/>
      <c r="V1800" s="282"/>
      <c r="W1800" s="282"/>
      <c r="X1800" s="280"/>
      <c r="Y1800" s="280"/>
      <c r="Z1800" s="282"/>
      <c r="AA1800" s="319">
        <f t="shared" si="313"/>
        <v>0</v>
      </c>
      <c r="AB1800" s="149"/>
      <c r="AC1800" s="280"/>
      <c r="AD1800" s="305"/>
      <c r="AE1800" s="280"/>
      <c r="AF1800" s="280"/>
      <c r="AG1800" s="280"/>
      <c r="AH1800" s="280"/>
      <c r="AI1800" s="280"/>
      <c r="AJ1800" s="280"/>
      <c r="AK1800" s="501"/>
      <c r="AL1800" s="501"/>
      <c r="AM1800" s="501"/>
      <c r="AN1800" s="501"/>
      <c r="AO1800" s="501"/>
      <c r="AP1800" s="280"/>
    </row>
    <row r="1801" spans="1:42" ht="12.75" customHeight="1" x14ac:dyDescent="0.2">
      <c r="A1801" s="281">
        <v>1800</v>
      </c>
      <c r="B1801" s="281"/>
      <c r="C1801" s="281"/>
      <c r="D1801" s="281"/>
      <c r="E1801" s="281"/>
      <c r="F1801" s="281"/>
      <c r="G1801" s="296"/>
      <c r="H1801" s="676"/>
      <c r="I1801" s="281"/>
      <c r="J1801" s="281"/>
      <c r="K1801" s="281"/>
      <c r="L1801" s="676"/>
      <c r="M1801" s="306"/>
      <c r="N1801" s="325"/>
      <c r="O1801" s="507"/>
      <c r="P1801" s="513"/>
      <c r="Q1801" s="514"/>
      <c r="R1801" s="514"/>
      <c r="S1801" s="279">
        <f t="shared" ref="S1801:S1864" si="314">SUM(N1801-365)</f>
        <v>-365</v>
      </c>
      <c r="T1801" s="501"/>
      <c r="U1801" s="324"/>
      <c r="V1801" s="282"/>
      <c r="W1801" s="282"/>
      <c r="X1801" s="280"/>
      <c r="Y1801" s="280"/>
      <c r="Z1801" s="282"/>
      <c r="AA1801" s="319">
        <f t="shared" si="313"/>
        <v>0</v>
      </c>
      <c r="AB1801" s="149"/>
      <c r="AC1801" s="280"/>
      <c r="AD1801" s="305"/>
      <c r="AE1801" s="280"/>
      <c r="AF1801" s="280"/>
      <c r="AG1801" s="280"/>
      <c r="AH1801" s="280"/>
      <c r="AI1801" s="280"/>
      <c r="AJ1801" s="280"/>
      <c r="AK1801" s="501"/>
      <c r="AL1801" s="501"/>
      <c r="AM1801" s="501"/>
      <c r="AN1801" s="501"/>
      <c r="AO1801" s="501"/>
      <c r="AP1801" s="280"/>
    </row>
    <row r="1802" spans="1:42" ht="12.75" customHeight="1" x14ac:dyDescent="0.2">
      <c r="A1802" s="281">
        <v>1801</v>
      </c>
      <c r="B1802" s="281"/>
      <c r="C1802" s="281"/>
      <c r="D1802" s="281"/>
      <c r="E1802" s="281"/>
      <c r="F1802" s="281"/>
      <c r="G1802" s="296"/>
      <c r="H1802" s="676"/>
      <c r="I1802" s="281"/>
      <c r="J1802" s="281"/>
      <c r="K1802" s="281"/>
      <c r="L1802" s="676"/>
      <c r="M1802" s="306"/>
      <c r="N1802" s="325"/>
      <c r="O1802" s="507"/>
      <c r="P1802" s="513"/>
      <c r="Q1802" s="514"/>
      <c r="R1802" s="514"/>
      <c r="S1802" s="279">
        <f t="shared" si="314"/>
        <v>-365</v>
      </c>
      <c r="T1802" s="501"/>
      <c r="U1802" s="324"/>
      <c r="V1802" s="282"/>
      <c r="W1802" s="282"/>
      <c r="X1802" s="280"/>
      <c r="Y1802" s="280"/>
      <c r="Z1802" s="282"/>
      <c r="AA1802" s="319">
        <f t="shared" si="313"/>
        <v>0</v>
      </c>
      <c r="AB1802" s="149"/>
      <c r="AC1802" s="280"/>
      <c r="AD1802" s="305"/>
      <c r="AE1802" s="280"/>
      <c r="AF1802" s="280"/>
      <c r="AG1802" s="280"/>
      <c r="AH1802" s="280"/>
      <c r="AI1802" s="280"/>
      <c r="AJ1802" s="280"/>
      <c r="AK1802" s="501"/>
      <c r="AL1802" s="501"/>
      <c r="AM1802" s="501"/>
      <c r="AN1802" s="501"/>
      <c r="AO1802" s="501"/>
      <c r="AP1802" s="280"/>
    </row>
    <row r="1803" spans="1:42" ht="12.75" customHeight="1" x14ac:dyDescent="0.2">
      <c r="A1803" s="281">
        <v>1802</v>
      </c>
      <c r="B1803" s="281"/>
      <c r="C1803" s="281"/>
      <c r="D1803" s="281"/>
      <c r="E1803" s="281"/>
      <c r="F1803" s="281"/>
      <c r="G1803" s="296"/>
      <c r="H1803" s="676"/>
      <c r="I1803" s="281"/>
      <c r="J1803" s="281"/>
      <c r="K1803" s="281"/>
      <c r="L1803" s="676"/>
      <c r="M1803" s="306"/>
      <c r="N1803" s="325"/>
      <c r="O1803" s="507"/>
      <c r="P1803" s="513"/>
      <c r="Q1803" s="514"/>
      <c r="R1803" s="514"/>
      <c r="S1803" s="279">
        <f t="shared" si="314"/>
        <v>-365</v>
      </c>
      <c r="T1803" s="501"/>
      <c r="U1803" s="324"/>
      <c r="V1803" s="282"/>
      <c r="W1803" s="282"/>
      <c r="X1803" s="280"/>
      <c r="Y1803" s="280"/>
      <c r="Z1803" s="282"/>
      <c r="AA1803" s="319">
        <f t="shared" si="313"/>
        <v>0</v>
      </c>
      <c r="AB1803" s="149"/>
      <c r="AC1803" s="280"/>
      <c r="AD1803" s="305"/>
      <c r="AE1803" s="280"/>
      <c r="AF1803" s="280"/>
      <c r="AG1803" s="280"/>
      <c r="AH1803" s="280"/>
      <c r="AI1803" s="280"/>
      <c r="AJ1803" s="280"/>
      <c r="AK1803" s="501"/>
      <c r="AL1803" s="501"/>
      <c r="AM1803" s="501"/>
      <c r="AN1803" s="501"/>
      <c r="AO1803" s="501"/>
      <c r="AP1803" s="280"/>
    </row>
    <row r="1804" spans="1:42" ht="12.75" customHeight="1" x14ac:dyDescent="0.2">
      <c r="A1804" s="281">
        <v>1803</v>
      </c>
      <c r="B1804" s="281"/>
      <c r="C1804" s="281"/>
      <c r="D1804" s="281"/>
      <c r="E1804" s="281"/>
      <c r="F1804" s="281"/>
      <c r="G1804" s="296"/>
      <c r="H1804" s="676"/>
      <c r="I1804" s="281"/>
      <c r="J1804" s="281"/>
      <c r="K1804" s="281"/>
      <c r="L1804" s="676"/>
      <c r="M1804" s="306"/>
      <c r="N1804" s="325"/>
      <c r="O1804" s="507"/>
      <c r="P1804" s="513"/>
      <c r="Q1804" s="514"/>
      <c r="R1804" s="514"/>
      <c r="S1804" s="279">
        <f t="shared" si="314"/>
        <v>-365</v>
      </c>
      <c r="T1804" s="501"/>
      <c r="U1804" s="324"/>
      <c r="V1804" s="282"/>
      <c r="W1804" s="282"/>
      <c r="X1804" s="280"/>
      <c r="Y1804" s="280"/>
      <c r="Z1804" s="282"/>
      <c r="AA1804" s="319">
        <f t="shared" si="313"/>
        <v>0</v>
      </c>
      <c r="AB1804" s="149"/>
      <c r="AC1804" s="280"/>
      <c r="AD1804" s="305"/>
      <c r="AE1804" s="280"/>
      <c r="AF1804" s="280"/>
      <c r="AG1804" s="280"/>
      <c r="AH1804" s="280"/>
      <c r="AI1804" s="280"/>
      <c r="AJ1804" s="280"/>
      <c r="AK1804" s="501"/>
      <c r="AL1804" s="501"/>
      <c r="AM1804" s="501"/>
      <c r="AN1804" s="501"/>
      <c r="AO1804" s="501"/>
      <c r="AP1804" s="280"/>
    </row>
    <row r="1805" spans="1:42" ht="12.75" customHeight="1" x14ac:dyDescent="0.2">
      <c r="A1805" s="281">
        <v>1804</v>
      </c>
      <c r="B1805" s="281"/>
      <c r="C1805" s="281"/>
      <c r="D1805" s="281"/>
      <c r="E1805" s="281"/>
      <c r="F1805" s="281"/>
      <c r="G1805" s="296"/>
      <c r="H1805" s="676"/>
      <c r="I1805" s="281"/>
      <c r="J1805" s="281"/>
      <c r="K1805" s="281"/>
      <c r="L1805" s="676"/>
      <c r="M1805" s="306"/>
      <c r="N1805" s="325"/>
      <c r="O1805" s="507"/>
      <c r="P1805" s="513"/>
      <c r="Q1805" s="514"/>
      <c r="R1805" s="514"/>
      <c r="S1805" s="279">
        <f t="shared" si="314"/>
        <v>-365</v>
      </c>
      <c r="T1805" s="501"/>
      <c r="U1805" s="324"/>
      <c r="V1805" s="282"/>
      <c r="W1805" s="282"/>
      <c r="X1805" s="280"/>
      <c r="Y1805" s="280"/>
      <c r="Z1805" s="282"/>
      <c r="AA1805" s="319">
        <f t="shared" ref="AA1805:AA1868" si="315">N1805</f>
        <v>0</v>
      </c>
      <c r="AB1805" s="149"/>
      <c r="AC1805" s="280"/>
      <c r="AD1805" s="305"/>
      <c r="AE1805" s="280"/>
      <c r="AF1805" s="280"/>
      <c r="AG1805" s="280"/>
      <c r="AH1805" s="280"/>
      <c r="AI1805" s="280"/>
      <c r="AJ1805" s="280"/>
      <c r="AK1805" s="501"/>
      <c r="AL1805" s="501"/>
      <c r="AM1805" s="501"/>
      <c r="AN1805" s="501"/>
      <c r="AO1805" s="501"/>
      <c r="AP1805" s="280"/>
    </row>
    <row r="1806" spans="1:42" ht="12.75" customHeight="1" x14ac:dyDescent="0.2">
      <c r="A1806" s="281">
        <v>1805</v>
      </c>
      <c r="B1806" s="281"/>
      <c r="C1806" s="281"/>
      <c r="D1806" s="281"/>
      <c r="E1806" s="281"/>
      <c r="F1806" s="281"/>
      <c r="G1806" s="296"/>
      <c r="H1806" s="676"/>
      <c r="I1806" s="281"/>
      <c r="J1806" s="281"/>
      <c r="K1806" s="281"/>
      <c r="L1806" s="676"/>
      <c r="M1806" s="306"/>
      <c r="N1806" s="325"/>
      <c r="O1806" s="507"/>
      <c r="P1806" s="513"/>
      <c r="Q1806" s="514"/>
      <c r="R1806" s="514"/>
      <c r="S1806" s="279">
        <f t="shared" si="314"/>
        <v>-365</v>
      </c>
      <c r="T1806" s="501"/>
      <c r="U1806" s="324"/>
      <c r="V1806" s="282"/>
      <c r="W1806" s="282"/>
      <c r="X1806" s="280"/>
      <c r="Y1806" s="280"/>
      <c r="Z1806" s="282"/>
      <c r="AA1806" s="319">
        <f t="shared" si="315"/>
        <v>0</v>
      </c>
      <c r="AB1806" s="149"/>
      <c r="AC1806" s="280"/>
      <c r="AD1806" s="305"/>
      <c r="AE1806" s="280"/>
      <c r="AF1806" s="280"/>
      <c r="AG1806" s="280"/>
      <c r="AH1806" s="280"/>
      <c r="AI1806" s="280"/>
      <c r="AJ1806" s="280"/>
      <c r="AK1806" s="501"/>
      <c r="AL1806" s="501"/>
      <c r="AM1806" s="501"/>
      <c r="AN1806" s="501"/>
      <c r="AO1806" s="501"/>
      <c r="AP1806" s="280"/>
    </row>
    <row r="1807" spans="1:42" ht="12.75" customHeight="1" x14ac:dyDescent="0.2">
      <c r="A1807" s="281">
        <v>1806</v>
      </c>
      <c r="B1807" s="281"/>
      <c r="C1807" s="281"/>
      <c r="D1807" s="281"/>
      <c r="E1807" s="281"/>
      <c r="F1807" s="281"/>
      <c r="G1807" s="296"/>
      <c r="H1807" s="676"/>
      <c r="I1807" s="281"/>
      <c r="J1807" s="281"/>
      <c r="K1807" s="281"/>
      <c r="L1807" s="676"/>
      <c r="M1807" s="306"/>
      <c r="N1807" s="325"/>
      <c r="O1807" s="507"/>
      <c r="P1807" s="513"/>
      <c r="Q1807" s="514"/>
      <c r="R1807" s="514"/>
      <c r="S1807" s="279">
        <f t="shared" si="314"/>
        <v>-365</v>
      </c>
      <c r="T1807" s="501"/>
      <c r="U1807" s="324"/>
      <c r="V1807" s="282"/>
      <c r="W1807" s="282"/>
      <c r="X1807" s="280"/>
      <c r="Y1807" s="280"/>
      <c r="Z1807" s="282"/>
      <c r="AA1807" s="319">
        <f t="shared" si="315"/>
        <v>0</v>
      </c>
      <c r="AB1807" s="149"/>
      <c r="AC1807" s="280"/>
      <c r="AD1807" s="305"/>
      <c r="AE1807" s="280"/>
      <c r="AF1807" s="280"/>
      <c r="AG1807" s="280"/>
      <c r="AH1807" s="280"/>
      <c r="AI1807" s="280"/>
      <c r="AJ1807" s="280"/>
      <c r="AK1807" s="501"/>
      <c r="AL1807" s="501"/>
      <c r="AM1807" s="501"/>
      <c r="AN1807" s="501"/>
      <c r="AO1807" s="501"/>
      <c r="AP1807" s="280"/>
    </row>
    <row r="1808" spans="1:42" ht="12.75" customHeight="1" x14ac:dyDescent="0.2">
      <c r="A1808" s="281">
        <v>1807</v>
      </c>
      <c r="B1808" s="281"/>
      <c r="C1808" s="281"/>
      <c r="D1808" s="281"/>
      <c r="E1808" s="281"/>
      <c r="F1808" s="281"/>
      <c r="G1808" s="296"/>
      <c r="H1808" s="676"/>
      <c r="I1808" s="281"/>
      <c r="J1808" s="281"/>
      <c r="K1808" s="281"/>
      <c r="L1808" s="676"/>
      <c r="M1808" s="306"/>
      <c r="N1808" s="325"/>
      <c r="O1808" s="507"/>
      <c r="P1808" s="513"/>
      <c r="Q1808" s="514"/>
      <c r="R1808" s="514"/>
      <c r="S1808" s="279">
        <f t="shared" si="314"/>
        <v>-365</v>
      </c>
      <c r="T1808" s="501"/>
      <c r="U1808" s="324"/>
      <c r="V1808" s="282"/>
      <c r="W1808" s="282"/>
      <c r="X1808" s="280"/>
      <c r="Y1808" s="280"/>
      <c r="Z1808" s="282"/>
      <c r="AA1808" s="319">
        <f t="shared" si="315"/>
        <v>0</v>
      </c>
      <c r="AB1808" s="149"/>
      <c r="AC1808" s="280"/>
      <c r="AD1808" s="305"/>
      <c r="AE1808" s="280"/>
      <c r="AF1808" s="280"/>
      <c r="AG1808" s="280"/>
      <c r="AH1808" s="280"/>
      <c r="AI1808" s="280"/>
      <c r="AJ1808" s="280"/>
      <c r="AK1808" s="501"/>
      <c r="AL1808" s="501"/>
      <c r="AM1808" s="501"/>
      <c r="AN1808" s="501"/>
      <c r="AO1808" s="501"/>
      <c r="AP1808" s="280"/>
    </row>
    <row r="1809" spans="1:42" ht="12.75" customHeight="1" x14ac:dyDescent="0.2">
      <c r="A1809" s="281">
        <v>1808</v>
      </c>
      <c r="B1809" s="281"/>
      <c r="C1809" s="281"/>
      <c r="D1809" s="281"/>
      <c r="E1809" s="281"/>
      <c r="F1809" s="281"/>
      <c r="G1809" s="296"/>
      <c r="H1809" s="676"/>
      <c r="I1809" s="281"/>
      <c r="J1809" s="281"/>
      <c r="K1809" s="281"/>
      <c r="L1809" s="676"/>
      <c r="M1809" s="306"/>
      <c r="N1809" s="325"/>
      <c r="O1809" s="507"/>
      <c r="P1809" s="513"/>
      <c r="Q1809" s="514"/>
      <c r="R1809" s="514"/>
      <c r="S1809" s="279">
        <f t="shared" si="314"/>
        <v>-365</v>
      </c>
      <c r="T1809" s="501"/>
      <c r="U1809" s="324"/>
      <c r="V1809" s="282"/>
      <c r="W1809" s="282"/>
      <c r="X1809" s="280"/>
      <c r="Y1809" s="280"/>
      <c r="Z1809" s="282"/>
      <c r="AA1809" s="319">
        <f t="shared" si="315"/>
        <v>0</v>
      </c>
      <c r="AB1809" s="149"/>
      <c r="AC1809" s="280"/>
      <c r="AD1809" s="305"/>
      <c r="AE1809" s="280"/>
      <c r="AF1809" s="280"/>
      <c r="AG1809" s="280"/>
      <c r="AH1809" s="280"/>
      <c r="AI1809" s="280"/>
      <c r="AJ1809" s="280"/>
      <c r="AK1809" s="501"/>
      <c r="AL1809" s="501"/>
      <c r="AM1809" s="501"/>
      <c r="AN1809" s="501"/>
      <c r="AO1809" s="501"/>
      <c r="AP1809" s="280"/>
    </row>
    <row r="1810" spans="1:42" ht="12.75" customHeight="1" x14ac:dyDescent="0.2">
      <c r="A1810" s="281">
        <v>1809</v>
      </c>
      <c r="B1810" s="281"/>
      <c r="C1810" s="281"/>
      <c r="D1810" s="281"/>
      <c r="E1810" s="281"/>
      <c r="F1810" s="281"/>
      <c r="G1810" s="296"/>
      <c r="H1810" s="676"/>
      <c r="I1810" s="281"/>
      <c r="J1810" s="281"/>
      <c r="K1810" s="281"/>
      <c r="L1810" s="676"/>
      <c r="M1810" s="306"/>
      <c r="N1810" s="325"/>
      <c r="O1810" s="507"/>
      <c r="P1810" s="513"/>
      <c r="Q1810" s="514"/>
      <c r="R1810" s="514"/>
      <c r="S1810" s="279">
        <f t="shared" si="314"/>
        <v>-365</v>
      </c>
      <c r="T1810" s="501"/>
      <c r="U1810" s="324"/>
      <c r="V1810" s="282"/>
      <c r="W1810" s="282"/>
      <c r="X1810" s="280"/>
      <c r="Y1810" s="280"/>
      <c r="Z1810" s="282"/>
      <c r="AA1810" s="319">
        <f t="shared" si="315"/>
        <v>0</v>
      </c>
      <c r="AB1810" s="149"/>
      <c r="AC1810" s="280"/>
      <c r="AD1810" s="305"/>
      <c r="AE1810" s="280"/>
      <c r="AF1810" s="280"/>
      <c r="AG1810" s="280"/>
      <c r="AH1810" s="280"/>
      <c r="AI1810" s="280"/>
      <c r="AJ1810" s="280"/>
      <c r="AK1810" s="501"/>
      <c r="AL1810" s="501"/>
      <c r="AM1810" s="501"/>
      <c r="AN1810" s="501"/>
      <c r="AO1810" s="501"/>
      <c r="AP1810" s="280"/>
    </row>
    <row r="1811" spans="1:42" ht="12.75" customHeight="1" x14ac:dyDescent="0.2">
      <c r="A1811" s="281">
        <v>1810</v>
      </c>
      <c r="B1811" s="281"/>
      <c r="C1811" s="281"/>
      <c r="D1811" s="281"/>
      <c r="E1811" s="281"/>
      <c r="F1811" s="281"/>
      <c r="G1811" s="296"/>
      <c r="H1811" s="676"/>
      <c r="I1811" s="281"/>
      <c r="J1811" s="281"/>
      <c r="K1811" s="281"/>
      <c r="L1811" s="676"/>
      <c r="M1811" s="306"/>
      <c r="N1811" s="325"/>
      <c r="O1811" s="507"/>
      <c r="P1811" s="513"/>
      <c r="Q1811" s="514"/>
      <c r="R1811" s="514"/>
      <c r="S1811" s="279">
        <f t="shared" si="314"/>
        <v>-365</v>
      </c>
      <c r="T1811" s="501"/>
      <c r="U1811" s="324"/>
      <c r="V1811" s="282"/>
      <c r="W1811" s="282"/>
      <c r="X1811" s="280"/>
      <c r="Y1811" s="280"/>
      <c r="Z1811" s="282"/>
      <c r="AA1811" s="319">
        <f t="shared" si="315"/>
        <v>0</v>
      </c>
      <c r="AB1811" s="149"/>
      <c r="AC1811" s="280"/>
      <c r="AD1811" s="305"/>
      <c r="AE1811" s="280"/>
      <c r="AF1811" s="280"/>
      <c r="AG1811" s="280"/>
      <c r="AH1811" s="280"/>
      <c r="AI1811" s="280"/>
      <c r="AJ1811" s="280"/>
      <c r="AK1811" s="501"/>
      <c r="AL1811" s="501"/>
      <c r="AM1811" s="501"/>
      <c r="AN1811" s="501"/>
      <c r="AO1811" s="501"/>
      <c r="AP1811" s="280"/>
    </row>
    <row r="1812" spans="1:42" ht="12.75" customHeight="1" x14ac:dyDescent="0.2">
      <c r="A1812" s="281">
        <v>1811</v>
      </c>
      <c r="B1812" s="281"/>
      <c r="C1812" s="281"/>
      <c r="D1812" s="281"/>
      <c r="E1812" s="281"/>
      <c r="F1812" s="281"/>
      <c r="G1812" s="296"/>
      <c r="H1812" s="676"/>
      <c r="I1812" s="281"/>
      <c r="J1812" s="281"/>
      <c r="K1812" s="281"/>
      <c r="L1812" s="676"/>
      <c r="M1812" s="306"/>
      <c r="N1812" s="325"/>
      <c r="O1812" s="507"/>
      <c r="P1812" s="513"/>
      <c r="Q1812" s="514"/>
      <c r="R1812" s="514"/>
      <c r="S1812" s="279">
        <f t="shared" si="314"/>
        <v>-365</v>
      </c>
      <c r="T1812" s="501"/>
      <c r="U1812" s="324"/>
      <c r="V1812" s="282"/>
      <c r="W1812" s="282"/>
      <c r="X1812" s="280"/>
      <c r="Y1812" s="280"/>
      <c r="Z1812" s="282"/>
      <c r="AA1812" s="319">
        <f t="shared" si="315"/>
        <v>0</v>
      </c>
      <c r="AB1812" s="149"/>
      <c r="AC1812" s="280"/>
      <c r="AD1812" s="305"/>
      <c r="AE1812" s="280"/>
      <c r="AF1812" s="280"/>
      <c r="AG1812" s="280"/>
      <c r="AH1812" s="280"/>
      <c r="AI1812" s="280"/>
      <c r="AJ1812" s="280"/>
      <c r="AK1812" s="501"/>
      <c r="AL1812" s="501"/>
      <c r="AM1812" s="501"/>
      <c r="AN1812" s="501"/>
      <c r="AO1812" s="501"/>
      <c r="AP1812" s="280"/>
    </row>
    <row r="1813" spans="1:42" ht="12.75" customHeight="1" x14ac:dyDescent="0.2">
      <c r="A1813" s="281">
        <v>1812</v>
      </c>
      <c r="B1813" s="281"/>
      <c r="C1813" s="281"/>
      <c r="D1813" s="281"/>
      <c r="E1813" s="281"/>
      <c r="F1813" s="281"/>
      <c r="G1813" s="296"/>
      <c r="H1813" s="676"/>
      <c r="I1813" s="281"/>
      <c r="J1813" s="281"/>
      <c r="K1813" s="281"/>
      <c r="L1813" s="676"/>
      <c r="M1813" s="306"/>
      <c r="N1813" s="325"/>
      <c r="O1813" s="507"/>
      <c r="P1813" s="513"/>
      <c r="Q1813" s="514"/>
      <c r="R1813" s="514"/>
      <c r="S1813" s="279">
        <f t="shared" si="314"/>
        <v>-365</v>
      </c>
      <c r="T1813" s="501"/>
      <c r="U1813" s="324"/>
      <c r="V1813" s="282"/>
      <c r="W1813" s="282"/>
      <c r="X1813" s="280"/>
      <c r="Y1813" s="280"/>
      <c r="Z1813" s="282"/>
      <c r="AA1813" s="319">
        <f t="shared" si="315"/>
        <v>0</v>
      </c>
      <c r="AB1813" s="149"/>
      <c r="AC1813" s="280"/>
      <c r="AD1813" s="305"/>
      <c r="AE1813" s="280"/>
      <c r="AF1813" s="280"/>
      <c r="AG1813" s="280"/>
      <c r="AH1813" s="280"/>
      <c r="AI1813" s="280"/>
      <c r="AJ1813" s="280"/>
      <c r="AK1813" s="501"/>
      <c r="AL1813" s="501"/>
      <c r="AM1813" s="501"/>
      <c r="AN1813" s="501"/>
      <c r="AO1813" s="501"/>
      <c r="AP1813" s="280"/>
    </row>
    <row r="1814" spans="1:42" ht="12.75" customHeight="1" x14ac:dyDescent="0.2">
      <c r="A1814" s="281">
        <v>1813</v>
      </c>
      <c r="B1814" s="281"/>
      <c r="C1814" s="281"/>
      <c r="D1814" s="281"/>
      <c r="E1814" s="281"/>
      <c r="F1814" s="281"/>
      <c r="G1814" s="296"/>
      <c r="H1814" s="676"/>
      <c r="I1814" s="281"/>
      <c r="J1814" s="281"/>
      <c r="K1814" s="281"/>
      <c r="L1814" s="676"/>
      <c r="M1814" s="306"/>
      <c r="N1814" s="325"/>
      <c r="O1814" s="507"/>
      <c r="P1814" s="513"/>
      <c r="Q1814" s="514"/>
      <c r="R1814" s="514"/>
      <c r="S1814" s="279">
        <f t="shared" si="314"/>
        <v>-365</v>
      </c>
      <c r="T1814" s="501"/>
      <c r="U1814" s="324"/>
      <c r="V1814" s="282"/>
      <c r="W1814" s="282"/>
      <c r="X1814" s="280"/>
      <c r="Y1814" s="280"/>
      <c r="Z1814" s="282"/>
      <c r="AA1814" s="319">
        <f t="shared" si="315"/>
        <v>0</v>
      </c>
      <c r="AB1814" s="149"/>
      <c r="AC1814" s="280"/>
      <c r="AD1814" s="305"/>
      <c r="AE1814" s="280"/>
      <c r="AF1814" s="280"/>
      <c r="AG1814" s="280"/>
      <c r="AH1814" s="280"/>
      <c r="AI1814" s="280"/>
      <c r="AJ1814" s="280"/>
      <c r="AK1814" s="501"/>
      <c r="AL1814" s="501"/>
      <c r="AM1814" s="501"/>
      <c r="AN1814" s="501"/>
      <c r="AO1814" s="501"/>
      <c r="AP1814" s="280"/>
    </row>
    <row r="1815" spans="1:42" ht="12.75" customHeight="1" x14ac:dyDescent="0.2">
      <c r="A1815" s="281">
        <v>1814</v>
      </c>
      <c r="B1815" s="281"/>
      <c r="C1815" s="281"/>
      <c r="D1815" s="281"/>
      <c r="E1815" s="281"/>
      <c r="F1815" s="281"/>
      <c r="G1815" s="296"/>
      <c r="H1815" s="676"/>
      <c r="I1815" s="281"/>
      <c r="J1815" s="281"/>
      <c r="K1815" s="281"/>
      <c r="L1815" s="676"/>
      <c r="M1815" s="306"/>
      <c r="N1815" s="325"/>
      <c r="O1815" s="507"/>
      <c r="P1815" s="513"/>
      <c r="Q1815" s="514"/>
      <c r="R1815" s="514"/>
      <c r="S1815" s="279">
        <f t="shared" si="314"/>
        <v>-365</v>
      </c>
      <c r="T1815" s="501"/>
      <c r="U1815" s="324"/>
      <c r="V1815" s="282"/>
      <c r="W1815" s="282"/>
      <c r="X1815" s="280"/>
      <c r="Y1815" s="280"/>
      <c r="Z1815" s="282"/>
      <c r="AA1815" s="319">
        <f t="shared" si="315"/>
        <v>0</v>
      </c>
      <c r="AB1815" s="149"/>
      <c r="AC1815" s="280"/>
      <c r="AD1815" s="305"/>
      <c r="AE1815" s="280"/>
      <c r="AF1815" s="280"/>
      <c r="AG1815" s="280"/>
      <c r="AH1815" s="280"/>
      <c r="AI1815" s="280"/>
      <c r="AJ1815" s="280"/>
      <c r="AK1815" s="501"/>
      <c r="AL1815" s="501"/>
      <c r="AM1815" s="501"/>
      <c r="AN1815" s="501"/>
      <c r="AO1815" s="501"/>
      <c r="AP1815" s="280"/>
    </row>
    <row r="1816" spans="1:42" ht="12.75" customHeight="1" x14ac:dyDescent="0.2">
      <c r="A1816" s="281">
        <v>1815</v>
      </c>
      <c r="B1816" s="281"/>
      <c r="C1816" s="281"/>
      <c r="D1816" s="281"/>
      <c r="E1816" s="281"/>
      <c r="F1816" s="281"/>
      <c r="G1816" s="296"/>
      <c r="H1816" s="676"/>
      <c r="I1816" s="281"/>
      <c r="J1816" s="281"/>
      <c r="K1816" s="281"/>
      <c r="L1816" s="676"/>
      <c r="M1816" s="306"/>
      <c r="N1816" s="325"/>
      <c r="O1816" s="507"/>
      <c r="P1816" s="513"/>
      <c r="Q1816" s="514"/>
      <c r="R1816" s="514"/>
      <c r="S1816" s="279">
        <f t="shared" si="314"/>
        <v>-365</v>
      </c>
      <c r="T1816" s="501"/>
      <c r="U1816" s="324"/>
      <c r="V1816" s="282"/>
      <c r="W1816" s="282"/>
      <c r="X1816" s="280"/>
      <c r="Y1816" s="280"/>
      <c r="Z1816" s="282"/>
      <c r="AA1816" s="319">
        <f t="shared" si="315"/>
        <v>0</v>
      </c>
      <c r="AB1816" s="149"/>
      <c r="AC1816" s="280"/>
      <c r="AD1816" s="305"/>
      <c r="AE1816" s="280"/>
      <c r="AF1816" s="280"/>
      <c r="AG1816" s="280"/>
      <c r="AH1816" s="280"/>
      <c r="AI1816" s="280"/>
      <c r="AJ1816" s="280"/>
      <c r="AK1816" s="501"/>
      <c r="AL1816" s="501"/>
      <c r="AM1816" s="501"/>
      <c r="AN1816" s="501"/>
      <c r="AO1816" s="501"/>
      <c r="AP1816" s="280"/>
    </row>
    <row r="1817" spans="1:42" ht="12.75" customHeight="1" x14ac:dyDescent="0.2">
      <c r="A1817" s="281">
        <v>1816</v>
      </c>
      <c r="B1817" s="281"/>
      <c r="C1817" s="281"/>
      <c r="D1817" s="281"/>
      <c r="E1817" s="281"/>
      <c r="F1817" s="281"/>
      <c r="G1817" s="296"/>
      <c r="H1817" s="676"/>
      <c r="I1817" s="281"/>
      <c r="J1817" s="281"/>
      <c r="K1817" s="281"/>
      <c r="L1817" s="676"/>
      <c r="M1817" s="306"/>
      <c r="N1817" s="325"/>
      <c r="O1817" s="507"/>
      <c r="P1817" s="513"/>
      <c r="Q1817" s="514"/>
      <c r="R1817" s="514"/>
      <c r="S1817" s="279">
        <f t="shared" si="314"/>
        <v>-365</v>
      </c>
      <c r="T1817" s="501"/>
      <c r="U1817" s="324"/>
      <c r="V1817" s="282"/>
      <c r="W1817" s="282"/>
      <c r="X1817" s="280"/>
      <c r="Y1817" s="280"/>
      <c r="Z1817" s="282"/>
      <c r="AA1817" s="319">
        <f t="shared" si="315"/>
        <v>0</v>
      </c>
      <c r="AB1817" s="149"/>
      <c r="AC1817" s="280"/>
      <c r="AD1817" s="305"/>
      <c r="AE1817" s="280"/>
      <c r="AF1817" s="280"/>
      <c r="AG1817" s="280"/>
      <c r="AH1817" s="280"/>
      <c r="AI1817" s="280"/>
      <c r="AJ1817" s="280"/>
      <c r="AK1817" s="501"/>
      <c r="AL1817" s="501"/>
      <c r="AM1817" s="501"/>
      <c r="AN1817" s="501"/>
      <c r="AO1817" s="501"/>
      <c r="AP1817" s="280"/>
    </row>
    <row r="1818" spans="1:42" ht="12.75" customHeight="1" x14ac:dyDescent="0.2">
      <c r="A1818" s="281">
        <v>1817</v>
      </c>
      <c r="B1818" s="281"/>
      <c r="C1818" s="281"/>
      <c r="D1818" s="281"/>
      <c r="E1818" s="281"/>
      <c r="F1818" s="281"/>
      <c r="G1818" s="296"/>
      <c r="H1818" s="676"/>
      <c r="I1818" s="281"/>
      <c r="J1818" s="281"/>
      <c r="K1818" s="281"/>
      <c r="L1818" s="676"/>
      <c r="M1818" s="306"/>
      <c r="N1818" s="325"/>
      <c r="O1818" s="507"/>
      <c r="P1818" s="513"/>
      <c r="Q1818" s="514"/>
      <c r="R1818" s="514"/>
      <c r="S1818" s="279">
        <f t="shared" si="314"/>
        <v>-365</v>
      </c>
      <c r="T1818" s="501"/>
      <c r="U1818" s="324"/>
      <c r="V1818" s="282"/>
      <c r="W1818" s="282"/>
      <c r="X1818" s="280"/>
      <c r="Y1818" s="280"/>
      <c r="Z1818" s="282"/>
      <c r="AA1818" s="319">
        <f t="shared" si="315"/>
        <v>0</v>
      </c>
      <c r="AB1818" s="149"/>
      <c r="AC1818" s="280"/>
      <c r="AD1818" s="305"/>
      <c r="AE1818" s="280"/>
      <c r="AF1818" s="280"/>
      <c r="AG1818" s="280"/>
      <c r="AH1818" s="280"/>
      <c r="AI1818" s="280"/>
      <c r="AJ1818" s="280"/>
      <c r="AK1818" s="501"/>
      <c r="AL1818" s="501"/>
      <c r="AM1818" s="501"/>
      <c r="AN1818" s="501"/>
      <c r="AO1818" s="501"/>
      <c r="AP1818" s="280"/>
    </row>
    <row r="1819" spans="1:42" ht="12.75" customHeight="1" x14ac:dyDescent="0.2">
      <c r="A1819" s="281">
        <v>1818</v>
      </c>
      <c r="B1819" s="281"/>
      <c r="C1819" s="281"/>
      <c r="D1819" s="281"/>
      <c r="E1819" s="281"/>
      <c r="F1819" s="281"/>
      <c r="G1819" s="296"/>
      <c r="H1819" s="676"/>
      <c r="I1819" s="281"/>
      <c r="J1819" s="281"/>
      <c r="K1819" s="281"/>
      <c r="L1819" s="676"/>
      <c r="M1819" s="306"/>
      <c r="N1819" s="325"/>
      <c r="O1819" s="507"/>
      <c r="P1819" s="513"/>
      <c r="Q1819" s="514"/>
      <c r="R1819" s="514"/>
      <c r="S1819" s="279">
        <f t="shared" si="314"/>
        <v>-365</v>
      </c>
      <c r="T1819" s="501"/>
      <c r="U1819" s="324"/>
      <c r="V1819" s="282"/>
      <c r="W1819" s="282"/>
      <c r="X1819" s="280"/>
      <c r="Y1819" s="280"/>
      <c r="Z1819" s="282"/>
      <c r="AA1819" s="319">
        <f t="shared" si="315"/>
        <v>0</v>
      </c>
      <c r="AB1819" s="149"/>
      <c r="AC1819" s="280"/>
      <c r="AD1819" s="305"/>
      <c r="AE1819" s="280"/>
      <c r="AF1819" s="280"/>
      <c r="AG1819" s="280"/>
      <c r="AH1819" s="280"/>
      <c r="AI1819" s="280"/>
      <c r="AJ1819" s="280"/>
      <c r="AK1819" s="501"/>
      <c r="AL1819" s="501"/>
      <c r="AM1819" s="501"/>
      <c r="AN1819" s="501"/>
      <c r="AO1819" s="501"/>
      <c r="AP1819" s="280"/>
    </row>
    <row r="1820" spans="1:42" ht="12.75" customHeight="1" x14ac:dyDescent="0.2">
      <c r="A1820" s="281">
        <v>1819</v>
      </c>
      <c r="B1820" s="281"/>
      <c r="C1820" s="281"/>
      <c r="D1820" s="281"/>
      <c r="E1820" s="281"/>
      <c r="F1820" s="281"/>
      <c r="G1820" s="296"/>
      <c r="H1820" s="676"/>
      <c r="I1820" s="281"/>
      <c r="J1820" s="281"/>
      <c r="K1820" s="281"/>
      <c r="L1820" s="676"/>
      <c r="M1820" s="306"/>
      <c r="N1820" s="325"/>
      <c r="O1820" s="507"/>
      <c r="P1820" s="513"/>
      <c r="Q1820" s="514"/>
      <c r="R1820" s="514"/>
      <c r="S1820" s="279">
        <f t="shared" si="314"/>
        <v>-365</v>
      </c>
      <c r="T1820" s="501"/>
      <c r="U1820" s="324"/>
      <c r="V1820" s="282"/>
      <c r="W1820" s="282"/>
      <c r="X1820" s="280"/>
      <c r="Y1820" s="280"/>
      <c r="Z1820" s="282"/>
      <c r="AA1820" s="319">
        <f t="shared" si="315"/>
        <v>0</v>
      </c>
      <c r="AB1820" s="149"/>
      <c r="AC1820" s="280"/>
      <c r="AD1820" s="305"/>
      <c r="AE1820" s="280"/>
      <c r="AF1820" s="280"/>
      <c r="AG1820" s="280"/>
      <c r="AH1820" s="280"/>
      <c r="AI1820" s="280"/>
      <c r="AJ1820" s="280"/>
      <c r="AK1820" s="501"/>
      <c r="AL1820" s="501"/>
      <c r="AM1820" s="501"/>
      <c r="AN1820" s="501"/>
      <c r="AO1820" s="501"/>
      <c r="AP1820" s="280"/>
    </row>
    <row r="1821" spans="1:42" ht="12.75" customHeight="1" x14ac:dyDescent="0.2">
      <c r="A1821" s="281">
        <v>1820</v>
      </c>
      <c r="B1821" s="281"/>
      <c r="C1821" s="281"/>
      <c r="D1821" s="281"/>
      <c r="E1821" s="281"/>
      <c r="F1821" s="281"/>
      <c r="G1821" s="296"/>
      <c r="H1821" s="676"/>
      <c r="I1821" s="281"/>
      <c r="J1821" s="281"/>
      <c r="K1821" s="281"/>
      <c r="L1821" s="676"/>
      <c r="M1821" s="306"/>
      <c r="N1821" s="325"/>
      <c r="O1821" s="507"/>
      <c r="P1821" s="513"/>
      <c r="Q1821" s="514"/>
      <c r="R1821" s="514"/>
      <c r="S1821" s="279">
        <f t="shared" si="314"/>
        <v>-365</v>
      </c>
      <c r="T1821" s="501"/>
      <c r="U1821" s="324"/>
      <c r="V1821" s="282"/>
      <c r="W1821" s="282"/>
      <c r="X1821" s="280"/>
      <c r="Y1821" s="280"/>
      <c r="Z1821" s="282"/>
      <c r="AA1821" s="319">
        <f t="shared" si="315"/>
        <v>0</v>
      </c>
      <c r="AB1821" s="149"/>
      <c r="AC1821" s="280"/>
      <c r="AD1821" s="305"/>
      <c r="AE1821" s="280"/>
      <c r="AF1821" s="280"/>
      <c r="AG1821" s="280"/>
      <c r="AH1821" s="280"/>
      <c r="AI1821" s="280"/>
      <c r="AJ1821" s="280"/>
      <c r="AK1821" s="501"/>
      <c r="AL1821" s="501"/>
      <c r="AM1821" s="501"/>
      <c r="AN1821" s="501"/>
      <c r="AO1821" s="501"/>
      <c r="AP1821" s="280"/>
    </row>
    <row r="1822" spans="1:42" ht="12.75" customHeight="1" x14ac:dyDescent="0.2">
      <c r="A1822" s="281">
        <v>1821</v>
      </c>
      <c r="B1822" s="281"/>
      <c r="C1822" s="281"/>
      <c r="D1822" s="281"/>
      <c r="E1822" s="281"/>
      <c r="F1822" s="281"/>
      <c r="G1822" s="296"/>
      <c r="H1822" s="676"/>
      <c r="I1822" s="281"/>
      <c r="J1822" s="281"/>
      <c r="K1822" s="281"/>
      <c r="L1822" s="676"/>
      <c r="M1822" s="306"/>
      <c r="N1822" s="325"/>
      <c r="O1822" s="507"/>
      <c r="P1822" s="513"/>
      <c r="Q1822" s="514"/>
      <c r="R1822" s="514"/>
      <c r="S1822" s="279">
        <f t="shared" si="314"/>
        <v>-365</v>
      </c>
      <c r="T1822" s="501"/>
      <c r="U1822" s="324"/>
      <c r="V1822" s="282"/>
      <c r="W1822" s="282"/>
      <c r="X1822" s="280"/>
      <c r="Y1822" s="280"/>
      <c r="Z1822" s="282"/>
      <c r="AA1822" s="319">
        <f t="shared" si="315"/>
        <v>0</v>
      </c>
      <c r="AB1822" s="149"/>
      <c r="AC1822" s="280"/>
      <c r="AD1822" s="305"/>
      <c r="AE1822" s="280"/>
      <c r="AF1822" s="280"/>
      <c r="AG1822" s="280"/>
      <c r="AH1822" s="280"/>
      <c r="AI1822" s="280"/>
      <c r="AJ1822" s="280"/>
      <c r="AK1822" s="501"/>
      <c r="AL1822" s="501"/>
      <c r="AM1822" s="501"/>
      <c r="AN1822" s="501"/>
      <c r="AO1822" s="501"/>
      <c r="AP1822" s="280"/>
    </row>
    <row r="1823" spans="1:42" ht="12.75" customHeight="1" x14ac:dyDescent="0.2">
      <c r="A1823" s="281">
        <v>1822</v>
      </c>
      <c r="B1823" s="281"/>
      <c r="C1823" s="281"/>
      <c r="D1823" s="281"/>
      <c r="E1823" s="281"/>
      <c r="F1823" s="281"/>
      <c r="G1823" s="296"/>
      <c r="H1823" s="676"/>
      <c r="I1823" s="281"/>
      <c r="J1823" s="281"/>
      <c r="K1823" s="281"/>
      <c r="L1823" s="676"/>
      <c r="M1823" s="306"/>
      <c r="N1823" s="325"/>
      <c r="O1823" s="507"/>
      <c r="P1823" s="513"/>
      <c r="Q1823" s="514"/>
      <c r="R1823" s="514"/>
      <c r="S1823" s="279">
        <f t="shared" si="314"/>
        <v>-365</v>
      </c>
      <c r="T1823" s="501"/>
      <c r="U1823" s="324"/>
      <c r="V1823" s="282"/>
      <c r="W1823" s="282"/>
      <c r="X1823" s="280"/>
      <c r="Y1823" s="280"/>
      <c r="Z1823" s="282"/>
      <c r="AA1823" s="319">
        <f t="shared" si="315"/>
        <v>0</v>
      </c>
      <c r="AB1823" s="149"/>
      <c r="AC1823" s="280"/>
      <c r="AD1823" s="305"/>
      <c r="AE1823" s="280"/>
      <c r="AF1823" s="280"/>
      <c r="AG1823" s="280"/>
      <c r="AH1823" s="280"/>
      <c r="AI1823" s="280"/>
      <c r="AJ1823" s="280"/>
      <c r="AK1823" s="501"/>
      <c r="AL1823" s="501"/>
      <c r="AM1823" s="501"/>
      <c r="AN1823" s="501"/>
      <c r="AO1823" s="501"/>
      <c r="AP1823" s="280"/>
    </row>
    <row r="1824" spans="1:42" ht="12.75" customHeight="1" x14ac:dyDescent="0.2">
      <c r="A1824" s="281">
        <v>1823</v>
      </c>
      <c r="B1824" s="281"/>
      <c r="C1824" s="281"/>
      <c r="D1824" s="281"/>
      <c r="E1824" s="281"/>
      <c r="F1824" s="281"/>
      <c r="G1824" s="296"/>
      <c r="H1824" s="676"/>
      <c r="I1824" s="281"/>
      <c r="J1824" s="281"/>
      <c r="K1824" s="281"/>
      <c r="L1824" s="676"/>
      <c r="M1824" s="306"/>
      <c r="N1824" s="325"/>
      <c r="O1824" s="507"/>
      <c r="P1824" s="513"/>
      <c r="Q1824" s="514"/>
      <c r="R1824" s="514"/>
      <c r="S1824" s="279">
        <f t="shared" si="314"/>
        <v>-365</v>
      </c>
      <c r="T1824" s="501"/>
      <c r="U1824" s="324"/>
      <c r="V1824" s="282"/>
      <c r="W1824" s="282"/>
      <c r="X1824" s="280"/>
      <c r="Y1824" s="280"/>
      <c r="Z1824" s="282"/>
      <c r="AA1824" s="319">
        <f t="shared" si="315"/>
        <v>0</v>
      </c>
      <c r="AB1824" s="149"/>
      <c r="AC1824" s="280"/>
      <c r="AD1824" s="305"/>
      <c r="AE1824" s="280"/>
      <c r="AF1824" s="280"/>
      <c r="AG1824" s="280"/>
      <c r="AH1824" s="280"/>
      <c r="AI1824" s="280"/>
      <c r="AJ1824" s="280"/>
      <c r="AK1824" s="501"/>
      <c r="AL1824" s="501"/>
      <c r="AM1824" s="501"/>
      <c r="AN1824" s="501"/>
      <c r="AO1824" s="501"/>
      <c r="AP1824" s="280"/>
    </row>
    <row r="1825" spans="1:42" ht="12.75" customHeight="1" x14ac:dyDescent="0.2">
      <c r="A1825" s="281">
        <v>1824</v>
      </c>
      <c r="B1825" s="281"/>
      <c r="C1825" s="281"/>
      <c r="D1825" s="281"/>
      <c r="E1825" s="281"/>
      <c r="F1825" s="281"/>
      <c r="G1825" s="296"/>
      <c r="H1825" s="676"/>
      <c r="I1825" s="281"/>
      <c r="J1825" s="281"/>
      <c r="K1825" s="281"/>
      <c r="L1825" s="676"/>
      <c r="M1825" s="306"/>
      <c r="N1825" s="325"/>
      <c r="O1825" s="507"/>
      <c r="P1825" s="513"/>
      <c r="Q1825" s="514"/>
      <c r="R1825" s="514"/>
      <c r="S1825" s="279">
        <f t="shared" si="314"/>
        <v>-365</v>
      </c>
      <c r="T1825" s="501"/>
      <c r="U1825" s="324"/>
      <c r="V1825" s="282"/>
      <c r="W1825" s="282"/>
      <c r="X1825" s="280"/>
      <c r="Y1825" s="280"/>
      <c r="Z1825" s="282"/>
      <c r="AA1825" s="319">
        <f t="shared" si="315"/>
        <v>0</v>
      </c>
      <c r="AB1825" s="149"/>
      <c r="AC1825" s="280"/>
      <c r="AD1825" s="305"/>
      <c r="AE1825" s="280"/>
      <c r="AF1825" s="280"/>
      <c r="AG1825" s="280"/>
      <c r="AH1825" s="280"/>
      <c r="AI1825" s="280"/>
      <c r="AJ1825" s="280"/>
      <c r="AK1825" s="501"/>
      <c r="AL1825" s="501"/>
      <c r="AM1825" s="501"/>
      <c r="AN1825" s="501"/>
      <c r="AO1825" s="501"/>
      <c r="AP1825" s="280"/>
    </row>
    <row r="1826" spans="1:42" ht="12.75" customHeight="1" x14ac:dyDescent="0.2">
      <c r="A1826" s="281">
        <v>1825</v>
      </c>
      <c r="B1826" s="281"/>
      <c r="C1826" s="281"/>
      <c r="D1826" s="281"/>
      <c r="E1826" s="281"/>
      <c r="F1826" s="281"/>
      <c r="G1826" s="296"/>
      <c r="H1826" s="676"/>
      <c r="I1826" s="281"/>
      <c r="J1826" s="281"/>
      <c r="K1826" s="281"/>
      <c r="L1826" s="676"/>
      <c r="M1826" s="306"/>
      <c r="N1826" s="325"/>
      <c r="O1826" s="507"/>
      <c r="P1826" s="513"/>
      <c r="Q1826" s="514"/>
      <c r="R1826" s="514"/>
      <c r="S1826" s="279">
        <f t="shared" si="314"/>
        <v>-365</v>
      </c>
      <c r="T1826" s="501"/>
      <c r="U1826" s="324"/>
      <c r="V1826" s="282"/>
      <c r="W1826" s="282"/>
      <c r="X1826" s="280"/>
      <c r="Y1826" s="280"/>
      <c r="Z1826" s="282"/>
      <c r="AA1826" s="319">
        <f t="shared" si="315"/>
        <v>0</v>
      </c>
      <c r="AB1826" s="149"/>
      <c r="AC1826" s="280"/>
      <c r="AD1826" s="305"/>
      <c r="AE1826" s="280"/>
      <c r="AF1826" s="280"/>
      <c r="AG1826" s="280"/>
      <c r="AH1826" s="280"/>
      <c r="AI1826" s="280"/>
      <c r="AJ1826" s="280"/>
      <c r="AK1826" s="501"/>
      <c r="AL1826" s="501"/>
      <c r="AM1826" s="501"/>
      <c r="AN1826" s="501"/>
      <c r="AO1826" s="501"/>
      <c r="AP1826" s="280"/>
    </row>
    <row r="1827" spans="1:42" ht="12.75" customHeight="1" x14ac:dyDescent="0.2">
      <c r="A1827" s="281">
        <v>1826</v>
      </c>
      <c r="B1827" s="281"/>
      <c r="C1827" s="281"/>
      <c r="D1827" s="281"/>
      <c r="E1827" s="281"/>
      <c r="F1827" s="281"/>
      <c r="G1827" s="296"/>
      <c r="H1827" s="676"/>
      <c r="I1827" s="281"/>
      <c r="J1827" s="281"/>
      <c r="K1827" s="281"/>
      <c r="L1827" s="676"/>
      <c r="M1827" s="306"/>
      <c r="N1827" s="325"/>
      <c r="O1827" s="507"/>
      <c r="P1827" s="513"/>
      <c r="Q1827" s="514"/>
      <c r="R1827" s="514"/>
      <c r="S1827" s="279">
        <f t="shared" si="314"/>
        <v>-365</v>
      </c>
      <c r="T1827" s="501"/>
      <c r="U1827" s="324"/>
      <c r="V1827" s="282"/>
      <c r="W1827" s="282"/>
      <c r="X1827" s="280"/>
      <c r="Y1827" s="280"/>
      <c r="Z1827" s="282"/>
      <c r="AA1827" s="319">
        <f t="shared" si="315"/>
        <v>0</v>
      </c>
      <c r="AB1827" s="149"/>
      <c r="AC1827" s="280"/>
      <c r="AD1827" s="305"/>
      <c r="AE1827" s="280"/>
      <c r="AF1827" s="280"/>
      <c r="AG1827" s="280"/>
      <c r="AH1827" s="280"/>
      <c r="AI1827" s="280"/>
      <c r="AJ1827" s="280"/>
      <c r="AK1827" s="501"/>
      <c r="AL1827" s="501"/>
      <c r="AM1827" s="501"/>
      <c r="AN1827" s="501"/>
      <c r="AO1827" s="501"/>
      <c r="AP1827" s="280"/>
    </row>
    <row r="1828" spans="1:42" ht="12.75" customHeight="1" x14ac:dyDescent="0.2">
      <c r="A1828" s="281">
        <v>1827</v>
      </c>
      <c r="B1828" s="281"/>
      <c r="C1828" s="281"/>
      <c r="D1828" s="281"/>
      <c r="E1828" s="281"/>
      <c r="F1828" s="281"/>
      <c r="G1828" s="296"/>
      <c r="H1828" s="676"/>
      <c r="I1828" s="281"/>
      <c r="J1828" s="281"/>
      <c r="K1828" s="281"/>
      <c r="L1828" s="676"/>
      <c r="M1828" s="306"/>
      <c r="N1828" s="325"/>
      <c r="O1828" s="507"/>
      <c r="P1828" s="513"/>
      <c r="Q1828" s="514"/>
      <c r="R1828" s="514"/>
      <c r="S1828" s="279">
        <f t="shared" si="314"/>
        <v>-365</v>
      </c>
      <c r="T1828" s="501"/>
      <c r="U1828" s="324"/>
      <c r="V1828" s="282"/>
      <c r="W1828" s="282"/>
      <c r="X1828" s="280"/>
      <c r="Y1828" s="280"/>
      <c r="Z1828" s="282"/>
      <c r="AA1828" s="319">
        <f t="shared" si="315"/>
        <v>0</v>
      </c>
      <c r="AB1828" s="149"/>
      <c r="AC1828" s="280"/>
      <c r="AD1828" s="305"/>
      <c r="AE1828" s="280"/>
      <c r="AF1828" s="280"/>
      <c r="AG1828" s="280"/>
      <c r="AH1828" s="280"/>
      <c r="AI1828" s="280"/>
      <c r="AJ1828" s="280"/>
      <c r="AK1828" s="501"/>
      <c r="AL1828" s="501"/>
      <c r="AM1828" s="501"/>
      <c r="AN1828" s="501"/>
      <c r="AO1828" s="501"/>
      <c r="AP1828" s="280"/>
    </row>
    <row r="1829" spans="1:42" ht="12.75" customHeight="1" x14ac:dyDescent="0.2">
      <c r="A1829" s="281">
        <v>1828</v>
      </c>
      <c r="B1829" s="281"/>
      <c r="C1829" s="281"/>
      <c r="D1829" s="281"/>
      <c r="E1829" s="281"/>
      <c r="F1829" s="281"/>
      <c r="G1829" s="296"/>
      <c r="H1829" s="676"/>
      <c r="I1829" s="281"/>
      <c r="J1829" s="281"/>
      <c r="K1829" s="281"/>
      <c r="L1829" s="676"/>
      <c r="M1829" s="306"/>
      <c r="N1829" s="325"/>
      <c r="O1829" s="507"/>
      <c r="P1829" s="513"/>
      <c r="Q1829" s="514"/>
      <c r="R1829" s="514"/>
      <c r="S1829" s="279">
        <f t="shared" si="314"/>
        <v>-365</v>
      </c>
      <c r="T1829" s="501"/>
      <c r="U1829" s="324"/>
      <c r="V1829" s="282"/>
      <c r="W1829" s="282"/>
      <c r="X1829" s="280"/>
      <c r="Y1829" s="280"/>
      <c r="Z1829" s="282"/>
      <c r="AA1829" s="319">
        <f t="shared" si="315"/>
        <v>0</v>
      </c>
      <c r="AB1829" s="149"/>
      <c r="AC1829" s="280"/>
      <c r="AD1829" s="305"/>
      <c r="AE1829" s="280"/>
      <c r="AF1829" s="280"/>
      <c r="AG1829" s="280"/>
      <c r="AH1829" s="280"/>
      <c r="AI1829" s="280"/>
      <c r="AJ1829" s="280"/>
      <c r="AK1829" s="501"/>
      <c r="AL1829" s="501"/>
      <c r="AM1829" s="501"/>
      <c r="AN1829" s="501"/>
      <c r="AO1829" s="501"/>
      <c r="AP1829" s="280"/>
    </row>
    <row r="1830" spans="1:42" ht="12.75" customHeight="1" x14ac:dyDescent="0.2">
      <c r="A1830" s="281">
        <v>1829</v>
      </c>
      <c r="B1830" s="281"/>
      <c r="C1830" s="281"/>
      <c r="D1830" s="281"/>
      <c r="E1830" s="281"/>
      <c r="F1830" s="281"/>
      <c r="G1830" s="296"/>
      <c r="H1830" s="676"/>
      <c r="I1830" s="281"/>
      <c r="J1830" s="281"/>
      <c r="K1830" s="281"/>
      <c r="L1830" s="676"/>
      <c r="M1830" s="306"/>
      <c r="N1830" s="325"/>
      <c r="O1830" s="507"/>
      <c r="P1830" s="513"/>
      <c r="Q1830" s="514"/>
      <c r="R1830" s="514"/>
      <c r="S1830" s="279">
        <f t="shared" si="314"/>
        <v>-365</v>
      </c>
      <c r="T1830" s="501"/>
      <c r="U1830" s="324"/>
      <c r="V1830" s="282"/>
      <c r="W1830" s="282"/>
      <c r="X1830" s="280"/>
      <c r="Y1830" s="280"/>
      <c r="Z1830" s="282"/>
      <c r="AA1830" s="319">
        <f t="shared" si="315"/>
        <v>0</v>
      </c>
      <c r="AB1830" s="149"/>
      <c r="AC1830" s="280"/>
      <c r="AD1830" s="305"/>
      <c r="AE1830" s="280"/>
      <c r="AF1830" s="280"/>
      <c r="AG1830" s="280"/>
      <c r="AH1830" s="280"/>
      <c r="AI1830" s="280"/>
      <c r="AJ1830" s="280"/>
      <c r="AK1830" s="501"/>
      <c r="AL1830" s="501"/>
      <c r="AM1830" s="501"/>
      <c r="AN1830" s="501"/>
      <c r="AO1830" s="501"/>
      <c r="AP1830" s="280"/>
    </row>
    <row r="1831" spans="1:42" ht="12.75" customHeight="1" x14ac:dyDescent="0.2">
      <c r="A1831" s="281">
        <v>1830</v>
      </c>
      <c r="B1831" s="281"/>
      <c r="C1831" s="281"/>
      <c r="D1831" s="281"/>
      <c r="E1831" s="281"/>
      <c r="F1831" s="281"/>
      <c r="G1831" s="296"/>
      <c r="H1831" s="676"/>
      <c r="I1831" s="281"/>
      <c r="J1831" s="281"/>
      <c r="K1831" s="281"/>
      <c r="L1831" s="676"/>
      <c r="M1831" s="306"/>
      <c r="N1831" s="325"/>
      <c r="O1831" s="507"/>
      <c r="P1831" s="513"/>
      <c r="Q1831" s="514"/>
      <c r="R1831" s="514"/>
      <c r="S1831" s="279">
        <f t="shared" si="314"/>
        <v>-365</v>
      </c>
      <c r="T1831" s="501"/>
      <c r="U1831" s="324"/>
      <c r="V1831" s="282"/>
      <c r="W1831" s="282"/>
      <c r="X1831" s="280"/>
      <c r="Y1831" s="280"/>
      <c r="Z1831" s="282"/>
      <c r="AA1831" s="319">
        <f t="shared" si="315"/>
        <v>0</v>
      </c>
      <c r="AB1831" s="149"/>
      <c r="AC1831" s="280"/>
      <c r="AD1831" s="305"/>
      <c r="AE1831" s="280"/>
      <c r="AF1831" s="280"/>
      <c r="AG1831" s="280"/>
      <c r="AH1831" s="280"/>
      <c r="AI1831" s="280"/>
      <c r="AJ1831" s="280"/>
      <c r="AK1831" s="501"/>
      <c r="AL1831" s="501"/>
      <c r="AM1831" s="501"/>
      <c r="AN1831" s="501"/>
      <c r="AO1831" s="501"/>
      <c r="AP1831" s="280"/>
    </row>
    <row r="1832" spans="1:42" ht="12.75" customHeight="1" x14ac:dyDescent="0.2">
      <c r="A1832" s="281">
        <v>1831</v>
      </c>
      <c r="B1832" s="281"/>
      <c r="C1832" s="281"/>
      <c r="D1832" s="281"/>
      <c r="E1832" s="281"/>
      <c r="F1832" s="281"/>
      <c r="G1832" s="296"/>
      <c r="H1832" s="676"/>
      <c r="I1832" s="281"/>
      <c r="J1832" s="281"/>
      <c r="K1832" s="281"/>
      <c r="L1832" s="676"/>
      <c r="M1832" s="306"/>
      <c r="N1832" s="325"/>
      <c r="O1832" s="507"/>
      <c r="P1832" s="513"/>
      <c r="Q1832" s="514"/>
      <c r="R1832" s="514"/>
      <c r="S1832" s="279">
        <f t="shared" si="314"/>
        <v>-365</v>
      </c>
      <c r="T1832" s="501"/>
      <c r="U1832" s="324"/>
      <c r="V1832" s="282"/>
      <c r="W1832" s="282"/>
      <c r="X1832" s="280"/>
      <c r="Y1832" s="280"/>
      <c r="Z1832" s="282"/>
      <c r="AA1832" s="319">
        <f t="shared" si="315"/>
        <v>0</v>
      </c>
      <c r="AB1832" s="149"/>
      <c r="AC1832" s="280"/>
      <c r="AD1832" s="305"/>
      <c r="AE1832" s="280"/>
      <c r="AF1832" s="280"/>
      <c r="AG1832" s="280"/>
      <c r="AH1832" s="280"/>
      <c r="AI1832" s="280"/>
      <c r="AJ1832" s="280"/>
      <c r="AK1832" s="501"/>
      <c r="AL1832" s="501"/>
      <c r="AM1832" s="501"/>
      <c r="AN1832" s="501"/>
      <c r="AO1832" s="501"/>
      <c r="AP1832" s="280"/>
    </row>
    <row r="1833" spans="1:42" ht="12.75" customHeight="1" x14ac:dyDescent="0.2">
      <c r="A1833" s="281">
        <v>1832</v>
      </c>
      <c r="B1833" s="281"/>
      <c r="C1833" s="281"/>
      <c r="D1833" s="281"/>
      <c r="E1833" s="281"/>
      <c r="F1833" s="281"/>
      <c r="G1833" s="296"/>
      <c r="H1833" s="676"/>
      <c r="I1833" s="281"/>
      <c r="J1833" s="281"/>
      <c r="K1833" s="281"/>
      <c r="L1833" s="676"/>
      <c r="M1833" s="306"/>
      <c r="N1833" s="325"/>
      <c r="O1833" s="507"/>
      <c r="P1833" s="513"/>
      <c r="Q1833" s="514"/>
      <c r="R1833" s="514"/>
      <c r="S1833" s="279">
        <f t="shared" si="314"/>
        <v>-365</v>
      </c>
      <c r="T1833" s="501"/>
      <c r="U1833" s="324"/>
      <c r="V1833" s="282"/>
      <c r="W1833" s="282"/>
      <c r="X1833" s="280"/>
      <c r="Y1833" s="280"/>
      <c r="Z1833" s="282"/>
      <c r="AA1833" s="319">
        <f t="shared" si="315"/>
        <v>0</v>
      </c>
      <c r="AB1833" s="149"/>
      <c r="AC1833" s="280"/>
      <c r="AD1833" s="305"/>
      <c r="AE1833" s="280"/>
      <c r="AF1833" s="280"/>
      <c r="AG1833" s="280"/>
      <c r="AH1833" s="280"/>
      <c r="AI1833" s="280"/>
      <c r="AJ1833" s="280"/>
      <c r="AK1833" s="501"/>
      <c r="AL1833" s="501"/>
      <c r="AM1833" s="501"/>
      <c r="AN1833" s="501"/>
      <c r="AO1833" s="501"/>
      <c r="AP1833" s="280"/>
    </row>
    <row r="1834" spans="1:42" ht="12.75" customHeight="1" x14ac:dyDescent="0.2">
      <c r="A1834" s="281">
        <v>1833</v>
      </c>
      <c r="B1834" s="281"/>
      <c r="C1834" s="281"/>
      <c r="D1834" s="281"/>
      <c r="E1834" s="281"/>
      <c r="F1834" s="281"/>
      <c r="G1834" s="296"/>
      <c r="H1834" s="676"/>
      <c r="I1834" s="281"/>
      <c r="J1834" s="281"/>
      <c r="K1834" s="281"/>
      <c r="L1834" s="676"/>
      <c r="M1834" s="306"/>
      <c r="N1834" s="325"/>
      <c r="O1834" s="507"/>
      <c r="P1834" s="513"/>
      <c r="Q1834" s="514"/>
      <c r="R1834" s="514"/>
      <c r="S1834" s="279">
        <f t="shared" si="314"/>
        <v>-365</v>
      </c>
      <c r="T1834" s="501"/>
      <c r="U1834" s="324"/>
      <c r="V1834" s="282"/>
      <c r="W1834" s="282"/>
      <c r="X1834" s="280"/>
      <c r="Y1834" s="280"/>
      <c r="Z1834" s="282"/>
      <c r="AA1834" s="319">
        <f t="shared" si="315"/>
        <v>0</v>
      </c>
      <c r="AB1834" s="149"/>
      <c r="AC1834" s="280"/>
      <c r="AD1834" s="305"/>
      <c r="AE1834" s="280"/>
      <c r="AF1834" s="280"/>
      <c r="AG1834" s="280"/>
      <c r="AH1834" s="280"/>
      <c r="AI1834" s="280"/>
      <c r="AJ1834" s="280"/>
      <c r="AK1834" s="501"/>
      <c r="AL1834" s="501"/>
      <c r="AM1834" s="501"/>
      <c r="AN1834" s="501"/>
      <c r="AO1834" s="501"/>
      <c r="AP1834" s="280"/>
    </row>
    <row r="1835" spans="1:42" ht="12.75" customHeight="1" x14ac:dyDescent="0.2">
      <c r="A1835" s="281">
        <v>1834</v>
      </c>
      <c r="B1835" s="281"/>
      <c r="C1835" s="281"/>
      <c r="D1835" s="281"/>
      <c r="E1835" s="281"/>
      <c r="F1835" s="281"/>
      <c r="G1835" s="296"/>
      <c r="H1835" s="676"/>
      <c r="I1835" s="281"/>
      <c r="J1835" s="281"/>
      <c r="K1835" s="281"/>
      <c r="L1835" s="676"/>
      <c r="M1835" s="306"/>
      <c r="N1835" s="325"/>
      <c r="O1835" s="507"/>
      <c r="P1835" s="513"/>
      <c r="Q1835" s="514"/>
      <c r="R1835" s="514"/>
      <c r="S1835" s="279">
        <f t="shared" si="314"/>
        <v>-365</v>
      </c>
      <c r="T1835" s="501"/>
      <c r="U1835" s="324"/>
      <c r="V1835" s="282"/>
      <c r="W1835" s="282"/>
      <c r="X1835" s="280"/>
      <c r="Y1835" s="280"/>
      <c r="Z1835" s="282"/>
      <c r="AA1835" s="319">
        <f t="shared" si="315"/>
        <v>0</v>
      </c>
      <c r="AB1835" s="149"/>
      <c r="AC1835" s="280"/>
      <c r="AD1835" s="305"/>
      <c r="AE1835" s="280"/>
      <c r="AF1835" s="280"/>
      <c r="AG1835" s="280"/>
      <c r="AH1835" s="280"/>
      <c r="AI1835" s="280"/>
      <c r="AJ1835" s="280"/>
      <c r="AK1835" s="501"/>
      <c r="AL1835" s="501"/>
      <c r="AM1835" s="501"/>
      <c r="AN1835" s="501"/>
      <c r="AO1835" s="501"/>
      <c r="AP1835" s="280"/>
    </row>
    <row r="1836" spans="1:42" ht="12.75" customHeight="1" x14ac:dyDescent="0.2">
      <c r="A1836" s="281">
        <v>1835</v>
      </c>
      <c r="B1836" s="281"/>
      <c r="C1836" s="281"/>
      <c r="D1836" s="281"/>
      <c r="E1836" s="281"/>
      <c r="F1836" s="281"/>
      <c r="G1836" s="296"/>
      <c r="H1836" s="676"/>
      <c r="I1836" s="281"/>
      <c r="J1836" s="281"/>
      <c r="K1836" s="281"/>
      <c r="L1836" s="676"/>
      <c r="M1836" s="306"/>
      <c r="N1836" s="325"/>
      <c r="O1836" s="507"/>
      <c r="P1836" s="513"/>
      <c r="Q1836" s="514"/>
      <c r="R1836" s="514"/>
      <c r="S1836" s="279">
        <f t="shared" si="314"/>
        <v>-365</v>
      </c>
      <c r="T1836" s="501"/>
      <c r="U1836" s="324"/>
      <c r="V1836" s="282"/>
      <c r="W1836" s="282"/>
      <c r="X1836" s="280"/>
      <c r="Y1836" s="280"/>
      <c r="Z1836" s="282"/>
      <c r="AA1836" s="319">
        <f t="shared" si="315"/>
        <v>0</v>
      </c>
      <c r="AB1836" s="149"/>
      <c r="AC1836" s="280"/>
      <c r="AD1836" s="305"/>
      <c r="AE1836" s="280"/>
      <c r="AF1836" s="280"/>
      <c r="AG1836" s="280"/>
      <c r="AH1836" s="280"/>
      <c r="AI1836" s="280"/>
      <c r="AJ1836" s="280"/>
      <c r="AK1836" s="501"/>
      <c r="AL1836" s="501"/>
      <c r="AM1836" s="501"/>
      <c r="AN1836" s="501"/>
      <c r="AO1836" s="501"/>
      <c r="AP1836" s="280"/>
    </row>
    <row r="1837" spans="1:42" ht="12.75" customHeight="1" x14ac:dyDescent="0.2">
      <c r="A1837" s="281">
        <v>1836</v>
      </c>
      <c r="B1837" s="281"/>
      <c r="C1837" s="281"/>
      <c r="D1837" s="281"/>
      <c r="E1837" s="281"/>
      <c r="F1837" s="281"/>
      <c r="G1837" s="296"/>
      <c r="H1837" s="676"/>
      <c r="I1837" s="281"/>
      <c r="J1837" s="281"/>
      <c r="K1837" s="281"/>
      <c r="L1837" s="676"/>
      <c r="M1837" s="306"/>
      <c r="N1837" s="325"/>
      <c r="O1837" s="507"/>
      <c r="P1837" s="513"/>
      <c r="Q1837" s="514"/>
      <c r="R1837" s="514"/>
      <c r="S1837" s="279">
        <f t="shared" si="314"/>
        <v>-365</v>
      </c>
      <c r="T1837" s="501"/>
      <c r="U1837" s="324"/>
      <c r="V1837" s="282"/>
      <c r="W1837" s="282"/>
      <c r="X1837" s="280"/>
      <c r="Y1837" s="280"/>
      <c r="Z1837" s="282"/>
      <c r="AA1837" s="319">
        <f t="shared" si="315"/>
        <v>0</v>
      </c>
      <c r="AB1837" s="149"/>
      <c r="AC1837" s="280"/>
      <c r="AD1837" s="305"/>
      <c r="AE1837" s="280"/>
      <c r="AF1837" s="280"/>
      <c r="AG1837" s="280"/>
      <c r="AH1837" s="280"/>
      <c r="AI1837" s="280"/>
      <c r="AJ1837" s="280"/>
      <c r="AK1837" s="501"/>
      <c r="AL1837" s="501"/>
      <c r="AM1837" s="501"/>
      <c r="AN1837" s="501"/>
      <c r="AO1837" s="501"/>
      <c r="AP1837" s="280"/>
    </row>
    <row r="1838" spans="1:42" ht="12.75" customHeight="1" x14ac:dyDescent="0.2">
      <c r="A1838" s="281">
        <v>1837</v>
      </c>
      <c r="B1838" s="281"/>
      <c r="C1838" s="281"/>
      <c r="D1838" s="281"/>
      <c r="E1838" s="281"/>
      <c r="F1838" s="281"/>
      <c r="G1838" s="296"/>
      <c r="H1838" s="676"/>
      <c r="I1838" s="281"/>
      <c r="J1838" s="281"/>
      <c r="K1838" s="281"/>
      <c r="L1838" s="676"/>
      <c r="M1838" s="306"/>
      <c r="N1838" s="325"/>
      <c r="O1838" s="507"/>
      <c r="P1838" s="513"/>
      <c r="Q1838" s="514"/>
      <c r="R1838" s="514"/>
      <c r="S1838" s="279">
        <f t="shared" si="314"/>
        <v>-365</v>
      </c>
      <c r="T1838" s="501"/>
      <c r="U1838" s="324"/>
      <c r="V1838" s="282"/>
      <c r="W1838" s="282"/>
      <c r="X1838" s="280"/>
      <c r="Y1838" s="280"/>
      <c r="Z1838" s="282"/>
      <c r="AA1838" s="319">
        <f t="shared" si="315"/>
        <v>0</v>
      </c>
      <c r="AB1838" s="149"/>
      <c r="AC1838" s="280"/>
      <c r="AD1838" s="305"/>
      <c r="AE1838" s="280"/>
      <c r="AF1838" s="280"/>
      <c r="AG1838" s="280"/>
      <c r="AH1838" s="280"/>
      <c r="AI1838" s="280"/>
      <c r="AJ1838" s="280"/>
      <c r="AK1838" s="501"/>
      <c r="AL1838" s="501"/>
      <c r="AM1838" s="501"/>
      <c r="AN1838" s="501"/>
      <c r="AO1838" s="501"/>
      <c r="AP1838" s="280"/>
    </row>
    <row r="1839" spans="1:42" ht="12.75" customHeight="1" x14ac:dyDescent="0.2">
      <c r="A1839" s="281">
        <v>1838</v>
      </c>
      <c r="B1839" s="281"/>
      <c r="C1839" s="281"/>
      <c r="D1839" s="281"/>
      <c r="E1839" s="281"/>
      <c r="F1839" s="281"/>
      <c r="G1839" s="296"/>
      <c r="H1839" s="676"/>
      <c r="I1839" s="281"/>
      <c r="J1839" s="281"/>
      <c r="K1839" s="281"/>
      <c r="L1839" s="676"/>
      <c r="M1839" s="306"/>
      <c r="N1839" s="325"/>
      <c r="O1839" s="507"/>
      <c r="P1839" s="513"/>
      <c r="Q1839" s="514"/>
      <c r="R1839" s="514"/>
      <c r="S1839" s="279">
        <f t="shared" si="314"/>
        <v>-365</v>
      </c>
      <c r="T1839" s="501"/>
      <c r="U1839" s="324"/>
      <c r="V1839" s="282"/>
      <c r="W1839" s="282"/>
      <c r="X1839" s="280"/>
      <c r="Y1839" s="280"/>
      <c r="Z1839" s="282"/>
      <c r="AA1839" s="319">
        <f t="shared" si="315"/>
        <v>0</v>
      </c>
      <c r="AB1839" s="149"/>
      <c r="AC1839" s="280"/>
      <c r="AD1839" s="305"/>
      <c r="AE1839" s="280"/>
      <c r="AF1839" s="280"/>
      <c r="AG1839" s="280"/>
      <c r="AH1839" s="280"/>
      <c r="AI1839" s="280"/>
      <c r="AJ1839" s="280"/>
      <c r="AK1839" s="501"/>
      <c r="AL1839" s="501"/>
      <c r="AM1839" s="501"/>
      <c r="AN1839" s="501"/>
      <c r="AO1839" s="501"/>
      <c r="AP1839" s="280"/>
    </row>
    <row r="1840" spans="1:42" ht="12.75" customHeight="1" x14ac:dyDescent="0.2">
      <c r="A1840" s="281">
        <v>1839</v>
      </c>
      <c r="B1840" s="281"/>
      <c r="C1840" s="281"/>
      <c r="D1840" s="281"/>
      <c r="E1840" s="281"/>
      <c r="F1840" s="281"/>
      <c r="G1840" s="296"/>
      <c r="H1840" s="676"/>
      <c r="I1840" s="281"/>
      <c r="J1840" s="281"/>
      <c r="K1840" s="281"/>
      <c r="L1840" s="676"/>
      <c r="M1840" s="306"/>
      <c r="N1840" s="325"/>
      <c r="O1840" s="507"/>
      <c r="P1840" s="513"/>
      <c r="Q1840" s="514"/>
      <c r="R1840" s="514"/>
      <c r="S1840" s="279">
        <f t="shared" si="314"/>
        <v>-365</v>
      </c>
      <c r="T1840" s="501"/>
      <c r="U1840" s="324"/>
      <c r="V1840" s="282"/>
      <c r="W1840" s="282"/>
      <c r="X1840" s="280"/>
      <c r="Y1840" s="280"/>
      <c r="Z1840" s="282"/>
      <c r="AA1840" s="319">
        <f t="shared" si="315"/>
        <v>0</v>
      </c>
      <c r="AB1840" s="149"/>
      <c r="AC1840" s="280"/>
      <c r="AD1840" s="305"/>
      <c r="AE1840" s="280"/>
      <c r="AF1840" s="280"/>
      <c r="AG1840" s="280"/>
      <c r="AH1840" s="280"/>
      <c r="AI1840" s="280"/>
      <c r="AJ1840" s="280"/>
      <c r="AK1840" s="501"/>
      <c r="AL1840" s="501"/>
      <c r="AM1840" s="501"/>
      <c r="AN1840" s="501"/>
      <c r="AO1840" s="501"/>
      <c r="AP1840" s="280"/>
    </row>
    <row r="1841" spans="1:42" ht="12.75" customHeight="1" x14ac:dyDescent="0.2">
      <c r="A1841" s="281">
        <v>1840</v>
      </c>
      <c r="B1841" s="281"/>
      <c r="C1841" s="281"/>
      <c r="D1841" s="281"/>
      <c r="E1841" s="281"/>
      <c r="F1841" s="281"/>
      <c r="G1841" s="296"/>
      <c r="H1841" s="676"/>
      <c r="I1841" s="281"/>
      <c r="J1841" s="281"/>
      <c r="K1841" s="281"/>
      <c r="L1841" s="676"/>
      <c r="M1841" s="306"/>
      <c r="N1841" s="325"/>
      <c r="O1841" s="507"/>
      <c r="P1841" s="513"/>
      <c r="Q1841" s="514"/>
      <c r="R1841" s="514"/>
      <c r="S1841" s="279">
        <f t="shared" si="314"/>
        <v>-365</v>
      </c>
      <c r="T1841" s="501"/>
      <c r="U1841" s="324"/>
      <c r="V1841" s="282"/>
      <c r="W1841" s="282"/>
      <c r="X1841" s="280"/>
      <c r="Y1841" s="280"/>
      <c r="Z1841" s="282"/>
      <c r="AA1841" s="319">
        <f t="shared" si="315"/>
        <v>0</v>
      </c>
      <c r="AB1841" s="149"/>
      <c r="AC1841" s="280"/>
      <c r="AD1841" s="305"/>
      <c r="AE1841" s="280"/>
      <c r="AF1841" s="280"/>
      <c r="AG1841" s="280"/>
      <c r="AH1841" s="280"/>
      <c r="AI1841" s="280"/>
      <c r="AJ1841" s="280"/>
      <c r="AK1841" s="501"/>
      <c r="AL1841" s="501"/>
      <c r="AM1841" s="501"/>
      <c r="AN1841" s="501"/>
      <c r="AO1841" s="501"/>
      <c r="AP1841" s="280"/>
    </row>
    <row r="1842" spans="1:42" ht="12.75" customHeight="1" x14ac:dyDescent="0.2">
      <c r="A1842" s="281">
        <v>1841</v>
      </c>
      <c r="B1842" s="281"/>
      <c r="C1842" s="281"/>
      <c r="D1842" s="281"/>
      <c r="E1842" s="281"/>
      <c r="F1842" s="281"/>
      <c r="G1842" s="296"/>
      <c r="H1842" s="676"/>
      <c r="I1842" s="281"/>
      <c r="J1842" s="281"/>
      <c r="K1842" s="281"/>
      <c r="L1842" s="676"/>
      <c r="M1842" s="306"/>
      <c r="N1842" s="325"/>
      <c r="O1842" s="507"/>
      <c r="P1842" s="513"/>
      <c r="Q1842" s="514"/>
      <c r="R1842" s="514"/>
      <c r="S1842" s="279">
        <f t="shared" si="314"/>
        <v>-365</v>
      </c>
      <c r="T1842" s="501"/>
      <c r="U1842" s="324"/>
      <c r="V1842" s="282"/>
      <c r="W1842" s="282"/>
      <c r="X1842" s="280"/>
      <c r="Y1842" s="280"/>
      <c r="Z1842" s="282"/>
      <c r="AA1842" s="319">
        <f t="shared" si="315"/>
        <v>0</v>
      </c>
      <c r="AB1842" s="149"/>
      <c r="AC1842" s="280"/>
      <c r="AD1842" s="305"/>
      <c r="AE1842" s="280"/>
      <c r="AF1842" s="280"/>
      <c r="AG1842" s="280"/>
      <c r="AH1842" s="280"/>
      <c r="AI1842" s="280"/>
      <c r="AJ1842" s="280"/>
      <c r="AK1842" s="501"/>
      <c r="AL1842" s="501"/>
      <c r="AM1842" s="501"/>
      <c r="AN1842" s="501"/>
      <c r="AO1842" s="501"/>
      <c r="AP1842" s="280"/>
    </row>
    <row r="1843" spans="1:42" ht="12.75" customHeight="1" x14ac:dyDescent="0.2">
      <c r="A1843" s="281">
        <v>1842</v>
      </c>
      <c r="B1843" s="281"/>
      <c r="C1843" s="281"/>
      <c r="D1843" s="281"/>
      <c r="E1843" s="281"/>
      <c r="F1843" s="281"/>
      <c r="G1843" s="296"/>
      <c r="H1843" s="676"/>
      <c r="I1843" s="281"/>
      <c r="J1843" s="281"/>
      <c r="K1843" s="281"/>
      <c r="L1843" s="676"/>
      <c r="M1843" s="306"/>
      <c r="N1843" s="325"/>
      <c r="O1843" s="507"/>
      <c r="P1843" s="513"/>
      <c r="Q1843" s="514"/>
      <c r="R1843" s="514"/>
      <c r="S1843" s="279">
        <f t="shared" si="314"/>
        <v>-365</v>
      </c>
      <c r="T1843" s="501"/>
      <c r="U1843" s="324"/>
      <c r="V1843" s="282"/>
      <c r="W1843" s="282"/>
      <c r="X1843" s="280"/>
      <c r="Y1843" s="280"/>
      <c r="Z1843" s="282"/>
      <c r="AA1843" s="319">
        <f t="shared" si="315"/>
        <v>0</v>
      </c>
      <c r="AB1843" s="149"/>
      <c r="AC1843" s="280"/>
      <c r="AD1843" s="305"/>
      <c r="AE1843" s="280"/>
      <c r="AF1843" s="280"/>
      <c r="AG1843" s="280"/>
      <c r="AH1843" s="280"/>
      <c r="AI1843" s="280"/>
      <c r="AJ1843" s="280"/>
      <c r="AK1843" s="501"/>
      <c r="AL1843" s="501"/>
      <c r="AM1843" s="501"/>
      <c r="AN1843" s="501"/>
      <c r="AO1843" s="501"/>
      <c r="AP1843" s="280"/>
    </row>
    <row r="1844" spans="1:42" ht="12.75" customHeight="1" x14ac:dyDescent="0.2">
      <c r="A1844" s="281">
        <v>1843</v>
      </c>
      <c r="B1844" s="281"/>
      <c r="C1844" s="281"/>
      <c r="D1844" s="281"/>
      <c r="E1844" s="281"/>
      <c r="F1844" s="281"/>
      <c r="G1844" s="296"/>
      <c r="H1844" s="676"/>
      <c r="I1844" s="281"/>
      <c r="J1844" s="281"/>
      <c r="K1844" s="281"/>
      <c r="L1844" s="676"/>
      <c r="M1844" s="306"/>
      <c r="N1844" s="325"/>
      <c r="O1844" s="507"/>
      <c r="P1844" s="513"/>
      <c r="Q1844" s="514"/>
      <c r="R1844" s="514"/>
      <c r="S1844" s="279">
        <f t="shared" si="314"/>
        <v>-365</v>
      </c>
      <c r="T1844" s="501"/>
      <c r="U1844" s="324"/>
      <c r="V1844" s="282"/>
      <c r="W1844" s="282"/>
      <c r="X1844" s="280"/>
      <c r="Y1844" s="280"/>
      <c r="Z1844" s="282"/>
      <c r="AA1844" s="319">
        <f t="shared" si="315"/>
        <v>0</v>
      </c>
      <c r="AB1844" s="149"/>
      <c r="AC1844" s="280"/>
      <c r="AD1844" s="305"/>
      <c r="AE1844" s="280"/>
      <c r="AF1844" s="280"/>
      <c r="AG1844" s="280"/>
      <c r="AH1844" s="280"/>
      <c r="AI1844" s="280"/>
      <c r="AJ1844" s="280"/>
      <c r="AK1844" s="501"/>
      <c r="AL1844" s="501"/>
      <c r="AM1844" s="501"/>
      <c r="AN1844" s="501"/>
      <c r="AO1844" s="501"/>
      <c r="AP1844" s="280"/>
    </row>
    <row r="1845" spans="1:42" ht="12.75" customHeight="1" x14ac:dyDescent="0.2">
      <c r="A1845" s="281">
        <v>1844</v>
      </c>
      <c r="B1845" s="281"/>
      <c r="C1845" s="281"/>
      <c r="D1845" s="281"/>
      <c r="E1845" s="281"/>
      <c r="F1845" s="281"/>
      <c r="G1845" s="296"/>
      <c r="H1845" s="676"/>
      <c r="I1845" s="281"/>
      <c r="J1845" s="281"/>
      <c r="K1845" s="281"/>
      <c r="L1845" s="676"/>
      <c r="M1845" s="306"/>
      <c r="N1845" s="325"/>
      <c r="O1845" s="507"/>
      <c r="P1845" s="513"/>
      <c r="Q1845" s="514"/>
      <c r="R1845" s="514"/>
      <c r="S1845" s="279">
        <f t="shared" si="314"/>
        <v>-365</v>
      </c>
      <c r="T1845" s="501"/>
      <c r="U1845" s="324"/>
      <c r="V1845" s="282"/>
      <c r="W1845" s="282"/>
      <c r="X1845" s="280"/>
      <c r="Y1845" s="280"/>
      <c r="Z1845" s="282"/>
      <c r="AA1845" s="319">
        <f t="shared" si="315"/>
        <v>0</v>
      </c>
      <c r="AB1845" s="149"/>
      <c r="AC1845" s="280"/>
      <c r="AD1845" s="305"/>
      <c r="AE1845" s="280"/>
      <c r="AF1845" s="280"/>
      <c r="AG1845" s="280"/>
      <c r="AH1845" s="280"/>
      <c r="AI1845" s="280"/>
      <c r="AJ1845" s="280"/>
      <c r="AK1845" s="501"/>
      <c r="AL1845" s="501"/>
      <c r="AM1845" s="501"/>
      <c r="AN1845" s="501"/>
      <c r="AO1845" s="501"/>
      <c r="AP1845" s="280"/>
    </row>
    <row r="1846" spans="1:42" ht="12.75" customHeight="1" x14ac:dyDescent="0.2">
      <c r="A1846" s="281">
        <v>1845</v>
      </c>
      <c r="B1846" s="281"/>
      <c r="C1846" s="281"/>
      <c r="D1846" s="281"/>
      <c r="E1846" s="281"/>
      <c r="F1846" s="281"/>
      <c r="G1846" s="296"/>
      <c r="H1846" s="676"/>
      <c r="I1846" s="281"/>
      <c r="J1846" s="281"/>
      <c r="K1846" s="281"/>
      <c r="L1846" s="676"/>
      <c r="M1846" s="306"/>
      <c r="N1846" s="325"/>
      <c r="O1846" s="507"/>
      <c r="P1846" s="513"/>
      <c r="Q1846" s="514"/>
      <c r="R1846" s="514"/>
      <c r="S1846" s="279">
        <f t="shared" si="314"/>
        <v>-365</v>
      </c>
      <c r="T1846" s="501"/>
      <c r="U1846" s="324"/>
      <c r="V1846" s="282"/>
      <c r="W1846" s="282"/>
      <c r="X1846" s="280"/>
      <c r="Y1846" s="280"/>
      <c r="Z1846" s="282"/>
      <c r="AA1846" s="319">
        <f t="shared" si="315"/>
        <v>0</v>
      </c>
      <c r="AB1846" s="149"/>
      <c r="AC1846" s="280"/>
      <c r="AD1846" s="305"/>
      <c r="AE1846" s="280"/>
      <c r="AF1846" s="280"/>
      <c r="AG1846" s="280"/>
      <c r="AH1846" s="280"/>
      <c r="AI1846" s="280"/>
      <c r="AJ1846" s="280"/>
      <c r="AK1846" s="501"/>
      <c r="AL1846" s="501"/>
      <c r="AM1846" s="501"/>
      <c r="AN1846" s="501"/>
      <c r="AO1846" s="501"/>
      <c r="AP1846" s="280"/>
    </row>
    <row r="1847" spans="1:42" ht="12.75" customHeight="1" x14ac:dyDescent="0.2">
      <c r="A1847" s="281">
        <v>1846</v>
      </c>
      <c r="B1847" s="281"/>
      <c r="C1847" s="281"/>
      <c r="D1847" s="281"/>
      <c r="E1847" s="281"/>
      <c r="F1847" s="281"/>
      <c r="G1847" s="296"/>
      <c r="H1847" s="676"/>
      <c r="I1847" s="281"/>
      <c r="J1847" s="281"/>
      <c r="K1847" s="281"/>
      <c r="L1847" s="676"/>
      <c r="M1847" s="306"/>
      <c r="N1847" s="325"/>
      <c r="O1847" s="507"/>
      <c r="P1847" s="513"/>
      <c r="Q1847" s="514"/>
      <c r="R1847" s="514"/>
      <c r="S1847" s="279">
        <f t="shared" si="314"/>
        <v>-365</v>
      </c>
      <c r="T1847" s="501"/>
      <c r="U1847" s="324"/>
      <c r="V1847" s="282"/>
      <c r="W1847" s="282"/>
      <c r="X1847" s="280"/>
      <c r="Y1847" s="280"/>
      <c r="Z1847" s="282"/>
      <c r="AA1847" s="319">
        <f t="shared" si="315"/>
        <v>0</v>
      </c>
      <c r="AB1847" s="149"/>
      <c r="AC1847" s="280"/>
      <c r="AD1847" s="305"/>
      <c r="AE1847" s="280"/>
      <c r="AF1847" s="280"/>
      <c r="AG1847" s="280"/>
      <c r="AH1847" s="280"/>
      <c r="AI1847" s="280"/>
      <c r="AJ1847" s="280"/>
      <c r="AK1847" s="501"/>
      <c r="AL1847" s="501"/>
      <c r="AM1847" s="501"/>
      <c r="AN1847" s="501"/>
      <c r="AO1847" s="501"/>
      <c r="AP1847" s="280"/>
    </row>
    <row r="1848" spans="1:42" ht="12.75" customHeight="1" x14ac:dyDescent="0.2">
      <c r="A1848" s="281">
        <v>1847</v>
      </c>
      <c r="B1848" s="281"/>
      <c r="C1848" s="281"/>
      <c r="D1848" s="281"/>
      <c r="E1848" s="281"/>
      <c r="F1848" s="281"/>
      <c r="G1848" s="296"/>
      <c r="H1848" s="676"/>
      <c r="I1848" s="281"/>
      <c r="J1848" s="281"/>
      <c r="K1848" s="281"/>
      <c r="L1848" s="676"/>
      <c r="M1848" s="306"/>
      <c r="N1848" s="325"/>
      <c r="O1848" s="507"/>
      <c r="P1848" s="513"/>
      <c r="Q1848" s="514"/>
      <c r="R1848" s="514"/>
      <c r="S1848" s="279">
        <f t="shared" si="314"/>
        <v>-365</v>
      </c>
      <c r="T1848" s="501"/>
      <c r="U1848" s="324"/>
      <c r="V1848" s="282"/>
      <c r="W1848" s="282"/>
      <c r="X1848" s="280"/>
      <c r="Y1848" s="280"/>
      <c r="Z1848" s="282"/>
      <c r="AA1848" s="319">
        <f t="shared" si="315"/>
        <v>0</v>
      </c>
      <c r="AB1848" s="149"/>
      <c r="AC1848" s="280"/>
      <c r="AD1848" s="305"/>
      <c r="AE1848" s="280"/>
      <c r="AF1848" s="280"/>
      <c r="AG1848" s="280"/>
      <c r="AH1848" s="280"/>
      <c r="AI1848" s="280"/>
      <c r="AJ1848" s="280"/>
      <c r="AK1848" s="501"/>
      <c r="AL1848" s="501"/>
      <c r="AM1848" s="501"/>
      <c r="AN1848" s="501"/>
      <c r="AO1848" s="501"/>
      <c r="AP1848" s="280"/>
    </row>
    <row r="1849" spans="1:42" ht="12.75" customHeight="1" x14ac:dyDescent="0.2">
      <c r="A1849" s="281">
        <v>1848</v>
      </c>
      <c r="B1849" s="281"/>
      <c r="C1849" s="281"/>
      <c r="D1849" s="281"/>
      <c r="E1849" s="281"/>
      <c r="F1849" s="281"/>
      <c r="G1849" s="296"/>
      <c r="H1849" s="676"/>
      <c r="I1849" s="281"/>
      <c r="J1849" s="281"/>
      <c r="K1849" s="281"/>
      <c r="L1849" s="676"/>
      <c r="M1849" s="306"/>
      <c r="N1849" s="325"/>
      <c r="O1849" s="507"/>
      <c r="P1849" s="513"/>
      <c r="Q1849" s="514"/>
      <c r="R1849" s="514"/>
      <c r="S1849" s="279">
        <f t="shared" si="314"/>
        <v>-365</v>
      </c>
      <c r="T1849" s="501"/>
      <c r="U1849" s="324"/>
      <c r="V1849" s="282"/>
      <c r="W1849" s="282"/>
      <c r="X1849" s="280"/>
      <c r="Y1849" s="280"/>
      <c r="Z1849" s="282"/>
      <c r="AA1849" s="319">
        <f t="shared" si="315"/>
        <v>0</v>
      </c>
      <c r="AB1849" s="149"/>
      <c r="AC1849" s="280"/>
      <c r="AD1849" s="305"/>
      <c r="AE1849" s="280"/>
      <c r="AF1849" s="280"/>
      <c r="AG1849" s="280"/>
      <c r="AH1849" s="280"/>
      <c r="AI1849" s="280"/>
      <c r="AJ1849" s="280"/>
      <c r="AK1849" s="501"/>
      <c r="AL1849" s="501"/>
      <c r="AM1849" s="501"/>
      <c r="AN1849" s="501"/>
      <c r="AO1849" s="501"/>
      <c r="AP1849" s="280"/>
    </row>
    <row r="1850" spans="1:42" ht="12.75" customHeight="1" x14ac:dyDescent="0.2">
      <c r="A1850" s="281">
        <v>1849</v>
      </c>
      <c r="B1850" s="281"/>
      <c r="C1850" s="281"/>
      <c r="D1850" s="281"/>
      <c r="E1850" s="281"/>
      <c r="F1850" s="281"/>
      <c r="G1850" s="296"/>
      <c r="H1850" s="676"/>
      <c r="I1850" s="281"/>
      <c r="J1850" s="281"/>
      <c r="K1850" s="281"/>
      <c r="L1850" s="676"/>
      <c r="M1850" s="306"/>
      <c r="N1850" s="325"/>
      <c r="O1850" s="507"/>
      <c r="P1850" s="513"/>
      <c r="Q1850" s="514"/>
      <c r="R1850" s="514"/>
      <c r="S1850" s="279">
        <f t="shared" si="314"/>
        <v>-365</v>
      </c>
      <c r="T1850" s="501"/>
      <c r="U1850" s="324"/>
      <c r="V1850" s="282"/>
      <c r="W1850" s="282"/>
      <c r="X1850" s="280"/>
      <c r="Y1850" s="280"/>
      <c r="Z1850" s="282"/>
      <c r="AA1850" s="319">
        <f t="shared" si="315"/>
        <v>0</v>
      </c>
      <c r="AB1850" s="149"/>
      <c r="AC1850" s="280"/>
      <c r="AD1850" s="305"/>
      <c r="AE1850" s="280"/>
      <c r="AF1850" s="280"/>
      <c r="AG1850" s="280"/>
      <c r="AH1850" s="280"/>
      <c r="AI1850" s="280"/>
      <c r="AJ1850" s="280"/>
      <c r="AK1850" s="501"/>
      <c r="AL1850" s="501"/>
      <c r="AM1850" s="501"/>
      <c r="AN1850" s="501"/>
      <c r="AO1850" s="501"/>
      <c r="AP1850" s="280"/>
    </row>
    <row r="1851" spans="1:42" ht="12.75" customHeight="1" x14ac:dyDescent="0.2">
      <c r="A1851" s="281">
        <v>1850</v>
      </c>
      <c r="B1851" s="281"/>
      <c r="C1851" s="281"/>
      <c r="D1851" s="281"/>
      <c r="E1851" s="281"/>
      <c r="F1851" s="281"/>
      <c r="G1851" s="296"/>
      <c r="H1851" s="676"/>
      <c r="I1851" s="281"/>
      <c r="J1851" s="281"/>
      <c r="K1851" s="281"/>
      <c r="L1851" s="676"/>
      <c r="M1851" s="306"/>
      <c r="N1851" s="325"/>
      <c r="O1851" s="507"/>
      <c r="P1851" s="513"/>
      <c r="Q1851" s="514"/>
      <c r="R1851" s="514"/>
      <c r="S1851" s="279">
        <f t="shared" si="314"/>
        <v>-365</v>
      </c>
      <c r="T1851" s="501"/>
      <c r="U1851" s="324"/>
      <c r="V1851" s="282"/>
      <c r="W1851" s="282"/>
      <c r="X1851" s="280"/>
      <c r="Y1851" s="280"/>
      <c r="Z1851" s="282"/>
      <c r="AA1851" s="319">
        <f t="shared" si="315"/>
        <v>0</v>
      </c>
      <c r="AB1851" s="149"/>
      <c r="AC1851" s="280"/>
      <c r="AD1851" s="305"/>
      <c r="AE1851" s="280"/>
      <c r="AF1851" s="280"/>
      <c r="AG1851" s="280"/>
      <c r="AH1851" s="280"/>
      <c r="AI1851" s="280"/>
      <c r="AJ1851" s="280"/>
      <c r="AK1851" s="501"/>
      <c r="AL1851" s="501"/>
      <c r="AM1851" s="501"/>
      <c r="AN1851" s="501"/>
      <c r="AO1851" s="501"/>
      <c r="AP1851" s="280"/>
    </row>
    <row r="1852" spans="1:42" ht="12.75" customHeight="1" x14ac:dyDescent="0.2">
      <c r="A1852" s="281">
        <v>1851</v>
      </c>
      <c r="B1852" s="281"/>
      <c r="C1852" s="281"/>
      <c r="D1852" s="281"/>
      <c r="E1852" s="281"/>
      <c r="F1852" s="281"/>
      <c r="G1852" s="296"/>
      <c r="H1852" s="676"/>
      <c r="I1852" s="281"/>
      <c r="J1852" s="281"/>
      <c r="K1852" s="281"/>
      <c r="L1852" s="676"/>
      <c r="M1852" s="306"/>
      <c r="N1852" s="325"/>
      <c r="O1852" s="507"/>
      <c r="P1852" s="513"/>
      <c r="Q1852" s="514"/>
      <c r="R1852" s="514"/>
      <c r="S1852" s="279">
        <f t="shared" si="314"/>
        <v>-365</v>
      </c>
      <c r="T1852" s="501"/>
      <c r="U1852" s="324"/>
      <c r="V1852" s="282"/>
      <c r="W1852" s="282"/>
      <c r="X1852" s="280"/>
      <c r="Y1852" s="280"/>
      <c r="Z1852" s="282"/>
      <c r="AA1852" s="319">
        <f t="shared" si="315"/>
        <v>0</v>
      </c>
      <c r="AB1852" s="149"/>
      <c r="AC1852" s="280"/>
      <c r="AD1852" s="305"/>
      <c r="AE1852" s="280"/>
      <c r="AF1852" s="280"/>
      <c r="AG1852" s="280"/>
      <c r="AH1852" s="280"/>
      <c r="AI1852" s="280"/>
      <c r="AJ1852" s="280"/>
      <c r="AK1852" s="501"/>
      <c r="AL1852" s="501"/>
      <c r="AM1852" s="501"/>
      <c r="AN1852" s="501"/>
      <c r="AO1852" s="501"/>
      <c r="AP1852" s="280"/>
    </row>
    <row r="1853" spans="1:42" ht="12.75" customHeight="1" x14ac:dyDescent="0.2">
      <c r="A1853" s="281">
        <v>1852</v>
      </c>
      <c r="B1853" s="281"/>
      <c r="C1853" s="281"/>
      <c r="D1853" s="281"/>
      <c r="E1853" s="281"/>
      <c r="F1853" s="281"/>
      <c r="G1853" s="296"/>
      <c r="H1853" s="676"/>
      <c r="I1853" s="281"/>
      <c r="J1853" s="281"/>
      <c r="K1853" s="281"/>
      <c r="L1853" s="676"/>
      <c r="M1853" s="306"/>
      <c r="N1853" s="325"/>
      <c r="O1853" s="507"/>
      <c r="P1853" s="513"/>
      <c r="Q1853" s="514"/>
      <c r="R1853" s="514"/>
      <c r="S1853" s="279">
        <f t="shared" si="314"/>
        <v>-365</v>
      </c>
      <c r="T1853" s="501"/>
      <c r="U1853" s="324"/>
      <c r="V1853" s="282"/>
      <c r="W1853" s="282"/>
      <c r="X1853" s="280"/>
      <c r="Y1853" s="280"/>
      <c r="Z1853" s="282"/>
      <c r="AA1853" s="319">
        <f t="shared" si="315"/>
        <v>0</v>
      </c>
      <c r="AB1853" s="149"/>
      <c r="AC1853" s="280"/>
      <c r="AD1853" s="305"/>
      <c r="AE1853" s="280"/>
      <c r="AF1853" s="280"/>
      <c r="AG1853" s="280"/>
      <c r="AH1853" s="280"/>
      <c r="AI1853" s="280"/>
      <c r="AJ1853" s="280"/>
      <c r="AK1853" s="501"/>
      <c r="AL1853" s="501"/>
      <c r="AM1853" s="501"/>
      <c r="AN1853" s="501"/>
      <c r="AO1853" s="501"/>
      <c r="AP1853" s="280"/>
    </row>
    <row r="1854" spans="1:42" ht="12.75" customHeight="1" x14ac:dyDescent="0.2">
      <c r="A1854" s="281">
        <v>1853</v>
      </c>
      <c r="B1854" s="281"/>
      <c r="C1854" s="281"/>
      <c r="D1854" s="281"/>
      <c r="E1854" s="281"/>
      <c r="F1854" s="281"/>
      <c r="G1854" s="296"/>
      <c r="H1854" s="676"/>
      <c r="I1854" s="281"/>
      <c r="J1854" s="281"/>
      <c r="K1854" s="281"/>
      <c r="L1854" s="676"/>
      <c r="M1854" s="306"/>
      <c r="N1854" s="325"/>
      <c r="O1854" s="507"/>
      <c r="P1854" s="513"/>
      <c r="Q1854" s="514"/>
      <c r="R1854" s="514"/>
      <c r="S1854" s="279">
        <f t="shared" si="314"/>
        <v>-365</v>
      </c>
      <c r="T1854" s="501"/>
      <c r="U1854" s="324"/>
      <c r="V1854" s="282"/>
      <c r="W1854" s="282"/>
      <c r="X1854" s="280"/>
      <c r="Y1854" s="280"/>
      <c r="Z1854" s="282"/>
      <c r="AA1854" s="319">
        <f t="shared" si="315"/>
        <v>0</v>
      </c>
      <c r="AB1854" s="149"/>
      <c r="AC1854" s="280"/>
      <c r="AD1854" s="305"/>
      <c r="AE1854" s="280"/>
      <c r="AF1854" s="280"/>
      <c r="AG1854" s="280"/>
      <c r="AH1854" s="280"/>
      <c r="AI1854" s="280"/>
      <c r="AJ1854" s="280"/>
      <c r="AK1854" s="501"/>
      <c r="AL1854" s="501"/>
      <c r="AM1854" s="501"/>
      <c r="AN1854" s="501"/>
      <c r="AO1854" s="501"/>
      <c r="AP1854" s="280"/>
    </row>
    <row r="1855" spans="1:42" ht="12.75" customHeight="1" x14ac:dyDescent="0.2">
      <c r="A1855" s="281">
        <v>1854</v>
      </c>
      <c r="B1855" s="281"/>
      <c r="C1855" s="281"/>
      <c r="D1855" s="281"/>
      <c r="E1855" s="281"/>
      <c r="F1855" s="281"/>
      <c r="G1855" s="296"/>
      <c r="H1855" s="676"/>
      <c r="I1855" s="281"/>
      <c r="J1855" s="281"/>
      <c r="K1855" s="281"/>
      <c r="L1855" s="676"/>
      <c r="M1855" s="306"/>
      <c r="N1855" s="325"/>
      <c r="O1855" s="507"/>
      <c r="P1855" s="513"/>
      <c r="Q1855" s="514"/>
      <c r="R1855" s="514"/>
      <c r="S1855" s="279">
        <f t="shared" si="314"/>
        <v>-365</v>
      </c>
      <c r="T1855" s="501"/>
      <c r="U1855" s="324"/>
      <c r="V1855" s="282"/>
      <c r="W1855" s="282"/>
      <c r="X1855" s="280"/>
      <c r="Y1855" s="280"/>
      <c r="Z1855" s="282"/>
      <c r="AA1855" s="319">
        <f t="shared" si="315"/>
        <v>0</v>
      </c>
      <c r="AB1855" s="149"/>
      <c r="AC1855" s="280"/>
      <c r="AD1855" s="305"/>
      <c r="AE1855" s="280"/>
      <c r="AF1855" s="280"/>
      <c r="AG1855" s="280"/>
      <c r="AH1855" s="280"/>
      <c r="AI1855" s="280"/>
      <c r="AJ1855" s="280"/>
      <c r="AK1855" s="501"/>
      <c r="AL1855" s="501"/>
      <c r="AM1855" s="501"/>
      <c r="AN1855" s="501"/>
      <c r="AO1855" s="501"/>
      <c r="AP1855" s="280"/>
    </row>
    <row r="1856" spans="1:42" ht="12.75" customHeight="1" x14ac:dyDescent="0.2">
      <c r="A1856" s="281">
        <v>1855</v>
      </c>
      <c r="B1856" s="281"/>
      <c r="C1856" s="281"/>
      <c r="D1856" s="281"/>
      <c r="E1856" s="281"/>
      <c r="F1856" s="281"/>
      <c r="G1856" s="296"/>
      <c r="H1856" s="676"/>
      <c r="I1856" s="281"/>
      <c r="J1856" s="281"/>
      <c r="K1856" s="281"/>
      <c r="L1856" s="676"/>
      <c r="M1856" s="306"/>
      <c r="N1856" s="325"/>
      <c r="O1856" s="507"/>
      <c r="P1856" s="513"/>
      <c r="Q1856" s="514"/>
      <c r="R1856" s="514"/>
      <c r="S1856" s="279">
        <f t="shared" si="314"/>
        <v>-365</v>
      </c>
      <c r="T1856" s="501"/>
      <c r="U1856" s="324"/>
      <c r="V1856" s="282"/>
      <c r="W1856" s="282"/>
      <c r="X1856" s="280"/>
      <c r="Y1856" s="280"/>
      <c r="Z1856" s="282"/>
      <c r="AA1856" s="319">
        <f t="shared" si="315"/>
        <v>0</v>
      </c>
      <c r="AB1856" s="149"/>
      <c r="AC1856" s="280"/>
      <c r="AD1856" s="305"/>
      <c r="AE1856" s="280"/>
      <c r="AF1856" s="280"/>
      <c r="AG1856" s="280"/>
      <c r="AH1856" s="280"/>
      <c r="AI1856" s="280"/>
      <c r="AJ1856" s="280"/>
      <c r="AK1856" s="501"/>
      <c r="AL1856" s="501"/>
      <c r="AM1856" s="501"/>
      <c r="AN1856" s="501"/>
      <c r="AO1856" s="501"/>
      <c r="AP1856" s="280"/>
    </row>
    <row r="1857" spans="1:42" ht="12.75" customHeight="1" x14ac:dyDescent="0.2">
      <c r="A1857" s="281">
        <v>1856</v>
      </c>
      <c r="B1857" s="281"/>
      <c r="C1857" s="281"/>
      <c r="D1857" s="281"/>
      <c r="E1857" s="281"/>
      <c r="F1857" s="281"/>
      <c r="G1857" s="296"/>
      <c r="H1857" s="676"/>
      <c r="I1857" s="281"/>
      <c r="J1857" s="281"/>
      <c r="K1857" s="281"/>
      <c r="L1857" s="676"/>
      <c r="M1857" s="306"/>
      <c r="N1857" s="325"/>
      <c r="O1857" s="507"/>
      <c r="P1857" s="513"/>
      <c r="Q1857" s="514"/>
      <c r="R1857" s="514"/>
      <c r="S1857" s="279">
        <f t="shared" si="314"/>
        <v>-365</v>
      </c>
      <c r="T1857" s="501"/>
      <c r="U1857" s="324"/>
      <c r="V1857" s="282"/>
      <c r="W1857" s="282"/>
      <c r="X1857" s="280"/>
      <c r="Y1857" s="280"/>
      <c r="Z1857" s="282"/>
      <c r="AA1857" s="319">
        <f t="shared" si="315"/>
        <v>0</v>
      </c>
      <c r="AB1857" s="149"/>
      <c r="AC1857" s="280"/>
      <c r="AD1857" s="305"/>
      <c r="AE1857" s="280"/>
      <c r="AF1857" s="280"/>
      <c r="AG1857" s="280"/>
      <c r="AH1857" s="280"/>
      <c r="AI1857" s="280"/>
      <c r="AJ1857" s="280"/>
      <c r="AK1857" s="501"/>
      <c r="AL1857" s="501"/>
      <c r="AM1857" s="501"/>
      <c r="AN1857" s="501"/>
      <c r="AO1857" s="501"/>
      <c r="AP1857" s="280"/>
    </row>
    <row r="1858" spans="1:42" ht="12.75" customHeight="1" x14ac:dyDescent="0.2">
      <c r="A1858" s="281">
        <v>1857</v>
      </c>
      <c r="B1858" s="281"/>
      <c r="C1858" s="281"/>
      <c r="D1858" s="281"/>
      <c r="E1858" s="281"/>
      <c r="F1858" s="281"/>
      <c r="G1858" s="296"/>
      <c r="H1858" s="676"/>
      <c r="I1858" s="281"/>
      <c r="J1858" s="281"/>
      <c r="K1858" s="281"/>
      <c r="L1858" s="676"/>
      <c r="M1858" s="306"/>
      <c r="N1858" s="325"/>
      <c r="O1858" s="507"/>
      <c r="P1858" s="513"/>
      <c r="Q1858" s="514"/>
      <c r="R1858" s="514"/>
      <c r="S1858" s="279">
        <f t="shared" si="314"/>
        <v>-365</v>
      </c>
      <c r="T1858" s="501"/>
      <c r="U1858" s="324"/>
      <c r="V1858" s="282"/>
      <c r="W1858" s="282"/>
      <c r="X1858" s="280"/>
      <c r="Y1858" s="280"/>
      <c r="Z1858" s="282"/>
      <c r="AA1858" s="319">
        <f t="shared" si="315"/>
        <v>0</v>
      </c>
      <c r="AB1858" s="149"/>
      <c r="AC1858" s="280"/>
      <c r="AD1858" s="305"/>
      <c r="AE1858" s="280"/>
      <c r="AF1858" s="280"/>
      <c r="AG1858" s="280"/>
      <c r="AH1858" s="280"/>
      <c r="AI1858" s="280"/>
      <c r="AJ1858" s="280"/>
      <c r="AK1858" s="501"/>
      <c r="AL1858" s="501"/>
      <c r="AM1858" s="501"/>
      <c r="AN1858" s="501"/>
      <c r="AO1858" s="501"/>
      <c r="AP1858" s="280"/>
    </row>
    <row r="1859" spans="1:42" ht="12.75" customHeight="1" x14ac:dyDescent="0.2">
      <c r="A1859" s="281">
        <v>1858</v>
      </c>
      <c r="B1859" s="281"/>
      <c r="C1859" s="281"/>
      <c r="D1859" s="281"/>
      <c r="E1859" s="281"/>
      <c r="F1859" s="281"/>
      <c r="G1859" s="296"/>
      <c r="H1859" s="676"/>
      <c r="I1859" s="281"/>
      <c r="J1859" s="281"/>
      <c r="K1859" s="281"/>
      <c r="L1859" s="676"/>
      <c r="M1859" s="306"/>
      <c r="N1859" s="325"/>
      <c r="O1859" s="507"/>
      <c r="P1859" s="513"/>
      <c r="Q1859" s="514"/>
      <c r="R1859" s="514"/>
      <c r="S1859" s="279">
        <f t="shared" si="314"/>
        <v>-365</v>
      </c>
      <c r="T1859" s="501"/>
      <c r="U1859" s="324"/>
      <c r="V1859" s="282"/>
      <c r="W1859" s="282"/>
      <c r="X1859" s="280"/>
      <c r="Y1859" s="280"/>
      <c r="Z1859" s="282"/>
      <c r="AA1859" s="319">
        <f t="shared" si="315"/>
        <v>0</v>
      </c>
      <c r="AB1859" s="149"/>
      <c r="AC1859" s="280"/>
      <c r="AD1859" s="305"/>
      <c r="AE1859" s="280"/>
      <c r="AF1859" s="280"/>
      <c r="AG1859" s="280"/>
      <c r="AH1859" s="280"/>
      <c r="AI1859" s="280"/>
      <c r="AJ1859" s="280"/>
      <c r="AK1859" s="501"/>
      <c r="AL1859" s="501"/>
      <c r="AM1859" s="501"/>
      <c r="AN1859" s="501"/>
      <c r="AO1859" s="501"/>
      <c r="AP1859" s="280"/>
    </row>
    <row r="1860" spans="1:42" ht="12.75" customHeight="1" x14ac:dyDescent="0.2">
      <c r="A1860" s="281">
        <v>1859</v>
      </c>
      <c r="B1860" s="281"/>
      <c r="C1860" s="281"/>
      <c r="D1860" s="281"/>
      <c r="E1860" s="281"/>
      <c r="F1860" s="281"/>
      <c r="G1860" s="296"/>
      <c r="H1860" s="676"/>
      <c r="I1860" s="281"/>
      <c r="J1860" s="281"/>
      <c r="K1860" s="281"/>
      <c r="L1860" s="676"/>
      <c r="M1860" s="306"/>
      <c r="N1860" s="325"/>
      <c r="O1860" s="507"/>
      <c r="P1860" s="513"/>
      <c r="Q1860" s="514"/>
      <c r="R1860" s="514"/>
      <c r="S1860" s="279">
        <f t="shared" si="314"/>
        <v>-365</v>
      </c>
      <c r="T1860" s="501"/>
      <c r="U1860" s="324"/>
      <c r="V1860" s="282"/>
      <c r="W1860" s="282"/>
      <c r="X1860" s="280"/>
      <c r="Y1860" s="280"/>
      <c r="Z1860" s="282"/>
      <c r="AA1860" s="319">
        <f t="shared" si="315"/>
        <v>0</v>
      </c>
      <c r="AB1860" s="149"/>
      <c r="AC1860" s="280"/>
      <c r="AD1860" s="305"/>
      <c r="AE1860" s="280"/>
      <c r="AF1860" s="280"/>
      <c r="AG1860" s="280"/>
      <c r="AH1860" s="280"/>
      <c r="AI1860" s="280"/>
      <c r="AJ1860" s="280"/>
      <c r="AK1860" s="501"/>
      <c r="AL1860" s="501"/>
      <c r="AM1860" s="501"/>
      <c r="AN1860" s="501"/>
      <c r="AO1860" s="501"/>
      <c r="AP1860" s="280"/>
    </row>
    <row r="1861" spans="1:42" ht="12.75" customHeight="1" x14ac:dyDescent="0.2">
      <c r="A1861" s="281">
        <v>1860</v>
      </c>
      <c r="B1861" s="281"/>
      <c r="C1861" s="281"/>
      <c r="D1861" s="281"/>
      <c r="E1861" s="281"/>
      <c r="F1861" s="281"/>
      <c r="G1861" s="296"/>
      <c r="H1861" s="676"/>
      <c r="I1861" s="281"/>
      <c r="J1861" s="281"/>
      <c r="K1861" s="281"/>
      <c r="L1861" s="676"/>
      <c r="M1861" s="306"/>
      <c r="N1861" s="325"/>
      <c r="O1861" s="507"/>
      <c r="P1861" s="513"/>
      <c r="Q1861" s="514"/>
      <c r="R1861" s="514"/>
      <c r="S1861" s="279">
        <f t="shared" si="314"/>
        <v>-365</v>
      </c>
      <c r="T1861" s="501"/>
      <c r="U1861" s="324"/>
      <c r="V1861" s="282"/>
      <c r="W1861" s="282"/>
      <c r="X1861" s="280"/>
      <c r="Y1861" s="280"/>
      <c r="Z1861" s="282"/>
      <c r="AA1861" s="319">
        <f t="shared" si="315"/>
        <v>0</v>
      </c>
      <c r="AB1861" s="149"/>
      <c r="AC1861" s="280"/>
      <c r="AD1861" s="305"/>
      <c r="AE1861" s="280"/>
      <c r="AF1861" s="280"/>
      <c r="AG1861" s="280"/>
      <c r="AH1861" s="280"/>
      <c r="AI1861" s="280"/>
      <c r="AJ1861" s="280"/>
      <c r="AK1861" s="501"/>
      <c r="AL1861" s="501"/>
      <c r="AM1861" s="501"/>
      <c r="AN1861" s="501"/>
      <c r="AO1861" s="501"/>
      <c r="AP1861" s="280"/>
    </row>
    <row r="1862" spans="1:42" ht="12.75" customHeight="1" x14ac:dyDescent="0.2">
      <c r="A1862" s="281">
        <v>1861</v>
      </c>
      <c r="B1862" s="281"/>
      <c r="C1862" s="281"/>
      <c r="D1862" s="281"/>
      <c r="E1862" s="281"/>
      <c r="F1862" s="281"/>
      <c r="G1862" s="296"/>
      <c r="H1862" s="676"/>
      <c r="I1862" s="281"/>
      <c r="J1862" s="281"/>
      <c r="K1862" s="281"/>
      <c r="L1862" s="676"/>
      <c r="M1862" s="306"/>
      <c r="N1862" s="325"/>
      <c r="O1862" s="507"/>
      <c r="P1862" s="513"/>
      <c r="Q1862" s="514"/>
      <c r="R1862" s="514"/>
      <c r="S1862" s="279">
        <f t="shared" si="314"/>
        <v>-365</v>
      </c>
      <c r="T1862" s="501"/>
      <c r="U1862" s="324"/>
      <c r="V1862" s="282"/>
      <c r="W1862" s="282"/>
      <c r="X1862" s="280"/>
      <c r="Y1862" s="280"/>
      <c r="Z1862" s="282"/>
      <c r="AA1862" s="319">
        <f t="shared" si="315"/>
        <v>0</v>
      </c>
      <c r="AB1862" s="149"/>
      <c r="AC1862" s="280"/>
      <c r="AD1862" s="305"/>
      <c r="AE1862" s="280"/>
      <c r="AF1862" s="280"/>
      <c r="AG1862" s="280"/>
      <c r="AH1862" s="280"/>
      <c r="AI1862" s="280"/>
      <c r="AJ1862" s="280"/>
      <c r="AK1862" s="501"/>
      <c r="AL1862" s="501"/>
      <c r="AM1862" s="501"/>
      <c r="AN1862" s="501"/>
      <c r="AO1862" s="501"/>
      <c r="AP1862" s="280"/>
    </row>
    <row r="1863" spans="1:42" ht="12.75" customHeight="1" x14ac:dyDescent="0.2">
      <c r="A1863" s="281">
        <v>1862</v>
      </c>
      <c r="B1863" s="281"/>
      <c r="C1863" s="281"/>
      <c r="D1863" s="281"/>
      <c r="E1863" s="281"/>
      <c r="F1863" s="281"/>
      <c r="G1863" s="296"/>
      <c r="H1863" s="676"/>
      <c r="I1863" s="281"/>
      <c r="J1863" s="281"/>
      <c r="K1863" s="281"/>
      <c r="L1863" s="676"/>
      <c r="M1863" s="306"/>
      <c r="N1863" s="325"/>
      <c r="O1863" s="507"/>
      <c r="P1863" s="513"/>
      <c r="Q1863" s="514"/>
      <c r="R1863" s="514"/>
      <c r="S1863" s="279">
        <f t="shared" si="314"/>
        <v>-365</v>
      </c>
      <c r="T1863" s="501"/>
      <c r="U1863" s="324"/>
      <c r="V1863" s="282"/>
      <c r="W1863" s="282"/>
      <c r="X1863" s="280"/>
      <c r="Y1863" s="280"/>
      <c r="Z1863" s="282"/>
      <c r="AA1863" s="319">
        <f t="shared" si="315"/>
        <v>0</v>
      </c>
      <c r="AB1863" s="149"/>
      <c r="AC1863" s="280"/>
      <c r="AD1863" s="305"/>
      <c r="AE1863" s="280"/>
      <c r="AF1863" s="280"/>
      <c r="AG1863" s="280"/>
      <c r="AH1863" s="280"/>
      <c r="AI1863" s="280"/>
      <c r="AJ1863" s="280"/>
      <c r="AK1863" s="501"/>
      <c r="AL1863" s="501"/>
      <c r="AM1863" s="501"/>
      <c r="AN1863" s="501"/>
      <c r="AO1863" s="501"/>
      <c r="AP1863" s="280"/>
    </row>
    <row r="1864" spans="1:42" ht="12.75" customHeight="1" x14ac:dyDescent="0.2">
      <c r="A1864" s="281">
        <v>1863</v>
      </c>
      <c r="B1864" s="281"/>
      <c r="C1864" s="281"/>
      <c r="D1864" s="281"/>
      <c r="E1864" s="281"/>
      <c r="F1864" s="281"/>
      <c r="G1864" s="296"/>
      <c r="H1864" s="676"/>
      <c r="I1864" s="281"/>
      <c r="J1864" s="281"/>
      <c r="K1864" s="281"/>
      <c r="L1864" s="676"/>
      <c r="M1864" s="306"/>
      <c r="N1864" s="325"/>
      <c r="O1864" s="507"/>
      <c r="P1864" s="513"/>
      <c r="Q1864" s="514"/>
      <c r="R1864" s="514"/>
      <c r="S1864" s="279">
        <f t="shared" si="314"/>
        <v>-365</v>
      </c>
      <c r="T1864" s="501"/>
      <c r="U1864" s="324"/>
      <c r="V1864" s="282"/>
      <c r="W1864" s="282"/>
      <c r="X1864" s="280"/>
      <c r="Y1864" s="280"/>
      <c r="Z1864" s="282"/>
      <c r="AA1864" s="319">
        <f t="shared" si="315"/>
        <v>0</v>
      </c>
      <c r="AB1864" s="149"/>
      <c r="AC1864" s="280"/>
      <c r="AD1864" s="305"/>
      <c r="AE1864" s="280"/>
      <c r="AF1864" s="280"/>
      <c r="AG1864" s="280"/>
      <c r="AH1864" s="280"/>
      <c r="AI1864" s="280"/>
      <c r="AJ1864" s="280"/>
      <c r="AK1864" s="501"/>
      <c r="AL1864" s="501"/>
      <c r="AM1864" s="501"/>
      <c r="AN1864" s="501"/>
      <c r="AO1864" s="501"/>
      <c r="AP1864" s="280"/>
    </row>
    <row r="1865" spans="1:42" ht="12.75" customHeight="1" x14ac:dyDescent="0.2">
      <c r="A1865" s="281">
        <v>1864</v>
      </c>
      <c r="B1865" s="281"/>
      <c r="C1865" s="281"/>
      <c r="D1865" s="281"/>
      <c r="E1865" s="281"/>
      <c r="F1865" s="281"/>
      <c r="G1865" s="296"/>
      <c r="H1865" s="676"/>
      <c r="I1865" s="281"/>
      <c r="J1865" s="281"/>
      <c r="K1865" s="281"/>
      <c r="L1865" s="676"/>
      <c r="M1865" s="306"/>
      <c r="N1865" s="325"/>
      <c r="O1865" s="507"/>
      <c r="P1865" s="513"/>
      <c r="Q1865" s="514"/>
      <c r="R1865" s="514"/>
      <c r="S1865" s="279">
        <f t="shared" ref="S1865:S1928" si="316">SUM(N1865-365)</f>
        <v>-365</v>
      </c>
      <c r="T1865" s="501"/>
      <c r="U1865" s="324"/>
      <c r="V1865" s="282"/>
      <c r="W1865" s="282"/>
      <c r="X1865" s="280"/>
      <c r="Y1865" s="280"/>
      <c r="Z1865" s="282"/>
      <c r="AA1865" s="319">
        <f t="shared" si="315"/>
        <v>0</v>
      </c>
      <c r="AB1865" s="149"/>
      <c r="AC1865" s="280"/>
      <c r="AD1865" s="305"/>
      <c r="AE1865" s="280"/>
      <c r="AF1865" s="280"/>
      <c r="AG1865" s="280"/>
      <c r="AH1865" s="280"/>
      <c r="AI1865" s="280"/>
      <c r="AJ1865" s="280"/>
      <c r="AK1865" s="501"/>
      <c r="AL1865" s="501"/>
      <c r="AM1865" s="501"/>
      <c r="AN1865" s="501"/>
      <c r="AO1865" s="501"/>
      <c r="AP1865" s="280"/>
    </row>
    <row r="1866" spans="1:42" ht="12.75" customHeight="1" x14ac:dyDescent="0.2">
      <c r="A1866" s="281">
        <v>1865</v>
      </c>
      <c r="B1866" s="281"/>
      <c r="C1866" s="281"/>
      <c r="D1866" s="281"/>
      <c r="E1866" s="281"/>
      <c r="F1866" s="281"/>
      <c r="G1866" s="296"/>
      <c r="H1866" s="676"/>
      <c r="I1866" s="281"/>
      <c r="J1866" s="281"/>
      <c r="K1866" s="281"/>
      <c r="L1866" s="676"/>
      <c r="M1866" s="306"/>
      <c r="N1866" s="325"/>
      <c r="O1866" s="507"/>
      <c r="P1866" s="513"/>
      <c r="Q1866" s="514"/>
      <c r="R1866" s="514"/>
      <c r="S1866" s="279">
        <f t="shared" si="316"/>
        <v>-365</v>
      </c>
      <c r="T1866" s="501"/>
      <c r="U1866" s="324"/>
      <c r="V1866" s="282"/>
      <c r="W1866" s="282"/>
      <c r="X1866" s="280"/>
      <c r="Y1866" s="280"/>
      <c r="Z1866" s="282"/>
      <c r="AA1866" s="319">
        <f t="shared" si="315"/>
        <v>0</v>
      </c>
      <c r="AB1866" s="149"/>
      <c r="AC1866" s="280"/>
      <c r="AD1866" s="305"/>
      <c r="AE1866" s="280"/>
      <c r="AF1866" s="280"/>
      <c r="AG1866" s="280"/>
      <c r="AH1866" s="280"/>
      <c r="AI1866" s="280"/>
      <c r="AJ1866" s="280"/>
      <c r="AK1866" s="501"/>
      <c r="AL1866" s="501"/>
      <c r="AM1866" s="501"/>
      <c r="AN1866" s="501"/>
      <c r="AO1866" s="501"/>
      <c r="AP1866" s="280"/>
    </row>
    <row r="1867" spans="1:42" ht="12.75" customHeight="1" x14ac:dyDescent="0.2">
      <c r="A1867" s="281">
        <v>1866</v>
      </c>
      <c r="B1867" s="281"/>
      <c r="C1867" s="281"/>
      <c r="D1867" s="281"/>
      <c r="E1867" s="281"/>
      <c r="F1867" s="281"/>
      <c r="G1867" s="296"/>
      <c r="H1867" s="676"/>
      <c r="I1867" s="281"/>
      <c r="J1867" s="281"/>
      <c r="K1867" s="281"/>
      <c r="L1867" s="676"/>
      <c r="M1867" s="306"/>
      <c r="N1867" s="325"/>
      <c r="O1867" s="507"/>
      <c r="P1867" s="513"/>
      <c r="Q1867" s="514"/>
      <c r="R1867" s="514"/>
      <c r="S1867" s="279">
        <f t="shared" si="316"/>
        <v>-365</v>
      </c>
      <c r="T1867" s="501"/>
      <c r="U1867" s="324"/>
      <c r="V1867" s="282"/>
      <c r="W1867" s="282"/>
      <c r="X1867" s="280"/>
      <c r="Y1867" s="280"/>
      <c r="Z1867" s="282"/>
      <c r="AA1867" s="319">
        <f t="shared" si="315"/>
        <v>0</v>
      </c>
      <c r="AB1867" s="149"/>
      <c r="AC1867" s="280"/>
      <c r="AD1867" s="305"/>
      <c r="AE1867" s="280"/>
      <c r="AF1867" s="280"/>
      <c r="AG1867" s="280"/>
      <c r="AH1867" s="280"/>
      <c r="AI1867" s="280"/>
      <c r="AJ1867" s="280"/>
      <c r="AK1867" s="501"/>
      <c r="AL1867" s="501"/>
      <c r="AM1867" s="501"/>
      <c r="AN1867" s="501"/>
      <c r="AO1867" s="501"/>
      <c r="AP1867" s="280"/>
    </row>
    <row r="1868" spans="1:42" ht="12.75" customHeight="1" x14ac:dyDescent="0.2">
      <c r="A1868" s="281">
        <v>1867</v>
      </c>
      <c r="B1868" s="281"/>
      <c r="C1868" s="281"/>
      <c r="D1868" s="281"/>
      <c r="E1868" s="281"/>
      <c r="F1868" s="281"/>
      <c r="G1868" s="296"/>
      <c r="H1868" s="676"/>
      <c r="I1868" s="281"/>
      <c r="J1868" s="281"/>
      <c r="K1868" s="281"/>
      <c r="L1868" s="676"/>
      <c r="M1868" s="306"/>
      <c r="N1868" s="325"/>
      <c r="O1868" s="507"/>
      <c r="P1868" s="513"/>
      <c r="Q1868" s="514"/>
      <c r="R1868" s="514"/>
      <c r="S1868" s="279">
        <f t="shared" si="316"/>
        <v>-365</v>
      </c>
      <c r="T1868" s="501"/>
      <c r="U1868" s="324"/>
      <c r="V1868" s="282"/>
      <c r="W1868" s="282"/>
      <c r="X1868" s="280"/>
      <c r="Y1868" s="280"/>
      <c r="Z1868" s="282"/>
      <c r="AA1868" s="319">
        <f t="shared" si="315"/>
        <v>0</v>
      </c>
      <c r="AB1868" s="149"/>
      <c r="AC1868" s="280"/>
      <c r="AD1868" s="305"/>
      <c r="AE1868" s="280"/>
      <c r="AF1868" s="280"/>
      <c r="AG1868" s="280"/>
      <c r="AH1868" s="280"/>
      <c r="AI1868" s="280"/>
      <c r="AJ1868" s="280"/>
      <c r="AK1868" s="501"/>
      <c r="AL1868" s="501"/>
      <c r="AM1868" s="501"/>
      <c r="AN1868" s="501"/>
      <c r="AO1868" s="501"/>
      <c r="AP1868" s="280"/>
    </row>
    <row r="1869" spans="1:42" ht="12.75" customHeight="1" x14ac:dyDescent="0.2">
      <c r="A1869" s="281">
        <v>1868</v>
      </c>
      <c r="B1869" s="281"/>
      <c r="C1869" s="281"/>
      <c r="D1869" s="281"/>
      <c r="E1869" s="281"/>
      <c r="F1869" s="281"/>
      <c r="G1869" s="296"/>
      <c r="H1869" s="676"/>
      <c r="I1869" s="281"/>
      <c r="J1869" s="281"/>
      <c r="K1869" s="281"/>
      <c r="L1869" s="676"/>
      <c r="M1869" s="306"/>
      <c r="N1869" s="325"/>
      <c r="O1869" s="507"/>
      <c r="P1869" s="513"/>
      <c r="Q1869" s="514"/>
      <c r="R1869" s="514"/>
      <c r="S1869" s="279">
        <f t="shared" si="316"/>
        <v>-365</v>
      </c>
      <c r="T1869" s="501"/>
      <c r="U1869" s="324"/>
      <c r="V1869" s="282"/>
      <c r="W1869" s="282"/>
      <c r="X1869" s="280"/>
      <c r="Y1869" s="280"/>
      <c r="Z1869" s="282"/>
      <c r="AA1869" s="319">
        <f t="shared" ref="AA1869:AA1932" si="317">N1869</f>
        <v>0</v>
      </c>
      <c r="AB1869" s="149"/>
      <c r="AC1869" s="280"/>
      <c r="AD1869" s="305"/>
      <c r="AE1869" s="280"/>
      <c r="AF1869" s="280"/>
      <c r="AG1869" s="280"/>
      <c r="AH1869" s="280"/>
      <c r="AI1869" s="280"/>
      <c r="AJ1869" s="280"/>
      <c r="AK1869" s="501"/>
      <c r="AL1869" s="501"/>
      <c r="AM1869" s="501"/>
      <c r="AN1869" s="501"/>
      <c r="AO1869" s="501"/>
      <c r="AP1869" s="280"/>
    </row>
    <row r="1870" spans="1:42" ht="12.75" customHeight="1" x14ac:dyDescent="0.2">
      <c r="A1870" s="281">
        <v>1869</v>
      </c>
      <c r="B1870" s="281"/>
      <c r="C1870" s="281"/>
      <c r="D1870" s="281"/>
      <c r="E1870" s="281"/>
      <c r="F1870" s="281"/>
      <c r="G1870" s="296"/>
      <c r="H1870" s="676"/>
      <c r="I1870" s="281"/>
      <c r="J1870" s="281"/>
      <c r="K1870" s="281"/>
      <c r="L1870" s="676"/>
      <c r="M1870" s="306"/>
      <c r="N1870" s="325"/>
      <c r="O1870" s="507"/>
      <c r="P1870" s="513"/>
      <c r="Q1870" s="514"/>
      <c r="R1870" s="514"/>
      <c r="S1870" s="279">
        <f t="shared" si="316"/>
        <v>-365</v>
      </c>
      <c r="T1870" s="501"/>
      <c r="U1870" s="324"/>
      <c r="V1870" s="282"/>
      <c r="W1870" s="282"/>
      <c r="X1870" s="280"/>
      <c r="Y1870" s="280"/>
      <c r="Z1870" s="282"/>
      <c r="AA1870" s="319">
        <f t="shared" si="317"/>
        <v>0</v>
      </c>
      <c r="AB1870" s="149"/>
      <c r="AC1870" s="280"/>
      <c r="AD1870" s="305"/>
      <c r="AE1870" s="280"/>
      <c r="AF1870" s="280"/>
      <c r="AG1870" s="280"/>
      <c r="AH1870" s="280"/>
      <c r="AI1870" s="280"/>
      <c r="AJ1870" s="280"/>
      <c r="AK1870" s="501"/>
      <c r="AL1870" s="501"/>
      <c r="AM1870" s="501"/>
      <c r="AN1870" s="501"/>
      <c r="AO1870" s="501"/>
      <c r="AP1870" s="280"/>
    </row>
    <row r="1871" spans="1:42" ht="12.75" customHeight="1" x14ac:dyDescent="0.2">
      <c r="A1871" s="281">
        <v>1870</v>
      </c>
      <c r="B1871" s="281"/>
      <c r="C1871" s="281"/>
      <c r="D1871" s="281"/>
      <c r="E1871" s="281"/>
      <c r="F1871" s="281"/>
      <c r="G1871" s="296"/>
      <c r="H1871" s="676"/>
      <c r="I1871" s="281"/>
      <c r="J1871" s="281"/>
      <c r="K1871" s="281"/>
      <c r="L1871" s="676"/>
      <c r="M1871" s="306"/>
      <c r="N1871" s="325"/>
      <c r="O1871" s="507"/>
      <c r="P1871" s="513"/>
      <c r="Q1871" s="514"/>
      <c r="R1871" s="514"/>
      <c r="S1871" s="279">
        <f t="shared" si="316"/>
        <v>-365</v>
      </c>
      <c r="T1871" s="501"/>
      <c r="U1871" s="324"/>
      <c r="V1871" s="282"/>
      <c r="W1871" s="282"/>
      <c r="X1871" s="280"/>
      <c r="Y1871" s="280"/>
      <c r="Z1871" s="282"/>
      <c r="AA1871" s="319">
        <f t="shared" si="317"/>
        <v>0</v>
      </c>
      <c r="AB1871" s="149"/>
      <c r="AC1871" s="280"/>
      <c r="AD1871" s="305"/>
      <c r="AE1871" s="280"/>
      <c r="AF1871" s="280"/>
      <c r="AG1871" s="280"/>
      <c r="AH1871" s="280"/>
      <c r="AI1871" s="280"/>
      <c r="AJ1871" s="280"/>
      <c r="AK1871" s="501"/>
      <c r="AL1871" s="501"/>
      <c r="AM1871" s="501"/>
      <c r="AN1871" s="501"/>
      <c r="AO1871" s="501"/>
      <c r="AP1871" s="280"/>
    </row>
    <row r="1872" spans="1:42" ht="12.75" customHeight="1" x14ac:dyDescent="0.2">
      <c r="A1872" s="281">
        <v>1871</v>
      </c>
      <c r="B1872" s="281"/>
      <c r="C1872" s="281"/>
      <c r="D1872" s="281"/>
      <c r="E1872" s="281"/>
      <c r="F1872" s="281"/>
      <c r="G1872" s="296"/>
      <c r="H1872" s="676"/>
      <c r="I1872" s="281"/>
      <c r="J1872" s="281"/>
      <c r="K1872" s="281"/>
      <c r="L1872" s="676"/>
      <c r="M1872" s="306"/>
      <c r="N1872" s="325"/>
      <c r="O1872" s="507"/>
      <c r="P1872" s="513"/>
      <c r="Q1872" s="514"/>
      <c r="R1872" s="514"/>
      <c r="S1872" s="279">
        <f t="shared" si="316"/>
        <v>-365</v>
      </c>
      <c r="T1872" s="501"/>
      <c r="U1872" s="324"/>
      <c r="V1872" s="282"/>
      <c r="W1872" s="282"/>
      <c r="X1872" s="280"/>
      <c r="Y1872" s="280"/>
      <c r="Z1872" s="282"/>
      <c r="AA1872" s="319">
        <f t="shared" si="317"/>
        <v>0</v>
      </c>
      <c r="AB1872" s="149"/>
      <c r="AC1872" s="280"/>
      <c r="AD1872" s="305"/>
      <c r="AE1872" s="280"/>
      <c r="AF1872" s="280"/>
      <c r="AG1872" s="280"/>
      <c r="AH1872" s="280"/>
      <c r="AI1872" s="280"/>
      <c r="AJ1872" s="280"/>
      <c r="AK1872" s="501"/>
      <c r="AL1872" s="501"/>
      <c r="AM1872" s="501"/>
      <c r="AN1872" s="501"/>
      <c r="AO1872" s="501"/>
      <c r="AP1872" s="280"/>
    </row>
    <row r="1873" spans="1:42" ht="12.75" customHeight="1" x14ac:dyDescent="0.2">
      <c r="A1873" s="281">
        <v>1872</v>
      </c>
      <c r="B1873" s="281"/>
      <c r="C1873" s="281"/>
      <c r="D1873" s="281"/>
      <c r="E1873" s="281"/>
      <c r="F1873" s="281"/>
      <c r="G1873" s="296"/>
      <c r="H1873" s="676"/>
      <c r="I1873" s="281"/>
      <c r="J1873" s="281"/>
      <c r="K1873" s="281"/>
      <c r="L1873" s="676"/>
      <c r="M1873" s="306"/>
      <c r="N1873" s="325"/>
      <c r="O1873" s="507"/>
      <c r="P1873" s="513"/>
      <c r="Q1873" s="514"/>
      <c r="R1873" s="514"/>
      <c r="S1873" s="279">
        <f t="shared" si="316"/>
        <v>-365</v>
      </c>
      <c r="T1873" s="501"/>
      <c r="U1873" s="324"/>
      <c r="V1873" s="282"/>
      <c r="W1873" s="282"/>
      <c r="X1873" s="280"/>
      <c r="Y1873" s="280"/>
      <c r="Z1873" s="282"/>
      <c r="AA1873" s="319">
        <f t="shared" si="317"/>
        <v>0</v>
      </c>
      <c r="AB1873" s="149"/>
      <c r="AC1873" s="280"/>
      <c r="AD1873" s="305"/>
      <c r="AE1873" s="280"/>
      <c r="AF1873" s="280"/>
      <c r="AG1873" s="280"/>
      <c r="AH1873" s="280"/>
      <c r="AI1873" s="280"/>
      <c r="AJ1873" s="280"/>
      <c r="AK1873" s="501"/>
      <c r="AL1873" s="501"/>
      <c r="AM1873" s="501"/>
      <c r="AN1873" s="501"/>
      <c r="AO1873" s="501"/>
      <c r="AP1873" s="280"/>
    </row>
    <row r="1874" spans="1:42" ht="12.75" customHeight="1" x14ac:dyDescent="0.2">
      <c r="A1874" s="281">
        <v>1873</v>
      </c>
      <c r="B1874" s="281"/>
      <c r="C1874" s="281"/>
      <c r="D1874" s="281"/>
      <c r="E1874" s="281"/>
      <c r="F1874" s="281"/>
      <c r="G1874" s="296"/>
      <c r="H1874" s="676"/>
      <c r="I1874" s="281"/>
      <c r="J1874" s="281"/>
      <c r="K1874" s="281"/>
      <c r="L1874" s="676"/>
      <c r="M1874" s="306"/>
      <c r="N1874" s="325"/>
      <c r="O1874" s="507"/>
      <c r="P1874" s="513"/>
      <c r="Q1874" s="514"/>
      <c r="R1874" s="514"/>
      <c r="S1874" s="279">
        <f t="shared" si="316"/>
        <v>-365</v>
      </c>
      <c r="T1874" s="501"/>
      <c r="U1874" s="324"/>
      <c r="V1874" s="282"/>
      <c r="W1874" s="282"/>
      <c r="X1874" s="280"/>
      <c r="Y1874" s="280"/>
      <c r="Z1874" s="282"/>
      <c r="AA1874" s="319">
        <f t="shared" si="317"/>
        <v>0</v>
      </c>
      <c r="AB1874" s="149"/>
      <c r="AC1874" s="280"/>
      <c r="AD1874" s="305"/>
      <c r="AE1874" s="280"/>
      <c r="AF1874" s="280"/>
      <c r="AG1874" s="280"/>
      <c r="AH1874" s="280"/>
      <c r="AI1874" s="280"/>
      <c r="AJ1874" s="280"/>
      <c r="AK1874" s="501"/>
      <c r="AL1874" s="501"/>
      <c r="AM1874" s="501"/>
      <c r="AN1874" s="501"/>
      <c r="AO1874" s="501"/>
      <c r="AP1874" s="280"/>
    </row>
    <row r="1875" spans="1:42" ht="12.75" customHeight="1" x14ac:dyDescent="0.2">
      <c r="A1875" s="281">
        <v>1874</v>
      </c>
      <c r="B1875" s="281"/>
      <c r="C1875" s="281"/>
      <c r="D1875" s="281"/>
      <c r="E1875" s="281"/>
      <c r="F1875" s="281"/>
      <c r="G1875" s="296"/>
      <c r="H1875" s="676"/>
      <c r="I1875" s="281"/>
      <c r="J1875" s="281"/>
      <c r="K1875" s="281"/>
      <c r="L1875" s="676"/>
      <c r="M1875" s="306"/>
      <c r="N1875" s="325"/>
      <c r="O1875" s="507"/>
      <c r="P1875" s="513"/>
      <c r="Q1875" s="514"/>
      <c r="R1875" s="514"/>
      <c r="S1875" s="279">
        <f t="shared" si="316"/>
        <v>-365</v>
      </c>
      <c r="T1875" s="501"/>
      <c r="U1875" s="324"/>
      <c r="V1875" s="282"/>
      <c r="W1875" s="282"/>
      <c r="X1875" s="280"/>
      <c r="Y1875" s="280"/>
      <c r="Z1875" s="282"/>
      <c r="AA1875" s="319">
        <f t="shared" si="317"/>
        <v>0</v>
      </c>
      <c r="AB1875" s="149"/>
      <c r="AC1875" s="280"/>
      <c r="AD1875" s="305"/>
      <c r="AE1875" s="280"/>
      <c r="AF1875" s="280"/>
      <c r="AG1875" s="280"/>
      <c r="AH1875" s="280"/>
      <c r="AI1875" s="280"/>
      <c r="AJ1875" s="280"/>
      <c r="AK1875" s="501"/>
      <c r="AL1875" s="501"/>
      <c r="AM1875" s="501"/>
      <c r="AN1875" s="501"/>
      <c r="AO1875" s="501"/>
      <c r="AP1875" s="280"/>
    </row>
    <row r="1876" spans="1:42" ht="12.75" customHeight="1" x14ac:dyDescent="0.2">
      <c r="A1876" s="281">
        <v>1875</v>
      </c>
      <c r="B1876" s="281"/>
      <c r="C1876" s="281"/>
      <c r="D1876" s="281"/>
      <c r="E1876" s="281"/>
      <c r="F1876" s="281"/>
      <c r="G1876" s="296"/>
      <c r="H1876" s="676"/>
      <c r="I1876" s="281"/>
      <c r="J1876" s="281"/>
      <c r="K1876" s="281"/>
      <c r="L1876" s="676"/>
      <c r="M1876" s="306"/>
      <c r="N1876" s="325"/>
      <c r="O1876" s="507"/>
      <c r="P1876" s="513"/>
      <c r="Q1876" s="514"/>
      <c r="R1876" s="514"/>
      <c r="S1876" s="279">
        <f t="shared" si="316"/>
        <v>-365</v>
      </c>
      <c r="T1876" s="501"/>
      <c r="U1876" s="324"/>
      <c r="V1876" s="282"/>
      <c r="W1876" s="282"/>
      <c r="X1876" s="280"/>
      <c r="Y1876" s="280"/>
      <c r="Z1876" s="282"/>
      <c r="AA1876" s="319">
        <f t="shared" si="317"/>
        <v>0</v>
      </c>
      <c r="AB1876" s="149"/>
      <c r="AC1876" s="280"/>
      <c r="AD1876" s="305"/>
      <c r="AE1876" s="280"/>
      <c r="AF1876" s="280"/>
      <c r="AG1876" s="280"/>
      <c r="AH1876" s="280"/>
      <c r="AI1876" s="280"/>
      <c r="AJ1876" s="280"/>
      <c r="AK1876" s="501"/>
      <c r="AL1876" s="501"/>
      <c r="AM1876" s="501"/>
      <c r="AN1876" s="501"/>
      <c r="AO1876" s="501"/>
      <c r="AP1876" s="280"/>
    </row>
    <row r="1877" spans="1:42" ht="12.75" customHeight="1" x14ac:dyDescent="0.2">
      <c r="A1877" s="281">
        <v>1876</v>
      </c>
      <c r="B1877" s="281"/>
      <c r="C1877" s="281"/>
      <c r="D1877" s="281"/>
      <c r="E1877" s="281"/>
      <c r="F1877" s="281"/>
      <c r="G1877" s="296"/>
      <c r="H1877" s="676"/>
      <c r="I1877" s="281"/>
      <c r="J1877" s="281"/>
      <c r="K1877" s="281"/>
      <c r="L1877" s="676"/>
      <c r="M1877" s="306"/>
      <c r="N1877" s="325"/>
      <c r="O1877" s="507"/>
      <c r="P1877" s="513"/>
      <c r="Q1877" s="514"/>
      <c r="R1877" s="514"/>
      <c r="S1877" s="279">
        <f t="shared" si="316"/>
        <v>-365</v>
      </c>
      <c r="T1877" s="501"/>
      <c r="U1877" s="324"/>
      <c r="V1877" s="282"/>
      <c r="W1877" s="282"/>
      <c r="X1877" s="280"/>
      <c r="Y1877" s="280"/>
      <c r="Z1877" s="282"/>
      <c r="AA1877" s="319">
        <f t="shared" si="317"/>
        <v>0</v>
      </c>
      <c r="AB1877" s="149"/>
      <c r="AC1877" s="280"/>
      <c r="AD1877" s="305"/>
      <c r="AE1877" s="280"/>
      <c r="AF1877" s="280"/>
      <c r="AG1877" s="280"/>
      <c r="AH1877" s="280"/>
      <c r="AI1877" s="280"/>
      <c r="AJ1877" s="280"/>
      <c r="AK1877" s="501"/>
      <c r="AL1877" s="501"/>
      <c r="AM1877" s="501"/>
      <c r="AN1877" s="501"/>
      <c r="AO1877" s="501"/>
      <c r="AP1877" s="280"/>
    </row>
    <row r="1878" spans="1:42" ht="12.75" customHeight="1" x14ac:dyDescent="0.2">
      <c r="A1878" s="281">
        <v>1877</v>
      </c>
      <c r="B1878" s="281"/>
      <c r="C1878" s="281"/>
      <c r="D1878" s="281"/>
      <c r="E1878" s="281"/>
      <c r="F1878" s="281"/>
      <c r="G1878" s="296"/>
      <c r="H1878" s="676"/>
      <c r="I1878" s="281"/>
      <c r="J1878" s="281"/>
      <c r="K1878" s="281"/>
      <c r="L1878" s="676"/>
      <c r="M1878" s="306"/>
      <c r="N1878" s="325"/>
      <c r="O1878" s="507"/>
      <c r="P1878" s="513"/>
      <c r="Q1878" s="514"/>
      <c r="R1878" s="514"/>
      <c r="S1878" s="279">
        <f t="shared" si="316"/>
        <v>-365</v>
      </c>
      <c r="T1878" s="501"/>
      <c r="U1878" s="324"/>
      <c r="V1878" s="282"/>
      <c r="W1878" s="282"/>
      <c r="X1878" s="280"/>
      <c r="Y1878" s="280"/>
      <c r="Z1878" s="282"/>
      <c r="AA1878" s="319">
        <f t="shared" si="317"/>
        <v>0</v>
      </c>
      <c r="AB1878" s="149"/>
      <c r="AC1878" s="280"/>
      <c r="AD1878" s="305"/>
      <c r="AE1878" s="280"/>
      <c r="AF1878" s="280"/>
      <c r="AG1878" s="280"/>
      <c r="AH1878" s="280"/>
      <c r="AI1878" s="280"/>
      <c r="AJ1878" s="280"/>
      <c r="AK1878" s="501"/>
      <c r="AL1878" s="501"/>
      <c r="AM1878" s="501"/>
      <c r="AN1878" s="501"/>
      <c r="AO1878" s="501"/>
      <c r="AP1878" s="280"/>
    </row>
    <row r="1879" spans="1:42" ht="12.75" customHeight="1" x14ac:dyDescent="0.2">
      <c r="A1879" s="281">
        <v>1878</v>
      </c>
      <c r="B1879" s="281"/>
      <c r="C1879" s="281"/>
      <c r="D1879" s="281"/>
      <c r="E1879" s="281"/>
      <c r="F1879" s="281"/>
      <c r="G1879" s="296"/>
      <c r="H1879" s="676"/>
      <c r="I1879" s="281"/>
      <c r="J1879" s="281"/>
      <c r="K1879" s="281"/>
      <c r="L1879" s="676"/>
      <c r="M1879" s="306"/>
      <c r="N1879" s="325"/>
      <c r="O1879" s="507"/>
      <c r="P1879" s="513"/>
      <c r="Q1879" s="514"/>
      <c r="R1879" s="514"/>
      <c r="S1879" s="279">
        <f t="shared" si="316"/>
        <v>-365</v>
      </c>
      <c r="T1879" s="501"/>
      <c r="U1879" s="324"/>
      <c r="V1879" s="282"/>
      <c r="W1879" s="282"/>
      <c r="X1879" s="280"/>
      <c r="Y1879" s="280"/>
      <c r="Z1879" s="282"/>
      <c r="AA1879" s="319">
        <f t="shared" si="317"/>
        <v>0</v>
      </c>
      <c r="AB1879" s="149"/>
      <c r="AC1879" s="280"/>
      <c r="AD1879" s="305"/>
      <c r="AE1879" s="280"/>
      <c r="AF1879" s="280"/>
      <c r="AG1879" s="280"/>
      <c r="AH1879" s="280"/>
      <c r="AI1879" s="280"/>
      <c r="AJ1879" s="280"/>
      <c r="AK1879" s="501"/>
      <c r="AL1879" s="501"/>
      <c r="AM1879" s="501"/>
      <c r="AN1879" s="501"/>
      <c r="AO1879" s="501"/>
      <c r="AP1879" s="280"/>
    </row>
    <row r="1880" spans="1:42" ht="12.75" customHeight="1" x14ac:dyDescent="0.2">
      <c r="A1880" s="281">
        <v>1879</v>
      </c>
      <c r="B1880" s="281"/>
      <c r="C1880" s="281"/>
      <c r="D1880" s="281"/>
      <c r="E1880" s="281"/>
      <c r="F1880" s="281"/>
      <c r="G1880" s="296"/>
      <c r="H1880" s="676"/>
      <c r="I1880" s="281"/>
      <c r="J1880" s="281"/>
      <c r="K1880" s="281"/>
      <c r="L1880" s="676"/>
      <c r="M1880" s="306"/>
      <c r="N1880" s="325"/>
      <c r="O1880" s="507"/>
      <c r="P1880" s="513"/>
      <c r="Q1880" s="514"/>
      <c r="R1880" s="514"/>
      <c r="S1880" s="279">
        <f t="shared" si="316"/>
        <v>-365</v>
      </c>
      <c r="T1880" s="501"/>
      <c r="U1880" s="324"/>
      <c r="V1880" s="282"/>
      <c r="W1880" s="282"/>
      <c r="X1880" s="280"/>
      <c r="Y1880" s="280"/>
      <c r="Z1880" s="282"/>
      <c r="AA1880" s="319">
        <f t="shared" si="317"/>
        <v>0</v>
      </c>
      <c r="AB1880" s="149"/>
      <c r="AC1880" s="280"/>
      <c r="AD1880" s="305"/>
      <c r="AE1880" s="280"/>
      <c r="AF1880" s="280"/>
      <c r="AG1880" s="280"/>
      <c r="AH1880" s="280"/>
      <c r="AI1880" s="280"/>
      <c r="AJ1880" s="280"/>
      <c r="AK1880" s="501"/>
      <c r="AL1880" s="501"/>
      <c r="AM1880" s="501"/>
      <c r="AN1880" s="501"/>
      <c r="AO1880" s="501"/>
      <c r="AP1880" s="280"/>
    </row>
    <row r="1881" spans="1:42" ht="12.75" customHeight="1" x14ac:dyDescent="0.2">
      <c r="A1881" s="281">
        <v>1880</v>
      </c>
      <c r="B1881" s="281"/>
      <c r="C1881" s="281"/>
      <c r="D1881" s="281"/>
      <c r="E1881" s="281"/>
      <c r="F1881" s="281"/>
      <c r="G1881" s="296"/>
      <c r="H1881" s="676"/>
      <c r="I1881" s="281"/>
      <c r="J1881" s="281"/>
      <c r="K1881" s="281"/>
      <c r="L1881" s="676"/>
      <c r="M1881" s="306"/>
      <c r="N1881" s="325"/>
      <c r="O1881" s="507"/>
      <c r="P1881" s="513"/>
      <c r="Q1881" s="514"/>
      <c r="R1881" s="514"/>
      <c r="S1881" s="279">
        <f t="shared" si="316"/>
        <v>-365</v>
      </c>
      <c r="T1881" s="501"/>
      <c r="U1881" s="324"/>
      <c r="V1881" s="282"/>
      <c r="W1881" s="282"/>
      <c r="X1881" s="280"/>
      <c r="Y1881" s="280"/>
      <c r="Z1881" s="282"/>
      <c r="AA1881" s="319">
        <f t="shared" si="317"/>
        <v>0</v>
      </c>
      <c r="AB1881" s="149"/>
      <c r="AC1881" s="280"/>
      <c r="AD1881" s="305"/>
      <c r="AE1881" s="280"/>
      <c r="AF1881" s="280"/>
      <c r="AG1881" s="280"/>
      <c r="AH1881" s="280"/>
      <c r="AI1881" s="280"/>
      <c r="AJ1881" s="280"/>
      <c r="AK1881" s="501"/>
      <c r="AL1881" s="501"/>
      <c r="AM1881" s="501"/>
      <c r="AN1881" s="501"/>
      <c r="AO1881" s="501"/>
      <c r="AP1881" s="280"/>
    </row>
    <row r="1882" spans="1:42" ht="12.75" customHeight="1" x14ac:dyDescent="0.2">
      <c r="A1882" s="281">
        <v>1881</v>
      </c>
      <c r="B1882" s="281"/>
      <c r="C1882" s="281"/>
      <c r="D1882" s="281"/>
      <c r="E1882" s="281"/>
      <c r="F1882" s="281"/>
      <c r="G1882" s="296"/>
      <c r="H1882" s="676"/>
      <c r="I1882" s="281"/>
      <c r="J1882" s="281"/>
      <c r="K1882" s="281"/>
      <c r="L1882" s="676"/>
      <c r="M1882" s="306"/>
      <c r="N1882" s="325"/>
      <c r="O1882" s="507"/>
      <c r="P1882" s="513"/>
      <c r="Q1882" s="514"/>
      <c r="R1882" s="514"/>
      <c r="S1882" s="279">
        <f t="shared" si="316"/>
        <v>-365</v>
      </c>
      <c r="T1882" s="501"/>
      <c r="U1882" s="324"/>
      <c r="V1882" s="282"/>
      <c r="W1882" s="282"/>
      <c r="X1882" s="280"/>
      <c r="Y1882" s="280"/>
      <c r="Z1882" s="282"/>
      <c r="AA1882" s="319">
        <f t="shared" si="317"/>
        <v>0</v>
      </c>
      <c r="AB1882" s="149"/>
      <c r="AC1882" s="280"/>
      <c r="AD1882" s="305"/>
      <c r="AE1882" s="280"/>
      <c r="AF1882" s="280"/>
      <c r="AG1882" s="280"/>
      <c r="AH1882" s="280"/>
      <c r="AI1882" s="280"/>
      <c r="AJ1882" s="280"/>
      <c r="AK1882" s="501"/>
      <c r="AL1882" s="501"/>
      <c r="AM1882" s="501"/>
      <c r="AN1882" s="501"/>
      <c r="AO1882" s="501"/>
      <c r="AP1882" s="280"/>
    </row>
    <row r="1883" spans="1:42" ht="12.75" customHeight="1" x14ac:dyDescent="0.2">
      <c r="A1883" s="281">
        <v>1882</v>
      </c>
      <c r="B1883" s="281"/>
      <c r="C1883" s="281"/>
      <c r="D1883" s="281"/>
      <c r="E1883" s="281"/>
      <c r="F1883" s="281"/>
      <c r="G1883" s="296"/>
      <c r="H1883" s="676"/>
      <c r="I1883" s="281"/>
      <c r="J1883" s="281"/>
      <c r="K1883" s="281"/>
      <c r="L1883" s="676"/>
      <c r="M1883" s="306"/>
      <c r="N1883" s="325"/>
      <c r="O1883" s="507"/>
      <c r="P1883" s="513"/>
      <c r="Q1883" s="514"/>
      <c r="R1883" s="514"/>
      <c r="S1883" s="279">
        <f t="shared" si="316"/>
        <v>-365</v>
      </c>
      <c r="T1883" s="501"/>
      <c r="U1883" s="324"/>
      <c r="V1883" s="282"/>
      <c r="W1883" s="282"/>
      <c r="X1883" s="280"/>
      <c r="Y1883" s="280"/>
      <c r="Z1883" s="282"/>
      <c r="AA1883" s="319">
        <f t="shared" si="317"/>
        <v>0</v>
      </c>
      <c r="AB1883" s="149"/>
      <c r="AC1883" s="280"/>
      <c r="AD1883" s="305"/>
      <c r="AE1883" s="280"/>
      <c r="AF1883" s="280"/>
      <c r="AG1883" s="280"/>
      <c r="AH1883" s="280"/>
      <c r="AI1883" s="280"/>
      <c r="AJ1883" s="280"/>
      <c r="AK1883" s="501"/>
      <c r="AL1883" s="501"/>
      <c r="AM1883" s="501"/>
      <c r="AN1883" s="501"/>
      <c r="AO1883" s="501"/>
      <c r="AP1883" s="280"/>
    </row>
    <row r="1884" spans="1:42" ht="12.75" customHeight="1" x14ac:dyDescent="0.2">
      <c r="A1884" s="281">
        <v>1883</v>
      </c>
      <c r="B1884" s="281"/>
      <c r="C1884" s="281"/>
      <c r="D1884" s="281"/>
      <c r="E1884" s="281"/>
      <c r="F1884" s="281"/>
      <c r="G1884" s="296"/>
      <c r="H1884" s="676"/>
      <c r="I1884" s="281"/>
      <c r="J1884" s="281"/>
      <c r="K1884" s="281"/>
      <c r="L1884" s="676"/>
      <c r="M1884" s="306"/>
      <c r="N1884" s="325"/>
      <c r="O1884" s="507"/>
      <c r="P1884" s="513"/>
      <c r="Q1884" s="514"/>
      <c r="R1884" s="514"/>
      <c r="S1884" s="279">
        <f t="shared" si="316"/>
        <v>-365</v>
      </c>
      <c r="T1884" s="501"/>
      <c r="U1884" s="324"/>
      <c r="V1884" s="282"/>
      <c r="W1884" s="282"/>
      <c r="X1884" s="280"/>
      <c r="Y1884" s="280"/>
      <c r="Z1884" s="282"/>
      <c r="AA1884" s="319">
        <f t="shared" si="317"/>
        <v>0</v>
      </c>
      <c r="AB1884" s="149"/>
      <c r="AC1884" s="280"/>
      <c r="AD1884" s="305"/>
      <c r="AE1884" s="280"/>
      <c r="AF1884" s="280"/>
      <c r="AG1884" s="280"/>
      <c r="AH1884" s="280"/>
      <c r="AI1884" s="280"/>
      <c r="AJ1884" s="280"/>
      <c r="AK1884" s="501"/>
      <c r="AL1884" s="501"/>
      <c r="AM1884" s="501"/>
      <c r="AN1884" s="501"/>
      <c r="AO1884" s="501"/>
      <c r="AP1884" s="280"/>
    </row>
    <row r="1885" spans="1:42" ht="12.75" customHeight="1" x14ac:dyDescent="0.2">
      <c r="A1885" s="281">
        <v>1884</v>
      </c>
      <c r="B1885" s="281"/>
      <c r="C1885" s="281"/>
      <c r="D1885" s="281"/>
      <c r="E1885" s="281"/>
      <c r="F1885" s="281"/>
      <c r="G1885" s="296"/>
      <c r="H1885" s="676"/>
      <c r="I1885" s="281"/>
      <c r="J1885" s="281"/>
      <c r="K1885" s="281"/>
      <c r="L1885" s="676"/>
      <c r="M1885" s="306"/>
      <c r="N1885" s="325"/>
      <c r="O1885" s="507"/>
      <c r="P1885" s="513"/>
      <c r="Q1885" s="514"/>
      <c r="R1885" s="514"/>
      <c r="S1885" s="279">
        <f t="shared" si="316"/>
        <v>-365</v>
      </c>
      <c r="T1885" s="501"/>
      <c r="U1885" s="324"/>
      <c r="V1885" s="282"/>
      <c r="W1885" s="282"/>
      <c r="X1885" s="280"/>
      <c r="Y1885" s="280"/>
      <c r="Z1885" s="282"/>
      <c r="AA1885" s="319">
        <f t="shared" si="317"/>
        <v>0</v>
      </c>
      <c r="AB1885" s="149"/>
      <c r="AC1885" s="280"/>
      <c r="AD1885" s="305"/>
      <c r="AE1885" s="280"/>
      <c r="AF1885" s="280"/>
      <c r="AG1885" s="280"/>
      <c r="AH1885" s="280"/>
      <c r="AI1885" s="280"/>
      <c r="AJ1885" s="280"/>
      <c r="AK1885" s="501"/>
      <c r="AL1885" s="501"/>
      <c r="AM1885" s="501"/>
      <c r="AN1885" s="501"/>
      <c r="AO1885" s="501"/>
      <c r="AP1885" s="280"/>
    </row>
    <row r="1886" spans="1:42" ht="12.75" customHeight="1" x14ac:dyDescent="0.2">
      <c r="A1886" s="281">
        <v>1885</v>
      </c>
      <c r="B1886" s="281"/>
      <c r="C1886" s="281"/>
      <c r="D1886" s="281"/>
      <c r="E1886" s="281"/>
      <c r="F1886" s="281"/>
      <c r="G1886" s="296"/>
      <c r="H1886" s="676"/>
      <c r="I1886" s="281"/>
      <c r="J1886" s="281"/>
      <c r="K1886" s="281"/>
      <c r="L1886" s="676"/>
      <c r="M1886" s="306"/>
      <c r="N1886" s="325"/>
      <c r="O1886" s="507"/>
      <c r="P1886" s="513"/>
      <c r="Q1886" s="514"/>
      <c r="R1886" s="514"/>
      <c r="S1886" s="279">
        <f t="shared" si="316"/>
        <v>-365</v>
      </c>
      <c r="T1886" s="501"/>
      <c r="U1886" s="324"/>
      <c r="V1886" s="282"/>
      <c r="W1886" s="282"/>
      <c r="X1886" s="280"/>
      <c r="Y1886" s="280"/>
      <c r="Z1886" s="282"/>
      <c r="AA1886" s="319">
        <f t="shared" si="317"/>
        <v>0</v>
      </c>
      <c r="AB1886" s="149"/>
      <c r="AC1886" s="280"/>
      <c r="AD1886" s="305"/>
      <c r="AE1886" s="280"/>
      <c r="AF1886" s="280"/>
      <c r="AG1886" s="280"/>
      <c r="AH1886" s="280"/>
      <c r="AI1886" s="280"/>
      <c r="AJ1886" s="280"/>
      <c r="AK1886" s="501"/>
      <c r="AL1886" s="501"/>
      <c r="AM1886" s="501"/>
      <c r="AN1886" s="501"/>
      <c r="AO1886" s="501"/>
      <c r="AP1886" s="280"/>
    </row>
    <row r="1887" spans="1:42" ht="12.75" customHeight="1" x14ac:dyDescent="0.2">
      <c r="A1887" s="281">
        <v>1886</v>
      </c>
      <c r="B1887" s="281"/>
      <c r="C1887" s="281"/>
      <c r="D1887" s="281"/>
      <c r="E1887" s="281"/>
      <c r="F1887" s="281"/>
      <c r="G1887" s="296"/>
      <c r="H1887" s="676"/>
      <c r="I1887" s="281"/>
      <c r="J1887" s="281"/>
      <c r="K1887" s="281"/>
      <c r="L1887" s="676"/>
      <c r="M1887" s="306"/>
      <c r="N1887" s="325"/>
      <c r="O1887" s="507"/>
      <c r="P1887" s="513"/>
      <c r="Q1887" s="514"/>
      <c r="R1887" s="514"/>
      <c r="S1887" s="279">
        <f t="shared" si="316"/>
        <v>-365</v>
      </c>
      <c r="T1887" s="501"/>
      <c r="U1887" s="324"/>
      <c r="V1887" s="282"/>
      <c r="W1887" s="282"/>
      <c r="X1887" s="280"/>
      <c r="Y1887" s="280"/>
      <c r="Z1887" s="282"/>
      <c r="AA1887" s="319">
        <f t="shared" si="317"/>
        <v>0</v>
      </c>
      <c r="AB1887" s="149"/>
      <c r="AC1887" s="280"/>
      <c r="AD1887" s="305"/>
      <c r="AE1887" s="280"/>
      <c r="AF1887" s="280"/>
      <c r="AG1887" s="280"/>
      <c r="AH1887" s="280"/>
      <c r="AI1887" s="280"/>
      <c r="AJ1887" s="280"/>
      <c r="AK1887" s="501"/>
      <c r="AL1887" s="501"/>
      <c r="AM1887" s="501"/>
      <c r="AN1887" s="501"/>
      <c r="AO1887" s="501"/>
      <c r="AP1887" s="280"/>
    </row>
    <row r="1888" spans="1:42" ht="12.75" customHeight="1" x14ac:dyDescent="0.2">
      <c r="A1888" s="281">
        <v>1887</v>
      </c>
      <c r="B1888" s="281"/>
      <c r="C1888" s="281"/>
      <c r="D1888" s="281"/>
      <c r="E1888" s="281"/>
      <c r="F1888" s="281"/>
      <c r="G1888" s="296"/>
      <c r="H1888" s="676"/>
      <c r="I1888" s="281"/>
      <c r="J1888" s="281"/>
      <c r="K1888" s="281"/>
      <c r="L1888" s="676"/>
      <c r="M1888" s="306"/>
      <c r="N1888" s="325"/>
      <c r="O1888" s="507"/>
      <c r="P1888" s="513"/>
      <c r="Q1888" s="514"/>
      <c r="R1888" s="514"/>
      <c r="S1888" s="279">
        <f t="shared" si="316"/>
        <v>-365</v>
      </c>
      <c r="T1888" s="501"/>
      <c r="U1888" s="324"/>
      <c r="V1888" s="282"/>
      <c r="W1888" s="282"/>
      <c r="X1888" s="280"/>
      <c r="Y1888" s="280"/>
      <c r="Z1888" s="282"/>
      <c r="AA1888" s="319">
        <f t="shared" si="317"/>
        <v>0</v>
      </c>
      <c r="AB1888" s="149"/>
      <c r="AC1888" s="280"/>
      <c r="AD1888" s="305"/>
      <c r="AE1888" s="280"/>
      <c r="AF1888" s="280"/>
      <c r="AG1888" s="280"/>
      <c r="AH1888" s="280"/>
      <c r="AI1888" s="280"/>
      <c r="AJ1888" s="280"/>
      <c r="AK1888" s="501"/>
      <c r="AL1888" s="501"/>
      <c r="AM1888" s="501"/>
      <c r="AN1888" s="501"/>
      <c r="AO1888" s="501"/>
      <c r="AP1888" s="280"/>
    </row>
    <row r="1889" spans="1:42" ht="12.75" customHeight="1" x14ac:dyDescent="0.2">
      <c r="A1889" s="281">
        <v>1888</v>
      </c>
      <c r="B1889" s="281"/>
      <c r="C1889" s="281"/>
      <c r="D1889" s="281"/>
      <c r="E1889" s="281"/>
      <c r="F1889" s="281"/>
      <c r="G1889" s="296"/>
      <c r="H1889" s="676"/>
      <c r="I1889" s="281"/>
      <c r="J1889" s="281"/>
      <c r="K1889" s="281"/>
      <c r="L1889" s="676"/>
      <c r="M1889" s="306"/>
      <c r="N1889" s="325"/>
      <c r="O1889" s="507"/>
      <c r="P1889" s="513"/>
      <c r="Q1889" s="514"/>
      <c r="R1889" s="514"/>
      <c r="S1889" s="279">
        <f t="shared" si="316"/>
        <v>-365</v>
      </c>
      <c r="T1889" s="501"/>
      <c r="U1889" s="324"/>
      <c r="V1889" s="282"/>
      <c r="W1889" s="282"/>
      <c r="X1889" s="280"/>
      <c r="Y1889" s="280"/>
      <c r="Z1889" s="282"/>
      <c r="AA1889" s="319">
        <f t="shared" si="317"/>
        <v>0</v>
      </c>
      <c r="AB1889" s="149"/>
      <c r="AC1889" s="280"/>
      <c r="AD1889" s="305"/>
      <c r="AE1889" s="280"/>
      <c r="AF1889" s="280"/>
      <c r="AG1889" s="280"/>
      <c r="AH1889" s="280"/>
      <c r="AI1889" s="280"/>
      <c r="AJ1889" s="280"/>
      <c r="AK1889" s="501"/>
      <c r="AL1889" s="501"/>
      <c r="AM1889" s="501"/>
      <c r="AN1889" s="501"/>
      <c r="AO1889" s="501"/>
      <c r="AP1889" s="280"/>
    </row>
    <row r="1890" spans="1:42" ht="12.75" customHeight="1" x14ac:dyDescent="0.2">
      <c r="A1890" s="281">
        <v>1889</v>
      </c>
      <c r="B1890" s="281"/>
      <c r="C1890" s="281"/>
      <c r="D1890" s="281"/>
      <c r="E1890" s="281"/>
      <c r="F1890" s="281"/>
      <c r="G1890" s="296"/>
      <c r="H1890" s="676"/>
      <c r="I1890" s="281"/>
      <c r="J1890" s="281"/>
      <c r="K1890" s="281"/>
      <c r="L1890" s="676"/>
      <c r="M1890" s="306"/>
      <c r="N1890" s="325"/>
      <c r="O1890" s="507"/>
      <c r="P1890" s="513"/>
      <c r="Q1890" s="514"/>
      <c r="R1890" s="514"/>
      <c r="S1890" s="279">
        <f t="shared" si="316"/>
        <v>-365</v>
      </c>
      <c r="T1890" s="501"/>
      <c r="U1890" s="324"/>
      <c r="V1890" s="282"/>
      <c r="W1890" s="282"/>
      <c r="X1890" s="280"/>
      <c r="Y1890" s="280"/>
      <c r="Z1890" s="282"/>
      <c r="AA1890" s="319">
        <f t="shared" si="317"/>
        <v>0</v>
      </c>
      <c r="AB1890" s="149"/>
      <c r="AC1890" s="280"/>
      <c r="AD1890" s="305"/>
      <c r="AE1890" s="280"/>
      <c r="AF1890" s="280"/>
      <c r="AG1890" s="280"/>
      <c r="AH1890" s="280"/>
      <c r="AI1890" s="280"/>
      <c r="AJ1890" s="280"/>
      <c r="AK1890" s="501"/>
      <c r="AL1890" s="501"/>
      <c r="AM1890" s="501"/>
      <c r="AN1890" s="501"/>
      <c r="AO1890" s="501"/>
      <c r="AP1890" s="280"/>
    </row>
    <row r="1891" spans="1:42" ht="12.75" customHeight="1" x14ac:dyDescent="0.2">
      <c r="A1891" s="281">
        <v>1890</v>
      </c>
      <c r="B1891" s="281"/>
      <c r="C1891" s="281"/>
      <c r="D1891" s="281"/>
      <c r="E1891" s="281"/>
      <c r="F1891" s="281"/>
      <c r="G1891" s="296"/>
      <c r="H1891" s="676"/>
      <c r="I1891" s="281"/>
      <c r="J1891" s="281"/>
      <c r="K1891" s="281"/>
      <c r="L1891" s="676"/>
      <c r="M1891" s="306"/>
      <c r="N1891" s="325"/>
      <c r="O1891" s="507"/>
      <c r="P1891" s="513"/>
      <c r="Q1891" s="514"/>
      <c r="R1891" s="514"/>
      <c r="S1891" s="279">
        <f t="shared" si="316"/>
        <v>-365</v>
      </c>
      <c r="T1891" s="501"/>
      <c r="U1891" s="324"/>
      <c r="V1891" s="282"/>
      <c r="W1891" s="282"/>
      <c r="X1891" s="280"/>
      <c r="Y1891" s="280"/>
      <c r="Z1891" s="282"/>
      <c r="AA1891" s="319">
        <f t="shared" si="317"/>
        <v>0</v>
      </c>
      <c r="AB1891" s="149"/>
      <c r="AC1891" s="280"/>
      <c r="AD1891" s="305"/>
      <c r="AE1891" s="280"/>
      <c r="AF1891" s="280"/>
      <c r="AG1891" s="280"/>
      <c r="AH1891" s="280"/>
      <c r="AI1891" s="280"/>
      <c r="AJ1891" s="280"/>
      <c r="AK1891" s="501"/>
      <c r="AL1891" s="501"/>
      <c r="AM1891" s="501"/>
      <c r="AN1891" s="501"/>
      <c r="AO1891" s="501"/>
      <c r="AP1891" s="280"/>
    </row>
    <row r="1892" spans="1:42" ht="12.75" customHeight="1" x14ac:dyDescent="0.2">
      <c r="A1892" s="281">
        <v>1891</v>
      </c>
      <c r="B1892" s="281"/>
      <c r="C1892" s="281"/>
      <c r="D1892" s="281"/>
      <c r="E1892" s="281"/>
      <c r="F1892" s="281"/>
      <c r="G1892" s="296"/>
      <c r="H1892" s="676"/>
      <c r="I1892" s="281"/>
      <c r="J1892" s="281"/>
      <c r="K1892" s="281"/>
      <c r="L1892" s="676"/>
      <c r="M1892" s="306"/>
      <c r="N1892" s="325"/>
      <c r="O1892" s="507"/>
      <c r="P1892" s="513"/>
      <c r="Q1892" s="514"/>
      <c r="R1892" s="514"/>
      <c r="S1892" s="279">
        <f t="shared" si="316"/>
        <v>-365</v>
      </c>
      <c r="T1892" s="501"/>
      <c r="U1892" s="324"/>
      <c r="V1892" s="282"/>
      <c r="W1892" s="282"/>
      <c r="X1892" s="280"/>
      <c r="Y1892" s="280"/>
      <c r="Z1892" s="282"/>
      <c r="AA1892" s="319">
        <f t="shared" si="317"/>
        <v>0</v>
      </c>
      <c r="AB1892" s="149"/>
      <c r="AC1892" s="280"/>
      <c r="AD1892" s="305"/>
      <c r="AE1892" s="280"/>
      <c r="AF1892" s="280"/>
      <c r="AG1892" s="280"/>
      <c r="AH1892" s="280"/>
      <c r="AI1892" s="280"/>
      <c r="AJ1892" s="280"/>
      <c r="AK1892" s="501"/>
      <c r="AL1892" s="501"/>
      <c r="AM1892" s="501"/>
      <c r="AN1892" s="501"/>
      <c r="AO1892" s="501"/>
      <c r="AP1892" s="280"/>
    </row>
    <row r="1893" spans="1:42" ht="12.75" customHeight="1" x14ac:dyDescent="0.2">
      <c r="A1893" s="281">
        <v>1892</v>
      </c>
      <c r="B1893" s="281"/>
      <c r="C1893" s="281"/>
      <c r="D1893" s="281"/>
      <c r="E1893" s="281"/>
      <c r="F1893" s="281"/>
      <c r="G1893" s="296"/>
      <c r="H1893" s="676"/>
      <c r="I1893" s="281"/>
      <c r="J1893" s="281"/>
      <c r="K1893" s="281"/>
      <c r="L1893" s="676"/>
      <c r="M1893" s="306"/>
      <c r="N1893" s="325"/>
      <c r="O1893" s="507"/>
      <c r="P1893" s="513"/>
      <c r="Q1893" s="514"/>
      <c r="R1893" s="514"/>
      <c r="S1893" s="279">
        <f t="shared" si="316"/>
        <v>-365</v>
      </c>
      <c r="T1893" s="501"/>
      <c r="U1893" s="324"/>
      <c r="V1893" s="282"/>
      <c r="W1893" s="282"/>
      <c r="X1893" s="280"/>
      <c r="Y1893" s="280"/>
      <c r="Z1893" s="282"/>
      <c r="AA1893" s="319">
        <f t="shared" si="317"/>
        <v>0</v>
      </c>
      <c r="AB1893" s="149"/>
      <c r="AC1893" s="280"/>
      <c r="AD1893" s="305"/>
      <c r="AE1893" s="280"/>
      <c r="AF1893" s="280"/>
      <c r="AG1893" s="280"/>
      <c r="AH1893" s="280"/>
      <c r="AI1893" s="280"/>
      <c r="AJ1893" s="280"/>
      <c r="AK1893" s="501"/>
      <c r="AL1893" s="501"/>
      <c r="AM1893" s="501"/>
      <c r="AN1893" s="501"/>
      <c r="AO1893" s="501"/>
      <c r="AP1893" s="280"/>
    </row>
    <row r="1894" spans="1:42" ht="12.75" customHeight="1" x14ac:dyDescent="0.2">
      <c r="A1894" s="281">
        <v>1893</v>
      </c>
      <c r="B1894" s="281"/>
      <c r="C1894" s="281"/>
      <c r="D1894" s="281"/>
      <c r="E1894" s="281"/>
      <c r="F1894" s="281"/>
      <c r="G1894" s="296"/>
      <c r="H1894" s="676"/>
      <c r="I1894" s="281"/>
      <c r="J1894" s="281"/>
      <c r="K1894" s="281"/>
      <c r="L1894" s="676"/>
      <c r="M1894" s="306"/>
      <c r="N1894" s="325"/>
      <c r="O1894" s="507"/>
      <c r="P1894" s="513"/>
      <c r="Q1894" s="514"/>
      <c r="R1894" s="514"/>
      <c r="S1894" s="279">
        <f t="shared" si="316"/>
        <v>-365</v>
      </c>
      <c r="T1894" s="501"/>
      <c r="U1894" s="324"/>
      <c r="V1894" s="282"/>
      <c r="W1894" s="282"/>
      <c r="X1894" s="280"/>
      <c r="Y1894" s="280"/>
      <c r="Z1894" s="282"/>
      <c r="AA1894" s="319">
        <f t="shared" si="317"/>
        <v>0</v>
      </c>
      <c r="AB1894" s="149"/>
      <c r="AC1894" s="280"/>
      <c r="AD1894" s="305"/>
      <c r="AE1894" s="280"/>
      <c r="AF1894" s="280"/>
      <c r="AG1894" s="280"/>
      <c r="AH1894" s="280"/>
      <c r="AI1894" s="280"/>
      <c r="AJ1894" s="280"/>
      <c r="AK1894" s="501"/>
      <c r="AL1894" s="501"/>
      <c r="AM1894" s="501"/>
      <c r="AN1894" s="501"/>
      <c r="AO1894" s="501"/>
      <c r="AP1894" s="280"/>
    </row>
    <row r="1895" spans="1:42" ht="12.75" customHeight="1" x14ac:dyDescent="0.2">
      <c r="A1895" s="281">
        <v>1894</v>
      </c>
      <c r="B1895" s="281"/>
      <c r="C1895" s="281"/>
      <c r="D1895" s="281"/>
      <c r="E1895" s="281"/>
      <c r="F1895" s="281"/>
      <c r="G1895" s="296"/>
      <c r="H1895" s="676"/>
      <c r="I1895" s="281"/>
      <c r="J1895" s="281"/>
      <c r="K1895" s="281"/>
      <c r="L1895" s="676"/>
      <c r="M1895" s="306"/>
      <c r="N1895" s="325"/>
      <c r="O1895" s="507"/>
      <c r="P1895" s="513"/>
      <c r="Q1895" s="514"/>
      <c r="R1895" s="514"/>
      <c r="S1895" s="279">
        <f t="shared" si="316"/>
        <v>-365</v>
      </c>
      <c r="T1895" s="501"/>
      <c r="U1895" s="324"/>
      <c r="V1895" s="282"/>
      <c r="W1895" s="282"/>
      <c r="X1895" s="280"/>
      <c r="Y1895" s="280"/>
      <c r="Z1895" s="282"/>
      <c r="AA1895" s="319">
        <f t="shared" si="317"/>
        <v>0</v>
      </c>
      <c r="AB1895" s="149"/>
      <c r="AC1895" s="280"/>
      <c r="AD1895" s="305"/>
      <c r="AE1895" s="280"/>
      <c r="AF1895" s="280"/>
      <c r="AG1895" s="280"/>
      <c r="AH1895" s="280"/>
      <c r="AI1895" s="280"/>
      <c r="AJ1895" s="280"/>
      <c r="AK1895" s="501"/>
      <c r="AL1895" s="501"/>
      <c r="AM1895" s="501"/>
      <c r="AN1895" s="501"/>
      <c r="AO1895" s="501"/>
      <c r="AP1895" s="280"/>
    </row>
    <row r="1896" spans="1:42" ht="12.75" customHeight="1" x14ac:dyDescent="0.2">
      <c r="A1896" s="281">
        <v>1895</v>
      </c>
      <c r="B1896" s="281"/>
      <c r="C1896" s="281"/>
      <c r="D1896" s="281"/>
      <c r="E1896" s="281"/>
      <c r="F1896" s="281"/>
      <c r="G1896" s="296"/>
      <c r="H1896" s="676"/>
      <c r="I1896" s="281"/>
      <c r="J1896" s="281"/>
      <c r="K1896" s="281"/>
      <c r="L1896" s="676"/>
      <c r="M1896" s="306"/>
      <c r="N1896" s="325"/>
      <c r="O1896" s="507"/>
      <c r="P1896" s="513"/>
      <c r="Q1896" s="514"/>
      <c r="R1896" s="514"/>
      <c r="S1896" s="279">
        <f t="shared" si="316"/>
        <v>-365</v>
      </c>
      <c r="T1896" s="501"/>
      <c r="U1896" s="324"/>
      <c r="V1896" s="282"/>
      <c r="W1896" s="282"/>
      <c r="X1896" s="280"/>
      <c r="Y1896" s="280"/>
      <c r="Z1896" s="282"/>
      <c r="AA1896" s="319">
        <f t="shared" si="317"/>
        <v>0</v>
      </c>
      <c r="AB1896" s="149"/>
      <c r="AC1896" s="280"/>
      <c r="AD1896" s="305"/>
      <c r="AE1896" s="280"/>
      <c r="AF1896" s="280"/>
      <c r="AG1896" s="280"/>
      <c r="AH1896" s="280"/>
      <c r="AI1896" s="280"/>
      <c r="AJ1896" s="280"/>
      <c r="AK1896" s="501"/>
      <c r="AL1896" s="501"/>
      <c r="AM1896" s="501"/>
      <c r="AN1896" s="501"/>
      <c r="AO1896" s="501"/>
      <c r="AP1896" s="280"/>
    </row>
    <row r="1897" spans="1:42" ht="12.75" customHeight="1" x14ac:dyDescent="0.2">
      <c r="A1897" s="281">
        <v>1896</v>
      </c>
      <c r="B1897" s="281"/>
      <c r="C1897" s="281"/>
      <c r="D1897" s="281"/>
      <c r="E1897" s="281"/>
      <c r="F1897" s="281"/>
      <c r="G1897" s="296"/>
      <c r="H1897" s="676"/>
      <c r="I1897" s="281"/>
      <c r="J1897" s="281"/>
      <c r="K1897" s="281"/>
      <c r="L1897" s="676"/>
      <c r="M1897" s="306"/>
      <c r="N1897" s="325"/>
      <c r="O1897" s="507"/>
      <c r="P1897" s="513"/>
      <c r="Q1897" s="514"/>
      <c r="R1897" s="514"/>
      <c r="S1897" s="279">
        <f t="shared" si="316"/>
        <v>-365</v>
      </c>
      <c r="T1897" s="501"/>
      <c r="U1897" s="324"/>
      <c r="V1897" s="282"/>
      <c r="W1897" s="282"/>
      <c r="X1897" s="280"/>
      <c r="Y1897" s="280"/>
      <c r="Z1897" s="282"/>
      <c r="AA1897" s="319">
        <f t="shared" si="317"/>
        <v>0</v>
      </c>
      <c r="AB1897" s="149"/>
      <c r="AC1897" s="280"/>
      <c r="AD1897" s="305"/>
      <c r="AE1897" s="280"/>
      <c r="AF1897" s="280"/>
      <c r="AG1897" s="280"/>
      <c r="AH1897" s="280"/>
      <c r="AI1897" s="280"/>
      <c r="AJ1897" s="280"/>
      <c r="AK1897" s="501"/>
      <c r="AL1897" s="501"/>
      <c r="AM1897" s="501"/>
      <c r="AN1897" s="501"/>
      <c r="AO1897" s="501"/>
      <c r="AP1897" s="280"/>
    </row>
    <row r="1898" spans="1:42" ht="12.75" customHeight="1" x14ac:dyDescent="0.2">
      <c r="A1898" s="281">
        <v>1897</v>
      </c>
      <c r="B1898" s="281"/>
      <c r="C1898" s="281"/>
      <c r="D1898" s="281"/>
      <c r="E1898" s="281"/>
      <c r="F1898" s="281"/>
      <c r="G1898" s="296"/>
      <c r="H1898" s="676"/>
      <c r="I1898" s="281"/>
      <c r="J1898" s="281"/>
      <c r="K1898" s="281"/>
      <c r="L1898" s="676"/>
      <c r="M1898" s="306"/>
      <c r="N1898" s="325"/>
      <c r="O1898" s="507"/>
      <c r="P1898" s="513"/>
      <c r="Q1898" s="514"/>
      <c r="R1898" s="514"/>
      <c r="S1898" s="279">
        <f t="shared" si="316"/>
        <v>-365</v>
      </c>
      <c r="T1898" s="501"/>
      <c r="U1898" s="324"/>
      <c r="V1898" s="282"/>
      <c r="W1898" s="282"/>
      <c r="X1898" s="280"/>
      <c r="Y1898" s="280"/>
      <c r="Z1898" s="282"/>
      <c r="AA1898" s="319">
        <f t="shared" si="317"/>
        <v>0</v>
      </c>
      <c r="AB1898" s="149"/>
      <c r="AC1898" s="280"/>
      <c r="AD1898" s="305"/>
      <c r="AE1898" s="280"/>
      <c r="AF1898" s="280"/>
      <c r="AG1898" s="280"/>
      <c r="AH1898" s="280"/>
      <c r="AI1898" s="280"/>
      <c r="AJ1898" s="280"/>
      <c r="AK1898" s="501"/>
      <c r="AL1898" s="501"/>
      <c r="AM1898" s="501"/>
      <c r="AN1898" s="501"/>
      <c r="AO1898" s="501"/>
      <c r="AP1898" s="280"/>
    </row>
    <row r="1899" spans="1:42" ht="12.75" customHeight="1" x14ac:dyDescent="0.2">
      <c r="A1899" s="281">
        <v>1898</v>
      </c>
      <c r="B1899" s="281"/>
      <c r="C1899" s="281"/>
      <c r="D1899" s="281"/>
      <c r="E1899" s="281"/>
      <c r="F1899" s="281"/>
      <c r="G1899" s="296"/>
      <c r="H1899" s="676"/>
      <c r="I1899" s="281"/>
      <c r="J1899" s="281"/>
      <c r="K1899" s="281"/>
      <c r="L1899" s="676"/>
      <c r="M1899" s="306"/>
      <c r="N1899" s="325"/>
      <c r="O1899" s="507"/>
      <c r="P1899" s="513"/>
      <c r="Q1899" s="514"/>
      <c r="R1899" s="514"/>
      <c r="S1899" s="279">
        <f t="shared" si="316"/>
        <v>-365</v>
      </c>
      <c r="T1899" s="501"/>
      <c r="U1899" s="324"/>
      <c r="V1899" s="282"/>
      <c r="W1899" s="282"/>
      <c r="X1899" s="280"/>
      <c r="Y1899" s="280"/>
      <c r="Z1899" s="282"/>
      <c r="AA1899" s="319">
        <f t="shared" si="317"/>
        <v>0</v>
      </c>
      <c r="AB1899" s="149"/>
      <c r="AC1899" s="280"/>
      <c r="AD1899" s="305"/>
      <c r="AE1899" s="280"/>
      <c r="AF1899" s="280"/>
      <c r="AG1899" s="280"/>
      <c r="AH1899" s="280"/>
      <c r="AI1899" s="280"/>
      <c r="AJ1899" s="280"/>
      <c r="AK1899" s="501"/>
      <c r="AL1899" s="501"/>
      <c r="AM1899" s="501"/>
      <c r="AN1899" s="501"/>
      <c r="AO1899" s="501"/>
      <c r="AP1899" s="280"/>
    </row>
    <row r="1900" spans="1:42" ht="12.75" customHeight="1" x14ac:dyDescent="0.2">
      <c r="A1900" s="281">
        <v>1899</v>
      </c>
      <c r="B1900" s="281"/>
      <c r="C1900" s="281"/>
      <c r="D1900" s="281"/>
      <c r="E1900" s="281"/>
      <c r="F1900" s="281"/>
      <c r="G1900" s="296"/>
      <c r="H1900" s="676"/>
      <c r="I1900" s="281"/>
      <c r="J1900" s="281"/>
      <c r="K1900" s="281"/>
      <c r="L1900" s="676"/>
      <c r="M1900" s="306"/>
      <c r="N1900" s="325"/>
      <c r="O1900" s="507"/>
      <c r="P1900" s="513"/>
      <c r="Q1900" s="514"/>
      <c r="R1900" s="514"/>
      <c r="S1900" s="279">
        <f t="shared" si="316"/>
        <v>-365</v>
      </c>
      <c r="T1900" s="501"/>
      <c r="U1900" s="324"/>
      <c r="V1900" s="282"/>
      <c r="W1900" s="282"/>
      <c r="X1900" s="280"/>
      <c r="Y1900" s="280"/>
      <c r="Z1900" s="282"/>
      <c r="AA1900" s="319">
        <f t="shared" si="317"/>
        <v>0</v>
      </c>
      <c r="AB1900" s="149"/>
      <c r="AC1900" s="280"/>
      <c r="AD1900" s="305"/>
      <c r="AE1900" s="280"/>
      <c r="AF1900" s="280"/>
      <c r="AG1900" s="280"/>
      <c r="AH1900" s="280"/>
      <c r="AI1900" s="280"/>
      <c r="AJ1900" s="280"/>
      <c r="AK1900" s="501"/>
      <c r="AL1900" s="501"/>
      <c r="AM1900" s="501"/>
      <c r="AN1900" s="501"/>
      <c r="AO1900" s="501"/>
      <c r="AP1900" s="280"/>
    </row>
    <row r="1901" spans="1:42" ht="12.75" customHeight="1" x14ac:dyDescent="0.2">
      <c r="A1901" s="281">
        <v>1900</v>
      </c>
      <c r="B1901" s="281"/>
      <c r="C1901" s="281"/>
      <c r="D1901" s="281"/>
      <c r="E1901" s="281"/>
      <c r="F1901" s="281"/>
      <c r="G1901" s="296"/>
      <c r="H1901" s="676"/>
      <c r="I1901" s="281"/>
      <c r="J1901" s="281"/>
      <c r="K1901" s="281"/>
      <c r="L1901" s="676"/>
      <c r="M1901" s="306"/>
      <c r="N1901" s="325"/>
      <c r="O1901" s="507"/>
      <c r="P1901" s="513"/>
      <c r="Q1901" s="514"/>
      <c r="R1901" s="514"/>
      <c r="S1901" s="279">
        <f t="shared" si="316"/>
        <v>-365</v>
      </c>
      <c r="T1901" s="501"/>
      <c r="U1901" s="324"/>
      <c r="V1901" s="282"/>
      <c r="W1901" s="282"/>
      <c r="X1901" s="280"/>
      <c r="Y1901" s="280"/>
      <c r="Z1901" s="282"/>
      <c r="AA1901" s="319">
        <f t="shared" si="317"/>
        <v>0</v>
      </c>
      <c r="AB1901" s="149"/>
      <c r="AC1901" s="280"/>
      <c r="AD1901" s="305"/>
      <c r="AE1901" s="280"/>
      <c r="AF1901" s="280"/>
      <c r="AG1901" s="280"/>
      <c r="AH1901" s="280"/>
      <c r="AI1901" s="280"/>
      <c r="AJ1901" s="280"/>
      <c r="AK1901" s="501"/>
      <c r="AL1901" s="501"/>
      <c r="AM1901" s="501"/>
      <c r="AN1901" s="501"/>
      <c r="AO1901" s="501"/>
      <c r="AP1901" s="280"/>
    </row>
    <row r="1902" spans="1:42" ht="12.75" customHeight="1" x14ac:dyDescent="0.2">
      <c r="A1902" s="281">
        <v>1901</v>
      </c>
      <c r="B1902" s="281"/>
      <c r="C1902" s="281"/>
      <c r="D1902" s="281"/>
      <c r="E1902" s="281"/>
      <c r="F1902" s="281"/>
      <c r="G1902" s="296"/>
      <c r="H1902" s="676"/>
      <c r="I1902" s="281"/>
      <c r="J1902" s="281"/>
      <c r="K1902" s="281"/>
      <c r="L1902" s="676"/>
      <c r="M1902" s="306"/>
      <c r="N1902" s="325"/>
      <c r="O1902" s="507"/>
      <c r="P1902" s="513"/>
      <c r="Q1902" s="514"/>
      <c r="R1902" s="514"/>
      <c r="S1902" s="279">
        <f t="shared" si="316"/>
        <v>-365</v>
      </c>
      <c r="T1902" s="501"/>
      <c r="U1902" s="324"/>
      <c r="V1902" s="282"/>
      <c r="W1902" s="282"/>
      <c r="X1902" s="280"/>
      <c r="Y1902" s="280"/>
      <c r="Z1902" s="282"/>
      <c r="AA1902" s="319">
        <f t="shared" si="317"/>
        <v>0</v>
      </c>
      <c r="AB1902" s="149"/>
      <c r="AC1902" s="280"/>
      <c r="AD1902" s="305"/>
      <c r="AE1902" s="280"/>
      <c r="AF1902" s="280"/>
      <c r="AG1902" s="280"/>
      <c r="AH1902" s="280"/>
      <c r="AI1902" s="280"/>
      <c r="AJ1902" s="280"/>
      <c r="AK1902" s="501"/>
      <c r="AL1902" s="501"/>
      <c r="AM1902" s="501"/>
      <c r="AN1902" s="501"/>
      <c r="AO1902" s="501"/>
      <c r="AP1902" s="280"/>
    </row>
    <row r="1903" spans="1:42" ht="12.75" customHeight="1" x14ac:dyDescent="0.2">
      <c r="A1903" s="281">
        <v>1902</v>
      </c>
      <c r="B1903" s="281"/>
      <c r="C1903" s="281"/>
      <c r="D1903" s="281"/>
      <c r="E1903" s="281"/>
      <c r="F1903" s="281"/>
      <c r="G1903" s="296"/>
      <c r="H1903" s="676"/>
      <c r="I1903" s="281"/>
      <c r="J1903" s="281"/>
      <c r="K1903" s="281"/>
      <c r="L1903" s="676"/>
      <c r="M1903" s="306"/>
      <c r="N1903" s="325"/>
      <c r="O1903" s="507"/>
      <c r="P1903" s="513"/>
      <c r="Q1903" s="514"/>
      <c r="R1903" s="514"/>
      <c r="S1903" s="279">
        <f t="shared" si="316"/>
        <v>-365</v>
      </c>
      <c r="T1903" s="501"/>
      <c r="U1903" s="324"/>
      <c r="V1903" s="282"/>
      <c r="W1903" s="282"/>
      <c r="X1903" s="280"/>
      <c r="Y1903" s="280"/>
      <c r="Z1903" s="282"/>
      <c r="AA1903" s="319">
        <f t="shared" si="317"/>
        <v>0</v>
      </c>
      <c r="AB1903" s="149"/>
      <c r="AC1903" s="280"/>
      <c r="AD1903" s="305"/>
      <c r="AE1903" s="280"/>
      <c r="AF1903" s="280"/>
      <c r="AG1903" s="280"/>
      <c r="AH1903" s="280"/>
      <c r="AI1903" s="280"/>
      <c r="AJ1903" s="280"/>
      <c r="AK1903" s="501"/>
      <c r="AL1903" s="501"/>
      <c r="AM1903" s="501"/>
      <c r="AN1903" s="501"/>
      <c r="AO1903" s="501"/>
      <c r="AP1903" s="280"/>
    </row>
    <row r="1904" spans="1:42" ht="12.75" customHeight="1" x14ac:dyDescent="0.2">
      <c r="A1904" s="281">
        <v>1903</v>
      </c>
      <c r="B1904" s="281"/>
      <c r="C1904" s="281"/>
      <c r="D1904" s="281"/>
      <c r="E1904" s="281"/>
      <c r="F1904" s="281"/>
      <c r="G1904" s="296"/>
      <c r="H1904" s="676"/>
      <c r="I1904" s="281"/>
      <c r="J1904" s="281"/>
      <c r="K1904" s="281"/>
      <c r="L1904" s="676"/>
      <c r="M1904" s="306"/>
      <c r="N1904" s="325"/>
      <c r="O1904" s="507"/>
      <c r="P1904" s="513"/>
      <c r="Q1904" s="514"/>
      <c r="R1904" s="514"/>
      <c r="S1904" s="279">
        <f t="shared" si="316"/>
        <v>-365</v>
      </c>
      <c r="T1904" s="501"/>
      <c r="U1904" s="324"/>
      <c r="V1904" s="282"/>
      <c r="W1904" s="282"/>
      <c r="X1904" s="280"/>
      <c r="Y1904" s="280"/>
      <c r="Z1904" s="282"/>
      <c r="AA1904" s="319">
        <f t="shared" si="317"/>
        <v>0</v>
      </c>
      <c r="AB1904" s="149"/>
      <c r="AC1904" s="280"/>
      <c r="AD1904" s="305"/>
      <c r="AE1904" s="280"/>
      <c r="AF1904" s="280"/>
      <c r="AG1904" s="280"/>
      <c r="AH1904" s="280"/>
      <c r="AI1904" s="280"/>
      <c r="AJ1904" s="280"/>
      <c r="AK1904" s="501"/>
      <c r="AL1904" s="501"/>
      <c r="AM1904" s="501"/>
      <c r="AN1904" s="501"/>
      <c r="AO1904" s="501"/>
      <c r="AP1904" s="280"/>
    </row>
    <row r="1905" spans="1:42" ht="12.75" customHeight="1" x14ac:dyDescent="0.2">
      <c r="A1905" s="281">
        <v>1904</v>
      </c>
      <c r="B1905" s="281"/>
      <c r="C1905" s="281"/>
      <c r="D1905" s="281"/>
      <c r="E1905" s="281"/>
      <c r="F1905" s="281"/>
      <c r="G1905" s="296"/>
      <c r="H1905" s="676"/>
      <c r="I1905" s="281"/>
      <c r="J1905" s="281"/>
      <c r="K1905" s="281"/>
      <c r="L1905" s="676"/>
      <c r="M1905" s="306"/>
      <c r="N1905" s="325"/>
      <c r="O1905" s="507"/>
      <c r="P1905" s="513"/>
      <c r="Q1905" s="514"/>
      <c r="R1905" s="514"/>
      <c r="S1905" s="279">
        <f t="shared" si="316"/>
        <v>-365</v>
      </c>
      <c r="T1905" s="501"/>
      <c r="U1905" s="324"/>
      <c r="V1905" s="282"/>
      <c r="W1905" s="282"/>
      <c r="X1905" s="280"/>
      <c r="Y1905" s="280"/>
      <c r="Z1905" s="282"/>
      <c r="AA1905" s="319">
        <f t="shared" si="317"/>
        <v>0</v>
      </c>
      <c r="AB1905" s="149"/>
      <c r="AC1905" s="280"/>
      <c r="AD1905" s="305"/>
      <c r="AE1905" s="280"/>
      <c r="AF1905" s="280"/>
      <c r="AG1905" s="280"/>
      <c r="AH1905" s="280"/>
      <c r="AI1905" s="280"/>
      <c r="AJ1905" s="280"/>
      <c r="AK1905" s="501"/>
      <c r="AL1905" s="501"/>
      <c r="AM1905" s="501"/>
      <c r="AN1905" s="501"/>
      <c r="AO1905" s="501"/>
      <c r="AP1905" s="280"/>
    </row>
    <row r="1906" spans="1:42" ht="12.75" customHeight="1" x14ac:dyDescent="0.2">
      <c r="A1906" s="281">
        <v>1905</v>
      </c>
      <c r="B1906" s="281"/>
      <c r="C1906" s="281"/>
      <c r="D1906" s="281"/>
      <c r="E1906" s="281"/>
      <c r="F1906" s="281"/>
      <c r="G1906" s="296"/>
      <c r="H1906" s="676"/>
      <c r="I1906" s="281"/>
      <c r="J1906" s="281"/>
      <c r="K1906" s="281"/>
      <c r="L1906" s="676"/>
      <c r="M1906" s="306"/>
      <c r="N1906" s="325"/>
      <c r="O1906" s="507"/>
      <c r="P1906" s="513"/>
      <c r="Q1906" s="514"/>
      <c r="R1906" s="514"/>
      <c r="S1906" s="279">
        <f t="shared" si="316"/>
        <v>-365</v>
      </c>
      <c r="T1906" s="501"/>
      <c r="U1906" s="324"/>
      <c r="V1906" s="282"/>
      <c r="W1906" s="282"/>
      <c r="X1906" s="280"/>
      <c r="Y1906" s="280"/>
      <c r="Z1906" s="282"/>
      <c r="AA1906" s="319">
        <f t="shared" si="317"/>
        <v>0</v>
      </c>
      <c r="AB1906" s="149"/>
      <c r="AC1906" s="280"/>
      <c r="AD1906" s="305"/>
      <c r="AE1906" s="280"/>
      <c r="AF1906" s="280"/>
      <c r="AG1906" s="280"/>
      <c r="AH1906" s="280"/>
      <c r="AI1906" s="280"/>
      <c r="AJ1906" s="280"/>
      <c r="AK1906" s="501"/>
      <c r="AL1906" s="501"/>
      <c r="AM1906" s="501"/>
      <c r="AN1906" s="501"/>
      <c r="AO1906" s="501"/>
      <c r="AP1906" s="280"/>
    </row>
    <row r="1907" spans="1:42" ht="12.75" customHeight="1" x14ac:dyDescent="0.2">
      <c r="A1907" s="281">
        <v>1906</v>
      </c>
      <c r="B1907" s="281"/>
      <c r="C1907" s="281"/>
      <c r="D1907" s="281"/>
      <c r="E1907" s="281"/>
      <c r="F1907" s="281"/>
      <c r="G1907" s="296"/>
      <c r="H1907" s="676"/>
      <c r="I1907" s="281"/>
      <c r="J1907" s="281"/>
      <c r="K1907" s="281"/>
      <c r="L1907" s="676"/>
      <c r="M1907" s="306"/>
      <c r="N1907" s="325"/>
      <c r="O1907" s="507"/>
      <c r="P1907" s="513"/>
      <c r="Q1907" s="514"/>
      <c r="R1907" s="514"/>
      <c r="S1907" s="279">
        <f t="shared" si="316"/>
        <v>-365</v>
      </c>
      <c r="T1907" s="501"/>
      <c r="U1907" s="324"/>
      <c r="V1907" s="282"/>
      <c r="W1907" s="282"/>
      <c r="X1907" s="280"/>
      <c r="Y1907" s="280"/>
      <c r="Z1907" s="282"/>
      <c r="AA1907" s="319">
        <f t="shared" si="317"/>
        <v>0</v>
      </c>
      <c r="AB1907" s="149"/>
      <c r="AC1907" s="280"/>
      <c r="AD1907" s="305"/>
      <c r="AE1907" s="280"/>
      <c r="AF1907" s="280"/>
      <c r="AG1907" s="280"/>
      <c r="AH1907" s="280"/>
      <c r="AI1907" s="280"/>
      <c r="AJ1907" s="280"/>
      <c r="AK1907" s="501"/>
      <c r="AL1907" s="501"/>
      <c r="AM1907" s="501"/>
      <c r="AN1907" s="501"/>
      <c r="AO1907" s="501"/>
      <c r="AP1907" s="280"/>
    </row>
    <row r="1908" spans="1:42" ht="12.75" customHeight="1" x14ac:dyDescent="0.2">
      <c r="A1908" s="281">
        <v>1907</v>
      </c>
      <c r="B1908" s="281"/>
      <c r="C1908" s="281"/>
      <c r="D1908" s="281"/>
      <c r="E1908" s="281"/>
      <c r="F1908" s="281"/>
      <c r="G1908" s="296"/>
      <c r="H1908" s="676"/>
      <c r="I1908" s="281"/>
      <c r="J1908" s="281"/>
      <c r="K1908" s="281"/>
      <c r="L1908" s="676"/>
      <c r="M1908" s="306"/>
      <c r="N1908" s="325"/>
      <c r="O1908" s="507"/>
      <c r="P1908" s="513"/>
      <c r="Q1908" s="514"/>
      <c r="R1908" s="514"/>
      <c r="S1908" s="279">
        <f t="shared" si="316"/>
        <v>-365</v>
      </c>
      <c r="T1908" s="501"/>
      <c r="U1908" s="324"/>
      <c r="V1908" s="282"/>
      <c r="W1908" s="282"/>
      <c r="X1908" s="280"/>
      <c r="Y1908" s="280"/>
      <c r="Z1908" s="282"/>
      <c r="AA1908" s="319">
        <f t="shared" si="317"/>
        <v>0</v>
      </c>
      <c r="AB1908" s="149"/>
      <c r="AC1908" s="280"/>
      <c r="AD1908" s="305"/>
      <c r="AE1908" s="280"/>
      <c r="AF1908" s="280"/>
      <c r="AG1908" s="280"/>
      <c r="AH1908" s="280"/>
      <c r="AI1908" s="280"/>
      <c r="AJ1908" s="280"/>
      <c r="AK1908" s="501"/>
      <c r="AL1908" s="501"/>
      <c r="AM1908" s="501"/>
      <c r="AN1908" s="501"/>
      <c r="AO1908" s="501"/>
      <c r="AP1908" s="280"/>
    </row>
    <row r="1909" spans="1:42" ht="12.75" customHeight="1" x14ac:dyDescent="0.2">
      <c r="A1909" s="281">
        <v>1908</v>
      </c>
      <c r="B1909" s="281"/>
      <c r="C1909" s="281"/>
      <c r="D1909" s="281"/>
      <c r="E1909" s="281"/>
      <c r="F1909" s="281"/>
      <c r="G1909" s="296"/>
      <c r="H1909" s="676"/>
      <c r="I1909" s="281"/>
      <c r="J1909" s="281"/>
      <c r="K1909" s="281"/>
      <c r="L1909" s="676"/>
      <c r="M1909" s="306"/>
      <c r="N1909" s="325"/>
      <c r="O1909" s="507"/>
      <c r="P1909" s="513"/>
      <c r="Q1909" s="514"/>
      <c r="R1909" s="514"/>
      <c r="S1909" s="279">
        <f t="shared" si="316"/>
        <v>-365</v>
      </c>
      <c r="T1909" s="501"/>
      <c r="U1909" s="324"/>
      <c r="V1909" s="282"/>
      <c r="W1909" s="282"/>
      <c r="X1909" s="280"/>
      <c r="Y1909" s="280"/>
      <c r="Z1909" s="282"/>
      <c r="AA1909" s="319">
        <f t="shared" si="317"/>
        <v>0</v>
      </c>
      <c r="AB1909" s="149"/>
      <c r="AC1909" s="280"/>
      <c r="AD1909" s="305"/>
      <c r="AE1909" s="280"/>
      <c r="AF1909" s="280"/>
      <c r="AG1909" s="280"/>
      <c r="AH1909" s="280"/>
      <c r="AI1909" s="280"/>
      <c r="AJ1909" s="280"/>
      <c r="AK1909" s="501"/>
      <c r="AL1909" s="501"/>
      <c r="AM1909" s="501"/>
      <c r="AN1909" s="501"/>
      <c r="AO1909" s="501"/>
      <c r="AP1909" s="280"/>
    </row>
    <row r="1910" spans="1:42" ht="12.75" customHeight="1" x14ac:dyDescent="0.2">
      <c r="A1910" s="281">
        <v>1909</v>
      </c>
      <c r="B1910" s="281"/>
      <c r="C1910" s="281"/>
      <c r="D1910" s="281"/>
      <c r="E1910" s="281"/>
      <c r="F1910" s="281"/>
      <c r="G1910" s="296"/>
      <c r="H1910" s="676"/>
      <c r="I1910" s="281"/>
      <c r="J1910" s="281"/>
      <c r="K1910" s="281"/>
      <c r="L1910" s="676"/>
      <c r="M1910" s="306"/>
      <c r="N1910" s="325"/>
      <c r="O1910" s="507"/>
      <c r="P1910" s="513"/>
      <c r="Q1910" s="514"/>
      <c r="R1910" s="514"/>
      <c r="S1910" s="279">
        <f t="shared" si="316"/>
        <v>-365</v>
      </c>
      <c r="T1910" s="501"/>
      <c r="U1910" s="324"/>
      <c r="V1910" s="282"/>
      <c r="W1910" s="282"/>
      <c r="X1910" s="280"/>
      <c r="Y1910" s="280"/>
      <c r="Z1910" s="282"/>
      <c r="AA1910" s="319">
        <f t="shared" si="317"/>
        <v>0</v>
      </c>
      <c r="AB1910" s="149"/>
      <c r="AC1910" s="280"/>
      <c r="AD1910" s="305"/>
      <c r="AE1910" s="280"/>
      <c r="AF1910" s="280"/>
      <c r="AG1910" s="280"/>
      <c r="AH1910" s="280"/>
      <c r="AI1910" s="280"/>
      <c r="AJ1910" s="280"/>
      <c r="AK1910" s="501"/>
      <c r="AL1910" s="501"/>
      <c r="AM1910" s="501"/>
      <c r="AN1910" s="501"/>
      <c r="AO1910" s="501"/>
      <c r="AP1910" s="280"/>
    </row>
    <row r="1911" spans="1:42" ht="12.75" customHeight="1" x14ac:dyDescent="0.2">
      <c r="A1911" s="281">
        <v>1910</v>
      </c>
      <c r="B1911" s="281"/>
      <c r="C1911" s="281"/>
      <c r="D1911" s="281"/>
      <c r="E1911" s="281"/>
      <c r="F1911" s="281"/>
      <c r="G1911" s="296"/>
      <c r="H1911" s="676"/>
      <c r="I1911" s="281"/>
      <c r="J1911" s="281"/>
      <c r="K1911" s="281"/>
      <c r="L1911" s="676"/>
      <c r="M1911" s="306"/>
      <c r="N1911" s="325"/>
      <c r="O1911" s="507"/>
      <c r="P1911" s="513"/>
      <c r="Q1911" s="514"/>
      <c r="R1911" s="514"/>
      <c r="S1911" s="279">
        <f t="shared" si="316"/>
        <v>-365</v>
      </c>
      <c r="T1911" s="501"/>
      <c r="U1911" s="324"/>
      <c r="V1911" s="282"/>
      <c r="W1911" s="282"/>
      <c r="X1911" s="280"/>
      <c r="Y1911" s="280"/>
      <c r="Z1911" s="282"/>
      <c r="AA1911" s="319">
        <f t="shared" si="317"/>
        <v>0</v>
      </c>
      <c r="AB1911" s="149"/>
      <c r="AC1911" s="280"/>
      <c r="AD1911" s="305"/>
      <c r="AE1911" s="280"/>
      <c r="AF1911" s="280"/>
      <c r="AG1911" s="280"/>
      <c r="AH1911" s="280"/>
      <c r="AI1911" s="280"/>
      <c r="AJ1911" s="280"/>
      <c r="AK1911" s="501"/>
      <c r="AL1911" s="501"/>
      <c r="AM1911" s="501"/>
      <c r="AN1911" s="501"/>
      <c r="AO1911" s="501"/>
      <c r="AP1911" s="280"/>
    </row>
    <row r="1912" spans="1:42" ht="12.75" customHeight="1" x14ac:dyDescent="0.2">
      <c r="A1912" s="281">
        <v>1911</v>
      </c>
      <c r="B1912" s="281"/>
      <c r="C1912" s="281"/>
      <c r="D1912" s="281"/>
      <c r="E1912" s="281"/>
      <c r="F1912" s="281"/>
      <c r="G1912" s="296"/>
      <c r="H1912" s="676"/>
      <c r="I1912" s="281"/>
      <c r="J1912" s="281"/>
      <c r="K1912" s="281"/>
      <c r="L1912" s="676"/>
      <c r="M1912" s="306"/>
      <c r="N1912" s="325"/>
      <c r="O1912" s="507"/>
      <c r="P1912" s="513"/>
      <c r="Q1912" s="514"/>
      <c r="R1912" s="514"/>
      <c r="S1912" s="279">
        <f t="shared" si="316"/>
        <v>-365</v>
      </c>
      <c r="T1912" s="501"/>
      <c r="U1912" s="324"/>
      <c r="V1912" s="282"/>
      <c r="W1912" s="282"/>
      <c r="X1912" s="280"/>
      <c r="Y1912" s="280"/>
      <c r="Z1912" s="282"/>
      <c r="AA1912" s="319">
        <f t="shared" si="317"/>
        <v>0</v>
      </c>
      <c r="AB1912" s="149"/>
      <c r="AC1912" s="280"/>
      <c r="AD1912" s="305"/>
      <c r="AE1912" s="280"/>
      <c r="AF1912" s="280"/>
      <c r="AG1912" s="280"/>
      <c r="AH1912" s="280"/>
      <c r="AI1912" s="280"/>
      <c r="AJ1912" s="280"/>
      <c r="AK1912" s="501"/>
      <c r="AL1912" s="501"/>
      <c r="AM1912" s="501"/>
      <c r="AN1912" s="501"/>
      <c r="AO1912" s="501"/>
      <c r="AP1912" s="280"/>
    </row>
    <row r="1913" spans="1:42" ht="12.75" customHeight="1" x14ac:dyDescent="0.2">
      <c r="A1913" s="281">
        <v>1912</v>
      </c>
      <c r="B1913" s="281"/>
      <c r="C1913" s="281"/>
      <c r="D1913" s="281"/>
      <c r="E1913" s="281"/>
      <c r="F1913" s="281"/>
      <c r="G1913" s="296"/>
      <c r="H1913" s="676"/>
      <c r="I1913" s="281"/>
      <c r="J1913" s="281"/>
      <c r="K1913" s="281"/>
      <c r="L1913" s="676"/>
      <c r="M1913" s="306"/>
      <c r="N1913" s="325"/>
      <c r="O1913" s="507"/>
      <c r="P1913" s="513"/>
      <c r="Q1913" s="514"/>
      <c r="R1913" s="514"/>
      <c r="S1913" s="279">
        <f t="shared" si="316"/>
        <v>-365</v>
      </c>
      <c r="T1913" s="501"/>
      <c r="U1913" s="324"/>
      <c r="V1913" s="282"/>
      <c r="W1913" s="282"/>
      <c r="X1913" s="280"/>
      <c r="Y1913" s="280"/>
      <c r="Z1913" s="282"/>
      <c r="AA1913" s="319">
        <f t="shared" si="317"/>
        <v>0</v>
      </c>
      <c r="AB1913" s="149"/>
      <c r="AC1913" s="280"/>
      <c r="AD1913" s="305"/>
      <c r="AE1913" s="280"/>
      <c r="AF1913" s="280"/>
      <c r="AG1913" s="280"/>
      <c r="AH1913" s="280"/>
      <c r="AI1913" s="280"/>
      <c r="AJ1913" s="280"/>
      <c r="AK1913" s="501"/>
      <c r="AL1913" s="501"/>
      <c r="AM1913" s="501"/>
      <c r="AN1913" s="501"/>
      <c r="AO1913" s="501"/>
      <c r="AP1913" s="280"/>
    </row>
    <row r="1914" spans="1:42" ht="12.75" customHeight="1" x14ac:dyDescent="0.2">
      <c r="A1914" s="281">
        <v>1913</v>
      </c>
      <c r="B1914" s="281"/>
      <c r="C1914" s="281"/>
      <c r="D1914" s="281"/>
      <c r="E1914" s="281"/>
      <c r="F1914" s="281"/>
      <c r="G1914" s="296"/>
      <c r="H1914" s="676"/>
      <c r="I1914" s="281"/>
      <c r="J1914" s="281"/>
      <c r="K1914" s="281"/>
      <c r="L1914" s="676"/>
      <c r="M1914" s="306"/>
      <c r="N1914" s="325"/>
      <c r="O1914" s="507"/>
      <c r="P1914" s="513"/>
      <c r="Q1914" s="514"/>
      <c r="R1914" s="514"/>
      <c r="S1914" s="279">
        <f t="shared" si="316"/>
        <v>-365</v>
      </c>
      <c r="T1914" s="501"/>
      <c r="U1914" s="324"/>
      <c r="V1914" s="282"/>
      <c r="W1914" s="282"/>
      <c r="X1914" s="280"/>
      <c r="Y1914" s="280"/>
      <c r="Z1914" s="282"/>
      <c r="AA1914" s="319">
        <f t="shared" si="317"/>
        <v>0</v>
      </c>
      <c r="AB1914" s="149"/>
      <c r="AC1914" s="280"/>
      <c r="AD1914" s="305"/>
      <c r="AE1914" s="280"/>
      <c r="AF1914" s="280"/>
      <c r="AG1914" s="280"/>
      <c r="AH1914" s="280"/>
      <c r="AI1914" s="280"/>
      <c r="AJ1914" s="280"/>
      <c r="AK1914" s="501"/>
      <c r="AL1914" s="501"/>
      <c r="AM1914" s="501"/>
      <c r="AN1914" s="501"/>
      <c r="AO1914" s="501"/>
      <c r="AP1914" s="280"/>
    </row>
    <row r="1915" spans="1:42" ht="12.75" customHeight="1" x14ac:dyDescent="0.2">
      <c r="A1915" s="281">
        <v>1914</v>
      </c>
      <c r="B1915" s="281"/>
      <c r="C1915" s="281"/>
      <c r="D1915" s="281"/>
      <c r="E1915" s="281"/>
      <c r="F1915" s="281"/>
      <c r="G1915" s="296"/>
      <c r="H1915" s="676"/>
      <c r="I1915" s="281"/>
      <c r="J1915" s="281"/>
      <c r="K1915" s="281"/>
      <c r="L1915" s="676"/>
      <c r="M1915" s="306"/>
      <c r="N1915" s="325"/>
      <c r="O1915" s="507"/>
      <c r="P1915" s="513"/>
      <c r="Q1915" s="514"/>
      <c r="R1915" s="514"/>
      <c r="S1915" s="279">
        <f t="shared" si="316"/>
        <v>-365</v>
      </c>
      <c r="T1915" s="501"/>
      <c r="U1915" s="324"/>
      <c r="V1915" s="282"/>
      <c r="W1915" s="282"/>
      <c r="X1915" s="280"/>
      <c r="Y1915" s="280"/>
      <c r="Z1915" s="282"/>
      <c r="AA1915" s="319">
        <f t="shared" si="317"/>
        <v>0</v>
      </c>
      <c r="AB1915" s="149"/>
      <c r="AC1915" s="280"/>
      <c r="AD1915" s="305"/>
      <c r="AE1915" s="280"/>
      <c r="AF1915" s="280"/>
      <c r="AG1915" s="280"/>
      <c r="AH1915" s="280"/>
      <c r="AI1915" s="280"/>
      <c r="AJ1915" s="280"/>
      <c r="AK1915" s="501"/>
      <c r="AL1915" s="501"/>
      <c r="AM1915" s="501"/>
      <c r="AN1915" s="501"/>
      <c r="AO1915" s="501"/>
      <c r="AP1915" s="280"/>
    </row>
    <row r="1916" spans="1:42" ht="12.75" customHeight="1" x14ac:dyDescent="0.2">
      <c r="A1916" s="281">
        <v>1915</v>
      </c>
      <c r="B1916" s="281"/>
      <c r="C1916" s="281"/>
      <c r="D1916" s="281"/>
      <c r="E1916" s="281"/>
      <c r="F1916" s="281"/>
      <c r="G1916" s="296"/>
      <c r="H1916" s="676"/>
      <c r="I1916" s="281"/>
      <c r="J1916" s="281"/>
      <c r="K1916" s="281"/>
      <c r="L1916" s="676"/>
      <c r="M1916" s="306"/>
      <c r="N1916" s="325"/>
      <c r="O1916" s="507"/>
      <c r="P1916" s="513"/>
      <c r="Q1916" s="514"/>
      <c r="R1916" s="514"/>
      <c r="S1916" s="279">
        <f t="shared" si="316"/>
        <v>-365</v>
      </c>
      <c r="T1916" s="501"/>
      <c r="U1916" s="324"/>
      <c r="V1916" s="282"/>
      <c r="W1916" s="282"/>
      <c r="X1916" s="280"/>
      <c r="Y1916" s="280"/>
      <c r="Z1916" s="282"/>
      <c r="AA1916" s="319">
        <f t="shared" si="317"/>
        <v>0</v>
      </c>
      <c r="AB1916" s="149"/>
      <c r="AC1916" s="280"/>
      <c r="AD1916" s="305"/>
      <c r="AE1916" s="280"/>
      <c r="AF1916" s="280"/>
      <c r="AG1916" s="280"/>
      <c r="AH1916" s="280"/>
      <c r="AI1916" s="280"/>
      <c r="AJ1916" s="280"/>
      <c r="AK1916" s="501"/>
      <c r="AL1916" s="501"/>
      <c r="AM1916" s="501"/>
      <c r="AN1916" s="501"/>
      <c r="AO1916" s="501"/>
      <c r="AP1916" s="280"/>
    </row>
    <row r="1917" spans="1:42" ht="12.75" customHeight="1" x14ac:dyDescent="0.2">
      <c r="A1917" s="281">
        <v>1916</v>
      </c>
      <c r="B1917" s="281"/>
      <c r="C1917" s="281"/>
      <c r="D1917" s="281"/>
      <c r="E1917" s="281"/>
      <c r="F1917" s="281"/>
      <c r="G1917" s="296"/>
      <c r="H1917" s="676"/>
      <c r="I1917" s="281"/>
      <c r="J1917" s="281"/>
      <c r="K1917" s="281"/>
      <c r="L1917" s="676"/>
      <c r="M1917" s="306"/>
      <c r="N1917" s="325"/>
      <c r="O1917" s="507"/>
      <c r="P1917" s="513"/>
      <c r="Q1917" s="514"/>
      <c r="R1917" s="514"/>
      <c r="S1917" s="279">
        <f t="shared" si="316"/>
        <v>-365</v>
      </c>
      <c r="T1917" s="501"/>
      <c r="U1917" s="324"/>
      <c r="V1917" s="282"/>
      <c r="W1917" s="282"/>
      <c r="X1917" s="280"/>
      <c r="Y1917" s="280"/>
      <c r="Z1917" s="282"/>
      <c r="AA1917" s="319">
        <f t="shared" si="317"/>
        <v>0</v>
      </c>
      <c r="AB1917" s="149"/>
      <c r="AC1917" s="280"/>
      <c r="AD1917" s="305"/>
      <c r="AE1917" s="280"/>
      <c r="AF1917" s="280"/>
      <c r="AG1917" s="280"/>
      <c r="AH1917" s="280"/>
      <c r="AI1917" s="280"/>
      <c r="AJ1917" s="280"/>
      <c r="AK1917" s="501"/>
      <c r="AL1917" s="501"/>
      <c r="AM1917" s="501"/>
      <c r="AN1917" s="501"/>
      <c r="AO1917" s="501"/>
      <c r="AP1917" s="280"/>
    </row>
    <row r="1918" spans="1:42" ht="12.75" customHeight="1" x14ac:dyDescent="0.2">
      <c r="A1918" s="281">
        <v>1917</v>
      </c>
      <c r="B1918" s="281"/>
      <c r="C1918" s="281"/>
      <c r="D1918" s="281"/>
      <c r="E1918" s="281"/>
      <c r="F1918" s="281"/>
      <c r="G1918" s="296"/>
      <c r="H1918" s="676"/>
      <c r="I1918" s="281"/>
      <c r="J1918" s="281"/>
      <c r="K1918" s="281"/>
      <c r="L1918" s="676"/>
      <c r="M1918" s="306"/>
      <c r="N1918" s="325"/>
      <c r="O1918" s="507"/>
      <c r="P1918" s="513"/>
      <c r="Q1918" s="514"/>
      <c r="R1918" s="514"/>
      <c r="S1918" s="279">
        <f t="shared" si="316"/>
        <v>-365</v>
      </c>
      <c r="T1918" s="501"/>
      <c r="U1918" s="324"/>
      <c r="V1918" s="282"/>
      <c r="W1918" s="282"/>
      <c r="X1918" s="280"/>
      <c r="Y1918" s="280"/>
      <c r="Z1918" s="282"/>
      <c r="AA1918" s="319">
        <f t="shared" si="317"/>
        <v>0</v>
      </c>
      <c r="AB1918" s="149"/>
      <c r="AC1918" s="280"/>
      <c r="AD1918" s="305"/>
      <c r="AE1918" s="280"/>
      <c r="AF1918" s="280"/>
      <c r="AG1918" s="280"/>
      <c r="AH1918" s="280"/>
      <c r="AI1918" s="280"/>
      <c r="AJ1918" s="280"/>
      <c r="AK1918" s="501"/>
      <c r="AL1918" s="501"/>
      <c r="AM1918" s="501"/>
      <c r="AN1918" s="501"/>
      <c r="AO1918" s="501"/>
      <c r="AP1918" s="280"/>
    </row>
    <row r="1919" spans="1:42" ht="12.75" customHeight="1" x14ac:dyDescent="0.2">
      <c r="A1919" s="281">
        <v>1918</v>
      </c>
      <c r="B1919" s="281"/>
      <c r="C1919" s="281"/>
      <c r="D1919" s="281"/>
      <c r="E1919" s="281"/>
      <c r="F1919" s="281"/>
      <c r="G1919" s="296"/>
      <c r="H1919" s="676"/>
      <c r="I1919" s="281"/>
      <c r="J1919" s="281"/>
      <c r="K1919" s="281"/>
      <c r="L1919" s="676"/>
      <c r="M1919" s="306"/>
      <c r="N1919" s="325"/>
      <c r="O1919" s="507"/>
      <c r="P1919" s="513"/>
      <c r="Q1919" s="514"/>
      <c r="R1919" s="514"/>
      <c r="S1919" s="279">
        <f t="shared" si="316"/>
        <v>-365</v>
      </c>
      <c r="T1919" s="501"/>
      <c r="U1919" s="324"/>
      <c r="V1919" s="282"/>
      <c r="W1919" s="282"/>
      <c r="X1919" s="280"/>
      <c r="Y1919" s="280"/>
      <c r="Z1919" s="282"/>
      <c r="AA1919" s="319">
        <f t="shared" si="317"/>
        <v>0</v>
      </c>
      <c r="AB1919" s="149"/>
      <c r="AC1919" s="280"/>
      <c r="AD1919" s="305"/>
      <c r="AE1919" s="280"/>
      <c r="AF1919" s="280"/>
      <c r="AG1919" s="280"/>
      <c r="AH1919" s="280"/>
      <c r="AI1919" s="280"/>
      <c r="AJ1919" s="280"/>
      <c r="AK1919" s="501"/>
      <c r="AL1919" s="501"/>
      <c r="AM1919" s="501"/>
      <c r="AN1919" s="501"/>
      <c r="AO1919" s="501"/>
      <c r="AP1919" s="280"/>
    </row>
    <row r="1920" spans="1:42" ht="12.75" customHeight="1" x14ac:dyDescent="0.2">
      <c r="A1920" s="281">
        <v>1919</v>
      </c>
      <c r="B1920" s="281"/>
      <c r="C1920" s="281"/>
      <c r="D1920" s="281"/>
      <c r="E1920" s="281"/>
      <c r="F1920" s="281"/>
      <c r="G1920" s="296"/>
      <c r="H1920" s="676"/>
      <c r="I1920" s="281"/>
      <c r="J1920" s="281"/>
      <c r="K1920" s="281"/>
      <c r="L1920" s="676"/>
      <c r="M1920" s="306"/>
      <c r="N1920" s="325"/>
      <c r="O1920" s="507"/>
      <c r="P1920" s="513"/>
      <c r="Q1920" s="514"/>
      <c r="R1920" s="514"/>
      <c r="S1920" s="279">
        <f t="shared" si="316"/>
        <v>-365</v>
      </c>
      <c r="T1920" s="501"/>
      <c r="U1920" s="324"/>
      <c r="V1920" s="282"/>
      <c r="W1920" s="282"/>
      <c r="X1920" s="280"/>
      <c r="Y1920" s="280"/>
      <c r="Z1920" s="282"/>
      <c r="AA1920" s="319">
        <f t="shared" si="317"/>
        <v>0</v>
      </c>
      <c r="AB1920" s="149"/>
      <c r="AC1920" s="280"/>
      <c r="AD1920" s="305"/>
      <c r="AE1920" s="280"/>
      <c r="AF1920" s="280"/>
      <c r="AG1920" s="280"/>
      <c r="AH1920" s="280"/>
      <c r="AI1920" s="280"/>
      <c r="AJ1920" s="280"/>
      <c r="AK1920" s="501"/>
      <c r="AL1920" s="501"/>
      <c r="AM1920" s="501"/>
      <c r="AN1920" s="501"/>
      <c r="AO1920" s="501"/>
      <c r="AP1920" s="280"/>
    </row>
    <row r="1921" spans="1:42" ht="12.75" customHeight="1" x14ac:dyDescent="0.2">
      <c r="A1921" s="281">
        <v>1920</v>
      </c>
      <c r="B1921" s="281"/>
      <c r="C1921" s="281"/>
      <c r="D1921" s="281"/>
      <c r="E1921" s="281"/>
      <c r="F1921" s="281"/>
      <c r="G1921" s="296"/>
      <c r="H1921" s="676"/>
      <c r="I1921" s="281"/>
      <c r="J1921" s="281"/>
      <c r="K1921" s="281"/>
      <c r="L1921" s="676"/>
      <c r="M1921" s="306"/>
      <c r="N1921" s="325"/>
      <c r="O1921" s="507"/>
      <c r="P1921" s="513"/>
      <c r="Q1921" s="514"/>
      <c r="R1921" s="514"/>
      <c r="S1921" s="279">
        <f t="shared" si="316"/>
        <v>-365</v>
      </c>
      <c r="T1921" s="501"/>
      <c r="U1921" s="324"/>
      <c r="V1921" s="282"/>
      <c r="W1921" s="282"/>
      <c r="X1921" s="280"/>
      <c r="Y1921" s="280"/>
      <c r="Z1921" s="282"/>
      <c r="AA1921" s="319">
        <f t="shared" si="317"/>
        <v>0</v>
      </c>
      <c r="AB1921" s="149"/>
      <c r="AC1921" s="280"/>
      <c r="AD1921" s="305"/>
      <c r="AE1921" s="280"/>
      <c r="AF1921" s="280"/>
      <c r="AG1921" s="280"/>
      <c r="AH1921" s="280"/>
      <c r="AI1921" s="280"/>
      <c r="AJ1921" s="280"/>
      <c r="AK1921" s="501"/>
      <c r="AL1921" s="501"/>
      <c r="AM1921" s="501"/>
      <c r="AN1921" s="501"/>
      <c r="AO1921" s="501"/>
      <c r="AP1921" s="280"/>
    </row>
    <row r="1922" spans="1:42" ht="12.75" customHeight="1" x14ac:dyDescent="0.2">
      <c r="A1922" s="281">
        <v>1921</v>
      </c>
      <c r="B1922" s="281"/>
      <c r="C1922" s="281"/>
      <c r="D1922" s="281"/>
      <c r="E1922" s="281"/>
      <c r="F1922" s="281"/>
      <c r="G1922" s="296"/>
      <c r="H1922" s="676"/>
      <c r="I1922" s="281"/>
      <c r="J1922" s="281"/>
      <c r="K1922" s="281"/>
      <c r="L1922" s="676"/>
      <c r="M1922" s="306"/>
      <c r="N1922" s="325"/>
      <c r="O1922" s="507"/>
      <c r="P1922" s="513"/>
      <c r="Q1922" s="514"/>
      <c r="R1922" s="514"/>
      <c r="S1922" s="279">
        <f t="shared" si="316"/>
        <v>-365</v>
      </c>
      <c r="T1922" s="501"/>
      <c r="U1922" s="324"/>
      <c r="V1922" s="282"/>
      <c r="W1922" s="282"/>
      <c r="X1922" s="280"/>
      <c r="Y1922" s="280"/>
      <c r="Z1922" s="282"/>
      <c r="AA1922" s="319">
        <f t="shared" si="317"/>
        <v>0</v>
      </c>
      <c r="AB1922" s="149"/>
      <c r="AC1922" s="280"/>
      <c r="AD1922" s="305"/>
      <c r="AE1922" s="280"/>
      <c r="AF1922" s="280"/>
      <c r="AG1922" s="280"/>
      <c r="AH1922" s="280"/>
      <c r="AI1922" s="280"/>
      <c r="AJ1922" s="280"/>
      <c r="AK1922" s="501"/>
      <c r="AL1922" s="501"/>
      <c r="AM1922" s="501"/>
      <c r="AN1922" s="501"/>
      <c r="AO1922" s="501"/>
      <c r="AP1922" s="280"/>
    </row>
    <row r="1923" spans="1:42" ht="12.75" customHeight="1" x14ac:dyDescent="0.2">
      <c r="A1923" s="281">
        <v>1922</v>
      </c>
      <c r="B1923" s="281"/>
      <c r="C1923" s="281"/>
      <c r="D1923" s="281"/>
      <c r="E1923" s="281"/>
      <c r="F1923" s="281"/>
      <c r="G1923" s="296"/>
      <c r="H1923" s="676"/>
      <c r="I1923" s="281"/>
      <c r="J1923" s="281"/>
      <c r="K1923" s="281"/>
      <c r="L1923" s="676"/>
      <c r="M1923" s="306"/>
      <c r="N1923" s="325"/>
      <c r="O1923" s="507"/>
      <c r="P1923" s="513"/>
      <c r="Q1923" s="514"/>
      <c r="R1923" s="514"/>
      <c r="S1923" s="279">
        <f t="shared" si="316"/>
        <v>-365</v>
      </c>
      <c r="T1923" s="501"/>
      <c r="U1923" s="324"/>
      <c r="V1923" s="282"/>
      <c r="W1923" s="282"/>
      <c r="X1923" s="280"/>
      <c r="Y1923" s="280"/>
      <c r="Z1923" s="282"/>
      <c r="AA1923" s="319">
        <f t="shared" si="317"/>
        <v>0</v>
      </c>
      <c r="AB1923" s="149"/>
      <c r="AC1923" s="280"/>
      <c r="AD1923" s="305"/>
      <c r="AE1923" s="280"/>
      <c r="AF1923" s="280"/>
      <c r="AG1923" s="280"/>
      <c r="AH1923" s="280"/>
      <c r="AI1923" s="280"/>
      <c r="AJ1923" s="280"/>
      <c r="AK1923" s="501"/>
      <c r="AL1923" s="501"/>
      <c r="AM1923" s="501"/>
      <c r="AN1923" s="501"/>
      <c r="AO1923" s="501"/>
      <c r="AP1923" s="280"/>
    </row>
    <row r="1924" spans="1:42" ht="12.75" customHeight="1" x14ac:dyDescent="0.2">
      <c r="A1924" s="281">
        <v>1923</v>
      </c>
      <c r="B1924" s="281"/>
      <c r="C1924" s="281"/>
      <c r="D1924" s="281"/>
      <c r="E1924" s="281"/>
      <c r="F1924" s="281"/>
      <c r="G1924" s="296"/>
      <c r="H1924" s="676"/>
      <c r="I1924" s="281"/>
      <c r="J1924" s="281"/>
      <c r="K1924" s="281"/>
      <c r="L1924" s="676"/>
      <c r="M1924" s="306"/>
      <c r="N1924" s="325"/>
      <c r="O1924" s="507"/>
      <c r="P1924" s="513"/>
      <c r="Q1924" s="514"/>
      <c r="R1924" s="514"/>
      <c r="S1924" s="279">
        <f t="shared" si="316"/>
        <v>-365</v>
      </c>
      <c r="T1924" s="501"/>
      <c r="U1924" s="324"/>
      <c r="V1924" s="282"/>
      <c r="W1924" s="282"/>
      <c r="X1924" s="280"/>
      <c r="Y1924" s="280"/>
      <c r="Z1924" s="282"/>
      <c r="AA1924" s="319">
        <f t="shared" si="317"/>
        <v>0</v>
      </c>
      <c r="AB1924" s="149"/>
      <c r="AC1924" s="280"/>
      <c r="AD1924" s="305"/>
      <c r="AE1924" s="280"/>
      <c r="AF1924" s="280"/>
      <c r="AG1924" s="280"/>
      <c r="AH1924" s="280"/>
      <c r="AI1924" s="280"/>
      <c r="AJ1924" s="280"/>
      <c r="AK1924" s="501"/>
      <c r="AL1924" s="501"/>
      <c r="AM1924" s="501"/>
      <c r="AN1924" s="501"/>
      <c r="AO1924" s="501"/>
      <c r="AP1924" s="280"/>
    </row>
    <row r="1925" spans="1:42" ht="12.75" customHeight="1" x14ac:dyDescent="0.2">
      <c r="A1925" s="281">
        <v>1924</v>
      </c>
      <c r="B1925" s="281"/>
      <c r="C1925" s="281"/>
      <c r="D1925" s="281"/>
      <c r="E1925" s="281"/>
      <c r="F1925" s="281"/>
      <c r="G1925" s="296"/>
      <c r="H1925" s="676"/>
      <c r="I1925" s="281"/>
      <c r="J1925" s="281"/>
      <c r="K1925" s="281"/>
      <c r="L1925" s="676"/>
      <c r="M1925" s="306"/>
      <c r="N1925" s="325"/>
      <c r="O1925" s="507"/>
      <c r="P1925" s="513"/>
      <c r="Q1925" s="514"/>
      <c r="R1925" s="514"/>
      <c r="S1925" s="279">
        <f t="shared" si="316"/>
        <v>-365</v>
      </c>
      <c r="T1925" s="501"/>
      <c r="U1925" s="324"/>
      <c r="V1925" s="282"/>
      <c r="W1925" s="282"/>
      <c r="X1925" s="280"/>
      <c r="Y1925" s="280"/>
      <c r="Z1925" s="282"/>
      <c r="AA1925" s="319">
        <f t="shared" si="317"/>
        <v>0</v>
      </c>
      <c r="AB1925" s="149"/>
      <c r="AC1925" s="280"/>
      <c r="AD1925" s="305"/>
      <c r="AE1925" s="280"/>
      <c r="AF1925" s="280"/>
      <c r="AG1925" s="280"/>
      <c r="AH1925" s="280"/>
      <c r="AI1925" s="280"/>
      <c r="AJ1925" s="280"/>
      <c r="AK1925" s="501"/>
      <c r="AL1925" s="501"/>
      <c r="AM1925" s="501"/>
      <c r="AN1925" s="501"/>
      <c r="AO1925" s="501"/>
      <c r="AP1925" s="280"/>
    </row>
    <row r="1926" spans="1:42" ht="12.75" customHeight="1" x14ac:dyDescent="0.2">
      <c r="A1926" s="281">
        <v>1925</v>
      </c>
      <c r="B1926" s="281"/>
      <c r="C1926" s="281"/>
      <c r="D1926" s="281"/>
      <c r="E1926" s="281"/>
      <c r="F1926" s="281"/>
      <c r="G1926" s="296"/>
      <c r="H1926" s="676"/>
      <c r="I1926" s="281"/>
      <c r="J1926" s="281"/>
      <c r="K1926" s="281"/>
      <c r="L1926" s="676"/>
      <c r="M1926" s="306"/>
      <c r="N1926" s="325"/>
      <c r="O1926" s="507"/>
      <c r="P1926" s="513"/>
      <c r="Q1926" s="514"/>
      <c r="R1926" s="514"/>
      <c r="S1926" s="279">
        <f t="shared" si="316"/>
        <v>-365</v>
      </c>
      <c r="T1926" s="501"/>
      <c r="U1926" s="324"/>
      <c r="V1926" s="282"/>
      <c r="W1926" s="282"/>
      <c r="X1926" s="280"/>
      <c r="Y1926" s="280"/>
      <c r="Z1926" s="282"/>
      <c r="AA1926" s="319">
        <f t="shared" si="317"/>
        <v>0</v>
      </c>
      <c r="AB1926" s="149"/>
      <c r="AC1926" s="280"/>
      <c r="AD1926" s="305"/>
      <c r="AE1926" s="280"/>
      <c r="AF1926" s="280"/>
      <c r="AG1926" s="280"/>
      <c r="AH1926" s="280"/>
      <c r="AI1926" s="280"/>
      <c r="AJ1926" s="280"/>
      <c r="AK1926" s="501"/>
      <c r="AL1926" s="501"/>
      <c r="AM1926" s="501"/>
      <c r="AN1926" s="501"/>
      <c r="AO1926" s="501"/>
      <c r="AP1926" s="280"/>
    </row>
    <row r="1927" spans="1:42" ht="12.75" customHeight="1" x14ac:dyDescent="0.2">
      <c r="A1927" s="281">
        <v>1926</v>
      </c>
      <c r="B1927" s="281"/>
      <c r="C1927" s="281"/>
      <c r="D1927" s="281"/>
      <c r="E1927" s="281"/>
      <c r="F1927" s="281"/>
      <c r="G1927" s="296"/>
      <c r="H1927" s="676"/>
      <c r="I1927" s="281"/>
      <c r="J1927" s="281"/>
      <c r="K1927" s="281"/>
      <c r="L1927" s="676"/>
      <c r="M1927" s="306"/>
      <c r="N1927" s="325"/>
      <c r="O1927" s="507"/>
      <c r="P1927" s="513"/>
      <c r="Q1927" s="514"/>
      <c r="R1927" s="514"/>
      <c r="S1927" s="279">
        <f t="shared" si="316"/>
        <v>-365</v>
      </c>
      <c r="T1927" s="501"/>
      <c r="U1927" s="324"/>
      <c r="V1927" s="282"/>
      <c r="W1927" s="282"/>
      <c r="X1927" s="280"/>
      <c r="Y1927" s="280"/>
      <c r="Z1927" s="282"/>
      <c r="AA1927" s="319">
        <f t="shared" si="317"/>
        <v>0</v>
      </c>
      <c r="AB1927" s="149"/>
      <c r="AC1927" s="280"/>
      <c r="AD1927" s="305"/>
      <c r="AE1927" s="280"/>
      <c r="AF1927" s="280"/>
      <c r="AG1927" s="280"/>
      <c r="AH1927" s="280"/>
      <c r="AI1927" s="280"/>
      <c r="AJ1927" s="280"/>
      <c r="AK1927" s="501"/>
      <c r="AL1927" s="501"/>
      <c r="AM1927" s="501"/>
      <c r="AN1927" s="501"/>
      <c r="AO1927" s="501"/>
      <c r="AP1927" s="280"/>
    </row>
    <row r="1928" spans="1:42" ht="12.75" customHeight="1" x14ac:dyDescent="0.2">
      <c r="A1928" s="281">
        <v>1927</v>
      </c>
      <c r="B1928" s="281"/>
      <c r="C1928" s="281"/>
      <c r="D1928" s="281"/>
      <c r="E1928" s="281"/>
      <c r="F1928" s="281"/>
      <c r="G1928" s="296"/>
      <c r="H1928" s="676"/>
      <c r="I1928" s="281"/>
      <c r="J1928" s="281"/>
      <c r="K1928" s="281"/>
      <c r="L1928" s="676"/>
      <c r="M1928" s="306"/>
      <c r="N1928" s="325"/>
      <c r="O1928" s="507"/>
      <c r="P1928" s="513"/>
      <c r="Q1928" s="514"/>
      <c r="R1928" s="514"/>
      <c r="S1928" s="279">
        <f t="shared" si="316"/>
        <v>-365</v>
      </c>
      <c r="T1928" s="501"/>
      <c r="U1928" s="324"/>
      <c r="V1928" s="282"/>
      <c r="W1928" s="282"/>
      <c r="X1928" s="280"/>
      <c r="Y1928" s="280"/>
      <c r="Z1928" s="282"/>
      <c r="AA1928" s="319">
        <f t="shared" si="317"/>
        <v>0</v>
      </c>
      <c r="AB1928" s="149"/>
      <c r="AC1928" s="280"/>
      <c r="AD1928" s="305"/>
      <c r="AE1928" s="280"/>
      <c r="AF1928" s="280"/>
      <c r="AG1928" s="280"/>
      <c r="AH1928" s="280"/>
      <c r="AI1928" s="280"/>
      <c r="AJ1928" s="280"/>
      <c r="AK1928" s="501"/>
      <c r="AL1928" s="501"/>
      <c r="AM1928" s="501"/>
      <c r="AN1928" s="501"/>
      <c r="AO1928" s="501"/>
      <c r="AP1928" s="280"/>
    </row>
    <row r="1929" spans="1:42" ht="12.75" customHeight="1" x14ac:dyDescent="0.2">
      <c r="A1929" s="281">
        <v>1928</v>
      </c>
      <c r="B1929" s="281"/>
      <c r="C1929" s="281"/>
      <c r="D1929" s="281"/>
      <c r="E1929" s="281"/>
      <c r="F1929" s="281"/>
      <c r="G1929" s="296"/>
      <c r="H1929" s="676"/>
      <c r="I1929" s="281"/>
      <c r="J1929" s="281"/>
      <c r="K1929" s="281"/>
      <c r="L1929" s="676"/>
      <c r="M1929" s="306"/>
      <c r="N1929" s="325"/>
      <c r="O1929" s="507"/>
      <c r="P1929" s="513"/>
      <c r="Q1929" s="514"/>
      <c r="R1929" s="514"/>
      <c r="S1929" s="279">
        <f t="shared" ref="S1929:S1992" si="318">SUM(N1929-365)</f>
        <v>-365</v>
      </c>
      <c r="T1929" s="501"/>
      <c r="U1929" s="324"/>
      <c r="V1929" s="282"/>
      <c r="W1929" s="282"/>
      <c r="X1929" s="280"/>
      <c r="Y1929" s="280"/>
      <c r="Z1929" s="282"/>
      <c r="AA1929" s="319">
        <f t="shared" si="317"/>
        <v>0</v>
      </c>
      <c r="AB1929" s="149"/>
      <c r="AC1929" s="280"/>
      <c r="AD1929" s="305"/>
      <c r="AE1929" s="280"/>
      <c r="AF1929" s="280"/>
      <c r="AG1929" s="280"/>
      <c r="AH1929" s="280"/>
      <c r="AI1929" s="280"/>
      <c r="AJ1929" s="280"/>
      <c r="AK1929" s="501"/>
      <c r="AL1929" s="501"/>
      <c r="AM1929" s="501"/>
      <c r="AN1929" s="501"/>
      <c r="AO1929" s="501"/>
      <c r="AP1929" s="280"/>
    </row>
    <row r="1930" spans="1:42" ht="12.75" customHeight="1" x14ac:dyDescent="0.2">
      <c r="A1930" s="281">
        <v>1929</v>
      </c>
      <c r="B1930" s="281"/>
      <c r="C1930" s="281"/>
      <c r="D1930" s="281"/>
      <c r="E1930" s="281"/>
      <c r="F1930" s="281"/>
      <c r="G1930" s="296"/>
      <c r="H1930" s="676"/>
      <c r="I1930" s="281"/>
      <c r="J1930" s="281"/>
      <c r="K1930" s="281"/>
      <c r="L1930" s="676"/>
      <c r="M1930" s="306"/>
      <c r="N1930" s="325"/>
      <c r="O1930" s="507"/>
      <c r="P1930" s="513"/>
      <c r="Q1930" s="514"/>
      <c r="R1930" s="514"/>
      <c r="S1930" s="279">
        <f t="shared" si="318"/>
        <v>-365</v>
      </c>
      <c r="T1930" s="501"/>
      <c r="U1930" s="324"/>
      <c r="V1930" s="282"/>
      <c r="W1930" s="282"/>
      <c r="X1930" s="280"/>
      <c r="Y1930" s="280"/>
      <c r="Z1930" s="282"/>
      <c r="AA1930" s="319">
        <f t="shared" si="317"/>
        <v>0</v>
      </c>
      <c r="AB1930" s="149"/>
      <c r="AC1930" s="280"/>
      <c r="AD1930" s="305"/>
      <c r="AE1930" s="280"/>
      <c r="AF1930" s="280"/>
      <c r="AG1930" s="280"/>
      <c r="AH1930" s="280"/>
      <c r="AI1930" s="280"/>
      <c r="AJ1930" s="280"/>
      <c r="AK1930" s="501"/>
      <c r="AL1930" s="501"/>
      <c r="AM1930" s="501"/>
      <c r="AN1930" s="501"/>
      <c r="AO1930" s="501"/>
      <c r="AP1930" s="280"/>
    </row>
    <row r="1931" spans="1:42" ht="12.75" customHeight="1" x14ac:dyDescent="0.2">
      <c r="A1931" s="281">
        <v>1930</v>
      </c>
      <c r="B1931" s="281"/>
      <c r="C1931" s="281"/>
      <c r="D1931" s="281"/>
      <c r="E1931" s="281"/>
      <c r="F1931" s="281"/>
      <c r="G1931" s="296"/>
      <c r="H1931" s="676"/>
      <c r="I1931" s="281"/>
      <c r="J1931" s="281"/>
      <c r="K1931" s="281"/>
      <c r="L1931" s="676"/>
      <c r="M1931" s="306"/>
      <c r="N1931" s="325"/>
      <c r="O1931" s="507"/>
      <c r="P1931" s="513"/>
      <c r="Q1931" s="514"/>
      <c r="R1931" s="514"/>
      <c r="S1931" s="279">
        <f t="shared" si="318"/>
        <v>-365</v>
      </c>
      <c r="T1931" s="501"/>
      <c r="U1931" s="324"/>
      <c r="V1931" s="282"/>
      <c r="W1931" s="282"/>
      <c r="X1931" s="280"/>
      <c r="Y1931" s="280"/>
      <c r="Z1931" s="282"/>
      <c r="AA1931" s="319">
        <f t="shared" si="317"/>
        <v>0</v>
      </c>
      <c r="AB1931" s="149"/>
      <c r="AC1931" s="280"/>
      <c r="AD1931" s="305"/>
      <c r="AE1931" s="280"/>
      <c r="AF1931" s="280"/>
      <c r="AG1931" s="280"/>
      <c r="AH1931" s="280"/>
      <c r="AI1931" s="280"/>
      <c r="AJ1931" s="280"/>
      <c r="AK1931" s="501"/>
      <c r="AL1931" s="501"/>
      <c r="AM1931" s="501"/>
      <c r="AN1931" s="501"/>
      <c r="AO1931" s="501"/>
      <c r="AP1931" s="280"/>
    </row>
    <row r="1932" spans="1:42" ht="12.75" customHeight="1" x14ac:dyDescent="0.2">
      <c r="A1932" s="281">
        <v>1931</v>
      </c>
      <c r="B1932" s="281"/>
      <c r="C1932" s="281"/>
      <c r="D1932" s="281"/>
      <c r="E1932" s="281"/>
      <c r="F1932" s="281"/>
      <c r="G1932" s="296"/>
      <c r="H1932" s="676"/>
      <c r="I1932" s="281"/>
      <c r="J1932" s="281"/>
      <c r="K1932" s="281"/>
      <c r="L1932" s="676"/>
      <c r="M1932" s="306"/>
      <c r="N1932" s="325"/>
      <c r="O1932" s="507"/>
      <c r="P1932" s="513"/>
      <c r="Q1932" s="514"/>
      <c r="R1932" s="514"/>
      <c r="S1932" s="279">
        <f t="shared" si="318"/>
        <v>-365</v>
      </c>
      <c r="T1932" s="501"/>
      <c r="U1932" s="324"/>
      <c r="V1932" s="282"/>
      <c r="W1932" s="282"/>
      <c r="X1932" s="280"/>
      <c r="Y1932" s="280"/>
      <c r="Z1932" s="282"/>
      <c r="AA1932" s="319">
        <f t="shared" si="317"/>
        <v>0</v>
      </c>
      <c r="AB1932" s="149"/>
      <c r="AC1932" s="280"/>
      <c r="AD1932" s="305"/>
      <c r="AE1932" s="280"/>
      <c r="AF1932" s="280"/>
      <c r="AG1932" s="280"/>
      <c r="AH1932" s="280"/>
      <c r="AI1932" s="280"/>
      <c r="AJ1932" s="280"/>
      <c r="AK1932" s="501"/>
      <c r="AL1932" s="501"/>
      <c r="AM1932" s="501"/>
      <c r="AN1932" s="501"/>
      <c r="AO1932" s="501"/>
      <c r="AP1932" s="280"/>
    </row>
    <row r="1933" spans="1:42" ht="12.75" customHeight="1" x14ac:dyDescent="0.2">
      <c r="A1933" s="281">
        <v>1932</v>
      </c>
      <c r="B1933" s="281"/>
      <c r="C1933" s="281"/>
      <c r="D1933" s="281"/>
      <c r="E1933" s="281"/>
      <c r="F1933" s="281"/>
      <c r="G1933" s="296"/>
      <c r="H1933" s="676"/>
      <c r="I1933" s="281"/>
      <c r="J1933" s="281"/>
      <c r="K1933" s="281"/>
      <c r="L1933" s="676"/>
      <c r="M1933" s="306"/>
      <c r="N1933" s="325"/>
      <c r="O1933" s="507"/>
      <c r="P1933" s="513"/>
      <c r="Q1933" s="514"/>
      <c r="R1933" s="514"/>
      <c r="S1933" s="279">
        <f t="shared" si="318"/>
        <v>-365</v>
      </c>
      <c r="T1933" s="501"/>
      <c r="U1933" s="324"/>
      <c r="V1933" s="282"/>
      <c r="W1933" s="282"/>
      <c r="X1933" s="280"/>
      <c r="Y1933" s="280"/>
      <c r="Z1933" s="282"/>
      <c r="AA1933" s="319">
        <f t="shared" ref="AA1933:AA1996" si="319">N1933</f>
        <v>0</v>
      </c>
      <c r="AB1933" s="149"/>
      <c r="AC1933" s="280"/>
      <c r="AD1933" s="305"/>
      <c r="AE1933" s="280"/>
      <c r="AF1933" s="280"/>
      <c r="AG1933" s="280"/>
      <c r="AH1933" s="280"/>
      <c r="AI1933" s="280"/>
      <c r="AJ1933" s="280"/>
      <c r="AK1933" s="501"/>
      <c r="AL1933" s="501"/>
      <c r="AM1933" s="501"/>
      <c r="AN1933" s="501"/>
      <c r="AO1933" s="501"/>
      <c r="AP1933" s="280"/>
    </row>
    <row r="1934" spans="1:42" ht="12.75" customHeight="1" x14ac:dyDescent="0.2">
      <c r="A1934" s="281">
        <v>1933</v>
      </c>
      <c r="B1934" s="281"/>
      <c r="C1934" s="281"/>
      <c r="D1934" s="281"/>
      <c r="E1934" s="281"/>
      <c r="F1934" s="281"/>
      <c r="G1934" s="296"/>
      <c r="H1934" s="676"/>
      <c r="I1934" s="281"/>
      <c r="J1934" s="281"/>
      <c r="K1934" s="281"/>
      <c r="L1934" s="676"/>
      <c r="M1934" s="306"/>
      <c r="N1934" s="325"/>
      <c r="O1934" s="507"/>
      <c r="P1934" s="513"/>
      <c r="Q1934" s="514"/>
      <c r="R1934" s="514"/>
      <c r="S1934" s="279">
        <f t="shared" si="318"/>
        <v>-365</v>
      </c>
      <c r="T1934" s="501"/>
      <c r="U1934" s="324"/>
      <c r="V1934" s="282"/>
      <c r="W1934" s="282"/>
      <c r="X1934" s="280"/>
      <c r="Y1934" s="280"/>
      <c r="Z1934" s="282"/>
      <c r="AA1934" s="319">
        <f t="shared" si="319"/>
        <v>0</v>
      </c>
      <c r="AB1934" s="149"/>
      <c r="AC1934" s="280"/>
      <c r="AD1934" s="305"/>
      <c r="AE1934" s="280"/>
      <c r="AF1934" s="280"/>
      <c r="AG1934" s="280"/>
      <c r="AH1934" s="280"/>
      <c r="AI1934" s="280"/>
      <c r="AJ1934" s="280"/>
      <c r="AK1934" s="501"/>
      <c r="AL1934" s="501"/>
      <c r="AM1934" s="501"/>
      <c r="AN1934" s="501"/>
      <c r="AO1934" s="501"/>
      <c r="AP1934" s="280"/>
    </row>
    <row r="1935" spans="1:42" ht="12.75" customHeight="1" x14ac:dyDescent="0.2">
      <c r="A1935" s="281">
        <v>1934</v>
      </c>
      <c r="B1935" s="281"/>
      <c r="C1935" s="281"/>
      <c r="D1935" s="281"/>
      <c r="E1935" s="281"/>
      <c r="F1935" s="281"/>
      <c r="G1935" s="296"/>
      <c r="H1935" s="676"/>
      <c r="I1935" s="281"/>
      <c r="J1935" s="281"/>
      <c r="K1935" s="281"/>
      <c r="L1935" s="676"/>
      <c r="M1935" s="306"/>
      <c r="N1935" s="325"/>
      <c r="O1935" s="507"/>
      <c r="P1935" s="513"/>
      <c r="Q1935" s="514"/>
      <c r="R1935" s="514"/>
      <c r="S1935" s="279">
        <f t="shared" si="318"/>
        <v>-365</v>
      </c>
      <c r="T1935" s="501"/>
      <c r="U1935" s="324"/>
      <c r="V1935" s="282"/>
      <c r="W1935" s="282"/>
      <c r="X1935" s="280"/>
      <c r="Y1935" s="280"/>
      <c r="Z1935" s="282"/>
      <c r="AA1935" s="319">
        <f t="shared" si="319"/>
        <v>0</v>
      </c>
      <c r="AB1935" s="149"/>
      <c r="AC1935" s="280"/>
      <c r="AD1935" s="305"/>
      <c r="AE1935" s="280"/>
      <c r="AF1935" s="280"/>
      <c r="AG1935" s="280"/>
      <c r="AH1935" s="280"/>
      <c r="AI1935" s="280"/>
      <c r="AJ1935" s="280"/>
      <c r="AK1935" s="501"/>
      <c r="AL1935" s="501"/>
      <c r="AM1935" s="501"/>
      <c r="AN1935" s="501"/>
      <c r="AO1935" s="501"/>
      <c r="AP1935" s="280"/>
    </row>
    <row r="1936" spans="1:42" ht="12.75" customHeight="1" x14ac:dyDescent="0.2">
      <c r="A1936" s="281">
        <v>1935</v>
      </c>
      <c r="B1936" s="281"/>
      <c r="C1936" s="281"/>
      <c r="D1936" s="281"/>
      <c r="E1936" s="281"/>
      <c r="F1936" s="281"/>
      <c r="G1936" s="296"/>
      <c r="H1936" s="676"/>
      <c r="I1936" s="281"/>
      <c r="J1936" s="281"/>
      <c r="K1936" s="281"/>
      <c r="L1936" s="676"/>
      <c r="M1936" s="306"/>
      <c r="N1936" s="325"/>
      <c r="O1936" s="507"/>
      <c r="P1936" s="513"/>
      <c r="Q1936" s="514"/>
      <c r="R1936" s="514"/>
      <c r="S1936" s="279">
        <f t="shared" si="318"/>
        <v>-365</v>
      </c>
      <c r="T1936" s="501"/>
      <c r="U1936" s="324"/>
      <c r="V1936" s="282"/>
      <c r="W1936" s="282"/>
      <c r="X1936" s="280"/>
      <c r="Y1936" s="280"/>
      <c r="Z1936" s="282"/>
      <c r="AA1936" s="319">
        <f t="shared" si="319"/>
        <v>0</v>
      </c>
      <c r="AB1936" s="149"/>
      <c r="AC1936" s="280"/>
      <c r="AD1936" s="305"/>
      <c r="AE1936" s="280"/>
      <c r="AF1936" s="280"/>
      <c r="AG1936" s="280"/>
      <c r="AH1936" s="280"/>
      <c r="AI1936" s="280"/>
      <c r="AJ1936" s="280"/>
      <c r="AK1936" s="501"/>
      <c r="AL1936" s="501"/>
      <c r="AM1936" s="501"/>
      <c r="AN1936" s="501"/>
      <c r="AO1936" s="501"/>
      <c r="AP1936" s="280"/>
    </row>
    <row r="1937" spans="1:42" ht="12.75" customHeight="1" x14ac:dyDescent="0.2">
      <c r="A1937" s="281">
        <v>1936</v>
      </c>
      <c r="B1937" s="281"/>
      <c r="C1937" s="281"/>
      <c r="D1937" s="281"/>
      <c r="E1937" s="281"/>
      <c r="F1937" s="281"/>
      <c r="G1937" s="296"/>
      <c r="H1937" s="676"/>
      <c r="I1937" s="281"/>
      <c r="J1937" s="281"/>
      <c r="K1937" s="281"/>
      <c r="L1937" s="676"/>
      <c r="M1937" s="306"/>
      <c r="N1937" s="325"/>
      <c r="O1937" s="507"/>
      <c r="P1937" s="513"/>
      <c r="Q1937" s="514"/>
      <c r="R1937" s="514"/>
      <c r="S1937" s="279">
        <f t="shared" si="318"/>
        <v>-365</v>
      </c>
      <c r="T1937" s="501"/>
      <c r="U1937" s="324"/>
      <c r="V1937" s="282"/>
      <c r="W1937" s="282"/>
      <c r="X1937" s="280"/>
      <c r="Y1937" s="280"/>
      <c r="Z1937" s="282"/>
      <c r="AA1937" s="319">
        <f t="shared" si="319"/>
        <v>0</v>
      </c>
      <c r="AB1937" s="149"/>
      <c r="AC1937" s="280"/>
      <c r="AD1937" s="305"/>
      <c r="AE1937" s="280"/>
      <c r="AF1937" s="280"/>
      <c r="AG1937" s="280"/>
      <c r="AH1937" s="280"/>
      <c r="AI1937" s="280"/>
      <c r="AJ1937" s="280"/>
      <c r="AK1937" s="501"/>
      <c r="AL1937" s="501"/>
      <c r="AM1937" s="501"/>
      <c r="AN1937" s="501"/>
      <c r="AO1937" s="501"/>
      <c r="AP1937" s="280"/>
    </row>
    <row r="1938" spans="1:42" ht="12.75" customHeight="1" x14ac:dyDescent="0.2">
      <c r="A1938" s="281">
        <v>1937</v>
      </c>
      <c r="B1938" s="281"/>
      <c r="C1938" s="281"/>
      <c r="D1938" s="281"/>
      <c r="E1938" s="281"/>
      <c r="F1938" s="281"/>
      <c r="G1938" s="296"/>
      <c r="H1938" s="676"/>
      <c r="I1938" s="281"/>
      <c r="J1938" s="281"/>
      <c r="K1938" s="281"/>
      <c r="L1938" s="676"/>
      <c r="M1938" s="306"/>
      <c r="N1938" s="325"/>
      <c r="O1938" s="507"/>
      <c r="P1938" s="513"/>
      <c r="Q1938" s="514"/>
      <c r="R1938" s="514"/>
      <c r="S1938" s="279">
        <f t="shared" si="318"/>
        <v>-365</v>
      </c>
      <c r="T1938" s="501"/>
      <c r="U1938" s="324"/>
      <c r="V1938" s="282"/>
      <c r="W1938" s="282"/>
      <c r="X1938" s="280"/>
      <c r="Y1938" s="280"/>
      <c r="Z1938" s="282"/>
      <c r="AA1938" s="319">
        <f t="shared" si="319"/>
        <v>0</v>
      </c>
      <c r="AB1938" s="149"/>
      <c r="AC1938" s="280"/>
      <c r="AD1938" s="305"/>
      <c r="AE1938" s="280"/>
      <c r="AF1938" s="280"/>
      <c r="AG1938" s="280"/>
      <c r="AH1938" s="280"/>
      <c r="AI1938" s="280"/>
      <c r="AJ1938" s="280"/>
      <c r="AK1938" s="501"/>
      <c r="AL1938" s="501"/>
      <c r="AM1938" s="501"/>
      <c r="AN1938" s="501"/>
      <c r="AO1938" s="501"/>
      <c r="AP1938" s="280"/>
    </row>
    <row r="1939" spans="1:42" ht="12.75" customHeight="1" x14ac:dyDescent="0.2">
      <c r="A1939" s="281">
        <v>1938</v>
      </c>
      <c r="B1939" s="281"/>
      <c r="C1939" s="281"/>
      <c r="D1939" s="281"/>
      <c r="E1939" s="281"/>
      <c r="F1939" s="281"/>
      <c r="G1939" s="296"/>
      <c r="H1939" s="676"/>
      <c r="I1939" s="281"/>
      <c r="J1939" s="281"/>
      <c r="K1939" s="281"/>
      <c r="L1939" s="676"/>
      <c r="M1939" s="306"/>
      <c r="N1939" s="325"/>
      <c r="O1939" s="507"/>
      <c r="P1939" s="513"/>
      <c r="Q1939" s="514"/>
      <c r="R1939" s="514"/>
      <c r="S1939" s="279">
        <f t="shared" si="318"/>
        <v>-365</v>
      </c>
      <c r="T1939" s="501"/>
      <c r="U1939" s="324"/>
      <c r="V1939" s="282"/>
      <c r="W1939" s="282"/>
      <c r="X1939" s="280"/>
      <c r="Y1939" s="280"/>
      <c r="Z1939" s="282"/>
      <c r="AA1939" s="319">
        <f t="shared" si="319"/>
        <v>0</v>
      </c>
      <c r="AB1939" s="149"/>
      <c r="AC1939" s="280"/>
      <c r="AD1939" s="305"/>
      <c r="AE1939" s="280"/>
      <c r="AF1939" s="280"/>
      <c r="AG1939" s="280"/>
      <c r="AH1939" s="280"/>
      <c r="AI1939" s="280"/>
      <c r="AJ1939" s="280"/>
      <c r="AK1939" s="501"/>
      <c r="AL1939" s="501"/>
      <c r="AM1939" s="501"/>
      <c r="AN1939" s="501"/>
      <c r="AO1939" s="501"/>
      <c r="AP1939" s="280"/>
    </row>
    <row r="1940" spans="1:42" ht="12.75" customHeight="1" x14ac:dyDescent="0.2">
      <c r="A1940" s="281">
        <v>1939</v>
      </c>
      <c r="B1940" s="281"/>
      <c r="C1940" s="281"/>
      <c r="D1940" s="281"/>
      <c r="E1940" s="281"/>
      <c r="F1940" s="281"/>
      <c r="G1940" s="296"/>
      <c r="H1940" s="676"/>
      <c r="I1940" s="281"/>
      <c r="J1940" s="281"/>
      <c r="K1940" s="281"/>
      <c r="L1940" s="676"/>
      <c r="M1940" s="306"/>
      <c r="N1940" s="325"/>
      <c r="O1940" s="507"/>
      <c r="P1940" s="513"/>
      <c r="Q1940" s="514"/>
      <c r="R1940" s="514"/>
      <c r="S1940" s="279">
        <f t="shared" si="318"/>
        <v>-365</v>
      </c>
      <c r="T1940" s="501"/>
      <c r="U1940" s="324"/>
      <c r="V1940" s="282"/>
      <c r="W1940" s="282"/>
      <c r="X1940" s="280"/>
      <c r="Y1940" s="280"/>
      <c r="Z1940" s="282"/>
      <c r="AA1940" s="319">
        <f t="shared" si="319"/>
        <v>0</v>
      </c>
      <c r="AB1940" s="149"/>
      <c r="AC1940" s="280"/>
      <c r="AD1940" s="305"/>
      <c r="AE1940" s="280"/>
      <c r="AF1940" s="280"/>
      <c r="AG1940" s="280"/>
      <c r="AH1940" s="280"/>
      <c r="AI1940" s="280"/>
      <c r="AJ1940" s="280"/>
      <c r="AK1940" s="501"/>
      <c r="AL1940" s="501"/>
      <c r="AM1940" s="501"/>
      <c r="AN1940" s="501"/>
      <c r="AO1940" s="501"/>
      <c r="AP1940" s="280"/>
    </row>
    <row r="1941" spans="1:42" ht="12.75" customHeight="1" x14ac:dyDescent="0.2">
      <c r="A1941" s="281">
        <v>1940</v>
      </c>
      <c r="B1941" s="281"/>
      <c r="C1941" s="281"/>
      <c r="D1941" s="281"/>
      <c r="E1941" s="281"/>
      <c r="F1941" s="281"/>
      <c r="G1941" s="296"/>
      <c r="H1941" s="676"/>
      <c r="I1941" s="281"/>
      <c r="J1941" s="281"/>
      <c r="K1941" s="281"/>
      <c r="L1941" s="676"/>
      <c r="M1941" s="306"/>
      <c r="N1941" s="325"/>
      <c r="O1941" s="507"/>
      <c r="P1941" s="513"/>
      <c r="Q1941" s="514"/>
      <c r="R1941" s="514"/>
      <c r="S1941" s="279">
        <f t="shared" si="318"/>
        <v>-365</v>
      </c>
      <c r="T1941" s="501"/>
      <c r="U1941" s="324"/>
      <c r="V1941" s="282"/>
      <c r="W1941" s="282"/>
      <c r="X1941" s="280"/>
      <c r="Y1941" s="280"/>
      <c r="Z1941" s="282"/>
      <c r="AA1941" s="319">
        <f t="shared" si="319"/>
        <v>0</v>
      </c>
      <c r="AB1941" s="149"/>
      <c r="AC1941" s="280"/>
      <c r="AD1941" s="305"/>
      <c r="AE1941" s="280"/>
      <c r="AF1941" s="280"/>
      <c r="AG1941" s="280"/>
      <c r="AH1941" s="280"/>
      <c r="AI1941" s="280"/>
      <c r="AJ1941" s="280"/>
      <c r="AK1941" s="501"/>
      <c r="AL1941" s="501"/>
      <c r="AM1941" s="501"/>
      <c r="AN1941" s="501"/>
      <c r="AO1941" s="501"/>
      <c r="AP1941" s="280"/>
    </row>
    <row r="1942" spans="1:42" ht="12.75" customHeight="1" x14ac:dyDescent="0.2">
      <c r="A1942" s="281">
        <v>1941</v>
      </c>
      <c r="B1942" s="281"/>
      <c r="C1942" s="281"/>
      <c r="D1942" s="281"/>
      <c r="E1942" s="281"/>
      <c r="F1942" s="281"/>
      <c r="G1942" s="296"/>
      <c r="H1942" s="676"/>
      <c r="I1942" s="281"/>
      <c r="J1942" s="281"/>
      <c r="K1942" s="281"/>
      <c r="L1942" s="676"/>
      <c r="M1942" s="306"/>
      <c r="N1942" s="325"/>
      <c r="O1942" s="507"/>
      <c r="P1942" s="513"/>
      <c r="Q1942" s="514"/>
      <c r="R1942" s="514"/>
      <c r="S1942" s="279">
        <f t="shared" si="318"/>
        <v>-365</v>
      </c>
      <c r="T1942" s="501"/>
      <c r="U1942" s="324"/>
      <c r="V1942" s="282"/>
      <c r="W1942" s="282"/>
      <c r="X1942" s="280"/>
      <c r="Y1942" s="280"/>
      <c r="Z1942" s="282"/>
      <c r="AA1942" s="319">
        <f t="shared" si="319"/>
        <v>0</v>
      </c>
      <c r="AB1942" s="149"/>
      <c r="AC1942" s="280"/>
      <c r="AD1942" s="305"/>
      <c r="AE1942" s="280"/>
      <c r="AF1942" s="280"/>
      <c r="AG1942" s="280"/>
      <c r="AH1942" s="280"/>
      <c r="AI1942" s="280"/>
      <c r="AJ1942" s="280"/>
      <c r="AK1942" s="501"/>
      <c r="AL1942" s="501"/>
      <c r="AM1942" s="501"/>
      <c r="AN1942" s="501"/>
      <c r="AO1942" s="501"/>
      <c r="AP1942" s="280"/>
    </row>
    <row r="1943" spans="1:42" ht="12.75" customHeight="1" x14ac:dyDescent="0.2">
      <c r="A1943" s="281">
        <v>1942</v>
      </c>
      <c r="B1943" s="281"/>
      <c r="C1943" s="281"/>
      <c r="D1943" s="281"/>
      <c r="E1943" s="281"/>
      <c r="F1943" s="281"/>
      <c r="G1943" s="296"/>
      <c r="H1943" s="676"/>
      <c r="I1943" s="281"/>
      <c r="J1943" s="281"/>
      <c r="K1943" s="281"/>
      <c r="L1943" s="676"/>
      <c r="M1943" s="306"/>
      <c r="N1943" s="325"/>
      <c r="O1943" s="507"/>
      <c r="P1943" s="513"/>
      <c r="Q1943" s="514"/>
      <c r="R1943" s="514"/>
      <c r="S1943" s="279">
        <f t="shared" si="318"/>
        <v>-365</v>
      </c>
      <c r="T1943" s="501"/>
      <c r="U1943" s="324"/>
      <c r="V1943" s="282"/>
      <c r="W1943" s="282"/>
      <c r="X1943" s="280"/>
      <c r="Y1943" s="280"/>
      <c r="Z1943" s="282"/>
      <c r="AA1943" s="319">
        <f t="shared" si="319"/>
        <v>0</v>
      </c>
      <c r="AB1943" s="149"/>
      <c r="AC1943" s="280"/>
      <c r="AD1943" s="305"/>
      <c r="AE1943" s="280"/>
      <c r="AF1943" s="280"/>
      <c r="AG1943" s="280"/>
      <c r="AH1943" s="280"/>
      <c r="AI1943" s="280"/>
      <c r="AJ1943" s="280"/>
      <c r="AK1943" s="501"/>
      <c r="AL1943" s="501"/>
      <c r="AM1943" s="501"/>
      <c r="AN1943" s="501"/>
      <c r="AO1943" s="501"/>
      <c r="AP1943" s="280"/>
    </row>
    <row r="1944" spans="1:42" ht="12.75" customHeight="1" x14ac:dyDescent="0.2">
      <c r="A1944" s="281">
        <v>1943</v>
      </c>
      <c r="B1944" s="281"/>
      <c r="C1944" s="281"/>
      <c r="D1944" s="281"/>
      <c r="E1944" s="281"/>
      <c r="F1944" s="281"/>
      <c r="G1944" s="296"/>
      <c r="H1944" s="676"/>
      <c r="I1944" s="281"/>
      <c r="J1944" s="281"/>
      <c r="K1944" s="281"/>
      <c r="L1944" s="676"/>
      <c r="M1944" s="306"/>
      <c r="N1944" s="325"/>
      <c r="O1944" s="507"/>
      <c r="P1944" s="513"/>
      <c r="Q1944" s="514"/>
      <c r="R1944" s="514"/>
      <c r="S1944" s="279">
        <f t="shared" si="318"/>
        <v>-365</v>
      </c>
      <c r="T1944" s="501"/>
      <c r="U1944" s="324"/>
      <c r="V1944" s="282"/>
      <c r="W1944" s="282"/>
      <c r="X1944" s="280"/>
      <c r="Y1944" s="280"/>
      <c r="Z1944" s="282"/>
      <c r="AA1944" s="319">
        <f t="shared" si="319"/>
        <v>0</v>
      </c>
      <c r="AB1944" s="149"/>
      <c r="AC1944" s="280"/>
      <c r="AD1944" s="305"/>
      <c r="AE1944" s="280"/>
      <c r="AF1944" s="280"/>
      <c r="AG1944" s="280"/>
      <c r="AH1944" s="280"/>
      <c r="AI1944" s="280"/>
      <c r="AJ1944" s="280"/>
      <c r="AK1944" s="501"/>
      <c r="AL1944" s="501"/>
      <c r="AM1944" s="501"/>
      <c r="AN1944" s="501"/>
      <c r="AO1944" s="501"/>
      <c r="AP1944" s="280"/>
    </row>
    <row r="1945" spans="1:42" ht="12.75" customHeight="1" x14ac:dyDescent="0.2">
      <c r="A1945" s="281">
        <v>1944</v>
      </c>
      <c r="B1945" s="281"/>
      <c r="C1945" s="281"/>
      <c r="D1945" s="281"/>
      <c r="E1945" s="281"/>
      <c r="F1945" s="281"/>
      <c r="G1945" s="296"/>
      <c r="H1945" s="676"/>
      <c r="I1945" s="281"/>
      <c r="J1945" s="281"/>
      <c r="K1945" s="281"/>
      <c r="L1945" s="676"/>
      <c r="M1945" s="306"/>
      <c r="N1945" s="325"/>
      <c r="O1945" s="507"/>
      <c r="P1945" s="513"/>
      <c r="Q1945" s="514"/>
      <c r="R1945" s="514"/>
      <c r="S1945" s="279">
        <f t="shared" si="318"/>
        <v>-365</v>
      </c>
      <c r="T1945" s="501"/>
      <c r="U1945" s="324"/>
      <c r="V1945" s="282"/>
      <c r="W1945" s="282"/>
      <c r="X1945" s="280"/>
      <c r="Y1945" s="280"/>
      <c r="Z1945" s="282"/>
      <c r="AA1945" s="319">
        <f t="shared" si="319"/>
        <v>0</v>
      </c>
      <c r="AB1945" s="149"/>
      <c r="AC1945" s="280"/>
      <c r="AD1945" s="305"/>
      <c r="AE1945" s="280"/>
      <c r="AF1945" s="280"/>
      <c r="AG1945" s="280"/>
      <c r="AH1945" s="280"/>
      <c r="AI1945" s="280"/>
      <c r="AJ1945" s="280"/>
      <c r="AK1945" s="501"/>
      <c r="AL1945" s="501"/>
      <c r="AM1945" s="501"/>
      <c r="AN1945" s="501"/>
      <c r="AO1945" s="501"/>
      <c r="AP1945" s="280"/>
    </row>
    <row r="1946" spans="1:42" ht="12.75" customHeight="1" x14ac:dyDescent="0.2">
      <c r="A1946" s="281">
        <v>1945</v>
      </c>
      <c r="B1946" s="281"/>
      <c r="C1946" s="281"/>
      <c r="D1946" s="281"/>
      <c r="E1946" s="281"/>
      <c r="F1946" s="281"/>
      <c r="G1946" s="296"/>
      <c r="H1946" s="676"/>
      <c r="I1946" s="281"/>
      <c r="J1946" s="281"/>
      <c r="K1946" s="281"/>
      <c r="L1946" s="676"/>
      <c r="M1946" s="306"/>
      <c r="N1946" s="325"/>
      <c r="O1946" s="507"/>
      <c r="P1946" s="513"/>
      <c r="Q1946" s="514"/>
      <c r="R1946" s="514"/>
      <c r="S1946" s="279">
        <f t="shared" si="318"/>
        <v>-365</v>
      </c>
      <c r="T1946" s="501"/>
      <c r="U1946" s="324"/>
      <c r="V1946" s="282"/>
      <c r="W1946" s="282"/>
      <c r="X1946" s="280"/>
      <c r="Y1946" s="280"/>
      <c r="Z1946" s="282"/>
      <c r="AA1946" s="319">
        <f t="shared" si="319"/>
        <v>0</v>
      </c>
      <c r="AB1946" s="149"/>
      <c r="AC1946" s="280"/>
      <c r="AD1946" s="305"/>
      <c r="AE1946" s="280"/>
      <c r="AF1946" s="280"/>
      <c r="AG1946" s="280"/>
      <c r="AH1946" s="280"/>
      <c r="AI1946" s="280"/>
      <c r="AJ1946" s="280"/>
      <c r="AK1946" s="501"/>
      <c r="AL1946" s="501"/>
      <c r="AM1946" s="501"/>
      <c r="AN1946" s="501"/>
      <c r="AO1946" s="501"/>
      <c r="AP1946" s="280"/>
    </row>
    <row r="1947" spans="1:42" ht="12.75" customHeight="1" x14ac:dyDescent="0.2">
      <c r="A1947" s="281">
        <v>1946</v>
      </c>
      <c r="B1947" s="281"/>
      <c r="C1947" s="281"/>
      <c r="D1947" s="281"/>
      <c r="E1947" s="281"/>
      <c r="F1947" s="281"/>
      <c r="G1947" s="296"/>
      <c r="H1947" s="676"/>
      <c r="I1947" s="281"/>
      <c r="J1947" s="281"/>
      <c r="K1947" s="281"/>
      <c r="L1947" s="676"/>
      <c r="M1947" s="306"/>
      <c r="N1947" s="325"/>
      <c r="O1947" s="507"/>
      <c r="P1947" s="513"/>
      <c r="Q1947" s="514"/>
      <c r="R1947" s="514"/>
      <c r="S1947" s="279">
        <f t="shared" si="318"/>
        <v>-365</v>
      </c>
      <c r="T1947" s="501"/>
      <c r="U1947" s="324"/>
      <c r="V1947" s="282"/>
      <c r="W1947" s="282"/>
      <c r="X1947" s="280"/>
      <c r="Y1947" s="280"/>
      <c r="Z1947" s="282"/>
      <c r="AA1947" s="319">
        <f t="shared" si="319"/>
        <v>0</v>
      </c>
      <c r="AB1947" s="149"/>
      <c r="AC1947" s="280"/>
      <c r="AD1947" s="305"/>
      <c r="AE1947" s="280"/>
      <c r="AF1947" s="280"/>
      <c r="AG1947" s="280"/>
      <c r="AH1947" s="280"/>
      <c r="AI1947" s="280"/>
      <c r="AJ1947" s="280"/>
      <c r="AK1947" s="501"/>
      <c r="AL1947" s="501"/>
      <c r="AM1947" s="501"/>
      <c r="AN1947" s="501"/>
      <c r="AO1947" s="501"/>
      <c r="AP1947" s="280"/>
    </row>
    <row r="1948" spans="1:42" ht="12.75" customHeight="1" x14ac:dyDescent="0.2">
      <c r="A1948" s="281">
        <v>1947</v>
      </c>
      <c r="B1948" s="281"/>
      <c r="C1948" s="281"/>
      <c r="D1948" s="281"/>
      <c r="E1948" s="281"/>
      <c r="F1948" s="281"/>
      <c r="G1948" s="296"/>
      <c r="H1948" s="676"/>
      <c r="I1948" s="281"/>
      <c r="J1948" s="281"/>
      <c r="K1948" s="281"/>
      <c r="L1948" s="676"/>
      <c r="M1948" s="306"/>
      <c r="N1948" s="325"/>
      <c r="O1948" s="507"/>
      <c r="P1948" s="513"/>
      <c r="Q1948" s="514"/>
      <c r="R1948" s="514"/>
      <c r="S1948" s="279">
        <f t="shared" si="318"/>
        <v>-365</v>
      </c>
      <c r="T1948" s="501"/>
      <c r="U1948" s="324"/>
      <c r="V1948" s="282"/>
      <c r="W1948" s="282"/>
      <c r="X1948" s="280"/>
      <c r="Y1948" s="280"/>
      <c r="Z1948" s="282"/>
      <c r="AA1948" s="319">
        <f t="shared" si="319"/>
        <v>0</v>
      </c>
      <c r="AB1948" s="149"/>
      <c r="AC1948" s="280"/>
      <c r="AD1948" s="305"/>
      <c r="AE1948" s="280"/>
      <c r="AF1948" s="280"/>
      <c r="AG1948" s="280"/>
      <c r="AH1948" s="280"/>
      <c r="AI1948" s="280"/>
      <c r="AJ1948" s="280"/>
      <c r="AK1948" s="501"/>
      <c r="AL1948" s="501"/>
      <c r="AM1948" s="501"/>
      <c r="AN1948" s="501"/>
      <c r="AO1948" s="501"/>
      <c r="AP1948" s="280"/>
    </row>
    <row r="1949" spans="1:42" ht="12.75" customHeight="1" x14ac:dyDescent="0.2">
      <c r="A1949" s="281">
        <v>1948</v>
      </c>
      <c r="B1949" s="281"/>
      <c r="C1949" s="281"/>
      <c r="D1949" s="281"/>
      <c r="E1949" s="281"/>
      <c r="F1949" s="281"/>
      <c r="G1949" s="296"/>
      <c r="H1949" s="676"/>
      <c r="I1949" s="281"/>
      <c r="J1949" s="281"/>
      <c r="K1949" s="281"/>
      <c r="L1949" s="676"/>
      <c r="M1949" s="306"/>
      <c r="N1949" s="325"/>
      <c r="O1949" s="507"/>
      <c r="P1949" s="513"/>
      <c r="Q1949" s="514"/>
      <c r="R1949" s="514"/>
      <c r="S1949" s="279">
        <f t="shared" si="318"/>
        <v>-365</v>
      </c>
      <c r="T1949" s="501"/>
      <c r="U1949" s="324"/>
      <c r="V1949" s="282"/>
      <c r="W1949" s="282"/>
      <c r="X1949" s="280"/>
      <c r="Y1949" s="280"/>
      <c r="Z1949" s="282"/>
      <c r="AA1949" s="319">
        <f t="shared" si="319"/>
        <v>0</v>
      </c>
      <c r="AB1949" s="149"/>
      <c r="AC1949" s="280"/>
      <c r="AD1949" s="305"/>
      <c r="AE1949" s="280"/>
      <c r="AF1949" s="280"/>
      <c r="AG1949" s="280"/>
      <c r="AH1949" s="280"/>
      <c r="AI1949" s="280"/>
      <c r="AJ1949" s="280"/>
      <c r="AK1949" s="501"/>
      <c r="AL1949" s="501"/>
      <c r="AM1949" s="501"/>
      <c r="AN1949" s="501"/>
      <c r="AO1949" s="501"/>
      <c r="AP1949" s="280"/>
    </row>
    <row r="1950" spans="1:42" ht="12.75" customHeight="1" x14ac:dyDescent="0.2">
      <c r="A1950" s="281">
        <v>1949</v>
      </c>
      <c r="B1950" s="281"/>
      <c r="C1950" s="281"/>
      <c r="D1950" s="281"/>
      <c r="E1950" s="281"/>
      <c r="F1950" s="281"/>
      <c r="G1950" s="296"/>
      <c r="H1950" s="676"/>
      <c r="I1950" s="281"/>
      <c r="J1950" s="281"/>
      <c r="K1950" s="281"/>
      <c r="L1950" s="676"/>
      <c r="M1950" s="306"/>
      <c r="N1950" s="325"/>
      <c r="O1950" s="507"/>
      <c r="P1950" s="513"/>
      <c r="Q1950" s="514"/>
      <c r="R1950" s="514"/>
      <c r="S1950" s="279">
        <f t="shared" si="318"/>
        <v>-365</v>
      </c>
      <c r="T1950" s="501"/>
      <c r="U1950" s="324"/>
      <c r="V1950" s="282"/>
      <c r="W1950" s="282"/>
      <c r="X1950" s="280"/>
      <c r="Y1950" s="280"/>
      <c r="Z1950" s="282"/>
      <c r="AA1950" s="319">
        <f t="shared" si="319"/>
        <v>0</v>
      </c>
      <c r="AB1950" s="149"/>
      <c r="AC1950" s="280"/>
      <c r="AD1950" s="305"/>
      <c r="AE1950" s="280"/>
      <c r="AF1950" s="280"/>
      <c r="AG1950" s="280"/>
      <c r="AH1950" s="280"/>
      <c r="AI1950" s="280"/>
      <c r="AJ1950" s="280"/>
      <c r="AK1950" s="501"/>
      <c r="AL1950" s="501"/>
      <c r="AM1950" s="501"/>
      <c r="AN1950" s="501"/>
      <c r="AO1950" s="501"/>
      <c r="AP1950" s="280"/>
    </row>
    <row r="1951" spans="1:42" ht="12.75" customHeight="1" x14ac:dyDescent="0.2">
      <c r="A1951" s="281">
        <v>1950</v>
      </c>
      <c r="B1951" s="281"/>
      <c r="C1951" s="281"/>
      <c r="D1951" s="281"/>
      <c r="E1951" s="281"/>
      <c r="F1951" s="281"/>
      <c r="G1951" s="296"/>
      <c r="H1951" s="676"/>
      <c r="I1951" s="281"/>
      <c r="J1951" s="281"/>
      <c r="K1951" s="281"/>
      <c r="L1951" s="676"/>
      <c r="M1951" s="306"/>
      <c r="N1951" s="325"/>
      <c r="O1951" s="507"/>
      <c r="P1951" s="513"/>
      <c r="Q1951" s="514"/>
      <c r="R1951" s="514"/>
      <c r="S1951" s="279">
        <f t="shared" si="318"/>
        <v>-365</v>
      </c>
      <c r="T1951" s="501"/>
      <c r="U1951" s="324"/>
      <c r="V1951" s="282"/>
      <c r="W1951" s="282"/>
      <c r="X1951" s="280"/>
      <c r="Y1951" s="280"/>
      <c r="Z1951" s="282"/>
      <c r="AA1951" s="319">
        <f t="shared" si="319"/>
        <v>0</v>
      </c>
      <c r="AB1951" s="149"/>
      <c r="AC1951" s="280"/>
      <c r="AD1951" s="305"/>
      <c r="AE1951" s="280"/>
      <c r="AF1951" s="280"/>
      <c r="AG1951" s="280"/>
      <c r="AH1951" s="280"/>
      <c r="AI1951" s="280"/>
      <c r="AJ1951" s="280"/>
      <c r="AK1951" s="501"/>
      <c r="AL1951" s="501"/>
      <c r="AM1951" s="501"/>
      <c r="AN1951" s="501"/>
      <c r="AO1951" s="501"/>
      <c r="AP1951" s="280"/>
    </row>
    <row r="1952" spans="1:42" ht="12.75" customHeight="1" x14ac:dyDescent="0.2">
      <c r="A1952" s="281">
        <v>1951</v>
      </c>
      <c r="B1952" s="281"/>
      <c r="C1952" s="281"/>
      <c r="D1952" s="281"/>
      <c r="E1952" s="281"/>
      <c r="F1952" s="281"/>
      <c r="G1952" s="296"/>
      <c r="H1952" s="676"/>
      <c r="I1952" s="281"/>
      <c r="J1952" s="281"/>
      <c r="K1952" s="281"/>
      <c r="L1952" s="676"/>
      <c r="M1952" s="306"/>
      <c r="N1952" s="325"/>
      <c r="O1952" s="507"/>
      <c r="P1952" s="513"/>
      <c r="Q1952" s="514"/>
      <c r="R1952" s="514"/>
      <c r="S1952" s="279">
        <f t="shared" si="318"/>
        <v>-365</v>
      </c>
      <c r="T1952" s="501"/>
      <c r="U1952" s="324"/>
      <c r="V1952" s="282"/>
      <c r="W1952" s="282"/>
      <c r="X1952" s="280"/>
      <c r="Y1952" s="280"/>
      <c r="Z1952" s="282"/>
      <c r="AA1952" s="319">
        <f t="shared" si="319"/>
        <v>0</v>
      </c>
      <c r="AB1952" s="149"/>
      <c r="AC1952" s="280"/>
      <c r="AD1952" s="305"/>
      <c r="AE1952" s="280"/>
      <c r="AF1952" s="280"/>
      <c r="AG1952" s="280"/>
      <c r="AH1952" s="280"/>
      <c r="AI1952" s="280"/>
      <c r="AJ1952" s="280"/>
      <c r="AK1952" s="501"/>
      <c r="AL1952" s="501"/>
      <c r="AM1952" s="501"/>
      <c r="AN1952" s="501"/>
      <c r="AO1952" s="501"/>
      <c r="AP1952" s="280"/>
    </row>
    <row r="1953" spans="1:42" ht="12.75" customHeight="1" x14ac:dyDescent="0.2">
      <c r="A1953" s="281">
        <v>1952</v>
      </c>
      <c r="B1953" s="281"/>
      <c r="C1953" s="281"/>
      <c r="D1953" s="281"/>
      <c r="E1953" s="281"/>
      <c r="F1953" s="281"/>
      <c r="G1953" s="296"/>
      <c r="H1953" s="676"/>
      <c r="I1953" s="281"/>
      <c r="J1953" s="281"/>
      <c r="K1953" s="281"/>
      <c r="L1953" s="676"/>
      <c r="M1953" s="306"/>
      <c r="N1953" s="325"/>
      <c r="O1953" s="507"/>
      <c r="P1953" s="513"/>
      <c r="Q1953" s="514"/>
      <c r="R1953" s="514"/>
      <c r="S1953" s="279">
        <f t="shared" si="318"/>
        <v>-365</v>
      </c>
      <c r="T1953" s="501"/>
      <c r="U1953" s="324"/>
      <c r="V1953" s="282"/>
      <c r="W1953" s="282"/>
      <c r="X1953" s="280"/>
      <c r="Y1953" s="280"/>
      <c r="Z1953" s="282"/>
      <c r="AA1953" s="319">
        <f t="shared" si="319"/>
        <v>0</v>
      </c>
      <c r="AB1953" s="149"/>
      <c r="AC1953" s="280"/>
      <c r="AD1953" s="305"/>
      <c r="AE1953" s="280"/>
      <c r="AF1953" s="280"/>
      <c r="AG1953" s="280"/>
      <c r="AH1953" s="280"/>
      <c r="AI1953" s="280"/>
      <c r="AJ1953" s="280"/>
      <c r="AK1953" s="501"/>
      <c r="AL1953" s="501"/>
      <c r="AM1953" s="501"/>
      <c r="AN1953" s="501"/>
      <c r="AO1953" s="501"/>
      <c r="AP1953" s="280"/>
    </row>
    <row r="1954" spans="1:42" ht="12.75" customHeight="1" x14ac:dyDescent="0.2">
      <c r="A1954" s="281">
        <v>1953</v>
      </c>
      <c r="B1954" s="281"/>
      <c r="C1954" s="281"/>
      <c r="D1954" s="281"/>
      <c r="E1954" s="281"/>
      <c r="F1954" s="281"/>
      <c r="G1954" s="296"/>
      <c r="H1954" s="676"/>
      <c r="I1954" s="281"/>
      <c r="J1954" s="281"/>
      <c r="K1954" s="281"/>
      <c r="L1954" s="676"/>
      <c r="M1954" s="306"/>
      <c r="N1954" s="325"/>
      <c r="O1954" s="507"/>
      <c r="P1954" s="513"/>
      <c r="Q1954" s="514"/>
      <c r="R1954" s="514"/>
      <c r="S1954" s="279">
        <f t="shared" si="318"/>
        <v>-365</v>
      </c>
      <c r="T1954" s="501"/>
      <c r="U1954" s="324"/>
      <c r="V1954" s="282"/>
      <c r="W1954" s="282"/>
      <c r="X1954" s="280"/>
      <c r="Y1954" s="280"/>
      <c r="Z1954" s="282"/>
      <c r="AA1954" s="319">
        <f t="shared" si="319"/>
        <v>0</v>
      </c>
      <c r="AB1954" s="149"/>
      <c r="AC1954" s="280"/>
      <c r="AD1954" s="305"/>
      <c r="AE1954" s="280"/>
      <c r="AF1954" s="280"/>
      <c r="AG1954" s="280"/>
      <c r="AH1954" s="280"/>
      <c r="AI1954" s="280"/>
      <c r="AJ1954" s="280"/>
      <c r="AK1954" s="501"/>
      <c r="AL1954" s="501"/>
      <c r="AM1954" s="501"/>
      <c r="AN1954" s="501"/>
      <c r="AO1954" s="501"/>
      <c r="AP1954" s="280"/>
    </row>
    <row r="1955" spans="1:42" ht="12.75" customHeight="1" x14ac:dyDescent="0.2">
      <c r="A1955" s="281">
        <v>1954</v>
      </c>
      <c r="B1955" s="281"/>
      <c r="C1955" s="281"/>
      <c r="D1955" s="281"/>
      <c r="E1955" s="281"/>
      <c r="F1955" s="281"/>
      <c r="G1955" s="296"/>
      <c r="H1955" s="676"/>
      <c r="I1955" s="281"/>
      <c r="J1955" s="281"/>
      <c r="K1955" s="281"/>
      <c r="L1955" s="676"/>
      <c r="M1955" s="306"/>
      <c r="N1955" s="325"/>
      <c r="O1955" s="507"/>
      <c r="P1955" s="513"/>
      <c r="Q1955" s="514"/>
      <c r="R1955" s="514"/>
      <c r="S1955" s="279">
        <f t="shared" si="318"/>
        <v>-365</v>
      </c>
      <c r="T1955" s="501"/>
      <c r="U1955" s="324"/>
      <c r="V1955" s="282"/>
      <c r="W1955" s="282"/>
      <c r="X1955" s="280"/>
      <c r="Y1955" s="280"/>
      <c r="Z1955" s="282"/>
      <c r="AA1955" s="319">
        <f t="shared" si="319"/>
        <v>0</v>
      </c>
      <c r="AB1955" s="149"/>
      <c r="AC1955" s="280"/>
      <c r="AD1955" s="305"/>
      <c r="AE1955" s="280"/>
      <c r="AF1955" s="280"/>
      <c r="AG1955" s="280"/>
      <c r="AH1955" s="280"/>
      <c r="AI1955" s="280"/>
      <c r="AJ1955" s="280"/>
      <c r="AK1955" s="501"/>
      <c r="AL1955" s="501"/>
      <c r="AM1955" s="501"/>
      <c r="AN1955" s="501"/>
      <c r="AO1955" s="501"/>
      <c r="AP1955" s="280"/>
    </row>
    <row r="1956" spans="1:42" ht="12.75" customHeight="1" x14ac:dyDescent="0.2">
      <c r="A1956" s="281">
        <v>1955</v>
      </c>
      <c r="B1956" s="281"/>
      <c r="C1956" s="281"/>
      <c r="D1956" s="281"/>
      <c r="E1956" s="281"/>
      <c r="F1956" s="281"/>
      <c r="G1956" s="296"/>
      <c r="H1956" s="676"/>
      <c r="I1956" s="281"/>
      <c r="J1956" s="281"/>
      <c r="K1956" s="281"/>
      <c r="L1956" s="676"/>
      <c r="M1956" s="306"/>
      <c r="N1956" s="325"/>
      <c r="O1956" s="507"/>
      <c r="P1956" s="513"/>
      <c r="Q1956" s="514"/>
      <c r="R1956" s="514"/>
      <c r="S1956" s="279">
        <f t="shared" si="318"/>
        <v>-365</v>
      </c>
      <c r="T1956" s="501"/>
      <c r="U1956" s="324"/>
      <c r="V1956" s="282"/>
      <c r="W1956" s="282"/>
      <c r="X1956" s="280"/>
      <c r="Y1956" s="280"/>
      <c r="Z1956" s="282"/>
      <c r="AA1956" s="319">
        <f t="shared" si="319"/>
        <v>0</v>
      </c>
      <c r="AB1956" s="149"/>
      <c r="AC1956" s="280"/>
      <c r="AD1956" s="305"/>
      <c r="AE1956" s="280"/>
      <c r="AF1956" s="280"/>
      <c r="AG1956" s="280"/>
      <c r="AH1956" s="280"/>
      <c r="AI1956" s="280"/>
      <c r="AJ1956" s="280"/>
      <c r="AK1956" s="501"/>
      <c r="AL1956" s="501"/>
      <c r="AM1956" s="501"/>
      <c r="AN1956" s="501"/>
      <c r="AO1956" s="501"/>
      <c r="AP1956" s="280"/>
    </row>
    <row r="1957" spans="1:42" ht="12.75" customHeight="1" x14ac:dyDescent="0.2">
      <c r="A1957" s="281">
        <v>1956</v>
      </c>
      <c r="B1957" s="281"/>
      <c r="C1957" s="281"/>
      <c r="D1957" s="281"/>
      <c r="E1957" s="281"/>
      <c r="F1957" s="281"/>
      <c r="G1957" s="296"/>
      <c r="H1957" s="676"/>
      <c r="I1957" s="281"/>
      <c r="J1957" s="281"/>
      <c r="K1957" s="281"/>
      <c r="L1957" s="676"/>
      <c r="M1957" s="306"/>
      <c r="N1957" s="325"/>
      <c r="O1957" s="507"/>
      <c r="P1957" s="513"/>
      <c r="Q1957" s="514"/>
      <c r="R1957" s="514"/>
      <c r="S1957" s="279">
        <f t="shared" si="318"/>
        <v>-365</v>
      </c>
      <c r="T1957" s="501"/>
      <c r="U1957" s="324"/>
      <c r="V1957" s="282"/>
      <c r="W1957" s="282"/>
      <c r="X1957" s="280"/>
      <c r="Y1957" s="280"/>
      <c r="Z1957" s="282"/>
      <c r="AA1957" s="319">
        <f t="shared" si="319"/>
        <v>0</v>
      </c>
      <c r="AB1957" s="149"/>
      <c r="AC1957" s="280"/>
      <c r="AD1957" s="305"/>
      <c r="AE1957" s="280"/>
      <c r="AF1957" s="280"/>
      <c r="AG1957" s="280"/>
      <c r="AH1957" s="280"/>
      <c r="AI1957" s="280"/>
      <c r="AJ1957" s="280"/>
      <c r="AK1957" s="501"/>
      <c r="AL1957" s="501"/>
      <c r="AM1957" s="501"/>
      <c r="AN1957" s="501"/>
      <c r="AO1957" s="501"/>
      <c r="AP1957" s="280"/>
    </row>
    <row r="1958" spans="1:42" ht="12.75" customHeight="1" x14ac:dyDescent="0.2">
      <c r="A1958" s="281">
        <v>1957</v>
      </c>
      <c r="B1958" s="281"/>
      <c r="C1958" s="281"/>
      <c r="D1958" s="281"/>
      <c r="E1958" s="281"/>
      <c r="F1958" s="281"/>
      <c r="G1958" s="296"/>
      <c r="H1958" s="676"/>
      <c r="I1958" s="281"/>
      <c r="J1958" s="281"/>
      <c r="K1958" s="281"/>
      <c r="L1958" s="676"/>
      <c r="M1958" s="306"/>
      <c r="N1958" s="325"/>
      <c r="O1958" s="507"/>
      <c r="P1958" s="513"/>
      <c r="Q1958" s="514"/>
      <c r="R1958" s="514"/>
      <c r="S1958" s="279">
        <f t="shared" si="318"/>
        <v>-365</v>
      </c>
      <c r="T1958" s="501"/>
      <c r="U1958" s="324"/>
      <c r="V1958" s="282"/>
      <c r="W1958" s="282"/>
      <c r="X1958" s="280"/>
      <c r="Y1958" s="280"/>
      <c r="Z1958" s="282"/>
      <c r="AA1958" s="319">
        <f t="shared" si="319"/>
        <v>0</v>
      </c>
      <c r="AB1958" s="149"/>
      <c r="AC1958" s="280"/>
      <c r="AD1958" s="305"/>
      <c r="AE1958" s="280"/>
      <c r="AF1958" s="280"/>
      <c r="AG1958" s="280"/>
      <c r="AH1958" s="280"/>
      <c r="AI1958" s="280"/>
      <c r="AJ1958" s="280"/>
      <c r="AK1958" s="501"/>
      <c r="AL1958" s="501"/>
      <c r="AM1958" s="501"/>
      <c r="AN1958" s="501"/>
      <c r="AO1958" s="501"/>
      <c r="AP1958" s="280"/>
    </row>
    <row r="1959" spans="1:42" ht="12.75" customHeight="1" x14ac:dyDescent="0.2">
      <c r="A1959" s="281">
        <v>1958</v>
      </c>
      <c r="B1959" s="281"/>
      <c r="C1959" s="281"/>
      <c r="D1959" s="281"/>
      <c r="E1959" s="281"/>
      <c r="F1959" s="281"/>
      <c r="G1959" s="296"/>
      <c r="H1959" s="676"/>
      <c r="I1959" s="281"/>
      <c r="J1959" s="281"/>
      <c r="K1959" s="281"/>
      <c r="L1959" s="676"/>
      <c r="M1959" s="306"/>
      <c r="N1959" s="325"/>
      <c r="O1959" s="507"/>
      <c r="P1959" s="513"/>
      <c r="Q1959" s="514"/>
      <c r="R1959" s="514"/>
      <c r="S1959" s="279">
        <f t="shared" si="318"/>
        <v>-365</v>
      </c>
      <c r="T1959" s="501"/>
      <c r="U1959" s="324"/>
      <c r="V1959" s="282"/>
      <c r="W1959" s="282"/>
      <c r="X1959" s="280"/>
      <c r="Y1959" s="280"/>
      <c r="Z1959" s="282"/>
      <c r="AA1959" s="319">
        <f t="shared" si="319"/>
        <v>0</v>
      </c>
      <c r="AB1959" s="149"/>
      <c r="AC1959" s="280"/>
      <c r="AD1959" s="305"/>
      <c r="AE1959" s="280"/>
      <c r="AF1959" s="280"/>
      <c r="AG1959" s="280"/>
      <c r="AH1959" s="280"/>
      <c r="AI1959" s="280"/>
      <c r="AJ1959" s="280"/>
      <c r="AK1959" s="501"/>
      <c r="AL1959" s="501"/>
      <c r="AM1959" s="501"/>
      <c r="AN1959" s="501"/>
      <c r="AO1959" s="501"/>
      <c r="AP1959" s="280"/>
    </row>
    <row r="1960" spans="1:42" ht="12.75" customHeight="1" x14ac:dyDescent="0.2">
      <c r="A1960" s="281">
        <v>1959</v>
      </c>
      <c r="B1960" s="281"/>
      <c r="C1960" s="281"/>
      <c r="D1960" s="281"/>
      <c r="E1960" s="281"/>
      <c r="F1960" s="281"/>
      <c r="G1960" s="296"/>
      <c r="H1960" s="676"/>
      <c r="I1960" s="281"/>
      <c r="J1960" s="281"/>
      <c r="K1960" s="281"/>
      <c r="L1960" s="676"/>
      <c r="M1960" s="306"/>
      <c r="N1960" s="325"/>
      <c r="O1960" s="507"/>
      <c r="P1960" s="513"/>
      <c r="Q1960" s="514"/>
      <c r="R1960" s="514"/>
      <c r="S1960" s="279">
        <f t="shared" si="318"/>
        <v>-365</v>
      </c>
      <c r="T1960" s="501"/>
      <c r="U1960" s="324"/>
      <c r="V1960" s="282"/>
      <c r="W1960" s="282"/>
      <c r="X1960" s="280"/>
      <c r="Y1960" s="280"/>
      <c r="Z1960" s="282"/>
      <c r="AA1960" s="319">
        <f t="shared" si="319"/>
        <v>0</v>
      </c>
      <c r="AB1960" s="149"/>
      <c r="AC1960" s="280"/>
      <c r="AD1960" s="305"/>
      <c r="AE1960" s="280"/>
      <c r="AF1960" s="280"/>
      <c r="AG1960" s="280"/>
      <c r="AH1960" s="280"/>
      <c r="AI1960" s="280"/>
      <c r="AJ1960" s="280"/>
      <c r="AK1960" s="501"/>
      <c r="AL1960" s="501"/>
      <c r="AM1960" s="501"/>
      <c r="AN1960" s="501"/>
      <c r="AO1960" s="501"/>
      <c r="AP1960" s="280"/>
    </row>
    <row r="1961" spans="1:42" ht="12.75" customHeight="1" x14ac:dyDescent="0.2">
      <c r="A1961" s="281">
        <v>1960</v>
      </c>
      <c r="B1961" s="281"/>
      <c r="C1961" s="281"/>
      <c r="D1961" s="281"/>
      <c r="E1961" s="281"/>
      <c r="F1961" s="281"/>
      <c r="G1961" s="296"/>
      <c r="H1961" s="676"/>
      <c r="I1961" s="281"/>
      <c r="J1961" s="281"/>
      <c r="K1961" s="281"/>
      <c r="L1961" s="676"/>
      <c r="M1961" s="306"/>
      <c r="N1961" s="325"/>
      <c r="O1961" s="507"/>
      <c r="P1961" s="513"/>
      <c r="Q1961" s="514"/>
      <c r="R1961" s="514"/>
      <c r="S1961" s="279">
        <f t="shared" si="318"/>
        <v>-365</v>
      </c>
      <c r="T1961" s="501"/>
      <c r="U1961" s="324"/>
      <c r="V1961" s="282"/>
      <c r="W1961" s="282"/>
      <c r="X1961" s="280"/>
      <c r="Y1961" s="280"/>
      <c r="Z1961" s="282"/>
      <c r="AA1961" s="319">
        <f t="shared" si="319"/>
        <v>0</v>
      </c>
      <c r="AB1961" s="149"/>
      <c r="AC1961" s="280"/>
      <c r="AD1961" s="305"/>
      <c r="AE1961" s="280"/>
      <c r="AF1961" s="280"/>
      <c r="AG1961" s="280"/>
      <c r="AH1961" s="280"/>
      <c r="AI1961" s="280"/>
      <c r="AJ1961" s="280"/>
      <c r="AK1961" s="501"/>
      <c r="AL1961" s="501"/>
      <c r="AM1961" s="501"/>
      <c r="AN1961" s="501"/>
      <c r="AO1961" s="501"/>
      <c r="AP1961" s="280"/>
    </row>
    <row r="1962" spans="1:42" ht="12.75" customHeight="1" x14ac:dyDescent="0.2">
      <c r="A1962" s="281">
        <v>1961</v>
      </c>
      <c r="B1962" s="281"/>
      <c r="C1962" s="281"/>
      <c r="D1962" s="281"/>
      <c r="E1962" s="281"/>
      <c r="F1962" s="281"/>
      <c r="G1962" s="296"/>
      <c r="H1962" s="676"/>
      <c r="I1962" s="281"/>
      <c r="J1962" s="281"/>
      <c r="K1962" s="281"/>
      <c r="L1962" s="676"/>
      <c r="M1962" s="306"/>
      <c r="N1962" s="325"/>
      <c r="O1962" s="507"/>
      <c r="P1962" s="513"/>
      <c r="Q1962" s="514"/>
      <c r="R1962" s="514"/>
      <c r="S1962" s="279">
        <f t="shared" si="318"/>
        <v>-365</v>
      </c>
      <c r="T1962" s="501"/>
      <c r="U1962" s="324"/>
      <c r="V1962" s="282"/>
      <c r="W1962" s="282"/>
      <c r="X1962" s="280"/>
      <c r="Y1962" s="280"/>
      <c r="Z1962" s="282"/>
      <c r="AA1962" s="319">
        <f t="shared" si="319"/>
        <v>0</v>
      </c>
      <c r="AB1962" s="149"/>
      <c r="AC1962" s="280"/>
      <c r="AD1962" s="305"/>
      <c r="AE1962" s="280"/>
      <c r="AF1962" s="280"/>
      <c r="AG1962" s="280"/>
      <c r="AH1962" s="280"/>
      <c r="AI1962" s="280"/>
      <c r="AJ1962" s="280"/>
      <c r="AK1962" s="501"/>
      <c r="AL1962" s="501"/>
      <c r="AM1962" s="501"/>
      <c r="AN1962" s="501"/>
      <c r="AO1962" s="501"/>
      <c r="AP1962" s="280"/>
    </row>
    <row r="1963" spans="1:42" ht="12.75" customHeight="1" x14ac:dyDescent="0.2">
      <c r="A1963" s="281">
        <v>1962</v>
      </c>
      <c r="B1963" s="281"/>
      <c r="C1963" s="281"/>
      <c r="D1963" s="281"/>
      <c r="E1963" s="281"/>
      <c r="F1963" s="281"/>
      <c r="G1963" s="296"/>
      <c r="H1963" s="676"/>
      <c r="I1963" s="281"/>
      <c r="J1963" s="281"/>
      <c r="K1963" s="281"/>
      <c r="L1963" s="676"/>
      <c r="M1963" s="306"/>
      <c r="N1963" s="325"/>
      <c r="O1963" s="507"/>
      <c r="P1963" s="513"/>
      <c r="Q1963" s="514"/>
      <c r="R1963" s="514"/>
      <c r="S1963" s="279">
        <f t="shared" si="318"/>
        <v>-365</v>
      </c>
      <c r="T1963" s="501"/>
      <c r="U1963" s="324"/>
      <c r="V1963" s="282"/>
      <c r="W1963" s="282"/>
      <c r="X1963" s="280"/>
      <c r="Y1963" s="280"/>
      <c r="Z1963" s="282"/>
      <c r="AA1963" s="319">
        <f t="shared" si="319"/>
        <v>0</v>
      </c>
      <c r="AB1963" s="149"/>
      <c r="AC1963" s="280"/>
      <c r="AD1963" s="305"/>
      <c r="AE1963" s="280"/>
      <c r="AF1963" s="280"/>
      <c r="AG1963" s="280"/>
      <c r="AH1963" s="280"/>
      <c r="AI1963" s="280"/>
      <c r="AJ1963" s="280"/>
      <c r="AK1963" s="501"/>
      <c r="AL1963" s="501"/>
      <c r="AM1963" s="501"/>
      <c r="AN1963" s="501"/>
      <c r="AO1963" s="501"/>
      <c r="AP1963" s="280"/>
    </row>
    <row r="1964" spans="1:42" ht="12.75" customHeight="1" x14ac:dyDescent="0.2">
      <c r="A1964" s="281">
        <v>1963</v>
      </c>
      <c r="B1964" s="281"/>
      <c r="C1964" s="281"/>
      <c r="D1964" s="281"/>
      <c r="E1964" s="281"/>
      <c r="F1964" s="281"/>
      <c r="G1964" s="296"/>
      <c r="H1964" s="676"/>
      <c r="I1964" s="281"/>
      <c r="J1964" s="281"/>
      <c r="K1964" s="281"/>
      <c r="L1964" s="676"/>
      <c r="M1964" s="306"/>
      <c r="N1964" s="325"/>
      <c r="O1964" s="507"/>
      <c r="P1964" s="513"/>
      <c r="Q1964" s="514"/>
      <c r="R1964" s="514"/>
      <c r="S1964" s="279">
        <f t="shared" si="318"/>
        <v>-365</v>
      </c>
      <c r="T1964" s="501"/>
      <c r="U1964" s="324"/>
      <c r="V1964" s="282"/>
      <c r="W1964" s="282"/>
      <c r="X1964" s="280"/>
      <c r="Y1964" s="280"/>
      <c r="Z1964" s="282"/>
      <c r="AA1964" s="319">
        <f t="shared" si="319"/>
        <v>0</v>
      </c>
      <c r="AB1964" s="149"/>
      <c r="AC1964" s="280"/>
      <c r="AD1964" s="305"/>
      <c r="AE1964" s="280"/>
      <c r="AF1964" s="280"/>
      <c r="AG1964" s="280"/>
      <c r="AH1964" s="280"/>
      <c r="AI1964" s="280"/>
      <c r="AJ1964" s="280"/>
      <c r="AK1964" s="501"/>
      <c r="AL1964" s="501"/>
      <c r="AM1964" s="501"/>
      <c r="AN1964" s="501"/>
      <c r="AO1964" s="501"/>
      <c r="AP1964" s="280"/>
    </row>
    <row r="1965" spans="1:42" ht="12.75" customHeight="1" x14ac:dyDescent="0.2">
      <c r="A1965" s="281">
        <v>1964</v>
      </c>
      <c r="B1965" s="281"/>
      <c r="C1965" s="281"/>
      <c r="D1965" s="281"/>
      <c r="E1965" s="281"/>
      <c r="F1965" s="281"/>
      <c r="G1965" s="296"/>
      <c r="H1965" s="676"/>
      <c r="I1965" s="281"/>
      <c r="J1965" s="281"/>
      <c r="K1965" s="281"/>
      <c r="L1965" s="676"/>
      <c r="M1965" s="306"/>
      <c r="N1965" s="325"/>
      <c r="O1965" s="507"/>
      <c r="P1965" s="513"/>
      <c r="Q1965" s="514"/>
      <c r="R1965" s="514"/>
      <c r="S1965" s="279">
        <f t="shared" si="318"/>
        <v>-365</v>
      </c>
      <c r="T1965" s="501"/>
      <c r="U1965" s="324"/>
      <c r="V1965" s="282"/>
      <c r="W1965" s="282"/>
      <c r="X1965" s="280"/>
      <c r="Y1965" s="280"/>
      <c r="Z1965" s="282"/>
      <c r="AA1965" s="319">
        <f t="shared" si="319"/>
        <v>0</v>
      </c>
      <c r="AB1965" s="149"/>
      <c r="AC1965" s="280"/>
      <c r="AD1965" s="305"/>
      <c r="AE1965" s="280"/>
      <c r="AF1965" s="280"/>
      <c r="AG1965" s="280"/>
      <c r="AH1965" s="280"/>
      <c r="AI1965" s="280"/>
      <c r="AJ1965" s="280"/>
      <c r="AK1965" s="501"/>
      <c r="AL1965" s="501"/>
      <c r="AM1965" s="501"/>
      <c r="AN1965" s="501"/>
      <c r="AO1965" s="501"/>
      <c r="AP1965" s="280"/>
    </row>
    <row r="1966" spans="1:42" ht="12.75" customHeight="1" x14ac:dyDescent="0.2">
      <c r="A1966" s="281">
        <v>1965</v>
      </c>
      <c r="B1966" s="281"/>
      <c r="C1966" s="281"/>
      <c r="D1966" s="281"/>
      <c r="E1966" s="281"/>
      <c r="F1966" s="281"/>
      <c r="G1966" s="296"/>
      <c r="H1966" s="676"/>
      <c r="I1966" s="281"/>
      <c r="J1966" s="281"/>
      <c r="K1966" s="281"/>
      <c r="L1966" s="676"/>
      <c r="M1966" s="306"/>
      <c r="N1966" s="325"/>
      <c r="O1966" s="507"/>
      <c r="P1966" s="513"/>
      <c r="Q1966" s="514"/>
      <c r="R1966" s="514"/>
      <c r="S1966" s="279">
        <f t="shared" si="318"/>
        <v>-365</v>
      </c>
      <c r="T1966" s="501"/>
      <c r="U1966" s="324"/>
      <c r="V1966" s="282"/>
      <c r="W1966" s="282"/>
      <c r="X1966" s="280"/>
      <c r="Y1966" s="280"/>
      <c r="Z1966" s="282"/>
      <c r="AA1966" s="319">
        <f t="shared" si="319"/>
        <v>0</v>
      </c>
      <c r="AB1966" s="149"/>
      <c r="AC1966" s="280"/>
      <c r="AD1966" s="305"/>
      <c r="AE1966" s="280"/>
      <c r="AF1966" s="280"/>
      <c r="AG1966" s="280"/>
      <c r="AH1966" s="280"/>
      <c r="AI1966" s="280"/>
      <c r="AJ1966" s="280"/>
      <c r="AK1966" s="501"/>
      <c r="AL1966" s="501"/>
      <c r="AM1966" s="501"/>
      <c r="AN1966" s="501"/>
      <c r="AO1966" s="501"/>
      <c r="AP1966" s="280"/>
    </row>
    <row r="1967" spans="1:42" ht="12.75" customHeight="1" x14ac:dyDescent="0.2">
      <c r="A1967" s="281">
        <v>1966</v>
      </c>
      <c r="B1967" s="281"/>
      <c r="C1967" s="281"/>
      <c r="D1967" s="281"/>
      <c r="E1967" s="281"/>
      <c r="F1967" s="281"/>
      <c r="G1967" s="296"/>
      <c r="H1967" s="676"/>
      <c r="I1967" s="281"/>
      <c r="J1967" s="281"/>
      <c r="K1967" s="281"/>
      <c r="L1967" s="676"/>
      <c r="M1967" s="306"/>
      <c r="N1967" s="325"/>
      <c r="O1967" s="507"/>
      <c r="P1967" s="513"/>
      <c r="Q1967" s="514"/>
      <c r="R1967" s="514"/>
      <c r="S1967" s="279">
        <f t="shared" si="318"/>
        <v>-365</v>
      </c>
      <c r="T1967" s="501"/>
      <c r="U1967" s="324"/>
      <c r="V1967" s="282"/>
      <c r="W1967" s="282"/>
      <c r="X1967" s="280"/>
      <c r="Y1967" s="280"/>
      <c r="Z1967" s="282"/>
      <c r="AA1967" s="319">
        <f t="shared" si="319"/>
        <v>0</v>
      </c>
      <c r="AB1967" s="149"/>
      <c r="AC1967" s="280"/>
      <c r="AD1967" s="305"/>
      <c r="AE1967" s="280"/>
      <c r="AF1967" s="280"/>
      <c r="AG1967" s="280"/>
      <c r="AH1967" s="280"/>
      <c r="AI1967" s="280"/>
      <c r="AJ1967" s="280"/>
      <c r="AK1967" s="501"/>
      <c r="AL1967" s="501"/>
      <c r="AM1967" s="501"/>
      <c r="AN1967" s="501"/>
      <c r="AO1967" s="501"/>
      <c r="AP1967" s="280"/>
    </row>
    <row r="1968" spans="1:42" ht="12.75" customHeight="1" x14ac:dyDescent="0.2">
      <c r="A1968" s="281">
        <v>1967</v>
      </c>
      <c r="B1968" s="281"/>
      <c r="C1968" s="281"/>
      <c r="D1968" s="281"/>
      <c r="E1968" s="281"/>
      <c r="F1968" s="281"/>
      <c r="G1968" s="296"/>
      <c r="H1968" s="676"/>
      <c r="I1968" s="281"/>
      <c r="J1968" s="281"/>
      <c r="K1968" s="281"/>
      <c r="L1968" s="676"/>
      <c r="M1968" s="306"/>
      <c r="N1968" s="325"/>
      <c r="O1968" s="507"/>
      <c r="P1968" s="513"/>
      <c r="Q1968" s="514"/>
      <c r="R1968" s="514"/>
      <c r="S1968" s="279">
        <f t="shared" si="318"/>
        <v>-365</v>
      </c>
      <c r="T1968" s="501"/>
      <c r="U1968" s="324"/>
      <c r="V1968" s="282"/>
      <c r="W1968" s="282"/>
      <c r="X1968" s="280"/>
      <c r="Y1968" s="280"/>
      <c r="Z1968" s="282"/>
      <c r="AA1968" s="319">
        <f t="shared" si="319"/>
        <v>0</v>
      </c>
      <c r="AB1968" s="149"/>
      <c r="AC1968" s="280"/>
      <c r="AD1968" s="305"/>
      <c r="AE1968" s="280"/>
      <c r="AF1968" s="280"/>
      <c r="AG1968" s="280"/>
      <c r="AH1968" s="280"/>
      <c r="AI1968" s="280"/>
      <c r="AJ1968" s="280"/>
      <c r="AK1968" s="501"/>
      <c r="AL1968" s="501"/>
      <c r="AM1968" s="501"/>
      <c r="AN1968" s="501"/>
      <c r="AO1968" s="501"/>
      <c r="AP1968" s="280"/>
    </row>
    <row r="1969" spans="1:42" ht="12.75" customHeight="1" x14ac:dyDescent="0.2">
      <c r="A1969" s="281">
        <v>1968</v>
      </c>
      <c r="B1969" s="281"/>
      <c r="C1969" s="281"/>
      <c r="D1969" s="281"/>
      <c r="E1969" s="281"/>
      <c r="F1969" s="281"/>
      <c r="G1969" s="296"/>
      <c r="H1969" s="676"/>
      <c r="I1969" s="281"/>
      <c r="J1969" s="281"/>
      <c r="K1969" s="281"/>
      <c r="L1969" s="676"/>
      <c r="M1969" s="306"/>
      <c r="N1969" s="325"/>
      <c r="O1969" s="507"/>
      <c r="P1969" s="513"/>
      <c r="Q1969" s="514"/>
      <c r="R1969" s="514"/>
      <c r="S1969" s="279">
        <f t="shared" si="318"/>
        <v>-365</v>
      </c>
      <c r="T1969" s="501"/>
      <c r="U1969" s="324"/>
      <c r="V1969" s="282"/>
      <c r="W1969" s="282"/>
      <c r="X1969" s="280"/>
      <c r="Y1969" s="280"/>
      <c r="Z1969" s="282"/>
      <c r="AA1969" s="319">
        <f t="shared" si="319"/>
        <v>0</v>
      </c>
      <c r="AB1969" s="149"/>
      <c r="AC1969" s="280"/>
      <c r="AD1969" s="305"/>
      <c r="AE1969" s="280"/>
      <c r="AF1969" s="280"/>
      <c r="AG1969" s="280"/>
      <c r="AH1969" s="280"/>
      <c r="AI1969" s="280"/>
      <c r="AJ1969" s="280"/>
      <c r="AK1969" s="501"/>
      <c r="AL1969" s="501"/>
      <c r="AM1969" s="501"/>
      <c r="AN1969" s="501"/>
      <c r="AO1969" s="501"/>
      <c r="AP1969" s="280"/>
    </row>
    <row r="1970" spans="1:42" ht="12.75" customHeight="1" x14ac:dyDescent="0.2">
      <c r="A1970" s="281">
        <v>1969</v>
      </c>
      <c r="B1970" s="281"/>
      <c r="C1970" s="281"/>
      <c r="D1970" s="281"/>
      <c r="E1970" s="281"/>
      <c r="F1970" s="281"/>
      <c r="G1970" s="296"/>
      <c r="H1970" s="676"/>
      <c r="I1970" s="281"/>
      <c r="J1970" s="281"/>
      <c r="K1970" s="281"/>
      <c r="L1970" s="676"/>
      <c r="M1970" s="306"/>
      <c r="N1970" s="325"/>
      <c r="O1970" s="507"/>
      <c r="P1970" s="513"/>
      <c r="Q1970" s="514"/>
      <c r="R1970" s="514"/>
      <c r="S1970" s="279">
        <f t="shared" si="318"/>
        <v>-365</v>
      </c>
      <c r="T1970" s="501"/>
      <c r="U1970" s="324"/>
      <c r="V1970" s="282"/>
      <c r="W1970" s="282"/>
      <c r="X1970" s="280"/>
      <c r="Y1970" s="280"/>
      <c r="Z1970" s="282"/>
      <c r="AA1970" s="319">
        <f t="shared" si="319"/>
        <v>0</v>
      </c>
      <c r="AB1970" s="149"/>
      <c r="AC1970" s="280"/>
      <c r="AD1970" s="305"/>
      <c r="AE1970" s="280"/>
      <c r="AF1970" s="280"/>
      <c r="AG1970" s="280"/>
      <c r="AH1970" s="280"/>
      <c r="AI1970" s="280"/>
      <c r="AJ1970" s="280"/>
      <c r="AK1970" s="501"/>
      <c r="AL1970" s="501"/>
      <c r="AM1970" s="501"/>
      <c r="AN1970" s="501"/>
      <c r="AO1970" s="501"/>
      <c r="AP1970" s="280"/>
    </row>
    <row r="1971" spans="1:42" ht="12.75" customHeight="1" x14ac:dyDescent="0.2">
      <c r="A1971" s="281">
        <v>1970</v>
      </c>
      <c r="B1971" s="281"/>
      <c r="C1971" s="281"/>
      <c r="D1971" s="281"/>
      <c r="E1971" s="281"/>
      <c r="F1971" s="281"/>
      <c r="G1971" s="296"/>
      <c r="H1971" s="676"/>
      <c r="I1971" s="281"/>
      <c r="J1971" s="281"/>
      <c r="K1971" s="281"/>
      <c r="L1971" s="676"/>
      <c r="M1971" s="306"/>
      <c r="N1971" s="325"/>
      <c r="O1971" s="507"/>
      <c r="P1971" s="513"/>
      <c r="Q1971" s="514"/>
      <c r="R1971" s="514"/>
      <c r="S1971" s="279">
        <f t="shared" si="318"/>
        <v>-365</v>
      </c>
      <c r="T1971" s="501"/>
      <c r="U1971" s="324"/>
      <c r="V1971" s="282"/>
      <c r="W1971" s="282"/>
      <c r="X1971" s="280"/>
      <c r="Y1971" s="280"/>
      <c r="Z1971" s="282"/>
      <c r="AA1971" s="319">
        <f t="shared" si="319"/>
        <v>0</v>
      </c>
      <c r="AB1971" s="149"/>
      <c r="AC1971" s="280"/>
      <c r="AD1971" s="305"/>
      <c r="AE1971" s="280"/>
      <c r="AF1971" s="280"/>
      <c r="AG1971" s="280"/>
      <c r="AH1971" s="280"/>
      <c r="AI1971" s="280"/>
      <c r="AJ1971" s="280"/>
      <c r="AK1971" s="501"/>
      <c r="AL1971" s="501"/>
      <c r="AM1971" s="501"/>
      <c r="AN1971" s="501"/>
      <c r="AO1971" s="501"/>
      <c r="AP1971" s="280"/>
    </row>
    <row r="1972" spans="1:42" ht="12.75" customHeight="1" x14ac:dyDescent="0.2">
      <c r="A1972" s="281">
        <v>1971</v>
      </c>
      <c r="B1972" s="281"/>
      <c r="C1972" s="281"/>
      <c r="D1972" s="281"/>
      <c r="E1972" s="281"/>
      <c r="F1972" s="281"/>
      <c r="G1972" s="296"/>
      <c r="H1972" s="676"/>
      <c r="I1972" s="281"/>
      <c r="J1972" s="281"/>
      <c r="K1972" s="281"/>
      <c r="L1972" s="676"/>
      <c r="M1972" s="306"/>
      <c r="N1972" s="325"/>
      <c r="O1972" s="507"/>
      <c r="P1972" s="513"/>
      <c r="Q1972" s="514"/>
      <c r="R1972" s="514"/>
      <c r="S1972" s="279">
        <f t="shared" si="318"/>
        <v>-365</v>
      </c>
      <c r="T1972" s="501"/>
      <c r="U1972" s="324"/>
      <c r="V1972" s="282"/>
      <c r="W1972" s="282"/>
      <c r="X1972" s="280"/>
      <c r="Y1972" s="280"/>
      <c r="Z1972" s="282"/>
      <c r="AA1972" s="319">
        <f t="shared" si="319"/>
        <v>0</v>
      </c>
      <c r="AB1972" s="149"/>
      <c r="AC1972" s="280"/>
      <c r="AD1972" s="305"/>
      <c r="AE1972" s="280"/>
      <c r="AF1972" s="280"/>
      <c r="AG1972" s="280"/>
      <c r="AH1972" s="280"/>
      <c r="AI1972" s="280"/>
      <c r="AJ1972" s="280"/>
      <c r="AK1972" s="501"/>
      <c r="AL1972" s="501"/>
      <c r="AM1972" s="501"/>
      <c r="AN1972" s="501"/>
      <c r="AO1972" s="501"/>
      <c r="AP1972" s="280"/>
    </row>
    <row r="1973" spans="1:42" ht="12.75" customHeight="1" x14ac:dyDescent="0.2">
      <c r="A1973" s="281">
        <v>1972</v>
      </c>
      <c r="B1973" s="281"/>
      <c r="C1973" s="281"/>
      <c r="D1973" s="281"/>
      <c r="E1973" s="281"/>
      <c r="F1973" s="281"/>
      <c r="G1973" s="296"/>
      <c r="H1973" s="676"/>
      <c r="I1973" s="281"/>
      <c r="J1973" s="281"/>
      <c r="K1973" s="281"/>
      <c r="L1973" s="676"/>
      <c r="M1973" s="306"/>
      <c r="N1973" s="325"/>
      <c r="O1973" s="507"/>
      <c r="P1973" s="513"/>
      <c r="Q1973" s="514"/>
      <c r="R1973" s="514"/>
      <c r="S1973" s="279">
        <f t="shared" si="318"/>
        <v>-365</v>
      </c>
      <c r="T1973" s="501"/>
      <c r="U1973" s="324"/>
      <c r="V1973" s="282"/>
      <c r="W1973" s="282"/>
      <c r="X1973" s="280"/>
      <c r="Y1973" s="280"/>
      <c r="Z1973" s="282"/>
      <c r="AA1973" s="319">
        <f t="shared" si="319"/>
        <v>0</v>
      </c>
      <c r="AB1973" s="149"/>
      <c r="AC1973" s="280"/>
      <c r="AD1973" s="305"/>
      <c r="AE1973" s="280"/>
      <c r="AF1973" s="280"/>
      <c r="AG1973" s="280"/>
      <c r="AH1973" s="280"/>
      <c r="AI1973" s="280"/>
      <c r="AJ1973" s="280"/>
      <c r="AK1973" s="501"/>
      <c r="AL1973" s="501"/>
      <c r="AM1973" s="501"/>
      <c r="AN1973" s="501"/>
      <c r="AO1973" s="501"/>
      <c r="AP1973" s="280"/>
    </row>
    <row r="1974" spans="1:42" ht="12.75" customHeight="1" x14ac:dyDescent="0.2">
      <c r="A1974" s="281">
        <v>1973</v>
      </c>
      <c r="B1974" s="281"/>
      <c r="C1974" s="281"/>
      <c r="D1974" s="281"/>
      <c r="E1974" s="281"/>
      <c r="F1974" s="281"/>
      <c r="G1974" s="296"/>
      <c r="H1974" s="676"/>
      <c r="I1974" s="281"/>
      <c r="J1974" s="281"/>
      <c r="K1974" s="281"/>
      <c r="L1974" s="676"/>
      <c r="M1974" s="306"/>
      <c r="N1974" s="325"/>
      <c r="O1974" s="507"/>
      <c r="P1974" s="513"/>
      <c r="Q1974" s="514"/>
      <c r="R1974" s="514"/>
      <c r="S1974" s="279">
        <f t="shared" si="318"/>
        <v>-365</v>
      </c>
      <c r="T1974" s="501"/>
      <c r="U1974" s="324"/>
      <c r="V1974" s="282"/>
      <c r="W1974" s="282"/>
      <c r="X1974" s="280"/>
      <c r="Y1974" s="280"/>
      <c r="Z1974" s="282"/>
      <c r="AA1974" s="319">
        <f t="shared" si="319"/>
        <v>0</v>
      </c>
      <c r="AB1974" s="149"/>
      <c r="AC1974" s="280"/>
      <c r="AD1974" s="305"/>
      <c r="AE1974" s="280"/>
      <c r="AF1974" s="280"/>
      <c r="AG1974" s="280"/>
      <c r="AH1974" s="280"/>
      <c r="AI1974" s="280"/>
      <c r="AJ1974" s="280"/>
      <c r="AK1974" s="501"/>
      <c r="AL1974" s="501"/>
      <c r="AM1974" s="501"/>
      <c r="AN1974" s="501"/>
      <c r="AO1974" s="501"/>
      <c r="AP1974" s="280"/>
    </row>
    <row r="1975" spans="1:42" ht="12.75" customHeight="1" x14ac:dyDescent="0.2">
      <c r="A1975" s="281">
        <v>1974</v>
      </c>
      <c r="B1975" s="281"/>
      <c r="C1975" s="281"/>
      <c r="D1975" s="281"/>
      <c r="E1975" s="281"/>
      <c r="F1975" s="281"/>
      <c r="G1975" s="296"/>
      <c r="H1975" s="676"/>
      <c r="I1975" s="281"/>
      <c r="J1975" s="281"/>
      <c r="K1975" s="281"/>
      <c r="L1975" s="676"/>
      <c r="M1975" s="306"/>
      <c r="N1975" s="325"/>
      <c r="O1975" s="507"/>
      <c r="P1975" s="513"/>
      <c r="Q1975" s="514"/>
      <c r="R1975" s="514"/>
      <c r="S1975" s="279">
        <f t="shared" si="318"/>
        <v>-365</v>
      </c>
      <c r="T1975" s="501"/>
      <c r="U1975" s="324"/>
      <c r="V1975" s="282"/>
      <c r="W1975" s="282"/>
      <c r="X1975" s="280"/>
      <c r="Y1975" s="280"/>
      <c r="Z1975" s="282"/>
      <c r="AA1975" s="319">
        <f t="shared" si="319"/>
        <v>0</v>
      </c>
      <c r="AB1975" s="149"/>
      <c r="AC1975" s="280"/>
      <c r="AD1975" s="305"/>
      <c r="AE1975" s="280"/>
      <c r="AF1975" s="280"/>
      <c r="AG1975" s="280"/>
      <c r="AH1975" s="280"/>
      <c r="AI1975" s="280"/>
      <c r="AJ1975" s="280"/>
      <c r="AK1975" s="501"/>
      <c r="AL1975" s="501"/>
      <c r="AM1975" s="501"/>
      <c r="AN1975" s="501"/>
      <c r="AO1975" s="501"/>
      <c r="AP1975" s="280"/>
    </row>
    <row r="1976" spans="1:42" ht="12.75" customHeight="1" x14ac:dyDescent="0.2">
      <c r="A1976" s="281">
        <v>1975</v>
      </c>
      <c r="B1976" s="281"/>
      <c r="C1976" s="281"/>
      <c r="D1976" s="281"/>
      <c r="E1976" s="281"/>
      <c r="F1976" s="281"/>
      <c r="G1976" s="296"/>
      <c r="H1976" s="676"/>
      <c r="I1976" s="281"/>
      <c r="J1976" s="281"/>
      <c r="K1976" s="281"/>
      <c r="L1976" s="676"/>
      <c r="M1976" s="306"/>
      <c r="N1976" s="325"/>
      <c r="O1976" s="507"/>
      <c r="P1976" s="513"/>
      <c r="Q1976" s="514"/>
      <c r="R1976" s="514"/>
      <c r="S1976" s="279">
        <f t="shared" si="318"/>
        <v>-365</v>
      </c>
      <c r="T1976" s="501"/>
      <c r="U1976" s="324"/>
      <c r="V1976" s="282"/>
      <c r="W1976" s="282"/>
      <c r="X1976" s="280"/>
      <c r="Y1976" s="280"/>
      <c r="Z1976" s="282"/>
      <c r="AA1976" s="319">
        <f t="shared" si="319"/>
        <v>0</v>
      </c>
      <c r="AB1976" s="149"/>
      <c r="AC1976" s="280"/>
      <c r="AD1976" s="305"/>
      <c r="AE1976" s="280"/>
      <c r="AF1976" s="280"/>
      <c r="AG1976" s="280"/>
      <c r="AH1976" s="280"/>
      <c r="AI1976" s="280"/>
      <c r="AJ1976" s="280"/>
      <c r="AK1976" s="501"/>
      <c r="AL1976" s="501"/>
      <c r="AM1976" s="501"/>
      <c r="AN1976" s="501"/>
      <c r="AO1976" s="501"/>
      <c r="AP1976" s="280"/>
    </row>
    <row r="1977" spans="1:42" ht="12.75" customHeight="1" x14ac:dyDescent="0.2">
      <c r="A1977" s="281">
        <v>1976</v>
      </c>
      <c r="B1977" s="281"/>
      <c r="C1977" s="281"/>
      <c r="D1977" s="281"/>
      <c r="E1977" s="281"/>
      <c r="F1977" s="281"/>
      <c r="G1977" s="296"/>
      <c r="H1977" s="676"/>
      <c r="I1977" s="281"/>
      <c r="J1977" s="281"/>
      <c r="K1977" s="281"/>
      <c r="L1977" s="676"/>
      <c r="M1977" s="306"/>
      <c r="N1977" s="325"/>
      <c r="O1977" s="507"/>
      <c r="P1977" s="513"/>
      <c r="Q1977" s="514"/>
      <c r="R1977" s="514"/>
      <c r="S1977" s="279">
        <f t="shared" si="318"/>
        <v>-365</v>
      </c>
      <c r="T1977" s="501"/>
      <c r="U1977" s="324"/>
      <c r="V1977" s="282"/>
      <c r="W1977" s="282"/>
      <c r="X1977" s="280"/>
      <c r="Y1977" s="280"/>
      <c r="Z1977" s="282"/>
      <c r="AA1977" s="319">
        <f t="shared" si="319"/>
        <v>0</v>
      </c>
      <c r="AB1977" s="149"/>
      <c r="AC1977" s="280"/>
      <c r="AD1977" s="305"/>
      <c r="AE1977" s="280"/>
      <c r="AF1977" s="280"/>
      <c r="AG1977" s="280"/>
      <c r="AH1977" s="280"/>
      <c r="AI1977" s="280"/>
      <c r="AJ1977" s="280"/>
      <c r="AK1977" s="501"/>
      <c r="AL1977" s="501"/>
      <c r="AM1977" s="501"/>
      <c r="AN1977" s="501"/>
      <c r="AO1977" s="501"/>
      <c r="AP1977" s="280"/>
    </row>
    <row r="1978" spans="1:42" ht="12.75" customHeight="1" x14ac:dyDescent="0.2">
      <c r="A1978" s="281">
        <v>1977</v>
      </c>
      <c r="B1978" s="281"/>
      <c r="C1978" s="281"/>
      <c r="D1978" s="281"/>
      <c r="E1978" s="281"/>
      <c r="F1978" s="281"/>
      <c r="G1978" s="296"/>
      <c r="H1978" s="676"/>
      <c r="I1978" s="281"/>
      <c r="J1978" s="281"/>
      <c r="K1978" s="281"/>
      <c r="L1978" s="676"/>
      <c r="M1978" s="306"/>
      <c r="N1978" s="325"/>
      <c r="O1978" s="507"/>
      <c r="P1978" s="513"/>
      <c r="Q1978" s="514"/>
      <c r="R1978" s="514"/>
      <c r="S1978" s="279">
        <f t="shared" si="318"/>
        <v>-365</v>
      </c>
      <c r="T1978" s="501"/>
      <c r="U1978" s="324"/>
      <c r="V1978" s="282"/>
      <c r="W1978" s="282"/>
      <c r="X1978" s="280"/>
      <c r="Y1978" s="280"/>
      <c r="Z1978" s="282"/>
      <c r="AA1978" s="319">
        <f t="shared" si="319"/>
        <v>0</v>
      </c>
      <c r="AB1978" s="149"/>
      <c r="AC1978" s="280"/>
      <c r="AD1978" s="305"/>
      <c r="AE1978" s="280"/>
      <c r="AF1978" s="280"/>
      <c r="AG1978" s="280"/>
      <c r="AH1978" s="280"/>
      <c r="AI1978" s="280"/>
      <c r="AJ1978" s="280"/>
      <c r="AK1978" s="501"/>
      <c r="AL1978" s="501"/>
      <c r="AM1978" s="501"/>
      <c r="AN1978" s="501"/>
      <c r="AO1978" s="501"/>
      <c r="AP1978" s="280"/>
    </row>
    <row r="1979" spans="1:42" ht="12.75" customHeight="1" x14ac:dyDescent="0.2">
      <c r="A1979" s="281">
        <v>1978</v>
      </c>
      <c r="B1979" s="281"/>
      <c r="C1979" s="281"/>
      <c r="D1979" s="281"/>
      <c r="E1979" s="281"/>
      <c r="F1979" s="281"/>
      <c r="G1979" s="296"/>
      <c r="H1979" s="676"/>
      <c r="I1979" s="281"/>
      <c r="J1979" s="281"/>
      <c r="K1979" s="281"/>
      <c r="L1979" s="676"/>
      <c r="M1979" s="306"/>
      <c r="N1979" s="325"/>
      <c r="O1979" s="507"/>
      <c r="P1979" s="513"/>
      <c r="Q1979" s="514"/>
      <c r="R1979" s="514"/>
      <c r="S1979" s="279">
        <f t="shared" si="318"/>
        <v>-365</v>
      </c>
      <c r="T1979" s="501"/>
      <c r="U1979" s="324"/>
      <c r="V1979" s="282"/>
      <c r="W1979" s="282"/>
      <c r="X1979" s="280"/>
      <c r="Y1979" s="280"/>
      <c r="Z1979" s="282"/>
      <c r="AA1979" s="319">
        <f t="shared" si="319"/>
        <v>0</v>
      </c>
      <c r="AB1979" s="149"/>
      <c r="AC1979" s="280"/>
      <c r="AD1979" s="305"/>
      <c r="AE1979" s="280"/>
      <c r="AF1979" s="280"/>
      <c r="AG1979" s="280"/>
      <c r="AH1979" s="280"/>
      <c r="AI1979" s="280"/>
      <c r="AJ1979" s="280"/>
      <c r="AK1979" s="501"/>
      <c r="AL1979" s="501"/>
      <c r="AM1979" s="501"/>
      <c r="AN1979" s="501"/>
      <c r="AO1979" s="501"/>
      <c r="AP1979" s="280"/>
    </row>
    <row r="1980" spans="1:42" ht="12.75" customHeight="1" x14ac:dyDescent="0.2">
      <c r="A1980" s="281">
        <v>1979</v>
      </c>
      <c r="B1980" s="281"/>
      <c r="C1980" s="281"/>
      <c r="D1980" s="281"/>
      <c r="E1980" s="281"/>
      <c r="F1980" s="281"/>
      <c r="G1980" s="296"/>
      <c r="H1980" s="676"/>
      <c r="I1980" s="281"/>
      <c r="J1980" s="281"/>
      <c r="K1980" s="281"/>
      <c r="L1980" s="676"/>
      <c r="M1980" s="306"/>
      <c r="N1980" s="325"/>
      <c r="O1980" s="507"/>
      <c r="P1980" s="513"/>
      <c r="Q1980" s="514"/>
      <c r="R1980" s="514"/>
      <c r="S1980" s="279">
        <f t="shared" si="318"/>
        <v>-365</v>
      </c>
      <c r="T1980" s="501"/>
      <c r="U1980" s="324"/>
      <c r="V1980" s="282"/>
      <c r="W1980" s="282"/>
      <c r="X1980" s="280"/>
      <c r="Y1980" s="280"/>
      <c r="Z1980" s="282"/>
      <c r="AA1980" s="319">
        <f t="shared" si="319"/>
        <v>0</v>
      </c>
      <c r="AB1980" s="149"/>
      <c r="AC1980" s="280"/>
      <c r="AD1980" s="305"/>
      <c r="AE1980" s="280"/>
      <c r="AF1980" s="280"/>
      <c r="AG1980" s="280"/>
      <c r="AH1980" s="280"/>
      <c r="AI1980" s="280"/>
      <c r="AJ1980" s="280"/>
      <c r="AK1980" s="501"/>
      <c r="AL1980" s="501"/>
      <c r="AM1980" s="501"/>
      <c r="AN1980" s="501"/>
      <c r="AO1980" s="501"/>
      <c r="AP1980" s="280"/>
    </row>
    <row r="1981" spans="1:42" ht="12.75" customHeight="1" x14ac:dyDescent="0.2">
      <c r="A1981" s="281">
        <v>1980</v>
      </c>
      <c r="B1981" s="281"/>
      <c r="C1981" s="281"/>
      <c r="D1981" s="281"/>
      <c r="E1981" s="281"/>
      <c r="F1981" s="281"/>
      <c r="G1981" s="296"/>
      <c r="H1981" s="676"/>
      <c r="I1981" s="281"/>
      <c r="J1981" s="281"/>
      <c r="K1981" s="281"/>
      <c r="L1981" s="676"/>
      <c r="M1981" s="306"/>
      <c r="N1981" s="325"/>
      <c r="O1981" s="507"/>
      <c r="P1981" s="513"/>
      <c r="Q1981" s="514"/>
      <c r="R1981" s="514"/>
      <c r="S1981" s="279">
        <f t="shared" si="318"/>
        <v>-365</v>
      </c>
      <c r="T1981" s="501"/>
      <c r="U1981" s="324"/>
      <c r="V1981" s="282"/>
      <c r="W1981" s="282"/>
      <c r="X1981" s="280"/>
      <c r="Y1981" s="280"/>
      <c r="Z1981" s="282"/>
      <c r="AA1981" s="319">
        <f t="shared" si="319"/>
        <v>0</v>
      </c>
      <c r="AB1981" s="149"/>
      <c r="AC1981" s="280"/>
      <c r="AD1981" s="305"/>
      <c r="AE1981" s="280"/>
      <c r="AF1981" s="280"/>
      <c r="AG1981" s="280"/>
      <c r="AH1981" s="280"/>
      <c r="AI1981" s="280"/>
      <c r="AJ1981" s="280"/>
      <c r="AK1981" s="501"/>
      <c r="AL1981" s="501"/>
      <c r="AM1981" s="501"/>
      <c r="AN1981" s="501"/>
      <c r="AO1981" s="501"/>
      <c r="AP1981" s="280"/>
    </row>
    <row r="1982" spans="1:42" ht="12.75" customHeight="1" x14ac:dyDescent="0.2">
      <c r="A1982" s="281">
        <v>1981</v>
      </c>
      <c r="B1982" s="281"/>
      <c r="C1982" s="281"/>
      <c r="D1982" s="281"/>
      <c r="E1982" s="281"/>
      <c r="F1982" s="281"/>
      <c r="G1982" s="296"/>
      <c r="H1982" s="676"/>
      <c r="I1982" s="281"/>
      <c r="J1982" s="281"/>
      <c r="K1982" s="281"/>
      <c r="L1982" s="676"/>
      <c r="M1982" s="306"/>
      <c r="N1982" s="325"/>
      <c r="O1982" s="507"/>
      <c r="P1982" s="513"/>
      <c r="Q1982" s="514"/>
      <c r="R1982" s="514"/>
      <c r="S1982" s="279">
        <f t="shared" si="318"/>
        <v>-365</v>
      </c>
      <c r="T1982" s="501"/>
      <c r="U1982" s="324"/>
      <c r="V1982" s="282"/>
      <c r="W1982" s="282"/>
      <c r="X1982" s="280"/>
      <c r="Y1982" s="280"/>
      <c r="Z1982" s="282"/>
      <c r="AA1982" s="319">
        <f t="shared" si="319"/>
        <v>0</v>
      </c>
      <c r="AB1982" s="149"/>
      <c r="AC1982" s="280"/>
      <c r="AD1982" s="305"/>
      <c r="AE1982" s="280"/>
      <c r="AF1982" s="280"/>
      <c r="AG1982" s="280"/>
      <c r="AH1982" s="280"/>
      <c r="AI1982" s="280"/>
      <c r="AJ1982" s="280"/>
      <c r="AK1982" s="501"/>
      <c r="AL1982" s="501"/>
      <c r="AM1982" s="501"/>
      <c r="AN1982" s="501"/>
      <c r="AO1982" s="501"/>
      <c r="AP1982" s="280"/>
    </row>
    <row r="1983" spans="1:42" ht="12.75" customHeight="1" x14ac:dyDescent="0.2">
      <c r="A1983" s="281">
        <v>1982</v>
      </c>
      <c r="B1983" s="281"/>
      <c r="C1983" s="281"/>
      <c r="D1983" s="281"/>
      <c r="E1983" s="281"/>
      <c r="F1983" s="281"/>
      <c r="G1983" s="296"/>
      <c r="H1983" s="676"/>
      <c r="I1983" s="281"/>
      <c r="J1983" s="281"/>
      <c r="K1983" s="281"/>
      <c r="L1983" s="676"/>
      <c r="M1983" s="306"/>
      <c r="N1983" s="325"/>
      <c r="O1983" s="507"/>
      <c r="P1983" s="513"/>
      <c r="Q1983" s="514"/>
      <c r="R1983" s="514"/>
      <c r="S1983" s="279">
        <f t="shared" si="318"/>
        <v>-365</v>
      </c>
      <c r="T1983" s="501"/>
      <c r="U1983" s="324"/>
      <c r="V1983" s="282"/>
      <c r="W1983" s="282"/>
      <c r="X1983" s="280"/>
      <c r="Y1983" s="280"/>
      <c r="Z1983" s="282"/>
      <c r="AA1983" s="319">
        <f t="shared" si="319"/>
        <v>0</v>
      </c>
      <c r="AB1983" s="149"/>
      <c r="AC1983" s="280"/>
      <c r="AD1983" s="305"/>
      <c r="AE1983" s="280"/>
      <c r="AF1983" s="280"/>
      <c r="AG1983" s="280"/>
      <c r="AH1983" s="280"/>
      <c r="AI1983" s="280"/>
      <c r="AJ1983" s="280"/>
      <c r="AK1983" s="501"/>
      <c r="AL1983" s="501"/>
      <c r="AM1983" s="501"/>
      <c r="AN1983" s="501"/>
      <c r="AO1983" s="501"/>
      <c r="AP1983" s="280"/>
    </row>
    <row r="1984" spans="1:42" ht="12.75" customHeight="1" x14ac:dyDescent="0.2">
      <c r="A1984" s="281">
        <v>1983</v>
      </c>
      <c r="B1984" s="281"/>
      <c r="C1984" s="281"/>
      <c r="D1984" s="281"/>
      <c r="E1984" s="281"/>
      <c r="F1984" s="281"/>
      <c r="G1984" s="296"/>
      <c r="H1984" s="676"/>
      <c r="I1984" s="281"/>
      <c r="J1984" s="281"/>
      <c r="K1984" s="281"/>
      <c r="L1984" s="676"/>
      <c r="M1984" s="306"/>
      <c r="N1984" s="325"/>
      <c r="O1984" s="507"/>
      <c r="P1984" s="513"/>
      <c r="Q1984" s="514"/>
      <c r="R1984" s="514"/>
      <c r="S1984" s="279">
        <f t="shared" si="318"/>
        <v>-365</v>
      </c>
      <c r="T1984" s="501"/>
      <c r="U1984" s="324"/>
      <c r="V1984" s="282"/>
      <c r="W1984" s="282"/>
      <c r="X1984" s="280"/>
      <c r="Y1984" s="280"/>
      <c r="Z1984" s="282"/>
      <c r="AA1984" s="319">
        <f t="shared" si="319"/>
        <v>0</v>
      </c>
      <c r="AB1984" s="149"/>
      <c r="AC1984" s="280"/>
      <c r="AD1984" s="305"/>
      <c r="AE1984" s="280"/>
      <c r="AF1984" s="280"/>
      <c r="AG1984" s="280"/>
      <c r="AH1984" s="280"/>
      <c r="AI1984" s="280"/>
      <c r="AJ1984" s="280"/>
      <c r="AK1984" s="501"/>
      <c r="AL1984" s="501"/>
      <c r="AM1984" s="501"/>
      <c r="AN1984" s="501"/>
      <c r="AO1984" s="501"/>
      <c r="AP1984" s="280"/>
    </row>
    <row r="1985" spans="1:42" ht="12.75" customHeight="1" x14ac:dyDescent="0.2">
      <c r="A1985" s="281">
        <v>1984</v>
      </c>
      <c r="B1985" s="281"/>
      <c r="C1985" s="281"/>
      <c r="D1985" s="281"/>
      <c r="E1985" s="281"/>
      <c r="F1985" s="281"/>
      <c r="G1985" s="296"/>
      <c r="H1985" s="676"/>
      <c r="I1985" s="281"/>
      <c r="J1985" s="281"/>
      <c r="K1985" s="281"/>
      <c r="L1985" s="676"/>
      <c r="M1985" s="306"/>
      <c r="N1985" s="325"/>
      <c r="O1985" s="507"/>
      <c r="P1985" s="513"/>
      <c r="Q1985" s="514"/>
      <c r="R1985" s="514"/>
      <c r="S1985" s="279">
        <f t="shared" si="318"/>
        <v>-365</v>
      </c>
      <c r="T1985" s="501"/>
      <c r="U1985" s="324"/>
      <c r="V1985" s="282"/>
      <c r="W1985" s="282"/>
      <c r="X1985" s="280"/>
      <c r="Y1985" s="280"/>
      <c r="Z1985" s="282"/>
      <c r="AA1985" s="319">
        <f t="shared" si="319"/>
        <v>0</v>
      </c>
      <c r="AB1985" s="149"/>
      <c r="AC1985" s="280"/>
      <c r="AD1985" s="305"/>
      <c r="AE1985" s="280"/>
      <c r="AF1985" s="280"/>
      <c r="AG1985" s="280"/>
      <c r="AH1985" s="280"/>
      <c r="AI1985" s="280"/>
      <c r="AJ1985" s="280"/>
      <c r="AK1985" s="501"/>
      <c r="AL1985" s="501"/>
      <c r="AM1985" s="501"/>
      <c r="AN1985" s="501"/>
      <c r="AO1985" s="501"/>
      <c r="AP1985" s="280"/>
    </row>
    <row r="1986" spans="1:42" ht="12.75" customHeight="1" x14ac:dyDescent="0.2">
      <c r="A1986" s="281">
        <v>1985</v>
      </c>
      <c r="B1986" s="281"/>
      <c r="C1986" s="281"/>
      <c r="D1986" s="281"/>
      <c r="E1986" s="281"/>
      <c r="F1986" s="281"/>
      <c r="G1986" s="296"/>
      <c r="H1986" s="676"/>
      <c r="I1986" s="281"/>
      <c r="J1986" s="281"/>
      <c r="K1986" s="281"/>
      <c r="L1986" s="676"/>
      <c r="M1986" s="306"/>
      <c r="N1986" s="325"/>
      <c r="O1986" s="507"/>
      <c r="P1986" s="513"/>
      <c r="Q1986" s="514"/>
      <c r="R1986" s="514"/>
      <c r="S1986" s="279">
        <f t="shared" si="318"/>
        <v>-365</v>
      </c>
      <c r="T1986" s="501"/>
      <c r="U1986" s="324"/>
      <c r="V1986" s="282"/>
      <c r="W1986" s="282"/>
      <c r="X1986" s="280"/>
      <c r="Y1986" s="280"/>
      <c r="Z1986" s="282"/>
      <c r="AA1986" s="319">
        <f t="shared" si="319"/>
        <v>0</v>
      </c>
      <c r="AB1986" s="149"/>
      <c r="AC1986" s="280"/>
      <c r="AD1986" s="305"/>
      <c r="AE1986" s="280"/>
      <c r="AF1986" s="280"/>
      <c r="AG1986" s="280"/>
      <c r="AH1986" s="280"/>
      <c r="AI1986" s="280"/>
      <c r="AJ1986" s="280"/>
      <c r="AK1986" s="501"/>
      <c r="AL1986" s="501"/>
      <c r="AM1986" s="501"/>
      <c r="AN1986" s="501"/>
      <c r="AO1986" s="501"/>
      <c r="AP1986" s="280"/>
    </row>
    <row r="1987" spans="1:42" ht="12.75" customHeight="1" x14ac:dyDescent="0.2">
      <c r="A1987" s="281">
        <v>1986</v>
      </c>
      <c r="B1987" s="281"/>
      <c r="C1987" s="281"/>
      <c r="D1987" s="281"/>
      <c r="E1987" s="281"/>
      <c r="F1987" s="281"/>
      <c r="G1987" s="296"/>
      <c r="H1987" s="676"/>
      <c r="I1987" s="281"/>
      <c r="J1987" s="281"/>
      <c r="K1987" s="281"/>
      <c r="L1987" s="676"/>
      <c r="M1987" s="306"/>
      <c r="N1987" s="325"/>
      <c r="O1987" s="507"/>
      <c r="P1987" s="513"/>
      <c r="Q1987" s="514"/>
      <c r="R1987" s="514"/>
      <c r="S1987" s="279">
        <f t="shared" si="318"/>
        <v>-365</v>
      </c>
      <c r="T1987" s="501"/>
      <c r="U1987" s="324"/>
      <c r="V1987" s="282"/>
      <c r="W1987" s="282"/>
      <c r="X1987" s="280"/>
      <c r="Y1987" s="280"/>
      <c r="Z1987" s="282"/>
      <c r="AA1987" s="319">
        <f t="shared" si="319"/>
        <v>0</v>
      </c>
      <c r="AB1987" s="149"/>
      <c r="AC1987" s="280"/>
      <c r="AD1987" s="305"/>
      <c r="AE1987" s="280"/>
      <c r="AF1987" s="280"/>
      <c r="AG1987" s="280"/>
      <c r="AH1987" s="280"/>
      <c r="AI1987" s="280"/>
      <c r="AJ1987" s="280"/>
      <c r="AK1987" s="501"/>
      <c r="AL1987" s="501"/>
      <c r="AM1987" s="501"/>
      <c r="AN1987" s="501"/>
      <c r="AO1987" s="501"/>
      <c r="AP1987" s="280"/>
    </row>
    <row r="1988" spans="1:42" ht="12.75" customHeight="1" x14ac:dyDescent="0.2">
      <c r="A1988" s="281">
        <v>1987</v>
      </c>
      <c r="B1988" s="281"/>
      <c r="C1988" s="281"/>
      <c r="D1988" s="281"/>
      <c r="E1988" s="281"/>
      <c r="F1988" s="281"/>
      <c r="G1988" s="296"/>
      <c r="H1988" s="676"/>
      <c r="I1988" s="281"/>
      <c r="J1988" s="281"/>
      <c r="K1988" s="281"/>
      <c r="L1988" s="676"/>
      <c r="M1988" s="306"/>
      <c r="N1988" s="325"/>
      <c r="O1988" s="507"/>
      <c r="P1988" s="513"/>
      <c r="Q1988" s="514"/>
      <c r="R1988" s="514"/>
      <c r="S1988" s="279">
        <f t="shared" si="318"/>
        <v>-365</v>
      </c>
      <c r="T1988" s="501"/>
      <c r="U1988" s="324"/>
      <c r="V1988" s="282"/>
      <c r="W1988" s="282"/>
      <c r="X1988" s="280"/>
      <c r="Y1988" s="280"/>
      <c r="Z1988" s="282"/>
      <c r="AA1988" s="319">
        <f t="shared" si="319"/>
        <v>0</v>
      </c>
      <c r="AB1988" s="149"/>
      <c r="AC1988" s="280"/>
      <c r="AD1988" s="305"/>
      <c r="AE1988" s="280"/>
      <c r="AF1988" s="280"/>
      <c r="AG1988" s="280"/>
      <c r="AH1988" s="280"/>
      <c r="AI1988" s="280"/>
      <c r="AJ1988" s="280"/>
      <c r="AK1988" s="501"/>
      <c r="AL1988" s="501"/>
      <c r="AM1988" s="501"/>
      <c r="AN1988" s="501"/>
      <c r="AO1988" s="501"/>
      <c r="AP1988" s="280"/>
    </row>
    <row r="1989" spans="1:42" ht="12.75" customHeight="1" x14ac:dyDescent="0.2">
      <c r="A1989" s="281">
        <v>1988</v>
      </c>
      <c r="B1989" s="281"/>
      <c r="C1989" s="281"/>
      <c r="D1989" s="281"/>
      <c r="E1989" s="281"/>
      <c r="F1989" s="281"/>
      <c r="G1989" s="296"/>
      <c r="H1989" s="676"/>
      <c r="I1989" s="281"/>
      <c r="J1989" s="281"/>
      <c r="K1989" s="281"/>
      <c r="L1989" s="676"/>
      <c r="M1989" s="306"/>
      <c r="N1989" s="325"/>
      <c r="O1989" s="507"/>
      <c r="P1989" s="513"/>
      <c r="Q1989" s="514"/>
      <c r="R1989" s="514"/>
      <c r="S1989" s="279">
        <f t="shared" si="318"/>
        <v>-365</v>
      </c>
      <c r="T1989" s="501"/>
      <c r="U1989" s="324"/>
      <c r="V1989" s="282"/>
      <c r="W1989" s="282"/>
      <c r="X1989" s="280"/>
      <c r="Y1989" s="280"/>
      <c r="Z1989" s="282"/>
      <c r="AA1989" s="319">
        <f t="shared" si="319"/>
        <v>0</v>
      </c>
      <c r="AB1989" s="149"/>
      <c r="AC1989" s="280"/>
      <c r="AD1989" s="305"/>
      <c r="AE1989" s="280"/>
      <c r="AF1989" s="280"/>
      <c r="AG1989" s="280"/>
      <c r="AH1989" s="280"/>
      <c r="AI1989" s="280"/>
      <c r="AJ1989" s="280"/>
      <c r="AK1989" s="501"/>
      <c r="AL1989" s="501"/>
      <c r="AM1989" s="501"/>
      <c r="AN1989" s="501"/>
      <c r="AO1989" s="501"/>
      <c r="AP1989" s="280"/>
    </row>
    <row r="1990" spans="1:42" ht="12.75" customHeight="1" x14ac:dyDescent="0.2">
      <c r="A1990" s="281">
        <v>1989</v>
      </c>
      <c r="B1990" s="281"/>
      <c r="C1990" s="281"/>
      <c r="D1990" s="281"/>
      <c r="E1990" s="281"/>
      <c r="F1990" s="281"/>
      <c r="G1990" s="296"/>
      <c r="H1990" s="676"/>
      <c r="I1990" s="281"/>
      <c r="J1990" s="281"/>
      <c r="K1990" s="281"/>
      <c r="L1990" s="676"/>
      <c r="M1990" s="306"/>
      <c r="N1990" s="325"/>
      <c r="O1990" s="507"/>
      <c r="P1990" s="513"/>
      <c r="Q1990" s="514"/>
      <c r="R1990" s="514"/>
      <c r="S1990" s="279">
        <f t="shared" si="318"/>
        <v>-365</v>
      </c>
      <c r="T1990" s="501"/>
      <c r="U1990" s="324"/>
      <c r="V1990" s="282"/>
      <c r="W1990" s="282"/>
      <c r="X1990" s="280"/>
      <c r="Y1990" s="280"/>
      <c r="Z1990" s="282"/>
      <c r="AA1990" s="319">
        <f t="shared" si="319"/>
        <v>0</v>
      </c>
      <c r="AB1990" s="149"/>
      <c r="AC1990" s="280"/>
      <c r="AD1990" s="305"/>
      <c r="AE1990" s="280"/>
      <c r="AF1990" s="280"/>
      <c r="AG1990" s="280"/>
      <c r="AH1990" s="280"/>
      <c r="AI1990" s="280"/>
      <c r="AJ1990" s="280"/>
      <c r="AK1990" s="501"/>
      <c r="AL1990" s="501"/>
      <c r="AM1990" s="501"/>
      <c r="AN1990" s="501"/>
      <c r="AO1990" s="501"/>
      <c r="AP1990" s="280"/>
    </row>
    <row r="1991" spans="1:42" ht="12.75" customHeight="1" x14ac:dyDescent="0.2">
      <c r="A1991" s="281">
        <v>1990</v>
      </c>
      <c r="B1991" s="281"/>
      <c r="C1991" s="281"/>
      <c r="D1991" s="281"/>
      <c r="E1991" s="281"/>
      <c r="F1991" s="281"/>
      <c r="G1991" s="296"/>
      <c r="H1991" s="676"/>
      <c r="I1991" s="281"/>
      <c r="J1991" s="281"/>
      <c r="K1991" s="281"/>
      <c r="L1991" s="676"/>
      <c r="M1991" s="306"/>
      <c r="N1991" s="325"/>
      <c r="O1991" s="507"/>
      <c r="P1991" s="513"/>
      <c r="Q1991" s="514"/>
      <c r="R1991" s="514"/>
      <c r="S1991" s="279">
        <f t="shared" si="318"/>
        <v>-365</v>
      </c>
      <c r="T1991" s="501"/>
      <c r="U1991" s="324"/>
      <c r="V1991" s="282"/>
      <c r="W1991" s="282"/>
      <c r="X1991" s="280"/>
      <c r="Y1991" s="280"/>
      <c r="Z1991" s="282"/>
      <c r="AA1991" s="319">
        <f t="shared" si="319"/>
        <v>0</v>
      </c>
      <c r="AB1991" s="149"/>
      <c r="AC1991" s="280"/>
      <c r="AD1991" s="305"/>
      <c r="AE1991" s="280"/>
      <c r="AF1991" s="280"/>
      <c r="AG1991" s="280"/>
      <c r="AH1991" s="280"/>
      <c r="AI1991" s="280"/>
      <c r="AJ1991" s="280"/>
      <c r="AK1991" s="501"/>
      <c r="AL1991" s="501"/>
      <c r="AM1991" s="501"/>
      <c r="AN1991" s="501"/>
      <c r="AO1991" s="501"/>
      <c r="AP1991" s="280"/>
    </row>
    <row r="1992" spans="1:42" ht="12.75" customHeight="1" x14ac:dyDescent="0.2">
      <c r="A1992" s="281">
        <v>1991</v>
      </c>
      <c r="B1992" s="281"/>
      <c r="C1992" s="281"/>
      <c r="D1992" s="281"/>
      <c r="E1992" s="281"/>
      <c r="F1992" s="281"/>
      <c r="G1992" s="296"/>
      <c r="H1992" s="676"/>
      <c r="I1992" s="281"/>
      <c r="J1992" s="281"/>
      <c r="K1992" s="281"/>
      <c r="L1992" s="676"/>
      <c r="M1992" s="306"/>
      <c r="N1992" s="325"/>
      <c r="O1992" s="507"/>
      <c r="P1992" s="513"/>
      <c r="Q1992" s="514"/>
      <c r="R1992" s="514"/>
      <c r="S1992" s="279">
        <f t="shared" si="318"/>
        <v>-365</v>
      </c>
      <c r="T1992" s="501"/>
      <c r="U1992" s="324"/>
      <c r="V1992" s="282"/>
      <c r="W1992" s="282"/>
      <c r="X1992" s="280"/>
      <c r="Y1992" s="280"/>
      <c r="Z1992" s="282"/>
      <c r="AA1992" s="319">
        <f t="shared" si="319"/>
        <v>0</v>
      </c>
      <c r="AB1992" s="149"/>
      <c r="AC1992" s="280"/>
      <c r="AD1992" s="305"/>
      <c r="AE1992" s="280"/>
      <c r="AF1992" s="280"/>
      <c r="AG1992" s="280"/>
      <c r="AH1992" s="280"/>
      <c r="AI1992" s="280"/>
      <c r="AJ1992" s="280"/>
      <c r="AK1992" s="501"/>
      <c r="AL1992" s="501"/>
      <c r="AM1992" s="501"/>
      <c r="AN1992" s="501"/>
      <c r="AO1992" s="501"/>
      <c r="AP1992" s="280"/>
    </row>
    <row r="1993" spans="1:42" ht="12.75" customHeight="1" x14ac:dyDescent="0.2">
      <c r="A1993" s="281">
        <v>1992</v>
      </c>
      <c r="B1993" s="281"/>
      <c r="C1993" s="281"/>
      <c r="D1993" s="281"/>
      <c r="E1993" s="281"/>
      <c r="F1993" s="281"/>
      <c r="G1993" s="296"/>
      <c r="H1993" s="676"/>
      <c r="I1993" s="281"/>
      <c r="J1993" s="281"/>
      <c r="K1993" s="281"/>
      <c r="L1993" s="676"/>
      <c r="M1993" s="306"/>
      <c r="N1993" s="325"/>
      <c r="O1993" s="507"/>
      <c r="P1993" s="513"/>
      <c r="Q1993" s="514"/>
      <c r="R1993" s="514"/>
      <c r="S1993" s="279">
        <f t="shared" ref="S1993:S2002" si="320">SUM(N1993-365)</f>
        <v>-365</v>
      </c>
      <c r="T1993" s="501"/>
      <c r="U1993" s="324"/>
      <c r="V1993" s="282"/>
      <c r="W1993" s="282"/>
      <c r="X1993" s="280"/>
      <c r="Y1993" s="280"/>
      <c r="Z1993" s="282"/>
      <c r="AA1993" s="319">
        <f t="shared" si="319"/>
        <v>0</v>
      </c>
      <c r="AB1993" s="149"/>
      <c r="AC1993" s="280"/>
      <c r="AD1993" s="305"/>
      <c r="AE1993" s="280"/>
      <c r="AF1993" s="280"/>
      <c r="AG1993" s="280"/>
      <c r="AH1993" s="280"/>
      <c r="AI1993" s="280"/>
      <c r="AJ1993" s="280"/>
      <c r="AK1993" s="501"/>
      <c r="AL1993" s="501"/>
      <c r="AM1993" s="501"/>
      <c r="AN1993" s="501"/>
      <c r="AO1993" s="501"/>
      <c r="AP1993" s="280"/>
    </row>
    <row r="1994" spans="1:42" ht="12.75" customHeight="1" x14ac:dyDescent="0.2">
      <c r="A1994" s="281">
        <v>1993</v>
      </c>
      <c r="B1994" s="281"/>
      <c r="C1994" s="281"/>
      <c r="D1994" s="281"/>
      <c r="E1994" s="281"/>
      <c r="F1994" s="281"/>
      <c r="G1994" s="296"/>
      <c r="H1994" s="676"/>
      <c r="I1994" s="281"/>
      <c r="J1994" s="281"/>
      <c r="K1994" s="281"/>
      <c r="L1994" s="676"/>
      <c r="M1994" s="306"/>
      <c r="N1994" s="325"/>
      <c r="O1994" s="507"/>
      <c r="P1994" s="513"/>
      <c r="Q1994" s="514"/>
      <c r="R1994" s="514"/>
      <c r="S1994" s="279">
        <f t="shared" si="320"/>
        <v>-365</v>
      </c>
      <c r="T1994" s="501"/>
      <c r="U1994" s="324"/>
      <c r="V1994" s="282"/>
      <c r="W1994" s="282"/>
      <c r="X1994" s="280"/>
      <c r="Y1994" s="280"/>
      <c r="Z1994" s="282"/>
      <c r="AA1994" s="319">
        <f t="shared" si="319"/>
        <v>0</v>
      </c>
      <c r="AB1994" s="149"/>
      <c r="AC1994" s="280"/>
      <c r="AD1994" s="305"/>
      <c r="AE1994" s="280"/>
      <c r="AF1994" s="280"/>
      <c r="AG1994" s="280"/>
      <c r="AH1994" s="280"/>
      <c r="AI1994" s="280"/>
      <c r="AJ1994" s="280"/>
      <c r="AK1994" s="501"/>
      <c r="AL1994" s="501"/>
      <c r="AM1994" s="501"/>
      <c r="AN1994" s="501"/>
      <c r="AO1994" s="501"/>
      <c r="AP1994" s="280"/>
    </row>
    <row r="1995" spans="1:42" ht="12.75" customHeight="1" x14ac:dyDescent="0.2">
      <c r="A1995" s="281">
        <v>1994</v>
      </c>
      <c r="B1995" s="281"/>
      <c r="C1995" s="281"/>
      <c r="D1995" s="281"/>
      <c r="E1995" s="281"/>
      <c r="F1995" s="281"/>
      <c r="G1995" s="296"/>
      <c r="H1995" s="676"/>
      <c r="I1995" s="281"/>
      <c r="J1995" s="281"/>
      <c r="K1995" s="281"/>
      <c r="L1995" s="676"/>
      <c r="M1995" s="306"/>
      <c r="N1995" s="325"/>
      <c r="O1995" s="507"/>
      <c r="P1995" s="513"/>
      <c r="Q1995" s="514"/>
      <c r="R1995" s="514"/>
      <c r="S1995" s="279">
        <f t="shared" si="320"/>
        <v>-365</v>
      </c>
      <c r="T1995" s="501"/>
      <c r="U1995" s="324"/>
      <c r="V1995" s="282"/>
      <c r="W1995" s="282"/>
      <c r="X1995" s="280"/>
      <c r="Y1995" s="280"/>
      <c r="Z1995" s="282"/>
      <c r="AA1995" s="319">
        <f t="shared" si="319"/>
        <v>0</v>
      </c>
      <c r="AB1995" s="149"/>
      <c r="AC1995" s="280"/>
      <c r="AD1995" s="305"/>
      <c r="AE1995" s="280"/>
      <c r="AF1995" s="280"/>
      <c r="AG1995" s="280"/>
      <c r="AH1995" s="280"/>
      <c r="AI1995" s="280"/>
      <c r="AJ1995" s="280"/>
      <c r="AK1995" s="501"/>
      <c r="AL1995" s="501"/>
      <c r="AM1995" s="501"/>
      <c r="AN1995" s="501"/>
      <c r="AO1995" s="501"/>
      <c r="AP1995" s="280"/>
    </row>
    <row r="1996" spans="1:42" ht="12.75" customHeight="1" x14ac:dyDescent="0.2">
      <c r="A1996" s="281">
        <v>1995</v>
      </c>
      <c r="B1996" s="281"/>
      <c r="C1996" s="281"/>
      <c r="D1996" s="281"/>
      <c r="E1996" s="281"/>
      <c r="F1996" s="281"/>
      <c r="G1996" s="296"/>
      <c r="H1996" s="676"/>
      <c r="I1996" s="281"/>
      <c r="J1996" s="281"/>
      <c r="K1996" s="281"/>
      <c r="L1996" s="676"/>
      <c r="M1996" s="306"/>
      <c r="N1996" s="325"/>
      <c r="O1996" s="507"/>
      <c r="P1996" s="513"/>
      <c r="Q1996" s="514"/>
      <c r="R1996" s="514"/>
      <c r="S1996" s="279">
        <f t="shared" si="320"/>
        <v>-365</v>
      </c>
      <c r="T1996" s="501"/>
      <c r="U1996" s="324"/>
      <c r="V1996" s="282"/>
      <c r="W1996" s="282"/>
      <c r="X1996" s="280"/>
      <c r="Y1996" s="280"/>
      <c r="Z1996" s="282"/>
      <c r="AA1996" s="319">
        <f t="shared" si="319"/>
        <v>0</v>
      </c>
      <c r="AB1996" s="149"/>
      <c r="AC1996" s="280"/>
      <c r="AD1996" s="305"/>
      <c r="AE1996" s="280"/>
      <c r="AF1996" s="280"/>
      <c r="AG1996" s="280"/>
      <c r="AH1996" s="280"/>
      <c r="AI1996" s="280"/>
      <c r="AJ1996" s="280"/>
      <c r="AK1996" s="501"/>
      <c r="AL1996" s="501"/>
      <c r="AM1996" s="501"/>
      <c r="AN1996" s="501"/>
      <c r="AO1996" s="501"/>
      <c r="AP1996" s="280"/>
    </row>
    <row r="1997" spans="1:42" ht="12.75" customHeight="1" x14ac:dyDescent="0.2">
      <c r="A1997" s="281">
        <v>1996</v>
      </c>
      <c r="B1997" s="281"/>
      <c r="C1997" s="281"/>
      <c r="D1997" s="281"/>
      <c r="E1997" s="281"/>
      <c r="F1997" s="281"/>
      <c r="G1997" s="296"/>
      <c r="H1997" s="676"/>
      <c r="I1997" s="281"/>
      <c r="J1997" s="281"/>
      <c r="K1997" s="281"/>
      <c r="L1997" s="676"/>
      <c r="M1997" s="306"/>
      <c r="N1997" s="325"/>
      <c r="O1997" s="507"/>
      <c r="P1997" s="513"/>
      <c r="Q1997" s="514"/>
      <c r="R1997" s="514"/>
      <c r="S1997" s="279">
        <f t="shared" si="320"/>
        <v>-365</v>
      </c>
      <c r="T1997" s="501"/>
      <c r="U1997" s="324"/>
      <c r="V1997" s="282"/>
      <c r="W1997" s="282"/>
      <c r="X1997" s="280"/>
      <c r="Y1997" s="280"/>
      <c r="Z1997" s="282"/>
      <c r="AA1997" s="319">
        <f t="shared" ref="AA1997:AA2002" si="321">N1997</f>
        <v>0</v>
      </c>
      <c r="AB1997" s="149"/>
      <c r="AC1997" s="280"/>
      <c r="AD1997" s="305"/>
      <c r="AE1997" s="280"/>
      <c r="AF1997" s="280"/>
      <c r="AG1997" s="280"/>
      <c r="AH1997" s="280"/>
      <c r="AI1997" s="280"/>
      <c r="AJ1997" s="280"/>
      <c r="AK1997" s="501"/>
      <c r="AL1997" s="501"/>
      <c r="AM1997" s="501"/>
      <c r="AN1997" s="501"/>
      <c r="AO1997" s="501"/>
      <c r="AP1997" s="280"/>
    </row>
    <row r="1998" spans="1:42" ht="12.75" customHeight="1" x14ac:dyDescent="0.2">
      <c r="A1998" s="281">
        <v>1997</v>
      </c>
      <c r="B1998" s="281"/>
      <c r="C1998" s="281"/>
      <c r="D1998" s="281"/>
      <c r="E1998" s="281"/>
      <c r="F1998" s="281"/>
      <c r="G1998" s="296"/>
      <c r="H1998" s="676"/>
      <c r="I1998" s="281"/>
      <c r="J1998" s="281"/>
      <c r="K1998" s="281"/>
      <c r="L1998" s="676"/>
      <c r="M1998" s="306"/>
      <c r="N1998" s="325"/>
      <c r="O1998" s="507"/>
      <c r="P1998" s="513"/>
      <c r="Q1998" s="514"/>
      <c r="R1998" s="514"/>
      <c r="S1998" s="279">
        <f t="shared" si="320"/>
        <v>-365</v>
      </c>
      <c r="T1998" s="501"/>
      <c r="U1998" s="324"/>
      <c r="V1998" s="282"/>
      <c r="W1998" s="282"/>
      <c r="X1998" s="280"/>
      <c r="Y1998" s="280"/>
      <c r="Z1998" s="282"/>
      <c r="AA1998" s="319">
        <f t="shared" si="321"/>
        <v>0</v>
      </c>
      <c r="AB1998" s="149"/>
      <c r="AC1998" s="280"/>
      <c r="AD1998" s="305"/>
      <c r="AE1998" s="280"/>
      <c r="AF1998" s="280"/>
      <c r="AG1998" s="280"/>
      <c r="AH1998" s="280"/>
      <c r="AI1998" s="280"/>
      <c r="AJ1998" s="280"/>
      <c r="AK1998" s="501"/>
      <c r="AL1998" s="501"/>
      <c r="AM1998" s="501"/>
      <c r="AN1998" s="501"/>
      <c r="AO1998" s="501"/>
      <c r="AP1998" s="280"/>
    </row>
    <row r="1999" spans="1:42" ht="12.75" customHeight="1" x14ac:dyDescent="0.2">
      <c r="A1999" s="281">
        <v>1998</v>
      </c>
      <c r="B1999" s="281"/>
      <c r="C1999" s="281"/>
      <c r="D1999" s="281"/>
      <c r="E1999" s="281"/>
      <c r="F1999" s="281"/>
      <c r="G1999" s="296"/>
      <c r="H1999" s="676"/>
      <c r="I1999" s="281"/>
      <c r="J1999" s="281"/>
      <c r="K1999" s="281"/>
      <c r="L1999" s="676"/>
      <c r="M1999" s="306"/>
      <c r="N1999" s="325"/>
      <c r="O1999" s="507"/>
      <c r="P1999" s="513"/>
      <c r="Q1999" s="514"/>
      <c r="R1999" s="514"/>
      <c r="S1999" s="279">
        <f t="shared" si="320"/>
        <v>-365</v>
      </c>
      <c r="T1999" s="501"/>
      <c r="U1999" s="324"/>
      <c r="V1999" s="282"/>
      <c r="W1999" s="282"/>
      <c r="X1999" s="280"/>
      <c r="Y1999" s="280"/>
      <c r="Z1999" s="282"/>
      <c r="AA1999" s="319">
        <f t="shared" si="321"/>
        <v>0</v>
      </c>
      <c r="AB1999" s="149"/>
      <c r="AC1999" s="280"/>
      <c r="AD1999" s="305"/>
      <c r="AE1999" s="280"/>
      <c r="AF1999" s="280"/>
      <c r="AG1999" s="280"/>
      <c r="AH1999" s="280"/>
      <c r="AI1999" s="280"/>
      <c r="AJ1999" s="280"/>
      <c r="AK1999" s="501"/>
      <c r="AL1999" s="501"/>
      <c r="AM1999" s="501"/>
      <c r="AN1999" s="501"/>
      <c r="AO1999" s="501"/>
      <c r="AP1999" s="280"/>
    </row>
    <row r="2000" spans="1:42" ht="12.75" customHeight="1" x14ac:dyDescent="0.2">
      <c r="A2000" s="281">
        <v>1999</v>
      </c>
      <c r="B2000" s="281"/>
      <c r="C2000" s="281"/>
      <c r="D2000" s="281"/>
      <c r="E2000" s="281"/>
      <c r="F2000" s="281"/>
      <c r="G2000" s="296"/>
      <c r="H2000" s="676"/>
      <c r="I2000" s="281"/>
      <c r="J2000" s="281"/>
      <c r="K2000" s="281"/>
      <c r="L2000" s="676"/>
      <c r="M2000" s="306"/>
      <c r="N2000" s="325"/>
      <c r="O2000" s="507"/>
      <c r="P2000" s="513"/>
      <c r="Q2000" s="514"/>
      <c r="R2000" s="514"/>
      <c r="S2000" s="279">
        <f t="shared" si="320"/>
        <v>-365</v>
      </c>
      <c r="T2000" s="501"/>
      <c r="U2000" s="324"/>
      <c r="V2000" s="282"/>
      <c r="W2000" s="282"/>
      <c r="X2000" s="280"/>
      <c r="Y2000" s="280"/>
      <c r="Z2000" s="282"/>
      <c r="AA2000" s="319">
        <f t="shared" si="321"/>
        <v>0</v>
      </c>
      <c r="AB2000" s="149"/>
      <c r="AC2000" s="280"/>
      <c r="AD2000" s="305"/>
      <c r="AE2000" s="280"/>
      <c r="AF2000" s="280"/>
      <c r="AG2000" s="280"/>
      <c r="AH2000" s="280"/>
      <c r="AI2000" s="280"/>
      <c r="AJ2000" s="280"/>
      <c r="AK2000" s="501"/>
      <c r="AL2000" s="501"/>
      <c r="AM2000" s="501"/>
      <c r="AN2000" s="501"/>
      <c r="AO2000" s="501"/>
      <c r="AP2000" s="280"/>
    </row>
    <row r="2001" spans="1:42" ht="12.75" customHeight="1" x14ac:dyDescent="0.2">
      <c r="A2001" s="281">
        <v>2000</v>
      </c>
      <c r="B2001" s="281"/>
      <c r="C2001" s="281"/>
      <c r="D2001" s="281"/>
      <c r="E2001" s="281"/>
      <c r="F2001" s="281"/>
      <c r="G2001" s="296"/>
      <c r="H2001" s="676"/>
      <c r="I2001" s="281"/>
      <c r="J2001" s="281"/>
      <c r="K2001" s="281"/>
      <c r="L2001" s="676"/>
      <c r="M2001" s="306"/>
      <c r="N2001" s="325"/>
      <c r="O2001" s="507"/>
      <c r="P2001" s="513"/>
      <c r="Q2001" s="514"/>
      <c r="R2001" s="514"/>
      <c r="S2001" s="279">
        <f t="shared" si="320"/>
        <v>-365</v>
      </c>
      <c r="T2001" s="501"/>
      <c r="U2001" s="324"/>
      <c r="V2001" s="282"/>
      <c r="W2001" s="282"/>
      <c r="X2001" s="280"/>
      <c r="Y2001" s="280"/>
      <c r="Z2001" s="282"/>
      <c r="AA2001" s="319">
        <f t="shared" si="321"/>
        <v>0</v>
      </c>
      <c r="AB2001" s="149"/>
      <c r="AC2001" s="280"/>
      <c r="AD2001" s="305"/>
      <c r="AE2001" s="280"/>
      <c r="AF2001" s="280"/>
      <c r="AG2001" s="280"/>
      <c r="AH2001" s="280"/>
      <c r="AI2001" s="280"/>
      <c r="AJ2001" s="280"/>
      <c r="AK2001" s="501"/>
      <c r="AL2001" s="501"/>
      <c r="AM2001" s="501"/>
      <c r="AN2001" s="501"/>
      <c r="AO2001" s="501"/>
      <c r="AP2001" s="280"/>
    </row>
    <row r="2002" spans="1:42" ht="12.75" customHeight="1" x14ac:dyDescent="0.2">
      <c r="A2002" s="281">
        <v>2001</v>
      </c>
      <c r="B2002" s="281"/>
      <c r="C2002" s="281"/>
      <c r="D2002" s="281"/>
      <c r="E2002" s="281"/>
      <c r="F2002" s="281"/>
      <c r="G2002" s="296"/>
      <c r="H2002" s="676"/>
      <c r="I2002" s="281"/>
      <c r="J2002" s="281"/>
      <c r="K2002" s="281"/>
      <c r="L2002" s="676"/>
      <c r="M2002" s="306"/>
      <c r="N2002" s="325"/>
      <c r="O2002" s="507"/>
      <c r="P2002" s="513"/>
      <c r="Q2002" s="514"/>
      <c r="R2002" s="514"/>
      <c r="S2002" s="279">
        <f t="shared" si="320"/>
        <v>-365</v>
      </c>
      <c r="T2002" s="501"/>
      <c r="U2002" s="324"/>
      <c r="V2002" s="282"/>
      <c r="W2002" s="282"/>
      <c r="X2002" s="280"/>
      <c r="Y2002" s="280"/>
      <c r="Z2002" s="282"/>
      <c r="AA2002" s="319">
        <f t="shared" si="321"/>
        <v>0</v>
      </c>
      <c r="AB2002" s="149"/>
      <c r="AC2002" s="280"/>
      <c r="AD2002" s="305"/>
      <c r="AE2002" s="280"/>
      <c r="AF2002" s="280"/>
      <c r="AG2002" s="280"/>
      <c r="AH2002" s="280"/>
      <c r="AI2002" s="280"/>
      <c r="AJ2002" s="280"/>
      <c r="AK2002" s="501"/>
      <c r="AL2002" s="501"/>
      <c r="AM2002" s="501"/>
      <c r="AN2002" s="501"/>
      <c r="AO2002" s="501"/>
      <c r="AP2002" s="280"/>
    </row>
  </sheetData>
  <autoFilter ref="N1:N2002"/>
  <mergeCells count="4">
    <mergeCell ref="C1:D1"/>
    <mergeCell ref="G1:H1"/>
    <mergeCell ref="I1:J1"/>
    <mergeCell ref="E1:F1"/>
  </mergeCells>
  <phoneticPr fontId="9" type="noConversion"/>
  <conditionalFormatting sqref="B508 C657">
    <cfRule type="expression" dxfId="1631" priority="1825" stopIfTrue="1">
      <formula>$B508=""</formula>
    </cfRule>
  </conditionalFormatting>
  <conditionalFormatting sqref="N883 P573 P580 P370 P699 P778 P142 O425 AA142 P148 AA148 P49 AA720 P272 P796 P591 P504 P152 P372 P720:P722 P209 P604 P379:P380 P718 AA718 P613:P614 P324 P352 P451:P453 P205:P206 P798 P73 P805 P759 P82 P123 P810 AA810 AA591 P188 P619:P621 P305 N670 N682:N685 N44 N526 N469:N470 N790:N791 N67 N188 N75 N46:N47 N92 N173 N183 N219:N220 N308:N309 N311:N312 N339:N340 BC31 N175 N177:N178 N302:N303 BE604 BC604 P418 N349:N352 N77 N69:N73 N108 N354:N355 N346 N604:N609 N803 P33 P4 N18 AZ37 N232:N235 N507:N516 N276 P422 N473:N475 N20:N21 N190:N195 P564 BA23 N1:N4 P239:P240 N238:N241 N585:N588 N324 N828:N832 N1003:N1011 N524 P630 P888 P645:P646 N321:N322 N528:N534 N357:N358 N808:N819 P375 N41:N42 N397:N403 N12 N541:N542 N660 N132:N135 P214 N212:N215 N314:N317 N295:N296 N111 N690:N694 N726:N740 N618:N626 N150:N152 N49:N59 P1221 P224:P225 P335 N129 N742:N755 N537:N538 N616 N662:N664 P687 N687:N688 N675 N757:N767 N441 N672:N673 N697:N711 P36 N477:N484 N142:N148 N870:N877 N628:N658 N328:N329 N253:N272 N288 N500:N505 N562:N564 N947:N949 P936 P1316 P80 N715 P556 N555:N556 N424:N436 N558:N560 N805 N1334:N1342 N1275 N1273 N666:N667 N720:N724 N180 N821:N826 N23:N28 N611 N331:N336 N364:N366 N907:N914 N782 N222:N229 P14 N14:N15 N793:N794 N991:N1001 N413:N422 P138 N86 N154 N137:N140 N590:N596 N1013:N1017 N985:N989 N885:N905 N202:N210 N549 N159:N161 N769:N771 N451:N455 N1056:N1062 N1042 N278:N286 P933 N916:N919 P114 N113:N117 N1347:N1348 N30 N598:N602 N567:N576 N834:N844 N1277:N1280 N342:N344 N1303:N1318 N443:N449 N713 N1282:N1301 N6:N10 N156:N157 N164:N170 N243:N246 N326 N362 N406:N407 N409:N410 N457:N465 N796:N801 N846:N853 N856:N868 N922:N936 N981:N983 N1036:N1039 N1089:N1090 N1092:N1094 N1096:N1123 N1132:N1152 N1404:N1406 N1408 N951:N978 N551:N553 N80:N83 N198:N200 N248 N1125:N1128 N1202:N1225 N1413:N65536 N1064:N1069 N1071:N1072 N1074:N1087 N1029:N1034 N1350 N368:N392 N778 N1044:N1050 N61:N64 N88:N90 N1402 N120:N127 N1243:N1245 N1250:N1251 N1253:N1257 N1259:N1271 N1411 N522 N298:N300 N305 N613:N614 N1169:N1174 N773:N776 N1353:N1362 N1365:N1375 N100:N103 N717:N718 N677:N680 N1247:N1248 N879:N881 N938:N940 N32:N36 N578:N581 N544:N547 N518:N519 N1227:N1241 N1052:N1054 N1019:N1027 N1392 N1320:N1332 N1384 N784:N787 N486:N492 N494:N498 N1176:N1200 N438:N439 N1380 N1154:N1167 N1377:N1378">
    <cfRule type="cellIs" dxfId="1630" priority="1826" stopIfTrue="1" operator="equal">
      <formula>""</formula>
    </cfRule>
    <cfRule type="cellIs" dxfId="1629" priority="1827" stopIfTrue="1" operator="lessThan">
      <formula>NOW()</formula>
    </cfRule>
  </conditionalFormatting>
  <conditionalFormatting sqref="N250">
    <cfRule type="cellIs" dxfId="1628" priority="1803" stopIfTrue="1" operator="equal">
      <formula>""</formula>
    </cfRule>
    <cfRule type="cellIs" dxfId="1627" priority="1804" stopIfTrue="1" operator="lessThan">
      <formula>NOW()</formula>
    </cfRule>
  </conditionalFormatting>
  <conditionalFormatting sqref="BB643">
    <cfRule type="cellIs" dxfId="1626" priority="1801" stopIfTrue="1" operator="equal">
      <formula>""</formula>
    </cfRule>
    <cfRule type="cellIs" dxfId="1625" priority="1802" stopIfTrue="1" operator="lessThan">
      <formula>NOW()</formula>
    </cfRule>
  </conditionalFormatting>
  <conditionalFormatting sqref="BC643">
    <cfRule type="cellIs" dxfId="1624" priority="1799" stopIfTrue="1" operator="equal">
      <formula>""</formula>
    </cfRule>
    <cfRule type="cellIs" dxfId="1623" priority="1800" stopIfTrue="1" operator="lessThan">
      <formula>NOW()</formula>
    </cfRule>
  </conditionalFormatting>
  <conditionalFormatting sqref="BA647">
    <cfRule type="cellIs" dxfId="1622" priority="1797" stopIfTrue="1" operator="equal">
      <formula>""</formula>
    </cfRule>
    <cfRule type="cellIs" dxfId="1621" priority="1798" stopIfTrue="1" operator="lessThan">
      <formula>NOW()</formula>
    </cfRule>
  </conditionalFormatting>
  <conditionalFormatting sqref="N32">
    <cfRule type="cellIs" dxfId="1620" priority="1795" stopIfTrue="1" operator="equal">
      <formula>""</formula>
    </cfRule>
    <cfRule type="cellIs" dxfId="1619" priority="1796" stopIfTrue="1" operator="lessThan">
      <formula>NOW()</formula>
    </cfRule>
  </conditionalFormatting>
  <conditionalFormatting sqref="N32">
    <cfRule type="cellIs" dxfId="1618" priority="1793" stopIfTrue="1" operator="equal">
      <formula>""</formula>
    </cfRule>
    <cfRule type="cellIs" dxfId="1617" priority="1794" stopIfTrue="1" operator="lessThan">
      <formula>NOW()</formula>
    </cfRule>
  </conditionalFormatting>
  <conditionalFormatting sqref="N215">
    <cfRule type="cellIs" dxfId="1616" priority="1791" stopIfTrue="1" operator="equal">
      <formula>""</formula>
    </cfRule>
    <cfRule type="cellIs" dxfId="1615" priority="1792" stopIfTrue="1" operator="lessThan">
      <formula>NOW()</formula>
    </cfRule>
  </conditionalFormatting>
  <conditionalFormatting sqref="N215">
    <cfRule type="cellIs" dxfId="1614" priority="1789" stopIfTrue="1" operator="equal">
      <formula>""</formula>
    </cfRule>
    <cfRule type="cellIs" dxfId="1613" priority="1790" stopIfTrue="1" operator="lessThan">
      <formula>NOW()</formula>
    </cfRule>
  </conditionalFormatting>
  <conditionalFormatting sqref="AZ88">
    <cfRule type="cellIs" dxfId="1612" priority="1787" stopIfTrue="1" operator="equal">
      <formula>""</formula>
    </cfRule>
    <cfRule type="cellIs" dxfId="1611" priority="1788" stopIfTrue="1" operator="lessThan">
      <formula>NOW()</formula>
    </cfRule>
  </conditionalFormatting>
  <conditionalFormatting sqref="BB573">
    <cfRule type="cellIs" dxfId="1610" priority="1785" stopIfTrue="1" operator="equal">
      <formula>""</formula>
    </cfRule>
    <cfRule type="cellIs" dxfId="1609" priority="1786" stopIfTrue="1" operator="lessThan">
      <formula>NOW()</formula>
    </cfRule>
  </conditionalFormatting>
  <conditionalFormatting sqref="BA573">
    <cfRule type="cellIs" dxfId="1608" priority="1783" stopIfTrue="1" operator="equal">
      <formula>""</formula>
    </cfRule>
    <cfRule type="cellIs" dxfId="1607" priority="1784" stopIfTrue="1" operator="lessThan">
      <formula>NOW()</formula>
    </cfRule>
  </conditionalFormatting>
  <conditionalFormatting sqref="N1066">
    <cfRule type="cellIs" dxfId="1606" priority="1781" stopIfTrue="1" operator="equal">
      <formula>""</formula>
    </cfRule>
    <cfRule type="cellIs" dxfId="1605" priority="1782" stopIfTrue="1" operator="lessThan">
      <formula>NOW()</formula>
    </cfRule>
  </conditionalFormatting>
  <conditionalFormatting sqref="N1066">
    <cfRule type="cellIs" dxfId="1604" priority="1779" stopIfTrue="1" operator="equal">
      <formula>""</formula>
    </cfRule>
    <cfRule type="cellIs" dxfId="1603" priority="1780" stopIfTrue="1" operator="lessThan">
      <formula>NOW()</formula>
    </cfRule>
  </conditionalFormatting>
  <conditionalFormatting sqref="B508 C657">
    <cfRule type="expression" dxfId="1602" priority="1778" stopIfTrue="1">
      <formula>$B508=""</formula>
    </cfRule>
  </conditionalFormatting>
  <conditionalFormatting sqref="N883 P573 P580 P370 P699 P778 P142 O425 AA142 P148 AA148 P49 AA720 P272 P796 P591 P504 P372 P720:P722 P209 P604 P379:P380 P718 AA718 P613:P614 P324 P352 P451:P453 P205:P206 P798 P73 P805 P759 P82 P123 P810 AA810 AA591 P188 P619:P621 P305 N682:N685 N44 N526 N469:N470 N67 N188 N75 N46:N47 N102:N103 N92 N173 N183 N308:N309 N311:N312 N339:N340 BC31 N175 N302:N303 BE604 BC604 P418 N349:N352 N77 N69:N73 N108 N354:N355 N346 N604:N609 N803 P33 P4 N18 AZ37 N232:N235 N276 P422 N473:N475 N20:N21 N190:N195 P564 BA23 N1:N4 P239:P240 N585:N588 N324 N828:N832 P219 N219:N220 P1039 N740 N238:N241 BB643:BC643 BA647 AZ88 BC326 N669:N670 N790:N791 P1146 P1189 P1191 P1171 BA573:BB573 P1199 N1003:N1011 N507:N516 P152 N177:N178 N524 P1219 N808:N819 P630 P888 P645:P646 N321:N322 N528:N534 N357:N358 N100 P375 N41:N42 N397:N403 N12 N541:N542 N660 N132:N135 P214 N212:N215 N314:N317 N295:N296 N111 N690:N694 N726:N738 N618:N626 N150:N152 N49:N59 P1221:P1223 P224:P225 P335 N129 N742:N755 N537:N538 N616 N662:N664 P687 N687:N688 N675 N757:N767 N794 N441 N672:N673 N697:N711 P36 N477:N484 N142:N148 P870 P1340 N870:N877 N628:N658 N328:N329 N253:N272 N288 N500:N505 N562:N564 N947:N949 P936 P1316 P80 N715 P556 N555:N556 N424:N436 N558:N560 N805 N1334:N1342 N250 N1275 N1273 N666:N667 N1056:N1062 N720:N724 N180 N821:N826 N23:N28 N611 N331:N336 N364:N366 N907:N914 N782 N222:N229 P14 N14:N15 N991:N1001 N413:N422 P138 N86 N154 N137:N140 N590:N596 N1013:N1017 N985:N989 N885:N905 N202:N210 P552 N549 N159:N161 N769:N771 N451:N455 N1076:N1077 N1042 N278:N286 P933 N916:N919 P114 N113:N117 P1408 N1347:N1348 N30 N598:N602 N567:N576 N834:N844 N1277:N1280 N342:N344 N1303:N1318 N443:N449 N713 N1282:N1301 N6:N10 N156:N157 N164:N170 N243:N246 N326:O326 N362 N406:N407 N409:N410 N457:N465 N796:N801 N846:N853 N856:N868 N922:N936 N981:N983 N1036:N1039 N1079:N1087 N1089:N1090 N1092:N1094 N1096:N1123 N1132:N1152 N1404:N1406 N1408 N951:N978 N551:N553 N80:N83 N198:N200 N248 N1125:N1128 N1202:N1225 N1413:N65536 N1064:N1069 N1029:N1034 N1350 N368:N392 N778 N1044:N1050 N61:N64 N88:N90 N1402 N120:N127 N1243:N1245 N1250:N1251 N1253:N1257 N1259:N1271 N1411 N522 N298:N300 N305 N613:N614 N1169:N1174 N773:N776 N717:N718 N677:N680 N1247:N1248 N879:N881 N938:N940 N32:N36 N578:N581 N544:N547 N518:N519 N1227:N1241 N1052:N1054 N1019:N1027 N1320:N1332 N784:N787 N486:N492 N494:N498 N1176:N1200 N438:N439 N1154:N1167">
    <cfRule type="cellIs" dxfId="1601" priority="1776" stopIfTrue="1" operator="equal">
      <formula>""</formula>
    </cfRule>
    <cfRule type="cellIs" dxfId="1600" priority="1777" stopIfTrue="1" operator="lessThan">
      <formula>NOW()</formula>
    </cfRule>
  </conditionalFormatting>
  <conditionalFormatting sqref="N740:N767 N288 N947:N949 N662:N664 N290 N805:N819 N1334:N1342 N250:N251 N1275 N1273 N942 N720:N738 N180:N185 N611 N39:N59 N308:N324 N1:N4 N782 N666:N675 N395:N403 N616:N660 N424:N436 N985:N989 N187:N195 N549 N154 N769:N771 N451:N455 N1056:N1062 N991:N1011 N253:N286 N1347:N1348 N23:N30 N584:N609 N558:N564 N821:N844 N1277:N1280 N1303:N1318 N331:N359 N567:N576 N443:N449 N713 N1282:N1301 N6:N16 N97:N98 N156:N161 N164:N178 N243:N246 N326:N329 N362:N366 N406:N407 N409:N410 N457:N467 N472:N484 N796:N803 N846:N853 N856:N868 N922:N936 N981:N983 N1013:N1017 N1036:N1042 N1089:N1090 N1092:N1094 N1096:N1123 N1132:N1152 N1404:N1406 N1408 N132:N152 N951:N978 N551:N556 N79:N86 N198:N215 N248 N1125:N1128 N1202:N1225 N1413:N65536 N1064:N1069 N1071:N1072 N1074:N1087 N1029:N1034 N1350 N368:N392 N778 N413:N422 N1044:N1050 N61:N65 N67:N77 N88:N92 N1402 N94:N95 N111:N117 N120:N129 N219:N229 N231:N235 N237:N241 N1243:N1245 N1250:N1251 N1253:N1257 N1259:N1271 N18:N21 N1411 N522:N534 N687:N711 N292:N293 N295:N296 N298:N303 N305:N306 N613:N614 N1169:N1174 N773:N776 N1353:N1362 N1365:N1375 N100:N109 N717:N718 N677:N685 N1247:N1248 N217 N879:N919 N944:N945 N938:N940 N469:N470 N32:N36 N578:N582 N544:N547 N790:N794 N518:N519 N1227:N1241 N1052:N1054 N1019:N1027 N1392 N1320:N1332 N715 N1384 N784:N788 N536:N542 N870:N877 N486:N492 N500:N516 N494:N498 N1176:N1200 N438:N441 N1380 N1154:N1167 N1377:N1378">
    <cfRule type="cellIs" dxfId="1599" priority="1773" stopIfTrue="1" operator="lessThan">
      <formula>NOW()</formula>
    </cfRule>
    <cfRule type="cellIs" dxfId="1598" priority="1774" stopIfTrue="1" operator="lessThan">
      <formula>NOW()</formula>
    </cfRule>
    <cfRule type="cellIs" dxfId="1597" priority="1775" stopIfTrue="1" operator="lessThan">
      <formula>(TODAY)</formula>
    </cfRule>
  </conditionalFormatting>
  <conditionalFormatting sqref="BB939">
    <cfRule type="cellIs" dxfId="1596" priority="1771" stopIfTrue="1" operator="equal">
      <formula>""</formula>
    </cfRule>
    <cfRule type="cellIs" dxfId="1595" priority="1772" stopIfTrue="1" operator="lessThan">
      <formula>NOW()</formula>
    </cfRule>
  </conditionalFormatting>
  <conditionalFormatting sqref="BB939">
    <cfRule type="cellIs" dxfId="1594" priority="1768" stopIfTrue="1" operator="lessThan">
      <formula>NOW()</formula>
    </cfRule>
    <cfRule type="cellIs" dxfId="1593" priority="1769" stopIfTrue="1" operator="lessThan">
      <formula>NOW()</formula>
    </cfRule>
    <cfRule type="cellIs" dxfId="1592" priority="1770" stopIfTrue="1" operator="lessThan">
      <formula>(TODAY)</formula>
    </cfRule>
  </conditionalFormatting>
  <conditionalFormatting sqref="N1082">
    <cfRule type="cellIs" dxfId="1591" priority="1766" stopIfTrue="1" operator="equal">
      <formula>""</formula>
    </cfRule>
    <cfRule type="cellIs" dxfId="1590" priority="1767" stopIfTrue="1" operator="lessThan">
      <formula>NOW()</formula>
    </cfRule>
  </conditionalFormatting>
  <conditionalFormatting sqref="N1082">
    <cfRule type="cellIs" dxfId="1589" priority="1764" stopIfTrue="1" operator="equal">
      <formula>""</formula>
    </cfRule>
    <cfRule type="cellIs" dxfId="1588" priority="1765" stopIfTrue="1" operator="lessThan">
      <formula>NOW()</formula>
    </cfRule>
  </conditionalFormatting>
  <conditionalFormatting sqref="N1082">
    <cfRule type="cellIs" dxfId="1587" priority="1761" stopIfTrue="1" operator="lessThan">
      <formula>NOW()</formula>
    </cfRule>
    <cfRule type="cellIs" dxfId="1586" priority="1762" stopIfTrue="1" operator="lessThan">
      <formula>NOW()</formula>
    </cfRule>
    <cfRule type="cellIs" dxfId="1585" priority="1763" stopIfTrue="1" operator="lessThan">
      <formula>(TODAY)</formula>
    </cfRule>
  </conditionalFormatting>
  <conditionalFormatting sqref="BB1015">
    <cfRule type="cellIs" dxfId="1584" priority="1759" stopIfTrue="1" operator="equal">
      <formula>""</formula>
    </cfRule>
    <cfRule type="cellIs" dxfId="1583" priority="1760" stopIfTrue="1" operator="lessThan">
      <formula>NOW()</formula>
    </cfRule>
  </conditionalFormatting>
  <conditionalFormatting sqref="BB1015">
    <cfRule type="cellIs" dxfId="1582" priority="1756" stopIfTrue="1" operator="lessThan">
      <formula>NOW()</formula>
    </cfRule>
    <cfRule type="cellIs" dxfId="1581" priority="1757" stopIfTrue="1" operator="lessThan">
      <formula>NOW()</formula>
    </cfRule>
    <cfRule type="cellIs" dxfId="1580" priority="1758" stopIfTrue="1" operator="lessThan">
      <formula>(TODAY)</formula>
    </cfRule>
  </conditionalFormatting>
  <conditionalFormatting sqref="BC1016">
    <cfRule type="cellIs" dxfId="1579" priority="1754" stopIfTrue="1" operator="equal">
      <formula>""</formula>
    </cfRule>
    <cfRule type="cellIs" dxfId="1578" priority="1755" stopIfTrue="1" operator="lessThan">
      <formula>NOW()</formula>
    </cfRule>
  </conditionalFormatting>
  <conditionalFormatting sqref="N792">
    <cfRule type="cellIs" dxfId="1577" priority="1752" stopIfTrue="1" operator="equal">
      <formula>""</formula>
    </cfRule>
    <cfRule type="cellIs" dxfId="1576" priority="1753" stopIfTrue="1" operator="lessThan">
      <formula>NOW()</formula>
    </cfRule>
  </conditionalFormatting>
  <conditionalFormatting sqref="N1152">
    <cfRule type="cellIs" dxfId="1575" priority="1748" stopIfTrue="1" operator="equal">
      <formula>""</formula>
    </cfRule>
    <cfRule type="cellIs" dxfId="1574" priority="1749" stopIfTrue="1" operator="lessThan">
      <formula>NOW()</formula>
    </cfRule>
  </conditionalFormatting>
  <conditionalFormatting sqref="N1152">
    <cfRule type="cellIs" dxfId="1573" priority="1746" stopIfTrue="1" operator="equal">
      <formula>""</formula>
    </cfRule>
    <cfRule type="cellIs" dxfId="1572" priority="1747" stopIfTrue="1" operator="lessThan">
      <formula>NOW()</formula>
    </cfRule>
  </conditionalFormatting>
  <conditionalFormatting sqref="N1152">
    <cfRule type="cellIs" dxfId="1571" priority="1743" stopIfTrue="1" operator="lessThan">
      <formula>NOW()</formula>
    </cfRule>
    <cfRule type="cellIs" dxfId="1570" priority="1744" stopIfTrue="1" operator="lessThan">
      <formula>NOW()</formula>
    </cfRule>
    <cfRule type="cellIs" dxfId="1569" priority="1745" stopIfTrue="1" operator="lessThan">
      <formula>(TODAY)</formula>
    </cfRule>
  </conditionalFormatting>
  <conditionalFormatting sqref="N320">
    <cfRule type="cellIs" dxfId="1568" priority="1741" stopIfTrue="1" operator="equal">
      <formula>""</formula>
    </cfRule>
    <cfRule type="cellIs" dxfId="1567" priority="1742" stopIfTrue="1" operator="lessThan">
      <formula>NOW()</formula>
    </cfRule>
  </conditionalFormatting>
  <conditionalFormatting sqref="BB605">
    <cfRule type="cellIs" dxfId="1566" priority="1739" stopIfTrue="1" operator="equal">
      <formula>""</formula>
    </cfRule>
    <cfRule type="cellIs" dxfId="1565" priority="1740" stopIfTrue="1" operator="lessThan">
      <formula>NOW()</formula>
    </cfRule>
  </conditionalFormatting>
  <conditionalFormatting sqref="BB605">
    <cfRule type="cellIs" dxfId="1564" priority="1736" stopIfTrue="1" operator="lessThan">
      <formula>NOW()</formula>
    </cfRule>
    <cfRule type="cellIs" dxfId="1563" priority="1737" stopIfTrue="1" operator="lessThan">
      <formula>NOW()</formula>
    </cfRule>
    <cfRule type="cellIs" dxfId="1562" priority="1738" stopIfTrue="1" operator="lessThan">
      <formula>(TODAY)</formula>
    </cfRule>
  </conditionalFormatting>
  <conditionalFormatting sqref="BA513">
    <cfRule type="cellIs" dxfId="1561" priority="1734" stopIfTrue="1" operator="equal">
      <formula>""</formula>
    </cfRule>
    <cfRule type="cellIs" dxfId="1560" priority="1735" stopIfTrue="1" operator="lessThan">
      <formula>NOW()</formula>
    </cfRule>
  </conditionalFormatting>
  <conditionalFormatting sqref="BA513">
    <cfRule type="cellIs" dxfId="1559" priority="1731" stopIfTrue="1" operator="lessThan">
      <formula>NOW()</formula>
    </cfRule>
    <cfRule type="cellIs" dxfId="1558" priority="1732" stopIfTrue="1" operator="lessThan">
      <formula>NOW()</formula>
    </cfRule>
    <cfRule type="cellIs" dxfId="1557" priority="1733" stopIfTrue="1" operator="lessThan">
      <formula>(TODAY)</formula>
    </cfRule>
  </conditionalFormatting>
  <conditionalFormatting sqref="BA831">
    <cfRule type="cellIs" dxfId="1556" priority="1729" stopIfTrue="1" operator="equal">
      <formula>""</formula>
    </cfRule>
    <cfRule type="cellIs" dxfId="1555" priority="1730" stopIfTrue="1" operator="lessThan">
      <formula>NOW()</formula>
    </cfRule>
  </conditionalFormatting>
  <conditionalFormatting sqref="BA831">
    <cfRule type="cellIs" dxfId="1554" priority="1726" stopIfTrue="1" operator="lessThan">
      <formula>NOW()</formula>
    </cfRule>
    <cfRule type="cellIs" dxfId="1553" priority="1727" stopIfTrue="1" operator="lessThan">
      <formula>NOW()</formula>
    </cfRule>
    <cfRule type="cellIs" dxfId="1552" priority="1728" stopIfTrue="1" operator="lessThan">
      <formula>(TODAY)</formula>
    </cfRule>
  </conditionalFormatting>
  <conditionalFormatting sqref="P1157">
    <cfRule type="cellIs" dxfId="1551" priority="1724" stopIfTrue="1" operator="equal">
      <formula>""</formula>
    </cfRule>
    <cfRule type="cellIs" dxfId="1550" priority="1725" stopIfTrue="1" operator="lessThan">
      <formula>NOW()</formula>
    </cfRule>
  </conditionalFormatting>
  <conditionalFormatting sqref="P1157">
    <cfRule type="cellIs" dxfId="1549" priority="1721" stopIfTrue="1" operator="lessThan">
      <formula>NOW()</formula>
    </cfRule>
    <cfRule type="cellIs" dxfId="1548" priority="1722" stopIfTrue="1" operator="lessThan">
      <formula>NOW()</formula>
    </cfRule>
    <cfRule type="cellIs" dxfId="1547" priority="1723" stopIfTrue="1" operator="lessThan">
      <formula>(TODAY)</formula>
    </cfRule>
  </conditionalFormatting>
  <conditionalFormatting sqref="N1157">
    <cfRule type="cellIs" dxfId="1546" priority="1719" stopIfTrue="1" operator="equal">
      <formula>""</formula>
    </cfRule>
    <cfRule type="cellIs" dxfId="1545" priority="1720" stopIfTrue="1" operator="lessThan">
      <formula>NOW()</formula>
    </cfRule>
  </conditionalFormatting>
  <conditionalFormatting sqref="N1157">
    <cfRule type="cellIs" dxfId="1544" priority="1716" stopIfTrue="1" operator="lessThan">
      <formula>NOW()</formula>
    </cfRule>
    <cfRule type="cellIs" dxfId="1543" priority="1717" stopIfTrue="1" operator="lessThan">
      <formula>NOW()</formula>
    </cfRule>
    <cfRule type="cellIs" dxfId="1542" priority="1718" stopIfTrue="1" operator="lessThan">
      <formula>(TODAY)</formula>
    </cfRule>
  </conditionalFormatting>
  <conditionalFormatting sqref="BB726">
    <cfRule type="cellIs" dxfId="1541" priority="1714" stopIfTrue="1" operator="equal">
      <formula>""</formula>
    </cfRule>
    <cfRule type="cellIs" dxfId="1540" priority="1715" stopIfTrue="1" operator="lessThan">
      <formula>NOW()</formula>
    </cfRule>
  </conditionalFormatting>
  <conditionalFormatting sqref="BB726">
    <cfRule type="cellIs" dxfId="1539" priority="1711" stopIfTrue="1" operator="lessThan">
      <formula>NOW()</formula>
    </cfRule>
    <cfRule type="cellIs" dxfId="1538" priority="1712" stopIfTrue="1" operator="lessThan">
      <formula>NOW()</formula>
    </cfRule>
    <cfRule type="cellIs" dxfId="1537" priority="1713" stopIfTrue="1" operator="lessThan">
      <formula>(TODAY)</formula>
    </cfRule>
  </conditionalFormatting>
  <conditionalFormatting sqref="BB487">
    <cfRule type="cellIs" dxfId="1536" priority="1709" stopIfTrue="1" operator="equal">
      <formula>""</formula>
    </cfRule>
    <cfRule type="cellIs" dxfId="1535" priority="1710" stopIfTrue="1" operator="lessThan">
      <formula>NOW()</formula>
    </cfRule>
  </conditionalFormatting>
  <conditionalFormatting sqref="BB487">
    <cfRule type="cellIs" dxfId="1534" priority="1706" stopIfTrue="1" operator="lessThan">
      <formula>NOW()</formula>
    </cfRule>
    <cfRule type="cellIs" dxfId="1533" priority="1707" stopIfTrue="1" operator="lessThan">
      <formula>NOW()</formula>
    </cfRule>
    <cfRule type="cellIs" dxfId="1532" priority="1708" stopIfTrue="1" operator="lessThan">
      <formula>(TODAY)</formula>
    </cfRule>
  </conditionalFormatting>
  <conditionalFormatting sqref="N658">
    <cfRule type="cellIs" dxfId="1531" priority="1704" stopIfTrue="1" operator="equal">
      <formula>""</formula>
    </cfRule>
    <cfRule type="cellIs" dxfId="1530" priority="1705" stopIfTrue="1" operator="lessThan">
      <formula>NOW()</formula>
    </cfRule>
  </conditionalFormatting>
  <conditionalFormatting sqref="N658">
    <cfRule type="cellIs" dxfId="1529" priority="1701" stopIfTrue="1" operator="lessThan">
      <formula>NOW()</formula>
    </cfRule>
    <cfRule type="cellIs" dxfId="1528" priority="1702" stopIfTrue="1" operator="lessThan">
      <formula>NOW()</formula>
    </cfRule>
    <cfRule type="cellIs" dxfId="1527" priority="1703" stopIfTrue="1" operator="lessThan">
      <formula>(TODAY)</formula>
    </cfRule>
  </conditionalFormatting>
  <conditionalFormatting sqref="N1183">
    <cfRule type="cellIs" dxfId="1526" priority="1699" stopIfTrue="1" operator="equal">
      <formula>""</formula>
    </cfRule>
    <cfRule type="cellIs" dxfId="1525" priority="1700" stopIfTrue="1" operator="lessThan">
      <formula>NOW()</formula>
    </cfRule>
  </conditionalFormatting>
  <conditionalFormatting sqref="N1183">
    <cfRule type="cellIs" dxfId="1524" priority="1697" stopIfTrue="1" operator="equal">
      <formula>""</formula>
    </cfRule>
    <cfRule type="cellIs" dxfId="1523" priority="1698" stopIfTrue="1" operator="lessThan">
      <formula>NOW()</formula>
    </cfRule>
  </conditionalFormatting>
  <conditionalFormatting sqref="N1183">
    <cfRule type="cellIs" dxfId="1522" priority="1694" stopIfTrue="1" operator="lessThan">
      <formula>NOW()</formula>
    </cfRule>
    <cfRule type="cellIs" dxfId="1521" priority="1695" stopIfTrue="1" operator="lessThan">
      <formula>NOW()</formula>
    </cfRule>
    <cfRule type="cellIs" dxfId="1520" priority="1696" stopIfTrue="1" operator="lessThan">
      <formula>(TODAY)</formula>
    </cfRule>
  </conditionalFormatting>
  <conditionalFormatting sqref="BA789">
    <cfRule type="cellIs" dxfId="1519" priority="1692" stopIfTrue="1" operator="equal">
      <formula>""</formula>
    </cfRule>
    <cfRule type="cellIs" dxfId="1518" priority="1693" stopIfTrue="1" operator="lessThan">
      <formula>NOW()</formula>
    </cfRule>
  </conditionalFormatting>
  <conditionalFormatting sqref="BA789">
    <cfRule type="cellIs" dxfId="1517" priority="1689" stopIfTrue="1" operator="lessThan">
      <formula>NOW()</formula>
    </cfRule>
    <cfRule type="cellIs" dxfId="1516" priority="1690" stopIfTrue="1" operator="lessThan">
      <formula>NOW()</formula>
    </cfRule>
    <cfRule type="cellIs" dxfId="1515" priority="1691" stopIfTrue="1" operator="lessThan">
      <formula>(TODAY)</formula>
    </cfRule>
  </conditionalFormatting>
  <conditionalFormatting sqref="BC1146 BA1146">
    <cfRule type="cellIs" dxfId="1514" priority="1687" stopIfTrue="1" operator="equal">
      <formula>""</formula>
    </cfRule>
    <cfRule type="cellIs" dxfId="1513" priority="1688" stopIfTrue="1" operator="lessThan">
      <formula>NOW()</formula>
    </cfRule>
  </conditionalFormatting>
  <conditionalFormatting sqref="BA1146">
    <cfRule type="cellIs" dxfId="1512" priority="1684" stopIfTrue="1" operator="lessThan">
      <formula>NOW()</formula>
    </cfRule>
    <cfRule type="cellIs" dxfId="1511" priority="1685" stopIfTrue="1" operator="lessThan">
      <formula>NOW()</formula>
    </cfRule>
    <cfRule type="cellIs" dxfId="1510" priority="1686" stopIfTrue="1" operator="lessThan">
      <formula>(TODAY)</formula>
    </cfRule>
  </conditionalFormatting>
  <conditionalFormatting sqref="BA573">
    <cfRule type="cellIs" dxfId="1509" priority="1681" stopIfTrue="1" operator="lessThan">
      <formula>NOW()</formula>
    </cfRule>
    <cfRule type="cellIs" dxfId="1508" priority="1682" stopIfTrue="1" operator="lessThan">
      <formula>NOW()</formula>
    </cfRule>
    <cfRule type="cellIs" dxfId="1507" priority="1683" stopIfTrue="1" operator="lessThan">
      <formula>(TODAY)</formula>
    </cfRule>
  </conditionalFormatting>
  <conditionalFormatting sqref="N1188">
    <cfRule type="cellIs" dxfId="1506" priority="1675" stopIfTrue="1" operator="equal">
      <formula>""</formula>
    </cfRule>
    <cfRule type="cellIs" dxfId="1505" priority="1676" stopIfTrue="1" operator="lessThan">
      <formula>NOW()</formula>
    </cfRule>
  </conditionalFormatting>
  <conditionalFormatting sqref="N1188">
    <cfRule type="cellIs" dxfId="1504" priority="1673" stopIfTrue="1" operator="equal">
      <formula>""</formula>
    </cfRule>
    <cfRule type="cellIs" dxfId="1503" priority="1674" stopIfTrue="1" operator="lessThan">
      <formula>NOW()</formula>
    </cfRule>
  </conditionalFormatting>
  <conditionalFormatting sqref="N1075">
    <cfRule type="cellIs" dxfId="1502" priority="1671" stopIfTrue="1" operator="equal">
      <formula>""</formula>
    </cfRule>
    <cfRule type="cellIs" dxfId="1501" priority="1672" stopIfTrue="1" operator="lessThan">
      <formula>NOW()</formula>
    </cfRule>
  </conditionalFormatting>
  <conditionalFormatting sqref="N740">
    <cfRule type="cellIs" dxfId="1500" priority="1669" stopIfTrue="1" operator="equal">
      <formula>""</formula>
    </cfRule>
    <cfRule type="cellIs" dxfId="1499" priority="1670" stopIfTrue="1" operator="lessThan">
      <formula>NOW()</formula>
    </cfRule>
  </conditionalFormatting>
  <conditionalFormatting sqref="N740">
    <cfRule type="cellIs" dxfId="1498" priority="1667" stopIfTrue="1" operator="equal">
      <formula>""</formula>
    </cfRule>
    <cfRule type="cellIs" dxfId="1497" priority="1668" stopIfTrue="1" operator="lessThan">
      <formula>NOW()</formula>
    </cfRule>
  </conditionalFormatting>
  <conditionalFormatting sqref="N740">
    <cfRule type="cellIs" dxfId="1496" priority="1664" stopIfTrue="1" operator="lessThan">
      <formula>NOW()</formula>
    </cfRule>
    <cfRule type="cellIs" dxfId="1495" priority="1665" stopIfTrue="1" operator="lessThan">
      <formula>NOW()</formula>
    </cfRule>
    <cfRule type="cellIs" dxfId="1494" priority="1666" stopIfTrue="1" operator="lessThan">
      <formula>(TODAY)</formula>
    </cfRule>
  </conditionalFormatting>
  <conditionalFormatting sqref="N54">
    <cfRule type="cellIs" dxfId="1493" priority="1662" stopIfTrue="1" operator="equal">
      <formula>""</formula>
    </cfRule>
    <cfRule type="cellIs" dxfId="1492" priority="1663" stopIfTrue="1" operator="lessThan">
      <formula>NOW()</formula>
    </cfRule>
  </conditionalFormatting>
  <conditionalFormatting sqref="M1220">
    <cfRule type="cellIs" dxfId="1491" priority="1660" stopIfTrue="1" operator="equal">
      <formula>""</formula>
    </cfRule>
    <cfRule type="cellIs" dxfId="1490" priority="1661" stopIfTrue="1" operator="lessThan">
      <formula>NOW()</formula>
    </cfRule>
  </conditionalFormatting>
  <conditionalFormatting sqref="M1220">
    <cfRule type="cellIs" dxfId="1489" priority="1657" stopIfTrue="1" operator="lessThan">
      <formula>NOW()</formula>
    </cfRule>
    <cfRule type="cellIs" dxfId="1488" priority="1658" stopIfTrue="1" operator="lessThan">
      <formula>NOW()</formula>
    </cfRule>
    <cfRule type="cellIs" dxfId="1487" priority="1659" stopIfTrue="1" operator="lessThan">
      <formula>(TODAY)</formula>
    </cfRule>
  </conditionalFormatting>
  <conditionalFormatting sqref="N1220">
    <cfRule type="cellIs" dxfId="1486" priority="1655" stopIfTrue="1" operator="equal">
      <formula>""</formula>
    </cfRule>
    <cfRule type="cellIs" dxfId="1485" priority="1656" stopIfTrue="1" operator="lessThan">
      <formula>NOW()</formula>
    </cfRule>
  </conditionalFormatting>
  <conditionalFormatting sqref="N1220">
    <cfRule type="cellIs" dxfId="1484" priority="1652" stopIfTrue="1" operator="lessThan">
      <formula>NOW()</formula>
    </cfRule>
    <cfRule type="cellIs" dxfId="1483" priority="1653" stopIfTrue="1" operator="lessThan">
      <formula>NOW()</formula>
    </cfRule>
    <cfRule type="cellIs" dxfId="1482" priority="1654" stopIfTrue="1" operator="lessThan">
      <formula>(TODAY)</formula>
    </cfRule>
  </conditionalFormatting>
  <conditionalFormatting sqref="N830">
    <cfRule type="cellIs" dxfId="1481" priority="1650" stopIfTrue="1" operator="equal">
      <formula>""</formula>
    </cfRule>
    <cfRule type="cellIs" dxfId="1480" priority="1651" stopIfTrue="1" operator="lessThan">
      <formula>NOW()</formula>
    </cfRule>
  </conditionalFormatting>
  <conditionalFormatting sqref="N830">
    <cfRule type="cellIs" dxfId="1479" priority="1648" stopIfTrue="1" operator="equal">
      <formula>""</formula>
    </cfRule>
    <cfRule type="cellIs" dxfId="1478" priority="1649" stopIfTrue="1" operator="lessThan">
      <formula>NOW()</formula>
    </cfRule>
  </conditionalFormatting>
  <conditionalFormatting sqref="N830">
    <cfRule type="cellIs" dxfId="1477" priority="1645" stopIfTrue="1" operator="lessThan">
      <formula>NOW()</formula>
    </cfRule>
    <cfRule type="cellIs" dxfId="1476" priority="1646" stopIfTrue="1" operator="lessThan">
      <formula>NOW()</formula>
    </cfRule>
    <cfRule type="cellIs" dxfId="1475" priority="1647" stopIfTrue="1" operator="lessThan">
      <formula>(TODAY)</formula>
    </cfRule>
  </conditionalFormatting>
  <conditionalFormatting sqref="N1085">
    <cfRule type="cellIs" dxfId="1474" priority="1643" stopIfTrue="1" operator="equal">
      <formula>""</formula>
    </cfRule>
    <cfRule type="cellIs" dxfId="1473" priority="1644" stopIfTrue="1" operator="lessThan">
      <formula>NOW()</formula>
    </cfRule>
  </conditionalFormatting>
  <conditionalFormatting sqref="N1085">
    <cfRule type="cellIs" dxfId="1472" priority="1641" stopIfTrue="1" operator="equal">
      <formula>""</formula>
    </cfRule>
    <cfRule type="cellIs" dxfId="1471" priority="1642" stopIfTrue="1" operator="lessThan">
      <formula>NOW()</formula>
    </cfRule>
  </conditionalFormatting>
  <conditionalFormatting sqref="N1085">
    <cfRule type="cellIs" dxfId="1470" priority="1638" stopIfTrue="1" operator="lessThan">
      <formula>NOW()</formula>
    </cfRule>
    <cfRule type="cellIs" dxfId="1469" priority="1639" stopIfTrue="1" operator="lessThan">
      <formula>NOW()</formula>
    </cfRule>
    <cfRule type="cellIs" dxfId="1468" priority="1640" stopIfTrue="1" operator="lessThan">
      <formula>(TODAY)</formula>
    </cfRule>
  </conditionalFormatting>
  <conditionalFormatting sqref="P1086">
    <cfRule type="cellIs" dxfId="1467" priority="1636" stopIfTrue="1" operator="equal">
      <formula>""</formula>
    </cfRule>
    <cfRule type="cellIs" dxfId="1466" priority="1637" stopIfTrue="1" operator="lessThan">
      <formula>NOW()</formula>
    </cfRule>
  </conditionalFormatting>
  <conditionalFormatting sqref="P1086">
    <cfRule type="cellIs" dxfId="1465" priority="1633" stopIfTrue="1" operator="lessThan">
      <formula>NOW()</formula>
    </cfRule>
    <cfRule type="cellIs" dxfId="1464" priority="1634" stopIfTrue="1" operator="lessThan">
      <formula>NOW()</formula>
    </cfRule>
    <cfRule type="cellIs" dxfId="1463" priority="1635" stopIfTrue="1" operator="lessThan">
      <formula>(TODAY)</formula>
    </cfRule>
  </conditionalFormatting>
  <conditionalFormatting sqref="L1086">
    <cfRule type="cellIs" dxfId="1462" priority="1631" stopIfTrue="1" operator="equal">
      <formula>""</formula>
    </cfRule>
    <cfRule type="cellIs" dxfId="1461" priority="1632" stopIfTrue="1" operator="lessThan">
      <formula>NOW()</formula>
    </cfRule>
  </conditionalFormatting>
  <conditionalFormatting sqref="L1086">
    <cfRule type="cellIs" dxfId="1460" priority="1628" stopIfTrue="1" operator="lessThan">
      <formula>NOW()</formula>
    </cfRule>
    <cfRule type="cellIs" dxfId="1459" priority="1629" stopIfTrue="1" operator="lessThan">
      <formula>NOW()</formula>
    </cfRule>
    <cfRule type="cellIs" dxfId="1458" priority="1630" stopIfTrue="1" operator="lessThan">
      <formula>(TODAY)</formula>
    </cfRule>
  </conditionalFormatting>
  <conditionalFormatting sqref="N1086">
    <cfRule type="cellIs" dxfId="1457" priority="1626" stopIfTrue="1" operator="equal">
      <formula>""</formula>
    </cfRule>
    <cfRule type="cellIs" dxfId="1456" priority="1627" stopIfTrue="1" operator="lessThan">
      <formula>NOW()</formula>
    </cfRule>
  </conditionalFormatting>
  <conditionalFormatting sqref="N1086">
    <cfRule type="cellIs" dxfId="1455" priority="1623" stopIfTrue="1" operator="lessThan">
      <formula>NOW()</formula>
    </cfRule>
    <cfRule type="cellIs" dxfId="1454" priority="1624" stopIfTrue="1" operator="lessThan">
      <formula>NOW()</formula>
    </cfRule>
    <cfRule type="cellIs" dxfId="1453" priority="1625" stopIfTrue="1" operator="lessThan">
      <formula>(TODAY)</formula>
    </cfRule>
  </conditionalFormatting>
  <conditionalFormatting sqref="N966">
    <cfRule type="cellIs" dxfId="1452" priority="1621" stopIfTrue="1" operator="equal">
      <formula>""</formula>
    </cfRule>
    <cfRule type="cellIs" dxfId="1451" priority="1622" stopIfTrue="1" operator="lessThan">
      <formula>NOW()</formula>
    </cfRule>
  </conditionalFormatting>
  <conditionalFormatting sqref="N966">
    <cfRule type="cellIs" dxfId="1450" priority="1619" stopIfTrue="1" operator="equal">
      <formula>""</formula>
    </cfRule>
    <cfRule type="cellIs" dxfId="1449" priority="1620" stopIfTrue="1" operator="lessThan">
      <formula>NOW()</formula>
    </cfRule>
  </conditionalFormatting>
  <conditionalFormatting sqref="N966">
    <cfRule type="cellIs" dxfId="1448" priority="1616" stopIfTrue="1" operator="lessThan">
      <formula>NOW()</formula>
    </cfRule>
    <cfRule type="cellIs" dxfId="1447" priority="1617" stopIfTrue="1" operator="lessThan">
      <formula>NOW()</formula>
    </cfRule>
    <cfRule type="cellIs" dxfId="1446" priority="1618" stopIfTrue="1" operator="lessThan">
      <formula>(TODAY)</formula>
    </cfRule>
  </conditionalFormatting>
  <conditionalFormatting sqref="BC400">
    <cfRule type="cellIs" dxfId="1445" priority="1614" stopIfTrue="1" operator="equal">
      <formula>""</formula>
    </cfRule>
    <cfRule type="cellIs" dxfId="1444" priority="1615" stopIfTrue="1" operator="lessThan">
      <formula>NOW()</formula>
    </cfRule>
  </conditionalFormatting>
  <conditionalFormatting sqref="BC400">
    <cfRule type="cellIs" dxfId="1443" priority="1611" stopIfTrue="1" operator="lessThan">
      <formula>NOW()</formula>
    </cfRule>
    <cfRule type="cellIs" dxfId="1442" priority="1612" stopIfTrue="1" operator="lessThan">
      <formula>NOW()</formula>
    </cfRule>
    <cfRule type="cellIs" dxfId="1441" priority="1613" stopIfTrue="1" operator="lessThan">
      <formula>(TODAY)</formula>
    </cfRule>
  </conditionalFormatting>
  <conditionalFormatting sqref="N45">
    <cfRule type="cellIs" dxfId="1440" priority="1609" stopIfTrue="1" operator="equal">
      <formula>""</formula>
    </cfRule>
    <cfRule type="cellIs" dxfId="1439" priority="1610" stopIfTrue="1" operator="lessThan">
      <formula>NOW()</formula>
    </cfRule>
  </conditionalFormatting>
  <conditionalFormatting sqref="N65">
    <cfRule type="cellIs" dxfId="1438" priority="1607" stopIfTrue="1" operator="equal">
      <formula>""</formula>
    </cfRule>
    <cfRule type="cellIs" dxfId="1437" priority="1608" stopIfTrue="1" operator="lessThan">
      <formula>NOW()</formula>
    </cfRule>
  </conditionalFormatting>
  <conditionalFormatting sqref="BB221">
    <cfRule type="cellIs" dxfId="1436" priority="1604" stopIfTrue="1" operator="lessThan">
      <formula>NOW()</formula>
    </cfRule>
    <cfRule type="cellIs" dxfId="1435" priority="1605" stopIfTrue="1" operator="lessThan">
      <formula>NOW()</formula>
    </cfRule>
    <cfRule type="cellIs" dxfId="1434" priority="1606" stopIfTrue="1" operator="lessThan">
      <formula>(TODAY)</formula>
    </cfRule>
  </conditionalFormatting>
  <conditionalFormatting sqref="BB716">
    <cfRule type="cellIs" dxfId="1433" priority="1595" stopIfTrue="1" operator="equal">
      <formula>""</formula>
    </cfRule>
    <cfRule type="cellIs" dxfId="1432" priority="1596" stopIfTrue="1" operator="lessThan">
      <formula>NOW()</formula>
    </cfRule>
  </conditionalFormatting>
  <conditionalFormatting sqref="BB716">
    <cfRule type="cellIs" dxfId="1431" priority="1593" stopIfTrue="1" operator="equal">
      <formula>""</formula>
    </cfRule>
    <cfRule type="cellIs" dxfId="1430" priority="1594" stopIfTrue="1" operator="lessThan">
      <formula>NOW()</formula>
    </cfRule>
  </conditionalFormatting>
  <conditionalFormatting sqref="BB716">
    <cfRule type="cellIs" dxfId="1429" priority="1590" stopIfTrue="1" operator="lessThan">
      <formula>NOW()</formula>
    </cfRule>
    <cfRule type="cellIs" dxfId="1428" priority="1591" stopIfTrue="1" operator="lessThan">
      <formula>NOW()</formula>
    </cfRule>
    <cfRule type="cellIs" dxfId="1427" priority="1592" stopIfTrue="1" operator="lessThan">
      <formula>(TODAY)</formula>
    </cfRule>
  </conditionalFormatting>
  <conditionalFormatting sqref="N631">
    <cfRule type="cellIs" dxfId="1426" priority="1588" stopIfTrue="1" operator="equal">
      <formula>""</formula>
    </cfRule>
    <cfRule type="cellIs" dxfId="1425" priority="1589" stopIfTrue="1" operator="lessThan">
      <formula>NOW()</formula>
    </cfRule>
  </conditionalFormatting>
  <conditionalFormatting sqref="N631">
    <cfRule type="cellIs" dxfId="1424" priority="1586" stopIfTrue="1" operator="equal">
      <formula>""</formula>
    </cfRule>
    <cfRule type="cellIs" dxfId="1423" priority="1587" stopIfTrue="1" operator="lessThan">
      <formula>NOW()</formula>
    </cfRule>
  </conditionalFormatting>
  <conditionalFormatting sqref="N631">
    <cfRule type="cellIs" dxfId="1422" priority="1583" stopIfTrue="1" operator="lessThan">
      <formula>NOW()</formula>
    </cfRule>
    <cfRule type="cellIs" dxfId="1421" priority="1584" stopIfTrue="1" operator="lessThan">
      <formula>NOW()</formula>
    </cfRule>
    <cfRule type="cellIs" dxfId="1420" priority="1585" stopIfTrue="1" operator="lessThan">
      <formula>(TODAY)</formula>
    </cfRule>
  </conditionalFormatting>
  <conditionalFormatting sqref="N754">
    <cfRule type="cellIs" dxfId="1419" priority="1581" stopIfTrue="1" operator="equal">
      <formula>""</formula>
    </cfRule>
    <cfRule type="cellIs" dxfId="1418" priority="1582" stopIfTrue="1" operator="lessThan">
      <formula>NOW()</formula>
    </cfRule>
  </conditionalFormatting>
  <conditionalFormatting sqref="N754">
    <cfRule type="cellIs" dxfId="1417" priority="1579" stopIfTrue="1" operator="equal">
      <formula>""</formula>
    </cfRule>
    <cfRule type="cellIs" dxfId="1416" priority="1580" stopIfTrue="1" operator="lessThan">
      <formula>NOW()</formula>
    </cfRule>
  </conditionalFormatting>
  <conditionalFormatting sqref="O690">
    <cfRule type="cellIs" dxfId="1415" priority="1577" stopIfTrue="1" operator="equal">
      <formula>""</formula>
    </cfRule>
    <cfRule type="cellIs" dxfId="1414" priority="1578" stopIfTrue="1" operator="lessThan">
      <formula>NOW()</formula>
    </cfRule>
  </conditionalFormatting>
  <conditionalFormatting sqref="O690">
    <cfRule type="cellIs" dxfId="1413" priority="1575" stopIfTrue="1" operator="equal">
      <formula>""</formula>
    </cfRule>
    <cfRule type="cellIs" dxfId="1412" priority="1576" stopIfTrue="1" operator="lessThan">
      <formula>NOW()</formula>
    </cfRule>
  </conditionalFormatting>
  <conditionalFormatting sqref="O690">
    <cfRule type="cellIs" dxfId="1411" priority="1572" stopIfTrue="1" operator="lessThan">
      <formula>NOW()</formula>
    </cfRule>
    <cfRule type="cellIs" dxfId="1410" priority="1573" stopIfTrue="1" operator="lessThan">
      <formula>NOW()</formula>
    </cfRule>
    <cfRule type="cellIs" dxfId="1409" priority="1574" stopIfTrue="1" operator="lessThan">
      <formula>(TODAY)</formula>
    </cfRule>
  </conditionalFormatting>
  <conditionalFormatting sqref="N519">
    <cfRule type="cellIs" dxfId="1408" priority="1570" stopIfTrue="1" operator="equal">
      <formula>""</formula>
    </cfRule>
    <cfRule type="cellIs" dxfId="1407" priority="1571" stopIfTrue="1" operator="lessThan">
      <formula>NOW()</formula>
    </cfRule>
  </conditionalFormatting>
  <conditionalFormatting sqref="BC75">
    <cfRule type="cellIs" dxfId="1406" priority="1568" stopIfTrue="1" operator="equal">
      <formula>""</formula>
    </cfRule>
    <cfRule type="cellIs" dxfId="1405" priority="1569" stopIfTrue="1" operator="lessThan">
      <formula>NOW()</formula>
    </cfRule>
  </conditionalFormatting>
  <conditionalFormatting sqref="BC75">
    <cfRule type="cellIs" dxfId="1404" priority="1566" stopIfTrue="1" operator="equal">
      <formula>""</formula>
    </cfRule>
    <cfRule type="cellIs" dxfId="1403" priority="1567" stopIfTrue="1" operator="lessThan">
      <formula>NOW()</formula>
    </cfRule>
  </conditionalFormatting>
  <conditionalFormatting sqref="BC75">
    <cfRule type="cellIs" dxfId="1402" priority="1563" stopIfTrue="1" operator="lessThan">
      <formula>NOW()</formula>
    </cfRule>
    <cfRule type="cellIs" dxfId="1401" priority="1564" stopIfTrue="1" operator="lessThan">
      <formula>NOW()</formula>
    </cfRule>
    <cfRule type="cellIs" dxfId="1400" priority="1565" stopIfTrue="1" operator="lessThan">
      <formula>(TODAY)</formula>
    </cfRule>
  </conditionalFormatting>
  <conditionalFormatting sqref="BC388">
    <cfRule type="cellIs" dxfId="1399" priority="1561" stopIfTrue="1" operator="equal">
      <formula>""</formula>
    </cfRule>
    <cfRule type="cellIs" dxfId="1398" priority="1562" stopIfTrue="1" operator="lessThan">
      <formula>NOW()</formula>
    </cfRule>
  </conditionalFormatting>
  <conditionalFormatting sqref="BC388">
    <cfRule type="cellIs" dxfId="1397" priority="1559" stopIfTrue="1" operator="equal">
      <formula>""</formula>
    </cfRule>
    <cfRule type="cellIs" dxfId="1396" priority="1560" stopIfTrue="1" operator="lessThan">
      <formula>NOW()</formula>
    </cfRule>
  </conditionalFormatting>
  <conditionalFormatting sqref="BC388">
    <cfRule type="cellIs" dxfId="1395" priority="1556" stopIfTrue="1" operator="lessThan">
      <formula>NOW()</formula>
    </cfRule>
    <cfRule type="cellIs" dxfId="1394" priority="1557" stopIfTrue="1" operator="lessThan">
      <formula>NOW()</formula>
    </cfRule>
    <cfRule type="cellIs" dxfId="1393" priority="1558" stopIfTrue="1" operator="lessThan">
      <formula>(TODAY)</formula>
    </cfRule>
  </conditionalFormatting>
  <conditionalFormatting sqref="BC909">
    <cfRule type="cellIs" dxfId="1392" priority="1554" stopIfTrue="1" operator="equal">
      <formula>""</formula>
    </cfRule>
    <cfRule type="cellIs" dxfId="1391" priority="1555" stopIfTrue="1" operator="lessThan">
      <formula>NOW()</formula>
    </cfRule>
  </conditionalFormatting>
  <conditionalFormatting sqref="BC909">
    <cfRule type="cellIs" dxfId="1390" priority="1551" stopIfTrue="1" operator="lessThan">
      <formula>NOW()</formula>
    </cfRule>
    <cfRule type="cellIs" dxfId="1389" priority="1552" stopIfTrue="1" operator="lessThan">
      <formula>NOW()</formula>
    </cfRule>
    <cfRule type="cellIs" dxfId="1388" priority="1553" stopIfTrue="1" operator="lessThan">
      <formula>(TODAY)</formula>
    </cfRule>
  </conditionalFormatting>
  <conditionalFormatting sqref="N603">
    <cfRule type="cellIs" dxfId="1387" priority="1549" stopIfTrue="1" operator="equal">
      <formula>""</formula>
    </cfRule>
    <cfRule type="cellIs" dxfId="1386" priority="1550" stopIfTrue="1" operator="lessThan">
      <formula>NOW()</formula>
    </cfRule>
  </conditionalFormatting>
  <conditionalFormatting sqref="N603">
    <cfRule type="cellIs" dxfId="1385" priority="1547" stopIfTrue="1" operator="equal">
      <formula>""</formula>
    </cfRule>
    <cfRule type="cellIs" dxfId="1384" priority="1548" stopIfTrue="1" operator="lessThan">
      <formula>NOW()</formula>
    </cfRule>
  </conditionalFormatting>
  <conditionalFormatting sqref="BD1048">
    <cfRule type="cellIs" dxfId="1383" priority="1541" stopIfTrue="1" operator="equal">
      <formula>""</formula>
    </cfRule>
    <cfRule type="cellIs" dxfId="1382" priority="1542" stopIfTrue="1" operator="lessThan">
      <formula>NOW()</formula>
    </cfRule>
  </conditionalFormatting>
  <conditionalFormatting sqref="BD1048">
    <cfRule type="cellIs" dxfId="1381" priority="1539" stopIfTrue="1" operator="equal">
      <formula>""</formula>
    </cfRule>
    <cfRule type="cellIs" dxfId="1380" priority="1540" stopIfTrue="1" operator="lessThan">
      <formula>NOW()</formula>
    </cfRule>
  </conditionalFormatting>
  <conditionalFormatting sqref="BD1048">
    <cfRule type="cellIs" dxfId="1379" priority="1536" stopIfTrue="1" operator="lessThan">
      <formula>NOW()</formula>
    </cfRule>
    <cfRule type="cellIs" dxfId="1378" priority="1537" stopIfTrue="1" operator="lessThan">
      <formula>NOW()</formula>
    </cfRule>
    <cfRule type="cellIs" dxfId="1377" priority="1538" stopIfTrue="1" operator="lessThan">
      <formula>(TODAY)</formula>
    </cfRule>
  </conditionalFormatting>
  <conditionalFormatting sqref="N151">
    <cfRule type="cellIs" dxfId="1376" priority="1534" stopIfTrue="1" operator="equal">
      <formula>""</formula>
    </cfRule>
    <cfRule type="cellIs" dxfId="1375" priority="1535" stopIfTrue="1" operator="lessThan">
      <formula>NOW()</formula>
    </cfRule>
  </conditionalFormatting>
  <conditionalFormatting sqref="N151">
    <cfRule type="cellIs" dxfId="1374" priority="1532" stopIfTrue="1" operator="equal">
      <formula>""</formula>
    </cfRule>
    <cfRule type="cellIs" dxfId="1373" priority="1533" stopIfTrue="1" operator="lessThan">
      <formula>NOW()</formula>
    </cfRule>
  </conditionalFormatting>
  <conditionalFormatting sqref="BC807">
    <cfRule type="cellIs" dxfId="1372" priority="1530" stopIfTrue="1" operator="equal">
      <formula>""</formula>
    </cfRule>
    <cfRule type="cellIs" dxfId="1371" priority="1531" stopIfTrue="1" operator="lessThan">
      <formula>NOW()</formula>
    </cfRule>
  </conditionalFormatting>
  <conditionalFormatting sqref="BC807">
    <cfRule type="cellIs" dxfId="1370" priority="1528" stopIfTrue="1" operator="equal">
      <formula>""</formula>
    </cfRule>
    <cfRule type="cellIs" dxfId="1369" priority="1529" stopIfTrue="1" operator="lessThan">
      <formula>NOW()</formula>
    </cfRule>
  </conditionalFormatting>
  <conditionalFormatting sqref="BC807">
    <cfRule type="cellIs" dxfId="1368" priority="1525" stopIfTrue="1" operator="lessThan">
      <formula>NOW()</formula>
    </cfRule>
    <cfRule type="cellIs" dxfId="1367" priority="1526" stopIfTrue="1" operator="lessThan">
      <formula>NOW()</formula>
    </cfRule>
    <cfRule type="cellIs" dxfId="1366" priority="1527" stopIfTrue="1" operator="lessThan">
      <formula>(TODAY)</formula>
    </cfRule>
  </conditionalFormatting>
  <conditionalFormatting sqref="BC807">
    <cfRule type="cellIs" dxfId="1365" priority="1523" stopIfTrue="1" operator="equal">
      <formula>""</formula>
    </cfRule>
    <cfRule type="cellIs" dxfId="1364" priority="1524" stopIfTrue="1" operator="lessThan">
      <formula>NOW()</formula>
    </cfRule>
  </conditionalFormatting>
  <conditionalFormatting sqref="BC807">
    <cfRule type="cellIs" dxfId="1363" priority="1521" stopIfTrue="1" operator="equal">
      <formula>""</formula>
    </cfRule>
    <cfRule type="cellIs" dxfId="1362" priority="1522" stopIfTrue="1" operator="lessThan">
      <formula>NOW()</formula>
    </cfRule>
  </conditionalFormatting>
  <conditionalFormatting sqref="BC807">
    <cfRule type="cellIs" dxfId="1361" priority="1518" stopIfTrue="1" operator="lessThan">
      <formula>NOW()</formula>
    </cfRule>
    <cfRule type="cellIs" dxfId="1360" priority="1519" stopIfTrue="1" operator="lessThan">
      <formula>NOW()</formula>
    </cfRule>
    <cfRule type="cellIs" dxfId="1359" priority="1520" stopIfTrue="1" operator="lessThan">
      <formula>(TODAY)</formula>
    </cfRule>
  </conditionalFormatting>
  <conditionalFormatting sqref="N814">
    <cfRule type="cellIs" dxfId="1358" priority="1516" stopIfTrue="1" operator="equal">
      <formula>""</formula>
    </cfRule>
    <cfRule type="cellIs" dxfId="1357" priority="1517" stopIfTrue="1" operator="lessThan">
      <formula>NOW()</formula>
    </cfRule>
  </conditionalFormatting>
  <conditionalFormatting sqref="BC336">
    <cfRule type="cellIs" dxfId="1356" priority="1514" stopIfTrue="1" operator="equal">
      <formula>""</formula>
    </cfRule>
    <cfRule type="cellIs" dxfId="1355" priority="1515" stopIfTrue="1" operator="lessThan">
      <formula>NOW()</formula>
    </cfRule>
  </conditionalFormatting>
  <conditionalFormatting sqref="BC336">
    <cfRule type="cellIs" dxfId="1354" priority="1512" stopIfTrue="1" operator="equal">
      <formula>""</formula>
    </cfRule>
    <cfRule type="cellIs" dxfId="1353" priority="1513" stopIfTrue="1" operator="lessThan">
      <formula>NOW()</formula>
    </cfRule>
  </conditionalFormatting>
  <conditionalFormatting sqref="BC336">
    <cfRule type="cellIs" dxfId="1352" priority="1509" stopIfTrue="1" operator="lessThan">
      <formula>NOW()</formula>
    </cfRule>
    <cfRule type="cellIs" dxfId="1351" priority="1510" stopIfTrue="1" operator="lessThan">
      <formula>NOW()</formula>
    </cfRule>
    <cfRule type="cellIs" dxfId="1350" priority="1511" stopIfTrue="1" operator="lessThan">
      <formula>(TODAY)</formula>
    </cfRule>
  </conditionalFormatting>
  <conditionalFormatting sqref="N19">
    <cfRule type="cellIs" dxfId="1349" priority="1507" stopIfTrue="1" operator="equal">
      <formula>""</formula>
    </cfRule>
    <cfRule type="cellIs" dxfId="1348" priority="1508" stopIfTrue="1" operator="lessThan">
      <formula>NOW()</formula>
    </cfRule>
  </conditionalFormatting>
  <conditionalFormatting sqref="N19">
    <cfRule type="cellIs" dxfId="1347" priority="1504" stopIfTrue="1" operator="lessThan">
      <formula>NOW()</formula>
    </cfRule>
    <cfRule type="cellIs" dxfId="1346" priority="1505" stopIfTrue="1" operator="lessThan">
      <formula>NOW()</formula>
    </cfRule>
    <cfRule type="cellIs" dxfId="1345" priority="1506" stopIfTrue="1" operator="lessThan">
      <formula>(TODAY)</formula>
    </cfRule>
  </conditionalFormatting>
  <conditionalFormatting sqref="N536">
    <cfRule type="cellIs" dxfId="1344" priority="1502" stopIfTrue="1" operator="equal">
      <formula>""</formula>
    </cfRule>
    <cfRule type="cellIs" dxfId="1343" priority="1503" stopIfTrue="1" operator="lessThan">
      <formula>NOW()</formula>
    </cfRule>
  </conditionalFormatting>
  <conditionalFormatting sqref="N536">
    <cfRule type="cellIs" dxfId="1342" priority="1500" stopIfTrue="1" operator="equal">
      <formula>""</formula>
    </cfRule>
    <cfRule type="cellIs" dxfId="1341" priority="1501" stopIfTrue="1" operator="lessThan">
      <formula>NOW()</formula>
    </cfRule>
  </conditionalFormatting>
  <conditionalFormatting sqref="N208">
    <cfRule type="cellIs" dxfId="1340" priority="1498" stopIfTrue="1" operator="equal">
      <formula>""</formula>
    </cfRule>
    <cfRule type="cellIs" dxfId="1339" priority="1499" stopIfTrue="1" operator="lessThan">
      <formula>NOW()</formula>
    </cfRule>
  </conditionalFormatting>
  <conditionalFormatting sqref="N208">
    <cfRule type="cellIs" dxfId="1338" priority="1496" stopIfTrue="1" operator="equal">
      <formula>""</formula>
    </cfRule>
    <cfRule type="cellIs" dxfId="1337" priority="1497" stopIfTrue="1" operator="lessThan">
      <formula>NOW()</formula>
    </cfRule>
  </conditionalFormatting>
  <conditionalFormatting sqref="N208">
    <cfRule type="cellIs" dxfId="1336" priority="1494" stopIfTrue="1" operator="equal">
      <formula>""</formula>
    </cfRule>
    <cfRule type="cellIs" dxfId="1335" priority="1495" stopIfTrue="1" operator="lessThan">
      <formula>NOW()</formula>
    </cfRule>
  </conditionalFormatting>
  <conditionalFormatting sqref="N208">
    <cfRule type="cellIs" dxfId="1334" priority="1491" stopIfTrue="1" operator="lessThan">
      <formula>NOW()</formula>
    </cfRule>
    <cfRule type="cellIs" dxfId="1333" priority="1492" stopIfTrue="1" operator="lessThan">
      <formula>NOW()</formula>
    </cfRule>
    <cfRule type="cellIs" dxfId="1332" priority="1493" stopIfTrue="1" operator="lessThan">
      <formula>(TODAY)</formula>
    </cfRule>
  </conditionalFormatting>
  <conditionalFormatting sqref="N1263">
    <cfRule type="cellIs" dxfId="1331" priority="1489" stopIfTrue="1" operator="equal">
      <formula>""</formula>
    </cfRule>
    <cfRule type="cellIs" dxfId="1330" priority="1490" stopIfTrue="1" operator="lessThan">
      <formula>NOW()</formula>
    </cfRule>
  </conditionalFormatting>
  <conditionalFormatting sqref="N1263">
    <cfRule type="cellIs" dxfId="1329" priority="1486" stopIfTrue="1" operator="lessThan">
      <formula>NOW()</formula>
    </cfRule>
    <cfRule type="cellIs" dxfId="1328" priority="1487" stopIfTrue="1" operator="lessThan">
      <formula>NOW()</formula>
    </cfRule>
    <cfRule type="cellIs" dxfId="1327" priority="1488" stopIfTrue="1" operator="lessThan">
      <formula>(TODAY)</formula>
    </cfRule>
  </conditionalFormatting>
  <conditionalFormatting sqref="N395">
    <cfRule type="cellIs" dxfId="1326" priority="1484" stopIfTrue="1" operator="equal">
      <formula>""</formula>
    </cfRule>
    <cfRule type="cellIs" dxfId="1325" priority="1485" stopIfTrue="1" operator="lessThan">
      <formula>NOW()</formula>
    </cfRule>
  </conditionalFormatting>
  <conditionalFormatting sqref="N395">
    <cfRule type="cellIs" dxfId="1324" priority="1482" stopIfTrue="1" operator="equal">
      <formula>""</formula>
    </cfRule>
    <cfRule type="cellIs" dxfId="1323" priority="1483" stopIfTrue="1" operator="lessThan">
      <formula>NOW()</formula>
    </cfRule>
  </conditionalFormatting>
  <conditionalFormatting sqref="N547">
    <cfRule type="cellIs" dxfId="1322" priority="1480" stopIfTrue="1" operator="equal">
      <formula>""</formula>
    </cfRule>
    <cfRule type="cellIs" dxfId="1321" priority="1481" stopIfTrue="1" operator="lessThan">
      <formula>NOW()</formula>
    </cfRule>
  </conditionalFormatting>
  <conditionalFormatting sqref="N547">
    <cfRule type="cellIs" dxfId="1320" priority="1478" stopIfTrue="1" operator="equal">
      <formula>""</formula>
    </cfRule>
    <cfRule type="cellIs" dxfId="1319" priority="1479" stopIfTrue="1" operator="lessThan">
      <formula>NOW()</formula>
    </cfRule>
  </conditionalFormatting>
  <conditionalFormatting sqref="N673">
    <cfRule type="cellIs" dxfId="1318" priority="1476" stopIfTrue="1" operator="equal">
      <formula>""</formula>
    </cfRule>
    <cfRule type="cellIs" dxfId="1317" priority="1477" stopIfTrue="1" operator="lessThan">
      <formula>NOW()</formula>
    </cfRule>
  </conditionalFormatting>
  <conditionalFormatting sqref="N673">
    <cfRule type="cellIs" dxfId="1316" priority="1474" stopIfTrue="1" operator="equal">
      <formula>""</formula>
    </cfRule>
    <cfRule type="cellIs" dxfId="1315" priority="1475" stopIfTrue="1" operator="lessThan">
      <formula>NOW()</formula>
    </cfRule>
  </conditionalFormatting>
  <conditionalFormatting sqref="N671">
    <cfRule type="cellIs" dxfId="1314" priority="1472" stopIfTrue="1" operator="equal">
      <formula>""</formula>
    </cfRule>
    <cfRule type="cellIs" dxfId="1313" priority="1473" stopIfTrue="1" operator="lessThan">
      <formula>NOW()</formula>
    </cfRule>
  </conditionalFormatting>
  <conditionalFormatting sqref="N671">
    <cfRule type="cellIs" dxfId="1312" priority="1470" stopIfTrue="1" operator="equal">
      <formula>""</formula>
    </cfRule>
    <cfRule type="cellIs" dxfId="1311" priority="1471" stopIfTrue="1" operator="lessThan">
      <formula>NOW()</formula>
    </cfRule>
  </conditionalFormatting>
  <conditionalFormatting sqref="N146">
    <cfRule type="cellIs" dxfId="1310" priority="1468" stopIfTrue="1" operator="equal">
      <formula>""</formula>
    </cfRule>
    <cfRule type="cellIs" dxfId="1309" priority="1469" stopIfTrue="1" operator="lessThan">
      <formula>NOW()</formula>
    </cfRule>
  </conditionalFormatting>
  <conditionalFormatting sqref="N1187">
    <cfRule type="cellIs" dxfId="1308" priority="1466" stopIfTrue="1" operator="equal">
      <formula>""</formula>
    </cfRule>
    <cfRule type="cellIs" dxfId="1307" priority="1467" stopIfTrue="1" operator="lessThan">
      <formula>NOW()</formula>
    </cfRule>
  </conditionalFormatting>
  <conditionalFormatting sqref="N1187">
    <cfRule type="cellIs" dxfId="1306" priority="1464" stopIfTrue="1" operator="equal">
      <formula>""</formula>
    </cfRule>
    <cfRule type="cellIs" dxfId="1305" priority="1465" stopIfTrue="1" operator="lessThan">
      <formula>NOW()</formula>
    </cfRule>
  </conditionalFormatting>
  <conditionalFormatting sqref="N1187">
    <cfRule type="cellIs" dxfId="1304" priority="1461" stopIfTrue="1" operator="lessThan">
      <formula>NOW()</formula>
    </cfRule>
    <cfRule type="cellIs" dxfId="1303" priority="1462" stopIfTrue="1" operator="lessThan">
      <formula>NOW()</formula>
    </cfRule>
    <cfRule type="cellIs" dxfId="1302" priority="1463" stopIfTrue="1" operator="lessThan">
      <formula>(TODAY)</formula>
    </cfRule>
  </conditionalFormatting>
  <conditionalFormatting sqref="BC974">
    <cfRule type="cellIs" dxfId="1301" priority="1456" stopIfTrue="1" operator="equal">
      <formula>""</formula>
    </cfRule>
    <cfRule type="cellIs" dxfId="1300" priority="1457" stopIfTrue="1" operator="lessThan">
      <formula>NOW()</formula>
    </cfRule>
  </conditionalFormatting>
  <conditionalFormatting sqref="BC974">
    <cfRule type="cellIs" dxfId="1299" priority="1454" stopIfTrue="1" operator="equal">
      <formula>""</formula>
    </cfRule>
    <cfRule type="cellIs" dxfId="1298" priority="1455" stopIfTrue="1" operator="lessThan">
      <formula>NOW()</formula>
    </cfRule>
  </conditionalFormatting>
  <conditionalFormatting sqref="BC974">
    <cfRule type="cellIs" dxfId="1297" priority="1451" stopIfTrue="1" operator="lessThan">
      <formula>NOW()</formula>
    </cfRule>
    <cfRule type="cellIs" dxfId="1296" priority="1452" stopIfTrue="1" operator="lessThan">
      <formula>NOW()</formula>
    </cfRule>
    <cfRule type="cellIs" dxfId="1295" priority="1453" stopIfTrue="1" operator="lessThan">
      <formula>(TODAY)</formula>
    </cfRule>
  </conditionalFormatting>
  <conditionalFormatting sqref="BD259">
    <cfRule type="cellIs" dxfId="1294" priority="1449" stopIfTrue="1" operator="equal">
      <formula>""</formula>
    </cfRule>
    <cfRule type="cellIs" dxfId="1293" priority="1450" stopIfTrue="1" operator="lessThan">
      <formula>NOW()</formula>
    </cfRule>
  </conditionalFormatting>
  <conditionalFormatting sqref="BD259">
    <cfRule type="cellIs" dxfId="1292" priority="1447" stopIfTrue="1" operator="equal">
      <formula>""</formula>
    </cfRule>
    <cfRule type="cellIs" dxfId="1291" priority="1448" stopIfTrue="1" operator="lessThan">
      <formula>NOW()</formula>
    </cfRule>
  </conditionalFormatting>
  <conditionalFormatting sqref="BD259">
    <cfRule type="cellIs" dxfId="1290" priority="1444" stopIfTrue="1" operator="lessThan">
      <formula>NOW()</formula>
    </cfRule>
    <cfRule type="cellIs" dxfId="1289" priority="1445" stopIfTrue="1" operator="lessThan">
      <formula>NOW()</formula>
    </cfRule>
    <cfRule type="cellIs" dxfId="1288" priority="1446" stopIfTrue="1" operator="lessThan">
      <formula>(TODAY)</formula>
    </cfRule>
  </conditionalFormatting>
  <conditionalFormatting sqref="BC259">
    <cfRule type="cellIs" dxfId="1287" priority="1442" stopIfTrue="1" operator="equal">
      <formula>""</formula>
    </cfRule>
    <cfRule type="cellIs" dxfId="1286" priority="1443" stopIfTrue="1" operator="lessThan">
      <formula>NOW()</formula>
    </cfRule>
  </conditionalFormatting>
  <conditionalFormatting sqref="BC259">
    <cfRule type="cellIs" dxfId="1285" priority="1440" stopIfTrue="1" operator="equal">
      <formula>""</formula>
    </cfRule>
    <cfRule type="cellIs" dxfId="1284" priority="1441" stopIfTrue="1" operator="lessThan">
      <formula>NOW()</formula>
    </cfRule>
  </conditionalFormatting>
  <conditionalFormatting sqref="BC259">
    <cfRule type="cellIs" dxfId="1283" priority="1437" stopIfTrue="1" operator="lessThan">
      <formula>NOW()</formula>
    </cfRule>
    <cfRule type="cellIs" dxfId="1282" priority="1438" stopIfTrue="1" operator="lessThan">
      <formula>NOW()</formula>
    </cfRule>
    <cfRule type="cellIs" dxfId="1281" priority="1439" stopIfTrue="1" operator="lessThan">
      <formula>(TODAY)</formula>
    </cfRule>
  </conditionalFormatting>
  <conditionalFormatting sqref="N462">
    <cfRule type="cellIs" dxfId="1280" priority="1421" stopIfTrue="1" operator="equal">
      <formula>""</formula>
    </cfRule>
    <cfRule type="cellIs" dxfId="1279" priority="1422" stopIfTrue="1" operator="lessThan">
      <formula>NOW()</formula>
    </cfRule>
  </conditionalFormatting>
  <conditionalFormatting sqref="N462">
    <cfRule type="cellIs" dxfId="1278" priority="1419" stopIfTrue="1" operator="equal">
      <formula>""</formula>
    </cfRule>
    <cfRule type="cellIs" dxfId="1277" priority="1420" stopIfTrue="1" operator="lessThan">
      <formula>NOW()</formula>
    </cfRule>
  </conditionalFormatting>
  <conditionalFormatting sqref="N462">
    <cfRule type="cellIs" dxfId="1276" priority="1416" stopIfTrue="1" operator="lessThan">
      <formula>NOW()</formula>
    </cfRule>
    <cfRule type="cellIs" dxfId="1275" priority="1417" stopIfTrue="1" operator="lessThan">
      <formula>NOW()</formula>
    </cfRule>
    <cfRule type="cellIs" dxfId="1274" priority="1418" stopIfTrue="1" operator="lessThan">
      <formula>(TODAY)</formula>
    </cfRule>
  </conditionalFormatting>
  <conditionalFormatting sqref="BC85">
    <cfRule type="cellIs" dxfId="1273" priority="1413" stopIfTrue="1" operator="lessThan">
      <formula>NOW()</formula>
    </cfRule>
    <cfRule type="cellIs" dxfId="1272" priority="1414" stopIfTrue="1" operator="lessThan">
      <formula>NOW()</formula>
    </cfRule>
    <cfRule type="cellIs" dxfId="1271" priority="1415" stopIfTrue="1" operator="lessThan">
      <formula>(TODAY)</formula>
    </cfRule>
  </conditionalFormatting>
  <conditionalFormatting sqref="N321">
    <cfRule type="cellIs" dxfId="1270" priority="1411" stopIfTrue="1" operator="equal">
      <formula>""</formula>
    </cfRule>
    <cfRule type="cellIs" dxfId="1269" priority="1412" stopIfTrue="1" operator="lessThan">
      <formula>NOW()</formula>
    </cfRule>
  </conditionalFormatting>
  <conditionalFormatting sqref="N321">
    <cfRule type="cellIs" dxfId="1268" priority="1408" stopIfTrue="1" operator="lessThan">
      <formula>NOW()</formula>
    </cfRule>
    <cfRule type="cellIs" dxfId="1267" priority="1409" stopIfTrue="1" operator="lessThan">
      <formula>NOW()</formula>
    </cfRule>
    <cfRule type="cellIs" dxfId="1266" priority="1410" stopIfTrue="1" operator="lessThan">
      <formula>(TODAY)</formula>
    </cfRule>
  </conditionalFormatting>
  <conditionalFormatting sqref="N908">
    <cfRule type="cellIs" dxfId="1265" priority="1406" stopIfTrue="1" operator="equal">
      <formula>""</formula>
    </cfRule>
    <cfRule type="cellIs" dxfId="1264" priority="1407" stopIfTrue="1" operator="lessThan">
      <formula>NOW()</formula>
    </cfRule>
  </conditionalFormatting>
  <conditionalFormatting sqref="N908">
    <cfRule type="cellIs" dxfId="1263" priority="1404" stopIfTrue="1" operator="equal">
      <formula>""</formula>
    </cfRule>
    <cfRule type="cellIs" dxfId="1262" priority="1405" stopIfTrue="1" operator="lessThan">
      <formula>NOW()</formula>
    </cfRule>
  </conditionalFormatting>
  <conditionalFormatting sqref="N908">
    <cfRule type="cellIs" dxfId="1261" priority="1401" stopIfTrue="1" operator="lessThan">
      <formula>NOW()</formula>
    </cfRule>
    <cfRule type="cellIs" dxfId="1260" priority="1402" stopIfTrue="1" operator="lessThan">
      <formula>NOW()</formula>
    </cfRule>
    <cfRule type="cellIs" dxfId="1259" priority="1403" stopIfTrue="1" operator="lessThan">
      <formula>(TODAY)</formula>
    </cfRule>
  </conditionalFormatting>
  <conditionalFormatting sqref="N637">
    <cfRule type="cellIs" dxfId="1258" priority="1399" stopIfTrue="1" operator="equal">
      <formula>""</formula>
    </cfRule>
    <cfRule type="cellIs" dxfId="1257" priority="1400" stopIfTrue="1" operator="lessThan">
      <formula>NOW()</formula>
    </cfRule>
  </conditionalFormatting>
  <conditionalFormatting sqref="N637">
    <cfRule type="cellIs" dxfId="1256" priority="1397" stopIfTrue="1" operator="equal">
      <formula>""</formula>
    </cfRule>
    <cfRule type="cellIs" dxfId="1255" priority="1398" stopIfTrue="1" operator="lessThan">
      <formula>NOW()</formula>
    </cfRule>
  </conditionalFormatting>
  <conditionalFormatting sqref="N637">
    <cfRule type="cellIs" dxfId="1254" priority="1395" stopIfTrue="1" operator="equal">
      <formula>""</formula>
    </cfRule>
    <cfRule type="cellIs" dxfId="1253" priority="1396" stopIfTrue="1" operator="lessThan">
      <formula>NOW()</formula>
    </cfRule>
  </conditionalFormatting>
  <conditionalFormatting sqref="N637">
    <cfRule type="cellIs" dxfId="1252" priority="1392" stopIfTrue="1" operator="lessThan">
      <formula>NOW()</formula>
    </cfRule>
    <cfRule type="cellIs" dxfId="1251" priority="1393" stopIfTrue="1" operator="lessThan">
      <formula>NOW()</formula>
    </cfRule>
    <cfRule type="cellIs" dxfId="1250" priority="1394" stopIfTrue="1" operator="lessThan">
      <formula>(TODAY)</formula>
    </cfRule>
  </conditionalFormatting>
  <conditionalFormatting sqref="N633">
    <cfRule type="cellIs" dxfId="1249" priority="1390" stopIfTrue="1" operator="equal">
      <formula>""</formula>
    </cfRule>
    <cfRule type="cellIs" dxfId="1248" priority="1391" stopIfTrue="1" operator="lessThan">
      <formula>NOW()</formula>
    </cfRule>
  </conditionalFormatting>
  <conditionalFormatting sqref="N633">
    <cfRule type="cellIs" dxfId="1247" priority="1388" stopIfTrue="1" operator="equal">
      <formula>""</formula>
    </cfRule>
    <cfRule type="cellIs" dxfId="1246" priority="1389" stopIfTrue="1" operator="lessThan">
      <formula>NOW()</formula>
    </cfRule>
  </conditionalFormatting>
  <conditionalFormatting sqref="N633">
    <cfRule type="cellIs" dxfId="1245" priority="1385" stopIfTrue="1" operator="lessThan">
      <formula>NOW()</formula>
    </cfRule>
    <cfRule type="cellIs" dxfId="1244" priority="1386" stopIfTrue="1" operator="lessThan">
      <formula>NOW()</formula>
    </cfRule>
    <cfRule type="cellIs" dxfId="1243" priority="1387" stopIfTrue="1" operator="lessThan">
      <formula>(TODAY)</formula>
    </cfRule>
  </conditionalFormatting>
  <conditionalFormatting sqref="N1300">
    <cfRule type="cellIs" dxfId="1242" priority="1383" stopIfTrue="1" operator="equal">
      <formula>""</formula>
    </cfRule>
    <cfRule type="cellIs" dxfId="1241" priority="1384" stopIfTrue="1" operator="lessThan">
      <formula>NOW()</formula>
    </cfRule>
  </conditionalFormatting>
  <conditionalFormatting sqref="N1300">
    <cfRule type="cellIs" dxfId="1240" priority="1380" stopIfTrue="1" operator="lessThan">
      <formula>NOW()</formula>
    </cfRule>
    <cfRule type="cellIs" dxfId="1239" priority="1381" stopIfTrue="1" operator="lessThan">
      <formula>NOW()</formula>
    </cfRule>
    <cfRule type="cellIs" dxfId="1238" priority="1382" stopIfTrue="1" operator="lessThan">
      <formula>(TODAY)</formula>
    </cfRule>
  </conditionalFormatting>
  <conditionalFormatting sqref="BB1245">
    <cfRule type="cellIs" dxfId="1237" priority="1378" stopIfTrue="1" operator="equal">
      <formula>""</formula>
    </cfRule>
    <cfRule type="cellIs" dxfId="1236" priority="1379" stopIfTrue="1" operator="lessThan">
      <formula>NOW()</formula>
    </cfRule>
  </conditionalFormatting>
  <conditionalFormatting sqref="BB1245">
    <cfRule type="cellIs" dxfId="1235" priority="1376" stopIfTrue="1" operator="equal">
      <formula>""</formula>
    </cfRule>
    <cfRule type="cellIs" dxfId="1234" priority="1377" stopIfTrue="1" operator="lessThan">
      <formula>NOW()</formula>
    </cfRule>
  </conditionalFormatting>
  <conditionalFormatting sqref="BB1245">
    <cfRule type="cellIs" dxfId="1233" priority="1373" stopIfTrue="1" operator="lessThan">
      <formula>NOW()</formula>
    </cfRule>
    <cfRule type="cellIs" dxfId="1232" priority="1374" stopIfTrue="1" operator="lessThan">
      <formula>NOW()</formula>
    </cfRule>
    <cfRule type="cellIs" dxfId="1231" priority="1375" stopIfTrue="1" operator="lessThan">
      <formula>(TODAY)</formula>
    </cfRule>
  </conditionalFormatting>
  <conditionalFormatting sqref="N792">
    <cfRule type="cellIs" dxfId="1230" priority="1371" stopIfTrue="1" operator="equal">
      <formula>""</formula>
    </cfRule>
    <cfRule type="cellIs" dxfId="1229" priority="1372" stopIfTrue="1" operator="lessThan">
      <formula>NOW()</formula>
    </cfRule>
  </conditionalFormatting>
  <conditionalFormatting sqref="N792">
    <cfRule type="cellIs" dxfId="1228" priority="1369" stopIfTrue="1" operator="equal">
      <formula>""</formula>
    </cfRule>
    <cfRule type="cellIs" dxfId="1227" priority="1370" stopIfTrue="1" operator="lessThan">
      <formula>NOW()</formula>
    </cfRule>
  </conditionalFormatting>
  <conditionalFormatting sqref="AA592">
    <cfRule type="cellIs" dxfId="1226" priority="1367" stopIfTrue="1" operator="equal">
      <formula>""</formula>
    </cfRule>
    <cfRule type="cellIs" dxfId="1225" priority="1368" stopIfTrue="1" operator="lessThan">
      <formula>NOW()</formula>
    </cfRule>
  </conditionalFormatting>
  <conditionalFormatting sqref="AA592">
    <cfRule type="cellIs" dxfId="1224" priority="1365" stopIfTrue="1" operator="equal">
      <formula>""</formula>
    </cfRule>
    <cfRule type="cellIs" dxfId="1223" priority="1366" stopIfTrue="1" operator="lessThan">
      <formula>NOW()</formula>
    </cfRule>
  </conditionalFormatting>
  <conditionalFormatting sqref="N554">
    <cfRule type="cellIs" dxfId="1222" priority="1363" stopIfTrue="1" operator="equal">
      <formula>""</formula>
    </cfRule>
    <cfRule type="cellIs" dxfId="1221" priority="1364" stopIfTrue="1" operator="lessThan">
      <formula>NOW()</formula>
    </cfRule>
  </conditionalFormatting>
  <conditionalFormatting sqref="N554">
    <cfRule type="cellIs" dxfId="1220" priority="1361" stopIfTrue="1" operator="equal">
      <formula>""</formula>
    </cfRule>
    <cfRule type="cellIs" dxfId="1219" priority="1362" stopIfTrue="1" operator="lessThan">
      <formula>NOW()</formula>
    </cfRule>
  </conditionalFormatting>
  <conditionalFormatting sqref="N554">
    <cfRule type="cellIs" dxfId="1218" priority="1359" stopIfTrue="1" operator="equal">
      <formula>""</formula>
    </cfRule>
    <cfRule type="cellIs" dxfId="1217" priority="1360" stopIfTrue="1" operator="lessThan">
      <formula>NOW()</formula>
    </cfRule>
  </conditionalFormatting>
  <conditionalFormatting sqref="N554">
    <cfRule type="cellIs" dxfId="1216" priority="1357" stopIfTrue="1" operator="equal">
      <formula>""</formula>
    </cfRule>
    <cfRule type="cellIs" dxfId="1215" priority="1358" stopIfTrue="1" operator="lessThan">
      <formula>NOW()</formula>
    </cfRule>
  </conditionalFormatting>
  <conditionalFormatting sqref="N554">
    <cfRule type="cellIs" dxfId="1214" priority="1354" stopIfTrue="1" operator="lessThan">
      <formula>NOW()</formula>
    </cfRule>
    <cfRule type="cellIs" dxfId="1213" priority="1355" stopIfTrue="1" operator="lessThan">
      <formula>NOW()</formula>
    </cfRule>
    <cfRule type="cellIs" dxfId="1212" priority="1356" stopIfTrue="1" operator="lessThan">
      <formula>(TODAY)</formula>
    </cfRule>
  </conditionalFormatting>
  <conditionalFormatting sqref="N607">
    <cfRule type="cellIs" dxfId="1211" priority="1352" stopIfTrue="1" operator="equal">
      <formula>""</formula>
    </cfRule>
    <cfRule type="cellIs" dxfId="1210" priority="1353" stopIfTrue="1" operator="lessThan">
      <formula>NOW()</formula>
    </cfRule>
  </conditionalFormatting>
  <conditionalFormatting sqref="N607">
    <cfRule type="cellIs" dxfId="1209" priority="1350" stopIfTrue="1" operator="equal">
      <formula>""</formula>
    </cfRule>
    <cfRule type="cellIs" dxfId="1208" priority="1351" stopIfTrue="1" operator="lessThan">
      <formula>NOW()</formula>
    </cfRule>
  </conditionalFormatting>
  <conditionalFormatting sqref="N607">
    <cfRule type="cellIs" dxfId="1207" priority="1348" stopIfTrue="1" operator="equal">
      <formula>""</formula>
    </cfRule>
    <cfRule type="cellIs" dxfId="1206" priority="1349" stopIfTrue="1" operator="lessThan">
      <formula>NOW()</formula>
    </cfRule>
  </conditionalFormatting>
  <conditionalFormatting sqref="N607">
    <cfRule type="cellIs" dxfId="1205" priority="1345" stopIfTrue="1" operator="lessThan">
      <formula>NOW()</formula>
    </cfRule>
    <cfRule type="cellIs" dxfId="1204" priority="1346" stopIfTrue="1" operator="lessThan">
      <formula>NOW()</formula>
    </cfRule>
    <cfRule type="cellIs" dxfId="1203" priority="1347" stopIfTrue="1" operator="lessThan">
      <formula>(TODAY)</formula>
    </cfRule>
  </conditionalFormatting>
  <conditionalFormatting sqref="N1317">
    <cfRule type="cellIs" dxfId="1202" priority="1329" stopIfTrue="1" operator="equal">
      <formula>""</formula>
    </cfRule>
    <cfRule type="cellIs" dxfId="1201" priority="1330" stopIfTrue="1" operator="lessThan">
      <formula>NOW()</formula>
    </cfRule>
  </conditionalFormatting>
  <conditionalFormatting sqref="N1317">
    <cfRule type="cellIs" dxfId="1200" priority="1326" stopIfTrue="1" operator="lessThan">
      <formula>NOW()</formula>
    </cfRule>
    <cfRule type="cellIs" dxfId="1199" priority="1327" stopIfTrue="1" operator="lessThan">
      <formula>NOW()</formula>
    </cfRule>
    <cfRule type="cellIs" dxfId="1198" priority="1328" stopIfTrue="1" operator="lessThan">
      <formula>(TODAY)</formula>
    </cfRule>
  </conditionalFormatting>
  <conditionalFormatting sqref="N18">
    <cfRule type="cellIs" dxfId="1197" priority="1324" stopIfTrue="1" operator="equal">
      <formula>""</formula>
    </cfRule>
    <cfRule type="cellIs" dxfId="1196" priority="1325" stopIfTrue="1" operator="lessThan">
      <formula>NOW()</formula>
    </cfRule>
  </conditionalFormatting>
  <conditionalFormatting sqref="N18">
    <cfRule type="cellIs" dxfId="1195" priority="1321" stopIfTrue="1" operator="lessThan">
      <formula>NOW()</formula>
    </cfRule>
    <cfRule type="cellIs" dxfId="1194" priority="1322" stopIfTrue="1" operator="lessThan">
      <formula>NOW()</formula>
    </cfRule>
    <cfRule type="cellIs" dxfId="1193" priority="1323" stopIfTrue="1" operator="lessThan">
      <formula>(TODAY)</formula>
    </cfRule>
  </conditionalFormatting>
  <conditionalFormatting sqref="N43">
    <cfRule type="cellIs" dxfId="1192" priority="1319" stopIfTrue="1" operator="equal">
      <formula>""</formula>
    </cfRule>
    <cfRule type="cellIs" dxfId="1191" priority="1320" stopIfTrue="1" operator="lessThan">
      <formula>NOW()</formula>
    </cfRule>
  </conditionalFormatting>
  <conditionalFormatting sqref="N43">
    <cfRule type="cellIs" dxfId="1190" priority="1317" stopIfTrue="1" operator="equal">
      <formula>""</formula>
    </cfRule>
    <cfRule type="cellIs" dxfId="1189" priority="1318" stopIfTrue="1" operator="lessThan">
      <formula>NOW()</formula>
    </cfRule>
  </conditionalFormatting>
  <conditionalFormatting sqref="N39">
    <cfRule type="cellIs" dxfId="1188" priority="1315" stopIfTrue="1" operator="equal">
      <formula>""</formula>
    </cfRule>
    <cfRule type="cellIs" dxfId="1187" priority="1316" stopIfTrue="1" operator="lessThan">
      <formula>NOW()</formula>
    </cfRule>
  </conditionalFormatting>
  <conditionalFormatting sqref="N39">
    <cfRule type="cellIs" dxfId="1186" priority="1313" stopIfTrue="1" operator="equal">
      <formula>""</formula>
    </cfRule>
    <cfRule type="cellIs" dxfId="1185" priority="1314" stopIfTrue="1" operator="lessThan">
      <formula>NOW()</formula>
    </cfRule>
  </conditionalFormatting>
  <conditionalFormatting sqref="N1304">
    <cfRule type="cellIs" dxfId="1184" priority="1311" stopIfTrue="1" operator="equal">
      <formula>""</formula>
    </cfRule>
    <cfRule type="cellIs" dxfId="1183" priority="1312" stopIfTrue="1" operator="lessThan">
      <formula>NOW()</formula>
    </cfRule>
  </conditionalFormatting>
  <conditionalFormatting sqref="N1304">
    <cfRule type="cellIs" dxfId="1182" priority="1309" stopIfTrue="1" operator="equal">
      <formula>""</formula>
    </cfRule>
    <cfRule type="cellIs" dxfId="1181" priority="1310" stopIfTrue="1" operator="lessThan">
      <formula>NOW()</formula>
    </cfRule>
  </conditionalFormatting>
  <conditionalFormatting sqref="N1304">
    <cfRule type="cellIs" dxfId="1180" priority="1306" stopIfTrue="1" operator="lessThan">
      <formula>NOW()</formula>
    </cfRule>
    <cfRule type="cellIs" dxfId="1179" priority="1307" stopIfTrue="1" operator="lessThan">
      <formula>NOW()</formula>
    </cfRule>
    <cfRule type="cellIs" dxfId="1178" priority="1308" stopIfTrue="1" operator="lessThan">
      <formula>(TODAY)</formula>
    </cfRule>
  </conditionalFormatting>
  <conditionalFormatting sqref="N649">
    <cfRule type="cellIs" dxfId="1177" priority="1304" stopIfTrue="1" operator="equal">
      <formula>""</formula>
    </cfRule>
    <cfRule type="cellIs" dxfId="1176" priority="1305" stopIfTrue="1" operator="lessThan">
      <formula>NOW()</formula>
    </cfRule>
  </conditionalFormatting>
  <conditionalFormatting sqref="N649">
    <cfRule type="cellIs" dxfId="1175" priority="1302" stopIfTrue="1" operator="equal">
      <formula>""</formula>
    </cfRule>
    <cfRule type="cellIs" dxfId="1174" priority="1303" stopIfTrue="1" operator="lessThan">
      <formula>NOW()</formula>
    </cfRule>
  </conditionalFormatting>
  <conditionalFormatting sqref="N49">
    <cfRule type="cellIs" dxfId="1173" priority="1300" stopIfTrue="1" operator="equal">
      <formula>""</formula>
    </cfRule>
    <cfRule type="cellIs" dxfId="1172" priority="1301" stopIfTrue="1" operator="lessThan">
      <formula>NOW()</formula>
    </cfRule>
  </conditionalFormatting>
  <conditionalFormatting sqref="N49">
    <cfRule type="cellIs" dxfId="1171" priority="1298" stopIfTrue="1" operator="equal">
      <formula>""</formula>
    </cfRule>
    <cfRule type="cellIs" dxfId="1170" priority="1299" stopIfTrue="1" operator="lessThan">
      <formula>NOW()</formula>
    </cfRule>
  </conditionalFormatting>
  <conditionalFormatting sqref="N1221">
    <cfRule type="cellIs" dxfId="1169" priority="1296" stopIfTrue="1" operator="equal">
      <formula>""</formula>
    </cfRule>
    <cfRule type="cellIs" dxfId="1168" priority="1297" stopIfTrue="1" operator="lessThan">
      <formula>NOW()</formula>
    </cfRule>
  </conditionalFormatting>
  <conditionalFormatting sqref="N1221">
    <cfRule type="cellIs" dxfId="1167" priority="1294" stopIfTrue="1" operator="equal">
      <formula>""</formula>
    </cfRule>
    <cfRule type="cellIs" dxfId="1166" priority="1295" stopIfTrue="1" operator="lessThan">
      <formula>NOW()</formula>
    </cfRule>
  </conditionalFormatting>
  <conditionalFormatting sqref="N225">
    <cfRule type="cellIs" dxfId="1165" priority="1292" stopIfTrue="1" operator="equal">
      <formula>""</formula>
    </cfRule>
    <cfRule type="cellIs" dxfId="1164" priority="1293" stopIfTrue="1" operator="lessThan">
      <formula>NOW()</formula>
    </cfRule>
  </conditionalFormatting>
  <conditionalFormatting sqref="N225">
    <cfRule type="cellIs" dxfId="1163" priority="1290" stopIfTrue="1" operator="equal">
      <formula>""</formula>
    </cfRule>
    <cfRule type="cellIs" dxfId="1162" priority="1291" stopIfTrue="1" operator="lessThan">
      <formula>NOW()</formula>
    </cfRule>
  </conditionalFormatting>
  <conditionalFormatting sqref="N700">
    <cfRule type="cellIs" dxfId="1161" priority="1288" stopIfTrue="1" operator="equal">
      <formula>""</formula>
    </cfRule>
    <cfRule type="cellIs" dxfId="1160" priority="1289" stopIfTrue="1" operator="lessThan">
      <formula>NOW()</formula>
    </cfRule>
  </conditionalFormatting>
  <conditionalFormatting sqref="N700">
    <cfRule type="cellIs" dxfId="1159" priority="1286" stopIfTrue="1" operator="equal">
      <formula>""</formula>
    </cfRule>
    <cfRule type="cellIs" dxfId="1158" priority="1287" stopIfTrue="1" operator="lessThan">
      <formula>NOW()</formula>
    </cfRule>
  </conditionalFormatting>
  <conditionalFormatting sqref="N944">
    <cfRule type="cellIs" dxfId="1157" priority="1284" stopIfTrue="1" operator="equal">
      <formula>""</formula>
    </cfRule>
    <cfRule type="cellIs" dxfId="1156" priority="1285" stopIfTrue="1" operator="lessThan">
      <formula>NOW()</formula>
    </cfRule>
  </conditionalFormatting>
  <conditionalFormatting sqref="N944">
    <cfRule type="cellIs" dxfId="1155" priority="1282" stopIfTrue="1" operator="equal">
      <formula>""</formula>
    </cfRule>
    <cfRule type="cellIs" dxfId="1154" priority="1283" stopIfTrue="1" operator="lessThan">
      <formula>NOW()</formula>
    </cfRule>
  </conditionalFormatting>
  <conditionalFormatting sqref="N671">
    <cfRule type="cellIs" dxfId="1153" priority="1280" stopIfTrue="1" operator="equal">
      <formula>""</formula>
    </cfRule>
    <cfRule type="cellIs" dxfId="1152" priority="1281" stopIfTrue="1" operator="lessThan">
      <formula>NOW()</formula>
    </cfRule>
  </conditionalFormatting>
  <conditionalFormatting sqref="N671">
    <cfRule type="cellIs" dxfId="1151" priority="1278" stopIfTrue="1" operator="equal">
      <formula>""</formula>
    </cfRule>
    <cfRule type="cellIs" dxfId="1150" priority="1279" stopIfTrue="1" operator="lessThan">
      <formula>NOW()</formula>
    </cfRule>
  </conditionalFormatting>
  <conditionalFormatting sqref="N1033">
    <cfRule type="cellIs" dxfId="1149" priority="1276" stopIfTrue="1" operator="equal">
      <formula>""</formula>
    </cfRule>
    <cfRule type="cellIs" dxfId="1148" priority="1277" stopIfTrue="1" operator="lessThan">
      <formula>NOW()</formula>
    </cfRule>
  </conditionalFormatting>
  <conditionalFormatting sqref="N1033">
    <cfRule type="cellIs" dxfId="1147" priority="1274" stopIfTrue="1" operator="equal">
      <formula>""</formula>
    </cfRule>
    <cfRule type="cellIs" dxfId="1146" priority="1275" stopIfTrue="1" operator="lessThan">
      <formula>NOW()</formula>
    </cfRule>
  </conditionalFormatting>
  <conditionalFormatting sqref="N615">
    <cfRule type="cellIs" dxfId="1145" priority="1271" stopIfTrue="1" operator="lessThan">
      <formula>NOW()</formula>
    </cfRule>
    <cfRule type="cellIs" dxfId="1144" priority="1272" stopIfTrue="1" operator="lessThan">
      <formula>NOW()</formula>
    </cfRule>
    <cfRule type="cellIs" dxfId="1143" priority="1273" stopIfTrue="1" operator="lessThan">
      <formula>(TODAY)</formula>
    </cfRule>
  </conditionalFormatting>
  <conditionalFormatting sqref="N615">
    <cfRule type="cellIs" dxfId="1142" priority="1269" stopIfTrue="1" operator="equal">
      <formula>""</formula>
    </cfRule>
    <cfRule type="cellIs" dxfId="1141" priority="1270" stopIfTrue="1" operator="lessThan">
      <formula>NOW()</formula>
    </cfRule>
  </conditionalFormatting>
  <conditionalFormatting sqref="N661">
    <cfRule type="cellIs" dxfId="1140" priority="1266" stopIfTrue="1" operator="lessThan">
      <formula>NOW()</formula>
    </cfRule>
    <cfRule type="cellIs" dxfId="1139" priority="1267" stopIfTrue="1" operator="lessThan">
      <formula>NOW()</formula>
    </cfRule>
    <cfRule type="cellIs" dxfId="1138" priority="1268" stopIfTrue="1" operator="lessThan">
      <formula>(TODAY)</formula>
    </cfRule>
  </conditionalFormatting>
  <conditionalFormatting sqref="N287">
    <cfRule type="cellIs" dxfId="1137" priority="1261" stopIfTrue="1" operator="equal">
      <formula>""</formula>
    </cfRule>
    <cfRule type="cellIs" dxfId="1136" priority="1262" stopIfTrue="1" operator="lessThan">
      <formula>NOW()</formula>
    </cfRule>
  </conditionalFormatting>
  <conditionalFormatting sqref="N287">
    <cfRule type="cellIs" dxfId="1135" priority="1259" stopIfTrue="1" operator="equal">
      <formula>""</formula>
    </cfRule>
    <cfRule type="cellIs" dxfId="1134" priority="1260" stopIfTrue="1" operator="lessThan">
      <formula>NOW()</formula>
    </cfRule>
  </conditionalFormatting>
  <conditionalFormatting sqref="N287">
    <cfRule type="cellIs" dxfId="1133" priority="1256" stopIfTrue="1" operator="lessThan">
      <formula>NOW()</formula>
    </cfRule>
    <cfRule type="cellIs" dxfId="1132" priority="1257" stopIfTrue="1" operator="lessThan">
      <formula>NOW()</formula>
    </cfRule>
    <cfRule type="cellIs" dxfId="1131" priority="1258" stopIfTrue="1" operator="lessThan">
      <formula>(TODAY)</formula>
    </cfRule>
  </conditionalFormatting>
  <conditionalFormatting sqref="O1331">
    <cfRule type="cellIs" dxfId="1130" priority="1254" stopIfTrue="1" operator="equal">
      <formula>""</formula>
    </cfRule>
    <cfRule type="cellIs" dxfId="1129" priority="1255" stopIfTrue="1" operator="lessThan">
      <formula>NOW()</formula>
    </cfRule>
  </conditionalFormatting>
  <conditionalFormatting sqref="O1331">
    <cfRule type="cellIs" dxfId="1128" priority="1252" stopIfTrue="1" operator="equal">
      <formula>""</formula>
    </cfRule>
    <cfRule type="cellIs" dxfId="1127" priority="1253" stopIfTrue="1" operator="lessThan">
      <formula>NOW()</formula>
    </cfRule>
  </conditionalFormatting>
  <conditionalFormatting sqref="O1331">
    <cfRule type="cellIs" dxfId="1126" priority="1249" stopIfTrue="1" operator="lessThan">
      <formula>NOW()</formula>
    </cfRule>
    <cfRule type="cellIs" dxfId="1125" priority="1250" stopIfTrue="1" operator="lessThan">
      <formula>NOW()</formula>
    </cfRule>
    <cfRule type="cellIs" dxfId="1124" priority="1251" stopIfTrue="1" operator="lessThan">
      <formula>(TODAY)</formula>
    </cfRule>
  </conditionalFormatting>
  <conditionalFormatting sqref="N1331">
    <cfRule type="cellIs" dxfId="1123" priority="1247" stopIfTrue="1" operator="equal">
      <formula>""</formula>
    </cfRule>
    <cfRule type="cellIs" dxfId="1122" priority="1248" stopIfTrue="1" operator="lessThan">
      <formula>NOW()</formula>
    </cfRule>
  </conditionalFormatting>
  <conditionalFormatting sqref="N1331">
    <cfRule type="cellIs" dxfId="1121" priority="1245" stopIfTrue="1" operator="equal">
      <formula>""</formula>
    </cfRule>
    <cfRule type="cellIs" dxfId="1120" priority="1246" stopIfTrue="1" operator="lessThan">
      <formula>NOW()</formula>
    </cfRule>
  </conditionalFormatting>
  <conditionalFormatting sqref="N1331">
    <cfRule type="cellIs" dxfId="1119" priority="1242" stopIfTrue="1" operator="lessThan">
      <formula>NOW()</formula>
    </cfRule>
    <cfRule type="cellIs" dxfId="1118" priority="1243" stopIfTrue="1" operator="lessThan">
      <formula>NOW()</formula>
    </cfRule>
    <cfRule type="cellIs" dxfId="1117" priority="1244" stopIfTrue="1" operator="lessThan">
      <formula>(TODAY)</formula>
    </cfRule>
  </conditionalFormatting>
  <conditionalFormatting sqref="N1329">
    <cfRule type="cellIs" dxfId="1116" priority="1240" stopIfTrue="1" operator="equal">
      <formula>""</formula>
    </cfRule>
    <cfRule type="cellIs" dxfId="1115" priority="1241" stopIfTrue="1" operator="lessThan">
      <formula>NOW()</formula>
    </cfRule>
  </conditionalFormatting>
  <conditionalFormatting sqref="N1329">
    <cfRule type="cellIs" dxfId="1114" priority="1237" stopIfTrue="1" operator="lessThan">
      <formula>NOW()</formula>
    </cfRule>
    <cfRule type="cellIs" dxfId="1113" priority="1238" stopIfTrue="1" operator="lessThan">
      <formula>NOW()</formula>
    </cfRule>
    <cfRule type="cellIs" dxfId="1112" priority="1239" stopIfTrue="1" operator="lessThan">
      <formula>(TODAY)</formula>
    </cfRule>
  </conditionalFormatting>
  <conditionalFormatting sqref="N1332">
    <cfRule type="cellIs" dxfId="1111" priority="1235" stopIfTrue="1" operator="equal">
      <formula>""</formula>
    </cfRule>
    <cfRule type="cellIs" dxfId="1110" priority="1236" stopIfTrue="1" operator="lessThan">
      <formula>NOW()</formula>
    </cfRule>
  </conditionalFormatting>
  <conditionalFormatting sqref="N1332">
    <cfRule type="cellIs" dxfId="1109" priority="1232" stopIfTrue="1" operator="lessThan">
      <formula>NOW()</formula>
    </cfRule>
    <cfRule type="cellIs" dxfId="1108" priority="1233" stopIfTrue="1" operator="lessThan">
      <formula>NOW()</formula>
    </cfRule>
    <cfRule type="cellIs" dxfId="1107" priority="1234" stopIfTrue="1" operator="lessThan">
      <formula>(TODAY)</formula>
    </cfRule>
  </conditionalFormatting>
  <conditionalFormatting sqref="L1334">
    <cfRule type="cellIs" dxfId="1106" priority="1225" stopIfTrue="1" operator="equal">
      <formula>""</formula>
    </cfRule>
    <cfRule type="cellIs" dxfId="1105" priority="1226" stopIfTrue="1" operator="lessThan">
      <formula>NOW()</formula>
    </cfRule>
  </conditionalFormatting>
  <conditionalFormatting sqref="L1334">
    <cfRule type="cellIs" dxfId="1104" priority="1222" stopIfTrue="1" operator="lessThan">
      <formula>NOW()</formula>
    </cfRule>
    <cfRule type="cellIs" dxfId="1103" priority="1223" stopIfTrue="1" operator="lessThan">
      <formula>NOW()</formula>
    </cfRule>
    <cfRule type="cellIs" dxfId="1102" priority="1224" stopIfTrue="1" operator="lessThan">
      <formula>(TODAY)</formula>
    </cfRule>
  </conditionalFormatting>
  <conditionalFormatting sqref="P1334">
    <cfRule type="cellIs" dxfId="1101" priority="1220" stopIfTrue="1" operator="equal">
      <formula>""</formula>
    </cfRule>
    <cfRule type="cellIs" dxfId="1100" priority="1221" stopIfTrue="1" operator="lessThan">
      <formula>NOW()</formula>
    </cfRule>
  </conditionalFormatting>
  <conditionalFormatting sqref="P1334">
    <cfRule type="cellIs" dxfId="1099" priority="1218" stopIfTrue="1" operator="equal">
      <formula>""</formula>
    </cfRule>
    <cfRule type="cellIs" dxfId="1098" priority="1219" stopIfTrue="1" operator="lessThan">
      <formula>NOW()</formula>
    </cfRule>
  </conditionalFormatting>
  <conditionalFormatting sqref="P1334">
    <cfRule type="cellIs" dxfId="1097" priority="1215" stopIfTrue="1" operator="lessThan">
      <formula>NOW()</formula>
    </cfRule>
    <cfRule type="cellIs" dxfId="1096" priority="1216" stopIfTrue="1" operator="lessThan">
      <formula>NOW()</formula>
    </cfRule>
    <cfRule type="cellIs" dxfId="1095" priority="1217" stopIfTrue="1" operator="lessThan">
      <formula>(TODAY)</formula>
    </cfRule>
  </conditionalFormatting>
  <conditionalFormatting sqref="N1334">
    <cfRule type="cellIs" dxfId="1094" priority="1213" stopIfTrue="1" operator="equal">
      <formula>""</formula>
    </cfRule>
    <cfRule type="cellIs" dxfId="1093" priority="1214" stopIfTrue="1" operator="lessThan">
      <formula>NOW()</formula>
    </cfRule>
  </conditionalFormatting>
  <conditionalFormatting sqref="N1334">
    <cfRule type="cellIs" dxfId="1092" priority="1210" stopIfTrue="1" operator="lessThan">
      <formula>NOW()</formula>
    </cfRule>
    <cfRule type="cellIs" dxfId="1091" priority="1211" stopIfTrue="1" operator="lessThan">
      <formula>NOW()</formula>
    </cfRule>
    <cfRule type="cellIs" dxfId="1090" priority="1212" stopIfTrue="1" operator="lessThan">
      <formula>(TODAY)</formula>
    </cfRule>
  </conditionalFormatting>
  <conditionalFormatting sqref="N1334">
    <cfRule type="cellIs" dxfId="1089" priority="1208" stopIfTrue="1" operator="equal">
      <formula>""</formula>
    </cfRule>
    <cfRule type="cellIs" dxfId="1088" priority="1209" stopIfTrue="1" operator="lessThan">
      <formula>NOW()</formula>
    </cfRule>
  </conditionalFormatting>
  <conditionalFormatting sqref="N1334">
    <cfRule type="cellIs" dxfId="1087" priority="1206" stopIfTrue="1" operator="equal">
      <formula>""</formula>
    </cfRule>
    <cfRule type="cellIs" dxfId="1086" priority="1207" stopIfTrue="1" operator="lessThan">
      <formula>NOW()</formula>
    </cfRule>
  </conditionalFormatting>
  <conditionalFormatting sqref="N1334">
    <cfRule type="cellIs" dxfId="1085" priority="1203" stopIfTrue="1" operator="lessThan">
      <formula>NOW()</formula>
    </cfRule>
    <cfRule type="cellIs" dxfId="1084" priority="1204" stopIfTrue="1" operator="lessThan">
      <formula>NOW()</formula>
    </cfRule>
    <cfRule type="cellIs" dxfId="1083" priority="1205" stopIfTrue="1" operator="lessThan">
      <formula>(TODAY)</formula>
    </cfRule>
  </conditionalFormatting>
  <conditionalFormatting sqref="N1335">
    <cfRule type="cellIs" dxfId="1082" priority="1201" stopIfTrue="1" operator="equal">
      <formula>""</formula>
    </cfRule>
    <cfRule type="cellIs" dxfId="1081" priority="1202" stopIfTrue="1" operator="lessThan">
      <formula>NOW()</formula>
    </cfRule>
  </conditionalFormatting>
  <conditionalFormatting sqref="N1335">
    <cfRule type="cellIs" dxfId="1080" priority="1198" stopIfTrue="1" operator="lessThan">
      <formula>NOW()</formula>
    </cfRule>
    <cfRule type="cellIs" dxfId="1079" priority="1199" stopIfTrue="1" operator="lessThan">
      <formula>NOW()</formula>
    </cfRule>
    <cfRule type="cellIs" dxfId="1078" priority="1200" stopIfTrue="1" operator="lessThan">
      <formula>(TODAY)</formula>
    </cfRule>
  </conditionalFormatting>
  <conditionalFormatting sqref="N1335">
    <cfRule type="cellIs" dxfId="1077" priority="1196" stopIfTrue="1" operator="equal">
      <formula>""</formula>
    </cfRule>
    <cfRule type="cellIs" dxfId="1076" priority="1197" stopIfTrue="1" operator="lessThan">
      <formula>NOW()</formula>
    </cfRule>
  </conditionalFormatting>
  <conditionalFormatting sqref="N1335">
    <cfRule type="cellIs" dxfId="1075" priority="1194" stopIfTrue="1" operator="equal">
      <formula>""</formula>
    </cfRule>
    <cfRule type="cellIs" dxfId="1074" priority="1195" stopIfTrue="1" operator="lessThan">
      <formula>NOW()</formula>
    </cfRule>
  </conditionalFormatting>
  <conditionalFormatting sqref="N1335">
    <cfRule type="cellIs" dxfId="1073" priority="1191" stopIfTrue="1" operator="lessThan">
      <formula>NOW()</formula>
    </cfRule>
    <cfRule type="cellIs" dxfId="1072" priority="1192" stopIfTrue="1" operator="lessThan">
      <formula>NOW()</formula>
    </cfRule>
    <cfRule type="cellIs" dxfId="1071" priority="1193" stopIfTrue="1" operator="lessThan">
      <formula>(TODAY)</formula>
    </cfRule>
  </conditionalFormatting>
  <conditionalFormatting sqref="N525">
    <cfRule type="cellIs" dxfId="1070" priority="1188" stopIfTrue="1" operator="lessThan">
      <formula>NOW()</formula>
    </cfRule>
    <cfRule type="cellIs" dxfId="1069" priority="1189" stopIfTrue="1" operator="lessThan">
      <formula>NOW()</formula>
    </cfRule>
    <cfRule type="cellIs" dxfId="1068" priority="1190" stopIfTrue="1" operator="lessThan">
      <formula>(TODAY)</formula>
    </cfRule>
  </conditionalFormatting>
  <conditionalFormatting sqref="N253">
    <cfRule type="cellIs" dxfId="1067" priority="1186" stopIfTrue="1" operator="equal">
      <formula>""</formula>
    </cfRule>
    <cfRule type="cellIs" dxfId="1066" priority="1187" stopIfTrue="1" operator="lessThan">
      <formula>NOW()</formula>
    </cfRule>
  </conditionalFormatting>
  <conditionalFormatting sqref="N253">
    <cfRule type="cellIs" dxfId="1065" priority="1184" stopIfTrue="1" operator="equal">
      <formula>""</formula>
    </cfRule>
    <cfRule type="cellIs" dxfId="1064" priority="1185" stopIfTrue="1" operator="lessThan">
      <formula>NOW()</formula>
    </cfRule>
  </conditionalFormatting>
  <conditionalFormatting sqref="N227">
    <cfRule type="cellIs" dxfId="1063" priority="1182" stopIfTrue="1" operator="equal">
      <formula>""</formula>
    </cfRule>
    <cfRule type="cellIs" dxfId="1062" priority="1183" stopIfTrue="1" operator="lessThan">
      <formula>NOW()</formula>
    </cfRule>
  </conditionalFormatting>
  <conditionalFormatting sqref="N227">
    <cfRule type="cellIs" dxfId="1061" priority="1180" stopIfTrue="1" operator="equal">
      <formula>""</formula>
    </cfRule>
    <cfRule type="cellIs" dxfId="1060" priority="1181" stopIfTrue="1" operator="lessThan">
      <formula>NOW()</formula>
    </cfRule>
  </conditionalFormatting>
  <conditionalFormatting sqref="N185">
    <cfRule type="cellIs" dxfId="1059" priority="1178" stopIfTrue="1" operator="equal">
      <formula>""</formula>
    </cfRule>
    <cfRule type="cellIs" dxfId="1058" priority="1179" stopIfTrue="1" operator="lessThan">
      <formula>NOW()</formula>
    </cfRule>
  </conditionalFormatting>
  <conditionalFormatting sqref="N185">
    <cfRule type="cellIs" dxfId="1057" priority="1176" stopIfTrue="1" operator="equal">
      <formula>""</formula>
    </cfRule>
    <cfRule type="cellIs" dxfId="1056" priority="1177" stopIfTrue="1" operator="lessThan">
      <formula>NOW()</formula>
    </cfRule>
  </conditionalFormatting>
  <conditionalFormatting sqref="C723">
    <cfRule type="expression" dxfId="1055" priority="1175" stopIfTrue="1">
      <formula>$B723=""</formula>
    </cfRule>
  </conditionalFormatting>
  <conditionalFormatting sqref="C723">
    <cfRule type="expression" dxfId="1054" priority="1174" stopIfTrue="1">
      <formula>$B723=""</formula>
    </cfRule>
  </conditionalFormatting>
  <conditionalFormatting sqref="N728">
    <cfRule type="cellIs" dxfId="1053" priority="1172" stopIfTrue="1" operator="equal">
      <formula>""</formula>
    </cfRule>
    <cfRule type="cellIs" dxfId="1052" priority="1173" stopIfTrue="1" operator="lessThan">
      <formula>NOW()</formula>
    </cfRule>
  </conditionalFormatting>
  <conditionalFormatting sqref="N728">
    <cfRule type="cellIs" dxfId="1051" priority="1169" stopIfTrue="1" operator="lessThan">
      <formula>NOW()</formula>
    </cfRule>
    <cfRule type="cellIs" dxfId="1050" priority="1170" stopIfTrue="1" operator="lessThan">
      <formula>NOW()</formula>
    </cfRule>
    <cfRule type="cellIs" dxfId="1049" priority="1171" stopIfTrue="1" operator="lessThan">
      <formula>(TODAY)</formula>
    </cfRule>
  </conditionalFormatting>
  <conditionalFormatting sqref="N246">
    <cfRule type="cellIs" dxfId="1048" priority="1167" stopIfTrue="1" operator="equal">
      <formula>""</formula>
    </cfRule>
    <cfRule type="cellIs" dxfId="1047" priority="1168" stopIfTrue="1" operator="lessThan">
      <formula>NOW()</formula>
    </cfRule>
  </conditionalFormatting>
  <conditionalFormatting sqref="N246">
    <cfRule type="cellIs" dxfId="1046" priority="1164" stopIfTrue="1" operator="lessThan">
      <formula>NOW()</formula>
    </cfRule>
    <cfRule type="cellIs" dxfId="1045" priority="1165" stopIfTrue="1" operator="lessThan">
      <formula>NOW()</formula>
    </cfRule>
    <cfRule type="cellIs" dxfId="1044" priority="1166" stopIfTrue="1" operator="lessThan">
      <formula>(TODAY)</formula>
    </cfRule>
  </conditionalFormatting>
  <conditionalFormatting sqref="N310">
    <cfRule type="cellIs" dxfId="1043" priority="1162" stopIfTrue="1" operator="equal">
      <formula>""</formula>
    </cfRule>
    <cfRule type="cellIs" dxfId="1042" priority="1163" stopIfTrue="1" operator="lessThan">
      <formula>NOW()</formula>
    </cfRule>
  </conditionalFormatting>
  <conditionalFormatting sqref="N310">
    <cfRule type="cellIs" dxfId="1041" priority="1160" stopIfTrue="1" operator="equal">
      <formula>""</formula>
    </cfRule>
    <cfRule type="cellIs" dxfId="1040" priority="1161" stopIfTrue="1" operator="lessThan">
      <formula>NOW()</formula>
    </cfRule>
  </conditionalFormatting>
  <conditionalFormatting sqref="N311">
    <cfRule type="cellIs" dxfId="1039" priority="1158" stopIfTrue="1" operator="equal">
      <formula>""</formula>
    </cfRule>
    <cfRule type="cellIs" dxfId="1038" priority="1159" stopIfTrue="1" operator="lessThan">
      <formula>NOW()</formula>
    </cfRule>
  </conditionalFormatting>
  <conditionalFormatting sqref="N311">
    <cfRule type="cellIs" dxfId="1037" priority="1156" stopIfTrue="1" operator="equal">
      <formula>""</formula>
    </cfRule>
    <cfRule type="cellIs" dxfId="1036" priority="1157" stopIfTrue="1" operator="lessThan">
      <formula>NOW()</formula>
    </cfRule>
  </conditionalFormatting>
  <conditionalFormatting sqref="N467">
    <cfRule type="cellIs" dxfId="1035" priority="1154" stopIfTrue="1" operator="equal">
      <formula>""</formula>
    </cfRule>
    <cfRule type="cellIs" dxfId="1034" priority="1155" stopIfTrue="1" operator="lessThan">
      <formula>NOW()</formula>
    </cfRule>
  </conditionalFormatting>
  <conditionalFormatting sqref="N467">
    <cfRule type="cellIs" dxfId="1033" priority="1152" stopIfTrue="1" operator="equal">
      <formula>""</formula>
    </cfRule>
    <cfRule type="cellIs" dxfId="1032" priority="1153" stopIfTrue="1" operator="lessThan">
      <formula>NOW()</formula>
    </cfRule>
  </conditionalFormatting>
  <conditionalFormatting sqref="N806">
    <cfRule type="cellIs" dxfId="1031" priority="1150" stopIfTrue="1" operator="equal">
      <formula>""</formula>
    </cfRule>
    <cfRule type="cellIs" dxfId="1030" priority="1151" stopIfTrue="1" operator="lessThan">
      <formula>NOW()</formula>
    </cfRule>
  </conditionalFormatting>
  <conditionalFormatting sqref="N806">
    <cfRule type="cellIs" dxfId="1029" priority="1148" stopIfTrue="1" operator="equal">
      <formula>""</formula>
    </cfRule>
    <cfRule type="cellIs" dxfId="1028" priority="1149" stopIfTrue="1" operator="lessThan">
      <formula>NOW()</formula>
    </cfRule>
  </conditionalFormatting>
  <conditionalFormatting sqref="N1342">
    <cfRule type="cellIs" dxfId="1027" priority="1146" stopIfTrue="1" operator="equal">
      <formula>""</formula>
    </cfRule>
    <cfRule type="cellIs" dxfId="1026" priority="1147" stopIfTrue="1" operator="lessThan">
      <formula>NOW()</formula>
    </cfRule>
  </conditionalFormatting>
  <conditionalFormatting sqref="N1342">
    <cfRule type="cellIs" dxfId="1025" priority="1143" stopIfTrue="1" operator="lessThan">
      <formula>NOW()</formula>
    </cfRule>
    <cfRule type="cellIs" dxfId="1024" priority="1144" stopIfTrue="1" operator="lessThan">
      <formula>NOW()</formula>
    </cfRule>
    <cfRule type="cellIs" dxfId="1023" priority="1145" stopIfTrue="1" operator="lessThan">
      <formula>(TODAY)</formula>
    </cfRule>
  </conditionalFormatting>
  <conditionalFormatting sqref="N261">
    <cfRule type="cellIs" dxfId="1022" priority="1141" stopIfTrue="1" operator="equal">
      <formula>""</formula>
    </cfRule>
    <cfRule type="cellIs" dxfId="1021" priority="1142" stopIfTrue="1" operator="lessThan">
      <formula>NOW()</formula>
    </cfRule>
  </conditionalFormatting>
  <conditionalFormatting sqref="N261">
    <cfRule type="cellIs" dxfId="1020" priority="1138" stopIfTrue="1" operator="lessThan">
      <formula>NOW()</formula>
    </cfRule>
    <cfRule type="cellIs" dxfId="1019" priority="1139" stopIfTrue="1" operator="lessThan">
      <formula>NOW()</formula>
    </cfRule>
    <cfRule type="cellIs" dxfId="1018" priority="1140" stopIfTrue="1" operator="lessThan">
      <formula>(TODAY)</formula>
    </cfRule>
  </conditionalFormatting>
  <conditionalFormatting sqref="N327">
    <cfRule type="cellIs" dxfId="1017" priority="1136" stopIfTrue="1" operator="equal">
      <formula>""</formula>
    </cfRule>
    <cfRule type="cellIs" dxfId="1016" priority="1137" stopIfTrue="1" operator="lessThan">
      <formula>NOW()</formula>
    </cfRule>
  </conditionalFormatting>
  <conditionalFormatting sqref="N327">
    <cfRule type="cellIs" dxfId="1015" priority="1134" stopIfTrue="1" operator="equal">
      <formula>""</formula>
    </cfRule>
    <cfRule type="cellIs" dxfId="1014" priority="1135" stopIfTrue="1" operator="lessThan">
      <formula>NOW()</formula>
    </cfRule>
  </conditionalFormatting>
  <conditionalFormatting sqref="N337">
    <cfRule type="cellIs" dxfId="1013" priority="1132" stopIfTrue="1" operator="equal">
      <formula>""</formula>
    </cfRule>
    <cfRule type="cellIs" dxfId="1012" priority="1133" stopIfTrue="1" operator="lessThan">
      <formula>NOW()</formula>
    </cfRule>
  </conditionalFormatting>
  <conditionalFormatting sqref="N337">
    <cfRule type="cellIs" dxfId="1011" priority="1130" stopIfTrue="1" operator="equal">
      <formula>""</formula>
    </cfRule>
    <cfRule type="cellIs" dxfId="1010" priority="1131" stopIfTrue="1" operator="lessThan">
      <formula>NOW()</formula>
    </cfRule>
  </conditionalFormatting>
  <conditionalFormatting sqref="N465">
    <cfRule type="cellIs" dxfId="1009" priority="1128" stopIfTrue="1" operator="equal">
      <formula>""</formula>
    </cfRule>
    <cfRule type="cellIs" dxfId="1008" priority="1129" stopIfTrue="1" operator="lessThan">
      <formula>NOW()</formula>
    </cfRule>
  </conditionalFormatting>
  <conditionalFormatting sqref="N465">
    <cfRule type="cellIs" dxfId="1007" priority="1126" stopIfTrue="1" operator="equal">
      <formula>""</formula>
    </cfRule>
    <cfRule type="cellIs" dxfId="1006" priority="1127" stopIfTrue="1" operator="lessThan">
      <formula>NOW()</formula>
    </cfRule>
  </conditionalFormatting>
  <conditionalFormatting sqref="N52">
    <cfRule type="cellIs" dxfId="1005" priority="1124" stopIfTrue="1" operator="equal">
      <formula>""</formula>
    </cfRule>
    <cfRule type="cellIs" dxfId="1004" priority="1125" stopIfTrue="1" operator="lessThan">
      <formula>NOW()</formula>
    </cfRule>
  </conditionalFormatting>
  <conditionalFormatting sqref="N52">
    <cfRule type="cellIs" dxfId="1003" priority="1122" stopIfTrue="1" operator="equal">
      <formula>""</formula>
    </cfRule>
    <cfRule type="cellIs" dxfId="1002" priority="1123" stopIfTrue="1" operator="lessThan">
      <formula>NOW()</formula>
    </cfRule>
  </conditionalFormatting>
  <conditionalFormatting sqref="N52">
    <cfRule type="cellIs" dxfId="1001" priority="1119" stopIfTrue="1" operator="lessThan">
      <formula>NOW()</formula>
    </cfRule>
    <cfRule type="cellIs" dxfId="1000" priority="1120" stopIfTrue="1" operator="lessThan">
      <formula>NOW()</formula>
    </cfRule>
    <cfRule type="cellIs" dxfId="999" priority="1121" stopIfTrue="1" operator="lessThan">
      <formula>(TODAY)</formula>
    </cfRule>
  </conditionalFormatting>
  <conditionalFormatting sqref="N356">
    <cfRule type="cellIs" dxfId="998" priority="1116" stopIfTrue="1" operator="lessThan">
      <formula>NOW()</formula>
    </cfRule>
    <cfRule type="cellIs" dxfId="997" priority="1117" stopIfTrue="1" operator="lessThan">
      <formula>NOW()</formula>
    </cfRule>
    <cfRule type="cellIs" dxfId="996" priority="1118" stopIfTrue="1" operator="lessThan">
      <formula>(TODAY)</formula>
    </cfRule>
  </conditionalFormatting>
  <conditionalFormatting sqref="P619 N619">
    <cfRule type="cellIs" dxfId="995" priority="1114" stopIfTrue="1" operator="equal">
      <formula>""</formula>
    </cfRule>
    <cfRule type="cellIs" dxfId="994" priority="1115" stopIfTrue="1" operator="lessThan">
      <formula>NOW()</formula>
    </cfRule>
  </conditionalFormatting>
  <conditionalFormatting sqref="N619">
    <cfRule type="cellIs" dxfId="993" priority="1111" stopIfTrue="1" operator="lessThan">
      <formula>NOW()</formula>
    </cfRule>
    <cfRule type="cellIs" dxfId="992" priority="1112" stopIfTrue="1" operator="lessThan">
      <formula>NOW()</formula>
    </cfRule>
    <cfRule type="cellIs" dxfId="991" priority="1113" stopIfTrue="1" operator="lessThan">
      <formula>(TODAY)</formula>
    </cfRule>
  </conditionalFormatting>
  <conditionalFormatting sqref="P45 N45">
    <cfRule type="cellIs" dxfId="990" priority="1109" stopIfTrue="1" operator="equal">
      <formula>""</formula>
    </cfRule>
    <cfRule type="cellIs" dxfId="989" priority="1110" stopIfTrue="1" operator="lessThan">
      <formula>NOW()</formula>
    </cfRule>
  </conditionalFormatting>
  <conditionalFormatting sqref="P45 N45">
    <cfRule type="cellIs" dxfId="988" priority="1107" stopIfTrue="1" operator="equal">
      <formula>""</formula>
    </cfRule>
    <cfRule type="cellIs" dxfId="987" priority="1108" stopIfTrue="1" operator="lessThan">
      <formula>NOW()</formula>
    </cfRule>
  </conditionalFormatting>
  <conditionalFormatting sqref="N45">
    <cfRule type="cellIs" dxfId="986" priority="1105" stopIfTrue="1" operator="equal">
      <formula>""</formula>
    </cfRule>
    <cfRule type="cellIs" dxfId="985" priority="1106" stopIfTrue="1" operator="lessThan">
      <formula>NOW()</formula>
    </cfRule>
  </conditionalFormatting>
  <conditionalFormatting sqref="N45">
    <cfRule type="cellIs" dxfId="984" priority="1103" stopIfTrue="1" operator="equal">
      <formula>""</formula>
    </cfRule>
    <cfRule type="cellIs" dxfId="983" priority="1104" stopIfTrue="1" operator="lessThan">
      <formula>NOW()</formula>
    </cfRule>
  </conditionalFormatting>
  <conditionalFormatting sqref="N417">
    <cfRule type="cellIs" dxfId="982" priority="1101" stopIfTrue="1" operator="equal">
      <formula>""</formula>
    </cfRule>
    <cfRule type="cellIs" dxfId="981" priority="1102" stopIfTrue="1" operator="lessThan">
      <formula>NOW()</formula>
    </cfRule>
  </conditionalFormatting>
  <conditionalFormatting sqref="N417">
    <cfRule type="cellIs" dxfId="980" priority="1099" stopIfTrue="1" operator="equal">
      <formula>""</formula>
    </cfRule>
    <cfRule type="cellIs" dxfId="979" priority="1100" stopIfTrue="1" operator="lessThan">
      <formula>NOW()</formula>
    </cfRule>
  </conditionalFormatting>
  <conditionalFormatting sqref="N417">
    <cfRule type="cellIs" dxfId="978" priority="1096" stopIfTrue="1" operator="lessThan">
      <formula>NOW()</formula>
    </cfRule>
    <cfRule type="cellIs" dxfId="977" priority="1097" stopIfTrue="1" operator="lessThan">
      <formula>NOW()</formula>
    </cfRule>
    <cfRule type="cellIs" dxfId="976" priority="1098" stopIfTrue="1" operator="lessThan">
      <formula>(TODAY)</formula>
    </cfRule>
  </conditionalFormatting>
  <conditionalFormatting sqref="N79">
    <cfRule type="cellIs" dxfId="975" priority="1094" stopIfTrue="1" operator="equal">
      <formula>""</formula>
    </cfRule>
    <cfRule type="cellIs" dxfId="974" priority="1095" stopIfTrue="1" operator="lessThan">
      <formula>NOW()</formula>
    </cfRule>
  </conditionalFormatting>
  <conditionalFormatting sqref="N79">
    <cfRule type="cellIs" dxfId="973" priority="1092" stopIfTrue="1" operator="equal">
      <formula>""</formula>
    </cfRule>
    <cfRule type="cellIs" dxfId="972" priority="1093" stopIfTrue="1" operator="lessThan">
      <formula>NOW()</formula>
    </cfRule>
  </conditionalFormatting>
  <conditionalFormatting sqref="N74">
    <cfRule type="cellIs" dxfId="971" priority="1090" stopIfTrue="1" operator="equal">
      <formula>""</formula>
    </cfRule>
    <cfRule type="cellIs" dxfId="970" priority="1091" stopIfTrue="1" operator="lessThan">
      <formula>NOW()</formula>
    </cfRule>
  </conditionalFormatting>
  <conditionalFormatting sqref="N74">
    <cfRule type="cellIs" dxfId="969" priority="1088" stopIfTrue="1" operator="equal">
      <formula>""</formula>
    </cfRule>
    <cfRule type="cellIs" dxfId="968" priority="1089" stopIfTrue="1" operator="lessThan">
      <formula>NOW()</formula>
    </cfRule>
  </conditionalFormatting>
  <conditionalFormatting sqref="N984">
    <cfRule type="cellIs" dxfId="967" priority="1085" stopIfTrue="1" operator="lessThan">
      <formula>NOW()</formula>
    </cfRule>
    <cfRule type="cellIs" dxfId="966" priority="1086" stopIfTrue="1" operator="lessThan">
      <formula>NOW()</formula>
    </cfRule>
    <cfRule type="cellIs" dxfId="965" priority="1087" stopIfTrue="1" operator="lessThan">
      <formula>(TODAY)</formula>
    </cfRule>
  </conditionalFormatting>
  <conditionalFormatting sqref="N289">
    <cfRule type="cellIs" dxfId="964" priority="1083" stopIfTrue="1" operator="equal">
      <formula>""</formula>
    </cfRule>
    <cfRule type="cellIs" dxfId="963" priority="1084" stopIfTrue="1" operator="lessThan">
      <formula>NOW()</formula>
    </cfRule>
  </conditionalFormatting>
  <conditionalFormatting sqref="N289">
    <cfRule type="cellIs" dxfId="962" priority="1081" stopIfTrue="1" operator="equal">
      <formula>""</formula>
    </cfRule>
    <cfRule type="cellIs" dxfId="961" priority="1082" stopIfTrue="1" operator="lessThan">
      <formula>NOW()</formula>
    </cfRule>
  </conditionalFormatting>
  <conditionalFormatting sqref="N289">
    <cfRule type="cellIs" dxfId="960" priority="1078" stopIfTrue="1" operator="lessThan">
      <formula>NOW()</formula>
    </cfRule>
    <cfRule type="cellIs" dxfId="959" priority="1079" stopIfTrue="1" operator="lessThan">
      <formula>NOW()</formula>
    </cfRule>
    <cfRule type="cellIs" dxfId="958" priority="1080" stopIfTrue="1" operator="lessThan">
      <formula>(TODAY)</formula>
    </cfRule>
  </conditionalFormatting>
  <conditionalFormatting sqref="N423">
    <cfRule type="cellIs" dxfId="957" priority="1076" stopIfTrue="1" operator="equal">
      <formula>""</formula>
    </cfRule>
    <cfRule type="cellIs" dxfId="956" priority="1077" stopIfTrue="1" operator="lessThan">
      <formula>NOW()</formula>
    </cfRule>
  </conditionalFormatting>
  <conditionalFormatting sqref="N423">
    <cfRule type="cellIs" dxfId="955" priority="1074" stopIfTrue="1" operator="equal">
      <formula>""</formula>
    </cfRule>
    <cfRule type="cellIs" dxfId="954" priority="1075" stopIfTrue="1" operator="lessThan">
      <formula>NOW()</formula>
    </cfRule>
  </conditionalFormatting>
  <conditionalFormatting sqref="N423">
    <cfRule type="cellIs" dxfId="953" priority="1071" stopIfTrue="1" operator="lessThan">
      <formula>NOW()</formula>
    </cfRule>
    <cfRule type="cellIs" dxfId="952" priority="1072" stopIfTrue="1" operator="lessThan">
      <formula>NOW()</formula>
    </cfRule>
    <cfRule type="cellIs" dxfId="951" priority="1073" stopIfTrue="1" operator="lessThan">
      <formula>(TODAY)</formula>
    </cfRule>
  </conditionalFormatting>
  <conditionalFormatting sqref="N557">
    <cfRule type="cellIs" dxfId="950" priority="1069" stopIfTrue="1" operator="equal">
      <formula>""</formula>
    </cfRule>
    <cfRule type="cellIs" dxfId="949" priority="1070" stopIfTrue="1" operator="lessThan">
      <formula>NOW()</formula>
    </cfRule>
  </conditionalFormatting>
  <conditionalFormatting sqref="N557">
    <cfRule type="cellIs" dxfId="948" priority="1067" stopIfTrue="1" operator="equal">
      <formula>""</formula>
    </cfRule>
    <cfRule type="cellIs" dxfId="947" priority="1068" stopIfTrue="1" operator="lessThan">
      <formula>NOW()</formula>
    </cfRule>
  </conditionalFormatting>
  <conditionalFormatting sqref="N557">
    <cfRule type="cellIs" dxfId="946" priority="1064" stopIfTrue="1" operator="lessThan">
      <formula>NOW()</formula>
    </cfRule>
    <cfRule type="cellIs" dxfId="945" priority="1065" stopIfTrue="1" operator="lessThan">
      <formula>NOW()</formula>
    </cfRule>
    <cfRule type="cellIs" dxfId="944" priority="1066" stopIfTrue="1" operator="lessThan">
      <formula>(TODAY)</formula>
    </cfRule>
  </conditionalFormatting>
  <conditionalFormatting sqref="N804">
    <cfRule type="cellIs" dxfId="943" priority="1062" stopIfTrue="1" operator="equal">
      <formula>""</formula>
    </cfRule>
    <cfRule type="cellIs" dxfId="942" priority="1063" stopIfTrue="1" operator="lessThan">
      <formula>NOW()</formula>
    </cfRule>
  </conditionalFormatting>
  <conditionalFormatting sqref="N804">
    <cfRule type="cellIs" dxfId="941" priority="1060" stopIfTrue="1" operator="equal">
      <formula>""</formula>
    </cfRule>
    <cfRule type="cellIs" dxfId="940" priority="1061" stopIfTrue="1" operator="lessThan">
      <formula>NOW()</formula>
    </cfRule>
  </conditionalFormatting>
  <conditionalFormatting sqref="N804">
    <cfRule type="cellIs" dxfId="939" priority="1057" stopIfTrue="1" operator="lessThan">
      <formula>NOW()</formula>
    </cfRule>
    <cfRule type="cellIs" dxfId="938" priority="1058" stopIfTrue="1" operator="lessThan">
      <formula>NOW()</formula>
    </cfRule>
    <cfRule type="cellIs" dxfId="937" priority="1059" stopIfTrue="1" operator="lessThan">
      <formula>(TODAY)</formula>
    </cfRule>
  </conditionalFormatting>
  <conditionalFormatting sqref="N1333">
    <cfRule type="cellIs" dxfId="936" priority="1055" stopIfTrue="1" operator="equal">
      <formula>""</formula>
    </cfRule>
    <cfRule type="cellIs" dxfId="935" priority="1056" stopIfTrue="1" operator="lessThan">
      <formula>NOW()</formula>
    </cfRule>
  </conditionalFormatting>
  <conditionalFormatting sqref="N1333">
    <cfRule type="cellIs" dxfId="934" priority="1053" stopIfTrue="1" operator="equal">
      <formula>""</formula>
    </cfRule>
    <cfRule type="cellIs" dxfId="933" priority="1054" stopIfTrue="1" operator="lessThan">
      <formula>NOW()</formula>
    </cfRule>
  </conditionalFormatting>
  <conditionalFormatting sqref="N1333">
    <cfRule type="cellIs" dxfId="932" priority="1050" stopIfTrue="1" operator="lessThan">
      <formula>NOW()</formula>
    </cfRule>
    <cfRule type="cellIs" dxfId="931" priority="1051" stopIfTrue="1" operator="lessThan">
      <formula>NOW()</formula>
    </cfRule>
    <cfRule type="cellIs" dxfId="930" priority="1052" stopIfTrue="1" operator="lessThan">
      <formula>(TODAY)</formula>
    </cfRule>
  </conditionalFormatting>
  <conditionalFormatting sqref="N583">
    <cfRule type="cellIs" dxfId="929" priority="1048" stopIfTrue="1" operator="equal">
      <formula>""</formula>
    </cfRule>
    <cfRule type="cellIs" dxfId="928" priority="1049" stopIfTrue="1" operator="lessThan">
      <formula>NOW()</formula>
    </cfRule>
  </conditionalFormatting>
  <conditionalFormatting sqref="N583">
    <cfRule type="cellIs" dxfId="927" priority="1046" stopIfTrue="1" operator="equal">
      <formula>""</formula>
    </cfRule>
    <cfRule type="cellIs" dxfId="926" priority="1047" stopIfTrue="1" operator="lessThan">
      <formula>NOW()</formula>
    </cfRule>
  </conditionalFormatting>
  <conditionalFormatting sqref="N583">
    <cfRule type="cellIs" dxfId="925" priority="1043" stopIfTrue="1" operator="lessThan">
      <formula>NOW()</formula>
    </cfRule>
    <cfRule type="cellIs" dxfId="924" priority="1044" stopIfTrue="1" operator="lessThan">
      <formula>NOW()</formula>
    </cfRule>
    <cfRule type="cellIs" dxfId="923" priority="1045" stopIfTrue="1" operator="lessThan">
      <formula>(TODAY)</formula>
    </cfRule>
  </conditionalFormatting>
  <conditionalFormatting sqref="N249">
    <cfRule type="cellIs" dxfId="922" priority="1041" stopIfTrue="1" operator="equal">
      <formula>""</formula>
    </cfRule>
    <cfRule type="cellIs" dxfId="921" priority="1042" stopIfTrue="1" operator="lessThan">
      <formula>NOW()</formula>
    </cfRule>
  </conditionalFormatting>
  <conditionalFormatting sqref="N249">
    <cfRule type="cellIs" dxfId="920" priority="1039" stopIfTrue="1" operator="equal">
      <formula>""</formula>
    </cfRule>
    <cfRule type="cellIs" dxfId="919" priority="1040" stopIfTrue="1" operator="lessThan">
      <formula>NOW()</formula>
    </cfRule>
  </conditionalFormatting>
  <conditionalFormatting sqref="N249">
    <cfRule type="cellIs" dxfId="918" priority="1036" stopIfTrue="1" operator="lessThan">
      <formula>NOW()</formula>
    </cfRule>
    <cfRule type="cellIs" dxfId="917" priority="1037" stopIfTrue="1" operator="lessThan">
      <formula>NOW()</formula>
    </cfRule>
    <cfRule type="cellIs" dxfId="916" priority="1038" stopIfTrue="1" operator="lessThan">
      <formula>(TODAY)</formula>
    </cfRule>
  </conditionalFormatting>
  <conditionalFormatting sqref="N1274">
    <cfRule type="cellIs" dxfId="915" priority="1034" stopIfTrue="1" operator="equal">
      <formula>""</formula>
    </cfRule>
    <cfRule type="cellIs" dxfId="914" priority="1035" stopIfTrue="1" operator="lessThan">
      <formula>NOW()</formula>
    </cfRule>
  </conditionalFormatting>
  <conditionalFormatting sqref="N1274">
    <cfRule type="cellIs" dxfId="913" priority="1032" stopIfTrue="1" operator="equal">
      <formula>""</formula>
    </cfRule>
    <cfRule type="cellIs" dxfId="912" priority="1033" stopIfTrue="1" operator="lessThan">
      <formula>NOW()</formula>
    </cfRule>
  </conditionalFormatting>
  <conditionalFormatting sqref="N1274">
    <cfRule type="cellIs" dxfId="911" priority="1029" stopIfTrue="1" operator="lessThan">
      <formula>NOW()</formula>
    </cfRule>
    <cfRule type="cellIs" dxfId="910" priority="1030" stopIfTrue="1" operator="lessThan">
      <formula>NOW()</formula>
    </cfRule>
    <cfRule type="cellIs" dxfId="909" priority="1031" stopIfTrue="1" operator="lessThan">
      <formula>(TODAY)</formula>
    </cfRule>
  </conditionalFormatting>
  <conditionalFormatting sqref="N1272">
    <cfRule type="cellIs" dxfId="908" priority="1027" stopIfTrue="1" operator="equal">
      <formula>""</formula>
    </cfRule>
    <cfRule type="cellIs" dxfId="907" priority="1028" stopIfTrue="1" operator="lessThan">
      <formula>NOW()</formula>
    </cfRule>
  </conditionalFormatting>
  <conditionalFormatting sqref="N1272">
    <cfRule type="cellIs" dxfId="906" priority="1025" stopIfTrue="1" operator="equal">
      <formula>""</formula>
    </cfRule>
    <cfRule type="cellIs" dxfId="905" priority="1026" stopIfTrue="1" operator="lessThan">
      <formula>NOW()</formula>
    </cfRule>
  </conditionalFormatting>
  <conditionalFormatting sqref="N1272">
    <cfRule type="cellIs" dxfId="904" priority="1022" stopIfTrue="1" operator="lessThan">
      <formula>NOW()</formula>
    </cfRule>
    <cfRule type="cellIs" dxfId="903" priority="1023" stopIfTrue="1" operator="lessThan">
      <formula>NOW()</formula>
    </cfRule>
    <cfRule type="cellIs" dxfId="902" priority="1024" stopIfTrue="1" operator="lessThan">
      <formula>(TODAY)</formula>
    </cfRule>
  </conditionalFormatting>
  <conditionalFormatting sqref="N941">
    <cfRule type="cellIs" dxfId="901" priority="1020" stopIfTrue="1" operator="equal">
      <formula>""</formula>
    </cfRule>
    <cfRule type="cellIs" dxfId="900" priority="1021" stopIfTrue="1" operator="lessThan">
      <formula>NOW()</formula>
    </cfRule>
  </conditionalFormatting>
  <conditionalFormatting sqref="N941">
    <cfRule type="cellIs" dxfId="899" priority="1018" stopIfTrue="1" operator="equal">
      <formula>""</formula>
    </cfRule>
    <cfRule type="cellIs" dxfId="898" priority="1019" stopIfTrue="1" operator="lessThan">
      <formula>NOW()</formula>
    </cfRule>
  </conditionalFormatting>
  <conditionalFormatting sqref="N941">
    <cfRule type="cellIs" dxfId="897" priority="1015" stopIfTrue="1" operator="lessThan">
      <formula>NOW()</formula>
    </cfRule>
    <cfRule type="cellIs" dxfId="896" priority="1016" stopIfTrue="1" operator="lessThan">
      <formula>NOW()</formula>
    </cfRule>
    <cfRule type="cellIs" dxfId="895" priority="1017" stopIfTrue="1" operator="lessThan">
      <formula>(TODAY)</formula>
    </cfRule>
  </conditionalFormatting>
  <conditionalFormatting sqref="N1302">
    <cfRule type="cellIs" dxfId="894" priority="1012" stopIfTrue="1" operator="lessThan">
      <formula>NOW()</formula>
    </cfRule>
    <cfRule type="cellIs" dxfId="893" priority="1013" stopIfTrue="1" operator="lessThan">
      <formula>NOW()</formula>
    </cfRule>
    <cfRule type="cellIs" dxfId="892" priority="1014" stopIfTrue="1" operator="lessThan">
      <formula>(TODAY)</formula>
    </cfRule>
  </conditionalFormatting>
  <conditionalFormatting sqref="N252">
    <cfRule type="cellIs" dxfId="891" priority="1009" stopIfTrue="1" operator="lessThan">
      <formula>NOW()</formula>
    </cfRule>
    <cfRule type="cellIs" dxfId="890" priority="1010" stopIfTrue="1" operator="lessThan">
      <formula>NOW()</formula>
    </cfRule>
    <cfRule type="cellIs" dxfId="889" priority="1011" stopIfTrue="1" operator="lessThan">
      <formula>(TODAY)</formula>
    </cfRule>
  </conditionalFormatting>
  <conditionalFormatting sqref="N1276">
    <cfRule type="cellIs" dxfId="888" priority="1007" stopIfTrue="1" operator="equal">
      <formula>""</formula>
    </cfRule>
    <cfRule type="cellIs" dxfId="887" priority="1008" stopIfTrue="1" operator="lessThan">
      <formula>NOW()</formula>
    </cfRule>
  </conditionalFormatting>
  <conditionalFormatting sqref="N1276">
    <cfRule type="cellIs" dxfId="886" priority="1005" stopIfTrue="1" operator="equal">
      <formula>""</formula>
    </cfRule>
    <cfRule type="cellIs" dxfId="885" priority="1006" stopIfTrue="1" operator="lessThan">
      <formula>NOW()</formula>
    </cfRule>
  </conditionalFormatting>
  <conditionalFormatting sqref="N1276">
    <cfRule type="cellIs" dxfId="884" priority="1002" stopIfTrue="1" operator="lessThan">
      <formula>NOW()</formula>
    </cfRule>
    <cfRule type="cellIs" dxfId="883" priority="1003" stopIfTrue="1" operator="lessThan">
      <formula>NOW()</formula>
    </cfRule>
    <cfRule type="cellIs" dxfId="882" priority="1004" stopIfTrue="1" operator="lessThan">
      <formula>(TODAY)</formula>
    </cfRule>
  </conditionalFormatting>
  <conditionalFormatting sqref="N665">
    <cfRule type="cellIs" dxfId="881" priority="1000" stopIfTrue="1" operator="equal">
      <formula>""</formula>
    </cfRule>
    <cfRule type="cellIs" dxfId="880" priority="1001" stopIfTrue="1" operator="lessThan">
      <formula>NOW()</formula>
    </cfRule>
  </conditionalFormatting>
  <conditionalFormatting sqref="N665">
    <cfRule type="cellIs" dxfId="879" priority="998" stopIfTrue="1" operator="equal">
      <formula>""</formula>
    </cfRule>
    <cfRule type="cellIs" dxfId="878" priority="999" stopIfTrue="1" operator="lessThan">
      <formula>NOW()</formula>
    </cfRule>
  </conditionalFormatting>
  <conditionalFormatting sqref="N665">
    <cfRule type="cellIs" dxfId="877" priority="995" stopIfTrue="1" operator="lessThan">
      <formula>NOW()</formula>
    </cfRule>
    <cfRule type="cellIs" dxfId="876" priority="996" stopIfTrue="1" operator="lessThan">
      <formula>NOW()</formula>
    </cfRule>
    <cfRule type="cellIs" dxfId="875" priority="997" stopIfTrue="1" operator="lessThan">
      <formula>(TODAY)</formula>
    </cfRule>
  </conditionalFormatting>
  <conditionalFormatting sqref="N1055">
    <cfRule type="cellIs" dxfId="874" priority="993" stopIfTrue="1" operator="equal">
      <formula>""</formula>
    </cfRule>
    <cfRule type="cellIs" dxfId="873" priority="994" stopIfTrue="1" operator="lessThan">
      <formula>NOW()</formula>
    </cfRule>
  </conditionalFormatting>
  <conditionalFormatting sqref="N1055">
    <cfRule type="cellIs" dxfId="872" priority="991" stopIfTrue="1" operator="equal">
      <formula>""</formula>
    </cfRule>
    <cfRule type="cellIs" dxfId="871" priority="992" stopIfTrue="1" operator="lessThan">
      <formula>NOW()</formula>
    </cfRule>
  </conditionalFormatting>
  <conditionalFormatting sqref="N1055">
    <cfRule type="cellIs" dxfId="870" priority="988" stopIfTrue="1" operator="lessThan">
      <formula>NOW()</formula>
    </cfRule>
    <cfRule type="cellIs" dxfId="869" priority="989" stopIfTrue="1" operator="lessThan">
      <formula>NOW()</formula>
    </cfRule>
    <cfRule type="cellIs" dxfId="868" priority="990" stopIfTrue="1" operator="lessThan">
      <formula>(TODAY)</formula>
    </cfRule>
  </conditionalFormatting>
  <conditionalFormatting sqref="N768">
    <cfRule type="cellIs" dxfId="867" priority="979" stopIfTrue="1" operator="equal">
      <formula>""</formula>
    </cfRule>
    <cfRule type="cellIs" dxfId="866" priority="980" stopIfTrue="1" operator="lessThan">
      <formula>NOW()</formula>
    </cfRule>
  </conditionalFormatting>
  <conditionalFormatting sqref="N768">
    <cfRule type="cellIs" dxfId="865" priority="977" stopIfTrue="1" operator="equal">
      <formula>""</formula>
    </cfRule>
    <cfRule type="cellIs" dxfId="864" priority="978" stopIfTrue="1" operator="lessThan">
      <formula>NOW()</formula>
    </cfRule>
  </conditionalFormatting>
  <conditionalFormatting sqref="N768">
    <cfRule type="cellIs" dxfId="863" priority="974" stopIfTrue="1" operator="lessThan">
      <formula>NOW()</formula>
    </cfRule>
    <cfRule type="cellIs" dxfId="862" priority="975" stopIfTrue="1" operator="lessThan">
      <formula>NOW()</formula>
    </cfRule>
    <cfRule type="cellIs" dxfId="861" priority="976" stopIfTrue="1" operator="lessThan">
      <formula>(TODAY)</formula>
    </cfRule>
  </conditionalFormatting>
  <conditionalFormatting sqref="N1345">
    <cfRule type="cellIs" dxfId="860" priority="972" stopIfTrue="1" operator="equal">
      <formula>""</formula>
    </cfRule>
    <cfRule type="cellIs" dxfId="859" priority="973" stopIfTrue="1" operator="lessThan">
      <formula>NOW()</formula>
    </cfRule>
  </conditionalFormatting>
  <conditionalFormatting sqref="N1345">
    <cfRule type="cellIs" dxfId="858" priority="970" stopIfTrue="1" operator="equal">
      <formula>""</formula>
    </cfRule>
    <cfRule type="cellIs" dxfId="857" priority="971" stopIfTrue="1" operator="lessThan">
      <formula>NOW()</formula>
    </cfRule>
  </conditionalFormatting>
  <conditionalFormatting sqref="N1345">
    <cfRule type="cellIs" dxfId="856" priority="967" stopIfTrue="1" operator="lessThan">
      <formula>NOW()</formula>
    </cfRule>
    <cfRule type="cellIs" dxfId="855" priority="968" stopIfTrue="1" operator="lessThan">
      <formula>NOW()</formula>
    </cfRule>
    <cfRule type="cellIs" dxfId="854" priority="969" stopIfTrue="1" operator="lessThan">
      <formula>(TODAY)</formula>
    </cfRule>
  </conditionalFormatting>
  <conditionalFormatting sqref="N719">
    <cfRule type="cellIs" dxfId="853" priority="965" stopIfTrue="1" operator="equal">
      <formula>""</formula>
    </cfRule>
    <cfRule type="cellIs" dxfId="852" priority="966" stopIfTrue="1" operator="lessThan">
      <formula>NOW()</formula>
    </cfRule>
  </conditionalFormatting>
  <conditionalFormatting sqref="N719">
    <cfRule type="cellIs" dxfId="851" priority="963" stopIfTrue="1" operator="equal">
      <formula>""</formula>
    </cfRule>
    <cfRule type="cellIs" dxfId="850" priority="964" stopIfTrue="1" operator="lessThan">
      <formula>NOW()</formula>
    </cfRule>
  </conditionalFormatting>
  <conditionalFormatting sqref="N719">
    <cfRule type="cellIs" dxfId="849" priority="960" stopIfTrue="1" operator="lessThan">
      <formula>NOW()</formula>
    </cfRule>
    <cfRule type="cellIs" dxfId="848" priority="961" stopIfTrue="1" operator="lessThan">
      <formula>NOW()</formula>
    </cfRule>
    <cfRule type="cellIs" dxfId="847" priority="962" stopIfTrue="1" operator="lessThan">
      <formula>(TODAY)</formula>
    </cfRule>
  </conditionalFormatting>
  <conditionalFormatting sqref="N179">
    <cfRule type="cellIs" dxfId="846" priority="958" stopIfTrue="1" operator="equal">
      <formula>""</formula>
    </cfRule>
    <cfRule type="cellIs" dxfId="845" priority="959" stopIfTrue="1" operator="lessThan">
      <formula>NOW()</formula>
    </cfRule>
  </conditionalFormatting>
  <conditionalFormatting sqref="N179">
    <cfRule type="cellIs" dxfId="844" priority="955" stopIfTrue="1" operator="lessThan">
      <formula>NOW()</formula>
    </cfRule>
    <cfRule type="cellIs" dxfId="843" priority="956" stopIfTrue="1" operator="lessThan">
      <formula>NOW()</formula>
    </cfRule>
    <cfRule type="cellIs" dxfId="842" priority="957" stopIfTrue="1" operator="lessThan">
      <formula>(TODAY)</formula>
    </cfRule>
  </conditionalFormatting>
  <conditionalFormatting sqref="N1346">
    <cfRule type="cellIs" dxfId="841" priority="953" stopIfTrue="1" operator="equal">
      <formula>""</formula>
    </cfRule>
    <cfRule type="cellIs" dxfId="840" priority="954" stopIfTrue="1" operator="lessThan">
      <formula>NOW()</formula>
    </cfRule>
  </conditionalFormatting>
  <conditionalFormatting sqref="N1346">
    <cfRule type="cellIs" dxfId="839" priority="951" stopIfTrue="1" operator="equal">
      <formula>""</formula>
    </cfRule>
    <cfRule type="cellIs" dxfId="838" priority="952" stopIfTrue="1" operator="lessThan">
      <formula>NOW()</formula>
    </cfRule>
  </conditionalFormatting>
  <conditionalFormatting sqref="N1346">
    <cfRule type="cellIs" dxfId="837" priority="948" stopIfTrue="1" operator="lessThan">
      <formula>NOW()</formula>
    </cfRule>
    <cfRule type="cellIs" dxfId="836" priority="949" stopIfTrue="1" operator="lessThan">
      <formula>NOW()</formula>
    </cfRule>
    <cfRule type="cellIs" dxfId="835" priority="950" stopIfTrue="1" operator="lessThan">
      <formula>(TODAY)</formula>
    </cfRule>
  </conditionalFormatting>
  <conditionalFormatting sqref="N820">
    <cfRule type="cellIs" dxfId="834" priority="946" stopIfTrue="1" operator="equal">
      <formula>""</formula>
    </cfRule>
    <cfRule type="cellIs" dxfId="833" priority="947" stopIfTrue="1" operator="lessThan">
      <formula>NOW()</formula>
    </cfRule>
  </conditionalFormatting>
  <conditionalFormatting sqref="N820">
    <cfRule type="cellIs" dxfId="832" priority="944" stopIfTrue="1" operator="equal">
      <formula>""</formula>
    </cfRule>
    <cfRule type="cellIs" dxfId="831" priority="945" stopIfTrue="1" operator="lessThan">
      <formula>NOW()</formula>
    </cfRule>
  </conditionalFormatting>
  <conditionalFormatting sqref="N820">
    <cfRule type="cellIs" dxfId="830" priority="941" stopIfTrue="1" operator="lessThan">
      <formula>NOW()</formula>
    </cfRule>
    <cfRule type="cellIs" dxfId="829" priority="942" stopIfTrue="1" operator="lessThan">
      <formula>NOW()</formula>
    </cfRule>
    <cfRule type="cellIs" dxfId="828" priority="943" stopIfTrue="1" operator="lessThan">
      <formula>(TODAY)</formula>
    </cfRule>
  </conditionalFormatting>
  <conditionalFormatting sqref="N153">
    <cfRule type="cellIs" dxfId="827" priority="939" stopIfTrue="1" operator="equal">
      <formula>""</formula>
    </cfRule>
    <cfRule type="cellIs" dxfId="826" priority="940" stopIfTrue="1" operator="lessThan">
      <formula>NOW()</formula>
    </cfRule>
  </conditionalFormatting>
  <conditionalFormatting sqref="N153">
    <cfRule type="cellIs" dxfId="825" priority="937" stopIfTrue="1" operator="equal">
      <formula>""</formula>
    </cfRule>
    <cfRule type="cellIs" dxfId="824" priority="938" stopIfTrue="1" operator="lessThan">
      <formula>NOW()</formula>
    </cfRule>
  </conditionalFormatting>
  <conditionalFormatting sqref="N153">
    <cfRule type="cellIs" dxfId="823" priority="934" stopIfTrue="1" operator="lessThan">
      <formula>NOW()</formula>
    </cfRule>
    <cfRule type="cellIs" dxfId="822" priority="935" stopIfTrue="1" operator="lessThan">
      <formula>NOW()</formula>
    </cfRule>
    <cfRule type="cellIs" dxfId="821" priority="936" stopIfTrue="1" operator="lessThan">
      <formula>(TODAY)</formula>
    </cfRule>
  </conditionalFormatting>
  <conditionalFormatting sqref="N22">
    <cfRule type="cellIs" dxfId="820" priority="932" stopIfTrue="1" operator="equal">
      <formula>""</formula>
    </cfRule>
    <cfRule type="cellIs" dxfId="819" priority="933" stopIfTrue="1" operator="lessThan">
      <formula>NOW()</formula>
    </cfRule>
  </conditionalFormatting>
  <conditionalFormatting sqref="N22">
    <cfRule type="cellIs" dxfId="818" priority="930" stopIfTrue="1" operator="equal">
      <formula>""</formula>
    </cfRule>
    <cfRule type="cellIs" dxfId="817" priority="931" stopIfTrue="1" operator="lessThan">
      <formula>NOW()</formula>
    </cfRule>
  </conditionalFormatting>
  <conditionalFormatting sqref="N22">
    <cfRule type="cellIs" dxfId="816" priority="927" stopIfTrue="1" operator="lessThan">
      <formula>NOW()</formula>
    </cfRule>
    <cfRule type="cellIs" dxfId="815" priority="928" stopIfTrue="1" operator="lessThan">
      <formula>NOW()</formula>
    </cfRule>
    <cfRule type="cellIs" dxfId="814" priority="929" stopIfTrue="1" operator="lessThan">
      <formula>(TODAY)</formula>
    </cfRule>
  </conditionalFormatting>
  <conditionalFormatting sqref="N548">
    <cfRule type="cellIs" dxfId="813" priority="925" stopIfTrue="1" operator="equal">
      <formula>""</formula>
    </cfRule>
    <cfRule type="cellIs" dxfId="812" priority="926" stopIfTrue="1" operator="lessThan">
      <formula>NOW()</formula>
    </cfRule>
  </conditionalFormatting>
  <conditionalFormatting sqref="N548">
    <cfRule type="cellIs" dxfId="811" priority="923" stopIfTrue="1" operator="equal">
      <formula>""</formula>
    </cfRule>
    <cfRule type="cellIs" dxfId="810" priority="924" stopIfTrue="1" operator="lessThan">
      <formula>NOW()</formula>
    </cfRule>
  </conditionalFormatting>
  <conditionalFormatting sqref="N548">
    <cfRule type="cellIs" dxfId="809" priority="920" stopIfTrue="1" operator="lessThan">
      <formula>NOW()</formula>
    </cfRule>
    <cfRule type="cellIs" dxfId="808" priority="921" stopIfTrue="1" operator="lessThan">
      <formula>NOW()</formula>
    </cfRule>
    <cfRule type="cellIs" dxfId="807" priority="922" stopIfTrue="1" operator="lessThan">
      <formula>(TODAY)</formula>
    </cfRule>
  </conditionalFormatting>
  <conditionalFormatting sqref="N548">
    <cfRule type="cellIs" dxfId="806" priority="918" stopIfTrue="1" operator="equal">
      <formula>""</formula>
    </cfRule>
    <cfRule type="cellIs" dxfId="805" priority="919" stopIfTrue="1" operator="lessThan">
      <formula>NOW()</formula>
    </cfRule>
  </conditionalFormatting>
  <conditionalFormatting sqref="N548">
    <cfRule type="cellIs" dxfId="804" priority="916" stopIfTrue="1" operator="equal">
      <formula>""</formula>
    </cfRule>
    <cfRule type="cellIs" dxfId="803" priority="917" stopIfTrue="1" operator="lessThan">
      <formula>NOW()</formula>
    </cfRule>
  </conditionalFormatting>
  <conditionalFormatting sqref="N610">
    <cfRule type="cellIs" dxfId="802" priority="914" stopIfTrue="1" operator="equal">
      <formula>""</formula>
    </cfRule>
    <cfRule type="cellIs" dxfId="801" priority="915" stopIfTrue="1" operator="lessThan">
      <formula>NOW()</formula>
    </cfRule>
  </conditionalFormatting>
  <conditionalFormatting sqref="N610">
    <cfRule type="cellIs" dxfId="800" priority="912" stopIfTrue="1" operator="equal">
      <formula>""</formula>
    </cfRule>
    <cfRule type="cellIs" dxfId="799" priority="913" stopIfTrue="1" operator="lessThan">
      <formula>NOW()</formula>
    </cfRule>
  </conditionalFormatting>
  <conditionalFormatting sqref="N610">
    <cfRule type="cellIs" dxfId="798" priority="909" stopIfTrue="1" operator="lessThan">
      <formula>NOW()</formula>
    </cfRule>
    <cfRule type="cellIs" dxfId="797" priority="910" stopIfTrue="1" operator="lessThan">
      <formula>NOW()</formula>
    </cfRule>
    <cfRule type="cellIs" dxfId="796" priority="911" stopIfTrue="1" operator="lessThan">
      <formula>(TODAY)</formula>
    </cfRule>
  </conditionalFormatting>
  <conditionalFormatting sqref="N330">
    <cfRule type="cellIs" dxfId="795" priority="907" stopIfTrue="1" operator="equal">
      <formula>""</formula>
    </cfRule>
    <cfRule type="cellIs" dxfId="794" priority="908" stopIfTrue="1" operator="lessThan">
      <formula>NOW()</formula>
    </cfRule>
  </conditionalFormatting>
  <conditionalFormatting sqref="N330">
    <cfRule type="cellIs" dxfId="793" priority="905" stopIfTrue="1" operator="equal">
      <formula>""</formula>
    </cfRule>
    <cfRule type="cellIs" dxfId="792" priority="906" stopIfTrue="1" operator="lessThan">
      <formula>NOW()</formula>
    </cfRule>
  </conditionalFormatting>
  <conditionalFormatting sqref="N330">
    <cfRule type="cellIs" dxfId="791" priority="902" stopIfTrue="1" operator="lessThan">
      <formula>NOW()</formula>
    </cfRule>
    <cfRule type="cellIs" dxfId="790" priority="903" stopIfTrue="1" operator="lessThan">
      <formula>NOW()</formula>
    </cfRule>
    <cfRule type="cellIs" dxfId="789" priority="904" stopIfTrue="1" operator="lessThan">
      <formula>(TODAY)</formula>
    </cfRule>
  </conditionalFormatting>
  <conditionalFormatting sqref="N394">
    <cfRule type="cellIs" dxfId="788" priority="900" stopIfTrue="1" operator="equal">
      <formula>""</formula>
    </cfRule>
    <cfRule type="cellIs" dxfId="787" priority="901" stopIfTrue="1" operator="lessThan">
      <formula>NOW()</formula>
    </cfRule>
  </conditionalFormatting>
  <conditionalFormatting sqref="N394">
    <cfRule type="cellIs" dxfId="786" priority="898" stopIfTrue="1" operator="equal">
      <formula>""</formula>
    </cfRule>
    <cfRule type="cellIs" dxfId="785" priority="899" stopIfTrue="1" operator="lessThan">
      <formula>NOW()</formula>
    </cfRule>
  </conditionalFormatting>
  <conditionalFormatting sqref="N394">
    <cfRule type="cellIs" dxfId="784" priority="895" stopIfTrue="1" operator="lessThan">
      <formula>NOW()</formula>
    </cfRule>
    <cfRule type="cellIs" dxfId="783" priority="896" stopIfTrue="1" operator="lessThan">
      <formula>NOW()</formula>
    </cfRule>
    <cfRule type="cellIs" dxfId="782" priority="897" stopIfTrue="1" operator="lessThan">
      <formula>(TODAY)</formula>
    </cfRule>
  </conditionalFormatting>
  <conditionalFormatting sqref="N38">
    <cfRule type="cellIs" dxfId="781" priority="893" stopIfTrue="1" operator="equal">
      <formula>""</formula>
    </cfRule>
    <cfRule type="cellIs" dxfId="780" priority="894" stopIfTrue="1" operator="lessThan">
      <formula>NOW()</formula>
    </cfRule>
  </conditionalFormatting>
  <conditionalFormatting sqref="N38">
    <cfRule type="cellIs" dxfId="779" priority="891" stopIfTrue="1" operator="equal">
      <formula>""</formula>
    </cfRule>
    <cfRule type="cellIs" dxfId="778" priority="892" stopIfTrue="1" operator="lessThan">
      <formula>NOW()</formula>
    </cfRule>
  </conditionalFormatting>
  <conditionalFormatting sqref="N38">
    <cfRule type="cellIs" dxfId="777" priority="888" stopIfTrue="1" operator="lessThan">
      <formula>NOW()</formula>
    </cfRule>
    <cfRule type="cellIs" dxfId="776" priority="889" stopIfTrue="1" operator="lessThan">
      <formula>NOW()</formula>
    </cfRule>
    <cfRule type="cellIs" dxfId="775" priority="890" stopIfTrue="1" operator="lessThan">
      <formula>(TODAY)</formula>
    </cfRule>
  </conditionalFormatting>
  <conditionalFormatting sqref="N186">
    <cfRule type="cellIs" dxfId="774" priority="886" stopIfTrue="1" operator="equal">
      <formula>""</formula>
    </cfRule>
    <cfRule type="cellIs" dxfId="773" priority="887" stopIfTrue="1" operator="lessThan">
      <formula>NOW()</formula>
    </cfRule>
  </conditionalFormatting>
  <conditionalFormatting sqref="N186">
    <cfRule type="cellIs" dxfId="772" priority="884" stopIfTrue="1" operator="equal">
      <formula>""</formula>
    </cfRule>
    <cfRule type="cellIs" dxfId="771" priority="885" stopIfTrue="1" operator="lessThan">
      <formula>NOW()</formula>
    </cfRule>
  </conditionalFormatting>
  <conditionalFormatting sqref="N186">
    <cfRule type="cellIs" dxfId="770" priority="882" stopIfTrue="1" operator="equal">
      <formula>""</formula>
    </cfRule>
    <cfRule type="cellIs" dxfId="769" priority="883" stopIfTrue="1" operator="lessThan">
      <formula>NOW()</formula>
    </cfRule>
  </conditionalFormatting>
  <conditionalFormatting sqref="N186">
    <cfRule type="cellIs" dxfId="768" priority="880" stopIfTrue="1" operator="equal">
      <formula>""</formula>
    </cfRule>
    <cfRule type="cellIs" dxfId="767" priority="881" stopIfTrue="1" operator="lessThan">
      <formula>NOW()</formula>
    </cfRule>
  </conditionalFormatting>
  <conditionalFormatting sqref="N186">
    <cfRule type="cellIs" dxfId="766" priority="877" stopIfTrue="1" operator="lessThan">
      <formula>NOW()</formula>
    </cfRule>
    <cfRule type="cellIs" dxfId="765" priority="878" stopIfTrue="1" operator="lessThan">
      <formula>NOW()</formula>
    </cfRule>
    <cfRule type="cellIs" dxfId="764" priority="879" stopIfTrue="1" operator="lessThan">
      <formula>(TODAY)</formula>
    </cfRule>
  </conditionalFormatting>
  <conditionalFormatting sqref="N78">
    <cfRule type="cellIs" dxfId="763" priority="875" stopIfTrue="1" operator="equal">
      <formula>""</formula>
    </cfRule>
    <cfRule type="cellIs" dxfId="762" priority="876" stopIfTrue="1" operator="lessThan">
      <formula>NOW()</formula>
    </cfRule>
  </conditionalFormatting>
  <conditionalFormatting sqref="N78">
    <cfRule type="cellIs" dxfId="761" priority="873" stopIfTrue="1" operator="equal">
      <formula>""</formula>
    </cfRule>
    <cfRule type="cellIs" dxfId="760" priority="874" stopIfTrue="1" operator="lessThan">
      <formula>NOW()</formula>
    </cfRule>
  </conditionalFormatting>
  <conditionalFormatting sqref="N78">
    <cfRule type="cellIs" dxfId="759" priority="870" stopIfTrue="1" operator="lessThan">
      <formula>NOW()</formula>
    </cfRule>
    <cfRule type="cellIs" dxfId="758" priority="871" stopIfTrue="1" operator="lessThan">
      <formula>NOW()</formula>
    </cfRule>
    <cfRule type="cellIs" dxfId="757" priority="872" stopIfTrue="1" operator="lessThan">
      <formula>(TODAY)</formula>
    </cfRule>
  </conditionalFormatting>
  <conditionalFormatting sqref="N584">
    <cfRule type="cellIs" dxfId="756" priority="868" stopIfTrue="1" operator="equal">
      <formula>""</formula>
    </cfRule>
    <cfRule type="cellIs" dxfId="755" priority="869" stopIfTrue="1" operator="lessThan">
      <formula>NOW()</formula>
    </cfRule>
  </conditionalFormatting>
  <conditionalFormatting sqref="N584">
    <cfRule type="cellIs" dxfId="754" priority="866" stopIfTrue="1" operator="equal">
      <formula>""</formula>
    </cfRule>
    <cfRule type="cellIs" dxfId="753" priority="867" stopIfTrue="1" operator="lessThan">
      <formula>NOW()</formula>
    </cfRule>
  </conditionalFormatting>
  <conditionalFormatting sqref="N561">
    <cfRule type="cellIs" dxfId="752" priority="864" stopIfTrue="1" operator="equal">
      <formula>""</formula>
    </cfRule>
    <cfRule type="cellIs" dxfId="751" priority="865" stopIfTrue="1" operator="lessThan">
      <formula>NOW()</formula>
    </cfRule>
  </conditionalFormatting>
  <conditionalFormatting sqref="N561">
    <cfRule type="cellIs" dxfId="750" priority="862" stopIfTrue="1" operator="equal">
      <formula>""</formula>
    </cfRule>
    <cfRule type="cellIs" dxfId="749" priority="863" stopIfTrue="1" operator="lessThan">
      <formula>NOW()</formula>
    </cfRule>
  </conditionalFormatting>
  <conditionalFormatting sqref="N40">
    <cfRule type="cellIs" dxfId="748" priority="860" stopIfTrue="1" operator="equal">
      <formula>""</formula>
    </cfRule>
    <cfRule type="cellIs" dxfId="747" priority="861" stopIfTrue="1" operator="lessThan">
      <formula>NOW()</formula>
    </cfRule>
  </conditionalFormatting>
  <conditionalFormatting sqref="N40">
    <cfRule type="cellIs" dxfId="746" priority="858" stopIfTrue="1" operator="equal">
      <formula>""</formula>
    </cfRule>
    <cfRule type="cellIs" dxfId="745" priority="859" stopIfTrue="1" operator="lessThan">
      <formula>NOW()</formula>
    </cfRule>
  </conditionalFormatting>
  <conditionalFormatting sqref="N84">
    <cfRule type="cellIs" dxfId="744" priority="856" stopIfTrue="1" operator="equal">
      <formula>""</formula>
    </cfRule>
    <cfRule type="cellIs" dxfId="743" priority="857" stopIfTrue="1" operator="lessThan">
      <formula>NOW()</formula>
    </cfRule>
  </conditionalFormatting>
  <conditionalFormatting sqref="N84">
    <cfRule type="cellIs" dxfId="742" priority="854" stopIfTrue="1" operator="equal">
      <formula>""</formula>
    </cfRule>
    <cfRule type="cellIs" dxfId="741" priority="855" stopIfTrue="1" operator="lessThan">
      <formula>NOW()</formula>
    </cfRule>
  </conditionalFormatting>
  <conditionalFormatting sqref="N671">
    <cfRule type="cellIs" dxfId="740" priority="822" stopIfTrue="1" operator="equal">
      <formula>""</formula>
    </cfRule>
    <cfRule type="cellIs" dxfId="739" priority="823" stopIfTrue="1" operator="lessThan">
      <formula>NOW()</formula>
    </cfRule>
  </conditionalFormatting>
  <conditionalFormatting sqref="N671">
    <cfRule type="cellIs" dxfId="738" priority="820" stopIfTrue="1" operator="equal">
      <formula>""</formula>
    </cfRule>
    <cfRule type="cellIs" dxfId="737" priority="821" stopIfTrue="1" operator="lessThan">
      <formula>NOW()</formula>
    </cfRule>
  </conditionalFormatting>
  <conditionalFormatting sqref="N967">
    <cfRule type="cellIs" dxfId="736" priority="818" stopIfTrue="1" operator="equal">
      <formula>""</formula>
    </cfRule>
    <cfRule type="cellIs" dxfId="735" priority="819" stopIfTrue="1" operator="lessThan">
      <formula>NOW()</formula>
    </cfRule>
  </conditionalFormatting>
  <conditionalFormatting sqref="N967">
    <cfRule type="cellIs" dxfId="734" priority="816" stopIfTrue="1" operator="equal">
      <formula>""</formula>
    </cfRule>
    <cfRule type="cellIs" dxfId="733" priority="817" stopIfTrue="1" operator="lessThan">
      <formula>NOW()</formula>
    </cfRule>
  </conditionalFormatting>
  <conditionalFormatting sqref="N967">
    <cfRule type="cellIs" dxfId="732" priority="813" stopIfTrue="1" operator="lessThan">
      <formula>NOW()</formula>
    </cfRule>
    <cfRule type="cellIs" dxfId="731" priority="814" stopIfTrue="1" operator="lessThan">
      <formula>NOW()</formula>
    </cfRule>
    <cfRule type="cellIs" dxfId="730" priority="815" stopIfTrue="1" operator="lessThan">
      <formula>(TODAY)</formula>
    </cfRule>
  </conditionalFormatting>
  <conditionalFormatting sqref="N793">
    <cfRule type="cellIs" dxfId="729" priority="811" stopIfTrue="1" operator="equal">
      <formula>""</formula>
    </cfRule>
    <cfRule type="cellIs" dxfId="728" priority="812" stopIfTrue="1" operator="lessThan">
      <formula>NOW()</formula>
    </cfRule>
  </conditionalFormatting>
  <conditionalFormatting sqref="N992">
    <cfRule type="cellIs" dxfId="727" priority="801" stopIfTrue="1" operator="lessThan">
      <formula>NOW()</formula>
    </cfRule>
    <cfRule type="cellIs" dxfId="726" priority="802" stopIfTrue="1" operator="lessThan">
      <formula>NOW()</formula>
    </cfRule>
    <cfRule type="cellIs" dxfId="725" priority="803" stopIfTrue="1" operator="lessThan">
      <formula>(TODAY)</formula>
    </cfRule>
  </conditionalFormatting>
  <conditionalFormatting sqref="N124">
    <cfRule type="cellIs" dxfId="724" priority="799" stopIfTrue="1" operator="equal">
      <formula>""</formula>
    </cfRule>
    <cfRule type="cellIs" dxfId="723" priority="800" stopIfTrue="1" operator="lessThan">
      <formula>NOW()</formula>
    </cfRule>
  </conditionalFormatting>
  <conditionalFormatting sqref="N124">
    <cfRule type="cellIs" dxfId="722" priority="796" stopIfTrue="1" operator="lessThan">
      <formula>NOW()</formula>
    </cfRule>
    <cfRule type="cellIs" dxfId="721" priority="797" stopIfTrue="1" operator="lessThan">
      <formula>NOW()</formula>
    </cfRule>
    <cfRule type="cellIs" dxfId="720" priority="798" stopIfTrue="1" operator="lessThan">
      <formula>(TODAY)</formula>
    </cfRule>
  </conditionalFormatting>
  <conditionalFormatting sqref="N642">
    <cfRule type="cellIs" dxfId="719" priority="794" stopIfTrue="1" operator="equal">
      <formula>""</formula>
    </cfRule>
    <cfRule type="cellIs" dxfId="718" priority="795" stopIfTrue="1" operator="lessThan">
      <formula>NOW()</formula>
    </cfRule>
  </conditionalFormatting>
  <conditionalFormatting sqref="N642">
    <cfRule type="cellIs" dxfId="717" priority="792" stopIfTrue="1" operator="equal">
      <formula>""</formula>
    </cfRule>
    <cfRule type="cellIs" dxfId="716" priority="793" stopIfTrue="1" operator="lessThan">
      <formula>NOW()</formula>
    </cfRule>
  </conditionalFormatting>
  <conditionalFormatting sqref="N901">
    <cfRule type="cellIs" dxfId="715" priority="790" stopIfTrue="1" operator="equal">
      <formula>""</formula>
    </cfRule>
    <cfRule type="cellIs" dxfId="714" priority="791" stopIfTrue="1" operator="lessThan">
      <formula>NOW()</formula>
    </cfRule>
  </conditionalFormatting>
  <conditionalFormatting sqref="N901">
    <cfRule type="cellIs" dxfId="713" priority="788" stopIfTrue="1" operator="equal">
      <formula>""</formula>
    </cfRule>
    <cfRule type="cellIs" dxfId="712" priority="789" stopIfTrue="1" operator="lessThan">
      <formula>NOW()</formula>
    </cfRule>
  </conditionalFormatting>
  <conditionalFormatting sqref="N1235">
    <cfRule type="cellIs" dxfId="711" priority="786" stopIfTrue="1" operator="equal">
      <formula>""</formula>
    </cfRule>
    <cfRule type="cellIs" dxfId="710" priority="787" stopIfTrue="1" operator="lessThan">
      <formula>NOW()</formula>
    </cfRule>
  </conditionalFormatting>
  <conditionalFormatting sqref="N1235">
    <cfRule type="cellIs" dxfId="709" priority="784" stopIfTrue="1" operator="equal">
      <formula>""</formula>
    </cfRule>
    <cfRule type="cellIs" dxfId="708" priority="785" stopIfTrue="1" operator="lessThan">
      <formula>NOW()</formula>
    </cfRule>
  </conditionalFormatting>
  <conditionalFormatting sqref="N1299">
    <cfRule type="cellIs" dxfId="707" priority="781" stopIfTrue="1" operator="lessThan">
      <formula>NOW()</formula>
    </cfRule>
    <cfRule type="cellIs" dxfId="706" priority="782" stopIfTrue="1" operator="lessThan">
      <formula>NOW()</formula>
    </cfRule>
    <cfRule type="cellIs" dxfId="705" priority="783" stopIfTrue="1" operator="lessThan">
      <formula>(TODAY)</formula>
    </cfRule>
  </conditionalFormatting>
  <conditionalFormatting sqref="N1347">
    <cfRule type="cellIs" dxfId="704" priority="779" stopIfTrue="1" operator="equal">
      <formula>""</formula>
    </cfRule>
    <cfRule type="cellIs" dxfId="703" priority="780" stopIfTrue="1" operator="lessThan">
      <formula>NOW()</formula>
    </cfRule>
  </conditionalFormatting>
  <conditionalFormatting sqref="N1347">
    <cfRule type="cellIs" dxfId="702" priority="777" stopIfTrue="1" operator="equal">
      <formula>""</formula>
    </cfRule>
    <cfRule type="cellIs" dxfId="701" priority="778" stopIfTrue="1" operator="lessThan">
      <formula>NOW()</formula>
    </cfRule>
  </conditionalFormatting>
  <conditionalFormatting sqref="N95">
    <cfRule type="cellIs" dxfId="700" priority="775" stopIfTrue="1" operator="equal">
      <formula>""</formula>
    </cfRule>
    <cfRule type="cellIs" dxfId="699" priority="776" stopIfTrue="1" operator="lessThan">
      <formula>NOW()</formula>
    </cfRule>
  </conditionalFormatting>
  <conditionalFormatting sqref="N95">
    <cfRule type="cellIs" dxfId="698" priority="773" stopIfTrue="1" operator="equal">
      <formula>""</formula>
    </cfRule>
    <cfRule type="cellIs" dxfId="697" priority="774" stopIfTrue="1" operator="lessThan">
      <formula>NOW()</formula>
    </cfRule>
  </conditionalFormatting>
  <conditionalFormatting sqref="N445">
    <cfRule type="cellIs" dxfId="696" priority="771" stopIfTrue="1" operator="equal">
      <formula>""</formula>
    </cfRule>
    <cfRule type="cellIs" dxfId="695" priority="772" stopIfTrue="1" operator="lessThan">
      <formula>NOW()</formula>
    </cfRule>
  </conditionalFormatting>
  <conditionalFormatting sqref="N445">
    <cfRule type="cellIs" dxfId="694" priority="769" stopIfTrue="1" operator="equal">
      <formula>""</formula>
    </cfRule>
    <cfRule type="cellIs" dxfId="693" priority="770" stopIfTrue="1" operator="lessThan">
      <formula>NOW()</formula>
    </cfRule>
  </conditionalFormatting>
  <conditionalFormatting sqref="N154">
    <cfRule type="cellIs" dxfId="692" priority="767" stopIfTrue="1" operator="equal">
      <formula>""</formula>
    </cfRule>
    <cfRule type="cellIs" dxfId="691" priority="768" stopIfTrue="1" operator="lessThan">
      <formula>NOW()</formula>
    </cfRule>
  </conditionalFormatting>
  <conditionalFormatting sqref="N154">
    <cfRule type="cellIs" dxfId="690" priority="765" stopIfTrue="1" operator="equal">
      <formula>""</formula>
    </cfRule>
    <cfRule type="cellIs" dxfId="689" priority="766" stopIfTrue="1" operator="lessThan">
      <formula>NOW()</formula>
    </cfRule>
  </conditionalFormatting>
  <conditionalFormatting sqref="N1152">
    <cfRule type="cellIs" dxfId="688" priority="763" stopIfTrue="1" operator="equal">
      <formula>""</formula>
    </cfRule>
    <cfRule type="cellIs" dxfId="687" priority="764" stopIfTrue="1" operator="lessThan">
      <formula>NOW()</formula>
    </cfRule>
  </conditionalFormatting>
  <conditionalFormatting sqref="N1152">
    <cfRule type="cellIs" dxfId="686" priority="761" stopIfTrue="1" operator="equal">
      <formula>""</formula>
    </cfRule>
    <cfRule type="cellIs" dxfId="685" priority="762" stopIfTrue="1" operator="lessThan">
      <formula>NOW()</formula>
    </cfRule>
  </conditionalFormatting>
  <conditionalFormatting sqref="N1301">
    <cfRule type="cellIs" dxfId="684" priority="759" stopIfTrue="1" operator="equal">
      <formula>""</formula>
    </cfRule>
    <cfRule type="cellIs" dxfId="683" priority="760" stopIfTrue="1" operator="lessThan">
      <formula>NOW()</formula>
    </cfRule>
  </conditionalFormatting>
  <conditionalFormatting sqref="N1301">
    <cfRule type="cellIs" dxfId="682" priority="757" stopIfTrue="1" operator="equal">
      <formula>""</formula>
    </cfRule>
    <cfRule type="cellIs" dxfId="681" priority="758" stopIfTrue="1" operator="lessThan">
      <formula>NOW()</formula>
    </cfRule>
  </conditionalFormatting>
  <conditionalFormatting sqref="N1301">
    <cfRule type="cellIs" dxfId="680" priority="754" stopIfTrue="1" operator="lessThan">
      <formula>NOW()</formula>
    </cfRule>
    <cfRule type="cellIs" dxfId="679" priority="755" stopIfTrue="1" operator="lessThan">
      <formula>NOW()</formula>
    </cfRule>
    <cfRule type="cellIs" dxfId="678" priority="756" stopIfTrue="1" operator="lessThan">
      <formula>(TODAY)</formula>
    </cfRule>
  </conditionalFormatting>
  <conditionalFormatting sqref="N1301">
    <cfRule type="cellIs" dxfId="677" priority="752" stopIfTrue="1" operator="equal">
      <formula>""</formula>
    </cfRule>
    <cfRule type="cellIs" dxfId="676" priority="753" stopIfTrue="1" operator="lessThan">
      <formula>NOW()</formula>
    </cfRule>
  </conditionalFormatting>
  <conditionalFormatting sqref="N1301">
    <cfRule type="cellIs" dxfId="675" priority="750" stopIfTrue="1" operator="equal">
      <formula>""</formula>
    </cfRule>
    <cfRule type="cellIs" dxfId="674" priority="751" stopIfTrue="1" operator="lessThan">
      <formula>NOW()</formula>
    </cfRule>
  </conditionalFormatting>
  <conditionalFormatting sqref="N940">
    <cfRule type="cellIs" dxfId="673" priority="748" stopIfTrue="1" operator="equal">
      <formula>""</formula>
    </cfRule>
    <cfRule type="cellIs" dxfId="672" priority="749" stopIfTrue="1" operator="lessThan">
      <formula>NOW()</formula>
    </cfRule>
  </conditionalFormatting>
  <conditionalFormatting sqref="N940">
    <cfRule type="cellIs" dxfId="671" priority="745" stopIfTrue="1" operator="lessThan">
      <formula>NOW()</formula>
    </cfRule>
    <cfRule type="cellIs" dxfId="670" priority="746" stopIfTrue="1" operator="lessThan">
      <formula>NOW()</formula>
    </cfRule>
    <cfRule type="cellIs" dxfId="669" priority="747" stopIfTrue="1" operator="lessThan">
      <formula>(TODAY)</formula>
    </cfRule>
  </conditionalFormatting>
  <conditionalFormatting sqref="N164">
    <cfRule type="cellIs" dxfId="668" priority="743" stopIfTrue="1" operator="equal">
      <formula>""</formula>
    </cfRule>
    <cfRule type="cellIs" dxfId="667" priority="744" stopIfTrue="1" operator="lessThan">
      <formula>NOW()</formula>
    </cfRule>
  </conditionalFormatting>
  <conditionalFormatting sqref="N164">
    <cfRule type="cellIs" dxfId="666" priority="740" stopIfTrue="1" operator="lessThan">
      <formula>NOW()</formula>
    </cfRule>
    <cfRule type="cellIs" dxfId="665" priority="741" stopIfTrue="1" operator="lessThan">
      <formula>NOW()</formula>
    </cfRule>
    <cfRule type="cellIs" dxfId="664" priority="742" stopIfTrue="1" operator="lessThan">
      <formula>(TODAY)</formula>
    </cfRule>
  </conditionalFormatting>
  <conditionalFormatting sqref="N665">
    <cfRule type="cellIs" dxfId="663" priority="738" stopIfTrue="1" operator="equal">
      <formula>""</formula>
    </cfRule>
    <cfRule type="cellIs" dxfId="662" priority="739" stopIfTrue="1" operator="lessThan">
      <formula>NOW()</formula>
    </cfRule>
  </conditionalFormatting>
  <conditionalFormatting sqref="N665">
    <cfRule type="cellIs" dxfId="661" priority="735" stopIfTrue="1" operator="lessThan">
      <formula>NOW()</formula>
    </cfRule>
    <cfRule type="cellIs" dxfId="660" priority="736" stopIfTrue="1" operator="lessThan">
      <formula>NOW()</formula>
    </cfRule>
    <cfRule type="cellIs" dxfId="659" priority="737" stopIfTrue="1" operator="lessThan">
      <formula>(TODAY)</formula>
    </cfRule>
  </conditionalFormatting>
  <conditionalFormatting sqref="N201">
    <cfRule type="cellIs" dxfId="658" priority="733" stopIfTrue="1" operator="equal">
      <formula>""</formula>
    </cfRule>
    <cfRule type="cellIs" dxfId="657" priority="734" stopIfTrue="1" operator="lessThan">
      <formula>NOW()</formula>
    </cfRule>
  </conditionalFormatting>
  <conditionalFormatting sqref="N201">
    <cfRule type="cellIs" dxfId="656" priority="731" stopIfTrue="1" operator="equal">
      <formula>""</formula>
    </cfRule>
    <cfRule type="cellIs" dxfId="655" priority="732" stopIfTrue="1" operator="lessThan">
      <formula>NOW()</formula>
    </cfRule>
  </conditionalFormatting>
  <conditionalFormatting sqref="N329">
    <cfRule type="cellIs" dxfId="654" priority="729" stopIfTrue="1" operator="equal">
      <formula>""</formula>
    </cfRule>
    <cfRule type="cellIs" dxfId="653" priority="730" stopIfTrue="1" operator="lessThan">
      <formula>NOW()</formula>
    </cfRule>
  </conditionalFormatting>
  <conditionalFormatting sqref="N329">
    <cfRule type="cellIs" dxfId="652" priority="726" stopIfTrue="1" operator="lessThan">
      <formula>NOW()</formula>
    </cfRule>
    <cfRule type="cellIs" dxfId="651" priority="727" stopIfTrue="1" operator="lessThan">
      <formula>NOW()</formula>
    </cfRule>
    <cfRule type="cellIs" dxfId="650" priority="728" stopIfTrue="1" operator="lessThan">
      <formula>(TODAY)</formula>
    </cfRule>
  </conditionalFormatting>
  <conditionalFormatting sqref="N617">
    <cfRule type="cellIs" dxfId="649" priority="724" stopIfTrue="1" operator="equal">
      <formula>""</formula>
    </cfRule>
    <cfRule type="cellIs" dxfId="648" priority="725" stopIfTrue="1" operator="lessThan">
      <formula>NOW()</formula>
    </cfRule>
  </conditionalFormatting>
  <conditionalFormatting sqref="N617">
    <cfRule type="cellIs" dxfId="647" priority="722" stopIfTrue="1" operator="equal">
      <formula>""</formula>
    </cfRule>
    <cfRule type="cellIs" dxfId="646" priority="723" stopIfTrue="1" operator="lessThan">
      <formula>NOW()</formula>
    </cfRule>
  </conditionalFormatting>
  <conditionalFormatting sqref="N617">
    <cfRule type="cellIs" dxfId="645" priority="719" stopIfTrue="1" operator="lessThan">
      <formula>NOW()</formula>
    </cfRule>
    <cfRule type="cellIs" dxfId="644" priority="720" stopIfTrue="1" operator="lessThan">
      <formula>NOW()</formula>
    </cfRule>
    <cfRule type="cellIs" dxfId="643" priority="721" stopIfTrue="1" operator="lessThan">
      <formula>(TODAY)</formula>
    </cfRule>
  </conditionalFormatting>
  <conditionalFormatting sqref="N53">
    <cfRule type="cellIs" dxfId="642" priority="717" stopIfTrue="1" operator="equal">
      <formula>""</formula>
    </cfRule>
    <cfRule type="cellIs" dxfId="641" priority="718" stopIfTrue="1" operator="lessThan">
      <formula>NOW()</formula>
    </cfRule>
  </conditionalFormatting>
  <conditionalFormatting sqref="N53">
    <cfRule type="cellIs" dxfId="640" priority="715" stopIfTrue="1" operator="equal">
      <formula>""</formula>
    </cfRule>
    <cfRule type="cellIs" dxfId="639" priority="716" stopIfTrue="1" operator="lessThan">
      <formula>NOW()</formula>
    </cfRule>
  </conditionalFormatting>
  <conditionalFormatting sqref="N53">
    <cfRule type="cellIs" dxfId="638" priority="712" stopIfTrue="1" operator="lessThan">
      <formula>NOW()</formula>
    </cfRule>
    <cfRule type="cellIs" dxfId="637" priority="713" stopIfTrue="1" operator="lessThan">
      <formula>NOW()</formula>
    </cfRule>
    <cfRule type="cellIs" dxfId="636" priority="714" stopIfTrue="1" operator="lessThan">
      <formula>(TODAY)</formula>
    </cfRule>
  </conditionalFormatting>
  <conditionalFormatting sqref="N159">
    <cfRule type="cellIs" dxfId="635" priority="710" stopIfTrue="1" operator="equal">
      <formula>""</formula>
    </cfRule>
    <cfRule type="cellIs" dxfId="634" priority="711" stopIfTrue="1" operator="lessThan">
      <formula>NOW()</formula>
    </cfRule>
  </conditionalFormatting>
  <conditionalFormatting sqref="N159">
    <cfRule type="cellIs" dxfId="633" priority="708" stopIfTrue="1" operator="equal">
      <formula>""</formula>
    </cfRule>
    <cfRule type="cellIs" dxfId="632" priority="709" stopIfTrue="1" operator="lessThan">
      <formula>NOW()</formula>
    </cfRule>
  </conditionalFormatting>
  <conditionalFormatting sqref="N159">
    <cfRule type="cellIs" dxfId="631" priority="705" stopIfTrue="1" operator="lessThan">
      <formula>NOW()</formula>
    </cfRule>
    <cfRule type="cellIs" dxfId="630" priority="706" stopIfTrue="1" operator="lessThan">
      <formula>NOW()</formula>
    </cfRule>
    <cfRule type="cellIs" dxfId="629" priority="707" stopIfTrue="1" operator="lessThan">
      <formula>(TODAY)</formula>
    </cfRule>
  </conditionalFormatting>
  <conditionalFormatting sqref="N451">
    <cfRule type="cellIs" dxfId="628" priority="703" stopIfTrue="1" operator="equal">
      <formula>""</formula>
    </cfRule>
    <cfRule type="cellIs" dxfId="627" priority="704" stopIfTrue="1" operator="lessThan">
      <formula>NOW()</formula>
    </cfRule>
  </conditionalFormatting>
  <conditionalFormatting sqref="N451">
    <cfRule type="cellIs" dxfId="626" priority="700" stopIfTrue="1" operator="lessThan">
      <formula>NOW()</formula>
    </cfRule>
    <cfRule type="cellIs" dxfId="625" priority="701" stopIfTrue="1" operator="lessThan">
      <formula>NOW()</formula>
    </cfRule>
    <cfRule type="cellIs" dxfId="624" priority="702" stopIfTrue="1" operator="lessThan">
      <formula>(TODAY)</formula>
    </cfRule>
  </conditionalFormatting>
  <conditionalFormatting sqref="N953">
    <cfRule type="cellIs" dxfId="623" priority="698" stopIfTrue="1" operator="equal">
      <formula>""</formula>
    </cfRule>
    <cfRule type="cellIs" dxfId="622" priority="699" stopIfTrue="1" operator="lessThan">
      <formula>NOW()</formula>
    </cfRule>
  </conditionalFormatting>
  <conditionalFormatting sqref="N953">
    <cfRule type="cellIs" dxfId="621" priority="696" stopIfTrue="1" operator="equal">
      <formula>""</formula>
    </cfRule>
    <cfRule type="cellIs" dxfId="620" priority="697" stopIfTrue="1" operator="lessThan">
      <formula>NOW()</formula>
    </cfRule>
  </conditionalFormatting>
  <conditionalFormatting sqref="N953">
    <cfRule type="cellIs" dxfId="619" priority="693" stopIfTrue="1" operator="lessThan">
      <formula>NOW()</formula>
    </cfRule>
    <cfRule type="cellIs" dxfId="618" priority="694" stopIfTrue="1" operator="lessThan">
      <formula>NOW()</formula>
    </cfRule>
    <cfRule type="cellIs" dxfId="617" priority="695" stopIfTrue="1" operator="lessThan">
      <formula>(TODAY)</formula>
    </cfRule>
  </conditionalFormatting>
  <conditionalFormatting sqref="N205">
    <cfRule type="cellIs" dxfId="616" priority="691" stopIfTrue="1" operator="equal">
      <formula>""</formula>
    </cfRule>
    <cfRule type="cellIs" dxfId="615" priority="692" stopIfTrue="1" operator="lessThan">
      <formula>NOW()</formula>
    </cfRule>
  </conditionalFormatting>
  <conditionalFormatting sqref="N205">
    <cfRule type="cellIs" dxfId="614" priority="688" stopIfTrue="1" operator="lessThan">
      <formula>NOW()</formula>
    </cfRule>
    <cfRule type="cellIs" dxfId="613" priority="689" stopIfTrue="1" operator="lessThan">
      <formula>NOW()</formula>
    </cfRule>
    <cfRule type="cellIs" dxfId="612" priority="690" stopIfTrue="1" operator="lessThan">
      <formula>(TODAY)</formula>
    </cfRule>
  </conditionalFormatting>
  <conditionalFormatting sqref="N933">
    <cfRule type="cellIs" dxfId="611" priority="686" stopIfTrue="1" operator="equal">
      <formula>""</formula>
    </cfRule>
    <cfRule type="cellIs" dxfId="610" priority="687" stopIfTrue="1" operator="lessThan">
      <formula>NOW()</formula>
    </cfRule>
  </conditionalFormatting>
  <conditionalFormatting sqref="N933">
    <cfRule type="cellIs" dxfId="609" priority="683" stopIfTrue="1" operator="lessThan">
      <formula>NOW()</formula>
    </cfRule>
    <cfRule type="cellIs" dxfId="608" priority="684" stopIfTrue="1" operator="lessThan">
      <formula>NOW()</formula>
    </cfRule>
    <cfRule type="cellIs" dxfId="607" priority="685" stopIfTrue="1" operator="lessThan">
      <formula>(TODAY)</formula>
    </cfRule>
  </conditionalFormatting>
  <conditionalFormatting sqref="N114">
    <cfRule type="cellIs" dxfId="606" priority="681" stopIfTrue="1" operator="equal">
      <formula>""</formula>
    </cfRule>
    <cfRule type="cellIs" dxfId="605" priority="682" stopIfTrue="1" operator="lessThan">
      <formula>NOW()</formula>
    </cfRule>
  </conditionalFormatting>
  <conditionalFormatting sqref="N114">
    <cfRule type="cellIs" dxfId="604" priority="678" stopIfTrue="1" operator="lessThan">
      <formula>NOW()</formula>
    </cfRule>
    <cfRule type="cellIs" dxfId="603" priority="679" stopIfTrue="1" operator="lessThan">
      <formula>NOW()</formula>
    </cfRule>
    <cfRule type="cellIs" dxfId="602" priority="680" stopIfTrue="1" operator="lessThan">
      <formula>(TODAY)</formula>
    </cfRule>
  </conditionalFormatting>
  <conditionalFormatting sqref="L1402">
    <cfRule type="cellIs" dxfId="601" priority="676" stopIfTrue="1" operator="equal">
      <formula>""</formula>
    </cfRule>
    <cfRule type="cellIs" dxfId="600" priority="677" stopIfTrue="1" operator="lessThan">
      <formula>NOW()</formula>
    </cfRule>
  </conditionalFormatting>
  <conditionalFormatting sqref="L1402">
    <cfRule type="cellIs" dxfId="599" priority="673" stopIfTrue="1" operator="lessThan">
      <formula>NOW()</formula>
    </cfRule>
    <cfRule type="cellIs" dxfId="598" priority="674" stopIfTrue="1" operator="lessThan">
      <formula>NOW()</formula>
    </cfRule>
    <cfRule type="cellIs" dxfId="597" priority="675" stopIfTrue="1" operator="lessThan">
      <formula>(TODAY)</formula>
    </cfRule>
  </conditionalFormatting>
  <conditionalFormatting sqref="P1402">
    <cfRule type="cellIs" dxfId="596" priority="671" stopIfTrue="1" operator="equal">
      <formula>""</formula>
    </cfRule>
    <cfRule type="cellIs" dxfId="595" priority="672" stopIfTrue="1" operator="lessThan">
      <formula>NOW()</formula>
    </cfRule>
  </conditionalFormatting>
  <conditionalFormatting sqref="P1402">
    <cfRule type="cellIs" dxfId="594" priority="669" stopIfTrue="1" operator="equal">
      <formula>""</formula>
    </cfRule>
    <cfRule type="cellIs" dxfId="593" priority="670" stopIfTrue="1" operator="lessThan">
      <formula>NOW()</formula>
    </cfRule>
  </conditionalFormatting>
  <conditionalFormatting sqref="P1402">
    <cfRule type="cellIs" dxfId="592" priority="666" stopIfTrue="1" operator="lessThan">
      <formula>NOW()</formula>
    </cfRule>
    <cfRule type="cellIs" dxfId="591" priority="667" stopIfTrue="1" operator="lessThan">
      <formula>NOW()</formula>
    </cfRule>
    <cfRule type="cellIs" dxfId="590" priority="668" stopIfTrue="1" operator="lessThan">
      <formula>(TODAY)</formula>
    </cfRule>
  </conditionalFormatting>
  <conditionalFormatting sqref="N1402">
    <cfRule type="cellIs" dxfId="589" priority="664" stopIfTrue="1" operator="equal">
      <formula>""</formula>
    </cfRule>
    <cfRule type="cellIs" dxfId="588" priority="665" stopIfTrue="1" operator="lessThan">
      <formula>NOW()</formula>
    </cfRule>
  </conditionalFormatting>
  <conditionalFormatting sqref="N1402">
    <cfRule type="cellIs" dxfId="587" priority="661" stopIfTrue="1" operator="lessThan">
      <formula>NOW()</formula>
    </cfRule>
    <cfRule type="cellIs" dxfId="586" priority="662" stopIfTrue="1" operator="lessThan">
      <formula>NOW()</formula>
    </cfRule>
    <cfRule type="cellIs" dxfId="585" priority="663" stopIfTrue="1" operator="lessThan">
      <formula>(TODAY)</formula>
    </cfRule>
  </conditionalFormatting>
  <conditionalFormatting sqref="N1402">
    <cfRule type="cellIs" dxfId="584" priority="659" stopIfTrue="1" operator="equal">
      <formula>""</formula>
    </cfRule>
    <cfRule type="cellIs" dxfId="583" priority="660" stopIfTrue="1" operator="lessThan">
      <formula>NOW()</formula>
    </cfRule>
  </conditionalFormatting>
  <conditionalFormatting sqref="N1402">
    <cfRule type="cellIs" dxfId="582" priority="657" stopIfTrue="1" operator="equal">
      <formula>""</formula>
    </cfRule>
    <cfRule type="cellIs" dxfId="581" priority="658" stopIfTrue="1" operator="lessThan">
      <formula>NOW()</formula>
    </cfRule>
  </conditionalFormatting>
  <conditionalFormatting sqref="N1402">
    <cfRule type="cellIs" dxfId="580" priority="654" stopIfTrue="1" operator="lessThan">
      <formula>NOW()</formula>
    </cfRule>
    <cfRule type="cellIs" dxfId="579" priority="655" stopIfTrue="1" operator="lessThan">
      <formula>NOW()</formula>
    </cfRule>
    <cfRule type="cellIs" dxfId="578" priority="656" stopIfTrue="1" operator="lessThan">
      <formula>(TODAY)</formula>
    </cfRule>
  </conditionalFormatting>
  <conditionalFormatting sqref="N1413">
    <cfRule type="cellIs" dxfId="577" priority="628" stopIfTrue="1" operator="equal">
      <formula>""</formula>
    </cfRule>
    <cfRule type="cellIs" dxfId="576" priority="629" stopIfTrue="1" operator="lessThan">
      <formula>NOW()</formula>
    </cfRule>
  </conditionalFormatting>
  <conditionalFormatting sqref="N1413">
    <cfRule type="cellIs" dxfId="575" priority="626" stopIfTrue="1" operator="equal">
      <formula>""</formula>
    </cfRule>
    <cfRule type="cellIs" dxfId="574" priority="627" stopIfTrue="1" operator="lessThan">
      <formula>NOW()</formula>
    </cfRule>
  </conditionalFormatting>
  <conditionalFormatting sqref="N1413">
    <cfRule type="cellIs" dxfId="573" priority="623" stopIfTrue="1" operator="lessThan">
      <formula>NOW()</formula>
    </cfRule>
    <cfRule type="cellIs" dxfId="572" priority="624" stopIfTrue="1" operator="lessThan">
      <formula>NOW()</formula>
    </cfRule>
    <cfRule type="cellIs" dxfId="571" priority="625" stopIfTrue="1" operator="lessThan">
      <formula>(TODAY)</formula>
    </cfRule>
  </conditionalFormatting>
  <conditionalFormatting sqref="N1414">
    <cfRule type="cellIs" dxfId="570" priority="621" stopIfTrue="1" operator="equal">
      <formula>""</formula>
    </cfRule>
    <cfRule type="cellIs" dxfId="569" priority="622" stopIfTrue="1" operator="lessThan">
      <formula>NOW()</formula>
    </cfRule>
  </conditionalFormatting>
  <conditionalFormatting sqref="N1414">
    <cfRule type="cellIs" dxfId="568" priority="619" stopIfTrue="1" operator="equal">
      <formula>""</formula>
    </cfRule>
    <cfRule type="cellIs" dxfId="567" priority="620" stopIfTrue="1" operator="lessThan">
      <formula>NOW()</formula>
    </cfRule>
  </conditionalFormatting>
  <conditionalFormatting sqref="N1414">
    <cfRule type="cellIs" dxfId="566" priority="616" stopIfTrue="1" operator="lessThan">
      <formula>NOW()</formula>
    </cfRule>
    <cfRule type="cellIs" dxfId="565" priority="617" stopIfTrue="1" operator="lessThan">
      <formula>NOW()</formula>
    </cfRule>
    <cfRule type="cellIs" dxfId="564" priority="618" stopIfTrue="1" operator="lessThan">
      <formula>(TODAY)</formula>
    </cfRule>
  </conditionalFormatting>
  <conditionalFormatting sqref="N1415">
    <cfRule type="cellIs" dxfId="563" priority="614" stopIfTrue="1" operator="equal">
      <formula>""</formula>
    </cfRule>
    <cfRule type="cellIs" dxfId="562" priority="615" stopIfTrue="1" operator="lessThan">
      <formula>NOW()</formula>
    </cfRule>
  </conditionalFormatting>
  <conditionalFormatting sqref="N1415">
    <cfRule type="cellIs" dxfId="561" priority="612" stopIfTrue="1" operator="equal">
      <formula>""</formula>
    </cfRule>
    <cfRule type="cellIs" dxfId="560" priority="613" stopIfTrue="1" operator="lessThan">
      <formula>NOW()</formula>
    </cfRule>
  </conditionalFormatting>
  <conditionalFormatting sqref="N565">
    <cfRule type="cellIs" dxfId="559" priority="610" stopIfTrue="1" operator="equal">
      <formula>""</formula>
    </cfRule>
    <cfRule type="cellIs" dxfId="558" priority="611" stopIfTrue="1" operator="lessThan">
      <formula>NOW()</formula>
    </cfRule>
  </conditionalFormatting>
  <conditionalFormatting sqref="N565">
    <cfRule type="cellIs" dxfId="557" priority="607" stopIfTrue="1" operator="lessThan">
      <formula>NOW()</formula>
    </cfRule>
    <cfRule type="cellIs" dxfId="556" priority="608" stopIfTrue="1" operator="lessThan">
      <formula>NOW()</formula>
    </cfRule>
    <cfRule type="cellIs" dxfId="555" priority="609" stopIfTrue="1" operator="lessThan">
      <formula>(TODAY)</formula>
    </cfRule>
  </conditionalFormatting>
  <conditionalFormatting sqref="N442">
    <cfRule type="cellIs" dxfId="554" priority="605" stopIfTrue="1" operator="equal">
      <formula>""</formula>
    </cfRule>
    <cfRule type="cellIs" dxfId="553" priority="606" stopIfTrue="1" operator="lessThan">
      <formula>NOW()</formula>
    </cfRule>
  </conditionalFormatting>
  <conditionalFormatting sqref="N442">
    <cfRule type="cellIs" dxfId="552" priority="602" stopIfTrue="1" operator="lessThan">
      <formula>NOW()</formula>
    </cfRule>
    <cfRule type="cellIs" dxfId="551" priority="603" stopIfTrue="1" operator="lessThan">
      <formula>NOW()</formula>
    </cfRule>
    <cfRule type="cellIs" dxfId="550" priority="604" stopIfTrue="1" operator="lessThan">
      <formula>(TODAY)</formula>
    </cfRule>
  </conditionalFormatting>
  <conditionalFormatting sqref="N712">
    <cfRule type="cellIs" dxfId="549" priority="600" stopIfTrue="1" operator="equal">
      <formula>""</formula>
    </cfRule>
    <cfRule type="cellIs" dxfId="548" priority="601" stopIfTrue="1" operator="lessThan">
      <formula>NOW()</formula>
    </cfRule>
  </conditionalFormatting>
  <conditionalFormatting sqref="N712">
    <cfRule type="cellIs" dxfId="547" priority="598" stopIfTrue="1" operator="equal">
      <formula>""</formula>
    </cfRule>
    <cfRule type="cellIs" dxfId="546" priority="599" stopIfTrue="1" operator="lessThan">
      <formula>NOW()</formula>
    </cfRule>
  </conditionalFormatting>
  <conditionalFormatting sqref="N712">
    <cfRule type="cellIs" dxfId="545" priority="595" stopIfTrue="1" operator="lessThan">
      <formula>NOW()</formula>
    </cfRule>
    <cfRule type="cellIs" dxfId="544" priority="596" stopIfTrue="1" operator="lessThan">
      <formula>NOW()</formula>
    </cfRule>
    <cfRule type="cellIs" dxfId="543" priority="597" stopIfTrue="1" operator="lessThan">
      <formula>(TODAY)</formula>
    </cfRule>
  </conditionalFormatting>
  <conditionalFormatting sqref="N1281">
    <cfRule type="cellIs" dxfId="542" priority="593" stopIfTrue="1" operator="equal">
      <formula>""</formula>
    </cfRule>
    <cfRule type="cellIs" dxfId="541" priority="594" stopIfTrue="1" operator="lessThan">
      <formula>NOW()</formula>
    </cfRule>
  </conditionalFormatting>
  <conditionalFormatting sqref="N1281">
    <cfRule type="cellIs" dxfId="540" priority="591" stopIfTrue="1" operator="equal">
      <formula>""</formula>
    </cfRule>
    <cfRule type="cellIs" dxfId="539" priority="592" stopIfTrue="1" operator="lessThan">
      <formula>NOW()</formula>
    </cfRule>
  </conditionalFormatting>
  <conditionalFormatting sqref="N1281">
    <cfRule type="cellIs" dxfId="538" priority="588" stopIfTrue="1" operator="lessThan">
      <formula>NOW()</formula>
    </cfRule>
    <cfRule type="cellIs" dxfId="537" priority="589" stopIfTrue="1" operator="lessThan">
      <formula>NOW()</formula>
    </cfRule>
    <cfRule type="cellIs" dxfId="536" priority="590" stopIfTrue="1" operator="lessThan">
      <formula>(TODAY)</formula>
    </cfRule>
  </conditionalFormatting>
  <conditionalFormatting sqref="N1385">
    <cfRule type="cellIs" dxfId="535" priority="586" stopIfTrue="1" operator="equal">
      <formula>""</formula>
    </cfRule>
    <cfRule type="cellIs" dxfId="534" priority="587" stopIfTrue="1" operator="lessThan">
      <formula>NOW()</formula>
    </cfRule>
  </conditionalFormatting>
  <conditionalFormatting sqref="N1385">
    <cfRule type="cellIs" dxfId="533" priority="584" stopIfTrue="1" operator="equal">
      <formula>""</formula>
    </cfRule>
    <cfRule type="cellIs" dxfId="532" priority="585" stopIfTrue="1" operator="lessThan">
      <formula>NOW()</formula>
    </cfRule>
  </conditionalFormatting>
  <conditionalFormatting sqref="N1385">
    <cfRule type="cellIs" dxfId="531" priority="581" stopIfTrue="1" operator="lessThan">
      <formula>NOW()</formula>
    </cfRule>
    <cfRule type="cellIs" dxfId="530" priority="582" stopIfTrue="1" operator="lessThan">
      <formula>NOW()</formula>
    </cfRule>
    <cfRule type="cellIs" dxfId="529" priority="583" stopIfTrue="1" operator="lessThan">
      <formula>(TODAY)</formula>
    </cfRule>
  </conditionalFormatting>
  <conditionalFormatting sqref="N1028">
    <cfRule type="cellIs" dxfId="528" priority="576" stopIfTrue="1" operator="equal">
      <formula>""</formula>
    </cfRule>
    <cfRule type="cellIs" dxfId="527" priority="577" stopIfTrue="1" operator="lessThan">
      <formula>NOW()</formula>
    </cfRule>
  </conditionalFormatting>
  <conditionalFormatting sqref="N1028">
    <cfRule type="cellIs" dxfId="526" priority="573" stopIfTrue="1" operator="lessThan">
      <formula>NOW()</formula>
    </cfRule>
    <cfRule type="cellIs" dxfId="525" priority="574" stopIfTrue="1" operator="lessThan">
      <formula>NOW()</formula>
    </cfRule>
    <cfRule type="cellIs" dxfId="524" priority="575" stopIfTrue="1" operator="lessThan">
      <formula>(TODAY)</formula>
    </cfRule>
  </conditionalFormatting>
  <conditionalFormatting sqref="N1129">
    <cfRule type="cellIs" dxfId="523" priority="571" stopIfTrue="1" operator="equal">
      <formula>""</formula>
    </cfRule>
    <cfRule type="cellIs" dxfId="522" priority="572" stopIfTrue="1" operator="lessThan">
      <formula>NOW()</formula>
    </cfRule>
  </conditionalFormatting>
  <conditionalFormatting sqref="N1129">
    <cfRule type="cellIs" dxfId="521" priority="569" stopIfTrue="1" operator="equal">
      <formula>""</formula>
    </cfRule>
    <cfRule type="cellIs" dxfId="520" priority="570" stopIfTrue="1" operator="lessThan">
      <formula>NOW()</formula>
    </cfRule>
  </conditionalFormatting>
  <conditionalFormatting sqref="N1129">
    <cfRule type="cellIs" dxfId="519" priority="566" stopIfTrue="1" operator="lessThan">
      <formula>NOW()</formula>
    </cfRule>
    <cfRule type="cellIs" dxfId="518" priority="567" stopIfTrue="1" operator="lessThan">
      <formula>NOW()</formula>
    </cfRule>
    <cfRule type="cellIs" dxfId="517" priority="568" stopIfTrue="1" operator="lessThan">
      <formula>(TODAY)</formula>
    </cfRule>
  </conditionalFormatting>
  <conditionalFormatting sqref="N1043">
    <cfRule type="cellIs" dxfId="516" priority="561" stopIfTrue="1" operator="equal">
      <formula>""</formula>
    </cfRule>
    <cfRule type="cellIs" dxfId="515" priority="562" stopIfTrue="1" operator="lessThan">
      <formula>NOW()</formula>
    </cfRule>
  </conditionalFormatting>
  <conditionalFormatting sqref="N1043">
    <cfRule type="cellIs" dxfId="514" priority="559" stopIfTrue="1" operator="equal">
      <formula>""</formula>
    </cfRule>
    <cfRule type="cellIs" dxfId="513" priority="560" stopIfTrue="1" operator="lessThan">
      <formula>NOW()</formula>
    </cfRule>
  </conditionalFormatting>
  <conditionalFormatting sqref="N1043">
    <cfRule type="cellIs" dxfId="512" priority="556" stopIfTrue="1" operator="lessThan">
      <formula>NOW()</formula>
    </cfRule>
    <cfRule type="cellIs" dxfId="511" priority="557" stopIfTrue="1" operator="lessThan">
      <formula>NOW()</formula>
    </cfRule>
    <cfRule type="cellIs" dxfId="510" priority="558" stopIfTrue="1" operator="lessThan">
      <formula>(TODAY)</formula>
    </cfRule>
  </conditionalFormatting>
  <conditionalFormatting sqref="N1400">
    <cfRule type="cellIs" dxfId="509" priority="554" stopIfTrue="1" operator="equal">
      <formula>""</formula>
    </cfRule>
    <cfRule type="cellIs" dxfId="508" priority="555" stopIfTrue="1" operator="lessThan">
      <formula>NOW()</formula>
    </cfRule>
  </conditionalFormatting>
  <conditionalFormatting sqref="P1400 N1400">
    <cfRule type="cellIs" dxfId="507" priority="552" stopIfTrue="1" operator="equal">
      <formula>""</formula>
    </cfRule>
    <cfRule type="cellIs" dxfId="506" priority="553" stopIfTrue="1" operator="lessThan">
      <formula>NOW()</formula>
    </cfRule>
  </conditionalFormatting>
  <conditionalFormatting sqref="N1400">
    <cfRule type="cellIs" dxfId="505" priority="549" stopIfTrue="1" operator="lessThan">
      <formula>NOW()</formula>
    </cfRule>
    <cfRule type="cellIs" dxfId="504" priority="550" stopIfTrue="1" operator="lessThan">
      <formula>NOW()</formula>
    </cfRule>
    <cfRule type="cellIs" dxfId="503" priority="551" stopIfTrue="1" operator="lessThan">
      <formula>(TODAY)</formula>
    </cfRule>
  </conditionalFormatting>
  <conditionalFormatting sqref="N1242">
    <cfRule type="cellIs" dxfId="502" priority="547" stopIfTrue="1" operator="equal">
      <formula>""</formula>
    </cfRule>
    <cfRule type="cellIs" dxfId="501" priority="548" stopIfTrue="1" operator="lessThan">
      <formula>NOW()</formula>
    </cfRule>
  </conditionalFormatting>
  <conditionalFormatting sqref="N1242">
    <cfRule type="cellIs" dxfId="500" priority="545" stopIfTrue="1" operator="equal">
      <formula>""</formula>
    </cfRule>
    <cfRule type="cellIs" dxfId="499" priority="546" stopIfTrue="1" operator="lessThan">
      <formula>NOW()</formula>
    </cfRule>
  </conditionalFormatting>
  <conditionalFormatting sqref="N1242">
    <cfRule type="cellIs" dxfId="498" priority="542" stopIfTrue="1" operator="lessThan">
      <formula>NOW()</formula>
    </cfRule>
    <cfRule type="cellIs" dxfId="497" priority="543" stopIfTrue="1" operator="lessThan">
      <formula>NOW()</formula>
    </cfRule>
    <cfRule type="cellIs" dxfId="496" priority="544" stopIfTrue="1" operator="lessThan">
      <formula>(TODAY)</formula>
    </cfRule>
  </conditionalFormatting>
  <conditionalFormatting sqref="N1249">
    <cfRule type="cellIs" dxfId="495" priority="540" stopIfTrue="1" operator="equal">
      <formula>""</formula>
    </cfRule>
    <cfRule type="cellIs" dxfId="494" priority="541" stopIfTrue="1" operator="lessThan">
      <formula>NOW()</formula>
    </cfRule>
  </conditionalFormatting>
  <conditionalFormatting sqref="N1249">
    <cfRule type="cellIs" dxfId="493" priority="538" stopIfTrue="1" operator="equal">
      <formula>""</formula>
    </cfRule>
    <cfRule type="cellIs" dxfId="492" priority="539" stopIfTrue="1" operator="lessThan">
      <formula>NOW()</formula>
    </cfRule>
  </conditionalFormatting>
  <conditionalFormatting sqref="N1249">
    <cfRule type="cellIs" dxfId="491" priority="535" stopIfTrue="1" operator="lessThan">
      <formula>NOW()</formula>
    </cfRule>
    <cfRule type="cellIs" dxfId="490" priority="536" stopIfTrue="1" operator="lessThan">
      <formula>NOW()</formula>
    </cfRule>
    <cfRule type="cellIs" dxfId="489" priority="537" stopIfTrue="1" operator="lessThan">
      <formula>(TODAY)</formula>
    </cfRule>
  </conditionalFormatting>
  <conditionalFormatting sqref="N1252">
    <cfRule type="cellIs" dxfId="488" priority="533" stopIfTrue="1" operator="equal">
      <formula>""</formula>
    </cfRule>
    <cfRule type="cellIs" dxfId="487" priority="534" stopIfTrue="1" operator="lessThan">
      <formula>NOW()</formula>
    </cfRule>
  </conditionalFormatting>
  <conditionalFormatting sqref="N1252">
    <cfRule type="cellIs" dxfId="486" priority="531" stopIfTrue="1" operator="equal">
      <formula>""</formula>
    </cfRule>
    <cfRule type="cellIs" dxfId="485" priority="532" stopIfTrue="1" operator="lessThan">
      <formula>NOW()</formula>
    </cfRule>
  </conditionalFormatting>
  <conditionalFormatting sqref="N1252">
    <cfRule type="cellIs" dxfId="484" priority="528" stopIfTrue="1" operator="lessThan">
      <formula>NOW()</formula>
    </cfRule>
    <cfRule type="cellIs" dxfId="483" priority="529" stopIfTrue="1" operator="lessThan">
      <formula>NOW()</formula>
    </cfRule>
    <cfRule type="cellIs" dxfId="482" priority="530" stopIfTrue="1" operator="lessThan">
      <formula>(TODAY)</formula>
    </cfRule>
  </conditionalFormatting>
  <conditionalFormatting sqref="N1258">
    <cfRule type="cellIs" dxfId="481" priority="526" stopIfTrue="1" operator="equal">
      <formula>""</formula>
    </cfRule>
    <cfRule type="cellIs" dxfId="480" priority="527" stopIfTrue="1" operator="lessThan">
      <formula>NOW()</formula>
    </cfRule>
  </conditionalFormatting>
  <conditionalFormatting sqref="N1258">
    <cfRule type="cellIs" dxfId="479" priority="524" stopIfTrue="1" operator="equal">
      <formula>""</formula>
    </cfRule>
    <cfRule type="cellIs" dxfId="478" priority="525" stopIfTrue="1" operator="lessThan">
      <formula>NOW()</formula>
    </cfRule>
  </conditionalFormatting>
  <conditionalFormatting sqref="N1258">
    <cfRule type="cellIs" dxfId="477" priority="521" stopIfTrue="1" operator="lessThan">
      <formula>NOW()</formula>
    </cfRule>
    <cfRule type="cellIs" dxfId="476" priority="522" stopIfTrue="1" operator="lessThan">
      <formula>NOW()</formula>
    </cfRule>
    <cfRule type="cellIs" dxfId="475" priority="523" stopIfTrue="1" operator="lessThan">
      <formula>(TODAY)</formula>
    </cfRule>
  </conditionalFormatting>
  <conditionalFormatting sqref="N471">
    <cfRule type="cellIs" dxfId="474" priority="519" stopIfTrue="1" operator="equal">
      <formula>""</formula>
    </cfRule>
    <cfRule type="cellIs" dxfId="473" priority="520" stopIfTrue="1" operator="lessThan">
      <formula>NOW()</formula>
    </cfRule>
  </conditionalFormatting>
  <conditionalFormatting sqref="N471">
    <cfRule type="cellIs" dxfId="472" priority="517" stopIfTrue="1" operator="equal">
      <formula>""</formula>
    </cfRule>
    <cfRule type="cellIs" dxfId="471" priority="518" stopIfTrue="1" operator="lessThan">
      <formula>NOW()</formula>
    </cfRule>
  </conditionalFormatting>
  <conditionalFormatting sqref="N471">
    <cfRule type="cellIs" dxfId="470" priority="514" stopIfTrue="1" operator="lessThan">
      <formula>NOW()</formula>
    </cfRule>
    <cfRule type="cellIs" dxfId="469" priority="515" stopIfTrue="1" operator="lessThan">
      <formula>NOW()</formula>
    </cfRule>
    <cfRule type="cellIs" dxfId="468" priority="516" stopIfTrue="1" operator="lessThan">
      <formula>(TODAY)</formula>
    </cfRule>
  </conditionalFormatting>
  <conditionalFormatting sqref="P1407 N1407">
    <cfRule type="cellIs" dxfId="467" priority="512" stopIfTrue="1" operator="equal">
      <formula>""</formula>
    </cfRule>
    <cfRule type="cellIs" dxfId="466" priority="513" stopIfTrue="1" operator="lessThan">
      <formula>NOW()</formula>
    </cfRule>
  </conditionalFormatting>
  <conditionalFormatting sqref="P1407 N1407">
    <cfRule type="cellIs" dxfId="465" priority="510" stopIfTrue="1" operator="equal">
      <formula>""</formula>
    </cfRule>
    <cfRule type="cellIs" dxfId="464" priority="511" stopIfTrue="1" operator="lessThan">
      <formula>NOW()</formula>
    </cfRule>
  </conditionalFormatting>
  <conditionalFormatting sqref="N1407">
    <cfRule type="cellIs" dxfId="463" priority="507" stopIfTrue="1" operator="lessThan">
      <formula>NOW()</formula>
    </cfRule>
    <cfRule type="cellIs" dxfId="462" priority="508" stopIfTrue="1" operator="lessThan">
      <formula>NOW()</formula>
    </cfRule>
    <cfRule type="cellIs" dxfId="461" priority="509" stopIfTrue="1" operator="lessThan">
      <formula>(TODAY)</formula>
    </cfRule>
  </conditionalFormatting>
  <conditionalFormatting sqref="N17">
    <cfRule type="cellIs" dxfId="460" priority="505" stopIfTrue="1" operator="equal">
      <formula>""</formula>
    </cfRule>
    <cfRule type="cellIs" dxfId="459" priority="506" stopIfTrue="1" operator="lessThan">
      <formula>NOW()</formula>
    </cfRule>
  </conditionalFormatting>
  <conditionalFormatting sqref="N17">
    <cfRule type="cellIs" dxfId="458" priority="503" stopIfTrue="1" operator="equal">
      <formula>""</formula>
    </cfRule>
    <cfRule type="cellIs" dxfId="457" priority="504" stopIfTrue="1" operator="lessThan">
      <formula>NOW()</formula>
    </cfRule>
  </conditionalFormatting>
  <conditionalFormatting sqref="N17">
    <cfRule type="cellIs" dxfId="456" priority="500" stopIfTrue="1" operator="lessThan">
      <formula>NOW()</formula>
    </cfRule>
    <cfRule type="cellIs" dxfId="455" priority="501" stopIfTrue="1" operator="lessThan">
      <formula>NOW()</formula>
    </cfRule>
    <cfRule type="cellIs" dxfId="454" priority="502" stopIfTrue="1" operator="lessThan">
      <formula>(TODAY)</formula>
    </cfRule>
  </conditionalFormatting>
  <conditionalFormatting sqref="N520">
    <cfRule type="cellIs" dxfId="453" priority="491" stopIfTrue="1" operator="equal">
      <formula>""</formula>
    </cfRule>
    <cfRule type="cellIs" dxfId="452" priority="492" stopIfTrue="1" operator="lessThan">
      <formula>NOW()</formula>
    </cfRule>
  </conditionalFormatting>
  <conditionalFormatting sqref="N520">
    <cfRule type="cellIs" dxfId="451" priority="489" stopIfTrue="1" operator="equal">
      <formula>""</formula>
    </cfRule>
    <cfRule type="cellIs" dxfId="450" priority="490" stopIfTrue="1" operator="lessThan">
      <formula>NOW()</formula>
    </cfRule>
  </conditionalFormatting>
  <conditionalFormatting sqref="N520">
    <cfRule type="cellIs" dxfId="449" priority="486" stopIfTrue="1" operator="lessThan">
      <formula>NOW()</formula>
    </cfRule>
    <cfRule type="cellIs" dxfId="448" priority="487" stopIfTrue="1" operator="lessThan">
      <formula>NOW()</formula>
    </cfRule>
    <cfRule type="cellIs" dxfId="447" priority="488" stopIfTrue="1" operator="lessThan">
      <formula>(TODAY)</formula>
    </cfRule>
  </conditionalFormatting>
  <conditionalFormatting sqref="N686">
    <cfRule type="cellIs" dxfId="446" priority="484" stopIfTrue="1" operator="equal">
      <formula>""</formula>
    </cfRule>
    <cfRule type="cellIs" dxfId="445" priority="485" stopIfTrue="1" operator="lessThan">
      <formula>NOW()</formula>
    </cfRule>
  </conditionalFormatting>
  <conditionalFormatting sqref="N686">
    <cfRule type="cellIs" dxfId="444" priority="482" stopIfTrue="1" operator="equal">
      <formula>""</formula>
    </cfRule>
    <cfRule type="cellIs" dxfId="443" priority="483" stopIfTrue="1" operator="lessThan">
      <formula>NOW()</formula>
    </cfRule>
  </conditionalFormatting>
  <conditionalFormatting sqref="N686">
    <cfRule type="cellIs" dxfId="442" priority="479" stopIfTrue="1" operator="lessThan">
      <formula>NOW()</formula>
    </cfRule>
    <cfRule type="cellIs" dxfId="441" priority="480" stopIfTrue="1" operator="lessThan">
      <formula>NOW()</formula>
    </cfRule>
    <cfRule type="cellIs" dxfId="440" priority="481" stopIfTrue="1" operator="lessThan">
      <formula>(TODAY)</formula>
    </cfRule>
  </conditionalFormatting>
  <conditionalFormatting sqref="N1397">
    <cfRule type="cellIs" dxfId="439" priority="477" stopIfTrue="1" operator="equal">
      <formula>""</formula>
    </cfRule>
    <cfRule type="cellIs" dxfId="438" priority="478" stopIfTrue="1" operator="lessThan">
      <formula>NOW()</formula>
    </cfRule>
  </conditionalFormatting>
  <conditionalFormatting sqref="N1397">
    <cfRule type="cellIs" dxfId="437" priority="475" stopIfTrue="1" operator="equal">
      <formula>""</formula>
    </cfRule>
    <cfRule type="cellIs" dxfId="436" priority="476" stopIfTrue="1" operator="lessThan">
      <formula>NOW()</formula>
    </cfRule>
  </conditionalFormatting>
  <conditionalFormatting sqref="N1397">
    <cfRule type="cellIs" dxfId="435" priority="472" stopIfTrue="1" operator="lessThan">
      <formula>NOW()</formula>
    </cfRule>
    <cfRule type="cellIs" dxfId="434" priority="473" stopIfTrue="1" operator="lessThan">
      <formula>NOW()</formula>
    </cfRule>
    <cfRule type="cellIs" dxfId="433" priority="474" stopIfTrue="1" operator="lessThan">
      <formula>(TODAY)</formula>
    </cfRule>
  </conditionalFormatting>
  <conditionalFormatting sqref="N1398">
    <cfRule type="cellIs" dxfId="432" priority="470" stopIfTrue="1" operator="equal">
      <formula>""</formula>
    </cfRule>
    <cfRule type="cellIs" dxfId="431" priority="471" stopIfTrue="1" operator="lessThan">
      <formula>NOW()</formula>
    </cfRule>
  </conditionalFormatting>
  <conditionalFormatting sqref="N1398">
    <cfRule type="cellIs" dxfId="430" priority="468" stopIfTrue="1" operator="equal">
      <formula>""</formula>
    </cfRule>
    <cfRule type="cellIs" dxfId="429" priority="469" stopIfTrue="1" operator="lessThan">
      <formula>NOW()</formula>
    </cfRule>
  </conditionalFormatting>
  <conditionalFormatting sqref="N1398">
    <cfRule type="cellIs" dxfId="428" priority="465" stopIfTrue="1" operator="lessThan">
      <formula>NOW()</formula>
    </cfRule>
    <cfRule type="cellIs" dxfId="427" priority="466" stopIfTrue="1" operator="lessThan">
      <formula>NOW()</formula>
    </cfRule>
    <cfRule type="cellIs" dxfId="426" priority="467" stopIfTrue="1" operator="lessThan">
      <formula>(TODAY)</formula>
    </cfRule>
  </conditionalFormatting>
  <conditionalFormatting sqref="N1399">
    <cfRule type="cellIs" dxfId="425" priority="463" stopIfTrue="1" operator="equal">
      <formula>""</formula>
    </cfRule>
    <cfRule type="cellIs" dxfId="424" priority="464" stopIfTrue="1" operator="lessThan">
      <formula>NOW()</formula>
    </cfRule>
  </conditionalFormatting>
  <conditionalFormatting sqref="N1399">
    <cfRule type="cellIs" dxfId="423" priority="461" stopIfTrue="1" operator="equal">
      <formula>""</formula>
    </cfRule>
    <cfRule type="cellIs" dxfId="422" priority="462" stopIfTrue="1" operator="lessThan">
      <formula>NOW()</formula>
    </cfRule>
  </conditionalFormatting>
  <conditionalFormatting sqref="N1399">
    <cfRule type="cellIs" dxfId="421" priority="458" stopIfTrue="1" operator="lessThan">
      <formula>NOW()</formula>
    </cfRule>
    <cfRule type="cellIs" dxfId="420" priority="459" stopIfTrue="1" operator="lessThan">
      <formula>NOW()</formula>
    </cfRule>
    <cfRule type="cellIs" dxfId="419" priority="460" stopIfTrue="1" operator="lessThan">
      <formula>(TODAY)</formula>
    </cfRule>
  </conditionalFormatting>
  <conditionalFormatting sqref="N1352">
    <cfRule type="cellIs" dxfId="418" priority="456" stopIfTrue="1" operator="equal">
      <formula>""</formula>
    </cfRule>
    <cfRule type="cellIs" dxfId="417" priority="457" stopIfTrue="1" operator="lessThan">
      <formula>NOW()</formula>
    </cfRule>
  </conditionalFormatting>
  <conditionalFormatting sqref="N1352">
    <cfRule type="cellIs" dxfId="416" priority="454" stopIfTrue="1" operator="equal">
      <formula>""</formula>
    </cfRule>
    <cfRule type="cellIs" dxfId="415" priority="455" stopIfTrue="1" operator="lessThan">
      <formula>NOW()</formula>
    </cfRule>
  </conditionalFormatting>
  <conditionalFormatting sqref="N1352">
    <cfRule type="cellIs" dxfId="414" priority="451" stopIfTrue="1" operator="lessThan">
      <formula>NOW()</formula>
    </cfRule>
    <cfRule type="cellIs" dxfId="413" priority="452" stopIfTrue="1" operator="lessThan">
      <formula>NOW()</formula>
    </cfRule>
    <cfRule type="cellIs" dxfId="412" priority="453" stopIfTrue="1" operator="lessThan">
      <formula>(TODAY)</formula>
    </cfRule>
  </conditionalFormatting>
  <conditionalFormatting sqref="N1403">
    <cfRule type="cellIs" dxfId="411" priority="449" stopIfTrue="1" operator="equal">
      <formula>""</formula>
    </cfRule>
    <cfRule type="cellIs" dxfId="410" priority="450" stopIfTrue="1" operator="lessThan">
      <formula>NOW()</formula>
    </cfRule>
  </conditionalFormatting>
  <conditionalFormatting sqref="N1403">
    <cfRule type="cellIs" dxfId="409" priority="447" stopIfTrue="1" operator="equal">
      <formula>""</formula>
    </cfRule>
    <cfRule type="cellIs" dxfId="408" priority="448" stopIfTrue="1" operator="lessThan">
      <formula>NOW()</formula>
    </cfRule>
  </conditionalFormatting>
  <conditionalFormatting sqref="N1403">
    <cfRule type="cellIs" dxfId="407" priority="444" stopIfTrue="1" operator="lessThan">
      <formula>NOW()</formula>
    </cfRule>
    <cfRule type="cellIs" dxfId="406" priority="445" stopIfTrue="1" operator="lessThan">
      <formula>NOW()</formula>
    </cfRule>
    <cfRule type="cellIs" dxfId="405" priority="446" stopIfTrue="1" operator="lessThan">
      <formula>(TODAY)</formula>
    </cfRule>
  </conditionalFormatting>
  <conditionalFormatting sqref="P1403">
    <cfRule type="cellIs" dxfId="404" priority="442" stopIfTrue="1" operator="equal">
      <formula>""</formula>
    </cfRule>
    <cfRule type="cellIs" dxfId="403" priority="443" stopIfTrue="1" operator="lessThan">
      <formula>NOW()</formula>
    </cfRule>
  </conditionalFormatting>
  <conditionalFormatting sqref="P1403">
    <cfRule type="cellIs" dxfId="402" priority="439" stopIfTrue="1" operator="lessThan">
      <formula>NOW()</formula>
    </cfRule>
    <cfRule type="cellIs" dxfId="401" priority="440" stopIfTrue="1" operator="lessThan">
      <formula>NOW()</formula>
    </cfRule>
    <cfRule type="cellIs" dxfId="400" priority="441" stopIfTrue="1" operator="lessThan">
      <formula>(TODAY)</formula>
    </cfRule>
  </conditionalFormatting>
  <conditionalFormatting sqref="N1403">
    <cfRule type="cellIs" dxfId="399" priority="437" stopIfTrue="1" operator="equal">
      <formula>""</formula>
    </cfRule>
    <cfRule type="cellIs" dxfId="398" priority="438" stopIfTrue="1" operator="lessThan">
      <formula>NOW()</formula>
    </cfRule>
  </conditionalFormatting>
  <conditionalFormatting sqref="N1403">
    <cfRule type="cellIs" dxfId="397" priority="434" stopIfTrue="1" operator="lessThan">
      <formula>NOW()</formula>
    </cfRule>
    <cfRule type="cellIs" dxfId="396" priority="435" stopIfTrue="1" operator="lessThan">
      <formula>NOW()</formula>
    </cfRule>
    <cfRule type="cellIs" dxfId="395" priority="436" stopIfTrue="1" operator="lessThan">
      <formula>(TODAY)</formula>
    </cfRule>
  </conditionalFormatting>
  <conditionalFormatting sqref="N1412">
    <cfRule type="cellIs" dxfId="394" priority="432" stopIfTrue="1" operator="equal">
      <formula>""</formula>
    </cfRule>
    <cfRule type="cellIs" dxfId="393" priority="433" stopIfTrue="1" operator="lessThan">
      <formula>NOW()</formula>
    </cfRule>
  </conditionalFormatting>
  <conditionalFormatting sqref="N1412">
    <cfRule type="cellIs" dxfId="392" priority="430" stopIfTrue="1" operator="equal">
      <formula>""</formula>
    </cfRule>
    <cfRule type="cellIs" dxfId="391" priority="431" stopIfTrue="1" operator="lessThan">
      <formula>NOW()</formula>
    </cfRule>
  </conditionalFormatting>
  <conditionalFormatting sqref="N1412">
    <cfRule type="cellIs" dxfId="390" priority="427" stopIfTrue="1" operator="lessThan">
      <formula>NOW()</formula>
    </cfRule>
    <cfRule type="cellIs" dxfId="389" priority="428" stopIfTrue="1" operator="lessThan">
      <formula>NOW()</formula>
    </cfRule>
    <cfRule type="cellIs" dxfId="388" priority="429" stopIfTrue="1" operator="lessThan">
      <formula>(TODAY)</formula>
    </cfRule>
  </conditionalFormatting>
  <conditionalFormatting sqref="N218">
    <cfRule type="cellIs" dxfId="387" priority="408" stopIfTrue="1" operator="equal">
      <formula>""</formula>
    </cfRule>
    <cfRule type="cellIs" dxfId="386" priority="409" stopIfTrue="1" operator="lessThan">
      <formula>NOW()</formula>
    </cfRule>
  </conditionalFormatting>
  <conditionalFormatting sqref="N218">
    <cfRule type="cellIs" dxfId="385" priority="405" stopIfTrue="1" operator="lessThan">
      <formula>NOW()</formula>
    </cfRule>
    <cfRule type="cellIs" dxfId="384" priority="406" stopIfTrue="1" operator="lessThan">
      <formula>NOW()</formula>
    </cfRule>
    <cfRule type="cellIs" dxfId="383" priority="407" stopIfTrue="1" operator="lessThan">
      <formula>(TODAY)</formula>
    </cfRule>
  </conditionalFormatting>
  <conditionalFormatting sqref="N612">
    <cfRule type="cellIs" dxfId="382" priority="403" stopIfTrue="1" operator="equal">
      <formula>""</formula>
    </cfRule>
    <cfRule type="cellIs" dxfId="381" priority="404" stopIfTrue="1" operator="lessThan">
      <formula>NOW()</formula>
    </cfRule>
  </conditionalFormatting>
  <conditionalFormatting sqref="N360">
    <cfRule type="cellIs" dxfId="380" priority="401" stopIfTrue="1" operator="equal">
      <formula>""</formula>
    </cfRule>
    <cfRule type="cellIs" dxfId="379" priority="402" stopIfTrue="1" operator="lessThan">
      <formula>NOW()</formula>
    </cfRule>
  </conditionalFormatting>
  <conditionalFormatting sqref="N360">
    <cfRule type="cellIs" dxfId="378" priority="399" stopIfTrue="1" operator="equal">
      <formula>""</formula>
    </cfRule>
    <cfRule type="cellIs" dxfId="377" priority="400" stopIfTrue="1" operator="lessThan">
      <formula>NOW()</formula>
    </cfRule>
  </conditionalFormatting>
  <conditionalFormatting sqref="N360">
    <cfRule type="cellIs" dxfId="376" priority="396" stopIfTrue="1" operator="lessThan">
      <formula>NOW()</formula>
    </cfRule>
    <cfRule type="cellIs" dxfId="375" priority="397" stopIfTrue="1" operator="lessThan">
      <formula>NOW()</formula>
    </cfRule>
    <cfRule type="cellIs" dxfId="374" priority="398" stopIfTrue="1" operator="lessThan">
      <formula>(TODAY)</formula>
    </cfRule>
  </conditionalFormatting>
  <conditionalFormatting sqref="N779">
    <cfRule type="cellIs" dxfId="373" priority="394" stopIfTrue="1" operator="equal">
      <formula>""</formula>
    </cfRule>
    <cfRule type="cellIs" dxfId="372" priority="395" stopIfTrue="1" operator="lessThan">
      <formula>NOW()</formula>
    </cfRule>
  </conditionalFormatting>
  <conditionalFormatting sqref="N779">
    <cfRule type="cellIs" dxfId="371" priority="391" stopIfTrue="1" operator="lessThan">
      <formula>NOW()</formula>
    </cfRule>
    <cfRule type="cellIs" dxfId="370" priority="392" stopIfTrue="1" operator="lessThan">
      <formula>NOW()</formula>
    </cfRule>
    <cfRule type="cellIs" dxfId="369" priority="393" stopIfTrue="1" operator="lessThan">
      <formula>(TODAY)</formula>
    </cfRule>
  </conditionalFormatting>
  <conditionalFormatting sqref="N1168">
    <cfRule type="cellIs" dxfId="368" priority="389" stopIfTrue="1" operator="equal">
      <formula>""</formula>
    </cfRule>
    <cfRule type="cellIs" dxfId="367" priority="390" stopIfTrue="1" operator="lessThan">
      <formula>NOW()</formula>
    </cfRule>
  </conditionalFormatting>
  <conditionalFormatting sqref="N1168">
    <cfRule type="cellIs" dxfId="366" priority="387" stopIfTrue="1" operator="equal">
      <formula>""</formula>
    </cfRule>
    <cfRule type="cellIs" dxfId="365" priority="388" stopIfTrue="1" operator="lessThan">
      <formula>NOW()</formula>
    </cfRule>
  </conditionalFormatting>
  <conditionalFormatting sqref="N1168">
    <cfRule type="cellIs" dxfId="364" priority="384" stopIfTrue="1" operator="lessThan">
      <formula>NOW()</formula>
    </cfRule>
    <cfRule type="cellIs" dxfId="363" priority="385" stopIfTrue="1" operator="lessThan">
      <formula>NOW()</formula>
    </cfRule>
    <cfRule type="cellIs" dxfId="362" priority="386" stopIfTrue="1" operator="lessThan">
      <formula>(TODAY)</formula>
    </cfRule>
  </conditionalFormatting>
  <conditionalFormatting sqref="N772">
    <cfRule type="cellIs" dxfId="361" priority="382" stopIfTrue="1" operator="equal">
      <formula>""</formula>
    </cfRule>
    <cfRule type="cellIs" dxfId="360" priority="383" stopIfTrue="1" operator="lessThan">
      <formula>NOW()</formula>
    </cfRule>
  </conditionalFormatting>
  <conditionalFormatting sqref="N772">
    <cfRule type="cellIs" dxfId="359" priority="380" stopIfTrue="1" operator="equal">
      <formula>""</formula>
    </cfRule>
    <cfRule type="cellIs" dxfId="358" priority="381" stopIfTrue="1" operator="lessThan">
      <formula>NOW()</formula>
    </cfRule>
  </conditionalFormatting>
  <conditionalFormatting sqref="N772">
    <cfRule type="cellIs" dxfId="357" priority="377" stopIfTrue="1" operator="lessThan">
      <formula>NOW()</formula>
    </cfRule>
    <cfRule type="cellIs" dxfId="356" priority="378" stopIfTrue="1" operator="lessThan">
      <formula>NOW()</formula>
    </cfRule>
    <cfRule type="cellIs" dxfId="355" priority="379" stopIfTrue="1" operator="lessThan">
      <formula>(TODAY)</formula>
    </cfRule>
  </conditionalFormatting>
  <conditionalFormatting sqref="P521 N521">
    <cfRule type="cellIs" dxfId="354" priority="368" stopIfTrue="1" operator="equal">
      <formula>""</formula>
    </cfRule>
    <cfRule type="cellIs" dxfId="353" priority="369" stopIfTrue="1" operator="lessThan">
      <formula>NOW()</formula>
    </cfRule>
  </conditionalFormatting>
  <conditionalFormatting sqref="N521">
    <cfRule type="cellIs" dxfId="352" priority="365" stopIfTrue="1" operator="lessThan">
      <formula>NOW()</formula>
    </cfRule>
    <cfRule type="cellIs" dxfId="351" priority="366" stopIfTrue="1" operator="lessThan">
      <formula>NOW()</formula>
    </cfRule>
    <cfRule type="cellIs" dxfId="350" priority="367" stopIfTrue="1" operator="lessThan">
      <formula>(TODAY)</formula>
    </cfRule>
  </conditionalFormatting>
  <conditionalFormatting sqref="N676">
    <cfRule type="cellIs" dxfId="349" priority="360" stopIfTrue="1" operator="lessThan">
      <formula>NOW()</formula>
    </cfRule>
    <cfRule type="cellIs" dxfId="348" priority="361" stopIfTrue="1" operator="lessThan">
      <formula>NOW()</formula>
    </cfRule>
    <cfRule type="cellIs" dxfId="347" priority="362" stopIfTrue="1" operator="lessThan">
      <formula>(TODAY)</formula>
    </cfRule>
  </conditionalFormatting>
  <conditionalFormatting sqref="N676">
    <cfRule type="cellIs" dxfId="346" priority="363" stopIfTrue="1" operator="equal">
      <formula>""</formula>
    </cfRule>
    <cfRule type="cellIs" dxfId="345" priority="364" stopIfTrue="1" operator="lessThan">
      <formula>NOW()</formula>
    </cfRule>
  </conditionalFormatting>
  <conditionalFormatting sqref="N921">
    <cfRule type="cellIs" dxfId="344" priority="358" stopIfTrue="1" operator="equal">
      <formula>""</formula>
    </cfRule>
    <cfRule type="cellIs" dxfId="343" priority="359" stopIfTrue="1" operator="lessThan">
      <formula>NOW()</formula>
    </cfRule>
  </conditionalFormatting>
  <conditionalFormatting sqref="N921">
    <cfRule type="cellIs" dxfId="342" priority="355" stopIfTrue="1" operator="lessThan">
      <formula>NOW()</formula>
    </cfRule>
    <cfRule type="cellIs" dxfId="341" priority="356" stopIfTrue="1" operator="lessThan">
      <formula>NOW()</formula>
    </cfRule>
    <cfRule type="cellIs" dxfId="340" priority="357" stopIfTrue="1" operator="lessThan">
      <formula>(TODAY)</formula>
    </cfRule>
  </conditionalFormatting>
  <conditionalFormatting sqref="N1363">
    <cfRule type="cellIs" dxfId="339" priority="353" stopIfTrue="1" operator="equal">
      <formula>""</formula>
    </cfRule>
    <cfRule type="cellIs" dxfId="338" priority="354" stopIfTrue="1" operator="lessThan">
      <formula>NOW()</formula>
    </cfRule>
  </conditionalFormatting>
  <conditionalFormatting sqref="N1363">
    <cfRule type="cellIs" dxfId="337" priority="351" stopIfTrue="1" operator="equal">
      <formula>""</formula>
    </cfRule>
    <cfRule type="cellIs" dxfId="336" priority="352" stopIfTrue="1" operator="lessThan">
      <formula>NOW()</formula>
    </cfRule>
  </conditionalFormatting>
  <conditionalFormatting sqref="N1363">
    <cfRule type="cellIs" dxfId="335" priority="348" stopIfTrue="1" operator="lessThan">
      <formula>NOW()</formula>
    </cfRule>
    <cfRule type="cellIs" dxfId="334" priority="349" stopIfTrue="1" operator="lessThan">
      <formula>NOW()</formula>
    </cfRule>
    <cfRule type="cellIs" dxfId="333" priority="350" stopIfTrue="1" operator="lessThan">
      <formula>(TODAY)</formula>
    </cfRule>
  </conditionalFormatting>
  <conditionalFormatting sqref="N1344">
    <cfRule type="cellIs" dxfId="332" priority="346" stopIfTrue="1" operator="equal">
      <formula>""</formula>
    </cfRule>
    <cfRule type="cellIs" dxfId="331" priority="347" stopIfTrue="1" operator="lessThan">
      <formula>NOW()</formula>
    </cfRule>
  </conditionalFormatting>
  <conditionalFormatting sqref="N1344">
    <cfRule type="cellIs" dxfId="330" priority="344" stopIfTrue="1" operator="equal">
      <formula>""</formula>
    </cfRule>
    <cfRule type="cellIs" dxfId="329" priority="345" stopIfTrue="1" operator="lessThan">
      <formula>NOW()</formula>
    </cfRule>
  </conditionalFormatting>
  <conditionalFormatting sqref="N1344">
    <cfRule type="cellIs" dxfId="328" priority="341" stopIfTrue="1" operator="lessThan">
      <formula>NOW()</formula>
    </cfRule>
    <cfRule type="cellIs" dxfId="327" priority="342" stopIfTrue="1" operator="lessThan">
      <formula>NOW()</formula>
    </cfRule>
    <cfRule type="cellIs" dxfId="326" priority="343" stopIfTrue="1" operator="lessThan">
      <formula>(TODAY)</formula>
    </cfRule>
  </conditionalFormatting>
  <conditionalFormatting sqref="P1344">
    <cfRule type="cellIs" dxfId="325" priority="339" stopIfTrue="1" operator="equal">
      <formula>""</formula>
    </cfRule>
    <cfRule type="cellIs" dxfId="324" priority="340" stopIfTrue="1" operator="lessThan">
      <formula>NOW()</formula>
    </cfRule>
  </conditionalFormatting>
  <conditionalFormatting sqref="P1344">
    <cfRule type="cellIs" dxfId="323" priority="336" stopIfTrue="1" operator="lessThan">
      <formula>NOW()</formula>
    </cfRule>
    <cfRule type="cellIs" dxfId="322" priority="337" stopIfTrue="1" operator="lessThan">
      <formula>NOW()</formula>
    </cfRule>
    <cfRule type="cellIs" dxfId="321" priority="338" stopIfTrue="1" operator="lessThan">
      <formula>(TODAY)</formula>
    </cfRule>
  </conditionalFormatting>
  <conditionalFormatting sqref="N1344">
    <cfRule type="cellIs" dxfId="320" priority="334" stopIfTrue="1" operator="equal">
      <formula>""</formula>
    </cfRule>
    <cfRule type="cellIs" dxfId="319" priority="335" stopIfTrue="1" operator="lessThan">
      <formula>NOW()</formula>
    </cfRule>
  </conditionalFormatting>
  <conditionalFormatting sqref="N1344">
    <cfRule type="cellIs" dxfId="318" priority="331" stopIfTrue="1" operator="lessThan">
      <formula>NOW()</formula>
    </cfRule>
    <cfRule type="cellIs" dxfId="317" priority="332" stopIfTrue="1" operator="lessThan">
      <formula>NOW()</formula>
    </cfRule>
    <cfRule type="cellIs" dxfId="316" priority="333" stopIfTrue="1" operator="lessThan">
      <formula>(TODAY)</formula>
    </cfRule>
  </conditionalFormatting>
  <conditionalFormatting sqref="N1409">
    <cfRule type="cellIs" dxfId="315" priority="329" stopIfTrue="1" operator="equal">
      <formula>""</formula>
    </cfRule>
    <cfRule type="cellIs" dxfId="314" priority="330" stopIfTrue="1" operator="lessThan">
      <formula>NOW()</formula>
    </cfRule>
  </conditionalFormatting>
  <conditionalFormatting sqref="N1409">
    <cfRule type="cellIs" dxfId="313" priority="327" stopIfTrue="1" operator="equal">
      <formula>""</formula>
    </cfRule>
    <cfRule type="cellIs" dxfId="312" priority="328" stopIfTrue="1" operator="lessThan">
      <formula>NOW()</formula>
    </cfRule>
  </conditionalFormatting>
  <conditionalFormatting sqref="N1409">
    <cfRule type="cellIs" dxfId="311" priority="324" stopIfTrue="1" operator="lessThan">
      <formula>NOW()</formula>
    </cfRule>
    <cfRule type="cellIs" dxfId="310" priority="325" stopIfTrue="1" operator="lessThan">
      <formula>NOW()</formula>
    </cfRule>
    <cfRule type="cellIs" dxfId="309" priority="326" stopIfTrue="1" operator="lessThan">
      <formula>(TODAY)</formula>
    </cfRule>
  </conditionalFormatting>
  <conditionalFormatting sqref="P1410 N1410">
    <cfRule type="cellIs" dxfId="308" priority="322" stopIfTrue="1" operator="equal">
      <formula>""</formula>
    </cfRule>
    <cfRule type="cellIs" dxfId="307" priority="323" stopIfTrue="1" operator="lessThan">
      <formula>NOW()</formula>
    </cfRule>
  </conditionalFormatting>
  <conditionalFormatting sqref="P1410 N1410">
    <cfRule type="cellIs" dxfId="306" priority="320" stopIfTrue="1" operator="equal">
      <formula>""</formula>
    </cfRule>
    <cfRule type="cellIs" dxfId="305" priority="321" stopIfTrue="1" operator="lessThan">
      <formula>NOW()</formula>
    </cfRule>
  </conditionalFormatting>
  <conditionalFormatting sqref="N1410">
    <cfRule type="cellIs" dxfId="304" priority="317" stopIfTrue="1" operator="lessThan">
      <formula>NOW()</formula>
    </cfRule>
    <cfRule type="cellIs" dxfId="303" priority="318" stopIfTrue="1" operator="lessThan">
      <formula>NOW()</formula>
    </cfRule>
    <cfRule type="cellIs" dxfId="302" priority="319" stopIfTrue="1" operator="lessThan">
      <formula>(TODAY)</formula>
    </cfRule>
  </conditionalFormatting>
  <conditionalFormatting sqref="N1395">
    <cfRule type="cellIs" dxfId="301" priority="315" stopIfTrue="1" operator="equal">
      <formula>""</formula>
    </cfRule>
    <cfRule type="cellIs" dxfId="300" priority="316" stopIfTrue="1" operator="lessThan">
      <formula>NOW()</formula>
    </cfRule>
  </conditionalFormatting>
  <conditionalFormatting sqref="N1395">
    <cfRule type="cellIs" dxfId="299" priority="313" stopIfTrue="1" operator="equal">
      <formula>""</formula>
    </cfRule>
    <cfRule type="cellIs" dxfId="298" priority="314" stopIfTrue="1" operator="lessThan">
      <formula>NOW()</formula>
    </cfRule>
  </conditionalFormatting>
  <conditionalFormatting sqref="N1395">
    <cfRule type="cellIs" dxfId="297" priority="310" stopIfTrue="1" operator="lessThan">
      <formula>NOW()</formula>
    </cfRule>
    <cfRule type="cellIs" dxfId="296" priority="311" stopIfTrue="1" operator="lessThan">
      <formula>NOW()</formula>
    </cfRule>
    <cfRule type="cellIs" dxfId="295" priority="312" stopIfTrue="1" operator="lessThan">
      <formula>(TODAY)</formula>
    </cfRule>
  </conditionalFormatting>
  <conditionalFormatting sqref="N1395">
    <cfRule type="cellIs" dxfId="294" priority="308" stopIfTrue="1" operator="equal">
      <formula>""</formula>
    </cfRule>
    <cfRule type="cellIs" dxfId="293" priority="309" stopIfTrue="1" operator="lessThan">
      <formula>NOW()</formula>
    </cfRule>
  </conditionalFormatting>
  <conditionalFormatting sqref="N1395">
    <cfRule type="cellIs" dxfId="292" priority="306" stopIfTrue="1" operator="equal">
      <formula>""</formula>
    </cfRule>
    <cfRule type="cellIs" dxfId="291" priority="307" stopIfTrue="1" operator="lessThan">
      <formula>NOW()</formula>
    </cfRule>
  </conditionalFormatting>
  <conditionalFormatting sqref="N1394">
    <cfRule type="cellIs" dxfId="290" priority="304" stopIfTrue="1" operator="equal">
      <formula>""</formula>
    </cfRule>
    <cfRule type="cellIs" dxfId="289" priority="305" stopIfTrue="1" operator="lessThan">
      <formula>NOW()</formula>
    </cfRule>
  </conditionalFormatting>
  <conditionalFormatting sqref="N1394">
    <cfRule type="cellIs" dxfId="288" priority="302" stopIfTrue="1" operator="equal">
      <formula>""</formula>
    </cfRule>
    <cfRule type="cellIs" dxfId="287" priority="303" stopIfTrue="1" operator="lessThan">
      <formula>NOW()</formula>
    </cfRule>
  </conditionalFormatting>
  <conditionalFormatting sqref="N1394">
    <cfRule type="cellIs" dxfId="286" priority="299" stopIfTrue="1" operator="lessThan">
      <formula>NOW()</formula>
    </cfRule>
    <cfRule type="cellIs" dxfId="285" priority="300" stopIfTrue="1" operator="lessThan">
      <formula>NOW()</formula>
    </cfRule>
    <cfRule type="cellIs" dxfId="284" priority="301" stopIfTrue="1" operator="lessThan">
      <formula>(TODAY)</formula>
    </cfRule>
  </conditionalFormatting>
  <conditionalFormatting sqref="N566">
    <cfRule type="cellIs" dxfId="283" priority="290" stopIfTrue="1" operator="equal">
      <formula>""</formula>
    </cfRule>
    <cfRule type="cellIs" dxfId="282" priority="291" stopIfTrue="1" operator="lessThan">
      <formula>NOW()</formula>
    </cfRule>
  </conditionalFormatting>
  <conditionalFormatting sqref="N566">
    <cfRule type="cellIs" dxfId="281" priority="288" stopIfTrue="1" operator="equal">
      <formula>""</formula>
    </cfRule>
    <cfRule type="cellIs" dxfId="280" priority="289" stopIfTrue="1" operator="lessThan">
      <formula>NOW()</formula>
    </cfRule>
  </conditionalFormatting>
  <conditionalFormatting sqref="N566">
    <cfRule type="cellIs" dxfId="279" priority="285" stopIfTrue="1" operator="lessThan">
      <formula>NOW()</formula>
    </cfRule>
    <cfRule type="cellIs" dxfId="278" priority="286" stopIfTrue="1" operator="lessThan">
      <formula>NOW()</formula>
    </cfRule>
    <cfRule type="cellIs" dxfId="277" priority="287" stopIfTrue="1" operator="lessThan">
      <formula>(TODAY)</formula>
    </cfRule>
  </conditionalFormatting>
  <conditionalFormatting sqref="N393">
    <cfRule type="cellIs" dxfId="276" priority="283" stopIfTrue="1" operator="equal">
      <formula>""</formula>
    </cfRule>
    <cfRule type="cellIs" dxfId="275" priority="284" stopIfTrue="1" operator="lessThan">
      <formula>NOW()</formula>
    </cfRule>
  </conditionalFormatting>
  <conditionalFormatting sqref="N393">
    <cfRule type="cellIs" dxfId="274" priority="281" stopIfTrue="1" operator="equal">
      <formula>""</formula>
    </cfRule>
    <cfRule type="cellIs" dxfId="273" priority="282" stopIfTrue="1" operator="lessThan">
      <formula>NOW()</formula>
    </cfRule>
  </conditionalFormatting>
  <conditionalFormatting sqref="N393">
    <cfRule type="cellIs" dxfId="272" priority="278" stopIfTrue="1" operator="lessThan">
      <formula>NOW()</formula>
    </cfRule>
    <cfRule type="cellIs" dxfId="271" priority="279" stopIfTrue="1" operator="lessThan">
      <formula>NOW()</formula>
    </cfRule>
    <cfRule type="cellIs" dxfId="270" priority="280" stopIfTrue="1" operator="lessThan">
      <formula>(TODAY)</formula>
    </cfRule>
  </conditionalFormatting>
  <conditionalFormatting sqref="N1246">
    <cfRule type="cellIs" dxfId="269" priority="276" stopIfTrue="1" operator="equal">
      <formula>""</formula>
    </cfRule>
    <cfRule type="cellIs" dxfId="268" priority="277" stopIfTrue="1" operator="lessThan">
      <formula>NOW()</formula>
    </cfRule>
  </conditionalFormatting>
  <conditionalFormatting sqref="N1246">
    <cfRule type="cellIs" dxfId="267" priority="274" stopIfTrue="1" operator="equal">
      <formula>""</formula>
    </cfRule>
    <cfRule type="cellIs" dxfId="266" priority="275" stopIfTrue="1" operator="lessThan">
      <formula>NOW()</formula>
    </cfRule>
  </conditionalFormatting>
  <conditionalFormatting sqref="N1246">
    <cfRule type="cellIs" dxfId="265" priority="271" stopIfTrue="1" operator="lessThan">
      <formula>NOW()</formula>
    </cfRule>
    <cfRule type="cellIs" dxfId="264" priority="272" stopIfTrue="1" operator="lessThan">
      <formula>NOW()</formula>
    </cfRule>
    <cfRule type="cellIs" dxfId="263" priority="273" stopIfTrue="1" operator="lessThan">
      <formula>(TODAY)</formula>
    </cfRule>
  </conditionalFormatting>
  <conditionalFormatting sqref="N216">
    <cfRule type="cellIs" dxfId="262" priority="268" stopIfTrue="1" operator="lessThan">
      <formula>NOW()</formula>
    </cfRule>
    <cfRule type="cellIs" dxfId="261" priority="269" stopIfTrue="1" operator="lessThan">
      <formula>NOW()</formula>
    </cfRule>
    <cfRule type="cellIs" dxfId="260" priority="270" stopIfTrue="1" operator="lessThan">
      <formula>(TODAY)</formula>
    </cfRule>
  </conditionalFormatting>
  <conditionalFormatting sqref="N878">
    <cfRule type="cellIs" dxfId="259" priority="266" stopIfTrue="1" operator="equal">
      <formula>""</formula>
    </cfRule>
    <cfRule type="cellIs" dxfId="258" priority="267" stopIfTrue="1" operator="lessThan">
      <formula>NOW()</formula>
    </cfRule>
  </conditionalFormatting>
  <conditionalFormatting sqref="N878">
    <cfRule type="cellIs" dxfId="257" priority="264" stopIfTrue="1" operator="equal">
      <formula>""</formula>
    </cfRule>
    <cfRule type="cellIs" dxfId="256" priority="265" stopIfTrue="1" operator="lessThan">
      <formula>NOW()</formula>
    </cfRule>
  </conditionalFormatting>
  <conditionalFormatting sqref="N878">
    <cfRule type="cellIs" dxfId="255" priority="261" stopIfTrue="1" operator="lessThan">
      <formula>NOW()</formula>
    </cfRule>
    <cfRule type="cellIs" dxfId="254" priority="262" stopIfTrue="1" operator="lessThan">
      <formula>NOW()</formula>
    </cfRule>
    <cfRule type="cellIs" dxfId="253" priority="263" stopIfTrue="1" operator="lessThan">
      <formula>(TODAY)</formula>
    </cfRule>
  </conditionalFormatting>
  <conditionalFormatting sqref="N943">
    <cfRule type="cellIs" dxfId="252" priority="259" stopIfTrue="1" operator="equal">
      <formula>""</formula>
    </cfRule>
    <cfRule type="cellIs" dxfId="251" priority="260" stopIfTrue="1" operator="lessThan">
      <formula>NOW()</formula>
    </cfRule>
  </conditionalFormatting>
  <conditionalFormatting sqref="N943">
    <cfRule type="cellIs" dxfId="250" priority="257" stopIfTrue="1" operator="equal">
      <formula>""</formula>
    </cfRule>
    <cfRule type="cellIs" dxfId="249" priority="258" stopIfTrue="1" operator="lessThan">
      <formula>NOW()</formula>
    </cfRule>
  </conditionalFormatting>
  <conditionalFormatting sqref="N943">
    <cfRule type="cellIs" dxfId="248" priority="254" stopIfTrue="1" operator="lessThan">
      <formula>NOW()</formula>
    </cfRule>
    <cfRule type="cellIs" dxfId="247" priority="255" stopIfTrue="1" operator="lessThan">
      <formula>NOW()</formula>
    </cfRule>
    <cfRule type="cellIs" dxfId="246" priority="256" stopIfTrue="1" operator="lessThan">
      <formula>(TODAY)</formula>
    </cfRule>
  </conditionalFormatting>
  <conditionalFormatting sqref="N937">
    <cfRule type="cellIs" dxfId="245" priority="252" stopIfTrue="1" operator="equal">
      <formula>""</formula>
    </cfRule>
    <cfRule type="cellIs" dxfId="244" priority="253" stopIfTrue="1" operator="lessThan">
      <formula>NOW()</formula>
    </cfRule>
  </conditionalFormatting>
  <conditionalFormatting sqref="N937">
    <cfRule type="cellIs" dxfId="243" priority="250" stopIfTrue="1" operator="equal">
      <formula>""</formula>
    </cfRule>
    <cfRule type="cellIs" dxfId="242" priority="251" stopIfTrue="1" operator="lessThan">
      <formula>NOW()</formula>
    </cfRule>
  </conditionalFormatting>
  <conditionalFormatting sqref="N937">
    <cfRule type="cellIs" dxfId="241" priority="247" stopIfTrue="1" operator="lessThan">
      <formula>NOW()</formula>
    </cfRule>
    <cfRule type="cellIs" dxfId="240" priority="248" stopIfTrue="1" operator="lessThan">
      <formula>NOW()</formula>
    </cfRule>
    <cfRule type="cellIs" dxfId="239" priority="249" stopIfTrue="1" operator="lessThan">
      <formula>(TODAY)</formula>
    </cfRule>
  </conditionalFormatting>
  <conditionalFormatting sqref="N468">
    <cfRule type="cellIs" dxfId="238" priority="245" stopIfTrue="1" operator="equal">
      <formula>""</formula>
    </cfRule>
    <cfRule type="cellIs" dxfId="237" priority="246" stopIfTrue="1" operator="lessThan">
      <formula>NOW()</formula>
    </cfRule>
  </conditionalFormatting>
  <conditionalFormatting sqref="N468">
    <cfRule type="cellIs" dxfId="236" priority="243" stopIfTrue="1" operator="equal">
      <formula>""</formula>
    </cfRule>
    <cfRule type="cellIs" dxfId="235" priority="244" stopIfTrue="1" operator="lessThan">
      <formula>NOW()</formula>
    </cfRule>
  </conditionalFormatting>
  <conditionalFormatting sqref="N468">
    <cfRule type="cellIs" dxfId="234" priority="240" stopIfTrue="1" operator="lessThan">
      <formula>NOW()</formula>
    </cfRule>
    <cfRule type="cellIs" dxfId="233" priority="241" stopIfTrue="1" operator="lessThan">
      <formula>NOW()</formula>
    </cfRule>
    <cfRule type="cellIs" dxfId="232" priority="242" stopIfTrue="1" operator="lessThan">
      <formula>(TODAY)</formula>
    </cfRule>
  </conditionalFormatting>
  <conditionalFormatting sqref="N31">
    <cfRule type="cellIs" dxfId="231" priority="238" stopIfTrue="1" operator="equal">
      <formula>""</formula>
    </cfRule>
    <cfRule type="cellIs" dxfId="230" priority="239" stopIfTrue="1" operator="lessThan">
      <formula>NOW()</formula>
    </cfRule>
  </conditionalFormatting>
  <conditionalFormatting sqref="N31">
    <cfRule type="cellIs" dxfId="229" priority="235" stopIfTrue="1" operator="lessThan">
      <formula>NOW()</formula>
    </cfRule>
    <cfRule type="cellIs" dxfId="228" priority="236" stopIfTrue="1" operator="lessThan">
      <formula>NOW()</formula>
    </cfRule>
    <cfRule type="cellIs" dxfId="227" priority="237" stopIfTrue="1" operator="lessThan">
      <formula>(TODAY)</formula>
    </cfRule>
  </conditionalFormatting>
  <conditionalFormatting sqref="N577">
    <cfRule type="cellIs" dxfId="226" priority="233" stopIfTrue="1" operator="equal">
      <formula>""</formula>
    </cfRule>
    <cfRule type="cellIs" dxfId="225" priority="234" stopIfTrue="1" operator="lessThan">
      <formula>NOW()</formula>
    </cfRule>
  </conditionalFormatting>
  <conditionalFormatting sqref="N577">
    <cfRule type="cellIs" dxfId="224" priority="230" stopIfTrue="1" operator="lessThan">
      <formula>NOW()</formula>
    </cfRule>
    <cfRule type="cellIs" dxfId="223" priority="231" stopIfTrue="1" operator="lessThan">
      <formula>NOW()</formula>
    </cfRule>
    <cfRule type="cellIs" dxfId="222" priority="232" stopIfTrue="1" operator="lessThan">
      <formula>(TODAY)</formula>
    </cfRule>
  </conditionalFormatting>
  <conditionalFormatting sqref="N411">
    <cfRule type="cellIs" dxfId="221" priority="227" stopIfTrue="1" operator="lessThan">
      <formula>NOW()</formula>
    </cfRule>
    <cfRule type="cellIs" dxfId="220" priority="228" stopIfTrue="1" operator="lessThan">
      <formula>NOW()</formula>
    </cfRule>
    <cfRule type="cellIs" dxfId="219" priority="229" stopIfTrue="1" operator="lessThan">
      <formula>(TODAY)</formula>
    </cfRule>
  </conditionalFormatting>
  <conditionalFormatting sqref="N543:O543">
    <cfRule type="cellIs" dxfId="218" priority="225" stopIfTrue="1" operator="equal">
      <formula>""</formula>
    </cfRule>
    <cfRule type="cellIs" dxfId="217" priority="226" stopIfTrue="1" operator="lessThan">
      <formula>NOW()</formula>
    </cfRule>
  </conditionalFormatting>
  <conditionalFormatting sqref="N543">
    <cfRule type="cellIs" dxfId="216" priority="222" stopIfTrue="1" operator="lessThan">
      <formula>NOW()</formula>
    </cfRule>
    <cfRule type="cellIs" dxfId="215" priority="223" stopIfTrue="1" operator="lessThan">
      <formula>NOW()</formula>
    </cfRule>
    <cfRule type="cellIs" dxfId="214" priority="224" stopIfTrue="1" operator="lessThan">
      <formula>(TODAY)</formula>
    </cfRule>
  </conditionalFormatting>
  <conditionalFormatting sqref="N789">
    <cfRule type="cellIs" dxfId="213" priority="220" stopIfTrue="1" operator="equal">
      <formula>""</formula>
    </cfRule>
    <cfRule type="cellIs" dxfId="212" priority="221" stopIfTrue="1" operator="lessThan">
      <formula>NOW()</formula>
    </cfRule>
  </conditionalFormatting>
  <conditionalFormatting sqref="N789">
    <cfRule type="cellIs" dxfId="211" priority="218" stopIfTrue="1" operator="equal">
      <formula>""</formula>
    </cfRule>
    <cfRule type="cellIs" dxfId="210" priority="219" stopIfTrue="1" operator="lessThan">
      <formula>NOW()</formula>
    </cfRule>
  </conditionalFormatting>
  <conditionalFormatting sqref="N789">
    <cfRule type="cellIs" dxfId="209" priority="215" stopIfTrue="1" operator="lessThan">
      <formula>NOW()</formula>
    </cfRule>
    <cfRule type="cellIs" dxfId="208" priority="216" stopIfTrue="1" operator="lessThan">
      <formula>NOW()</formula>
    </cfRule>
    <cfRule type="cellIs" dxfId="207" priority="217" stopIfTrue="1" operator="lessThan">
      <formula>(TODAY)</formula>
    </cfRule>
  </conditionalFormatting>
  <conditionalFormatting sqref="P517 N517">
    <cfRule type="cellIs" dxfId="206" priority="213" stopIfTrue="1" operator="equal">
      <formula>""</formula>
    </cfRule>
    <cfRule type="cellIs" dxfId="205" priority="214" stopIfTrue="1" operator="lessThan">
      <formula>NOW()</formula>
    </cfRule>
  </conditionalFormatting>
  <conditionalFormatting sqref="P517 N517">
    <cfRule type="cellIs" dxfId="204" priority="211" stopIfTrue="1" operator="equal">
      <formula>""</formula>
    </cfRule>
    <cfRule type="cellIs" dxfId="203" priority="212" stopIfTrue="1" operator="lessThan">
      <formula>NOW()</formula>
    </cfRule>
  </conditionalFormatting>
  <conditionalFormatting sqref="N517">
    <cfRule type="cellIs" dxfId="202" priority="208" stopIfTrue="1" operator="lessThan">
      <formula>NOW()</formula>
    </cfRule>
    <cfRule type="cellIs" dxfId="201" priority="209" stopIfTrue="1" operator="lessThan">
      <formula>NOW()</formula>
    </cfRule>
    <cfRule type="cellIs" dxfId="200" priority="210" stopIfTrue="1" operator="lessThan">
      <formula>(TODAY)</formula>
    </cfRule>
  </conditionalFormatting>
  <conditionalFormatting sqref="N1226">
    <cfRule type="cellIs" dxfId="199" priority="206" stopIfTrue="1" operator="equal">
      <formula>""</formula>
    </cfRule>
    <cfRule type="cellIs" dxfId="198" priority="207" stopIfTrue="1" operator="lessThan">
      <formula>NOW()</formula>
    </cfRule>
  </conditionalFormatting>
  <conditionalFormatting sqref="N1226">
    <cfRule type="cellIs" dxfId="197" priority="204" stopIfTrue="1" operator="equal">
      <formula>""</formula>
    </cfRule>
    <cfRule type="cellIs" dxfId="196" priority="205" stopIfTrue="1" operator="lessThan">
      <formula>NOW()</formula>
    </cfRule>
  </conditionalFormatting>
  <conditionalFormatting sqref="N1226">
    <cfRule type="cellIs" dxfId="195" priority="201" stopIfTrue="1" operator="lessThan">
      <formula>NOW()</formula>
    </cfRule>
    <cfRule type="cellIs" dxfId="194" priority="202" stopIfTrue="1" operator="lessThan">
      <formula>NOW()</formula>
    </cfRule>
    <cfRule type="cellIs" dxfId="193" priority="203" stopIfTrue="1" operator="lessThan">
      <formula>(TODAY)</formula>
    </cfRule>
  </conditionalFormatting>
  <conditionalFormatting sqref="N1051">
    <cfRule type="cellIs" dxfId="192" priority="199" stopIfTrue="1" operator="equal">
      <formula>""</formula>
    </cfRule>
    <cfRule type="cellIs" dxfId="191" priority="200" stopIfTrue="1" operator="lessThan">
      <formula>NOW()</formula>
    </cfRule>
  </conditionalFormatting>
  <conditionalFormatting sqref="N1051">
    <cfRule type="cellIs" dxfId="190" priority="196" stopIfTrue="1" operator="lessThan">
      <formula>NOW()</formula>
    </cfRule>
    <cfRule type="cellIs" dxfId="189" priority="197" stopIfTrue="1" operator="lessThan">
      <formula>NOW()</formula>
    </cfRule>
    <cfRule type="cellIs" dxfId="188" priority="198" stopIfTrue="1" operator="lessThan">
      <formula>(TODAY)</formula>
    </cfRule>
  </conditionalFormatting>
  <conditionalFormatting sqref="N1018">
    <cfRule type="cellIs" dxfId="187" priority="194" stopIfTrue="1" operator="equal">
      <formula>""</formula>
    </cfRule>
    <cfRule type="cellIs" dxfId="186" priority="195" stopIfTrue="1" operator="lessThan">
      <formula>NOW()</formula>
    </cfRule>
  </conditionalFormatting>
  <conditionalFormatting sqref="N1018">
    <cfRule type="cellIs" dxfId="185" priority="192" stopIfTrue="1" operator="equal">
      <formula>""</formula>
    </cfRule>
    <cfRule type="cellIs" dxfId="184" priority="193" stopIfTrue="1" operator="lessThan">
      <formula>NOW()</formula>
    </cfRule>
  </conditionalFormatting>
  <conditionalFormatting sqref="N1018">
    <cfRule type="cellIs" dxfId="183" priority="189" stopIfTrue="1" operator="lessThan">
      <formula>NOW()</formula>
    </cfRule>
    <cfRule type="cellIs" dxfId="182" priority="190" stopIfTrue="1" operator="lessThan">
      <formula>NOW()</formula>
    </cfRule>
    <cfRule type="cellIs" dxfId="181" priority="191" stopIfTrue="1" operator="lessThan">
      <formula>(TODAY)</formula>
    </cfRule>
  </conditionalFormatting>
  <conditionalFormatting sqref="N1390">
    <cfRule type="cellIs" dxfId="180" priority="182" stopIfTrue="1" operator="equal">
      <formula>""</formula>
    </cfRule>
    <cfRule type="cellIs" dxfId="179" priority="183" stopIfTrue="1" operator="lessThan">
      <formula>NOW()</formula>
    </cfRule>
  </conditionalFormatting>
  <conditionalFormatting sqref="N1390">
    <cfRule type="cellIs" dxfId="178" priority="180" stopIfTrue="1" operator="equal">
      <formula>""</formula>
    </cfRule>
    <cfRule type="cellIs" dxfId="177" priority="181" stopIfTrue="1" operator="lessThan">
      <formula>NOW()</formula>
    </cfRule>
  </conditionalFormatting>
  <conditionalFormatting sqref="N1390">
    <cfRule type="cellIs" dxfId="176" priority="177" stopIfTrue="1" operator="lessThan">
      <formula>NOW()</formula>
    </cfRule>
    <cfRule type="cellIs" dxfId="175" priority="178" stopIfTrue="1" operator="lessThan">
      <formula>NOW()</formula>
    </cfRule>
    <cfRule type="cellIs" dxfId="174" priority="179" stopIfTrue="1" operator="lessThan">
      <formula>(TODAY)</formula>
    </cfRule>
  </conditionalFormatting>
  <conditionalFormatting sqref="N1396">
    <cfRule type="cellIs" dxfId="173" priority="175" stopIfTrue="1" operator="equal">
      <formula>""</formula>
    </cfRule>
    <cfRule type="cellIs" dxfId="172" priority="176" stopIfTrue="1" operator="lessThan">
      <formula>NOW()</formula>
    </cfRule>
  </conditionalFormatting>
  <conditionalFormatting sqref="N1396">
    <cfRule type="cellIs" dxfId="171" priority="173" stopIfTrue="1" operator="equal">
      <formula>""</formula>
    </cfRule>
    <cfRule type="cellIs" dxfId="170" priority="174" stopIfTrue="1" operator="lessThan">
      <formula>NOW()</formula>
    </cfRule>
  </conditionalFormatting>
  <conditionalFormatting sqref="N1396">
    <cfRule type="cellIs" dxfId="169" priority="170" stopIfTrue="1" operator="lessThan">
      <formula>NOW()</formula>
    </cfRule>
    <cfRule type="cellIs" dxfId="168" priority="171" stopIfTrue="1" operator="lessThan">
      <formula>NOW()</formula>
    </cfRule>
    <cfRule type="cellIs" dxfId="167" priority="172" stopIfTrue="1" operator="lessThan">
      <formula>(TODAY)</formula>
    </cfRule>
  </conditionalFormatting>
  <conditionalFormatting sqref="N1401">
    <cfRule type="cellIs" dxfId="166" priority="168" stopIfTrue="1" operator="equal">
      <formula>""</formula>
    </cfRule>
    <cfRule type="cellIs" dxfId="165" priority="169" stopIfTrue="1" operator="lessThan">
      <formula>NOW()</formula>
    </cfRule>
  </conditionalFormatting>
  <conditionalFormatting sqref="N1401">
    <cfRule type="cellIs" dxfId="164" priority="166" stopIfTrue="1" operator="equal">
      <formula>""</formula>
    </cfRule>
    <cfRule type="cellIs" dxfId="163" priority="167" stopIfTrue="1" operator="lessThan">
      <formula>NOW()</formula>
    </cfRule>
  </conditionalFormatting>
  <conditionalFormatting sqref="N1401">
    <cfRule type="cellIs" dxfId="162" priority="163" stopIfTrue="1" operator="lessThan">
      <formula>NOW()</formula>
    </cfRule>
    <cfRule type="cellIs" dxfId="161" priority="164" stopIfTrue="1" operator="lessThan">
      <formula>NOW()</formula>
    </cfRule>
    <cfRule type="cellIs" dxfId="160" priority="165" stopIfTrue="1" operator="lessThan">
      <formula>(TODAY)</formula>
    </cfRule>
  </conditionalFormatting>
  <conditionalFormatting sqref="N1319">
    <cfRule type="cellIs" dxfId="159" priority="153" stopIfTrue="1" operator="lessThan">
      <formula>NOW()</formula>
    </cfRule>
    <cfRule type="cellIs" dxfId="158" priority="154" stopIfTrue="1" operator="lessThan">
      <formula>NOW()</formula>
    </cfRule>
    <cfRule type="cellIs" dxfId="157" priority="155" stopIfTrue="1" operator="lessThan">
      <formula>(TODAY)</formula>
    </cfRule>
  </conditionalFormatting>
  <conditionalFormatting sqref="N1319">
    <cfRule type="cellIs" dxfId="156" priority="150" stopIfTrue="1" operator="lessThan">
      <formula>NOW()</formula>
    </cfRule>
    <cfRule type="cellIs" dxfId="155" priority="151" stopIfTrue="1" operator="lessThan">
      <formula>NOW()</formula>
    </cfRule>
    <cfRule type="cellIs" dxfId="154" priority="152" stopIfTrue="1" operator="lessThan">
      <formula>(TODAY)</formula>
    </cfRule>
  </conditionalFormatting>
  <conditionalFormatting sqref="P1388 N1388">
    <cfRule type="cellIs" dxfId="153" priority="148" stopIfTrue="1" operator="equal">
      <formula>""</formula>
    </cfRule>
    <cfRule type="cellIs" dxfId="152" priority="149" stopIfTrue="1" operator="lessThan">
      <formula>NOW()</formula>
    </cfRule>
  </conditionalFormatting>
  <conditionalFormatting sqref="P1388 N1388">
    <cfRule type="cellIs" dxfId="151" priority="146" stopIfTrue="1" operator="equal">
      <formula>""</formula>
    </cfRule>
    <cfRule type="cellIs" dxfId="150" priority="147" stopIfTrue="1" operator="lessThan">
      <formula>NOW()</formula>
    </cfRule>
  </conditionalFormatting>
  <conditionalFormatting sqref="N1388">
    <cfRule type="cellIs" dxfId="149" priority="143" stopIfTrue="1" operator="lessThan">
      <formula>NOW()</formula>
    </cfRule>
    <cfRule type="cellIs" dxfId="148" priority="144" stopIfTrue="1" operator="lessThan">
      <formula>NOW()</formula>
    </cfRule>
    <cfRule type="cellIs" dxfId="147" priority="145" stopIfTrue="1" operator="lessThan">
      <formula>(TODAY)</formula>
    </cfRule>
  </conditionalFormatting>
  <conditionalFormatting sqref="P1387 N1387">
    <cfRule type="cellIs" dxfId="146" priority="141" stopIfTrue="1" operator="equal">
      <formula>""</formula>
    </cfRule>
    <cfRule type="cellIs" dxfId="145" priority="142" stopIfTrue="1" operator="lessThan">
      <formula>NOW()</formula>
    </cfRule>
  </conditionalFormatting>
  <conditionalFormatting sqref="P1387 N1387">
    <cfRule type="cellIs" dxfId="144" priority="139" stopIfTrue="1" operator="equal">
      <formula>""</formula>
    </cfRule>
    <cfRule type="cellIs" dxfId="143" priority="140" stopIfTrue="1" operator="lessThan">
      <formula>NOW()</formula>
    </cfRule>
  </conditionalFormatting>
  <conditionalFormatting sqref="N1387">
    <cfRule type="cellIs" dxfId="142" priority="136" stopIfTrue="1" operator="lessThan">
      <formula>NOW()</formula>
    </cfRule>
    <cfRule type="cellIs" dxfId="141" priority="137" stopIfTrue="1" operator="lessThan">
      <formula>NOW()</formula>
    </cfRule>
    <cfRule type="cellIs" dxfId="140" priority="138" stopIfTrue="1" operator="lessThan">
      <formula>(TODAY)</formula>
    </cfRule>
  </conditionalFormatting>
  <conditionalFormatting sqref="N1386">
    <cfRule type="cellIs" dxfId="139" priority="134" stopIfTrue="1" operator="equal">
      <formula>""</formula>
    </cfRule>
    <cfRule type="cellIs" dxfId="138" priority="135" stopIfTrue="1" operator="lessThan">
      <formula>NOW()</formula>
    </cfRule>
  </conditionalFormatting>
  <conditionalFormatting sqref="N1386">
    <cfRule type="cellIs" dxfId="137" priority="132" stopIfTrue="1" operator="equal">
      <formula>""</formula>
    </cfRule>
    <cfRule type="cellIs" dxfId="136" priority="133" stopIfTrue="1" operator="lessThan">
      <formula>NOW()</formula>
    </cfRule>
  </conditionalFormatting>
  <conditionalFormatting sqref="N1386">
    <cfRule type="cellIs" dxfId="135" priority="129" stopIfTrue="1" operator="lessThan">
      <formula>NOW()</formula>
    </cfRule>
    <cfRule type="cellIs" dxfId="134" priority="130" stopIfTrue="1" operator="lessThan">
      <formula>NOW()</formula>
    </cfRule>
    <cfRule type="cellIs" dxfId="133" priority="131" stopIfTrue="1" operator="lessThan">
      <formula>(TODAY)</formula>
    </cfRule>
  </conditionalFormatting>
  <conditionalFormatting sqref="N405">
    <cfRule type="cellIs" dxfId="132" priority="126" stopIfTrue="1" operator="lessThan">
      <formula>NOW()</formula>
    </cfRule>
    <cfRule type="cellIs" dxfId="131" priority="127" stopIfTrue="1" operator="lessThan">
      <formula>NOW()</formula>
    </cfRule>
    <cfRule type="cellIs" dxfId="130" priority="128" stopIfTrue="1" operator="lessThan">
      <formula>(TODAY)</formula>
    </cfRule>
  </conditionalFormatting>
  <conditionalFormatting sqref="N405">
    <cfRule type="cellIs" dxfId="129" priority="124" stopIfTrue="1" operator="equal">
      <formula>""</formula>
    </cfRule>
    <cfRule type="cellIs" dxfId="128" priority="125" stopIfTrue="1" operator="lessThan">
      <formula>NOW()</formula>
    </cfRule>
  </conditionalFormatting>
  <conditionalFormatting sqref="N405">
    <cfRule type="cellIs" dxfId="127" priority="122" stopIfTrue="1" operator="equal">
      <formula>""</formula>
    </cfRule>
    <cfRule type="cellIs" dxfId="126" priority="123" stopIfTrue="1" operator="lessThan">
      <formula>NOW()</formula>
    </cfRule>
  </conditionalFormatting>
  <conditionalFormatting sqref="N1383">
    <cfRule type="cellIs" dxfId="125" priority="120" stopIfTrue="1" operator="equal">
      <formula>""</formula>
    </cfRule>
    <cfRule type="cellIs" dxfId="124" priority="121" stopIfTrue="1" operator="lessThan">
      <formula>NOW()</formula>
    </cfRule>
  </conditionalFormatting>
  <conditionalFormatting sqref="N1383">
    <cfRule type="cellIs" dxfId="123" priority="118" stopIfTrue="1" operator="equal">
      <formula>""</formula>
    </cfRule>
    <cfRule type="cellIs" dxfId="122" priority="119" stopIfTrue="1" operator="lessThan">
      <formula>NOW()</formula>
    </cfRule>
  </conditionalFormatting>
  <conditionalFormatting sqref="N1383">
    <cfRule type="cellIs" dxfId="121" priority="115" stopIfTrue="1" operator="lessThan">
      <formula>NOW()</formula>
    </cfRule>
    <cfRule type="cellIs" dxfId="120" priority="116" stopIfTrue="1" operator="lessThan">
      <formula>NOW()</formula>
    </cfRule>
    <cfRule type="cellIs" dxfId="119" priority="117" stopIfTrue="1" operator="lessThan">
      <formula>(TODAY)</formula>
    </cfRule>
  </conditionalFormatting>
  <conditionalFormatting sqref="N783">
    <cfRule type="cellIs" dxfId="118" priority="113" stopIfTrue="1" operator="equal">
      <formula>""</formula>
    </cfRule>
    <cfRule type="cellIs" dxfId="117" priority="114" stopIfTrue="1" operator="lessThan">
      <formula>NOW()</formula>
    </cfRule>
  </conditionalFormatting>
  <conditionalFormatting sqref="N783">
    <cfRule type="cellIs" dxfId="116" priority="111" stopIfTrue="1" operator="equal">
      <formula>""</formula>
    </cfRule>
    <cfRule type="cellIs" dxfId="115" priority="112" stopIfTrue="1" operator="lessThan">
      <formula>NOW()</formula>
    </cfRule>
  </conditionalFormatting>
  <conditionalFormatting sqref="N783">
    <cfRule type="cellIs" dxfId="114" priority="108" stopIfTrue="1" operator="lessThan">
      <formula>NOW()</formula>
    </cfRule>
    <cfRule type="cellIs" dxfId="113" priority="109" stopIfTrue="1" operator="lessThan">
      <formula>NOW()</formula>
    </cfRule>
    <cfRule type="cellIs" dxfId="112" priority="110" stopIfTrue="1" operator="lessThan">
      <formula>(TODAY)</formula>
    </cfRule>
  </conditionalFormatting>
  <conditionalFormatting sqref="N535">
    <cfRule type="cellIs" dxfId="111" priority="106" stopIfTrue="1" operator="equal">
      <formula>""</formula>
    </cfRule>
    <cfRule type="cellIs" dxfId="110" priority="107" stopIfTrue="1" operator="lessThan">
      <formula>NOW()</formula>
    </cfRule>
  </conditionalFormatting>
  <conditionalFormatting sqref="N535">
    <cfRule type="cellIs" dxfId="109" priority="104" stopIfTrue="1" operator="equal">
      <formula>""</formula>
    </cfRule>
    <cfRule type="cellIs" dxfId="108" priority="105" stopIfTrue="1" operator="lessThan">
      <formula>NOW()</formula>
    </cfRule>
  </conditionalFormatting>
  <conditionalFormatting sqref="N535">
    <cfRule type="cellIs" dxfId="107" priority="101" stopIfTrue="1" operator="lessThan">
      <formula>NOW()</formula>
    </cfRule>
    <cfRule type="cellIs" dxfId="106" priority="102" stopIfTrue="1" operator="lessThan">
      <formula>NOW()</formula>
    </cfRule>
    <cfRule type="cellIs" dxfId="105" priority="103" stopIfTrue="1" operator="lessThan">
      <formula>(TODAY)</formula>
    </cfRule>
  </conditionalFormatting>
  <conditionalFormatting sqref="N869">
    <cfRule type="cellIs" dxfId="104" priority="98" stopIfTrue="1" operator="lessThan">
      <formula>NOW()</formula>
    </cfRule>
    <cfRule type="cellIs" dxfId="103" priority="99" stopIfTrue="1" operator="lessThan">
      <formula>NOW()</formula>
    </cfRule>
    <cfRule type="cellIs" dxfId="102" priority="100" stopIfTrue="1" operator="lessThan">
      <formula>(TODAY)</formula>
    </cfRule>
  </conditionalFormatting>
  <conditionalFormatting sqref="N485">
    <cfRule type="cellIs" dxfId="101" priority="96" stopIfTrue="1" operator="equal">
      <formula>""</formula>
    </cfRule>
    <cfRule type="cellIs" dxfId="100" priority="97" stopIfTrue="1" operator="lessThan">
      <formula>NOW()</formula>
    </cfRule>
  </conditionalFormatting>
  <conditionalFormatting sqref="N485">
    <cfRule type="cellIs" dxfId="99" priority="94" stopIfTrue="1" operator="equal">
      <formula>""</formula>
    </cfRule>
    <cfRule type="cellIs" dxfId="98" priority="95" stopIfTrue="1" operator="lessThan">
      <formula>NOW()</formula>
    </cfRule>
  </conditionalFormatting>
  <conditionalFormatting sqref="N485">
    <cfRule type="cellIs" dxfId="97" priority="91" stopIfTrue="1" operator="lessThan">
      <formula>NOW()</formula>
    </cfRule>
    <cfRule type="cellIs" dxfId="96" priority="92" stopIfTrue="1" operator="lessThan">
      <formula>NOW()</formula>
    </cfRule>
    <cfRule type="cellIs" dxfId="95" priority="93" stopIfTrue="1" operator="lessThan">
      <formula>(TODAY)</formula>
    </cfRule>
  </conditionalFormatting>
  <conditionalFormatting sqref="N499">
    <cfRule type="cellIs" dxfId="94" priority="88" stopIfTrue="1" operator="lessThan">
      <formula>NOW()</formula>
    </cfRule>
    <cfRule type="cellIs" dxfId="93" priority="89" stopIfTrue="1" operator="lessThan">
      <formula>NOW()</formula>
    </cfRule>
    <cfRule type="cellIs" dxfId="92" priority="90" stopIfTrue="1" operator="lessThan">
      <formula>(TODAY)</formula>
    </cfRule>
  </conditionalFormatting>
  <conditionalFormatting sqref="N493">
    <cfRule type="cellIs" dxfId="91" priority="86" stopIfTrue="1" operator="equal">
      <formula>""</formula>
    </cfRule>
    <cfRule type="cellIs" dxfId="90" priority="87" stopIfTrue="1" operator="lessThan">
      <formula>NOW()</formula>
    </cfRule>
  </conditionalFormatting>
  <conditionalFormatting sqref="N493">
    <cfRule type="cellIs" dxfId="89" priority="84" stopIfTrue="1" operator="equal">
      <formula>""</formula>
    </cfRule>
    <cfRule type="cellIs" dxfId="88" priority="85" stopIfTrue="1" operator="lessThan">
      <formula>NOW()</formula>
    </cfRule>
  </conditionalFormatting>
  <conditionalFormatting sqref="N493">
    <cfRule type="cellIs" dxfId="87" priority="81" stopIfTrue="1" operator="lessThan">
      <formula>NOW()</formula>
    </cfRule>
    <cfRule type="cellIs" dxfId="86" priority="82" stopIfTrue="1" operator="lessThan">
      <formula>NOW()</formula>
    </cfRule>
    <cfRule type="cellIs" dxfId="85" priority="83" stopIfTrue="1" operator="lessThan">
      <formula>(TODAY)</formula>
    </cfRule>
  </conditionalFormatting>
  <conditionalFormatting sqref="N493">
    <cfRule type="cellIs" dxfId="84" priority="79" stopIfTrue="1" operator="equal">
      <formula>""</formula>
    </cfRule>
    <cfRule type="cellIs" dxfId="83" priority="80" stopIfTrue="1" operator="lessThan">
      <formula>NOW()</formula>
    </cfRule>
  </conditionalFormatting>
  <conditionalFormatting sqref="N493">
    <cfRule type="cellIs" dxfId="82" priority="76" stopIfTrue="1" operator="lessThan">
      <formula>NOW()</formula>
    </cfRule>
    <cfRule type="cellIs" dxfId="81" priority="77" stopIfTrue="1" operator="lessThan">
      <formula>NOW()</formula>
    </cfRule>
    <cfRule type="cellIs" dxfId="80" priority="78" stopIfTrue="1" operator="lessThan">
      <formula>(TODAY)</formula>
    </cfRule>
  </conditionalFormatting>
  <conditionalFormatting sqref="N1382">
    <cfRule type="cellIs" dxfId="79" priority="73" stopIfTrue="1" operator="lessThan">
      <formula>NOW()</formula>
    </cfRule>
    <cfRule type="cellIs" dxfId="78" priority="74" stopIfTrue="1" operator="lessThan">
      <formula>NOW()</formula>
    </cfRule>
    <cfRule type="cellIs" dxfId="77" priority="75" stopIfTrue="1" operator="lessThan">
      <formula>(TODAY)</formula>
    </cfRule>
  </conditionalFormatting>
  <conditionalFormatting sqref="N1175">
    <cfRule type="cellIs" dxfId="76" priority="71" stopIfTrue="1" operator="equal">
      <formula>""</formula>
    </cfRule>
    <cfRule type="cellIs" dxfId="75" priority="72" stopIfTrue="1" operator="lessThan">
      <formula>NOW()</formula>
    </cfRule>
  </conditionalFormatting>
  <conditionalFormatting sqref="N1175">
    <cfRule type="cellIs" dxfId="74" priority="69" stopIfTrue="1" operator="equal">
      <formula>""</formula>
    </cfRule>
    <cfRule type="cellIs" dxfId="73" priority="70" stopIfTrue="1" operator="lessThan">
      <formula>NOW()</formula>
    </cfRule>
  </conditionalFormatting>
  <conditionalFormatting sqref="N1175">
    <cfRule type="cellIs" dxfId="72" priority="66" stopIfTrue="1" operator="lessThan">
      <formula>NOW()</formula>
    </cfRule>
    <cfRule type="cellIs" dxfId="71" priority="67" stopIfTrue="1" operator="lessThan">
      <formula>NOW()</formula>
    </cfRule>
    <cfRule type="cellIs" dxfId="70" priority="68" stopIfTrue="1" operator="lessThan">
      <formula>(TODAY)</formula>
    </cfRule>
  </conditionalFormatting>
  <conditionalFormatting sqref="N1381">
    <cfRule type="cellIs" dxfId="69" priority="64" stopIfTrue="1" operator="equal">
      <formula>""</formula>
    </cfRule>
    <cfRule type="cellIs" dxfId="68" priority="65" stopIfTrue="1" operator="lessThan">
      <formula>NOW()</formula>
    </cfRule>
  </conditionalFormatting>
  <conditionalFormatting sqref="N1381">
    <cfRule type="cellIs" dxfId="67" priority="62" stopIfTrue="1" operator="equal">
      <formula>""</formula>
    </cfRule>
    <cfRule type="cellIs" dxfId="66" priority="63" stopIfTrue="1" operator="lessThan">
      <formula>NOW()</formula>
    </cfRule>
  </conditionalFormatting>
  <conditionalFormatting sqref="N1381">
    <cfRule type="cellIs" dxfId="65" priority="59" stopIfTrue="1" operator="lessThan">
      <formula>NOW()</formula>
    </cfRule>
    <cfRule type="cellIs" dxfId="64" priority="60" stopIfTrue="1" operator="lessThan">
      <formula>NOW()</formula>
    </cfRule>
    <cfRule type="cellIs" dxfId="63" priority="61" stopIfTrue="1" operator="lessThan">
      <formula>(TODAY)</formula>
    </cfRule>
  </conditionalFormatting>
  <conditionalFormatting sqref="N437">
    <cfRule type="cellIs" dxfId="62" priority="56" stopIfTrue="1" operator="lessThan">
      <formula>NOW()</formula>
    </cfRule>
    <cfRule type="cellIs" dxfId="61" priority="57" stopIfTrue="1" operator="lessThan">
      <formula>NOW()</formula>
    </cfRule>
    <cfRule type="cellIs" dxfId="60" priority="58" stopIfTrue="1" operator="lessThan">
      <formula>(TODAY)</formula>
    </cfRule>
  </conditionalFormatting>
  <conditionalFormatting sqref="N1379">
    <cfRule type="cellIs" dxfId="59" priority="53" stopIfTrue="1" operator="lessThan">
      <formula>NOW()</formula>
    </cfRule>
    <cfRule type="cellIs" dxfId="58" priority="54" stopIfTrue="1" operator="lessThan">
      <formula>NOW()</formula>
    </cfRule>
    <cfRule type="cellIs" dxfId="57" priority="55" stopIfTrue="1" operator="lessThan">
      <formula>(TODAY)</formula>
    </cfRule>
  </conditionalFormatting>
  <conditionalFormatting sqref="N1153">
    <cfRule type="cellIs" dxfId="56" priority="50" stopIfTrue="1" operator="lessThan">
      <formula>NOW()</formula>
    </cfRule>
    <cfRule type="cellIs" dxfId="55" priority="51" stopIfTrue="1" operator="lessThan">
      <formula>NOW()</formula>
    </cfRule>
    <cfRule type="cellIs" dxfId="54" priority="52" stopIfTrue="1" operator="lessThan">
      <formula>(TODAY)</formula>
    </cfRule>
  </conditionalFormatting>
  <conditionalFormatting sqref="N1389">
    <cfRule type="cellIs" dxfId="53" priority="48" stopIfTrue="1" operator="equal">
      <formula>""</formula>
    </cfRule>
    <cfRule type="cellIs" dxfId="52" priority="49" stopIfTrue="1" operator="lessThan">
      <formula>NOW()</formula>
    </cfRule>
  </conditionalFormatting>
  <conditionalFormatting sqref="N1389">
    <cfRule type="cellIs" dxfId="51" priority="46" stopIfTrue="1" operator="equal">
      <formula>""</formula>
    </cfRule>
    <cfRule type="cellIs" dxfId="50" priority="47" stopIfTrue="1" operator="lessThan">
      <formula>NOW()</formula>
    </cfRule>
  </conditionalFormatting>
  <conditionalFormatting sqref="N1389">
    <cfRule type="cellIs" dxfId="49" priority="43" stopIfTrue="1" operator="lessThan">
      <formula>NOW()</formula>
    </cfRule>
    <cfRule type="cellIs" dxfId="48" priority="44" stopIfTrue="1" operator="lessThan">
      <formula>NOW()</formula>
    </cfRule>
    <cfRule type="cellIs" dxfId="47" priority="45" stopIfTrue="1" operator="lessThan">
      <formula>(TODAY)</formula>
    </cfRule>
  </conditionalFormatting>
  <conditionalFormatting sqref="N1376">
    <cfRule type="cellIs" dxfId="46" priority="41" stopIfTrue="1" operator="equal">
      <formula>""</formula>
    </cfRule>
    <cfRule type="cellIs" dxfId="45" priority="42" stopIfTrue="1" operator="lessThan">
      <formula>NOW()</formula>
    </cfRule>
  </conditionalFormatting>
  <conditionalFormatting sqref="N1376">
    <cfRule type="cellIs" dxfId="44" priority="39" stopIfTrue="1" operator="equal">
      <formula>""</formula>
    </cfRule>
    <cfRule type="cellIs" dxfId="43" priority="40" stopIfTrue="1" operator="lessThan">
      <formula>NOW()</formula>
    </cfRule>
  </conditionalFormatting>
  <conditionalFormatting sqref="N1376">
    <cfRule type="cellIs" dxfId="42" priority="36" stopIfTrue="1" operator="lessThan">
      <formula>NOW()</formula>
    </cfRule>
    <cfRule type="cellIs" dxfId="41" priority="37" stopIfTrue="1" operator="lessThan">
      <formula>NOW()</formula>
    </cfRule>
    <cfRule type="cellIs" dxfId="40" priority="38" stopIfTrue="1" operator="lessThan">
      <formula>(TODAY)</formula>
    </cfRule>
  </conditionalFormatting>
  <conditionalFormatting sqref="N1351">
    <cfRule type="cellIs" dxfId="39" priority="34" stopIfTrue="1" operator="equal">
      <formula>""</formula>
    </cfRule>
    <cfRule type="cellIs" dxfId="38" priority="35" stopIfTrue="1" operator="lessThan">
      <formula>NOW()</formula>
    </cfRule>
  </conditionalFormatting>
  <conditionalFormatting sqref="N1351">
    <cfRule type="cellIs" dxfId="37" priority="32" stopIfTrue="1" operator="equal">
      <formula>""</formula>
    </cfRule>
    <cfRule type="cellIs" dxfId="36" priority="33" stopIfTrue="1" operator="lessThan">
      <formula>NOW()</formula>
    </cfRule>
  </conditionalFormatting>
  <conditionalFormatting sqref="N1351">
    <cfRule type="cellIs" dxfId="35" priority="29" stopIfTrue="1" operator="lessThan">
      <formula>NOW()</formula>
    </cfRule>
    <cfRule type="cellIs" dxfId="34" priority="30" stopIfTrue="1" operator="lessThan">
      <formula>NOW()</formula>
    </cfRule>
    <cfRule type="cellIs" dxfId="33" priority="31" stopIfTrue="1" operator="lessThan">
      <formula>(TODAY)</formula>
    </cfRule>
  </conditionalFormatting>
  <conditionalFormatting sqref="N946">
    <cfRule type="cellIs" dxfId="32" priority="27" stopIfTrue="1" operator="equal">
      <formula>""</formula>
    </cfRule>
    <cfRule type="cellIs" dxfId="31" priority="28" stopIfTrue="1" operator="lessThan">
      <formula>NOW()</formula>
    </cfRule>
  </conditionalFormatting>
  <conditionalFormatting sqref="N946">
    <cfRule type="cellIs" dxfId="30" priority="25" stopIfTrue="1" operator="equal">
      <formula>""</formula>
    </cfRule>
    <cfRule type="cellIs" dxfId="29" priority="26" stopIfTrue="1" operator="lessThan">
      <formula>NOW()</formula>
    </cfRule>
  </conditionalFormatting>
  <conditionalFormatting sqref="N946">
    <cfRule type="cellIs" dxfId="28" priority="22" stopIfTrue="1" operator="lessThan">
      <formula>NOW()</formula>
    </cfRule>
    <cfRule type="cellIs" dxfId="27" priority="23" stopIfTrue="1" operator="lessThan">
      <formula>NOW()</formula>
    </cfRule>
    <cfRule type="cellIs" dxfId="26" priority="24" stopIfTrue="1" operator="lessThan">
      <formula>(TODAY)</formula>
    </cfRule>
  </conditionalFormatting>
  <conditionalFormatting sqref="N162">
    <cfRule type="cellIs" dxfId="25" priority="20" stopIfTrue="1" operator="equal">
      <formula>""</formula>
    </cfRule>
    <cfRule type="cellIs" dxfId="24" priority="21" stopIfTrue="1" operator="lessThan">
      <formula>NOW()</formula>
    </cfRule>
  </conditionalFormatting>
  <conditionalFormatting sqref="N162">
    <cfRule type="cellIs" dxfId="23" priority="18" stopIfTrue="1" operator="equal">
      <formula>""</formula>
    </cfRule>
    <cfRule type="cellIs" dxfId="22" priority="19" stopIfTrue="1" operator="lessThan">
      <formula>NOW()</formula>
    </cfRule>
  </conditionalFormatting>
  <conditionalFormatting sqref="N162">
    <cfRule type="cellIs" dxfId="21" priority="15" stopIfTrue="1" operator="lessThan">
      <formula>NOW()</formula>
    </cfRule>
    <cfRule type="cellIs" dxfId="20" priority="16" stopIfTrue="1" operator="lessThan">
      <formula>NOW()</formula>
    </cfRule>
    <cfRule type="cellIs" dxfId="19" priority="17" stopIfTrue="1" operator="lessThan">
      <formula>(TODAY)</formula>
    </cfRule>
  </conditionalFormatting>
  <conditionalFormatting sqref="N1393">
    <cfRule type="cellIs" dxfId="18" priority="13" stopIfTrue="1" operator="equal">
      <formula>""</formula>
    </cfRule>
    <cfRule type="cellIs" dxfId="17" priority="14" stopIfTrue="1" operator="lessThan">
      <formula>NOW()</formula>
    </cfRule>
  </conditionalFormatting>
  <conditionalFormatting sqref="N1393">
    <cfRule type="cellIs" dxfId="16" priority="11" stopIfTrue="1" operator="equal">
      <formula>""</formula>
    </cfRule>
    <cfRule type="cellIs" dxfId="15" priority="12" stopIfTrue="1" operator="lessThan">
      <formula>NOW()</formula>
    </cfRule>
  </conditionalFormatting>
  <conditionalFormatting sqref="N1393">
    <cfRule type="cellIs" dxfId="14" priority="8" stopIfTrue="1" operator="lessThan">
      <formula>NOW()</formula>
    </cfRule>
    <cfRule type="cellIs" dxfId="13" priority="9" stopIfTrue="1" operator="lessThan">
      <formula>NOW()</formula>
    </cfRule>
    <cfRule type="cellIs" dxfId="12" priority="10" stopIfTrue="1" operator="lessThan">
      <formula>(TODAY)</formula>
    </cfRule>
  </conditionalFormatting>
  <conditionalFormatting sqref="N1391">
    <cfRule type="cellIs" dxfId="11" priority="6" stopIfTrue="1" operator="equal">
      <formula>""</formula>
    </cfRule>
    <cfRule type="cellIs" dxfId="10" priority="7" stopIfTrue="1" operator="lessThan">
      <formula>NOW()</formula>
    </cfRule>
  </conditionalFormatting>
  <conditionalFormatting sqref="N1391">
    <cfRule type="cellIs" dxfId="9" priority="4" stopIfTrue="1" operator="equal">
      <formula>""</formula>
    </cfRule>
    <cfRule type="cellIs" dxfId="8" priority="5" stopIfTrue="1" operator="lessThan">
      <formula>NOW()</formula>
    </cfRule>
  </conditionalFormatting>
  <conditionalFormatting sqref="N1391">
    <cfRule type="cellIs" dxfId="7" priority="1" stopIfTrue="1" operator="lessThan">
      <formula>NOW()</formula>
    </cfRule>
    <cfRule type="cellIs" dxfId="6" priority="2" stopIfTrue="1" operator="lessThan">
      <formula>NOW()</formula>
    </cfRule>
    <cfRule type="cellIs" dxfId="5" priority="3" stopIfTrue="1" operator="lessThan">
      <formula>(TODAY)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 filterMode="1"/>
  <dimension ref="A1:AK1000"/>
  <sheetViews>
    <sheetView tabSelected="1" zoomScale="97" zoomScaleNormal="97" workbookViewId="0">
      <pane xSplit="1" ySplit="1" topLeftCell="B455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M1" sqref="M1:M1048576"/>
    </sheetView>
  </sheetViews>
  <sheetFormatPr defaultColWidth="8.83203125" defaultRowHeight="12.75" customHeight="1" x14ac:dyDescent="0.2"/>
  <cols>
    <col min="1" max="1" width="5.5" style="378" customWidth="1"/>
    <col min="2" max="2" width="5.6640625" style="378" customWidth="1"/>
    <col min="3" max="3" width="28.83203125" style="378" customWidth="1"/>
    <col min="4" max="4" width="0.33203125" style="378" customWidth="1"/>
    <col min="5" max="5" width="13.6640625" style="401" customWidth="1"/>
    <col min="6" max="6" width="0.33203125" style="378" customWidth="1"/>
    <col min="7" max="7" width="15.1640625" style="379" customWidth="1"/>
    <col min="8" max="8" width="0.6640625" style="379" customWidth="1"/>
    <col min="9" max="9" width="14.1640625" style="378" customWidth="1"/>
    <col min="10" max="10" width="12" style="378" customWidth="1"/>
    <col min="11" max="11" width="20.1640625" style="378" customWidth="1"/>
    <col min="12" max="12" width="12" style="380" bestFit="1" customWidth="1"/>
    <col min="13" max="13" width="10.5" style="418" bestFit="1" customWidth="1"/>
    <col min="14" max="14" width="3.6640625" style="365" customWidth="1"/>
    <col min="15" max="15" width="10.1640625" style="350" bestFit="1" customWidth="1"/>
    <col min="16" max="16" width="6.83203125" style="351" customWidth="1"/>
    <col min="17" max="17" width="6.1640625" style="351" customWidth="1"/>
    <col min="18" max="18" width="10.1640625" style="285" bestFit="1" customWidth="1"/>
    <col min="19" max="19" width="8.6640625" style="285" customWidth="1"/>
    <col min="20" max="20" width="5.33203125" style="353" bestFit="1" customWidth="1"/>
    <col min="21" max="21" width="6.6640625" style="354" bestFit="1" customWidth="1"/>
    <col min="22" max="22" width="7.83203125" style="354" bestFit="1" customWidth="1"/>
    <col min="23" max="23" width="9.33203125" style="285" customWidth="1"/>
    <col min="24" max="24" width="4.33203125" style="357" customWidth="1"/>
    <col min="25" max="25" width="4.33203125" style="285" customWidth="1"/>
    <col min="26" max="26" width="0.33203125" style="285" customWidth="1"/>
    <col min="27" max="27" width="5.33203125" style="285" customWidth="1"/>
    <col min="28" max="28" width="0.33203125" style="285" customWidth="1"/>
    <col min="29" max="29" width="5.5" style="285" customWidth="1"/>
    <col min="30" max="30" width="0.5" style="285" customWidth="1"/>
    <col min="31" max="33" width="3.83203125" style="285" customWidth="1"/>
    <col min="34" max="34" width="4.6640625" style="285" customWidth="1"/>
    <col min="35" max="35" width="24.6640625" style="285" bestFit="1" customWidth="1"/>
    <col min="36" max="36" width="7" style="285" customWidth="1"/>
    <col min="37" max="16384" width="8.83203125" style="285"/>
  </cols>
  <sheetData>
    <row r="1" spans="1:36" s="339" customFormat="1" ht="12.75" customHeight="1" x14ac:dyDescent="0.2">
      <c r="A1" s="331" t="s">
        <v>1154</v>
      </c>
      <c r="B1" s="332" t="s">
        <v>1001</v>
      </c>
      <c r="C1" s="1074" t="s">
        <v>2777</v>
      </c>
      <c r="D1" s="1074"/>
      <c r="E1" s="1075" t="s">
        <v>948</v>
      </c>
      <c r="F1" s="1075"/>
      <c r="G1" s="1077" t="s">
        <v>949</v>
      </c>
      <c r="H1" s="1077"/>
      <c r="I1" s="1076" t="s">
        <v>1481</v>
      </c>
      <c r="J1" s="1076"/>
      <c r="K1" s="331" t="s">
        <v>4737</v>
      </c>
      <c r="L1" s="333" t="s">
        <v>1482</v>
      </c>
      <c r="M1" s="334" t="s">
        <v>715</v>
      </c>
      <c r="N1" s="335"/>
      <c r="O1" s="333" t="s">
        <v>2068</v>
      </c>
      <c r="P1" s="336" t="s">
        <v>1841</v>
      </c>
      <c r="Q1" s="337" t="s">
        <v>2069</v>
      </c>
      <c r="R1" s="337" t="s">
        <v>1974</v>
      </c>
      <c r="S1" s="337" t="s">
        <v>1783</v>
      </c>
      <c r="T1" s="336" t="s">
        <v>1784</v>
      </c>
      <c r="U1" s="338" t="s">
        <v>1788</v>
      </c>
      <c r="V1" s="338" t="s">
        <v>5008</v>
      </c>
      <c r="W1" s="339" t="s">
        <v>992</v>
      </c>
      <c r="X1" s="340" t="s">
        <v>3948</v>
      </c>
      <c r="Y1" s="339" t="s">
        <v>995</v>
      </c>
      <c r="AA1" s="339" t="s">
        <v>1772</v>
      </c>
      <c r="AC1" s="339" t="s">
        <v>1773</v>
      </c>
      <c r="AE1" s="339" t="s">
        <v>1446</v>
      </c>
      <c r="AF1" s="339" t="s">
        <v>732</v>
      </c>
      <c r="AG1" s="339" t="s">
        <v>261</v>
      </c>
      <c r="AH1" s="339" t="s">
        <v>2183</v>
      </c>
      <c r="AI1" s="339" t="s">
        <v>1326</v>
      </c>
      <c r="AJ1" s="341"/>
    </row>
    <row r="2" spans="1:36" s="358" customFormat="1" ht="12.75" customHeight="1" x14ac:dyDescent="0.2">
      <c r="A2" s="342">
        <v>1</v>
      </c>
      <c r="B2" s="342" t="s">
        <v>1003</v>
      </c>
      <c r="C2" s="343" t="s">
        <v>8752</v>
      </c>
      <c r="D2" s="344"/>
      <c r="E2" s="435" t="s">
        <v>6191</v>
      </c>
      <c r="F2" s="345"/>
      <c r="G2" s="346" t="s">
        <v>8753</v>
      </c>
      <c r="H2" s="346"/>
      <c r="I2" s="345" t="s">
        <v>8754</v>
      </c>
      <c r="J2" s="345"/>
      <c r="K2" s="345" t="s">
        <v>423</v>
      </c>
      <c r="L2" s="347">
        <v>43252</v>
      </c>
      <c r="M2" s="348">
        <v>44713</v>
      </c>
      <c r="N2" s="349" t="s">
        <v>1081</v>
      </c>
      <c r="O2" s="350">
        <f t="shared" ref="O2" si="0">M2</f>
        <v>44713</v>
      </c>
      <c r="P2" s="351">
        <v>20487</v>
      </c>
      <c r="Q2" s="351" t="s">
        <v>8755</v>
      </c>
      <c r="R2" s="352">
        <v>43983</v>
      </c>
      <c r="S2" s="285" t="s">
        <v>2084</v>
      </c>
      <c r="T2" s="353" t="s">
        <v>991</v>
      </c>
      <c r="U2" s="354" t="s">
        <v>8756</v>
      </c>
      <c r="V2" s="355" t="s">
        <v>8756</v>
      </c>
      <c r="W2" s="356">
        <f t="shared" ref="W2" si="1">M2</f>
        <v>44713</v>
      </c>
      <c r="X2" s="357">
        <v>3</v>
      </c>
      <c r="Y2" s="285">
        <v>232</v>
      </c>
      <c r="Z2" s="285"/>
      <c r="AA2" s="285">
        <v>290</v>
      </c>
      <c r="AB2" s="285">
        <v>450</v>
      </c>
      <c r="AC2" s="285">
        <v>450</v>
      </c>
      <c r="AD2" s="285"/>
      <c r="AE2" s="285">
        <v>60</v>
      </c>
      <c r="AF2" s="285">
        <v>65</v>
      </c>
      <c r="AG2" s="285">
        <v>150</v>
      </c>
      <c r="AH2" s="285">
        <v>2</v>
      </c>
      <c r="AJ2" s="358" t="str">
        <f t="shared" ref="AJ2:AJ9" ca="1" si="2">IF(M2="","",IF(DAYS360(M2,NOW())&gt;720,"neplatné viac ako 2roky",""))</f>
        <v/>
      </c>
    </row>
    <row r="3" spans="1:36" s="358" customFormat="1" ht="12.75" customHeight="1" x14ac:dyDescent="0.2">
      <c r="A3" s="342">
        <v>2</v>
      </c>
      <c r="B3" s="342" t="s">
        <v>1003</v>
      </c>
      <c r="C3" s="358" t="s">
        <v>3135</v>
      </c>
      <c r="D3" s="344"/>
      <c r="E3" s="436" t="s">
        <v>4700</v>
      </c>
      <c r="F3" s="359"/>
      <c r="G3" s="360" t="s">
        <v>4701</v>
      </c>
      <c r="H3" s="360"/>
      <c r="I3" s="345" t="s">
        <v>1058</v>
      </c>
      <c r="J3" s="344"/>
      <c r="K3" s="361" t="s">
        <v>522</v>
      </c>
      <c r="L3" s="362">
        <v>42724</v>
      </c>
      <c r="M3" s="363">
        <v>43840</v>
      </c>
      <c r="N3" s="349" t="s">
        <v>991</v>
      </c>
      <c r="O3" s="350">
        <f t="shared" ref="O3:O8" si="3">M3</f>
        <v>43840</v>
      </c>
      <c r="P3" s="364">
        <v>17028</v>
      </c>
      <c r="Q3" s="364">
        <v>2015</v>
      </c>
      <c r="R3" s="352">
        <v>43110</v>
      </c>
      <c r="S3" s="358" t="s">
        <v>3209</v>
      </c>
      <c r="T3" s="365" t="s">
        <v>991</v>
      </c>
      <c r="U3" s="355" t="s">
        <v>1789</v>
      </c>
      <c r="V3" s="355" t="s">
        <v>4702</v>
      </c>
      <c r="W3" s="356">
        <f>M3</f>
        <v>43840</v>
      </c>
      <c r="X3" s="366" t="s">
        <v>4</v>
      </c>
      <c r="Y3" s="358">
        <v>235</v>
      </c>
      <c r="AA3" s="358">
        <v>295</v>
      </c>
      <c r="AC3" s="358">
        <v>450</v>
      </c>
      <c r="AE3" s="358">
        <v>60</v>
      </c>
      <c r="AF3" s="358">
        <v>65</v>
      </c>
      <c r="AG3" s="358">
        <v>160</v>
      </c>
      <c r="AH3" s="358">
        <v>2</v>
      </c>
      <c r="AJ3" s="358" t="str">
        <f t="shared" ca="1" si="2"/>
        <v/>
      </c>
    </row>
    <row r="4" spans="1:36" s="409" customFormat="1" ht="12.75" hidden="1" customHeight="1" x14ac:dyDescent="0.2">
      <c r="A4" s="367" t="s">
        <v>9694</v>
      </c>
      <c r="B4" s="367"/>
      <c r="C4" s="398"/>
      <c r="D4" s="398"/>
      <c r="E4" s="444" t="s">
        <v>9137</v>
      </c>
      <c r="F4" s="426"/>
      <c r="G4" s="402"/>
      <c r="H4" s="402"/>
      <c r="I4" s="398"/>
      <c r="J4" s="398"/>
      <c r="K4" s="398"/>
      <c r="L4" s="404"/>
      <c r="M4" s="427"/>
      <c r="N4" s="405"/>
      <c r="O4" s="883"/>
      <c r="P4" s="407"/>
      <c r="Q4" s="407"/>
      <c r="R4" s="408"/>
      <c r="T4" s="410"/>
      <c r="U4" s="411"/>
      <c r="V4" s="411"/>
      <c r="W4" s="412"/>
      <c r="X4" s="413"/>
    </row>
    <row r="5" spans="1:36" ht="12.75" customHeight="1" x14ac:dyDescent="0.2">
      <c r="A5" s="342">
        <v>4</v>
      </c>
      <c r="B5" s="342" t="s">
        <v>1003</v>
      </c>
      <c r="C5" s="358" t="s">
        <v>6229</v>
      </c>
      <c r="D5" s="344"/>
      <c r="E5" s="437" t="s">
        <v>6225</v>
      </c>
      <c r="F5" s="345"/>
      <c r="G5" s="346" t="s">
        <v>6226</v>
      </c>
      <c r="H5" s="346"/>
      <c r="I5" s="345" t="s">
        <v>6227</v>
      </c>
      <c r="J5" s="345"/>
      <c r="K5" s="345" t="s">
        <v>6228</v>
      </c>
      <c r="L5" s="374">
        <v>43258</v>
      </c>
      <c r="M5" s="348">
        <v>44713</v>
      </c>
      <c r="N5" s="349" t="s">
        <v>991</v>
      </c>
      <c r="O5" s="371">
        <f>M5</f>
        <v>44713</v>
      </c>
      <c r="P5" s="351">
        <v>18486</v>
      </c>
      <c r="Q5" s="351">
        <v>2018</v>
      </c>
      <c r="R5" s="352">
        <v>43983</v>
      </c>
      <c r="S5" s="285" t="s">
        <v>289</v>
      </c>
      <c r="T5" s="353" t="s">
        <v>991</v>
      </c>
      <c r="U5" s="354" t="s">
        <v>8674</v>
      </c>
      <c r="V5" s="354" t="s">
        <v>8674</v>
      </c>
      <c r="W5" s="356">
        <f>M5</f>
        <v>44713</v>
      </c>
      <c r="X5" s="357" t="s">
        <v>4</v>
      </c>
      <c r="Y5" s="285">
        <v>250</v>
      </c>
      <c r="AA5" s="285">
        <v>310</v>
      </c>
      <c r="AC5" s="285">
        <v>450</v>
      </c>
      <c r="AE5" s="285">
        <v>60</v>
      </c>
      <c r="AF5" s="285">
        <v>65</v>
      </c>
      <c r="AG5" s="285">
        <v>150</v>
      </c>
      <c r="AH5" s="285">
        <v>2</v>
      </c>
      <c r="AJ5" s="285" t="str">
        <f t="shared" ca="1" si="2"/>
        <v/>
      </c>
    </row>
    <row r="6" spans="1:36" ht="12.75" customHeight="1" x14ac:dyDescent="0.2">
      <c r="A6" s="342">
        <v>5</v>
      </c>
      <c r="B6" s="342" t="s">
        <v>1003</v>
      </c>
      <c r="C6" s="344" t="s">
        <v>928</v>
      </c>
      <c r="D6" s="344"/>
      <c r="E6" s="435" t="s">
        <v>1792</v>
      </c>
      <c r="F6" s="345"/>
      <c r="G6" s="346" t="s">
        <v>1793</v>
      </c>
      <c r="H6" s="346"/>
      <c r="I6" s="345" t="s">
        <v>1115</v>
      </c>
      <c r="J6" s="345"/>
      <c r="K6" s="345" t="s">
        <v>2910</v>
      </c>
      <c r="L6" s="374">
        <v>41430</v>
      </c>
      <c r="M6" s="348">
        <v>44483</v>
      </c>
      <c r="N6" s="349" t="s">
        <v>991</v>
      </c>
      <c r="O6" s="371">
        <f t="shared" si="3"/>
        <v>44483</v>
      </c>
      <c r="P6" s="351">
        <v>14637</v>
      </c>
      <c r="Q6" s="351">
        <v>1987</v>
      </c>
      <c r="R6" s="352">
        <v>43752</v>
      </c>
      <c r="S6" s="285" t="s">
        <v>7631</v>
      </c>
      <c r="T6" s="353" t="s">
        <v>991</v>
      </c>
      <c r="U6" s="354" t="s">
        <v>7762</v>
      </c>
      <c r="V6" s="355" t="s">
        <v>7763</v>
      </c>
      <c r="W6" s="356">
        <v>44483</v>
      </c>
      <c r="X6" s="357" t="s">
        <v>913</v>
      </c>
      <c r="Y6" s="285">
        <v>139</v>
      </c>
      <c r="AA6" s="285">
        <v>220</v>
      </c>
      <c r="AC6" s="358">
        <v>365</v>
      </c>
      <c r="AE6" s="285">
        <v>40</v>
      </c>
      <c r="AF6" s="285">
        <v>45</v>
      </c>
      <c r="AG6" s="285">
        <v>80</v>
      </c>
      <c r="AH6" s="285">
        <v>2</v>
      </c>
      <c r="AJ6" s="285" t="str">
        <f t="shared" ca="1" si="2"/>
        <v/>
      </c>
    </row>
    <row r="7" spans="1:36" ht="12.75" customHeight="1" x14ac:dyDescent="0.2">
      <c r="A7" s="342">
        <v>6</v>
      </c>
      <c r="B7" s="342" t="s">
        <v>1003</v>
      </c>
      <c r="C7" s="344" t="s">
        <v>1396</v>
      </c>
      <c r="D7" s="344"/>
      <c r="E7" s="435" t="s">
        <v>9138</v>
      </c>
      <c r="F7" s="345"/>
      <c r="G7" s="346" t="s">
        <v>1782</v>
      </c>
      <c r="H7" s="346"/>
      <c r="I7" s="375" t="s">
        <v>3100</v>
      </c>
      <c r="J7" s="345"/>
      <c r="K7" s="376" t="s">
        <v>3101</v>
      </c>
      <c r="L7" s="374">
        <v>33418</v>
      </c>
      <c r="M7" s="348">
        <v>44697</v>
      </c>
      <c r="N7" s="349" t="s">
        <v>991</v>
      </c>
      <c r="O7" s="371">
        <f t="shared" si="3"/>
        <v>44697</v>
      </c>
      <c r="P7" s="351">
        <v>20534</v>
      </c>
      <c r="Q7" s="351">
        <v>1991</v>
      </c>
      <c r="R7" s="352">
        <v>43967</v>
      </c>
      <c r="S7" s="285" t="s">
        <v>2189</v>
      </c>
      <c r="T7" s="353" t="s">
        <v>991</v>
      </c>
      <c r="U7" s="354" t="s">
        <v>8896</v>
      </c>
      <c r="V7" s="354" t="s">
        <v>8897</v>
      </c>
      <c r="W7" s="356">
        <f t="shared" ref="W7:W67" si="4">M7</f>
        <v>44697</v>
      </c>
      <c r="X7" s="357" t="s">
        <v>4</v>
      </c>
      <c r="Y7" s="285">
        <v>165</v>
      </c>
      <c r="AA7" s="285">
        <v>225</v>
      </c>
      <c r="AC7" s="285">
        <v>430</v>
      </c>
      <c r="AE7" s="285">
        <v>60</v>
      </c>
      <c r="AF7" s="285">
        <v>65</v>
      </c>
      <c r="AG7" s="285">
        <v>120</v>
      </c>
      <c r="AH7" s="285">
        <v>2</v>
      </c>
      <c r="AJ7" s="285" t="str">
        <f t="shared" ca="1" si="2"/>
        <v/>
      </c>
    </row>
    <row r="8" spans="1:36" s="358" customFormat="1" ht="12.75" customHeight="1" x14ac:dyDescent="0.2">
      <c r="A8" s="342">
        <v>7</v>
      </c>
      <c r="B8" s="342" t="s">
        <v>1003</v>
      </c>
      <c r="C8" s="344" t="s">
        <v>3949</v>
      </c>
      <c r="D8" s="344"/>
      <c r="E8" s="436" t="s">
        <v>9139</v>
      </c>
      <c r="F8" s="344"/>
      <c r="G8" s="360" t="s">
        <v>3950</v>
      </c>
      <c r="H8" s="360"/>
      <c r="I8" s="344" t="s">
        <v>5203</v>
      </c>
      <c r="J8" s="344"/>
      <c r="K8" s="344" t="s">
        <v>3951</v>
      </c>
      <c r="L8" s="369">
        <v>42299</v>
      </c>
      <c r="M8" s="370">
        <v>44461</v>
      </c>
      <c r="N8" s="349" t="s">
        <v>178</v>
      </c>
      <c r="O8" s="371">
        <f t="shared" si="3"/>
        <v>44461</v>
      </c>
      <c r="P8" s="364">
        <v>19498</v>
      </c>
      <c r="Q8" s="364">
        <v>2015</v>
      </c>
      <c r="R8" s="352">
        <v>43730</v>
      </c>
      <c r="S8" s="358" t="s">
        <v>5073</v>
      </c>
      <c r="T8" s="365" t="s">
        <v>991</v>
      </c>
      <c r="U8" s="355" t="s">
        <v>7692</v>
      </c>
      <c r="V8" s="355" t="s">
        <v>7694</v>
      </c>
      <c r="W8" s="356">
        <f t="shared" si="4"/>
        <v>44461</v>
      </c>
      <c r="X8" s="357" t="s">
        <v>4</v>
      </c>
      <c r="Y8" s="285">
        <v>240</v>
      </c>
      <c r="Z8" s="285"/>
      <c r="AA8" s="285">
        <v>300</v>
      </c>
      <c r="AB8" s="285"/>
      <c r="AC8" s="285">
        <v>472.5</v>
      </c>
      <c r="AD8" s="285"/>
      <c r="AE8" s="285">
        <v>60</v>
      </c>
      <c r="AF8" s="285">
        <v>65</v>
      </c>
      <c r="AG8" s="285">
        <v>168</v>
      </c>
      <c r="AH8" s="285">
        <v>2</v>
      </c>
      <c r="AJ8" s="358" t="str">
        <f t="shared" ca="1" si="2"/>
        <v/>
      </c>
    </row>
    <row r="9" spans="1:36" ht="12.75" hidden="1" customHeight="1" x14ac:dyDescent="0.2">
      <c r="A9" s="342">
        <v>8</v>
      </c>
      <c r="B9" s="342"/>
      <c r="C9" s="377" t="s">
        <v>4184</v>
      </c>
      <c r="D9" s="344"/>
      <c r="E9" s="435"/>
      <c r="F9" s="345"/>
      <c r="G9" s="346"/>
      <c r="H9" s="346"/>
      <c r="I9" s="345"/>
      <c r="J9" s="345"/>
      <c r="K9" s="345"/>
      <c r="L9" s="347"/>
      <c r="M9" s="348"/>
      <c r="N9" s="349"/>
      <c r="O9" s="350">
        <f t="shared" ref="O9:O72" si="5">M9</f>
        <v>0</v>
      </c>
      <c r="R9" s="352">
        <f>SUM(M9-366)</f>
        <v>-366</v>
      </c>
      <c r="W9" s="356">
        <f t="shared" si="4"/>
        <v>0</v>
      </c>
      <c r="AJ9" s="285" t="str">
        <f t="shared" ca="1" si="2"/>
        <v/>
      </c>
    </row>
    <row r="10" spans="1:36" ht="12.75" customHeight="1" x14ac:dyDescent="0.2">
      <c r="A10" s="342">
        <v>9</v>
      </c>
      <c r="B10" s="358" t="s">
        <v>1003</v>
      </c>
      <c r="C10" s="378" t="s">
        <v>7760</v>
      </c>
      <c r="E10" s="401" t="s">
        <v>1026</v>
      </c>
      <c r="G10" s="379" t="s">
        <v>1027</v>
      </c>
      <c r="I10" s="378" t="s">
        <v>1028</v>
      </c>
      <c r="K10" s="378" t="s">
        <v>1029</v>
      </c>
      <c r="L10" s="380">
        <v>41509</v>
      </c>
      <c r="M10" s="350">
        <v>45160</v>
      </c>
      <c r="N10" s="349" t="s">
        <v>991</v>
      </c>
      <c r="O10" s="350">
        <f t="shared" si="5"/>
        <v>45160</v>
      </c>
      <c r="P10" s="351">
        <v>19533</v>
      </c>
      <c r="Q10" s="351">
        <v>2004</v>
      </c>
      <c r="R10" s="352">
        <v>44430</v>
      </c>
      <c r="S10" s="285" t="s">
        <v>7631</v>
      </c>
      <c r="T10" s="353" t="s">
        <v>991</v>
      </c>
      <c r="U10" s="354" t="s">
        <v>10876</v>
      </c>
      <c r="V10" s="355" t="s">
        <v>10877</v>
      </c>
      <c r="W10" s="356">
        <f t="shared" si="4"/>
        <v>45160</v>
      </c>
      <c r="X10" s="357" t="s">
        <v>1853</v>
      </c>
      <c r="Y10" s="285">
        <v>220</v>
      </c>
      <c r="AA10" s="285">
        <v>280</v>
      </c>
      <c r="AC10" s="285">
        <v>409</v>
      </c>
      <c r="AE10" s="285">
        <v>60</v>
      </c>
      <c r="AF10" s="285">
        <v>65</v>
      </c>
      <c r="AG10" s="285">
        <v>145</v>
      </c>
      <c r="AH10" s="285">
        <v>2</v>
      </c>
    </row>
    <row r="11" spans="1:36" s="409" customFormat="1" ht="12.75" hidden="1" customHeight="1" x14ac:dyDescent="0.2">
      <c r="A11" s="367" t="s">
        <v>9695</v>
      </c>
      <c r="B11" s="367"/>
      <c r="C11" s="398"/>
      <c r="D11" s="398"/>
      <c r="E11" s="444" t="s">
        <v>9140</v>
      </c>
      <c r="F11" s="398"/>
      <c r="G11" s="402"/>
      <c r="H11" s="402"/>
      <c r="I11" s="398"/>
      <c r="J11" s="398"/>
      <c r="K11" s="398"/>
      <c r="L11" s="404"/>
      <c r="M11" s="427"/>
      <c r="N11" s="405"/>
      <c r="O11" s="406"/>
      <c r="P11" s="407"/>
      <c r="Q11" s="407"/>
      <c r="R11" s="408"/>
      <c r="T11" s="410"/>
      <c r="U11" s="411"/>
      <c r="V11" s="411"/>
      <c r="W11" s="412"/>
      <c r="X11" s="413"/>
    </row>
    <row r="12" spans="1:36" s="409" customFormat="1" ht="12.75" hidden="1" customHeight="1" x14ac:dyDescent="0.2">
      <c r="A12" s="367" t="s">
        <v>9696</v>
      </c>
      <c r="B12" s="367"/>
      <c r="C12" s="398"/>
      <c r="D12" s="398"/>
      <c r="E12" s="444" t="s">
        <v>9141</v>
      </c>
      <c r="F12" s="398"/>
      <c r="G12" s="402"/>
      <c r="H12" s="402"/>
      <c r="I12" s="398"/>
      <c r="J12" s="398"/>
      <c r="K12" s="398"/>
      <c r="L12" s="404"/>
      <c r="M12" s="427"/>
      <c r="N12" s="405"/>
      <c r="O12" s="406"/>
      <c r="P12" s="407"/>
      <c r="Q12" s="407"/>
      <c r="R12" s="408"/>
      <c r="T12" s="410"/>
      <c r="U12" s="411"/>
      <c r="V12" s="411"/>
      <c r="W12" s="412"/>
      <c r="X12" s="413"/>
    </row>
    <row r="13" spans="1:36" ht="12.75" customHeight="1" x14ac:dyDescent="0.2">
      <c r="A13" s="342">
        <v>12</v>
      </c>
      <c r="B13" s="342" t="s">
        <v>1003</v>
      </c>
      <c r="C13" s="344" t="s">
        <v>2895</v>
      </c>
      <c r="D13" s="344"/>
      <c r="E13" s="437" t="s">
        <v>9142</v>
      </c>
      <c r="F13" s="345"/>
      <c r="G13" s="346" t="s">
        <v>292</v>
      </c>
      <c r="H13" s="346"/>
      <c r="I13" s="345" t="s">
        <v>1261</v>
      </c>
      <c r="J13" s="345"/>
      <c r="K13" s="345" t="s">
        <v>5540</v>
      </c>
      <c r="L13" s="374">
        <v>36687</v>
      </c>
      <c r="M13" s="348">
        <v>43692</v>
      </c>
      <c r="N13" s="349" t="s">
        <v>1687</v>
      </c>
      <c r="O13" s="350">
        <f t="shared" si="5"/>
        <v>43692</v>
      </c>
      <c r="P13" s="351">
        <v>17925</v>
      </c>
      <c r="Q13" s="351">
        <v>1993</v>
      </c>
      <c r="R13" s="352">
        <v>42962</v>
      </c>
      <c r="S13" s="285" t="s">
        <v>5073</v>
      </c>
      <c r="T13" s="353" t="s">
        <v>1687</v>
      </c>
      <c r="U13" s="354" t="s">
        <v>5541</v>
      </c>
      <c r="V13" s="354" t="s">
        <v>5542</v>
      </c>
      <c r="W13" s="356">
        <f t="shared" si="4"/>
        <v>43692</v>
      </c>
      <c r="X13" s="357" t="s">
        <v>4</v>
      </c>
      <c r="Y13" s="285">
        <v>145</v>
      </c>
      <c r="AA13" s="285">
        <v>205</v>
      </c>
      <c r="AC13" s="285">
        <v>235</v>
      </c>
      <c r="AE13" s="285">
        <v>55</v>
      </c>
      <c r="AF13" s="285">
        <v>60</v>
      </c>
      <c r="AG13" s="285">
        <v>100</v>
      </c>
      <c r="AH13" s="285">
        <v>1</v>
      </c>
      <c r="AJ13" s="285" t="str">
        <f ca="1">IF(M13="","",IF(DAYS360(M13,NOW())&gt;720,"neplatné viac ako 2roky",""))</f>
        <v>neplatné viac ako 2roky</v>
      </c>
    </row>
    <row r="14" spans="1:36" s="358" customFormat="1" ht="12.75" customHeight="1" x14ac:dyDescent="0.2">
      <c r="A14" s="342">
        <v>13</v>
      </c>
      <c r="B14" s="342" t="s">
        <v>1003</v>
      </c>
      <c r="C14" s="344" t="s">
        <v>1235</v>
      </c>
      <c r="D14" s="344"/>
      <c r="E14" s="436" t="s">
        <v>287</v>
      </c>
      <c r="F14" s="344"/>
      <c r="G14" s="360" t="s">
        <v>220</v>
      </c>
      <c r="H14" s="360"/>
      <c r="I14" s="344" t="s">
        <v>221</v>
      </c>
      <c r="J14" s="344"/>
      <c r="K14" s="344" t="s">
        <v>222</v>
      </c>
      <c r="L14" s="369">
        <v>36687</v>
      </c>
      <c r="M14" s="370">
        <v>45159</v>
      </c>
      <c r="N14" s="349" t="s">
        <v>991</v>
      </c>
      <c r="O14" s="350">
        <f t="shared" si="5"/>
        <v>45159</v>
      </c>
      <c r="P14" s="364">
        <v>21501</v>
      </c>
      <c r="Q14" s="364">
        <v>1998</v>
      </c>
      <c r="R14" s="352">
        <v>44429</v>
      </c>
      <c r="S14" s="358" t="s">
        <v>7631</v>
      </c>
      <c r="T14" s="365" t="s">
        <v>991</v>
      </c>
      <c r="U14" s="355" t="s">
        <v>10878</v>
      </c>
      <c r="V14" s="381" t="s">
        <v>10879</v>
      </c>
      <c r="W14" s="356">
        <f t="shared" si="4"/>
        <v>45159</v>
      </c>
      <c r="X14" s="366" t="s">
        <v>913</v>
      </c>
      <c r="Y14" s="358">
        <v>235</v>
      </c>
      <c r="AA14" s="358">
        <v>300</v>
      </c>
      <c r="AC14" s="358">
        <v>430</v>
      </c>
      <c r="AE14" s="358">
        <v>50</v>
      </c>
      <c r="AF14" s="358">
        <v>55</v>
      </c>
      <c r="AG14" s="358">
        <v>100</v>
      </c>
      <c r="AH14" s="358">
        <v>2</v>
      </c>
      <c r="AJ14" s="358" t="str">
        <f ca="1">IF(M14="","",IF(DAYS360(M14,NOW())&gt;720,"neplatné viac ako 2roky",""))</f>
        <v/>
      </c>
    </row>
    <row r="15" spans="1:36" ht="12.75" customHeight="1" x14ac:dyDescent="0.2">
      <c r="A15" s="342">
        <v>14</v>
      </c>
      <c r="B15" s="342" t="s">
        <v>1003</v>
      </c>
      <c r="C15" s="382" t="s">
        <v>3952</v>
      </c>
      <c r="D15" s="344"/>
      <c r="E15" s="438" t="s">
        <v>3953</v>
      </c>
      <c r="F15" s="345"/>
      <c r="G15" s="346" t="s">
        <v>3954</v>
      </c>
      <c r="H15" s="346"/>
      <c r="I15" s="345" t="s">
        <v>1255</v>
      </c>
      <c r="J15" s="345"/>
      <c r="K15" s="376" t="s">
        <v>3955</v>
      </c>
      <c r="L15" s="347" t="s">
        <v>3129</v>
      </c>
      <c r="M15" s="348">
        <v>44011</v>
      </c>
      <c r="N15" s="349" t="s">
        <v>991</v>
      </c>
      <c r="O15" s="350">
        <f t="shared" si="5"/>
        <v>44011</v>
      </c>
      <c r="P15" s="351">
        <v>18512</v>
      </c>
      <c r="Q15" s="351">
        <v>2007</v>
      </c>
      <c r="R15" s="352">
        <v>43280</v>
      </c>
      <c r="S15" s="285" t="s">
        <v>5733</v>
      </c>
      <c r="T15" s="353" t="s">
        <v>991</v>
      </c>
      <c r="U15" s="354" t="s">
        <v>6304</v>
      </c>
      <c r="V15" s="354" t="s">
        <v>6305</v>
      </c>
      <c r="W15" s="356">
        <f t="shared" si="4"/>
        <v>44011</v>
      </c>
      <c r="X15" s="357" t="s">
        <v>4</v>
      </c>
      <c r="Y15" s="285">
        <v>172.5</v>
      </c>
      <c r="AA15" s="285">
        <v>245</v>
      </c>
      <c r="AC15" s="285">
        <v>450</v>
      </c>
      <c r="AE15" s="285">
        <v>55</v>
      </c>
      <c r="AF15" s="285">
        <v>60</v>
      </c>
      <c r="AG15" s="285">
        <v>110</v>
      </c>
      <c r="AH15" s="285">
        <v>2</v>
      </c>
    </row>
    <row r="16" spans="1:36" ht="12.75" customHeight="1" x14ac:dyDescent="0.2">
      <c r="A16" s="342">
        <v>15</v>
      </c>
      <c r="B16" s="342" t="s">
        <v>1003</v>
      </c>
      <c r="C16" s="358" t="s">
        <v>3135</v>
      </c>
      <c r="D16" s="344"/>
      <c r="E16" s="435" t="s">
        <v>3956</v>
      </c>
      <c r="F16" s="345"/>
      <c r="G16" s="346" t="s">
        <v>3957</v>
      </c>
      <c r="H16" s="346"/>
      <c r="I16" s="345" t="s">
        <v>1058</v>
      </c>
      <c r="J16" s="345"/>
      <c r="K16" s="345" t="s">
        <v>3958</v>
      </c>
      <c r="L16" s="374">
        <v>42276</v>
      </c>
      <c r="M16" s="348">
        <v>45120</v>
      </c>
      <c r="N16" s="349" t="s">
        <v>991</v>
      </c>
      <c r="O16" s="350">
        <f t="shared" si="5"/>
        <v>45120</v>
      </c>
      <c r="P16" s="351">
        <v>16126</v>
      </c>
      <c r="Q16" s="351">
        <v>2013</v>
      </c>
      <c r="R16" s="352">
        <v>44390</v>
      </c>
      <c r="S16" s="285" t="s">
        <v>289</v>
      </c>
      <c r="T16" s="353" t="s">
        <v>991</v>
      </c>
      <c r="U16" s="354" t="s">
        <v>10562</v>
      </c>
      <c r="V16" s="354" t="s">
        <v>10563</v>
      </c>
      <c r="W16" s="356">
        <f t="shared" si="4"/>
        <v>45120</v>
      </c>
      <c r="X16" s="357" t="s">
        <v>4</v>
      </c>
      <c r="Y16" s="285">
        <v>260</v>
      </c>
      <c r="AA16" s="285">
        <v>320</v>
      </c>
      <c r="AC16" s="285">
        <v>450</v>
      </c>
      <c r="AE16" s="285">
        <v>60</v>
      </c>
      <c r="AF16" s="285">
        <v>65</v>
      </c>
      <c r="AG16" s="285">
        <v>168</v>
      </c>
      <c r="AH16" s="285">
        <v>2</v>
      </c>
    </row>
    <row r="17" spans="1:36" s="358" customFormat="1" ht="12.75" hidden="1" customHeight="1" x14ac:dyDescent="0.2">
      <c r="A17" s="383" t="s">
        <v>4264</v>
      </c>
      <c r="B17" s="342"/>
      <c r="C17" s="344"/>
      <c r="D17" s="344"/>
      <c r="E17" s="436" t="s">
        <v>5310</v>
      </c>
      <c r="F17" s="344"/>
      <c r="G17" s="360"/>
      <c r="H17" s="360"/>
      <c r="I17" s="344"/>
      <c r="J17" s="344"/>
      <c r="K17" s="344"/>
      <c r="L17" s="384"/>
      <c r="M17" s="370"/>
      <c r="N17" s="349"/>
      <c r="O17" s="363"/>
      <c r="P17" s="364"/>
      <c r="Q17" s="364"/>
      <c r="R17" s="372"/>
      <c r="T17" s="365"/>
      <c r="U17" s="355"/>
      <c r="V17" s="355"/>
      <c r="W17" s="373"/>
      <c r="X17" s="366"/>
    </row>
    <row r="18" spans="1:36" s="409" customFormat="1" ht="12.75" hidden="1" customHeight="1" x14ac:dyDescent="0.2">
      <c r="A18" s="367" t="s">
        <v>9697</v>
      </c>
      <c r="B18" s="367"/>
      <c r="C18" s="403"/>
      <c r="D18" s="398"/>
      <c r="E18" s="775" t="s">
        <v>9143</v>
      </c>
      <c r="F18" s="398"/>
      <c r="G18" s="402"/>
      <c r="H18" s="402"/>
      <c r="I18" s="398"/>
      <c r="J18" s="398"/>
      <c r="K18" s="398"/>
      <c r="L18" s="404"/>
      <c r="M18" s="427"/>
      <c r="N18" s="405"/>
      <c r="O18" s="406"/>
      <c r="P18" s="407"/>
      <c r="Q18" s="407"/>
      <c r="R18" s="408"/>
      <c r="T18" s="410"/>
      <c r="U18" s="411"/>
      <c r="V18" s="411"/>
      <c r="W18" s="412"/>
      <c r="X18" s="413"/>
    </row>
    <row r="19" spans="1:36" ht="12.75" customHeight="1" x14ac:dyDescent="0.2">
      <c r="A19" s="344">
        <v>18</v>
      </c>
      <c r="B19" s="342" t="s">
        <v>1003</v>
      </c>
      <c r="C19" s="342" t="s">
        <v>7993</v>
      </c>
      <c r="D19" s="342"/>
      <c r="E19" s="435" t="s">
        <v>1149</v>
      </c>
      <c r="F19" s="385"/>
      <c r="G19" s="346" t="s">
        <v>7994</v>
      </c>
      <c r="H19" s="346"/>
      <c r="I19" s="386" t="s">
        <v>1480</v>
      </c>
      <c r="J19" s="386"/>
      <c r="K19" s="345" t="s">
        <v>1150</v>
      </c>
      <c r="L19" s="387">
        <v>43871</v>
      </c>
      <c r="M19" s="348">
        <v>44547</v>
      </c>
      <c r="N19" s="349" t="s">
        <v>178</v>
      </c>
      <c r="O19" s="350">
        <f>L19</f>
        <v>43871</v>
      </c>
      <c r="P19" s="351">
        <v>20049</v>
      </c>
      <c r="Q19" s="388" t="s">
        <v>7995</v>
      </c>
      <c r="R19" s="352">
        <v>43816</v>
      </c>
      <c r="S19" s="285" t="s">
        <v>3209</v>
      </c>
      <c r="T19" s="353" t="s">
        <v>1786</v>
      </c>
      <c r="U19" s="355" t="s">
        <v>1789</v>
      </c>
      <c r="V19" s="355" t="s">
        <v>7996</v>
      </c>
      <c r="W19" s="356">
        <v>44547</v>
      </c>
      <c r="X19" s="357" t="s">
        <v>4</v>
      </c>
      <c r="Y19" s="285">
        <v>200</v>
      </c>
      <c r="AA19" s="285">
        <v>260</v>
      </c>
      <c r="AC19" s="703">
        <v>472.5</v>
      </c>
      <c r="AE19" s="285">
        <v>62</v>
      </c>
      <c r="AF19" s="285">
        <v>65</v>
      </c>
      <c r="AG19" s="285">
        <v>157</v>
      </c>
      <c r="AH19" s="285">
        <v>2</v>
      </c>
      <c r="AJ19" s="285" t="str">
        <f ca="1">IF(M19="","",IF(DAYS360(M19,NOW())&gt;720,"neplatné viac ako 2roky",""))</f>
        <v/>
      </c>
    </row>
    <row r="20" spans="1:36" ht="12.75" customHeight="1" x14ac:dyDescent="0.2">
      <c r="A20" s="355" t="s">
        <v>611</v>
      </c>
      <c r="B20" s="358" t="s">
        <v>1003</v>
      </c>
      <c r="C20" s="389" t="s">
        <v>7552</v>
      </c>
      <c r="D20" s="285"/>
      <c r="E20" s="439" t="s">
        <v>5071</v>
      </c>
      <c r="F20" s="285"/>
      <c r="G20" s="285" t="s">
        <v>7553</v>
      </c>
      <c r="H20" s="285"/>
      <c r="I20" s="386" t="s">
        <v>1058</v>
      </c>
      <c r="J20" s="285"/>
      <c r="K20" s="390" t="s">
        <v>5072</v>
      </c>
      <c r="L20" s="387">
        <v>37016</v>
      </c>
      <c r="M20" s="348">
        <v>45080</v>
      </c>
      <c r="N20" s="349" t="s">
        <v>991</v>
      </c>
      <c r="O20" s="350">
        <f t="shared" si="5"/>
        <v>45080</v>
      </c>
      <c r="P20" s="351">
        <v>19264</v>
      </c>
      <c r="Q20" s="351" t="s">
        <v>7267</v>
      </c>
      <c r="R20" s="352">
        <v>44350</v>
      </c>
      <c r="S20" s="285" t="s">
        <v>5073</v>
      </c>
      <c r="T20" s="353" t="s">
        <v>991</v>
      </c>
      <c r="U20" s="354" t="s">
        <v>10310</v>
      </c>
      <c r="V20" s="354" t="s">
        <v>10311</v>
      </c>
      <c r="W20" s="356">
        <f t="shared" si="4"/>
        <v>45080</v>
      </c>
      <c r="X20" s="357" t="s">
        <v>828</v>
      </c>
      <c r="Y20" s="285">
        <v>208</v>
      </c>
      <c r="AA20" s="285">
        <v>300</v>
      </c>
      <c r="AC20" s="285">
        <v>450</v>
      </c>
      <c r="AE20" s="285">
        <v>60</v>
      </c>
      <c r="AF20" s="285">
        <v>65</v>
      </c>
      <c r="AG20" s="285">
        <v>160</v>
      </c>
      <c r="AH20" s="285">
        <v>2</v>
      </c>
    </row>
    <row r="21" spans="1:36" s="358" customFormat="1" ht="12.75" customHeight="1" x14ac:dyDescent="0.2">
      <c r="A21" s="342">
        <v>20</v>
      </c>
      <c r="B21" s="358" t="s">
        <v>1003</v>
      </c>
      <c r="C21" s="361" t="s">
        <v>1581</v>
      </c>
      <c r="E21" s="440" t="s">
        <v>9144</v>
      </c>
      <c r="G21" s="358" t="s">
        <v>2915</v>
      </c>
      <c r="I21" s="361" t="s">
        <v>182</v>
      </c>
      <c r="K21" s="361" t="s">
        <v>9588</v>
      </c>
      <c r="L21" s="362">
        <v>37052</v>
      </c>
      <c r="M21" s="363">
        <v>44550</v>
      </c>
      <c r="N21" s="349" t="s">
        <v>991</v>
      </c>
      <c r="O21" s="350">
        <f t="shared" si="5"/>
        <v>44550</v>
      </c>
      <c r="P21" s="351">
        <v>20743</v>
      </c>
      <c r="Q21" s="364">
        <v>2000</v>
      </c>
      <c r="R21" s="352">
        <v>43819</v>
      </c>
      <c r="S21" s="358" t="s">
        <v>3209</v>
      </c>
      <c r="T21" s="365" t="s">
        <v>990</v>
      </c>
      <c r="U21" s="355" t="s">
        <v>8007</v>
      </c>
      <c r="V21" s="355" t="s">
        <v>8008</v>
      </c>
      <c r="W21" s="356">
        <v>44550</v>
      </c>
      <c r="X21" s="366" t="s">
        <v>913</v>
      </c>
      <c r="Y21" s="358">
        <v>200</v>
      </c>
      <c r="AA21" s="358">
        <v>260</v>
      </c>
      <c r="AC21" s="358">
        <v>400</v>
      </c>
      <c r="AE21" s="358">
        <v>48</v>
      </c>
      <c r="AF21" s="358">
        <v>53</v>
      </c>
      <c r="AG21" s="358">
        <v>100</v>
      </c>
      <c r="AH21" s="358">
        <v>2</v>
      </c>
      <c r="AI21" s="358" t="s">
        <v>9589</v>
      </c>
    </row>
    <row r="22" spans="1:36" s="358" customFormat="1" ht="12.75" hidden="1" customHeight="1" x14ac:dyDescent="0.2">
      <c r="A22" s="391" t="s">
        <v>4265</v>
      </c>
      <c r="B22" s="342"/>
      <c r="C22" s="382"/>
      <c r="D22" s="344"/>
      <c r="E22" s="441" t="s">
        <v>4278</v>
      </c>
      <c r="F22" s="344"/>
      <c r="G22" s="360"/>
      <c r="H22" s="360"/>
      <c r="I22" s="344"/>
      <c r="J22" s="344"/>
      <c r="K22" s="344"/>
      <c r="L22" s="369"/>
      <c r="M22" s="370"/>
      <c r="N22" s="349"/>
      <c r="O22" s="363"/>
      <c r="P22" s="364"/>
      <c r="Q22" s="364"/>
      <c r="R22" s="372"/>
      <c r="T22" s="365"/>
      <c r="U22" s="355"/>
      <c r="V22" s="355"/>
      <c r="W22" s="373"/>
      <c r="X22" s="366"/>
      <c r="AJ22" s="358" t="str">
        <f t="shared" ref="AJ22:AJ28" ca="1" si="6">IF(M22="","",IF(DAYS360(M22,NOW())&gt;720,"neplatné viac ako 2roky",""))</f>
        <v/>
      </c>
    </row>
    <row r="23" spans="1:36" ht="12.75" customHeight="1" x14ac:dyDescent="0.2">
      <c r="A23" s="342">
        <v>22</v>
      </c>
      <c r="B23" s="342" t="s">
        <v>1003</v>
      </c>
      <c r="C23" s="344" t="s">
        <v>1185</v>
      </c>
      <c r="D23" s="344"/>
      <c r="E23" s="435" t="s">
        <v>9145</v>
      </c>
      <c r="F23" s="345"/>
      <c r="G23" s="346" t="s">
        <v>1187</v>
      </c>
      <c r="H23" s="346"/>
      <c r="I23" s="345" t="s">
        <v>338</v>
      </c>
      <c r="J23" s="345"/>
      <c r="K23" s="345" t="s">
        <v>1999</v>
      </c>
      <c r="L23" s="374">
        <v>37192</v>
      </c>
      <c r="M23" s="348">
        <v>44595</v>
      </c>
      <c r="N23" s="349" t="s">
        <v>1081</v>
      </c>
      <c r="O23" s="350">
        <f t="shared" si="5"/>
        <v>44595</v>
      </c>
      <c r="P23" s="351">
        <v>20063</v>
      </c>
      <c r="Q23" s="351">
        <v>2001</v>
      </c>
      <c r="R23" s="352">
        <v>43864</v>
      </c>
      <c r="S23" s="285" t="s">
        <v>5733</v>
      </c>
      <c r="T23" s="353" t="s">
        <v>991</v>
      </c>
      <c r="U23" s="354" t="s">
        <v>8009</v>
      </c>
      <c r="V23" s="354" t="s">
        <v>8010</v>
      </c>
      <c r="W23" s="356">
        <f t="shared" si="4"/>
        <v>44595</v>
      </c>
      <c r="X23" s="357">
        <v>3</v>
      </c>
      <c r="Y23" s="285">
        <v>243</v>
      </c>
      <c r="AA23" s="285">
        <v>310</v>
      </c>
      <c r="AC23" s="285">
        <v>450</v>
      </c>
      <c r="AE23" s="285">
        <v>50</v>
      </c>
      <c r="AF23" s="285">
        <v>55</v>
      </c>
      <c r="AG23" s="285">
        <v>125</v>
      </c>
      <c r="AH23" s="285">
        <v>2</v>
      </c>
      <c r="AJ23" s="285" t="str">
        <f t="shared" ca="1" si="6"/>
        <v/>
      </c>
    </row>
    <row r="24" spans="1:36" s="358" customFormat="1" ht="12.75" customHeight="1" x14ac:dyDescent="0.2">
      <c r="A24" s="342">
        <v>23</v>
      </c>
      <c r="B24" s="342" t="s">
        <v>1003</v>
      </c>
      <c r="C24" s="392" t="s">
        <v>2682</v>
      </c>
      <c r="D24" s="342"/>
      <c r="E24" s="436" t="s">
        <v>2265</v>
      </c>
      <c r="F24" s="359"/>
      <c r="G24" s="360" t="s">
        <v>2266</v>
      </c>
      <c r="H24" s="360"/>
      <c r="I24" s="342" t="s">
        <v>1953</v>
      </c>
      <c r="J24" s="342"/>
      <c r="K24" s="344" t="s">
        <v>6017</v>
      </c>
      <c r="L24" s="393">
        <v>41305</v>
      </c>
      <c r="M24" s="370">
        <v>44615</v>
      </c>
      <c r="N24" s="349" t="s">
        <v>1687</v>
      </c>
      <c r="O24" s="350">
        <f t="shared" si="5"/>
        <v>44615</v>
      </c>
      <c r="P24" s="364">
        <v>20182</v>
      </c>
      <c r="Q24" s="364">
        <v>1993</v>
      </c>
      <c r="R24" s="352">
        <v>43884</v>
      </c>
      <c r="S24" s="358" t="s">
        <v>289</v>
      </c>
      <c r="T24" s="365" t="s">
        <v>991</v>
      </c>
      <c r="U24" s="355" t="s">
        <v>8179</v>
      </c>
      <c r="V24" s="355" t="s">
        <v>8180</v>
      </c>
      <c r="W24" s="356">
        <f t="shared" si="4"/>
        <v>44615</v>
      </c>
      <c r="X24" s="366" t="s">
        <v>913</v>
      </c>
      <c r="Y24" s="358">
        <v>250</v>
      </c>
      <c r="AA24" s="358">
        <v>320</v>
      </c>
      <c r="AC24" s="358">
        <v>450</v>
      </c>
      <c r="AE24" s="358">
        <v>60</v>
      </c>
      <c r="AF24" s="358">
        <v>65</v>
      </c>
      <c r="AG24" s="358">
        <v>110</v>
      </c>
      <c r="AH24" s="358">
        <v>2</v>
      </c>
      <c r="AJ24" s="358" t="str">
        <f t="shared" ca="1" si="6"/>
        <v/>
      </c>
    </row>
    <row r="25" spans="1:36" s="409" customFormat="1" ht="12.75" hidden="1" customHeight="1" x14ac:dyDescent="0.2">
      <c r="A25" s="367" t="s">
        <v>9698</v>
      </c>
      <c r="B25" s="367"/>
      <c r="C25" s="398"/>
      <c r="D25" s="398"/>
      <c r="E25" s="775" t="s">
        <v>9146</v>
      </c>
      <c r="F25" s="398"/>
      <c r="G25" s="402"/>
      <c r="H25" s="402"/>
      <c r="I25" s="398"/>
      <c r="J25" s="398"/>
      <c r="K25" s="398"/>
      <c r="L25" s="404"/>
      <c r="M25" s="427"/>
      <c r="N25" s="405"/>
      <c r="O25" s="406"/>
      <c r="P25" s="407"/>
      <c r="Q25" s="407"/>
      <c r="R25" s="408"/>
      <c r="T25" s="410"/>
      <c r="U25" s="411"/>
      <c r="V25" s="411"/>
      <c r="W25" s="412"/>
      <c r="X25" s="413"/>
    </row>
    <row r="26" spans="1:36" s="409" customFormat="1" ht="12.75" hidden="1" customHeight="1" x14ac:dyDescent="0.2">
      <c r="A26" s="367" t="s">
        <v>3959</v>
      </c>
      <c r="B26" s="367"/>
      <c r="C26" s="367"/>
      <c r="D26" s="367"/>
      <c r="E26" s="444" t="s">
        <v>9704</v>
      </c>
      <c r="F26" s="426"/>
      <c r="G26" s="402"/>
      <c r="H26" s="402"/>
      <c r="I26" s="367"/>
      <c r="J26" s="367"/>
      <c r="K26" s="398"/>
      <c r="L26" s="890"/>
      <c r="M26" s="427"/>
      <c r="N26" s="405"/>
      <c r="O26" s="406"/>
      <c r="P26" s="407"/>
      <c r="Q26" s="407"/>
      <c r="R26" s="408"/>
      <c r="T26" s="410"/>
      <c r="U26" s="411"/>
      <c r="V26" s="411"/>
      <c r="W26" s="412"/>
      <c r="X26" s="413"/>
      <c r="AJ26" s="409" t="str">
        <f t="shared" ca="1" si="6"/>
        <v/>
      </c>
    </row>
    <row r="27" spans="1:36" s="409" customFormat="1" ht="12.75" hidden="1" customHeight="1" x14ac:dyDescent="0.2">
      <c r="A27" s="367">
        <v>26</v>
      </c>
      <c r="B27" s="367"/>
      <c r="C27" s="907" t="s">
        <v>2479</v>
      </c>
      <c r="D27" s="367"/>
      <c r="E27" s="444" t="s">
        <v>9705</v>
      </c>
      <c r="F27" s="426"/>
      <c r="G27" s="402"/>
      <c r="H27" s="402"/>
      <c r="I27" s="367"/>
      <c r="J27" s="367"/>
      <c r="K27" s="398"/>
      <c r="L27" s="890"/>
      <c r="M27" s="427"/>
      <c r="N27" s="405"/>
      <c r="O27" s="406">
        <f t="shared" si="5"/>
        <v>0</v>
      </c>
      <c r="P27" s="407"/>
      <c r="Q27" s="407"/>
      <c r="R27" s="408">
        <f>SUM(M27-366)</f>
        <v>-366</v>
      </c>
      <c r="T27" s="410"/>
      <c r="U27" s="411"/>
      <c r="V27" s="411"/>
      <c r="W27" s="412">
        <f t="shared" si="4"/>
        <v>0</v>
      </c>
      <c r="X27" s="413"/>
      <c r="AJ27" s="409" t="str">
        <f t="shared" ca="1" si="6"/>
        <v/>
      </c>
    </row>
    <row r="28" spans="1:36" s="394" customFormat="1" ht="12.75" customHeight="1" x14ac:dyDescent="0.2">
      <c r="A28" s="424">
        <v>27</v>
      </c>
      <c r="B28" s="424" t="s">
        <v>10773</v>
      </c>
      <c r="C28" s="424" t="s">
        <v>1061</v>
      </c>
      <c r="D28" s="424"/>
      <c r="E28" s="1036" t="s">
        <v>1059</v>
      </c>
      <c r="F28" s="1037"/>
      <c r="G28" s="1038" t="s">
        <v>1060</v>
      </c>
      <c r="H28" s="1038"/>
      <c r="I28" s="424" t="s">
        <v>1058</v>
      </c>
      <c r="J28" s="424"/>
      <c r="K28" s="1039" t="s">
        <v>6609</v>
      </c>
      <c r="L28" s="1040">
        <v>41358</v>
      </c>
      <c r="M28" s="1041">
        <v>44840</v>
      </c>
      <c r="N28" s="1042" t="s">
        <v>1687</v>
      </c>
      <c r="O28" s="432">
        <f t="shared" si="5"/>
        <v>44840</v>
      </c>
      <c r="P28" s="1043">
        <v>18636</v>
      </c>
      <c r="Q28" s="1043">
        <v>1999</v>
      </c>
      <c r="R28" s="1044">
        <v>44110</v>
      </c>
      <c r="S28" s="394" t="s">
        <v>5733</v>
      </c>
      <c r="T28" s="1045" t="s">
        <v>991</v>
      </c>
      <c r="U28" s="419" t="s">
        <v>9522</v>
      </c>
      <c r="V28" s="419" t="s">
        <v>9523</v>
      </c>
      <c r="W28" s="1046">
        <v>44850</v>
      </c>
      <c r="X28" s="1047" t="s">
        <v>913</v>
      </c>
      <c r="Y28" s="394">
        <v>196</v>
      </c>
      <c r="AA28" s="394">
        <v>261</v>
      </c>
      <c r="AC28" s="394">
        <v>430</v>
      </c>
      <c r="AE28" s="394">
        <v>45</v>
      </c>
      <c r="AF28" s="394">
        <v>50</v>
      </c>
      <c r="AG28" s="394">
        <v>120</v>
      </c>
      <c r="AH28" s="394">
        <v>2</v>
      </c>
      <c r="AJ28" s="394" t="str">
        <f t="shared" ca="1" si="6"/>
        <v/>
      </c>
    </row>
    <row r="29" spans="1:36" s="358" customFormat="1" ht="12.75" customHeight="1" x14ac:dyDescent="0.2">
      <c r="A29" s="342">
        <v>28</v>
      </c>
      <c r="B29" s="342" t="s">
        <v>1003</v>
      </c>
      <c r="C29" s="389" t="s">
        <v>1373</v>
      </c>
      <c r="D29" s="344"/>
      <c r="E29" s="441" t="s">
        <v>6248</v>
      </c>
      <c r="F29" s="344"/>
      <c r="G29" s="360" t="s">
        <v>6249</v>
      </c>
      <c r="H29" s="360"/>
      <c r="I29" s="344" t="s">
        <v>1058</v>
      </c>
      <c r="J29" s="344"/>
      <c r="K29" s="344" t="s">
        <v>6250</v>
      </c>
      <c r="L29" s="369">
        <v>43268</v>
      </c>
      <c r="M29" s="370">
        <v>44713</v>
      </c>
      <c r="N29" s="349" t="s">
        <v>991</v>
      </c>
      <c r="O29" s="350">
        <f t="shared" si="5"/>
        <v>44713</v>
      </c>
      <c r="P29" s="364">
        <v>18490</v>
      </c>
      <c r="Q29" s="364">
        <v>2017</v>
      </c>
      <c r="R29" s="352">
        <v>43983</v>
      </c>
      <c r="S29" s="358" t="s">
        <v>289</v>
      </c>
      <c r="T29" s="365" t="s">
        <v>991</v>
      </c>
      <c r="U29" s="355" t="s">
        <v>8673</v>
      </c>
      <c r="V29" s="355" t="s">
        <v>8673</v>
      </c>
      <c r="W29" s="356">
        <f t="shared" si="4"/>
        <v>44713</v>
      </c>
      <c r="X29" s="366" t="s">
        <v>4</v>
      </c>
      <c r="Y29" s="358">
        <v>270</v>
      </c>
      <c r="Z29" s="394"/>
      <c r="AA29" s="358">
        <v>330</v>
      </c>
      <c r="AC29" s="358">
        <v>450</v>
      </c>
      <c r="AE29" s="358">
        <v>60</v>
      </c>
      <c r="AF29" s="358">
        <v>65</v>
      </c>
      <c r="AG29" s="358">
        <v>150</v>
      </c>
      <c r="AH29" s="358">
        <v>2</v>
      </c>
    </row>
    <row r="30" spans="1:36" ht="12.75" customHeight="1" x14ac:dyDescent="0.2">
      <c r="A30" s="395">
        <v>29</v>
      </c>
      <c r="B30" s="358" t="s">
        <v>1002</v>
      </c>
      <c r="C30" s="358" t="s">
        <v>294</v>
      </c>
      <c r="D30" s="358"/>
      <c r="E30" s="442" t="s">
        <v>880</v>
      </c>
      <c r="F30" s="358"/>
      <c r="G30" s="358" t="s">
        <v>295</v>
      </c>
      <c r="H30" s="358"/>
      <c r="I30" s="358" t="s">
        <v>1310</v>
      </c>
      <c r="J30" s="358"/>
      <c r="K30" s="358" t="s">
        <v>4241</v>
      </c>
      <c r="L30" s="363">
        <v>41439</v>
      </c>
      <c r="M30" s="363">
        <v>45067</v>
      </c>
      <c r="N30" s="396" t="s">
        <v>991</v>
      </c>
      <c r="O30" s="350">
        <f t="shared" si="5"/>
        <v>45067</v>
      </c>
      <c r="P30" s="358">
        <v>18639</v>
      </c>
      <c r="Q30" s="358">
        <v>2012</v>
      </c>
      <c r="R30" s="352">
        <v>44337</v>
      </c>
      <c r="S30" s="358" t="s">
        <v>1453</v>
      </c>
      <c r="T30" s="365" t="s">
        <v>991</v>
      </c>
      <c r="U30" s="397">
        <v>19</v>
      </c>
      <c r="V30" s="397">
        <v>74</v>
      </c>
      <c r="W30" s="356">
        <f>M30</f>
        <v>45067</v>
      </c>
      <c r="X30" s="366" t="s">
        <v>4</v>
      </c>
      <c r="Y30" s="358">
        <v>31</v>
      </c>
      <c r="Z30" s="358"/>
      <c r="AA30" s="358">
        <v>75</v>
      </c>
      <c r="AB30" s="358"/>
      <c r="AC30" s="358">
        <v>115</v>
      </c>
      <c r="AD30" s="358"/>
      <c r="AE30" s="358">
        <v>30</v>
      </c>
      <c r="AF30" s="358">
        <v>40</v>
      </c>
      <c r="AG30" s="358">
        <v>80</v>
      </c>
      <c r="AH30" s="358">
        <v>1</v>
      </c>
      <c r="AJ30" s="285" t="str">
        <f ca="1">IF(M30="","",IF(DAYS360(M30,NOW())&gt;720,"neplatné viac ako 2roky",""))</f>
        <v/>
      </c>
    </row>
    <row r="31" spans="1:36" s="358" customFormat="1" ht="12.75" customHeight="1" x14ac:dyDescent="0.2">
      <c r="A31" s="342">
        <v>30</v>
      </c>
      <c r="B31" s="342" t="s">
        <v>1003</v>
      </c>
      <c r="C31" s="344" t="s">
        <v>4235</v>
      </c>
      <c r="D31" s="344"/>
      <c r="E31" s="436" t="s">
        <v>3960</v>
      </c>
      <c r="F31" s="344"/>
      <c r="G31" s="360" t="s">
        <v>4236</v>
      </c>
      <c r="H31" s="360"/>
      <c r="I31" s="344" t="s">
        <v>1058</v>
      </c>
      <c r="J31" s="344"/>
      <c r="K31" s="344" t="s">
        <v>9532</v>
      </c>
      <c r="L31" s="369">
        <v>42276</v>
      </c>
      <c r="M31" s="370">
        <v>44449</v>
      </c>
      <c r="N31" s="349" t="s">
        <v>991</v>
      </c>
      <c r="O31" s="350">
        <f t="shared" si="5"/>
        <v>44449</v>
      </c>
      <c r="P31" s="364">
        <v>20720</v>
      </c>
      <c r="Q31" s="364">
        <v>2016</v>
      </c>
      <c r="R31" s="352">
        <v>43718</v>
      </c>
      <c r="S31" s="358" t="s">
        <v>289</v>
      </c>
      <c r="T31" s="365" t="s">
        <v>990</v>
      </c>
      <c r="U31" s="355" t="s">
        <v>7653</v>
      </c>
      <c r="V31" s="355" t="s">
        <v>7654</v>
      </c>
      <c r="W31" s="356">
        <f t="shared" si="4"/>
        <v>44449</v>
      </c>
      <c r="X31" s="366" t="s">
        <v>913</v>
      </c>
      <c r="Y31" s="358">
        <v>176</v>
      </c>
      <c r="AA31" s="358">
        <v>241</v>
      </c>
      <c r="AC31" s="358">
        <v>450</v>
      </c>
      <c r="AE31" s="358">
        <v>50</v>
      </c>
      <c r="AF31" s="358">
        <v>55</v>
      </c>
      <c r="AG31" s="358">
        <v>140</v>
      </c>
      <c r="AH31" s="358">
        <v>2</v>
      </c>
      <c r="AJ31" s="358" t="str">
        <f ca="1">IF(M31="","",IF(DAYS360(M31,NOW())&gt;720,"neplatné viac ako 2roky",""))</f>
        <v/>
      </c>
    </row>
    <row r="32" spans="1:36" s="358" customFormat="1" ht="12.75" customHeight="1" x14ac:dyDescent="0.2">
      <c r="A32" s="342">
        <v>31</v>
      </c>
      <c r="B32" s="342" t="s">
        <v>1003</v>
      </c>
      <c r="C32" s="389" t="s">
        <v>9474</v>
      </c>
      <c r="D32" s="344"/>
      <c r="E32" s="436" t="s">
        <v>3961</v>
      </c>
      <c r="F32" s="344"/>
      <c r="G32" s="360" t="s">
        <v>9477</v>
      </c>
      <c r="H32" s="360"/>
      <c r="I32" s="344" t="s">
        <v>1058</v>
      </c>
      <c r="J32" s="344"/>
      <c r="K32" s="344" t="s">
        <v>9938</v>
      </c>
      <c r="L32" s="369">
        <v>44110</v>
      </c>
      <c r="M32" s="370">
        <v>44833</v>
      </c>
      <c r="N32" s="349" t="s">
        <v>991</v>
      </c>
      <c r="O32" s="350">
        <f t="shared" si="5"/>
        <v>44833</v>
      </c>
      <c r="P32" s="364">
        <v>21132</v>
      </c>
      <c r="Q32" s="364">
        <v>1997</v>
      </c>
      <c r="R32" s="352">
        <v>44103</v>
      </c>
      <c r="S32" s="358" t="s">
        <v>289</v>
      </c>
      <c r="T32" s="365" t="s">
        <v>990</v>
      </c>
      <c r="U32" s="355" t="s">
        <v>9475</v>
      </c>
      <c r="V32" s="355" t="s">
        <v>9476</v>
      </c>
      <c r="W32" s="356">
        <f t="shared" si="4"/>
        <v>44833</v>
      </c>
      <c r="X32" s="366" t="s">
        <v>913</v>
      </c>
      <c r="Y32" s="358">
        <v>175</v>
      </c>
      <c r="AA32" s="358">
        <v>235</v>
      </c>
      <c r="AC32" s="358">
        <v>450</v>
      </c>
      <c r="AE32" s="358">
        <v>60</v>
      </c>
      <c r="AF32" s="358">
        <v>63</v>
      </c>
      <c r="AG32" s="358">
        <v>130</v>
      </c>
      <c r="AH32" s="358">
        <v>2</v>
      </c>
      <c r="AJ32" s="358" t="str">
        <f ca="1">IF(M32="","",IF(DAYS360(M32,NOW())&gt;720,"neplatné viac ako 2roky",""))</f>
        <v/>
      </c>
    </row>
    <row r="33" spans="1:36" s="358" customFormat="1" ht="12.75" hidden="1" customHeight="1" x14ac:dyDescent="0.2">
      <c r="A33" s="344" t="s">
        <v>9748</v>
      </c>
      <c r="E33" s="442" t="s">
        <v>1530</v>
      </c>
      <c r="G33" s="416"/>
      <c r="H33" s="416"/>
      <c r="L33" s="363"/>
      <c r="M33" s="363"/>
      <c r="N33" s="365"/>
      <c r="O33" s="363"/>
      <c r="P33" s="364"/>
      <c r="Q33" s="364"/>
      <c r="R33" s="372"/>
      <c r="T33" s="365"/>
      <c r="U33" s="355"/>
      <c r="V33" s="355"/>
      <c r="W33" s="373"/>
      <c r="X33" s="366"/>
    </row>
    <row r="34" spans="1:36" ht="12.75" customHeight="1" x14ac:dyDescent="0.2">
      <c r="A34" s="342">
        <v>33</v>
      </c>
      <c r="B34" s="342" t="s">
        <v>1003</v>
      </c>
      <c r="C34" s="342" t="s">
        <v>1590</v>
      </c>
      <c r="D34" s="342"/>
      <c r="E34" s="435" t="s">
        <v>1591</v>
      </c>
      <c r="F34" s="385"/>
      <c r="G34" s="346" t="s">
        <v>7709</v>
      </c>
      <c r="H34" s="346"/>
      <c r="I34" s="386" t="s">
        <v>1592</v>
      </c>
      <c r="J34" s="386"/>
      <c r="K34" s="345" t="s">
        <v>4306</v>
      </c>
      <c r="L34" s="387">
        <v>41402</v>
      </c>
      <c r="M34" s="348">
        <v>44450</v>
      </c>
      <c r="N34" s="349" t="s">
        <v>991</v>
      </c>
      <c r="O34" s="350">
        <f t="shared" si="5"/>
        <v>44450</v>
      </c>
      <c r="P34" s="351">
        <v>19513</v>
      </c>
      <c r="Q34" s="351" t="s">
        <v>7710</v>
      </c>
      <c r="R34" s="352">
        <v>43719</v>
      </c>
      <c r="S34" s="285" t="s">
        <v>5733</v>
      </c>
      <c r="T34" s="353" t="s">
        <v>1687</v>
      </c>
      <c r="U34" s="355" t="s">
        <v>1789</v>
      </c>
      <c r="V34" s="355" t="s">
        <v>7147</v>
      </c>
      <c r="W34" s="356">
        <f t="shared" si="4"/>
        <v>44450</v>
      </c>
      <c r="X34" s="357" t="s">
        <v>4</v>
      </c>
      <c r="Y34" s="285">
        <v>230</v>
      </c>
      <c r="AA34" s="285">
        <v>295</v>
      </c>
      <c r="AC34" s="285">
        <v>450</v>
      </c>
      <c r="AE34" s="285">
        <v>52</v>
      </c>
      <c r="AF34" s="285">
        <v>65</v>
      </c>
      <c r="AG34" s="285">
        <v>140</v>
      </c>
      <c r="AH34" s="285">
        <v>2</v>
      </c>
      <c r="AJ34" s="285" t="str">
        <f t="shared" ref="AJ34:AJ39" ca="1" si="7">IF(M34="","",IF(DAYS360(M34,NOW())&gt;720,"neplatné viac ako 2roky",""))</f>
        <v/>
      </c>
    </row>
    <row r="35" spans="1:36" s="358" customFormat="1" ht="12.75" customHeight="1" x14ac:dyDescent="0.2">
      <c r="A35" s="342">
        <v>34</v>
      </c>
      <c r="B35" s="342" t="s">
        <v>1003</v>
      </c>
      <c r="C35" s="344" t="s">
        <v>186</v>
      </c>
      <c r="D35" s="344"/>
      <c r="E35" s="436" t="s">
        <v>187</v>
      </c>
      <c r="F35" s="344"/>
      <c r="G35" s="360" t="s">
        <v>376</v>
      </c>
      <c r="H35" s="360"/>
      <c r="I35" s="344" t="s">
        <v>4160</v>
      </c>
      <c r="J35" s="344"/>
      <c r="K35" s="344" t="s">
        <v>2191</v>
      </c>
      <c r="L35" s="369">
        <v>37726</v>
      </c>
      <c r="M35" s="370">
        <v>44441</v>
      </c>
      <c r="N35" s="349" t="s">
        <v>1081</v>
      </c>
      <c r="O35" s="363">
        <f t="shared" si="5"/>
        <v>44441</v>
      </c>
      <c r="P35" s="364">
        <v>16809</v>
      </c>
      <c r="Q35" s="364">
        <v>1991</v>
      </c>
      <c r="R35" s="372">
        <v>43710</v>
      </c>
      <c r="S35" s="285" t="s">
        <v>2189</v>
      </c>
      <c r="T35" s="365" t="s">
        <v>991</v>
      </c>
      <c r="U35" s="355" t="s">
        <v>7656</v>
      </c>
      <c r="V35" s="355" t="s">
        <v>7657</v>
      </c>
      <c r="W35" s="373">
        <f t="shared" si="4"/>
        <v>44441</v>
      </c>
      <c r="X35" s="366" t="s">
        <v>913</v>
      </c>
      <c r="Y35" s="358">
        <v>181</v>
      </c>
      <c r="AA35" s="358">
        <v>262</v>
      </c>
      <c r="AC35" s="358">
        <v>360</v>
      </c>
      <c r="AE35" s="358">
        <v>50</v>
      </c>
      <c r="AF35" s="358">
        <v>55</v>
      </c>
      <c r="AG35" s="358">
        <v>78</v>
      </c>
      <c r="AH35" s="358">
        <v>2</v>
      </c>
      <c r="AJ35" s="358" t="str">
        <f t="shared" ca="1" si="7"/>
        <v/>
      </c>
    </row>
    <row r="36" spans="1:36" ht="12.75" customHeight="1" x14ac:dyDescent="0.2">
      <c r="A36" s="342">
        <v>35</v>
      </c>
      <c r="B36" s="342" t="s">
        <v>1003</v>
      </c>
      <c r="C36" s="342" t="s">
        <v>2205</v>
      </c>
      <c r="D36" s="342"/>
      <c r="E36" s="435" t="s">
        <v>2206</v>
      </c>
      <c r="F36" s="385"/>
      <c r="G36" s="346" t="s">
        <v>1155</v>
      </c>
      <c r="H36" s="346"/>
      <c r="I36" s="386" t="s">
        <v>1156</v>
      </c>
      <c r="J36" s="386"/>
      <c r="K36" s="358" t="s">
        <v>1541</v>
      </c>
      <c r="L36" s="363">
        <v>41482</v>
      </c>
      <c r="M36" s="363">
        <v>43678</v>
      </c>
      <c r="N36" s="349" t="s">
        <v>991</v>
      </c>
      <c r="O36" s="350">
        <f t="shared" si="5"/>
        <v>43678</v>
      </c>
      <c r="P36" s="351">
        <v>14567</v>
      </c>
      <c r="Q36" s="351">
        <v>2005</v>
      </c>
      <c r="R36" s="352">
        <v>42948</v>
      </c>
      <c r="S36" s="285" t="s">
        <v>124</v>
      </c>
      <c r="T36" s="353" t="s">
        <v>991</v>
      </c>
      <c r="U36" s="355" t="s">
        <v>1789</v>
      </c>
      <c r="V36" s="355" t="s">
        <v>5246</v>
      </c>
      <c r="W36" s="356">
        <f t="shared" si="4"/>
        <v>43678</v>
      </c>
      <c r="X36" s="357" t="s">
        <v>913</v>
      </c>
      <c r="Y36" s="285">
        <v>117</v>
      </c>
      <c r="AA36" s="285">
        <v>177</v>
      </c>
      <c r="AC36" s="285">
        <v>220</v>
      </c>
      <c r="AE36" s="285">
        <v>50</v>
      </c>
      <c r="AF36" s="285">
        <v>55</v>
      </c>
      <c r="AG36" s="285">
        <v>80</v>
      </c>
      <c r="AH36" s="285">
        <v>1</v>
      </c>
      <c r="AJ36" s="285" t="str">
        <f t="shared" ca="1" si="7"/>
        <v>neplatné viac ako 2roky</v>
      </c>
    </row>
    <row r="37" spans="1:36" s="358" customFormat="1" ht="12.75" customHeight="1" x14ac:dyDescent="0.2">
      <c r="A37" s="395">
        <v>36</v>
      </c>
      <c r="B37" s="342" t="s">
        <v>1003</v>
      </c>
      <c r="C37" s="395" t="s">
        <v>8842</v>
      </c>
      <c r="D37" s="395"/>
      <c r="E37" s="443" t="s">
        <v>8843</v>
      </c>
      <c r="F37" s="395"/>
      <c r="G37" s="360" t="s">
        <v>8844</v>
      </c>
      <c r="H37" s="360"/>
      <c r="I37" s="395" t="s">
        <v>1058</v>
      </c>
      <c r="J37" s="395"/>
      <c r="K37" s="395" t="s">
        <v>341</v>
      </c>
      <c r="L37" s="399">
        <v>44018</v>
      </c>
      <c r="M37" s="370">
        <v>44744</v>
      </c>
      <c r="N37" s="349" t="s">
        <v>991</v>
      </c>
      <c r="O37" s="350">
        <f t="shared" si="5"/>
        <v>44744</v>
      </c>
      <c r="P37" s="364">
        <v>20514</v>
      </c>
      <c r="Q37" s="364" t="s">
        <v>8845</v>
      </c>
      <c r="R37" s="352">
        <v>44014</v>
      </c>
      <c r="S37" s="358" t="s">
        <v>5073</v>
      </c>
      <c r="T37" s="365" t="s">
        <v>1786</v>
      </c>
      <c r="U37" s="355" t="s">
        <v>1789</v>
      </c>
      <c r="V37" s="355" t="s">
        <v>8846</v>
      </c>
      <c r="W37" s="356">
        <v>44744</v>
      </c>
      <c r="X37" s="366" t="s">
        <v>994</v>
      </c>
      <c r="Y37" s="358">
        <v>134</v>
      </c>
      <c r="AA37" s="358">
        <v>194</v>
      </c>
      <c r="AC37" s="358">
        <v>450</v>
      </c>
      <c r="AE37" s="358">
        <v>50</v>
      </c>
      <c r="AF37" s="358">
        <v>55</v>
      </c>
      <c r="AG37" s="358">
        <v>145</v>
      </c>
      <c r="AH37" s="358">
        <v>2</v>
      </c>
      <c r="AJ37" s="358" t="str">
        <f t="shared" ca="1" si="7"/>
        <v/>
      </c>
    </row>
    <row r="38" spans="1:36" ht="12.75" customHeight="1" x14ac:dyDescent="0.2">
      <c r="A38" s="342">
        <v>37</v>
      </c>
      <c r="B38" s="358" t="s">
        <v>1003</v>
      </c>
      <c r="C38" s="358" t="s">
        <v>3153</v>
      </c>
      <c r="D38" s="400"/>
      <c r="E38" s="401" t="s">
        <v>339</v>
      </c>
      <c r="G38" s="379" t="s">
        <v>340</v>
      </c>
      <c r="I38" s="378" t="s">
        <v>2070</v>
      </c>
      <c r="K38" s="378" t="s">
        <v>341</v>
      </c>
      <c r="L38" s="380">
        <v>41460</v>
      </c>
      <c r="M38" s="350">
        <v>44729</v>
      </c>
      <c r="N38" s="365" t="s">
        <v>991</v>
      </c>
      <c r="O38" s="350">
        <f t="shared" si="5"/>
        <v>44729</v>
      </c>
      <c r="P38" s="351">
        <v>20496</v>
      </c>
      <c r="Q38" s="351" t="s">
        <v>8798</v>
      </c>
      <c r="R38" s="352">
        <v>43999</v>
      </c>
      <c r="S38" s="285" t="s">
        <v>5073</v>
      </c>
      <c r="T38" s="353" t="s">
        <v>991</v>
      </c>
      <c r="U38" s="354" t="s">
        <v>8799</v>
      </c>
      <c r="V38" s="354" t="s">
        <v>8800</v>
      </c>
      <c r="W38" s="356">
        <f t="shared" si="4"/>
        <v>44729</v>
      </c>
      <c r="X38" s="357" t="s">
        <v>1853</v>
      </c>
      <c r="Y38" s="285">
        <v>213</v>
      </c>
      <c r="AA38" s="285">
        <v>273</v>
      </c>
      <c r="AC38" s="285">
        <v>320</v>
      </c>
      <c r="AE38" s="285">
        <v>55</v>
      </c>
      <c r="AF38" s="285">
        <v>60</v>
      </c>
      <c r="AG38" s="285">
        <v>110</v>
      </c>
      <c r="AH38" s="285">
        <v>2</v>
      </c>
      <c r="AJ38" s="285" t="str">
        <f t="shared" ca="1" si="7"/>
        <v/>
      </c>
    </row>
    <row r="39" spans="1:36" ht="12.75" customHeight="1" x14ac:dyDescent="0.2">
      <c r="A39" s="344">
        <v>38</v>
      </c>
      <c r="B39" s="342" t="s">
        <v>1003</v>
      </c>
      <c r="C39" s="344" t="s">
        <v>6451</v>
      </c>
      <c r="D39" s="344"/>
      <c r="E39" s="435" t="s">
        <v>9089</v>
      </c>
      <c r="F39" s="345"/>
      <c r="G39" s="346" t="s">
        <v>452</v>
      </c>
      <c r="H39" s="346"/>
      <c r="I39" s="345" t="s">
        <v>378</v>
      </c>
      <c r="J39" s="345"/>
      <c r="K39" s="345" t="s">
        <v>3138</v>
      </c>
      <c r="L39" s="374">
        <v>36159</v>
      </c>
      <c r="M39" s="348">
        <v>44796</v>
      </c>
      <c r="N39" s="349" t="s">
        <v>991</v>
      </c>
      <c r="O39" s="350">
        <f t="shared" si="5"/>
        <v>44796</v>
      </c>
      <c r="P39" s="351">
        <v>20607</v>
      </c>
      <c r="Q39" s="351">
        <v>1997</v>
      </c>
      <c r="R39" s="352">
        <v>44066</v>
      </c>
      <c r="S39" s="285" t="s">
        <v>124</v>
      </c>
      <c r="T39" s="353" t="s">
        <v>1687</v>
      </c>
      <c r="U39" s="453" t="s">
        <v>1789</v>
      </c>
      <c r="V39" s="453" t="s">
        <v>9088</v>
      </c>
      <c r="W39" s="356">
        <f t="shared" si="4"/>
        <v>44796</v>
      </c>
      <c r="X39" s="357" t="s">
        <v>913</v>
      </c>
      <c r="Y39" s="285">
        <v>184</v>
      </c>
      <c r="AA39" s="285">
        <v>244</v>
      </c>
      <c r="AC39" s="285">
        <v>387</v>
      </c>
      <c r="AE39" s="285">
        <v>50</v>
      </c>
      <c r="AF39" s="285">
        <v>55</v>
      </c>
      <c r="AG39" s="285">
        <v>100</v>
      </c>
      <c r="AH39" s="285">
        <v>2</v>
      </c>
      <c r="AI39" s="285" t="s">
        <v>3962</v>
      </c>
      <c r="AJ39" s="285" t="str">
        <f t="shared" ca="1" si="7"/>
        <v/>
      </c>
    </row>
    <row r="40" spans="1:36" ht="12.75" customHeight="1" x14ac:dyDescent="0.2">
      <c r="A40" s="342">
        <v>39</v>
      </c>
      <c r="B40" s="342" t="s">
        <v>1003</v>
      </c>
      <c r="C40" s="344" t="s">
        <v>1801</v>
      </c>
      <c r="D40" s="344"/>
      <c r="E40" s="437" t="s">
        <v>9090</v>
      </c>
      <c r="F40" s="345"/>
      <c r="G40" s="346" t="s">
        <v>1802</v>
      </c>
      <c r="H40" s="346"/>
      <c r="I40" s="345" t="s">
        <v>1803</v>
      </c>
      <c r="J40" s="345"/>
      <c r="K40" s="344" t="s">
        <v>2106</v>
      </c>
      <c r="L40" s="374">
        <v>38147</v>
      </c>
      <c r="M40" s="348">
        <v>44770</v>
      </c>
      <c r="N40" s="349" t="s">
        <v>178</v>
      </c>
      <c r="O40" s="350">
        <f t="shared" si="5"/>
        <v>44770</v>
      </c>
      <c r="P40" s="351">
        <v>15304</v>
      </c>
      <c r="Q40" s="351">
        <v>1991</v>
      </c>
      <c r="R40" s="352">
        <v>44040</v>
      </c>
      <c r="S40" s="285" t="s">
        <v>5733</v>
      </c>
      <c r="T40" s="353" t="s">
        <v>991</v>
      </c>
      <c r="U40" s="354" t="s">
        <v>9028</v>
      </c>
      <c r="V40" s="354" t="s">
        <v>9029</v>
      </c>
      <c r="W40" s="356">
        <f t="shared" si="4"/>
        <v>44770</v>
      </c>
      <c r="X40" s="357" t="s">
        <v>4</v>
      </c>
      <c r="Y40" s="285">
        <v>138</v>
      </c>
      <c r="AA40" s="285">
        <v>198</v>
      </c>
      <c r="AC40" s="285">
        <v>228</v>
      </c>
      <c r="AE40" s="285">
        <v>55</v>
      </c>
      <c r="AF40" s="285">
        <v>60</v>
      </c>
      <c r="AG40" s="285">
        <v>100</v>
      </c>
      <c r="AH40" s="285">
        <v>1</v>
      </c>
    </row>
    <row r="41" spans="1:36" ht="12.75" customHeight="1" x14ac:dyDescent="0.2">
      <c r="A41" s="342">
        <v>40</v>
      </c>
      <c r="B41" s="342" t="s">
        <v>1003</v>
      </c>
      <c r="C41" s="401" t="s">
        <v>744</v>
      </c>
      <c r="D41" s="342"/>
      <c r="E41" s="435" t="s">
        <v>742</v>
      </c>
      <c r="F41" s="385"/>
      <c r="G41" s="346" t="s">
        <v>743</v>
      </c>
      <c r="H41" s="346"/>
      <c r="I41" s="345" t="s">
        <v>2070</v>
      </c>
      <c r="J41" s="386"/>
      <c r="K41" s="345" t="s">
        <v>7820</v>
      </c>
      <c r="L41" s="387">
        <v>41767</v>
      </c>
      <c r="M41" s="348">
        <v>44486</v>
      </c>
      <c r="N41" s="349" t="s">
        <v>991</v>
      </c>
      <c r="O41" s="350">
        <f t="shared" si="5"/>
        <v>44486</v>
      </c>
      <c r="P41" s="351">
        <v>19560</v>
      </c>
      <c r="Q41" s="351">
        <v>1996</v>
      </c>
      <c r="R41" s="352">
        <v>43755</v>
      </c>
      <c r="S41" s="285" t="s">
        <v>5073</v>
      </c>
      <c r="T41" s="353" t="s">
        <v>991</v>
      </c>
      <c r="U41" s="355" t="s">
        <v>7821</v>
      </c>
      <c r="V41" s="355" t="s">
        <v>7822</v>
      </c>
      <c r="W41" s="356">
        <v>44486</v>
      </c>
      <c r="X41" s="357" t="s">
        <v>1853</v>
      </c>
      <c r="Y41" s="285">
        <v>175</v>
      </c>
      <c r="AA41" s="285">
        <v>245</v>
      </c>
      <c r="AC41" s="285">
        <v>400</v>
      </c>
      <c r="AE41" s="285">
        <v>45</v>
      </c>
      <c r="AF41" s="285">
        <v>50</v>
      </c>
      <c r="AG41" s="285">
        <v>90</v>
      </c>
      <c r="AH41" s="285">
        <v>2</v>
      </c>
      <c r="AJ41" s="285" t="str">
        <f t="shared" ref="AJ41:AJ51" ca="1" si="8">IF(M41="","",IF(DAYS360(M41,NOW())&gt;720,"neplatné viac ako 2roky",""))</f>
        <v/>
      </c>
    </row>
    <row r="42" spans="1:36" s="358" customFormat="1" ht="12.75" customHeight="1" x14ac:dyDescent="0.2">
      <c r="A42" s="342">
        <v>41</v>
      </c>
      <c r="B42" s="342" t="s">
        <v>1003</v>
      </c>
      <c r="C42" s="344" t="s">
        <v>8900</v>
      </c>
      <c r="D42" s="344"/>
      <c r="E42" s="436" t="s">
        <v>8901</v>
      </c>
      <c r="F42" s="344"/>
      <c r="G42" s="360" t="s">
        <v>8902</v>
      </c>
      <c r="H42" s="360"/>
      <c r="I42" s="344" t="s">
        <v>8903</v>
      </c>
      <c r="J42" s="344"/>
      <c r="K42" s="382" t="s">
        <v>3951</v>
      </c>
      <c r="L42" s="384">
        <v>44032</v>
      </c>
      <c r="M42" s="370">
        <v>44742</v>
      </c>
      <c r="N42" s="349" t="s">
        <v>178</v>
      </c>
      <c r="O42" s="363">
        <f t="shared" si="5"/>
        <v>44742</v>
      </c>
      <c r="P42" s="364">
        <v>20536</v>
      </c>
      <c r="Q42" s="364" t="s">
        <v>8904</v>
      </c>
      <c r="R42" s="372">
        <v>44012</v>
      </c>
      <c r="S42" s="358" t="s">
        <v>2189</v>
      </c>
      <c r="T42" s="365" t="s">
        <v>1786</v>
      </c>
      <c r="U42" s="355" t="s">
        <v>484</v>
      </c>
      <c r="V42" s="355" t="s">
        <v>8905</v>
      </c>
      <c r="W42" s="373">
        <v>44742</v>
      </c>
      <c r="X42" s="366" t="s">
        <v>4</v>
      </c>
      <c r="Y42" s="358">
        <v>80</v>
      </c>
      <c r="AA42" s="358">
        <v>105</v>
      </c>
      <c r="AC42" s="358">
        <v>155</v>
      </c>
      <c r="AE42" s="358">
        <v>33</v>
      </c>
      <c r="AF42" s="358">
        <v>37</v>
      </c>
      <c r="AG42" s="358">
        <v>80</v>
      </c>
      <c r="AH42" s="358">
        <v>1</v>
      </c>
      <c r="AJ42" s="358" t="str">
        <f t="shared" ca="1" si="8"/>
        <v/>
      </c>
    </row>
    <row r="43" spans="1:36" ht="12.75" hidden="1" customHeight="1" x14ac:dyDescent="0.2">
      <c r="A43" s="395">
        <v>42</v>
      </c>
      <c r="B43" s="358" t="s">
        <v>71</v>
      </c>
      <c r="C43" s="358"/>
      <c r="D43" s="358"/>
      <c r="E43" s="442" t="s">
        <v>9699</v>
      </c>
      <c r="F43" s="358"/>
      <c r="G43" s="358"/>
      <c r="H43" s="358"/>
      <c r="I43" s="358"/>
      <c r="J43" s="358"/>
      <c r="K43" s="345"/>
      <c r="L43" s="387"/>
      <c r="M43" s="348"/>
      <c r="N43" s="349"/>
      <c r="P43" s="364"/>
      <c r="Q43" s="364"/>
      <c r="R43" s="352"/>
      <c r="S43" s="358"/>
      <c r="T43" s="365"/>
      <c r="U43" s="355"/>
      <c r="V43" s="355"/>
      <c r="W43" s="356"/>
      <c r="X43" s="366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J43" s="285" t="str">
        <f t="shared" ca="1" si="8"/>
        <v/>
      </c>
    </row>
    <row r="44" spans="1:36" s="409" customFormat="1" ht="12.75" hidden="1" customHeight="1" x14ac:dyDescent="0.2">
      <c r="A44" s="367" t="s">
        <v>9700</v>
      </c>
      <c r="B44" s="367"/>
      <c r="C44" s="884"/>
      <c r="D44" s="884"/>
      <c r="E44" s="885" t="s">
        <v>9091</v>
      </c>
      <c r="F44" s="884"/>
      <c r="G44" s="402"/>
      <c r="H44" s="402"/>
      <c r="I44" s="884"/>
      <c r="J44" s="884"/>
      <c r="L44" s="886"/>
      <c r="M44" s="427"/>
      <c r="N44" s="405"/>
      <c r="O44" s="406"/>
      <c r="P44" s="407"/>
      <c r="Q44" s="407"/>
      <c r="R44" s="408"/>
      <c r="T44" s="410"/>
      <c r="U44" s="411"/>
      <c r="V44" s="411"/>
      <c r="W44" s="412"/>
      <c r="X44" s="413"/>
    </row>
    <row r="45" spans="1:36" ht="12.75" customHeight="1" x14ac:dyDescent="0.2">
      <c r="A45" s="342">
        <v>44</v>
      </c>
      <c r="B45" s="342" t="s">
        <v>1003</v>
      </c>
      <c r="C45" s="344" t="s">
        <v>1631</v>
      </c>
      <c r="D45" s="344"/>
      <c r="E45" s="435" t="s">
        <v>9092</v>
      </c>
      <c r="F45" s="345"/>
      <c r="G45" s="346" t="s">
        <v>1122</v>
      </c>
      <c r="H45" s="346"/>
      <c r="I45" s="345" t="s">
        <v>1631</v>
      </c>
      <c r="J45" s="345"/>
      <c r="K45" s="345" t="s">
        <v>2613</v>
      </c>
      <c r="L45" s="374">
        <v>40861</v>
      </c>
      <c r="M45" s="348">
        <v>44530</v>
      </c>
      <c r="N45" s="349" t="s">
        <v>991</v>
      </c>
      <c r="O45" s="350">
        <f t="shared" si="5"/>
        <v>44530</v>
      </c>
      <c r="P45" s="351">
        <v>19222</v>
      </c>
      <c r="Q45" s="351">
        <v>2011</v>
      </c>
      <c r="R45" s="352">
        <v>43799</v>
      </c>
      <c r="S45" s="285" t="s">
        <v>5073</v>
      </c>
      <c r="T45" s="353" t="s">
        <v>991</v>
      </c>
      <c r="U45" s="354" t="s">
        <v>7891</v>
      </c>
      <c r="V45" s="354" t="s">
        <v>7892</v>
      </c>
      <c r="W45" s="356">
        <v>44530</v>
      </c>
      <c r="X45" s="357" t="s">
        <v>913</v>
      </c>
      <c r="Y45" s="285">
        <v>218</v>
      </c>
      <c r="AA45" s="285">
        <v>283</v>
      </c>
      <c r="AC45" s="285">
        <v>430</v>
      </c>
      <c r="AE45" s="285">
        <v>62</v>
      </c>
      <c r="AF45" s="285">
        <v>68</v>
      </c>
      <c r="AG45" s="285">
        <v>110</v>
      </c>
      <c r="AH45" s="285">
        <v>2</v>
      </c>
      <c r="AI45" s="285" t="s">
        <v>3962</v>
      </c>
      <c r="AJ45" s="285" t="str">
        <f t="shared" ca="1" si="8"/>
        <v/>
      </c>
    </row>
    <row r="46" spans="1:36" ht="12.75" hidden="1" customHeight="1" x14ac:dyDescent="0.2">
      <c r="A46" s="383" t="s">
        <v>4266</v>
      </c>
      <c r="B46" s="342"/>
      <c r="C46" s="344"/>
      <c r="D46" s="344"/>
      <c r="E46" s="435" t="s">
        <v>4279</v>
      </c>
      <c r="F46" s="345"/>
      <c r="G46" s="346"/>
      <c r="H46" s="346"/>
      <c r="I46" s="345"/>
      <c r="J46" s="345"/>
      <c r="K46" s="345"/>
      <c r="L46" s="374"/>
      <c r="M46" s="348"/>
      <c r="N46" s="349"/>
      <c r="R46" s="352"/>
      <c r="W46" s="356"/>
      <c r="AJ46" s="285" t="str">
        <f t="shared" ca="1" si="8"/>
        <v/>
      </c>
    </row>
    <row r="47" spans="1:36" ht="12.75" customHeight="1" x14ac:dyDescent="0.2">
      <c r="A47" s="342">
        <v>46</v>
      </c>
      <c r="B47" s="342" t="s">
        <v>1003</v>
      </c>
      <c r="C47" s="344" t="s">
        <v>1386</v>
      </c>
      <c r="D47" s="344"/>
      <c r="E47" s="437" t="s">
        <v>9093</v>
      </c>
      <c r="F47" s="345"/>
      <c r="G47" s="346" t="s">
        <v>1387</v>
      </c>
      <c r="H47" s="346"/>
      <c r="I47" s="345" t="s">
        <v>1362</v>
      </c>
      <c r="J47" s="345"/>
      <c r="K47" s="345" t="s">
        <v>1363</v>
      </c>
      <c r="L47" s="374">
        <v>38454</v>
      </c>
      <c r="M47" s="348">
        <v>44432</v>
      </c>
      <c r="N47" s="349" t="s">
        <v>1081</v>
      </c>
      <c r="O47" s="350">
        <f t="shared" si="5"/>
        <v>44432</v>
      </c>
      <c r="P47" s="351">
        <v>19468</v>
      </c>
      <c r="Q47" s="351">
        <v>2005</v>
      </c>
      <c r="R47" s="352">
        <v>43701</v>
      </c>
      <c r="S47" s="285" t="s">
        <v>7631</v>
      </c>
      <c r="T47" s="353" t="s">
        <v>991</v>
      </c>
      <c r="U47" s="354" t="s">
        <v>7634</v>
      </c>
      <c r="V47" s="355" t="s">
        <v>7635</v>
      </c>
      <c r="W47" s="356">
        <v>43701</v>
      </c>
      <c r="X47" s="357" t="s">
        <v>913</v>
      </c>
      <c r="Y47" s="285">
        <v>160</v>
      </c>
      <c r="AA47" s="285">
        <v>220</v>
      </c>
      <c r="AC47" s="285">
        <v>360</v>
      </c>
      <c r="AE47" s="285">
        <v>58</v>
      </c>
      <c r="AF47" s="285">
        <v>64</v>
      </c>
      <c r="AG47" s="285">
        <v>120</v>
      </c>
      <c r="AH47" s="285">
        <v>2</v>
      </c>
      <c r="AJ47" s="285" t="str">
        <f t="shared" ca="1" si="8"/>
        <v/>
      </c>
    </row>
    <row r="48" spans="1:36" s="409" customFormat="1" ht="12.75" hidden="1" customHeight="1" x14ac:dyDescent="0.2">
      <c r="A48" s="367" t="s">
        <v>9701</v>
      </c>
      <c r="B48" s="367"/>
      <c r="C48" s="398"/>
      <c r="D48" s="398"/>
      <c r="E48" s="775" t="s">
        <v>9094</v>
      </c>
      <c r="F48" s="398"/>
      <c r="G48" s="402"/>
      <c r="H48" s="402"/>
      <c r="I48" s="398"/>
      <c r="J48" s="398"/>
      <c r="K48" s="398"/>
      <c r="L48" s="404"/>
      <c r="M48" s="427"/>
      <c r="N48" s="405"/>
      <c r="O48" s="406"/>
      <c r="P48" s="407"/>
      <c r="Q48" s="407"/>
      <c r="R48" s="408"/>
      <c r="T48" s="410"/>
      <c r="U48" s="411"/>
      <c r="V48" s="411"/>
      <c r="W48" s="408"/>
      <c r="X48" s="413"/>
    </row>
    <row r="49" spans="1:36" s="358" customFormat="1" ht="12.75" customHeight="1" x14ac:dyDescent="0.2">
      <c r="A49" s="342">
        <v>48</v>
      </c>
      <c r="B49" s="342" t="s">
        <v>1003</v>
      </c>
      <c r="C49" s="389" t="s">
        <v>3034</v>
      </c>
      <c r="D49" s="344"/>
      <c r="E49" s="436" t="s">
        <v>3035</v>
      </c>
      <c r="F49" s="344"/>
      <c r="G49" s="360" t="s">
        <v>3036</v>
      </c>
      <c r="H49" s="360"/>
      <c r="I49" s="344" t="s">
        <v>3037</v>
      </c>
      <c r="J49" s="344"/>
      <c r="K49" s="344" t="s">
        <v>3038</v>
      </c>
      <c r="L49" s="369">
        <v>42142</v>
      </c>
      <c r="M49" s="370">
        <v>44496</v>
      </c>
      <c r="N49" s="349" t="s">
        <v>178</v>
      </c>
      <c r="O49" s="363">
        <f t="shared" si="5"/>
        <v>44496</v>
      </c>
      <c r="P49" s="364">
        <v>15458</v>
      </c>
      <c r="Q49" s="364" t="s">
        <v>3039</v>
      </c>
      <c r="R49" s="372">
        <v>43765</v>
      </c>
      <c r="S49" s="358" t="s">
        <v>637</v>
      </c>
      <c r="T49" s="365" t="s">
        <v>991</v>
      </c>
      <c r="U49" s="355" t="s">
        <v>7810</v>
      </c>
      <c r="V49" s="355" t="s">
        <v>7811</v>
      </c>
      <c r="W49" s="373">
        <v>44496</v>
      </c>
      <c r="X49" s="366" t="s">
        <v>913</v>
      </c>
      <c r="Y49" s="358">
        <v>47</v>
      </c>
      <c r="AA49" s="358">
        <v>107</v>
      </c>
      <c r="AC49" s="358">
        <v>155</v>
      </c>
      <c r="AE49" s="358">
        <v>30</v>
      </c>
      <c r="AF49" s="358">
        <v>35</v>
      </c>
      <c r="AG49" s="358">
        <v>80</v>
      </c>
      <c r="AH49" s="358">
        <v>1</v>
      </c>
      <c r="AJ49" s="358" t="str">
        <f t="shared" ca="1" si="8"/>
        <v/>
      </c>
    </row>
    <row r="50" spans="1:36" s="409" customFormat="1" ht="12.75" hidden="1" customHeight="1" x14ac:dyDescent="0.2">
      <c r="A50" s="367" t="s">
        <v>6251</v>
      </c>
      <c r="B50" s="367"/>
      <c r="D50" s="398"/>
      <c r="E50" s="444" t="s">
        <v>9702</v>
      </c>
      <c r="F50" s="398"/>
      <c r="G50" s="402"/>
      <c r="H50" s="402"/>
      <c r="I50" s="398"/>
      <c r="J50" s="398"/>
      <c r="K50" s="403"/>
      <c r="L50" s="404"/>
      <c r="M50" s="427"/>
      <c r="N50" s="405"/>
      <c r="O50" s="406"/>
      <c r="P50" s="407"/>
      <c r="Q50" s="407"/>
      <c r="R50" s="408"/>
      <c r="T50" s="410"/>
      <c r="U50" s="411"/>
      <c r="V50" s="411"/>
      <c r="W50" s="412"/>
      <c r="X50" s="413"/>
      <c r="AJ50" s="409" t="str">
        <f t="shared" ca="1" si="8"/>
        <v/>
      </c>
    </row>
    <row r="51" spans="1:36" ht="12.75" hidden="1" customHeight="1" x14ac:dyDescent="0.2">
      <c r="A51" s="391" t="s">
        <v>4267</v>
      </c>
      <c r="B51" s="342"/>
      <c r="C51" s="344"/>
      <c r="D51" s="344"/>
      <c r="E51" s="435" t="s">
        <v>4280</v>
      </c>
      <c r="F51" s="345"/>
      <c r="G51" s="346"/>
      <c r="H51" s="346"/>
      <c r="I51" s="345"/>
      <c r="J51" s="345"/>
      <c r="K51" s="345"/>
      <c r="L51" s="374"/>
      <c r="M51" s="348"/>
      <c r="N51" s="349"/>
      <c r="R51" s="352"/>
      <c r="W51" s="356"/>
      <c r="AJ51" s="285" t="str">
        <f t="shared" ca="1" si="8"/>
        <v/>
      </c>
    </row>
    <row r="52" spans="1:36" ht="12.75" customHeight="1" x14ac:dyDescent="0.2">
      <c r="A52" s="342">
        <v>51</v>
      </c>
      <c r="B52" s="358" t="s">
        <v>1003</v>
      </c>
      <c r="C52" s="378" t="s">
        <v>7630</v>
      </c>
      <c r="E52" s="401" t="s">
        <v>9095</v>
      </c>
      <c r="G52" s="379" t="s">
        <v>686</v>
      </c>
      <c r="I52" s="378" t="s">
        <v>685</v>
      </c>
      <c r="K52" s="378" t="s">
        <v>3303</v>
      </c>
      <c r="L52" s="380">
        <v>41509</v>
      </c>
      <c r="M52" s="350">
        <v>44432</v>
      </c>
      <c r="N52" s="349" t="s">
        <v>178</v>
      </c>
      <c r="O52" s="350">
        <f t="shared" si="5"/>
        <v>44432</v>
      </c>
      <c r="P52" s="351">
        <v>19467</v>
      </c>
      <c r="Q52" s="351">
        <v>2007</v>
      </c>
      <c r="R52" s="352">
        <v>43701</v>
      </c>
      <c r="S52" s="285" t="s">
        <v>7631</v>
      </c>
      <c r="T52" s="353" t="s">
        <v>991</v>
      </c>
      <c r="U52" s="354" t="s">
        <v>7632</v>
      </c>
      <c r="V52" s="354" t="s">
        <v>7633</v>
      </c>
      <c r="W52" s="356">
        <f t="shared" si="4"/>
        <v>44432</v>
      </c>
      <c r="X52" s="357" t="s">
        <v>913</v>
      </c>
      <c r="Y52" s="285">
        <v>282</v>
      </c>
      <c r="AA52" s="285">
        <v>342</v>
      </c>
      <c r="AC52" s="285">
        <v>472</v>
      </c>
      <c r="AE52" s="285">
        <v>48</v>
      </c>
      <c r="AF52" s="285">
        <v>53</v>
      </c>
      <c r="AG52" s="285">
        <v>125</v>
      </c>
      <c r="AH52" s="285">
        <v>2</v>
      </c>
    </row>
    <row r="53" spans="1:36" ht="12.75" customHeight="1" x14ac:dyDescent="0.2">
      <c r="A53" s="342">
        <v>52</v>
      </c>
      <c r="B53" s="342" t="s">
        <v>1003</v>
      </c>
      <c r="C53" s="344" t="s">
        <v>9919</v>
      </c>
      <c r="D53" s="344"/>
      <c r="E53" s="437" t="s">
        <v>9096</v>
      </c>
      <c r="F53" s="345"/>
      <c r="G53" s="346" t="s">
        <v>1272</v>
      </c>
      <c r="H53" s="346"/>
      <c r="I53" s="344" t="s">
        <v>976</v>
      </c>
      <c r="J53" s="345"/>
      <c r="K53" s="345" t="s">
        <v>727</v>
      </c>
      <c r="L53" s="374">
        <v>38660</v>
      </c>
      <c r="M53" s="348">
        <v>45092</v>
      </c>
      <c r="N53" s="349" t="s">
        <v>1687</v>
      </c>
      <c r="O53" s="350">
        <f t="shared" si="5"/>
        <v>45092</v>
      </c>
      <c r="P53" s="351">
        <v>15275</v>
      </c>
      <c r="Q53" s="351">
        <v>2004</v>
      </c>
      <c r="R53" s="352">
        <v>44362</v>
      </c>
      <c r="S53" s="285" t="s">
        <v>289</v>
      </c>
      <c r="T53" s="353" t="s">
        <v>991</v>
      </c>
      <c r="U53" s="354" t="s">
        <v>10395</v>
      </c>
      <c r="V53" s="354" t="s">
        <v>10396</v>
      </c>
      <c r="W53" s="356">
        <f t="shared" si="4"/>
        <v>45092</v>
      </c>
      <c r="X53" s="357" t="s">
        <v>913</v>
      </c>
      <c r="Y53" s="285">
        <v>145</v>
      </c>
      <c r="AA53" s="285">
        <v>205</v>
      </c>
      <c r="AC53" s="285">
        <v>345</v>
      </c>
      <c r="AE53" s="285">
        <v>55</v>
      </c>
      <c r="AF53" s="285">
        <v>60</v>
      </c>
      <c r="AG53" s="285">
        <v>110</v>
      </c>
      <c r="AH53" s="285">
        <v>2</v>
      </c>
      <c r="AJ53" s="285" t="str">
        <f ca="1">IF(M53="","",IF(DAYS360(M53,NOW())&gt;720,"neplatné viac ako 2roky",""))</f>
        <v/>
      </c>
    </row>
    <row r="54" spans="1:36" s="358" customFormat="1" ht="12.75" customHeight="1" x14ac:dyDescent="0.2">
      <c r="A54" s="342">
        <v>53</v>
      </c>
      <c r="B54" s="358" t="s">
        <v>1003</v>
      </c>
      <c r="C54" s="358" t="s">
        <v>2000</v>
      </c>
      <c r="E54" s="442" t="s">
        <v>2001</v>
      </c>
      <c r="G54" s="358" t="s">
        <v>2002</v>
      </c>
      <c r="I54" s="358" t="s">
        <v>1058</v>
      </c>
      <c r="K54" s="358" t="s">
        <v>3963</v>
      </c>
      <c r="L54" s="363">
        <v>41553</v>
      </c>
      <c r="M54" s="363">
        <v>43752</v>
      </c>
      <c r="N54" s="349" t="s">
        <v>991</v>
      </c>
      <c r="O54" s="350">
        <f t="shared" si="5"/>
        <v>43752</v>
      </c>
      <c r="P54" s="364">
        <v>17892</v>
      </c>
      <c r="Q54" s="364">
        <v>2012</v>
      </c>
      <c r="R54" s="352">
        <v>43022</v>
      </c>
      <c r="S54" s="358" t="s">
        <v>637</v>
      </c>
      <c r="T54" s="365" t="s">
        <v>991</v>
      </c>
      <c r="U54" s="355" t="s">
        <v>5507</v>
      </c>
      <c r="V54" s="355" t="s">
        <v>5508</v>
      </c>
      <c r="W54" s="356">
        <f t="shared" si="4"/>
        <v>43752</v>
      </c>
      <c r="X54" s="366" t="s">
        <v>4</v>
      </c>
      <c r="Y54" s="358">
        <v>230</v>
      </c>
      <c r="AA54" s="358">
        <v>290</v>
      </c>
      <c r="AC54" s="358">
        <v>450</v>
      </c>
      <c r="AE54" s="358">
        <v>60</v>
      </c>
      <c r="AF54" s="358">
        <v>65</v>
      </c>
      <c r="AG54" s="358">
        <v>160</v>
      </c>
      <c r="AH54" s="358">
        <v>2</v>
      </c>
    </row>
    <row r="55" spans="1:36" ht="12.75" customHeight="1" x14ac:dyDescent="0.2">
      <c r="A55" s="342">
        <v>54</v>
      </c>
      <c r="B55" s="342" t="s">
        <v>1003</v>
      </c>
      <c r="C55" s="344" t="s">
        <v>1031</v>
      </c>
      <c r="D55" s="344"/>
      <c r="E55" s="437" t="s">
        <v>9097</v>
      </c>
      <c r="F55" s="345"/>
      <c r="G55" s="346" t="s">
        <v>1653</v>
      </c>
      <c r="H55" s="346"/>
      <c r="I55" s="345" t="s">
        <v>2606</v>
      </c>
      <c r="J55" s="345"/>
      <c r="K55" s="376" t="s">
        <v>1067</v>
      </c>
      <c r="L55" s="374">
        <v>38812</v>
      </c>
      <c r="M55" s="348">
        <v>45025</v>
      </c>
      <c r="N55" s="349" t="s">
        <v>991</v>
      </c>
      <c r="O55" s="350">
        <f t="shared" si="5"/>
        <v>45025</v>
      </c>
      <c r="P55" s="351">
        <v>21191</v>
      </c>
      <c r="Q55" s="351">
        <v>2005</v>
      </c>
      <c r="R55" s="352">
        <v>44295</v>
      </c>
      <c r="S55" s="285" t="s">
        <v>5733</v>
      </c>
      <c r="T55" s="353" t="s">
        <v>991</v>
      </c>
      <c r="U55" s="354" t="s">
        <v>10054</v>
      </c>
      <c r="V55" s="354" t="s">
        <v>10055</v>
      </c>
      <c r="W55" s="356">
        <f t="shared" si="4"/>
        <v>45025</v>
      </c>
      <c r="X55" s="357" t="s">
        <v>4</v>
      </c>
      <c r="Y55" s="285">
        <v>192</v>
      </c>
      <c r="AA55" s="285">
        <v>265</v>
      </c>
      <c r="AC55" s="285">
        <v>420</v>
      </c>
      <c r="AE55" s="285">
        <v>55</v>
      </c>
      <c r="AF55" s="285">
        <v>60</v>
      </c>
      <c r="AG55" s="285">
        <v>110</v>
      </c>
      <c r="AH55" s="285">
        <v>2</v>
      </c>
      <c r="AJ55" s="285" t="str">
        <f ca="1">IF(M55="","",IF(DAYS360(M55,NOW())&gt;720,"neplatné viac ako 2roky",""))</f>
        <v/>
      </c>
    </row>
    <row r="56" spans="1:36" ht="12.75" customHeight="1" x14ac:dyDescent="0.2">
      <c r="A56" s="342">
        <v>55</v>
      </c>
      <c r="B56" s="342" t="s">
        <v>1003</v>
      </c>
      <c r="C56" s="344" t="s">
        <v>181</v>
      </c>
      <c r="D56" s="344"/>
      <c r="E56" s="435" t="s">
        <v>9098</v>
      </c>
      <c r="F56" s="345"/>
      <c r="G56" s="414" t="s">
        <v>190</v>
      </c>
      <c r="H56" s="346"/>
      <c r="I56" s="345" t="s">
        <v>7752</v>
      </c>
      <c r="J56" s="345"/>
      <c r="K56" s="345" t="s">
        <v>3304</v>
      </c>
      <c r="L56" s="374">
        <v>38944</v>
      </c>
      <c r="M56" s="348">
        <v>44483</v>
      </c>
      <c r="N56" s="349" t="s">
        <v>178</v>
      </c>
      <c r="O56" s="350">
        <f t="shared" si="5"/>
        <v>44483</v>
      </c>
      <c r="P56" s="351">
        <v>19529</v>
      </c>
      <c r="Q56" s="351" t="s">
        <v>7749</v>
      </c>
      <c r="R56" s="352">
        <v>43752</v>
      </c>
      <c r="S56" s="285" t="s">
        <v>2084</v>
      </c>
      <c r="T56" s="353" t="s">
        <v>991</v>
      </c>
      <c r="U56" s="354" t="s">
        <v>7750</v>
      </c>
      <c r="V56" s="354" t="s">
        <v>7751</v>
      </c>
      <c r="W56" s="356">
        <v>44483</v>
      </c>
      <c r="X56" s="357">
        <v>3</v>
      </c>
      <c r="Y56" s="285">
        <v>189</v>
      </c>
      <c r="AA56" s="285">
        <v>240</v>
      </c>
      <c r="AC56" s="285">
        <v>380</v>
      </c>
      <c r="AE56" s="285">
        <v>50</v>
      </c>
      <c r="AF56" s="285">
        <v>55</v>
      </c>
      <c r="AG56" s="285">
        <v>110</v>
      </c>
      <c r="AH56" s="285">
        <v>2</v>
      </c>
      <c r="AJ56" s="285" t="str">
        <f ca="1">IF(M56="","",IF(DAYS360(M56,NOW())&gt;720,"neplatné viac ako 2roky",""))</f>
        <v/>
      </c>
    </row>
    <row r="57" spans="1:36" ht="12.75" customHeight="1" x14ac:dyDescent="0.2">
      <c r="A57" s="342">
        <v>56</v>
      </c>
      <c r="B57" s="342" t="s">
        <v>1003</v>
      </c>
      <c r="C57" s="344" t="s">
        <v>15</v>
      </c>
      <c r="D57" s="344"/>
      <c r="E57" s="437" t="s">
        <v>9099</v>
      </c>
      <c r="F57" s="345"/>
      <c r="G57" s="346" t="s">
        <v>5393</v>
      </c>
      <c r="H57" s="346"/>
      <c r="I57" s="345" t="s">
        <v>16</v>
      </c>
      <c r="J57" s="345"/>
      <c r="K57" s="345" t="s">
        <v>17</v>
      </c>
      <c r="L57" s="374">
        <v>38964</v>
      </c>
      <c r="M57" s="348">
        <v>43738</v>
      </c>
      <c r="N57" s="349" t="s">
        <v>991</v>
      </c>
      <c r="O57" s="350">
        <f t="shared" si="5"/>
        <v>43738</v>
      </c>
      <c r="P57" s="351">
        <v>15487</v>
      </c>
      <c r="Q57" s="351">
        <v>1996</v>
      </c>
      <c r="R57" s="352">
        <v>43008</v>
      </c>
      <c r="S57" s="285" t="s">
        <v>124</v>
      </c>
      <c r="T57" s="353" t="s">
        <v>991</v>
      </c>
      <c r="U57" s="354" t="s">
        <v>5394</v>
      </c>
      <c r="V57" s="354" t="s">
        <v>5395</v>
      </c>
      <c r="W57" s="356">
        <f t="shared" si="4"/>
        <v>43738</v>
      </c>
      <c r="X57" s="357" t="s">
        <v>4</v>
      </c>
      <c r="Y57" s="285">
        <v>145</v>
      </c>
      <c r="AA57" s="285">
        <v>210</v>
      </c>
      <c r="AC57" s="285">
        <v>380</v>
      </c>
      <c r="AE57" s="285">
        <v>50</v>
      </c>
      <c r="AF57" s="285">
        <v>55</v>
      </c>
      <c r="AG57" s="285">
        <v>90</v>
      </c>
      <c r="AH57" s="285">
        <v>2</v>
      </c>
      <c r="AJ57" s="285" t="str">
        <f ca="1">IF(M57="","",IF(DAYS360(M57,NOW())&gt;720,"neplatné viac ako 2roky",""))</f>
        <v/>
      </c>
    </row>
    <row r="58" spans="1:36" s="358" customFormat="1" ht="12.75" customHeight="1" x14ac:dyDescent="0.2">
      <c r="A58" s="342">
        <v>57</v>
      </c>
      <c r="B58" s="358" t="s">
        <v>1003</v>
      </c>
      <c r="C58" s="389" t="s">
        <v>6026</v>
      </c>
      <c r="E58" s="442" t="s">
        <v>6025</v>
      </c>
      <c r="G58" s="358" t="s">
        <v>6027</v>
      </c>
      <c r="I58" s="358" t="s">
        <v>6028</v>
      </c>
      <c r="K58" s="358" t="s">
        <v>6029</v>
      </c>
      <c r="L58" s="363">
        <v>43206</v>
      </c>
      <c r="M58" s="363">
        <v>44685</v>
      </c>
      <c r="N58" s="349" t="s">
        <v>991</v>
      </c>
      <c r="O58" s="350">
        <f t="shared" si="5"/>
        <v>44685</v>
      </c>
      <c r="P58" s="364">
        <v>20412</v>
      </c>
      <c r="Q58" s="364" t="s">
        <v>8576</v>
      </c>
      <c r="R58" s="352">
        <v>43206</v>
      </c>
      <c r="S58" s="358" t="s">
        <v>5733</v>
      </c>
      <c r="T58" s="365" t="s">
        <v>991</v>
      </c>
      <c r="U58" s="355" t="s">
        <v>8577</v>
      </c>
      <c r="V58" s="355" t="s">
        <v>8578</v>
      </c>
      <c r="W58" s="356">
        <f t="shared" si="4"/>
        <v>44685</v>
      </c>
      <c r="X58" s="366" t="s">
        <v>913</v>
      </c>
      <c r="Y58" s="358">
        <v>196</v>
      </c>
      <c r="AA58" s="358">
        <v>246</v>
      </c>
      <c r="AC58" s="358">
        <v>450</v>
      </c>
      <c r="AE58" s="358">
        <v>45</v>
      </c>
      <c r="AF58" s="358">
        <v>52</v>
      </c>
      <c r="AG58" s="358">
        <v>110</v>
      </c>
      <c r="AH58" s="358">
        <v>2</v>
      </c>
    </row>
    <row r="59" spans="1:36" ht="12.75" customHeight="1" x14ac:dyDescent="0.2">
      <c r="A59" s="342">
        <v>58</v>
      </c>
      <c r="B59" s="358" t="s">
        <v>1003</v>
      </c>
      <c r="C59" s="358" t="s">
        <v>1373</v>
      </c>
      <c r="E59" s="401" t="s">
        <v>1374</v>
      </c>
      <c r="G59" s="379" t="s">
        <v>1375</v>
      </c>
      <c r="I59" s="378" t="s">
        <v>2003</v>
      </c>
      <c r="K59" s="378" t="s">
        <v>1376</v>
      </c>
      <c r="L59" s="380">
        <v>41705</v>
      </c>
      <c r="M59" s="350">
        <v>44496</v>
      </c>
      <c r="N59" s="349" t="s">
        <v>991</v>
      </c>
      <c r="O59" s="350">
        <f t="shared" si="5"/>
        <v>44496</v>
      </c>
      <c r="P59" s="351">
        <v>19551</v>
      </c>
      <c r="Q59" s="351">
        <v>2013</v>
      </c>
      <c r="R59" s="352">
        <v>43765</v>
      </c>
      <c r="S59" s="285" t="s">
        <v>637</v>
      </c>
      <c r="T59" s="353" t="s">
        <v>991</v>
      </c>
      <c r="U59" s="354" t="s">
        <v>7808</v>
      </c>
      <c r="V59" s="354" t="s">
        <v>7809</v>
      </c>
      <c r="W59" s="356">
        <v>44496</v>
      </c>
      <c r="X59" s="357" t="s">
        <v>4</v>
      </c>
      <c r="Y59" s="285">
        <v>250</v>
      </c>
      <c r="AA59" s="285">
        <v>310</v>
      </c>
      <c r="AC59" s="285">
        <v>450</v>
      </c>
      <c r="AE59" s="285">
        <v>60</v>
      </c>
      <c r="AF59" s="285">
        <v>65</v>
      </c>
      <c r="AG59" s="285">
        <v>170</v>
      </c>
      <c r="AH59" s="285">
        <v>2</v>
      </c>
    </row>
    <row r="60" spans="1:36" s="409" customFormat="1" ht="12.75" hidden="1" customHeight="1" x14ac:dyDescent="0.2">
      <c r="A60" s="367">
        <v>59</v>
      </c>
      <c r="B60" s="367"/>
      <c r="C60" s="906"/>
      <c r="D60" s="398"/>
      <c r="E60" s="444" t="s">
        <v>9703</v>
      </c>
      <c r="F60" s="398"/>
      <c r="G60" s="402"/>
      <c r="H60" s="402"/>
      <c r="I60" s="398"/>
      <c r="J60" s="398"/>
      <c r="K60" s="398"/>
      <c r="L60" s="404"/>
      <c r="M60" s="427"/>
      <c r="N60" s="405"/>
      <c r="O60" s="406">
        <f t="shared" si="5"/>
        <v>0</v>
      </c>
      <c r="P60" s="407"/>
      <c r="Q60" s="407"/>
      <c r="R60" s="408">
        <f>SUM(M60-366)</f>
        <v>-366</v>
      </c>
      <c r="T60" s="410"/>
      <c r="U60" s="411"/>
      <c r="V60" s="411"/>
      <c r="W60" s="412">
        <f t="shared" si="4"/>
        <v>0</v>
      </c>
      <c r="X60" s="413"/>
      <c r="AJ60" s="409" t="str">
        <f ca="1">IF(M60="","",IF(DAYS360(M60,NOW())&gt;720,"neplatné viac ako 2roky",""))</f>
        <v/>
      </c>
    </row>
    <row r="61" spans="1:36" s="409" customFormat="1" ht="12.75" hidden="1" customHeight="1" x14ac:dyDescent="0.2">
      <c r="A61" s="367">
        <v>60</v>
      </c>
      <c r="B61" s="367"/>
      <c r="C61" s="398"/>
      <c r="D61" s="398"/>
      <c r="E61" s="444" t="s">
        <v>9100</v>
      </c>
      <c r="F61" s="398"/>
      <c r="G61" s="402"/>
      <c r="H61" s="402"/>
      <c r="I61" s="398"/>
      <c r="J61" s="398"/>
      <c r="K61" s="398"/>
      <c r="L61" s="404"/>
      <c r="M61" s="427"/>
      <c r="N61" s="405"/>
      <c r="O61" s="406"/>
      <c r="P61" s="407"/>
      <c r="Q61" s="407"/>
      <c r="R61" s="408"/>
      <c r="T61" s="410"/>
      <c r="U61" s="411"/>
      <c r="V61" s="411"/>
      <c r="W61" s="412"/>
      <c r="X61" s="413"/>
    </row>
    <row r="62" spans="1:36" ht="12.75" customHeight="1" x14ac:dyDescent="0.2">
      <c r="A62" s="342">
        <v>61</v>
      </c>
      <c r="B62" s="342" t="s">
        <v>1003</v>
      </c>
      <c r="C62" s="382" t="s">
        <v>1178</v>
      </c>
      <c r="D62" s="344"/>
      <c r="E62" s="435" t="s">
        <v>9101</v>
      </c>
      <c r="F62" s="345"/>
      <c r="G62" s="346" t="s">
        <v>2054</v>
      </c>
      <c r="H62" s="346"/>
      <c r="I62" s="345" t="s">
        <v>2055</v>
      </c>
      <c r="J62" s="345"/>
      <c r="K62" s="344" t="s">
        <v>2056</v>
      </c>
      <c r="L62" s="374">
        <v>38582</v>
      </c>
      <c r="M62" s="348">
        <v>43867</v>
      </c>
      <c r="N62" s="349"/>
      <c r="O62" s="350">
        <f t="shared" si="5"/>
        <v>43867</v>
      </c>
      <c r="P62" s="351">
        <v>17078</v>
      </c>
      <c r="Q62" s="351">
        <v>1998</v>
      </c>
      <c r="R62" s="352">
        <v>43137</v>
      </c>
      <c r="S62" s="285" t="s">
        <v>5733</v>
      </c>
      <c r="T62" s="353" t="s">
        <v>991</v>
      </c>
      <c r="U62" s="354" t="s">
        <v>5734</v>
      </c>
      <c r="V62" s="354" t="s">
        <v>5735</v>
      </c>
      <c r="W62" s="356">
        <f t="shared" si="4"/>
        <v>43867</v>
      </c>
      <c r="X62" s="357" t="s">
        <v>4</v>
      </c>
      <c r="Y62" s="285">
        <v>144</v>
      </c>
      <c r="AA62" s="285">
        <v>204</v>
      </c>
      <c r="AC62" s="285">
        <v>320</v>
      </c>
      <c r="AE62" s="285">
        <v>55</v>
      </c>
      <c r="AF62" s="285">
        <v>60</v>
      </c>
      <c r="AG62" s="285">
        <v>100</v>
      </c>
      <c r="AH62" s="285">
        <v>2</v>
      </c>
    </row>
    <row r="63" spans="1:36" s="358" customFormat="1" ht="12.75" customHeight="1" x14ac:dyDescent="0.2">
      <c r="A63" s="342">
        <v>62</v>
      </c>
      <c r="B63" s="358" t="s">
        <v>224</v>
      </c>
      <c r="C63" s="358" t="s">
        <v>1660</v>
      </c>
      <c r="E63" s="442" t="s">
        <v>1661</v>
      </c>
      <c r="G63" s="358" t="s">
        <v>1663</v>
      </c>
      <c r="I63" s="358" t="s">
        <v>3210</v>
      </c>
      <c r="K63" s="345" t="s">
        <v>2188</v>
      </c>
      <c r="L63" s="387">
        <v>41481</v>
      </c>
      <c r="M63" s="348">
        <v>45121</v>
      </c>
      <c r="N63" s="349" t="s">
        <v>991</v>
      </c>
      <c r="O63" s="350">
        <f t="shared" si="5"/>
        <v>45121</v>
      </c>
      <c r="P63" s="364">
        <v>19408</v>
      </c>
      <c r="Q63" s="364">
        <v>2013</v>
      </c>
      <c r="R63" s="352">
        <v>44391</v>
      </c>
      <c r="S63" s="358" t="s">
        <v>1182</v>
      </c>
      <c r="T63" s="365" t="s">
        <v>991</v>
      </c>
      <c r="U63" s="355" t="s">
        <v>10545</v>
      </c>
      <c r="V63" s="355" t="s">
        <v>10547</v>
      </c>
      <c r="W63" s="356">
        <f t="shared" si="4"/>
        <v>45121</v>
      </c>
      <c r="X63" s="366" t="s">
        <v>994</v>
      </c>
      <c r="Y63" s="358" t="s">
        <v>2433</v>
      </c>
      <c r="AA63" s="358" t="s">
        <v>1002</v>
      </c>
      <c r="AC63" s="358" t="s">
        <v>1002</v>
      </c>
      <c r="AE63" s="358" t="s">
        <v>1002</v>
      </c>
      <c r="AF63" s="358" t="s">
        <v>1002</v>
      </c>
      <c r="AG63" s="358" t="s">
        <v>1002</v>
      </c>
      <c r="AH63" s="358">
        <v>2</v>
      </c>
    </row>
    <row r="64" spans="1:36" ht="12.75" customHeight="1" x14ac:dyDescent="0.2">
      <c r="A64" s="342">
        <v>63</v>
      </c>
      <c r="B64" s="342" t="s">
        <v>1003</v>
      </c>
      <c r="C64" s="344" t="s">
        <v>5569</v>
      </c>
      <c r="D64" s="344"/>
      <c r="E64" s="435" t="s">
        <v>9102</v>
      </c>
      <c r="F64" s="345"/>
      <c r="G64" s="346" t="s">
        <v>5570</v>
      </c>
      <c r="H64" s="346"/>
      <c r="I64" s="345" t="s">
        <v>1058</v>
      </c>
      <c r="J64" s="345"/>
      <c r="K64" s="345" t="s">
        <v>7573</v>
      </c>
      <c r="L64" s="374">
        <v>39574</v>
      </c>
      <c r="M64" s="348">
        <v>45143</v>
      </c>
      <c r="N64" s="349" t="s">
        <v>991</v>
      </c>
      <c r="O64" s="350">
        <f t="shared" si="5"/>
        <v>45143</v>
      </c>
      <c r="P64" s="351">
        <v>19431</v>
      </c>
      <c r="Q64" s="351">
        <v>2004</v>
      </c>
      <c r="R64" s="352">
        <v>44413</v>
      </c>
      <c r="S64" s="285" t="s">
        <v>2189</v>
      </c>
      <c r="T64" s="353" t="s">
        <v>991</v>
      </c>
      <c r="U64" s="354" t="s">
        <v>10828</v>
      </c>
      <c r="V64" s="354" t="s">
        <v>10829</v>
      </c>
      <c r="W64" s="356">
        <f t="shared" si="4"/>
        <v>45143</v>
      </c>
      <c r="X64" s="357" t="s">
        <v>4</v>
      </c>
      <c r="Y64" s="285">
        <v>208</v>
      </c>
      <c r="AA64" s="285">
        <v>268</v>
      </c>
      <c r="AC64" s="285">
        <v>400</v>
      </c>
      <c r="AE64" s="285">
        <v>48</v>
      </c>
      <c r="AF64" s="285">
        <v>53</v>
      </c>
      <c r="AG64" s="285">
        <v>100</v>
      </c>
      <c r="AH64" s="285">
        <v>2</v>
      </c>
      <c r="AJ64" s="285" t="str">
        <f ca="1">IF(M64="","",IF(DAYS360(M64,NOW())&gt;720,"neplatné viac ako 2roky",""))</f>
        <v/>
      </c>
    </row>
    <row r="65" spans="1:36" ht="12.75" customHeight="1" x14ac:dyDescent="0.2">
      <c r="A65" s="342">
        <v>64</v>
      </c>
      <c r="B65" s="342" t="s">
        <v>1003</v>
      </c>
      <c r="C65" s="344" t="s">
        <v>7485</v>
      </c>
      <c r="D65" s="344"/>
      <c r="E65" s="435" t="s">
        <v>9103</v>
      </c>
      <c r="F65" s="345"/>
      <c r="G65" s="346" t="s">
        <v>1429</v>
      </c>
      <c r="H65" s="346"/>
      <c r="I65" s="345" t="s">
        <v>194</v>
      </c>
      <c r="J65" s="345"/>
      <c r="K65" s="345" t="s">
        <v>1430</v>
      </c>
      <c r="L65" s="374">
        <v>39961</v>
      </c>
      <c r="M65" s="348">
        <v>45113</v>
      </c>
      <c r="N65" s="349" t="s">
        <v>990</v>
      </c>
      <c r="O65" s="350">
        <f t="shared" si="5"/>
        <v>45113</v>
      </c>
      <c r="P65" s="351">
        <v>19396</v>
      </c>
      <c r="Q65" s="351">
        <v>2007</v>
      </c>
      <c r="R65" s="352">
        <v>44383</v>
      </c>
      <c r="S65" s="285" t="s">
        <v>5733</v>
      </c>
      <c r="T65" s="353" t="s">
        <v>991</v>
      </c>
      <c r="U65" s="354" t="s">
        <v>10522</v>
      </c>
      <c r="V65" s="354" t="s">
        <v>10523</v>
      </c>
      <c r="W65" s="356">
        <f t="shared" si="4"/>
        <v>45113</v>
      </c>
      <c r="X65" s="357">
        <v>3</v>
      </c>
      <c r="Y65" s="285">
        <v>216</v>
      </c>
      <c r="AA65" s="285">
        <v>290</v>
      </c>
      <c r="AC65" s="285">
        <v>450</v>
      </c>
      <c r="AE65" s="285">
        <v>55</v>
      </c>
      <c r="AF65" s="285">
        <v>60</v>
      </c>
      <c r="AG65" s="285">
        <v>110</v>
      </c>
      <c r="AH65" s="285">
        <v>2</v>
      </c>
      <c r="AJ65" s="285" t="str">
        <f ca="1">IF(M65="","",IF(DAYS360(M65,NOW())&gt;720,"neplatné viac ako 2roky",""))</f>
        <v/>
      </c>
    </row>
    <row r="66" spans="1:36" ht="12.75" hidden="1" customHeight="1" x14ac:dyDescent="0.2">
      <c r="A66" s="391" t="s">
        <v>4268</v>
      </c>
      <c r="B66" s="342"/>
      <c r="C66" s="344"/>
      <c r="D66" s="344"/>
      <c r="E66" s="435" t="s">
        <v>4281</v>
      </c>
      <c r="F66" s="345"/>
      <c r="G66" s="346"/>
      <c r="H66" s="346"/>
      <c r="I66" s="345"/>
      <c r="J66" s="345"/>
      <c r="K66" s="376"/>
      <c r="L66" s="374"/>
      <c r="M66" s="348"/>
      <c r="N66" s="349"/>
      <c r="R66" s="352"/>
      <c r="W66" s="356"/>
    </row>
    <row r="67" spans="1:36" s="358" customFormat="1" ht="12.75" customHeight="1" x14ac:dyDescent="0.2">
      <c r="A67" s="342">
        <v>66</v>
      </c>
      <c r="B67" s="358" t="s">
        <v>1003</v>
      </c>
      <c r="C67" s="358" t="s">
        <v>824</v>
      </c>
      <c r="E67" s="442" t="s">
        <v>825</v>
      </c>
      <c r="G67" s="358" t="s">
        <v>826</v>
      </c>
      <c r="I67" s="358" t="s">
        <v>953</v>
      </c>
      <c r="K67" s="358" t="s">
        <v>2910</v>
      </c>
      <c r="L67" s="363">
        <v>41739</v>
      </c>
      <c r="M67" s="363">
        <v>45072</v>
      </c>
      <c r="N67" s="349" t="s">
        <v>991</v>
      </c>
      <c r="O67" s="350">
        <f t="shared" si="5"/>
        <v>45072</v>
      </c>
      <c r="P67" s="364">
        <v>15332</v>
      </c>
      <c r="Q67" s="364" t="s">
        <v>827</v>
      </c>
      <c r="R67" s="352">
        <v>44342</v>
      </c>
      <c r="S67" s="358" t="s">
        <v>7631</v>
      </c>
      <c r="T67" s="365" t="s">
        <v>991</v>
      </c>
      <c r="U67" s="355" t="s">
        <v>10290</v>
      </c>
      <c r="V67" s="355" t="s">
        <v>10291</v>
      </c>
      <c r="W67" s="356">
        <f t="shared" si="4"/>
        <v>45072</v>
      </c>
      <c r="X67" s="366" t="s">
        <v>4</v>
      </c>
      <c r="Y67" s="358">
        <v>258</v>
      </c>
      <c r="AA67" s="358">
        <v>318</v>
      </c>
      <c r="AC67" s="358">
        <v>450</v>
      </c>
      <c r="AE67" s="358">
        <v>55</v>
      </c>
      <c r="AF67" s="358">
        <v>60</v>
      </c>
      <c r="AG67" s="358">
        <v>110</v>
      </c>
      <c r="AH67" s="358">
        <v>2</v>
      </c>
    </row>
    <row r="68" spans="1:36" s="358" customFormat="1" ht="12.75" customHeight="1" x14ac:dyDescent="0.2">
      <c r="A68" s="342">
        <v>67</v>
      </c>
      <c r="B68" s="358" t="s">
        <v>1003</v>
      </c>
      <c r="C68" s="358" t="s">
        <v>3964</v>
      </c>
      <c r="E68" s="442" t="s">
        <v>2180</v>
      </c>
      <c r="G68" s="416" t="s">
        <v>3965</v>
      </c>
      <c r="H68" s="416"/>
      <c r="I68" s="345" t="s">
        <v>6384</v>
      </c>
      <c r="K68" s="417" t="s">
        <v>159</v>
      </c>
      <c r="L68" s="363">
        <v>41756</v>
      </c>
      <c r="M68" s="363">
        <v>44993</v>
      </c>
      <c r="N68" s="349" t="s">
        <v>991</v>
      </c>
      <c r="O68" s="350">
        <f t="shared" si="5"/>
        <v>44993</v>
      </c>
      <c r="P68" s="364">
        <v>16442</v>
      </c>
      <c r="Q68" s="364">
        <v>2006</v>
      </c>
      <c r="R68" s="352">
        <v>44263</v>
      </c>
      <c r="S68" s="285" t="s">
        <v>6383</v>
      </c>
      <c r="T68" s="365" t="s">
        <v>991</v>
      </c>
      <c r="U68" s="355" t="s">
        <v>9888</v>
      </c>
      <c r="V68" s="355" t="s">
        <v>9889</v>
      </c>
      <c r="W68" s="356">
        <f t="shared" ref="W68:W131" si="9">M68</f>
        <v>44993</v>
      </c>
      <c r="X68" s="357" t="s">
        <v>913</v>
      </c>
      <c r="Y68" s="285">
        <v>160</v>
      </c>
      <c r="Z68" s="285"/>
      <c r="AA68" s="285">
        <v>220</v>
      </c>
      <c r="AB68" s="285"/>
      <c r="AC68" s="285">
        <v>400</v>
      </c>
      <c r="AD68" s="285"/>
      <c r="AE68" s="285">
        <v>50</v>
      </c>
      <c r="AF68" s="285">
        <v>55</v>
      </c>
      <c r="AG68" s="285">
        <v>100</v>
      </c>
      <c r="AH68" s="285">
        <v>2</v>
      </c>
      <c r="AI68" s="358" t="s">
        <v>3966</v>
      </c>
    </row>
    <row r="69" spans="1:36" ht="12.75" customHeight="1" x14ac:dyDescent="0.2">
      <c r="A69" s="342">
        <v>68</v>
      </c>
      <c r="B69" s="342" t="s">
        <v>1003</v>
      </c>
      <c r="C69" s="344" t="s">
        <v>5200</v>
      </c>
      <c r="D69" s="344"/>
      <c r="E69" s="437" t="s">
        <v>9104</v>
      </c>
      <c r="F69" s="345"/>
      <c r="G69" s="346" t="s">
        <v>952</v>
      </c>
      <c r="H69" s="346"/>
      <c r="I69" s="345" t="s">
        <v>953</v>
      </c>
      <c r="J69" s="345"/>
      <c r="K69" s="345" t="s">
        <v>954</v>
      </c>
      <c r="L69" s="374">
        <v>39932</v>
      </c>
      <c r="M69" s="348">
        <v>45128</v>
      </c>
      <c r="N69" s="349" t="s">
        <v>991</v>
      </c>
      <c r="O69" s="350">
        <f t="shared" si="5"/>
        <v>45128</v>
      </c>
      <c r="P69" s="351">
        <v>17678</v>
      </c>
      <c r="Q69" s="351">
        <v>2008</v>
      </c>
      <c r="R69" s="352">
        <v>44398</v>
      </c>
      <c r="S69" s="285" t="s">
        <v>2189</v>
      </c>
      <c r="T69" s="353" t="s">
        <v>991</v>
      </c>
      <c r="U69" s="354" t="s">
        <v>10653</v>
      </c>
      <c r="V69" s="354" t="s">
        <v>10654</v>
      </c>
      <c r="W69" s="356">
        <f t="shared" si="9"/>
        <v>45128</v>
      </c>
      <c r="X69" s="357" t="s">
        <v>913</v>
      </c>
      <c r="Y69" s="285">
        <v>190</v>
      </c>
      <c r="AA69" s="285">
        <v>255</v>
      </c>
      <c r="AC69" s="285">
        <v>450</v>
      </c>
      <c r="AE69" s="285">
        <v>50</v>
      </c>
      <c r="AF69" s="285">
        <v>55</v>
      </c>
      <c r="AG69" s="285">
        <v>95</v>
      </c>
      <c r="AH69" s="285">
        <v>2</v>
      </c>
      <c r="AJ69" s="285" t="str">
        <f ca="1">IF(M69="","",IF(DAYS360(M69,NOW())&gt;720,"neplatné viac ako 2roky",""))</f>
        <v/>
      </c>
    </row>
    <row r="70" spans="1:36" s="358" customFormat="1" ht="12.75" customHeight="1" x14ac:dyDescent="0.2">
      <c r="A70" s="342">
        <v>69</v>
      </c>
      <c r="B70" s="447" t="s">
        <v>1003</v>
      </c>
      <c r="C70" s="358" t="s">
        <v>10466</v>
      </c>
      <c r="E70" s="442" t="s">
        <v>9706</v>
      </c>
      <c r="G70" s="358" t="s">
        <v>10467</v>
      </c>
      <c r="I70" s="358" t="s">
        <v>10468</v>
      </c>
      <c r="K70" s="358" t="s">
        <v>10469</v>
      </c>
      <c r="L70" s="363">
        <v>44384</v>
      </c>
      <c r="M70" s="363">
        <v>45111</v>
      </c>
      <c r="N70" s="349" t="s">
        <v>4844</v>
      </c>
      <c r="O70" s="363">
        <f>M70</f>
        <v>45111</v>
      </c>
      <c r="P70" s="364">
        <v>21354</v>
      </c>
      <c r="Q70" s="364" t="s">
        <v>8610</v>
      </c>
      <c r="R70" s="372">
        <v>44381</v>
      </c>
      <c r="S70" s="358" t="s">
        <v>5403</v>
      </c>
      <c r="T70" s="365" t="s">
        <v>1786</v>
      </c>
      <c r="U70" s="355" t="s">
        <v>1789</v>
      </c>
      <c r="V70" s="355" t="s">
        <v>10470</v>
      </c>
      <c r="W70" s="373">
        <f>M70</f>
        <v>45111</v>
      </c>
      <c r="X70" s="366" t="s">
        <v>913</v>
      </c>
      <c r="Y70" s="358">
        <v>245</v>
      </c>
      <c r="AA70" s="358">
        <v>305</v>
      </c>
      <c r="AC70" s="358">
        <v>475</v>
      </c>
      <c r="AE70" s="358">
        <v>50</v>
      </c>
      <c r="AF70" s="358">
        <v>52</v>
      </c>
      <c r="AG70" s="358">
        <v>110</v>
      </c>
      <c r="AH70" s="358">
        <v>2</v>
      </c>
    </row>
    <row r="71" spans="1:36" ht="12.75" customHeight="1" x14ac:dyDescent="0.2">
      <c r="A71" s="342">
        <v>70</v>
      </c>
      <c r="B71" s="342" t="s">
        <v>1003</v>
      </c>
      <c r="C71" s="344" t="s">
        <v>7990</v>
      </c>
      <c r="D71" s="344"/>
      <c r="E71" s="435" t="s">
        <v>9105</v>
      </c>
      <c r="F71" s="345"/>
      <c r="G71" s="346" t="s">
        <v>7989</v>
      </c>
      <c r="H71" s="346"/>
      <c r="I71" s="345" t="s">
        <v>1480</v>
      </c>
      <c r="J71" s="345"/>
      <c r="K71" s="345" t="s">
        <v>5479</v>
      </c>
      <c r="L71" s="374">
        <v>43871</v>
      </c>
      <c r="M71" s="348">
        <v>44547</v>
      </c>
      <c r="N71" s="349" t="s">
        <v>991</v>
      </c>
      <c r="O71" s="350">
        <f t="shared" si="5"/>
        <v>44547</v>
      </c>
      <c r="P71" s="351">
        <v>20048</v>
      </c>
      <c r="Q71" s="351" t="s">
        <v>7991</v>
      </c>
      <c r="R71" s="352">
        <v>43816</v>
      </c>
      <c r="S71" s="285" t="s">
        <v>1182</v>
      </c>
      <c r="T71" s="353" t="s">
        <v>1786</v>
      </c>
      <c r="U71" s="354" t="s">
        <v>1789</v>
      </c>
      <c r="V71" s="354" t="s">
        <v>7992</v>
      </c>
      <c r="W71" s="356">
        <v>44547</v>
      </c>
      <c r="X71" s="357" t="s">
        <v>913</v>
      </c>
      <c r="Y71" s="285">
        <v>280</v>
      </c>
      <c r="AA71" s="285">
        <v>340</v>
      </c>
      <c r="AC71" s="285">
        <v>450</v>
      </c>
      <c r="AE71" s="285">
        <v>52</v>
      </c>
      <c r="AF71" s="285">
        <v>70</v>
      </c>
      <c r="AG71" s="285">
        <v>140</v>
      </c>
      <c r="AH71" s="285">
        <v>2</v>
      </c>
      <c r="AI71" s="358"/>
      <c r="AJ71" s="285" t="str">
        <f ca="1">IF(M71="","",IF(DAYS360(M71,NOW())&gt;720,"neplatné viac ako 2roky",""))</f>
        <v/>
      </c>
    </row>
    <row r="72" spans="1:36" ht="12.75" customHeight="1" x14ac:dyDescent="0.2">
      <c r="A72" s="386">
        <v>71</v>
      </c>
      <c r="B72" s="342" t="s">
        <v>1003</v>
      </c>
      <c r="C72" s="344" t="s">
        <v>10700</v>
      </c>
      <c r="D72" s="344"/>
      <c r="E72" s="436" t="s">
        <v>7080</v>
      </c>
      <c r="F72" s="344"/>
      <c r="G72" s="360" t="s">
        <v>7081</v>
      </c>
      <c r="H72" s="360"/>
      <c r="I72" s="344" t="s">
        <v>7079</v>
      </c>
      <c r="J72" s="344"/>
      <c r="K72" s="615" t="s">
        <v>7082</v>
      </c>
      <c r="L72" s="369">
        <v>44413</v>
      </c>
      <c r="M72" s="370">
        <v>45125</v>
      </c>
      <c r="N72" s="349" t="s">
        <v>1081</v>
      </c>
      <c r="O72" s="350">
        <f t="shared" si="5"/>
        <v>45125</v>
      </c>
      <c r="P72" s="351">
        <v>21447</v>
      </c>
      <c r="Q72" s="351" t="s">
        <v>10703</v>
      </c>
      <c r="R72" s="352">
        <v>44395</v>
      </c>
      <c r="S72" s="285" t="s">
        <v>289</v>
      </c>
      <c r="T72" s="353" t="s">
        <v>1786</v>
      </c>
      <c r="U72" s="354" t="s">
        <v>484</v>
      </c>
      <c r="V72" s="354" t="s">
        <v>10701</v>
      </c>
      <c r="W72" s="356">
        <f t="shared" si="9"/>
        <v>45125</v>
      </c>
      <c r="X72" s="357" t="s">
        <v>913</v>
      </c>
      <c r="Y72" s="285">
        <v>200</v>
      </c>
      <c r="AA72" s="285">
        <v>250</v>
      </c>
      <c r="AC72" s="285">
        <v>450</v>
      </c>
      <c r="AE72" s="285">
        <v>55</v>
      </c>
      <c r="AF72" s="285">
        <v>60</v>
      </c>
      <c r="AG72" s="285">
        <v>110</v>
      </c>
      <c r="AH72" s="285">
        <v>2</v>
      </c>
      <c r="AI72" s="285" t="s">
        <v>10702</v>
      </c>
      <c r="AJ72" s="285" t="str">
        <f ca="1">IF(M72="","",IF(DAYS360(M72,NOW())&gt;720,"neplatné viac ako 2roky",""))</f>
        <v/>
      </c>
    </row>
    <row r="73" spans="1:36" ht="12.75" customHeight="1" x14ac:dyDescent="0.2">
      <c r="A73" s="342">
        <v>72</v>
      </c>
      <c r="B73" s="342" t="s">
        <v>1003</v>
      </c>
      <c r="C73" s="344" t="s">
        <v>9920</v>
      </c>
      <c r="D73" s="344"/>
      <c r="E73" s="435" t="s">
        <v>9106</v>
      </c>
      <c r="F73" s="345"/>
      <c r="G73" s="346" t="s">
        <v>719</v>
      </c>
      <c r="H73" s="346"/>
      <c r="I73" s="345" t="s">
        <v>1314</v>
      </c>
      <c r="J73" s="345"/>
      <c r="K73" s="345" t="s">
        <v>3178</v>
      </c>
      <c r="L73" s="347">
        <v>40441</v>
      </c>
      <c r="M73" s="348">
        <v>43669</v>
      </c>
      <c r="N73" s="349" t="s">
        <v>1081</v>
      </c>
      <c r="O73" s="350">
        <f t="shared" ref="O73:O136" si="10">M73</f>
        <v>43669</v>
      </c>
      <c r="P73" s="351">
        <v>14471</v>
      </c>
      <c r="Q73" s="351">
        <v>2009</v>
      </c>
      <c r="R73" s="352">
        <v>42939</v>
      </c>
      <c r="S73" s="285" t="s">
        <v>1531</v>
      </c>
      <c r="T73" s="353" t="s">
        <v>991</v>
      </c>
      <c r="U73" s="354" t="s">
        <v>5235</v>
      </c>
      <c r="V73" s="355" t="s">
        <v>5236</v>
      </c>
      <c r="W73" s="356">
        <f t="shared" si="9"/>
        <v>43669</v>
      </c>
      <c r="X73" s="357">
        <v>3</v>
      </c>
      <c r="Y73" s="285">
        <v>217</v>
      </c>
      <c r="AA73" s="285">
        <v>282</v>
      </c>
      <c r="AC73" s="285">
        <v>450</v>
      </c>
      <c r="AE73" s="285">
        <v>55</v>
      </c>
      <c r="AF73" s="285">
        <v>70</v>
      </c>
      <c r="AG73" s="285">
        <v>110</v>
      </c>
      <c r="AH73" s="285">
        <v>2</v>
      </c>
      <c r="AJ73" s="285" t="str">
        <f ca="1">IF(M73="","",IF(DAYS360(M73,NOW())&gt;720,"neplatné viac ako 2roky",""))</f>
        <v>neplatné viac ako 2roky</v>
      </c>
    </row>
    <row r="74" spans="1:36" ht="12.75" customHeight="1" x14ac:dyDescent="0.2">
      <c r="A74" s="342">
        <v>73</v>
      </c>
      <c r="B74" s="447" t="s">
        <v>1003</v>
      </c>
      <c r="C74" s="358" t="s">
        <v>6454</v>
      </c>
      <c r="D74" s="358"/>
      <c r="E74" s="401" t="s">
        <v>6455</v>
      </c>
      <c r="G74" s="379" t="s">
        <v>6456</v>
      </c>
      <c r="I74" s="451" t="s">
        <v>6457</v>
      </c>
      <c r="K74" s="358" t="s">
        <v>6385</v>
      </c>
      <c r="L74" s="363">
        <v>43274</v>
      </c>
      <c r="M74" s="363">
        <v>44005</v>
      </c>
      <c r="N74" s="349" t="s">
        <v>991</v>
      </c>
      <c r="O74" s="350">
        <f t="shared" si="10"/>
        <v>44005</v>
      </c>
      <c r="P74" s="364">
        <v>18578</v>
      </c>
      <c r="Q74" s="364">
        <v>1998</v>
      </c>
      <c r="R74" s="352">
        <v>43274</v>
      </c>
      <c r="S74" s="447" t="s">
        <v>289</v>
      </c>
      <c r="T74" s="365" t="s">
        <v>1786</v>
      </c>
      <c r="U74" s="355" t="s">
        <v>1789</v>
      </c>
      <c r="V74" s="449" t="s">
        <v>6458</v>
      </c>
      <c r="W74" s="356">
        <f t="shared" ref="W74" si="11">M74</f>
        <v>44005</v>
      </c>
      <c r="X74" s="450" t="s">
        <v>913</v>
      </c>
      <c r="Y74" s="358">
        <v>160</v>
      </c>
      <c r="Z74" s="358"/>
      <c r="AA74" s="358">
        <v>240</v>
      </c>
      <c r="AB74" s="358"/>
      <c r="AC74" s="358">
        <v>400</v>
      </c>
      <c r="AD74" s="358"/>
      <c r="AE74" s="358">
        <v>55</v>
      </c>
      <c r="AF74" s="358">
        <v>60</v>
      </c>
      <c r="AG74" s="358">
        <v>80</v>
      </c>
      <c r="AH74" s="358">
        <v>2</v>
      </c>
      <c r="AI74" s="466" t="s">
        <v>6524</v>
      </c>
    </row>
    <row r="75" spans="1:36" ht="12.75" customHeight="1" x14ac:dyDescent="0.2">
      <c r="A75" s="342">
        <v>74</v>
      </c>
      <c r="B75" s="342" t="s">
        <v>1003</v>
      </c>
      <c r="C75" s="344" t="s">
        <v>1282</v>
      </c>
      <c r="D75" s="344"/>
      <c r="E75" s="435" t="s">
        <v>9107</v>
      </c>
      <c r="F75" s="345"/>
      <c r="G75" s="346" t="s">
        <v>1283</v>
      </c>
      <c r="H75" s="346"/>
      <c r="I75" s="345" t="s">
        <v>182</v>
      </c>
      <c r="J75" s="345"/>
      <c r="K75" s="345" t="s">
        <v>183</v>
      </c>
      <c r="L75" s="369">
        <v>40114</v>
      </c>
      <c r="M75" s="348">
        <v>45036</v>
      </c>
      <c r="N75" s="349" t="s">
        <v>991</v>
      </c>
      <c r="O75" s="350">
        <f t="shared" si="10"/>
        <v>45036</v>
      </c>
      <c r="P75" s="351">
        <v>19226</v>
      </c>
      <c r="Q75" s="351">
        <v>2009</v>
      </c>
      <c r="R75" s="352">
        <v>44306</v>
      </c>
      <c r="S75" s="285" t="s">
        <v>289</v>
      </c>
      <c r="T75" s="353" t="s">
        <v>991</v>
      </c>
      <c r="U75" s="354" t="s">
        <v>10052</v>
      </c>
      <c r="V75" s="354" t="s">
        <v>10053</v>
      </c>
      <c r="W75" s="356">
        <f t="shared" si="9"/>
        <v>45036</v>
      </c>
      <c r="X75" s="357" t="s">
        <v>4</v>
      </c>
      <c r="Y75" s="285">
        <v>243</v>
      </c>
      <c r="AA75" s="285">
        <v>303</v>
      </c>
      <c r="AC75" s="285">
        <v>450</v>
      </c>
      <c r="AE75" s="285">
        <v>60</v>
      </c>
      <c r="AF75" s="285">
        <v>65</v>
      </c>
      <c r="AG75" s="285">
        <v>160</v>
      </c>
      <c r="AH75" s="285">
        <v>2</v>
      </c>
      <c r="AJ75" s="285" t="str">
        <f ca="1">IF(M75="","",IF(DAYS360(M75,NOW())&gt;720,"neplatné viac ako 2roky",""))</f>
        <v/>
      </c>
    </row>
    <row r="76" spans="1:36" ht="12.75" hidden="1" customHeight="1" x14ac:dyDescent="0.2">
      <c r="A76" s="367" t="s">
        <v>8906</v>
      </c>
      <c r="B76" s="367"/>
      <c r="C76" s="398"/>
      <c r="D76" s="398"/>
      <c r="E76" s="775"/>
      <c r="F76" s="398"/>
      <c r="G76" s="402"/>
      <c r="H76" s="402"/>
      <c r="I76" s="398"/>
      <c r="J76" s="398"/>
      <c r="K76" s="398"/>
      <c r="L76" s="404"/>
      <c r="M76" s="427"/>
      <c r="N76" s="405"/>
      <c r="O76" s="406"/>
      <c r="P76" s="407"/>
      <c r="Q76" s="407"/>
      <c r="R76" s="408"/>
      <c r="S76" s="409"/>
      <c r="T76" s="410"/>
      <c r="U76" s="411"/>
      <c r="V76" s="411"/>
      <c r="W76" s="412"/>
      <c r="X76" s="413"/>
      <c r="Y76" s="409"/>
      <c r="Z76" s="409"/>
      <c r="AA76" s="409"/>
      <c r="AB76" s="409"/>
      <c r="AC76" s="409"/>
      <c r="AD76" s="409"/>
      <c r="AE76" s="409"/>
      <c r="AF76" s="409"/>
      <c r="AG76" s="409"/>
      <c r="AH76" s="409"/>
      <c r="AJ76" s="285" t="str">
        <f ca="1">IF(M76="","",IF(DAYS360(M76,NOW())&gt;720,"neplatné viac ako 2roky",""))</f>
        <v/>
      </c>
    </row>
    <row r="77" spans="1:36" ht="12.75" customHeight="1" x14ac:dyDescent="0.2">
      <c r="A77" s="342">
        <v>76</v>
      </c>
      <c r="B77" s="342" t="s">
        <v>1003</v>
      </c>
      <c r="C77" s="344" t="s">
        <v>635</v>
      </c>
      <c r="D77" s="344"/>
      <c r="E77" s="435" t="s">
        <v>1349</v>
      </c>
      <c r="F77" s="345"/>
      <c r="G77" s="346" t="s">
        <v>1350</v>
      </c>
      <c r="H77" s="346"/>
      <c r="I77" s="345" t="s">
        <v>182</v>
      </c>
      <c r="J77" s="345"/>
      <c r="K77" s="417" t="s">
        <v>2188</v>
      </c>
      <c r="L77" s="374">
        <v>40772</v>
      </c>
      <c r="M77" s="348">
        <v>44548</v>
      </c>
      <c r="N77" s="349" t="s">
        <v>991</v>
      </c>
      <c r="O77" s="350">
        <f t="shared" si="10"/>
        <v>44548</v>
      </c>
      <c r="P77" s="351">
        <v>16808</v>
      </c>
      <c r="Q77" s="351">
        <v>1998</v>
      </c>
      <c r="R77" s="352">
        <v>43817</v>
      </c>
      <c r="S77" s="285" t="s">
        <v>2189</v>
      </c>
      <c r="T77" s="353" t="s">
        <v>991</v>
      </c>
      <c r="U77" s="354" t="s">
        <v>484</v>
      </c>
      <c r="V77" s="354" t="s">
        <v>8006</v>
      </c>
      <c r="W77" s="356">
        <v>44548</v>
      </c>
      <c r="X77" s="357" t="s">
        <v>4</v>
      </c>
      <c r="Y77" s="285" t="s">
        <v>598</v>
      </c>
      <c r="AA77" s="285">
        <v>220</v>
      </c>
      <c r="AC77" s="285">
        <v>430</v>
      </c>
      <c r="AE77" s="285">
        <v>60</v>
      </c>
      <c r="AF77" s="285">
        <v>65</v>
      </c>
      <c r="AG77" s="285">
        <v>120</v>
      </c>
      <c r="AI77" s="285" t="s">
        <v>599</v>
      </c>
      <c r="AJ77" s="285" t="str">
        <f ca="1">IF(M77="","",IF(DAYS360(M77,NOW())&gt;720,"neplatné viac ako 2roky",""))</f>
        <v/>
      </c>
    </row>
    <row r="78" spans="1:36" ht="12.75" customHeight="1" x14ac:dyDescent="0.2">
      <c r="A78" s="342">
        <v>77</v>
      </c>
      <c r="B78" s="358" t="s">
        <v>1003</v>
      </c>
      <c r="C78" s="358" t="s">
        <v>72</v>
      </c>
      <c r="D78" s="358"/>
      <c r="E78" s="401" t="s">
        <v>2022</v>
      </c>
      <c r="G78" s="379" t="s">
        <v>1361</v>
      </c>
      <c r="I78" s="378" t="s">
        <v>1032</v>
      </c>
      <c r="K78" s="378" t="s">
        <v>7600</v>
      </c>
      <c r="L78" s="380">
        <v>41130</v>
      </c>
      <c r="M78" s="350">
        <v>45150</v>
      </c>
      <c r="N78" s="365" t="s">
        <v>990</v>
      </c>
      <c r="O78" s="350">
        <f t="shared" si="10"/>
        <v>45150</v>
      </c>
      <c r="P78" s="351">
        <v>19450</v>
      </c>
      <c r="Q78" s="351">
        <v>2009</v>
      </c>
      <c r="R78" s="352">
        <v>44420</v>
      </c>
      <c r="S78" s="285" t="s">
        <v>1531</v>
      </c>
      <c r="T78" s="353" t="s">
        <v>991</v>
      </c>
      <c r="U78" s="354" t="s">
        <v>10859</v>
      </c>
      <c r="V78" s="354" t="s">
        <v>10860</v>
      </c>
      <c r="W78" s="356">
        <f t="shared" si="9"/>
        <v>45150</v>
      </c>
      <c r="X78" s="357" t="s">
        <v>913</v>
      </c>
      <c r="Y78" s="285">
        <v>185</v>
      </c>
      <c r="AA78" s="285">
        <v>240</v>
      </c>
      <c r="AC78" s="285">
        <v>450</v>
      </c>
      <c r="AE78" s="285">
        <v>50</v>
      </c>
      <c r="AF78" s="285">
        <v>55</v>
      </c>
      <c r="AG78" s="285">
        <v>125</v>
      </c>
      <c r="AH78" s="285">
        <v>2</v>
      </c>
      <c r="AI78" s="285" t="s">
        <v>1615</v>
      </c>
      <c r="AJ78" s="285" t="str">
        <f ca="1">IF(M78="","",IF(DAYS360(M78,NOW())&gt;720,"neplatné viac ako 2roky",""))</f>
        <v/>
      </c>
    </row>
    <row r="79" spans="1:36" ht="12.75" customHeight="1" x14ac:dyDescent="0.2">
      <c r="A79" s="342">
        <v>78</v>
      </c>
      <c r="B79" s="358" t="s">
        <v>1003</v>
      </c>
      <c r="C79" s="358" t="s">
        <v>928</v>
      </c>
      <c r="D79" s="358"/>
      <c r="E79" s="401" t="s">
        <v>929</v>
      </c>
      <c r="G79" s="379" t="s">
        <v>1114</v>
      </c>
      <c r="I79" s="378" t="s">
        <v>7637</v>
      </c>
      <c r="K79" s="378" t="s">
        <v>926</v>
      </c>
      <c r="L79" s="380">
        <v>41145</v>
      </c>
      <c r="M79" s="350">
        <v>44432</v>
      </c>
      <c r="N79" s="365" t="s">
        <v>991</v>
      </c>
      <c r="O79" s="350">
        <f t="shared" si="10"/>
        <v>44432</v>
      </c>
      <c r="P79" s="351">
        <v>19471</v>
      </c>
      <c r="Q79" s="351">
        <v>1986</v>
      </c>
      <c r="R79" s="352">
        <v>43701</v>
      </c>
      <c r="S79" s="285" t="s">
        <v>7631</v>
      </c>
      <c r="T79" s="353" t="s">
        <v>991</v>
      </c>
      <c r="U79" s="354" t="s">
        <v>7638</v>
      </c>
      <c r="V79" s="354" t="s">
        <v>7639</v>
      </c>
      <c r="W79" s="356">
        <f t="shared" si="9"/>
        <v>44432</v>
      </c>
      <c r="X79" s="357" t="s">
        <v>913</v>
      </c>
      <c r="Y79" s="285">
        <v>150</v>
      </c>
      <c r="AA79" s="285">
        <v>220</v>
      </c>
      <c r="AC79" s="358">
        <v>365</v>
      </c>
      <c r="AE79" s="285">
        <v>40</v>
      </c>
      <c r="AF79" s="285">
        <v>45</v>
      </c>
      <c r="AG79" s="285">
        <v>80</v>
      </c>
      <c r="AH79" s="285">
        <v>2</v>
      </c>
      <c r="AJ79" s="285" t="str">
        <f ca="1">IF(M79="","",IF(DAYS360(M79,NOW())&gt;720,"neplatné viac ako 2roky",""))</f>
        <v/>
      </c>
    </row>
    <row r="80" spans="1:36" ht="12.75" customHeight="1" x14ac:dyDescent="0.2">
      <c r="A80" s="342">
        <v>79</v>
      </c>
      <c r="B80" s="358" t="s">
        <v>1003</v>
      </c>
      <c r="C80" s="358" t="s">
        <v>3967</v>
      </c>
      <c r="D80" s="358"/>
      <c r="E80" s="401" t="s">
        <v>693</v>
      </c>
      <c r="G80" s="379" t="s">
        <v>293</v>
      </c>
      <c r="I80" s="378" t="s">
        <v>7636</v>
      </c>
      <c r="K80" s="378" t="s">
        <v>79</v>
      </c>
      <c r="L80" s="380">
        <v>41145</v>
      </c>
      <c r="M80" s="350">
        <v>45159</v>
      </c>
      <c r="N80" s="365" t="s">
        <v>178</v>
      </c>
      <c r="O80" s="350">
        <f t="shared" si="10"/>
        <v>45159</v>
      </c>
      <c r="P80" s="351">
        <v>19470</v>
      </c>
      <c r="Q80" s="351">
        <v>1995</v>
      </c>
      <c r="R80" s="352">
        <v>44429</v>
      </c>
      <c r="S80" s="285" t="s">
        <v>7631</v>
      </c>
      <c r="T80" s="353" t="s">
        <v>991</v>
      </c>
      <c r="U80" s="355" t="s">
        <v>10874</v>
      </c>
      <c r="V80" s="355" t="s">
        <v>10875</v>
      </c>
      <c r="W80" s="356">
        <f t="shared" si="9"/>
        <v>45159</v>
      </c>
      <c r="X80" s="357" t="s">
        <v>913</v>
      </c>
      <c r="Y80" s="285">
        <v>191</v>
      </c>
      <c r="AA80" s="285">
        <v>255</v>
      </c>
      <c r="AC80" s="285">
        <v>420</v>
      </c>
      <c r="AE80" s="285">
        <v>55</v>
      </c>
      <c r="AF80" s="285">
        <v>60</v>
      </c>
      <c r="AG80" s="285">
        <v>100</v>
      </c>
      <c r="AH80" s="285">
        <v>2</v>
      </c>
    </row>
    <row r="81" spans="1:34" ht="12.75" customHeight="1" x14ac:dyDescent="0.2">
      <c r="A81" s="342">
        <v>80</v>
      </c>
      <c r="B81" s="358" t="s">
        <v>1003</v>
      </c>
      <c r="C81" s="358" t="s">
        <v>2466</v>
      </c>
      <c r="D81" s="358"/>
      <c r="E81" s="401" t="s">
        <v>1305</v>
      </c>
      <c r="G81" s="379" t="s">
        <v>1688</v>
      </c>
      <c r="I81" s="378" t="s">
        <v>1095</v>
      </c>
      <c r="K81" s="378" t="s">
        <v>1183</v>
      </c>
      <c r="L81" s="380">
        <v>41145</v>
      </c>
      <c r="M81" s="350">
        <v>45159</v>
      </c>
      <c r="N81" s="365" t="s">
        <v>178</v>
      </c>
      <c r="O81" s="350">
        <f t="shared" si="10"/>
        <v>45159</v>
      </c>
      <c r="P81" s="351">
        <v>21490</v>
      </c>
      <c r="Q81" s="351">
        <v>2001</v>
      </c>
      <c r="R81" s="352">
        <v>44429</v>
      </c>
      <c r="S81" s="285" t="s">
        <v>7631</v>
      </c>
      <c r="T81" s="353" t="s">
        <v>991</v>
      </c>
      <c r="U81" s="354" t="s">
        <v>10847</v>
      </c>
      <c r="V81" s="355" t="s">
        <v>10848</v>
      </c>
      <c r="W81" s="356">
        <f t="shared" si="9"/>
        <v>45159</v>
      </c>
      <c r="X81" s="357" t="s">
        <v>2085</v>
      </c>
      <c r="Y81" s="285">
        <v>135</v>
      </c>
      <c r="AA81" s="285">
        <v>200</v>
      </c>
      <c r="AC81" s="285">
        <v>270</v>
      </c>
      <c r="AE81" s="285">
        <v>45</v>
      </c>
      <c r="AF81" s="285">
        <v>55</v>
      </c>
      <c r="AG81" s="285">
        <v>85</v>
      </c>
      <c r="AH81" s="285">
        <v>1</v>
      </c>
    </row>
    <row r="82" spans="1:34" s="358" customFormat="1" ht="12.75" customHeight="1" x14ac:dyDescent="0.2">
      <c r="A82" s="342">
        <v>81</v>
      </c>
      <c r="B82" s="358" t="s">
        <v>1003</v>
      </c>
      <c r="C82" s="358" t="s">
        <v>7771</v>
      </c>
      <c r="E82" s="442" t="s">
        <v>7772</v>
      </c>
      <c r="G82" s="416" t="s">
        <v>7773</v>
      </c>
      <c r="H82" s="416"/>
      <c r="I82" s="358" t="s">
        <v>7774</v>
      </c>
      <c r="K82" s="358" t="s">
        <v>3468</v>
      </c>
      <c r="L82" s="363">
        <v>43762</v>
      </c>
      <c r="M82" s="363">
        <v>44464</v>
      </c>
      <c r="N82" s="365" t="s">
        <v>178</v>
      </c>
      <c r="O82" s="363">
        <f t="shared" si="10"/>
        <v>44464</v>
      </c>
      <c r="P82" s="364">
        <v>19541</v>
      </c>
      <c r="Q82" s="364" t="s">
        <v>7775</v>
      </c>
      <c r="R82" s="372">
        <v>43733</v>
      </c>
      <c r="S82" s="358" t="s">
        <v>5733</v>
      </c>
      <c r="T82" s="365" t="s">
        <v>1786</v>
      </c>
      <c r="U82" s="355" t="s">
        <v>2177</v>
      </c>
      <c r="V82" s="355" t="s">
        <v>6284</v>
      </c>
      <c r="W82" s="373">
        <f t="shared" si="9"/>
        <v>44464</v>
      </c>
      <c r="X82" s="366" t="s">
        <v>913</v>
      </c>
      <c r="Y82" s="358">
        <v>220</v>
      </c>
      <c r="AA82" s="358">
        <v>300</v>
      </c>
      <c r="AC82" s="358">
        <v>450</v>
      </c>
      <c r="AE82" s="358">
        <v>45</v>
      </c>
      <c r="AF82" s="358">
        <v>50</v>
      </c>
      <c r="AG82" s="358">
        <v>90</v>
      </c>
      <c r="AH82" s="358">
        <v>2</v>
      </c>
    </row>
    <row r="83" spans="1:34" ht="12.75" customHeight="1" x14ac:dyDescent="0.2">
      <c r="A83" s="342">
        <v>82</v>
      </c>
      <c r="B83" s="342" t="s">
        <v>1003</v>
      </c>
      <c r="C83" s="343" t="s">
        <v>6057</v>
      </c>
      <c r="D83" s="344"/>
      <c r="E83" s="435" t="s">
        <v>1954</v>
      </c>
      <c r="F83" s="345"/>
      <c r="G83" s="346" t="s">
        <v>6081</v>
      </c>
      <c r="H83" s="346"/>
      <c r="I83" s="345" t="s">
        <v>6058</v>
      </c>
      <c r="J83" s="345"/>
      <c r="K83" s="345" t="s">
        <v>3178</v>
      </c>
      <c r="L83" s="347">
        <v>43218</v>
      </c>
      <c r="M83" s="348">
        <v>43949</v>
      </c>
      <c r="N83" s="349" t="s">
        <v>1081</v>
      </c>
      <c r="O83" s="350">
        <f t="shared" ref="O83" si="12">M83</f>
        <v>43949</v>
      </c>
      <c r="P83" s="351">
        <v>18375</v>
      </c>
      <c r="Q83" s="351">
        <v>2018</v>
      </c>
      <c r="R83" s="352">
        <v>43218</v>
      </c>
      <c r="S83" s="285" t="s">
        <v>6383</v>
      </c>
      <c r="T83" s="353" t="s">
        <v>1786</v>
      </c>
      <c r="U83" s="354" t="s">
        <v>1789</v>
      </c>
      <c r="V83" s="355" t="s">
        <v>6059</v>
      </c>
      <c r="W83" s="356">
        <f t="shared" ref="W83" si="13">M83</f>
        <v>43949</v>
      </c>
      <c r="X83" s="357">
        <v>3</v>
      </c>
      <c r="Y83" s="285">
        <v>249</v>
      </c>
      <c r="AA83" s="285">
        <v>309</v>
      </c>
      <c r="AC83" s="285">
        <v>472.5</v>
      </c>
      <c r="AE83" s="285">
        <v>60</v>
      </c>
      <c r="AF83" s="285">
        <v>65</v>
      </c>
      <c r="AG83" s="285">
        <v>150</v>
      </c>
      <c r="AH83" s="285">
        <v>2</v>
      </c>
    </row>
    <row r="84" spans="1:34" s="409" customFormat="1" ht="12.75" hidden="1" customHeight="1" x14ac:dyDescent="0.2">
      <c r="A84" s="367" t="s">
        <v>9707</v>
      </c>
      <c r="B84" s="367"/>
      <c r="C84" s="398"/>
      <c r="D84" s="398"/>
      <c r="E84" s="444" t="s">
        <v>9708</v>
      </c>
      <c r="F84" s="398"/>
      <c r="G84" s="402"/>
      <c r="H84" s="402"/>
      <c r="I84" s="398"/>
      <c r="J84" s="398"/>
      <c r="K84" s="887"/>
      <c r="L84" s="404"/>
      <c r="M84" s="427"/>
      <c r="N84" s="405"/>
      <c r="O84" s="406"/>
      <c r="P84" s="407"/>
      <c r="Q84" s="407"/>
      <c r="R84" s="408"/>
      <c r="T84" s="410"/>
      <c r="U84" s="411"/>
      <c r="V84" s="411"/>
      <c r="W84" s="412"/>
      <c r="X84" s="413"/>
    </row>
    <row r="85" spans="1:34" ht="12.75" hidden="1" customHeight="1" x14ac:dyDescent="0.2">
      <c r="A85" s="386">
        <v>84</v>
      </c>
      <c r="B85" s="358"/>
      <c r="C85" s="358"/>
      <c r="D85" s="358"/>
      <c r="O85" s="350">
        <f t="shared" si="10"/>
        <v>0</v>
      </c>
      <c r="R85" s="352">
        <f t="shared" ref="R85:R131" si="14">SUM(M85-366)</f>
        <v>-366</v>
      </c>
      <c r="W85" s="356">
        <f t="shared" si="9"/>
        <v>0</v>
      </c>
    </row>
    <row r="86" spans="1:34" ht="12.75" customHeight="1" x14ac:dyDescent="0.2">
      <c r="A86" s="342">
        <v>85</v>
      </c>
      <c r="B86" s="358" t="s">
        <v>1003</v>
      </c>
      <c r="C86" s="358" t="s">
        <v>2353</v>
      </c>
      <c r="D86" s="358"/>
      <c r="E86" s="401" t="s">
        <v>2354</v>
      </c>
      <c r="G86" s="379" t="s">
        <v>2355</v>
      </c>
      <c r="I86" s="378" t="s">
        <v>1310</v>
      </c>
      <c r="K86" s="378" t="s">
        <v>3305</v>
      </c>
      <c r="L86" s="380">
        <v>41797</v>
      </c>
      <c r="M86" s="350">
        <v>45061</v>
      </c>
      <c r="N86" s="365" t="s">
        <v>991</v>
      </c>
      <c r="O86" s="350">
        <f t="shared" si="10"/>
        <v>45061</v>
      </c>
      <c r="P86" s="351">
        <v>19313</v>
      </c>
      <c r="Q86" s="351">
        <v>2013</v>
      </c>
      <c r="R86" s="352">
        <v>44331</v>
      </c>
      <c r="S86" s="285" t="s">
        <v>5733</v>
      </c>
      <c r="T86" s="358" t="s">
        <v>991</v>
      </c>
      <c r="U86" s="354" t="s">
        <v>10233</v>
      </c>
      <c r="V86" s="354" t="s">
        <v>10234</v>
      </c>
      <c r="W86" s="356">
        <f t="shared" si="9"/>
        <v>45061</v>
      </c>
      <c r="X86" s="357" t="s">
        <v>913</v>
      </c>
      <c r="Y86" s="285">
        <v>71</v>
      </c>
      <c r="AA86" s="285">
        <v>131</v>
      </c>
      <c r="AC86" s="285">
        <v>180</v>
      </c>
      <c r="AE86" s="285">
        <v>33</v>
      </c>
      <c r="AF86" s="285">
        <v>37</v>
      </c>
      <c r="AG86" s="285">
        <v>70</v>
      </c>
      <c r="AH86" s="285">
        <v>1</v>
      </c>
    </row>
    <row r="87" spans="1:34" ht="12.75" hidden="1" customHeight="1" x14ac:dyDescent="0.2">
      <c r="A87" s="386">
        <v>86</v>
      </c>
      <c r="B87" s="358"/>
      <c r="C87" s="400"/>
      <c r="D87" s="358"/>
      <c r="M87" s="350"/>
      <c r="O87" s="350">
        <f t="shared" si="10"/>
        <v>0</v>
      </c>
      <c r="R87" s="352">
        <f t="shared" si="14"/>
        <v>-366</v>
      </c>
      <c r="W87" s="356">
        <f t="shared" si="9"/>
        <v>0</v>
      </c>
    </row>
    <row r="88" spans="1:34" ht="12.75" customHeight="1" x14ac:dyDescent="0.2">
      <c r="A88" s="342">
        <v>87</v>
      </c>
      <c r="B88" s="358" t="s">
        <v>1003</v>
      </c>
      <c r="C88" s="358" t="s">
        <v>2388</v>
      </c>
      <c r="D88" s="358"/>
      <c r="E88" s="401" t="s">
        <v>2389</v>
      </c>
      <c r="G88" s="379" t="s">
        <v>2390</v>
      </c>
      <c r="I88" s="378" t="s">
        <v>2391</v>
      </c>
      <c r="K88" s="378" t="s">
        <v>2392</v>
      </c>
      <c r="L88" s="380">
        <v>41830</v>
      </c>
      <c r="M88" s="350">
        <v>43878</v>
      </c>
      <c r="N88" s="365" t="s">
        <v>991</v>
      </c>
      <c r="O88" s="350">
        <f t="shared" si="10"/>
        <v>43878</v>
      </c>
      <c r="P88" s="351">
        <v>14521</v>
      </c>
      <c r="Q88" s="351">
        <v>2008</v>
      </c>
      <c r="R88" s="352">
        <v>43148</v>
      </c>
      <c r="S88" s="285" t="s">
        <v>289</v>
      </c>
      <c r="T88" s="353" t="s">
        <v>991</v>
      </c>
      <c r="U88" s="354" t="s">
        <v>5832</v>
      </c>
      <c r="V88" s="354" t="s">
        <v>5833</v>
      </c>
      <c r="W88" s="356">
        <f t="shared" si="9"/>
        <v>43878</v>
      </c>
      <c r="X88" s="357" t="s">
        <v>913</v>
      </c>
      <c r="Y88" s="285">
        <v>213</v>
      </c>
      <c r="AA88" s="285">
        <v>270</v>
      </c>
      <c r="AC88" s="285">
        <v>450</v>
      </c>
      <c r="AE88" s="285">
        <v>50</v>
      </c>
      <c r="AF88" s="285">
        <v>55</v>
      </c>
      <c r="AG88" s="285">
        <v>90</v>
      </c>
      <c r="AH88" s="285">
        <v>2</v>
      </c>
    </row>
    <row r="89" spans="1:34" ht="12.75" customHeight="1" x14ac:dyDescent="0.2">
      <c r="A89" s="342">
        <v>88</v>
      </c>
      <c r="B89" s="358" t="s">
        <v>1003</v>
      </c>
      <c r="C89" s="358" t="s">
        <v>2437</v>
      </c>
      <c r="D89" s="358"/>
      <c r="E89" s="401" t="s">
        <v>2438</v>
      </c>
      <c r="G89" s="379" t="s">
        <v>2443</v>
      </c>
      <c r="I89" s="378" t="s">
        <v>2439</v>
      </c>
      <c r="K89" s="378" t="s">
        <v>2440</v>
      </c>
      <c r="L89" s="380">
        <v>41872</v>
      </c>
      <c r="M89" s="350">
        <v>43688</v>
      </c>
      <c r="N89" s="365" t="s">
        <v>991</v>
      </c>
      <c r="O89" s="350">
        <f t="shared" si="10"/>
        <v>43688</v>
      </c>
      <c r="P89" s="351">
        <v>14589</v>
      </c>
      <c r="Q89" s="351" t="s">
        <v>2441</v>
      </c>
      <c r="R89" s="352">
        <v>42958</v>
      </c>
      <c r="S89" s="285" t="s">
        <v>1182</v>
      </c>
      <c r="T89" s="353" t="s">
        <v>991</v>
      </c>
      <c r="U89" s="354" t="s">
        <v>5278</v>
      </c>
      <c r="V89" s="354" t="s">
        <v>5279</v>
      </c>
      <c r="W89" s="356">
        <f t="shared" si="9"/>
        <v>43688</v>
      </c>
      <c r="X89" s="357" t="s">
        <v>4</v>
      </c>
      <c r="Y89" s="285">
        <v>140</v>
      </c>
      <c r="AA89" s="285">
        <v>200</v>
      </c>
      <c r="AC89" s="285">
        <v>250</v>
      </c>
      <c r="AE89" s="285">
        <v>55</v>
      </c>
      <c r="AF89" s="285">
        <v>60</v>
      </c>
      <c r="AG89" s="285">
        <v>110</v>
      </c>
      <c r="AH89" s="285">
        <v>1</v>
      </c>
    </row>
    <row r="90" spans="1:34" ht="12.75" hidden="1" customHeight="1" x14ac:dyDescent="0.2">
      <c r="A90" s="386">
        <v>89</v>
      </c>
      <c r="B90" s="358"/>
      <c r="C90" s="358"/>
      <c r="D90" s="358"/>
      <c r="O90" s="350">
        <f t="shared" si="10"/>
        <v>0</v>
      </c>
      <c r="R90" s="352">
        <f t="shared" si="14"/>
        <v>-366</v>
      </c>
      <c r="W90" s="356">
        <f t="shared" si="9"/>
        <v>0</v>
      </c>
    </row>
    <row r="91" spans="1:34" ht="12.75" customHeight="1" x14ac:dyDescent="0.2">
      <c r="A91" s="342">
        <v>90</v>
      </c>
      <c r="B91" s="358" t="s">
        <v>1003</v>
      </c>
      <c r="C91" s="358" t="s">
        <v>2181</v>
      </c>
      <c r="D91" s="358"/>
      <c r="E91" s="401" t="s">
        <v>2182</v>
      </c>
      <c r="G91" s="379" t="s">
        <v>213</v>
      </c>
      <c r="I91" s="378" t="s">
        <v>3968</v>
      </c>
      <c r="K91" s="378" t="s">
        <v>214</v>
      </c>
      <c r="L91" s="380">
        <v>41428</v>
      </c>
      <c r="M91" s="350">
        <v>44784</v>
      </c>
      <c r="N91" s="420" t="s">
        <v>991</v>
      </c>
      <c r="O91" s="350">
        <f t="shared" si="10"/>
        <v>44784</v>
      </c>
      <c r="P91" s="351">
        <v>18480</v>
      </c>
      <c r="Q91" s="351">
        <v>2013</v>
      </c>
      <c r="R91" s="352">
        <v>44054</v>
      </c>
      <c r="S91" s="285" t="s">
        <v>124</v>
      </c>
      <c r="T91" s="353" t="s">
        <v>991</v>
      </c>
      <c r="U91" s="355" t="s">
        <v>9245</v>
      </c>
      <c r="V91" s="355" t="s">
        <v>9246</v>
      </c>
      <c r="W91" s="356">
        <f t="shared" si="9"/>
        <v>44784</v>
      </c>
      <c r="X91" s="357" t="s">
        <v>4</v>
      </c>
      <c r="Y91" s="285">
        <v>290</v>
      </c>
      <c r="AA91" s="285">
        <v>350</v>
      </c>
      <c r="AC91" s="285">
        <v>495</v>
      </c>
      <c r="AE91" s="285">
        <v>50</v>
      </c>
      <c r="AF91" s="285">
        <v>62</v>
      </c>
      <c r="AG91" s="285">
        <v>130</v>
      </c>
      <c r="AH91" s="285">
        <v>2</v>
      </c>
    </row>
    <row r="92" spans="1:34" ht="12.75" hidden="1" customHeight="1" x14ac:dyDescent="0.2">
      <c r="A92" s="386">
        <v>91</v>
      </c>
      <c r="B92" s="358"/>
      <c r="C92" s="421" t="s">
        <v>2680</v>
      </c>
      <c r="D92" s="358"/>
      <c r="O92" s="350">
        <f t="shared" si="10"/>
        <v>0</v>
      </c>
      <c r="R92" s="352">
        <f t="shared" si="14"/>
        <v>-366</v>
      </c>
      <c r="W92" s="356">
        <f t="shared" si="9"/>
        <v>0</v>
      </c>
    </row>
    <row r="93" spans="1:34" ht="12.75" customHeight="1" x14ac:dyDescent="0.2">
      <c r="A93" s="386">
        <v>92</v>
      </c>
      <c r="B93" s="358" t="s">
        <v>1003</v>
      </c>
      <c r="C93" s="358" t="s">
        <v>7009</v>
      </c>
      <c r="D93" s="358"/>
      <c r="E93" s="401" t="s">
        <v>2480</v>
      </c>
      <c r="G93" s="379" t="s">
        <v>2481</v>
      </c>
      <c r="I93" s="378" t="s">
        <v>7008</v>
      </c>
      <c r="K93" s="378" t="s">
        <v>6777</v>
      </c>
      <c r="L93" s="380">
        <v>41906</v>
      </c>
      <c r="M93" s="350">
        <v>44962</v>
      </c>
      <c r="N93" s="365" t="s">
        <v>991</v>
      </c>
      <c r="O93" s="350">
        <f t="shared" si="10"/>
        <v>44962</v>
      </c>
      <c r="P93" s="351">
        <v>19128</v>
      </c>
      <c r="Q93" s="351" t="s">
        <v>9774</v>
      </c>
      <c r="R93" s="352">
        <v>44232</v>
      </c>
      <c r="S93" s="285" t="s">
        <v>2084</v>
      </c>
      <c r="T93" s="353" t="s">
        <v>991</v>
      </c>
      <c r="U93" s="354" t="s">
        <v>9775</v>
      </c>
      <c r="V93" s="354" t="s">
        <v>9776</v>
      </c>
      <c r="W93" s="356">
        <f t="shared" si="9"/>
        <v>44962</v>
      </c>
      <c r="X93" s="357" t="s">
        <v>4</v>
      </c>
      <c r="Y93" s="285">
        <v>200</v>
      </c>
      <c r="AA93" s="285">
        <v>260</v>
      </c>
      <c r="AC93" s="285">
        <v>450</v>
      </c>
      <c r="AE93" s="285">
        <v>50</v>
      </c>
      <c r="AF93" s="285">
        <v>55</v>
      </c>
      <c r="AG93" s="285">
        <v>160</v>
      </c>
      <c r="AH93" s="285">
        <v>2</v>
      </c>
    </row>
    <row r="94" spans="1:34" ht="12.75" customHeight="1" x14ac:dyDescent="0.2">
      <c r="A94" s="386">
        <v>93</v>
      </c>
      <c r="B94" s="358" t="s">
        <v>1003</v>
      </c>
      <c r="C94" s="358" t="s">
        <v>5165</v>
      </c>
      <c r="D94" s="358"/>
      <c r="E94" s="401" t="s">
        <v>3969</v>
      </c>
      <c r="G94" s="379" t="s">
        <v>3970</v>
      </c>
      <c r="I94" s="378" t="s">
        <v>5166</v>
      </c>
      <c r="K94" s="378" t="s">
        <v>4134</v>
      </c>
      <c r="L94" s="380">
        <v>38910</v>
      </c>
      <c r="M94" s="350">
        <v>43644</v>
      </c>
      <c r="N94" s="365" t="s">
        <v>991</v>
      </c>
      <c r="O94" s="350">
        <f t="shared" si="10"/>
        <v>43644</v>
      </c>
      <c r="P94" s="351">
        <v>17653</v>
      </c>
      <c r="Q94" s="351">
        <v>1993</v>
      </c>
      <c r="R94" s="352">
        <v>42914</v>
      </c>
      <c r="S94" s="285" t="s">
        <v>637</v>
      </c>
      <c r="T94" s="353" t="s">
        <v>991</v>
      </c>
      <c r="U94" s="354" t="s">
        <v>5167</v>
      </c>
      <c r="V94" s="354" t="s">
        <v>5168</v>
      </c>
      <c r="W94" s="356">
        <f t="shared" si="9"/>
        <v>43644</v>
      </c>
      <c r="X94" s="357" t="s">
        <v>913</v>
      </c>
      <c r="Y94" s="285" t="s">
        <v>3971</v>
      </c>
      <c r="AA94" s="285">
        <v>95</v>
      </c>
      <c r="AC94" s="285">
        <v>140</v>
      </c>
      <c r="AE94" s="285">
        <v>35</v>
      </c>
      <c r="AF94" s="285">
        <v>40</v>
      </c>
      <c r="AG94" s="285">
        <v>80</v>
      </c>
      <c r="AH94" s="285">
        <v>1</v>
      </c>
    </row>
    <row r="95" spans="1:34" ht="12.75" hidden="1" customHeight="1" x14ac:dyDescent="0.2">
      <c r="A95" s="386">
        <v>94</v>
      </c>
      <c r="B95" s="358"/>
      <c r="C95" s="421" t="s">
        <v>3972</v>
      </c>
      <c r="D95" s="358"/>
      <c r="O95" s="350">
        <f t="shared" si="10"/>
        <v>0</v>
      </c>
      <c r="R95" s="352">
        <f t="shared" si="14"/>
        <v>-366</v>
      </c>
      <c r="W95" s="356">
        <f t="shared" si="9"/>
        <v>0</v>
      </c>
    </row>
    <row r="96" spans="1:34" ht="12.75" customHeight="1" x14ac:dyDescent="0.2">
      <c r="A96" s="386">
        <v>95</v>
      </c>
      <c r="B96" s="358" t="s">
        <v>1003</v>
      </c>
      <c r="C96" s="358" t="s">
        <v>4954</v>
      </c>
      <c r="D96" s="358"/>
      <c r="E96" s="401" t="s">
        <v>4955</v>
      </c>
      <c r="G96" s="379" t="s">
        <v>4956</v>
      </c>
      <c r="I96" s="378" t="s">
        <v>7288</v>
      </c>
      <c r="K96" s="378" t="s">
        <v>4957</v>
      </c>
      <c r="L96" s="380">
        <v>42834</v>
      </c>
      <c r="M96" s="350">
        <v>45025</v>
      </c>
      <c r="N96" s="365" t="s">
        <v>991</v>
      </c>
      <c r="O96" s="350">
        <f t="shared" si="10"/>
        <v>45025</v>
      </c>
      <c r="P96" s="351">
        <v>19277</v>
      </c>
      <c r="Q96" s="351" t="s">
        <v>7289</v>
      </c>
      <c r="R96" s="352">
        <v>44295</v>
      </c>
      <c r="S96" s="285" t="s">
        <v>5733</v>
      </c>
      <c r="T96" s="353" t="s">
        <v>991</v>
      </c>
      <c r="U96" s="354" t="s">
        <v>10057</v>
      </c>
      <c r="V96" s="354" t="s">
        <v>10058</v>
      </c>
      <c r="W96" s="356">
        <f t="shared" si="9"/>
        <v>45025</v>
      </c>
      <c r="X96" s="357" t="s">
        <v>4</v>
      </c>
      <c r="Y96" s="285">
        <v>80</v>
      </c>
      <c r="AA96" s="285">
        <v>100</v>
      </c>
      <c r="AC96" s="285">
        <v>160</v>
      </c>
      <c r="AE96" s="285">
        <v>42</v>
      </c>
      <c r="AF96" s="285">
        <v>48</v>
      </c>
      <c r="AG96" s="285">
        <v>74</v>
      </c>
      <c r="AH96" s="285">
        <v>1</v>
      </c>
    </row>
    <row r="97" spans="1:36" ht="12.75" hidden="1" customHeight="1" x14ac:dyDescent="0.2">
      <c r="A97" s="386">
        <v>96</v>
      </c>
      <c r="B97" s="358"/>
      <c r="C97" s="421" t="s">
        <v>3972</v>
      </c>
      <c r="D97" s="358"/>
      <c r="O97" s="350">
        <f t="shared" si="10"/>
        <v>0</v>
      </c>
      <c r="R97" s="352">
        <f t="shared" si="14"/>
        <v>-366</v>
      </c>
      <c r="W97" s="356">
        <f t="shared" si="9"/>
        <v>0</v>
      </c>
    </row>
    <row r="98" spans="1:36" ht="12.75" hidden="1" customHeight="1" x14ac:dyDescent="0.2">
      <c r="A98" s="386">
        <v>97</v>
      </c>
      <c r="B98" s="358"/>
      <c r="C98" s="421" t="s">
        <v>3972</v>
      </c>
      <c r="D98" s="358"/>
      <c r="O98" s="350">
        <f t="shared" si="10"/>
        <v>0</v>
      </c>
      <c r="R98" s="352">
        <f t="shared" si="14"/>
        <v>-366</v>
      </c>
      <c r="W98" s="356">
        <f t="shared" si="9"/>
        <v>0</v>
      </c>
    </row>
    <row r="99" spans="1:36" ht="12.75" customHeight="1" x14ac:dyDescent="0.2">
      <c r="A99" s="386">
        <v>98</v>
      </c>
      <c r="B99" s="342" t="s">
        <v>1003</v>
      </c>
      <c r="C99" s="382" t="s">
        <v>3973</v>
      </c>
      <c r="D99" s="344"/>
      <c r="E99" s="437" t="s">
        <v>9109</v>
      </c>
      <c r="F99" s="345"/>
      <c r="G99" s="346" t="s">
        <v>3974</v>
      </c>
      <c r="H99" s="346"/>
      <c r="I99" s="344" t="s">
        <v>3975</v>
      </c>
      <c r="J99" s="345"/>
      <c r="K99" s="345" t="s">
        <v>3038</v>
      </c>
      <c r="L99" s="374">
        <v>42456</v>
      </c>
      <c r="M99" s="348">
        <v>44837</v>
      </c>
      <c r="N99" s="349" t="s">
        <v>991</v>
      </c>
      <c r="O99" s="350">
        <f t="shared" si="10"/>
        <v>44837</v>
      </c>
      <c r="P99" s="351">
        <v>20699</v>
      </c>
      <c r="Q99" s="364" t="s">
        <v>9478</v>
      </c>
      <c r="R99" s="352">
        <v>44107</v>
      </c>
      <c r="S99" s="285" t="s">
        <v>637</v>
      </c>
      <c r="T99" s="353" t="s">
        <v>9479</v>
      </c>
      <c r="U99" s="354" t="s">
        <v>484</v>
      </c>
      <c r="V99" s="354" t="s">
        <v>7807</v>
      </c>
      <c r="W99" s="356">
        <v>44837</v>
      </c>
      <c r="X99" s="357" t="s">
        <v>4</v>
      </c>
      <c r="Y99" s="285">
        <v>169</v>
      </c>
      <c r="AA99" s="285">
        <v>230</v>
      </c>
      <c r="AC99" s="285">
        <v>472.5</v>
      </c>
      <c r="AE99" s="285">
        <v>43</v>
      </c>
      <c r="AF99" s="285">
        <v>48</v>
      </c>
      <c r="AG99" s="285">
        <v>140</v>
      </c>
      <c r="AH99" s="285">
        <v>2</v>
      </c>
      <c r="AI99" s="285" t="s">
        <v>4148</v>
      </c>
    </row>
    <row r="100" spans="1:36" ht="12.75" customHeight="1" x14ac:dyDescent="0.2">
      <c r="A100" s="342">
        <v>99</v>
      </c>
      <c r="B100" s="358" t="s">
        <v>1003</v>
      </c>
      <c r="C100" s="358" t="s">
        <v>3976</v>
      </c>
      <c r="D100" s="358"/>
      <c r="E100" s="401" t="s">
        <v>3977</v>
      </c>
      <c r="G100" s="379" t="s">
        <v>3978</v>
      </c>
      <c r="I100" s="378" t="s">
        <v>3979</v>
      </c>
      <c r="K100" s="345" t="s">
        <v>4287</v>
      </c>
      <c r="L100" s="374">
        <v>42456</v>
      </c>
      <c r="M100" s="348">
        <v>44496</v>
      </c>
      <c r="N100" s="349" t="s">
        <v>991</v>
      </c>
      <c r="O100" s="350">
        <f t="shared" si="10"/>
        <v>44496</v>
      </c>
      <c r="P100" s="351">
        <v>16395</v>
      </c>
      <c r="Q100" s="364" t="s">
        <v>3980</v>
      </c>
      <c r="R100" s="352">
        <v>43765</v>
      </c>
      <c r="S100" s="285" t="s">
        <v>637</v>
      </c>
      <c r="T100" s="353" t="s">
        <v>991</v>
      </c>
      <c r="U100" s="354" t="s">
        <v>7805</v>
      </c>
      <c r="V100" s="354" t="s">
        <v>7806</v>
      </c>
      <c r="W100" s="356">
        <v>44496</v>
      </c>
      <c r="X100" s="357" t="s">
        <v>4</v>
      </c>
      <c r="Y100" s="285">
        <v>285</v>
      </c>
      <c r="AA100" s="285">
        <v>345</v>
      </c>
      <c r="AC100" s="285">
        <v>472.5</v>
      </c>
      <c r="AE100" s="285">
        <v>60</v>
      </c>
      <c r="AF100" s="285">
        <v>65</v>
      </c>
      <c r="AG100" s="285">
        <v>168</v>
      </c>
      <c r="AH100" s="285">
        <v>2</v>
      </c>
    </row>
    <row r="101" spans="1:36" ht="12.75" customHeight="1" x14ac:dyDescent="0.2">
      <c r="A101" s="342">
        <v>100</v>
      </c>
      <c r="B101" s="342" t="s">
        <v>1003</v>
      </c>
      <c r="C101" s="344" t="s">
        <v>2192</v>
      </c>
      <c r="D101" s="344"/>
      <c r="E101" s="435" t="s">
        <v>9108</v>
      </c>
      <c r="F101" s="345"/>
      <c r="G101" s="346" t="s">
        <v>2193</v>
      </c>
      <c r="H101" s="346"/>
      <c r="I101" s="345" t="s">
        <v>2194</v>
      </c>
      <c r="J101" s="345"/>
      <c r="K101" s="345" t="s">
        <v>74</v>
      </c>
      <c r="L101" s="374">
        <v>40891</v>
      </c>
      <c r="M101" s="348">
        <v>45066</v>
      </c>
      <c r="N101" s="349" t="s">
        <v>991</v>
      </c>
      <c r="O101" s="350">
        <f t="shared" si="10"/>
        <v>45066</v>
      </c>
      <c r="P101" s="351">
        <v>21248</v>
      </c>
      <c r="Q101" s="351" t="s">
        <v>7306</v>
      </c>
      <c r="R101" s="352">
        <v>44336</v>
      </c>
      <c r="S101" s="285" t="s">
        <v>1531</v>
      </c>
      <c r="T101" s="353" t="s">
        <v>991</v>
      </c>
      <c r="U101" s="354" t="s">
        <v>10205</v>
      </c>
      <c r="V101" s="354" t="s">
        <v>10206</v>
      </c>
      <c r="W101" s="356">
        <f t="shared" si="9"/>
        <v>45066</v>
      </c>
      <c r="X101" s="357" t="s">
        <v>1853</v>
      </c>
      <c r="Y101" s="285">
        <v>200</v>
      </c>
      <c r="AA101" s="285">
        <v>260</v>
      </c>
      <c r="AC101" s="285">
        <v>434</v>
      </c>
      <c r="AE101" s="285">
        <v>60</v>
      </c>
      <c r="AF101" s="285">
        <v>65</v>
      </c>
      <c r="AG101" s="285">
        <v>110</v>
      </c>
      <c r="AH101" s="285">
        <v>2</v>
      </c>
      <c r="AJ101" s="285" t="str">
        <f ca="1">IF(M101="","",IF(DAYS360(M101,NOW())&gt;720,"neplatné viac ako 2roky",""))</f>
        <v/>
      </c>
    </row>
    <row r="102" spans="1:36" ht="12.75" customHeight="1" x14ac:dyDescent="0.2">
      <c r="A102" s="342">
        <v>101</v>
      </c>
      <c r="B102" s="342" t="s">
        <v>1003</v>
      </c>
      <c r="C102" s="344" t="s">
        <v>7860</v>
      </c>
      <c r="D102" s="344"/>
      <c r="E102" s="437" t="s">
        <v>2123</v>
      </c>
      <c r="F102" s="345"/>
      <c r="G102" s="346" t="s">
        <v>7861</v>
      </c>
      <c r="H102" s="346"/>
      <c r="I102" s="345" t="s">
        <v>953</v>
      </c>
      <c r="J102" s="345"/>
      <c r="K102" s="345" t="s">
        <v>3301</v>
      </c>
      <c r="L102" s="374">
        <v>43787</v>
      </c>
      <c r="M102" s="348">
        <v>44496</v>
      </c>
      <c r="N102" s="349" t="s">
        <v>991</v>
      </c>
      <c r="O102" s="350">
        <f t="shared" si="10"/>
        <v>44496</v>
      </c>
      <c r="P102" s="351">
        <v>19580</v>
      </c>
      <c r="Q102" s="351" t="s">
        <v>7862</v>
      </c>
      <c r="R102" s="352">
        <v>43765</v>
      </c>
      <c r="S102" s="285" t="s">
        <v>5403</v>
      </c>
      <c r="T102" s="353" t="s">
        <v>1786</v>
      </c>
      <c r="U102" s="354" t="s">
        <v>2177</v>
      </c>
      <c r="V102" s="354" t="s">
        <v>7863</v>
      </c>
      <c r="W102" s="356">
        <v>44496</v>
      </c>
      <c r="X102" s="357" t="s">
        <v>4</v>
      </c>
      <c r="Y102" s="285">
        <v>203</v>
      </c>
      <c r="AA102" s="285">
        <v>260</v>
      </c>
      <c r="AC102" s="707">
        <v>472.5</v>
      </c>
      <c r="AE102" s="285">
        <v>61</v>
      </c>
      <c r="AF102" s="285">
        <v>65</v>
      </c>
      <c r="AG102" s="285">
        <v>160</v>
      </c>
      <c r="AH102" s="285">
        <v>2</v>
      </c>
      <c r="AI102" s="285" t="s">
        <v>3962</v>
      </c>
      <c r="AJ102" s="285" t="str">
        <f ca="1">IF(M102="","",IF(DAYS360(M102,NOW())&gt;720,"neplatné viac ako 2roky",""))</f>
        <v/>
      </c>
    </row>
    <row r="103" spans="1:36" ht="12.75" customHeight="1" x14ac:dyDescent="0.2">
      <c r="A103" s="386">
        <v>102</v>
      </c>
      <c r="B103" s="358" t="s">
        <v>1003</v>
      </c>
      <c r="C103" s="358" t="s">
        <v>7417</v>
      </c>
      <c r="D103" s="358"/>
      <c r="E103" s="401" t="s">
        <v>7418</v>
      </c>
      <c r="G103" s="379" t="s">
        <v>7419</v>
      </c>
      <c r="I103" s="378" t="s">
        <v>953</v>
      </c>
      <c r="K103" s="378" t="s">
        <v>7422</v>
      </c>
      <c r="L103" s="380">
        <v>43657</v>
      </c>
      <c r="M103" s="350">
        <v>45103</v>
      </c>
      <c r="N103" s="365" t="s">
        <v>991</v>
      </c>
      <c r="O103" s="350">
        <f t="shared" si="10"/>
        <v>45103</v>
      </c>
      <c r="P103" s="351">
        <v>19364</v>
      </c>
      <c r="Q103" s="351" t="s">
        <v>7420</v>
      </c>
      <c r="R103" s="352">
        <v>44373</v>
      </c>
      <c r="S103" s="285" t="s">
        <v>124</v>
      </c>
      <c r="T103" s="353" t="s">
        <v>991</v>
      </c>
      <c r="U103" s="354" t="s">
        <v>10458</v>
      </c>
      <c r="V103" s="354" t="s">
        <v>10458</v>
      </c>
      <c r="W103" s="356">
        <f t="shared" si="9"/>
        <v>45103</v>
      </c>
      <c r="X103" s="357" t="s">
        <v>4</v>
      </c>
      <c r="Y103" s="285">
        <v>203.6</v>
      </c>
      <c r="AA103" s="285">
        <v>260</v>
      </c>
      <c r="AC103" s="285">
        <v>472.5</v>
      </c>
      <c r="AE103" s="285">
        <v>60</v>
      </c>
      <c r="AF103" s="285">
        <v>65</v>
      </c>
      <c r="AG103" s="285">
        <v>161</v>
      </c>
      <c r="AH103" s="285">
        <v>2</v>
      </c>
      <c r="AI103" s="285" t="s">
        <v>7421</v>
      </c>
    </row>
    <row r="104" spans="1:36" ht="12.75" customHeight="1" x14ac:dyDescent="0.2">
      <c r="A104" s="386">
        <v>103</v>
      </c>
      <c r="B104" s="358" t="s">
        <v>1003</v>
      </c>
      <c r="C104" s="358" t="s">
        <v>1373</v>
      </c>
      <c r="D104" s="358"/>
      <c r="E104" s="401" t="s">
        <v>7448</v>
      </c>
      <c r="G104" s="379" t="s">
        <v>7449</v>
      </c>
      <c r="I104" s="378" t="s">
        <v>7450</v>
      </c>
      <c r="K104" s="378" t="s">
        <v>3958</v>
      </c>
      <c r="L104" s="380">
        <v>43668</v>
      </c>
      <c r="M104" s="350">
        <v>45120</v>
      </c>
      <c r="N104" s="365" t="s">
        <v>991</v>
      </c>
      <c r="O104" s="350">
        <f t="shared" si="10"/>
        <v>45120</v>
      </c>
      <c r="P104" s="351">
        <v>19379</v>
      </c>
      <c r="Q104" s="351">
        <v>2015</v>
      </c>
      <c r="R104" s="352">
        <v>44390</v>
      </c>
      <c r="S104" s="285" t="s">
        <v>289</v>
      </c>
      <c r="T104" s="353" t="s">
        <v>991</v>
      </c>
      <c r="U104" s="354" t="s">
        <v>10564</v>
      </c>
      <c r="V104" s="354" t="s">
        <v>10565</v>
      </c>
      <c r="W104" s="356">
        <f t="shared" si="9"/>
        <v>45120</v>
      </c>
      <c r="X104" s="357" t="s">
        <v>913</v>
      </c>
      <c r="Y104" s="285">
        <v>197</v>
      </c>
      <c r="AA104" s="285">
        <v>350</v>
      </c>
      <c r="AC104" s="285">
        <v>450</v>
      </c>
      <c r="AE104" s="285">
        <v>60</v>
      </c>
      <c r="AF104" s="285">
        <v>65</v>
      </c>
      <c r="AG104" s="285">
        <v>160</v>
      </c>
      <c r="AH104" s="285">
        <v>2</v>
      </c>
    </row>
    <row r="105" spans="1:36" ht="12.75" customHeight="1" x14ac:dyDescent="0.2">
      <c r="A105" s="386">
        <v>104</v>
      </c>
      <c r="B105" s="358" t="s">
        <v>1003</v>
      </c>
      <c r="C105" s="358" t="s">
        <v>7451</v>
      </c>
      <c r="D105" s="358"/>
      <c r="E105" s="401" t="s">
        <v>7452</v>
      </c>
      <c r="G105" s="379" t="s">
        <v>7453</v>
      </c>
      <c r="I105" s="378" t="s">
        <v>7454</v>
      </c>
      <c r="K105" s="378" t="s">
        <v>7456</v>
      </c>
      <c r="L105" s="380">
        <v>43668</v>
      </c>
      <c r="M105" s="350">
        <v>45121</v>
      </c>
      <c r="N105" s="365" t="s">
        <v>991</v>
      </c>
      <c r="O105" s="350">
        <f t="shared" si="10"/>
        <v>45121</v>
      </c>
      <c r="P105" s="351">
        <v>19380</v>
      </c>
      <c r="Q105" s="351" t="s">
        <v>7455</v>
      </c>
      <c r="R105" s="352">
        <v>44391</v>
      </c>
      <c r="S105" s="285" t="s">
        <v>5403</v>
      </c>
      <c r="T105" s="353" t="s">
        <v>991</v>
      </c>
      <c r="U105" s="354" t="s">
        <v>10550</v>
      </c>
      <c r="V105" s="354" t="s">
        <v>10551</v>
      </c>
      <c r="W105" s="356">
        <f t="shared" si="9"/>
        <v>45121</v>
      </c>
      <c r="X105" s="357" t="s">
        <v>913</v>
      </c>
      <c r="Y105" s="285">
        <v>195</v>
      </c>
      <c r="AA105" s="285" t="s">
        <v>994</v>
      </c>
      <c r="AC105" s="285">
        <v>450</v>
      </c>
      <c r="AE105" s="285">
        <v>56</v>
      </c>
      <c r="AF105" s="285">
        <v>62</v>
      </c>
      <c r="AG105" s="285">
        <v>132</v>
      </c>
      <c r="AH105" s="285">
        <v>2</v>
      </c>
    </row>
    <row r="106" spans="1:36" ht="12.75" customHeight="1" x14ac:dyDescent="0.2">
      <c r="A106" s="386">
        <v>105</v>
      </c>
      <c r="B106" s="358" t="s">
        <v>1003</v>
      </c>
      <c r="C106" s="358" t="s">
        <v>2000</v>
      </c>
      <c r="D106" s="358"/>
      <c r="E106" s="401" t="s">
        <v>7495</v>
      </c>
      <c r="G106" s="379" t="s">
        <v>7496</v>
      </c>
      <c r="I106" s="378" t="s">
        <v>182</v>
      </c>
      <c r="K106" s="378" t="s">
        <v>5656</v>
      </c>
      <c r="L106" s="380">
        <v>43672</v>
      </c>
      <c r="M106" s="350">
        <v>45119</v>
      </c>
      <c r="N106" s="365" t="s">
        <v>991</v>
      </c>
      <c r="O106" s="350">
        <f t="shared" si="10"/>
        <v>45119</v>
      </c>
      <c r="P106" s="351">
        <v>19405</v>
      </c>
      <c r="Q106" s="351">
        <v>2005</v>
      </c>
      <c r="R106" s="352">
        <v>44389</v>
      </c>
      <c r="S106" s="285" t="s">
        <v>289</v>
      </c>
      <c r="T106" s="353" t="s">
        <v>991</v>
      </c>
      <c r="U106" s="354" t="s">
        <v>10548</v>
      </c>
      <c r="V106" s="354" t="s">
        <v>10549</v>
      </c>
      <c r="W106" s="356">
        <f t="shared" si="9"/>
        <v>45119</v>
      </c>
      <c r="X106" s="357" t="s">
        <v>913</v>
      </c>
      <c r="Y106" s="285">
        <v>205</v>
      </c>
      <c r="AA106" s="285">
        <v>270</v>
      </c>
      <c r="AC106" s="285">
        <v>450</v>
      </c>
      <c r="AE106" s="285">
        <v>55</v>
      </c>
      <c r="AF106" s="285">
        <v>65</v>
      </c>
      <c r="AG106" s="285">
        <v>120</v>
      </c>
      <c r="AH106" s="285">
        <v>2</v>
      </c>
    </row>
    <row r="107" spans="1:36" ht="12.75" customHeight="1" x14ac:dyDescent="0.2">
      <c r="A107" s="386">
        <v>106</v>
      </c>
      <c r="B107" s="358" t="s">
        <v>1003</v>
      </c>
      <c r="C107" s="358" t="s">
        <v>8265</v>
      </c>
      <c r="D107" s="358"/>
      <c r="E107" s="401" t="s">
        <v>8263</v>
      </c>
      <c r="G107" s="379" t="s">
        <v>8264</v>
      </c>
      <c r="I107" s="378" t="s">
        <v>182</v>
      </c>
      <c r="K107" s="378" t="s">
        <v>8266</v>
      </c>
      <c r="L107" s="380">
        <v>43896</v>
      </c>
      <c r="M107" s="350">
        <v>44597</v>
      </c>
      <c r="N107" s="365" t="s">
        <v>991</v>
      </c>
      <c r="O107" s="350">
        <f t="shared" si="10"/>
        <v>44597</v>
      </c>
      <c r="P107" s="351">
        <v>20243</v>
      </c>
      <c r="Q107" s="351" t="s">
        <v>8267</v>
      </c>
      <c r="R107" s="352">
        <v>43866</v>
      </c>
      <c r="S107" s="285" t="s">
        <v>1182</v>
      </c>
      <c r="T107" s="353" t="s">
        <v>1786</v>
      </c>
      <c r="U107" s="354" t="s">
        <v>484</v>
      </c>
      <c r="V107" s="354" t="s">
        <v>8268</v>
      </c>
      <c r="W107" s="356">
        <f t="shared" si="9"/>
        <v>44597</v>
      </c>
      <c r="X107" s="357" t="s">
        <v>913</v>
      </c>
      <c r="Y107" s="285">
        <v>143</v>
      </c>
      <c r="AA107" s="285">
        <v>203</v>
      </c>
      <c r="AC107" s="285">
        <v>350</v>
      </c>
      <c r="AE107" s="285">
        <v>55</v>
      </c>
      <c r="AF107" s="285">
        <v>60</v>
      </c>
      <c r="AG107" s="285">
        <v>120</v>
      </c>
      <c r="AH107" s="285">
        <v>2</v>
      </c>
    </row>
    <row r="108" spans="1:36" ht="12.75" hidden="1" customHeight="1" x14ac:dyDescent="0.2">
      <c r="A108" s="386">
        <v>107</v>
      </c>
      <c r="B108" s="358"/>
      <c r="C108" s="358"/>
      <c r="D108" s="358"/>
      <c r="O108" s="350">
        <f t="shared" si="10"/>
        <v>0</v>
      </c>
      <c r="R108" s="352">
        <f t="shared" si="14"/>
        <v>-366</v>
      </c>
      <c r="W108" s="356">
        <f t="shared" si="9"/>
        <v>0</v>
      </c>
    </row>
    <row r="109" spans="1:36" ht="12.75" hidden="1" customHeight="1" x14ac:dyDescent="0.2">
      <c r="A109" s="386">
        <v>108</v>
      </c>
      <c r="B109" s="358"/>
      <c r="C109" s="358"/>
      <c r="D109" s="358"/>
      <c r="O109" s="350">
        <f t="shared" si="10"/>
        <v>0</v>
      </c>
      <c r="R109" s="352">
        <f t="shared" si="14"/>
        <v>-366</v>
      </c>
      <c r="W109" s="356">
        <f t="shared" si="9"/>
        <v>0</v>
      </c>
    </row>
    <row r="110" spans="1:36" ht="12.75" hidden="1" customHeight="1" x14ac:dyDescent="0.2">
      <c r="A110" s="386">
        <v>109</v>
      </c>
      <c r="B110" s="358"/>
      <c r="C110" s="358"/>
      <c r="D110" s="358"/>
      <c r="O110" s="350">
        <f t="shared" si="10"/>
        <v>0</v>
      </c>
      <c r="R110" s="352">
        <f t="shared" si="14"/>
        <v>-366</v>
      </c>
      <c r="W110" s="356">
        <f t="shared" si="9"/>
        <v>0</v>
      </c>
    </row>
    <row r="111" spans="1:36" ht="12.75" customHeight="1" x14ac:dyDescent="0.2">
      <c r="A111" s="342">
        <v>110</v>
      </c>
      <c r="B111" s="358" t="s">
        <v>1003</v>
      </c>
      <c r="C111" s="358" t="s">
        <v>6386</v>
      </c>
      <c r="D111" s="358"/>
      <c r="E111" s="401" t="s">
        <v>6309</v>
      </c>
      <c r="G111" s="379" t="s">
        <v>6310</v>
      </c>
      <c r="I111" s="378" t="s">
        <v>6311</v>
      </c>
      <c r="K111" s="345" t="s">
        <v>2434</v>
      </c>
      <c r="L111" s="387">
        <v>43286</v>
      </c>
      <c r="M111" s="348">
        <v>44743</v>
      </c>
      <c r="N111" s="349" t="s">
        <v>991</v>
      </c>
      <c r="O111" s="350">
        <f>M111</f>
        <v>44743</v>
      </c>
      <c r="P111" s="351">
        <v>18516</v>
      </c>
      <c r="Q111" s="351">
        <v>2018</v>
      </c>
      <c r="R111" s="352">
        <v>44013</v>
      </c>
      <c r="S111" s="285" t="s">
        <v>1182</v>
      </c>
      <c r="T111" s="353" t="s">
        <v>991</v>
      </c>
      <c r="U111" s="355" t="s">
        <v>8847</v>
      </c>
      <c r="V111" s="355" t="s">
        <v>8847</v>
      </c>
      <c r="W111" s="356">
        <f>M111</f>
        <v>44743</v>
      </c>
      <c r="X111" s="357">
        <v>3</v>
      </c>
      <c r="Y111" s="285">
        <v>230</v>
      </c>
      <c r="AA111" s="285">
        <v>290</v>
      </c>
      <c r="AC111" s="285">
        <v>472.5</v>
      </c>
      <c r="AE111" s="285">
        <v>60</v>
      </c>
      <c r="AF111" s="285">
        <v>65</v>
      </c>
      <c r="AG111" s="285">
        <v>150</v>
      </c>
      <c r="AH111" s="285">
        <v>2</v>
      </c>
    </row>
    <row r="112" spans="1:36" ht="12.75" customHeight="1" x14ac:dyDescent="0.2">
      <c r="A112" s="386">
        <v>111</v>
      </c>
      <c r="B112" s="358" t="s">
        <v>1003</v>
      </c>
      <c r="C112" s="358" t="s">
        <v>3981</v>
      </c>
      <c r="D112" s="358"/>
      <c r="E112" s="401" t="s">
        <v>3982</v>
      </c>
      <c r="G112" s="379" t="s">
        <v>3983</v>
      </c>
      <c r="I112" s="378" t="s">
        <v>3984</v>
      </c>
      <c r="K112" s="378" t="s">
        <v>767</v>
      </c>
      <c r="L112" s="380">
        <v>42248</v>
      </c>
      <c r="M112" s="350">
        <v>44555</v>
      </c>
      <c r="N112" s="365" t="s">
        <v>178</v>
      </c>
      <c r="O112" s="350">
        <f t="shared" si="10"/>
        <v>44555</v>
      </c>
      <c r="P112" s="351">
        <v>15691</v>
      </c>
      <c r="Q112" s="351">
        <v>1999</v>
      </c>
      <c r="R112" s="352">
        <v>43824</v>
      </c>
      <c r="S112" s="285" t="s">
        <v>124</v>
      </c>
      <c r="T112" s="353" t="s">
        <v>991</v>
      </c>
      <c r="U112" s="354" t="s">
        <v>8137</v>
      </c>
      <c r="V112" s="354" t="s">
        <v>8138</v>
      </c>
      <c r="W112" s="356">
        <v>44555</v>
      </c>
      <c r="X112" s="357" t="s">
        <v>4</v>
      </c>
      <c r="Y112" s="285">
        <v>226</v>
      </c>
      <c r="AA112" s="285">
        <v>286</v>
      </c>
      <c r="AC112" s="285">
        <v>430</v>
      </c>
      <c r="AE112" s="285">
        <v>60</v>
      </c>
      <c r="AF112" s="285">
        <v>65</v>
      </c>
      <c r="AG112" s="285">
        <v>120</v>
      </c>
      <c r="AH112" s="285">
        <v>2</v>
      </c>
    </row>
    <row r="113" spans="1:34" ht="12.75" hidden="1" customHeight="1" x14ac:dyDescent="0.2">
      <c r="A113" s="386">
        <v>112</v>
      </c>
      <c r="B113" s="358"/>
      <c r="C113" s="358"/>
      <c r="D113" s="358"/>
      <c r="O113" s="350">
        <f t="shared" si="10"/>
        <v>0</v>
      </c>
      <c r="R113" s="352">
        <f t="shared" si="14"/>
        <v>-366</v>
      </c>
      <c r="W113" s="356">
        <f t="shared" si="9"/>
        <v>0</v>
      </c>
    </row>
    <row r="114" spans="1:34" ht="12.75" hidden="1" customHeight="1" x14ac:dyDescent="0.2">
      <c r="A114" s="386">
        <v>113</v>
      </c>
      <c r="B114" s="358"/>
      <c r="C114" s="358"/>
      <c r="D114" s="358"/>
      <c r="O114" s="350">
        <f t="shared" si="10"/>
        <v>0</v>
      </c>
      <c r="R114" s="352">
        <f t="shared" si="14"/>
        <v>-366</v>
      </c>
      <c r="W114" s="356">
        <f t="shared" si="9"/>
        <v>0</v>
      </c>
    </row>
    <row r="115" spans="1:34" ht="12.75" hidden="1" customHeight="1" x14ac:dyDescent="0.2">
      <c r="A115" s="386">
        <v>114</v>
      </c>
      <c r="B115" s="358"/>
      <c r="C115" s="358"/>
      <c r="D115" s="358"/>
      <c r="O115" s="350">
        <f t="shared" si="10"/>
        <v>0</v>
      </c>
      <c r="R115" s="352">
        <f t="shared" si="14"/>
        <v>-366</v>
      </c>
      <c r="W115" s="356">
        <f t="shared" si="9"/>
        <v>0</v>
      </c>
    </row>
    <row r="116" spans="1:34" ht="12.75" hidden="1" customHeight="1" x14ac:dyDescent="0.2">
      <c r="A116" s="386">
        <v>115</v>
      </c>
      <c r="B116" s="358"/>
      <c r="C116" s="358"/>
      <c r="D116" s="358"/>
      <c r="O116" s="350">
        <f t="shared" si="10"/>
        <v>0</v>
      </c>
      <c r="R116" s="352">
        <f t="shared" si="14"/>
        <v>-366</v>
      </c>
      <c r="W116" s="356">
        <f t="shared" si="9"/>
        <v>0</v>
      </c>
    </row>
    <row r="117" spans="1:34" ht="12.75" hidden="1" customHeight="1" x14ac:dyDescent="0.2">
      <c r="A117" s="386">
        <v>116</v>
      </c>
      <c r="B117" s="358"/>
      <c r="C117" s="421" t="s">
        <v>5976</v>
      </c>
      <c r="D117" s="358"/>
      <c r="O117" s="350">
        <f t="shared" si="10"/>
        <v>0</v>
      </c>
      <c r="R117" s="352">
        <f t="shared" si="14"/>
        <v>-366</v>
      </c>
      <c r="W117" s="356">
        <f t="shared" si="9"/>
        <v>0</v>
      </c>
    </row>
    <row r="118" spans="1:34" ht="12.75" customHeight="1" x14ac:dyDescent="0.2">
      <c r="A118" s="386">
        <v>117</v>
      </c>
      <c r="B118" s="358" t="s">
        <v>1003</v>
      </c>
      <c r="C118" s="358" t="s">
        <v>1373</v>
      </c>
      <c r="D118" s="358"/>
      <c r="E118" s="401" t="s">
        <v>3136</v>
      </c>
      <c r="G118" s="379" t="s">
        <v>3137</v>
      </c>
      <c r="I118" s="378" t="s">
        <v>1058</v>
      </c>
      <c r="K118" s="378" t="s">
        <v>3138</v>
      </c>
      <c r="L118" s="380">
        <v>42166</v>
      </c>
      <c r="M118" s="350">
        <v>45115</v>
      </c>
      <c r="N118" s="365" t="s">
        <v>991</v>
      </c>
      <c r="O118" s="350">
        <f t="shared" si="10"/>
        <v>45115</v>
      </c>
      <c r="P118" s="351">
        <v>21359</v>
      </c>
      <c r="Q118" s="351">
        <v>2015</v>
      </c>
      <c r="R118" s="352">
        <v>44385</v>
      </c>
      <c r="S118" s="285" t="s">
        <v>124</v>
      </c>
      <c r="T118" s="353" t="s">
        <v>991</v>
      </c>
      <c r="U118" s="354" t="s">
        <v>10483</v>
      </c>
      <c r="V118" s="354" t="s">
        <v>10484</v>
      </c>
      <c r="W118" s="356">
        <f t="shared" si="9"/>
        <v>45115</v>
      </c>
      <c r="X118" s="357" t="s">
        <v>4</v>
      </c>
      <c r="Y118" s="285">
        <v>240</v>
      </c>
      <c r="AA118" s="285">
        <v>300</v>
      </c>
      <c r="AC118" s="285">
        <v>450</v>
      </c>
      <c r="AE118" s="285">
        <v>60</v>
      </c>
      <c r="AF118" s="285">
        <v>65</v>
      </c>
      <c r="AG118" s="285">
        <v>168</v>
      </c>
      <c r="AH118" s="285">
        <v>2</v>
      </c>
    </row>
    <row r="119" spans="1:34" ht="12.75" hidden="1" customHeight="1" x14ac:dyDescent="0.2">
      <c r="A119" s="386">
        <v>118</v>
      </c>
      <c r="B119" s="358"/>
      <c r="C119" s="358"/>
      <c r="D119" s="358"/>
      <c r="O119" s="350">
        <f t="shared" si="10"/>
        <v>0</v>
      </c>
      <c r="R119" s="352">
        <f t="shared" si="14"/>
        <v>-366</v>
      </c>
      <c r="W119" s="356">
        <f t="shared" si="9"/>
        <v>0</v>
      </c>
    </row>
    <row r="120" spans="1:34" ht="12.75" hidden="1" customHeight="1" x14ac:dyDescent="0.2">
      <c r="A120" s="386">
        <v>119</v>
      </c>
      <c r="B120" s="358"/>
      <c r="C120" s="358"/>
      <c r="D120" s="358"/>
      <c r="O120" s="350">
        <f t="shared" si="10"/>
        <v>0</v>
      </c>
      <c r="R120" s="352">
        <f t="shared" si="14"/>
        <v>-366</v>
      </c>
      <c r="W120" s="356">
        <f t="shared" si="9"/>
        <v>0</v>
      </c>
    </row>
    <row r="121" spans="1:34" ht="12.75" hidden="1" customHeight="1" x14ac:dyDescent="0.2">
      <c r="A121" s="386">
        <v>120</v>
      </c>
      <c r="B121" s="358"/>
      <c r="C121" s="358"/>
      <c r="D121" s="358"/>
      <c r="O121" s="350">
        <f t="shared" si="10"/>
        <v>0</v>
      </c>
      <c r="R121" s="352">
        <f t="shared" si="14"/>
        <v>-366</v>
      </c>
      <c r="W121" s="356">
        <f t="shared" si="9"/>
        <v>0</v>
      </c>
    </row>
    <row r="122" spans="1:34" ht="12.75" customHeight="1" x14ac:dyDescent="0.2">
      <c r="A122" s="386">
        <v>121</v>
      </c>
      <c r="B122" s="358" t="s">
        <v>1003</v>
      </c>
      <c r="C122" s="358" t="s">
        <v>288</v>
      </c>
      <c r="D122" s="358"/>
      <c r="E122" s="401" t="s">
        <v>5098</v>
      </c>
      <c r="G122" s="379" t="s">
        <v>5099</v>
      </c>
      <c r="I122" s="378" t="s">
        <v>5100</v>
      </c>
      <c r="K122" s="378" t="s">
        <v>5101</v>
      </c>
      <c r="L122" s="380">
        <v>42883</v>
      </c>
      <c r="M122" s="350">
        <v>44334</v>
      </c>
      <c r="N122" s="365" t="s">
        <v>991</v>
      </c>
      <c r="O122" s="350">
        <f t="shared" si="10"/>
        <v>44334</v>
      </c>
      <c r="P122" s="351">
        <v>17576</v>
      </c>
      <c r="Q122" s="351">
        <v>2015</v>
      </c>
      <c r="R122" s="352">
        <v>43514</v>
      </c>
      <c r="S122" s="285" t="s">
        <v>5733</v>
      </c>
      <c r="T122" s="353" t="s">
        <v>991</v>
      </c>
      <c r="U122" s="354" t="s">
        <v>7314</v>
      </c>
      <c r="V122" s="354" t="s">
        <v>7315</v>
      </c>
      <c r="W122" s="356">
        <f t="shared" si="9"/>
        <v>44334</v>
      </c>
      <c r="X122" s="357" t="s">
        <v>4</v>
      </c>
      <c r="Y122" s="285">
        <v>219</v>
      </c>
      <c r="AA122" s="285">
        <v>279</v>
      </c>
      <c r="AC122" s="285">
        <v>450</v>
      </c>
      <c r="AE122" s="285">
        <v>52</v>
      </c>
      <c r="AF122" s="285">
        <v>57</v>
      </c>
      <c r="AG122" s="285">
        <v>140</v>
      </c>
      <c r="AH122" s="285">
        <v>2</v>
      </c>
    </row>
    <row r="123" spans="1:34" ht="12.75" hidden="1" customHeight="1" x14ac:dyDescent="0.2">
      <c r="A123" s="386">
        <v>122</v>
      </c>
      <c r="B123" s="358"/>
      <c r="C123" s="358"/>
      <c r="D123" s="358"/>
      <c r="O123" s="350">
        <f t="shared" si="10"/>
        <v>0</v>
      </c>
      <c r="R123" s="352">
        <f t="shared" si="14"/>
        <v>-366</v>
      </c>
      <c r="W123" s="356">
        <f t="shared" si="9"/>
        <v>0</v>
      </c>
    </row>
    <row r="124" spans="1:34" ht="12.75" customHeight="1" x14ac:dyDescent="0.2">
      <c r="A124" s="386">
        <v>123</v>
      </c>
      <c r="B124" s="358" t="s">
        <v>1003</v>
      </c>
      <c r="C124" s="358" t="s">
        <v>8462</v>
      </c>
      <c r="D124" s="358"/>
      <c r="E124" s="401" t="s">
        <v>8463</v>
      </c>
      <c r="G124" s="379" t="s">
        <v>8466</v>
      </c>
      <c r="I124" s="378" t="s">
        <v>8464</v>
      </c>
      <c r="K124" s="378" t="s">
        <v>3993</v>
      </c>
      <c r="L124" s="380">
        <v>43951</v>
      </c>
      <c r="M124" s="350">
        <v>44652</v>
      </c>
      <c r="N124" s="365" t="s">
        <v>991</v>
      </c>
      <c r="O124" s="350">
        <f t="shared" si="10"/>
        <v>44652</v>
      </c>
      <c r="P124" s="351">
        <v>20354</v>
      </c>
      <c r="Q124" s="351" t="s">
        <v>8465</v>
      </c>
      <c r="R124" s="352">
        <v>43922</v>
      </c>
      <c r="S124" s="285" t="s">
        <v>637</v>
      </c>
      <c r="T124" s="353" t="s">
        <v>1786</v>
      </c>
      <c r="U124" s="354" t="s">
        <v>1789</v>
      </c>
      <c r="V124" s="354" t="s">
        <v>1789</v>
      </c>
      <c r="W124" s="356">
        <f t="shared" si="9"/>
        <v>44652</v>
      </c>
      <c r="X124" s="357" t="s">
        <v>913</v>
      </c>
      <c r="Y124" s="285">
        <v>87</v>
      </c>
      <c r="AA124" s="285">
        <v>105</v>
      </c>
      <c r="AC124" s="285">
        <v>205</v>
      </c>
      <c r="AE124" s="285">
        <v>31</v>
      </c>
      <c r="AF124" s="285">
        <v>35</v>
      </c>
      <c r="AG124" s="285">
        <v>85</v>
      </c>
      <c r="AH124" s="285">
        <v>1</v>
      </c>
    </row>
    <row r="125" spans="1:34" ht="12.75" customHeight="1" x14ac:dyDescent="0.2">
      <c r="A125" s="386">
        <v>124</v>
      </c>
      <c r="B125" s="358" t="s">
        <v>1003</v>
      </c>
      <c r="C125" s="358" t="s">
        <v>7814</v>
      </c>
      <c r="D125" s="358"/>
      <c r="E125" s="401" t="s">
        <v>7815</v>
      </c>
      <c r="G125" s="379" t="s">
        <v>7816</v>
      </c>
      <c r="I125" s="378" t="s">
        <v>7817</v>
      </c>
      <c r="K125" s="378" t="s">
        <v>7818</v>
      </c>
      <c r="L125" s="380">
        <v>43765</v>
      </c>
      <c r="M125" s="350">
        <v>44496</v>
      </c>
      <c r="N125" s="365" t="s">
        <v>991</v>
      </c>
      <c r="O125" s="350">
        <f t="shared" si="10"/>
        <v>44496</v>
      </c>
      <c r="P125" s="351">
        <v>19555</v>
      </c>
      <c r="Q125" s="351">
        <v>2019</v>
      </c>
      <c r="R125" s="352">
        <v>43765</v>
      </c>
      <c r="S125" s="285" t="s">
        <v>637</v>
      </c>
      <c r="T125" s="353" t="s">
        <v>1786</v>
      </c>
      <c r="U125" s="354" t="s">
        <v>484</v>
      </c>
      <c r="V125" s="354" t="s">
        <v>484</v>
      </c>
      <c r="W125" s="356">
        <v>44496</v>
      </c>
      <c r="X125" s="357" t="s">
        <v>913</v>
      </c>
      <c r="Y125" s="285">
        <v>68.2</v>
      </c>
      <c r="AA125" s="285">
        <v>123</v>
      </c>
      <c r="AC125" s="703">
        <v>180.5</v>
      </c>
      <c r="AE125" s="285">
        <v>37</v>
      </c>
      <c r="AF125" s="285">
        <v>42</v>
      </c>
      <c r="AG125" s="285">
        <v>90</v>
      </c>
      <c r="AH125" s="285">
        <v>1</v>
      </c>
    </row>
    <row r="126" spans="1:34" ht="12.75" hidden="1" customHeight="1" x14ac:dyDescent="0.2">
      <c r="A126" s="386">
        <v>125</v>
      </c>
      <c r="B126" s="358"/>
      <c r="C126" s="358"/>
      <c r="D126" s="358"/>
      <c r="O126" s="350">
        <f t="shared" si="10"/>
        <v>0</v>
      </c>
      <c r="R126" s="352">
        <f t="shared" si="14"/>
        <v>-366</v>
      </c>
      <c r="W126" s="356">
        <f t="shared" si="9"/>
        <v>0</v>
      </c>
    </row>
    <row r="127" spans="1:34" ht="12.75" hidden="1" customHeight="1" x14ac:dyDescent="0.2">
      <c r="A127" s="386">
        <v>126</v>
      </c>
      <c r="B127" s="358"/>
      <c r="C127" s="358"/>
      <c r="D127" s="358"/>
      <c r="O127" s="350">
        <f t="shared" si="10"/>
        <v>0</v>
      </c>
      <c r="R127" s="352">
        <f t="shared" si="14"/>
        <v>-366</v>
      </c>
      <c r="W127" s="356">
        <f t="shared" si="9"/>
        <v>0</v>
      </c>
    </row>
    <row r="128" spans="1:34" ht="12.75" hidden="1" customHeight="1" x14ac:dyDescent="0.2">
      <c r="A128" s="386">
        <v>127</v>
      </c>
      <c r="B128" s="358"/>
      <c r="C128" s="358"/>
      <c r="D128" s="358"/>
      <c r="O128" s="350">
        <f t="shared" si="10"/>
        <v>0</v>
      </c>
      <c r="R128" s="352">
        <f t="shared" si="14"/>
        <v>-366</v>
      </c>
      <c r="W128" s="356">
        <f t="shared" si="9"/>
        <v>0</v>
      </c>
    </row>
    <row r="129" spans="1:34" ht="12.75" hidden="1" customHeight="1" x14ac:dyDescent="0.2">
      <c r="A129" s="386">
        <v>128</v>
      </c>
      <c r="B129" s="358"/>
      <c r="C129" s="358"/>
      <c r="D129" s="358"/>
      <c r="O129" s="350">
        <f t="shared" si="10"/>
        <v>0</v>
      </c>
      <c r="R129" s="352">
        <f t="shared" si="14"/>
        <v>-366</v>
      </c>
      <c r="W129" s="356">
        <f t="shared" si="9"/>
        <v>0</v>
      </c>
    </row>
    <row r="130" spans="1:34" ht="12.75" hidden="1" customHeight="1" x14ac:dyDescent="0.2">
      <c r="A130" s="386">
        <v>129</v>
      </c>
      <c r="B130" s="358"/>
      <c r="C130" s="358"/>
      <c r="D130" s="358"/>
      <c r="O130" s="350">
        <f t="shared" si="10"/>
        <v>0</v>
      </c>
      <c r="R130" s="352">
        <f t="shared" si="14"/>
        <v>-366</v>
      </c>
      <c r="W130" s="356">
        <f t="shared" si="9"/>
        <v>0</v>
      </c>
    </row>
    <row r="131" spans="1:34" ht="12.75" hidden="1" customHeight="1" x14ac:dyDescent="0.2">
      <c r="A131" s="386">
        <v>130</v>
      </c>
      <c r="B131" s="358"/>
      <c r="C131" s="358"/>
      <c r="D131" s="358"/>
      <c r="O131" s="350">
        <f t="shared" si="10"/>
        <v>0</v>
      </c>
      <c r="R131" s="352">
        <f t="shared" si="14"/>
        <v>-366</v>
      </c>
      <c r="W131" s="356">
        <f t="shared" si="9"/>
        <v>0</v>
      </c>
    </row>
    <row r="132" spans="1:34" ht="12.75" hidden="1" customHeight="1" x14ac:dyDescent="0.2">
      <c r="A132" s="386">
        <v>131</v>
      </c>
      <c r="B132" s="358"/>
      <c r="C132" s="358"/>
      <c r="D132" s="358"/>
      <c r="O132" s="350">
        <f t="shared" si="10"/>
        <v>0</v>
      </c>
      <c r="R132" s="352">
        <f t="shared" ref="R132:R195" si="15">SUM(M132-366)</f>
        <v>-366</v>
      </c>
      <c r="W132" s="356">
        <f t="shared" ref="W132:W195" si="16">M132</f>
        <v>0</v>
      </c>
    </row>
    <row r="133" spans="1:34" ht="12.75" hidden="1" customHeight="1" x14ac:dyDescent="0.2">
      <c r="A133" s="386">
        <v>132</v>
      </c>
      <c r="B133" s="358"/>
      <c r="C133" s="358"/>
      <c r="D133" s="358"/>
      <c r="O133" s="350">
        <f t="shared" si="10"/>
        <v>0</v>
      </c>
      <c r="R133" s="352">
        <f t="shared" si="15"/>
        <v>-366</v>
      </c>
      <c r="W133" s="356">
        <f t="shared" si="16"/>
        <v>0</v>
      </c>
    </row>
    <row r="134" spans="1:34" ht="12.75" customHeight="1" x14ac:dyDescent="0.2">
      <c r="A134" s="386">
        <v>133</v>
      </c>
      <c r="B134" s="358" t="s">
        <v>1003</v>
      </c>
      <c r="C134" s="358" t="s">
        <v>8854</v>
      </c>
      <c r="D134" s="358"/>
      <c r="E134" s="401" t="s">
        <v>8855</v>
      </c>
      <c r="G134" s="379" t="s">
        <v>8856</v>
      </c>
      <c r="I134" s="378" t="s">
        <v>182</v>
      </c>
      <c r="K134" s="378" t="s">
        <v>8857</v>
      </c>
      <c r="L134" s="380">
        <v>44019</v>
      </c>
      <c r="M134" s="350">
        <v>44748</v>
      </c>
      <c r="N134" s="365" t="s">
        <v>991</v>
      </c>
      <c r="O134" s="350">
        <f t="shared" si="10"/>
        <v>44748</v>
      </c>
      <c r="P134" s="351">
        <v>20518</v>
      </c>
      <c r="Q134" s="351" t="s">
        <v>8858</v>
      </c>
      <c r="R134" s="352">
        <v>44018</v>
      </c>
      <c r="S134" s="285" t="s">
        <v>1182</v>
      </c>
      <c r="T134" s="353" t="s">
        <v>1786</v>
      </c>
      <c r="U134" s="354" t="s">
        <v>484</v>
      </c>
      <c r="V134" s="354" t="s">
        <v>8859</v>
      </c>
      <c r="W134" s="356">
        <f t="shared" si="16"/>
        <v>44748</v>
      </c>
      <c r="X134" s="357" t="s">
        <v>4</v>
      </c>
      <c r="Y134" s="703">
        <v>239.5</v>
      </c>
      <c r="AA134" s="703">
        <v>299.5</v>
      </c>
      <c r="AC134" s="285">
        <v>450</v>
      </c>
      <c r="AE134" s="285">
        <v>50</v>
      </c>
      <c r="AF134" s="285">
        <v>55</v>
      </c>
      <c r="AG134" s="285">
        <v>130</v>
      </c>
      <c r="AH134" s="285">
        <v>2</v>
      </c>
    </row>
    <row r="135" spans="1:34" ht="12.75" hidden="1" customHeight="1" x14ac:dyDescent="0.2">
      <c r="A135" s="386">
        <v>134</v>
      </c>
      <c r="B135" s="358"/>
      <c r="C135" s="358"/>
      <c r="D135" s="358"/>
      <c r="O135" s="350">
        <f t="shared" si="10"/>
        <v>0</v>
      </c>
      <c r="R135" s="352">
        <f t="shared" si="15"/>
        <v>-366</v>
      </c>
      <c r="W135" s="356">
        <f t="shared" si="16"/>
        <v>0</v>
      </c>
    </row>
    <row r="136" spans="1:34" ht="12.75" hidden="1" customHeight="1" x14ac:dyDescent="0.2">
      <c r="A136" s="386">
        <v>135</v>
      </c>
      <c r="B136" s="358"/>
      <c r="C136" s="358"/>
      <c r="D136" s="358"/>
      <c r="O136" s="350">
        <f t="shared" si="10"/>
        <v>0</v>
      </c>
      <c r="R136" s="352">
        <f t="shared" si="15"/>
        <v>-366</v>
      </c>
      <c r="W136" s="356">
        <f t="shared" si="16"/>
        <v>0</v>
      </c>
    </row>
    <row r="137" spans="1:34" ht="12.75" hidden="1" customHeight="1" x14ac:dyDescent="0.2">
      <c r="A137" s="386">
        <v>136</v>
      </c>
      <c r="B137" s="358"/>
      <c r="C137" s="358"/>
      <c r="D137" s="358"/>
      <c r="O137" s="350">
        <f t="shared" ref="O137:O200" si="17">M137</f>
        <v>0</v>
      </c>
      <c r="R137" s="352">
        <f t="shared" si="15"/>
        <v>-366</v>
      </c>
      <c r="W137" s="356">
        <f t="shared" si="16"/>
        <v>0</v>
      </c>
    </row>
    <row r="138" spans="1:34" ht="12.75" hidden="1" customHeight="1" x14ac:dyDescent="0.2">
      <c r="A138" s="386">
        <v>137</v>
      </c>
      <c r="B138" s="358"/>
      <c r="C138" s="358"/>
      <c r="D138" s="358"/>
      <c r="O138" s="350">
        <f t="shared" si="17"/>
        <v>0</v>
      </c>
      <c r="R138" s="352">
        <f t="shared" si="15"/>
        <v>-366</v>
      </c>
      <c r="W138" s="356">
        <f t="shared" si="16"/>
        <v>0</v>
      </c>
    </row>
    <row r="139" spans="1:34" ht="12.75" hidden="1" customHeight="1" x14ac:dyDescent="0.2">
      <c r="A139" s="386">
        <v>138</v>
      </c>
      <c r="B139" s="358"/>
      <c r="C139" s="358"/>
      <c r="D139" s="358"/>
      <c r="O139" s="350">
        <f t="shared" si="17"/>
        <v>0</v>
      </c>
      <c r="R139" s="352">
        <f t="shared" si="15"/>
        <v>-366</v>
      </c>
      <c r="W139" s="356">
        <f t="shared" si="16"/>
        <v>0</v>
      </c>
    </row>
    <row r="140" spans="1:34" ht="12.75" hidden="1" customHeight="1" x14ac:dyDescent="0.2">
      <c r="A140" s="386">
        <v>139</v>
      </c>
      <c r="B140" s="358"/>
      <c r="C140" s="358"/>
      <c r="D140" s="358"/>
      <c r="O140" s="350">
        <f t="shared" si="17"/>
        <v>0</v>
      </c>
      <c r="R140" s="352">
        <f t="shared" si="15"/>
        <v>-366</v>
      </c>
      <c r="W140" s="356">
        <f t="shared" si="16"/>
        <v>0</v>
      </c>
    </row>
    <row r="141" spans="1:34" ht="12.75" hidden="1" customHeight="1" x14ac:dyDescent="0.2">
      <c r="A141" s="386">
        <v>140</v>
      </c>
      <c r="B141" s="358"/>
      <c r="C141" s="358"/>
      <c r="D141" s="358"/>
      <c r="O141" s="350">
        <f t="shared" si="17"/>
        <v>0</v>
      </c>
      <c r="R141" s="352">
        <f t="shared" si="15"/>
        <v>-366</v>
      </c>
      <c r="W141" s="356">
        <f t="shared" si="16"/>
        <v>0</v>
      </c>
    </row>
    <row r="142" spans="1:34" ht="12.75" hidden="1" customHeight="1" x14ac:dyDescent="0.2">
      <c r="A142" s="386">
        <v>141</v>
      </c>
      <c r="B142" s="358"/>
      <c r="C142" s="358"/>
      <c r="D142" s="358"/>
      <c r="O142" s="350">
        <f t="shared" si="17"/>
        <v>0</v>
      </c>
      <c r="R142" s="352">
        <f t="shared" si="15"/>
        <v>-366</v>
      </c>
      <c r="W142" s="356">
        <f t="shared" si="16"/>
        <v>0</v>
      </c>
    </row>
    <row r="143" spans="1:34" ht="12.75" hidden="1" customHeight="1" x14ac:dyDescent="0.2">
      <c r="A143" s="386">
        <v>142</v>
      </c>
      <c r="B143" s="358"/>
      <c r="C143" s="358"/>
      <c r="D143" s="358"/>
      <c r="O143" s="350">
        <f t="shared" si="17"/>
        <v>0</v>
      </c>
      <c r="R143" s="352">
        <f t="shared" si="15"/>
        <v>-366</v>
      </c>
      <c r="W143" s="356">
        <f t="shared" si="16"/>
        <v>0</v>
      </c>
    </row>
    <row r="144" spans="1:34" ht="12.75" hidden="1" customHeight="1" x14ac:dyDescent="0.2">
      <c r="A144" s="386">
        <v>143</v>
      </c>
      <c r="B144" s="358"/>
      <c r="C144" s="358"/>
      <c r="D144" s="358"/>
      <c r="O144" s="350">
        <f t="shared" si="17"/>
        <v>0</v>
      </c>
      <c r="R144" s="352">
        <f t="shared" si="15"/>
        <v>-366</v>
      </c>
      <c r="W144" s="356">
        <f t="shared" si="16"/>
        <v>0</v>
      </c>
    </row>
    <row r="145" spans="1:23" ht="12.75" hidden="1" customHeight="1" x14ac:dyDescent="0.2">
      <c r="A145" s="386">
        <v>144</v>
      </c>
      <c r="B145" s="358"/>
      <c r="C145" s="358"/>
      <c r="D145" s="358"/>
      <c r="O145" s="350">
        <f t="shared" si="17"/>
        <v>0</v>
      </c>
      <c r="R145" s="352">
        <f t="shared" si="15"/>
        <v>-366</v>
      </c>
      <c r="W145" s="356">
        <f t="shared" si="16"/>
        <v>0</v>
      </c>
    </row>
    <row r="146" spans="1:23" ht="12.75" hidden="1" customHeight="1" x14ac:dyDescent="0.2">
      <c r="A146" s="386">
        <v>145</v>
      </c>
      <c r="B146" s="358"/>
      <c r="C146" s="358"/>
      <c r="D146" s="358"/>
      <c r="O146" s="350">
        <f t="shared" si="17"/>
        <v>0</v>
      </c>
      <c r="R146" s="352">
        <f t="shared" si="15"/>
        <v>-366</v>
      </c>
      <c r="W146" s="356">
        <f t="shared" si="16"/>
        <v>0</v>
      </c>
    </row>
    <row r="147" spans="1:23" ht="12.75" hidden="1" customHeight="1" x14ac:dyDescent="0.2">
      <c r="A147" s="386">
        <v>146</v>
      </c>
      <c r="B147" s="358"/>
      <c r="C147" s="358"/>
      <c r="D147" s="358"/>
      <c r="O147" s="350">
        <f t="shared" si="17"/>
        <v>0</v>
      </c>
      <c r="R147" s="352">
        <f t="shared" si="15"/>
        <v>-366</v>
      </c>
      <c r="W147" s="356">
        <f t="shared" si="16"/>
        <v>0</v>
      </c>
    </row>
    <row r="148" spans="1:23" ht="12.75" hidden="1" customHeight="1" x14ac:dyDescent="0.2">
      <c r="A148" s="386">
        <v>147</v>
      </c>
      <c r="B148" s="358"/>
      <c r="C148" s="358"/>
      <c r="D148" s="358"/>
      <c r="O148" s="350">
        <f t="shared" si="17"/>
        <v>0</v>
      </c>
      <c r="R148" s="352">
        <f t="shared" si="15"/>
        <v>-366</v>
      </c>
      <c r="W148" s="356">
        <f t="shared" si="16"/>
        <v>0</v>
      </c>
    </row>
    <row r="149" spans="1:23" ht="12.75" hidden="1" customHeight="1" x14ac:dyDescent="0.2">
      <c r="A149" s="386">
        <v>148</v>
      </c>
      <c r="B149" s="358"/>
      <c r="C149" s="358"/>
      <c r="D149" s="358"/>
      <c r="O149" s="350">
        <f t="shared" si="17"/>
        <v>0</v>
      </c>
      <c r="R149" s="352">
        <f t="shared" si="15"/>
        <v>-366</v>
      </c>
      <c r="W149" s="356">
        <f t="shared" si="16"/>
        <v>0</v>
      </c>
    </row>
    <row r="150" spans="1:23" ht="12.75" hidden="1" customHeight="1" x14ac:dyDescent="0.2">
      <c r="A150" s="386">
        <v>149</v>
      </c>
      <c r="B150" s="358"/>
      <c r="C150" s="358"/>
      <c r="D150" s="358"/>
      <c r="O150" s="350">
        <f t="shared" si="17"/>
        <v>0</v>
      </c>
      <c r="R150" s="352">
        <f t="shared" si="15"/>
        <v>-366</v>
      </c>
      <c r="W150" s="356">
        <f t="shared" si="16"/>
        <v>0</v>
      </c>
    </row>
    <row r="151" spans="1:23" ht="12.75" hidden="1" customHeight="1" x14ac:dyDescent="0.2">
      <c r="A151" s="386">
        <v>150</v>
      </c>
      <c r="B151" s="358"/>
      <c r="C151" s="358"/>
      <c r="D151" s="358"/>
      <c r="O151" s="350">
        <f t="shared" si="17"/>
        <v>0</v>
      </c>
      <c r="R151" s="352">
        <f t="shared" si="15"/>
        <v>-366</v>
      </c>
      <c r="W151" s="356">
        <f t="shared" si="16"/>
        <v>0</v>
      </c>
    </row>
    <row r="152" spans="1:23" ht="12.75" hidden="1" customHeight="1" x14ac:dyDescent="0.2">
      <c r="A152" s="386">
        <v>151</v>
      </c>
      <c r="B152" s="358"/>
      <c r="C152" s="358"/>
      <c r="D152" s="358"/>
      <c r="O152" s="350">
        <f t="shared" si="17"/>
        <v>0</v>
      </c>
      <c r="R152" s="352">
        <f t="shared" si="15"/>
        <v>-366</v>
      </c>
      <c r="W152" s="356">
        <f t="shared" si="16"/>
        <v>0</v>
      </c>
    </row>
    <row r="153" spans="1:23" ht="12.75" hidden="1" customHeight="1" x14ac:dyDescent="0.2">
      <c r="A153" s="386">
        <v>152</v>
      </c>
      <c r="B153" s="358"/>
      <c r="C153" s="358"/>
      <c r="D153" s="358"/>
      <c r="O153" s="350">
        <f t="shared" si="17"/>
        <v>0</v>
      </c>
      <c r="R153" s="352">
        <f t="shared" si="15"/>
        <v>-366</v>
      </c>
      <c r="W153" s="356">
        <f t="shared" si="16"/>
        <v>0</v>
      </c>
    </row>
    <row r="154" spans="1:23" ht="12.75" hidden="1" customHeight="1" x14ac:dyDescent="0.2">
      <c r="A154" s="386">
        <v>153</v>
      </c>
      <c r="B154" s="358"/>
      <c r="C154" s="358"/>
      <c r="D154" s="358"/>
      <c r="K154" s="358"/>
      <c r="M154" s="350"/>
      <c r="Q154" s="422"/>
      <c r="R154" s="352"/>
      <c r="U154" s="419"/>
      <c r="V154" s="419"/>
      <c r="W154" s="356"/>
    </row>
    <row r="155" spans="1:23" ht="12.75" hidden="1" customHeight="1" x14ac:dyDescent="0.2">
      <c r="A155" s="386">
        <v>154</v>
      </c>
      <c r="B155" s="358"/>
      <c r="C155" s="358"/>
      <c r="D155" s="358"/>
      <c r="O155" s="350">
        <f t="shared" si="17"/>
        <v>0</v>
      </c>
      <c r="R155" s="352">
        <f t="shared" si="15"/>
        <v>-366</v>
      </c>
      <c r="W155" s="356">
        <f t="shared" si="16"/>
        <v>0</v>
      </c>
    </row>
    <row r="156" spans="1:23" ht="12.75" hidden="1" customHeight="1" x14ac:dyDescent="0.2">
      <c r="A156" s="386">
        <v>155</v>
      </c>
      <c r="B156" s="358"/>
      <c r="C156" s="358"/>
      <c r="D156" s="358"/>
      <c r="O156" s="350">
        <f t="shared" si="17"/>
        <v>0</v>
      </c>
      <c r="R156" s="352">
        <f t="shared" si="15"/>
        <v>-366</v>
      </c>
      <c r="W156" s="356">
        <f t="shared" si="16"/>
        <v>0</v>
      </c>
    </row>
    <row r="157" spans="1:23" ht="12.75" hidden="1" customHeight="1" x14ac:dyDescent="0.2">
      <c r="A157" s="386">
        <v>156</v>
      </c>
      <c r="B157" s="358"/>
      <c r="C157" s="358"/>
      <c r="D157" s="358"/>
      <c r="O157" s="350">
        <f t="shared" si="17"/>
        <v>0</v>
      </c>
      <c r="R157" s="352">
        <f t="shared" si="15"/>
        <v>-366</v>
      </c>
      <c r="W157" s="356">
        <f t="shared" si="16"/>
        <v>0</v>
      </c>
    </row>
    <row r="158" spans="1:23" ht="12.75" hidden="1" customHeight="1" x14ac:dyDescent="0.2">
      <c r="A158" s="386">
        <v>157</v>
      </c>
      <c r="B158" s="358"/>
      <c r="C158" s="358"/>
      <c r="D158" s="358"/>
      <c r="O158" s="350">
        <f t="shared" si="17"/>
        <v>0</v>
      </c>
      <c r="R158" s="352">
        <f t="shared" si="15"/>
        <v>-366</v>
      </c>
      <c r="W158" s="356">
        <f t="shared" si="16"/>
        <v>0</v>
      </c>
    </row>
    <row r="159" spans="1:23" ht="12.75" hidden="1" customHeight="1" x14ac:dyDescent="0.2">
      <c r="A159" s="386">
        <v>158</v>
      </c>
      <c r="B159" s="358"/>
      <c r="C159" s="358"/>
      <c r="D159" s="358"/>
      <c r="O159" s="350">
        <f t="shared" si="17"/>
        <v>0</v>
      </c>
      <c r="R159" s="352">
        <f t="shared" si="15"/>
        <v>-366</v>
      </c>
      <c r="W159" s="356">
        <f t="shared" si="16"/>
        <v>0</v>
      </c>
    </row>
    <row r="160" spans="1:23" ht="12.75" hidden="1" customHeight="1" x14ac:dyDescent="0.2">
      <c r="A160" s="386">
        <v>159</v>
      </c>
      <c r="B160" s="358"/>
      <c r="C160" s="358"/>
      <c r="D160" s="358"/>
      <c r="O160" s="350">
        <f t="shared" si="17"/>
        <v>0</v>
      </c>
      <c r="R160" s="352">
        <f t="shared" si="15"/>
        <v>-366</v>
      </c>
      <c r="W160" s="356">
        <f t="shared" si="16"/>
        <v>0</v>
      </c>
    </row>
    <row r="161" spans="1:23" ht="12.75" hidden="1" customHeight="1" x14ac:dyDescent="0.2">
      <c r="A161" s="386">
        <v>160</v>
      </c>
      <c r="B161" s="358"/>
      <c r="C161" s="358"/>
      <c r="D161" s="358"/>
      <c r="O161" s="350">
        <f t="shared" si="17"/>
        <v>0</v>
      </c>
      <c r="R161" s="352">
        <f t="shared" si="15"/>
        <v>-366</v>
      </c>
      <c r="W161" s="356">
        <f t="shared" si="16"/>
        <v>0</v>
      </c>
    </row>
    <row r="162" spans="1:23" ht="12.75" hidden="1" customHeight="1" x14ac:dyDescent="0.2">
      <c r="A162" s="386">
        <v>161</v>
      </c>
      <c r="B162" s="358"/>
      <c r="C162" s="358"/>
      <c r="D162" s="358"/>
      <c r="O162" s="350">
        <f t="shared" si="17"/>
        <v>0</v>
      </c>
      <c r="R162" s="352">
        <f t="shared" si="15"/>
        <v>-366</v>
      </c>
      <c r="W162" s="356">
        <f t="shared" si="16"/>
        <v>0</v>
      </c>
    </row>
    <row r="163" spans="1:23" ht="12.75" hidden="1" customHeight="1" x14ac:dyDescent="0.2">
      <c r="A163" s="386">
        <v>162</v>
      </c>
      <c r="B163" s="358"/>
      <c r="C163" s="358"/>
      <c r="D163" s="358"/>
      <c r="O163" s="350">
        <f t="shared" si="17"/>
        <v>0</v>
      </c>
      <c r="R163" s="352">
        <f t="shared" si="15"/>
        <v>-366</v>
      </c>
      <c r="W163" s="356">
        <f t="shared" si="16"/>
        <v>0</v>
      </c>
    </row>
    <row r="164" spans="1:23" ht="12.75" hidden="1" customHeight="1" x14ac:dyDescent="0.2">
      <c r="A164" s="386">
        <v>163</v>
      </c>
      <c r="B164" s="358"/>
      <c r="C164" s="358"/>
      <c r="D164" s="358"/>
      <c r="O164" s="350">
        <f t="shared" si="17"/>
        <v>0</v>
      </c>
      <c r="R164" s="352">
        <f t="shared" si="15"/>
        <v>-366</v>
      </c>
      <c r="W164" s="356">
        <f t="shared" si="16"/>
        <v>0</v>
      </c>
    </row>
    <row r="165" spans="1:23" ht="12.75" hidden="1" customHeight="1" x14ac:dyDescent="0.2">
      <c r="A165" s="386">
        <v>164</v>
      </c>
      <c r="B165" s="358"/>
      <c r="C165" s="358"/>
      <c r="D165" s="358"/>
      <c r="O165" s="350">
        <f t="shared" si="17"/>
        <v>0</v>
      </c>
      <c r="R165" s="352">
        <f t="shared" si="15"/>
        <v>-366</v>
      </c>
      <c r="W165" s="356">
        <f t="shared" si="16"/>
        <v>0</v>
      </c>
    </row>
    <row r="166" spans="1:23" ht="12.75" hidden="1" customHeight="1" x14ac:dyDescent="0.2">
      <c r="A166" s="386">
        <v>165</v>
      </c>
      <c r="B166" s="358"/>
      <c r="C166" s="358"/>
      <c r="D166" s="358"/>
      <c r="O166" s="350">
        <f t="shared" si="17"/>
        <v>0</v>
      </c>
      <c r="R166" s="352">
        <f t="shared" si="15"/>
        <v>-366</v>
      </c>
      <c r="W166" s="356">
        <f t="shared" si="16"/>
        <v>0</v>
      </c>
    </row>
    <row r="167" spans="1:23" ht="12.75" hidden="1" customHeight="1" x14ac:dyDescent="0.2">
      <c r="A167" s="386">
        <v>166</v>
      </c>
      <c r="B167" s="358"/>
      <c r="C167" s="358"/>
      <c r="D167" s="358"/>
      <c r="O167" s="350">
        <f t="shared" si="17"/>
        <v>0</v>
      </c>
      <c r="R167" s="352">
        <f t="shared" si="15"/>
        <v>-366</v>
      </c>
      <c r="W167" s="356">
        <f t="shared" si="16"/>
        <v>0</v>
      </c>
    </row>
    <row r="168" spans="1:23" ht="12.75" hidden="1" customHeight="1" x14ac:dyDescent="0.2">
      <c r="A168" s="386">
        <v>167</v>
      </c>
      <c r="B168" s="358"/>
      <c r="C168" s="358"/>
      <c r="D168" s="358"/>
      <c r="O168" s="350">
        <f t="shared" si="17"/>
        <v>0</v>
      </c>
      <c r="R168" s="352">
        <f t="shared" si="15"/>
        <v>-366</v>
      </c>
      <c r="W168" s="356">
        <f t="shared" si="16"/>
        <v>0</v>
      </c>
    </row>
    <row r="169" spans="1:23" ht="12.75" hidden="1" customHeight="1" x14ac:dyDescent="0.2">
      <c r="A169" s="386">
        <v>168</v>
      </c>
      <c r="B169" s="358"/>
      <c r="C169" s="358"/>
      <c r="D169" s="358"/>
      <c r="O169" s="350">
        <f t="shared" si="17"/>
        <v>0</v>
      </c>
      <c r="R169" s="352">
        <f t="shared" si="15"/>
        <v>-366</v>
      </c>
      <c r="W169" s="356">
        <f t="shared" si="16"/>
        <v>0</v>
      </c>
    </row>
    <row r="170" spans="1:23" ht="12.75" hidden="1" customHeight="1" x14ac:dyDescent="0.2">
      <c r="A170" s="386">
        <v>169</v>
      </c>
      <c r="B170" s="358"/>
      <c r="C170" s="358"/>
      <c r="D170" s="358"/>
      <c r="O170" s="350">
        <f t="shared" si="17"/>
        <v>0</v>
      </c>
      <c r="R170" s="352">
        <f t="shared" si="15"/>
        <v>-366</v>
      </c>
      <c r="W170" s="356">
        <f t="shared" si="16"/>
        <v>0</v>
      </c>
    </row>
    <row r="171" spans="1:23" ht="12.75" hidden="1" customHeight="1" x14ac:dyDescent="0.2">
      <c r="A171" s="386">
        <v>170</v>
      </c>
      <c r="B171" s="358"/>
      <c r="C171" s="358"/>
      <c r="D171" s="358"/>
      <c r="O171" s="350">
        <f t="shared" si="17"/>
        <v>0</v>
      </c>
      <c r="R171" s="352">
        <f t="shared" si="15"/>
        <v>-366</v>
      </c>
      <c r="W171" s="356">
        <f t="shared" si="16"/>
        <v>0</v>
      </c>
    </row>
    <row r="172" spans="1:23" ht="12.75" hidden="1" customHeight="1" x14ac:dyDescent="0.2">
      <c r="A172" s="386">
        <v>171</v>
      </c>
      <c r="B172" s="358"/>
      <c r="C172" s="358"/>
      <c r="D172" s="358"/>
      <c r="O172" s="350">
        <f t="shared" si="17"/>
        <v>0</v>
      </c>
      <c r="R172" s="352">
        <f t="shared" si="15"/>
        <v>-366</v>
      </c>
      <c r="W172" s="356">
        <f t="shared" si="16"/>
        <v>0</v>
      </c>
    </row>
    <row r="173" spans="1:23" ht="12.75" hidden="1" customHeight="1" x14ac:dyDescent="0.2">
      <c r="A173" s="386">
        <v>172</v>
      </c>
      <c r="B173" s="358"/>
      <c r="C173" s="358"/>
      <c r="D173" s="358"/>
      <c r="O173" s="350">
        <f t="shared" si="17"/>
        <v>0</v>
      </c>
      <c r="R173" s="352">
        <f t="shared" si="15"/>
        <v>-366</v>
      </c>
      <c r="W173" s="356">
        <f t="shared" si="16"/>
        <v>0</v>
      </c>
    </row>
    <row r="174" spans="1:23" ht="12.75" hidden="1" customHeight="1" x14ac:dyDescent="0.2">
      <c r="A174" s="386">
        <v>173</v>
      </c>
      <c r="B174" s="358"/>
      <c r="C174" s="358"/>
      <c r="D174" s="358"/>
      <c r="O174" s="350">
        <f t="shared" si="17"/>
        <v>0</v>
      </c>
      <c r="R174" s="352">
        <f t="shared" si="15"/>
        <v>-366</v>
      </c>
      <c r="W174" s="356">
        <f t="shared" si="16"/>
        <v>0</v>
      </c>
    </row>
    <row r="175" spans="1:23" ht="12.75" hidden="1" customHeight="1" x14ac:dyDescent="0.2">
      <c r="A175" s="386">
        <v>174</v>
      </c>
      <c r="B175" s="358"/>
      <c r="C175" s="358"/>
      <c r="D175" s="358"/>
      <c r="O175" s="350">
        <f t="shared" si="17"/>
        <v>0</v>
      </c>
      <c r="R175" s="352">
        <f t="shared" si="15"/>
        <v>-366</v>
      </c>
      <c r="W175" s="356">
        <f t="shared" si="16"/>
        <v>0</v>
      </c>
    </row>
    <row r="176" spans="1:23" ht="12.75" hidden="1" customHeight="1" x14ac:dyDescent="0.2">
      <c r="A176" s="386">
        <v>175</v>
      </c>
      <c r="B176" s="358"/>
      <c r="C176" s="358"/>
      <c r="D176" s="358"/>
      <c r="O176" s="350">
        <f t="shared" si="17"/>
        <v>0</v>
      </c>
      <c r="R176" s="352">
        <f t="shared" si="15"/>
        <v>-366</v>
      </c>
      <c r="W176" s="356">
        <f t="shared" si="16"/>
        <v>0</v>
      </c>
    </row>
    <row r="177" spans="1:34" ht="12.75" hidden="1" customHeight="1" x14ac:dyDescent="0.2">
      <c r="A177" s="386">
        <v>176</v>
      </c>
      <c r="B177" s="358"/>
      <c r="C177" s="358"/>
      <c r="D177" s="358"/>
      <c r="O177" s="350">
        <f t="shared" si="17"/>
        <v>0</v>
      </c>
      <c r="R177" s="352">
        <f t="shared" si="15"/>
        <v>-366</v>
      </c>
      <c r="W177" s="356">
        <f t="shared" si="16"/>
        <v>0</v>
      </c>
    </row>
    <row r="178" spans="1:34" ht="12.75" hidden="1" customHeight="1" x14ac:dyDescent="0.2">
      <c r="A178" s="386">
        <v>177</v>
      </c>
      <c r="B178" s="358"/>
      <c r="C178" s="358"/>
      <c r="D178" s="358"/>
      <c r="O178" s="350">
        <f t="shared" si="17"/>
        <v>0</v>
      </c>
      <c r="R178" s="352">
        <f t="shared" si="15"/>
        <v>-366</v>
      </c>
      <c r="W178" s="356">
        <f t="shared" si="16"/>
        <v>0</v>
      </c>
    </row>
    <row r="179" spans="1:34" ht="12.75" hidden="1" customHeight="1" x14ac:dyDescent="0.2">
      <c r="A179" s="386">
        <v>178</v>
      </c>
      <c r="B179" s="358"/>
      <c r="C179" s="358"/>
      <c r="D179" s="358"/>
      <c r="O179" s="350">
        <f t="shared" si="17"/>
        <v>0</v>
      </c>
      <c r="R179" s="352">
        <f t="shared" si="15"/>
        <v>-366</v>
      </c>
      <c r="W179" s="356">
        <f t="shared" si="16"/>
        <v>0</v>
      </c>
    </row>
    <row r="180" spans="1:34" ht="12.75" hidden="1" customHeight="1" x14ac:dyDescent="0.2">
      <c r="A180" s="386">
        <v>179</v>
      </c>
      <c r="B180" s="358"/>
      <c r="C180" s="358"/>
      <c r="D180" s="358"/>
      <c r="O180" s="350">
        <f t="shared" si="17"/>
        <v>0</v>
      </c>
      <c r="R180" s="352">
        <f t="shared" si="15"/>
        <v>-366</v>
      </c>
      <c r="W180" s="356">
        <f t="shared" si="16"/>
        <v>0</v>
      </c>
    </row>
    <row r="181" spans="1:34" ht="12.75" hidden="1" customHeight="1" x14ac:dyDescent="0.2">
      <c r="A181" s="386">
        <v>180</v>
      </c>
      <c r="B181" s="358"/>
      <c r="C181" s="358"/>
      <c r="D181" s="358"/>
      <c r="O181" s="350">
        <f t="shared" si="17"/>
        <v>0</v>
      </c>
      <c r="R181" s="352">
        <f t="shared" si="15"/>
        <v>-366</v>
      </c>
      <c r="W181" s="356">
        <f t="shared" si="16"/>
        <v>0</v>
      </c>
    </row>
    <row r="182" spans="1:34" ht="12.75" hidden="1" customHeight="1" x14ac:dyDescent="0.2">
      <c r="A182" s="386">
        <v>181</v>
      </c>
      <c r="B182" s="358"/>
      <c r="C182" s="358"/>
      <c r="D182" s="358"/>
      <c r="O182" s="350">
        <f t="shared" si="17"/>
        <v>0</v>
      </c>
      <c r="R182" s="352">
        <f t="shared" si="15"/>
        <v>-366</v>
      </c>
      <c r="W182" s="356">
        <f t="shared" si="16"/>
        <v>0</v>
      </c>
    </row>
    <row r="183" spans="1:34" ht="12.75" hidden="1" customHeight="1" x14ac:dyDescent="0.2">
      <c r="A183" s="386">
        <v>182</v>
      </c>
      <c r="B183" s="358"/>
      <c r="C183" s="358"/>
      <c r="D183" s="358"/>
      <c r="O183" s="350">
        <f t="shared" si="17"/>
        <v>0</v>
      </c>
      <c r="R183" s="352">
        <f t="shared" si="15"/>
        <v>-366</v>
      </c>
      <c r="W183" s="356">
        <f t="shared" si="16"/>
        <v>0</v>
      </c>
    </row>
    <row r="184" spans="1:34" ht="12.75" hidden="1" customHeight="1" x14ac:dyDescent="0.2">
      <c r="A184" s="386">
        <v>183</v>
      </c>
      <c r="B184" s="358"/>
      <c r="C184" s="358"/>
      <c r="D184" s="358"/>
      <c r="O184" s="350">
        <f t="shared" si="17"/>
        <v>0</v>
      </c>
      <c r="R184" s="352">
        <f t="shared" si="15"/>
        <v>-366</v>
      </c>
      <c r="W184" s="356">
        <f t="shared" si="16"/>
        <v>0</v>
      </c>
    </row>
    <row r="185" spans="1:34" ht="12.75" hidden="1" customHeight="1" x14ac:dyDescent="0.2">
      <c r="A185" s="386">
        <v>184</v>
      </c>
      <c r="B185" s="358"/>
      <c r="C185" s="358"/>
      <c r="D185" s="358"/>
      <c r="O185" s="350">
        <f t="shared" si="17"/>
        <v>0</v>
      </c>
      <c r="R185" s="352">
        <f t="shared" si="15"/>
        <v>-366</v>
      </c>
      <c r="W185" s="356">
        <f t="shared" si="16"/>
        <v>0</v>
      </c>
    </row>
    <row r="186" spans="1:34" ht="12.75" hidden="1" customHeight="1" x14ac:dyDescent="0.2">
      <c r="A186" s="386">
        <v>185</v>
      </c>
      <c r="B186" s="358"/>
      <c r="C186" s="358"/>
      <c r="D186" s="358"/>
      <c r="O186" s="350">
        <f t="shared" si="17"/>
        <v>0</v>
      </c>
      <c r="R186" s="352">
        <f t="shared" si="15"/>
        <v>-366</v>
      </c>
      <c r="W186" s="356">
        <f t="shared" si="16"/>
        <v>0</v>
      </c>
    </row>
    <row r="187" spans="1:34" ht="12.75" hidden="1" customHeight="1" x14ac:dyDescent="0.2">
      <c r="A187" s="386">
        <v>186</v>
      </c>
      <c r="B187" s="358"/>
      <c r="C187" s="358"/>
      <c r="D187" s="358"/>
      <c r="O187" s="350">
        <f t="shared" si="17"/>
        <v>0</v>
      </c>
      <c r="R187" s="352">
        <f t="shared" si="15"/>
        <v>-366</v>
      </c>
      <c r="W187" s="356">
        <f t="shared" si="16"/>
        <v>0</v>
      </c>
    </row>
    <row r="188" spans="1:34" ht="12.75" hidden="1" customHeight="1" x14ac:dyDescent="0.2">
      <c r="A188" s="386">
        <v>187</v>
      </c>
      <c r="B188" s="358"/>
      <c r="C188" s="358"/>
      <c r="D188" s="358"/>
      <c r="O188" s="350">
        <f t="shared" si="17"/>
        <v>0</v>
      </c>
      <c r="R188" s="352">
        <f t="shared" si="15"/>
        <v>-366</v>
      </c>
      <c r="W188" s="356">
        <f t="shared" si="16"/>
        <v>0</v>
      </c>
    </row>
    <row r="189" spans="1:34" ht="12.75" hidden="1" customHeight="1" x14ac:dyDescent="0.2">
      <c r="A189" s="386">
        <v>188</v>
      </c>
      <c r="B189" s="358"/>
      <c r="C189" s="358"/>
      <c r="D189" s="358"/>
      <c r="O189" s="350">
        <f t="shared" si="17"/>
        <v>0</v>
      </c>
      <c r="R189" s="352">
        <f t="shared" si="15"/>
        <v>-366</v>
      </c>
      <c r="W189" s="356">
        <f t="shared" si="16"/>
        <v>0</v>
      </c>
    </row>
    <row r="190" spans="1:34" ht="12.75" customHeight="1" x14ac:dyDescent="0.2">
      <c r="A190" s="386">
        <v>189</v>
      </c>
      <c r="B190" s="358" t="s">
        <v>1003</v>
      </c>
      <c r="C190" s="358" t="s">
        <v>8245</v>
      </c>
      <c r="D190" s="358"/>
      <c r="E190" s="401" t="s">
        <v>8246</v>
      </c>
      <c r="G190" s="379" t="s">
        <v>8247</v>
      </c>
      <c r="I190" s="378" t="s">
        <v>8248</v>
      </c>
      <c r="K190" s="378" t="s">
        <v>8249</v>
      </c>
      <c r="L190" s="380">
        <v>43895</v>
      </c>
      <c r="M190" s="350">
        <v>44616</v>
      </c>
      <c r="N190" s="365" t="s">
        <v>7111</v>
      </c>
      <c r="O190" s="350">
        <f t="shared" si="17"/>
        <v>44616</v>
      </c>
      <c r="P190" s="351">
        <v>20238</v>
      </c>
      <c r="Q190" s="351">
        <v>2017</v>
      </c>
      <c r="R190" s="352">
        <v>43885</v>
      </c>
      <c r="S190" s="285" t="s">
        <v>1182</v>
      </c>
      <c r="T190" s="353" t="s">
        <v>1786</v>
      </c>
      <c r="U190" s="354" t="s">
        <v>1789</v>
      </c>
      <c r="V190" s="354" t="s">
        <v>8250</v>
      </c>
      <c r="W190" s="356">
        <f t="shared" si="16"/>
        <v>44616</v>
      </c>
      <c r="X190" s="357" t="s">
        <v>913</v>
      </c>
      <c r="Y190" s="285">
        <v>260</v>
      </c>
      <c r="AA190" s="285">
        <v>290</v>
      </c>
      <c r="AC190" s="703">
        <v>472.5</v>
      </c>
      <c r="AE190" s="285">
        <v>50</v>
      </c>
      <c r="AF190" s="285">
        <v>54</v>
      </c>
      <c r="AG190" s="285">
        <v>130</v>
      </c>
      <c r="AH190" s="285">
        <v>2</v>
      </c>
    </row>
    <row r="191" spans="1:34" ht="12.75" hidden="1" customHeight="1" x14ac:dyDescent="0.2">
      <c r="A191" s="386">
        <v>190</v>
      </c>
      <c r="B191" s="358"/>
      <c r="C191" s="358"/>
      <c r="D191" s="358"/>
      <c r="O191" s="350">
        <f t="shared" si="17"/>
        <v>0</v>
      </c>
      <c r="R191" s="352">
        <f t="shared" si="15"/>
        <v>-366</v>
      </c>
      <c r="W191" s="356">
        <f t="shared" si="16"/>
        <v>0</v>
      </c>
    </row>
    <row r="192" spans="1:34" ht="12.75" hidden="1" customHeight="1" x14ac:dyDescent="0.2">
      <c r="A192" s="386">
        <v>191</v>
      </c>
      <c r="B192" s="358"/>
      <c r="C192" s="358"/>
      <c r="D192" s="358"/>
      <c r="O192" s="350">
        <f t="shared" si="17"/>
        <v>0</v>
      </c>
      <c r="R192" s="352">
        <f t="shared" si="15"/>
        <v>-366</v>
      </c>
      <c r="W192" s="356">
        <f t="shared" si="16"/>
        <v>0</v>
      </c>
    </row>
    <row r="193" spans="1:36" ht="12.75" hidden="1" customHeight="1" x14ac:dyDescent="0.2">
      <c r="A193" s="386">
        <v>192</v>
      </c>
      <c r="B193" s="358"/>
      <c r="C193" s="358"/>
      <c r="D193" s="358"/>
      <c r="O193" s="350">
        <f t="shared" si="17"/>
        <v>0</v>
      </c>
      <c r="R193" s="352">
        <f t="shared" si="15"/>
        <v>-366</v>
      </c>
      <c r="W193" s="356">
        <f t="shared" si="16"/>
        <v>0</v>
      </c>
    </row>
    <row r="194" spans="1:36" ht="12.75" hidden="1" customHeight="1" x14ac:dyDescent="0.2">
      <c r="A194" s="386">
        <v>193</v>
      </c>
      <c r="B194" s="358"/>
      <c r="C194" s="358"/>
      <c r="D194" s="358"/>
      <c r="O194" s="350">
        <f t="shared" si="17"/>
        <v>0</v>
      </c>
      <c r="R194" s="352">
        <f t="shared" si="15"/>
        <v>-366</v>
      </c>
      <c r="W194" s="356">
        <f t="shared" si="16"/>
        <v>0</v>
      </c>
    </row>
    <row r="195" spans="1:36" ht="12.75" hidden="1" customHeight="1" x14ac:dyDescent="0.2">
      <c r="A195" s="386">
        <v>194</v>
      </c>
      <c r="B195" s="358"/>
      <c r="C195" s="358"/>
      <c r="D195" s="358"/>
      <c r="N195" s="349"/>
      <c r="O195" s="350">
        <f t="shared" si="17"/>
        <v>0</v>
      </c>
      <c r="R195" s="352">
        <f t="shared" si="15"/>
        <v>-366</v>
      </c>
      <c r="W195" s="356">
        <f t="shared" si="16"/>
        <v>0</v>
      </c>
      <c r="AJ195" s="285" t="str">
        <f ca="1">IF(M748="","",IF(DAYS360(M748,NOW())&gt;720,"neplatné viac ako 2roky",""))</f>
        <v/>
      </c>
    </row>
    <row r="196" spans="1:36" ht="12.75" hidden="1" customHeight="1" x14ac:dyDescent="0.2">
      <c r="A196" s="386">
        <v>195</v>
      </c>
      <c r="B196" s="358"/>
      <c r="C196" s="358"/>
      <c r="D196" s="358"/>
      <c r="N196" s="349"/>
      <c r="O196" s="350">
        <f t="shared" si="17"/>
        <v>0</v>
      </c>
      <c r="R196" s="352">
        <f t="shared" ref="R196:R259" si="18">SUM(M196-366)</f>
        <v>-366</v>
      </c>
      <c r="W196" s="356">
        <f t="shared" ref="W196:W259" si="19">M196</f>
        <v>0</v>
      </c>
      <c r="AJ196" s="285" t="str">
        <f ca="1">IF(M738="","",IF(DAYS360(M738,NOW())&gt;720,"neplatné viac ako 2roky",""))</f>
        <v/>
      </c>
    </row>
    <row r="197" spans="1:36" ht="12.75" hidden="1" customHeight="1" x14ac:dyDescent="0.2">
      <c r="A197" s="386">
        <v>196</v>
      </c>
      <c r="B197" s="358"/>
      <c r="C197" s="358"/>
      <c r="D197" s="358"/>
      <c r="N197" s="349"/>
      <c r="O197" s="350">
        <f t="shared" si="17"/>
        <v>0</v>
      </c>
      <c r="R197" s="352">
        <f t="shared" si="18"/>
        <v>-366</v>
      </c>
      <c r="W197" s="356">
        <f t="shared" si="19"/>
        <v>0</v>
      </c>
      <c r="AJ197" s="285" t="str">
        <f ca="1">IF(M778="","",IF(DAYS360(M778,NOW())&gt;720,"neplatné viac ako 2roky",""))</f>
        <v/>
      </c>
    </row>
    <row r="198" spans="1:36" ht="12.75" hidden="1" customHeight="1" x14ac:dyDescent="0.2">
      <c r="A198" s="386">
        <v>197</v>
      </c>
      <c r="B198" s="358"/>
      <c r="C198" s="358"/>
      <c r="D198" s="358"/>
      <c r="O198" s="350">
        <f t="shared" si="17"/>
        <v>0</v>
      </c>
      <c r="R198" s="352">
        <f t="shared" si="18"/>
        <v>-366</v>
      </c>
      <c r="W198" s="356">
        <f t="shared" si="19"/>
        <v>0</v>
      </c>
    </row>
    <row r="199" spans="1:36" ht="12.75" hidden="1" customHeight="1" x14ac:dyDescent="0.2">
      <c r="A199" s="386">
        <v>198</v>
      </c>
      <c r="B199" s="358"/>
      <c r="C199" s="358"/>
      <c r="D199" s="358"/>
      <c r="N199" s="349"/>
      <c r="O199" s="350">
        <f t="shared" si="17"/>
        <v>0</v>
      </c>
      <c r="R199" s="352">
        <f t="shared" si="18"/>
        <v>-366</v>
      </c>
      <c r="W199" s="356">
        <f t="shared" si="19"/>
        <v>0</v>
      </c>
      <c r="AJ199" s="285" t="str">
        <f ca="1">IF(M790="","",IF(DAYS360(M790,NOW())&gt;720,"neplatné viac ako 2roky",""))</f>
        <v/>
      </c>
    </row>
    <row r="200" spans="1:36" ht="12.75" hidden="1" customHeight="1" x14ac:dyDescent="0.2">
      <c r="A200" s="386">
        <v>199</v>
      </c>
      <c r="B200" s="358"/>
      <c r="C200" s="358"/>
      <c r="D200" s="358"/>
      <c r="N200" s="349"/>
      <c r="O200" s="350">
        <f t="shared" si="17"/>
        <v>0</v>
      </c>
      <c r="R200" s="352">
        <f t="shared" si="18"/>
        <v>-366</v>
      </c>
      <c r="W200" s="356">
        <f t="shared" si="19"/>
        <v>0</v>
      </c>
      <c r="AJ200" s="285" t="str">
        <f ca="1">IF(M753="","",IF(DAYS360(M753,NOW())&gt;720,"neplatné viac ako 2roky",""))</f>
        <v/>
      </c>
    </row>
    <row r="201" spans="1:36" ht="12.75" hidden="1" customHeight="1" x14ac:dyDescent="0.2">
      <c r="A201" s="386">
        <v>200</v>
      </c>
      <c r="B201" s="358"/>
      <c r="C201" s="358"/>
      <c r="D201" s="358"/>
      <c r="O201" s="350">
        <f t="shared" ref="O201:O264" si="20">M201</f>
        <v>0</v>
      </c>
      <c r="R201" s="352">
        <f t="shared" si="18"/>
        <v>-366</v>
      </c>
      <c r="W201" s="356">
        <f t="shared" si="19"/>
        <v>0</v>
      </c>
    </row>
    <row r="202" spans="1:36" ht="12.75" hidden="1" customHeight="1" x14ac:dyDescent="0.2">
      <c r="A202" s="386">
        <v>201</v>
      </c>
      <c r="B202" s="358"/>
      <c r="C202" s="358"/>
      <c r="D202" s="358"/>
      <c r="O202" s="350">
        <f t="shared" si="20"/>
        <v>0</v>
      </c>
      <c r="R202" s="352">
        <f t="shared" si="18"/>
        <v>-366</v>
      </c>
      <c r="W202" s="356">
        <f t="shared" si="19"/>
        <v>0</v>
      </c>
    </row>
    <row r="203" spans="1:36" ht="12.75" customHeight="1" x14ac:dyDescent="0.2">
      <c r="A203" s="386">
        <v>202</v>
      </c>
      <c r="B203" s="342" t="s">
        <v>1003</v>
      </c>
      <c r="C203" s="358" t="s">
        <v>3135</v>
      </c>
      <c r="D203" s="344"/>
      <c r="E203" s="436" t="s">
        <v>5102</v>
      </c>
      <c r="F203" s="359"/>
      <c r="G203" s="360" t="s">
        <v>5103</v>
      </c>
      <c r="H203" s="360"/>
      <c r="I203" s="345" t="s">
        <v>1058</v>
      </c>
      <c r="J203" s="344"/>
      <c r="K203" s="361" t="s">
        <v>5104</v>
      </c>
      <c r="L203" s="362">
        <v>42894</v>
      </c>
      <c r="M203" s="363">
        <v>45031</v>
      </c>
      <c r="N203" s="349" t="s">
        <v>991</v>
      </c>
      <c r="O203" s="350">
        <f t="shared" si="20"/>
        <v>45031</v>
      </c>
      <c r="P203" s="364">
        <v>21209</v>
      </c>
      <c r="Q203" s="364">
        <v>2017</v>
      </c>
      <c r="R203" s="352">
        <v>44301</v>
      </c>
      <c r="S203" s="358" t="s">
        <v>2084</v>
      </c>
      <c r="T203" s="365" t="s">
        <v>991</v>
      </c>
      <c r="U203" s="355" t="s">
        <v>10090</v>
      </c>
      <c r="V203" s="355" t="s">
        <v>10091</v>
      </c>
      <c r="W203" s="356">
        <f>M203</f>
        <v>45031</v>
      </c>
      <c r="X203" s="366" t="s">
        <v>4</v>
      </c>
      <c r="Y203" s="358">
        <v>235</v>
      </c>
      <c r="Z203" s="358"/>
      <c r="AA203" s="358">
        <v>295</v>
      </c>
      <c r="AB203" s="358"/>
      <c r="AC203" s="358">
        <v>450</v>
      </c>
      <c r="AD203" s="358"/>
      <c r="AE203" s="358">
        <v>60</v>
      </c>
      <c r="AF203" s="358">
        <v>65</v>
      </c>
      <c r="AG203" s="358">
        <v>160</v>
      </c>
      <c r="AH203" s="358">
        <v>2</v>
      </c>
    </row>
    <row r="204" spans="1:36" ht="12.75" hidden="1" customHeight="1" x14ac:dyDescent="0.2">
      <c r="A204" s="386">
        <v>203</v>
      </c>
      <c r="B204" s="358"/>
      <c r="C204" s="358"/>
      <c r="D204" s="358"/>
      <c r="O204" s="350">
        <f t="shared" si="20"/>
        <v>0</v>
      </c>
      <c r="R204" s="352">
        <f t="shared" si="18"/>
        <v>-366</v>
      </c>
      <c r="W204" s="356">
        <f t="shared" si="19"/>
        <v>0</v>
      </c>
    </row>
    <row r="205" spans="1:36" ht="12.75" hidden="1" customHeight="1" x14ac:dyDescent="0.2">
      <c r="A205" s="386">
        <v>204</v>
      </c>
      <c r="B205" s="358"/>
      <c r="C205" s="358"/>
      <c r="D205" s="358"/>
      <c r="O205" s="350">
        <f t="shared" si="20"/>
        <v>0</v>
      </c>
      <c r="R205" s="352">
        <f t="shared" si="18"/>
        <v>-366</v>
      </c>
      <c r="W205" s="356">
        <f t="shared" si="19"/>
        <v>0</v>
      </c>
    </row>
    <row r="206" spans="1:36" ht="12.75" hidden="1" customHeight="1" x14ac:dyDescent="0.2">
      <c r="A206" s="386">
        <v>205</v>
      </c>
      <c r="B206" s="358"/>
      <c r="C206" s="358"/>
      <c r="D206" s="358"/>
      <c r="O206" s="350">
        <f t="shared" si="20"/>
        <v>0</v>
      </c>
      <c r="R206" s="352">
        <f t="shared" si="18"/>
        <v>-366</v>
      </c>
      <c r="W206" s="356">
        <f t="shared" si="19"/>
        <v>0</v>
      </c>
    </row>
    <row r="207" spans="1:36" ht="12.75" hidden="1" customHeight="1" x14ac:dyDescent="0.2">
      <c r="A207" s="386">
        <v>206</v>
      </c>
      <c r="B207" s="358"/>
      <c r="C207" s="358"/>
      <c r="D207" s="358"/>
      <c r="O207" s="350">
        <f t="shared" si="20"/>
        <v>0</v>
      </c>
      <c r="R207" s="352">
        <f t="shared" si="18"/>
        <v>-366</v>
      </c>
      <c r="W207" s="356">
        <f t="shared" si="19"/>
        <v>0</v>
      </c>
    </row>
    <row r="208" spans="1:36" ht="12.75" hidden="1" customHeight="1" x14ac:dyDescent="0.2">
      <c r="A208" s="386">
        <v>207</v>
      </c>
      <c r="B208" s="358"/>
      <c r="C208" s="358"/>
      <c r="D208" s="358"/>
      <c r="O208" s="350">
        <f t="shared" si="20"/>
        <v>0</v>
      </c>
      <c r="R208" s="352">
        <f t="shared" si="18"/>
        <v>-366</v>
      </c>
      <c r="W208" s="356">
        <f t="shared" si="19"/>
        <v>0</v>
      </c>
    </row>
    <row r="209" spans="1:24" ht="12.75" hidden="1" customHeight="1" x14ac:dyDescent="0.2">
      <c r="A209" s="386">
        <v>208</v>
      </c>
      <c r="B209" s="358"/>
      <c r="C209" s="358"/>
      <c r="D209" s="358"/>
      <c r="O209" s="350">
        <f t="shared" si="20"/>
        <v>0</v>
      </c>
      <c r="R209" s="352">
        <f t="shared" si="18"/>
        <v>-366</v>
      </c>
      <c r="W209" s="356">
        <f t="shared" si="19"/>
        <v>0</v>
      </c>
    </row>
    <row r="210" spans="1:24" ht="12.75" hidden="1" customHeight="1" x14ac:dyDescent="0.2">
      <c r="A210" s="386">
        <v>209</v>
      </c>
      <c r="B210" s="358"/>
      <c r="C210" s="358"/>
      <c r="D210" s="358"/>
      <c r="O210" s="350">
        <f t="shared" si="20"/>
        <v>0</v>
      </c>
      <c r="R210" s="352">
        <f t="shared" si="18"/>
        <v>-366</v>
      </c>
      <c r="W210" s="356">
        <f t="shared" si="19"/>
        <v>0</v>
      </c>
    </row>
    <row r="211" spans="1:24" ht="12.75" hidden="1" customHeight="1" x14ac:dyDescent="0.2">
      <c r="A211" s="386">
        <v>210</v>
      </c>
      <c r="B211" s="358"/>
      <c r="C211" s="358"/>
      <c r="D211" s="358"/>
      <c r="O211" s="350">
        <f t="shared" si="20"/>
        <v>0</v>
      </c>
      <c r="R211" s="352">
        <f t="shared" si="18"/>
        <v>-366</v>
      </c>
      <c r="W211" s="356">
        <f t="shared" si="19"/>
        <v>0</v>
      </c>
    </row>
    <row r="212" spans="1:24" ht="12.75" hidden="1" customHeight="1" x14ac:dyDescent="0.2">
      <c r="A212" s="386">
        <v>211</v>
      </c>
      <c r="B212" s="358"/>
      <c r="C212" s="358"/>
      <c r="D212" s="358"/>
      <c r="O212" s="350">
        <f t="shared" si="20"/>
        <v>0</v>
      </c>
      <c r="R212" s="352">
        <f t="shared" si="18"/>
        <v>-366</v>
      </c>
      <c r="W212" s="356">
        <f t="shared" si="19"/>
        <v>0</v>
      </c>
    </row>
    <row r="213" spans="1:24" ht="12.75" hidden="1" customHeight="1" x14ac:dyDescent="0.2">
      <c r="A213" s="386">
        <v>212</v>
      </c>
      <c r="B213" s="358"/>
      <c r="C213" s="358"/>
      <c r="D213" s="358"/>
      <c r="O213" s="350">
        <f t="shared" si="20"/>
        <v>0</v>
      </c>
      <c r="R213" s="352">
        <f t="shared" si="18"/>
        <v>-366</v>
      </c>
      <c r="W213" s="356">
        <f t="shared" si="19"/>
        <v>0</v>
      </c>
    </row>
    <row r="214" spans="1:24" ht="12.75" hidden="1" customHeight="1" x14ac:dyDescent="0.2">
      <c r="A214" s="386">
        <v>213</v>
      </c>
      <c r="B214" s="358"/>
      <c r="C214" s="358"/>
      <c r="D214" s="358"/>
      <c r="O214" s="350">
        <f t="shared" si="20"/>
        <v>0</v>
      </c>
      <c r="R214" s="352">
        <f t="shared" si="18"/>
        <v>-366</v>
      </c>
      <c r="W214" s="356">
        <f t="shared" si="19"/>
        <v>0</v>
      </c>
    </row>
    <row r="215" spans="1:24" ht="12.75" hidden="1" customHeight="1" x14ac:dyDescent="0.2">
      <c r="A215" s="386">
        <v>214</v>
      </c>
      <c r="B215" s="358"/>
      <c r="C215" s="358"/>
      <c r="D215" s="358"/>
      <c r="O215" s="350">
        <f t="shared" si="20"/>
        <v>0</v>
      </c>
      <c r="R215" s="352">
        <f t="shared" si="18"/>
        <v>-366</v>
      </c>
      <c r="W215" s="356">
        <f t="shared" si="19"/>
        <v>0</v>
      </c>
    </row>
    <row r="216" spans="1:24" ht="12.75" hidden="1" customHeight="1" x14ac:dyDescent="0.2">
      <c r="A216" s="386">
        <v>215</v>
      </c>
      <c r="B216" s="358"/>
      <c r="C216" s="358"/>
      <c r="D216" s="358"/>
      <c r="O216" s="350">
        <f t="shared" si="20"/>
        <v>0</v>
      </c>
      <c r="R216" s="352">
        <f t="shared" si="18"/>
        <v>-366</v>
      </c>
      <c r="W216" s="356">
        <f t="shared" si="19"/>
        <v>0</v>
      </c>
    </row>
    <row r="217" spans="1:24" ht="12.75" hidden="1" customHeight="1" x14ac:dyDescent="0.2">
      <c r="A217" s="386">
        <v>216</v>
      </c>
      <c r="B217" s="358"/>
      <c r="C217" s="358"/>
      <c r="D217" s="358"/>
      <c r="O217" s="350">
        <f t="shared" si="20"/>
        <v>0</v>
      </c>
      <c r="R217" s="352">
        <f t="shared" si="18"/>
        <v>-366</v>
      </c>
      <c r="W217" s="356">
        <f t="shared" si="19"/>
        <v>0</v>
      </c>
    </row>
    <row r="218" spans="1:24" ht="12.75" hidden="1" customHeight="1" x14ac:dyDescent="0.2">
      <c r="A218" s="386">
        <v>217</v>
      </c>
      <c r="B218" s="358"/>
      <c r="C218" s="358"/>
      <c r="D218" s="358"/>
      <c r="O218" s="350">
        <f t="shared" si="20"/>
        <v>0</v>
      </c>
      <c r="R218" s="352">
        <f t="shared" si="18"/>
        <v>-366</v>
      </c>
      <c r="W218" s="356">
        <f t="shared" si="19"/>
        <v>0</v>
      </c>
    </row>
    <row r="219" spans="1:24" ht="12.75" hidden="1" customHeight="1" x14ac:dyDescent="0.2">
      <c r="A219" s="386">
        <v>218</v>
      </c>
      <c r="B219" s="358"/>
      <c r="C219" s="358"/>
      <c r="D219" s="358"/>
      <c r="O219" s="350">
        <f t="shared" si="20"/>
        <v>0</v>
      </c>
      <c r="R219" s="352">
        <f t="shared" si="18"/>
        <v>-366</v>
      </c>
      <c r="W219" s="356">
        <f t="shared" si="19"/>
        <v>0</v>
      </c>
    </row>
    <row r="220" spans="1:24" ht="12.75" hidden="1" customHeight="1" x14ac:dyDescent="0.2">
      <c r="A220" s="386">
        <v>219</v>
      </c>
      <c r="B220" s="358"/>
      <c r="C220" s="358"/>
      <c r="D220" s="358"/>
      <c r="O220" s="350">
        <f t="shared" si="20"/>
        <v>0</v>
      </c>
      <c r="R220" s="352">
        <f t="shared" si="18"/>
        <v>-366</v>
      </c>
      <c r="W220" s="356">
        <f t="shared" si="19"/>
        <v>0</v>
      </c>
    </row>
    <row r="221" spans="1:24" ht="12.75" hidden="1" customHeight="1" x14ac:dyDescent="0.2">
      <c r="A221" s="386">
        <v>220</v>
      </c>
      <c r="B221" s="358"/>
      <c r="C221" s="358"/>
      <c r="D221" s="358"/>
      <c r="O221" s="350">
        <f t="shared" si="20"/>
        <v>0</v>
      </c>
      <c r="R221" s="352">
        <f t="shared" si="18"/>
        <v>-366</v>
      </c>
      <c r="W221" s="356">
        <f t="shared" si="19"/>
        <v>0</v>
      </c>
    </row>
    <row r="222" spans="1:24" ht="12.75" hidden="1" customHeight="1" x14ac:dyDescent="0.2">
      <c r="A222" s="386">
        <v>221</v>
      </c>
      <c r="B222" s="358"/>
      <c r="C222" s="358"/>
      <c r="D222" s="358"/>
      <c r="O222" s="350">
        <f t="shared" si="20"/>
        <v>0</v>
      </c>
      <c r="R222" s="352">
        <f t="shared" si="18"/>
        <v>-366</v>
      </c>
      <c r="W222" s="356">
        <f t="shared" si="19"/>
        <v>0</v>
      </c>
    </row>
    <row r="223" spans="1:24" s="358" customFormat="1" ht="12.75" hidden="1" customHeight="1" x14ac:dyDescent="0.2">
      <c r="A223" s="358">
        <v>222</v>
      </c>
      <c r="E223" s="442"/>
      <c r="L223" s="415"/>
      <c r="M223" s="415"/>
      <c r="O223" s="350">
        <f t="shared" si="20"/>
        <v>0</v>
      </c>
      <c r="R223" s="352">
        <f t="shared" si="18"/>
        <v>-366</v>
      </c>
      <c r="W223" s="356">
        <f t="shared" si="19"/>
        <v>0</v>
      </c>
      <c r="X223" s="415"/>
    </row>
    <row r="224" spans="1:24" ht="12.75" hidden="1" customHeight="1" x14ac:dyDescent="0.2">
      <c r="A224" s="386">
        <v>223</v>
      </c>
      <c r="B224" s="358"/>
      <c r="C224" s="358"/>
      <c r="D224" s="358"/>
      <c r="O224" s="350">
        <f t="shared" si="20"/>
        <v>0</v>
      </c>
      <c r="R224" s="352">
        <f t="shared" si="18"/>
        <v>-366</v>
      </c>
      <c r="W224" s="356">
        <f t="shared" si="19"/>
        <v>0</v>
      </c>
    </row>
    <row r="225" spans="1:23" ht="12.75" hidden="1" customHeight="1" x14ac:dyDescent="0.2">
      <c r="A225" s="386">
        <v>224</v>
      </c>
      <c r="B225" s="358"/>
      <c r="C225" s="358"/>
      <c r="D225" s="358"/>
      <c r="O225" s="350">
        <f t="shared" si="20"/>
        <v>0</v>
      </c>
      <c r="R225" s="352">
        <f t="shared" si="18"/>
        <v>-366</v>
      </c>
      <c r="W225" s="356">
        <f t="shared" si="19"/>
        <v>0</v>
      </c>
    </row>
    <row r="226" spans="1:23" ht="12.75" hidden="1" customHeight="1" x14ac:dyDescent="0.2">
      <c r="A226" s="386">
        <v>225</v>
      </c>
      <c r="B226" s="358"/>
      <c r="C226" s="358"/>
      <c r="D226" s="358"/>
      <c r="O226" s="350">
        <f t="shared" si="20"/>
        <v>0</v>
      </c>
      <c r="R226" s="352">
        <f t="shared" si="18"/>
        <v>-366</v>
      </c>
      <c r="W226" s="356">
        <f t="shared" si="19"/>
        <v>0</v>
      </c>
    </row>
    <row r="227" spans="1:23" ht="12.75" hidden="1" customHeight="1" x14ac:dyDescent="0.2">
      <c r="A227" s="386">
        <v>226</v>
      </c>
      <c r="B227" s="358"/>
      <c r="C227" s="358"/>
      <c r="D227" s="358"/>
      <c r="O227" s="350">
        <f t="shared" si="20"/>
        <v>0</v>
      </c>
      <c r="R227" s="352">
        <f t="shared" si="18"/>
        <v>-366</v>
      </c>
      <c r="W227" s="356">
        <f t="shared" si="19"/>
        <v>0</v>
      </c>
    </row>
    <row r="228" spans="1:23" ht="12.75" hidden="1" customHeight="1" x14ac:dyDescent="0.2">
      <c r="A228" s="386">
        <v>227</v>
      </c>
      <c r="B228" s="358"/>
      <c r="C228" s="358"/>
      <c r="D228" s="358"/>
      <c r="O228" s="350">
        <f t="shared" si="20"/>
        <v>0</v>
      </c>
      <c r="R228" s="352">
        <f t="shared" si="18"/>
        <v>-366</v>
      </c>
      <c r="W228" s="356">
        <f t="shared" si="19"/>
        <v>0</v>
      </c>
    </row>
    <row r="229" spans="1:23" ht="12.75" hidden="1" customHeight="1" x14ac:dyDescent="0.2">
      <c r="A229" s="386">
        <v>228</v>
      </c>
      <c r="B229" s="358"/>
      <c r="C229" s="358"/>
      <c r="D229" s="358"/>
      <c r="O229" s="350">
        <f t="shared" si="20"/>
        <v>0</v>
      </c>
      <c r="R229" s="352">
        <f t="shared" si="18"/>
        <v>-366</v>
      </c>
      <c r="W229" s="356">
        <f t="shared" si="19"/>
        <v>0</v>
      </c>
    </row>
    <row r="230" spans="1:23" ht="12.75" hidden="1" customHeight="1" x14ac:dyDescent="0.2">
      <c r="A230" s="386">
        <v>229</v>
      </c>
      <c r="B230" s="358"/>
      <c r="C230" s="358"/>
      <c r="D230" s="358"/>
      <c r="O230" s="350">
        <f t="shared" si="20"/>
        <v>0</v>
      </c>
      <c r="R230" s="352">
        <f t="shared" si="18"/>
        <v>-366</v>
      </c>
      <c r="W230" s="356">
        <f t="shared" si="19"/>
        <v>0</v>
      </c>
    </row>
    <row r="231" spans="1:23" ht="12.75" hidden="1" customHeight="1" x14ac:dyDescent="0.2">
      <c r="A231" s="386">
        <v>230</v>
      </c>
      <c r="B231" s="358"/>
      <c r="C231" s="358"/>
      <c r="D231" s="358"/>
      <c r="O231" s="350">
        <f t="shared" si="20"/>
        <v>0</v>
      </c>
      <c r="R231" s="352">
        <f t="shared" si="18"/>
        <v>-366</v>
      </c>
      <c r="W231" s="356">
        <f t="shared" si="19"/>
        <v>0</v>
      </c>
    </row>
    <row r="232" spans="1:23" ht="12.75" hidden="1" customHeight="1" x14ac:dyDescent="0.2">
      <c r="A232" s="386">
        <v>231</v>
      </c>
      <c r="B232" s="358"/>
      <c r="C232" s="358"/>
      <c r="D232" s="358"/>
      <c r="O232" s="350">
        <f t="shared" si="20"/>
        <v>0</v>
      </c>
      <c r="R232" s="352">
        <f t="shared" si="18"/>
        <v>-366</v>
      </c>
      <c r="W232" s="356">
        <f t="shared" si="19"/>
        <v>0</v>
      </c>
    </row>
    <row r="233" spans="1:23" ht="12.75" hidden="1" customHeight="1" x14ac:dyDescent="0.2">
      <c r="A233" s="386">
        <v>232</v>
      </c>
      <c r="B233" s="358"/>
      <c r="C233" s="358"/>
      <c r="D233" s="358"/>
      <c r="O233" s="350">
        <f t="shared" si="20"/>
        <v>0</v>
      </c>
      <c r="R233" s="352">
        <f t="shared" si="18"/>
        <v>-366</v>
      </c>
      <c r="W233" s="356">
        <f t="shared" si="19"/>
        <v>0</v>
      </c>
    </row>
    <row r="234" spans="1:23" ht="12.75" hidden="1" customHeight="1" x14ac:dyDescent="0.2">
      <c r="A234" s="386">
        <v>233</v>
      </c>
      <c r="B234" s="358"/>
      <c r="C234" s="358"/>
      <c r="D234" s="358"/>
      <c r="O234" s="350">
        <f t="shared" si="20"/>
        <v>0</v>
      </c>
      <c r="R234" s="352">
        <f t="shared" si="18"/>
        <v>-366</v>
      </c>
      <c r="W234" s="356">
        <f t="shared" si="19"/>
        <v>0</v>
      </c>
    </row>
    <row r="235" spans="1:23" ht="12.75" hidden="1" customHeight="1" x14ac:dyDescent="0.2">
      <c r="A235" s="386">
        <v>234</v>
      </c>
      <c r="B235" s="358"/>
      <c r="C235" s="358"/>
      <c r="D235" s="358"/>
      <c r="O235" s="350">
        <f t="shared" si="20"/>
        <v>0</v>
      </c>
      <c r="R235" s="352">
        <f t="shared" si="18"/>
        <v>-366</v>
      </c>
      <c r="W235" s="356">
        <f t="shared" si="19"/>
        <v>0</v>
      </c>
    </row>
    <row r="236" spans="1:23" ht="12.75" hidden="1" customHeight="1" x14ac:dyDescent="0.2">
      <c r="A236" s="386">
        <v>235</v>
      </c>
      <c r="B236" s="358"/>
      <c r="C236" s="358"/>
      <c r="D236" s="358"/>
      <c r="O236" s="350">
        <f t="shared" si="20"/>
        <v>0</v>
      </c>
      <c r="R236" s="352">
        <f t="shared" si="18"/>
        <v>-366</v>
      </c>
      <c r="W236" s="356">
        <f t="shared" si="19"/>
        <v>0</v>
      </c>
    </row>
    <row r="237" spans="1:23" ht="12.75" hidden="1" customHeight="1" x14ac:dyDescent="0.2">
      <c r="A237" s="386">
        <v>236</v>
      </c>
      <c r="B237" s="358"/>
      <c r="C237" s="358"/>
      <c r="D237" s="358"/>
      <c r="O237" s="350">
        <f t="shared" si="20"/>
        <v>0</v>
      </c>
      <c r="R237" s="352">
        <f t="shared" si="18"/>
        <v>-366</v>
      </c>
      <c r="W237" s="356">
        <f t="shared" si="19"/>
        <v>0</v>
      </c>
    </row>
    <row r="238" spans="1:23" ht="12.75" hidden="1" customHeight="1" x14ac:dyDescent="0.2">
      <c r="A238" s="386">
        <v>237</v>
      </c>
      <c r="B238" s="358"/>
      <c r="C238" s="358"/>
      <c r="D238" s="358"/>
      <c r="O238" s="350">
        <f t="shared" si="20"/>
        <v>0</v>
      </c>
      <c r="R238" s="352">
        <f t="shared" si="18"/>
        <v>-366</v>
      </c>
      <c r="W238" s="356">
        <f t="shared" si="19"/>
        <v>0</v>
      </c>
    </row>
    <row r="239" spans="1:23" ht="12.75" hidden="1" customHeight="1" x14ac:dyDescent="0.2">
      <c r="A239" s="386">
        <v>238</v>
      </c>
      <c r="B239" s="358"/>
      <c r="C239" s="358"/>
      <c r="D239" s="358"/>
      <c r="O239" s="350">
        <f t="shared" si="20"/>
        <v>0</v>
      </c>
      <c r="R239" s="352">
        <f t="shared" si="18"/>
        <v>-366</v>
      </c>
      <c r="W239" s="356">
        <f t="shared" si="19"/>
        <v>0</v>
      </c>
    </row>
    <row r="240" spans="1:23" ht="12.75" hidden="1" customHeight="1" x14ac:dyDescent="0.2">
      <c r="A240" s="386">
        <v>239</v>
      </c>
      <c r="B240" s="358"/>
      <c r="C240" s="358"/>
      <c r="D240" s="358"/>
      <c r="O240" s="350">
        <f t="shared" si="20"/>
        <v>0</v>
      </c>
      <c r="R240" s="352">
        <f t="shared" si="18"/>
        <v>-366</v>
      </c>
      <c r="W240" s="356">
        <f t="shared" si="19"/>
        <v>0</v>
      </c>
    </row>
    <row r="241" spans="1:23" ht="12.75" hidden="1" customHeight="1" x14ac:dyDescent="0.2">
      <c r="A241" s="386">
        <v>240</v>
      </c>
      <c r="B241" s="358"/>
      <c r="C241" s="358"/>
      <c r="D241" s="358"/>
      <c r="O241" s="350">
        <f t="shared" si="20"/>
        <v>0</v>
      </c>
      <c r="R241" s="352">
        <f t="shared" si="18"/>
        <v>-366</v>
      </c>
      <c r="W241" s="356">
        <f t="shared" si="19"/>
        <v>0</v>
      </c>
    </row>
    <row r="242" spans="1:23" ht="12.75" hidden="1" customHeight="1" x14ac:dyDescent="0.2">
      <c r="A242" s="386">
        <v>241</v>
      </c>
      <c r="B242" s="358"/>
      <c r="C242" s="358"/>
      <c r="D242" s="358"/>
      <c r="O242" s="350">
        <f t="shared" si="20"/>
        <v>0</v>
      </c>
      <c r="R242" s="352">
        <f t="shared" si="18"/>
        <v>-366</v>
      </c>
      <c r="W242" s="356">
        <f t="shared" si="19"/>
        <v>0</v>
      </c>
    </row>
    <row r="243" spans="1:23" ht="12.75" hidden="1" customHeight="1" x14ac:dyDescent="0.2">
      <c r="A243" s="386">
        <v>242</v>
      </c>
      <c r="B243" s="358"/>
      <c r="C243" s="358"/>
      <c r="D243" s="358"/>
      <c r="O243" s="350">
        <f t="shared" si="20"/>
        <v>0</v>
      </c>
      <c r="R243" s="352">
        <f t="shared" si="18"/>
        <v>-366</v>
      </c>
      <c r="W243" s="356">
        <f t="shared" si="19"/>
        <v>0</v>
      </c>
    </row>
    <row r="244" spans="1:23" ht="12.75" hidden="1" customHeight="1" x14ac:dyDescent="0.2">
      <c r="A244" s="386">
        <v>243</v>
      </c>
      <c r="B244" s="358"/>
      <c r="C244" s="358"/>
      <c r="D244" s="358"/>
      <c r="O244" s="350">
        <f t="shared" si="20"/>
        <v>0</v>
      </c>
      <c r="R244" s="352">
        <f t="shared" si="18"/>
        <v>-366</v>
      </c>
      <c r="W244" s="356">
        <f t="shared" si="19"/>
        <v>0</v>
      </c>
    </row>
    <row r="245" spans="1:23" ht="12.75" hidden="1" customHeight="1" x14ac:dyDescent="0.2">
      <c r="A245" s="386">
        <v>244</v>
      </c>
      <c r="B245" s="358"/>
      <c r="C245" s="358"/>
      <c r="D245" s="358"/>
      <c r="O245" s="350">
        <f t="shared" si="20"/>
        <v>0</v>
      </c>
      <c r="R245" s="352">
        <f t="shared" si="18"/>
        <v>-366</v>
      </c>
      <c r="W245" s="356">
        <f t="shared" si="19"/>
        <v>0</v>
      </c>
    </row>
    <row r="246" spans="1:23" ht="12.75" hidden="1" customHeight="1" x14ac:dyDescent="0.2">
      <c r="A246" s="386">
        <v>245</v>
      </c>
      <c r="B246" s="358"/>
      <c r="C246" s="358"/>
      <c r="D246" s="358"/>
      <c r="O246" s="350">
        <f t="shared" si="20"/>
        <v>0</v>
      </c>
      <c r="R246" s="352">
        <f t="shared" si="18"/>
        <v>-366</v>
      </c>
      <c r="W246" s="356">
        <f t="shared" si="19"/>
        <v>0</v>
      </c>
    </row>
    <row r="247" spans="1:23" ht="12.75" hidden="1" customHeight="1" x14ac:dyDescent="0.2">
      <c r="A247" s="386">
        <v>246</v>
      </c>
      <c r="B247" s="358"/>
      <c r="C247" s="358"/>
      <c r="D247" s="358"/>
      <c r="O247" s="350">
        <f t="shared" si="20"/>
        <v>0</v>
      </c>
      <c r="R247" s="352">
        <f t="shared" si="18"/>
        <v>-366</v>
      </c>
      <c r="W247" s="356">
        <f t="shared" si="19"/>
        <v>0</v>
      </c>
    </row>
    <row r="248" spans="1:23" ht="12.75" hidden="1" customHeight="1" x14ac:dyDescent="0.2">
      <c r="A248" s="386">
        <v>247</v>
      </c>
      <c r="B248" s="358"/>
      <c r="C248" s="358"/>
      <c r="D248" s="358"/>
      <c r="O248" s="350">
        <f t="shared" si="20"/>
        <v>0</v>
      </c>
      <c r="R248" s="352">
        <f t="shared" si="18"/>
        <v>-366</v>
      </c>
      <c r="W248" s="356">
        <f t="shared" si="19"/>
        <v>0</v>
      </c>
    </row>
    <row r="249" spans="1:23" ht="12.75" hidden="1" customHeight="1" x14ac:dyDescent="0.2">
      <c r="A249" s="386">
        <v>248</v>
      </c>
      <c r="B249" s="358"/>
      <c r="C249" s="358"/>
      <c r="D249" s="358"/>
      <c r="O249" s="350">
        <f t="shared" si="20"/>
        <v>0</v>
      </c>
      <c r="R249" s="352">
        <f t="shared" si="18"/>
        <v>-366</v>
      </c>
      <c r="W249" s="356">
        <f t="shared" si="19"/>
        <v>0</v>
      </c>
    </row>
    <row r="250" spans="1:23" ht="12.75" hidden="1" customHeight="1" x14ac:dyDescent="0.2">
      <c r="A250" s="386">
        <v>249</v>
      </c>
      <c r="B250" s="358"/>
      <c r="C250" s="358"/>
      <c r="D250" s="358"/>
      <c r="O250" s="350">
        <f t="shared" si="20"/>
        <v>0</v>
      </c>
      <c r="R250" s="352">
        <f t="shared" si="18"/>
        <v>-366</v>
      </c>
      <c r="W250" s="356">
        <f t="shared" si="19"/>
        <v>0</v>
      </c>
    </row>
    <row r="251" spans="1:23" ht="12.75" hidden="1" customHeight="1" x14ac:dyDescent="0.2">
      <c r="A251" s="386">
        <v>250</v>
      </c>
      <c r="B251" s="358"/>
      <c r="C251" s="358"/>
      <c r="D251" s="358"/>
      <c r="O251" s="350">
        <f t="shared" si="20"/>
        <v>0</v>
      </c>
      <c r="R251" s="352">
        <f t="shared" si="18"/>
        <v>-366</v>
      </c>
      <c r="W251" s="356">
        <f t="shared" si="19"/>
        <v>0</v>
      </c>
    </row>
    <row r="252" spans="1:23" ht="12.75" hidden="1" customHeight="1" x14ac:dyDescent="0.2">
      <c r="A252" s="386">
        <v>251</v>
      </c>
      <c r="B252" s="358"/>
      <c r="C252" s="358"/>
      <c r="D252" s="358"/>
      <c r="O252" s="350">
        <f t="shared" si="20"/>
        <v>0</v>
      </c>
      <c r="R252" s="352">
        <f t="shared" si="18"/>
        <v>-366</v>
      </c>
      <c r="W252" s="356">
        <f t="shared" si="19"/>
        <v>0</v>
      </c>
    </row>
    <row r="253" spans="1:23" ht="12.75" hidden="1" customHeight="1" x14ac:dyDescent="0.2">
      <c r="A253" s="386">
        <v>252</v>
      </c>
      <c r="B253" s="358"/>
      <c r="C253" s="358"/>
      <c r="D253" s="358"/>
      <c r="O253" s="350">
        <f t="shared" si="20"/>
        <v>0</v>
      </c>
      <c r="R253" s="352">
        <f t="shared" si="18"/>
        <v>-366</v>
      </c>
      <c r="W253" s="356">
        <f t="shared" si="19"/>
        <v>0</v>
      </c>
    </row>
    <row r="254" spans="1:23" ht="12.75" hidden="1" customHeight="1" x14ac:dyDescent="0.2">
      <c r="A254" s="386">
        <v>253</v>
      </c>
      <c r="B254" s="358"/>
      <c r="C254" s="358"/>
      <c r="D254" s="358"/>
      <c r="O254" s="350">
        <f t="shared" si="20"/>
        <v>0</v>
      </c>
      <c r="R254" s="352">
        <f t="shared" si="18"/>
        <v>-366</v>
      </c>
      <c r="W254" s="356">
        <f t="shared" si="19"/>
        <v>0</v>
      </c>
    </row>
    <row r="255" spans="1:23" ht="12.75" hidden="1" customHeight="1" x14ac:dyDescent="0.2">
      <c r="A255" s="386">
        <v>254</v>
      </c>
      <c r="B255" s="358"/>
      <c r="C255" s="358"/>
      <c r="D255" s="358"/>
      <c r="O255" s="350">
        <f t="shared" si="20"/>
        <v>0</v>
      </c>
      <c r="R255" s="352">
        <f t="shared" si="18"/>
        <v>-366</v>
      </c>
      <c r="W255" s="356">
        <f t="shared" si="19"/>
        <v>0</v>
      </c>
    </row>
    <row r="256" spans="1:23" ht="12.75" hidden="1" customHeight="1" x14ac:dyDescent="0.2">
      <c r="A256" s="386">
        <v>255</v>
      </c>
      <c r="B256" s="358"/>
      <c r="C256" s="358"/>
      <c r="D256" s="358"/>
      <c r="O256" s="350">
        <f t="shared" si="20"/>
        <v>0</v>
      </c>
      <c r="R256" s="352">
        <f t="shared" si="18"/>
        <v>-366</v>
      </c>
      <c r="W256" s="356">
        <f t="shared" si="19"/>
        <v>0</v>
      </c>
    </row>
    <row r="257" spans="1:23" ht="12.75" hidden="1" customHeight="1" x14ac:dyDescent="0.2">
      <c r="A257" s="386">
        <v>256</v>
      </c>
      <c r="B257" s="358"/>
      <c r="C257" s="358"/>
      <c r="D257" s="358"/>
      <c r="O257" s="350">
        <f t="shared" si="20"/>
        <v>0</v>
      </c>
      <c r="R257" s="352">
        <f t="shared" si="18"/>
        <v>-366</v>
      </c>
      <c r="W257" s="356">
        <f t="shared" si="19"/>
        <v>0</v>
      </c>
    </row>
    <row r="258" spans="1:23" ht="12.75" hidden="1" customHeight="1" x14ac:dyDescent="0.2">
      <c r="A258" s="386">
        <v>257</v>
      </c>
      <c r="B258" s="358"/>
      <c r="C258" s="358"/>
      <c r="D258" s="358"/>
      <c r="O258" s="350">
        <f t="shared" si="20"/>
        <v>0</v>
      </c>
      <c r="R258" s="352">
        <f t="shared" si="18"/>
        <v>-366</v>
      </c>
      <c r="W258" s="356">
        <f t="shared" si="19"/>
        <v>0</v>
      </c>
    </row>
    <row r="259" spans="1:23" ht="12.75" hidden="1" customHeight="1" x14ac:dyDescent="0.2">
      <c r="A259" s="386">
        <v>258</v>
      </c>
      <c r="B259" s="358"/>
      <c r="C259" s="358"/>
      <c r="D259" s="358"/>
      <c r="O259" s="350">
        <f t="shared" si="20"/>
        <v>0</v>
      </c>
      <c r="R259" s="352">
        <f t="shared" si="18"/>
        <v>-366</v>
      </c>
      <c r="W259" s="356">
        <f t="shared" si="19"/>
        <v>0</v>
      </c>
    </row>
    <row r="260" spans="1:23" ht="12.75" hidden="1" customHeight="1" x14ac:dyDescent="0.2">
      <c r="A260" s="386">
        <v>259</v>
      </c>
      <c r="B260" s="358"/>
      <c r="C260" s="358"/>
      <c r="D260" s="358"/>
      <c r="O260" s="350">
        <f t="shared" si="20"/>
        <v>0</v>
      </c>
      <c r="R260" s="352">
        <f t="shared" ref="R260:R323" si="21">SUM(M260-366)</f>
        <v>-366</v>
      </c>
      <c r="W260" s="356">
        <f t="shared" ref="W260:W323" si="22">M260</f>
        <v>0</v>
      </c>
    </row>
    <row r="261" spans="1:23" ht="12.75" hidden="1" customHeight="1" x14ac:dyDescent="0.2">
      <c r="A261" s="386">
        <v>260</v>
      </c>
      <c r="B261" s="358"/>
      <c r="C261" s="358"/>
      <c r="D261" s="358"/>
      <c r="O261" s="350">
        <f t="shared" si="20"/>
        <v>0</v>
      </c>
      <c r="R261" s="352">
        <f t="shared" si="21"/>
        <v>-366</v>
      </c>
      <c r="W261" s="356">
        <f t="shared" si="22"/>
        <v>0</v>
      </c>
    </row>
    <row r="262" spans="1:23" ht="12.75" hidden="1" customHeight="1" x14ac:dyDescent="0.2">
      <c r="A262" s="386">
        <v>261</v>
      </c>
      <c r="B262" s="358"/>
      <c r="C262" s="358"/>
      <c r="D262" s="358"/>
      <c r="O262" s="350">
        <f t="shared" si="20"/>
        <v>0</v>
      </c>
      <c r="R262" s="352">
        <f t="shared" si="21"/>
        <v>-366</v>
      </c>
      <c r="W262" s="356">
        <f t="shared" si="22"/>
        <v>0</v>
      </c>
    </row>
    <row r="263" spans="1:23" ht="12.75" hidden="1" customHeight="1" x14ac:dyDescent="0.2">
      <c r="A263" s="386">
        <v>262</v>
      </c>
      <c r="B263" s="358"/>
      <c r="C263" s="358"/>
      <c r="D263" s="358"/>
      <c r="O263" s="350">
        <f t="shared" si="20"/>
        <v>0</v>
      </c>
      <c r="R263" s="352">
        <f t="shared" si="21"/>
        <v>-366</v>
      </c>
      <c r="W263" s="356">
        <f t="shared" si="22"/>
        <v>0</v>
      </c>
    </row>
    <row r="264" spans="1:23" ht="12.75" hidden="1" customHeight="1" x14ac:dyDescent="0.2">
      <c r="A264" s="386">
        <v>263</v>
      </c>
      <c r="B264" s="358"/>
      <c r="C264" s="358"/>
      <c r="D264" s="358"/>
      <c r="O264" s="350">
        <f t="shared" si="20"/>
        <v>0</v>
      </c>
      <c r="R264" s="352">
        <f t="shared" si="21"/>
        <v>-366</v>
      </c>
      <c r="W264" s="356">
        <f t="shared" si="22"/>
        <v>0</v>
      </c>
    </row>
    <row r="265" spans="1:23" ht="12.75" hidden="1" customHeight="1" x14ac:dyDescent="0.2">
      <c r="A265" s="386">
        <v>264</v>
      </c>
      <c r="B265" s="358"/>
      <c r="C265" s="358"/>
      <c r="D265" s="358"/>
      <c r="O265" s="350">
        <f t="shared" ref="O265:O328" si="23">M265</f>
        <v>0</v>
      </c>
      <c r="R265" s="352">
        <f t="shared" si="21"/>
        <v>-366</v>
      </c>
      <c r="W265" s="356">
        <f t="shared" si="22"/>
        <v>0</v>
      </c>
    </row>
    <row r="266" spans="1:23" ht="12.75" hidden="1" customHeight="1" x14ac:dyDescent="0.2">
      <c r="A266" s="386">
        <v>265</v>
      </c>
      <c r="B266" s="358"/>
      <c r="C266" s="358"/>
      <c r="D266" s="358"/>
      <c r="O266" s="350">
        <f t="shared" si="23"/>
        <v>0</v>
      </c>
      <c r="R266" s="352">
        <f t="shared" si="21"/>
        <v>-366</v>
      </c>
      <c r="W266" s="356">
        <f t="shared" si="22"/>
        <v>0</v>
      </c>
    </row>
    <row r="267" spans="1:23" ht="12.75" hidden="1" customHeight="1" x14ac:dyDescent="0.2">
      <c r="A267" s="386">
        <v>266</v>
      </c>
      <c r="B267" s="358"/>
      <c r="C267" s="358"/>
      <c r="D267" s="358"/>
      <c r="O267" s="350">
        <f t="shared" si="23"/>
        <v>0</v>
      </c>
      <c r="R267" s="352">
        <f t="shared" si="21"/>
        <v>-366</v>
      </c>
      <c r="W267" s="356">
        <f t="shared" si="22"/>
        <v>0</v>
      </c>
    </row>
    <row r="268" spans="1:23" ht="12.75" hidden="1" customHeight="1" x14ac:dyDescent="0.2">
      <c r="A268" s="386">
        <v>267</v>
      </c>
      <c r="B268" s="358"/>
      <c r="C268" s="358"/>
      <c r="D268" s="358"/>
      <c r="O268" s="350">
        <f t="shared" si="23"/>
        <v>0</v>
      </c>
      <c r="R268" s="352">
        <f t="shared" si="21"/>
        <v>-366</v>
      </c>
      <c r="W268" s="356">
        <f t="shared" si="22"/>
        <v>0</v>
      </c>
    </row>
    <row r="269" spans="1:23" ht="12.75" hidden="1" customHeight="1" x14ac:dyDescent="0.2">
      <c r="A269" s="386">
        <v>268</v>
      </c>
      <c r="B269" s="358"/>
      <c r="C269" s="358"/>
      <c r="D269" s="358"/>
      <c r="O269" s="350">
        <f t="shared" si="23"/>
        <v>0</v>
      </c>
      <c r="R269" s="352">
        <f t="shared" si="21"/>
        <v>-366</v>
      </c>
      <c r="W269" s="356">
        <f t="shared" si="22"/>
        <v>0</v>
      </c>
    </row>
    <row r="270" spans="1:23" ht="12.75" hidden="1" customHeight="1" x14ac:dyDescent="0.2">
      <c r="A270" s="386">
        <v>269</v>
      </c>
      <c r="B270" s="358"/>
      <c r="C270" s="358"/>
      <c r="D270" s="358"/>
      <c r="O270" s="350">
        <f t="shared" si="23"/>
        <v>0</v>
      </c>
      <c r="R270" s="352">
        <f t="shared" si="21"/>
        <v>-366</v>
      </c>
      <c r="W270" s="356">
        <f t="shared" si="22"/>
        <v>0</v>
      </c>
    </row>
    <row r="271" spans="1:23" ht="12.75" hidden="1" customHeight="1" x14ac:dyDescent="0.2">
      <c r="A271" s="386">
        <v>270</v>
      </c>
      <c r="B271" s="358"/>
      <c r="C271" s="358"/>
      <c r="D271" s="358"/>
      <c r="O271" s="350">
        <f t="shared" si="23"/>
        <v>0</v>
      </c>
      <c r="R271" s="352">
        <f t="shared" si="21"/>
        <v>-366</v>
      </c>
      <c r="W271" s="356">
        <f t="shared" si="22"/>
        <v>0</v>
      </c>
    </row>
    <row r="272" spans="1:23" ht="12.75" hidden="1" customHeight="1" x14ac:dyDescent="0.2">
      <c r="A272" s="386">
        <v>271</v>
      </c>
      <c r="B272" s="358"/>
      <c r="C272" s="358"/>
      <c r="D272" s="358"/>
      <c r="O272" s="350">
        <f t="shared" si="23"/>
        <v>0</v>
      </c>
      <c r="R272" s="352">
        <f t="shared" si="21"/>
        <v>-366</v>
      </c>
      <c r="W272" s="356">
        <f t="shared" si="22"/>
        <v>0</v>
      </c>
    </row>
    <row r="273" spans="1:23" ht="12.75" hidden="1" customHeight="1" x14ac:dyDescent="0.2">
      <c r="A273" s="386">
        <v>272</v>
      </c>
      <c r="B273" s="358"/>
      <c r="C273" s="358"/>
      <c r="D273" s="358"/>
      <c r="O273" s="350">
        <f t="shared" si="23"/>
        <v>0</v>
      </c>
      <c r="R273" s="352">
        <f t="shared" si="21"/>
        <v>-366</v>
      </c>
      <c r="W273" s="356">
        <f t="shared" si="22"/>
        <v>0</v>
      </c>
    </row>
    <row r="274" spans="1:23" ht="12.75" hidden="1" customHeight="1" x14ac:dyDescent="0.2">
      <c r="A274" s="386">
        <v>273</v>
      </c>
      <c r="B274" s="358"/>
      <c r="C274" s="358"/>
      <c r="D274" s="358"/>
      <c r="O274" s="350">
        <f t="shared" si="23"/>
        <v>0</v>
      </c>
      <c r="R274" s="352">
        <f t="shared" si="21"/>
        <v>-366</v>
      </c>
      <c r="W274" s="356">
        <f t="shared" si="22"/>
        <v>0</v>
      </c>
    </row>
    <row r="275" spans="1:23" ht="12.75" hidden="1" customHeight="1" x14ac:dyDescent="0.2">
      <c r="A275" s="386">
        <v>274</v>
      </c>
      <c r="B275" s="358"/>
      <c r="C275" s="358"/>
      <c r="D275" s="358"/>
      <c r="O275" s="350">
        <f t="shared" si="23"/>
        <v>0</v>
      </c>
      <c r="R275" s="352">
        <f t="shared" si="21"/>
        <v>-366</v>
      </c>
      <c r="W275" s="356">
        <f t="shared" si="22"/>
        <v>0</v>
      </c>
    </row>
    <row r="276" spans="1:23" ht="12.75" hidden="1" customHeight="1" x14ac:dyDescent="0.2">
      <c r="A276" s="386">
        <v>275</v>
      </c>
      <c r="B276" s="358"/>
      <c r="C276" s="358"/>
      <c r="D276" s="358"/>
      <c r="O276" s="350">
        <f t="shared" si="23"/>
        <v>0</v>
      </c>
      <c r="R276" s="352">
        <f t="shared" si="21"/>
        <v>-366</v>
      </c>
      <c r="W276" s="356">
        <f t="shared" si="22"/>
        <v>0</v>
      </c>
    </row>
    <row r="277" spans="1:23" ht="12.75" hidden="1" customHeight="1" x14ac:dyDescent="0.2">
      <c r="A277" s="386">
        <v>276</v>
      </c>
      <c r="B277" s="358"/>
      <c r="C277" s="358"/>
      <c r="D277" s="358"/>
      <c r="O277" s="350">
        <f t="shared" si="23"/>
        <v>0</v>
      </c>
      <c r="R277" s="352">
        <f t="shared" si="21"/>
        <v>-366</v>
      </c>
      <c r="W277" s="356">
        <f t="shared" si="22"/>
        <v>0</v>
      </c>
    </row>
    <row r="278" spans="1:23" ht="12.75" hidden="1" customHeight="1" x14ac:dyDescent="0.2">
      <c r="A278" s="386">
        <v>277</v>
      </c>
      <c r="B278" s="358"/>
      <c r="C278" s="358"/>
      <c r="D278" s="358"/>
      <c r="O278" s="350">
        <f t="shared" si="23"/>
        <v>0</v>
      </c>
      <c r="R278" s="352">
        <f t="shared" si="21"/>
        <v>-366</v>
      </c>
      <c r="W278" s="356">
        <f t="shared" si="22"/>
        <v>0</v>
      </c>
    </row>
    <row r="279" spans="1:23" ht="12.75" hidden="1" customHeight="1" x14ac:dyDescent="0.2">
      <c r="A279" s="386">
        <v>278</v>
      </c>
      <c r="B279" s="358"/>
      <c r="C279" s="358"/>
      <c r="D279" s="358"/>
      <c r="O279" s="350">
        <f t="shared" si="23"/>
        <v>0</v>
      </c>
      <c r="R279" s="352">
        <f t="shared" si="21"/>
        <v>-366</v>
      </c>
      <c r="W279" s="356">
        <f t="shared" si="22"/>
        <v>0</v>
      </c>
    </row>
    <row r="280" spans="1:23" ht="12.75" hidden="1" customHeight="1" x14ac:dyDescent="0.2">
      <c r="A280" s="386">
        <v>279</v>
      </c>
      <c r="B280" s="358"/>
      <c r="C280" s="358"/>
      <c r="D280" s="358"/>
      <c r="O280" s="350">
        <f t="shared" si="23"/>
        <v>0</v>
      </c>
      <c r="R280" s="352">
        <f t="shared" si="21"/>
        <v>-366</v>
      </c>
      <c r="W280" s="356">
        <f t="shared" si="22"/>
        <v>0</v>
      </c>
    </row>
    <row r="281" spans="1:23" ht="12.75" hidden="1" customHeight="1" x14ac:dyDescent="0.2">
      <c r="A281" s="386">
        <v>280</v>
      </c>
      <c r="B281" s="358"/>
      <c r="C281" s="358"/>
      <c r="D281" s="358"/>
      <c r="O281" s="350">
        <f t="shared" si="23"/>
        <v>0</v>
      </c>
      <c r="R281" s="352">
        <f t="shared" si="21"/>
        <v>-366</v>
      </c>
      <c r="W281" s="356">
        <f t="shared" si="22"/>
        <v>0</v>
      </c>
    </row>
    <row r="282" spans="1:23" ht="12.75" hidden="1" customHeight="1" x14ac:dyDescent="0.2">
      <c r="A282" s="386">
        <v>281</v>
      </c>
      <c r="B282" s="358"/>
      <c r="C282" s="358"/>
      <c r="D282" s="358"/>
      <c r="O282" s="350">
        <f t="shared" si="23"/>
        <v>0</v>
      </c>
      <c r="R282" s="352">
        <f t="shared" si="21"/>
        <v>-366</v>
      </c>
      <c r="W282" s="356">
        <f t="shared" si="22"/>
        <v>0</v>
      </c>
    </row>
    <row r="283" spans="1:23" ht="12.75" hidden="1" customHeight="1" x14ac:dyDescent="0.2">
      <c r="A283" s="386">
        <v>282</v>
      </c>
      <c r="B283" s="358"/>
      <c r="C283" s="358"/>
      <c r="D283" s="358"/>
      <c r="O283" s="350">
        <f t="shared" si="23"/>
        <v>0</v>
      </c>
      <c r="R283" s="352">
        <f t="shared" si="21"/>
        <v>-366</v>
      </c>
      <c r="W283" s="356">
        <f t="shared" si="22"/>
        <v>0</v>
      </c>
    </row>
    <row r="284" spans="1:23" ht="12.75" hidden="1" customHeight="1" x14ac:dyDescent="0.2">
      <c r="A284" s="386">
        <v>283</v>
      </c>
      <c r="B284" s="358"/>
      <c r="C284" s="358"/>
      <c r="D284" s="358"/>
      <c r="O284" s="350">
        <f t="shared" si="23"/>
        <v>0</v>
      </c>
      <c r="R284" s="352">
        <f t="shared" si="21"/>
        <v>-366</v>
      </c>
      <c r="W284" s="356">
        <f t="shared" si="22"/>
        <v>0</v>
      </c>
    </row>
    <row r="285" spans="1:23" ht="12.75" hidden="1" customHeight="1" x14ac:dyDescent="0.2">
      <c r="A285" s="386">
        <v>284</v>
      </c>
      <c r="B285" s="358"/>
      <c r="C285" s="358"/>
      <c r="D285" s="358"/>
      <c r="O285" s="350">
        <f t="shared" si="23"/>
        <v>0</v>
      </c>
      <c r="R285" s="352">
        <f t="shared" si="21"/>
        <v>-366</v>
      </c>
      <c r="W285" s="356">
        <f t="shared" si="22"/>
        <v>0</v>
      </c>
    </row>
    <row r="286" spans="1:23" ht="12.75" hidden="1" customHeight="1" x14ac:dyDescent="0.2">
      <c r="A286" s="386">
        <v>285</v>
      </c>
      <c r="B286" s="358"/>
      <c r="C286" s="358"/>
      <c r="D286" s="358"/>
      <c r="O286" s="350">
        <f t="shared" si="23"/>
        <v>0</v>
      </c>
      <c r="R286" s="352">
        <f t="shared" si="21"/>
        <v>-366</v>
      </c>
      <c r="W286" s="356">
        <f t="shared" si="22"/>
        <v>0</v>
      </c>
    </row>
    <row r="287" spans="1:23" ht="12.75" hidden="1" customHeight="1" x14ac:dyDescent="0.2">
      <c r="A287" s="386">
        <v>286</v>
      </c>
      <c r="B287" s="358"/>
      <c r="C287" s="358"/>
      <c r="D287" s="358"/>
      <c r="O287" s="350">
        <f t="shared" si="23"/>
        <v>0</v>
      </c>
      <c r="R287" s="352">
        <f t="shared" si="21"/>
        <v>-366</v>
      </c>
      <c r="W287" s="356">
        <f t="shared" si="22"/>
        <v>0</v>
      </c>
    </row>
    <row r="288" spans="1:23" ht="12.75" hidden="1" customHeight="1" x14ac:dyDescent="0.2">
      <c r="A288" s="386">
        <v>287</v>
      </c>
      <c r="B288" s="358"/>
      <c r="C288" s="358"/>
      <c r="D288" s="358"/>
      <c r="O288" s="350">
        <f t="shared" si="23"/>
        <v>0</v>
      </c>
      <c r="R288" s="352">
        <f t="shared" si="21"/>
        <v>-366</v>
      </c>
      <c r="W288" s="356">
        <f t="shared" si="22"/>
        <v>0</v>
      </c>
    </row>
    <row r="289" spans="1:23" ht="12.75" hidden="1" customHeight="1" x14ac:dyDescent="0.2">
      <c r="A289" s="386">
        <v>288</v>
      </c>
      <c r="B289" s="358"/>
      <c r="C289" s="358"/>
      <c r="D289" s="358"/>
      <c r="O289" s="350">
        <f t="shared" si="23"/>
        <v>0</v>
      </c>
      <c r="R289" s="352">
        <f t="shared" si="21"/>
        <v>-366</v>
      </c>
      <c r="W289" s="356">
        <f t="shared" si="22"/>
        <v>0</v>
      </c>
    </row>
    <row r="290" spans="1:23" ht="12.75" hidden="1" customHeight="1" x14ac:dyDescent="0.2">
      <c r="A290" s="386">
        <v>289</v>
      </c>
      <c r="B290" s="358"/>
      <c r="C290" s="358"/>
      <c r="D290" s="358"/>
      <c r="O290" s="350">
        <f t="shared" si="23"/>
        <v>0</v>
      </c>
      <c r="R290" s="352">
        <f t="shared" si="21"/>
        <v>-366</v>
      </c>
      <c r="W290" s="356">
        <f t="shared" si="22"/>
        <v>0</v>
      </c>
    </row>
    <row r="291" spans="1:23" ht="12.75" hidden="1" customHeight="1" x14ac:dyDescent="0.2">
      <c r="A291" s="386">
        <v>290</v>
      </c>
      <c r="B291" s="358"/>
      <c r="C291" s="358"/>
      <c r="D291" s="358"/>
      <c r="O291" s="350">
        <f t="shared" si="23"/>
        <v>0</v>
      </c>
      <c r="R291" s="352">
        <f t="shared" si="21"/>
        <v>-366</v>
      </c>
      <c r="W291" s="356">
        <f t="shared" si="22"/>
        <v>0</v>
      </c>
    </row>
    <row r="292" spans="1:23" ht="12.75" hidden="1" customHeight="1" x14ac:dyDescent="0.2">
      <c r="A292" s="386">
        <v>291</v>
      </c>
      <c r="B292" s="358"/>
      <c r="C292" s="358"/>
      <c r="D292" s="358"/>
      <c r="O292" s="350">
        <f t="shared" si="23"/>
        <v>0</v>
      </c>
      <c r="R292" s="352">
        <f t="shared" si="21"/>
        <v>-366</v>
      </c>
      <c r="W292" s="356">
        <f t="shared" si="22"/>
        <v>0</v>
      </c>
    </row>
    <row r="293" spans="1:23" ht="12.75" hidden="1" customHeight="1" x14ac:dyDescent="0.2">
      <c r="A293" s="386">
        <v>292</v>
      </c>
      <c r="B293" s="358"/>
      <c r="C293" s="358"/>
      <c r="D293" s="358"/>
      <c r="O293" s="350">
        <f t="shared" si="23"/>
        <v>0</v>
      </c>
      <c r="R293" s="352">
        <f t="shared" si="21"/>
        <v>-366</v>
      </c>
      <c r="W293" s="356">
        <f t="shared" si="22"/>
        <v>0</v>
      </c>
    </row>
    <row r="294" spans="1:23" ht="12.75" hidden="1" customHeight="1" x14ac:dyDescent="0.2">
      <c r="A294" s="386">
        <v>293</v>
      </c>
      <c r="B294" s="358"/>
      <c r="C294" s="358"/>
      <c r="D294" s="358"/>
      <c r="O294" s="350">
        <f t="shared" si="23"/>
        <v>0</v>
      </c>
      <c r="R294" s="352">
        <f t="shared" si="21"/>
        <v>-366</v>
      </c>
      <c r="W294" s="356">
        <f t="shared" si="22"/>
        <v>0</v>
      </c>
    </row>
    <row r="295" spans="1:23" ht="12.75" hidden="1" customHeight="1" x14ac:dyDescent="0.2">
      <c r="A295" s="386">
        <v>294</v>
      </c>
      <c r="B295" s="358"/>
      <c r="C295" s="358"/>
      <c r="D295" s="358"/>
      <c r="O295" s="350">
        <f t="shared" si="23"/>
        <v>0</v>
      </c>
      <c r="R295" s="352">
        <f t="shared" si="21"/>
        <v>-366</v>
      </c>
      <c r="W295" s="356">
        <f t="shared" si="22"/>
        <v>0</v>
      </c>
    </row>
    <row r="296" spans="1:23" ht="12.75" hidden="1" customHeight="1" x14ac:dyDescent="0.2">
      <c r="A296" s="386">
        <v>295</v>
      </c>
      <c r="B296" s="358"/>
      <c r="C296" s="358"/>
      <c r="D296" s="358"/>
      <c r="O296" s="350">
        <f t="shared" si="23"/>
        <v>0</v>
      </c>
      <c r="R296" s="352">
        <f t="shared" si="21"/>
        <v>-366</v>
      </c>
      <c r="W296" s="356">
        <f t="shared" si="22"/>
        <v>0</v>
      </c>
    </row>
    <row r="297" spans="1:23" ht="12.75" hidden="1" customHeight="1" x14ac:dyDescent="0.2">
      <c r="A297" s="386">
        <v>296</v>
      </c>
      <c r="B297" s="358"/>
      <c r="C297" s="358"/>
      <c r="D297" s="358"/>
      <c r="O297" s="350">
        <f t="shared" si="23"/>
        <v>0</v>
      </c>
      <c r="R297" s="352">
        <f t="shared" si="21"/>
        <v>-366</v>
      </c>
      <c r="W297" s="356">
        <f t="shared" si="22"/>
        <v>0</v>
      </c>
    </row>
    <row r="298" spans="1:23" ht="12.75" hidden="1" customHeight="1" x14ac:dyDescent="0.2">
      <c r="A298" s="386">
        <v>297</v>
      </c>
      <c r="B298" s="358"/>
      <c r="C298" s="358"/>
      <c r="D298" s="358"/>
      <c r="O298" s="350">
        <f t="shared" si="23"/>
        <v>0</v>
      </c>
      <c r="R298" s="352">
        <f t="shared" si="21"/>
        <v>-366</v>
      </c>
      <c r="W298" s="356">
        <f t="shared" si="22"/>
        <v>0</v>
      </c>
    </row>
    <row r="299" spans="1:23" ht="12.75" hidden="1" customHeight="1" x14ac:dyDescent="0.2">
      <c r="A299" s="386">
        <v>298</v>
      </c>
      <c r="B299" s="358"/>
      <c r="C299" s="358"/>
      <c r="D299" s="358"/>
      <c r="O299" s="350">
        <f t="shared" si="23"/>
        <v>0</v>
      </c>
      <c r="R299" s="352">
        <f t="shared" si="21"/>
        <v>-366</v>
      </c>
      <c r="W299" s="356">
        <f t="shared" si="22"/>
        <v>0</v>
      </c>
    </row>
    <row r="300" spans="1:23" ht="12.75" hidden="1" customHeight="1" x14ac:dyDescent="0.2">
      <c r="A300" s="386">
        <v>299</v>
      </c>
      <c r="B300" s="358"/>
      <c r="C300" s="358"/>
      <c r="D300" s="358"/>
      <c r="O300" s="350">
        <f t="shared" si="23"/>
        <v>0</v>
      </c>
      <c r="R300" s="352">
        <f t="shared" si="21"/>
        <v>-366</v>
      </c>
      <c r="W300" s="356">
        <f t="shared" si="22"/>
        <v>0</v>
      </c>
    </row>
    <row r="301" spans="1:23" ht="12.75" hidden="1" customHeight="1" x14ac:dyDescent="0.2">
      <c r="A301" s="386">
        <v>300</v>
      </c>
      <c r="B301" s="358"/>
      <c r="C301" s="358"/>
      <c r="D301" s="358"/>
      <c r="O301" s="350">
        <f t="shared" si="23"/>
        <v>0</v>
      </c>
      <c r="R301" s="352">
        <f t="shared" si="21"/>
        <v>-366</v>
      </c>
      <c r="W301" s="356">
        <f t="shared" si="22"/>
        <v>0</v>
      </c>
    </row>
    <row r="302" spans="1:23" ht="12.75" hidden="1" customHeight="1" x14ac:dyDescent="0.2">
      <c r="A302" s="386">
        <v>301</v>
      </c>
      <c r="B302" s="358"/>
      <c r="C302" s="358"/>
      <c r="D302" s="358"/>
      <c r="O302" s="350">
        <f t="shared" si="23"/>
        <v>0</v>
      </c>
      <c r="R302" s="352">
        <f t="shared" si="21"/>
        <v>-366</v>
      </c>
      <c r="W302" s="356">
        <f t="shared" si="22"/>
        <v>0</v>
      </c>
    </row>
    <row r="303" spans="1:23" ht="12.75" hidden="1" customHeight="1" x14ac:dyDescent="0.2">
      <c r="A303" s="386">
        <v>302</v>
      </c>
      <c r="B303" s="358"/>
      <c r="C303" s="358"/>
      <c r="D303" s="358"/>
      <c r="O303" s="350">
        <f t="shared" si="23"/>
        <v>0</v>
      </c>
      <c r="R303" s="352">
        <f t="shared" si="21"/>
        <v>-366</v>
      </c>
      <c r="W303" s="356">
        <f t="shared" si="22"/>
        <v>0</v>
      </c>
    </row>
    <row r="304" spans="1:23" ht="12.75" hidden="1" customHeight="1" x14ac:dyDescent="0.2">
      <c r="A304" s="386">
        <v>303</v>
      </c>
      <c r="B304" s="358"/>
      <c r="C304" s="358"/>
      <c r="D304" s="358"/>
      <c r="O304" s="350">
        <f t="shared" si="23"/>
        <v>0</v>
      </c>
      <c r="R304" s="352">
        <f t="shared" si="21"/>
        <v>-366</v>
      </c>
      <c r="W304" s="356">
        <f t="shared" si="22"/>
        <v>0</v>
      </c>
    </row>
    <row r="305" spans="1:23" ht="12.75" hidden="1" customHeight="1" x14ac:dyDescent="0.2">
      <c r="A305" s="386">
        <v>304</v>
      </c>
      <c r="B305" s="358"/>
      <c r="C305" s="358"/>
      <c r="D305" s="358"/>
      <c r="O305" s="350">
        <f t="shared" si="23"/>
        <v>0</v>
      </c>
      <c r="R305" s="352">
        <f t="shared" si="21"/>
        <v>-366</v>
      </c>
      <c r="W305" s="356">
        <f t="shared" si="22"/>
        <v>0</v>
      </c>
    </row>
    <row r="306" spans="1:23" ht="12.75" hidden="1" customHeight="1" x14ac:dyDescent="0.2">
      <c r="A306" s="386">
        <v>305</v>
      </c>
      <c r="B306" s="358"/>
      <c r="C306" s="358"/>
      <c r="D306" s="358"/>
      <c r="O306" s="350">
        <f t="shared" si="23"/>
        <v>0</v>
      </c>
      <c r="R306" s="352">
        <f t="shared" si="21"/>
        <v>-366</v>
      </c>
      <c r="W306" s="356">
        <f t="shared" si="22"/>
        <v>0</v>
      </c>
    </row>
    <row r="307" spans="1:23" ht="12.75" hidden="1" customHeight="1" x14ac:dyDescent="0.2">
      <c r="A307" s="386">
        <v>306</v>
      </c>
      <c r="B307" s="358"/>
      <c r="C307" s="358"/>
      <c r="D307" s="358"/>
      <c r="O307" s="350">
        <f t="shared" si="23"/>
        <v>0</v>
      </c>
      <c r="R307" s="352">
        <f t="shared" si="21"/>
        <v>-366</v>
      </c>
      <c r="W307" s="356">
        <f t="shared" si="22"/>
        <v>0</v>
      </c>
    </row>
    <row r="308" spans="1:23" ht="12.75" hidden="1" customHeight="1" x14ac:dyDescent="0.2">
      <c r="A308" s="386">
        <v>307</v>
      </c>
      <c r="B308" s="358"/>
      <c r="C308" s="358"/>
      <c r="D308" s="358"/>
      <c r="O308" s="350">
        <f t="shared" si="23"/>
        <v>0</v>
      </c>
      <c r="R308" s="352">
        <f t="shared" si="21"/>
        <v>-366</v>
      </c>
      <c r="W308" s="356">
        <f t="shared" si="22"/>
        <v>0</v>
      </c>
    </row>
    <row r="309" spans="1:23" ht="12.75" hidden="1" customHeight="1" x14ac:dyDescent="0.2">
      <c r="A309" s="386">
        <v>308</v>
      </c>
      <c r="B309" s="358"/>
      <c r="C309" s="358"/>
      <c r="D309" s="358"/>
      <c r="O309" s="350">
        <f t="shared" si="23"/>
        <v>0</v>
      </c>
      <c r="R309" s="352">
        <f t="shared" si="21"/>
        <v>-366</v>
      </c>
      <c r="W309" s="356">
        <f t="shared" si="22"/>
        <v>0</v>
      </c>
    </row>
    <row r="310" spans="1:23" ht="12.75" hidden="1" customHeight="1" x14ac:dyDescent="0.2">
      <c r="A310" s="386">
        <v>309</v>
      </c>
      <c r="B310" s="358"/>
      <c r="C310" s="358"/>
      <c r="D310" s="358"/>
      <c r="O310" s="350">
        <f t="shared" si="23"/>
        <v>0</v>
      </c>
      <c r="R310" s="352">
        <f t="shared" si="21"/>
        <v>-366</v>
      </c>
      <c r="W310" s="356">
        <f t="shared" si="22"/>
        <v>0</v>
      </c>
    </row>
    <row r="311" spans="1:23" ht="12.75" hidden="1" customHeight="1" x14ac:dyDescent="0.2">
      <c r="A311" s="386">
        <v>310</v>
      </c>
      <c r="B311" s="358"/>
      <c r="C311" s="358"/>
      <c r="D311" s="358"/>
      <c r="O311" s="350">
        <f t="shared" si="23"/>
        <v>0</v>
      </c>
      <c r="R311" s="352">
        <f t="shared" si="21"/>
        <v>-366</v>
      </c>
      <c r="W311" s="356">
        <f t="shared" si="22"/>
        <v>0</v>
      </c>
    </row>
    <row r="312" spans="1:23" ht="12.75" hidden="1" customHeight="1" x14ac:dyDescent="0.2">
      <c r="A312" s="386">
        <v>311</v>
      </c>
      <c r="B312" s="358"/>
      <c r="C312" s="358"/>
      <c r="D312" s="358"/>
      <c r="O312" s="350">
        <f t="shared" si="23"/>
        <v>0</v>
      </c>
      <c r="R312" s="352">
        <f t="shared" si="21"/>
        <v>-366</v>
      </c>
      <c r="W312" s="356">
        <f t="shared" si="22"/>
        <v>0</v>
      </c>
    </row>
    <row r="313" spans="1:23" ht="12.75" hidden="1" customHeight="1" x14ac:dyDescent="0.2">
      <c r="A313" s="386">
        <v>312</v>
      </c>
      <c r="B313" s="358"/>
      <c r="C313" s="358"/>
      <c r="D313" s="358"/>
      <c r="O313" s="350">
        <f t="shared" si="23"/>
        <v>0</v>
      </c>
      <c r="R313" s="352">
        <f t="shared" si="21"/>
        <v>-366</v>
      </c>
      <c r="W313" s="356">
        <f t="shared" si="22"/>
        <v>0</v>
      </c>
    </row>
    <row r="314" spans="1:23" ht="12.75" hidden="1" customHeight="1" x14ac:dyDescent="0.2">
      <c r="A314" s="386">
        <v>313</v>
      </c>
      <c r="B314" s="358"/>
      <c r="C314" s="358"/>
      <c r="D314" s="358"/>
      <c r="O314" s="350">
        <f t="shared" si="23"/>
        <v>0</v>
      </c>
      <c r="R314" s="352">
        <f t="shared" si="21"/>
        <v>-366</v>
      </c>
      <c r="W314" s="356">
        <f t="shared" si="22"/>
        <v>0</v>
      </c>
    </row>
    <row r="315" spans="1:23" ht="12.75" hidden="1" customHeight="1" x14ac:dyDescent="0.2">
      <c r="A315" s="386">
        <v>314</v>
      </c>
      <c r="B315" s="358"/>
      <c r="C315" s="358"/>
      <c r="D315" s="358"/>
      <c r="O315" s="350">
        <f t="shared" si="23"/>
        <v>0</v>
      </c>
      <c r="R315" s="352">
        <f t="shared" si="21"/>
        <v>-366</v>
      </c>
      <c r="W315" s="356">
        <f t="shared" si="22"/>
        <v>0</v>
      </c>
    </row>
    <row r="316" spans="1:23" ht="12.75" hidden="1" customHeight="1" x14ac:dyDescent="0.2">
      <c r="A316" s="386">
        <v>315</v>
      </c>
      <c r="B316" s="358"/>
      <c r="C316" s="358"/>
      <c r="D316" s="358"/>
      <c r="O316" s="350">
        <f t="shared" si="23"/>
        <v>0</v>
      </c>
      <c r="R316" s="352">
        <f t="shared" si="21"/>
        <v>-366</v>
      </c>
      <c r="W316" s="356">
        <f t="shared" si="22"/>
        <v>0</v>
      </c>
    </row>
    <row r="317" spans="1:23" ht="12.75" hidden="1" customHeight="1" x14ac:dyDescent="0.2">
      <c r="A317" s="386">
        <v>316</v>
      </c>
      <c r="B317" s="358"/>
      <c r="C317" s="358"/>
      <c r="D317" s="358"/>
      <c r="O317" s="350">
        <f t="shared" si="23"/>
        <v>0</v>
      </c>
      <c r="R317" s="352">
        <f t="shared" si="21"/>
        <v>-366</v>
      </c>
      <c r="W317" s="356">
        <f t="shared" si="22"/>
        <v>0</v>
      </c>
    </row>
    <row r="318" spans="1:23" ht="12.75" hidden="1" customHeight="1" x14ac:dyDescent="0.2">
      <c r="A318" s="386">
        <v>317</v>
      </c>
      <c r="B318" s="358"/>
      <c r="C318" s="358"/>
      <c r="D318" s="358"/>
      <c r="O318" s="350">
        <f t="shared" si="23"/>
        <v>0</v>
      </c>
      <c r="R318" s="352">
        <f t="shared" si="21"/>
        <v>-366</v>
      </c>
      <c r="W318" s="356">
        <f t="shared" si="22"/>
        <v>0</v>
      </c>
    </row>
    <row r="319" spans="1:23" ht="12.75" hidden="1" customHeight="1" x14ac:dyDescent="0.2">
      <c r="A319" s="386">
        <v>318</v>
      </c>
      <c r="B319" s="358"/>
      <c r="C319" s="358"/>
      <c r="D319" s="358"/>
      <c r="O319" s="350">
        <f t="shared" si="23"/>
        <v>0</v>
      </c>
      <c r="R319" s="352">
        <f t="shared" si="21"/>
        <v>-366</v>
      </c>
      <c r="W319" s="356">
        <f t="shared" si="22"/>
        <v>0</v>
      </c>
    </row>
    <row r="320" spans="1:23" ht="12.75" hidden="1" customHeight="1" x14ac:dyDescent="0.2">
      <c r="A320" s="386">
        <v>319</v>
      </c>
      <c r="B320" s="358"/>
      <c r="C320" s="358"/>
      <c r="D320" s="358"/>
      <c r="O320" s="350">
        <f t="shared" si="23"/>
        <v>0</v>
      </c>
      <c r="R320" s="352">
        <f t="shared" si="21"/>
        <v>-366</v>
      </c>
      <c r="W320" s="356">
        <f t="shared" si="22"/>
        <v>0</v>
      </c>
    </row>
    <row r="321" spans="1:23" ht="12.75" hidden="1" customHeight="1" x14ac:dyDescent="0.2">
      <c r="A321" s="386">
        <v>320</v>
      </c>
      <c r="B321" s="358"/>
      <c r="C321" s="358"/>
      <c r="D321" s="358"/>
      <c r="O321" s="350">
        <f t="shared" si="23"/>
        <v>0</v>
      </c>
      <c r="R321" s="352">
        <f t="shared" si="21"/>
        <v>-366</v>
      </c>
      <c r="W321" s="356">
        <f t="shared" si="22"/>
        <v>0</v>
      </c>
    </row>
    <row r="322" spans="1:23" ht="12.75" hidden="1" customHeight="1" x14ac:dyDescent="0.2">
      <c r="A322" s="386">
        <v>321</v>
      </c>
      <c r="B322" s="358"/>
      <c r="C322" s="358"/>
      <c r="D322" s="358"/>
      <c r="O322" s="350">
        <f t="shared" si="23"/>
        <v>0</v>
      </c>
      <c r="R322" s="352">
        <f t="shared" si="21"/>
        <v>-366</v>
      </c>
      <c r="W322" s="356">
        <f t="shared" si="22"/>
        <v>0</v>
      </c>
    </row>
    <row r="323" spans="1:23" ht="12.75" hidden="1" customHeight="1" x14ac:dyDescent="0.2">
      <c r="A323" s="386">
        <v>322</v>
      </c>
      <c r="B323" s="358"/>
      <c r="C323" s="358"/>
      <c r="D323" s="358"/>
      <c r="O323" s="350">
        <f t="shared" si="23"/>
        <v>0</v>
      </c>
      <c r="R323" s="352">
        <f t="shared" si="21"/>
        <v>-366</v>
      </c>
      <c r="W323" s="356">
        <f t="shared" si="22"/>
        <v>0</v>
      </c>
    </row>
    <row r="324" spans="1:23" ht="12.75" hidden="1" customHeight="1" x14ac:dyDescent="0.2">
      <c r="A324" s="386">
        <v>323</v>
      </c>
      <c r="B324" s="358"/>
      <c r="C324" s="358"/>
      <c r="D324" s="358"/>
      <c r="O324" s="350">
        <f t="shared" si="23"/>
        <v>0</v>
      </c>
      <c r="R324" s="352">
        <f t="shared" ref="R324:R387" si="24">SUM(M324-366)</f>
        <v>-366</v>
      </c>
      <c r="W324" s="356">
        <f t="shared" ref="W324:W387" si="25">M324</f>
        <v>0</v>
      </c>
    </row>
    <row r="325" spans="1:23" ht="12.75" hidden="1" customHeight="1" x14ac:dyDescent="0.2">
      <c r="A325" s="386">
        <v>324</v>
      </c>
      <c r="B325" s="358"/>
      <c r="C325" s="358"/>
      <c r="D325" s="358"/>
      <c r="O325" s="350">
        <f t="shared" si="23"/>
        <v>0</v>
      </c>
      <c r="R325" s="352">
        <f t="shared" si="24"/>
        <v>-366</v>
      </c>
      <c r="W325" s="356">
        <f t="shared" si="25"/>
        <v>0</v>
      </c>
    </row>
    <row r="326" spans="1:23" ht="12.75" hidden="1" customHeight="1" x14ac:dyDescent="0.2">
      <c r="A326" s="386">
        <v>325</v>
      </c>
      <c r="B326" s="358"/>
      <c r="C326" s="358"/>
      <c r="D326" s="358"/>
      <c r="O326" s="350">
        <f t="shared" si="23"/>
        <v>0</v>
      </c>
      <c r="R326" s="352">
        <f t="shared" si="24"/>
        <v>-366</v>
      </c>
      <c r="W326" s="356">
        <f t="shared" si="25"/>
        <v>0</v>
      </c>
    </row>
    <row r="327" spans="1:23" ht="12.75" hidden="1" customHeight="1" x14ac:dyDescent="0.2">
      <c r="A327" s="386">
        <v>326</v>
      </c>
      <c r="B327" s="358"/>
      <c r="C327" s="358"/>
      <c r="D327" s="358"/>
      <c r="O327" s="350">
        <f t="shared" si="23"/>
        <v>0</v>
      </c>
      <c r="R327" s="352">
        <f t="shared" si="24"/>
        <v>-366</v>
      </c>
      <c r="W327" s="356">
        <f t="shared" si="25"/>
        <v>0</v>
      </c>
    </row>
    <row r="328" spans="1:23" ht="12.75" hidden="1" customHeight="1" x14ac:dyDescent="0.2">
      <c r="A328" s="386">
        <v>327</v>
      </c>
      <c r="B328" s="358"/>
      <c r="C328" s="358"/>
      <c r="D328" s="358"/>
      <c r="O328" s="350">
        <f t="shared" si="23"/>
        <v>0</v>
      </c>
      <c r="R328" s="352">
        <f t="shared" si="24"/>
        <v>-366</v>
      </c>
      <c r="W328" s="356">
        <f t="shared" si="25"/>
        <v>0</v>
      </c>
    </row>
    <row r="329" spans="1:23" ht="12.75" hidden="1" customHeight="1" x14ac:dyDescent="0.2">
      <c r="A329" s="386">
        <v>328</v>
      </c>
      <c r="B329" s="358"/>
      <c r="C329" s="358"/>
      <c r="D329" s="358"/>
      <c r="O329" s="350">
        <f t="shared" ref="O329:O392" si="26">M329</f>
        <v>0</v>
      </c>
      <c r="R329" s="352">
        <f t="shared" si="24"/>
        <v>-366</v>
      </c>
      <c r="W329" s="356">
        <f t="shared" si="25"/>
        <v>0</v>
      </c>
    </row>
    <row r="330" spans="1:23" ht="12.75" hidden="1" customHeight="1" x14ac:dyDescent="0.2">
      <c r="A330" s="386">
        <v>329</v>
      </c>
      <c r="B330" s="358"/>
      <c r="C330" s="358"/>
      <c r="D330" s="358"/>
      <c r="O330" s="350">
        <f t="shared" si="26"/>
        <v>0</v>
      </c>
      <c r="R330" s="352">
        <f t="shared" si="24"/>
        <v>-366</v>
      </c>
      <c r="W330" s="356">
        <f t="shared" si="25"/>
        <v>0</v>
      </c>
    </row>
    <row r="331" spans="1:23" ht="12.75" hidden="1" customHeight="1" x14ac:dyDescent="0.2">
      <c r="A331" s="386">
        <v>330</v>
      </c>
      <c r="B331" s="358"/>
      <c r="C331" s="358"/>
      <c r="D331" s="358"/>
      <c r="O331" s="350">
        <f t="shared" si="26"/>
        <v>0</v>
      </c>
      <c r="R331" s="352">
        <f t="shared" si="24"/>
        <v>-366</v>
      </c>
      <c r="W331" s="356">
        <f t="shared" si="25"/>
        <v>0</v>
      </c>
    </row>
    <row r="332" spans="1:23" ht="12.75" hidden="1" customHeight="1" x14ac:dyDescent="0.2">
      <c r="A332" s="386">
        <v>331</v>
      </c>
      <c r="B332" s="358"/>
      <c r="C332" s="358"/>
      <c r="D332" s="358"/>
      <c r="O332" s="350">
        <f t="shared" si="26"/>
        <v>0</v>
      </c>
      <c r="R332" s="352">
        <f t="shared" si="24"/>
        <v>-366</v>
      </c>
      <c r="W332" s="356">
        <f t="shared" si="25"/>
        <v>0</v>
      </c>
    </row>
    <row r="333" spans="1:23" ht="12.75" hidden="1" customHeight="1" x14ac:dyDescent="0.2">
      <c r="A333" s="386">
        <v>332</v>
      </c>
      <c r="B333" s="358"/>
      <c r="C333" s="358"/>
      <c r="D333" s="358"/>
      <c r="O333" s="350">
        <f t="shared" si="26"/>
        <v>0</v>
      </c>
      <c r="R333" s="352">
        <f t="shared" si="24"/>
        <v>-366</v>
      </c>
      <c r="W333" s="356">
        <f t="shared" si="25"/>
        <v>0</v>
      </c>
    </row>
    <row r="334" spans="1:23" ht="12.75" hidden="1" customHeight="1" x14ac:dyDescent="0.2">
      <c r="A334" s="386">
        <v>333</v>
      </c>
      <c r="B334" s="358"/>
      <c r="C334" s="358"/>
      <c r="D334" s="358"/>
      <c r="O334" s="350">
        <f t="shared" si="26"/>
        <v>0</v>
      </c>
      <c r="R334" s="352">
        <f t="shared" si="24"/>
        <v>-366</v>
      </c>
      <c r="W334" s="356">
        <f t="shared" si="25"/>
        <v>0</v>
      </c>
    </row>
    <row r="335" spans="1:23" ht="12.75" hidden="1" customHeight="1" x14ac:dyDescent="0.2">
      <c r="A335" s="386">
        <v>334</v>
      </c>
      <c r="B335" s="358"/>
      <c r="C335" s="358"/>
      <c r="D335" s="358"/>
      <c r="O335" s="350">
        <f t="shared" si="26"/>
        <v>0</v>
      </c>
      <c r="R335" s="352">
        <f t="shared" si="24"/>
        <v>-366</v>
      </c>
      <c r="W335" s="356">
        <f t="shared" si="25"/>
        <v>0</v>
      </c>
    </row>
    <row r="336" spans="1:23" ht="12.75" hidden="1" customHeight="1" x14ac:dyDescent="0.2">
      <c r="A336" s="386">
        <v>335</v>
      </c>
      <c r="B336" s="358"/>
      <c r="C336" s="358"/>
      <c r="D336" s="358"/>
      <c r="O336" s="350">
        <f t="shared" si="26"/>
        <v>0</v>
      </c>
      <c r="R336" s="352">
        <f t="shared" si="24"/>
        <v>-366</v>
      </c>
      <c r="W336" s="356">
        <f t="shared" si="25"/>
        <v>0</v>
      </c>
    </row>
    <row r="337" spans="1:23" ht="12.75" hidden="1" customHeight="1" x14ac:dyDescent="0.2">
      <c r="A337" s="386">
        <v>336</v>
      </c>
      <c r="B337" s="358"/>
      <c r="C337" s="358"/>
      <c r="D337" s="358"/>
      <c r="O337" s="350">
        <f t="shared" si="26"/>
        <v>0</v>
      </c>
      <c r="R337" s="352">
        <f t="shared" si="24"/>
        <v>-366</v>
      </c>
      <c r="W337" s="356">
        <f t="shared" si="25"/>
        <v>0</v>
      </c>
    </row>
    <row r="338" spans="1:23" ht="12.75" hidden="1" customHeight="1" x14ac:dyDescent="0.2">
      <c r="A338" s="386">
        <v>337</v>
      </c>
      <c r="B338" s="358"/>
      <c r="C338" s="358"/>
      <c r="D338" s="358"/>
      <c r="O338" s="350">
        <f t="shared" si="26"/>
        <v>0</v>
      </c>
      <c r="R338" s="352">
        <f t="shared" si="24"/>
        <v>-366</v>
      </c>
      <c r="W338" s="356">
        <f t="shared" si="25"/>
        <v>0</v>
      </c>
    </row>
    <row r="339" spans="1:23" ht="12.75" hidden="1" customHeight="1" x14ac:dyDescent="0.2">
      <c r="A339" s="386">
        <v>338</v>
      </c>
      <c r="B339" s="358"/>
      <c r="C339" s="358"/>
      <c r="D339" s="358"/>
      <c r="O339" s="350">
        <f t="shared" si="26"/>
        <v>0</v>
      </c>
      <c r="R339" s="352">
        <f t="shared" si="24"/>
        <v>-366</v>
      </c>
      <c r="W339" s="356">
        <f t="shared" si="25"/>
        <v>0</v>
      </c>
    </row>
    <row r="340" spans="1:23" ht="12.75" hidden="1" customHeight="1" x14ac:dyDescent="0.2">
      <c r="A340" s="386">
        <v>339</v>
      </c>
      <c r="B340" s="358"/>
      <c r="C340" s="358"/>
      <c r="D340" s="358"/>
      <c r="O340" s="350">
        <f t="shared" si="26"/>
        <v>0</v>
      </c>
      <c r="R340" s="352">
        <f t="shared" si="24"/>
        <v>-366</v>
      </c>
      <c r="W340" s="356">
        <f t="shared" si="25"/>
        <v>0</v>
      </c>
    </row>
    <row r="341" spans="1:23" ht="12.75" hidden="1" customHeight="1" x14ac:dyDescent="0.2">
      <c r="A341" s="386">
        <v>340</v>
      </c>
      <c r="B341" s="358"/>
      <c r="C341" s="358"/>
      <c r="D341" s="358"/>
      <c r="O341" s="350">
        <f t="shared" si="26"/>
        <v>0</v>
      </c>
      <c r="R341" s="352">
        <f t="shared" si="24"/>
        <v>-366</v>
      </c>
      <c r="W341" s="356">
        <f t="shared" si="25"/>
        <v>0</v>
      </c>
    </row>
    <row r="342" spans="1:23" ht="12.75" hidden="1" customHeight="1" x14ac:dyDescent="0.2">
      <c r="A342" s="386">
        <v>341</v>
      </c>
      <c r="B342" s="358"/>
      <c r="C342" s="358"/>
      <c r="D342" s="358"/>
      <c r="O342" s="350">
        <f t="shared" si="26"/>
        <v>0</v>
      </c>
      <c r="R342" s="352">
        <f t="shared" si="24"/>
        <v>-366</v>
      </c>
      <c r="W342" s="356">
        <f t="shared" si="25"/>
        <v>0</v>
      </c>
    </row>
    <row r="343" spans="1:23" ht="12.75" hidden="1" customHeight="1" x14ac:dyDescent="0.2">
      <c r="A343" s="386">
        <v>342</v>
      </c>
      <c r="B343" s="358"/>
      <c r="C343" s="358"/>
      <c r="D343" s="358"/>
      <c r="O343" s="350">
        <f t="shared" si="26"/>
        <v>0</v>
      </c>
      <c r="R343" s="352">
        <f t="shared" si="24"/>
        <v>-366</v>
      </c>
      <c r="W343" s="356">
        <f t="shared" si="25"/>
        <v>0</v>
      </c>
    </row>
    <row r="344" spans="1:23" ht="12.75" hidden="1" customHeight="1" x14ac:dyDescent="0.2">
      <c r="A344" s="386">
        <v>343</v>
      </c>
      <c r="B344" s="358"/>
      <c r="C344" s="358"/>
      <c r="D344" s="358"/>
      <c r="O344" s="350">
        <f t="shared" si="26"/>
        <v>0</v>
      </c>
      <c r="R344" s="352">
        <f t="shared" si="24"/>
        <v>-366</v>
      </c>
      <c r="W344" s="356">
        <f t="shared" si="25"/>
        <v>0</v>
      </c>
    </row>
    <row r="345" spans="1:23" ht="12.75" hidden="1" customHeight="1" x14ac:dyDescent="0.2">
      <c r="A345" s="386">
        <v>344</v>
      </c>
      <c r="B345" s="358"/>
      <c r="C345" s="358"/>
      <c r="D345" s="358"/>
      <c r="O345" s="350">
        <f t="shared" si="26"/>
        <v>0</v>
      </c>
      <c r="R345" s="352">
        <f t="shared" si="24"/>
        <v>-366</v>
      </c>
      <c r="W345" s="356">
        <f t="shared" si="25"/>
        <v>0</v>
      </c>
    </row>
    <row r="346" spans="1:23" ht="12.75" hidden="1" customHeight="1" x14ac:dyDescent="0.2">
      <c r="A346" s="386">
        <v>345</v>
      </c>
      <c r="B346" s="358"/>
      <c r="C346" s="358"/>
      <c r="D346" s="358"/>
      <c r="O346" s="350">
        <f t="shared" si="26"/>
        <v>0</v>
      </c>
      <c r="R346" s="352">
        <f t="shared" si="24"/>
        <v>-366</v>
      </c>
      <c r="W346" s="356">
        <f t="shared" si="25"/>
        <v>0</v>
      </c>
    </row>
    <row r="347" spans="1:23" ht="12.75" hidden="1" customHeight="1" x14ac:dyDescent="0.2">
      <c r="A347" s="386">
        <v>346</v>
      </c>
      <c r="B347" s="358"/>
      <c r="C347" s="358"/>
      <c r="D347" s="358"/>
      <c r="O347" s="350">
        <f t="shared" si="26"/>
        <v>0</v>
      </c>
      <c r="R347" s="352">
        <f t="shared" si="24"/>
        <v>-366</v>
      </c>
      <c r="W347" s="356">
        <f t="shared" si="25"/>
        <v>0</v>
      </c>
    </row>
    <row r="348" spans="1:23" ht="12.75" hidden="1" customHeight="1" x14ac:dyDescent="0.2">
      <c r="A348" s="386">
        <v>347</v>
      </c>
      <c r="B348" s="358"/>
      <c r="C348" s="358"/>
      <c r="D348" s="358"/>
      <c r="O348" s="350">
        <f t="shared" si="26"/>
        <v>0</v>
      </c>
      <c r="R348" s="352">
        <f t="shared" si="24"/>
        <v>-366</v>
      </c>
      <c r="W348" s="356">
        <f t="shared" si="25"/>
        <v>0</v>
      </c>
    </row>
    <row r="349" spans="1:23" ht="12.75" hidden="1" customHeight="1" x14ac:dyDescent="0.2">
      <c r="A349" s="386">
        <v>348</v>
      </c>
      <c r="B349" s="358"/>
      <c r="C349" s="358"/>
      <c r="D349" s="358"/>
      <c r="O349" s="350">
        <f t="shared" si="26"/>
        <v>0</v>
      </c>
      <c r="R349" s="352">
        <f t="shared" si="24"/>
        <v>-366</v>
      </c>
      <c r="W349" s="356">
        <f t="shared" si="25"/>
        <v>0</v>
      </c>
    </row>
    <row r="350" spans="1:23" ht="12.75" hidden="1" customHeight="1" x14ac:dyDescent="0.2">
      <c r="A350" s="386">
        <v>349</v>
      </c>
      <c r="B350" s="358"/>
      <c r="C350" s="358"/>
      <c r="D350" s="358"/>
      <c r="O350" s="350">
        <f t="shared" si="26"/>
        <v>0</v>
      </c>
      <c r="R350" s="352">
        <f t="shared" si="24"/>
        <v>-366</v>
      </c>
      <c r="W350" s="356">
        <f t="shared" si="25"/>
        <v>0</v>
      </c>
    </row>
    <row r="351" spans="1:23" ht="12.75" hidden="1" customHeight="1" x14ac:dyDescent="0.2">
      <c r="A351" s="386">
        <v>350</v>
      </c>
      <c r="B351" s="358"/>
      <c r="C351" s="358"/>
      <c r="D351" s="358"/>
      <c r="O351" s="350">
        <f t="shared" si="26"/>
        <v>0</v>
      </c>
      <c r="R351" s="352">
        <f t="shared" si="24"/>
        <v>-366</v>
      </c>
      <c r="W351" s="356">
        <f t="shared" si="25"/>
        <v>0</v>
      </c>
    </row>
    <row r="352" spans="1:23" ht="12.75" hidden="1" customHeight="1" x14ac:dyDescent="0.2">
      <c r="A352" s="386">
        <v>351</v>
      </c>
      <c r="B352" s="358"/>
      <c r="C352" s="358"/>
      <c r="D352" s="358"/>
      <c r="O352" s="350">
        <f t="shared" si="26"/>
        <v>0</v>
      </c>
      <c r="R352" s="352">
        <f t="shared" si="24"/>
        <v>-366</v>
      </c>
      <c r="W352" s="356">
        <f t="shared" si="25"/>
        <v>0</v>
      </c>
    </row>
    <row r="353" spans="1:23" ht="12.75" hidden="1" customHeight="1" x14ac:dyDescent="0.2">
      <c r="A353" s="386">
        <v>352</v>
      </c>
      <c r="B353" s="358"/>
      <c r="C353" s="358"/>
      <c r="D353" s="358"/>
      <c r="O353" s="350">
        <f t="shared" si="26"/>
        <v>0</v>
      </c>
      <c r="R353" s="352">
        <f t="shared" si="24"/>
        <v>-366</v>
      </c>
      <c r="W353" s="356">
        <f t="shared" si="25"/>
        <v>0</v>
      </c>
    </row>
    <row r="354" spans="1:23" ht="12.75" hidden="1" customHeight="1" x14ac:dyDescent="0.2">
      <c r="A354" s="386">
        <v>353</v>
      </c>
      <c r="B354" s="358"/>
      <c r="C354" s="358"/>
      <c r="D354" s="358"/>
      <c r="O354" s="350">
        <f t="shared" si="26"/>
        <v>0</v>
      </c>
      <c r="R354" s="352">
        <f t="shared" si="24"/>
        <v>-366</v>
      </c>
      <c r="W354" s="356">
        <f t="shared" si="25"/>
        <v>0</v>
      </c>
    </row>
    <row r="355" spans="1:23" ht="12.75" hidden="1" customHeight="1" x14ac:dyDescent="0.2">
      <c r="A355" s="386">
        <v>354</v>
      </c>
      <c r="B355" s="358"/>
      <c r="C355" s="358"/>
      <c r="D355" s="358"/>
      <c r="O355" s="350">
        <f t="shared" si="26"/>
        <v>0</v>
      </c>
      <c r="R355" s="352">
        <f t="shared" si="24"/>
        <v>-366</v>
      </c>
      <c r="W355" s="356">
        <f t="shared" si="25"/>
        <v>0</v>
      </c>
    </row>
    <row r="356" spans="1:23" ht="12.75" hidden="1" customHeight="1" x14ac:dyDescent="0.2">
      <c r="A356" s="386">
        <v>355</v>
      </c>
      <c r="B356" s="358"/>
      <c r="C356" s="358"/>
      <c r="D356" s="358"/>
      <c r="O356" s="350">
        <f t="shared" si="26"/>
        <v>0</v>
      </c>
      <c r="R356" s="352">
        <f t="shared" si="24"/>
        <v>-366</v>
      </c>
      <c r="W356" s="356">
        <f t="shared" si="25"/>
        <v>0</v>
      </c>
    </row>
    <row r="357" spans="1:23" ht="12.75" hidden="1" customHeight="1" x14ac:dyDescent="0.2">
      <c r="A357" s="386">
        <v>356</v>
      </c>
      <c r="B357" s="358"/>
      <c r="C357" s="358"/>
      <c r="D357" s="358"/>
      <c r="O357" s="350">
        <f t="shared" si="26"/>
        <v>0</v>
      </c>
      <c r="R357" s="352">
        <f t="shared" si="24"/>
        <v>-366</v>
      </c>
      <c r="W357" s="356">
        <f t="shared" si="25"/>
        <v>0</v>
      </c>
    </row>
    <row r="358" spans="1:23" ht="12.75" hidden="1" customHeight="1" x14ac:dyDescent="0.2">
      <c r="A358" s="386">
        <v>357</v>
      </c>
      <c r="B358" s="358"/>
      <c r="C358" s="358"/>
      <c r="D358" s="358"/>
      <c r="O358" s="350">
        <f t="shared" si="26"/>
        <v>0</v>
      </c>
      <c r="R358" s="352">
        <f t="shared" si="24"/>
        <v>-366</v>
      </c>
      <c r="W358" s="356">
        <f t="shared" si="25"/>
        <v>0</v>
      </c>
    </row>
    <row r="359" spans="1:23" ht="12.75" hidden="1" customHeight="1" x14ac:dyDescent="0.2">
      <c r="A359" s="386">
        <v>358</v>
      </c>
      <c r="B359" s="358"/>
      <c r="C359" s="358"/>
      <c r="D359" s="358"/>
      <c r="O359" s="350">
        <f t="shared" si="26"/>
        <v>0</v>
      </c>
      <c r="R359" s="352">
        <f t="shared" si="24"/>
        <v>-366</v>
      </c>
      <c r="W359" s="356">
        <f t="shared" si="25"/>
        <v>0</v>
      </c>
    </row>
    <row r="360" spans="1:23" ht="12.75" hidden="1" customHeight="1" x14ac:dyDescent="0.2">
      <c r="A360" s="386">
        <v>359</v>
      </c>
      <c r="B360" s="358"/>
      <c r="C360" s="358"/>
      <c r="D360" s="358"/>
      <c r="O360" s="350">
        <f t="shared" si="26"/>
        <v>0</v>
      </c>
      <c r="R360" s="352">
        <f t="shared" si="24"/>
        <v>-366</v>
      </c>
      <c r="W360" s="356">
        <f t="shared" si="25"/>
        <v>0</v>
      </c>
    </row>
    <row r="361" spans="1:23" ht="12.75" hidden="1" customHeight="1" x14ac:dyDescent="0.2">
      <c r="A361" s="386">
        <v>360</v>
      </c>
      <c r="B361" s="358"/>
      <c r="C361" s="358"/>
      <c r="D361" s="358"/>
      <c r="O361" s="350">
        <f t="shared" si="26"/>
        <v>0</v>
      </c>
      <c r="R361" s="352">
        <f t="shared" si="24"/>
        <v>-366</v>
      </c>
      <c r="W361" s="356">
        <f t="shared" si="25"/>
        <v>0</v>
      </c>
    </row>
    <row r="362" spans="1:23" ht="12.75" hidden="1" customHeight="1" x14ac:dyDescent="0.2">
      <c r="A362" s="386">
        <v>361</v>
      </c>
      <c r="B362" s="358"/>
      <c r="C362" s="358"/>
      <c r="D362" s="358"/>
      <c r="O362" s="350">
        <f t="shared" si="26"/>
        <v>0</v>
      </c>
      <c r="R362" s="352">
        <f t="shared" si="24"/>
        <v>-366</v>
      </c>
      <c r="W362" s="356">
        <f t="shared" si="25"/>
        <v>0</v>
      </c>
    </row>
    <row r="363" spans="1:23" ht="12.75" hidden="1" customHeight="1" x14ac:dyDescent="0.2">
      <c r="A363" s="386">
        <v>362</v>
      </c>
      <c r="B363" s="358"/>
      <c r="C363" s="358"/>
      <c r="D363" s="358"/>
      <c r="O363" s="350">
        <f t="shared" si="26"/>
        <v>0</v>
      </c>
      <c r="R363" s="352">
        <f t="shared" si="24"/>
        <v>-366</v>
      </c>
      <c r="W363" s="356">
        <f t="shared" si="25"/>
        <v>0</v>
      </c>
    </row>
    <row r="364" spans="1:23" ht="12.75" hidden="1" customHeight="1" x14ac:dyDescent="0.2">
      <c r="A364" s="386">
        <v>363</v>
      </c>
      <c r="B364" s="358"/>
      <c r="C364" s="358"/>
      <c r="D364" s="358"/>
      <c r="O364" s="350">
        <f t="shared" si="26"/>
        <v>0</v>
      </c>
      <c r="R364" s="352">
        <f t="shared" si="24"/>
        <v>-366</v>
      </c>
      <c r="W364" s="356">
        <f t="shared" si="25"/>
        <v>0</v>
      </c>
    </row>
    <row r="365" spans="1:23" ht="12.75" hidden="1" customHeight="1" x14ac:dyDescent="0.2">
      <c r="A365" s="386">
        <v>364</v>
      </c>
      <c r="B365" s="358"/>
      <c r="C365" s="358"/>
      <c r="D365" s="358"/>
      <c r="O365" s="350">
        <f t="shared" si="26"/>
        <v>0</v>
      </c>
      <c r="R365" s="352">
        <f t="shared" si="24"/>
        <v>-366</v>
      </c>
      <c r="W365" s="356">
        <f t="shared" si="25"/>
        <v>0</v>
      </c>
    </row>
    <row r="366" spans="1:23" ht="12.75" hidden="1" customHeight="1" x14ac:dyDescent="0.2">
      <c r="A366" s="386">
        <v>365</v>
      </c>
      <c r="B366" s="358"/>
      <c r="C366" s="358"/>
      <c r="D366" s="358"/>
      <c r="O366" s="350">
        <f t="shared" si="26"/>
        <v>0</v>
      </c>
      <c r="R366" s="352">
        <f t="shared" si="24"/>
        <v>-366</v>
      </c>
      <c r="W366" s="356">
        <f t="shared" si="25"/>
        <v>0</v>
      </c>
    </row>
    <row r="367" spans="1:23" ht="12.75" hidden="1" customHeight="1" x14ac:dyDescent="0.2">
      <c r="A367" s="386">
        <v>366</v>
      </c>
      <c r="B367" s="358"/>
      <c r="C367" s="358"/>
      <c r="D367" s="358"/>
      <c r="O367" s="350">
        <f t="shared" si="26"/>
        <v>0</v>
      </c>
      <c r="R367" s="352">
        <f t="shared" si="24"/>
        <v>-366</v>
      </c>
      <c r="W367" s="356">
        <f t="shared" si="25"/>
        <v>0</v>
      </c>
    </row>
    <row r="368" spans="1:23" ht="12.75" hidden="1" customHeight="1" x14ac:dyDescent="0.2">
      <c r="A368" s="386">
        <v>367</v>
      </c>
      <c r="B368" s="358"/>
      <c r="C368" s="358"/>
      <c r="D368" s="358"/>
      <c r="O368" s="350">
        <f t="shared" si="26"/>
        <v>0</v>
      </c>
      <c r="R368" s="352">
        <f t="shared" si="24"/>
        <v>-366</v>
      </c>
      <c r="W368" s="356">
        <f t="shared" si="25"/>
        <v>0</v>
      </c>
    </row>
    <row r="369" spans="1:23" ht="12.75" hidden="1" customHeight="1" x14ac:dyDescent="0.2">
      <c r="A369" s="386">
        <v>368</v>
      </c>
      <c r="B369" s="358"/>
      <c r="C369" s="358"/>
      <c r="D369" s="358"/>
      <c r="O369" s="350">
        <f t="shared" si="26"/>
        <v>0</v>
      </c>
      <c r="R369" s="352">
        <f t="shared" si="24"/>
        <v>-366</v>
      </c>
      <c r="W369" s="356">
        <f t="shared" si="25"/>
        <v>0</v>
      </c>
    </row>
    <row r="370" spans="1:23" ht="12.75" hidden="1" customHeight="1" x14ac:dyDescent="0.2">
      <c r="A370" s="386">
        <v>369</v>
      </c>
      <c r="B370" s="358"/>
      <c r="C370" s="358"/>
      <c r="D370" s="358"/>
      <c r="O370" s="350">
        <f t="shared" si="26"/>
        <v>0</v>
      </c>
      <c r="R370" s="352">
        <f t="shared" si="24"/>
        <v>-366</v>
      </c>
      <c r="W370" s="356">
        <f t="shared" si="25"/>
        <v>0</v>
      </c>
    </row>
    <row r="371" spans="1:23" ht="12.75" hidden="1" customHeight="1" x14ac:dyDescent="0.2">
      <c r="A371" s="386">
        <v>370</v>
      </c>
      <c r="B371" s="358"/>
      <c r="C371" s="358"/>
      <c r="D371" s="358"/>
      <c r="O371" s="350">
        <f t="shared" si="26"/>
        <v>0</v>
      </c>
      <c r="R371" s="352">
        <f t="shared" si="24"/>
        <v>-366</v>
      </c>
      <c r="W371" s="356">
        <f t="shared" si="25"/>
        <v>0</v>
      </c>
    </row>
    <row r="372" spans="1:23" ht="12.75" hidden="1" customHeight="1" x14ac:dyDescent="0.2">
      <c r="A372" s="386">
        <v>371</v>
      </c>
      <c r="B372" s="358"/>
      <c r="C372" s="358"/>
      <c r="D372" s="358"/>
      <c r="O372" s="350">
        <f t="shared" si="26"/>
        <v>0</v>
      </c>
      <c r="R372" s="352">
        <f t="shared" si="24"/>
        <v>-366</v>
      </c>
      <c r="W372" s="356">
        <f t="shared" si="25"/>
        <v>0</v>
      </c>
    </row>
    <row r="373" spans="1:23" ht="12.75" hidden="1" customHeight="1" x14ac:dyDescent="0.2">
      <c r="A373" s="386">
        <v>372</v>
      </c>
      <c r="B373" s="358"/>
      <c r="C373" s="358"/>
      <c r="D373" s="358"/>
      <c r="O373" s="350">
        <f t="shared" si="26"/>
        <v>0</v>
      </c>
      <c r="R373" s="352">
        <f t="shared" si="24"/>
        <v>-366</v>
      </c>
      <c r="W373" s="356">
        <f t="shared" si="25"/>
        <v>0</v>
      </c>
    </row>
    <row r="374" spans="1:23" ht="12.75" hidden="1" customHeight="1" x14ac:dyDescent="0.2">
      <c r="A374" s="386">
        <v>373</v>
      </c>
      <c r="B374" s="358"/>
      <c r="C374" s="358"/>
      <c r="D374" s="358"/>
      <c r="O374" s="350">
        <f t="shared" si="26"/>
        <v>0</v>
      </c>
      <c r="R374" s="352">
        <f t="shared" si="24"/>
        <v>-366</v>
      </c>
      <c r="W374" s="356">
        <f t="shared" si="25"/>
        <v>0</v>
      </c>
    </row>
    <row r="375" spans="1:23" ht="12.75" hidden="1" customHeight="1" x14ac:dyDescent="0.2">
      <c r="A375" s="386">
        <v>374</v>
      </c>
      <c r="B375" s="358"/>
      <c r="C375" s="358"/>
      <c r="D375" s="358"/>
      <c r="O375" s="350">
        <f t="shared" si="26"/>
        <v>0</v>
      </c>
      <c r="R375" s="352">
        <f t="shared" si="24"/>
        <v>-366</v>
      </c>
      <c r="W375" s="356">
        <f t="shared" si="25"/>
        <v>0</v>
      </c>
    </row>
    <row r="376" spans="1:23" ht="12.75" hidden="1" customHeight="1" x14ac:dyDescent="0.2">
      <c r="A376" s="386">
        <v>375</v>
      </c>
      <c r="B376" s="358"/>
      <c r="C376" s="358"/>
      <c r="D376" s="358"/>
      <c r="O376" s="350">
        <f t="shared" si="26"/>
        <v>0</v>
      </c>
      <c r="R376" s="352">
        <f t="shared" si="24"/>
        <v>-366</v>
      </c>
      <c r="W376" s="356">
        <f t="shared" si="25"/>
        <v>0</v>
      </c>
    </row>
    <row r="377" spans="1:23" ht="12.75" hidden="1" customHeight="1" x14ac:dyDescent="0.2">
      <c r="A377" s="386">
        <v>376</v>
      </c>
      <c r="B377" s="358"/>
      <c r="C377" s="358"/>
      <c r="D377" s="358"/>
      <c r="O377" s="350">
        <f t="shared" si="26"/>
        <v>0</v>
      </c>
      <c r="R377" s="352">
        <f t="shared" si="24"/>
        <v>-366</v>
      </c>
      <c r="W377" s="356">
        <f t="shared" si="25"/>
        <v>0</v>
      </c>
    </row>
    <row r="378" spans="1:23" ht="12.75" hidden="1" customHeight="1" x14ac:dyDescent="0.2">
      <c r="A378" s="386">
        <v>377</v>
      </c>
      <c r="B378" s="358"/>
      <c r="C378" s="358"/>
      <c r="D378" s="358"/>
      <c r="O378" s="350">
        <f t="shared" si="26"/>
        <v>0</v>
      </c>
      <c r="R378" s="352">
        <f t="shared" si="24"/>
        <v>-366</v>
      </c>
      <c r="W378" s="356">
        <f t="shared" si="25"/>
        <v>0</v>
      </c>
    </row>
    <row r="379" spans="1:23" ht="12.75" hidden="1" customHeight="1" x14ac:dyDescent="0.2">
      <c r="A379" s="386">
        <v>378</v>
      </c>
      <c r="B379" s="358"/>
      <c r="C379" s="358"/>
      <c r="D379" s="358"/>
      <c r="O379" s="350">
        <f t="shared" si="26"/>
        <v>0</v>
      </c>
      <c r="R379" s="352">
        <f t="shared" si="24"/>
        <v>-366</v>
      </c>
      <c r="W379" s="356">
        <f t="shared" si="25"/>
        <v>0</v>
      </c>
    </row>
    <row r="380" spans="1:23" ht="12.75" hidden="1" customHeight="1" x14ac:dyDescent="0.2">
      <c r="A380" s="386">
        <v>379</v>
      </c>
      <c r="B380" s="358"/>
      <c r="C380" s="358"/>
      <c r="D380" s="358"/>
      <c r="O380" s="350">
        <f t="shared" si="26"/>
        <v>0</v>
      </c>
      <c r="R380" s="352">
        <f t="shared" si="24"/>
        <v>-366</v>
      </c>
      <c r="W380" s="356">
        <f t="shared" si="25"/>
        <v>0</v>
      </c>
    </row>
    <row r="381" spans="1:23" ht="12.75" hidden="1" customHeight="1" x14ac:dyDescent="0.2">
      <c r="A381" s="386">
        <v>380</v>
      </c>
      <c r="B381" s="358"/>
      <c r="C381" s="358"/>
      <c r="D381" s="358"/>
      <c r="O381" s="350">
        <f t="shared" si="26"/>
        <v>0</v>
      </c>
      <c r="R381" s="352">
        <f t="shared" si="24"/>
        <v>-366</v>
      </c>
      <c r="W381" s="356">
        <f t="shared" si="25"/>
        <v>0</v>
      </c>
    </row>
    <row r="382" spans="1:23" ht="12.75" hidden="1" customHeight="1" x14ac:dyDescent="0.2">
      <c r="A382" s="386">
        <v>381</v>
      </c>
      <c r="B382" s="358"/>
      <c r="C382" s="358"/>
      <c r="D382" s="358"/>
      <c r="O382" s="350">
        <f t="shared" si="26"/>
        <v>0</v>
      </c>
      <c r="R382" s="352">
        <f t="shared" si="24"/>
        <v>-366</v>
      </c>
      <c r="W382" s="356">
        <f t="shared" si="25"/>
        <v>0</v>
      </c>
    </row>
    <row r="383" spans="1:23" ht="12.75" hidden="1" customHeight="1" x14ac:dyDescent="0.2">
      <c r="A383" s="386">
        <v>382</v>
      </c>
      <c r="B383" s="358"/>
      <c r="C383" s="358"/>
      <c r="D383" s="358"/>
      <c r="O383" s="350">
        <f t="shared" si="26"/>
        <v>0</v>
      </c>
      <c r="R383" s="352">
        <f t="shared" si="24"/>
        <v>-366</v>
      </c>
      <c r="W383" s="356">
        <f t="shared" si="25"/>
        <v>0</v>
      </c>
    </row>
    <row r="384" spans="1:23" ht="12.75" hidden="1" customHeight="1" x14ac:dyDescent="0.2">
      <c r="A384" s="386">
        <v>383</v>
      </c>
      <c r="B384" s="358"/>
      <c r="C384" s="358"/>
      <c r="D384" s="358"/>
      <c r="O384" s="350">
        <f t="shared" si="26"/>
        <v>0</v>
      </c>
      <c r="R384" s="352">
        <f t="shared" si="24"/>
        <v>-366</v>
      </c>
      <c r="W384" s="356">
        <f t="shared" si="25"/>
        <v>0</v>
      </c>
    </row>
    <row r="385" spans="1:37" ht="12.75" hidden="1" customHeight="1" x14ac:dyDescent="0.2">
      <c r="A385" s="342">
        <v>384</v>
      </c>
      <c r="B385" s="358"/>
      <c r="C385" s="358"/>
      <c r="D385" s="358"/>
      <c r="E385" s="442"/>
      <c r="O385" s="350">
        <f t="shared" si="26"/>
        <v>0</v>
      </c>
      <c r="R385" s="352">
        <f t="shared" si="24"/>
        <v>-366</v>
      </c>
      <c r="W385" s="356">
        <f t="shared" si="25"/>
        <v>0</v>
      </c>
    </row>
    <row r="386" spans="1:37" ht="12.75" hidden="1" customHeight="1" x14ac:dyDescent="0.2">
      <c r="A386" s="342">
        <v>385</v>
      </c>
      <c r="B386" s="358"/>
      <c r="C386" s="358"/>
      <c r="D386" s="358"/>
      <c r="O386" s="350">
        <f t="shared" si="26"/>
        <v>0</v>
      </c>
      <c r="R386" s="352">
        <f t="shared" si="24"/>
        <v>-366</v>
      </c>
      <c r="W386" s="356">
        <f t="shared" si="25"/>
        <v>0</v>
      </c>
    </row>
    <row r="387" spans="1:37" ht="12.75" hidden="1" customHeight="1" x14ac:dyDescent="0.2">
      <c r="A387" s="386">
        <v>386</v>
      </c>
      <c r="B387" s="358"/>
      <c r="C387" s="358"/>
      <c r="D387" s="358"/>
      <c r="O387" s="350">
        <f t="shared" si="26"/>
        <v>0</v>
      </c>
      <c r="R387" s="352">
        <f t="shared" si="24"/>
        <v>-366</v>
      </c>
      <c r="W387" s="356">
        <f t="shared" si="25"/>
        <v>0</v>
      </c>
    </row>
    <row r="388" spans="1:37" ht="12.75" hidden="1" customHeight="1" x14ac:dyDescent="0.2">
      <c r="A388" s="386">
        <v>387</v>
      </c>
      <c r="B388" s="358"/>
      <c r="C388" s="358"/>
      <c r="D388" s="358"/>
      <c r="O388" s="350">
        <f t="shared" si="26"/>
        <v>0</v>
      </c>
      <c r="R388" s="352">
        <f t="shared" ref="R388:R397" si="27">SUM(M388-366)</f>
        <v>-366</v>
      </c>
      <c r="W388" s="356">
        <f t="shared" ref="W388:W449" si="28">M388</f>
        <v>0</v>
      </c>
    </row>
    <row r="389" spans="1:37" ht="12.75" hidden="1" customHeight="1" x14ac:dyDescent="0.2">
      <c r="A389" s="386">
        <v>388</v>
      </c>
      <c r="B389" s="358"/>
      <c r="C389" s="358"/>
      <c r="D389" s="358"/>
      <c r="O389" s="350">
        <f t="shared" si="26"/>
        <v>0</v>
      </c>
      <c r="R389" s="352">
        <f t="shared" si="27"/>
        <v>-366</v>
      </c>
      <c r="W389" s="356">
        <f t="shared" si="28"/>
        <v>0</v>
      </c>
    </row>
    <row r="390" spans="1:37" ht="12.75" hidden="1" customHeight="1" x14ac:dyDescent="0.2">
      <c r="A390" s="386">
        <v>389</v>
      </c>
      <c r="B390" s="358"/>
      <c r="C390" s="358"/>
      <c r="D390" s="358"/>
      <c r="O390" s="350">
        <f t="shared" si="26"/>
        <v>0</v>
      </c>
      <c r="R390" s="352">
        <f t="shared" si="27"/>
        <v>-366</v>
      </c>
      <c r="W390" s="356">
        <f t="shared" si="28"/>
        <v>0</v>
      </c>
    </row>
    <row r="391" spans="1:37" ht="12.75" hidden="1" customHeight="1" x14ac:dyDescent="0.2">
      <c r="A391" s="386">
        <v>390</v>
      </c>
      <c r="B391" s="358"/>
      <c r="C391" s="358"/>
      <c r="D391" s="358"/>
      <c r="O391" s="350">
        <f t="shared" si="26"/>
        <v>0</v>
      </c>
      <c r="R391" s="352">
        <f t="shared" si="27"/>
        <v>-366</v>
      </c>
      <c r="W391" s="356">
        <f t="shared" si="28"/>
        <v>0</v>
      </c>
    </row>
    <row r="392" spans="1:37" ht="12.75" hidden="1" customHeight="1" x14ac:dyDescent="0.2">
      <c r="A392" s="386">
        <v>391</v>
      </c>
      <c r="B392" s="358"/>
      <c r="C392" s="358"/>
      <c r="D392" s="358"/>
      <c r="O392" s="350">
        <f t="shared" si="26"/>
        <v>0</v>
      </c>
      <c r="R392" s="352">
        <f t="shared" si="27"/>
        <v>-366</v>
      </c>
      <c r="W392" s="356">
        <f t="shared" si="28"/>
        <v>0</v>
      </c>
    </row>
    <row r="393" spans="1:37" ht="12.75" hidden="1" customHeight="1" x14ac:dyDescent="0.2">
      <c r="A393" s="386">
        <v>392</v>
      </c>
      <c r="B393" s="358"/>
      <c r="C393" s="358"/>
      <c r="D393" s="358"/>
      <c r="O393" s="350">
        <f t="shared" ref="O393:O456" si="29">M393</f>
        <v>0</v>
      </c>
      <c r="R393" s="352">
        <f t="shared" si="27"/>
        <v>-366</v>
      </c>
      <c r="W393" s="356">
        <f t="shared" si="28"/>
        <v>0</v>
      </c>
    </row>
    <row r="394" spans="1:37" ht="12.75" hidden="1" customHeight="1" x14ac:dyDescent="0.2">
      <c r="A394" s="386">
        <v>393</v>
      </c>
      <c r="B394" s="358"/>
      <c r="C394" s="358"/>
      <c r="D394" s="358"/>
      <c r="O394" s="350">
        <f t="shared" si="29"/>
        <v>0</v>
      </c>
      <c r="R394" s="352">
        <f t="shared" si="27"/>
        <v>-366</v>
      </c>
      <c r="W394" s="356">
        <f t="shared" si="28"/>
        <v>0</v>
      </c>
    </row>
    <row r="395" spans="1:37" ht="12.75" hidden="1" customHeight="1" x14ac:dyDescent="0.2">
      <c r="A395" s="386">
        <v>394</v>
      </c>
      <c r="B395" s="358"/>
      <c r="C395" s="358"/>
      <c r="D395" s="358"/>
      <c r="O395" s="350">
        <f t="shared" si="29"/>
        <v>0</v>
      </c>
      <c r="R395" s="352">
        <f t="shared" si="27"/>
        <v>-366</v>
      </c>
      <c r="W395" s="356">
        <f t="shared" si="28"/>
        <v>0</v>
      </c>
    </row>
    <row r="396" spans="1:37" ht="12.75" hidden="1" customHeight="1" x14ac:dyDescent="0.2">
      <c r="A396" s="386">
        <v>395</v>
      </c>
      <c r="B396" s="358"/>
      <c r="C396" s="358"/>
      <c r="D396" s="358"/>
      <c r="O396" s="350">
        <f t="shared" si="29"/>
        <v>0</v>
      </c>
      <c r="R396" s="352">
        <f t="shared" si="27"/>
        <v>-366</v>
      </c>
      <c r="W396" s="356">
        <f t="shared" si="28"/>
        <v>0</v>
      </c>
    </row>
    <row r="397" spans="1:37" ht="12.75" hidden="1" customHeight="1" x14ac:dyDescent="0.2">
      <c r="A397" s="386">
        <v>396</v>
      </c>
      <c r="B397" s="358"/>
      <c r="C397" s="358"/>
      <c r="D397" s="358"/>
      <c r="O397" s="350">
        <f t="shared" si="29"/>
        <v>0</v>
      </c>
      <c r="R397" s="352">
        <f t="shared" si="27"/>
        <v>-366</v>
      </c>
      <c r="W397" s="356">
        <f t="shared" si="28"/>
        <v>0</v>
      </c>
    </row>
    <row r="398" spans="1:37" s="358" customFormat="1" ht="12.75" hidden="1" customHeight="1" x14ac:dyDescent="0.2">
      <c r="A398" s="342">
        <v>397</v>
      </c>
      <c r="E398" s="442"/>
      <c r="G398" s="416"/>
      <c r="H398" s="416"/>
      <c r="K398" s="344"/>
      <c r="L398" s="368"/>
      <c r="M398" s="370"/>
      <c r="N398" s="349"/>
      <c r="O398" s="363"/>
      <c r="P398" s="364"/>
      <c r="Q398" s="364"/>
      <c r="R398" s="372"/>
      <c r="T398" s="365"/>
      <c r="U398" s="355"/>
      <c r="V398" s="355"/>
      <c r="W398" s="373"/>
      <c r="X398" s="366"/>
    </row>
    <row r="399" spans="1:37" ht="12.75" hidden="1" customHeight="1" x14ac:dyDescent="0.2">
      <c r="A399" s="342">
        <v>398</v>
      </c>
      <c r="B399" s="358"/>
      <c r="C399" s="358"/>
      <c r="D399" s="358"/>
      <c r="M399" s="350"/>
      <c r="O399" s="350">
        <f t="shared" si="29"/>
        <v>0</v>
      </c>
      <c r="R399" s="352">
        <f>SUM(M399-366)</f>
        <v>-366</v>
      </c>
      <c r="W399" s="356">
        <f t="shared" si="28"/>
        <v>0</v>
      </c>
    </row>
    <row r="400" spans="1:37" ht="12.75" hidden="1" customHeight="1" x14ac:dyDescent="0.2">
      <c r="A400" s="342">
        <v>399</v>
      </c>
      <c r="O400" s="350">
        <f t="shared" si="29"/>
        <v>0</v>
      </c>
      <c r="R400" s="352">
        <f>SUM(M400-366)</f>
        <v>-366</v>
      </c>
      <c r="W400" s="356">
        <f t="shared" si="28"/>
        <v>0</v>
      </c>
      <c r="AK400" s="358"/>
    </row>
    <row r="401" spans="1:36" ht="12.75" hidden="1" customHeight="1" x14ac:dyDescent="0.2">
      <c r="A401" s="391" t="s">
        <v>4259</v>
      </c>
      <c r="B401" s="342"/>
      <c r="C401" s="358"/>
      <c r="D401" s="358"/>
      <c r="E401" s="435" t="s">
        <v>4271</v>
      </c>
      <c r="M401" s="350"/>
      <c r="R401" s="352"/>
      <c r="W401" s="356"/>
      <c r="Y401" s="423"/>
    </row>
    <row r="402" spans="1:36" s="358" customFormat="1" ht="12.75" customHeight="1" x14ac:dyDescent="0.2">
      <c r="A402" s="342">
        <v>401</v>
      </c>
      <c r="B402" s="620" t="s">
        <v>1003</v>
      </c>
      <c r="C402" s="621" t="s">
        <v>7290</v>
      </c>
      <c r="D402" s="621"/>
      <c r="E402" s="631" t="s">
        <v>9110</v>
      </c>
      <c r="F402" s="622"/>
      <c r="G402" s="623" t="s">
        <v>7292</v>
      </c>
      <c r="H402" s="623"/>
      <c r="I402" s="621" t="s">
        <v>7291</v>
      </c>
      <c r="J402" s="621"/>
      <c r="K402" s="621" t="s">
        <v>1067</v>
      </c>
      <c r="L402" s="624">
        <v>39561</v>
      </c>
      <c r="M402" s="625">
        <v>44299</v>
      </c>
      <c r="N402" s="626" t="s">
        <v>991</v>
      </c>
      <c r="O402" s="627">
        <f t="shared" ref="O402" si="30">M402</f>
        <v>44299</v>
      </c>
      <c r="P402" s="628">
        <v>19278</v>
      </c>
      <c r="Q402" s="628" t="s">
        <v>7293</v>
      </c>
      <c r="R402" s="627">
        <v>43568</v>
      </c>
      <c r="S402" s="610" t="s">
        <v>637</v>
      </c>
      <c r="T402" s="629" t="s">
        <v>991</v>
      </c>
      <c r="U402" s="611"/>
      <c r="V402" s="611" t="s">
        <v>7294</v>
      </c>
      <c r="W402" s="630">
        <f t="shared" ref="W402" si="31">M402</f>
        <v>44299</v>
      </c>
      <c r="X402" s="611" t="s">
        <v>1839</v>
      </c>
      <c r="Y402" s="610" t="s">
        <v>1840</v>
      </c>
      <c r="Z402" s="610"/>
      <c r="AA402" s="610">
        <v>97</v>
      </c>
      <c r="AB402" s="610"/>
      <c r="AC402" s="610">
        <v>160</v>
      </c>
      <c r="AD402" s="610"/>
      <c r="AE402" s="610">
        <v>25</v>
      </c>
      <c r="AF402" s="610">
        <v>30</v>
      </c>
      <c r="AG402" s="610">
        <v>80</v>
      </c>
      <c r="AH402" s="610">
        <v>1</v>
      </c>
      <c r="AJ402" s="358" t="str">
        <f ca="1">IF(M402="","",IF(DAYS360(M402,NOW())&gt;720,"neplatné viac ako 2roky",""))</f>
        <v/>
      </c>
    </row>
    <row r="403" spans="1:36" s="358" customFormat="1" ht="12.75" customHeight="1" x14ac:dyDescent="0.2">
      <c r="A403" s="342">
        <v>402</v>
      </c>
      <c r="B403" s="342" t="s">
        <v>1002</v>
      </c>
      <c r="C403" s="344" t="s">
        <v>1862</v>
      </c>
      <c r="D403" s="344"/>
      <c r="E403" s="436" t="s">
        <v>9111</v>
      </c>
      <c r="F403" s="359"/>
      <c r="G403" s="360" t="s">
        <v>1863</v>
      </c>
      <c r="H403" s="360"/>
      <c r="I403" s="344" t="s">
        <v>144</v>
      </c>
      <c r="J403" s="344"/>
      <c r="K403" s="344" t="s">
        <v>3175</v>
      </c>
      <c r="L403" s="369">
        <v>39932</v>
      </c>
      <c r="M403" s="370">
        <v>44698</v>
      </c>
      <c r="N403" s="349" t="s">
        <v>991</v>
      </c>
      <c r="O403" s="363">
        <f t="shared" si="29"/>
        <v>44698</v>
      </c>
      <c r="P403" s="364">
        <v>17956</v>
      </c>
      <c r="Q403" s="364">
        <v>2003</v>
      </c>
      <c r="R403" s="372">
        <v>44698</v>
      </c>
      <c r="S403" s="358" t="s">
        <v>5403</v>
      </c>
      <c r="T403" s="365" t="s">
        <v>991</v>
      </c>
      <c r="U403" s="355" t="s">
        <v>484</v>
      </c>
      <c r="V403" s="355" t="s">
        <v>1821</v>
      </c>
      <c r="W403" s="373">
        <f t="shared" si="28"/>
        <v>44698</v>
      </c>
      <c r="X403" s="366" t="s">
        <v>4</v>
      </c>
      <c r="Y403" s="358">
        <v>36</v>
      </c>
      <c r="AA403" s="358">
        <v>116</v>
      </c>
      <c r="AC403" s="358">
        <v>140</v>
      </c>
      <c r="AE403" s="358">
        <v>34</v>
      </c>
      <c r="AF403" s="358">
        <v>48</v>
      </c>
      <c r="AG403" s="358">
        <v>100</v>
      </c>
      <c r="AH403" s="358">
        <v>1</v>
      </c>
      <c r="AJ403" s="358" t="str">
        <f ca="1">IF(M403="","",IF(DAYS360(M403,NOW())&gt;720,"neplatné viac ako 2roky",""))</f>
        <v/>
      </c>
    </row>
    <row r="404" spans="1:36" s="358" customFormat="1" ht="12.75" customHeight="1" x14ac:dyDescent="0.2">
      <c r="A404" s="424" t="s">
        <v>5524</v>
      </c>
      <c r="B404" s="358" t="s">
        <v>1002</v>
      </c>
      <c r="C404" s="358" t="s">
        <v>9921</v>
      </c>
      <c r="E404" s="442" t="s">
        <v>5522</v>
      </c>
      <c r="G404" s="358" t="s">
        <v>5523</v>
      </c>
      <c r="I404" s="358" t="s">
        <v>145</v>
      </c>
      <c r="K404" s="358" t="s">
        <v>5525</v>
      </c>
      <c r="L404" s="372">
        <v>41404</v>
      </c>
      <c r="M404" s="372">
        <v>43745</v>
      </c>
      <c r="N404" s="349" t="s">
        <v>991</v>
      </c>
      <c r="O404" s="372">
        <f>M404</f>
        <v>43745</v>
      </c>
      <c r="P404" s="364">
        <v>17905</v>
      </c>
      <c r="Q404" s="364">
        <v>2005</v>
      </c>
      <c r="R404" s="372">
        <v>43015</v>
      </c>
      <c r="S404" s="358" t="s">
        <v>202</v>
      </c>
      <c r="T404" s="365" t="s">
        <v>991</v>
      </c>
      <c r="U404" s="355" t="s">
        <v>1281</v>
      </c>
      <c r="V404" s="355" t="s">
        <v>821</v>
      </c>
      <c r="W404" s="373">
        <v>41769</v>
      </c>
      <c r="X404" s="355" t="s">
        <v>4</v>
      </c>
      <c r="Y404" s="358">
        <v>34.5</v>
      </c>
      <c r="AA404" s="358">
        <v>75</v>
      </c>
      <c r="AC404" s="358">
        <v>120</v>
      </c>
      <c r="AE404" s="358">
        <v>26</v>
      </c>
      <c r="AF404" s="358">
        <v>34</v>
      </c>
      <c r="AG404" s="358">
        <v>85</v>
      </c>
      <c r="AH404" s="358">
        <v>1</v>
      </c>
    </row>
    <row r="405" spans="1:36" ht="12.75" customHeight="1" x14ac:dyDescent="0.2">
      <c r="A405" s="342">
        <v>404</v>
      </c>
      <c r="B405" s="378" t="s">
        <v>1002</v>
      </c>
      <c r="C405" s="378" t="s">
        <v>762</v>
      </c>
      <c r="E405" s="401" t="s">
        <v>1252</v>
      </c>
      <c r="G405" s="379" t="s">
        <v>4648</v>
      </c>
      <c r="I405" s="378" t="s">
        <v>1309</v>
      </c>
      <c r="K405" s="425" t="s">
        <v>1093</v>
      </c>
      <c r="L405" s="380">
        <v>41244</v>
      </c>
      <c r="M405" s="350">
        <v>43957</v>
      </c>
      <c r="N405" s="365" t="s">
        <v>991</v>
      </c>
      <c r="O405" s="350">
        <f t="shared" si="29"/>
        <v>43957</v>
      </c>
      <c r="P405" s="351">
        <v>15839</v>
      </c>
      <c r="Q405" s="351">
        <v>1984</v>
      </c>
      <c r="R405" s="352">
        <v>43226</v>
      </c>
      <c r="S405" s="285" t="s">
        <v>637</v>
      </c>
      <c r="T405" s="353" t="s">
        <v>991</v>
      </c>
      <c r="U405" s="354" t="s">
        <v>484</v>
      </c>
      <c r="V405" s="354" t="s">
        <v>1870</v>
      </c>
      <c r="W405" s="356">
        <f t="shared" si="28"/>
        <v>43957</v>
      </c>
      <c r="X405" s="357" t="s">
        <v>2085</v>
      </c>
      <c r="Y405" s="285">
        <v>24</v>
      </c>
      <c r="AA405" s="285">
        <v>76</v>
      </c>
      <c r="AC405" s="285">
        <v>110</v>
      </c>
      <c r="AE405" s="285">
        <v>26</v>
      </c>
      <c r="AF405" s="285">
        <v>34</v>
      </c>
      <c r="AG405" s="285">
        <v>55</v>
      </c>
      <c r="AH405" s="285">
        <v>1</v>
      </c>
    </row>
    <row r="406" spans="1:36" ht="12.75" customHeight="1" x14ac:dyDescent="0.2">
      <c r="A406" s="342">
        <v>405</v>
      </c>
      <c r="B406" s="342" t="s">
        <v>1002</v>
      </c>
      <c r="C406" s="382" t="s">
        <v>1338</v>
      </c>
      <c r="D406" s="344"/>
      <c r="E406" s="435" t="s">
        <v>9112</v>
      </c>
      <c r="F406" s="385"/>
      <c r="G406" s="346" t="s">
        <v>559</v>
      </c>
      <c r="H406" s="346"/>
      <c r="I406" s="345" t="s">
        <v>1850</v>
      </c>
      <c r="J406" s="345"/>
      <c r="K406" s="345" t="s">
        <v>3264</v>
      </c>
      <c r="L406" s="374">
        <v>35987</v>
      </c>
      <c r="M406" s="348">
        <v>43611</v>
      </c>
      <c r="N406" s="349" t="s">
        <v>991</v>
      </c>
      <c r="O406" s="350">
        <f t="shared" si="29"/>
        <v>43611</v>
      </c>
      <c r="P406" s="351">
        <v>15604</v>
      </c>
      <c r="Q406" s="351">
        <v>1998</v>
      </c>
      <c r="R406" s="352">
        <v>42881</v>
      </c>
      <c r="S406" s="285" t="s">
        <v>2023</v>
      </c>
      <c r="T406" s="353" t="s">
        <v>991</v>
      </c>
      <c r="U406" s="354" t="s">
        <v>484</v>
      </c>
      <c r="V406" s="354" t="s">
        <v>313</v>
      </c>
      <c r="W406" s="356">
        <f t="shared" si="28"/>
        <v>43611</v>
      </c>
      <c r="X406" s="357" t="s">
        <v>4</v>
      </c>
      <c r="Y406" s="285">
        <v>37</v>
      </c>
      <c r="AA406" s="285">
        <v>107</v>
      </c>
      <c r="AC406" s="285">
        <v>152</v>
      </c>
      <c r="AE406" s="285">
        <v>29</v>
      </c>
      <c r="AF406" s="285">
        <v>42</v>
      </c>
      <c r="AG406" s="285">
        <v>110</v>
      </c>
      <c r="AH406" s="285">
        <v>1</v>
      </c>
      <c r="AJ406" s="285" t="str">
        <f ca="1">IF(M406="","",IF(DAYS360(M406,NOW())&gt;720,"neplatné viac ako 2roky",""))</f>
        <v>neplatné viac ako 2roky</v>
      </c>
    </row>
    <row r="407" spans="1:36" s="358" customFormat="1" ht="12.75" customHeight="1" x14ac:dyDescent="0.2">
      <c r="A407" s="342">
        <v>406</v>
      </c>
      <c r="B407" s="342" t="s">
        <v>1002</v>
      </c>
      <c r="C407" s="344" t="s">
        <v>6423</v>
      </c>
      <c r="D407" s="344"/>
      <c r="E407" s="436" t="s">
        <v>6424</v>
      </c>
      <c r="F407" s="359"/>
      <c r="G407" s="360" t="s">
        <v>6425</v>
      </c>
      <c r="H407" s="360"/>
      <c r="I407" s="344" t="s">
        <v>6428</v>
      </c>
      <c r="J407" s="344"/>
      <c r="K407" s="358" t="s">
        <v>3322</v>
      </c>
      <c r="L407" s="363">
        <v>43323</v>
      </c>
      <c r="M407" s="363">
        <v>44698</v>
      </c>
      <c r="N407" s="349" t="s">
        <v>991</v>
      </c>
      <c r="O407" s="350">
        <f t="shared" ref="O407" si="32">M407</f>
        <v>44698</v>
      </c>
      <c r="P407" s="364">
        <v>18570</v>
      </c>
      <c r="Q407" s="364">
        <v>2009</v>
      </c>
      <c r="R407" s="352">
        <v>43968</v>
      </c>
      <c r="S407" s="447" t="s">
        <v>5403</v>
      </c>
      <c r="T407" s="448" t="s">
        <v>991</v>
      </c>
      <c r="U407" s="449" t="s">
        <v>8579</v>
      </c>
      <c r="V407" s="449" t="s">
        <v>8580</v>
      </c>
      <c r="W407" s="356">
        <f t="shared" ref="W407" si="33">M407</f>
        <v>44698</v>
      </c>
      <c r="X407" s="366" t="s">
        <v>828</v>
      </c>
      <c r="Y407" s="358">
        <v>27</v>
      </c>
      <c r="AA407" s="358">
        <v>90</v>
      </c>
      <c r="AB407" s="358">
        <v>85</v>
      </c>
      <c r="AC407" s="358">
        <v>147</v>
      </c>
      <c r="AE407" s="358">
        <v>28</v>
      </c>
      <c r="AF407" s="358">
        <v>60</v>
      </c>
      <c r="AG407" s="358">
        <v>90</v>
      </c>
      <c r="AH407" s="358">
        <v>1</v>
      </c>
      <c r="AJ407" s="358" t="str">
        <f ca="1">IF(M407="","",IF(DAYS360(M407,NOW())&gt;720,"neplatné viac ako 2roky",""))</f>
        <v/>
      </c>
    </row>
    <row r="408" spans="1:36" ht="12.75" customHeight="1" x14ac:dyDescent="0.2">
      <c r="A408" s="342">
        <v>407</v>
      </c>
      <c r="B408" s="342" t="s">
        <v>1003</v>
      </c>
      <c r="C408" s="344" t="s">
        <v>1647</v>
      </c>
      <c r="D408" s="344"/>
      <c r="E408" s="435" t="s">
        <v>9113</v>
      </c>
      <c r="F408" s="385"/>
      <c r="G408" s="346" t="s">
        <v>1648</v>
      </c>
      <c r="H408" s="346"/>
      <c r="I408" s="345" t="s">
        <v>1649</v>
      </c>
      <c r="J408" s="345"/>
      <c r="K408" s="345" t="s">
        <v>3320</v>
      </c>
      <c r="L408" s="374">
        <v>40624</v>
      </c>
      <c r="M408" s="348">
        <v>45025</v>
      </c>
      <c r="N408" s="349" t="s">
        <v>178</v>
      </c>
      <c r="O408" s="350">
        <f t="shared" si="29"/>
        <v>45025</v>
      </c>
      <c r="P408" s="351">
        <v>21194</v>
      </c>
      <c r="Q408" s="351">
        <v>2002</v>
      </c>
      <c r="R408" s="352">
        <v>44295</v>
      </c>
      <c r="S408" s="285" t="s">
        <v>5733</v>
      </c>
      <c r="T408" s="353" t="s">
        <v>991</v>
      </c>
      <c r="U408" s="354" t="s">
        <v>10059</v>
      </c>
      <c r="V408" s="354" t="s">
        <v>10060</v>
      </c>
      <c r="W408" s="356">
        <f t="shared" si="28"/>
        <v>45025</v>
      </c>
      <c r="X408" s="357" t="s">
        <v>1839</v>
      </c>
      <c r="Y408" s="285" t="s">
        <v>1840</v>
      </c>
      <c r="AA408" s="285">
        <v>97</v>
      </c>
      <c r="AC408" s="285">
        <v>190</v>
      </c>
      <c r="AE408" s="285">
        <v>42</v>
      </c>
      <c r="AF408" s="285">
        <v>48</v>
      </c>
      <c r="AG408" s="285">
        <v>80</v>
      </c>
      <c r="AH408" s="285">
        <v>1</v>
      </c>
      <c r="AJ408" s="285" t="str">
        <f ca="1">IF(M408="","",IF(DAYS360(M408,NOW())&gt;720,"neplatné viac ako 2roky",""))</f>
        <v/>
      </c>
    </row>
    <row r="409" spans="1:36" ht="12.75" customHeight="1" x14ac:dyDescent="0.2">
      <c r="A409" s="342">
        <v>408</v>
      </c>
      <c r="B409" s="342" t="s">
        <v>1002</v>
      </c>
      <c r="C409" s="344" t="s">
        <v>2927</v>
      </c>
      <c r="D409" s="344"/>
      <c r="E409" s="435" t="s">
        <v>2928</v>
      </c>
      <c r="F409" s="385"/>
      <c r="G409" s="346" t="s">
        <v>2929</v>
      </c>
      <c r="H409" s="346"/>
      <c r="I409" s="345" t="s">
        <v>144</v>
      </c>
      <c r="J409" s="345"/>
      <c r="K409" s="345" t="s">
        <v>2930</v>
      </c>
      <c r="L409" s="374">
        <v>42124</v>
      </c>
      <c r="M409" s="348">
        <v>43956</v>
      </c>
      <c r="N409" s="349" t="s">
        <v>991</v>
      </c>
      <c r="O409" s="350">
        <f t="shared" si="29"/>
        <v>43956</v>
      </c>
      <c r="P409" s="351">
        <v>15353</v>
      </c>
      <c r="Q409" s="351">
        <v>2008</v>
      </c>
      <c r="R409" s="352">
        <v>43225</v>
      </c>
      <c r="S409" s="285" t="s">
        <v>202</v>
      </c>
      <c r="T409" s="353" t="s">
        <v>991</v>
      </c>
      <c r="U409" s="354" t="s">
        <v>2152</v>
      </c>
      <c r="V409" s="354" t="s">
        <v>3351</v>
      </c>
      <c r="W409" s="356">
        <f t="shared" si="28"/>
        <v>43956</v>
      </c>
      <c r="X409" s="357" t="s">
        <v>4</v>
      </c>
      <c r="Y409" s="285">
        <v>33</v>
      </c>
      <c r="AA409" s="285">
        <v>68</v>
      </c>
      <c r="AC409" s="285">
        <v>106</v>
      </c>
      <c r="AE409" s="285">
        <v>33</v>
      </c>
      <c r="AF409" s="285">
        <v>64</v>
      </c>
      <c r="AG409" s="285">
        <v>85</v>
      </c>
      <c r="AH409" s="285">
        <v>1</v>
      </c>
    </row>
    <row r="410" spans="1:36" s="409" customFormat="1" ht="12.75" hidden="1" customHeight="1" x14ac:dyDescent="0.2">
      <c r="A410" s="367" t="s">
        <v>9709</v>
      </c>
      <c r="E410" s="445" t="s">
        <v>3174</v>
      </c>
      <c r="G410" s="410"/>
      <c r="K410" s="398"/>
      <c r="L410" s="406"/>
      <c r="M410" s="427"/>
      <c r="N410" s="405"/>
      <c r="O410" s="406"/>
      <c r="P410" s="407"/>
      <c r="Q410" s="407"/>
      <c r="R410" s="408"/>
      <c r="T410" s="410"/>
      <c r="U410" s="411"/>
      <c r="V410" s="411"/>
      <c r="W410" s="412"/>
      <c r="X410" s="413"/>
    </row>
    <row r="411" spans="1:36" ht="12.75" customHeight="1" x14ac:dyDescent="0.2">
      <c r="A411" s="342">
        <v>410</v>
      </c>
      <c r="B411" s="342" t="s">
        <v>1002</v>
      </c>
      <c r="C411" s="378" t="s">
        <v>762</v>
      </c>
      <c r="D411" s="342"/>
      <c r="E411" s="437" t="s">
        <v>2369</v>
      </c>
      <c r="F411" s="385"/>
      <c r="G411" s="346" t="s">
        <v>1871</v>
      </c>
      <c r="H411" s="346"/>
      <c r="I411" s="386" t="s">
        <v>1872</v>
      </c>
      <c r="J411" s="386"/>
      <c r="K411" s="425" t="s">
        <v>1093</v>
      </c>
      <c r="L411" s="380">
        <v>41295</v>
      </c>
      <c r="M411" s="363">
        <v>44786</v>
      </c>
      <c r="N411" s="365" t="s">
        <v>991</v>
      </c>
      <c r="O411" s="350">
        <f t="shared" si="29"/>
        <v>44786</v>
      </c>
      <c r="P411" s="351">
        <v>20644</v>
      </c>
      <c r="Q411" s="351">
        <v>1984</v>
      </c>
      <c r="R411" s="352">
        <v>44056</v>
      </c>
      <c r="S411" s="285" t="s">
        <v>202</v>
      </c>
      <c r="T411" s="353" t="s">
        <v>991</v>
      </c>
      <c r="U411" s="354" t="s">
        <v>1487</v>
      </c>
      <c r="V411" s="354" t="s">
        <v>9320</v>
      </c>
      <c r="W411" s="356">
        <f t="shared" si="28"/>
        <v>44786</v>
      </c>
      <c r="X411" s="357" t="s">
        <v>2085</v>
      </c>
      <c r="Y411" s="285">
        <v>24</v>
      </c>
      <c r="AA411" s="285">
        <v>76</v>
      </c>
      <c r="AC411" s="285">
        <v>110</v>
      </c>
      <c r="AE411" s="285">
        <v>26</v>
      </c>
      <c r="AF411" s="285">
        <v>34</v>
      </c>
      <c r="AG411" s="285">
        <v>55</v>
      </c>
      <c r="AH411" s="285">
        <v>1</v>
      </c>
      <c r="AJ411" s="285" t="str">
        <f t="shared" ref="AJ411:AJ418" ca="1" si="34">IF(M411="","",IF(DAYS360(M411,NOW())&gt;720,"neplatné viac ako 2roky",""))</f>
        <v/>
      </c>
    </row>
    <row r="412" spans="1:36" ht="12.75" customHeight="1" x14ac:dyDescent="0.2">
      <c r="A412" s="342">
        <v>411</v>
      </c>
      <c r="B412" s="342" t="s">
        <v>1002</v>
      </c>
      <c r="C412" s="342" t="s">
        <v>534</v>
      </c>
      <c r="D412" s="342"/>
      <c r="E412" s="435" t="s">
        <v>535</v>
      </c>
      <c r="F412" s="385"/>
      <c r="G412" s="346" t="s">
        <v>536</v>
      </c>
      <c r="H412" s="346"/>
      <c r="I412" s="386" t="s">
        <v>2367</v>
      </c>
      <c r="J412" s="386"/>
      <c r="K412" s="425" t="s">
        <v>1093</v>
      </c>
      <c r="L412" s="380">
        <v>41295</v>
      </c>
      <c r="M412" s="350">
        <v>44698</v>
      </c>
      <c r="N412" s="365" t="s">
        <v>991</v>
      </c>
      <c r="O412" s="350">
        <f t="shared" si="29"/>
        <v>44698</v>
      </c>
      <c r="P412" s="351">
        <v>14719</v>
      </c>
      <c r="Q412" s="351">
        <v>1985</v>
      </c>
      <c r="R412" s="352">
        <v>43968</v>
      </c>
      <c r="S412" s="285" t="s">
        <v>5403</v>
      </c>
      <c r="T412" s="353" t="s">
        <v>991</v>
      </c>
      <c r="U412" s="354" t="s">
        <v>9295</v>
      </c>
      <c r="V412" s="354" t="s">
        <v>9296</v>
      </c>
      <c r="W412" s="356">
        <f t="shared" si="28"/>
        <v>44698</v>
      </c>
      <c r="X412" s="357" t="s">
        <v>913</v>
      </c>
      <c r="Y412" s="285">
        <v>24.5</v>
      </c>
      <c r="AA412" s="285">
        <v>80</v>
      </c>
      <c r="AC412" s="285">
        <v>125</v>
      </c>
      <c r="AE412" s="285">
        <v>22</v>
      </c>
      <c r="AF412" s="285">
        <v>32</v>
      </c>
      <c r="AG412" s="285">
        <v>80</v>
      </c>
      <c r="AH412" s="285">
        <v>1</v>
      </c>
      <c r="AJ412" s="285" t="str">
        <f t="shared" ca="1" si="34"/>
        <v/>
      </c>
    </row>
    <row r="413" spans="1:36" ht="12.75" hidden="1" customHeight="1" x14ac:dyDescent="0.2">
      <c r="A413" s="428" t="s">
        <v>4260</v>
      </c>
      <c r="B413" s="342"/>
      <c r="C413" s="344"/>
      <c r="D413" s="344"/>
      <c r="E413" s="435" t="s">
        <v>4272</v>
      </c>
      <c r="F413" s="385"/>
      <c r="G413" s="346"/>
      <c r="H413" s="346"/>
      <c r="I413" s="345"/>
      <c r="J413" s="345"/>
      <c r="K413" s="345"/>
      <c r="L413" s="374"/>
      <c r="M413" s="348"/>
      <c r="N413" s="349"/>
      <c r="R413" s="352"/>
      <c r="W413" s="356"/>
      <c r="AJ413" s="285" t="str">
        <f t="shared" ca="1" si="34"/>
        <v/>
      </c>
    </row>
    <row r="414" spans="1:36" ht="12.75" customHeight="1" x14ac:dyDescent="0.2">
      <c r="A414" s="342">
        <v>413</v>
      </c>
      <c r="B414" s="342" t="s">
        <v>1002</v>
      </c>
      <c r="C414" s="342" t="s">
        <v>5581</v>
      </c>
      <c r="D414" s="342"/>
      <c r="E414" s="435" t="s">
        <v>1062</v>
      </c>
      <c r="F414" s="385"/>
      <c r="G414" s="346" t="s">
        <v>5582</v>
      </c>
      <c r="H414" s="346"/>
      <c r="I414" s="386" t="s">
        <v>1824</v>
      </c>
      <c r="J414" s="386"/>
      <c r="K414" s="425" t="s">
        <v>5583</v>
      </c>
      <c r="L414" s="429">
        <v>41295</v>
      </c>
      <c r="M414" s="352">
        <v>43808</v>
      </c>
      <c r="N414" s="365" t="s">
        <v>991</v>
      </c>
      <c r="O414" s="352">
        <f t="shared" ref="O414" si="35">M414</f>
        <v>43808</v>
      </c>
      <c r="P414" s="351">
        <v>17965</v>
      </c>
      <c r="Q414" s="351" t="s">
        <v>994</v>
      </c>
      <c r="R414" s="352">
        <v>43078</v>
      </c>
      <c r="S414" s="285" t="s">
        <v>637</v>
      </c>
      <c r="T414" s="353" t="s">
        <v>1687</v>
      </c>
      <c r="U414" s="354" t="s">
        <v>484</v>
      </c>
      <c r="V414" s="354" t="s">
        <v>4738</v>
      </c>
      <c r="W414" s="356">
        <f t="shared" ref="W414" si="36">M414</f>
        <v>43808</v>
      </c>
      <c r="X414" s="354" t="s">
        <v>1853</v>
      </c>
      <c r="Y414" s="285">
        <v>30</v>
      </c>
      <c r="AA414" s="285">
        <v>90</v>
      </c>
      <c r="AC414" s="285">
        <v>120</v>
      </c>
      <c r="AE414" s="285">
        <v>26</v>
      </c>
      <c r="AF414" s="285">
        <v>35</v>
      </c>
      <c r="AG414" s="285">
        <v>83</v>
      </c>
      <c r="AH414" s="285">
        <v>1</v>
      </c>
      <c r="AJ414" s="285" t="str">
        <f t="shared" ca="1" si="34"/>
        <v/>
      </c>
    </row>
    <row r="415" spans="1:36" s="358" customFormat="1" ht="12.75" customHeight="1" x14ac:dyDescent="0.2">
      <c r="A415" s="342">
        <v>414</v>
      </c>
      <c r="B415" s="342" t="s">
        <v>1002</v>
      </c>
      <c r="C415" s="358" t="s">
        <v>6082</v>
      </c>
      <c r="D415" s="342"/>
      <c r="E415" s="436" t="s">
        <v>6083</v>
      </c>
      <c r="F415" s="359"/>
      <c r="G415" s="360" t="s">
        <v>6084</v>
      </c>
      <c r="H415" s="360"/>
      <c r="I415" s="345" t="s">
        <v>145</v>
      </c>
      <c r="J415" s="342"/>
      <c r="K415" s="345" t="s">
        <v>4287</v>
      </c>
      <c r="L415" s="387">
        <v>43217</v>
      </c>
      <c r="M415" s="348">
        <v>44759</v>
      </c>
      <c r="N415" s="349" t="s">
        <v>991</v>
      </c>
      <c r="O415" s="350">
        <f>M415</f>
        <v>44759</v>
      </c>
      <c r="P415" s="351">
        <v>18393</v>
      </c>
      <c r="Q415" s="351">
        <v>2018</v>
      </c>
      <c r="R415" s="352">
        <v>44023</v>
      </c>
      <c r="S415" s="285" t="s">
        <v>202</v>
      </c>
      <c r="T415" s="353" t="s">
        <v>991</v>
      </c>
      <c r="U415" s="354" t="s">
        <v>4804</v>
      </c>
      <c r="V415" s="354" t="s">
        <v>4804</v>
      </c>
      <c r="W415" s="356">
        <f>M415</f>
        <v>44759</v>
      </c>
      <c r="X415" s="357" t="s">
        <v>4</v>
      </c>
      <c r="Y415" s="285">
        <v>33</v>
      </c>
      <c r="Z415" s="285"/>
      <c r="AA415" s="285">
        <v>101</v>
      </c>
      <c r="AB415" s="285">
        <v>98</v>
      </c>
      <c r="AC415" s="285">
        <v>141</v>
      </c>
      <c r="AD415" s="285"/>
      <c r="AE415" s="285">
        <v>28</v>
      </c>
      <c r="AF415" s="285">
        <v>37</v>
      </c>
      <c r="AG415" s="285">
        <v>130</v>
      </c>
      <c r="AH415" s="285">
        <v>1</v>
      </c>
      <c r="AJ415" s="358" t="str">
        <f t="shared" ca="1" si="34"/>
        <v/>
      </c>
    </row>
    <row r="416" spans="1:36" ht="12.75" customHeight="1" x14ac:dyDescent="0.2">
      <c r="A416" s="342">
        <v>415</v>
      </c>
      <c r="B416" s="342" t="s">
        <v>1002</v>
      </c>
      <c r="C416" s="382" t="s">
        <v>2497</v>
      </c>
      <c r="D416" s="344"/>
      <c r="E416" s="437" t="s">
        <v>9114</v>
      </c>
      <c r="F416" s="385"/>
      <c r="G416" s="346" t="s">
        <v>2498</v>
      </c>
      <c r="H416" s="346"/>
      <c r="I416" s="345" t="s">
        <v>1308</v>
      </c>
      <c r="J416" s="345"/>
      <c r="K416" s="345" t="s">
        <v>2228</v>
      </c>
      <c r="L416" s="374">
        <v>34572</v>
      </c>
      <c r="M416" s="348">
        <v>43808</v>
      </c>
      <c r="N416" s="349" t="s">
        <v>991</v>
      </c>
      <c r="O416" s="350">
        <f t="shared" si="29"/>
        <v>43808</v>
      </c>
      <c r="P416" s="351">
        <v>14673</v>
      </c>
      <c r="Q416" s="351">
        <v>1985</v>
      </c>
      <c r="R416" s="352">
        <v>43078</v>
      </c>
      <c r="S416" s="285" t="s">
        <v>124</v>
      </c>
      <c r="T416" s="353" t="s">
        <v>991</v>
      </c>
      <c r="U416" s="354" t="s">
        <v>484</v>
      </c>
      <c r="V416" s="354" t="s">
        <v>1576</v>
      </c>
      <c r="W416" s="356">
        <f t="shared" si="28"/>
        <v>43808</v>
      </c>
      <c r="X416" s="357" t="s">
        <v>2085</v>
      </c>
      <c r="Y416" s="285">
        <v>22</v>
      </c>
      <c r="AA416" s="285">
        <v>76</v>
      </c>
      <c r="AC416" s="285">
        <v>110</v>
      </c>
      <c r="AE416" s="285">
        <v>26</v>
      </c>
      <c r="AF416" s="285">
        <v>34</v>
      </c>
      <c r="AG416" s="285">
        <v>55</v>
      </c>
      <c r="AH416" s="285">
        <v>1</v>
      </c>
      <c r="AJ416" s="285" t="str">
        <f t="shared" ca="1" si="34"/>
        <v/>
      </c>
    </row>
    <row r="417" spans="1:36" ht="12.75" customHeight="1" x14ac:dyDescent="0.2">
      <c r="A417" s="342">
        <v>416</v>
      </c>
      <c r="B417" s="342" t="s">
        <v>1002</v>
      </c>
      <c r="C417" s="344" t="s">
        <v>2724</v>
      </c>
      <c r="D417" s="344"/>
      <c r="E417" s="435" t="s">
        <v>9115</v>
      </c>
      <c r="F417" s="385"/>
      <c r="G417" s="346" t="s">
        <v>1968</v>
      </c>
      <c r="H417" s="346"/>
      <c r="I417" s="345" t="s">
        <v>1850</v>
      </c>
      <c r="J417" s="345"/>
      <c r="K417" s="345" t="s">
        <v>3321</v>
      </c>
      <c r="L417" s="374">
        <v>35987</v>
      </c>
      <c r="M417" s="348">
        <v>45005</v>
      </c>
      <c r="N417" s="349" t="s">
        <v>991</v>
      </c>
      <c r="O417" s="350">
        <f t="shared" si="29"/>
        <v>45005</v>
      </c>
      <c r="P417" s="351">
        <v>14300</v>
      </c>
      <c r="Q417" s="351">
        <v>1998</v>
      </c>
      <c r="R417" s="352">
        <v>44275</v>
      </c>
      <c r="S417" s="285" t="s">
        <v>202</v>
      </c>
      <c r="T417" s="353" t="s">
        <v>991</v>
      </c>
      <c r="U417" s="354" t="s">
        <v>2085</v>
      </c>
      <c r="V417" s="354" t="s">
        <v>9935</v>
      </c>
      <c r="W417" s="356">
        <f t="shared" si="28"/>
        <v>45005</v>
      </c>
      <c r="X417" s="357" t="s">
        <v>4</v>
      </c>
      <c r="Y417" s="285">
        <v>37</v>
      </c>
      <c r="AA417" s="285">
        <v>107</v>
      </c>
      <c r="AC417" s="285">
        <v>152</v>
      </c>
      <c r="AE417" s="285">
        <v>29</v>
      </c>
      <c r="AF417" s="285">
        <v>42</v>
      </c>
      <c r="AG417" s="285">
        <v>110</v>
      </c>
      <c r="AH417" s="285">
        <v>1</v>
      </c>
      <c r="AJ417" s="285" t="str">
        <f t="shared" ca="1" si="34"/>
        <v/>
      </c>
    </row>
    <row r="418" spans="1:36" s="358" customFormat="1" ht="12.75" hidden="1" customHeight="1" x14ac:dyDescent="0.2">
      <c r="A418" s="391" t="s">
        <v>4296</v>
      </c>
      <c r="B418" s="342"/>
      <c r="C418" s="344"/>
      <c r="D418" s="344"/>
      <c r="E418" s="441" t="s">
        <v>4297</v>
      </c>
      <c r="F418" s="359"/>
      <c r="G418" s="360"/>
      <c r="H418" s="360"/>
      <c r="I418" s="344"/>
      <c r="J418" s="344"/>
      <c r="K418" s="344"/>
      <c r="L418" s="369"/>
      <c r="M418" s="370"/>
      <c r="N418" s="349"/>
      <c r="O418" s="363"/>
      <c r="P418" s="364"/>
      <c r="Q418" s="364"/>
      <c r="R418" s="372"/>
      <c r="T418" s="365"/>
      <c r="U418" s="355"/>
      <c r="V418" s="355"/>
      <c r="W418" s="373"/>
      <c r="X418" s="366"/>
      <c r="AJ418" s="358" t="str">
        <f t="shared" ca="1" si="34"/>
        <v/>
      </c>
    </row>
    <row r="419" spans="1:36" ht="12.75" customHeight="1" x14ac:dyDescent="0.2">
      <c r="A419" s="342">
        <v>418</v>
      </c>
      <c r="B419" s="358" t="s">
        <v>1002</v>
      </c>
      <c r="C419" s="358" t="s">
        <v>3985</v>
      </c>
      <c r="D419" s="358"/>
      <c r="E419" s="442" t="s">
        <v>9116</v>
      </c>
      <c r="F419" s="358"/>
      <c r="G419" s="355" t="s">
        <v>7108</v>
      </c>
      <c r="H419" s="358"/>
      <c r="I419" s="358" t="s">
        <v>77</v>
      </c>
      <c r="J419" s="358"/>
      <c r="K419" s="345" t="s">
        <v>1568</v>
      </c>
      <c r="L419" s="363">
        <v>42516</v>
      </c>
      <c r="M419" s="363">
        <v>44300</v>
      </c>
      <c r="N419" s="349" t="s">
        <v>991</v>
      </c>
      <c r="O419" s="350">
        <f>M419</f>
        <v>44300</v>
      </c>
      <c r="P419" s="364">
        <v>16555</v>
      </c>
      <c r="Q419" s="364">
        <v>2016</v>
      </c>
      <c r="R419" s="352">
        <v>43569</v>
      </c>
      <c r="S419" s="358" t="s">
        <v>202</v>
      </c>
      <c r="T419" s="365" t="s">
        <v>991</v>
      </c>
      <c r="U419" s="355" t="s">
        <v>7109</v>
      </c>
      <c r="V419" s="355" t="s">
        <v>7110</v>
      </c>
      <c r="W419" s="356">
        <f>M419</f>
        <v>44300</v>
      </c>
      <c r="X419" s="366" t="s">
        <v>3986</v>
      </c>
      <c r="Y419" s="358">
        <v>31.5</v>
      </c>
      <c r="Z419" s="358"/>
      <c r="AA419" s="358">
        <v>90</v>
      </c>
      <c r="AB419" s="358"/>
      <c r="AC419" s="358">
        <v>145</v>
      </c>
      <c r="AD419" s="358"/>
      <c r="AE419" s="358">
        <v>31</v>
      </c>
      <c r="AF419" s="358">
        <v>35</v>
      </c>
      <c r="AG419" s="358">
        <v>90</v>
      </c>
      <c r="AH419" s="358">
        <v>1</v>
      </c>
    </row>
    <row r="420" spans="1:36" s="358" customFormat="1" ht="12.75" customHeight="1" x14ac:dyDescent="0.2">
      <c r="A420" s="342">
        <v>419</v>
      </c>
      <c r="B420" s="447" t="s">
        <v>1002</v>
      </c>
      <c r="C420" s="447" t="s">
        <v>6725</v>
      </c>
      <c r="E420" s="442" t="s">
        <v>6726</v>
      </c>
      <c r="G420" s="448" t="s">
        <v>6727</v>
      </c>
      <c r="I420" s="447" t="s">
        <v>145</v>
      </c>
      <c r="K420" s="344" t="s">
        <v>3326</v>
      </c>
      <c r="L420" s="363">
        <v>43435</v>
      </c>
      <c r="M420" s="363">
        <v>44950</v>
      </c>
      <c r="N420" s="349" t="s">
        <v>991</v>
      </c>
      <c r="O420" s="363">
        <f>M420</f>
        <v>44950</v>
      </c>
      <c r="P420" s="364">
        <v>18674</v>
      </c>
      <c r="Q420" s="364">
        <v>2003</v>
      </c>
      <c r="R420" s="372">
        <v>44220</v>
      </c>
      <c r="S420" s="447" t="s">
        <v>202</v>
      </c>
      <c r="T420" s="448" t="s">
        <v>991</v>
      </c>
      <c r="U420" s="449" t="s">
        <v>1894</v>
      </c>
      <c r="V420" s="449" t="s">
        <v>1576</v>
      </c>
      <c r="W420" s="373">
        <f>M420</f>
        <v>44950</v>
      </c>
      <c r="X420" s="450" t="s">
        <v>4</v>
      </c>
      <c r="Y420" s="358">
        <v>33.6</v>
      </c>
      <c r="AA420" s="358">
        <v>103</v>
      </c>
      <c r="AC420" s="358">
        <v>145</v>
      </c>
      <c r="AE420" s="358">
        <v>26</v>
      </c>
      <c r="AF420" s="358">
        <v>34</v>
      </c>
      <c r="AG420" s="358">
        <v>85</v>
      </c>
      <c r="AH420" s="358">
        <v>1</v>
      </c>
    </row>
    <row r="421" spans="1:36" s="358" customFormat="1" ht="12.75" customHeight="1" x14ac:dyDescent="0.2">
      <c r="A421" s="342">
        <v>420</v>
      </c>
      <c r="B421" s="342" t="s">
        <v>1002</v>
      </c>
      <c r="C421" s="344" t="s">
        <v>5563</v>
      </c>
      <c r="D421" s="344"/>
      <c r="E421" s="436" t="s">
        <v>5564</v>
      </c>
      <c r="F421" s="359"/>
      <c r="G421" s="360" t="s">
        <v>5565</v>
      </c>
      <c r="H421" s="360"/>
      <c r="I421" s="344" t="s">
        <v>1798</v>
      </c>
      <c r="J421" s="344"/>
      <c r="K421" s="344" t="s">
        <v>5566</v>
      </c>
      <c r="L421" s="369">
        <v>43029</v>
      </c>
      <c r="M421" s="370">
        <v>44503</v>
      </c>
      <c r="N421" s="349" t="s">
        <v>991</v>
      </c>
      <c r="O421" s="363">
        <f>M421</f>
        <v>44503</v>
      </c>
      <c r="P421" s="364">
        <v>17943</v>
      </c>
      <c r="Q421" s="364">
        <v>2013</v>
      </c>
      <c r="R421" s="372">
        <v>43772</v>
      </c>
      <c r="S421" s="358" t="s">
        <v>202</v>
      </c>
      <c r="T421" s="365" t="s">
        <v>991</v>
      </c>
      <c r="U421" s="355" t="s">
        <v>240</v>
      </c>
      <c r="V421" s="355" t="s">
        <v>3532</v>
      </c>
      <c r="W421" s="373">
        <f>M421</f>
        <v>44503</v>
      </c>
      <c r="X421" s="366" t="s">
        <v>2085</v>
      </c>
      <c r="Y421" s="358">
        <v>24.5</v>
      </c>
      <c r="AA421" s="358">
        <v>109.5</v>
      </c>
      <c r="AC421" s="358">
        <v>144.5</v>
      </c>
      <c r="AE421" s="358" t="s">
        <v>994</v>
      </c>
      <c r="AF421" s="358" t="s">
        <v>994</v>
      </c>
      <c r="AG421" s="358" t="s">
        <v>994</v>
      </c>
      <c r="AH421" s="358">
        <v>1</v>
      </c>
      <c r="AJ421" s="358" t="str">
        <f ca="1">IF(M421="","",IF(DAYS360(M421,NOW())&gt;720,"neplatné viac ako 2roky",""))</f>
        <v/>
      </c>
    </row>
    <row r="422" spans="1:36" s="409" customFormat="1" ht="12.75" hidden="1" customHeight="1" x14ac:dyDescent="0.2">
      <c r="A422" s="367" t="s">
        <v>9710</v>
      </c>
      <c r="B422" s="367"/>
      <c r="C422" s="888"/>
      <c r="D422" s="398"/>
      <c r="E422" s="444" t="s">
        <v>3987</v>
      </c>
      <c r="F422" s="426"/>
      <c r="G422" s="402"/>
      <c r="H422" s="402"/>
      <c r="I422" s="398"/>
      <c r="J422" s="398"/>
      <c r="K422" s="889"/>
      <c r="L422" s="406"/>
      <c r="M422" s="406"/>
      <c r="N422" s="410"/>
      <c r="O422" s="406"/>
      <c r="P422" s="407"/>
      <c r="Q422" s="407"/>
      <c r="R422" s="408"/>
      <c r="T422" s="410"/>
      <c r="U422" s="411"/>
      <c r="V422" s="411"/>
      <c r="W422" s="412"/>
      <c r="X422" s="413"/>
    </row>
    <row r="423" spans="1:36" ht="12.75" customHeight="1" x14ac:dyDescent="0.2">
      <c r="A423" s="342">
        <v>422</v>
      </c>
      <c r="B423" s="378" t="s">
        <v>1002</v>
      </c>
      <c r="C423" s="378" t="s">
        <v>4228</v>
      </c>
      <c r="E423" s="401" t="s">
        <v>1555</v>
      </c>
      <c r="G423" s="379" t="s">
        <v>1556</v>
      </c>
      <c r="I423" s="378" t="s">
        <v>1557</v>
      </c>
      <c r="K423" s="378" t="s">
        <v>767</v>
      </c>
      <c r="L423" s="380">
        <v>41767</v>
      </c>
      <c r="M423" s="350">
        <v>44555</v>
      </c>
      <c r="N423" s="349" t="s">
        <v>991</v>
      </c>
      <c r="O423" s="350">
        <f t="shared" si="29"/>
        <v>44555</v>
      </c>
      <c r="P423" s="351">
        <v>14387</v>
      </c>
      <c r="Q423" s="351">
        <v>1984</v>
      </c>
      <c r="R423" s="352">
        <v>43824</v>
      </c>
      <c r="S423" s="285" t="s">
        <v>124</v>
      </c>
      <c r="T423" s="353" t="s">
        <v>991</v>
      </c>
      <c r="U423" s="354" t="s">
        <v>484</v>
      </c>
      <c r="V423" s="354" t="s">
        <v>3988</v>
      </c>
      <c r="W423" s="356">
        <v>44555</v>
      </c>
      <c r="X423" s="357" t="s">
        <v>1853</v>
      </c>
      <c r="Y423" s="285">
        <v>32</v>
      </c>
      <c r="AA423" s="285">
        <v>72</v>
      </c>
      <c r="AC423" s="285">
        <v>117</v>
      </c>
      <c r="AE423" s="285">
        <v>32</v>
      </c>
      <c r="AF423" s="285">
        <v>42</v>
      </c>
      <c r="AG423" s="285">
        <v>75</v>
      </c>
      <c r="AH423" s="285">
        <v>1</v>
      </c>
    </row>
    <row r="424" spans="1:36" s="358" customFormat="1" ht="12.75" customHeight="1" x14ac:dyDescent="0.2">
      <c r="A424" s="342">
        <v>423</v>
      </c>
      <c r="B424" s="358" t="s">
        <v>1002</v>
      </c>
      <c r="C424" s="358" t="s">
        <v>4239</v>
      </c>
      <c r="E424" s="442" t="s">
        <v>4240</v>
      </c>
      <c r="G424" s="358">
        <v>122323</v>
      </c>
      <c r="I424" s="358" t="s">
        <v>2364</v>
      </c>
      <c r="K424" s="358" t="s">
        <v>8256</v>
      </c>
      <c r="L424" s="363">
        <v>42666</v>
      </c>
      <c r="M424" s="363">
        <v>44621</v>
      </c>
      <c r="N424" s="349" t="s">
        <v>991</v>
      </c>
      <c r="O424" s="350">
        <f t="shared" si="29"/>
        <v>44621</v>
      </c>
      <c r="P424" s="364">
        <v>20241</v>
      </c>
      <c r="Q424" s="364">
        <v>1996</v>
      </c>
      <c r="R424" s="352">
        <v>43891</v>
      </c>
      <c r="S424" s="285" t="s">
        <v>202</v>
      </c>
      <c r="T424" s="353" t="s">
        <v>1687</v>
      </c>
      <c r="U424" s="354" t="s">
        <v>8257</v>
      </c>
      <c r="V424" s="354" t="s">
        <v>8258</v>
      </c>
      <c r="W424" s="356">
        <f t="shared" si="28"/>
        <v>44621</v>
      </c>
      <c r="X424" s="366" t="s">
        <v>828</v>
      </c>
      <c r="Y424" s="358">
        <v>22</v>
      </c>
      <c r="AA424" s="358">
        <v>67</v>
      </c>
      <c r="AC424" s="358">
        <v>100</v>
      </c>
      <c r="AE424" s="358">
        <v>25</v>
      </c>
      <c r="AF424" s="358">
        <v>31</v>
      </c>
      <c r="AG424" s="358">
        <v>80</v>
      </c>
      <c r="AH424" s="358">
        <v>1</v>
      </c>
    </row>
    <row r="425" spans="1:36" ht="12.75" customHeight="1" x14ac:dyDescent="0.2">
      <c r="A425" s="342">
        <v>424</v>
      </c>
      <c r="B425" s="342" t="s">
        <v>1002</v>
      </c>
      <c r="C425" s="382" t="s">
        <v>2534</v>
      </c>
      <c r="D425" s="344"/>
      <c r="E425" s="437" t="s">
        <v>3989</v>
      </c>
      <c r="F425" s="385"/>
      <c r="G425" s="360" t="s">
        <v>3990</v>
      </c>
      <c r="H425" s="346"/>
      <c r="I425" s="378" t="s">
        <v>1557</v>
      </c>
      <c r="J425" s="345"/>
      <c r="K425" s="345" t="s">
        <v>7987</v>
      </c>
      <c r="L425" s="387">
        <v>42441</v>
      </c>
      <c r="M425" s="348">
        <v>44539</v>
      </c>
      <c r="N425" s="349" t="s">
        <v>991</v>
      </c>
      <c r="O425" s="350">
        <f>M425</f>
        <v>44539</v>
      </c>
      <c r="P425" s="351">
        <v>20045</v>
      </c>
      <c r="Q425" s="351">
        <v>1999</v>
      </c>
      <c r="R425" s="352">
        <v>43808</v>
      </c>
      <c r="S425" s="285" t="s">
        <v>1453</v>
      </c>
      <c r="T425" s="353" t="s">
        <v>1687</v>
      </c>
      <c r="U425" s="354" t="s">
        <v>1542</v>
      </c>
      <c r="V425" s="354" t="s">
        <v>5916</v>
      </c>
      <c r="W425" s="356">
        <v>44539</v>
      </c>
      <c r="X425" s="357" t="s">
        <v>2085</v>
      </c>
      <c r="Y425" s="285">
        <v>23</v>
      </c>
      <c r="AA425" s="285">
        <v>95</v>
      </c>
      <c r="AB425" s="285">
        <v>98</v>
      </c>
      <c r="AC425" s="285">
        <v>135</v>
      </c>
      <c r="AE425" s="285">
        <v>24</v>
      </c>
      <c r="AF425" s="285">
        <v>32</v>
      </c>
      <c r="AG425" s="285">
        <v>75</v>
      </c>
      <c r="AH425" s="285">
        <v>1</v>
      </c>
      <c r="AJ425" s="285" t="str">
        <f ca="1">IF(M425="","",IF(DAYS360(M425,NOW())&gt;720,"neplatné viac ako 2roky",""))</f>
        <v/>
      </c>
    </row>
    <row r="426" spans="1:36" s="409" customFormat="1" ht="12.75" hidden="1" customHeight="1" x14ac:dyDescent="0.2">
      <c r="A426" s="367" t="s">
        <v>9711</v>
      </c>
      <c r="E426" s="445" t="s">
        <v>9117</v>
      </c>
      <c r="L426" s="406"/>
      <c r="M426" s="406"/>
      <c r="N426" s="405"/>
      <c r="O426" s="406"/>
      <c r="P426" s="407"/>
      <c r="Q426" s="407"/>
      <c r="R426" s="408"/>
      <c r="T426" s="410"/>
      <c r="U426" s="411"/>
      <c r="V426" s="411"/>
      <c r="W426" s="412"/>
      <c r="X426" s="413"/>
    </row>
    <row r="427" spans="1:36" s="358" customFormat="1" ht="12.75" customHeight="1" x14ac:dyDescent="0.2">
      <c r="A427" s="342">
        <v>426</v>
      </c>
      <c r="B427" s="358" t="s">
        <v>1002</v>
      </c>
      <c r="C427" s="358" t="s">
        <v>10288</v>
      </c>
      <c r="E427" s="442" t="s">
        <v>9118</v>
      </c>
      <c r="G427" s="358">
        <v>11271</v>
      </c>
      <c r="I427" s="358" t="s">
        <v>1627</v>
      </c>
      <c r="K427" s="358" t="s">
        <v>3325</v>
      </c>
      <c r="L427" s="363">
        <v>41510</v>
      </c>
      <c r="M427" s="363">
        <v>45055</v>
      </c>
      <c r="N427" s="349" t="s">
        <v>991</v>
      </c>
      <c r="O427" s="363">
        <f t="shared" ref="O427" si="37">M427</f>
        <v>45055</v>
      </c>
      <c r="P427" s="364">
        <v>21286</v>
      </c>
      <c r="Q427" s="364">
        <v>1992</v>
      </c>
      <c r="R427" s="372">
        <v>44325</v>
      </c>
      <c r="S427" s="358" t="s">
        <v>202</v>
      </c>
      <c r="T427" s="365" t="s">
        <v>1687</v>
      </c>
      <c r="U427" s="355" t="s">
        <v>5572</v>
      </c>
      <c r="V427" s="355" t="s">
        <v>10289</v>
      </c>
      <c r="W427" s="373">
        <f t="shared" ref="W427" si="38">M427</f>
        <v>45055</v>
      </c>
      <c r="X427" s="366" t="s">
        <v>2085</v>
      </c>
      <c r="Y427" s="358">
        <v>28</v>
      </c>
      <c r="AA427" s="358">
        <v>93</v>
      </c>
      <c r="AC427" s="358">
        <v>123</v>
      </c>
      <c r="AE427" s="358">
        <v>28</v>
      </c>
      <c r="AF427" s="358">
        <v>36</v>
      </c>
      <c r="AG427" s="358">
        <v>80</v>
      </c>
      <c r="AH427" s="358">
        <v>1</v>
      </c>
    </row>
    <row r="428" spans="1:36" s="409" customFormat="1" ht="12.75" hidden="1" customHeight="1" x14ac:dyDescent="0.2">
      <c r="A428" s="367" t="s">
        <v>9712</v>
      </c>
      <c r="E428" s="445" t="s">
        <v>977</v>
      </c>
      <c r="L428" s="406"/>
      <c r="M428" s="406"/>
      <c r="N428" s="405"/>
      <c r="O428" s="406"/>
      <c r="P428" s="407"/>
      <c r="Q428" s="407"/>
      <c r="R428" s="408"/>
      <c r="T428" s="410"/>
      <c r="U428" s="411"/>
      <c r="V428" s="411"/>
      <c r="W428" s="412"/>
      <c r="X428" s="413"/>
    </row>
    <row r="429" spans="1:36" s="358" customFormat="1" ht="12.75" hidden="1" customHeight="1" x14ac:dyDescent="0.2">
      <c r="A429" s="391" t="s">
        <v>9976</v>
      </c>
      <c r="E429" s="442" t="s">
        <v>851</v>
      </c>
      <c r="K429" s="447"/>
      <c r="L429" s="363"/>
      <c r="M429" s="363"/>
      <c r="N429" s="349"/>
      <c r="O429" s="350"/>
      <c r="P429" s="364"/>
      <c r="Q429" s="364"/>
      <c r="R429" s="352"/>
      <c r="T429" s="448"/>
      <c r="U429" s="355"/>
      <c r="V429" s="355"/>
      <c r="W429" s="356"/>
      <c r="X429" s="366"/>
    </row>
    <row r="430" spans="1:36" ht="12.75" customHeight="1" x14ac:dyDescent="0.2">
      <c r="A430" s="342">
        <v>429</v>
      </c>
      <c r="B430" s="342" t="s">
        <v>1002</v>
      </c>
      <c r="C430" s="358" t="s">
        <v>1092</v>
      </c>
      <c r="D430" s="342"/>
      <c r="E430" s="435" t="s">
        <v>848</v>
      </c>
      <c r="F430" s="385"/>
      <c r="G430" s="346" t="s">
        <v>849</v>
      </c>
      <c r="H430" s="346"/>
      <c r="I430" s="386" t="s">
        <v>850</v>
      </c>
      <c r="J430" s="386"/>
      <c r="K430" s="345" t="s">
        <v>78</v>
      </c>
      <c r="L430" s="387">
        <v>41526</v>
      </c>
      <c r="M430" s="348">
        <v>43809</v>
      </c>
      <c r="N430" s="349" t="s">
        <v>991</v>
      </c>
      <c r="O430" s="350">
        <f t="shared" si="29"/>
        <v>43809</v>
      </c>
      <c r="P430" s="351">
        <v>15196</v>
      </c>
      <c r="Q430" s="351">
        <v>1987</v>
      </c>
      <c r="R430" s="352">
        <v>43079</v>
      </c>
      <c r="S430" s="285" t="s">
        <v>637</v>
      </c>
      <c r="T430" s="353" t="s">
        <v>991</v>
      </c>
      <c r="U430" s="354" t="s">
        <v>3339</v>
      </c>
      <c r="V430" s="354" t="s">
        <v>5573</v>
      </c>
      <c r="W430" s="356">
        <f t="shared" si="28"/>
        <v>43809</v>
      </c>
      <c r="X430" s="357" t="s">
        <v>2085</v>
      </c>
      <c r="Y430" s="285">
        <v>23</v>
      </c>
      <c r="AA430" s="285">
        <v>68</v>
      </c>
      <c r="AB430" s="285">
        <v>98</v>
      </c>
      <c r="AC430" s="285">
        <v>98</v>
      </c>
      <c r="AE430" s="285">
        <v>20</v>
      </c>
      <c r="AF430" s="285">
        <v>34</v>
      </c>
      <c r="AG430" s="285">
        <v>55</v>
      </c>
      <c r="AH430" s="285">
        <v>1</v>
      </c>
      <c r="AJ430" s="285" t="str">
        <f ca="1">IF(M430="","",IF(DAYS360(M430,NOW())&gt;720,"neplatné viac ako 2roky",""))</f>
        <v/>
      </c>
    </row>
    <row r="431" spans="1:36" s="409" customFormat="1" ht="12.75" hidden="1" customHeight="1" x14ac:dyDescent="0.2">
      <c r="A431" s="367" t="s">
        <v>9713</v>
      </c>
      <c r="E431" s="445" t="s">
        <v>464</v>
      </c>
      <c r="K431" s="398"/>
      <c r="L431" s="406"/>
      <c r="M431" s="406"/>
      <c r="N431" s="405"/>
      <c r="O431" s="406"/>
      <c r="P431" s="407"/>
      <c r="Q431" s="407"/>
      <c r="R431" s="408"/>
      <c r="T431" s="410"/>
      <c r="U431" s="411"/>
      <c r="V431" s="411"/>
      <c r="W431" s="412"/>
      <c r="X431" s="413"/>
    </row>
    <row r="432" spans="1:36" s="358" customFormat="1" ht="12.75" customHeight="1" x14ac:dyDescent="0.2">
      <c r="A432" s="342">
        <v>431</v>
      </c>
      <c r="B432" s="358" t="s">
        <v>1002</v>
      </c>
      <c r="C432" s="358" t="s">
        <v>2365</v>
      </c>
      <c r="E432" s="442" t="s">
        <v>756</v>
      </c>
      <c r="G432" s="358">
        <v>61213</v>
      </c>
      <c r="I432" s="358" t="s">
        <v>757</v>
      </c>
      <c r="K432" s="358" t="s">
        <v>3325</v>
      </c>
      <c r="L432" s="363">
        <v>41527</v>
      </c>
      <c r="M432" s="363">
        <v>45055</v>
      </c>
      <c r="N432" s="349" t="s">
        <v>991</v>
      </c>
      <c r="O432" s="350">
        <f t="shared" si="29"/>
        <v>45055</v>
      </c>
      <c r="P432" s="364">
        <v>19436</v>
      </c>
      <c r="Q432" s="364">
        <v>1984</v>
      </c>
      <c r="R432" s="352">
        <v>44325</v>
      </c>
      <c r="S432" s="358" t="s">
        <v>202</v>
      </c>
      <c r="T432" s="365" t="s">
        <v>991</v>
      </c>
      <c r="U432" s="355" t="s">
        <v>2085</v>
      </c>
      <c r="V432" s="355" t="s">
        <v>7650</v>
      </c>
      <c r="W432" s="356">
        <f t="shared" si="28"/>
        <v>45055</v>
      </c>
      <c r="X432" s="366" t="s">
        <v>913</v>
      </c>
      <c r="Y432" s="358">
        <v>27</v>
      </c>
      <c r="AA432" s="358">
        <v>87</v>
      </c>
      <c r="AC432" s="358">
        <v>132</v>
      </c>
      <c r="AE432" s="358">
        <v>25</v>
      </c>
      <c r="AF432" s="358">
        <v>35</v>
      </c>
      <c r="AG432" s="358">
        <v>65</v>
      </c>
      <c r="AH432" s="358">
        <v>1</v>
      </c>
    </row>
    <row r="433" spans="1:36" s="358" customFormat="1" ht="12.75" customHeight="1" x14ac:dyDescent="0.2">
      <c r="A433" s="342">
        <v>432</v>
      </c>
      <c r="B433" s="358" t="s">
        <v>1002</v>
      </c>
      <c r="C433" s="358" t="s">
        <v>2362</v>
      </c>
      <c r="E433" s="442" t="s">
        <v>2363</v>
      </c>
      <c r="G433" s="358">
        <v>114833</v>
      </c>
      <c r="I433" s="358" t="s">
        <v>2364</v>
      </c>
      <c r="K433" s="358" t="s">
        <v>5580</v>
      </c>
      <c r="L433" s="363">
        <v>41819</v>
      </c>
      <c r="M433" s="363">
        <v>44496</v>
      </c>
      <c r="N433" s="349" t="s">
        <v>991</v>
      </c>
      <c r="O433" s="350">
        <f t="shared" si="29"/>
        <v>44496</v>
      </c>
      <c r="P433" s="364">
        <v>19554</v>
      </c>
      <c r="Q433" s="364">
        <v>1996</v>
      </c>
      <c r="R433" s="352">
        <v>43765</v>
      </c>
      <c r="S433" s="358" t="s">
        <v>637</v>
      </c>
      <c r="T433" s="365" t="s">
        <v>991</v>
      </c>
      <c r="U433" s="355" t="s">
        <v>7812</v>
      </c>
      <c r="V433" s="355" t="s">
        <v>7813</v>
      </c>
      <c r="W433" s="356">
        <v>44496</v>
      </c>
      <c r="X433" s="366" t="s">
        <v>828</v>
      </c>
      <c r="Y433" s="358">
        <v>29</v>
      </c>
      <c r="AA433" s="358">
        <v>89</v>
      </c>
      <c r="AC433" s="358">
        <v>150</v>
      </c>
      <c r="AE433" s="358">
        <v>25</v>
      </c>
      <c r="AF433" s="358">
        <v>30</v>
      </c>
      <c r="AG433" s="358">
        <v>80</v>
      </c>
      <c r="AH433" s="358">
        <v>1</v>
      </c>
    </row>
    <row r="434" spans="1:36" s="358" customFormat="1" ht="12.75" customHeight="1" x14ac:dyDescent="0.2">
      <c r="A434" s="342">
        <v>433</v>
      </c>
      <c r="B434" s="358" t="s">
        <v>1002</v>
      </c>
      <c r="C434" s="358" t="s">
        <v>1569</v>
      </c>
      <c r="E434" s="442" t="s">
        <v>9119</v>
      </c>
      <c r="G434" s="358">
        <v>22589</v>
      </c>
      <c r="I434" s="358" t="s">
        <v>397</v>
      </c>
      <c r="K434" s="345" t="s">
        <v>1568</v>
      </c>
      <c r="L434" s="363">
        <v>41371</v>
      </c>
      <c r="M434" s="363">
        <v>43935</v>
      </c>
      <c r="N434" s="349" t="s">
        <v>991</v>
      </c>
      <c r="O434" s="350">
        <f t="shared" si="29"/>
        <v>43935</v>
      </c>
      <c r="P434" s="364">
        <v>14733</v>
      </c>
      <c r="Q434" s="364">
        <v>1989</v>
      </c>
      <c r="R434" s="352">
        <v>43204</v>
      </c>
      <c r="S434" s="358" t="s">
        <v>202</v>
      </c>
      <c r="T434" s="365" t="s">
        <v>991</v>
      </c>
      <c r="U434" s="355" t="s">
        <v>484</v>
      </c>
      <c r="V434" s="355" t="s">
        <v>4845</v>
      </c>
      <c r="W434" s="356">
        <f t="shared" si="28"/>
        <v>43935</v>
      </c>
      <c r="X434" s="366" t="s">
        <v>2085</v>
      </c>
      <c r="Y434" s="358">
        <v>29</v>
      </c>
      <c r="AA434" s="358">
        <v>95</v>
      </c>
      <c r="AC434" s="358">
        <v>134</v>
      </c>
      <c r="AE434" s="358">
        <v>25</v>
      </c>
      <c r="AF434" s="358">
        <v>34</v>
      </c>
      <c r="AG434" s="358">
        <v>80</v>
      </c>
      <c r="AH434" s="358">
        <v>1</v>
      </c>
    </row>
    <row r="435" spans="1:36" s="409" customFormat="1" ht="12.75" hidden="1" customHeight="1" x14ac:dyDescent="0.2">
      <c r="A435" s="367" t="s">
        <v>9714</v>
      </c>
      <c r="B435" s="367"/>
      <c r="C435" s="398"/>
      <c r="D435" s="398"/>
      <c r="E435" s="444" t="s">
        <v>8698</v>
      </c>
      <c r="F435" s="426"/>
      <c r="G435" s="402"/>
      <c r="H435" s="402"/>
      <c r="I435" s="398"/>
      <c r="J435" s="398"/>
      <c r="K435" s="398"/>
      <c r="L435" s="404"/>
      <c r="M435" s="427"/>
      <c r="N435" s="405"/>
      <c r="O435" s="406"/>
      <c r="P435" s="407"/>
      <c r="Q435" s="407"/>
      <c r="R435" s="408"/>
      <c r="T435" s="410"/>
      <c r="U435" s="411"/>
      <c r="V435" s="411"/>
      <c r="W435" s="412"/>
      <c r="X435" s="413"/>
    </row>
    <row r="436" spans="1:36" s="358" customFormat="1" ht="12.75" customHeight="1" x14ac:dyDescent="0.2">
      <c r="A436" s="342">
        <v>435</v>
      </c>
      <c r="B436" s="358" t="s">
        <v>1002</v>
      </c>
      <c r="C436" s="358" t="s">
        <v>1543</v>
      </c>
      <c r="E436" s="442" t="s">
        <v>8697</v>
      </c>
      <c r="G436" s="358" t="s">
        <v>1544</v>
      </c>
      <c r="I436" s="358" t="s">
        <v>1545</v>
      </c>
      <c r="K436" s="358" t="s">
        <v>1541</v>
      </c>
      <c r="L436" s="363">
        <v>41482</v>
      </c>
      <c r="M436" s="363">
        <v>43678</v>
      </c>
      <c r="N436" s="349" t="s">
        <v>991</v>
      </c>
      <c r="O436" s="350">
        <f t="shared" si="29"/>
        <v>43678</v>
      </c>
      <c r="P436" s="364">
        <v>14566</v>
      </c>
      <c r="Q436" s="364">
        <v>1984</v>
      </c>
      <c r="R436" s="352">
        <v>42948</v>
      </c>
      <c r="S436" s="358" t="s">
        <v>124</v>
      </c>
      <c r="T436" s="365" t="s">
        <v>991</v>
      </c>
      <c r="U436" s="355" t="s">
        <v>5247</v>
      </c>
      <c r="V436" s="355" t="s">
        <v>5248</v>
      </c>
      <c r="W436" s="356">
        <f t="shared" si="28"/>
        <v>43678</v>
      </c>
      <c r="X436" s="366" t="s">
        <v>4</v>
      </c>
      <c r="Y436" s="358">
        <v>37</v>
      </c>
      <c r="AA436" s="358">
        <v>92</v>
      </c>
      <c r="AC436" s="358">
        <v>134</v>
      </c>
      <c r="AE436" s="358">
        <v>34</v>
      </c>
      <c r="AF436" s="358">
        <v>42</v>
      </c>
      <c r="AG436" s="358">
        <v>80</v>
      </c>
      <c r="AH436" s="358">
        <v>1</v>
      </c>
    </row>
    <row r="437" spans="1:36" s="358" customFormat="1" ht="12.75" customHeight="1" x14ac:dyDescent="0.2">
      <c r="A437" s="342">
        <v>436</v>
      </c>
      <c r="B437" s="358" t="s">
        <v>1002</v>
      </c>
      <c r="C437" s="358" t="s">
        <v>2362</v>
      </c>
      <c r="E437" s="442" t="s">
        <v>2366</v>
      </c>
      <c r="G437" s="358">
        <v>12803</v>
      </c>
      <c r="I437" s="358" t="s">
        <v>9321</v>
      </c>
      <c r="K437" s="358" t="s">
        <v>1093</v>
      </c>
      <c r="L437" s="363">
        <v>44081</v>
      </c>
      <c r="M437" s="363">
        <v>44786</v>
      </c>
      <c r="N437" s="349" t="s">
        <v>991</v>
      </c>
      <c r="O437" s="363">
        <f t="shared" si="29"/>
        <v>44786</v>
      </c>
      <c r="P437" s="364">
        <v>20645</v>
      </c>
      <c r="Q437" s="364">
        <v>1994</v>
      </c>
      <c r="R437" s="372">
        <v>44056</v>
      </c>
      <c r="S437" s="358" t="s">
        <v>202</v>
      </c>
      <c r="T437" s="365" t="s">
        <v>1786</v>
      </c>
      <c r="U437" s="355" t="s">
        <v>484</v>
      </c>
      <c r="V437" s="355" t="s">
        <v>994</v>
      </c>
      <c r="W437" s="373">
        <f t="shared" si="28"/>
        <v>44786</v>
      </c>
      <c r="X437" s="366" t="s">
        <v>2085</v>
      </c>
      <c r="Y437" s="358">
        <v>29</v>
      </c>
      <c r="AA437" s="358">
        <v>89</v>
      </c>
      <c r="AC437" s="358">
        <v>150</v>
      </c>
      <c r="AE437" s="358" t="s">
        <v>994</v>
      </c>
      <c r="AF437" s="358" t="s">
        <v>994</v>
      </c>
      <c r="AG437" s="358">
        <v>80</v>
      </c>
      <c r="AH437" s="358">
        <v>1</v>
      </c>
    </row>
    <row r="438" spans="1:36" s="358" customFormat="1" ht="12.75" customHeight="1" x14ac:dyDescent="0.2">
      <c r="A438" s="342">
        <v>437</v>
      </c>
      <c r="B438" s="358" t="s">
        <v>1002</v>
      </c>
      <c r="C438" s="358" t="s">
        <v>10662</v>
      </c>
      <c r="E438" s="442" t="s">
        <v>2370</v>
      </c>
      <c r="G438" s="358">
        <v>620</v>
      </c>
      <c r="I438" s="358" t="s">
        <v>10663</v>
      </c>
      <c r="K438" s="358" t="s">
        <v>2374</v>
      </c>
      <c r="L438" s="363">
        <v>41819</v>
      </c>
      <c r="M438" s="363">
        <v>45131</v>
      </c>
      <c r="N438" s="349" t="s">
        <v>991</v>
      </c>
      <c r="O438" s="350">
        <f t="shared" si="29"/>
        <v>45131</v>
      </c>
      <c r="P438" s="364">
        <v>21434</v>
      </c>
      <c r="Q438" s="364">
        <v>1991</v>
      </c>
      <c r="R438" s="352">
        <v>44401</v>
      </c>
      <c r="S438" s="358" t="s">
        <v>10661</v>
      </c>
      <c r="T438" s="365" t="s">
        <v>991</v>
      </c>
      <c r="U438" s="355" t="s">
        <v>10664</v>
      </c>
      <c r="V438" s="355" t="s">
        <v>10665</v>
      </c>
      <c r="W438" s="356">
        <f t="shared" si="28"/>
        <v>45131</v>
      </c>
      <c r="X438" s="366" t="s">
        <v>828</v>
      </c>
      <c r="Y438" s="358">
        <v>24.5</v>
      </c>
      <c r="AA438" s="358">
        <v>80</v>
      </c>
      <c r="AC438" s="358">
        <v>125</v>
      </c>
      <c r="AE438" s="358">
        <v>22</v>
      </c>
      <c r="AF438" s="358">
        <v>32</v>
      </c>
      <c r="AG438" s="358">
        <v>80</v>
      </c>
      <c r="AH438" s="358">
        <v>1</v>
      </c>
    </row>
    <row r="439" spans="1:36" s="358" customFormat="1" ht="12.75" customHeight="1" x14ac:dyDescent="0.2">
      <c r="A439" s="342">
        <v>438</v>
      </c>
      <c r="B439" s="615" t="s">
        <v>1002</v>
      </c>
      <c r="C439" s="442" t="s">
        <v>2362</v>
      </c>
      <c r="D439" s="442"/>
      <c r="E439" s="442" t="s">
        <v>3991</v>
      </c>
      <c r="F439" s="442"/>
      <c r="G439" s="442" t="s">
        <v>10762</v>
      </c>
      <c r="H439" s="442"/>
      <c r="I439" s="442" t="s">
        <v>2364</v>
      </c>
      <c r="J439" s="436"/>
      <c r="K439" s="436" t="s">
        <v>10763</v>
      </c>
      <c r="L439" s="1026">
        <v>42344</v>
      </c>
      <c r="M439" s="1027">
        <v>45147</v>
      </c>
      <c r="N439" s="1028" t="s">
        <v>991</v>
      </c>
      <c r="O439" s="1029">
        <f t="shared" si="29"/>
        <v>45147</v>
      </c>
      <c r="P439" s="1030">
        <v>21463</v>
      </c>
      <c r="Q439" s="1030">
        <v>1996</v>
      </c>
      <c r="R439" s="1031">
        <v>44417</v>
      </c>
      <c r="S439" s="442" t="s">
        <v>289</v>
      </c>
      <c r="T439" s="1032" t="s">
        <v>991</v>
      </c>
      <c r="U439" s="1033" t="s">
        <v>10764</v>
      </c>
      <c r="V439" s="1033" t="s">
        <v>10765</v>
      </c>
      <c r="W439" s="1034">
        <f t="shared" si="28"/>
        <v>45147</v>
      </c>
      <c r="X439" s="1035" t="s">
        <v>913</v>
      </c>
      <c r="Y439" s="442">
        <v>27</v>
      </c>
      <c r="Z439" s="442"/>
      <c r="AA439" s="442">
        <v>92</v>
      </c>
      <c r="AB439" s="442"/>
      <c r="AC439" s="442">
        <v>137</v>
      </c>
      <c r="AD439" s="442"/>
      <c r="AE439" s="442">
        <v>25</v>
      </c>
      <c r="AF439" s="442">
        <v>35</v>
      </c>
      <c r="AG439" s="442">
        <v>80</v>
      </c>
      <c r="AH439" s="442">
        <v>1</v>
      </c>
      <c r="AI439" s="442"/>
    </row>
    <row r="440" spans="1:36" ht="12.75" customHeight="1" x14ac:dyDescent="0.2">
      <c r="A440" s="342">
        <v>439</v>
      </c>
      <c r="B440" s="342" t="s">
        <v>1002</v>
      </c>
      <c r="C440" s="342" t="s">
        <v>2534</v>
      </c>
      <c r="D440" s="342"/>
      <c r="E440" s="435" t="s">
        <v>2535</v>
      </c>
      <c r="F440" s="385"/>
      <c r="G440" s="346" t="s">
        <v>2536</v>
      </c>
      <c r="H440" s="346"/>
      <c r="I440" s="358" t="s">
        <v>144</v>
      </c>
      <c r="J440" s="386"/>
      <c r="K440" s="425" t="s">
        <v>3175</v>
      </c>
      <c r="L440" s="380">
        <v>41930</v>
      </c>
      <c r="M440" s="350">
        <v>44698</v>
      </c>
      <c r="N440" s="365" t="s">
        <v>991</v>
      </c>
      <c r="O440" s="350">
        <f t="shared" si="29"/>
        <v>44698</v>
      </c>
      <c r="P440" s="351">
        <v>17957</v>
      </c>
      <c r="Q440" s="351">
        <v>2003</v>
      </c>
      <c r="R440" s="352">
        <v>43968</v>
      </c>
      <c r="S440" s="285" t="s">
        <v>5403</v>
      </c>
      <c r="T440" s="353" t="s">
        <v>991</v>
      </c>
      <c r="U440" s="354" t="s">
        <v>484</v>
      </c>
      <c r="V440" s="354" t="s">
        <v>5574</v>
      </c>
      <c r="W440" s="356">
        <f t="shared" si="28"/>
        <v>44698</v>
      </c>
      <c r="X440" s="357" t="s">
        <v>2085</v>
      </c>
      <c r="Y440" s="285">
        <v>23</v>
      </c>
      <c r="AA440" s="285">
        <v>93</v>
      </c>
      <c r="AC440" s="285">
        <v>148</v>
      </c>
      <c r="AE440" s="285">
        <v>24</v>
      </c>
      <c r="AF440" s="285">
        <v>30</v>
      </c>
      <c r="AG440" s="285">
        <v>85</v>
      </c>
      <c r="AH440" s="285">
        <v>1</v>
      </c>
      <c r="AJ440" s="285" t="str">
        <f ca="1">IF(M440="","",IF(DAYS360(M440,NOW())&gt;720,"neplatné viac ako 2roky",""))</f>
        <v/>
      </c>
    </row>
    <row r="441" spans="1:36" s="358" customFormat="1" ht="12.75" customHeight="1" x14ac:dyDescent="0.2">
      <c r="A441" s="342">
        <v>440</v>
      </c>
      <c r="B441" s="358" t="s">
        <v>1002</v>
      </c>
      <c r="C441" s="358" t="s">
        <v>6695</v>
      </c>
      <c r="E441" s="442" t="s">
        <v>6696</v>
      </c>
      <c r="G441" s="416" t="s">
        <v>6697</v>
      </c>
      <c r="H441" s="416"/>
      <c r="I441" s="358" t="s">
        <v>145</v>
      </c>
      <c r="K441" s="358" t="s">
        <v>4287</v>
      </c>
      <c r="L441" s="363">
        <v>43415</v>
      </c>
      <c r="M441" s="363">
        <v>44949</v>
      </c>
      <c r="N441" s="365" t="s">
        <v>991</v>
      </c>
      <c r="O441" s="363">
        <f t="shared" si="29"/>
        <v>44949</v>
      </c>
      <c r="P441" s="433">
        <v>18662</v>
      </c>
      <c r="Q441" s="364">
        <v>2004</v>
      </c>
      <c r="R441" s="372">
        <v>44219</v>
      </c>
      <c r="S441" s="358" t="s">
        <v>202</v>
      </c>
      <c r="T441" s="365" t="s">
        <v>991</v>
      </c>
      <c r="U441" s="355" t="s">
        <v>9777</v>
      </c>
      <c r="V441" s="355" t="s">
        <v>9778</v>
      </c>
      <c r="W441" s="373">
        <f>M441</f>
        <v>44949</v>
      </c>
      <c r="X441" s="366" t="s">
        <v>4</v>
      </c>
      <c r="Y441" s="358">
        <v>35</v>
      </c>
      <c r="AA441" s="358">
        <v>110</v>
      </c>
      <c r="AC441" s="358">
        <v>150</v>
      </c>
      <c r="AE441" s="358">
        <v>29</v>
      </c>
      <c r="AF441" s="358">
        <v>37</v>
      </c>
      <c r="AG441" s="358">
        <v>124</v>
      </c>
      <c r="AH441" s="358">
        <v>1</v>
      </c>
    </row>
    <row r="442" spans="1:36" s="358" customFormat="1" ht="12.75" customHeight="1" x14ac:dyDescent="0.2">
      <c r="A442" s="342">
        <v>441</v>
      </c>
      <c r="B442" s="358" t="s">
        <v>1002</v>
      </c>
      <c r="C442" s="361" t="s">
        <v>697</v>
      </c>
      <c r="E442" s="442" t="s">
        <v>4643</v>
      </c>
      <c r="G442" s="358" t="s">
        <v>4644</v>
      </c>
      <c r="I442" s="358" t="s">
        <v>465</v>
      </c>
      <c r="K442" s="358" t="s">
        <v>4645</v>
      </c>
      <c r="L442" s="363">
        <v>42714</v>
      </c>
      <c r="M442" s="363">
        <v>44628</v>
      </c>
      <c r="N442" s="349" t="s">
        <v>991</v>
      </c>
      <c r="O442" s="350">
        <f t="shared" si="29"/>
        <v>44628</v>
      </c>
      <c r="P442" s="364">
        <v>16966</v>
      </c>
      <c r="Q442" s="364">
        <v>1988</v>
      </c>
      <c r="R442" s="352">
        <v>43898</v>
      </c>
      <c r="S442" s="358" t="s">
        <v>289</v>
      </c>
      <c r="T442" s="365" t="s">
        <v>991</v>
      </c>
      <c r="U442" s="355" t="s">
        <v>8328</v>
      </c>
      <c r="V442" s="355" t="s">
        <v>8329</v>
      </c>
      <c r="W442" s="356">
        <f t="shared" si="28"/>
        <v>44628</v>
      </c>
      <c r="X442" s="366" t="s">
        <v>828</v>
      </c>
      <c r="Y442" s="358">
        <v>25</v>
      </c>
      <c r="AA442" s="358">
        <v>90</v>
      </c>
      <c r="AC442" s="358">
        <v>120</v>
      </c>
      <c r="AE442" s="358">
        <v>29</v>
      </c>
      <c r="AF442" s="358">
        <v>36</v>
      </c>
      <c r="AG442" s="358">
        <v>75</v>
      </c>
      <c r="AH442" s="358">
        <v>1</v>
      </c>
    </row>
    <row r="443" spans="1:36" s="358" customFormat="1" ht="12.75" hidden="1" customHeight="1" x14ac:dyDescent="0.2">
      <c r="A443" s="391" t="s">
        <v>9975</v>
      </c>
      <c r="E443" s="442" t="s">
        <v>4646</v>
      </c>
      <c r="L443" s="363"/>
      <c r="M443" s="363"/>
      <c r="N443" s="349"/>
      <c r="O443" s="350"/>
      <c r="P443" s="364"/>
      <c r="Q443" s="364"/>
      <c r="R443" s="352"/>
      <c r="T443" s="365"/>
      <c r="U443" s="355"/>
      <c r="V443" s="355"/>
      <c r="W443" s="356"/>
      <c r="X443" s="366"/>
      <c r="AJ443" s="358" t="str">
        <f ca="1">IF(M443="","",IF(DAYS360(M443,NOW())&gt;720,"neplatné viac ako 2roky",""))</f>
        <v/>
      </c>
    </row>
    <row r="444" spans="1:36" s="358" customFormat="1" ht="12.75" customHeight="1" x14ac:dyDescent="0.2">
      <c r="A444" s="342">
        <v>443</v>
      </c>
      <c r="B444" s="358" t="s">
        <v>1002</v>
      </c>
      <c r="C444" s="358" t="s">
        <v>6718</v>
      </c>
      <c r="E444" s="442" t="s">
        <v>6719</v>
      </c>
      <c r="G444" s="358" t="s">
        <v>6720</v>
      </c>
      <c r="I444" s="358" t="s">
        <v>6721</v>
      </c>
      <c r="K444" s="358" t="s">
        <v>6722</v>
      </c>
      <c r="L444" s="363">
        <v>43429</v>
      </c>
      <c r="M444" s="363">
        <v>44160</v>
      </c>
      <c r="N444" s="349" t="s">
        <v>991</v>
      </c>
      <c r="O444" s="363">
        <f>M444</f>
        <v>44160</v>
      </c>
      <c r="P444" s="364">
        <v>18672</v>
      </c>
      <c r="Q444" s="364">
        <v>2000</v>
      </c>
      <c r="R444" s="372">
        <v>43429</v>
      </c>
      <c r="S444" s="358" t="s">
        <v>637</v>
      </c>
      <c r="T444" s="365" t="s">
        <v>1786</v>
      </c>
      <c r="U444" s="355" t="s">
        <v>484</v>
      </c>
      <c r="V444" s="355" t="s">
        <v>559</v>
      </c>
      <c r="W444" s="373">
        <v>44160</v>
      </c>
      <c r="X444" s="366" t="s">
        <v>4</v>
      </c>
      <c r="Y444" s="358">
        <v>35</v>
      </c>
      <c r="AA444" s="358">
        <v>105</v>
      </c>
      <c r="AC444" s="358">
        <v>140</v>
      </c>
      <c r="AE444" s="358">
        <v>28</v>
      </c>
      <c r="AF444" s="358">
        <v>35</v>
      </c>
      <c r="AG444" s="358">
        <v>110</v>
      </c>
      <c r="AH444" s="358">
        <v>1</v>
      </c>
    </row>
    <row r="445" spans="1:36" s="358" customFormat="1" ht="12.75" customHeight="1" x14ac:dyDescent="0.2">
      <c r="A445" s="342">
        <v>444</v>
      </c>
      <c r="B445" s="358" t="s">
        <v>1002</v>
      </c>
      <c r="C445" s="358" t="s">
        <v>1610</v>
      </c>
      <c r="E445" s="442" t="s">
        <v>1810</v>
      </c>
      <c r="G445" s="358" t="s">
        <v>1811</v>
      </c>
      <c r="I445" s="345" t="s">
        <v>1310</v>
      </c>
      <c r="K445" s="358" t="s">
        <v>3992</v>
      </c>
      <c r="L445" s="363">
        <v>41527</v>
      </c>
      <c r="M445" s="363">
        <v>43934</v>
      </c>
      <c r="N445" s="349" t="s">
        <v>991</v>
      </c>
      <c r="O445" s="350">
        <f t="shared" si="29"/>
        <v>43934</v>
      </c>
      <c r="P445" s="364">
        <v>15195</v>
      </c>
      <c r="Q445" s="364">
        <v>2005</v>
      </c>
      <c r="R445" s="352">
        <v>43203</v>
      </c>
      <c r="S445" s="358" t="s">
        <v>637</v>
      </c>
      <c r="T445" s="365" t="s">
        <v>991</v>
      </c>
      <c r="U445" s="355" t="s">
        <v>5999</v>
      </c>
      <c r="V445" s="355" t="s">
        <v>6000</v>
      </c>
      <c r="W445" s="356">
        <f t="shared" si="28"/>
        <v>43934</v>
      </c>
      <c r="X445" s="366" t="s">
        <v>4</v>
      </c>
      <c r="Y445" s="358">
        <v>34.5</v>
      </c>
      <c r="AA445" s="358">
        <v>75</v>
      </c>
      <c r="AC445" s="358">
        <v>110</v>
      </c>
      <c r="AE445" s="358">
        <v>29</v>
      </c>
      <c r="AF445" s="358">
        <v>45</v>
      </c>
      <c r="AG445" s="358">
        <v>110</v>
      </c>
      <c r="AH445" s="358">
        <v>1</v>
      </c>
    </row>
    <row r="446" spans="1:36" s="358" customFormat="1" ht="12.75" customHeight="1" x14ac:dyDescent="0.2">
      <c r="A446" s="342">
        <v>445</v>
      </c>
      <c r="B446" s="358" t="s">
        <v>1002</v>
      </c>
      <c r="C446" s="358" t="s">
        <v>2969</v>
      </c>
      <c r="E446" s="442" t="s">
        <v>5575</v>
      </c>
      <c r="G446" s="358" t="s">
        <v>5577</v>
      </c>
      <c r="I446" s="358" t="s">
        <v>145</v>
      </c>
      <c r="J446" s="372"/>
      <c r="K446" s="358" t="s">
        <v>5578</v>
      </c>
      <c r="L446" s="363">
        <v>43078</v>
      </c>
      <c r="M446" s="363">
        <v>43808</v>
      </c>
      <c r="N446" s="349" t="s">
        <v>991</v>
      </c>
      <c r="O446" s="350">
        <f t="shared" si="29"/>
        <v>43808</v>
      </c>
      <c r="P446" s="364">
        <v>17959</v>
      </c>
      <c r="Q446" s="364">
        <v>1994</v>
      </c>
      <c r="R446" s="352">
        <v>43078</v>
      </c>
      <c r="S446" s="358" t="s">
        <v>637</v>
      </c>
      <c r="T446" s="365" t="s">
        <v>1786</v>
      </c>
      <c r="U446" s="355" t="s">
        <v>484</v>
      </c>
      <c r="V446" s="355" t="s">
        <v>559</v>
      </c>
      <c r="W446" s="356">
        <f t="shared" si="28"/>
        <v>43808</v>
      </c>
      <c r="X446" s="366" t="s">
        <v>4</v>
      </c>
      <c r="Y446" s="358">
        <v>33</v>
      </c>
      <c r="AA446" s="358">
        <v>103</v>
      </c>
      <c r="AC446" s="358">
        <v>118</v>
      </c>
      <c r="AE446" s="358">
        <v>30</v>
      </c>
      <c r="AF446" s="358">
        <v>36</v>
      </c>
      <c r="AG446" s="358">
        <v>85</v>
      </c>
      <c r="AH446" s="358">
        <v>1</v>
      </c>
    </row>
    <row r="447" spans="1:36" s="358" customFormat="1" ht="12.75" customHeight="1" x14ac:dyDescent="0.2">
      <c r="A447" s="342">
        <v>446</v>
      </c>
      <c r="B447" s="342" t="s">
        <v>1002</v>
      </c>
      <c r="C447" s="344" t="s">
        <v>1597</v>
      </c>
      <c r="D447" s="344"/>
      <c r="E447" s="436" t="s">
        <v>9120</v>
      </c>
      <c r="F447" s="359"/>
      <c r="G447" s="360" t="s">
        <v>1598</v>
      </c>
      <c r="H447" s="360"/>
      <c r="I447" s="344" t="s">
        <v>1310</v>
      </c>
      <c r="J447" s="344"/>
      <c r="K447" s="344" t="s">
        <v>1497</v>
      </c>
      <c r="L447" s="369">
        <v>37711</v>
      </c>
      <c r="M447" s="370">
        <v>43674</v>
      </c>
      <c r="N447" s="349" t="s">
        <v>991</v>
      </c>
      <c r="O447" s="363">
        <f t="shared" si="29"/>
        <v>43674</v>
      </c>
      <c r="P447" s="364">
        <v>17717</v>
      </c>
      <c r="Q447" s="364">
        <v>2003</v>
      </c>
      <c r="R447" s="372">
        <v>42944</v>
      </c>
      <c r="S447" s="358" t="s">
        <v>124</v>
      </c>
      <c r="T447" s="365" t="s">
        <v>991</v>
      </c>
      <c r="U447" s="355" t="s">
        <v>5243</v>
      </c>
      <c r="V447" s="355" t="s">
        <v>5242</v>
      </c>
      <c r="W447" s="373">
        <f t="shared" si="28"/>
        <v>43674</v>
      </c>
      <c r="X447" s="366">
        <v>3</v>
      </c>
      <c r="Y447" s="358">
        <v>34.5</v>
      </c>
      <c r="AA447" s="358">
        <v>95</v>
      </c>
      <c r="AC447" s="358">
        <v>124</v>
      </c>
      <c r="AE447" s="358">
        <v>29</v>
      </c>
      <c r="AF447" s="358">
        <v>48</v>
      </c>
      <c r="AG447" s="358">
        <v>110</v>
      </c>
      <c r="AH447" s="358">
        <v>1</v>
      </c>
      <c r="AJ447" s="358" t="str">
        <f ca="1">IF(M447="","",IF(DAYS360(M447,NOW())&gt;720,"neplatné viac ako 2roky",""))</f>
        <v>neplatné viac ako 2roky</v>
      </c>
    </row>
    <row r="448" spans="1:36" s="409" customFormat="1" ht="12.75" hidden="1" customHeight="1" x14ac:dyDescent="0.2">
      <c r="A448" s="367" t="s">
        <v>7866</v>
      </c>
      <c r="B448" s="367"/>
      <c r="C448" s="398"/>
      <c r="D448" s="398"/>
      <c r="E448" s="444" t="s">
        <v>7865</v>
      </c>
      <c r="F448" s="426"/>
      <c r="G448" s="402"/>
      <c r="H448" s="402"/>
      <c r="I448" s="398"/>
      <c r="J448" s="398"/>
      <c r="K448" s="398"/>
      <c r="L448" s="404"/>
      <c r="M448" s="427"/>
      <c r="N448" s="405"/>
      <c r="O448" s="406"/>
      <c r="P448" s="407"/>
      <c r="Q448" s="407"/>
      <c r="R448" s="408"/>
      <c r="T448" s="410"/>
      <c r="U448" s="411"/>
      <c r="V448" s="411"/>
      <c r="W448" s="412"/>
      <c r="X448" s="413"/>
      <c r="AJ448" s="409" t="str">
        <f ca="1">IF(M448="","",IF(DAYS360(M448,NOW())&gt;720,"neplatné viac ako 2roky",""))</f>
        <v/>
      </c>
    </row>
    <row r="449" spans="1:36" s="358" customFormat="1" ht="12.75" customHeight="1" x14ac:dyDescent="0.2">
      <c r="A449" s="342">
        <v>448</v>
      </c>
      <c r="B449" s="358" t="s">
        <v>1002</v>
      </c>
      <c r="C449" s="358" t="s">
        <v>2969</v>
      </c>
      <c r="E449" s="442" t="s">
        <v>5504</v>
      </c>
      <c r="G449" s="358" t="s">
        <v>5505</v>
      </c>
      <c r="I449" s="358" t="s">
        <v>145</v>
      </c>
      <c r="K449" s="358" t="s">
        <v>5506</v>
      </c>
      <c r="L449" s="363">
        <v>43009</v>
      </c>
      <c r="M449" s="363">
        <v>43739</v>
      </c>
      <c r="N449" s="349" t="s">
        <v>991</v>
      </c>
      <c r="O449" s="350">
        <f t="shared" si="29"/>
        <v>43739</v>
      </c>
      <c r="P449" s="364">
        <v>17891</v>
      </c>
      <c r="Q449" s="364">
        <v>1994</v>
      </c>
      <c r="R449" s="352">
        <v>43009</v>
      </c>
      <c r="S449" s="358" t="s">
        <v>637</v>
      </c>
      <c r="T449" s="365" t="s">
        <v>1786</v>
      </c>
      <c r="U449" s="355" t="s">
        <v>484</v>
      </c>
      <c r="V449" s="355" t="s">
        <v>3122</v>
      </c>
      <c r="W449" s="356">
        <f t="shared" si="28"/>
        <v>43739</v>
      </c>
      <c r="X449" s="366" t="s">
        <v>4</v>
      </c>
      <c r="Y449" s="358">
        <v>33</v>
      </c>
      <c r="AA449" s="358">
        <v>103</v>
      </c>
      <c r="AC449" s="358">
        <v>118</v>
      </c>
      <c r="AE449" s="358">
        <v>30</v>
      </c>
      <c r="AF449" s="358">
        <v>36</v>
      </c>
      <c r="AG449" s="358">
        <v>85</v>
      </c>
      <c r="AH449" s="358">
        <v>1</v>
      </c>
    </row>
    <row r="450" spans="1:36" s="409" customFormat="1" ht="12.75" hidden="1" customHeight="1" x14ac:dyDescent="0.2">
      <c r="A450" s="367" t="s">
        <v>9716</v>
      </c>
      <c r="E450" s="445" t="s">
        <v>2646</v>
      </c>
      <c r="L450" s="406"/>
      <c r="M450" s="406"/>
      <c r="N450" s="405"/>
      <c r="O450" s="406"/>
      <c r="P450" s="407"/>
      <c r="Q450" s="407"/>
      <c r="R450" s="408"/>
      <c r="T450" s="410"/>
      <c r="U450" s="411"/>
      <c r="V450" s="411"/>
      <c r="W450" s="412"/>
      <c r="X450" s="413"/>
    </row>
    <row r="451" spans="1:36" s="409" customFormat="1" ht="12.75" hidden="1" customHeight="1" x14ac:dyDescent="0.2">
      <c r="A451" s="367" t="s">
        <v>9717</v>
      </c>
      <c r="E451" s="445" t="s">
        <v>2649</v>
      </c>
      <c r="L451" s="406"/>
      <c r="M451" s="406"/>
      <c r="N451" s="405"/>
      <c r="O451" s="406"/>
      <c r="P451" s="407"/>
      <c r="Q451" s="407"/>
      <c r="R451" s="408"/>
      <c r="T451" s="410"/>
      <c r="U451" s="411"/>
      <c r="V451" s="411"/>
      <c r="W451" s="412"/>
      <c r="X451" s="413"/>
    </row>
    <row r="452" spans="1:36" ht="12.75" customHeight="1" x14ac:dyDescent="0.2">
      <c r="A452" s="342">
        <v>451</v>
      </c>
      <c r="B452" s="342" t="s">
        <v>1002</v>
      </c>
      <c r="C452" s="344" t="s">
        <v>1947</v>
      </c>
      <c r="D452" s="344"/>
      <c r="E452" s="435" t="s">
        <v>8695</v>
      </c>
      <c r="F452" s="385"/>
      <c r="G452" s="346" t="s">
        <v>794</v>
      </c>
      <c r="H452" s="346"/>
      <c r="I452" s="345" t="s">
        <v>1310</v>
      </c>
      <c r="J452" s="345"/>
      <c r="K452" s="345" t="s">
        <v>3437</v>
      </c>
      <c r="L452" s="374">
        <v>38018</v>
      </c>
      <c r="M452" s="348">
        <v>44678</v>
      </c>
      <c r="N452" s="349" t="s">
        <v>991</v>
      </c>
      <c r="O452" s="350">
        <f t="shared" si="29"/>
        <v>44678</v>
      </c>
      <c r="P452" s="351">
        <v>20364</v>
      </c>
      <c r="Q452" s="351">
        <v>2003</v>
      </c>
      <c r="R452" s="352">
        <v>43948</v>
      </c>
      <c r="S452" s="285" t="s">
        <v>1453</v>
      </c>
      <c r="T452" s="353" t="s">
        <v>991</v>
      </c>
      <c r="U452" s="354" t="s">
        <v>484</v>
      </c>
      <c r="V452" s="354" t="s">
        <v>793</v>
      </c>
      <c r="W452" s="356">
        <f t="shared" ref="W452:W515" si="39">M452</f>
        <v>44678</v>
      </c>
      <c r="X452" s="357">
        <v>3</v>
      </c>
      <c r="Y452" s="285">
        <v>36</v>
      </c>
      <c r="AA452" s="285">
        <v>106</v>
      </c>
      <c r="AC452" s="285">
        <v>142</v>
      </c>
      <c r="AE452" s="285">
        <v>29</v>
      </c>
      <c r="AF452" s="285">
        <v>48</v>
      </c>
      <c r="AG452" s="285">
        <v>110</v>
      </c>
      <c r="AH452" s="285">
        <v>1</v>
      </c>
    </row>
    <row r="453" spans="1:36" s="358" customFormat="1" ht="12.75" hidden="1" customHeight="1" x14ac:dyDescent="0.2">
      <c r="A453" s="367" t="s">
        <v>8694</v>
      </c>
      <c r="B453" s="409"/>
      <c r="C453" s="409"/>
      <c r="D453" s="409" t="s">
        <v>5576</v>
      </c>
      <c r="E453" s="445"/>
      <c r="F453" s="409"/>
      <c r="G453" s="409"/>
      <c r="H453" s="409"/>
      <c r="I453" s="409"/>
      <c r="J453" s="409"/>
      <c r="K453" s="398"/>
      <c r="L453" s="404"/>
      <c r="M453" s="427"/>
      <c r="N453" s="405"/>
      <c r="O453" s="406"/>
      <c r="P453" s="407"/>
      <c r="Q453" s="407"/>
      <c r="R453" s="408"/>
      <c r="S453" s="409"/>
      <c r="T453" s="410"/>
      <c r="U453" s="411"/>
      <c r="V453" s="411"/>
      <c r="W453" s="412"/>
      <c r="X453" s="413"/>
      <c r="Y453" s="409"/>
      <c r="Z453" s="409"/>
      <c r="AA453" s="409"/>
      <c r="AB453" s="409"/>
      <c r="AC453" s="409"/>
      <c r="AD453" s="409"/>
      <c r="AE453" s="409"/>
      <c r="AF453" s="409"/>
      <c r="AG453" s="409"/>
      <c r="AH453" s="409"/>
      <c r="AI453" s="409"/>
    </row>
    <row r="454" spans="1:36" ht="12.75" hidden="1" customHeight="1" x14ac:dyDescent="0.2">
      <c r="A454" s="391" t="s">
        <v>4650</v>
      </c>
      <c r="B454" s="342"/>
      <c r="C454" s="344"/>
      <c r="D454" s="344"/>
      <c r="E454" s="435" t="s">
        <v>4651</v>
      </c>
      <c r="F454" s="385"/>
      <c r="G454" s="346"/>
      <c r="H454" s="346"/>
      <c r="I454" s="345"/>
      <c r="J454" s="345"/>
      <c r="K454" s="345"/>
      <c r="L454" s="374"/>
      <c r="M454" s="348"/>
      <c r="N454" s="349"/>
      <c r="R454" s="352"/>
      <c r="W454" s="356"/>
      <c r="AJ454" s="285" t="str">
        <f ca="1">IF(M454="","",IF(DAYS360(M454,NOW())&gt;720,"neplatné viac ako 2roky",""))</f>
        <v/>
      </c>
    </row>
    <row r="455" spans="1:36" s="358" customFormat="1" ht="12.75" customHeight="1" x14ac:dyDescent="0.2">
      <c r="A455" s="342">
        <v>454</v>
      </c>
      <c r="B455" s="447" t="s">
        <v>1002</v>
      </c>
      <c r="C455" s="358" t="s">
        <v>6426</v>
      </c>
      <c r="E455" s="442" t="s">
        <v>6427</v>
      </c>
      <c r="G455" s="358">
        <v>8952</v>
      </c>
      <c r="I455" s="447" t="s">
        <v>1798</v>
      </c>
      <c r="K455" s="345" t="s">
        <v>1180</v>
      </c>
      <c r="L455" s="374">
        <v>43326</v>
      </c>
      <c r="M455" s="348">
        <v>44698</v>
      </c>
      <c r="N455" s="349" t="s">
        <v>991</v>
      </c>
      <c r="O455" s="350">
        <f t="shared" ref="O455" si="40">M455</f>
        <v>44698</v>
      </c>
      <c r="P455" s="351">
        <v>18590</v>
      </c>
      <c r="Q455" s="351">
        <v>2011</v>
      </c>
      <c r="R455" s="352">
        <v>43968</v>
      </c>
      <c r="S455" s="466" t="s">
        <v>5403</v>
      </c>
      <c r="T455" s="353" t="s">
        <v>991</v>
      </c>
      <c r="U455" s="355" t="s">
        <v>543</v>
      </c>
      <c r="V455" s="449" t="s">
        <v>1805</v>
      </c>
      <c r="W455" s="356">
        <f t="shared" ref="W455" si="41">M455</f>
        <v>44698</v>
      </c>
      <c r="X455" s="450" t="s">
        <v>828</v>
      </c>
      <c r="Y455" s="358">
        <v>26</v>
      </c>
      <c r="Z455" s="447"/>
      <c r="AA455" s="447" t="s">
        <v>994</v>
      </c>
      <c r="AC455" s="358">
        <v>173</v>
      </c>
      <c r="AE455" s="447" t="s">
        <v>994</v>
      </c>
      <c r="AF455" s="447" t="s">
        <v>994</v>
      </c>
      <c r="AG455" s="447" t="s">
        <v>994</v>
      </c>
      <c r="AH455" s="358">
        <v>1</v>
      </c>
    </row>
    <row r="456" spans="1:36" s="358" customFormat="1" ht="12.75" customHeight="1" x14ac:dyDescent="0.2">
      <c r="A456" s="342">
        <v>455</v>
      </c>
      <c r="B456" s="447" t="s">
        <v>1002</v>
      </c>
      <c r="C456" s="442" t="s">
        <v>5579</v>
      </c>
      <c r="E456" s="442" t="s">
        <v>6728</v>
      </c>
      <c r="G456" s="447" t="s">
        <v>6729</v>
      </c>
      <c r="I456" s="447" t="s">
        <v>145</v>
      </c>
      <c r="K456" s="447" t="s">
        <v>3326</v>
      </c>
      <c r="L456" s="578" t="s">
        <v>6730</v>
      </c>
      <c r="M456" s="363">
        <v>44950</v>
      </c>
      <c r="N456" s="349" t="s">
        <v>991</v>
      </c>
      <c r="O456" s="350">
        <f t="shared" si="29"/>
        <v>44950</v>
      </c>
      <c r="P456" s="364">
        <v>18675</v>
      </c>
      <c r="Q456" s="364">
        <v>2003</v>
      </c>
      <c r="R456" s="352">
        <v>44220</v>
      </c>
      <c r="S456" s="447" t="s">
        <v>202</v>
      </c>
      <c r="T456" s="448" t="s">
        <v>991</v>
      </c>
      <c r="U456" s="449" t="s">
        <v>325</v>
      </c>
      <c r="V456" s="449" t="s">
        <v>8022</v>
      </c>
      <c r="W456" s="356">
        <f t="shared" si="39"/>
        <v>44950</v>
      </c>
      <c r="X456" s="450" t="s">
        <v>4</v>
      </c>
      <c r="Y456" s="358">
        <v>33.6</v>
      </c>
      <c r="AA456" s="358">
        <v>101.6</v>
      </c>
      <c r="AC456" s="579">
        <v>142.6</v>
      </c>
      <c r="AE456" s="358">
        <v>26</v>
      </c>
      <c r="AF456" s="358">
        <v>34</v>
      </c>
      <c r="AG456" s="358">
        <v>124</v>
      </c>
      <c r="AH456" s="358">
        <v>1</v>
      </c>
    </row>
    <row r="457" spans="1:36" ht="12.75" customHeight="1" x14ac:dyDescent="0.2">
      <c r="A457" s="342">
        <v>456</v>
      </c>
      <c r="B457" s="342" t="s">
        <v>1002</v>
      </c>
      <c r="C457" s="344" t="s">
        <v>10462</v>
      </c>
      <c r="D457" s="344"/>
      <c r="E457" s="435" t="s">
        <v>8696</v>
      </c>
      <c r="F457" s="385"/>
      <c r="G457" s="346" t="s">
        <v>227</v>
      </c>
      <c r="H457" s="346"/>
      <c r="I457" s="345" t="s">
        <v>10463</v>
      </c>
      <c r="J457" s="345"/>
      <c r="K457" s="345" t="s">
        <v>4287</v>
      </c>
      <c r="L457" s="374">
        <v>38469</v>
      </c>
      <c r="M457" s="348">
        <v>45092</v>
      </c>
      <c r="N457" s="349" t="s">
        <v>991</v>
      </c>
      <c r="O457" s="350">
        <f t="shared" ref="O457:O519" si="42">M457</f>
        <v>45092</v>
      </c>
      <c r="P457" s="351">
        <v>21351</v>
      </c>
      <c r="Q457" s="351">
        <v>2005</v>
      </c>
      <c r="R457" s="352">
        <v>44362</v>
      </c>
      <c r="S457" s="466" t="s">
        <v>202</v>
      </c>
      <c r="T457" s="353" t="s">
        <v>991</v>
      </c>
      <c r="U457" s="354" t="s">
        <v>1521</v>
      </c>
      <c r="V457" s="354" t="s">
        <v>10461</v>
      </c>
      <c r="W457" s="356">
        <f t="shared" si="39"/>
        <v>45092</v>
      </c>
      <c r="X457" s="357" t="s">
        <v>4</v>
      </c>
      <c r="Y457" s="285">
        <v>34</v>
      </c>
      <c r="AA457" s="285">
        <v>84</v>
      </c>
      <c r="AC457" s="285">
        <v>135</v>
      </c>
      <c r="AE457" s="285">
        <v>28</v>
      </c>
      <c r="AF457" s="285">
        <v>40</v>
      </c>
      <c r="AG457" s="285">
        <v>97</v>
      </c>
      <c r="AH457" s="285">
        <v>1</v>
      </c>
      <c r="AJ457" s="285" t="str">
        <f ca="1">IF(M457="","",IF(DAYS360(M457,NOW())&gt;720,"neplatné viac ako 2roky",""))</f>
        <v/>
      </c>
    </row>
    <row r="458" spans="1:36" s="358" customFormat="1" ht="12.75" customHeight="1" x14ac:dyDescent="0.2">
      <c r="A458" s="342">
        <v>457</v>
      </c>
      <c r="B458" s="342" t="s">
        <v>1002</v>
      </c>
      <c r="C458" s="447" t="s">
        <v>6405</v>
      </c>
      <c r="D458" s="342"/>
      <c r="E458" s="436" t="s">
        <v>6403</v>
      </c>
      <c r="F458" s="359"/>
      <c r="G458" s="360" t="s">
        <v>6404</v>
      </c>
      <c r="H458" s="360"/>
      <c r="I458" s="358" t="s">
        <v>145</v>
      </c>
      <c r="J458" s="342"/>
      <c r="K458" s="345" t="s">
        <v>1180</v>
      </c>
      <c r="L458" s="374">
        <v>43261</v>
      </c>
      <c r="M458" s="348">
        <v>44698</v>
      </c>
      <c r="N458" s="349" t="s">
        <v>991</v>
      </c>
      <c r="O458" s="350">
        <f t="shared" ref="O458" si="43">M458</f>
        <v>44698</v>
      </c>
      <c r="P458" s="351">
        <v>20444</v>
      </c>
      <c r="Q458" s="351">
        <v>2013</v>
      </c>
      <c r="R458" s="352">
        <v>43968</v>
      </c>
      <c r="S458" s="285" t="s">
        <v>5403</v>
      </c>
      <c r="T458" s="353" t="s">
        <v>991</v>
      </c>
      <c r="U458" s="354" t="s">
        <v>1516</v>
      </c>
      <c r="V458" s="449" t="s">
        <v>2668</v>
      </c>
      <c r="W458" s="356">
        <f t="shared" si="39"/>
        <v>44698</v>
      </c>
      <c r="X458" s="450" t="s">
        <v>4</v>
      </c>
      <c r="Y458" s="358">
        <v>30</v>
      </c>
      <c r="AA458" s="358">
        <v>108</v>
      </c>
      <c r="AC458" s="358">
        <v>148</v>
      </c>
      <c r="AE458" s="358">
        <v>29</v>
      </c>
      <c r="AF458" s="358">
        <v>37</v>
      </c>
      <c r="AG458" s="358">
        <v>130</v>
      </c>
      <c r="AH458" s="358">
        <v>1</v>
      </c>
      <c r="AJ458" s="358" t="str">
        <f ca="1">IF(M458="","",IF(DAYS360(M458,NOW())&gt;720,"neplatné viac ako 2roky",""))</f>
        <v/>
      </c>
    </row>
    <row r="459" spans="1:36" s="358" customFormat="1" ht="12.75" customHeight="1" x14ac:dyDescent="0.2">
      <c r="A459" s="342">
        <v>458</v>
      </c>
      <c r="B459" s="447" t="s">
        <v>1002</v>
      </c>
      <c r="C459" s="447" t="s">
        <v>6400</v>
      </c>
      <c r="E459" s="442" t="s">
        <v>6401</v>
      </c>
      <c r="G459" s="447" t="s">
        <v>6402</v>
      </c>
      <c r="I459" s="447" t="s">
        <v>145</v>
      </c>
      <c r="K459" s="345" t="s">
        <v>6710</v>
      </c>
      <c r="L459" s="374">
        <v>43261</v>
      </c>
      <c r="M459" s="348">
        <v>43992</v>
      </c>
      <c r="N459" s="349" t="s">
        <v>991</v>
      </c>
      <c r="O459" s="350">
        <f t="shared" si="42"/>
        <v>43992</v>
      </c>
      <c r="P459" s="351">
        <v>18668</v>
      </c>
      <c r="Q459" s="351">
        <v>1989</v>
      </c>
      <c r="R459" s="352">
        <v>43261</v>
      </c>
      <c r="S459" s="285" t="s">
        <v>637</v>
      </c>
      <c r="T459" s="353" t="s">
        <v>990</v>
      </c>
      <c r="U459" s="354" t="s">
        <v>484</v>
      </c>
      <c r="V459" s="449" t="s">
        <v>324</v>
      </c>
      <c r="W459" s="356">
        <f t="shared" ref="W459" si="44">M459</f>
        <v>43992</v>
      </c>
      <c r="X459" s="450" t="s">
        <v>2085</v>
      </c>
      <c r="Y459" s="358">
        <v>23</v>
      </c>
      <c r="AA459" s="358">
        <v>83</v>
      </c>
      <c r="AC459" s="358">
        <v>133</v>
      </c>
      <c r="AE459" s="358">
        <v>23</v>
      </c>
      <c r="AF459" s="358">
        <v>34</v>
      </c>
      <c r="AG459" s="358">
        <v>80</v>
      </c>
      <c r="AH459" s="358">
        <v>1</v>
      </c>
    </row>
    <row r="460" spans="1:36" s="358" customFormat="1" ht="12.75" customHeight="1" x14ac:dyDescent="0.2">
      <c r="A460" s="342">
        <v>459</v>
      </c>
      <c r="B460" s="358" t="s">
        <v>1002</v>
      </c>
      <c r="C460" s="358" t="s">
        <v>6770</v>
      </c>
      <c r="E460" s="442" t="s">
        <v>6771</v>
      </c>
      <c r="G460" s="358" t="s">
        <v>6772</v>
      </c>
      <c r="I460" s="358" t="s">
        <v>145</v>
      </c>
      <c r="K460" s="358" t="s">
        <v>3321</v>
      </c>
      <c r="L460" s="363">
        <v>43493</v>
      </c>
      <c r="M460" s="363">
        <v>44950</v>
      </c>
      <c r="N460" s="349" t="s">
        <v>991</v>
      </c>
      <c r="O460" s="350">
        <f>M460</f>
        <v>44950</v>
      </c>
      <c r="P460" s="364">
        <v>19015</v>
      </c>
      <c r="Q460" s="364">
        <v>2003</v>
      </c>
      <c r="R460" s="352">
        <v>44220</v>
      </c>
      <c r="S460" s="358" t="s">
        <v>202</v>
      </c>
      <c r="T460" s="365" t="s">
        <v>991</v>
      </c>
      <c r="U460" s="355" t="s">
        <v>9756</v>
      </c>
      <c r="V460" s="355" t="s">
        <v>9757</v>
      </c>
      <c r="W460" s="356">
        <f>M460</f>
        <v>44950</v>
      </c>
      <c r="X460" s="366" t="s">
        <v>4</v>
      </c>
      <c r="Y460" s="582">
        <v>34.5</v>
      </c>
      <c r="Z460" s="358">
        <v>109.5</v>
      </c>
      <c r="AA460" s="582">
        <v>109.5</v>
      </c>
      <c r="AB460" s="358">
        <v>154.5</v>
      </c>
      <c r="AC460" s="582">
        <v>154.5</v>
      </c>
      <c r="AD460" s="358">
        <v>26</v>
      </c>
      <c r="AE460" s="358">
        <v>26</v>
      </c>
      <c r="AF460" s="358">
        <v>34</v>
      </c>
      <c r="AG460" s="358">
        <v>124</v>
      </c>
      <c r="AH460" s="358">
        <v>1</v>
      </c>
      <c r="AI460" s="358" t="s">
        <v>6773</v>
      </c>
    </row>
    <row r="461" spans="1:36" ht="12.75" customHeight="1" x14ac:dyDescent="0.2">
      <c r="A461" s="342">
        <v>460</v>
      </c>
      <c r="B461" s="378" t="s">
        <v>1002</v>
      </c>
      <c r="C461" s="358" t="s">
        <v>7140</v>
      </c>
      <c r="E461" s="401" t="s">
        <v>7141</v>
      </c>
      <c r="G461" s="379" t="s">
        <v>7142</v>
      </c>
      <c r="I461" s="378" t="s">
        <v>6372</v>
      </c>
      <c r="K461" s="378" t="s">
        <v>7143</v>
      </c>
      <c r="L461" s="380">
        <v>43579</v>
      </c>
      <c r="M461" s="350">
        <v>44301</v>
      </c>
      <c r="N461" s="349" t="s">
        <v>991</v>
      </c>
      <c r="O461" s="350">
        <f t="shared" si="42"/>
        <v>44301</v>
      </c>
      <c r="P461" s="351">
        <v>19192</v>
      </c>
      <c r="Q461" s="351">
        <v>1990</v>
      </c>
      <c r="R461" s="352">
        <v>43580</v>
      </c>
      <c r="S461" s="285" t="s">
        <v>202</v>
      </c>
      <c r="T461" s="353" t="s">
        <v>1786</v>
      </c>
      <c r="V461" s="354" t="s">
        <v>994</v>
      </c>
      <c r="W461" s="356">
        <v>44301</v>
      </c>
      <c r="X461" s="357" t="s">
        <v>913</v>
      </c>
      <c r="Y461" s="285">
        <v>32</v>
      </c>
      <c r="AA461" s="285" t="s">
        <v>994</v>
      </c>
      <c r="AC461" s="285" t="s">
        <v>994</v>
      </c>
      <c r="AE461" s="285">
        <v>24</v>
      </c>
      <c r="AF461" s="285" t="s">
        <v>994</v>
      </c>
      <c r="AG461" s="285">
        <v>80</v>
      </c>
      <c r="AH461" s="285">
        <v>1</v>
      </c>
    </row>
    <row r="462" spans="1:36" ht="12.75" customHeight="1" x14ac:dyDescent="0.2">
      <c r="A462" s="342">
        <v>461</v>
      </c>
      <c r="B462" s="378" t="s">
        <v>1002</v>
      </c>
      <c r="C462" s="358" t="s">
        <v>7302</v>
      </c>
      <c r="E462" s="401" t="s">
        <v>7303</v>
      </c>
      <c r="G462" s="379" t="s">
        <v>7304</v>
      </c>
      <c r="I462" s="378" t="s">
        <v>144</v>
      </c>
      <c r="K462" s="378" t="s">
        <v>7305</v>
      </c>
      <c r="L462" s="380">
        <v>43573</v>
      </c>
      <c r="M462" s="350">
        <v>45027</v>
      </c>
      <c r="N462" s="349" t="s">
        <v>991</v>
      </c>
      <c r="O462" s="350">
        <f t="shared" si="42"/>
        <v>45027</v>
      </c>
      <c r="P462" s="351">
        <v>21182</v>
      </c>
      <c r="Q462" s="351">
        <v>2014</v>
      </c>
      <c r="R462" s="352">
        <v>44297</v>
      </c>
      <c r="S462" s="285" t="s">
        <v>202</v>
      </c>
      <c r="T462" s="353" t="s">
        <v>991</v>
      </c>
      <c r="U462" s="354" t="s">
        <v>10032</v>
      </c>
      <c r="V462" s="354" t="s">
        <v>10033</v>
      </c>
      <c r="W462" s="356">
        <f t="shared" si="39"/>
        <v>45027</v>
      </c>
      <c r="X462" s="357" t="s">
        <v>4</v>
      </c>
      <c r="Y462" s="285">
        <v>32</v>
      </c>
      <c r="AA462" s="285">
        <v>104</v>
      </c>
      <c r="AC462" s="285">
        <v>139</v>
      </c>
      <c r="AE462" s="285">
        <v>34</v>
      </c>
      <c r="AF462" s="285">
        <v>45</v>
      </c>
      <c r="AG462" s="285">
        <v>85</v>
      </c>
      <c r="AH462" s="285">
        <v>1</v>
      </c>
    </row>
    <row r="463" spans="1:36" s="358" customFormat="1" ht="12.75" customHeight="1" x14ac:dyDescent="0.2">
      <c r="A463" s="342">
        <v>462</v>
      </c>
      <c r="B463" s="358" t="s">
        <v>1002</v>
      </c>
      <c r="C463" s="358" t="s">
        <v>7602</v>
      </c>
      <c r="E463" s="442" t="s">
        <v>7603</v>
      </c>
      <c r="G463" s="358" t="s">
        <v>7604</v>
      </c>
      <c r="I463" s="358" t="s">
        <v>145</v>
      </c>
      <c r="K463" s="358" t="s">
        <v>3992</v>
      </c>
      <c r="L463" s="363">
        <v>43705</v>
      </c>
      <c r="M463" s="363">
        <v>45153</v>
      </c>
      <c r="N463" s="349" t="s">
        <v>991</v>
      </c>
      <c r="O463" s="350">
        <f t="shared" si="42"/>
        <v>45153</v>
      </c>
      <c r="P463" s="364">
        <v>19456</v>
      </c>
      <c r="Q463" s="364">
        <v>2017</v>
      </c>
      <c r="R463" s="352">
        <v>44423</v>
      </c>
      <c r="S463" s="358" t="s">
        <v>202</v>
      </c>
      <c r="T463" s="365" t="s">
        <v>991</v>
      </c>
      <c r="U463" s="355" t="s">
        <v>820</v>
      </c>
      <c r="V463" s="355" t="s">
        <v>2243</v>
      </c>
      <c r="W463" s="356">
        <f t="shared" si="39"/>
        <v>45153</v>
      </c>
      <c r="X463" s="366" t="s">
        <v>3986</v>
      </c>
      <c r="Y463" s="358">
        <v>34</v>
      </c>
      <c r="AA463" s="358">
        <v>102</v>
      </c>
      <c r="AC463" s="358">
        <v>142</v>
      </c>
      <c r="AE463" s="358">
        <v>28</v>
      </c>
      <c r="AF463" s="358">
        <v>37</v>
      </c>
      <c r="AG463" s="358">
        <v>130</v>
      </c>
      <c r="AH463" s="358">
        <v>1</v>
      </c>
    </row>
    <row r="464" spans="1:36" s="358" customFormat="1" ht="12.75" customHeight="1" x14ac:dyDescent="0.2">
      <c r="A464" s="342">
        <v>463</v>
      </c>
      <c r="B464" s="358" t="s">
        <v>1002</v>
      </c>
      <c r="C464" s="736" t="s">
        <v>8259</v>
      </c>
      <c r="E464" s="442" t="s">
        <v>8260</v>
      </c>
      <c r="G464" s="358" t="s">
        <v>8261</v>
      </c>
      <c r="I464" s="358" t="s">
        <v>8262</v>
      </c>
      <c r="K464" s="358" t="s">
        <v>8256</v>
      </c>
      <c r="L464" s="363">
        <v>43895</v>
      </c>
      <c r="M464" s="363">
        <v>44621</v>
      </c>
      <c r="N464" s="349" t="s">
        <v>991</v>
      </c>
      <c r="O464" s="350">
        <f t="shared" si="42"/>
        <v>44621</v>
      </c>
      <c r="P464" s="364">
        <v>20242</v>
      </c>
      <c r="Q464" s="364">
        <v>2013</v>
      </c>
      <c r="R464" s="352">
        <v>43891</v>
      </c>
      <c r="S464" s="358" t="s">
        <v>202</v>
      </c>
      <c r="T464" s="365" t="s">
        <v>1786</v>
      </c>
      <c r="U464" s="355" t="s">
        <v>484</v>
      </c>
      <c r="V464" s="355" t="s">
        <v>994</v>
      </c>
      <c r="W464" s="356">
        <f t="shared" si="39"/>
        <v>44621</v>
      </c>
      <c r="X464" s="366" t="s">
        <v>5915</v>
      </c>
      <c r="Y464" s="358">
        <v>32</v>
      </c>
      <c r="AA464" s="358">
        <v>96</v>
      </c>
      <c r="AC464" s="358">
        <v>126</v>
      </c>
      <c r="AE464" s="358">
        <v>34</v>
      </c>
      <c r="AF464" s="358" t="s">
        <v>994</v>
      </c>
      <c r="AG464" s="358">
        <v>90</v>
      </c>
      <c r="AH464" s="358">
        <v>1</v>
      </c>
    </row>
    <row r="465" spans="1:36" s="358" customFormat="1" ht="12.75" customHeight="1" x14ac:dyDescent="0.2">
      <c r="A465" s="342">
        <v>464</v>
      </c>
      <c r="B465" s="358" t="s">
        <v>1002</v>
      </c>
      <c r="C465" s="442" t="s">
        <v>8936</v>
      </c>
      <c r="E465" s="442" t="s">
        <v>8935</v>
      </c>
      <c r="G465" s="358" t="s">
        <v>8937</v>
      </c>
      <c r="I465" s="358" t="s">
        <v>1628</v>
      </c>
      <c r="K465" s="358" t="s">
        <v>8938</v>
      </c>
      <c r="L465" s="363">
        <v>44034</v>
      </c>
      <c r="M465" s="363">
        <v>44687</v>
      </c>
      <c r="N465" s="349" t="s">
        <v>991</v>
      </c>
      <c r="O465" s="350">
        <f t="shared" si="42"/>
        <v>44687</v>
      </c>
      <c r="P465" s="364">
        <v>20548</v>
      </c>
      <c r="Q465" s="364">
        <v>2001</v>
      </c>
      <c r="R465" s="352">
        <v>43957</v>
      </c>
      <c r="S465" s="358" t="s">
        <v>2189</v>
      </c>
      <c r="T465" s="365" t="s">
        <v>1786</v>
      </c>
      <c r="U465" s="355" t="s">
        <v>484</v>
      </c>
      <c r="V465" s="355" t="s">
        <v>3377</v>
      </c>
      <c r="W465" s="356">
        <f t="shared" si="39"/>
        <v>44687</v>
      </c>
      <c r="X465" s="366" t="s">
        <v>4</v>
      </c>
      <c r="Y465" s="358">
        <v>33</v>
      </c>
      <c r="AA465" s="358">
        <v>75</v>
      </c>
      <c r="AC465" s="358">
        <v>130</v>
      </c>
      <c r="AE465" s="358">
        <v>29</v>
      </c>
      <c r="AF465" s="358">
        <v>40</v>
      </c>
      <c r="AG465" s="358">
        <v>110</v>
      </c>
      <c r="AH465" s="358">
        <v>1</v>
      </c>
    </row>
    <row r="466" spans="1:36" s="358" customFormat="1" ht="12.75" hidden="1" customHeight="1" x14ac:dyDescent="0.2">
      <c r="A466" s="342">
        <v>465</v>
      </c>
      <c r="C466" s="421"/>
      <c r="E466" s="442" t="s">
        <v>9715</v>
      </c>
      <c r="L466" s="415"/>
      <c r="M466" s="415"/>
      <c r="N466" s="349"/>
      <c r="O466" s="350">
        <f t="shared" si="42"/>
        <v>0</v>
      </c>
      <c r="P466" s="364"/>
      <c r="Q466" s="364"/>
      <c r="R466" s="352">
        <f t="shared" ref="R466:R469" si="45">SUM(M466-366)</f>
        <v>-366</v>
      </c>
      <c r="T466" s="365"/>
      <c r="U466" s="355"/>
      <c r="V466" s="355"/>
      <c r="W466" s="356">
        <f t="shared" si="39"/>
        <v>0</v>
      </c>
      <c r="X466" s="366"/>
    </row>
    <row r="467" spans="1:36" s="358" customFormat="1" ht="12.75" hidden="1" customHeight="1" x14ac:dyDescent="0.2">
      <c r="A467" s="342" t="s">
        <v>5571</v>
      </c>
      <c r="E467" s="442" t="s">
        <v>9721</v>
      </c>
      <c r="L467" s="363"/>
      <c r="M467" s="432"/>
      <c r="N467" s="349"/>
      <c r="O467" s="350"/>
      <c r="P467" s="364"/>
      <c r="Q467" s="364"/>
      <c r="R467" s="352"/>
      <c r="T467" s="365"/>
      <c r="U467" s="355"/>
      <c r="V467" s="355"/>
      <c r="W467" s="356"/>
      <c r="X467" s="366"/>
    </row>
    <row r="468" spans="1:36" s="358" customFormat="1" ht="12.75" hidden="1" customHeight="1" x14ac:dyDescent="0.2">
      <c r="A468" s="342">
        <v>467</v>
      </c>
      <c r="C468" s="421"/>
      <c r="E468" s="442" t="s">
        <v>9719</v>
      </c>
      <c r="L468" s="415"/>
      <c r="M468" s="415"/>
      <c r="N468" s="349"/>
      <c r="O468" s="350">
        <f t="shared" si="42"/>
        <v>0</v>
      </c>
      <c r="P468" s="364"/>
      <c r="Q468" s="364"/>
      <c r="R468" s="352">
        <f t="shared" si="45"/>
        <v>-366</v>
      </c>
      <c r="T468" s="365"/>
      <c r="U468" s="355"/>
      <c r="V468" s="355"/>
      <c r="W468" s="356">
        <f t="shared" si="39"/>
        <v>0</v>
      </c>
      <c r="X468" s="366"/>
    </row>
    <row r="469" spans="1:36" s="358" customFormat="1" ht="12.75" hidden="1" customHeight="1" x14ac:dyDescent="0.2">
      <c r="A469" s="342">
        <v>468</v>
      </c>
      <c r="C469" s="421"/>
      <c r="E469" s="442" t="s">
        <v>9720</v>
      </c>
      <c r="L469" s="415"/>
      <c r="M469" s="415"/>
      <c r="N469" s="349"/>
      <c r="O469" s="350">
        <f t="shared" si="42"/>
        <v>0</v>
      </c>
      <c r="P469" s="364"/>
      <c r="Q469" s="364"/>
      <c r="R469" s="352">
        <f t="shared" si="45"/>
        <v>-366</v>
      </c>
      <c r="T469" s="365"/>
      <c r="U469" s="355"/>
      <c r="V469" s="355"/>
      <c r="W469" s="356">
        <f t="shared" si="39"/>
        <v>0</v>
      </c>
      <c r="X469" s="366"/>
    </row>
    <row r="470" spans="1:36" s="409" customFormat="1" ht="12.75" hidden="1" customHeight="1" x14ac:dyDescent="0.2">
      <c r="A470" s="367" t="s">
        <v>9718</v>
      </c>
      <c r="E470" s="445" t="s">
        <v>2648</v>
      </c>
      <c r="L470" s="406"/>
      <c r="M470" s="406"/>
      <c r="N470" s="405"/>
      <c r="O470" s="406"/>
      <c r="P470" s="407"/>
      <c r="Q470" s="407"/>
      <c r="R470" s="408"/>
      <c r="T470" s="410"/>
      <c r="U470" s="411"/>
      <c r="V470" s="411"/>
      <c r="W470" s="412"/>
      <c r="X470" s="413"/>
    </row>
    <row r="471" spans="1:36" s="358" customFormat="1" ht="12.75" hidden="1" customHeight="1" x14ac:dyDescent="0.2">
      <c r="A471" s="391" t="s">
        <v>4261</v>
      </c>
      <c r="B471" s="342"/>
      <c r="C471" s="344"/>
      <c r="D471" s="344"/>
      <c r="E471" s="436" t="s">
        <v>4273</v>
      </c>
      <c r="F471" s="359"/>
      <c r="G471" s="360"/>
      <c r="H471" s="360"/>
      <c r="I471" s="344"/>
      <c r="J471" s="344"/>
      <c r="K471" s="344"/>
      <c r="L471" s="369"/>
      <c r="M471" s="370"/>
      <c r="N471" s="349"/>
      <c r="O471" s="350"/>
      <c r="P471" s="364"/>
      <c r="Q471" s="364"/>
      <c r="R471" s="352"/>
      <c r="T471" s="365"/>
      <c r="U471" s="355"/>
      <c r="V471" s="355"/>
      <c r="W471" s="356"/>
      <c r="X471" s="357"/>
      <c r="Y471" s="285"/>
      <c r="Z471" s="285"/>
      <c r="AA471" s="285"/>
      <c r="AB471" s="285"/>
      <c r="AC471" s="285"/>
      <c r="AD471" s="285"/>
      <c r="AE471" s="285"/>
      <c r="AF471" s="285"/>
      <c r="AG471" s="285"/>
      <c r="AH471" s="285"/>
      <c r="AJ471" s="358" t="str">
        <f ca="1">IF(M471="","",IF(DAYS360(M471,NOW())&gt;720,"neplatné viac ako 2roky",""))</f>
        <v/>
      </c>
    </row>
    <row r="472" spans="1:36" s="409" customFormat="1" ht="12.75" hidden="1" customHeight="1" x14ac:dyDescent="0.2">
      <c r="A472" s="367" t="s">
        <v>10251</v>
      </c>
      <c r="C472" s="951"/>
      <c r="E472" s="445" t="s">
        <v>2970</v>
      </c>
      <c r="L472" s="406"/>
      <c r="M472" s="406"/>
      <c r="N472" s="405"/>
      <c r="O472" s="406"/>
      <c r="P472" s="407"/>
      <c r="Q472" s="407"/>
      <c r="R472" s="408"/>
      <c r="T472" s="410"/>
      <c r="U472" s="411"/>
      <c r="V472" s="411"/>
      <c r="W472" s="412"/>
      <c r="X472" s="413"/>
    </row>
    <row r="473" spans="1:36" ht="12.75" customHeight="1" x14ac:dyDescent="0.2">
      <c r="A473" s="342">
        <v>472</v>
      </c>
      <c r="B473" s="342" t="s">
        <v>1002</v>
      </c>
      <c r="C473" s="344" t="s">
        <v>1646</v>
      </c>
      <c r="D473" s="344"/>
      <c r="E473" s="435" t="s">
        <v>1595</v>
      </c>
      <c r="F473" s="385"/>
      <c r="G473" s="346" t="s">
        <v>2227</v>
      </c>
      <c r="H473" s="346"/>
      <c r="I473" s="345" t="s">
        <v>1627</v>
      </c>
      <c r="J473" s="345"/>
      <c r="K473" s="345" t="s">
        <v>2228</v>
      </c>
      <c r="L473" s="374">
        <v>38833</v>
      </c>
      <c r="M473" s="348">
        <v>43674</v>
      </c>
      <c r="N473" s="349" t="s">
        <v>991</v>
      </c>
      <c r="O473" s="350">
        <f t="shared" si="42"/>
        <v>43674</v>
      </c>
      <c r="P473" s="351">
        <v>17716</v>
      </c>
      <c r="Q473" s="351">
        <v>2004</v>
      </c>
      <c r="R473" s="352">
        <f>SUM(M473-366)</f>
        <v>43308</v>
      </c>
      <c r="S473" s="285" t="s">
        <v>124</v>
      </c>
      <c r="T473" s="353" t="s">
        <v>991</v>
      </c>
      <c r="U473" s="354" t="s">
        <v>484</v>
      </c>
      <c r="V473" s="354" t="s">
        <v>1596</v>
      </c>
      <c r="W473" s="356">
        <f t="shared" si="39"/>
        <v>43674</v>
      </c>
      <c r="X473" s="357" t="s">
        <v>4</v>
      </c>
      <c r="Y473" s="285">
        <v>28.7</v>
      </c>
      <c r="AA473" s="285">
        <v>94</v>
      </c>
      <c r="AC473" s="285">
        <v>128</v>
      </c>
      <c r="AE473" s="285">
        <v>32</v>
      </c>
      <c r="AF473" s="285">
        <v>47</v>
      </c>
      <c r="AG473" s="285">
        <v>110</v>
      </c>
      <c r="AH473" s="285">
        <v>1</v>
      </c>
    </row>
    <row r="474" spans="1:36" s="409" customFormat="1" ht="12.75" hidden="1" customHeight="1" x14ac:dyDescent="0.2">
      <c r="A474" s="367" t="s">
        <v>9722</v>
      </c>
      <c r="B474" s="367"/>
      <c r="C474" s="367"/>
      <c r="D474" s="367"/>
      <c r="E474" s="444" t="s">
        <v>2971</v>
      </c>
      <c r="F474" s="426"/>
      <c r="G474" s="402"/>
      <c r="H474" s="402"/>
      <c r="I474" s="367"/>
      <c r="J474" s="367"/>
      <c r="K474" s="398"/>
      <c r="L474" s="890"/>
      <c r="M474" s="427"/>
      <c r="N474" s="405"/>
      <c r="O474" s="406"/>
      <c r="P474" s="407"/>
      <c r="Q474" s="407"/>
      <c r="R474" s="408"/>
      <c r="T474" s="410"/>
      <c r="U474" s="411"/>
      <c r="V474" s="411"/>
      <c r="W474" s="412"/>
      <c r="X474" s="413"/>
    </row>
    <row r="475" spans="1:36" ht="12.75" customHeight="1" x14ac:dyDescent="0.2">
      <c r="A475" s="342">
        <v>474</v>
      </c>
      <c r="B475" s="342" t="s">
        <v>1002</v>
      </c>
      <c r="C475" s="342" t="s">
        <v>5585</v>
      </c>
      <c r="D475" s="342"/>
      <c r="E475" s="435" t="s">
        <v>3994</v>
      </c>
      <c r="F475" s="385"/>
      <c r="G475" s="346" t="s">
        <v>2820</v>
      </c>
      <c r="H475" s="346"/>
      <c r="I475" s="345" t="s">
        <v>209</v>
      </c>
      <c r="J475" s="386"/>
      <c r="K475" s="344" t="s">
        <v>1067</v>
      </c>
      <c r="L475" s="387">
        <v>42072</v>
      </c>
      <c r="M475" s="348">
        <v>45025</v>
      </c>
      <c r="N475" s="349" t="s">
        <v>991</v>
      </c>
      <c r="O475" s="350">
        <f t="shared" si="42"/>
        <v>45025</v>
      </c>
      <c r="P475" s="351">
        <v>15198</v>
      </c>
      <c r="Q475" s="351">
        <v>2010</v>
      </c>
      <c r="R475" s="352">
        <v>44295</v>
      </c>
      <c r="S475" s="285" t="s">
        <v>5733</v>
      </c>
      <c r="T475" s="353" t="s">
        <v>991</v>
      </c>
      <c r="U475" s="354" t="s">
        <v>1280</v>
      </c>
      <c r="V475" s="354" t="s">
        <v>1596</v>
      </c>
      <c r="W475" s="356">
        <f t="shared" si="39"/>
        <v>45025</v>
      </c>
      <c r="X475" s="357" t="s">
        <v>4</v>
      </c>
      <c r="Y475" s="285">
        <v>32</v>
      </c>
      <c r="AA475" s="285">
        <v>104</v>
      </c>
      <c r="AC475" s="285">
        <v>139</v>
      </c>
      <c r="AE475" s="285">
        <v>29</v>
      </c>
      <c r="AF475" s="285">
        <v>47</v>
      </c>
      <c r="AG475" s="285">
        <v>85</v>
      </c>
      <c r="AH475" s="285">
        <v>1</v>
      </c>
      <c r="AI475" s="285" t="s">
        <v>10056</v>
      </c>
      <c r="AJ475" s="285" t="str">
        <f t="shared" ref="AJ475:AJ480" ca="1" si="46">IF(M475="","",IF(DAYS360(M475,NOW())&gt;720,"neplatné viac ako 2roky",""))</f>
        <v/>
      </c>
    </row>
    <row r="476" spans="1:36" s="358" customFormat="1" ht="12.75" customHeight="1" x14ac:dyDescent="0.2">
      <c r="A476" s="391">
        <v>475</v>
      </c>
      <c r="B476" s="342" t="s">
        <v>1002</v>
      </c>
      <c r="C476" s="344" t="s">
        <v>4860</v>
      </c>
      <c r="D476" s="344"/>
      <c r="E476" s="436" t="s">
        <v>9121</v>
      </c>
      <c r="F476" s="359"/>
      <c r="G476" s="360" t="s">
        <v>1809</v>
      </c>
      <c r="H476" s="360"/>
      <c r="I476" s="344" t="s">
        <v>1310</v>
      </c>
      <c r="J476" s="344"/>
      <c r="K476" s="942" t="s">
        <v>10027</v>
      </c>
      <c r="L476" s="369">
        <v>38893</v>
      </c>
      <c r="M476" s="370">
        <v>44758</v>
      </c>
      <c r="N476" s="349" t="s">
        <v>991</v>
      </c>
      <c r="O476" s="350">
        <f t="shared" si="42"/>
        <v>44758</v>
      </c>
      <c r="P476" s="364">
        <v>17953</v>
      </c>
      <c r="Q476" s="364">
        <v>2005</v>
      </c>
      <c r="R476" s="352">
        <v>44758</v>
      </c>
      <c r="S476" s="358" t="s">
        <v>637</v>
      </c>
      <c r="T476" s="365" t="s">
        <v>991</v>
      </c>
      <c r="U476" s="355" t="s">
        <v>8355</v>
      </c>
      <c r="V476" s="355" t="s">
        <v>9038</v>
      </c>
      <c r="W476" s="356">
        <f t="shared" si="39"/>
        <v>44758</v>
      </c>
      <c r="X476" s="366" t="s">
        <v>4</v>
      </c>
      <c r="Y476" s="358">
        <v>36</v>
      </c>
      <c r="AA476" s="358">
        <v>116</v>
      </c>
      <c r="AC476" s="358">
        <v>151</v>
      </c>
      <c r="AE476" s="358">
        <v>29</v>
      </c>
      <c r="AF476" s="358">
        <v>48</v>
      </c>
      <c r="AG476" s="358">
        <v>110</v>
      </c>
      <c r="AH476" s="358">
        <v>1</v>
      </c>
      <c r="AI476" s="358" t="s">
        <v>10026</v>
      </c>
      <c r="AJ476" s="358" t="str">
        <f t="shared" ca="1" si="46"/>
        <v/>
      </c>
    </row>
    <row r="477" spans="1:36" ht="12.75" customHeight="1" x14ac:dyDescent="0.2">
      <c r="A477" s="342">
        <v>476</v>
      </c>
      <c r="B477" s="342" t="s">
        <v>1002</v>
      </c>
      <c r="C477" s="344" t="s">
        <v>276</v>
      </c>
      <c r="D477" s="344"/>
      <c r="E477" s="435" t="s">
        <v>9122</v>
      </c>
      <c r="F477" s="385"/>
      <c r="G477" s="346" t="s">
        <v>2432</v>
      </c>
      <c r="H477" s="346"/>
      <c r="I477" s="345" t="s">
        <v>1310</v>
      </c>
      <c r="J477" s="345"/>
      <c r="K477" s="345" t="s">
        <v>3325</v>
      </c>
      <c r="L477" s="374">
        <v>38910</v>
      </c>
      <c r="M477" s="348">
        <v>45055</v>
      </c>
      <c r="N477" s="349" t="s">
        <v>991</v>
      </c>
      <c r="O477" s="350">
        <f t="shared" si="42"/>
        <v>45055</v>
      </c>
      <c r="P477" s="351">
        <v>19435</v>
      </c>
      <c r="Q477" s="351">
        <v>2006</v>
      </c>
      <c r="R477" s="352">
        <v>44325</v>
      </c>
      <c r="S477" s="285" t="s">
        <v>202</v>
      </c>
      <c r="T477" s="353" t="s">
        <v>991</v>
      </c>
      <c r="U477" s="355" t="s">
        <v>820</v>
      </c>
      <c r="V477" s="355" t="s">
        <v>7699</v>
      </c>
      <c r="W477" s="356">
        <f t="shared" si="39"/>
        <v>45055</v>
      </c>
      <c r="X477" s="357">
        <v>3</v>
      </c>
      <c r="Y477" s="285">
        <v>34.5</v>
      </c>
      <c r="AA477" s="285">
        <v>109</v>
      </c>
      <c r="AC477" s="285">
        <v>144</v>
      </c>
      <c r="AE477" s="285">
        <v>31</v>
      </c>
      <c r="AF477" s="285">
        <v>45</v>
      </c>
      <c r="AG477" s="285">
        <v>110</v>
      </c>
      <c r="AH477" s="285">
        <v>1</v>
      </c>
      <c r="AJ477" s="285" t="str">
        <f t="shared" ca="1" si="46"/>
        <v/>
      </c>
    </row>
    <row r="478" spans="1:36" s="358" customFormat="1" ht="12.75" hidden="1" customHeight="1" x14ac:dyDescent="0.2">
      <c r="A478" s="391" t="s">
        <v>4652</v>
      </c>
      <c r="B478" s="342"/>
      <c r="C478" s="344"/>
      <c r="D478" s="344"/>
      <c r="E478" s="436"/>
      <c r="F478" s="359"/>
      <c r="G478" s="360"/>
      <c r="H478" s="360"/>
      <c r="I478" s="344"/>
      <c r="J478" s="344"/>
      <c r="K478" s="344"/>
      <c r="L478" s="369"/>
      <c r="M478" s="370"/>
      <c r="N478" s="349"/>
      <c r="O478" s="363"/>
      <c r="P478" s="364"/>
      <c r="Q478" s="364"/>
      <c r="R478" s="372"/>
      <c r="T478" s="365"/>
      <c r="U478" s="355"/>
      <c r="V478" s="355"/>
      <c r="W478" s="373"/>
      <c r="X478" s="366"/>
      <c r="AJ478" s="358" t="str">
        <f t="shared" ca="1" si="46"/>
        <v/>
      </c>
    </row>
    <row r="479" spans="1:36" s="358" customFormat="1" ht="12.75" hidden="1" customHeight="1" x14ac:dyDescent="0.2">
      <c r="A479" s="391" t="s">
        <v>4283</v>
      </c>
      <c r="B479" s="342"/>
      <c r="C479" s="344"/>
      <c r="D479" s="344"/>
      <c r="E479" s="435" t="s">
        <v>4284</v>
      </c>
      <c r="F479" s="385"/>
      <c r="G479" s="346"/>
      <c r="H479" s="346"/>
      <c r="I479" s="345"/>
      <c r="J479" s="345"/>
      <c r="K479" s="345"/>
      <c r="L479" s="374"/>
      <c r="M479" s="348"/>
      <c r="N479" s="349"/>
      <c r="O479" s="350"/>
      <c r="P479" s="351"/>
      <c r="Q479" s="351"/>
      <c r="R479" s="352"/>
      <c r="S479" s="285"/>
      <c r="T479" s="353"/>
      <c r="U479" s="354"/>
      <c r="V479" s="354"/>
      <c r="W479" s="356"/>
      <c r="X479" s="357"/>
      <c r="Y479" s="285"/>
      <c r="Z479" s="285"/>
      <c r="AA479" s="285"/>
      <c r="AB479" s="285"/>
      <c r="AC479" s="285"/>
      <c r="AD479" s="285"/>
      <c r="AE479" s="285"/>
      <c r="AF479" s="285"/>
      <c r="AG479" s="285"/>
      <c r="AH479" s="285"/>
      <c r="AJ479" s="358" t="str">
        <f t="shared" ca="1" si="46"/>
        <v/>
      </c>
    </row>
    <row r="480" spans="1:36" ht="12.75" customHeight="1" x14ac:dyDescent="0.2">
      <c r="A480" s="342">
        <v>479</v>
      </c>
      <c r="B480" s="342" t="s">
        <v>1002</v>
      </c>
      <c r="C480" s="344" t="s">
        <v>1105</v>
      </c>
      <c r="D480" s="344"/>
      <c r="E480" s="435" t="s">
        <v>9123</v>
      </c>
      <c r="F480" s="385"/>
      <c r="G480" s="346" t="s">
        <v>1875</v>
      </c>
      <c r="H480" s="346"/>
      <c r="I480" s="345" t="s">
        <v>1876</v>
      </c>
      <c r="J480" s="345"/>
      <c r="K480" s="345" t="s">
        <v>3326</v>
      </c>
      <c r="L480" s="374">
        <v>39782</v>
      </c>
      <c r="M480" s="348">
        <v>43687</v>
      </c>
      <c r="N480" s="349" t="s">
        <v>991</v>
      </c>
      <c r="O480" s="350">
        <f t="shared" si="42"/>
        <v>43687</v>
      </c>
      <c r="P480" s="351">
        <v>14524</v>
      </c>
      <c r="Q480" s="351">
        <v>1989</v>
      </c>
      <c r="R480" s="352">
        <v>42957</v>
      </c>
      <c r="S480" s="285" t="s">
        <v>2023</v>
      </c>
      <c r="T480" s="353" t="s">
        <v>991</v>
      </c>
      <c r="U480" s="354" t="s">
        <v>747</v>
      </c>
      <c r="V480" s="354" t="s">
        <v>5289</v>
      </c>
      <c r="W480" s="356">
        <f t="shared" si="39"/>
        <v>43687</v>
      </c>
      <c r="X480" s="357" t="s">
        <v>913</v>
      </c>
      <c r="Y480" s="285">
        <v>23</v>
      </c>
      <c r="AA480" s="285">
        <v>83</v>
      </c>
      <c r="AC480" s="285">
        <v>113</v>
      </c>
      <c r="AE480" s="285">
        <v>30</v>
      </c>
      <c r="AF480" s="285">
        <v>35</v>
      </c>
      <c r="AG480" s="285">
        <v>60</v>
      </c>
      <c r="AH480" s="285">
        <v>1</v>
      </c>
      <c r="AJ480" s="285" t="str">
        <f t="shared" ca="1" si="46"/>
        <v>neplatné viac ako 2roky</v>
      </c>
    </row>
    <row r="481" spans="1:36" s="358" customFormat="1" ht="12.75" customHeight="1" x14ac:dyDescent="0.2">
      <c r="A481" s="342">
        <v>480</v>
      </c>
      <c r="B481" s="358" t="s">
        <v>1002</v>
      </c>
      <c r="C481" s="342" t="s">
        <v>3107</v>
      </c>
      <c r="E481" s="442" t="s">
        <v>3108</v>
      </c>
      <c r="G481" s="358">
        <v>158</v>
      </c>
      <c r="I481" s="358" t="s">
        <v>1628</v>
      </c>
      <c r="K481" s="358" t="s">
        <v>3109</v>
      </c>
      <c r="L481" s="363">
        <v>42140</v>
      </c>
      <c r="M481" s="363">
        <v>43957</v>
      </c>
      <c r="N481" s="349" t="s">
        <v>991</v>
      </c>
      <c r="O481" s="350">
        <f t="shared" si="42"/>
        <v>43957</v>
      </c>
      <c r="P481" s="364">
        <v>15470</v>
      </c>
      <c r="Q481" s="364">
        <v>2014</v>
      </c>
      <c r="R481" s="352">
        <v>43226</v>
      </c>
      <c r="S481" s="358" t="s">
        <v>637</v>
      </c>
      <c r="T481" s="365" t="s">
        <v>991</v>
      </c>
      <c r="U481" s="355" t="s">
        <v>4</v>
      </c>
      <c r="V481" s="355" t="s">
        <v>2271</v>
      </c>
      <c r="W481" s="356">
        <f t="shared" si="39"/>
        <v>43957</v>
      </c>
      <c r="X481" s="366" t="s">
        <v>4</v>
      </c>
      <c r="Y481" s="358">
        <v>34.5</v>
      </c>
      <c r="AA481" s="358">
        <v>105</v>
      </c>
      <c r="AC481" s="358">
        <v>150</v>
      </c>
      <c r="AE481" s="358">
        <v>30</v>
      </c>
      <c r="AF481" s="358">
        <v>45</v>
      </c>
      <c r="AG481" s="358" t="s">
        <v>3110</v>
      </c>
      <c r="AH481" s="358">
        <v>1</v>
      </c>
    </row>
    <row r="482" spans="1:36" ht="12.75" hidden="1" customHeight="1" x14ac:dyDescent="0.2">
      <c r="A482" s="391" t="s">
        <v>4262</v>
      </c>
      <c r="B482" s="342"/>
      <c r="C482" s="342"/>
      <c r="D482" s="342"/>
      <c r="E482" s="435" t="s">
        <v>4274</v>
      </c>
      <c r="F482" s="385"/>
      <c r="G482" s="346"/>
      <c r="H482" s="346"/>
      <c r="I482" s="386"/>
      <c r="J482" s="386"/>
      <c r="K482" s="358"/>
      <c r="L482" s="363"/>
      <c r="M482" s="363"/>
      <c r="N482" s="349"/>
      <c r="P482" s="364"/>
      <c r="Q482" s="364"/>
      <c r="R482" s="352"/>
      <c r="S482" s="358"/>
      <c r="T482" s="365"/>
      <c r="U482" s="355"/>
      <c r="V482" s="355"/>
      <c r="W482" s="356"/>
      <c r="AJ482" s="285" t="str">
        <f ca="1">IF(M482="","",IF(DAYS360(M482,NOW())&gt;720,"neplatné viac ako 2roky",""))</f>
        <v/>
      </c>
    </row>
    <row r="483" spans="1:36" s="358" customFormat="1" ht="12.75" hidden="1" customHeight="1" x14ac:dyDescent="0.2">
      <c r="A483" s="367" t="s">
        <v>8699</v>
      </c>
      <c r="B483" s="409"/>
      <c r="C483" s="367"/>
      <c r="D483" s="409"/>
      <c r="E483" s="445" t="s">
        <v>3111</v>
      </c>
      <c r="F483" s="409"/>
      <c r="G483" s="409"/>
      <c r="H483" s="409"/>
      <c r="I483" s="409"/>
      <c r="J483" s="409"/>
      <c r="K483" s="409"/>
      <c r="L483" s="406"/>
      <c r="M483" s="406"/>
      <c r="N483" s="405"/>
      <c r="O483" s="406"/>
      <c r="P483" s="407"/>
      <c r="Q483" s="407"/>
      <c r="R483" s="408"/>
      <c r="S483" s="409"/>
      <c r="T483" s="410"/>
      <c r="U483" s="411"/>
      <c r="V483" s="411"/>
      <c r="W483" s="412"/>
      <c r="X483" s="413"/>
      <c r="Y483" s="409"/>
      <c r="Z483" s="409"/>
      <c r="AA483" s="409"/>
      <c r="AB483" s="409"/>
      <c r="AC483" s="409"/>
      <c r="AD483" s="409"/>
      <c r="AE483" s="409"/>
      <c r="AF483" s="409"/>
      <c r="AG483" s="409"/>
      <c r="AH483" s="409"/>
      <c r="AI483" s="409"/>
    </row>
    <row r="484" spans="1:36" s="409" customFormat="1" ht="12.75" hidden="1" customHeight="1" x14ac:dyDescent="0.2">
      <c r="A484" s="367" t="s">
        <v>9723</v>
      </c>
      <c r="C484" s="367"/>
      <c r="E484" s="445" t="s">
        <v>3112</v>
      </c>
      <c r="L484" s="406"/>
      <c r="M484" s="406"/>
      <c r="N484" s="405"/>
      <c r="O484" s="406"/>
      <c r="P484" s="407"/>
      <c r="Q484" s="407"/>
      <c r="R484" s="408"/>
      <c r="T484" s="410"/>
      <c r="U484" s="411"/>
      <c r="V484" s="411"/>
      <c r="W484" s="412"/>
      <c r="X484" s="413"/>
    </row>
    <row r="485" spans="1:36" s="358" customFormat="1" ht="12.75" hidden="1" customHeight="1" x14ac:dyDescent="0.2">
      <c r="A485" s="342" t="s">
        <v>5594</v>
      </c>
      <c r="C485" s="342"/>
      <c r="E485" s="442"/>
      <c r="I485" s="361"/>
      <c r="K485" s="345"/>
      <c r="L485" s="387"/>
      <c r="M485" s="348"/>
      <c r="N485" s="349"/>
      <c r="O485" s="350"/>
      <c r="P485" s="351"/>
      <c r="Q485" s="351"/>
      <c r="R485" s="352"/>
      <c r="S485" s="285"/>
      <c r="T485" s="353"/>
      <c r="U485" s="354"/>
      <c r="V485" s="354"/>
      <c r="W485" s="356"/>
      <c r="X485" s="366"/>
    </row>
    <row r="486" spans="1:36" s="358" customFormat="1" ht="12.75" customHeight="1" x14ac:dyDescent="0.2">
      <c r="A486" s="342">
        <v>485</v>
      </c>
      <c r="B486" s="358" t="s">
        <v>1002</v>
      </c>
      <c r="C486" s="342" t="s">
        <v>3170</v>
      </c>
      <c r="E486" s="442" t="s">
        <v>3171</v>
      </c>
      <c r="G486" s="358" t="s">
        <v>3172</v>
      </c>
      <c r="I486" s="361" t="s">
        <v>209</v>
      </c>
      <c r="K486" s="358" t="s">
        <v>3173</v>
      </c>
      <c r="L486" s="363">
        <v>42181</v>
      </c>
      <c r="M486" s="363">
        <v>44687</v>
      </c>
      <c r="N486" s="349" t="s">
        <v>991</v>
      </c>
      <c r="O486" s="350">
        <f t="shared" si="42"/>
        <v>44687</v>
      </c>
      <c r="P486" s="364">
        <v>20533</v>
      </c>
      <c r="Q486" s="364">
        <v>1989</v>
      </c>
      <c r="R486" s="352">
        <v>43957</v>
      </c>
      <c r="S486" s="358" t="s">
        <v>2084</v>
      </c>
      <c r="T486" s="365" t="s">
        <v>991</v>
      </c>
      <c r="U486" s="355" t="s">
        <v>747</v>
      </c>
      <c r="V486" s="355" t="s">
        <v>8895</v>
      </c>
      <c r="W486" s="356">
        <f t="shared" si="39"/>
        <v>44687</v>
      </c>
      <c r="X486" s="366" t="s">
        <v>4</v>
      </c>
      <c r="Y486" s="358">
        <v>31</v>
      </c>
      <c r="AA486" s="358">
        <v>101</v>
      </c>
      <c r="AC486" s="358">
        <v>144</v>
      </c>
      <c r="AE486" s="358">
        <v>32</v>
      </c>
      <c r="AF486" s="358">
        <v>40</v>
      </c>
      <c r="AG486" s="358">
        <v>80</v>
      </c>
      <c r="AH486" s="358">
        <v>1</v>
      </c>
    </row>
    <row r="487" spans="1:36" s="358" customFormat="1" ht="12.75" customHeight="1" x14ac:dyDescent="0.2">
      <c r="A487" s="342">
        <v>486</v>
      </c>
      <c r="B487" s="342" t="s">
        <v>1002</v>
      </c>
      <c r="C487" s="389" t="s">
        <v>2362</v>
      </c>
      <c r="D487" s="344"/>
      <c r="E487" s="436" t="s">
        <v>3995</v>
      </c>
      <c r="F487" s="359"/>
      <c r="G487" s="360" t="s">
        <v>3996</v>
      </c>
      <c r="H487" s="360"/>
      <c r="I487" s="344" t="s">
        <v>3997</v>
      </c>
      <c r="J487" s="344"/>
      <c r="K487" s="344" t="s">
        <v>5169</v>
      </c>
      <c r="L487" s="369">
        <v>42316</v>
      </c>
      <c r="M487" s="370">
        <v>43639</v>
      </c>
      <c r="N487" s="349" t="s">
        <v>991</v>
      </c>
      <c r="O487" s="350">
        <f t="shared" si="42"/>
        <v>43639</v>
      </c>
      <c r="P487" s="364">
        <v>17654</v>
      </c>
      <c r="Q487" s="364">
        <v>2004</v>
      </c>
      <c r="R487" s="352">
        <v>42909</v>
      </c>
      <c r="S487" s="358" t="s">
        <v>637</v>
      </c>
      <c r="T487" s="365" t="s">
        <v>2346</v>
      </c>
      <c r="U487" s="355" t="s">
        <v>484</v>
      </c>
      <c r="V487" s="355" t="s">
        <v>1532</v>
      </c>
      <c r="W487" s="356">
        <f t="shared" si="39"/>
        <v>43639</v>
      </c>
      <c r="X487" s="366" t="s">
        <v>913</v>
      </c>
      <c r="Y487" s="358">
        <v>27</v>
      </c>
      <c r="AA487" s="358">
        <v>92</v>
      </c>
      <c r="AC487" s="358">
        <v>137</v>
      </c>
      <c r="AE487" s="358">
        <v>25</v>
      </c>
      <c r="AF487" s="358">
        <v>30</v>
      </c>
      <c r="AG487" s="358">
        <v>80</v>
      </c>
      <c r="AH487" s="358">
        <v>1</v>
      </c>
      <c r="AJ487" s="358" t="str">
        <f ca="1">IF(M487="","",IF(DAYS360(M487,NOW())&gt;720,"neplatné viac ako 2roky",""))</f>
        <v>neplatné viac ako 2roky</v>
      </c>
    </row>
    <row r="488" spans="1:36" ht="12.75" hidden="1" customHeight="1" x14ac:dyDescent="0.2">
      <c r="A488" s="391" t="s">
        <v>4269</v>
      </c>
      <c r="B488" s="342"/>
      <c r="C488" s="344"/>
      <c r="D488" s="344"/>
      <c r="E488" s="435" t="s">
        <v>4275</v>
      </c>
      <c r="F488" s="385"/>
      <c r="G488" s="346"/>
      <c r="H488" s="346"/>
      <c r="I488" s="345"/>
      <c r="J488" s="345"/>
      <c r="K488" s="345"/>
      <c r="L488" s="374"/>
      <c r="M488" s="348"/>
      <c r="N488" s="349"/>
      <c r="R488" s="352"/>
      <c r="W488" s="356"/>
      <c r="AJ488" s="285" t="str">
        <f ca="1">IF(M488="","",IF(DAYS360(M488,NOW())&gt;720,"neplatné viac ako 2roky",""))</f>
        <v/>
      </c>
    </row>
    <row r="489" spans="1:36" ht="12.75" customHeight="1" x14ac:dyDescent="0.2">
      <c r="A489" s="386">
        <v>488</v>
      </c>
      <c r="B489" s="378" t="s">
        <v>1002</v>
      </c>
      <c r="C489" s="392" t="s">
        <v>3998</v>
      </c>
      <c r="E489" s="401" t="s">
        <v>3999</v>
      </c>
      <c r="G489" s="379" t="s">
        <v>4000</v>
      </c>
      <c r="I489" s="358" t="s">
        <v>145</v>
      </c>
      <c r="K489" s="358" t="s">
        <v>3992</v>
      </c>
      <c r="L489" s="363">
        <v>42438</v>
      </c>
      <c r="M489" s="363">
        <v>43934</v>
      </c>
      <c r="N489" s="349" t="s">
        <v>991</v>
      </c>
      <c r="O489" s="350">
        <f t="shared" si="42"/>
        <v>43934</v>
      </c>
      <c r="P489" s="364">
        <v>18340</v>
      </c>
      <c r="Q489" s="364">
        <v>1996</v>
      </c>
      <c r="R489" s="352">
        <v>43203</v>
      </c>
      <c r="S489" s="358" t="s">
        <v>637</v>
      </c>
      <c r="T489" s="365" t="s">
        <v>991</v>
      </c>
      <c r="U489" s="355" t="s">
        <v>2879</v>
      </c>
      <c r="V489" s="355" t="s">
        <v>5998</v>
      </c>
      <c r="W489" s="356">
        <f t="shared" si="39"/>
        <v>43934</v>
      </c>
      <c r="X489" s="366" t="s">
        <v>4</v>
      </c>
      <c r="Y489" s="358">
        <v>31</v>
      </c>
      <c r="Z489" s="358"/>
      <c r="AA489" s="358">
        <v>90</v>
      </c>
      <c r="AB489" s="358"/>
      <c r="AC489" s="358">
        <v>118</v>
      </c>
      <c r="AD489" s="358"/>
      <c r="AE489" s="358">
        <v>26</v>
      </c>
      <c r="AF489" s="358">
        <v>34</v>
      </c>
      <c r="AG489" s="358">
        <v>99</v>
      </c>
      <c r="AH489" s="358">
        <v>1</v>
      </c>
    </row>
    <row r="490" spans="1:36" ht="12.75" customHeight="1" x14ac:dyDescent="0.2">
      <c r="A490" s="342">
        <v>489</v>
      </c>
      <c r="B490" s="342" t="s">
        <v>1002</v>
      </c>
      <c r="C490" s="344" t="s">
        <v>2296</v>
      </c>
      <c r="D490" s="344"/>
      <c r="E490" s="435" t="s">
        <v>9124</v>
      </c>
      <c r="F490" s="385"/>
      <c r="G490" s="346" t="s">
        <v>1540</v>
      </c>
      <c r="H490" s="346"/>
      <c r="I490" s="345" t="s">
        <v>2297</v>
      </c>
      <c r="J490" s="345"/>
      <c r="K490" s="345" t="s">
        <v>1541</v>
      </c>
      <c r="L490" s="374">
        <v>39184</v>
      </c>
      <c r="M490" s="348">
        <v>43678</v>
      </c>
      <c r="N490" s="349" t="s">
        <v>1483</v>
      </c>
      <c r="O490" s="350">
        <f t="shared" si="42"/>
        <v>43678</v>
      </c>
      <c r="P490" s="351">
        <v>14565</v>
      </c>
      <c r="Q490" s="351">
        <v>1997</v>
      </c>
      <c r="R490" s="352">
        <f>SUM(M490-366)</f>
        <v>43312</v>
      </c>
      <c r="S490" s="285" t="s">
        <v>124</v>
      </c>
      <c r="T490" s="353" t="s">
        <v>991</v>
      </c>
      <c r="U490" s="354" t="s">
        <v>5249</v>
      </c>
      <c r="V490" s="354" t="s">
        <v>5250</v>
      </c>
      <c r="W490" s="356">
        <f t="shared" si="39"/>
        <v>43678</v>
      </c>
      <c r="X490" s="357" t="s">
        <v>1853</v>
      </c>
      <c r="Y490" s="285">
        <v>34</v>
      </c>
      <c r="AA490" s="285">
        <v>95</v>
      </c>
      <c r="AC490" s="285">
        <v>164</v>
      </c>
      <c r="AE490" s="285">
        <v>38</v>
      </c>
      <c r="AF490" s="285">
        <v>48</v>
      </c>
      <c r="AG490" s="285">
        <v>62</v>
      </c>
      <c r="AH490" s="285">
        <v>1</v>
      </c>
      <c r="AJ490" s="285" t="str">
        <f ca="1">IF(M490="","",IF(DAYS360(M490,NOW())&gt;720,"neplatné viac ako 2roky",""))</f>
        <v>neplatné viac ako 2roky</v>
      </c>
    </row>
    <row r="491" spans="1:36" ht="12.75" customHeight="1" x14ac:dyDescent="0.2">
      <c r="A491" s="342">
        <v>490</v>
      </c>
      <c r="B491" s="342" t="s">
        <v>1002</v>
      </c>
      <c r="C491" s="344" t="s">
        <v>697</v>
      </c>
      <c r="D491" s="344"/>
      <c r="E491" s="437" t="s">
        <v>9125</v>
      </c>
      <c r="F491" s="385"/>
      <c r="G491" s="346" t="s">
        <v>4157</v>
      </c>
      <c r="H491" s="346"/>
      <c r="I491" s="345" t="s">
        <v>1935</v>
      </c>
      <c r="J491" s="345"/>
      <c r="K491" s="345" t="s">
        <v>4158</v>
      </c>
      <c r="L491" s="347" t="s">
        <v>4159</v>
      </c>
      <c r="M491" s="348">
        <v>43687</v>
      </c>
      <c r="N491" s="349" t="s">
        <v>991</v>
      </c>
      <c r="O491" s="350">
        <f t="shared" si="42"/>
        <v>43687</v>
      </c>
      <c r="P491" s="351">
        <v>16804</v>
      </c>
      <c r="Q491" s="351">
        <v>1997</v>
      </c>
      <c r="R491" s="352">
        <v>42957</v>
      </c>
      <c r="S491" s="285" t="s">
        <v>2023</v>
      </c>
      <c r="T491" s="353" t="s">
        <v>991</v>
      </c>
      <c r="U491" s="354" t="s">
        <v>1542</v>
      </c>
      <c r="V491" s="354" t="s">
        <v>615</v>
      </c>
      <c r="W491" s="356">
        <f t="shared" si="39"/>
        <v>43687</v>
      </c>
      <c r="X491" s="357" t="s">
        <v>913</v>
      </c>
      <c r="Y491" s="285">
        <v>25</v>
      </c>
      <c r="AA491" s="285">
        <v>85</v>
      </c>
      <c r="AC491" s="285">
        <v>119</v>
      </c>
      <c r="AE491" s="285">
        <v>32</v>
      </c>
      <c r="AF491" s="285">
        <v>34</v>
      </c>
      <c r="AG491" s="285">
        <v>62</v>
      </c>
      <c r="AH491" s="285">
        <v>1</v>
      </c>
      <c r="AJ491" s="285" t="str">
        <f ca="1">IF(M491="","",IF(DAYS360(M491,NOW())&gt;720,"neplatné viac ako 2roky",""))</f>
        <v>neplatné viac ako 2roky</v>
      </c>
    </row>
    <row r="492" spans="1:36" s="358" customFormat="1" ht="12.75" customHeight="1" x14ac:dyDescent="0.2">
      <c r="A492" s="342">
        <v>491</v>
      </c>
      <c r="B492" s="342" t="s">
        <v>1002</v>
      </c>
      <c r="C492" s="344" t="s">
        <v>534</v>
      </c>
      <c r="D492" s="344"/>
      <c r="E492" s="441" t="s">
        <v>7251</v>
      </c>
      <c r="F492" s="359"/>
      <c r="G492" s="360" t="s">
        <v>7253</v>
      </c>
      <c r="H492" s="360"/>
      <c r="I492" s="344" t="s">
        <v>2244</v>
      </c>
      <c r="J492" s="344"/>
      <c r="K492" s="382" t="s">
        <v>7252</v>
      </c>
      <c r="L492" s="369">
        <v>43608</v>
      </c>
      <c r="M492" s="370">
        <v>45061</v>
      </c>
      <c r="N492" s="349" t="s">
        <v>991</v>
      </c>
      <c r="O492" s="363">
        <f>M492</f>
        <v>45061</v>
      </c>
      <c r="P492" s="364">
        <v>21289</v>
      </c>
      <c r="Q492" s="364">
        <v>1986</v>
      </c>
      <c r="R492" s="372">
        <v>44331</v>
      </c>
      <c r="S492" s="358" t="s">
        <v>202</v>
      </c>
      <c r="T492" s="365" t="s">
        <v>991</v>
      </c>
      <c r="U492" s="355" t="s">
        <v>2085</v>
      </c>
      <c r="V492" s="355" t="s">
        <v>1587</v>
      </c>
      <c r="W492" s="373">
        <v>44334</v>
      </c>
      <c r="X492" s="366" t="s">
        <v>2085</v>
      </c>
      <c r="Y492" s="582">
        <v>24.5</v>
      </c>
      <c r="AA492" s="358">
        <v>79.5</v>
      </c>
      <c r="AC492" s="582">
        <v>124.5</v>
      </c>
      <c r="AE492" s="358">
        <v>22</v>
      </c>
      <c r="AF492" s="358">
        <v>37</v>
      </c>
      <c r="AG492" s="358">
        <v>80</v>
      </c>
      <c r="AH492" s="358">
        <v>1</v>
      </c>
      <c r="AJ492" s="358" t="str">
        <f ca="1">IF(M492="","",IF(DAYS360(M492,NOW())&gt;720,"neplatné viac ako 2roky",""))</f>
        <v/>
      </c>
    </row>
    <row r="493" spans="1:36" s="358" customFormat="1" ht="12.75" hidden="1" customHeight="1" x14ac:dyDescent="0.2">
      <c r="A493" s="342">
        <v>492</v>
      </c>
      <c r="C493" s="358" t="s">
        <v>2527</v>
      </c>
      <c r="E493" s="442"/>
      <c r="L493" s="415"/>
      <c r="M493" s="415"/>
      <c r="O493" s="350">
        <f t="shared" si="42"/>
        <v>0</v>
      </c>
      <c r="R493" s="352">
        <f>SUM(M493-366)</f>
        <v>-366</v>
      </c>
      <c r="W493" s="356">
        <f t="shared" si="39"/>
        <v>0</v>
      </c>
      <c r="X493" s="415"/>
    </row>
    <row r="494" spans="1:36" s="409" customFormat="1" ht="12.75" hidden="1" customHeight="1" x14ac:dyDescent="0.2">
      <c r="A494" s="367" t="s">
        <v>9724</v>
      </c>
      <c r="B494" s="367"/>
      <c r="C494" s="888"/>
      <c r="D494" s="367"/>
      <c r="E494" s="444" t="s">
        <v>4135</v>
      </c>
      <c r="F494" s="426"/>
      <c r="G494" s="402"/>
      <c r="H494" s="402"/>
      <c r="I494" s="367"/>
      <c r="J494" s="367"/>
      <c r="L494" s="406"/>
      <c r="M494" s="406"/>
      <c r="N494" s="410"/>
      <c r="O494" s="406"/>
      <c r="P494" s="407"/>
      <c r="Q494" s="407"/>
      <c r="R494" s="408"/>
      <c r="T494" s="410"/>
      <c r="U494" s="411"/>
      <c r="V494" s="411"/>
      <c r="W494" s="412"/>
      <c r="X494" s="413"/>
    </row>
    <row r="495" spans="1:36" s="358" customFormat="1" ht="12.75" customHeight="1" x14ac:dyDescent="0.2">
      <c r="A495" s="342">
        <v>494</v>
      </c>
      <c r="B495" s="342" t="s">
        <v>1002</v>
      </c>
      <c r="C495" s="344" t="s">
        <v>276</v>
      </c>
      <c r="D495" s="344"/>
      <c r="E495" s="436" t="s">
        <v>9126</v>
      </c>
      <c r="F495" s="359"/>
      <c r="G495" s="360" t="s">
        <v>4136</v>
      </c>
      <c r="H495" s="360"/>
      <c r="I495" s="344" t="s">
        <v>1310</v>
      </c>
      <c r="J495" s="344"/>
      <c r="K495" s="344" t="s">
        <v>1067</v>
      </c>
      <c r="L495" s="369">
        <v>42598</v>
      </c>
      <c r="M495" s="370">
        <v>44758</v>
      </c>
      <c r="N495" s="349" t="s">
        <v>991</v>
      </c>
      <c r="O495" s="350">
        <f>M495</f>
        <v>44758</v>
      </c>
      <c r="P495" s="364">
        <v>16772</v>
      </c>
      <c r="Q495" s="364">
        <v>2004</v>
      </c>
      <c r="R495" s="352">
        <v>44028</v>
      </c>
      <c r="S495" s="358" t="s">
        <v>637</v>
      </c>
      <c r="T495" s="365" t="s">
        <v>991</v>
      </c>
      <c r="U495" s="355" t="s">
        <v>9036</v>
      </c>
      <c r="V495" s="355" t="s">
        <v>9037</v>
      </c>
      <c r="W495" s="356">
        <f>M495</f>
        <v>44758</v>
      </c>
      <c r="X495" s="366" t="s">
        <v>4</v>
      </c>
      <c r="Y495" s="358">
        <v>34.5</v>
      </c>
      <c r="AA495" s="358">
        <v>94.5</v>
      </c>
      <c r="AC495" s="358">
        <v>124.5</v>
      </c>
      <c r="AE495" s="358">
        <v>30</v>
      </c>
      <c r="AF495" s="358">
        <v>45</v>
      </c>
      <c r="AG495" s="358">
        <v>110</v>
      </c>
      <c r="AH495" s="358">
        <v>1</v>
      </c>
    </row>
    <row r="496" spans="1:36" s="358" customFormat="1" ht="12.75" customHeight="1" x14ac:dyDescent="0.2">
      <c r="A496" s="342">
        <v>495</v>
      </c>
      <c r="B496" s="342" t="s">
        <v>1002</v>
      </c>
      <c r="C496" s="342" t="s">
        <v>4142</v>
      </c>
      <c r="D496" s="342"/>
      <c r="E496" s="435" t="s">
        <v>4143</v>
      </c>
      <c r="F496" s="385"/>
      <c r="G496" s="346" t="s">
        <v>4144</v>
      </c>
      <c r="H496" s="346"/>
      <c r="I496" s="358" t="s">
        <v>4145</v>
      </c>
      <c r="J496" s="386"/>
      <c r="K496" s="425" t="s">
        <v>1180</v>
      </c>
      <c r="L496" s="380">
        <v>42610</v>
      </c>
      <c r="M496" s="350">
        <v>44698</v>
      </c>
      <c r="N496" s="365" t="s">
        <v>991</v>
      </c>
      <c r="O496" s="350">
        <f>M496</f>
        <v>44698</v>
      </c>
      <c r="P496" s="351">
        <v>20449</v>
      </c>
      <c r="Q496" s="351">
        <v>2001</v>
      </c>
      <c r="R496" s="352">
        <v>43968</v>
      </c>
      <c r="S496" s="285" t="s">
        <v>5403</v>
      </c>
      <c r="T496" s="353" t="s">
        <v>991</v>
      </c>
      <c r="U496" s="354" t="s">
        <v>8653</v>
      </c>
      <c r="V496" s="354" t="s">
        <v>8654</v>
      </c>
      <c r="W496" s="356">
        <f>M496</f>
        <v>44698</v>
      </c>
      <c r="X496" s="357" t="s">
        <v>2085</v>
      </c>
      <c r="Y496" s="285">
        <v>28</v>
      </c>
      <c r="Z496" s="285"/>
      <c r="AA496" s="285">
        <v>112</v>
      </c>
      <c r="AB496" s="285"/>
      <c r="AC496" s="285">
        <v>204</v>
      </c>
      <c r="AD496" s="285"/>
      <c r="AE496" s="285">
        <v>35</v>
      </c>
      <c r="AF496" s="285">
        <v>40</v>
      </c>
      <c r="AG496" s="285">
        <v>65</v>
      </c>
      <c r="AH496" s="285">
        <v>2</v>
      </c>
    </row>
    <row r="497" spans="1:36" ht="12.75" customHeight="1" x14ac:dyDescent="0.2">
      <c r="A497" s="386">
        <v>496</v>
      </c>
      <c r="B497" s="342" t="s">
        <v>1002</v>
      </c>
      <c r="C497" s="344" t="s">
        <v>924</v>
      </c>
      <c r="D497" s="344"/>
      <c r="E497" s="435" t="s">
        <v>9127</v>
      </c>
      <c r="F497" s="385"/>
      <c r="G497" s="346" t="s">
        <v>4001</v>
      </c>
      <c r="H497" s="346"/>
      <c r="I497" s="345" t="s">
        <v>4002</v>
      </c>
      <c r="J497" s="345"/>
      <c r="K497" s="345" t="s">
        <v>3325</v>
      </c>
      <c r="L497" s="374">
        <v>42508</v>
      </c>
      <c r="M497" s="348">
        <v>45055</v>
      </c>
      <c r="N497" s="349" t="s">
        <v>991</v>
      </c>
      <c r="O497" s="350">
        <f>M497</f>
        <v>45055</v>
      </c>
      <c r="P497" s="351">
        <v>19439</v>
      </c>
      <c r="Q497" s="351">
        <v>1984</v>
      </c>
      <c r="R497" s="352">
        <v>44325</v>
      </c>
      <c r="S497" s="285" t="s">
        <v>202</v>
      </c>
      <c r="T497" s="353" t="s">
        <v>991</v>
      </c>
      <c r="U497" s="355" t="s">
        <v>6778</v>
      </c>
      <c r="V497" s="355" t="s">
        <v>1587</v>
      </c>
      <c r="W497" s="356">
        <f>M497</f>
        <v>45055</v>
      </c>
      <c r="X497" s="357" t="s">
        <v>2085</v>
      </c>
      <c r="Y497" s="285">
        <v>24</v>
      </c>
      <c r="AA497" s="285">
        <v>76</v>
      </c>
      <c r="AC497" s="285">
        <v>110</v>
      </c>
      <c r="AE497" s="285">
        <v>26</v>
      </c>
      <c r="AF497" s="285">
        <v>34</v>
      </c>
      <c r="AG497" s="285">
        <v>55</v>
      </c>
      <c r="AH497" s="285">
        <v>1</v>
      </c>
    </row>
    <row r="498" spans="1:36" s="358" customFormat="1" ht="12.75" customHeight="1" x14ac:dyDescent="0.2">
      <c r="A498" s="342">
        <v>497</v>
      </c>
      <c r="B498" s="342" t="s">
        <v>1002</v>
      </c>
      <c r="C498" s="344" t="s">
        <v>924</v>
      </c>
      <c r="D498" s="344"/>
      <c r="E498" s="435" t="s">
        <v>9128</v>
      </c>
      <c r="F498" s="385"/>
      <c r="G498" s="346" t="s">
        <v>4003</v>
      </c>
      <c r="H498" s="346"/>
      <c r="I498" s="345" t="s">
        <v>4002</v>
      </c>
      <c r="J498" s="345"/>
      <c r="K498" s="345" t="s">
        <v>3325</v>
      </c>
      <c r="L498" s="374">
        <v>42508</v>
      </c>
      <c r="M498" s="348">
        <v>45055</v>
      </c>
      <c r="N498" s="349" t="s">
        <v>991</v>
      </c>
      <c r="O498" s="350">
        <f>M498</f>
        <v>45055</v>
      </c>
      <c r="P498" s="351">
        <v>19440</v>
      </c>
      <c r="Q498" s="351">
        <v>1986</v>
      </c>
      <c r="R498" s="352">
        <v>44325</v>
      </c>
      <c r="S498" s="285" t="s">
        <v>202</v>
      </c>
      <c r="T498" s="353" t="s">
        <v>991</v>
      </c>
      <c r="U498" s="355" t="s">
        <v>1487</v>
      </c>
      <c r="V498" s="355" t="s">
        <v>10284</v>
      </c>
      <c r="W498" s="356">
        <f>M498</f>
        <v>45055</v>
      </c>
      <c r="X498" s="357" t="s">
        <v>2085</v>
      </c>
      <c r="Y498" s="285">
        <v>24</v>
      </c>
      <c r="Z498" s="285"/>
      <c r="AA498" s="285">
        <v>76</v>
      </c>
      <c r="AB498" s="285"/>
      <c r="AC498" s="285">
        <v>110</v>
      </c>
      <c r="AD498" s="285"/>
      <c r="AE498" s="285">
        <v>26</v>
      </c>
      <c r="AF498" s="285">
        <v>34</v>
      </c>
      <c r="AG498" s="285">
        <v>55</v>
      </c>
      <c r="AH498" s="285">
        <v>1</v>
      </c>
    </row>
    <row r="499" spans="1:36" ht="12.75" customHeight="1" x14ac:dyDescent="0.2">
      <c r="A499" s="342">
        <v>498</v>
      </c>
      <c r="B499" s="342" t="s">
        <v>1002</v>
      </c>
      <c r="C499" s="344" t="s">
        <v>2272</v>
      </c>
      <c r="D499" s="344"/>
      <c r="E499" s="435" t="s">
        <v>9129</v>
      </c>
      <c r="F499" s="385"/>
      <c r="G499" s="346" t="s">
        <v>2216</v>
      </c>
      <c r="H499" s="346"/>
      <c r="I499" s="345" t="s">
        <v>77</v>
      </c>
      <c r="J499" s="345"/>
      <c r="K499" s="345" t="s">
        <v>3326</v>
      </c>
      <c r="L499" s="374">
        <v>39246</v>
      </c>
      <c r="M499" s="348">
        <v>43773</v>
      </c>
      <c r="N499" s="349" t="s">
        <v>991</v>
      </c>
      <c r="O499" s="350">
        <f t="shared" si="42"/>
        <v>43773</v>
      </c>
      <c r="P499" s="351">
        <v>17944</v>
      </c>
      <c r="Q499" s="351">
        <v>1998</v>
      </c>
      <c r="R499" s="352">
        <v>43043</v>
      </c>
      <c r="S499" s="285" t="s">
        <v>202</v>
      </c>
      <c r="T499" s="353" t="s">
        <v>991</v>
      </c>
      <c r="U499" s="354" t="s">
        <v>2085</v>
      </c>
      <c r="V499" s="354" t="s">
        <v>5567</v>
      </c>
      <c r="W499" s="356">
        <f t="shared" si="39"/>
        <v>43773</v>
      </c>
      <c r="X499" s="357">
        <v>3</v>
      </c>
      <c r="Y499" s="285">
        <v>34.5</v>
      </c>
      <c r="AA499" s="285">
        <v>100</v>
      </c>
      <c r="AC499" s="285">
        <v>141</v>
      </c>
      <c r="AE499" s="285">
        <v>25</v>
      </c>
      <c r="AF499" s="285">
        <v>42</v>
      </c>
      <c r="AG499" s="285">
        <v>80</v>
      </c>
      <c r="AH499" s="285">
        <v>1</v>
      </c>
      <c r="AJ499" s="285" t="str">
        <f ca="1">IF(M499="","",IF(DAYS360(M499,NOW())&gt;720,"neplatné viac ako 2roky",""))</f>
        <v/>
      </c>
    </row>
    <row r="500" spans="1:36" s="358" customFormat="1" ht="12.75" customHeight="1" x14ac:dyDescent="0.2">
      <c r="A500" s="342">
        <v>499</v>
      </c>
      <c r="B500" s="342" t="s">
        <v>1002</v>
      </c>
      <c r="C500" s="344" t="s">
        <v>2451</v>
      </c>
      <c r="D500" s="344"/>
      <c r="E500" s="435" t="s">
        <v>9130</v>
      </c>
      <c r="F500" s="385"/>
      <c r="G500" s="346" t="s">
        <v>2452</v>
      </c>
      <c r="H500" s="346"/>
      <c r="I500" s="345" t="s">
        <v>144</v>
      </c>
      <c r="J500" s="345"/>
      <c r="K500" s="345" t="s">
        <v>3326</v>
      </c>
      <c r="L500" s="374">
        <v>41878</v>
      </c>
      <c r="M500" s="348">
        <v>43687</v>
      </c>
      <c r="N500" s="349" t="s">
        <v>991</v>
      </c>
      <c r="O500" s="350">
        <f t="shared" si="42"/>
        <v>43687</v>
      </c>
      <c r="P500" s="351">
        <v>14604</v>
      </c>
      <c r="Q500" s="351">
        <v>2004</v>
      </c>
      <c r="R500" s="352">
        <v>42957</v>
      </c>
      <c r="S500" s="285" t="s">
        <v>2023</v>
      </c>
      <c r="T500" s="353" t="s">
        <v>991</v>
      </c>
      <c r="U500" s="354" t="s">
        <v>2271</v>
      </c>
      <c r="V500" s="354" t="s">
        <v>5290</v>
      </c>
      <c r="W500" s="356">
        <f t="shared" si="39"/>
        <v>43687</v>
      </c>
      <c r="X500" s="357">
        <v>3</v>
      </c>
      <c r="Y500" s="285">
        <v>34</v>
      </c>
      <c r="Z500" s="285"/>
      <c r="AA500" s="285">
        <v>97</v>
      </c>
      <c r="AB500" s="285"/>
      <c r="AC500" s="285">
        <v>111</v>
      </c>
      <c r="AD500" s="285"/>
      <c r="AE500" s="285">
        <v>35</v>
      </c>
      <c r="AF500" s="285">
        <v>40</v>
      </c>
      <c r="AG500" s="285">
        <v>120</v>
      </c>
      <c r="AH500" s="285">
        <v>1</v>
      </c>
      <c r="AI500" s="285"/>
    </row>
    <row r="501" spans="1:36" ht="12.75" customHeight="1" x14ac:dyDescent="0.2">
      <c r="A501" s="342">
        <v>500</v>
      </c>
      <c r="B501" s="342" t="s">
        <v>1002</v>
      </c>
      <c r="C501" s="344" t="s">
        <v>4953</v>
      </c>
      <c r="D501" s="344"/>
      <c r="E501" s="435" t="s">
        <v>9131</v>
      </c>
      <c r="F501" s="385"/>
      <c r="G501" s="346" t="s">
        <v>1967</v>
      </c>
      <c r="H501" s="346"/>
      <c r="I501" s="345" t="s">
        <v>145</v>
      </c>
      <c r="J501" s="345"/>
      <c r="K501" s="345" t="s">
        <v>3321</v>
      </c>
      <c r="L501" s="374">
        <v>39275</v>
      </c>
      <c r="M501" s="348">
        <v>45005</v>
      </c>
      <c r="N501" s="349" t="s">
        <v>991</v>
      </c>
      <c r="O501" s="350">
        <f t="shared" si="42"/>
        <v>45005</v>
      </c>
      <c r="P501" s="351">
        <v>14299</v>
      </c>
      <c r="Q501" s="351">
        <v>2007</v>
      </c>
      <c r="R501" s="352">
        <v>44275</v>
      </c>
      <c r="S501" s="285" t="s">
        <v>202</v>
      </c>
      <c r="T501" s="353" t="s">
        <v>991</v>
      </c>
      <c r="U501" s="354" t="s">
        <v>9933</v>
      </c>
      <c r="V501" s="354" t="s">
        <v>9934</v>
      </c>
      <c r="W501" s="356">
        <f t="shared" si="39"/>
        <v>45005</v>
      </c>
      <c r="X501" s="357" t="s">
        <v>4</v>
      </c>
      <c r="Y501" s="285">
        <v>35</v>
      </c>
      <c r="AA501" s="285">
        <v>85</v>
      </c>
      <c r="AC501" s="285">
        <v>154</v>
      </c>
      <c r="AE501" s="285">
        <v>28</v>
      </c>
      <c r="AF501" s="285">
        <v>35</v>
      </c>
      <c r="AG501" s="285">
        <v>100</v>
      </c>
      <c r="AH501" s="285">
        <v>1</v>
      </c>
      <c r="AJ501" s="285" t="str">
        <f ca="1">IF(M501="","",IF(DAYS360(M501,NOW())&gt;720,"neplatné viac ako 2roky",""))</f>
        <v/>
      </c>
    </row>
    <row r="502" spans="1:36" s="358" customFormat="1" ht="12.75" customHeight="1" x14ac:dyDescent="0.2">
      <c r="A502" s="342">
        <v>501</v>
      </c>
      <c r="B502" s="342" t="s">
        <v>1002</v>
      </c>
      <c r="C502" s="344" t="s">
        <v>4004</v>
      </c>
      <c r="D502" s="344"/>
      <c r="E502" s="435" t="s">
        <v>9132</v>
      </c>
      <c r="F502" s="385"/>
      <c r="G502" s="346" t="s">
        <v>4005</v>
      </c>
      <c r="H502" s="346"/>
      <c r="I502" s="345" t="s">
        <v>5070</v>
      </c>
      <c r="J502" s="345"/>
      <c r="K502" s="345" t="s">
        <v>3325</v>
      </c>
      <c r="L502" s="374">
        <v>42508</v>
      </c>
      <c r="M502" s="348">
        <v>45055</v>
      </c>
      <c r="N502" s="349" t="s">
        <v>991</v>
      </c>
      <c r="O502" s="350">
        <f t="shared" si="42"/>
        <v>45055</v>
      </c>
      <c r="P502" s="351">
        <v>19438</v>
      </c>
      <c r="Q502" s="351">
        <v>1983</v>
      </c>
      <c r="R502" s="352">
        <v>44325</v>
      </c>
      <c r="S502" s="285" t="s">
        <v>202</v>
      </c>
      <c r="T502" s="353" t="s">
        <v>991</v>
      </c>
      <c r="U502" s="355" t="s">
        <v>10285</v>
      </c>
      <c r="V502" s="355" t="s">
        <v>10285</v>
      </c>
      <c r="W502" s="356">
        <f t="shared" si="39"/>
        <v>45055</v>
      </c>
      <c r="X502" s="357" t="s">
        <v>2085</v>
      </c>
      <c r="Y502" s="285">
        <v>20</v>
      </c>
      <c r="Z502" s="285"/>
      <c r="AA502" s="358">
        <v>75</v>
      </c>
      <c r="AC502" s="358">
        <v>125</v>
      </c>
      <c r="AE502" s="358" t="s">
        <v>994</v>
      </c>
      <c r="AF502" s="358" t="s">
        <v>994</v>
      </c>
      <c r="AG502" s="358" t="s">
        <v>994</v>
      </c>
      <c r="AH502" s="285">
        <v>1</v>
      </c>
    </row>
    <row r="503" spans="1:36" s="409" customFormat="1" ht="12.75" hidden="1" customHeight="1" x14ac:dyDescent="0.2">
      <c r="A503" s="367" t="s">
        <v>9725</v>
      </c>
      <c r="B503" s="367"/>
      <c r="C503" s="398"/>
      <c r="D503" s="398"/>
      <c r="E503" s="444" t="s">
        <v>9133</v>
      </c>
      <c r="F503" s="426"/>
      <c r="G503" s="402"/>
      <c r="H503" s="402"/>
      <c r="I503" s="398"/>
      <c r="J503" s="398"/>
      <c r="K503" s="398"/>
      <c r="L503" s="404"/>
      <c r="M503" s="427"/>
      <c r="N503" s="405"/>
      <c r="O503" s="406"/>
      <c r="P503" s="407"/>
      <c r="Q503" s="407"/>
      <c r="R503" s="408"/>
      <c r="T503" s="410"/>
      <c r="U503" s="411"/>
      <c r="V503" s="411"/>
      <c r="W503" s="412"/>
      <c r="X503" s="413"/>
    </row>
    <row r="504" spans="1:36" ht="12.75" customHeight="1" x14ac:dyDescent="0.2">
      <c r="A504" s="342">
        <v>503</v>
      </c>
      <c r="B504" s="342" t="s">
        <v>1002</v>
      </c>
      <c r="C504" s="344" t="s">
        <v>53</v>
      </c>
      <c r="D504" s="344"/>
      <c r="E504" s="435" t="s">
        <v>9134</v>
      </c>
      <c r="F504" s="385"/>
      <c r="G504" s="346" t="s">
        <v>1860</v>
      </c>
      <c r="H504" s="346"/>
      <c r="I504" s="345" t="s">
        <v>144</v>
      </c>
      <c r="J504" s="345"/>
      <c r="K504" s="345" t="s">
        <v>7851</v>
      </c>
      <c r="L504" s="374">
        <v>39461</v>
      </c>
      <c r="M504" s="348">
        <v>44501</v>
      </c>
      <c r="N504" s="349" t="s">
        <v>991</v>
      </c>
      <c r="O504" s="350">
        <f t="shared" si="42"/>
        <v>44501</v>
      </c>
      <c r="P504" s="351">
        <v>19573</v>
      </c>
      <c r="Q504" s="351">
        <v>2003</v>
      </c>
      <c r="R504" s="352">
        <v>43770</v>
      </c>
      <c r="S504" s="285" t="s">
        <v>202</v>
      </c>
      <c r="T504" s="353" t="s">
        <v>991</v>
      </c>
      <c r="U504" s="354" t="s">
        <v>2405</v>
      </c>
      <c r="V504" s="354" t="s">
        <v>324</v>
      </c>
      <c r="W504" s="356">
        <f t="shared" si="39"/>
        <v>44501</v>
      </c>
      <c r="X504" s="357" t="s">
        <v>4</v>
      </c>
      <c r="Y504" s="285">
        <v>29</v>
      </c>
      <c r="AA504" s="285">
        <v>93</v>
      </c>
      <c r="AC504" s="285">
        <v>129</v>
      </c>
      <c r="AE504" s="285">
        <v>32</v>
      </c>
      <c r="AF504" s="285">
        <v>44</v>
      </c>
      <c r="AG504" s="285">
        <v>85</v>
      </c>
      <c r="AH504" s="285">
        <v>1</v>
      </c>
      <c r="AJ504" s="285" t="str">
        <f ca="1">IF(M504="","",IF(DAYS360(M504,NOW())&gt;720,"neplatné viac ako 2roky",""))</f>
        <v/>
      </c>
    </row>
    <row r="505" spans="1:36" s="358" customFormat="1" ht="12.75" hidden="1" customHeight="1" x14ac:dyDescent="0.2">
      <c r="A505" s="342" t="s">
        <v>4006</v>
      </c>
      <c r="B505" s="342"/>
      <c r="C505" s="344"/>
      <c r="D505" s="344"/>
      <c r="E505" s="436"/>
      <c r="F505" s="359"/>
      <c r="G505" s="360"/>
      <c r="H505" s="360"/>
      <c r="I505" s="344"/>
      <c r="J505" s="344"/>
      <c r="K505" s="344"/>
      <c r="L505" s="369"/>
      <c r="M505" s="370"/>
      <c r="N505" s="349"/>
      <c r="O505" s="363"/>
      <c r="P505" s="364"/>
      <c r="Q505" s="364"/>
      <c r="R505" s="372"/>
      <c r="T505" s="365"/>
      <c r="U505" s="355"/>
      <c r="V505" s="355"/>
      <c r="W505" s="373"/>
      <c r="X505" s="366"/>
    </row>
    <row r="506" spans="1:36" s="358" customFormat="1" ht="12.75" customHeight="1" x14ac:dyDescent="0.2">
      <c r="A506" s="342">
        <v>505</v>
      </c>
      <c r="B506" s="342" t="s">
        <v>1002</v>
      </c>
      <c r="C506" s="344" t="s">
        <v>270</v>
      </c>
      <c r="D506" s="344"/>
      <c r="E506" s="435" t="s">
        <v>9135</v>
      </c>
      <c r="F506" s="385"/>
      <c r="G506" s="346" t="s">
        <v>4007</v>
      </c>
      <c r="H506" s="346"/>
      <c r="I506" s="345" t="s">
        <v>144</v>
      </c>
      <c r="J506" s="345"/>
      <c r="K506" s="345" t="s">
        <v>3325</v>
      </c>
      <c r="L506" s="374">
        <v>42508</v>
      </c>
      <c r="M506" s="348">
        <v>45055</v>
      </c>
      <c r="N506" s="349" t="s">
        <v>991</v>
      </c>
      <c r="O506" s="350">
        <f t="shared" si="42"/>
        <v>45055</v>
      </c>
      <c r="P506" s="351">
        <v>19437</v>
      </c>
      <c r="Q506" s="351">
        <v>1988</v>
      </c>
      <c r="R506" s="352">
        <v>44325</v>
      </c>
      <c r="S506" s="285" t="s">
        <v>202</v>
      </c>
      <c r="T506" s="353" t="s">
        <v>991</v>
      </c>
      <c r="U506" s="355" t="s">
        <v>10286</v>
      </c>
      <c r="V506" s="355" t="s">
        <v>10287</v>
      </c>
      <c r="W506" s="356">
        <f t="shared" si="39"/>
        <v>45055</v>
      </c>
      <c r="X506" s="357" t="s">
        <v>913</v>
      </c>
      <c r="Y506" s="285">
        <v>25</v>
      </c>
      <c r="Z506" s="285"/>
      <c r="AA506" s="285">
        <v>82</v>
      </c>
      <c r="AB506" s="285"/>
      <c r="AC506" s="285">
        <v>134</v>
      </c>
      <c r="AD506" s="285">
        <v>25</v>
      </c>
      <c r="AE506" s="285">
        <v>26</v>
      </c>
      <c r="AF506" s="285">
        <v>34</v>
      </c>
      <c r="AG506" s="285">
        <v>85</v>
      </c>
      <c r="AH506" s="285">
        <v>1</v>
      </c>
    </row>
    <row r="507" spans="1:36" s="358" customFormat="1" ht="12.75" hidden="1" customHeight="1" x14ac:dyDescent="0.2">
      <c r="A507" s="391" t="s">
        <v>4270</v>
      </c>
      <c r="B507" s="342"/>
      <c r="C507" s="344"/>
      <c r="D507" s="344"/>
      <c r="E507" s="436" t="s">
        <v>4276</v>
      </c>
      <c r="F507" s="359"/>
      <c r="G507" s="360"/>
      <c r="H507" s="360"/>
      <c r="I507" s="344"/>
      <c r="J507" s="344"/>
      <c r="K507" s="344"/>
      <c r="L507" s="369"/>
      <c r="M507" s="370"/>
      <c r="N507" s="349"/>
      <c r="O507" s="363"/>
      <c r="P507" s="364"/>
      <c r="Q507" s="364"/>
      <c r="R507" s="372"/>
      <c r="T507" s="365"/>
      <c r="U507" s="355"/>
      <c r="V507" s="355"/>
      <c r="W507" s="373"/>
      <c r="X507" s="366"/>
      <c r="AJ507" s="358" t="str">
        <f ca="1">IF(M507="","",IF(DAYS360(M507,NOW())&gt;720,"neplatné viac ako 2roky",""))</f>
        <v/>
      </c>
    </row>
    <row r="508" spans="1:36" s="358" customFormat="1" ht="12.75" hidden="1" customHeight="1" x14ac:dyDescent="0.2">
      <c r="A508" s="342" t="s">
        <v>5309</v>
      </c>
      <c r="B508" s="342"/>
      <c r="C508" s="344"/>
      <c r="D508" s="344"/>
      <c r="E508" s="436"/>
      <c r="F508" s="359"/>
      <c r="G508" s="360"/>
      <c r="H508" s="360"/>
      <c r="I508" s="344"/>
      <c r="J508" s="344"/>
      <c r="K508" s="344"/>
      <c r="L508" s="369"/>
      <c r="M508" s="370"/>
      <c r="N508" s="349"/>
      <c r="O508" s="363"/>
      <c r="P508" s="364"/>
      <c r="Q508" s="364"/>
      <c r="R508" s="372"/>
      <c r="T508" s="365"/>
      <c r="U508" s="355"/>
      <c r="V508" s="355"/>
      <c r="W508" s="373"/>
      <c r="X508" s="366"/>
      <c r="AJ508" s="358" t="str">
        <f ca="1">IF(M508="","",IF(DAYS360(M508,NOW())&gt;720,"neplatné viac ako 2roky",""))</f>
        <v/>
      </c>
    </row>
    <row r="509" spans="1:36" s="358" customFormat="1" ht="12.75" customHeight="1" x14ac:dyDescent="0.2">
      <c r="A509" s="342">
        <v>508</v>
      </c>
      <c r="B509" s="342" t="s">
        <v>1002</v>
      </c>
      <c r="C509" s="344" t="s">
        <v>4008</v>
      </c>
      <c r="D509" s="344"/>
      <c r="E509" s="435" t="s">
        <v>4286</v>
      </c>
      <c r="F509" s="385"/>
      <c r="G509" s="346" t="s">
        <v>1861</v>
      </c>
      <c r="H509" s="346"/>
      <c r="I509" s="345" t="s">
        <v>757</v>
      </c>
      <c r="J509" s="345"/>
      <c r="K509" s="345" t="s">
        <v>3325</v>
      </c>
      <c r="L509" s="374">
        <v>42508</v>
      </c>
      <c r="M509" s="348">
        <v>45055</v>
      </c>
      <c r="N509" s="349" t="s">
        <v>991</v>
      </c>
      <c r="O509" s="350">
        <f>M509</f>
        <v>45055</v>
      </c>
      <c r="P509" s="351">
        <v>21287</v>
      </c>
      <c r="Q509" s="351">
        <v>1987</v>
      </c>
      <c r="R509" s="352">
        <v>44325</v>
      </c>
      <c r="S509" s="285" t="s">
        <v>202</v>
      </c>
      <c r="T509" s="353" t="s">
        <v>991</v>
      </c>
      <c r="U509" s="355" t="s">
        <v>1488</v>
      </c>
      <c r="V509" s="355" t="s">
        <v>1894</v>
      </c>
      <c r="W509" s="356">
        <f>M509</f>
        <v>45055</v>
      </c>
      <c r="X509" s="357" t="s">
        <v>913</v>
      </c>
      <c r="Y509" s="285">
        <v>26</v>
      </c>
      <c r="Z509" s="285"/>
      <c r="AA509" s="285">
        <v>91</v>
      </c>
      <c r="AB509" s="285"/>
      <c r="AC509" s="285">
        <v>123</v>
      </c>
      <c r="AD509" s="285">
        <v>25</v>
      </c>
      <c r="AE509" s="285" t="s">
        <v>994</v>
      </c>
      <c r="AF509" s="285" t="s">
        <v>994</v>
      </c>
      <c r="AG509" s="285">
        <v>80</v>
      </c>
      <c r="AH509" s="285">
        <v>1</v>
      </c>
    </row>
    <row r="510" spans="1:36" ht="12.75" hidden="1" customHeight="1" x14ac:dyDescent="0.2">
      <c r="A510" s="391" t="s">
        <v>4285</v>
      </c>
      <c r="B510" s="342"/>
      <c r="C510" s="344"/>
      <c r="D510" s="344"/>
      <c r="E510" s="435" t="s">
        <v>4286</v>
      </c>
      <c r="F510" s="385"/>
      <c r="G510" s="346"/>
      <c r="H510" s="346"/>
      <c r="I510" s="345"/>
      <c r="J510" s="345"/>
      <c r="K510" s="345"/>
      <c r="L510" s="374"/>
      <c r="M510" s="348"/>
      <c r="N510" s="349"/>
      <c r="R510" s="352"/>
      <c r="W510" s="356"/>
      <c r="AC510" s="409"/>
      <c r="AE510" s="409"/>
      <c r="AF510" s="409"/>
      <c r="AG510" s="409"/>
      <c r="AJ510" s="285" t="str">
        <f ca="1">IF(M510="","",IF(DAYS360(M510,NOW())&gt;720,"neplatné viac ako 2roky",""))</f>
        <v/>
      </c>
    </row>
    <row r="511" spans="1:36" s="358" customFormat="1" ht="12.75" hidden="1" customHeight="1" x14ac:dyDescent="0.2">
      <c r="A511" s="342">
        <v>510</v>
      </c>
      <c r="B511" s="342"/>
      <c r="C511" s="344"/>
      <c r="D511" s="344"/>
      <c r="E511" s="436" t="s">
        <v>4810</v>
      </c>
      <c r="F511" s="359"/>
      <c r="G511" s="360"/>
      <c r="H511" s="360"/>
      <c r="I511" s="344"/>
      <c r="J511" s="344"/>
      <c r="K511" s="344"/>
      <c r="L511" s="369"/>
      <c r="M511" s="370"/>
      <c r="N511" s="349"/>
      <c r="O511" s="363"/>
      <c r="P511" s="364"/>
      <c r="Q511" s="364"/>
      <c r="R511" s="372"/>
      <c r="T511" s="365"/>
      <c r="U511" s="355"/>
      <c r="V511" s="355"/>
      <c r="W511" s="373">
        <f t="shared" si="39"/>
        <v>0</v>
      </c>
      <c r="X511" s="366"/>
      <c r="AJ511" s="358" t="str">
        <f ca="1">IF(M511="","",IF(DAYS360(M511,NOW())&gt;720,"neplatné viac ako 2roky",""))</f>
        <v/>
      </c>
    </row>
    <row r="512" spans="1:36" ht="12.75" hidden="1" customHeight="1" x14ac:dyDescent="0.2">
      <c r="A512" s="391" t="s">
        <v>4263</v>
      </c>
      <c r="B512" s="342"/>
      <c r="C512" s="344"/>
      <c r="D512" s="344"/>
      <c r="E512" s="435" t="s">
        <v>4277</v>
      </c>
      <c r="F512" s="385"/>
      <c r="G512" s="346"/>
      <c r="H512" s="346"/>
      <c r="I512" s="345"/>
      <c r="J512" s="345"/>
      <c r="K512" s="345"/>
      <c r="L512" s="374"/>
      <c r="M512" s="348"/>
      <c r="N512" s="349"/>
      <c r="R512" s="352"/>
      <c r="W512" s="356"/>
      <c r="AJ512" s="285" t="str">
        <f ca="1">IF(M512="","",IF(DAYS360(M512,NOW())&gt;720,"neplatné viac ako 2roky",""))</f>
        <v/>
      </c>
    </row>
    <row r="513" spans="1:36" s="358" customFormat="1" ht="12.75" customHeight="1" x14ac:dyDescent="0.2">
      <c r="A513" s="342">
        <v>512</v>
      </c>
      <c r="B513" s="358" t="s">
        <v>1002</v>
      </c>
      <c r="C513" s="358" t="s">
        <v>7582</v>
      </c>
      <c r="E513" s="442" t="s">
        <v>7583</v>
      </c>
      <c r="G513" s="355" t="s">
        <v>7584</v>
      </c>
      <c r="I513" s="358" t="s">
        <v>77</v>
      </c>
      <c r="K513" s="358" t="s">
        <v>2374</v>
      </c>
      <c r="L513" s="363">
        <v>43694</v>
      </c>
      <c r="M513" s="363">
        <v>45131</v>
      </c>
      <c r="N513" s="349" t="s">
        <v>991</v>
      </c>
      <c r="O513" s="363">
        <f>M513</f>
        <v>45131</v>
      </c>
      <c r="P513" s="364">
        <v>19441</v>
      </c>
      <c r="Q513" s="364">
        <v>2019</v>
      </c>
      <c r="R513" s="372">
        <v>44401</v>
      </c>
      <c r="S513" s="358" t="s">
        <v>10661</v>
      </c>
      <c r="T513" s="365" t="s">
        <v>991</v>
      </c>
      <c r="U513" s="355" t="s">
        <v>8546</v>
      </c>
      <c r="V513" s="355" t="s">
        <v>8546</v>
      </c>
      <c r="W513" s="373">
        <f>M513</f>
        <v>45131</v>
      </c>
      <c r="X513" s="366" t="s">
        <v>913</v>
      </c>
      <c r="Y513" s="358">
        <v>30.4</v>
      </c>
      <c r="AA513" s="358">
        <v>90</v>
      </c>
      <c r="AC513" s="358">
        <v>149</v>
      </c>
      <c r="AE513" s="358">
        <v>25</v>
      </c>
      <c r="AF513" s="358">
        <v>35</v>
      </c>
      <c r="AG513" s="358">
        <v>90</v>
      </c>
      <c r="AH513" s="358">
        <v>1</v>
      </c>
    </row>
    <row r="514" spans="1:36" ht="12.75" customHeight="1" x14ac:dyDescent="0.2">
      <c r="A514" s="342">
        <v>513</v>
      </c>
      <c r="B514" s="451" t="s">
        <v>1002</v>
      </c>
      <c r="C514" s="451" t="s">
        <v>270</v>
      </c>
      <c r="E514" s="401" t="s">
        <v>6398</v>
      </c>
      <c r="G514" s="379" t="s">
        <v>6399</v>
      </c>
      <c r="I514" s="451" t="s">
        <v>144</v>
      </c>
      <c r="K514" s="345" t="s">
        <v>3175</v>
      </c>
      <c r="L514" s="363">
        <v>43261</v>
      </c>
      <c r="M514" s="363">
        <v>44698</v>
      </c>
      <c r="N514" s="349" t="s">
        <v>991</v>
      </c>
      <c r="O514" s="350">
        <f t="shared" ref="O514" si="47">M514</f>
        <v>44698</v>
      </c>
      <c r="P514" s="364">
        <v>20447</v>
      </c>
      <c r="Q514" s="364">
        <v>1989</v>
      </c>
      <c r="R514" s="352">
        <v>43968</v>
      </c>
      <c r="S514" s="358" t="s">
        <v>5403</v>
      </c>
      <c r="T514" s="448" t="s">
        <v>1687</v>
      </c>
      <c r="U514" s="449" t="s">
        <v>8649</v>
      </c>
      <c r="V514" s="449" t="s">
        <v>8650</v>
      </c>
      <c r="W514" s="356">
        <f t="shared" ref="W514" si="48">M514</f>
        <v>44698</v>
      </c>
      <c r="X514" s="450" t="s">
        <v>4</v>
      </c>
      <c r="Y514" s="358">
        <v>30</v>
      </c>
      <c r="Z514" s="358"/>
      <c r="AA514" s="358">
        <v>87</v>
      </c>
      <c r="AB514" s="358"/>
      <c r="AC514" s="358">
        <v>120</v>
      </c>
      <c r="AD514" s="358"/>
      <c r="AE514" s="358">
        <v>28</v>
      </c>
      <c r="AF514" s="358">
        <v>34</v>
      </c>
      <c r="AG514" s="358">
        <v>85</v>
      </c>
      <c r="AH514" s="358">
        <v>1</v>
      </c>
    </row>
    <row r="515" spans="1:36" s="358" customFormat="1" ht="12.75" customHeight="1" x14ac:dyDescent="0.2">
      <c r="A515" s="342">
        <v>514</v>
      </c>
      <c r="B515" s="342" t="s">
        <v>1002</v>
      </c>
      <c r="C515" s="344" t="s">
        <v>6393</v>
      </c>
      <c r="D515" s="344"/>
      <c r="E515" s="436" t="s">
        <v>6394</v>
      </c>
      <c r="F515" s="359"/>
      <c r="G515" s="360" t="s">
        <v>6395</v>
      </c>
      <c r="H515" s="360"/>
      <c r="I515" s="447" t="s">
        <v>6396</v>
      </c>
      <c r="J515" s="344"/>
      <c r="K515" s="344" t="s">
        <v>6397</v>
      </c>
      <c r="L515" s="369">
        <v>43261</v>
      </c>
      <c r="M515" s="370">
        <v>44698</v>
      </c>
      <c r="N515" s="349" t="s">
        <v>991</v>
      </c>
      <c r="O515" s="350">
        <f t="shared" si="42"/>
        <v>44698</v>
      </c>
      <c r="P515" s="364">
        <v>18554</v>
      </c>
      <c r="Q515" s="364">
        <v>1988</v>
      </c>
      <c r="R515" s="352">
        <v>43968</v>
      </c>
      <c r="S515" s="447" t="s">
        <v>5403</v>
      </c>
      <c r="T515" s="448" t="s">
        <v>991</v>
      </c>
      <c r="U515" s="449" t="s">
        <v>3498</v>
      </c>
      <c r="V515" s="449" t="s">
        <v>8682</v>
      </c>
      <c r="W515" s="356">
        <f t="shared" si="39"/>
        <v>44698</v>
      </c>
      <c r="X515" s="450" t="s">
        <v>2085</v>
      </c>
      <c r="Y515" s="358">
        <v>24.5</v>
      </c>
      <c r="AA515" s="358">
        <v>79.5</v>
      </c>
      <c r="AC515" s="358">
        <v>124.5</v>
      </c>
      <c r="AE515" s="358">
        <v>22</v>
      </c>
      <c r="AF515" s="358">
        <v>37</v>
      </c>
      <c r="AG515" s="358">
        <v>80</v>
      </c>
      <c r="AH515" s="358">
        <v>1</v>
      </c>
      <c r="AJ515" s="358" t="str">
        <f ca="1">IF(M515="","",IF(DAYS360(M515,NOW())&gt;720,"neplatné viac ako 2roky",""))</f>
        <v/>
      </c>
    </row>
    <row r="516" spans="1:36" ht="12.75" hidden="1" customHeight="1" x14ac:dyDescent="0.2">
      <c r="A516" s="391" t="s">
        <v>9977</v>
      </c>
      <c r="B516" s="342"/>
      <c r="C516" s="344"/>
      <c r="D516" s="344"/>
      <c r="E516" s="435" t="s">
        <v>6409</v>
      </c>
      <c r="F516" s="385"/>
      <c r="G516" s="346"/>
      <c r="H516" s="346"/>
      <c r="I516" s="451"/>
      <c r="J516" s="345"/>
      <c r="K516" s="358"/>
      <c r="L516" s="363"/>
      <c r="M516" s="363"/>
      <c r="N516" s="349"/>
      <c r="P516" s="364"/>
      <c r="Q516" s="364"/>
      <c r="R516" s="352"/>
      <c r="S516" s="358"/>
      <c r="T516" s="448"/>
      <c r="U516" s="449"/>
      <c r="V516" s="449"/>
      <c r="W516" s="356"/>
      <c r="AJ516" s="285" t="str">
        <f ca="1">IF(M516="","",IF(DAYS360(M516,NOW())&gt;720,"neplatné viac ako 2roky",""))</f>
        <v/>
      </c>
    </row>
    <row r="517" spans="1:36" s="358" customFormat="1" ht="12.75" hidden="1" customHeight="1" x14ac:dyDescent="0.2">
      <c r="A517" s="342">
        <v>516</v>
      </c>
      <c r="E517" s="442"/>
      <c r="L517" s="415"/>
      <c r="M517" s="415"/>
      <c r="N517" s="349"/>
      <c r="O517" s="350">
        <f t="shared" si="42"/>
        <v>0</v>
      </c>
      <c r="P517" s="364"/>
      <c r="Q517" s="364"/>
      <c r="R517" s="352">
        <f t="shared" ref="R517:R555" si="49">SUM(M517-366)</f>
        <v>-366</v>
      </c>
      <c r="T517" s="365"/>
      <c r="U517" s="355"/>
      <c r="V517" s="355"/>
      <c r="W517" s="356">
        <f t="shared" ref="W517:W555" si="50">M517</f>
        <v>0</v>
      </c>
      <c r="X517" s="366"/>
    </row>
    <row r="518" spans="1:36" s="409" customFormat="1" ht="12.75" hidden="1" customHeight="1" x14ac:dyDescent="0.2">
      <c r="A518" s="367" t="s">
        <v>6252</v>
      </c>
      <c r="B518" s="367"/>
      <c r="C518" s="398"/>
      <c r="D518" s="398"/>
      <c r="E518" s="444"/>
      <c r="F518" s="426"/>
      <c r="G518" s="402"/>
      <c r="H518" s="402"/>
      <c r="I518" s="398"/>
      <c r="J518" s="398"/>
      <c r="K518" s="398"/>
      <c r="L518" s="404"/>
      <c r="M518" s="427"/>
      <c r="N518" s="405"/>
      <c r="O518" s="406"/>
      <c r="P518" s="407"/>
      <c r="Q518" s="407"/>
      <c r="R518" s="408"/>
      <c r="T518" s="410"/>
      <c r="U518" s="411"/>
      <c r="V518" s="411"/>
      <c r="W518" s="412"/>
      <c r="X518" s="413"/>
      <c r="AJ518" s="409" t="str">
        <f ca="1">IF(M518="","",IF(DAYS360(M518,NOW())&gt;720,"neplatné viac ako 2roky",""))</f>
        <v/>
      </c>
    </row>
    <row r="519" spans="1:36" s="358" customFormat="1" ht="12.75" hidden="1" customHeight="1" x14ac:dyDescent="0.2">
      <c r="A519" s="342">
        <v>518</v>
      </c>
      <c r="E519" s="442"/>
      <c r="G519" s="416"/>
      <c r="H519" s="416"/>
      <c r="L519" s="363"/>
      <c r="M519" s="363"/>
      <c r="N519" s="365"/>
      <c r="O519" s="350">
        <f t="shared" si="42"/>
        <v>0</v>
      </c>
      <c r="P519" s="364"/>
      <c r="Q519" s="364"/>
      <c r="R519" s="352">
        <f t="shared" si="49"/>
        <v>-366</v>
      </c>
      <c r="T519" s="365"/>
      <c r="U519" s="355"/>
      <c r="V519" s="355"/>
      <c r="W519" s="356">
        <f t="shared" si="50"/>
        <v>0</v>
      </c>
      <c r="X519" s="366"/>
      <c r="AJ519" s="358" t="str">
        <f ca="1">IF(M519="","",IF(DAYS360(M519,NOW())&gt;720,"neplatné viac ako 2roky",""))</f>
        <v/>
      </c>
    </row>
    <row r="520" spans="1:36" s="358" customFormat="1" ht="12.75" hidden="1" customHeight="1" x14ac:dyDescent="0.2">
      <c r="A520" s="342">
        <v>519</v>
      </c>
      <c r="C520" s="361"/>
      <c r="E520" s="442"/>
      <c r="G520" s="416"/>
      <c r="H520" s="416"/>
      <c r="I520" s="344"/>
      <c r="L520" s="363"/>
      <c r="M520" s="363"/>
      <c r="N520" s="365"/>
      <c r="O520" s="363"/>
      <c r="P520" s="433"/>
      <c r="Q520" s="364"/>
      <c r="R520" s="372"/>
      <c r="T520" s="365"/>
      <c r="U520" s="355"/>
      <c r="V520" s="355"/>
      <c r="W520" s="373"/>
      <c r="X520" s="366"/>
    </row>
    <row r="521" spans="1:36" s="409" customFormat="1" ht="12.75" hidden="1" customHeight="1" x14ac:dyDescent="0.2">
      <c r="A521" s="367" t="s">
        <v>6253</v>
      </c>
      <c r="E521" s="445"/>
      <c r="G521" s="430"/>
      <c r="H521" s="430"/>
      <c r="L521" s="406"/>
      <c r="M521" s="406"/>
      <c r="N521" s="410"/>
      <c r="O521" s="406"/>
      <c r="P521" s="431"/>
      <c r="Q521" s="407"/>
      <c r="R521" s="408"/>
      <c r="T521" s="410"/>
      <c r="U521" s="411"/>
      <c r="V521" s="411"/>
      <c r="W521" s="412"/>
      <c r="X521" s="413"/>
    </row>
    <row r="522" spans="1:36" s="409" customFormat="1" ht="12.75" hidden="1" customHeight="1" x14ac:dyDescent="0.2">
      <c r="A522" s="367" t="s">
        <v>6254</v>
      </c>
      <c r="E522" s="445"/>
      <c r="G522" s="430"/>
      <c r="H522" s="430"/>
      <c r="L522" s="406"/>
      <c r="M522" s="406"/>
      <c r="N522" s="410"/>
      <c r="O522" s="406"/>
      <c r="P522" s="407"/>
      <c r="Q522" s="407"/>
      <c r="R522" s="408"/>
      <c r="T522" s="410"/>
      <c r="U522" s="411"/>
      <c r="V522" s="411"/>
      <c r="W522" s="412"/>
      <c r="X522" s="413"/>
    </row>
    <row r="523" spans="1:36" ht="12.75" hidden="1" customHeight="1" x14ac:dyDescent="0.2">
      <c r="A523" s="342">
        <v>522</v>
      </c>
      <c r="B523" s="358"/>
      <c r="C523" s="358"/>
      <c r="D523" s="358"/>
      <c r="M523" s="350"/>
      <c r="O523" s="350">
        <f t="shared" ref="O523:O555" si="51">M523</f>
        <v>0</v>
      </c>
      <c r="R523" s="352">
        <f t="shared" si="49"/>
        <v>-366</v>
      </c>
      <c r="W523" s="356">
        <f t="shared" si="50"/>
        <v>0</v>
      </c>
    </row>
    <row r="524" spans="1:36" ht="12.75" hidden="1" customHeight="1" x14ac:dyDescent="0.2">
      <c r="A524" s="386">
        <v>523</v>
      </c>
      <c r="B524" s="358"/>
      <c r="C524" s="358"/>
      <c r="D524" s="358"/>
      <c r="O524" s="350">
        <f t="shared" si="51"/>
        <v>0</v>
      </c>
      <c r="R524" s="352">
        <f t="shared" si="49"/>
        <v>-366</v>
      </c>
      <c r="W524" s="356">
        <f t="shared" si="50"/>
        <v>0</v>
      </c>
    </row>
    <row r="525" spans="1:36" ht="12.75" hidden="1" customHeight="1" x14ac:dyDescent="0.2">
      <c r="A525" s="386">
        <v>524</v>
      </c>
      <c r="B525" s="358"/>
      <c r="C525" s="358"/>
      <c r="D525" s="358"/>
      <c r="O525" s="350">
        <f t="shared" si="51"/>
        <v>0</v>
      </c>
      <c r="R525" s="352">
        <f t="shared" si="49"/>
        <v>-366</v>
      </c>
      <c r="W525" s="356">
        <f t="shared" si="50"/>
        <v>0</v>
      </c>
    </row>
    <row r="526" spans="1:36" ht="12.75" hidden="1" customHeight="1" x14ac:dyDescent="0.2">
      <c r="A526" s="386">
        <v>525</v>
      </c>
      <c r="B526" s="358"/>
      <c r="C526" s="358"/>
      <c r="D526" s="358"/>
      <c r="O526" s="350">
        <f t="shared" si="51"/>
        <v>0</v>
      </c>
      <c r="R526" s="352">
        <f t="shared" si="49"/>
        <v>-366</v>
      </c>
      <c r="W526" s="356">
        <f t="shared" si="50"/>
        <v>0</v>
      </c>
    </row>
    <row r="527" spans="1:36" ht="12.75" hidden="1" customHeight="1" x14ac:dyDescent="0.2">
      <c r="A527" s="386">
        <v>526</v>
      </c>
      <c r="B527" s="358"/>
      <c r="C527" s="358"/>
      <c r="D527" s="358"/>
      <c r="O527" s="350">
        <f t="shared" si="51"/>
        <v>0</v>
      </c>
      <c r="R527" s="352">
        <f t="shared" si="49"/>
        <v>-366</v>
      </c>
      <c r="W527" s="356">
        <f t="shared" si="50"/>
        <v>0</v>
      </c>
    </row>
    <row r="528" spans="1:36" ht="12.75" hidden="1" customHeight="1" x14ac:dyDescent="0.2">
      <c r="A528" s="386">
        <v>527</v>
      </c>
      <c r="B528" s="358"/>
      <c r="C528" s="358"/>
      <c r="D528" s="358"/>
      <c r="O528" s="350">
        <f t="shared" si="51"/>
        <v>0</v>
      </c>
      <c r="R528" s="352">
        <f t="shared" si="49"/>
        <v>-366</v>
      </c>
      <c r="W528" s="356">
        <f t="shared" si="50"/>
        <v>0</v>
      </c>
      <c r="X528" s="418"/>
      <c r="Z528" s="285">
        <v>94</v>
      </c>
      <c r="AB528" s="285">
        <v>159</v>
      </c>
      <c r="AD528" s="285">
        <v>25</v>
      </c>
    </row>
    <row r="529" spans="1:23" ht="12.75" hidden="1" customHeight="1" x14ac:dyDescent="0.2">
      <c r="A529" s="386">
        <v>528</v>
      </c>
      <c r="B529" s="358"/>
      <c r="C529" s="358"/>
      <c r="D529" s="358"/>
      <c r="O529" s="350">
        <f t="shared" si="51"/>
        <v>0</v>
      </c>
      <c r="R529" s="352">
        <f t="shared" si="49"/>
        <v>-366</v>
      </c>
      <c r="W529" s="356">
        <f t="shared" si="50"/>
        <v>0</v>
      </c>
    </row>
    <row r="530" spans="1:23" ht="12.75" hidden="1" customHeight="1" x14ac:dyDescent="0.2">
      <c r="A530" s="386">
        <v>529</v>
      </c>
      <c r="B530" s="358"/>
      <c r="C530" s="358"/>
      <c r="D530" s="358"/>
      <c r="O530" s="350">
        <f t="shared" si="51"/>
        <v>0</v>
      </c>
      <c r="R530" s="352">
        <f t="shared" si="49"/>
        <v>-366</v>
      </c>
      <c r="W530" s="356">
        <f t="shared" si="50"/>
        <v>0</v>
      </c>
    </row>
    <row r="531" spans="1:23" ht="12.75" hidden="1" customHeight="1" x14ac:dyDescent="0.2">
      <c r="A531" s="386">
        <v>530</v>
      </c>
      <c r="B531" s="358"/>
      <c r="C531" s="358"/>
      <c r="D531" s="358"/>
      <c r="O531" s="350">
        <f t="shared" si="51"/>
        <v>0</v>
      </c>
      <c r="R531" s="352">
        <f t="shared" si="49"/>
        <v>-366</v>
      </c>
      <c r="W531" s="356">
        <f t="shared" si="50"/>
        <v>0</v>
      </c>
    </row>
    <row r="532" spans="1:23" ht="12.75" hidden="1" customHeight="1" x14ac:dyDescent="0.2">
      <c r="A532" s="386">
        <v>531</v>
      </c>
      <c r="B532" s="358"/>
      <c r="C532" s="358"/>
      <c r="D532" s="358"/>
      <c r="O532" s="350">
        <f t="shared" si="51"/>
        <v>0</v>
      </c>
      <c r="R532" s="352">
        <f t="shared" si="49"/>
        <v>-366</v>
      </c>
      <c r="W532" s="356">
        <f t="shared" si="50"/>
        <v>0</v>
      </c>
    </row>
    <row r="533" spans="1:23" ht="12.75" hidden="1" customHeight="1" x14ac:dyDescent="0.2">
      <c r="A533" s="386">
        <v>532</v>
      </c>
      <c r="B533" s="358"/>
      <c r="C533" s="358"/>
      <c r="D533" s="358"/>
      <c r="O533" s="350">
        <f t="shared" si="51"/>
        <v>0</v>
      </c>
      <c r="R533" s="352">
        <f t="shared" si="49"/>
        <v>-366</v>
      </c>
      <c r="W533" s="356">
        <f t="shared" si="50"/>
        <v>0</v>
      </c>
    </row>
    <row r="534" spans="1:23" ht="12.75" hidden="1" customHeight="1" x14ac:dyDescent="0.2">
      <c r="A534" s="386">
        <v>533</v>
      </c>
      <c r="B534" s="358"/>
      <c r="C534" s="358"/>
      <c r="D534" s="358"/>
      <c r="O534" s="350">
        <f t="shared" si="51"/>
        <v>0</v>
      </c>
      <c r="R534" s="352">
        <f t="shared" si="49"/>
        <v>-366</v>
      </c>
      <c r="W534" s="356">
        <f t="shared" si="50"/>
        <v>0</v>
      </c>
    </row>
    <row r="535" spans="1:23" ht="12.75" hidden="1" customHeight="1" x14ac:dyDescent="0.2">
      <c r="A535" s="386">
        <v>534</v>
      </c>
      <c r="B535" s="358"/>
      <c r="C535" s="358"/>
      <c r="D535" s="358"/>
      <c r="O535" s="350">
        <f t="shared" si="51"/>
        <v>0</v>
      </c>
      <c r="R535" s="352">
        <f t="shared" si="49"/>
        <v>-366</v>
      </c>
      <c r="W535" s="356">
        <f t="shared" si="50"/>
        <v>0</v>
      </c>
    </row>
    <row r="536" spans="1:23" ht="12.75" hidden="1" customHeight="1" x14ac:dyDescent="0.2">
      <c r="A536" s="386">
        <v>535</v>
      </c>
      <c r="B536" s="358"/>
      <c r="C536" s="358"/>
      <c r="D536" s="358"/>
      <c r="O536" s="350">
        <f t="shared" si="51"/>
        <v>0</v>
      </c>
      <c r="R536" s="352">
        <f t="shared" si="49"/>
        <v>-366</v>
      </c>
      <c r="W536" s="356">
        <f t="shared" si="50"/>
        <v>0</v>
      </c>
    </row>
    <row r="537" spans="1:23" ht="12.75" hidden="1" customHeight="1" x14ac:dyDescent="0.2">
      <c r="A537" s="386">
        <v>536</v>
      </c>
      <c r="B537" s="358"/>
      <c r="C537" s="358"/>
      <c r="D537" s="358"/>
      <c r="O537" s="350">
        <f t="shared" si="51"/>
        <v>0</v>
      </c>
      <c r="R537" s="352">
        <f t="shared" si="49"/>
        <v>-366</v>
      </c>
      <c r="W537" s="356">
        <f t="shared" si="50"/>
        <v>0</v>
      </c>
    </row>
    <row r="538" spans="1:23" ht="12.75" hidden="1" customHeight="1" x14ac:dyDescent="0.2">
      <c r="A538" s="386">
        <v>537</v>
      </c>
      <c r="B538" s="358"/>
      <c r="C538" s="358"/>
      <c r="D538" s="358"/>
      <c r="O538" s="350">
        <f t="shared" si="51"/>
        <v>0</v>
      </c>
      <c r="R538" s="352">
        <f t="shared" si="49"/>
        <v>-366</v>
      </c>
      <c r="W538" s="356">
        <f t="shared" si="50"/>
        <v>0</v>
      </c>
    </row>
    <row r="539" spans="1:23" ht="12.75" hidden="1" customHeight="1" x14ac:dyDescent="0.2">
      <c r="A539" s="386">
        <v>538</v>
      </c>
      <c r="B539" s="358"/>
      <c r="C539" s="358"/>
      <c r="D539" s="358"/>
      <c r="O539" s="350">
        <f t="shared" si="51"/>
        <v>0</v>
      </c>
      <c r="R539" s="352">
        <f t="shared" si="49"/>
        <v>-366</v>
      </c>
      <c r="W539" s="356">
        <f t="shared" si="50"/>
        <v>0</v>
      </c>
    </row>
    <row r="540" spans="1:23" ht="12.75" hidden="1" customHeight="1" x14ac:dyDescent="0.2">
      <c r="A540" s="386">
        <v>539</v>
      </c>
      <c r="B540" s="358"/>
      <c r="C540" s="358"/>
      <c r="D540" s="358"/>
      <c r="O540" s="350">
        <f t="shared" si="51"/>
        <v>0</v>
      </c>
      <c r="R540" s="352">
        <f t="shared" si="49"/>
        <v>-366</v>
      </c>
      <c r="W540" s="356">
        <f t="shared" si="50"/>
        <v>0</v>
      </c>
    </row>
    <row r="541" spans="1:23" ht="12.75" hidden="1" customHeight="1" x14ac:dyDescent="0.2">
      <c r="A541" s="386">
        <v>540</v>
      </c>
      <c r="B541" s="358"/>
      <c r="C541" s="358"/>
      <c r="D541" s="358"/>
      <c r="O541" s="350">
        <f t="shared" si="51"/>
        <v>0</v>
      </c>
      <c r="R541" s="352">
        <f t="shared" si="49"/>
        <v>-366</v>
      </c>
      <c r="W541" s="356">
        <f t="shared" si="50"/>
        <v>0</v>
      </c>
    </row>
    <row r="542" spans="1:23" ht="12.75" hidden="1" customHeight="1" x14ac:dyDescent="0.2">
      <c r="A542" s="386">
        <v>541</v>
      </c>
      <c r="B542" s="358"/>
      <c r="C542" s="358"/>
      <c r="D542" s="358"/>
      <c r="O542" s="350">
        <f t="shared" si="51"/>
        <v>0</v>
      </c>
      <c r="R542" s="352">
        <f t="shared" si="49"/>
        <v>-366</v>
      </c>
      <c r="W542" s="356">
        <f t="shared" si="50"/>
        <v>0</v>
      </c>
    </row>
    <row r="543" spans="1:23" ht="12.75" hidden="1" customHeight="1" x14ac:dyDescent="0.2">
      <c r="A543" s="386">
        <v>542</v>
      </c>
      <c r="B543" s="358"/>
      <c r="C543" s="358"/>
      <c r="D543" s="358"/>
      <c r="O543" s="350">
        <f t="shared" si="51"/>
        <v>0</v>
      </c>
      <c r="R543" s="352">
        <f t="shared" si="49"/>
        <v>-366</v>
      </c>
      <c r="W543" s="356">
        <f t="shared" si="50"/>
        <v>0</v>
      </c>
    </row>
    <row r="544" spans="1:23" ht="12.75" hidden="1" customHeight="1" x14ac:dyDescent="0.2">
      <c r="A544" s="386">
        <v>543</v>
      </c>
      <c r="B544" s="358"/>
      <c r="C544" s="358"/>
      <c r="D544" s="358"/>
      <c r="O544" s="350">
        <f t="shared" si="51"/>
        <v>0</v>
      </c>
      <c r="R544" s="352">
        <f t="shared" si="49"/>
        <v>-366</v>
      </c>
      <c r="W544" s="356">
        <f t="shared" si="50"/>
        <v>0</v>
      </c>
    </row>
    <row r="545" spans="1:35" ht="12.75" hidden="1" customHeight="1" x14ac:dyDescent="0.2">
      <c r="A545" s="386">
        <v>544</v>
      </c>
      <c r="B545" s="358"/>
      <c r="C545" s="358"/>
      <c r="D545" s="358"/>
      <c r="O545" s="350">
        <f t="shared" si="51"/>
        <v>0</v>
      </c>
      <c r="R545" s="352">
        <f t="shared" si="49"/>
        <v>-366</v>
      </c>
      <c r="W545" s="356">
        <f t="shared" si="50"/>
        <v>0</v>
      </c>
    </row>
    <row r="546" spans="1:35" ht="12.75" hidden="1" customHeight="1" x14ac:dyDescent="0.2">
      <c r="A546" s="386">
        <v>545</v>
      </c>
      <c r="B546" s="358"/>
      <c r="C546" s="358"/>
      <c r="D546" s="358"/>
      <c r="O546" s="350">
        <f t="shared" si="51"/>
        <v>0</v>
      </c>
      <c r="R546" s="352">
        <f t="shared" si="49"/>
        <v>-366</v>
      </c>
      <c r="W546" s="356">
        <f t="shared" si="50"/>
        <v>0</v>
      </c>
    </row>
    <row r="547" spans="1:35" ht="12.75" hidden="1" customHeight="1" x14ac:dyDescent="0.2">
      <c r="A547" s="386">
        <v>546</v>
      </c>
      <c r="B547" s="358"/>
      <c r="C547" s="358"/>
      <c r="D547" s="358"/>
      <c r="O547" s="350">
        <f t="shared" si="51"/>
        <v>0</v>
      </c>
      <c r="R547" s="352">
        <f t="shared" si="49"/>
        <v>-366</v>
      </c>
      <c r="W547" s="356">
        <f t="shared" si="50"/>
        <v>0</v>
      </c>
    </row>
    <row r="548" spans="1:35" ht="12.75" hidden="1" customHeight="1" x14ac:dyDescent="0.2">
      <c r="A548" s="386">
        <v>547</v>
      </c>
      <c r="B548" s="358"/>
      <c r="C548" s="358"/>
      <c r="D548" s="358"/>
      <c r="O548" s="350">
        <f t="shared" si="51"/>
        <v>0</v>
      </c>
      <c r="R548" s="352">
        <f t="shared" si="49"/>
        <v>-366</v>
      </c>
      <c r="W548" s="356">
        <f t="shared" si="50"/>
        <v>0</v>
      </c>
    </row>
    <row r="549" spans="1:35" ht="12.75" hidden="1" customHeight="1" x14ac:dyDescent="0.2">
      <c r="A549" s="386">
        <v>548</v>
      </c>
      <c r="B549" s="358"/>
      <c r="C549" s="358"/>
      <c r="D549" s="358"/>
      <c r="O549" s="350">
        <f t="shared" si="51"/>
        <v>0</v>
      </c>
      <c r="R549" s="352">
        <f t="shared" si="49"/>
        <v>-366</v>
      </c>
      <c r="W549" s="356">
        <f t="shared" si="50"/>
        <v>0</v>
      </c>
    </row>
    <row r="550" spans="1:35" ht="12.75" hidden="1" customHeight="1" x14ac:dyDescent="0.2">
      <c r="A550" s="386">
        <v>549</v>
      </c>
      <c r="B550" s="358"/>
      <c r="C550" s="358"/>
      <c r="D550" s="358"/>
      <c r="O550" s="350">
        <f t="shared" si="51"/>
        <v>0</v>
      </c>
      <c r="R550" s="352">
        <f t="shared" si="49"/>
        <v>-366</v>
      </c>
      <c r="W550" s="356">
        <f t="shared" si="50"/>
        <v>0</v>
      </c>
    </row>
    <row r="551" spans="1:35" ht="12.75" hidden="1" customHeight="1" x14ac:dyDescent="0.2">
      <c r="A551" s="386">
        <v>550</v>
      </c>
      <c r="B551" s="358"/>
      <c r="C551" s="358"/>
      <c r="D551" s="358"/>
      <c r="O551" s="350">
        <f t="shared" si="51"/>
        <v>0</v>
      </c>
      <c r="R551" s="352">
        <f t="shared" si="49"/>
        <v>-366</v>
      </c>
      <c r="W551" s="356">
        <f t="shared" si="50"/>
        <v>0</v>
      </c>
    </row>
    <row r="552" spans="1:35" ht="12.75" hidden="1" customHeight="1" x14ac:dyDescent="0.2">
      <c r="A552" s="386">
        <v>551</v>
      </c>
      <c r="B552" s="358"/>
      <c r="C552" s="358"/>
      <c r="D552" s="358"/>
      <c r="O552" s="350">
        <f t="shared" si="51"/>
        <v>0</v>
      </c>
      <c r="R552" s="352">
        <f t="shared" si="49"/>
        <v>-366</v>
      </c>
      <c r="W552" s="356">
        <f t="shared" si="50"/>
        <v>0</v>
      </c>
    </row>
    <row r="553" spans="1:35" ht="12.75" hidden="1" customHeight="1" x14ac:dyDescent="0.2">
      <c r="A553" s="386">
        <v>552</v>
      </c>
      <c r="B553" s="358"/>
      <c r="C553" s="358"/>
      <c r="D553" s="358"/>
      <c r="O553" s="350">
        <f t="shared" si="51"/>
        <v>0</v>
      </c>
      <c r="R553" s="352">
        <f t="shared" si="49"/>
        <v>-366</v>
      </c>
      <c r="W553" s="356">
        <f t="shared" si="50"/>
        <v>0</v>
      </c>
    </row>
    <row r="554" spans="1:35" ht="12.75" hidden="1" customHeight="1" x14ac:dyDescent="0.2">
      <c r="A554" s="386">
        <v>553</v>
      </c>
      <c r="B554" s="358"/>
      <c r="C554" s="358"/>
      <c r="D554" s="358"/>
      <c r="O554" s="350">
        <f t="shared" si="51"/>
        <v>0</v>
      </c>
      <c r="R554" s="352">
        <f t="shared" si="49"/>
        <v>-366</v>
      </c>
      <c r="W554" s="356">
        <f t="shared" si="50"/>
        <v>0</v>
      </c>
    </row>
    <row r="555" spans="1:35" ht="12.75" hidden="1" customHeight="1" x14ac:dyDescent="0.2">
      <c r="A555" s="386">
        <v>554</v>
      </c>
      <c r="B555" s="358"/>
      <c r="C555" s="358"/>
      <c r="D555" s="358"/>
      <c r="O555" s="350">
        <f t="shared" si="51"/>
        <v>0</v>
      </c>
      <c r="R555" s="352">
        <f t="shared" si="49"/>
        <v>-366</v>
      </c>
      <c r="W555" s="356">
        <f t="shared" si="50"/>
        <v>0</v>
      </c>
    </row>
    <row r="556" spans="1:35" ht="12.75" customHeight="1" x14ac:dyDescent="0.2">
      <c r="A556" s="342" t="s">
        <v>6312</v>
      </c>
      <c r="B556" s="342" t="s">
        <v>1003</v>
      </c>
      <c r="C556" s="342" t="s">
        <v>8793</v>
      </c>
      <c r="D556" s="342"/>
      <c r="E556" s="435" t="s">
        <v>2435</v>
      </c>
      <c r="F556" s="385"/>
      <c r="G556" s="346" t="s">
        <v>8794</v>
      </c>
      <c r="H556" s="346"/>
      <c r="I556" s="386" t="s">
        <v>8797</v>
      </c>
      <c r="J556" s="386"/>
      <c r="K556" s="345" t="s">
        <v>2434</v>
      </c>
      <c r="L556" s="387">
        <v>41345</v>
      </c>
      <c r="M556" s="348">
        <v>44713</v>
      </c>
      <c r="N556" s="349" t="s">
        <v>991</v>
      </c>
      <c r="O556" s="350">
        <f>M556</f>
        <v>44713</v>
      </c>
      <c r="P556" s="351">
        <v>20495</v>
      </c>
      <c r="Q556" s="351" t="s">
        <v>8795</v>
      </c>
      <c r="R556" s="352">
        <v>43983</v>
      </c>
      <c r="S556" s="285" t="s">
        <v>1182</v>
      </c>
      <c r="T556" s="353" t="s">
        <v>1687</v>
      </c>
      <c r="U556" s="355" t="s">
        <v>484</v>
      </c>
      <c r="V556" s="355" t="s">
        <v>7581</v>
      </c>
      <c r="W556" s="356">
        <f>M556</f>
        <v>44713</v>
      </c>
      <c r="X556" s="357" t="s">
        <v>4</v>
      </c>
      <c r="Y556" s="285">
        <v>268</v>
      </c>
      <c r="AA556" s="285">
        <v>328</v>
      </c>
      <c r="AC556" s="285">
        <v>450</v>
      </c>
      <c r="AE556" s="285">
        <v>58</v>
      </c>
      <c r="AF556" s="285">
        <v>60</v>
      </c>
      <c r="AG556" s="285">
        <v>130</v>
      </c>
      <c r="AH556" s="285">
        <v>2</v>
      </c>
      <c r="AI556" s="285" t="s">
        <v>8796</v>
      </c>
    </row>
    <row r="557" spans="1:35" ht="12.75" hidden="1" customHeight="1" x14ac:dyDescent="0.2">
      <c r="A557" s="386">
        <v>556</v>
      </c>
      <c r="B557" s="358"/>
      <c r="C557" s="358"/>
      <c r="D557" s="358"/>
      <c r="O557" s="350">
        <f t="shared" ref="O557:O620" si="52">M557</f>
        <v>0</v>
      </c>
      <c r="R557" s="352">
        <f t="shared" ref="R557:R620" si="53">SUM(M557-366)</f>
        <v>-366</v>
      </c>
      <c r="W557" s="356">
        <f t="shared" ref="W557:W620" si="54">M557</f>
        <v>0</v>
      </c>
    </row>
    <row r="558" spans="1:35" ht="12.75" hidden="1" customHeight="1" x14ac:dyDescent="0.2">
      <c r="A558" s="386">
        <v>557</v>
      </c>
      <c r="B558" s="358"/>
      <c r="C558" s="358"/>
      <c r="D558" s="358"/>
      <c r="O558" s="350">
        <f t="shared" si="52"/>
        <v>0</v>
      </c>
      <c r="R558" s="352">
        <f t="shared" si="53"/>
        <v>-366</v>
      </c>
      <c r="W558" s="356">
        <f t="shared" si="54"/>
        <v>0</v>
      </c>
    </row>
    <row r="559" spans="1:35" ht="12.75" hidden="1" customHeight="1" x14ac:dyDescent="0.2">
      <c r="A559" s="386">
        <v>558</v>
      </c>
      <c r="B559" s="358"/>
      <c r="C559" s="358"/>
      <c r="D559" s="358"/>
      <c r="O559" s="350">
        <f t="shared" si="52"/>
        <v>0</v>
      </c>
      <c r="R559" s="352">
        <f t="shared" si="53"/>
        <v>-366</v>
      </c>
      <c r="W559" s="356">
        <f t="shared" si="54"/>
        <v>0</v>
      </c>
    </row>
    <row r="560" spans="1:35" ht="12.75" hidden="1" customHeight="1" x14ac:dyDescent="0.2">
      <c r="A560" s="386">
        <v>559</v>
      </c>
      <c r="B560" s="358"/>
      <c r="C560" s="358"/>
      <c r="D560" s="358"/>
      <c r="O560" s="350">
        <f t="shared" si="52"/>
        <v>0</v>
      </c>
      <c r="R560" s="352">
        <f t="shared" si="53"/>
        <v>-366</v>
      </c>
      <c r="W560" s="356">
        <f t="shared" si="54"/>
        <v>0</v>
      </c>
    </row>
    <row r="561" spans="1:23" ht="12.75" hidden="1" customHeight="1" x14ac:dyDescent="0.2">
      <c r="A561" s="386">
        <v>560</v>
      </c>
      <c r="B561" s="358"/>
      <c r="C561" s="358"/>
      <c r="D561" s="358"/>
      <c r="O561" s="350">
        <f t="shared" si="52"/>
        <v>0</v>
      </c>
      <c r="R561" s="352">
        <f t="shared" si="53"/>
        <v>-366</v>
      </c>
      <c r="W561" s="356">
        <f t="shared" si="54"/>
        <v>0</v>
      </c>
    </row>
    <row r="562" spans="1:23" ht="12.75" hidden="1" customHeight="1" x14ac:dyDescent="0.2">
      <c r="A562" s="386">
        <v>561</v>
      </c>
      <c r="B562" s="358"/>
      <c r="C562" s="358"/>
      <c r="D562" s="358"/>
      <c r="O562" s="350">
        <f t="shared" si="52"/>
        <v>0</v>
      </c>
      <c r="R562" s="352">
        <f t="shared" si="53"/>
        <v>-366</v>
      </c>
      <c r="W562" s="356">
        <f t="shared" si="54"/>
        <v>0</v>
      </c>
    </row>
    <row r="563" spans="1:23" ht="12.75" hidden="1" customHeight="1" x14ac:dyDescent="0.2">
      <c r="A563" s="386">
        <v>562</v>
      </c>
      <c r="B563" s="358"/>
      <c r="C563" s="358"/>
      <c r="D563" s="358"/>
      <c r="O563" s="350">
        <f t="shared" si="52"/>
        <v>0</v>
      </c>
      <c r="R563" s="352">
        <f t="shared" si="53"/>
        <v>-366</v>
      </c>
      <c r="W563" s="356">
        <f t="shared" si="54"/>
        <v>0</v>
      </c>
    </row>
    <row r="564" spans="1:23" ht="12.75" hidden="1" customHeight="1" x14ac:dyDescent="0.2">
      <c r="A564" s="386">
        <v>563</v>
      </c>
      <c r="B564" s="358"/>
      <c r="C564" s="358"/>
      <c r="D564" s="358"/>
      <c r="O564" s="350">
        <f t="shared" si="52"/>
        <v>0</v>
      </c>
      <c r="R564" s="352">
        <f t="shared" si="53"/>
        <v>-366</v>
      </c>
      <c r="W564" s="356">
        <f t="shared" si="54"/>
        <v>0</v>
      </c>
    </row>
    <row r="565" spans="1:23" ht="12.75" hidden="1" customHeight="1" x14ac:dyDescent="0.2">
      <c r="A565" s="386">
        <v>564</v>
      </c>
      <c r="B565" s="358"/>
      <c r="C565" s="358"/>
      <c r="D565" s="358"/>
      <c r="O565" s="350">
        <f t="shared" si="52"/>
        <v>0</v>
      </c>
      <c r="R565" s="352">
        <f t="shared" si="53"/>
        <v>-366</v>
      </c>
      <c r="W565" s="356">
        <f t="shared" si="54"/>
        <v>0</v>
      </c>
    </row>
    <row r="566" spans="1:23" ht="12.75" hidden="1" customHeight="1" x14ac:dyDescent="0.2">
      <c r="A566" s="386">
        <v>565</v>
      </c>
      <c r="B566" s="358"/>
      <c r="C566" s="358"/>
      <c r="D566" s="358"/>
      <c r="O566" s="350">
        <f t="shared" si="52"/>
        <v>0</v>
      </c>
      <c r="R566" s="352">
        <f t="shared" si="53"/>
        <v>-366</v>
      </c>
      <c r="W566" s="356">
        <f t="shared" si="54"/>
        <v>0</v>
      </c>
    </row>
    <row r="567" spans="1:23" ht="12.75" hidden="1" customHeight="1" x14ac:dyDescent="0.2">
      <c r="A567" s="386">
        <v>566</v>
      </c>
      <c r="B567" s="358"/>
      <c r="C567" s="358"/>
      <c r="D567" s="358"/>
      <c r="O567" s="350">
        <f t="shared" si="52"/>
        <v>0</v>
      </c>
      <c r="R567" s="352">
        <f t="shared" si="53"/>
        <v>-366</v>
      </c>
      <c r="W567" s="356">
        <f t="shared" si="54"/>
        <v>0</v>
      </c>
    </row>
    <row r="568" spans="1:23" ht="12.75" hidden="1" customHeight="1" x14ac:dyDescent="0.2">
      <c r="A568" s="386">
        <v>567</v>
      </c>
      <c r="B568" s="358"/>
      <c r="C568" s="358"/>
      <c r="D568" s="358"/>
      <c r="O568" s="350">
        <f t="shared" si="52"/>
        <v>0</v>
      </c>
      <c r="R568" s="352">
        <f t="shared" si="53"/>
        <v>-366</v>
      </c>
      <c r="W568" s="356">
        <f t="shared" si="54"/>
        <v>0</v>
      </c>
    </row>
    <row r="569" spans="1:23" ht="12.75" hidden="1" customHeight="1" x14ac:dyDescent="0.2">
      <c r="A569" s="386">
        <v>568</v>
      </c>
      <c r="B569" s="358"/>
      <c r="C569" s="358"/>
      <c r="D569" s="358"/>
      <c r="O569" s="350">
        <f t="shared" si="52"/>
        <v>0</v>
      </c>
      <c r="R569" s="352">
        <f t="shared" si="53"/>
        <v>-366</v>
      </c>
      <c r="W569" s="356">
        <f t="shared" si="54"/>
        <v>0</v>
      </c>
    </row>
    <row r="570" spans="1:23" ht="12.75" hidden="1" customHeight="1" x14ac:dyDescent="0.2">
      <c r="A570" s="386">
        <v>569</v>
      </c>
      <c r="B570" s="358"/>
      <c r="C570" s="358"/>
      <c r="D570" s="358"/>
      <c r="O570" s="350">
        <f t="shared" si="52"/>
        <v>0</v>
      </c>
      <c r="R570" s="352">
        <f t="shared" si="53"/>
        <v>-366</v>
      </c>
      <c r="W570" s="356">
        <f t="shared" si="54"/>
        <v>0</v>
      </c>
    </row>
    <row r="571" spans="1:23" ht="12.75" hidden="1" customHeight="1" x14ac:dyDescent="0.2">
      <c r="A571" s="386">
        <v>570</v>
      </c>
      <c r="B571" s="358"/>
      <c r="C571" s="358"/>
      <c r="D571" s="358"/>
      <c r="O571" s="350">
        <f t="shared" si="52"/>
        <v>0</v>
      </c>
      <c r="R571" s="352">
        <f t="shared" si="53"/>
        <v>-366</v>
      </c>
      <c r="W571" s="356">
        <f t="shared" si="54"/>
        <v>0</v>
      </c>
    </row>
    <row r="572" spans="1:23" ht="12.75" hidden="1" customHeight="1" x14ac:dyDescent="0.2">
      <c r="A572" s="386">
        <v>571</v>
      </c>
      <c r="B572" s="358"/>
      <c r="C572" s="358"/>
      <c r="D572" s="358"/>
      <c r="O572" s="350">
        <f t="shared" si="52"/>
        <v>0</v>
      </c>
      <c r="R572" s="352">
        <f t="shared" si="53"/>
        <v>-366</v>
      </c>
      <c r="W572" s="356">
        <f t="shared" si="54"/>
        <v>0</v>
      </c>
    </row>
    <row r="573" spans="1:23" ht="12.75" hidden="1" customHeight="1" x14ac:dyDescent="0.2">
      <c r="A573" s="386">
        <v>572</v>
      </c>
      <c r="B573" s="358"/>
      <c r="C573" s="358"/>
      <c r="D573" s="358"/>
      <c r="O573" s="350">
        <f t="shared" si="52"/>
        <v>0</v>
      </c>
      <c r="R573" s="352">
        <f t="shared" si="53"/>
        <v>-366</v>
      </c>
      <c r="W573" s="356">
        <f t="shared" si="54"/>
        <v>0</v>
      </c>
    </row>
    <row r="574" spans="1:23" ht="12.75" hidden="1" customHeight="1" x14ac:dyDescent="0.2">
      <c r="A574" s="386">
        <v>573</v>
      </c>
      <c r="B574" s="358"/>
      <c r="C574" s="358"/>
      <c r="D574" s="358"/>
      <c r="O574" s="350">
        <f t="shared" si="52"/>
        <v>0</v>
      </c>
      <c r="R574" s="352">
        <f t="shared" si="53"/>
        <v>-366</v>
      </c>
      <c r="W574" s="356">
        <f t="shared" si="54"/>
        <v>0</v>
      </c>
    </row>
    <row r="575" spans="1:23" ht="12.75" hidden="1" customHeight="1" x14ac:dyDescent="0.2">
      <c r="A575" s="386">
        <v>574</v>
      </c>
      <c r="B575" s="358"/>
      <c r="C575" s="358"/>
      <c r="D575" s="358"/>
      <c r="O575" s="350">
        <f t="shared" si="52"/>
        <v>0</v>
      </c>
      <c r="R575" s="352">
        <f t="shared" si="53"/>
        <v>-366</v>
      </c>
      <c r="W575" s="356">
        <f t="shared" si="54"/>
        <v>0</v>
      </c>
    </row>
    <row r="576" spans="1:23" ht="12.75" hidden="1" customHeight="1" x14ac:dyDescent="0.2">
      <c r="A576" s="386">
        <v>575</v>
      </c>
      <c r="B576" s="358"/>
      <c r="C576" s="358"/>
      <c r="D576" s="358"/>
      <c r="O576" s="350">
        <f t="shared" si="52"/>
        <v>0</v>
      </c>
      <c r="R576" s="352">
        <f t="shared" si="53"/>
        <v>-366</v>
      </c>
      <c r="W576" s="356">
        <f t="shared" si="54"/>
        <v>0</v>
      </c>
    </row>
    <row r="577" spans="1:23" ht="12.75" hidden="1" customHeight="1" x14ac:dyDescent="0.2">
      <c r="A577" s="386">
        <v>576</v>
      </c>
      <c r="B577" s="358"/>
      <c r="C577" s="358"/>
      <c r="D577" s="358"/>
      <c r="O577" s="350">
        <f t="shared" si="52"/>
        <v>0</v>
      </c>
      <c r="R577" s="352">
        <f t="shared" si="53"/>
        <v>-366</v>
      </c>
      <c r="W577" s="356">
        <f t="shared" si="54"/>
        <v>0</v>
      </c>
    </row>
    <row r="578" spans="1:23" ht="12.75" hidden="1" customHeight="1" x14ac:dyDescent="0.2">
      <c r="A578" s="386">
        <v>577</v>
      </c>
      <c r="B578" s="358"/>
      <c r="C578" s="358"/>
      <c r="D578" s="358"/>
      <c r="O578" s="350">
        <f t="shared" si="52"/>
        <v>0</v>
      </c>
      <c r="R578" s="352">
        <f t="shared" si="53"/>
        <v>-366</v>
      </c>
      <c r="W578" s="356">
        <f t="shared" si="54"/>
        <v>0</v>
      </c>
    </row>
    <row r="579" spans="1:23" ht="12.75" hidden="1" customHeight="1" x14ac:dyDescent="0.2">
      <c r="A579" s="386">
        <v>578</v>
      </c>
      <c r="B579" s="358"/>
      <c r="C579" s="358"/>
      <c r="D579" s="358"/>
      <c r="O579" s="350">
        <f t="shared" si="52"/>
        <v>0</v>
      </c>
      <c r="R579" s="352">
        <f t="shared" si="53"/>
        <v>-366</v>
      </c>
      <c r="W579" s="356">
        <f t="shared" si="54"/>
        <v>0</v>
      </c>
    </row>
    <row r="580" spans="1:23" ht="12.75" hidden="1" customHeight="1" x14ac:dyDescent="0.2">
      <c r="A580" s="386">
        <v>579</v>
      </c>
      <c r="B580" s="358"/>
      <c r="C580" s="358"/>
      <c r="D580" s="358"/>
      <c r="O580" s="350">
        <f t="shared" si="52"/>
        <v>0</v>
      </c>
      <c r="R580" s="352">
        <f t="shared" si="53"/>
        <v>-366</v>
      </c>
      <c r="W580" s="356">
        <f t="shared" si="54"/>
        <v>0</v>
      </c>
    </row>
    <row r="581" spans="1:23" ht="12.75" hidden="1" customHeight="1" x14ac:dyDescent="0.2">
      <c r="A581" s="386">
        <v>580</v>
      </c>
      <c r="B581" s="358"/>
      <c r="C581" s="358"/>
      <c r="D581" s="358"/>
      <c r="O581" s="350">
        <f t="shared" si="52"/>
        <v>0</v>
      </c>
      <c r="R581" s="352">
        <f t="shared" si="53"/>
        <v>-366</v>
      </c>
      <c r="W581" s="356">
        <f t="shared" si="54"/>
        <v>0</v>
      </c>
    </row>
    <row r="582" spans="1:23" ht="12.75" hidden="1" customHeight="1" x14ac:dyDescent="0.2">
      <c r="A582" s="386">
        <v>581</v>
      </c>
      <c r="B582" s="358"/>
      <c r="C582" s="358"/>
      <c r="D582" s="358"/>
      <c r="O582" s="350">
        <f t="shared" si="52"/>
        <v>0</v>
      </c>
      <c r="R582" s="352">
        <f t="shared" si="53"/>
        <v>-366</v>
      </c>
      <c r="W582" s="356">
        <f t="shared" si="54"/>
        <v>0</v>
      </c>
    </row>
    <row r="583" spans="1:23" ht="12.75" hidden="1" customHeight="1" x14ac:dyDescent="0.2">
      <c r="A583" s="386">
        <v>582</v>
      </c>
      <c r="B583" s="358"/>
      <c r="C583" s="358"/>
      <c r="D583" s="358"/>
      <c r="O583" s="350">
        <f t="shared" si="52"/>
        <v>0</v>
      </c>
      <c r="R583" s="352">
        <f t="shared" si="53"/>
        <v>-366</v>
      </c>
      <c r="W583" s="356">
        <f t="shared" si="54"/>
        <v>0</v>
      </c>
    </row>
    <row r="584" spans="1:23" ht="12.75" hidden="1" customHeight="1" x14ac:dyDescent="0.2">
      <c r="A584" s="386">
        <v>583</v>
      </c>
      <c r="B584" s="358"/>
      <c r="C584" s="358"/>
      <c r="D584" s="358"/>
      <c r="O584" s="350">
        <f t="shared" si="52"/>
        <v>0</v>
      </c>
      <c r="R584" s="352">
        <f t="shared" si="53"/>
        <v>-366</v>
      </c>
      <c r="W584" s="356">
        <f t="shared" si="54"/>
        <v>0</v>
      </c>
    </row>
    <row r="585" spans="1:23" ht="12.75" hidden="1" customHeight="1" x14ac:dyDescent="0.2">
      <c r="A585" s="386">
        <v>584</v>
      </c>
      <c r="B585" s="358"/>
      <c r="C585" s="358"/>
      <c r="D585" s="358"/>
      <c r="O585" s="350">
        <f t="shared" si="52"/>
        <v>0</v>
      </c>
      <c r="R585" s="352">
        <f t="shared" si="53"/>
        <v>-366</v>
      </c>
      <c r="W585" s="356">
        <f t="shared" si="54"/>
        <v>0</v>
      </c>
    </row>
    <row r="586" spans="1:23" ht="12.75" hidden="1" customHeight="1" x14ac:dyDescent="0.2">
      <c r="A586" s="386">
        <v>585</v>
      </c>
      <c r="B586" s="358"/>
      <c r="C586" s="358"/>
      <c r="D586" s="358"/>
      <c r="O586" s="350">
        <f t="shared" si="52"/>
        <v>0</v>
      </c>
      <c r="R586" s="352">
        <f t="shared" si="53"/>
        <v>-366</v>
      </c>
      <c r="W586" s="356">
        <f t="shared" si="54"/>
        <v>0</v>
      </c>
    </row>
    <row r="587" spans="1:23" ht="12.75" hidden="1" customHeight="1" x14ac:dyDescent="0.2">
      <c r="A587" s="386">
        <v>586</v>
      </c>
      <c r="B587" s="358"/>
      <c r="C587" s="358"/>
      <c r="D587" s="358"/>
      <c r="O587" s="350">
        <f t="shared" si="52"/>
        <v>0</v>
      </c>
      <c r="R587" s="352">
        <f t="shared" si="53"/>
        <v>-366</v>
      </c>
      <c r="W587" s="356">
        <f t="shared" si="54"/>
        <v>0</v>
      </c>
    </row>
    <row r="588" spans="1:23" ht="12.75" hidden="1" customHeight="1" x14ac:dyDescent="0.2">
      <c r="A588" s="386">
        <v>587</v>
      </c>
      <c r="B588" s="358"/>
      <c r="C588" s="358"/>
      <c r="D588" s="358"/>
      <c r="O588" s="350">
        <f t="shared" si="52"/>
        <v>0</v>
      </c>
      <c r="R588" s="352">
        <f t="shared" si="53"/>
        <v>-366</v>
      </c>
      <c r="W588" s="356">
        <f t="shared" si="54"/>
        <v>0</v>
      </c>
    </row>
    <row r="589" spans="1:23" ht="12.75" hidden="1" customHeight="1" x14ac:dyDescent="0.2">
      <c r="A589" s="386">
        <v>588</v>
      </c>
      <c r="B589" s="358"/>
      <c r="C589" s="358"/>
      <c r="D589" s="358"/>
      <c r="O589" s="350">
        <f t="shared" si="52"/>
        <v>0</v>
      </c>
      <c r="R589" s="352">
        <f t="shared" si="53"/>
        <v>-366</v>
      </c>
      <c r="W589" s="356">
        <f t="shared" si="54"/>
        <v>0</v>
      </c>
    </row>
    <row r="590" spans="1:23" ht="12.75" hidden="1" customHeight="1" x14ac:dyDescent="0.2">
      <c r="A590" s="386">
        <v>589</v>
      </c>
      <c r="B590" s="358"/>
      <c r="C590" s="358"/>
      <c r="D590" s="358"/>
      <c r="O590" s="350">
        <f t="shared" si="52"/>
        <v>0</v>
      </c>
      <c r="R590" s="352">
        <f t="shared" si="53"/>
        <v>-366</v>
      </c>
      <c r="W590" s="356">
        <f t="shared" si="54"/>
        <v>0</v>
      </c>
    </row>
    <row r="591" spans="1:23" ht="12.75" hidden="1" customHeight="1" x14ac:dyDescent="0.2">
      <c r="A591" s="386">
        <v>590</v>
      </c>
      <c r="B591" s="358"/>
      <c r="C591" s="358"/>
      <c r="D591" s="358"/>
      <c r="O591" s="350">
        <f t="shared" si="52"/>
        <v>0</v>
      </c>
      <c r="R591" s="352">
        <f t="shared" si="53"/>
        <v>-366</v>
      </c>
      <c r="W591" s="356">
        <f t="shared" si="54"/>
        <v>0</v>
      </c>
    </row>
    <row r="592" spans="1:23" ht="12.75" hidden="1" customHeight="1" x14ac:dyDescent="0.2">
      <c r="A592" s="386">
        <v>591</v>
      </c>
      <c r="B592" s="358"/>
      <c r="C592" s="358"/>
      <c r="D592" s="358"/>
      <c r="O592" s="350">
        <f t="shared" si="52"/>
        <v>0</v>
      </c>
      <c r="R592" s="352">
        <f t="shared" si="53"/>
        <v>-366</v>
      </c>
      <c r="W592" s="356">
        <f t="shared" si="54"/>
        <v>0</v>
      </c>
    </row>
    <row r="593" spans="1:23" ht="12.75" hidden="1" customHeight="1" x14ac:dyDescent="0.2">
      <c r="A593" s="386">
        <v>592</v>
      </c>
      <c r="B593" s="358"/>
      <c r="C593" s="358"/>
      <c r="D593" s="358"/>
      <c r="O593" s="350">
        <f t="shared" si="52"/>
        <v>0</v>
      </c>
      <c r="R593" s="352">
        <f t="shared" si="53"/>
        <v>-366</v>
      </c>
      <c r="W593" s="356">
        <f t="shared" si="54"/>
        <v>0</v>
      </c>
    </row>
    <row r="594" spans="1:23" ht="12.75" hidden="1" customHeight="1" x14ac:dyDescent="0.2">
      <c r="A594" s="386">
        <v>593</v>
      </c>
      <c r="B594" s="358"/>
      <c r="C594" s="358"/>
      <c r="D594" s="358"/>
      <c r="O594" s="350">
        <f t="shared" si="52"/>
        <v>0</v>
      </c>
      <c r="R594" s="352">
        <f t="shared" si="53"/>
        <v>-366</v>
      </c>
      <c r="W594" s="356">
        <f t="shared" si="54"/>
        <v>0</v>
      </c>
    </row>
    <row r="595" spans="1:23" ht="12.75" hidden="1" customHeight="1" x14ac:dyDescent="0.2">
      <c r="A595" s="386">
        <v>594</v>
      </c>
      <c r="B595" s="358"/>
      <c r="C595" s="358"/>
      <c r="D595" s="358"/>
      <c r="O595" s="350">
        <f t="shared" si="52"/>
        <v>0</v>
      </c>
      <c r="R595" s="352">
        <f t="shared" si="53"/>
        <v>-366</v>
      </c>
      <c r="W595" s="356">
        <f t="shared" si="54"/>
        <v>0</v>
      </c>
    </row>
    <row r="596" spans="1:23" ht="12.75" hidden="1" customHeight="1" x14ac:dyDescent="0.2">
      <c r="A596" s="386">
        <v>595</v>
      </c>
      <c r="B596" s="358"/>
      <c r="C596" s="358"/>
      <c r="D596" s="358"/>
      <c r="O596" s="350">
        <f t="shared" si="52"/>
        <v>0</v>
      </c>
      <c r="R596" s="352">
        <f t="shared" si="53"/>
        <v>-366</v>
      </c>
      <c r="W596" s="356">
        <f t="shared" si="54"/>
        <v>0</v>
      </c>
    </row>
    <row r="597" spans="1:23" ht="12.75" hidden="1" customHeight="1" x14ac:dyDescent="0.2">
      <c r="A597" s="386">
        <v>596</v>
      </c>
      <c r="B597" s="358"/>
      <c r="C597" s="358"/>
      <c r="D597" s="358"/>
      <c r="O597" s="350">
        <f t="shared" si="52"/>
        <v>0</v>
      </c>
      <c r="R597" s="352">
        <f t="shared" si="53"/>
        <v>-366</v>
      </c>
      <c r="W597" s="356">
        <f t="shared" si="54"/>
        <v>0</v>
      </c>
    </row>
    <row r="598" spans="1:23" ht="12.75" hidden="1" customHeight="1" x14ac:dyDescent="0.2">
      <c r="A598" s="386">
        <v>597</v>
      </c>
      <c r="B598" s="358"/>
      <c r="C598" s="358"/>
      <c r="D598" s="358"/>
      <c r="O598" s="350">
        <f t="shared" si="52"/>
        <v>0</v>
      </c>
      <c r="R598" s="352">
        <f t="shared" si="53"/>
        <v>-366</v>
      </c>
      <c r="W598" s="356">
        <f t="shared" si="54"/>
        <v>0</v>
      </c>
    </row>
    <row r="599" spans="1:23" ht="12.75" hidden="1" customHeight="1" x14ac:dyDescent="0.2">
      <c r="A599" s="386">
        <v>598</v>
      </c>
      <c r="B599" s="358"/>
      <c r="C599" s="358"/>
      <c r="D599" s="358"/>
      <c r="O599" s="350">
        <f t="shared" si="52"/>
        <v>0</v>
      </c>
      <c r="R599" s="352">
        <f t="shared" si="53"/>
        <v>-366</v>
      </c>
      <c r="W599" s="356">
        <f t="shared" si="54"/>
        <v>0</v>
      </c>
    </row>
    <row r="600" spans="1:23" ht="12.75" hidden="1" customHeight="1" x14ac:dyDescent="0.2">
      <c r="A600" s="386">
        <v>599</v>
      </c>
      <c r="B600" s="358"/>
      <c r="C600" s="358"/>
      <c r="D600" s="358"/>
      <c r="O600" s="350">
        <f t="shared" si="52"/>
        <v>0</v>
      </c>
      <c r="R600" s="352">
        <f t="shared" si="53"/>
        <v>-366</v>
      </c>
      <c r="W600" s="356">
        <f t="shared" si="54"/>
        <v>0</v>
      </c>
    </row>
    <row r="601" spans="1:23" ht="12.75" hidden="1" customHeight="1" x14ac:dyDescent="0.2">
      <c r="A601" s="386">
        <v>600</v>
      </c>
      <c r="B601" s="358"/>
      <c r="C601" s="358"/>
      <c r="D601" s="358"/>
      <c r="O601" s="350">
        <f t="shared" si="52"/>
        <v>0</v>
      </c>
      <c r="R601" s="352">
        <f t="shared" si="53"/>
        <v>-366</v>
      </c>
      <c r="W601" s="356">
        <f t="shared" si="54"/>
        <v>0</v>
      </c>
    </row>
    <row r="602" spans="1:23" ht="12.75" hidden="1" customHeight="1" x14ac:dyDescent="0.2">
      <c r="A602" s="386">
        <v>601</v>
      </c>
      <c r="B602" s="358"/>
      <c r="C602" s="358"/>
      <c r="D602" s="358"/>
      <c r="O602" s="350">
        <f t="shared" si="52"/>
        <v>0</v>
      </c>
      <c r="R602" s="352">
        <f t="shared" si="53"/>
        <v>-366</v>
      </c>
      <c r="W602" s="356">
        <f t="shared" si="54"/>
        <v>0</v>
      </c>
    </row>
    <row r="603" spans="1:23" ht="12.75" hidden="1" customHeight="1" x14ac:dyDescent="0.2">
      <c r="A603" s="386">
        <v>602</v>
      </c>
      <c r="B603" s="358"/>
      <c r="C603" s="358"/>
      <c r="D603" s="358"/>
      <c r="O603" s="350">
        <f t="shared" si="52"/>
        <v>0</v>
      </c>
      <c r="R603" s="352">
        <f t="shared" si="53"/>
        <v>-366</v>
      </c>
      <c r="W603" s="356">
        <f t="shared" si="54"/>
        <v>0</v>
      </c>
    </row>
    <row r="604" spans="1:23" ht="12.75" hidden="1" customHeight="1" x14ac:dyDescent="0.2">
      <c r="A604" s="386">
        <v>603</v>
      </c>
      <c r="B604" s="358"/>
      <c r="C604" s="358"/>
      <c r="D604" s="358"/>
      <c r="O604" s="350">
        <f t="shared" si="52"/>
        <v>0</v>
      </c>
      <c r="R604" s="352">
        <f t="shared" si="53"/>
        <v>-366</v>
      </c>
      <c r="W604" s="356">
        <f t="shared" si="54"/>
        <v>0</v>
      </c>
    </row>
    <row r="605" spans="1:23" ht="12.75" hidden="1" customHeight="1" x14ac:dyDescent="0.2">
      <c r="A605" s="386">
        <v>604</v>
      </c>
      <c r="B605" s="358"/>
      <c r="C605" s="358"/>
      <c r="D605" s="358"/>
      <c r="O605" s="350">
        <f t="shared" si="52"/>
        <v>0</v>
      </c>
      <c r="R605" s="352">
        <f t="shared" si="53"/>
        <v>-366</v>
      </c>
      <c r="W605" s="356">
        <f t="shared" si="54"/>
        <v>0</v>
      </c>
    </row>
    <row r="606" spans="1:23" ht="12.75" hidden="1" customHeight="1" x14ac:dyDescent="0.2">
      <c r="A606" s="386">
        <v>605</v>
      </c>
      <c r="B606" s="358"/>
      <c r="C606" s="358"/>
      <c r="D606" s="358"/>
      <c r="O606" s="350">
        <f t="shared" si="52"/>
        <v>0</v>
      </c>
      <c r="R606" s="352">
        <f t="shared" si="53"/>
        <v>-366</v>
      </c>
      <c r="W606" s="356">
        <f t="shared" si="54"/>
        <v>0</v>
      </c>
    </row>
    <row r="607" spans="1:23" ht="12.75" hidden="1" customHeight="1" x14ac:dyDescent="0.2">
      <c r="A607" s="386">
        <v>606</v>
      </c>
      <c r="B607" s="358"/>
      <c r="C607" s="358"/>
      <c r="D607" s="358"/>
      <c r="O607" s="350">
        <f t="shared" si="52"/>
        <v>0</v>
      </c>
      <c r="R607" s="352">
        <f t="shared" si="53"/>
        <v>-366</v>
      </c>
      <c r="W607" s="356">
        <f t="shared" si="54"/>
        <v>0</v>
      </c>
    </row>
    <row r="608" spans="1:23" ht="12.75" hidden="1" customHeight="1" x14ac:dyDescent="0.2">
      <c r="A608" s="386">
        <v>607</v>
      </c>
      <c r="B608" s="358"/>
      <c r="C608" s="358"/>
      <c r="D608" s="358"/>
      <c r="O608" s="350">
        <f t="shared" si="52"/>
        <v>0</v>
      </c>
      <c r="R608" s="352">
        <f t="shared" si="53"/>
        <v>-366</v>
      </c>
      <c r="W608" s="356">
        <f t="shared" si="54"/>
        <v>0</v>
      </c>
    </row>
    <row r="609" spans="1:23" ht="12.75" hidden="1" customHeight="1" x14ac:dyDescent="0.2">
      <c r="A609" s="386">
        <v>608</v>
      </c>
      <c r="B609" s="358"/>
      <c r="C609" s="358"/>
      <c r="D609" s="358"/>
      <c r="O609" s="350">
        <f t="shared" si="52"/>
        <v>0</v>
      </c>
      <c r="R609" s="352">
        <f t="shared" si="53"/>
        <v>-366</v>
      </c>
      <c r="W609" s="356">
        <f t="shared" si="54"/>
        <v>0</v>
      </c>
    </row>
    <row r="610" spans="1:23" ht="12.75" hidden="1" customHeight="1" x14ac:dyDescent="0.2">
      <c r="A610" s="386">
        <v>609</v>
      </c>
      <c r="B610" s="358"/>
      <c r="C610" s="358"/>
      <c r="D610" s="358"/>
      <c r="O610" s="350">
        <f t="shared" si="52"/>
        <v>0</v>
      </c>
      <c r="R610" s="352">
        <f t="shared" si="53"/>
        <v>-366</v>
      </c>
      <c r="W610" s="356">
        <f t="shared" si="54"/>
        <v>0</v>
      </c>
    </row>
    <row r="611" spans="1:23" ht="12.75" hidden="1" customHeight="1" x14ac:dyDescent="0.2">
      <c r="A611" s="386">
        <v>610</v>
      </c>
      <c r="B611" s="358"/>
      <c r="C611" s="358"/>
      <c r="D611" s="358"/>
      <c r="O611" s="350">
        <f t="shared" si="52"/>
        <v>0</v>
      </c>
      <c r="R611" s="352">
        <f t="shared" si="53"/>
        <v>-366</v>
      </c>
      <c r="W611" s="356">
        <f t="shared" si="54"/>
        <v>0</v>
      </c>
    </row>
    <row r="612" spans="1:23" ht="12.75" hidden="1" customHeight="1" x14ac:dyDescent="0.2">
      <c r="A612" s="386">
        <v>611</v>
      </c>
      <c r="B612" s="358"/>
      <c r="C612" s="358"/>
      <c r="D612" s="358"/>
      <c r="O612" s="350">
        <f t="shared" si="52"/>
        <v>0</v>
      </c>
      <c r="R612" s="352">
        <f t="shared" si="53"/>
        <v>-366</v>
      </c>
      <c r="W612" s="356">
        <f t="shared" si="54"/>
        <v>0</v>
      </c>
    </row>
    <row r="613" spans="1:23" ht="12.75" hidden="1" customHeight="1" x14ac:dyDescent="0.2">
      <c r="A613" s="386">
        <v>612</v>
      </c>
      <c r="B613" s="358"/>
      <c r="C613" s="358"/>
      <c r="D613" s="358"/>
      <c r="O613" s="350">
        <f t="shared" si="52"/>
        <v>0</v>
      </c>
      <c r="R613" s="352">
        <f t="shared" si="53"/>
        <v>-366</v>
      </c>
      <c r="W613" s="356">
        <f t="shared" si="54"/>
        <v>0</v>
      </c>
    </row>
    <row r="614" spans="1:23" ht="12.75" hidden="1" customHeight="1" x14ac:dyDescent="0.2">
      <c r="A614" s="386">
        <v>613</v>
      </c>
      <c r="B614" s="358"/>
      <c r="C614" s="358"/>
      <c r="D614" s="358"/>
      <c r="O614" s="350">
        <f t="shared" si="52"/>
        <v>0</v>
      </c>
      <c r="R614" s="352">
        <f t="shared" si="53"/>
        <v>-366</v>
      </c>
      <c r="W614" s="356">
        <f t="shared" si="54"/>
        <v>0</v>
      </c>
    </row>
    <row r="615" spans="1:23" ht="12.75" hidden="1" customHeight="1" x14ac:dyDescent="0.2">
      <c r="A615" s="386">
        <v>614</v>
      </c>
      <c r="B615" s="358"/>
      <c r="C615" s="358"/>
      <c r="D615" s="358"/>
      <c r="O615" s="350">
        <f t="shared" si="52"/>
        <v>0</v>
      </c>
      <c r="R615" s="352">
        <f t="shared" si="53"/>
        <v>-366</v>
      </c>
      <c r="W615" s="356">
        <f t="shared" si="54"/>
        <v>0</v>
      </c>
    </row>
    <row r="616" spans="1:23" ht="12.75" hidden="1" customHeight="1" x14ac:dyDescent="0.2">
      <c r="A616" s="386">
        <v>615</v>
      </c>
      <c r="B616" s="358"/>
      <c r="C616" s="358"/>
      <c r="D616" s="358"/>
      <c r="O616" s="350">
        <f t="shared" si="52"/>
        <v>0</v>
      </c>
      <c r="R616" s="352">
        <f t="shared" si="53"/>
        <v>-366</v>
      </c>
      <c r="W616" s="356">
        <f t="shared" si="54"/>
        <v>0</v>
      </c>
    </row>
    <row r="617" spans="1:23" ht="12.75" hidden="1" customHeight="1" x14ac:dyDescent="0.2">
      <c r="A617" s="386">
        <v>616</v>
      </c>
      <c r="B617" s="358"/>
      <c r="C617" s="358"/>
      <c r="D617" s="358"/>
      <c r="O617" s="350">
        <f t="shared" si="52"/>
        <v>0</v>
      </c>
      <c r="R617" s="352">
        <f t="shared" si="53"/>
        <v>-366</v>
      </c>
      <c r="W617" s="356">
        <f t="shared" si="54"/>
        <v>0</v>
      </c>
    </row>
    <row r="618" spans="1:23" ht="12.75" hidden="1" customHeight="1" x14ac:dyDescent="0.2">
      <c r="A618" s="386">
        <v>617</v>
      </c>
      <c r="B618" s="358"/>
      <c r="C618" s="358"/>
      <c r="D618" s="358"/>
      <c r="O618" s="350">
        <f t="shared" si="52"/>
        <v>0</v>
      </c>
      <c r="R618" s="352">
        <f t="shared" si="53"/>
        <v>-366</v>
      </c>
      <c r="W618" s="356">
        <f t="shared" si="54"/>
        <v>0</v>
      </c>
    </row>
    <row r="619" spans="1:23" ht="12.75" hidden="1" customHeight="1" x14ac:dyDescent="0.2">
      <c r="A619" s="386">
        <v>618</v>
      </c>
      <c r="B619" s="358"/>
      <c r="C619" s="358"/>
      <c r="D619" s="358"/>
      <c r="O619" s="350">
        <f t="shared" si="52"/>
        <v>0</v>
      </c>
      <c r="R619" s="352">
        <f t="shared" si="53"/>
        <v>-366</v>
      </c>
      <c r="W619" s="356">
        <f t="shared" si="54"/>
        <v>0</v>
      </c>
    </row>
    <row r="620" spans="1:23" ht="12.75" hidden="1" customHeight="1" x14ac:dyDescent="0.2">
      <c r="A620" s="386">
        <v>619</v>
      </c>
      <c r="B620" s="358"/>
      <c r="C620" s="358"/>
      <c r="D620" s="358"/>
      <c r="O620" s="350">
        <f t="shared" si="52"/>
        <v>0</v>
      </c>
      <c r="R620" s="352">
        <f t="shared" si="53"/>
        <v>-366</v>
      </c>
      <c r="W620" s="356">
        <f t="shared" si="54"/>
        <v>0</v>
      </c>
    </row>
    <row r="621" spans="1:23" ht="12.75" hidden="1" customHeight="1" x14ac:dyDescent="0.2">
      <c r="A621" s="386">
        <v>620</v>
      </c>
      <c r="B621" s="358"/>
      <c r="C621" s="358"/>
      <c r="D621" s="358"/>
      <c r="O621" s="350">
        <f t="shared" ref="O621:O684" si="55">M621</f>
        <v>0</v>
      </c>
      <c r="R621" s="352">
        <f t="shared" ref="R621:R684" si="56">SUM(M621-366)</f>
        <v>-366</v>
      </c>
      <c r="W621" s="356">
        <f t="shared" ref="W621:W684" si="57">M621</f>
        <v>0</v>
      </c>
    </row>
    <row r="622" spans="1:23" ht="12.75" hidden="1" customHeight="1" x14ac:dyDescent="0.2">
      <c r="A622" s="386">
        <v>621</v>
      </c>
      <c r="B622" s="358"/>
      <c r="C622" s="358"/>
      <c r="D622" s="358"/>
      <c r="O622" s="350">
        <f t="shared" si="55"/>
        <v>0</v>
      </c>
      <c r="R622" s="352">
        <f t="shared" si="56"/>
        <v>-366</v>
      </c>
      <c r="W622" s="356">
        <f t="shared" si="57"/>
        <v>0</v>
      </c>
    </row>
    <row r="623" spans="1:23" ht="12.75" hidden="1" customHeight="1" x14ac:dyDescent="0.2">
      <c r="A623" s="386">
        <v>622</v>
      </c>
      <c r="B623" s="358"/>
      <c r="C623" s="358"/>
      <c r="D623" s="358"/>
      <c r="O623" s="350">
        <f t="shared" si="55"/>
        <v>0</v>
      </c>
      <c r="R623" s="352">
        <f t="shared" si="56"/>
        <v>-366</v>
      </c>
      <c r="W623" s="356">
        <f t="shared" si="57"/>
        <v>0</v>
      </c>
    </row>
    <row r="624" spans="1:23" ht="12.75" hidden="1" customHeight="1" x14ac:dyDescent="0.2">
      <c r="A624" s="386">
        <v>623</v>
      </c>
      <c r="B624" s="358"/>
      <c r="C624" s="358"/>
      <c r="D624" s="358"/>
      <c r="O624" s="350">
        <f t="shared" si="55"/>
        <v>0</v>
      </c>
      <c r="R624" s="352">
        <f t="shared" si="56"/>
        <v>-366</v>
      </c>
      <c r="W624" s="356">
        <f t="shared" si="57"/>
        <v>0</v>
      </c>
    </row>
    <row r="625" spans="1:23" ht="12.75" hidden="1" customHeight="1" x14ac:dyDescent="0.2">
      <c r="A625" s="386">
        <v>624</v>
      </c>
      <c r="B625" s="358"/>
      <c r="C625" s="358"/>
      <c r="D625" s="358"/>
      <c r="O625" s="350">
        <f t="shared" si="55"/>
        <v>0</v>
      </c>
      <c r="R625" s="352">
        <f t="shared" si="56"/>
        <v>-366</v>
      </c>
      <c r="W625" s="356">
        <f t="shared" si="57"/>
        <v>0</v>
      </c>
    </row>
    <row r="626" spans="1:23" ht="12.75" hidden="1" customHeight="1" x14ac:dyDescent="0.2">
      <c r="A626" s="386">
        <v>625</v>
      </c>
      <c r="B626" s="358"/>
      <c r="C626" s="358"/>
      <c r="D626" s="358"/>
      <c r="O626" s="350">
        <f t="shared" si="55"/>
        <v>0</v>
      </c>
      <c r="R626" s="352">
        <f t="shared" si="56"/>
        <v>-366</v>
      </c>
      <c r="W626" s="356">
        <f t="shared" si="57"/>
        <v>0</v>
      </c>
    </row>
    <row r="627" spans="1:23" ht="12.75" hidden="1" customHeight="1" x14ac:dyDescent="0.2">
      <c r="A627" s="386">
        <v>626</v>
      </c>
      <c r="B627" s="358"/>
      <c r="C627" s="358"/>
      <c r="D627" s="358"/>
      <c r="O627" s="350">
        <f t="shared" si="55"/>
        <v>0</v>
      </c>
      <c r="R627" s="352">
        <f t="shared" si="56"/>
        <v>-366</v>
      </c>
      <c r="W627" s="356">
        <f t="shared" si="57"/>
        <v>0</v>
      </c>
    </row>
    <row r="628" spans="1:23" ht="12.75" hidden="1" customHeight="1" x14ac:dyDescent="0.2">
      <c r="A628" s="386">
        <v>627</v>
      </c>
      <c r="B628" s="358"/>
      <c r="C628" s="358"/>
      <c r="D628" s="358"/>
      <c r="O628" s="350">
        <f t="shared" si="55"/>
        <v>0</v>
      </c>
      <c r="R628" s="352">
        <f t="shared" si="56"/>
        <v>-366</v>
      </c>
      <c r="W628" s="356">
        <f t="shared" si="57"/>
        <v>0</v>
      </c>
    </row>
    <row r="629" spans="1:23" ht="12.75" hidden="1" customHeight="1" x14ac:dyDescent="0.2">
      <c r="A629" s="386">
        <v>628</v>
      </c>
      <c r="B629" s="358"/>
      <c r="C629" s="358"/>
      <c r="D629" s="358"/>
      <c r="O629" s="350">
        <f t="shared" si="55"/>
        <v>0</v>
      </c>
      <c r="R629" s="352">
        <f t="shared" si="56"/>
        <v>-366</v>
      </c>
      <c r="W629" s="356">
        <f t="shared" si="57"/>
        <v>0</v>
      </c>
    </row>
    <row r="630" spans="1:23" ht="12.75" hidden="1" customHeight="1" x14ac:dyDescent="0.2">
      <c r="A630" s="386">
        <v>629</v>
      </c>
      <c r="B630" s="358"/>
      <c r="C630" s="358"/>
      <c r="D630" s="358"/>
      <c r="O630" s="350">
        <f t="shared" si="55"/>
        <v>0</v>
      </c>
      <c r="R630" s="352">
        <f t="shared" si="56"/>
        <v>-366</v>
      </c>
      <c r="W630" s="356">
        <f t="shared" si="57"/>
        <v>0</v>
      </c>
    </row>
    <row r="631" spans="1:23" ht="12.75" hidden="1" customHeight="1" x14ac:dyDescent="0.2">
      <c r="A631" s="386">
        <v>630</v>
      </c>
      <c r="B631" s="358"/>
      <c r="C631" s="358"/>
      <c r="D631" s="358"/>
      <c r="O631" s="350">
        <f t="shared" si="55"/>
        <v>0</v>
      </c>
      <c r="R631" s="352">
        <f t="shared" si="56"/>
        <v>-366</v>
      </c>
      <c r="W631" s="356">
        <f t="shared" si="57"/>
        <v>0</v>
      </c>
    </row>
    <row r="632" spans="1:23" ht="12.75" hidden="1" customHeight="1" x14ac:dyDescent="0.2">
      <c r="A632" s="386">
        <v>631</v>
      </c>
      <c r="B632" s="358"/>
      <c r="C632" s="358"/>
      <c r="D632" s="358"/>
      <c r="O632" s="350">
        <f t="shared" si="55"/>
        <v>0</v>
      </c>
      <c r="R632" s="352">
        <f t="shared" si="56"/>
        <v>-366</v>
      </c>
      <c r="W632" s="356">
        <f t="shared" si="57"/>
        <v>0</v>
      </c>
    </row>
    <row r="633" spans="1:23" ht="12.75" hidden="1" customHeight="1" x14ac:dyDescent="0.2">
      <c r="A633" s="386">
        <v>632</v>
      </c>
      <c r="B633" s="358"/>
      <c r="C633" s="358"/>
      <c r="D633" s="358"/>
      <c r="O633" s="350">
        <f t="shared" si="55"/>
        <v>0</v>
      </c>
      <c r="R633" s="352">
        <f t="shared" si="56"/>
        <v>-366</v>
      </c>
      <c r="W633" s="356">
        <f t="shared" si="57"/>
        <v>0</v>
      </c>
    </row>
    <row r="634" spans="1:23" ht="12.75" hidden="1" customHeight="1" x14ac:dyDescent="0.2">
      <c r="A634" s="386">
        <v>633</v>
      </c>
      <c r="B634" s="358"/>
      <c r="C634" s="358"/>
      <c r="D634" s="358"/>
      <c r="O634" s="350">
        <f t="shared" si="55"/>
        <v>0</v>
      </c>
      <c r="R634" s="352">
        <f t="shared" si="56"/>
        <v>-366</v>
      </c>
      <c r="W634" s="356">
        <f t="shared" si="57"/>
        <v>0</v>
      </c>
    </row>
    <row r="635" spans="1:23" ht="12.75" hidden="1" customHeight="1" x14ac:dyDescent="0.2">
      <c r="A635" s="386">
        <v>634</v>
      </c>
      <c r="B635" s="358"/>
      <c r="C635" s="358"/>
      <c r="D635" s="358"/>
      <c r="O635" s="350">
        <f t="shared" si="55"/>
        <v>0</v>
      </c>
      <c r="R635" s="352">
        <f t="shared" si="56"/>
        <v>-366</v>
      </c>
      <c r="W635" s="356">
        <f t="shared" si="57"/>
        <v>0</v>
      </c>
    </row>
    <row r="636" spans="1:23" ht="12.75" hidden="1" customHeight="1" x14ac:dyDescent="0.2">
      <c r="A636" s="386">
        <v>635</v>
      </c>
      <c r="B636" s="358"/>
      <c r="C636" s="358"/>
      <c r="D636" s="358"/>
      <c r="O636" s="350">
        <f t="shared" si="55"/>
        <v>0</v>
      </c>
      <c r="R636" s="352">
        <f t="shared" si="56"/>
        <v>-366</v>
      </c>
      <c r="W636" s="356">
        <f t="shared" si="57"/>
        <v>0</v>
      </c>
    </row>
    <row r="637" spans="1:23" ht="12.75" hidden="1" customHeight="1" x14ac:dyDescent="0.2">
      <c r="A637" s="386">
        <v>636</v>
      </c>
      <c r="B637" s="358"/>
      <c r="C637" s="358"/>
      <c r="D637" s="358"/>
      <c r="O637" s="350">
        <f t="shared" si="55"/>
        <v>0</v>
      </c>
      <c r="R637" s="352">
        <f t="shared" si="56"/>
        <v>-366</v>
      </c>
      <c r="W637" s="356">
        <f t="shared" si="57"/>
        <v>0</v>
      </c>
    </row>
    <row r="638" spans="1:23" ht="12.75" hidden="1" customHeight="1" x14ac:dyDescent="0.2">
      <c r="A638" s="386">
        <v>637</v>
      </c>
      <c r="B638" s="358"/>
      <c r="C638" s="358"/>
      <c r="D638" s="358"/>
      <c r="O638" s="350">
        <f t="shared" si="55"/>
        <v>0</v>
      </c>
      <c r="R638" s="352">
        <f t="shared" si="56"/>
        <v>-366</v>
      </c>
      <c r="W638" s="356">
        <f t="shared" si="57"/>
        <v>0</v>
      </c>
    </row>
    <row r="639" spans="1:23" ht="12.75" hidden="1" customHeight="1" x14ac:dyDescent="0.2">
      <c r="A639" s="386">
        <v>638</v>
      </c>
      <c r="B639" s="358"/>
      <c r="C639" s="358"/>
      <c r="D639" s="358"/>
      <c r="O639" s="350">
        <f t="shared" si="55"/>
        <v>0</v>
      </c>
      <c r="R639" s="352">
        <f t="shared" si="56"/>
        <v>-366</v>
      </c>
      <c r="W639" s="356">
        <f t="shared" si="57"/>
        <v>0</v>
      </c>
    </row>
    <row r="640" spans="1:23" ht="12.75" hidden="1" customHeight="1" x14ac:dyDescent="0.2">
      <c r="A640" s="386">
        <v>639</v>
      </c>
      <c r="B640" s="358"/>
      <c r="C640" s="358"/>
      <c r="D640" s="358"/>
      <c r="O640" s="350">
        <f t="shared" si="55"/>
        <v>0</v>
      </c>
      <c r="R640" s="352">
        <f t="shared" si="56"/>
        <v>-366</v>
      </c>
      <c r="W640" s="356">
        <f t="shared" si="57"/>
        <v>0</v>
      </c>
    </row>
    <row r="641" spans="1:23" ht="12.75" hidden="1" customHeight="1" x14ac:dyDescent="0.2">
      <c r="A641" s="386">
        <v>640</v>
      </c>
      <c r="B641" s="358"/>
      <c r="C641" s="358"/>
      <c r="D641" s="358"/>
      <c r="O641" s="350">
        <f t="shared" si="55"/>
        <v>0</v>
      </c>
      <c r="R641" s="352">
        <f t="shared" si="56"/>
        <v>-366</v>
      </c>
      <c r="W641" s="356">
        <f t="shared" si="57"/>
        <v>0</v>
      </c>
    </row>
    <row r="642" spans="1:23" ht="12.75" hidden="1" customHeight="1" x14ac:dyDescent="0.2">
      <c r="A642" s="386">
        <v>641</v>
      </c>
      <c r="B642" s="358"/>
      <c r="C642" s="358"/>
      <c r="D642" s="358"/>
      <c r="O642" s="350">
        <f t="shared" si="55"/>
        <v>0</v>
      </c>
      <c r="R642" s="352">
        <f t="shared" si="56"/>
        <v>-366</v>
      </c>
      <c r="W642" s="356">
        <f t="shared" si="57"/>
        <v>0</v>
      </c>
    </row>
    <row r="643" spans="1:23" ht="12.75" hidden="1" customHeight="1" x14ac:dyDescent="0.2">
      <c r="A643" s="386">
        <v>642</v>
      </c>
      <c r="B643" s="358"/>
      <c r="C643" s="358"/>
      <c r="D643" s="358"/>
      <c r="O643" s="350">
        <f t="shared" si="55"/>
        <v>0</v>
      </c>
      <c r="R643" s="352">
        <f t="shared" si="56"/>
        <v>-366</v>
      </c>
      <c r="W643" s="356">
        <f t="shared" si="57"/>
        <v>0</v>
      </c>
    </row>
    <row r="644" spans="1:23" ht="12.75" hidden="1" customHeight="1" x14ac:dyDescent="0.2">
      <c r="A644" s="386">
        <v>643</v>
      </c>
      <c r="B644" s="358"/>
      <c r="C644" s="358"/>
      <c r="D644" s="358"/>
      <c r="O644" s="350">
        <f t="shared" si="55"/>
        <v>0</v>
      </c>
      <c r="R644" s="352">
        <f t="shared" si="56"/>
        <v>-366</v>
      </c>
      <c r="W644" s="356">
        <f t="shared" si="57"/>
        <v>0</v>
      </c>
    </row>
    <row r="645" spans="1:23" ht="12.75" hidden="1" customHeight="1" x14ac:dyDescent="0.2">
      <c r="A645" s="386">
        <v>644</v>
      </c>
      <c r="B645" s="358"/>
      <c r="C645" s="358"/>
      <c r="D645" s="358"/>
      <c r="O645" s="350">
        <f t="shared" si="55"/>
        <v>0</v>
      </c>
      <c r="R645" s="352">
        <f t="shared" si="56"/>
        <v>-366</v>
      </c>
      <c r="W645" s="356">
        <f t="shared" si="57"/>
        <v>0</v>
      </c>
    </row>
    <row r="646" spans="1:23" ht="12.75" hidden="1" customHeight="1" x14ac:dyDescent="0.2">
      <c r="A646" s="386">
        <v>645</v>
      </c>
      <c r="B646" s="358"/>
      <c r="C646" s="358"/>
      <c r="D646" s="358"/>
      <c r="O646" s="350">
        <f t="shared" si="55"/>
        <v>0</v>
      </c>
      <c r="R646" s="352">
        <f t="shared" si="56"/>
        <v>-366</v>
      </c>
      <c r="W646" s="356">
        <f t="shared" si="57"/>
        <v>0</v>
      </c>
    </row>
    <row r="647" spans="1:23" ht="12.75" hidden="1" customHeight="1" x14ac:dyDescent="0.2">
      <c r="A647" s="386">
        <v>646</v>
      </c>
      <c r="B647" s="358"/>
      <c r="C647" s="358"/>
      <c r="D647" s="358"/>
      <c r="O647" s="350">
        <f t="shared" si="55"/>
        <v>0</v>
      </c>
      <c r="R647" s="352">
        <f t="shared" si="56"/>
        <v>-366</v>
      </c>
      <c r="W647" s="356">
        <f t="shared" si="57"/>
        <v>0</v>
      </c>
    </row>
    <row r="648" spans="1:23" ht="12.75" hidden="1" customHeight="1" x14ac:dyDescent="0.2">
      <c r="A648" s="386">
        <v>647</v>
      </c>
      <c r="B648" s="358"/>
      <c r="C648" s="358"/>
      <c r="D648" s="358"/>
      <c r="O648" s="350">
        <f t="shared" si="55"/>
        <v>0</v>
      </c>
      <c r="R648" s="352">
        <f t="shared" si="56"/>
        <v>-366</v>
      </c>
      <c r="W648" s="356">
        <f t="shared" si="57"/>
        <v>0</v>
      </c>
    </row>
    <row r="649" spans="1:23" ht="12.75" hidden="1" customHeight="1" x14ac:dyDescent="0.2">
      <c r="A649" s="386">
        <v>648</v>
      </c>
      <c r="B649" s="358"/>
      <c r="C649" s="358"/>
      <c r="D649" s="358"/>
      <c r="O649" s="350">
        <f t="shared" si="55"/>
        <v>0</v>
      </c>
      <c r="R649" s="352">
        <f t="shared" si="56"/>
        <v>-366</v>
      </c>
      <c r="W649" s="356">
        <f t="shared" si="57"/>
        <v>0</v>
      </c>
    </row>
    <row r="650" spans="1:23" ht="12.75" hidden="1" customHeight="1" x14ac:dyDescent="0.2">
      <c r="A650" s="386">
        <v>649</v>
      </c>
      <c r="B650" s="358"/>
      <c r="C650" s="358"/>
      <c r="D650" s="358"/>
      <c r="O650" s="350">
        <f t="shared" si="55"/>
        <v>0</v>
      </c>
      <c r="R650" s="352">
        <f t="shared" si="56"/>
        <v>-366</v>
      </c>
      <c r="W650" s="356">
        <f t="shared" si="57"/>
        <v>0</v>
      </c>
    </row>
    <row r="651" spans="1:23" ht="12.75" hidden="1" customHeight="1" x14ac:dyDescent="0.2">
      <c r="A651" s="386">
        <v>650</v>
      </c>
      <c r="B651" s="358"/>
      <c r="C651" s="358"/>
      <c r="D651" s="358"/>
      <c r="O651" s="350">
        <f t="shared" si="55"/>
        <v>0</v>
      </c>
      <c r="R651" s="352">
        <f t="shared" si="56"/>
        <v>-366</v>
      </c>
      <c r="W651" s="356">
        <f t="shared" si="57"/>
        <v>0</v>
      </c>
    </row>
    <row r="652" spans="1:23" ht="12.75" hidden="1" customHeight="1" x14ac:dyDescent="0.2">
      <c r="A652" s="386">
        <v>651</v>
      </c>
      <c r="B652" s="358"/>
      <c r="C652" s="358"/>
      <c r="D652" s="358"/>
      <c r="O652" s="350">
        <f t="shared" si="55"/>
        <v>0</v>
      </c>
      <c r="R652" s="352">
        <f t="shared" si="56"/>
        <v>-366</v>
      </c>
      <c r="W652" s="356">
        <f t="shared" si="57"/>
        <v>0</v>
      </c>
    </row>
    <row r="653" spans="1:23" ht="12.75" hidden="1" customHeight="1" x14ac:dyDescent="0.2">
      <c r="A653" s="386">
        <v>652</v>
      </c>
      <c r="B653" s="358"/>
      <c r="C653" s="358"/>
      <c r="D653" s="358"/>
      <c r="O653" s="350">
        <f t="shared" si="55"/>
        <v>0</v>
      </c>
      <c r="R653" s="352">
        <f t="shared" si="56"/>
        <v>-366</v>
      </c>
      <c r="W653" s="356">
        <f t="shared" si="57"/>
        <v>0</v>
      </c>
    </row>
    <row r="654" spans="1:23" ht="12.75" hidden="1" customHeight="1" x14ac:dyDescent="0.2">
      <c r="A654" s="386">
        <v>653</v>
      </c>
      <c r="B654" s="358"/>
      <c r="C654" s="358"/>
      <c r="D654" s="358"/>
      <c r="O654" s="350">
        <f t="shared" si="55"/>
        <v>0</v>
      </c>
      <c r="R654" s="352">
        <f t="shared" si="56"/>
        <v>-366</v>
      </c>
      <c r="W654" s="356">
        <f t="shared" si="57"/>
        <v>0</v>
      </c>
    </row>
    <row r="655" spans="1:23" ht="12.75" hidden="1" customHeight="1" x14ac:dyDescent="0.2">
      <c r="A655" s="386">
        <v>654</v>
      </c>
      <c r="B655" s="358"/>
      <c r="C655" s="358"/>
      <c r="D655" s="358"/>
      <c r="O655" s="350">
        <f t="shared" si="55"/>
        <v>0</v>
      </c>
      <c r="R655" s="352">
        <f t="shared" si="56"/>
        <v>-366</v>
      </c>
      <c r="W655" s="356">
        <f t="shared" si="57"/>
        <v>0</v>
      </c>
    </row>
    <row r="656" spans="1:23" ht="12.75" hidden="1" customHeight="1" x14ac:dyDescent="0.2">
      <c r="A656" s="386">
        <v>655</v>
      </c>
      <c r="B656" s="358"/>
      <c r="C656" s="358"/>
      <c r="D656" s="358"/>
      <c r="O656" s="350">
        <f t="shared" si="55"/>
        <v>0</v>
      </c>
      <c r="R656" s="352">
        <f t="shared" si="56"/>
        <v>-366</v>
      </c>
      <c r="W656" s="356">
        <f t="shared" si="57"/>
        <v>0</v>
      </c>
    </row>
    <row r="657" spans="1:34" ht="12.75" hidden="1" customHeight="1" x14ac:dyDescent="0.2">
      <c r="A657" s="386">
        <v>656</v>
      </c>
      <c r="B657" s="358"/>
      <c r="C657" s="358"/>
      <c r="D657" s="358"/>
      <c r="O657" s="350">
        <f t="shared" si="55"/>
        <v>0</v>
      </c>
      <c r="R657" s="352">
        <f t="shared" si="56"/>
        <v>-366</v>
      </c>
      <c r="W657" s="356">
        <f t="shared" si="57"/>
        <v>0</v>
      </c>
    </row>
    <row r="658" spans="1:34" ht="12.75" hidden="1" customHeight="1" x14ac:dyDescent="0.2">
      <c r="A658" s="386">
        <v>657</v>
      </c>
      <c r="B658" s="358"/>
      <c r="C658" s="358"/>
      <c r="D658" s="358"/>
      <c r="O658" s="350">
        <f t="shared" si="55"/>
        <v>0</v>
      </c>
      <c r="R658" s="352">
        <f t="shared" si="56"/>
        <v>-366</v>
      </c>
      <c r="W658" s="356">
        <f t="shared" si="57"/>
        <v>0</v>
      </c>
    </row>
    <row r="659" spans="1:34" ht="12.75" hidden="1" customHeight="1" x14ac:dyDescent="0.2">
      <c r="A659" s="386">
        <v>658</v>
      </c>
      <c r="B659" s="358"/>
      <c r="C659" s="358"/>
      <c r="D659" s="358"/>
      <c r="O659" s="350">
        <f t="shared" si="55"/>
        <v>0</v>
      </c>
      <c r="R659" s="352">
        <f t="shared" si="56"/>
        <v>-366</v>
      </c>
      <c r="W659" s="356">
        <f t="shared" si="57"/>
        <v>0</v>
      </c>
    </row>
    <row r="660" spans="1:34" ht="12.75" hidden="1" customHeight="1" x14ac:dyDescent="0.2">
      <c r="A660" s="386">
        <v>659</v>
      </c>
      <c r="B660" s="358"/>
      <c r="C660" s="358"/>
      <c r="D660" s="358"/>
      <c r="O660" s="350">
        <f t="shared" si="55"/>
        <v>0</v>
      </c>
      <c r="R660" s="352">
        <f t="shared" si="56"/>
        <v>-366</v>
      </c>
      <c r="W660" s="356">
        <f t="shared" si="57"/>
        <v>0</v>
      </c>
    </row>
    <row r="661" spans="1:34" ht="12.75" hidden="1" customHeight="1" x14ac:dyDescent="0.2">
      <c r="A661" s="386">
        <v>660</v>
      </c>
      <c r="B661" s="358"/>
      <c r="C661" s="358"/>
      <c r="D661" s="358"/>
      <c r="O661" s="350">
        <f t="shared" si="55"/>
        <v>0</v>
      </c>
      <c r="R661" s="352">
        <f t="shared" si="56"/>
        <v>-366</v>
      </c>
      <c r="W661" s="356">
        <f t="shared" si="57"/>
        <v>0</v>
      </c>
    </row>
    <row r="662" spans="1:34" ht="12.75" hidden="1" customHeight="1" x14ac:dyDescent="0.2">
      <c r="A662" s="386">
        <v>661</v>
      </c>
      <c r="B662" s="358"/>
      <c r="C662" s="358"/>
      <c r="D662" s="358"/>
      <c r="O662" s="350">
        <f t="shared" si="55"/>
        <v>0</v>
      </c>
      <c r="R662" s="352">
        <f t="shared" si="56"/>
        <v>-366</v>
      </c>
      <c r="W662" s="356">
        <f t="shared" si="57"/>
        <v>0</v>
      </c>
    </row>
    <row r="663" spans="1:34" ht="12.75" hidden="1" customHeight="1" x14ac:dyDescent="0.2">
      <c r="A663" s="386">
        <v>662</v>
      </c>
      <c r="B663" s="358"/>
      <c r="C663" s="358"/>
      <c r="D663" s="358"/>
      <c r="O663" s="350">
        <f t="shared" si="55"/>
        <v>0</v>
      </c>
      <c r="R663" s="352">
        <f t="shared" si="56"/>
        <v>-366</v>
      </c>
      <c r="W663" s="356">
        <f t="shared" si="57"/>
        <v>0</v>
      </c>
    </row>
    <row r="664" spans="1:34" ht="12.75" hidden="1" customHeight="1" x14ac:dyDescent="0.2">
      <c r="A664" s="386">
        <v>663</v>
      </c>
      <c r="B664" s="358"/>
      <c r="C664" s="358"/>
      <c r="D664" s="358"/>
      <c r="O664" s="350">
        <f t="shared" si="55"/>
        <v>0</v>
      </c>
      <c r="R664" s="352">
        <f t="shared" si="56"/>
        <v>-366</v>
      </c>
      <c r="W664" s="356">
        <f t="shared" si="57"/>
        <v>0</v>
      </c>
    </row>
    <row r="665" spans="1:34" ht="12.75" hidden="1" customHeight="1" x14ac:dyDescent="0.2">
      <c r="A665" s="386">
        <v>664</v>
      </c>
      <c r="B665" s="358"/>
      <c r="C665" s="358"/>
      <c r="D665" s="358"/>
      <c r="O665" s="350">
        <f t="shared" si="55"/>
        <v>0</v>
      </c>
      <c r="R665" s="352">
        <f t="shared" si="56"/>
        <v>-366</v>
      </c>
      <c r="W665" s="356">
        <f t="shared" si="57"/>
        <v>0</v>
      </c>
    </row>
    <row r="666" spans="1:34" ht="12.75" hidden="1" customHeight="1" x14ac:dyDescent="0.2">
      <c r="A666" s="386">
        <v>665</v>
      </c>
      <c r="B666" s="358"/>
      <c r="C666" s="358"/>
      <c r="D666" s="358"/>
      <c r="O666" s="350">
        <f t="shared" si="55"/>
        <v>0</v>
      </c>
      <c r="R666" s="352">
        <f t="shared" si="56"/>
        <v>-366</v>
      </c>
      <c r="W666" s="356">
        <f t="shared" si="57"/>
        <v>0</v>
      </c>
    </row>
    <row r="667" spans="1:34" ht="12.75" hidden="1" customHeight="1" x14ac:dyDescent="0.2">
      <c r="A667" s="386">
        <v>666</v>
      </c>
      <c r="B667" s="342"/>
      <c r="C667" s="358"/>
      <c r="D667" s="344"/>
      <c r="E667" s="436"/>
      <c r="F667" s="359"/>
      <c r="G667" s="360"/>
      <c r="H667" s="360"/>
      <c r="I667" s="345"/>
      <c r="J667" s="344"/>
      <c r="K667" s="361"/>
      <c r="L667" s="362"/>
      <c r="M667" s="363"/>
      <c r="N667" s="349"/>
      <c r="P667" s="364"/>
      <c r="Q667" s="364"/>
      <c r="R667" s="352"/>
      <c r="S667" s="358"/>
      <c r="T667" s="365"/>
      <c r="U667" s="355"/>
      <c r="V667" s="355"/>
      <c r="W667" s="356"/>
      <c r="X667" s="366"/>
      <c r="Y667" s="358"/>
      <c r="Z667" s="358"/>
      <c r="AA667" s="358"/>
      <c r="AB667" s="358"/>
      <c r="AC667" s="358"/>
      <c r="AD667" s="358"/>
      <c r="AE667" s="358"/>
      <c r="AF667" s="358"/>
      <c r="AG667" s="358"/>
      <c r="AH667" s="358"/>
    </row>
    <row r="668" spans="1:34" ht="12.75" hidden="1" customHeight="1" x14ac:dyDescent="0.2">
      <c r="A668" s="386">
        <v>667</v>
      </c>
      <c r="B668" s="358"/>
      <c r="C668" s="358"/>
      <c r="D668" s="358"/>
      <c r="O668" s="350">
        <f t="shared" si="55"/>
        <v>0</v>
      </c>
      <c r="R668" s="352">
        <f t="shared" si="56"/>
        <v>-366</v>
      </c>
      <c r="W668" s="356">
        <f t="shared" si="57"/>
        <v>0</v>
      </c>
    </row>
    <row r="669" spans="1:34" ht="12.75" hidden="1" customHeight="1" x14ac:dyDescent="0.2">
      <c r="A669" s="386">
        <v>668</v>
      </c>
      <c r="B669" s="358"/>
      <c r="C669" s="358"/>
      <c r="D669" s="358"/>
      <c r="O669" s="350">
        <f t="shared" si="55"/>
        <v>0</v>
      </c>
      <c r="R669" s="352">
        <f t="shared" si="56"/>
        <v>-366</v>
      </c>
      <c r="W669" s="356">
        <f t="shared" si="57"/>
        <v>0</v>
      </c>
    </row>
    <row r="670" spans="1:34" ht="12.75" hidden="1" customHeight="1" x14ac:dyDescent="0.2">
      <c r="A670" s="386">
        <v>669</v>
      </c>
      <c r="B670" s="358"/>
      <c r="C670" s="358"/>
      <c r="D670" s="358"/>
      <c r="O670" s="350">
        <f t="shared" si="55"/>
        <v>0</v>
      </c>
      <c r="R670" s="352">
        <f t="shared" si="56"/>
        <v>-366</v>
      </c>
      <c r="W670" s="356">
        <f t="shared" si="57"/>
        <v>0</v>
      </c>
    </row>
    <row r="671" spans="1:34" ht="12.75" hidden="1" customHeight="1" x14ac:dyDescent="0.2">
      <c r="A671" s="386">
        <v>670</v>
      </c>
      <c r="B671" s="358"/>
      <c r="C671" s="358"/>
      <c r="D671" s="358"/>
      <c r="O671" s="350">
        <f t="shared" si="55"/>
        <v>0</v>
      </c>
      <c r="R671" s="352">
        <f t="shared" si="56"/>
        <v>-366</v>
      </c>
      <c r="W671" s="356">
        <f t="shared" si="57"/>
        <v>0</v>
      </c>
    </row>
    <row r="672" spans="1:34" ht="12.75" hidden="1" customHeight="1" x14ac:dyDescent="0.2">
      <c r="A672" s="386">
        <v>671</v>
      </c>
      <c r="B672" s="358"/>
      <c r="C672" s="358"/>
      <c r="D672" s="358"/>
      <c r="O672" s="350">
        <f t="shared" si="55"/>
        <v>0</v>
      </c>
      <c r="R672" s="352">
        <f t="shared" si="56"/>
        <v>-366</v>
      </c>
      <c r="W672" s="356">
        <f t="shared" si="57"/>
        <v>0</v>
      </c>
    </row>
    <row r="673" spans="1:23" ht="12.75" hidden="1" customHeight="1" x14ac:dyDescent="0.2">
      <c r="A673" s="386">
        <v>672</v>
      </c>
      <c r="B673" s="358"/>
      <c r="C673" s="358"/>
      <c r="D673" s="358"/>
      <c r="O673" s="350">
        <f t="shared" si="55"/>
        <v>0</v>
      </c>
      <c r="R673" s="352">
        <f t="shared" si="56"/>
        <v>-366</v>
      </c>
      <c r="W673" s="356">
        <f t="shared" si="57"/>
        <v>0</v>
      </c>
    </row>
    <row r="674" spans="1:23" ht="12.75" hidden="1" customHeight="1" x14ac:dyDescent="0.2">
      <c r="A674" s="386">
        <v>673</v>
      </c>
      <c r="B674" s="358"/>
      <c r="C674" s="358"/>
      <c r="D674" s="358"/>
      <c r="O674" s="350">
        <f t="shared" si="55"/>
        <v>0</v>
      </c>
      <c r="R674" s="352">
        <f t="shared" si="56"/>
        <v>-366</v>
      </c>
      <c r="W674" s="356">
        <f t="shared" si="57"/>
        <v>0</v>
      </c>
    </row>
    <row r="675" spans="1:23" ht="12.75" hidden="1" customHeight="1" x14ac:dyDescent="0.2">
      <c r="A675" s="386">
        <v>674</v>
      </c>
      <c r="B675" s="358"/>
      <c r="C675" s="358"/>
      <c r="D675" s="358"/>
      <c r="O675" s="350">
        <f t="shared" si="55"/>
        <v>0</v>
      </c>
      <c r="R675" s="352">
        <f t="shared" si="56"/>
        <v>-366</v>
      </c>
      <c r="W675" s="356">
        <f t="shared" si="57"/>
        <v>0</v>
      </c>
    </row>
    <row r="676" spans="1:23" ht="12.75" hidden="1" customHeight="1" x14ac:dyDescent="0.2">
      <c r="A676" s="386">
        <v>675</v>
      </c>
      <c r="B676" s="358"/>
      <c r="C676" s="358"/>
      <c r="D676" s="358"/>
      <c r="O676" s="350">
        <f t="shared" si="55"/>
        <v>0</v>
      </c>
      <c r="R676" s="352">
        <f t="shared" si="56"/>
        <v>-366</v>
      </c>
      <c r="W676" s="356">
        <f t="shared" si="57"/>
        <v>0</v>
      </c>
    </row>
    <row r="677" spans="1:23" ht="12.75" hidden="1" customHeight="1" x14ac:dyDescent="0.2">
      <c r="A677" s="386">
        <v>676</v>
      </c>
      <c r="B677" s="358"/>
      <c r="C677" s="358"/>
      <c r="D677" s="358"/>
      <c r="O677" s="350">
        <f t="shared" si="55"/>
        <v>0</v>
      </c>
      <c r="R677" s="352">
        <f t="shared" si="56"/>
        <v>-366</v>
      </c>
      <c r="W677" s="356">
        <f t="shared" si="57"/>
        <v>0</v>
      </c>
    </row>
    <row r="678" spans="1:23" ht="12.75" hidden="1" customHeight="1" x14ac:dyDescent="0.2">
      <c r="A678" s="386">
        <v>677</v>
      </c>
      <c r="B678" s="358"/>
      <c r="C678" s="358"/>
      <c r="D678" s="358"/>
      <c r="O678" s="350">
        <f t="shared" si="55"/>
        <v>0</v>
      </c>
      <c r="R678" s="352">
        <f t="shared" si="56"/>
        <v>-366</v>
      </c>
      <c r="W678" s="356">
        <f t="shared" si="57"/>
        <v>0</v>
      </c>
    </row>
    <row r="679" spans="1:23" ht="12.75" hidden="1" customHeight="1" x14ac:dyDescent="0.2">
      <c r="A679" s="386">
        <v>678</v>
      </c>
      <c r="B679" s="358"/>
      <c r="C679" s="358"/>
      <c r="D679" s="358"/>
      <c r="O679" s="350">
        <f t="shared" si="55"/>
        <v>0</v>
      </c>
      <c r="R679" s="352">
        <f t="shared" si="56"/>
        <v>-366</v>
      </c>
      <c r="W679" s="356">
        <f t="shared" si="57"/>
        <v>0</v>
      </c>
    </row>
    <row r="680" spans="1:23" ht="12.75" hidden="1" customHeight="1" x14ac:dyDescent="0.2">
      <c r="A680" s="386">
        <v>679</v>
      </c>
      <c r="B680" s="358"/>
      <c r="C680" s="358"/>
      <c r="D680" s="358"/>
      <c r="O680" s="350">
        <f t="shared" si="55"/>
        <v>0</v>
      </c>
      <c r="R680" s="352">
        <f t="shared" si="56"/>
        <v>-366</v>
      </c>
      <c r="W680" s="356">
        <f t="shared" si="57"/>
        <v>0</v>
      </c>
    </row>
    <row r="681" spans="1:23" ht="12.75" hidden="1" customHeight="1" x14ac:dyDescent="0.2">
      <c r="A681" s="386">
        <v>680</v>
      </c>
      <c r="B681" s="358"/>
      <c r="C681" s="358"/>
      <c r="D681" s="358"/>
      <c r="O681" s="350">
        <f t="shared" si="55"/>
        <v>0</v>
      </c>
      <c r="R681" s="352">
        <f t="shared" si="56"/>
        <v>-366</v>
      </c>
      <c r="W681" s="356">
        <f t="shared" si="57"/>
        <v>0</v>
      </c>
    </row>
    <row r="682" spans="1:23" ht="12.75" hidden="1" customHeight="1" x14ac:dyDescent="0.2">
      <c r="A682" s="386">
        <v>681</v>
      </c>
      <c r="B682" s="358"/>
      <c r="C682" s="358"/>
      <c r="D682" s="358"/>
      <c r="O682" s="350">
        <f t="shared" si="55"/>
        <v>0</v>
      </c>
      <c r="R682" s="352">
        <f t="shared" si="56"/>
        <v>-366</v>
      </c>
      <c r="W682" s="356">
        <f t="shared" si="57"/>
        <v>0</v>
      </c>
    </row>
    <row r="683" spans="1:23" ht="12.75" hidden="1" customHeight="1" x14ac:dyDescent="0.2">
      <c r="A683" s="386">
        <v>682</v>
      </c>
      <c r="B683" s="358"/>
      <c r="C683" s="358"/>
      <c r="D683" s="358"/>
      <c r="O683" s="350">
        <f t="shared" si="55"/>
        <v>0</v>
      </c>
      <c r="R683" s="352">
        <f t="shared" si="56"/>
        <v>-366</v>
      </c>
      <c r="W683" s="356">
        <f t="shared" si="57"/>
        <v>0</v>
      </c>
    </row>
    <row r="684" spans="1:23" ht="12.75" hidden="1" customHeight="1" x14ac:dyDescent="0.2">
      <c r="A684" s="386">
        <v>683</v>
      </c>
      <c r="B684" s="358"/>
      <c r="C684" s="358"/>
      <c r="D684" s="358"/>
      <c r="O684" s="350">
        <f t="shared" si="55"/>
        <v>0</v>
      </c>
      <c r="R684" s="352">
        <f t="shared" si="56"/>
        <v>-366</v>
      </c>
      <c r="W684" s="356">
        <f t="shared" si="57"/>
        <v>0</v>
      </c>
    </row>
    <row r="685" spans="1:23" ht="12.75" hidden="1" customHeight="1" x14ac:dyDescent="0.2">
      <c r="A685" s="386">
        <v>684</v>
      </c>
      <c r="B685" s="358"/>
      <c r="C685" s="358"/>
      <c r="D685" s="358"/>
      <c r="O685" s="350">
        <f t="shared" ref="O685:O748" si="58">M685</f>
        <v>0</v>
      </c>
      <c r="R685" s="352">
        <f t="shared" ref="R685:R747" si="59">SUM(M685-366)</f>
        <v>-366</v>
      </c>
      <c r="W685" s="356">
        <f t="shared" ref="W685:W748" si="60">M685</f>
        <v>0</v>
      </c>
    </row>
    <row r="686" spans="1:23" ht="12.75" hidden="1" customHeight="1" x14ac:dyDescent="0.2">
      <c r="A686" s="386">
        <v>685</v>
      </c>
      <c r="B686" s="358"/>
      <c r="C686" s="358"/>
      <c r="D686" s="358"/>
      <c r="O686" s="350">
        <f t="shared" si="58"/>
        <v>0</v>
      </c>
      <c r="R686" s="352">
        <f t="shared" si="59"/>
        <v>-366</v>
      </c>
      <c r="W686" s="356">
        <f t="shared" si="60"/>
        <v>0</v>
      </c>
    </row>
    <row r="687" spans="1:23" ht="12.75" hidden="1" customHeight="1" x14ac:dyDescent="0.2">
      <c r="A687" s="386">
        <v>686</v>
      </c>
      <c r="B687" s="358"/>
      <c r="C687" s="358"/>
      <c r="D687" s="358"/>
      <c r="O687" s="350">
        <f t="shared" si="58"/>
        <v>0</v>
      </c>
      <c r="R687" s="352">
        <f t="shared" si="59"/>
        <v>-366</v>
      </c>
      <c r="W687" s="356">
        <f t="shared" si="60"/>
        <v>0</v>
      </c>
    </row>
    <row r="688" spans="1:23" ht="12.75" hidden="1" customHeight="1" x14ac:dyDescent="0.2">
      <c r="A688" s="386">
        <v>687</v>
      </c>
      <c r="B688" s="358"/>
      <c r="C688" s="358"/>
      <c r="D688" s="358"/>
      <c r="O688" s="350">
        <f t="shared" si="58"/>
        <v>0</v>
      </c>
      <c r="R688" s="352">
        <f t="shared" si="59"/>
        <v>-366</v>
      </c>
      <c r="W688" s="356">
        <f t="shared" si="60"/>
        <v>0</v>
      </c>
    </row>
    <row r="689" spans="1:23" ht="12.75" hidden="1" customHeight="1" x14ac:dyDescent="0.2">
      <c r="A689" s="386">
        <v>688</v>
      </c>
      <c r="B689" s="358"/>
      <c r="C689" s="358"/>
      <c r="D689" s="358"/>
      <c r="O689" s="350">
        <f t="shared" si="58"/>
        <v>0</v>
      </c>
      <c r="R689" s="352">
        <f t="shared" si="59"/>
        <v>-366</v>
      </c>
      <c r="W689" s="356">
        <f t="shared" si="60"/>
        <v>0</v>
      </c>
    </row>
    <row r="690" spans="1:23" ht="12.75" hidden="1" customHeight="1" x14ac:dyDescent="0.2">
      <c r="A690" s="386">
        <v>689</v>
      </c>
      <c r="B690" s="358"/>
      <c r="C690" s="358"/>
      <c r="D690" s="358"/>
      <c r="O690" s="350">
        <f t="shared" si="58"/>
        <v>0</v>
      </c>
      <c r="R690" s="352">
        <f t="shared" si="59"/>
        <v>-366</v>
      </c>
      <c r="W690" s="356">
        <f t="shared" si="60"/>
        <v>0</v>
      </c>
    </row>
    <row r="691" spans="1:23" ht="12.75" hidden="1" customHeight="1" x14ac:dyDescent="0.2">
      <c r="A691" s="386">
        <v>690</v>
      </c>
      <c r="B691" s="358"/>
      <c r="C691" s="358"/>
      <c r="D691" s="358"/>
      <c r="O691" s="350">
        <f t="shared" si="58"/>
        <v>0</v>
      </c>
      <c r="R691" s="352">
        <f t="shared" si="59"/>
        <v>-366</v>
      </c>
      <c r="W691" s="356">
        <f t="shared" si="60"/>
        <v>0</v>
      </c>
    </row>
    <row r="692" spans="1:23" ht="12.75" hidden="1" customHeight="1" x14ac:dyDescent="0.2">
      <c r="A692" s="386">
        <v>691</v>
      </c>
      <c r="B692" s="358"/>
      <c r="C692" s="358"/>
      <c r="D692" s="358"/>
      <c r="O692" s="350">
        <f t="shared" si="58"/>
        <v>0</v>
      </c>
      <c r="R692" s="352">
        <f t="shared" si="59"/>
        <v>-366</v>
      </c>
      <c r="W692" s="356">
        <f t="shared" si="60"/>
        <v>0</v>
      </c>
    </row>
    <row r="693" spans="1:23" ht="12.75" hidden="1" customHeight="1" x14ac:dyDescent="0.2">
      <c r="A693" s="386">
        <v>692</v>
      </c>
      <c r="B693" s="358"/>
      <c r="C693" s="358"/>
      <c r="D693" s="358"/>
      <c r="O693" s="350">
        <f t="shared" si="58"/>
        <v>0</v>
      </c>
      <c r="R693" s="352">
        <f t="shared" si="59"/>
        <v>-366</v>
      </c>
      <c r="W693" s="356">
        <f t="shared" si="60"/>
        <v>0</v>
      </c>
    </row>
    <row r="694" spans="1:23" ht="12.75" hidden="1" customHeight="1" x14ac:dyDescent="0.2">
      <c r="A694" s="386">
        <v>693</v>
      </c>
      <c r="B694" s="358"/>
      <c r="C694" s="358"/>
      <c r="D694" s="358"/>
      <c r="O694" s="350">
        <f t="shared" si="58"/>
        <v>0</v>
      </c>
      <c r="R694" s="352">
        <f t="shared" si="59"/>
        <v>-366</v>
      </c>
      <c r="W694" s="356">
        <f t="shared" si="60"/>
        <v>0</v>
      </c>
    </row>
    <row r="695" spans="1:23" ht="12.75" hidden="1" customHeight="1" x14ac:dyDescent="0.2">
      <c r="A695" s="386">
        <v>694</v>
      </c>
      <c r="B695" s="358"/>
      <c r="C695" s="358"/>
      <c r="D695" s="358"/>
      <c r="O695" s="350">
        <f t="shared" si="58"/>
        <v>0</v>
      </c>
      <c r="R695" s="352">
        <f t="shared" si="59"/>
        <v>-366</v>
      </c>
      <c r="W695" s="356">
        <f t="shared" si="60"/>
        <v>0</v>
      </c>
    </row>
    <row r="696" spans="1:23" ht="12.75" hidden="1" customHeight="1" x14ac:dyDescent="0.2">
      <c r="A696" s="386">
        <v>695</v>
      </c>
      <c r="B696" s="358"/>
      <c r="C696" s="358"/>
      <c r="D696" s="358"/>
      <c r="O696" s="350">
        <f t="shared" si="58"/>
        <v>0</v>
      </c>
      <c r="R696" s="352">
        <f t="shared" si="59"/>
        <v>-366</v>
      </c>
      <c r="W696" s="356">
        <f t="shared" si="60"/>
        <v>0</v>
      </c>
    </row>
    <row r="697" spans="1:23" ht="12.75" hidden="1" customHeight="1" x14ac:dyDescent="0.2">
      <c r="A697" s="386">
        <v>696</v>
      </c>
      <c r="B697" s="358"/>
      <c r="C697" s="358"/>
      <c r="D697" s="358"/>
      <c r="O697" s="350">
        <f t="shared" si="58"/>
        <v>0</v>
      </c>
      <c r="R697" s="352">
        <f t="shared" si="59"/>
        <v>-366</v>
      </c>
      <c r="W697" s="356">
        <f t="shared" si="60"/>
        <v>0</v>
      </c>
    </row>
    <row r="698" spans="1:23" ht="12.75" hidden="1" customHeight="1" x14ac:dyDescent="0.2">
      <c r="A698" s="386">
        <v>697</v>
      </c>
      <c r="B698" s="358"/>
      <c r="C698" s="358"/>
      <c r="D698" s="358"/>
      <c r="O698" s="350">
        <f t="shared" si="58"/>
        <v>0</v>
      </c>
      <c r="R698" s="352">
        <f t="shared" si="59"/>
        <v>-366</v>
      </c>
      <c r="W698" s="356">
        <f t="shared" si="60"/>
        <v>0</v>
      </c>
    </row>
    <row r="699" spans="1:23" ht="12.75" hidden="1" customHeight="1" x14ac:dyDescent="0.2">
      <c r="A699" s="386">
        <v>698</v>
      </c>
      <c r="B699" s="358"/>
      <c r="C699" s="358"/>
      <c r="D699" s="358"/>
      <c r="O699" s="350">
        <f t="shared" si="58"/>
        <v>0</v>
      </c>
      <c r="R699" s="352">
        <f t="shared" si="59"/>
        <v>-366</v>
      </c>
      <c r="W699" s="356">
        <f t="shared" si="60"/>
        <v>0</v>
      </c>
    </row>
    <row r="700" spans="1:23" ht="12.75" hidden="1" customHeight="1" x14ac:dyDescent="0.2">
      <c r="A700" s="386">
        <v>699</v>
      </c>
      <c r="B700" s="358"/>
      <c r="C700" s="358"/>
      <c r="D700" s="358"/>
      <c r="O700" s="350">
        <f t="shared" si="58"/>
        <v>0</v>
      </c>
      <c r="R700" s="352">
        <f t="shared" si="59"/>
        <v>-366</v>
      </c>
      <c r="W700" s="356">
        <f t="shared" si="60"/>
        <v>0</v>
      </c>
    </row>
    <row r="701" spans="1:23" ht="12.75" hidden="1" customHeight="1" x14ac:dyDescent="0.2">
      <c r="A701" s="386">
        <v>700</v>
      </c>
      <c r="B701" s="358"/>
      <c r="C701" s="358"/>
      <c r="D701" s="358"/>
      <c r="O701" s="350">
        <f t="shared" si="58"/>
        <v>0</v>
      </c>
      <c r="R701" s="352">
        <f t="shared" si="59"/>
        <v>-366</v>
      </c>
      <c r="W701" s="356">
        <f t="shared" si="60"/>
        <v>0</v>
      </c>
    </row>
    <row r="702" spans="1:23" ht="12.75" hidden="1" customHeight="1" x14ac:dyDescent="0.2">
      <c r="A702" s="386">
        <v>701</v>
      </c>
      <c r="B702" s="358"/>
      <c r="C702" s="358"/>
      <c r="D702" s="358"/>
      <c r="O702" s="350">
        <f t="shared" si="58"/>
        <v>0</v>
      </c>
      <c r="R702" s="352">
        <f t="shared" si="59"/>
        <v>-366</v>
      </c>
      <c r="W702" s="356">
        <f t="shared" si="60"/>
        <v>0</v>
      </c>
    </row>
    <row r="703" spans="1:23" ht="12.75" hidden="1" customHeight="1" x14ac:dyDescent="0.2">
      <c r="A703" s="386">
        <v>702</v>
      </c>
      <c r="B703" s="358"/>
      <c r="C703" s="358"/>
      <c r="D703" s="358"/>
      <c r="O703" s="350">
        <f t="shared" si="58"/>
        <v>0</v>
      </c>
      <c r="R703" s="352">
        <f t="shared" si="59"/>
        <v>-366</v>
      </c>
      <c r="W703" s="356">
        <f t="shared" si="60"/>
        <v>0</v>
      </c>
    </row>
    <row r="704" spans="1:23" ht="12.75" hidden="1" customHeight="1" x14ac:dyDescent="0.2">
      <c r="A704" s="386">
        <v>703</v>
      </c>
      <c r="B704" s="358"/>
      <c r="C704" s="358"/>
      <c r="D704" s="358"/>
      <c r="O704" s="350">
        <f t="shared" si="58"/>
        <v>0</v>
      </c>
      <c r="R704" s="352">
        <f t="shared" si="59"/>
        <v>-366</v>
      </c>
      <c r="W704" s="356">
        <f t="shared" si="60"/>
        <v>0</v>
      </c>
    </row>
    <row r="705" spans="1:34" ht="12.75" hidden="1" customHeight="1" x14ac:dyDescent="0.2">
      <c r="A705" s="386">
        <v>704</v>
      </c>
      <c r="B705" s="358"/>
      <c r="C705" s="358"/>
      <c r="D705" s="358"/>
      <c r="O705" s="350">
        <f t="shared" si="58"/>
        <v>0</v>
      </c>
      <c r="R705" s="352">
        <f t="shared" si="59"/>
        <v>-366</v>
      </c>
      <c r="W705" s="356">
        <f t="shared" si="60"/>
        <v>0</v>
      </c>
    </row>
    <row r="706" spans="1:34" ht="12.75" hidden="1" customHeight="1" x14ac:dyDescent="0.2">
      <c r="A706" s="386">
        <v>705</v>
      </c>
      <c r="B706" s="358"/>
      <c r="C706" s="358"/>
      <c r="D706" s="358"/>
      <c r="O706" s="350">
        <f t="shared" si="58"/>
        <v>0</v>
      </c>
      <c r="R706" s="352">
        <f t="shared" si="59"/>
        <v>-366</v>
      </c>
      <c r="W706" s="356">
        <f t="shared" si="60"/>
        <v>0</v>
      </c>
    </row>
    <row r="707" spans="1:34" ht="12.75" hidden="1" customHeight="1" x14ac:dyDescent="0.2">
      <c r="A707" s="386">
        <v>706</v>
      </c>
      <c r="B707" s="358"/>
      <c r="C707" s="358"/>
      <c r="D707" s="358"/>
      <c r="O707" s="350">
        <f t="shared" si="58"/>
        <v>0</v>
      </c>
      <c r="R707" s="352">
        <f t="shared" si="59"/>
        <v>-366</v>
      </c>
      <c r="W707" s="356">
        <f t="shared" si="60"/>
        <v>0</v>
      </c>
    </row>
    <row r="708" spans="1:34" ht="12.75" hidden="1" customHeight="1" x14ac:dyDescent="0.2">
      <c r="A708" s="386">
        <v>707</v>
      </c>
      <c r="B708" s="358"/>
      <c r="C708" s="358"/>
      <c r="D708" s="358"/>
      <c r="O708" s="350">
        <f t="shared" si="58"/>
        <v>0</v>
      </c>
      <c r="R708" s="352">
        <f t="shared" si="59"/>
        <v>-366</v>
      </c>
      <c r="W708" s="356">
        <f t="shared" si="60"/>
        <v>0</v>
      </c>
    </row>
    <row r="709" spans="1:34" ht="12.75" hidden="1" customHeight="1" x14ac:dyDescent="0.2">
      <c r="A709" s="386">
        <v>708</v>
      </c>
      <c r="B709" s="358"/>
      <c r="C709" s="358"/>
      <c r="D709" s="358"/>
      <c r="O709" s="350">
        <f t="shared" si="58"/>
        <v>0</v>
      </c>
      <c r="R709" s="352">
        <f t="shared" si="59"/>
        <v>-366</v>
      </c>
      <c r="W709" s="356">
        <f t="shared" si="60"/>
        <v>0</v>
      </c>
    </row>
    <row r="710" spans="1:34" ht="12.75" hidden="1" customHeight="1" x14ac:dyDescent="0.2">
      <c r="A710" s="386">
        <v>709</v>
      </c>
      <c r="B710" s="358"/>
      <c r="C710" s="358"/>
      <c r="D710" s="358"/>
      <c r="O710" s="350">
        <f t="shared" si="58"/>
        <v>0</v>
      </c>
      <c r="R710" s="352">
        <f t="shared" si="59"/>
        <v>-366</v>
      </c>
      <c r="W710" s="356">
        <f t="shared" si="60"/>
        <v>0</v>
      </c>
    </row>
    <row r="711" spans="1:34" ht="12.75" hidden="1" customHeight="1" x14ac:dyDescent="0.2">
      <c r="A711" s="386">
        <v>710</v>
      </c>
      <c r="B711" s="358"/>
      <c r="C711" s="358"/>
      <c r="D711" s="358"/>
      <c r="O711" s="350">
        <f t="shared" si="58"/>
        <v>0</v>
      </c>
      <c r="R711" s="352">
        <f t="shared" si="59"/>
        <v>-366</v>
      </c>
      <c r="W711" s="356">
        <f t="shared" si="60"/>
        <v>0</v>
      </c>
    </row>
    <row r="712" spans="1:34" ht="12.75" hidden="1" customHeight="1" x14ac:dyDescent="0.2">
      <c r="A712" s="386">
        <v>711</v>
      </c>
      <c r="B712" s="358"/>
      <c r="C712" s="358"/>
      <c r="D712" s="358"/>
      <c r="O712" s="350">
        <f t="shared" si="58"/>
        <v>0</v>
      </c>
      <c r="R712" s="352">
        <f t="shared" si="59"/>
        <v>-366</v>
      </c>
      <c r="W712" s="356">
        <f t="shared" si="60"/>
        <v>0</v>
      </c>
    </row>
    <row r="713" spans="1:34" ht="12.75" hidden="1" customHeight="1" x14ac:dyDescent="0.2">
      <c r="A713" s="386">
        <v>712</v>
      </c>
      <c r="B713" s="358"/>
      <c r="C713" s="358"/>
      <c r="D713" s="358"/>
      <c r="O713" s="350">
        <f t="shared" si="58"/>
        <v>0</v>
      </c>
      <c r="R713" s="352">
        <f t="shared" si="59"/>
        <v>-366</v>
      </c>
      <c r="W713" s="356">
        <f t="shared" si="60"/>
        <v>0</v>
      </c>
    </row>
    <row r="714" spans="1:34" ht="12.75" hidden="1" customHeight="1" x14ac:dyDescent="0.2">
      <c r="A714" s="386">
        <v>713</v>
      </c>
      <c r="B714" s="358"/>
      <c r="C714" s="358"/>
      <c r="D714" s="358"/>
      <c r="O714" s="350">
        <f t="shared" si="58"/>
        <v>0</v>
      </c>
      <c r="R714" s="352">
        <f t="shared" si="59"/>
        <v>-366</v>
      </c>
      <c r="W714" s="356">
        <f t="shared" si="60"/>
        <v>0</v>
      </c>
    </row>
    <row r="715" spans="1:34" ht="12.75" hidden="1" customHeight="1" x14ac:dyDescent="0.2">
      <c r="A715" s="386">
        <v>714</v>
      </c>
      <c r="B715" s="358"/>
      <c r="C715" s="358"/>
      <c r="D715" s="358"/>
      <c r="O715" s="350">
        <f t="shared" si="58"/>
        <v>0</v>
      </c>
      <c r="R715" s="352">
        <f t="shared" si="59"/>
        <v>-366</v>
      </c>
      <c r="W715" s="356">
        <f t="shared" si="60"/>
        <v>0</v>
      </c>
    </row>
    <row r="716" spans="1:34" ht="12.75" hidden="1" customHeight="1" x14ac:dyDescent="0.2">
      <c r="A716" s="386">
        <v>715</v>
      </c>
      <c r="B716" s="358"/>
      <c r="C716" s="358"/>
      <c r="D716" s="358"/>
      <c r="O716" s="350">
        <f t="shared" si="58"/>
        <v>0</v>
      </c>
      <c r="R716" s="352">
        <f t="shared" si="59"/>
        <v>-366</v>
      </c>
      <c r="W716" s="356">
        <f t="shared" si="60"/>
        <v>0</v>
      </c>
    </row>
    <row r="717" spans="1:34" ht="12.75" hidden="1" customHeight="1" x14ac:dyDescent="0.2">
      <c r="A717" s="386">
        <v>716</v>
      </c>
      <c r="B717" s="358"/>
      <c r="C717" s="358"/>
      <c r="D717" s="358"/>
      <c r="O717" s="350">
        <f t="shared" si="58"/>
        <v>0</v>
      </c>
      <c r="R717" s="352">
        <f t="shared" si="59"/>
        <v>-366</v>
      </c>
      <c r="W717" s="356">
        <f t="shared" si="60"/>
        <v>0</v>
      </c>
    </row>
    <row r="718" spans="1:34" ht="12.75" customHeight="1" x14ac:dyDescent="0.2">
      <c r="A718" s="386">
        <v>717</v>
      </c>
      <c r="B718" s="358" t="s">
        <v>1003</v>
      </c>
      <c r="C718" s="447" t="s">
        <v>6406</v>
      </c>
      <c r="D718" s="358"/>
      <c r="E718" s="401" t="s">
        <v>5170</v>
      </c>
      <c r="G718" s="379" t="s">
        <v>6408</v>
      </c>
      <c r="I718" s="451" t="s">
        <v>6407</v>
      </c>
      <c r="K718" s="378" t="s">
        <v>5171</v>
      </c>
      <c r="L718" s="452">
        <v>43317</v>
      </c>
      <c r="M718" s="350">
        <v>44837</v>
      </c>
      <c r="N718" s="365" t="s">
        <v>991</v>
      </c>
      <c r="O718" s="350">
        <f t="shared" si="58"/>
        <v>44837</v>
      </c>
      <c r="P718" s="351">
        <v>18558</v>
      </c>
      <c r="Q718" s="351">
        <v>2018</v>
      </c>
      <c r="R718" s="352">
        <v>44107</v>
      </c>
      <c r="S718" s="285" t="s">
        <v>637</v>
      </c>
      <c r="T718" s="353" t="s">
        <v>991</v>
      </c>
      <c r="U718" s="453" t="s">
        <v>9493</v>
      </c>
      <c r="V718" s="453" t="s">
        <v>9494</v>
      </c>
      <c r="W718" s="356">
        <f t="shared" si="60"/>
        <v>44837</v>
      </c>
      <c r="X718" s="434" t="s">
        <v>4</v>
      </c>
      <c r="Y718" s="309">
        <v>235</v>
      </c>
      <c r="Z718" s="309"/>
      <c r="AA718" s="309">
        <v>295</v>
      </c>
      <c r="AB718" s="309"/>
      <c r="AC718" s="309">
        <v>450</v>
      </c>
      <c r="AD718" s="309"/>
      <c r="AE718" s="309">
        <v>54</v>
      </c>
      <c r="AF718" s="309">
        <v>60</v>
      </c>
      <c r="AG718" s="309">
        <v>145</v>
      </c>
      <c r="AH718" s="309">
        <v>2</v>
      </c>
    </row>
    <row r="719" spans="1:34" ht="12.75" hidden="1" customHeight="1" x14ac:dyDescent="0.2">
      <c r="A719" s="386">
        <v>718</v>
      </c>
      <c r="B719" s="358"/>
      <c r="C719" s="358"/>
      <c r="D719" s="358"/>
      <c r="O719" s="350">
        <f t="shared" si="58"/>
        <v>0</v>
      </c>
      <c r="R719" s="352">
        <f t="shared" si="59"/>
        <v>-366</v>
      </c>
      <c r="W719" s="356">
        <f t="shared" si="60"/>
        <v>0</v>
      </c>
    </row>
    <row r="720" spans="1:34" ht="12.75" hidden="1" customHeight="1" x14ac:dyDescent="0.2">
      <c r="A720" s="386">
        <v>719</v>
      </c>
      <c r="B720" s="358"/>
      <c r="C720" s="358"/>
      <c r="D720" s="358"/>
      <c r="O720" s="350">
        <f t="shared" si="58"/>
        <v>0</v>
      </c>
      <c r="R720" s="352">
        <f t="shared" si="59"/>
        <v>-366</v>
      </c>
      <c r="W720" s="356">
        <f t="shared" si="60"/>
        <v>0</v>
      </c>
    </row>
    <row r="721" spans="1:23" ht="12.75" hidden="1" customHeight="1" x14ac:dyDescent="0.2">
      <c r="A721" s="386">
        <v>720</v>
      </c>
      <c r="B721" s="358"/>
      <c r="C721" s="358"/>
      <c r="D721" s="358"/>
      <c r="O721" s="350">
        <f t="shared" si="58"/>
        <v>0</v>
      </c>
      <c r="R721" s="352">
        <f t="shared" si="59"/>
        <v>-366</v>
      </c>
      <c r="W721" s="356">
        <f t="shared" si="60"/>
        <v>0</v>
      </c>
    </row>
    <row r="722" spans="1:23" ht="12.75" hidden="1" customHeight="1" x14ac:dyDescent="0.2">
      <c r="A722" s="386">
        <v>721</v>
      </c>
      <c r="B722" s="358"/>
      <c r="C722" s="358"/>
      <c r="D722" s="358"/>
      <c r="O722" s="350">
        <f t="shared" si="58"/>
        <v>0</v>
      </c>
      <c r="R722" s="352">
        <f t="shared" si="59"/>
        <v>-366</v>
      </c>
      <c r="W722" s="356">
        <f t="shared" si="60"/>
        <v>0</v>
      </c>
    </row>
    <row r="723" spans="1:23" ht="12.75" hidden="1" customHeight="1" x14ac:dyDescent="0.2">
      <c r="A723" s="386">
        <v>722</v>
      </c>
      <c r="B723" s="358"/>
      <c r="C723" s="358"/>
      <c r="D723" s="358"/>
      <c r="O723" s="350">
        <f t="shared" si="58"/>
        <v>0</v>
      </c>
      <c r="R723" s="352">
        <f t="shared" si="59"/>
        <v>-366</v>
      </c>
      <c r="W723" s="356">
        <f t="shared" si="60"/>
        <v>0</v>
      </c>
    </row>
    <row r="724" spans="1:23" ht="12.75" hidden="1" customHeight="1" x14ac:dyDescent="0.2">
      <c r="A724" s="386">
        <v>723</v>
      </c>
      <c r="B724" s="358"/>
      <c r="C724" s="358"/>
      <c r="D724" s="358"/>
      <c r="O724" s="350">
        <f t="shared" si="58"/>
        <v>0</v>
      </c>
      <c r="R724" s="352">
        <f t="shared" si="59"/>
        <v>-366</v>
      </c>
      <c r="W724" s="356">
        <f t="shared" si="60"/>
        <v>0</v>
      </c>
    </row>
    <row r="725" spans="1:23" ht="12.75" hidden="1" customHeight="1" x14ac:dyDescent="0.2">
      <c r="A725" s="386">
        <v>724</v>
      </c>
      <c r="B725" s="358"/>
      <c r="C725" s="358"/>
      <c r="D725" s="358"/>
      <c r="O725" s="350">
        <f t="shared" si="58"/>
        <v>0</v>
      </c>
      <c r="R725" s="352">
        <f t="shared" si="59"/>
        <v>-366</v>
      </c>
      <c r="W725" s="356">
        <f t="shared" si="60"/>
        <v>0</v>
      </c>
    </row>
    <row r="726" spans="1:23" ht="12.75" hidden="1" customHeight="1" x14ac:dyDescent="0.2">
      <c r="A726" s="386">
        <v>725</v>
      </c>
      <c r="B726" s="358"/>
      <c r="C726" s="358"/>
      <c r="D726" s="358"/>
      <c r="O726" s="350">
        <f t="shared" si="58"/>
        <v>0</v>
      </c>
      <c r="R726" s="352">
        <f t="shared" si="59"/>
        <v>-366</v>
      </c>
      <c r="W726" s="356">
        <f t="shared" si="60"/>
        <v>0</v>
      </c>
    </row>
    <row r="727" spans="1:23" ht="12.75" hidden="1" customHeight="1" x14ac:dyDescent="0.2">
      <c r="A727" s="386">
        <v>726</v>
      </c>
      <c r="B727" s="358"/>
      <c r="C727" s="358"/>
      <c r="D727" s="358"/>
      <c r="O727" s="350">
        <f t="shared" si="58"/>
        <v>0</v>
      </c>
      <c r="R727" s="352">
        <f t="shared" si="59"/>
        <v>-366</v>
      </c>
      <c r="W727" s="356">
        <f t="shared" si="60"/>
        <v>0</v>
      </c>
    </row>
    <row r="728" spans="1:23" ht="12.75" hidden="1" customHeight="1" x14ac:dyDescent="0.2">
      <c r="A728" s="386">
        <v>727</v>
      </c>
      <c r="B728" s="358"/>
      <c r="C728" s="358"/>
      <c r="D728" s="358"/>
      <c r="I728" s="358"/>
      <c r="O728" s="350">
        <f t="shared" si="58"/>
        <v>0</v>
      </c>
      <c r="R728" s="352">
        <f t="shared" si="59"/>
        <v>-366</v>
      </c>
      <c r="W728" s="356">
        <f t="shared" si="60"/>
        <v>0</v>
      </c>
    </row>
    <row r="729" spans="1:23" ht="12.75" hidden="1" customHeight="1" x14ac:dyDescent="0.2">
      <c r="A729" s="386">
        <v>728</v>
      </c>
      <c r="B729" s="358"/>
      <c r="C729" s="358"/>
      <c r="D729" s="358"/>
      <c r="O729" s="350">
        <f t="shared" si="58"/>
        <v>0</v>
      </c>
      <c r="R729" s="352">
        <f t="shared" si="59"/>
        <v>-366</v>
      </c>
      <c r="W729" s="356">
        <f t="shared" si="60"/>
        <v>0</v>
      </c>
    </row>
    <row r="730" spans="1:23" ht="12.75" hidden="1" customHeight="1" x14ac:dyDescent="0.2">
      <c r="A730" s="386">
        <v>729</v>
      </c>
      <c r="B730" s="358"/>
      <c r="C730" s="358"/>
      <c r="D730" s="358"/>
      <c r="O730" s="350">
        <f t="shared" si="58"/>
        <v>0</v>
      </c>
      <c r="R730" s="352">
        <f t="shared" si="59"/>
        <v>-366</v>
      </c>
      <c r="W730" s="356">
        <f t="shared" si="60"/>
        <v>0</v>
      </c>
    </row>
    <row r="731" spans="1:23" ht="12.75" hidden="1" customHeight="1" x14ac:dyDescent="0.2">
      <c r="A731" s="386">
        <v>730</v>
      </c>
      <c r="B731" s="358"/>
      <c r="C731" s="358"/>
      <c r="D731" s="358"/>
      <c r="O731" s="350">
        <f t="shared" si="58"/>
        <v>0</v>
      </c>
      <c r="R731" s="352">
        <f t="shared" si="59"/>
        <v>-366</v>
      </c>
      <c r="W731" s="356">
        <f t="shared" si="60"/>
        <v>0</v>
      </c>
    </row>
    <row r="732" spans="1:23" ht="12.75" hidden="1" customHeight="1" x14ac:dyDescent="0.2">
      <c r="A732" s="386">
        <v>731</v>
      </c>
      <c r="B732" s="358"/>
      <c r="C732" s="358"/>
      <c r="D732" s="358"/>
      <c r="O732" s="350">
        <f t="shared" si="58"/>
        <v>0</v>
      </c>
      <c r="R732" s="352">
        <f t="shared" si="59"/>
        <v>-366</v>
      </c>
      <c r="W732" s="356">
        <f t="shared" si="60"/>
        <v>0</v>
      </c>
    </row>
    <row r="733" spans="1:23" ht="12.75" hidden="1" customHeight="1" x14ac:dyDescent="0.2">
      <c r="A733" s="386">
        <v>732</v>
      </c>
      <c r="B733" s="358"/>
      <c r="C733" s="358"/>
      <c r="D733" s="358"/>
      <c r="O733" s="350">
        <f t="shared" si="58"/>
        <v>0</v>
      </c>
      <c r="R733" s="352">
        <f t="shared" si="59"/>
        <v>-366</v>
      </c>
      <c r="W733" s="356">
        <f t="shared" si="60"/>
        <v>0</v>
      </c>
    </row>
    <row r="734" spans="1:23" ht="12.75" hidden="1" customHeight="1" x14ac:dyDescent="0.2">
      <c r="A734" s="386">
        <v>733</v>
      </c>
      <c r="B734" s="358"/>
      <c r="C734" s="358"/>
      <c r="D734" s="358"/>
      <c r="O734" s="350">
        <f t="shared" si="58"/>
        <v>0</v>
      </c>
      <c r="R734" s="352">
        <f t="shared" si="59"/>
        <v>-366</v>
      </c>
      <c r="W734" s="356">
        <f t="shared" si="60"/>
        <v>0</v>
      </c>
    </row>
    <row r="735" spans="1:23" ht="12.75" hidden="1" customHeight="1" x14ac:dyDescent="0.2">
      <c r="A735" s="386">
        <v>734</v>
      </c>
      <c r="B735" s="358"/>
      <c r="C735" s="358"/>
      <c r="D735" s="358"/>
      <c r="O735" s="350">
        <f t="shared" si="58"/>
        <v>0</v>
      </c>
      <c r="R735" s="352">
        <f t="shared" si="59"/>
        <v>-366</v>
      </c>
      <c r="W735" s="356">
        <f t="shared" si="60"/>
        <v>0</v>
      </c>
    </row>
    <row r="736" spans="1:23" ht="12.75" hidden="1" customHeight="1" x14ac:dyDescent="0.2">
      <c r="A736" s="386">
        <v>735</v>
      </c>
      <c r="B736" s="358"/>
      <c r="C736" s="358"/>
      <c r="D736" s="358"/>
      <c r="O736" s="350">
        <f t="shared" si="58"/>
        <v>0</v>
      </c>
      <c r="R736" s="352">
        <f t="shared" si="59"/>
        <v>-366</v>
      </c>
      <c r="W736" s="356">
        <f t="shared" si="60"/>
        <v>0</v>
      </c>
    </row>
    <row r="737" spans="1:34" ht="12.75" hidden="1" customHeight="1" x14ac:dyDescent="0.2">
      <c r="A737" s="342">
        <v>736</v>
      </c>
      <c r="O737" s="350">
        <f t="shared" si="58"/>
        <v>0</v>
      </c>
      <c r="R737" s="352">
        <f t="shared" si="59"/>
        <v>-366</v>
      </c>
      <c r="W737" s="356">
        <f t="shared" si="60"/>
        <v>0</v>
      </c>
    </row>
    <row r="738" spans="1:34" ht="12.75" customHeight="1" x14ac:dyDescent="0.2">
      <c r="A738" s="342">
        <v>737</v>
      </c>
      <c r="B738" s="342" t="s">
        <v>1003</v>
      </c>
      <c r="C738" s="382" t="s">
        <v>2824</v>
      </c>
      <c r="D738" s="344"/>
      <c r="E738" s="437" t="s">
        <v>321</v>
      </c>
      <c r="F738" s="345"/>
      <c r="G738" s="346" t="s">
        <v>1761</v>
      </c>
      <c r="H738" s="346"/>
      <c r="I738" s="345" t="s">
        <v>1322</v>
      </c>
      <c r="J738" s="345"/>
      <c r="K738" s="345" t="s">
        <v>2823</v>
      </c>
      <c r="L738" s="374">
        <v>38847</v>
      </c>
      <c r="M738" s="348">
        <v>44334</v>
      </c>
      <c r="N738" s="365" t="s">
        <v>178</v>
      </c>
      <c r="O738" s="350">
        <f t="shared" si="58"/>
        <v>44334</v>
      </c>
      <c r="P738" s="351">
        <v>19296</v>
      </c>
      <c r="Q738" s="351">
        <v>2010</v>
      </c>
      <c r="R738" s="352">
        <v>43603</v>
      </c>
      <c r="S738" s="285" t="s">
        <v>5733</v>
      </c>
      <c r="T738" s="353" t="s">
        <v>991</v>
      </c>
      <c r="U738" s="354" t="s">
        <v>7312</v>
      </c>
      <c r="V738" s="354" t="s">
        <v>7313</v>
      </c>
      <c r="W738" s="356">
        <f t="shared" si="60"/>
        <v>44334</v>
      </c>
      <c r="X738" s="357" t="s">
        <v>4</v>
      </c>
      <c r="Y738" s="285">
        <v>232</v>
      </c>
      <c r="AA738" s="285">
        <v>292</v>
      </c>
      <c r="AC738" s="285">
        <v>450</v>
      </c>
      <c r="AE738" s="285">
        <v>54</v>
      </c>
      <c r="AF738" s="285">
        <v>60</v>
      </c>
      <c r="AG738" s="285">
        <v>140</v>
      </c>
      <c r="AH738" s="285">
        <v>2</v>
      </c>
    </row>
    <row r="739" spans="1:34" ht="12.75" hidden="1" customHeight="1" x14ac:dyDescent="0.2">
      <c r="A739" s="342">
        <v>738</v>
      </c>
      <c r="B739" s="358"/>
      <c r="C739" s="358"/>
      <c r="D739" s="358"/>
      <c r="O739" s="350">
        <f t="shared" si="58"/>
        <v>0</v>
      </c>
      <c r="R739" s="352">
        <f t="shared" si="59"/>
        <v>-366</v>
      </c>
      <c r="W739" s="356">
        <f t="shared" si="60"/>
        <v>0</v>
      </c>
    </row>
    <row r="740" spans="1:34" ht="12.75" hidden="1" customHeight="1" x14ac:dyDescent="0.2">
      <c r="A740" s="342">
        <v>739</v>
      </c>
      <c r="B740" s="358"/>
      <c r="C740" s="358"/>
      <c r="D740" s="358"/>
      <c r="O740" s="350">
        <f t="shared" si="58"/>
        <v>0</v>
      </c>
      <c r="R740" s="352">
        <f t="shared" si="59"/>
        <v>-366</v>
      </c>
      <c r="W740" s="356">
        <f t="shared" si="60"/>
        <v>0</v>
      </c>
    </row>
    <row r="741" spans="1:34" ht="12.75" hidden="1" customHeight="1" x14ac:dyDescent="0.2">
      <c r="A741" s="342">
        <v>740</v>
      </c>
      <c r="B741" s="358"/>
      <c r="C741" s="358"/>
      <c r="D741" s="358"/>
      <c r="O741" s="350">
        <f t="shared" si="58"/>
        <v>0</v>
      </c>
      <c r="R741" s="352">
        <f t="shared" si="59"/>
        <v>-366</v>
      </c>
      <c r="W741" s="356">
        <f t="shared" si="60"/>
        <v>0</v>
      </c>
    </row>
    <row r="742" spans="1:34" ht="12.75" hidden="1" customHeight="1" x14ac:dyDescent="0.2">
      <c r="A742" s="342">
        <v>741</v>
      </c>
      <c r="B742" s="358"/>
      <c r="C742" s="358"/>
      <c r="D742" s="358"/>
      <c r="O742" s="350">
        <f t="shared" si="58"/>
        <v>0</v>
      </c>
      <c r="R742" s="352">
        <f t="shared" si="59"/>
        <v>-366</v>
      </c>
      <c r="W742" s="356">
        <f t="shared" si="60"/>
        <v>0</v>
      </c>
    </row>
    <row r="743" spans="1:34" ht="12.75" hidden="1" customHeight="1" x14ac:dyDescent="0.2">
      <c r="A743" s="342">
        <v>742</v>
      </c>
      <c r="B743" s="358"/>
      <c r="C743" s="358"/>
      <c r="D743" s="358"/>
      <c r="O743" s="350">
        <f t="shared" si="58"/>
        <v>0</v>
      </c>
      <c r="R743" s="352">
        <f t="shared" si="59"/>
        <v>-366</v>
      </c>
      <c r="W743" s="356">
        <f t="shared" si="60"/>
        <v>0</v>
      </c>
    </row>
    <row r="744" spans="1:34" ht="12.75" hidden="1" customHeight="1" x14ac:dyDescent="0.2">
      <c r="A744" s="342">
        <v>743</v>
      </c>
      <c r="B744" s="358"/>
      <c r="C744" s="358"/>
      <c r="D744" s="358"/>
      <c r="O744" s="350">
        <f t="shared" si="58"/>
        <v>0</v>
      </c>
      <c r="R744" s="352">
        <f t="shared" si="59"/>
        <v>-366</v>
      </c>
      <c r="W744" s="356">
        <f t="shared" si="60"/>
        <v>0</v>
      </c>
    </row>
    <row r="745" spans="1:34" ht="12.75" hidden="1" customHeight="1" x14ac:dyDescent="0.2">
      <c r="A745" s="342">
        <v>744</v>
      </c>
      <c r="B745" s="358"/>
      <c r="C745" s="358"/>
      <c r="D745" s="358"/>
      <c r="O745" s="350">
        <f t="shared" si="58"/>
        <v>0</v>
      </c>
      <c r="R745" s="352">
        <f t="shared" si="59"/>
        <v>-366</v>
      </c>
      <c r="W745" s="356">
        <f t="shared" si="60"/>
        <v>0</v>
      </c>
    </row>
    <row r="746" spans="1:34" ht="12.75" hidden="1" customHeight="1" x14ac:dyDescent="0.2">
      <c r="A746" s="342">
        <v>745</v>
      </c>
      <c r="B746" s="358"/>
      <c r="C746" s="358"/>
      <c r="D746" s="358"/>
      <c r="O746" s="350">
        <f t="shared" si="58"/>
        <v>0</v>
      </c>
      <c r="R746" s="352">
        <f t="shared" si="59"/>
        <v>-366</v>
      </c>
      <c r="W746" s="356">
        <f t="shared" si="60"/>
        <v>0</v>
      </c>
    </row>
    <row r="747" spans="1:34" ht="12.75" hidden="1" customHeight="1" x14ac:dyDescent="0.2">
      <c r="A747" s="342">
        <v>746</v>
      </c>
      <c r="B747" s="358"/>
      <c r="C747" s="358"/>
      <c r="D747" s="358"/>
      <c r="O747" s="350">
        <f t="shared" si="58"/>
        <v>0</v>
      </c>
      <c r="R747" s="352">
        <f t="shared" si="59"/>
        <v>-366</v>
      </c>
      <c r="W747" s="356">
        <f t="shared" si="60"/>
        <v>0</v>
      </c>
    </row>
    <row r="748" spans="1:34" ht="12.75" customHeight="1" x14ac:dyDescent="0.2">
      <c r="A748" s="342">
        <v>747</v>
      </c>
      <c r="B748" s="342" t="s">
        <v>1003</v>
      </c>
      <c r="C748" s="344" t="s">
        <v>6030</v>
      </c>
      <c r="D748" s="344"/>
      <c r="E748" s="437" t="s">
        <v>9136</v>
      </c>
      <c r="F748" s="345"/>
      <c r="G748" s="360" t="s">
        <v>6031</v>
      </c>
      <c r="H748" s="346"/>
      <c r="I748" s="345" t="s">
        <v>1322</v>
      </c>
      <c r="J748" s="345"/>
      <c r="K748" s="345" t="s">
        <v>2823</v>
      </c>
      <c r="L748" s="374">
        <v>40338</v>
      </c>
      <c r="M748" s="348">
        <v>44689</v>
      </c>
      <c r="N748" s="365" t="s">
        <v>991</v>
      </c>
      <c r="O748" s="350">
        <f t="shared" si="58"/>
        <v>44689</v>
      </c>
      <c r="P748" s="351">
        <v>18361</v>
      </c>
      <c r="Q748" s="351" t="s">
        <v>8610</v>
      </c>
      <c r="R748" s="352">
        <v>43959</v>
      </c>
      <c r="S748" s="285" t="s">
        <v>5733</v>
      </c>
      <c r="T748" s="353" t="s">
        <v>991</v>
      </c>
      <c r="U748" s="354" t="s">
        <v>8611</v>
      </c>
      <c r="V748" s="354" t="s">
        <v>8611</v>
      </c>
      <c r="W748" s="356">
        <f t="shared" si="60"/>
        <v>44689</v>
      </c>
      <c r="X748" s="357" t="s">
        <v>913</v>
      </c>
      <c r="Y748" s="285">
        <v>164</v>
      </c>
      <c r="AA748" s="285">
        <v>224</v>
      </c>
      <c r="AC748" s="285">
        <v>450</v>
      </c>
      <c r="AE748" s="285">
        <v>45</v>
      </c>
      <c r="AF748" s="285">
        <v>52</v>
      </c>
      <c r="AG748" s="285">
        <v>110</v>
      </c>
      <c r="AH748" s="285">
        <v>2</v>
      </c>
    </row>
    <row r="749" spans="1:34" ht="12.75" hidden="1" customHeight="1" x14ac:dyDescent="0.2">
      <c r="A749" s="386">
        <v>748</v>
      </c>
      <c r="O749" s="350">
        <f t="shared" ref="O749:O812" si="61">M749</f>
        <v>0</v>
      </c>
      <c r="R749" s="352">
        <f t="shared" ref="R749:R812" si="62">SUM(M749-366)</f>
        <v>-366</v>
      </c>
      <c r="W749" s="356">
        <f t="shared" ref="W749:W812" si="63">M749</f>
        <v>0</v>
      </c>
    </row>
    <row r="750" spans="1:34" ht="12.75" hidden="1" customHeight="1" x14ac:dyDescent="0.2">
      <c r="A750" s="386">
        <v>749</v>
      </c>
      <c r="O750" s="350">
        <f t="shared" si="61"/>
        <v>0</v>
      </c>
      <c r="R750" s="352">
        <f t="shared" si="62"/>
        <v>-366</v>
      </c>
      <c r="W750" s="356">
        <f t="shared" si="63"/>
        <v>0</v>
      </c>
    </row>
    <row r="751" spans="1:34" ht="12.75" hidden="1" customHeight="1" x14ac:dyDescent="0.2">
      <c r="A751" s="386">
        <v>750</v>
      </c>
      <c r="B751" s="358"/>
      <c r="C751" s="358"/>
      <c r="D751" s="358"/>
      <c r="O751" s="350">
        <f t="shared" si="61"/>
        <v>0</v>
      </c>
      <c r="R751" s="352">
        <f t="shared" si="62"/>
        <v>-366</v>
      </c>
      <c r="W751" s="356">
        <f t="shared" si="63"/>
        <v>0</v>
      </c>
    </row>
    <row r="752" spans="1:34" ht="12.75" hidden="1" customHeight="1" x14ac:dyDescent="0.2">
      <c r="A752" s="386">
        <v>751</v>
      </c>
      <c r="O752" s="350">
        <f t="shared" si="61"/>
        <v>0</v>
      </c>
      <c r="R752" s="352">
        <f t="shared" si="62"/>
        <v>-366</v>
      </c>
      <c r="W752" s="356">
        <f t="shared" si="63"/>
        <v>0</v>
      </c>
    </row>
    <row r="753" spans="1:35" ht="12.75" hidden="1" customHeight="1" x14ac:dyDescent="0.2">
      <c r="A753" s="386">
        <v>752</v>
      </c>
      <c r="B753" s="342"/>
      <c r="C753" s="344"/>
      <c r="D753" s="344"/>
      <c r="E753" s="435"/>
      <c r="F753" s="345"/>
      <c r="G753" s="346"/>
      <c r="H753" s="346"/>
      <c r="I753" s="345"/>
      <c r="J753" s="345"/>
      <c r="K753" s="345"/>
      <c r="L753" s="374"/>
      <c r="M753" s="348"/>
      <c r="O753" s="350">
        <f t="shared" si="61"/>
        <v>0</v>
      </c>
      <c r="R753" s="352">
        <f t="shared" si="62"/>
        <v>-366</v>
      </c>
      <c r="W753" s="356">
        <f t="shared" si="63"/>
        <v>0</v>
      </c>
    </row>
    <row r="754" spans="1:35" ht="12.75" hidden="1" customHeight="1" x14ac:dyDescent="0.2">
      <c r="A754" s="386">
        <v>753</v>
      </c>
      <c r="B754" s="358"/>
      <c r="C754" s="358"/>
      <c r="D754" s="358"/>
      <c r="O754" s="350">
        <f t="shared" si="61"/>
        <v>0</v>
      </c>
      <c r="R754" s="352">
        <f t="shared" si="62"/>
        <v>-366</v>
      </c>
      <c r="W754" s="356">
        <f t="shared" si="63"/>
        <v>0</v>
      </c>
    </row>
    <row r="755" spans="1:35" ht="12.75" hidden="1" customHeight="1" x14ac:dyDescent="0.2">
      <c r="A755" s="386">
        <v>754</v>
      </c>
      <c r="B755" s="358"/>
      <c r="C755" s="358"/>
      <c r="D755" s="358"/>
      <c r="O755" s="350">
        <f t="shared" si="61"/>
        <v>0</v>
      </c>
      <c r="R755" s="352">
        <f t="shared" si="62"/>
        <v>-366</v>
      </c>
      <c r="W755" s="356">
        <f t="shared" si="63"/>
        <v>0</v>
      </c>
    </row>
    <row r="756" spans="1:35" ht="12.75" hidden="1" customHeight="1" x14ac:dyDescent="0.2">
      <c r="A756" s="386">
        <v>755</v>
      </c>
      <c r="B756" s="358"/>
      <c r="C756" s="358"/>
      <c r="D756" s="358"/>
      <c r="O756" s="350">
        <f t="shared" si="61"/>
        <v>0</v>
      </c>
      <c r="R756" s="352">
        <f t="shared" si="62"/>
        <v>-366</v>
      </c>
      <c r="W756" s="356">
        <f t="shared" si="63"/>
        <v>0</v>
      </c>
    </row>
    <row r="757" spans="1:35" ht="12.75" hidden="1" customHeight="1" x14ac:dyDescent="0.2">
      <c r="A757" s="386">
        <v>756</v>
      </c>
      <c r="B757" s="358"/>
      <c r="C757" s="358"/>
      <c r="D757" s="358"/>
      <c r="O757" s="350">
        <f t="shared" si="61"/>
        <v>0</v>
      </c>
      <c r="R757" s="352">
        <f t="shared" si="62"/>
        <v>-366</v>
      </c>
      <c r="W757" s="356">
        <f t="shared" si="63"/>
        <v>0</v>
      </c>
    </row>
    <row r="758" spans="1:35" ht="12.75" customHeight="1" x14ac:dyDescent="0.2">
      <c r="A758" s="386">
        <v>757</v>
      </c>
      <c r="B758" s="358" t="s">
        <v>1003</v>
      </c>
      <c r="C758" s="358" t="s">
        <v>1068</v>
      </c>
      <c r="D758" s="358"/>
      <c r="E758" s="401" t="s">
        <v>4009</v>
      </c>
      <c r="G758" s="379" t="s">
        <v>4010</v>
      </c>
      <c r="I758" s="378" t="s">
        <v>1322</v>
      </c>
      <c r="K758" s="378" t="s">
        <v>4011</v>
      </c>
      <c r="L758" s="380">
        <v>40338</v>
      </c>
      <c r="M758" s="350">
        <v>43928</v>
      </c>
      <c r="N758" s="365" t="s">
        <v>991</v>
      </c>
      <c r="O758" s="350">
        <f t="shared" si="61"/>
        <v>43928</v>
      </c>
      <c r="P758" s="351">
        <v>16597</v>
      </c>
      <c r="Q758" s="351">
        <v>2010</v>
      </c>
      <c r="R758" s="352">
        <v>43197</v>
      </c>
      <c r="S758" s="285" t="s">
        <v>5733</v>
      </c>
      <c r="T758" s="353" t="s">
        <v>991</v>
      </c>
      <c r="U758" s="419" t="s">
        <v>6023</v>
      </c>
      <c r="V758" s="419" t="s">
        <v>6024</v>
      </c>
      <c r="W758" s="356">
        <f t="shared" si="63"/>
        <v>43928</v>
      </c>
      <c r="X758" s="357" t="s">
        <v>913</v>
      </c>
      <c r="Y758" s="285">
        <v>200</v>
      </c>
      <c r="AA758" s="358">
        <v>260</v>
      </c>
      <c r="AB758" s="358"/>
      <c r="AC758" s="358">
        <v>450</v>
      </c>
      <c r="AD758" s="358"/>
      <c r="AE758" s="358">
        <v>50</v>
      </c>
      <c r="AF758" s="358">
        <v>55</v>
      </c>
      <c r="AG758" s="358">
        <v>95</v>
      </c>
      <c r="AH758" s="358">
        <v>2</v>
      </c>
    </row>
    <row r="759" spans="1:35" ht="12.75" hidden="1" customHeight="1" x14ac:dyDescent="0.2">
      <c r="A759" s="386">
        <v>758</v>
      </c>
      <c r="B759" s="358"/>
      <c r="C759" s="358"/>
      <c r="D759" s="358"/>
      <c r="O759" s="350">
        <f t="shared" si="61"/>
        <v>0</v>
      </c>
      <c r="R759" s="352">
        <f t="shared" si="62"/>
        <v>-366</v>
      </c>
      <c r="W759" s="356">
        <f t="shared" si="63"/>
        <v>0</v>
      </c>
    </row>
    <row r="760" spans="1:35" ht="12.75" hidden="1" customHeight="1" x14ac:dyDescent="0.2">
      <c r="A760" s="386">
        <v>759</v>
      </c>
      <c r="B760" s="358"/>
      <c r="C760" s="358"/>
      <c r="D760" s="358"/>
      <c r="O760" s="350">
        <f t="shared" si="61"/>
        <v>0</v>
      </c>
      <c r="R760" s="352">
        <f t="shared" si="62"/>
        <v>-366</v>
      </c>
      <c r="W760" s="356">
        <f t="shared" si="63"/>
        <v>0</v>
      </c>
    </row>
    <row r="761" spans="1:35" ht="12.75" hidden="1" customHeight="1" x14ac:dyDescent="0.2">
      <c r="A761" s="386">
        <v>760</v>
      </c>
      <c r="B761" s="358"/>
      <c r="C761" s="358"/>
      <c r="D761" s="358"/>
      <c r="O761" s="350">
        <f t="shared" si="61"/>
        <v>0</v>
      </c>
      <c r="R761" s="352">
        <f t="shared" si="62"/>
        <v>-366</v>
      </c>
      <c r="W761" s="356">
        <f t="shared" si="63"/>
        <v>0</v>
      </c>
    </row>
    <row r="762" spans="1:35" ht="12.75" hidden="1" customHeight="1" x14ac:dyDescent="0.2">
      <c r="A762" s="386">
        <v>761</v>
      </c>
      <c r="B762" s="358"/>
      <c r="C762" s="358"/>
      <c r="D762" s="358"/>
      <c r="O762" s="350">
        <f t="shared" si="61"/>
        <v>0</v>
      </c>
      <c r="R762" s="352">
        <f t="shared" si="62"/>
        <v>-366</v>
      </c>
      <c r="W762" s="356">
        <f t="shared" si="63"/>
        <v>0</v>
      </c>
    </row>
    <row r="763" spans="1:35" ht="12.75" hidden="1" customHeight="1" x14ac:dyDescent="0.2">
      <c r="A763" s="386">
        <v>762</v>
      </c>
      <c r="B763" s="358"/>
      <c r="C763" s="358"/>
      <c r="D763" s="358"/>
      <c r="O763" s="350">
        <f t="shared" si="61"/>
        <v>0</v>
      </c>
      <c r="R763" s="352">
        <f t="shared" si="62"/>
        <v>-366</v>
      </c>
      <c r="W763" s="356">
        <f t="shared" si="63"/>
        <v>0</v>
      </c>
    </row>
    <row r="764" spans="1:35" ht="12.75" hidden="1" customHeight="1" x14ac:dyDescent="0.2">
      <c r="A764" s="386">
        <v>763</v>
      </c>
      <c r="B764" s="358"/>
      <c r="C764" s="358"/>
      <c r="D764" s="358"/>
      <c r="O764" s="350">
        <f t="shared" si="61"/>
        <v>0</v>
      </c>
      <c r="R764" s="352">
        <f t="shared" si="62"/>
        <v>-366</v>
      </c>
      <c r="W764" s="356">
        <f t="shared" si="63"/>
        <v>0</v>
      </c>
    </row>
    <row r="765" spans="1:35" ht="12.75" hidden="1" customHeight="1" x14ac:dyDescent="0.2">
      <c r="A765" s="386">
        <v>764</v>
      </c>
      <c r="B765" s="358"/>
      <c r="C765" s="358"/>
      <c r="D765" s="358"/>
      <c r="O765" s="350">
        <f t="shared" si="61"/>
        <v>0</v>
      </c>
      <c r="R765" s="352">
        <f t="shared" si="62"/>
        <v>-366</v>
      </c>
      <c r="W765" s="356">
        <f t="shared" si="63"/>
        <v>0</v>
      </c>
    </row>
    <row r="766" spans="1:35" ht="12.75" hidden="1" customHeight="1" x14ac:dyDescent="0.2">
      <c r="A766" s="386">
        <v>765</v>
      </c>
      <c r="B766" s="358"/>
      <c r="C766" s="358"/>
      <c r="D766" s="358"/>
      <c r="O766" s="350">
        <f t="shared" si="61"/>
        <v>0</v>
      </c>
      <c r="R766" s="352">
        <f t="shared" si="62"/>
        <v>-366</v>
      </c>
      <c r="W766" s="356">
        <f t="shared" si="63"/>
        <v>0</v>
      </c>
    </row>
    <row r="767" spans="1:35" ht="12.75" hidden="1" customHeight="1" x14ac:dyDescent="0.2">
      <c r="A767" s="342">
        <v>766</v>
      </c>
      <c r="B767" s="358"/>
      <c r="C767" s="358"/>
      <c r="D767" s="358"/>
      <c r="I767" s="345"/>
      <c r="J767" s="345"/>
      <c r="M767" s="350"/>
      <c r="O767" s="350">
        <f t="shared" si="61"/>
        <v>0</v>
      </c>
      <c r="R767" s="352">
        <f t="shared" si="62"/>
        <v>-366</v>
      </c>
      <c r="W767" s="356">
        <f t="shared" si="63"/>
        <v>0</v>
      </c>
      <c r="AI767" s="352"/>
    </row>
    <row r="768" spans="1:35" ht="12.75" hidden="1" customHeight="1" x14ac:dyDescent="0.2">
      <c r="A768" s="386">
        <v>767</v>
      </c>
      <c r="B768" s="358"/>
      <c r="C768" s="358"/>
      <c r="D768" s="358"/>
      <c r="O768" s="350">
        <f t="shared" si="61"/>
        <v>0</v>
      </c>
      <c r="R768" s="352">
        <f t="shared" si="62"/>
        <v>-366</v>
      </c>
      <c r="W768" s="356">
        <f t="shared" si="63"/>
        <v>0</v>
      </c>
    </row>
    <row r="769" spans="1:34" ht="12.75" hidden="1" customHeight="1" x14ac:dyDescent="0.2">
      <c r="A769" s="386">
        <v>768</v>
      </c>
      <c r="B769" s="358"/>
      <c r="C769" s="358"/>
      <c r="D769" s="358"/>
      <c r="O769" s="350">
        <f t="shared" si="61"/>
        <v>0</v>
      </c>
      <c r="R769" s="352">
        <f t="shared" si="62"/>
        <v>-366</v>
      </c>
      <c r="W769" s="356">
        <f t="shared" si="63"/>
        <v>0</v>
      </c>
    </row>
    <row r="770" spans="1:34" ht="12.75" hidden="1" customHeight="1" x14ac:dyDescent="0.2">
      <c r="A770" s="386">
        <v>769</v>
      </c>
      <c r="B770" s="358"/>
      <c r="C770" s="358"/>
      <c r="D770" s="358"/>
      <c r="O770" s="350">
        <f t="shared" si="61"/>
        <v>0</v>
      </c>
      <c r="R770" s="352">
        <f t="shared" si="62"/>
        <v>-366</v>
      </c>
      <c r="W770" s="356">
        <f t="shared" si="63"/>
        <v>0</v>
      </c>
    </row>
    <row r="771" spans="1:34" ht="12.75" hidden="1" customHeight="1" x14ac:dyDescent="0.2">
      <c r="A771" s="386">
        <v>770</v>
      </c>
      <c r="B771" s="358"/>
      <c r="C771" s="358"/>
      <c r="D771" s="358"/>
      <c r="O771" s="350">
        <f t="shared" si="61"/>
        <v>0</v>
      </c>
      <c r="R771" s="352">
        <f t="shared" si="62"/>
        <v>-366</v>
      </c>
      <c r="W771" s="356">
        <f t="shared" si="63"/>
        <v>0</v>
      </c>
    </row>
    <row r="772" spans="1:34" ht="12.75" hidden="1" customHeight="1" x14ac:dyDescent="0.2">
      <c r="A772" s="386">
        <v>771</v>
      </c>
      <c r="B772" s="358"/>
      <c r="C772" s="358"/>
      <c r="D772" s="358"/>
      <c r="O772" s="350">
        <f t="shared" si="61"/>
        <v>0</v>
      </c>
      <c r="R772" s="352">
        <f t="shared" si="62"/>
        <v>-366</v>
      </c>
      <c r="W772" s="356">
        <f t="shared" si="63"/>
        <v>0</v>
      </c>
    </row>
    <row r="773" spans="1:34" ht="12.75" hidden="1" customHeight="1" x14ac:dyDescent="0.2">
      <c r="A773" s="386">
        <v>772</v>
      </c>
      <c r="B773" s="358"/>
      <c r="C773" s="358"/>
      <c r="D773" s="358"/>
      <c r="O773" s="350">
        <f t="shared" si="61"/>
        <v>0</v>
      </c>
      <c r="R773" s="352">
        <f t="shared" si="62"/>
        <v>-366</v>
      </c>
      <c r="W773" s="356">
        <f t="shared" si="63"/>
        <v>0</v>
      </c>
    </row>
    <row r="774" spans="1:34" ht="12.75" hidden="1" customHeight="1" x14ac:dyDescent="0.2">
      <c r="A774" s="386">
        <v>773</v>
      </c>
      <c r="B774" s="358"/>
      <c r="C774" s="358"/>
      <c r="D774" s="358"/>
      <c r="O774" s="350">
        <f t="shared" si="61"/>
        <v>0</v>
      </c>
      <c r="R774" s="352">
        <f t="shared" si="62"/>
        <v>-366</v>
      </c>
      <c r="W774" s="356">
        <f t="shared" si="63"/>
        <v>0</v>
      </c>
    </row>
    <row r="775" spans="1:34" ht="12.75" hidden="1" customHeight="1" x14ac:dyDescent="0.2">
      <c r="A775" s="386">
        <v>774</v>
      </c>
      <c r="B775" s="358"/>
      <c r="C775" s="358"/>
      <c r="D775" s="358"/>
      <c r="O775" s="350">
        <f t="shared" si="61"/>
        <v>0</v>
      </c>
      <c r="R775" s="352">
        <f t="shared" si="62"/>
        <v>-366</v>
      </c>
      <c r="W775" s="356">
        <f t="shared" si="63"/>
        <v>0</v>
      </c>
    </row>
    <row r="776" spans="1:34" ht="12.75" hidden="1" customHeight="1" x14ac:dyDescent="0.2">
      <c r="A776" s="386">
        <v>775</v>
      </c>
      <c r="B776" s="358"/>
      <c r="C776" s="358"/>
      <c r="D776" s="358"/>
      <c r="O776" s="350">
        <f t="shared" si="61"/>
        <v>0</v>
      </c>
      <c r="R776" s="352">
        <f t="shared" si="62"/>
        <v>-366</v>
      </c>
      <c r="W776" s="356">
        <f t="shared" si="63"/>
        <v>0</v>
      </c>
    </row>
    <row r="777" spans="1:34" ht="12.75" hidden="1" customHeight="1" x14ac:dyDescent="0.2">
      <c r="A777" s="386">
        <v>776</v>
      </c>
      <c r="B777" s="358"/>
      <c r="C777" s="358"/>
      <c r="D777" s="358"/>
      <c r="O777" s="350">
        <f t="shared" si="61"/>
        <v>0</v>
      </c>
      <c r="R777" s="352">
        <f t="shared" si="62"/>
        <v>-366</v>
      </c>
      <c r="W777" s="356">
        <f t="shared" si="63"/>
        <v>0</v>
      </c>
    </row>
    <row r="778" spans="1:34" ht="12.75" customHeight="1" x14ac:dyDescent="0.2">
      <c r="A778" s="342">
        <v>777</v>
      </c>
      <c r="B778" s="342" t="s">
        <v>1003</v>
      </c>
      <c r="C778" s="344" t="s">
        <v>2088</v>
      </c>
      <c r="D778" s="344"/>
      <c r="E778" s="435" t="s">
        <v>2086</v>
      </c>
      <c r="F778" s="345"/>
      <c r="G778" s="346" t="s">
        <v>2087</v>
      </c>
      <c r="H778" s="346"/>
      <c r="I778" s="345" t="s">
        <v>2089</v>
      </c>
      <c r="J778" s="345"/>
      <c r="K778" s="345" t="s">
        <v>423</v>
      </c>
      <c r="L778" s="374">
        <v>38847</v>
      </c>
      <c r="M778" s="348">
        <v>45148</v>
      </c>
      <c r="N778" s="365" t="s">
        <v>1081</v>
      </c>
      <c r="O778" s="350">
        <f t="shared" si="61"/>
        <v>45148</v>
      </c>
      <c r="P778" s="351">
        <v>19434</v>
      </c>
      <c r="Q778" s="351" t="s">
        <v>10746</v>
      </c>
      <c r="R778" s="352">
        <v>44418</v>
      </c>
      <c r="S778" s="285" t="s">
        <v>1182</v>
      </c>
      <c r="T778" s="353" t="s">
        <v>991</v>
      </c>
      <c r="U778" s="354" t="s">
        <v>10747</v>
      </c>
      <c r="V778" s="354" t="s">
        <v>10748</v>
      </c>
      <c r="W778" s="356">
        <f t="shared" si="63"/>
        <v>45148</v>
      </c>
      <c r="X778" s="357">
        <v>3</v>
      </c>
      <c r="Y778" s="285">
        <v>225</v>
      </c>
      <c r="AA778" s="285">
        <v>290</v>
      </c>
      <c r="AC778" s="285">
        <v>450</v>
      </c>
      <c r="AE778" s="285">
        <v>52</v>
      </c>
      <c r="AF778" s="285">
        <v>60</v>
      </c>
      <c r="AG778" s="285">
        <v>110</v>
      </c>
      <c r="AH778" s="285">
        <v>2</v>
      </c>
    </row>
    <row r="779" spans="1:34" ht="12.75" hidden="1" customHeight="1" x14ac:dyDescent="0.2">
      <c r="A779" s="342">
        <v>778</v>
      </c>
      <c r="B779" s="358"/>
      <c r="C779" s="358"/>
      <c r="D779" s="358"/>
      <c r="O779" s="350">
        <f t="shared" si="61"/>
        <v>0</v>
      </c>
      <c r="R779" s="352">
        <f t="shared" si="62"/>
        <v>-366</v>
      </c>
      <c r="W779" s="356">
        <f t="shared" si="63"/>
        <v>0</v>
      </c>
    </row>
    <row r="780" spans="1:34" ht="12.75" hidden="1" customHeight="1" x14ac:dyDescent="0.2">
      <c r="A780" s="342">
        <v>779</v>
      </c>
      <c r="B780" s="358"/>
      <c r="C780" s="358"/>
      <c r="D780" s="358"/>
      <c r="O780" s="350">
        <f t="shared" si="61"/>
        <v>0</v>
      </c>
      <c r="R780" s="352">
        <f t="shared" si="62"/>
        <v>-366</v>
      </c>
      <c r="W780" s="356">
        <f t="shared" si="63"/>
        <v>0</v>
      </c>
    </row>
    <row r="781" spans="1:34" ht="12.75" hidden="1" customHeight="1" x14ac:dyDescent="0.2">
      <c r="A781" s="342">
        <v>780</v>
      </c>
      <c r="B781" s="358"/>
      <c r="C781" s="358"/>
      <c r="D781" s="358"/>
      <c r="O781" s="350">
        <f t="shared" si="61"/>
        <v>0</v>
      </c>
      <c r="R781" s="352">
        <f t="shared" si="62"/>
        <v>-366</v>
      </c>
      <c r="W781" s="356">
        <f t="shared" si="63"/>
        <v>0</v>
      </c>
    </row>
    <row r="782" spans="1:34" ht="12.75" hidden="1" customHeight="1" x14ac:dyDescent="0.2">
      <c r="A782" s="342">
        <v>781</v>
      </c>
      <c r="B782" s="358"/>
      <c r="C782" s="358"/>
      <c r="D782" s="358"/>
      <c r="O782" s="350">
        <f t="shared" si="61"/>
        <v>0</v>
      </c>
      <c r="R782" s="352">
        <f t="shared" si="62"/>
        <v>-366</v>
      </c>
      <c r="W782" s="356">
        <f t="shared" si="63"/>
        <v>0</v>
      </c>
    </row>
    <row r="783" spans="1:34" ht="12.75" hidden="1" customHeight="1" x14ac:dyDescent="0.2">
      <c r="A783" s="342">
        <v>782</v>
      </c>
      <c r="B783" s="358"/>
      <c r="C783" s="358"/>
      <c r="D783" s="358"/>
      <c r="O783" s="350">
        <f t="shared" si="61"/>
        <v>0</v>
      </c>
      <c r="R783" s="352">
        <f t="shared" si="62"/>
        <v>-366</v>
      </c>
      <c r="W783" s="356">
        <f t="shared" si="63"/>
        <v>0</v>
      </c>
    </row>
    <row r="784" spans="1:34" ht="12.75" hidden="1" customHeight="1" x14ac:dyDescent="0.2">
      <c r="A784" s="342">
        <v>783</v>
      </c>
      <c r="B784" s="358"/>
      <c r="C784" s="358"/>
      <c r="D784" s="358"/>
      <c r="O784" s="350">
        <f t="shared" si="61"/>
        <v>0</v>
      </c>
      <c r="R784" s="352">
        <f t="shared" si="62"/>
        <v>-366</v>
      </c>
      <c r="W784" s="356">
        <f t="shared" si="63"/>
        <v>0</v>
      </c>
    </row>
    <row r="785" spans="1:24" ht="12.75" hidden="1" customHeight="1" x14ac:dyDescent="0.2">
      <c r="A785" s="342">
        <v>784</v>
      </c>
      <c r="B785" s="358"/>
      <c r="C785" s="358"/>
      <c r="D785" s="358"/>
      <c r="O785" s="350">
        <f t="shared" si="61"/>
        <v>0</v>
      </c>
      <c r="R785" s="352">
        <f t="shared" si="62"/>
        <v>-366</v>
      </c>
      <c r="W785" s="356">
        <f t="shared" si="63"/>
        <v>0</v>
      </c>
    </row>
    <row r="786" spans="1:24" ht="12.75" hidden="1" customHeight="1" x14ac:dyDescent="0.2">
      <c r="A786" s="342">
        <v>785</v>
      </c>
      <c r="B786" s="358"/>
      <c r="C786" s="358"/>
      <c r="D786" s="358"/>
      <c r="O786" s="350">
        <f t="shared" si="61"/>
        <v>0</v>
      </c>
      <c r="R786" s="352">
        <f t="shared" si="62"/>
        <v>-366</v>
      </c>
      <c r="W786" s="356">
        <f t="shared" si="63"/>
        <v>0</v>
      </c>
    </row>
    <row r="787" spans="1:24" ht="12.75" hidden="1" customHeight="1" x14ac:dyDescent="0.2">
      <c r="A787" s="342">
        <v>786</v>
      </c>
      <c r="B787" s="358"/>
      <c r="C787" s="358"/>
      <c r="D787" s="358"/>
      <c r="O787" s="350">
        <f t="shared" si="61"/>
        <v>0</v>
      </c>
      <c r="R787" s="352">
        <f t="shared" si="62"/>
        <v>-366</v>
      </c>
      <c r="W787" s="356">
        <f t="shared" si="63"/>
        <v>0</v>
      </c>
    </row>
    <row r="788" spans="1:24" ht="12.75" hidden="1" customHeight="1" x14ac:dyDescent="0.2">
      <c r="A788" s="342">
        <v>787</v>
      </c>
      <c r="B788" s="358"/>
      <c r="C788" s="358"/>
      <c r="D788" s="358"/>
      <c r="O788" s="350">
        <f t="shared" si="61"/>
        <v>0</v>
      </c>
      <c r="R788" s="352">
        <f t="shared" si="62"/>
        <v>-366</v>
      </c>
      <c r="W788" s="356">
        <f t="shared" si="63"/>
        <v>0</v>
      </c>
    </row>
    <row r="789" spans="1:24" ht="12.75" hidden="1" customHeight="1" x14ac:dyDescent="0.2">
      <c r="A789" s="342">
        <v>788</v>
      </c>
      <c r="B789" s="358"/>
      <c r="C789" s="358"/>
      <c r="D789" s="358"/>
      <c r="O789" s="350">
        <f t="shared" si="61"/>
        <v>0</v>
      </c>
      <c r="R789" s="352">
        <f t="shared" si="62"/>
        <v>-366</v>
      </c>
      <c r="W789" s="356">
        <f t="shared" si="63"/>
        <v>0</v>
      </c>
    </row>
    <row r="790" spans="1:24" s="409" customFormat="1" ht="12.75" hidden="1" customHeight="1" x14ac:dyDescent="0.2">
      <c r="A790" s="367" t="s">
        <v>6255</v>
      </c>
      <c r="B790" s="367"/>
      <c r="C790" s="398"/>
      <c r="D790" s="398"/>
      <c r="E790" s="444"/>
      <c r="F790" s="398"/>
      <c r="G790" s="402"/>
      <c r="H790" s="402"/>
      <c r="I790" s="398"/>
      <c r="J790" s="398"/>
      <c r="K790" s="398"/>
      <c r="L790" s="404"/>
      <c r="M790" s="427"/>
      <c r="N790" s="410"/>
      <c r="O790" s="406"/>
      <c r="P790" s="407"/>
      <c r="Q790" s="407"/>
      <c r="R790" s="408"/>
      <c r="T790" s="410"/>
      <c r="U790" s="411"/>
      <c r="V790" s="411"/>
      <c r="W790" s="412"/>
      <c r="X790" s="413"/>
    </row>
    <row r="791" spans="1:24" ht="12.75" hidden="1" customHeight="1" x14ac:dyDescent="0.2">
      <c r="A791" s="386">
        <v>790</v>
      </c>
      <c r="B791" s="358"/>
      <c r="C791" s="358"/>
      <c r="D791" s="358"/>
      <c r="O791" s="350">
        <f t="shared" si="61"/>
        <v>0</v>
      </c>
      <c r="R791" s="352">
        <f t="shared" si="62"/>
        <v>-366</v>
      </c>
      <c r="W791" s="356">
        <f t="shared" si="63"/>
        <v>0</v>
      </c>
    </row>
    <row r="792" spans="1:24" ht="12.75" hidden="1" customHeight="1" x14ac:dyDescent="0.2">
      <c r="A792" s="386">
        <v>791</v>
      </c>
      <c r="B792" s="358"/>
      <c r="C792" s="358"/>
      <c r="D792" s="358"/>
      <c r="O792" s="350">
        <f t="shared" si="61"/>
        <v>0</v>
      </c>
      <c r="R792" s="352">
        <f t="shared" si="62"/>
        <v>-366</v>
      </c>
      <c r="W792" s="356">
        <f t="shared" si="63"/>
        <v>0</v>
      </c>
    </row>
    <row r="793" spans="1:24" ht="12.75" hidden="1" customHeight="1" x14ac:dyDescent="0.2">
      <c r="A793" s="386">
        <v>792</v>
      </c>
      <c r="B793" s="358"/>
      <c r="C793" s="358"/>
      <c r="D793" s="358"/>
      <c r="O793" s="350">
        <f t="shared" si="61"/>
        <v>0</v>
      </c>
      <c r="R793" s="352">
        <f t="shared" si="62"/>
        <v>-366</v>
      </c>
      <c r="W793" s="356">
        <f t="shared" si="63"/>
        <v>0</v>
      </c>
    </row>
    <row r="794" spans="1:24" ht="12.75" hidden="1" customHeight="1" x14ac:dyDescent="0.2">
      <c r="A794" s="386">
        <v>793</v>
      </c>
      <c r="B794" s="358"/>
      <c r="C794" s="358"/>
      <c r="D794" s="358"/>
      <c r="O794" s="350">
        <f t="shared" si="61"/>
        <v>0</v>
      </c>
      <c r="R794" s="352">
        <f t="shared" si="62"/>
        <v>-366</v>
      </c>
      <c r="W794" s="356">
        <f t="shared" si="63"/>
        <v>0</v>
      </c>
    </row>
    <row r="795" spans="1:24" ht="12.75" hidden="1" customHeight="1" x14ac:dyDescent="0.2">
      <c r="A795" s="386">
        <v>794</v>
      </c>
      <c r="B795" s="358"/>
      <c r="C795" s="358"/>
      <c r="D795" s="358"/>
      <c r="O795" s="350">
        <f t="shared" si="61"/>
        <v>0</v>
      </c>
      <c r="R795" s="352">
        <f t="shared" si="62"/>
        <v>-366</v>
      </c>
      <c r="W795" s="356">
        <f t="shared" si="63"/>
        <v>0</v>
      </c>
    </row>
    <row r="796" spans="1:24" ht="12.75" hidden="1" customHeight="1" x14ac:dyDescent="0.2">
      <c r="A796" s="386">
        <v>795</v>
      </c>
      <c r="B796" s="358"/>
      <c r="C796" s="358"/>
      <c r="D796" s="358"/>
      <c r="O796" s="350">
        <f t="shared" si="61"/>
        <v>0</v>
      </c>
      <c r="R796" s="352">
        <f t="shared" si="62"/>
        <v>-366</v>
      </c>
      <c r="W796" s="356">
        <f t="shared" si="63"/>
        <v>0</v>
      </c>
    </row>
    <row r="797" spans="1:24" ht="12.75" hidden="1" customHeight="1" x14ac:dyDescent="0.2">
      <c r="A797" s="386">
        <v>796</v>
      </c>
      <c r="B797" s="358"/>
      <c r="C797" s="358"/>
      <c r="D797" s="358"/>
      <c r="O797" s="350">
        <f t="shared" si="61"/>
        <v>0</v>
      </c>
      <c r="R797" s="352">
        <f t="shared" si="62"/>
        <v>-366</v>
      </c>
      <c r="W797" s="356">
        <f t="shared" si="63"/>
        <v>0</v>
      </c>
    </row>
    <row r="798" spans="1:24" ht="12.75" hidden="1" customHeight="1" x14ac:dyDescent="0.2">
      <c r="A798" s="386">
        <v>797</v>
      </c>
      <c r="B798" s="358"/>
      <c r="C798" s="358"/>
      <c r="D798" s="358"/>
      <c r="O798" s="350">
        <f t="shared" si="61"/>
        <v>0</v>
      </c>
      <c r="R798" s="352">
        <f t="shared" si="62"/>
        <v>-366</v>
      </c>
      <c r="W798" s="356">
        <f t="shared" si="63"/>
        <v>0</v>
      </c>
    </row>
    <row r="799" spans="1:24" ht="12.75" hidden="1" customHeight="1" x14ac:dyDescent="0.2">
      <c r="A799" s="386">
        <v>798</v>
      </c>
      <c r="B799" s="358"/>
      <c r="C799" s="358"/>
      <c r="D799" s="358"/>
      <c r="O799" s="350">
        <f t="shared" si="61"/>
        <v>0</v>
      </c>
      <c r="R799" s="352">
        <f t="shared" si="62"/>
        <v>-366</v>
      </c>
      <c r="W799" s="356">
        <f t="shared" si="63"/>
        <v>0</v>
      </c>
    </row>
    <row r="800" spans="1:24" ht="12.75" hidden="1" customHeight="1" x14ac:dyDescent="0.2">
      <c r="A800" s="386">
        <v>799</v>
      </c>
      <c r="B800" s="358"/>
      <c r="C800" s="358"/>
      <c r="D800" s="358"/>
      <c r="O800" s="350">
        <f t="shared" si="61"/>
        <v>0</v>
      </c>
      <c r="R800" s="352">
        <f t="shared" si="62"/>
        <v>-366</v>
      </c>
      <c r="W800" s="356">
        <f t="shared" si="63"/>
        <v>0</v>
      </c>
    </row>
    <row r="801" spans="1:34" ht="12.75" hidden="1" customHeight="1" x14ac:dyDescent="0.2">
      <c r="A801" s="386">
        <v>800</v>
      </c>
      <c r="B801" s="358"/>
      <c r="C801" s="358"/>
      <c r="D801" s="358"/>
      <c r="O801" s="350">
        <f t="shared" si="61"/>
        <v>0</v>
      </c>
      <c r="R801" s="352">
        <f t="shared" si="62"/>
        <v>-366</v>
      </c>
      <c r="W801" s="356">
        <f t="shared" si="63"/>
        <v>0</v>
      </c>
    </row>
    <row r="802" spans="1:34" ht="12.75" hidden="1" customHeight="1" x14ac:dyDescent="0.2">
      <c r="A802" s="386">
        <v>801</v>
      </c>
      <c r="B802" s="358"/>
      <c r="C802" s="358"/>
      <c r="D802" s="358"/>
      <c r="O802" s="350">
        <f t="shared" si="61"/>
        <v>0</v>
      </c>
      <c r="R802" s="352">
        <f t="shared" si="62"/>
        <v>-366</v>
      </c>
      <c r="W802" s="356">
        <f t="shared" si="63"/>
        <v>0</v>
      </c>
    </row>
    <row r="803" spans="1:34" ht="12.75" hidden="1" customHeight="1" x14ac:dyDescent="0.2">
      <c r="A803" s="386">
        <v>802</v>
      </c>
      <c r="B803" s="358"/>
      <c r="C803" s="358"/>
      <c r="D803" s="358"/>
      <c r="O803" s="350">
        <f t="shared" si="61"/>
        <v>0</v>
      </c>
      <c r="R803" s="352">
        <f t="shared" si="62"/>
        <v>-366</v>
      </c>
      <c r="W803" s="356">
        <f t="shared" si="63"/>
        <v>0</v>
      </c>
    </row>
    <row r="804" spans="1:34" ht="12.75" hidden="1" customHeight="1" x14ac:dyDescent="0.2">
      <c r="A804" s="386">
        <v>803</v>
      </c>
      <c r="B804" s="358"/>
      <c r="C804" s="358"/>
      <c r="D804" s="358"/>
      <c r="O804" s="350">
        <f t="shared" si="61"/>
        <v>0</v>
      </c>
      <c r="R804" s="352">
        <f t="shared" si="62"/>
        <v>-366</v>
      </c>
      <c r="W804" s="356">
        <f t="shared" si="63"/>
        <v>0</v>
      </c>
    </row>
    <row r="805" spans="1:34" ht="12.75" hidden="1" customHeight="1" x14ac:dyDescent="0.2">
      <c r="A805" s="386">
        <v>804</v>
      </c>
      <c r="B805" s="358"/>
      <c r="C805" s="358"/>
      <c r="D805" s="358"/>
      <c r="O805" s="350">
        <f t="shared" si="61"/>
        <v>0</v>
      </c>
      <c r="R805" s="352">
        <f t="shared" si="62"/>
        <v>-366</v>
      </c>
      <c r="W805" s="356">
        <f t="shared" si="63"/>
        <v>0</v>
      </c>
    </row>
    <row r="806" spans="1:34" ht="12.75" customHeight="1" x14ac:dyDescent="0.2">
      <c r="A806" s="386">
        <v>805</v>
      </c>
      <c r="B806" s="358" t="s">
        <v>1003</v>
      </c>
      <c r="C806" s="358" t="s">
        <v>1658</v>
      </c>
      <c r="D806" s="358"/>
      <c r="E806" s="442" t="s">
        <v>4102</v>
      </c>
      <c r="F806" s="358"/>
      <c r="G806" s="358" t="s">
        <v>1662</v>
      </c>
      <c r="H806" s="358"/>
      <c r="I806" s="358" t="s">
        <v>2270</v>
      </c>
      <c r="J806" s="358"/>
      <c r="K806" s="345" t="s">
        <v>2188</v>
      </c>
      <c r="L806" s="387">
        <v>41481</v>
      </c>
      <c r="M806" s="348">
        <v>45121</v>
      </c>
      <c r="N806" s="349" t="s">
        <v>991</v>
      </c>
      <c r="O806" s="350">
        <f t="shared" si="61"/>
        <v>45121</v>
      </c>
      <c r="P806" s="364">
        <v>19409</v>
      </c>
      <c r="Q806" s="364">
        <v>1993</v>
      </c>
      <c r="R806" s="352">
        <v>44391</v>
      </c>
      <c r="S806" s="358" t="s">
        <v>3209</v>
      </c>
      <c r="T806" s="365" t="s">
        <v>991</v>
      </c>
      <c r="U806" s="355" t="s">
        <v>10545</v>
      </c>
      <c r="V806" s="355" t="s">
        <v>10546</v>
      </c>
      <c r="W806" s="356">
        <f t="shared" si="63"/>
        <v>45121</v>
      </c>
      <c r="X806" s="366" t="s">
        <v>913</v>
      </c>
      <c r="Y806" s="358" t="s">
        <v>1659</v>
      </c>
      <c r="Z806" s="358"/>
      <c r="AA806" s="358">
        <v>263</v>
      </c>
      <c r="AB806" s="358"/>
      <c r="AC806" s="358">
        <v>400</v>
      </c>
      <c r="AD806" s="358"/>
      <c r="AE806" s="358">
        <v>42</v>
      </c>
      <c r="AF806" s="358">
        <v>46</v>
      </c>
      <c r="AG806" s="358">
        <v>100</v>
      </c>
      <c r="AH806" s="358">
        <v>2</v>
      </c>
    </row>
    <row r="807" spans="1:34" ht="12.75" hidden="1" customHeight="1" x14ac:dyDescent="0.2">
      <c r="A807" s="386">
        <v>806</v>
      </c>
      <c r="B807" s="358"/>
      <c r="C807" s="358"/>
      <c r="D807" s="358"/>
      <c r="O807" s="350">
        <f t="shared" si="61"/>
        <v>0</v>
      </c>
      <c r="R807" s="352">
        <f t="shared" si="62"/>
        <v>-366</v>
      </c>
      <c r="W807" s="356">
        <f t="shared" si="63"/>
        <v>0</v>
      </c>
    </row>
    <row r="808" spans="1:34" ht="12.75" hidden="1" customHeight="1" x14ac:dyDescent="0.2">
      <c r="A808" s="386">
        <v>807</v>
      </c>
      <c r="B808" s="358"/>
      <c r="C808" s="358"/>
      <c r="D808" s="358"/>
      <c r="O808" s="350">
        <f t="shared" si="61"/>
        <v>0</v>
      </c>
      <c r="R808" s="352">
        <f t="shared" si="62"/>
        <v>-366</v>
      </c>
      <c r="W808" s="356">
        <f t="shared" si="63"/>
        <v>0</v>
      </c>
    </row>
    <row r="809" spans="1:34" ht="12.75" hidden="1" customHeight="1" x14ac:dyDescent="0.2">
      <c r="A809" s="386">
        <v>808</v>
      </c>
      <c r="B809" s="358"/>
      <c r="C809" s="358"/>
      <c r="D809" s="358"/>
      <c r="O809" s="350">
        <f t="shared" si="61"/>
        <v>0</v>
      </c>
      <c r="R809" s="352">
        <f t="shared" si="62"/>
        <v>-366</v>
      </c>
      <c r="W809" s="356">
        <f t="shared" si="63"/>
        <v>0</v>
      </c>
    </row>
    <row r="810" spans="1:34" ht="12.75" hidden="1" customHeight="1" x14ac:dyDescent="0.2">
      <c r="A810" s="386">
        <v>809</v>
      </c>
      <c r="B810" s="358"/>
      <c r="C810" s="358"/>
      <c r="D810" s="358"/>
      <c r="O810" s="350">
        <f t="shared" si="61"/>
        <v>0</v>
      </c>
      <c r="R810" s="352">
        <f t="shared" si="62"/>
        <v>-366</v>
      </c>
      <c r="W810" s="356">
        <f t="shared" si="63"/>
        <v>0</v>
      </c>
    </row>
    <row r="811" spans="1:34" ht="12.75" hidden="1" customHeight="1" x14ac:dyDescent="0.2">
      <c r="A811" s="386">
        <v>810</v>
      </c>
      <c r="B811" s="358"/>
      <c r="C811" s="358"/>
      <c r="D811" s="358"/>
      <c r="O811" s="350">
        <f t="shared" si="61"/>
        <v>0</v>
      </c>
      <c r="R811" s="352">
        <f t="shared" si="62"/>
        <v>-366</v>
      </c>
      <c r="W811" s="356">
        <f t="shared" si="63"/>
        <v>0</v>
      </c>
    </row>
    <row r="812" spans="1:34" ht="12.75" hidden="1" customHeight="1" x14ac:dyDescent="0.2">
      <c r="A812" s="386">
        <v>811</v>
      </c>
      <c r="B812" s="358"/>
      <c r="C812" s="358"/>
      <c r="D812" s="358"/>
      <c r="O812" s="350">
        <f t="shared" si="61"/>
        <v>0</v>
      </c>
      <c r="R812" s="352">
        <f t="shared" si="62"/>
        <v>-366</v>
      </c>
      <c r="W812" s="356">
        <f t="shared" si="63"/>
        <v>0</v>
      </c>
    </row>
    <row r="813" spans="1:34" ht="12.75" hidden="1" customHeight="1" x14ac:dyDescent="0.2">
      <c r="A813" s="386">
        <v>812</v>
      </c>
      <c r="B813" s="358"/>
      <c r="C813" s="358"/>
      <c r="D813" s="358"/>
      <c r="O813" s="350">
        <f t="shared" ref="O813:O876" si="64">M813</f>
        <v>0</v>
      </c>
      <c r="R813" s="352">
        <f t="shared" ref="R813:R876" si="65">SUM(M813-366)</f>
        <v>-366</v>
      </c>
      <c r="W813" s="356">
        <f t="shared" ref="W813:W876" si="66">M813</f>
        <v>0</v>
      </c>
    </row>
    <row r="814" spans="1:34" ht="12.75" hidden="1" customHeight="1" x14ac:dyDescent="0.2">
      <c r="A814" s="386">
        <v>813</v>
      </c>
      <c r="B814" s="358"/>
      <c r="C814" s="358"/>
      <c r="D814" s="358"/>
      <c r="O814" s="350">
        <f t="shared" si="64"/>
        <v>0</v>
      </c>
      <c r="R814" s="352">
        <f t="shared" si="65"/>
        <v>-366</v>
      </c>
      <c r="W814" s="356">
        <f t="shared" si="66"/>
        <v>0</v>
      </c>
    </row>
    <row r="815" spans="1:34" ht="12.75" hidden="1" customHeight="1" x14ac:dyDescent="0.2">
      <c r="A815" s="386">
        <v>814</v>
      </c>
      <c r="B815" s="358"/>
      <c r="C815" s="358"/>
      <c r="D815" s="358"/>
      <c r="O815" s="350">
        <f t="shared" si="64"/>
        <v>0</v>
      </c>
      <c r="R815" s="352">
        <f t="shared" si="65"/>
        <v>-366</v>
      </c>
      <c r="W815" s="356">
        <f t="shared" si="66"/>
        <v>0</v>
      </c>
    </row>
    <row r="816" spans="1:34" ht="12.75" hidden="1" customHeight="1" x14ac:dyDescent="0.2">
      <c r="A816" s="386">
        <v>815</v>
      </c>
      <c r="B816" s="358"/>
      <c r="C816" s="358"/>
      <c r="D816" s="358"/>
      <c r="O816" s="350">
        <f t="shared" si="64"/>
        <v>0</v>
      </c>
      <c r="R816" s="352">
        <f t="shared" si="65"/>
        <v>-366</v>
      </c>
      <c r="W816" s="356">
        <f t="shared" si="66"/>
        <v>0</v>
      </c>
    </row>
    <row r="817" spans="1:23" ht="12.75" hidden="1" customHeight="1" x14ac:dyDescent="0.2">
      <c r="A817" s="386">
        <v>816</v>
      </c>
      <c r="B817" s="358"/>
      <c r="C817" s="358"/>
      <c r="D817" s="358"/>
      <c r="O817" s="350">
        <f t="shared" si="64"/>
        <v>0</v>
      </c>
      <c r="R817" s="352">
        <f t="shared" si="65"/>
        <v>-366</v>
      </c>
      <c r="W817" s="356">
        <f t="shared" si="66"/>
        <v>0</v>
      </c>
    </row>
    <row r="818" spans="1:23" ht="12.75" hidden="1" customHeight="1" x14ac:dyDescent="0.2">
      <c r="A818" s="386">
        <v>817</v>
      </c>
      <c r="B818" s="358"/>
      <c r="C818" s="358"/>
      <c r="D818" s="358"/>
      <c r="O818" s="350">
        <f t="shared" si="64"/>
        <v>0</v>
      </c>
      <c r="R818" s="352">
        <f t="shared" si="65"/>
        <v>-366</v>
      </c>
      <c r="W818" s="356">
        <f t="shared" si="66"/>
        <v>0</v>
      </c>
    </row>
    <row r="819" spans="1:23" ht="12.75" hidden="1" customHeight="1" x14ac:dyDescent="0.2">
      <c r="A819" s="386">
        <v>818</v>
      </c>
      <c r="B819" s="358"/>
      <c r="C819" s="358"/>
      <c r="D819" s="358"/>
      <c r="O819" s="350">
        <f t="shared" si="64"/>
        <v>0</v>
      </c>
      <c r="R819" s="352">
        <f t="shared" si="65"/>
        <v>-366</v>
      </c>
      <c r="W819" s="356">
        <f t="shared" si="66"/>
        <v>0</v>
      </c>
    </row>
    <row r="820" spans="1:23" ht="12.75" hidden="1" customHeight="1" x14ac:dyDescent="0.2">
      <c r="A820" s="386">
        <v>819</v>
      </c>
      <c r="B820" s="358"/>
      <c r="C820" s="358"/>
      <c r="D820" s="358"/>
      <c r="O820" s="350">
        <f t="shared" si="64"/>
        <v>0</v>
      </c>
      <c r="R820" s="352">
        <f t="shared" si="65"/>
        <v>-366</v>
      </c>
      <c r="W820" s="356">
        <f t="shared" si="66"/>
        <v>0</v>
      </c>
    </row>
    <row r="821" spans="1:23" ht="12.75" hidden="1" customHeight="1" x14ac:dyDescent="0.2">
      <c r="A821" s="386">
        <v>820</v>
      </c>
      <c r="B821" s="358"/>
      <c r="C821" s="358"/>
      <c r="D821" s="358"/>
      <c r="O821" s="350">
        <f t="shared" si="64"/>
        <v>0</v>
      </c>
      <c r="R821" s="352">
        <f t="shared" si="65"/>
        <v>-366</v>
      </c>
      <c r="W821" s="356">
        <f t="shared" si="66"/>
        <v>0</v>
      </c>
    </row>
    <row r="822" spans="1:23" ht="12.75" hidden="1" customHeight="1" x14ac:dyDescent="0.2">
      <c r="A822" s="386">
        <v>821</v>
      </c>
      <c r="B822" s="358"/>
      <c r="C822" s="358"/>
      <c r="D822" s="358"/>
      <c r="O822" s="350">
        <f t="shared" si="64"/>
        <v>0</v>
      </c>
      <c r="R822" s="352">
        <f t="shared" si="65"/>
        <v>-366</v>
      </c>
      <c r="W822" s="356">
        <f t="shared" si="66"/>
        <v>0</v>
      </c>
    </row>
    <row r="823" spans="1:23" ht="12.75" hidden="1" customHeight="1" x14ac:dyDescent="0.2">
      <c r="A823" s="386">
        <v>822</v>
      </c>
      <c r="B823" s="358"/>
      <c r="C823" s="358"/>
      <c r="D823" s="358"/>
      <c r="O823" s="350">
        <f t="shared" si="64"/>
        <v>0</v>
      </c>
      <c r="R823" s="352">
        <f t="shared" si="65"/>
        <v>-366</v>
      </c>
      <c r="W823" s="356">
        <f t="shared" si="66"/>
        <v>0</v>
      </c>
    </row>
    <row r="824" spans="1:23" ht="12.75" hidden="1" customHeight="1" x14ac:dyDescent="0.2">
      <c r="A824" s="386">
        <v>823</v>
      </c>
      <c r="B824" s="358"/>
      <c r="C824" s="358"/>
      <c r="D824" s="358"/>
      <c r="O824" s="350">
        <f t="shared" si="64"/>
        <v>0</v>
      </c>
      <c r="R824" s="352">
        <f t="shared" si="65"/>
        <v>-366</v>
      </c>
      <c r="W824" s="356">
        <f t="shared" si="66"/>
        <v>0</v>
      </c>
    </row>
    <row r="825" spans="1:23" ht="12.75" hidden="1" customHeight="1" x14ac:dyDescent="0.2">
      <c r="A825" s="386">
        <v>824</v>
      </c>
      <c r="B825" s="358"/>
      <c r="C825" s="358"/>
      <c r="D825" s="358"/>
      <c r="O825" s="350">
        <f t="shared" si="64"/>
        <v>0</v>
      </c>
      <c r="R825" s="352">
        <f t="shared" si="65"/>
        <v>-366</v>
      </c>
      <c r="W825" s="356">
        <f t="shared" si="66"/>
        <v>0</v>
      </c>
    </row>
    <row r="826" spans="1:23" ht="12.75" hidden="1" customHeight="1" x14ac:dyDescent="0.2">
      <c r="A826" s="386">
        <v>825</v>
      </c>
      <c r="B826" s="358"/>
      <c r="C826" s="358"/>
      <c r="D826" s="358"/>
      <c r="O826" s="350">
        <f t="shared" si="64"/>
        <v>0</v>
      </c>
      <c r="R826" s="352">
        <f t="shared" si="65"/>
        <v>-366</v>
      </c>
      <c r="W826" s="356">
        <f t="shared" si="66"/>
        <v>0</v>
      </c>
    </row>
    <row r="827" spans="1:23" ht="12.75" hidden="1" customHeight="1" x14ac:dyDescent="0.2">
      <c r="A827" s="386">
        <v>826</v>
      </c>
      <c r="B827" s="358"/>
      <c r="C827" s="358"/>
      <c r="D827" s="358"/>
      <c r="O827" s="350">
        <f t="shared" si="64"/>
        <v>0</v>
      </c>
      <c r="R827" s="352">
        <f t="shared" si="65"/>
        <v>-366</v>
      </c>
      <c r="W827" s="356">
        <f t="shared" si="66"/>
        <v>0</v>
      </c>
    </row>
    <row r="828" spans="1:23" ht="12.75" hidden="1" customHeight="1" x14ac:dyDescent="0.2">
      <c r="A828" s="386">
        <v>827</v>
      </c>
      <c r="B828" s="358"/>
      <c r="C828" s="358"/>
      <c r="D828" s="358"/>
      <c r="O828" s="350">
        <f t="shared" si="64"/>
        <v>0</v>
      </c>
      <c r="R828" s="352">
        <f t="shared" si="65"/>
        <v>-366</v>
      </c>
      <c r="W828" s="356">
        <f t="shared" si="66"/>
        <v>0</v>
      </c>
    </row>
    <row r="829" spans="1:23" ht="12.75" hidden="1" customHeight="1" x14ac:dyDescent="0.2">
      <c r="A829" s="386">
        <v>828</v>
      </c>
      <c r="B829" s="358"/>
      <c r="C829" s="358"/>
      <c r="D829" s="358"/>
      <c r="O829" s="350">
        <f t="shared" si="64"/>
        <v>0</v>
      </c>
      <c r="R829" s="352">
        <f t="shared" si="65"/>
        <v>-366</v>
      </c>
      <c r="W829" s="356">
        <f t="shared" si="66"/>
        <v>0</v>
      </c>
    </row>
    <row r="830" spans="1:23" ht="12.75" hidden="1" customHeight="1" x14ac:dyDescent="0.2">
      <c r="A830" s="386">
        <v>829</v>
      </c>
      <c r="B830" s="358"/>
      <c r="C830" s="358"/>
      <c r="D830" s="358"/>
      <c r="O830" s="350">
        <f t="shared" si="64"/>
        <v>0</v>
      </c>
      <c r="R830" s="352">
        <f t="shared" si="65"/>
        <v>-366</v>
      </c>
      <c r="W830" s="356">
        <f t="shared" si="66"/>
        <v>0</v>
      </c>
    </row>
    <row r="831" spans="1:23" ht="12.75" hidden="1" customHeight="1" x14ac:dyDescent="0.2">
      <c r="A831" s="386">
        <v>830</v>
      </c>
      <c r="B831" s="358"/>
      <c r="C831" s="358"/>
      <c r="D831" s="358"/>
      <c r="O831" s="350">
        <f t="shared" si="64"/>
        <v>0</v>
      </c>
      <c r="R831" s="352">
        <f t="shared" si="65"/>
        <v>-366</v>
      </c>
      <c r="W831" s="356">
        <f t="shared" si="66"/>
        <v>0</v>
      </c>
    </row>
    <row r="832" spans="1:23" ht="12.75" hidden="1" customHeight="1" x14ac:dyDescent="0.2">
      <c r="A832" s="386">
        <v>831</v>
      </c>
      <c r="B832" s="358"/>
      <c r="C832" s="358"/>
      <c r="D832" s="358"/>
      <c r="O832" s="350">
        <f t="shared" si="64"/>
        <v>0</v>
      </c>
      <c r="R832" s="352">
        <f t="shared" si="65"/>
        <v>-366</v>
      </c>
      <c r="W832" s="356">
        <f t="shared" si="66"/>
        <v>0</v>
      </c>
    </row>
    <row r="833" spans="1:23" ht="12.75" hidden="1" customHeight="1" x14ac:dyDescent="0.2">
      <c r="A833" s="386">
        <v>832</v>
      </c>
      <c r="B833" s="358"/>
      <c r="C833" s="358"/>
      <c r="D833" s="358"/>
      <c r="O833" s="350">
        <f t="shared" si="64"/>
        <v>0</v>
      </c>
      <c r="R833" s="352">
        <f t="shared" si="65"/>
        <v>-366</v>
      </c>
      <c r="W833" s="356">
        <f t="shared" si="66"/>
        <v>0</v>
      </c>
    </row>
    <row r="834" spans="1:23" ht="12.75" hidden="1" customHeight="1" x14ac:dyDescent="0.2">
      <c r="A834" s="386">
        <v>833</v>
      </c>
      <c r="B834" s="358"/>
      <c r="C834" s="358"/>
      <c r="D834" s="358"/>
      <c r="O834" s="350">
        <f t="shared" si="64"/>
        <v>0</v>
      </c>
      <c r="R834" s="352">
        <f t="shared" si="65"/>
        <v>-366</v>
      </c>
      <c r="W834" s="356">
        <f t="shared" si="66"/>
        <v>0</v>
      </c>
    </row>
    <row r="835" spans="1:23" ht="12.75" hidden="1" customHeight="1" x14ac:dyDescent="0.2">
      <c r="A835" s="386">
        <v>834</v>
      </c>
      <c r="B835" s="358"/>
      <c r="C835" s="358"/>
      <c r="D835" s="358"/>
      <c r="O835" s="350">
        <f t="shared" si="64"/>
        <v>0</v>
      </c>
      <c r="R835" s="352">
        <f t="shared" si="65"/>
        <v>-366</v>
      </c>
      <c r="W835" s="356">
        <f t="shared" si="66"/>
        <v>0</v>
      </c>
    </row>
    <row r="836" spans="1:23" ht="12.75" hidden="1" customHeight="1" x14ac:dyDescent="0.2">
      <c r="A836" s="386">
        <v>835</v>
      </c>
      <c r="B836" s="358"/>
      <c r="C836" s="358"/>
      <c r="D836" s="358"/>
      <c r="O836" s="350">
        <f t="shared" si="64"/>
        <v>0</v>
      </c>
      <c r="R836" s="352">
        <f t="shared" si="65"/>
        <v>-366</v>
      </c>
      <c r="W836" s="356">
        <f t="shared" si="66"/>
        <v>0</v>
      </c>
    </row>
    <row r="837" spans="1:23" ht="12.75" hidden="1" customHeight="1" x14ac:dyDescent="0.2">
      <c r="A837" s="386">
        <v>836</v>
      </c>
      <c r="B837" s="358"/>
      <c r="C837" s="358"/>
      <c r="D837" s="358"/>
      <c r="O837" s="350">
        <f t="shared" si="64"/>
        <v>0</v>
      </c>
      <c r="R837" s="352">
        <f t="shared" si="65"/>
        <v>-366</v>
      </c>
      <c r="W837" s="356">
        <f t="shared" si="66"/>
        <v>0</v>
      </c>
    </row>
    <row r="838" spans="1:23" ht="12.75" hidden="1" customHeight="1" x14ac:dyDescent="0.2">
      <c r="A838" s="386">
        <v>837</v>
      </c>
      <c r="B838" s="358"/>
      <c r="C838" s="358"/>
      <c r="D838" s="358"/>
      <c r="O838" s="350">
        <f t="shared" si="64"/>
        <v>0</v>
      </c>
      <c r="R838" s="352">
        <f t="shared" si="65"/>
        <v>-366</v>
      </c>
      <c r="W838" s="356">
        <f t="shared" si="66"/>
        <v>0</v>
      </c>
    </row>
    <row r="839" spans="1:23" ht="12.75" hidden="1" customHeight="1" x14ac:dyDescent="0.2">
      <c r="A839" s="386">
        <v>838</v>
      </c>
      <c r="B839" s="358"/>
      <c r="C839" s="358"/>
      <c r="D839" s="358"/>
      <c r="O839" s="350">
        <f t="shared" si="64"/>
        <v>0</v>
      </c>
      <c r="R839" s="352">
        <f t="shared" si="65"/>
        <v>-366</v>
      </c>
      <c r="W839" s="356">
        <f t="shared" si="66"/>
        <v>0</v>
      </c>
    </row>
    <row r="840" spans="1:23" ht="12.75" hidden="1" customHeight="1" x14ac:dyDescent="0.2">
      <c r="A840" s="386">
        <v>839</v>
      </c>
      <c r="B840" s="358"/>
      <c r="C840" s="358"/>
      <c r="D840" s="358"/>
      <c r="O840" s="350">
        <f t="shared" si="64"/>
        <v>0</v>
      </c>
      <c r="R840" s="352">
        <f t="shared" si="65"/>
        <v>-366</v>
      </c>
      <c r="W840" s="356">
        <f t="shared" si="66"/>
        <v>0</v>
      </c>
    </row>
    <row r="841" spans="1:23" ht="12.75" hidden="1" customHeight="1" x14ac:dyDescent="0.2">
      <c r="A841" s="386">
        <v>840</v>
      </c>
      <c r="B841" s="358"/>
      <c r="C841" s="358"/>
      <c r="D841" s="358"/>
      <c r="O841" s="350">
        <f t="shared" si="64"/>
        <v>0</v>
      </c>
      <c r="R841" s="352">
        <f t="shared" si="65"/>
        <v>-366</v>
      </c>
      <c r="W841" s="356">
        <f t="shared" si="66"/>
        <v>0</v>
      </c>
    </row>
    <row r="842" spans="1:23" ht="12.75" hidden="1" customHeight="1" x14ac:dyDescent="0.2">
      <c r="A842" s="386">
        <v>841</v>
      </c>
      <c r="B842" s="358"/>
      <c r="C842" s="358"/>
      <c r="D842" s="358"/>
      <c r="O842" s="350">
        <f t="shared" si="64"/>
        <v>0</v>
      </c>
      <c r="R842" s="352">
        <f t="shared" si="65"/>
        <v>-366</v>
      </c>
      <c r="W842" s="356">
        <f t="shared" si="66"/>
        <v>0</v>
      </c>
    </row>
    <row r="843" spans="1:23" ht="12.75" hidden="1" customHeight="1" x14ac:dyDescent="0.2">
      <c r="A843" s="386">
        <v>842</v>
      </c>
      <c r="B843" s="358"/>
      <c r="C843" s="358"/>
      <c r="D843" s="358"/>
      <c r="O843" s="350">
        <f t="shared" si="64"/>
        <v>0</v>
      </c>
      <c r="R843" s="352">
        <f t="shared" si="65"/>
        <v>-366</v>
      </c>
      <c r="W843" s="356">
        <f t="shared" si="66"/>
        <v>0</v>
      </c>
    </row>
    <row r="844" spans="1:23" ht="12.75" hidden="1" customHeight="1" x14ac:dyDescent="0.2">
      <c r="A844" s="386">
        <v>843</v>
      </c>
      <c r="B844" s="358"/>
      <c r="C844" s="358"/>
      <c r="D844" s="358"/>
      <c r="O844" s="350">
        <f t="shared" si="64"/>
        <v>0</v>
      </c>
      <c r="R844" s="352">
        <f t="shared" si="65"/>
        <v>-366</v>
      </c>
      <c r="W844" s="356">
        <f t="shared" si="66"/>
        <v>0</v>
      </c>
    </row>
    <row r="845" spans="1:23" ht="12.75" hidden="1" customHeight="1" x14ac:dyDescent="0.2">
      <c r="A845" s="386">
        <v>844</v>
      </c>
      <c r="B845" s="358"/>
      <c r="C845" s="358"/>
      <c r="D845" s="358"/>
      <c r="O845" s="350">
        <f t="shared" si="64"/>
        <v>0</v>
      </c>
      <c r="R845" s="352">
        <f t="shared" si="65"/>
        <v>-366</v>
      </c>
      <c r="W845" s="356">
        <f t="shared" si="66"/>
        <v>0</v>
      </c>
    </row>
    <row r="846" spans="1:23" ht="12.75" hidden="1" customHeight="1" x14ac:dyDescent="0.2">
      <c r="A846" s="386">
        <v>845</v>
      </c>
      <c r="B846" s="358"/>
      <c r="C846" s="358"/>
      <c r="D846" s="358"/>
      <c r="O846" s="350">
        <f t="shared" si="64"/>
        <v>0</v>
      </c>
      <c r="R846" s="352">
        <f t="shared" si="65"/>
        <v>-366</v>
      </c>
      <c r="W846" s="356">
        <f t="shared" si="66"/>
        <v>0</v>
      </c>
    </row>
    <row r="847" spans="1:23" ht="12.75" hidden="1" customHeight="1" x14ac:dyDescent="0.2">
      <c r="A847" s="386">
        <v>846</v>
      </c>
      <c r="B847" s="358"/>
      <c r="C847" s="358"/>
      <c r="D847" s="358"/>
      <c r="O847" s="350">
        <f t="shared" si="64"/>
        <v>0</v>
      </c>
      <c r="R847" s="352">
        <f t="shared" si="65"/>
        <v>-366</v>
      </c>
      <c r="W847" s="356">
        <f t="shared" si="66"/>
        <v>0</v>
      </c>
    </row>
    <row r="848" spans="1:23" ht="12.75" hidden="1" customHeight="1" x14ac:dyDescent="0.2">
      <c r="A848" s="386">
        <v>847</v>
      </c>
      <c r="B848" s="358"/>
      <c r="C848" s="358"/>
      <c r="D848" s="358"/>
      <c r="O848" s="350">
        <f t="shared" si="64"/>
        <v>0</v>
      </c>
      <c r="R848" s="352">
        <f t="shared" si="65"/>
        <v>-366</v>
      </c>
      <c r="W848" s="356">
        <f t="shared" si="66"/>
        <v>0</v>
      </c>
    </row>
    <row r="849" spans="1:23" ht="12.75" hidden="1" customHeight="1" x14ac:dyDescent="0.2">
      <c r="A849" s="386">
        <v>848</v>
      </c>
      <c r="B849" s="358"/>
      <c r="C849" s="358"/>
      <c r="D849" s="358"/>
      <c r="O849" s="350">
        <f t="shared" si="64"/>
        <v>0</v>
      </c>
      <c r="R849" s="352">
        <f t="shared" si="65"/>
        <v>-366</v>
      </c>
      <c r="W849" s="356">
        <f t="shared" si="66"/>
        <v>0</v>
      </c>
    </row>
    <row r="850" spans="1:23" ht="12.75" hidden="1" customHeight="1" x14ac:dyDescent="0.2">
      <c r="A850" s="386">
        <v>849</v>
      </c>
      <c r="B850" s="358"/>
      <c r="C850" s="358"/>
      <c r="D850" s="358"/>
      <c r="O850" s="350">
        <f t="shared" si="64"/>
        <v>0</v>
      </c>
      <c r="R850" s="352">
        <f t="shared" si="65"/>
        <v>-366</v>
      </c>
      <c r="W850" s="356">
        <f t="shared" si="66"/>
        <v>0</v>
      </c>
    </row>
    <row r="851" spans="1:23" ht="12.75" hidden="1" customHeight="1" x14ac:dyDescent="0.2">
      <c r="A851" s="386">
        <v>850</v>
      </c>
      <c r="B851" s="358"/>
      <c r="C851" s="358"/>
      <c r="D851" s="358"/>
      <c r="O851" s="350">
        <f t="shared" si="64"/>
        <v>0</v>
      </c>
      <c r="R851" s="352">
        <f t="shared" si="65"/>
        <v>-366</v>
      </c>
      <c r="W851" s="356">
        <f t="shared" si="66"/>
        <v>0</v>
      </c>
    </row>
    <row r="852" spans="1:23" ht="12.75" hidden="1" customHeight="1" x14ac:dyDescent="0.2">
      <c r="A852" s="386">
        <v>851</v>
      </c>
      <c r="B852" s="358"/>
      <c r="C852" s="358"/>
      <c r="D852" s="358"/>
      <c r="O852" s="350">
        <f t="shared" si="64"/>
        <v>0</v>
      </c>
      <c r="R852" s="352">
        <f t="shared" si="65"/>
        <v>-366</v>
      </c>
      <c r="W852" s="356">
        <f t="shared" si="66"/>
        <v>0</v>
      </c>
    </row>
    <row r="853" spans="1:23" ht="12.75" hidden="1" customHeight="1" x14ac:dyDescent="0.2">
      <c r="A853" s="386">
        <v>852</v>
      </c>
      <c r="B853" s="358"/>
      <c r="C853" s="358"/>
      <c r="D853" s="358"/>
      <c r="O853" s="350">
        <f t="shared" si="64"/>
        <v>0</v>
      </c>
      <c r="R853" s="352">
        <f t="shared" si="65"/>
        <v>-366</v>
      </c>
      <c r="W853" s="356">
        <f t="shared" si="66"/>
        <v>0</v>
      </c>
    </row>
    <row r="854" spans="1:23" ht="12.75" hidden="1" customHeight="1" x14ac:dyDescent="0.2">
      <c r="A854" s="386">
        <v>853</v>
      </c>
      <c r="B854" s="358"/>
      <c r="C854" s="358"/>
      <c r="D854" s="358"/>
      <c r="O854" s="350">
        <f t="shared" si="64"/>
        <v>0</v>
      </c>
      <c r="R854" s="352">
        <f t="shared" si="65"/>
        <v>-366</v>
      </c>
      <c r="W854" s="356">
        <f t="shared" si="66"/>
        <v>0</v>
      </c>
    </row>
    <row r="855" spans="1:23" ht="12.75" hidden="1" customHeight="1" x14ac:dyDescent="0.2">
      <c r="A855" s="386">
        <v>854</v>
      </c>
      <c r="B855" s="358"/>
      <c r="C855" s="358"/>
      <c r="D855" s="358"/>
      <c r="O855" s="350">
        <f t="shared" si="64"/>
        <v>0</v>
      </c>
      <c r="R855" s="352">
        <f t="shared" si="65"/>
        <v>-366</v>
      </c>
      <c r="W855" s="356">
        <f t="shared" si="66"/>
        <v>0</v>
      </c>
    </row>
    <row r="856" spans="1:23" ht="12.75" hidden="1" customHeight="1" x14ac:dyDescent="0.2">
      <c r="A856" s="386">
        <v>855</v>
      </c>
      <c r="B856" s="358"/>
      <c r="C856" s="358"/>
      <c r="D856" s="358"/>
      <c r="O856" s="350">
        <f t="shared" si="64"/>
        <v>0</v>
      </c>
      <c r="R856" s="352">
        <f t="shared" si="65"/>
        <v>-366</v>
      </c>
      <c r="W856" s="356">
        <f t="shared" si="66"/>
        <v>0</v>
      </c>
    </row>
    <row r="857" spans="1:23" ht="12.75" hidden="1" customHeight="1" x14ac:dyDescent="0.2">
      <c r="A857" s="386">
        <v>856</v>
      </c>
      <c r="B857" s="358"/>
      <c r="C857" s="358"/>
      <c r="D857" s="358"/>
      <c r="O857" s="350">
        <f t="shared" si="64"/>
        <v>0</v>
      </c>
      <c r="R857" s="352">
        <f t="shared" si="65"/>
        <v>-366</v>
      </c>
      <c r="W857" s="356">
        <f t="shared" si="66"/>
        <v>0</v>
      </c>
    </row>
    <row r="858" spans="1:23" ht="12.75" hidden="1" customHeight="1" x14ac:dyDescent="0.2">
      <c r="A858" s="386">
        <v>857</v>
      </c>
      <c r="B858" s="358"/>
      <c r="C858" s="358"/>
      <c r="D858" s="358"/>
      <c r="O858" s="350">
        <f t="shared" si="64"/>
        <v>0</v>
      </c>
      <c r="R858" s="352">
        <f t="shared" si="65"/>
        <v>-366</v>
      </c>
      <c r="W858" s="356">
        <f t="shared" si="66"/>
        <v>0</v>
      </c>
    </row>
    <row r="859" spans="1:23" ht="12.75" hidden="1" customHeight="1" x14ac:dyDescent="0.2">
      <c r="A859" s="386">
        <v>858</v>
      </c>
      <c r="B859" s="358"/>
      <c r="C859" s="358"/>
      <c r="D859" s="358"/>
      <c r="O859" s="350">
        <f t="shared" si="64"/>
        <v>0</v>
      </c>
      <c r="R859" s="352">
        <f t="shared" si="65"/>
        <v>-366</v>
      </c>
      <c r="W859" s="356">
        <f t="shared" si="66"/>
        <v>0</v>
      </c>
    </row>
    <row r="860" spans="1:23" ht="12.75" hidden="1" customHeight="1" x14ac:dyDescent="0.2">
      <c r="A860" s="386">
        <v>859</v>
      </c>
      <c r="B860" s="358"/>
      <c r="C860" s="358"/>
      <c r="D860" s="358"/>
      <c r="O860" s="350">
        <f t="shared" si="64"/>
        <v>0</v>
      </c>
      <c r="R860" s="352">
        <f t="shared" si="65"/>
        <v>-366</v>
      </c>
      <c r="W860" s="356">
        <f t="shared" si="66"/>
        <v>0</v>
      </c>
    </row>
    <row r="861" spans="1:23" ht="12.75" hidden="1" customHeight="1" x14ac:dyDescent="0.2">
      <c r="A861" s="386">
        <v>860</v>
      </c>
      <c r="B861" s="358"/>
      <c r="C861" s="358"/>
      <c r="D861" s="358"/>
      <c r="O861" s="350">
        <f t="shared" si="64"/>
        <v>0</v>
      </c>
      <c r="R861" s="352">
        <f t="shared" si="65"/>
        <v>-366</v>
      </c>
      <c r="W861" s="356">
        <f t="shared" si="66"/>
        <v>0</v>
      </c>
    </row>
    <row r="862" spans="1:23" ht="12.75" hidden="1" customHeight="1" x14ac:dyDescent="0.2">
      <c r="A862" s="386">
        <v>861</v>
      </c>
      <c r="B862" s="358"/>
      <c r="C862" s="358"/>
      <c r="D862" s="358"/>
      <c r="O862" s="350">
        <f t="shared" si="64"/>
        <v>0</v>
      </c>
      <c r="R862" s="352">
        <f t="shared" si="65"/>
        <v>-366</v>
      </c>
      <c r="W862" s="356">
        <f t="shared" si="66"/>
        <v>0</v>
      </c>
    </row>
    <row r="863" spans="1:23" ht="12.75" hidden="1" customHeight="1" x14ac:dyDescent="0.2">
      <c r="A863" s="342">
        <v>862</v>
      </c>
      <c r="O863" s="350">
        <f t="shared" si="64"/>
        <v>0</v>
      </c>
      <c r="R863" s="352">
        <f t="shared" si="65"/>
        <v>-366</v>
      </c>
      <c r="W863" s="356">
        <f t="shared" si="66"/>
        <v>0</v>
      </c>
    </row>
    <row r="864" spans="1:23" ht="12.75" hidden="1" customHeight="1" x14ac:dyDescent="0.2">
      <c r="A864" s="386">
        <v>863</v>
      </c>
      <c r="B864" s="358"/>
      <c r="C864" s="358"/>
      <c r="D864" s="358"/>
      <c r="O864" s="350">
        <f t="shared" si="64"/>
        <v>0</v>
      </c>
      <c r="R864" s="352">
        <f t="shared" si="65"/>
        <v>-366</v>
      </c>
      <c r="W864" s="356">
        <f t="shared" si="66"/>
        <v>0</v>
      </c>
    </row>
    <row r="865" spans="1:23" ht="12.75" hidden="1" customHeight="1" x14ac:dyDescent="0.2">
      <c r="A865" s="386">
        <v>864</v>
      </c>
      <c r="B865" s="358"/>
      <c r="C865" s="358"/>
      <c r="D865" s="358"/>
      <c r="O865" s="350">
        <f t="shared" si="64"/>
        <v>0</v>
      </c>
      <c r="R865" s="352">
        <f t="shared" si="65"/>
        <v>-366</v>
      </c>
      <c r="W865" s="356">
        <f t="shared" si="66"/>
        <v>0</v>
      </c>
    </row>
    <row r="866" spans="1:23" ht="12.75" hidden="1" customHeight="1" x14ac:dyDescent="0.2">
      <c r="A866" s="386">
        <v>865</v>
      </c>
      <c r="B866" s="358"/>
      <c r="C866" s="358"/>
      <c r="D866" s="358"/>
      <c r="M866" s="350"/>
      <c r="O866" s="350">
        <f t="shared" si="64"/>
        <v>0</v>
      </c>
      <c r="R866" s="352">
        <f t="shared" si="65"/>
        <v>-366</v>
      </c>
      <c r="W866" s="356">
        <f t="shared" si="66"/>
        <v>0</v>
      </c>
    </row>
    <row r="867" spans="1:23" ht="12.75" hidden="1" customHeight="1" x14ac:dyDescent="0.2">
      <c r="A867" s="386">
        <v>866</v>
      </c>
      <c r="B867" s="358"/>
      <c r="C867" s="358"/>
      <c r="D867" s="358"/>
      <c r="O867" s="350">
        <f t="shared" si="64"/>
        <v>0</v>
      </c>
      <c r="R867" s="352">
        <f t="shared" si="65"/>
        <v>-366</v>
      </c>
      <c r="W867" s="356">
        <f t="shared" si="66"/>
        <v>0</v>
      </c>
    </row>
    <row r="868" spans="1:23" ht="12.75" hidden="1" customHeight="1" x14ac:dyDescent="0.2">
      <c r="A868" s="386">
        <v>867</v>
      </c>
      <c r="B868" s="358"/>
      <c r="C868" s="358"/>
      <c r="D868" s="358"/>
      <c r="O868" s="350">
        <f t="shared" si="64"/>
        <v>0</v>
      </c>
      <c r="R868" s="352">
        <f t="shared" si="65"/>
        <v>-366</v>
      </c>
      <c r="W868" s="356">
        <f t="shared" si="66"/>
        <v>0</v>
      </c>
    </row>
    <row r="869" spans="1:23" ht="12.75" hidden="1" customHeight="1" x14ac:dyDescent="0.2">
      <c r="A869" s="386">
        <v>868</v>
      </c>
      <c r="B869" s="358"/>
      <c r="C869" s="358"/>
      <c r="D869" s="358"/>
      <c r="O869" s="350">
        <f t="shared" si="64"/>
        <v>0</v>
      </c>
      <c r="R869" s="352">
        <f t="shared" si="65"/>
        <v>-366</v>
      </c>
      <c r="W869" s="356">
        <f t="shared" si="66"/>
        <v>0</v>
      </c>
    </row>
    <row r="870" spans="1:23" ht="12.75" hidden="1" customHeight="1" x14ac:dyDescent="0.2">
      <c r="A870" s="386">
        <v>869</v>
      </c>
      <c r="B870" s="358"/>
      <c r="C870" s="358"/>
      <c r="D870" s="358"/>
      <c r="O870" s="350">
        <f t="shared" si="64"/>
        <v>0</v>
      </c>
      <c r="R870" s="352">
        <f t="shared" si="65"/>
        <v>-366</v>
      </c>
      <c r="W870" s="356">
        <f t="shared" si="66"/>
        <v>0</v>
      </c>
    </row>
    <row r="871" spans="1:23" ht="12.75" hidden="1" customHeight="1" x14ac:dyDescent="0.2">
      <c r="A871" s="386">
        <v>870</v>
      </c>
      <c r="B871" s="358"/>
      <c r="C871" s="358"/>
      <c r="D871" s="358"/>
      <c r="O871" s="350">
        <f t="shared" si="64"/>
        <v>0</v>
      </c>
      <c r="R871" s="352">
        <f t="shared" si="65"/>
        <v>-366</v>
      </c>
      <c r="W871" s="356">
        <f t="shared" si="66"/>
        <v>0</v>
      </c>
    </row>
    <row r="872" spans="1:23" ht="12.75" hidden="1" customHeight="1" x14ac:dyDescent="0.2">
      <c r="A872" s="386">
        <v>871</v>
      </c>
      <c r="B872" s="358"/>
      <c r="C872" s="358"/>
      <c r="D872" s="358"/>
      <c r="O872" s="350">
        <f t="shared" si="64"/>
        <v>0</v>
      </c>
      <c r="R872" s="352">
        <f t="shared" si="65"/>
        <v>-366</v>
      </c>
      <c r="W872" s="356">
        <f t="shared" si="66"/>
        <v>0</v>
      </c>
    </row>
    <row r="873" spans="1:23" ht="12.75" hidden="1" customHeight="1" x14ac:dyDescent="0.2">
      <c r="A873" s="386">
        <v>872</v>
      </c>
      <c r="B873" s="358"/>
      <c r="C873" s="358"/>
      <c r="D873" s="358"/>
      <c r="O873" s="350">
        <f t="shared" si="64"/>
        <v>0</v>
      </c>
      <c r="R873" s="352">
        <f t="shared" si="65"/>
        <v>-366</v>
      </c>
      <c r="W873" s="356">
        <f t="shared" si="66"/>
        <v>0</v>
      </c>
    </row>
    <row r="874" spans="1:23" ht="12.75" hidden="1" customHeight="1" x14ac:dyDescent="0.2">
      <c r="A874" s="386">
        <v>873</v>
      </c>
      <c r="B874" s="358"/>
      <c r="C874" s="358"/>
      <c r="D874" s="358"/>
      <c r="O874" s="350">
        <f t="shared" si="64"/>
        <v>0</v>
      </c>
      <c r="R874" s="352">
        <f t="shared" si="65"/>
        <v>-366</v>
      </c>
      <c r="W874" s="356">
        <f t="shared" si="66"/>
        <v>0</v>
      </c>
    </row>
    <row r="875" spans="1:23" ht="12.75" hidden="1" customHeight="1" x14ac:dyDescent="0.2">
      <c r="A875" s="386">
        <v>874</v>
      </c>
      <c r="B875" s="358"/>
      <c r="C875" s="358"/>
      <c r="D875" s="358"/>
      <c r="O875" s="350">
        <f t="shared" si="64"/>
        <v>0</v>
      </c>
      <c r="R875" s="352">
        <f t="shared" si="65"/>
        <v>-366</v>
      </c>
      <c r="W875" s="356">
        <f t="shared" si="66"/>
        <v>0</v>
      </c>
    </row>
    <row r="876" spans="1:23" ht="12.75" hidden="1" customHeight="1" x14ac:dyDescent="0.2">
      <c r="A876" s="386">
        <v>875</v>
      </c>
      <c r="B876" s="358"/>
      <c r="C876" s="358"/>
      <c r="D876" s="358"/>
      <c r="O876" s="350">
        <f t="shared" si="64"/>
        <v>0</v>
      </c>
      <c r="R876" s="352">
        <f t="shared" si="65"/>
        <v>-366</v>
      </c>
      <c r="W876" s="356">
        <f t="shared" si="66"/>
        <v>0</v>
      </c>
    </row>
    <row r="877" spans="1:23" ht="12.75" hidden="1" customHeight="1" x14ac:dyDescent="0.2">
      <c r="A877" s="386">
        <v>876</v>
      </c>
      <c r="B877" s="358"/>
      <c r="C877" s="358"/>
      <c r="D877" s="358"/>
      <c r="O877" s="350">
        <f t="shared" ref="O877:O940" si="67">M877</f>
        <v>0</v>
      </c>
      <c r="R877" s="352">
        <f t="shared" ref="R877:R940" si="68">SUM(M877-366)</f>
        <v>-366</v>
      </c>
      <c r="W877" s="356">
        <f t="shared" ref="W877:W940" si="69">M877</f>
        <v>0</v>
      </c>
    </row>
    <row r="878" spans="1:23" ht="12.75" hidden="1" customHeight="1" x14ac:dyDescent="0.2">
      <c r="A878" s="386">
        <v>877</v>
      </c>
      <c r="B878" s="358"/>
      <c r="C878" s="358"/>
      <c r="D878" s="358"/>
      <c r="O878" s="350">
        <f t="shared" si="67"/>
        <v>0</v>
      </c>
      <c r="R878" s="352">
        <f t="shared" si="68"/>
        <v>-366</v>
      </c>
      <c r="W878" s="356">
        <f t="shared" si="69"/>
        <v>0</v>
      </c>
    </row>
    <row r="879" spans="1:23" ht="12.75" hidden="1" customHeight="1" x14ac:dyDescent="0.2">
      <c r="A879" s="386">
        <v>878</v>
      </c>
      <c r="B879" s="358"/>
      <c r="C879" s="358"/>
      <c r="D879" s="358"/>
      <c r="O879" s="350">
        <f t="shared" si="67"/>
        <v>0</v>
      </c>
      <c r="R879" s="352">
        <f t="shared" si="68"/>
        <v>-366</v>
      </c>
      <c r="W879" s="356">
        <f t="shared" si="69"/>
        <v>0</v>
      </c>
    </row>
    <row r="880" spans="1:23" ht="12.75" hidden="1" customHeight="1" x14ac:dyDescent="0.2">
      <c r="A880" s="386">
        <v>879</v>
      </c>
      <c r="B880" s="358"/>
      <c r="C880" s="358"/>
      <c r="D880" s="358"/>
      <c r="O880" s="350">
        <f t="shared" si="67"/>
        <v>0</v>
      </c>
      <c r="R880" s="352">
        <f t="shared" si="68"/>
        <v>-366</v>
      </c>
      <c r="W880" s="356">
        <f t="shared" si="69"/>
        <v>0</v>
      </c>
    </row>
    <row r="881" spans="1:23" ht="12.75" hidden="1" customHeight="1" x14ac:dyDescent="0.2">
      <c r="A881" s="386">
        <v>880</v>
      </c>
      <c r="B881" s="358"/>
      <c r="C881" s="358"/>
      <c r="D881" s="358"/>
      <c r="O881" s="350">
        <f t="shared" si="67"/>
        <v>0</v>
      </c>
      <c r="R881" s="352">
        <f t="shared" si="68"/>
        <v>-366</v>
      </c>
      <c r="W881" s="356">
        <f t="shared" si="69"/>
        <v>0</v>
      </c>
    </row>
    <row r="882" spans="1:23" ht="12.75" hidden="1" customHeight="1" x14ac:dyDescent="0.2">
      <c r="A882" s="386">
        <v>881</v>
      </c>
      <c r="B882" s="358"/>
      <c r="C882" s="358"/>
      <c r="D882" s="358"/>
      <c r="O882" s="350">
        <f t="shared" si="67"/>
        <v>0</v>
      </c>
      <c r="R882" s="352">
        <f t="shared" si="68"/>
        <v>-366</v>
      </c>
      <c r="W882" s="356">
        <f t="shared" si="69"/>
        <v>0</v>
      </c>
    </row>
    <row r="883" spans="1:23" ht="12.75" hidden="1" customHeight="1" x14ac:dyDescent="0.2">
      <c r="A883" s="386">
        <v>882</v>
      </c>
      <c r="B883" s="358"/>
      <c r="C883" s="358"/>
      <c r="D883" s="358"/>
      <c r="O883" s="350">
        <f t="shared" si="67"/>
        <v>0</v>
      </c>
      <c r="R883" s="352">
        <f t="shared" si="68"/>
        <v>-366</v>
      </c>
      <c r="W883" s="356">
        <f t="shared" si="69"/>
        <v>0</v>
      </c>
    </row>
    <row r="884" spans="1:23" ht="12.75" hidden="1" customHeight="1" x14ac:dyDescent="0.2">
      <c r="A884" s="386">
        <v>883</v>
      </c>
      <c r="B884" s="358"/>
      <c r="C884" s="358"/>
      <c r="D884" s="358"/>
      <c r="O884" s="350">
        <f t="shared" si="67"/>
        <v>0</v>
      </c>
      <c r="R884" s="352">
        <f t="shared" si="68"/>
        <v>-366</v>
      </c>
      <c r="W884" s="356">
        <f t="shared" si="69"/>
        <v>0</v>
      </c>
    </row>
    <row r="885" spans="1:23" ht="12.75" hidden="1" customHeight="1" x14ac:dyDescent="0.2">
      <c r="A885" s="386">
        <v>884</v>
      </c>
      <c r="B885" s="358"/>
      <c r="C885" s="358"/>
      <c r="D885" s="358"/>
      <c r="O885" s="350">
        <f t="shared" si="67"/>
        <v>0</v>
      </c>
      <c r="R885" s="352">
        <f t="shared" si="68"/>
        <v>-366</v>
      </c>
      <c r="W885" s="356">
        <f t="shared" si="69"/>
        <v>0</v>
      </c>
    </row>
    <row r="886" spans="1:23" ht="12.75" hidden="1" customHeight="1" x14ac:dyDescent="0.2">
      <c r="A886" s="386">
        <v>885</v>
      </c>
      <c r="B886" s="358"/>
      <c r="C886" s="358"/>
      <c r="D886" s="358"/>
      <c r="O886" s="350">
        <f t="shared" si="67"/>
        <v>0</v>
      </c>
      <c r="R886" s="352">
        <f t="shared" si="68"/>
        <v>-366</v>
      </c>
      <c r="W886" s="356">
        <f t="shared" si="69"/>
        <v>0</v>
      </c>
    </row>
    <row r="887" spans="1:23" ht="12.75" hidden="1" customHeight="1" x14ac:dyDescent="0.2">
      <c r="A887" s="386">
        <v>886</v>
      </c>
      <c r="B887" s="358"/>
      <c r="C887" s="358"/>
      <c r="D887" s="358"/>
      <c r="O887" s="350">
        <f t="shared" si="67"/>
        <v>0</v>
      </c>
      <c r="R887" s="352">
        <f t="shared" si="68"/>
        <v>-366</v>
      </c>
      <c r="W887" s="356">
        <f t="shared" si="69"/>
        <v>0</v>
      </c>
    </row>
    <row r="888" spans="1:23" ht="12.75" hidden="1" customHeight="1" x14ac:dyDescent="0.2">
      <c r="A888" s="386">
        <v>887</v>
      </c>
      <c r="B888" s="358"/>
      <c r="C888" s="358"/>
      <c r="D888" s="358"/>
      <c r="O888" s="350">
        <f t="shared" si="67"/>
        <v>0</v>
      </c>
      <c r="R888" s="352">
        <f t="shared" si="68"/>
        <v>-366</v>
      </c>
      <c r="W888" s="356">
        <f t="shared" si="69"/>
        <v>0</v>
      </c>
    </row>
    <row r="889" spans="1:23" ht="12.75" hidden="1" customHeight="1" x14ac:dyDescent="0.2">
      <c r="A889" s="386">
        <v>888</v>
      </c>
      <c r="B889" s="358"/>
      <c r="C889" s="358"/>
      <c r="D889" s="358"/>
      <c r="O889" s="350">
        <f t="shared" si="67"/>
        <v>0</v>
      </c>
      <c r="R889" s="352">
        <f t="shared" si="68"/>
        <v>-366</v>
      </c>
      <c r="W889" s="356">
        <f t="shared" si="69"/>
        <v>0</v>
      </c>
    </row>
    <row r="890" spans="1:23" ht="12.75" hidden="1" customHeight="1" x14ac:dyDescent="0.2">
      <c r="A890" s="386">
        <v>889</v>
      </c>
      <c r="B890" s="358"/>
      <c r="C890" s="358"/>
      <c r="D890" s="358"/>
      <c r="O890" s="350">
        <f t="shared" si="67"/>
        <v>0</v>
      </c>
      <c r="R890" s="352">
        <f t="shared" si="68"/>
        <v>-366</v>
      </c>
      <c r="W890" s="356">
        <f t="shared" si="69"/>
        <v>0</v>
      </c>
    </row>
    <row r="891" spans="1:23" ht="12.75" hidden="1" customHeight="1" x14ac:dyDescent="0.2">
      <c r="A891" s="386">
        <v>890</v>
      </c>
      <c r="B891" s="358"/>
      <c r="C891" s="358"/>
      <c r="D891" s="358"/>
      <c r="O891" s="350">
        <f t="shared" si="67"/>
        <v>0</v>
      </c>
      <c r="R891" s="352">
        <f t="shared" si="68"/>
        <v>-366</v>
      </c>
      <c r="W891" s="356">
        <f t="shared" si="69"/>
        <v>0</v>
      </c>
    </row>
    <row r="892" spans="1:23" ht="12.75" hidden="1" customHeight="1" x14ac:dyDescent="0.2">
      <c r="A892" s="386">
        <v>891</v>
      </c>
      <c r="B892" s="358"/>
      <c r="C892" s="358"/>
      <c r="D892" s="358"/>
      <c r="O892" s="350">
        <f t="shared" si="67"/>
        <v>0</v>
      </c>
      <c r="R892" s="352">
        <f t="shared" si="68"/>
        <v>-366</v>
      </c>
      <c r="W892" s="356">
        <f t="shared" si="69"/>
        <v>0</v>
      </c>
    </row>
    <row r="893" spans="1:23" ht="12.75" hidden="1" customHeight="1" x14ac:dyDescent="0.2">
      <c r="A893" s="386">
        <v>892</v>
      </c>
      <c r="B893" s="358"/>
      <c r="C893" s="358"/>
      <c r="D893" s="358"/>
      <c r="O893" s="350">
        <f t="shared" si="67"/>
        <v>0</v>
      </c>
      <c r="R893" s="352">
        <f t="shared" si="68"/>
        <v>-366</v>
      </c>
      <c r="W893" s="356">
        <f t="shared" si="69"/>
        <v>0</v>
      </c>
    </row>
    <row r="894" spans="1:23" ht="12.75" hidden="1" customHeight="1" x14ac:dyDescent="0.2">
      <c r="A894" s="386">
        <v>893</v>
      </c>
      <c r="B894" s="358"/>
      <c r="C894" s="358"/>
      <c r="D894" s="358"/>
      <c r="O894" s="350">
        <f t="shared" si="67"/>
        <v>0</v>
      </c>
      <c r="R894" s="352">
        <f t="shared" si="68"/>
        <v>-366</v>
      </c>
      <c r="W894" s="356">
        <f t="shared" si="69"/>
        <v>0</v>
      </c>
    </row>
    <row r="895" spans="1:23" ht="12.75" hidden="1" customHeight="1" x14ac:dyDescent="0.2">
      <c r="A895" s="386">
        <v>894</v>
      </c>
      <c r="B895" s="358"/>
      <c r="C895" s="358"/>
      <c r="D895" s="358"/>
      <c r="O895" s="350">
        <f t="shared" si="67"/>
        <v>0</v>
      </c>
      <c r="R895" s="352">
        <f t="shared" si="68"/>
        <v>-366</v>
      </c>
      <c r="W895" s="356">
        <f t="shared" si="69"/>
        <v>0</v>
      </c>
    </row>
    <row r="896" spans="1:23" ht="12.75" hidden="1" customHeight="1" x14ac:dyDescent="0.2">
      <c r="A896" s="386">
        <v>895</v>
      </c>
      <c r="B896" s="358"/>
      <c r="C896" s="358"/>
      <c r="D896" s="358"/>
      <c r="O896" s="350">
        <f t="shared" si="67"/>
        <v>0</v>
      </c>
      <c r="R896" s="352">
        <f t="shared" si="68"/>
        <v>-366</v>
      </c>
      <c r="W896" s="356">
        <f t="shared" si="69"/>
        <v>0</v>
      </c>
    </row>
    <row r="897" spans="1:23" ht="12.75" hidden="1" customHeight="1" x14ac:dyDescent="0.2">
      <c r="A897" s="386">
        <v>896</v>
      </c>
      <c r="B897" s="358"/>
      <c r="C897" s="358"/>
      <c r="D897" s="358"/>
      <c r="O897" s="350">
        <f t="shared" si="67"/>
        <v>0</v>
      </c>
      <c r="R897" s="352">
        <f t="shared" si="68"/>
        <v>-366</v>
      </c>
      <c r="W897" s="356">
        <f t="shared" si="69"/>
        <v>0</v>
      </c>
    </row>
    <row r="898" spans="1:23" ht="12.75" hidden="1" customHeight="1" x14ac:dyDescent="0.2">
      <c r="A898" s="386">
        <v>897</v>
      </c>
      <c r="B898" s="358"/>
      <c r="C898" s="358"/>
      <c r="D898" s="358"/>
      <c r="O898" s="350">
        <f t="shared" si="67"/>
        <v>0</v>
      </c>
      <c r="R898" s="352">
        <f t="shared" si="68"/>
        <v>-366</v>
      </c>
      <c r="W898" s="356">
        <f t="shared" si="69"/>
        <v>0</v>
      </c>
    </row>
    <row r="899" spans="1:23" ht="12.75" hidden="1" customHeight="1" x14ac:dyDescent="0.2">
      <c r="A899" s="386">
        <v>898</v>
      </c>
      <c r="B899" s="358"/>
      <c r="C899" s="358"/>
      <c r="D899" s="358"/>
      <c r="O899" s="350">
        <f t="shared" si="67"/>
        <v>0</v>
      </c>
      <c r="R899" s="352">
        <f t="shared" si="68"/>
        <v>-366</v>
      </c>
      <c r="W899" s="356">
        <f t="shared" si="69"/>
        <v>0</v>
      </c>
    </row>
    <row r="900" spans="1:23" ht="12.75" hidden="1" customHeight="1" x14ac:dyDescent="0.2">
      <c r="A900" s="386">
        <v>899</v>
      </c>
      <c r="B900" s="358"/>
      <c r="C900" s="358"/>
      <c r="D900" s="358"/>
      <c r="O900" s="350">
        <f t="shared" si="67"/>
        <v>0</v>
      </c>
      <c r="R900" s="352">
        <f t="shared" si="68"/>
        <v>-366</v>
      </c>
      <c r="W900" s="356">
        <f t="shared" si="69"/>
        <v>0</v>
      </c>
    </row>
    <row r="901" spans="1:23" ht="12.75" hidden="1" customHeight="1" x14ac:dyDescent="0.2">
      <c r="A901" s="386">
        <v>900</v>
      </c>
      <c r="B901" s="358"/>
      <c r="C901" s="358"/>
      <c r="D901" s="358"/>
      <c r="O901" s="350">
        <f t="shared" si="67"/>
        <v>0</v>
      </c>
      <c r="R901" s="352">
        <f t="shared" si="68"/>
        <v>-366</v>
      </c>
      <c r="W901" s="356">
        <f t="shared" si="69"/>
        <v>0</v>
      </c>
    </row>
    <row r="902" spans="1:23" ht="12.75" hidden="1" customHeight="1" x14ac:dyDescent="0.2">
      <c r="A902" s="386">
        <v>901</v>
      </c>
      <c r="B902" s="358"/>
      <c r="C902" s="358"/>
      <c r="D902" s="358"/>
      <c r="O902" s="350">
        <f t="shared" si="67"/>
        <v>0</v>
      </c>
      <c r="R902" s="352">
        <f t="shared" si="68"/>
        <v>-366</v>
      </c>
      <c r="W902" s="356">
        <f t="shared" si="69"/>
        <v>0</v>
      </c>
    </row>
    <row r="903" spans="1:23" ht="12.75" hidden="1" customHeight="1" x14ac:dyDescent="0.2">
      <c r="A903" s="386">
        <v>902</v>
      </c>
      <c r="B903" s="358"/>
      <c r="C903" s="358"/>
      <c r="D903" s="358"/>
      <c r="O903" s="350">
        <f t="shared" si="67"/>
        <v>0</v>
      </c>
      <c r="R903" s="352">
        <f t="shared" si="68"/>
        <v>-366</v>
      </c>
      <c r="W903" s="356">
        <f t="shared" si="69"/>
        <v>0</v>
      </c>
    </row>
    <row r="904" spans="1:23" ht="12.75" hidden="1" customHeight="1" x14ac:dyDescent="0.2">
      <c r="A904" s="386">
        <v>903</v>
      </c>
      <c r="B904" s="358"/>
      <c r="C904" s="358"/>
      <c r="D904" s="358"/>
      <c r="O904" s="350">
        <f t="shared" si="67"/>
        <v>0</v>
      </c>
      <c r="R904" s="352">
        <f t="shared" si="68"/>
        <v>-366</v>
      </c>
      <c r="W904" s="356">
        <f t="shared" si="69"/>
        <v>0</v>
      </c>
    </row>
    <row r="905" spans="1:23" ht="12.75" hidden="1" customHeight="1" x14ac:dyDescent="0.2">
      <c r="A905" s="386">
        <v>904</v>
      </c>
      <c r="B905" s="358"/>
      <c r="C905" s="358"/>
      <c r="D905" s="358"/>
      <c r="O905" s="350">
        <f t="shared" si="67"/>
        <v>0</v>
      </c>
      <c r="R905" s="352">
        <f t="shared" si="68"/>
        <v>-366</v>
      </c>
      <c r="W905" s="356">
        <f t="shared" si="69"/>
        <v>0</v>
      </c>
    </row>
    <row r="906" spans="1:23" ht="12.75" hidden="1" customHeight="1" x14ac:dyDescent="0.2">
      <c r="A906" s="386">
        <v>905</v>
      </c>
      <c r="B906" s="358"/>
      <c r="C906" s="358"/>
      <c r="D906" s="358"/>
      <c r="O906" s="350">
        <f t="shared" si="67"/>
        <v>0</v>
      </c>
      <c r="R906" s="352">
        <f t="shared" si="68"/>
        <v>-366</v>
      </c>
      <c r="W906" s="356">
        <f t="shared" si="69"/>
        <v>0</v>
      </c>
    </row>
    <row r="907" spans="1:23" ht="12.75" hidden="1" customHeight="1" x14ac:dyDescent="0.2">
      <c r="A907" s="386">
        <v>906</v>
      </c>
      <c r="B907" s="358"/>
      <c r="C907" s="358"/>
      <c r="D907" s="358"/>
      <c r="O907" s="350">
        <f t="shared" si="67"/>
        <v>0</v>
      </c>
      <c r="R907" s="352">
        <f t="shared" si="68"/>
        <v>-366</v>
      </c>
      <c r="W907" s="356">
        <f t="shared" si="69"/>
        <v>0</v>
      </c>
    </row>
    <row r="908" spans="1:23" ht="12.75" hidden="1" customHeight="1" x14ac:dyDescent="0.2">
      <c r="A908" s="386">
        <v>907</v>
      </c>
      <c r="B908" s="358"/>
      <c r="C908" s="358"/>
      <c r="D908" s="358"/>
      <c r="O908" s="350">
        <f t="shared" si="67"/>
        <v>0</v>
      </c>
      <c r="R908" s="352">
        <f t="shared" si="68"/>
        <v>-366</v>
      </c>
      <c r="W908" s="356">
        <f t="shared" si="69"/>
        <v>0</v>
      </c>
    </row>
    <row r="909" spans="1:23" ht="12.75" hidden="1" customHeight="1" x14ac:dyDescent="0.2">
      <c r="A909" s="386">
        <v>908</v>
      </c>
      <c r="B909" s="358"/>
      <c r="C909" s="358"/>
      <c r="D909" s="358"/>
      <c r="O909" s="350">
        <f t="shared" si="67"/>
        <v>0</v>
      </c>
      <c r="R909" s="352">
        <f t="shared" si="68"/>
        <v>-366</v>
      </c>
      <c r="W909" s="356">
        <f t="shared" si="69"/>
        <v>0</v>
      </c>
    </row>
    <row r="910" spans="1:23" ht="12.75" hidden="1" customHeight="1" x14ac:dyDescent="0.2">
      <c r="A910" s="386">
        <v>909</v>
      </c>
      <c r="B910" s="358"/>
      <c r="C910" s="358"/>
      <c r="D910" s="358"/>
      <c r="O910" s="350">
        <f t="shared" si="67"/>
        <v>0</v>
      </c>
      <c r="R910" s="352">
        <f t="shared" si="68"/>
        <v>-366</v>
      </c>
      <c r="W910" s="356">
        <f t="shared" si="69"/>
        <v>0</v>
      </c>
    </row>
    <row r="911" spans="1:23" ht="12.75" hidden="1" customHeight="1" x14ac:dyDescent="0.2">
      <c r="A911" s="386">
        <v>910</v>
      </c>
      <c r="B911" s="358"/>
      <c r="C911" s="358"/>
      <c r="D911" s="358"/>
      <c r="O911" s="350">
        <f t="shared" si="67"/>
        <v>0</v>
      </c>
      <c r="R911" s="352">
        <f t="shared" si="68"/>
        <v>-366</v>
      </c>
      <c r="W911" s="356">
        <f t="shared" si="69"/>
        <v>0</v>
      </c>
    </row>
    <row r="912" spans="1:23" ht="12.75" hidden="1" customHeight="1" x14ac:dyDescent="0.2">
      <c r="A912" s="386">
        <v>911</v>
      </c>
      <c r="B912" s="358"/>
      <c r="C912" s="358"/>
      <c r="D912" s="358"/>
      <c r="O912" s="350">
        <f t="shared" si="67"/>
        <v>0</v>
      </c>
      <c r="R912" s="352">
        <f t="shared" si="68"/>
        <v>-366</v>
      </c>
      <c r="W912" s="356">
        <f t="shared" si="69"/>
        <v>0</v>
      </c>
    </row>
    <row r="913" spans="1:34" s="358" customFormat="1" ht="12.75" customHeight="1" x14ac:dyDescent="0.2">
      <c r="A913" s="342">
        <v>912</v>
      </c>
      <c r="B913" s="358" t="s">
        <v>1003</v>
      </c>
      <c r="C913" s="358" t="s">
        <v>288</v>
      </c>
      <c r="E913" s="442" t="s">
        <v>1323</v>
      </c>
      <c r="G913" s="416" t="s">
        <v>2175</v>
      </c>
      <c r="H913" s="416"/>
      <c r="I913" s="358" t="s">
        <v>1322</v>
      </c>
      <c r="K913" s="358" t="s">
        <v>6306</v>
      </c>
      <c r="L913" s="363">
        <v>41153</v>
      </c>
      <c r="M913" s="363">
        <v>44984</v>
      </c>
      <c r="N913" s="365" t="s">
        <v>991</v>
      </c>
      <c r="O913" s="363">
        <f t="shared" si="67"/>
        <v>44984</v>
      </c>
      <c r="P913" s="364">
        <v>18513</v>
      </c>
      <c r="Q913" s="364">
        <v>2011</v>
      </c>
      <c r="R913" s="372">
        <v>44254</v>
      </c>
      <c r="S913" s="358" t="s">
        <v>5733</v>
      </c>
      <c r="T913" s="365" t="s">
        <v>991</v>
      </c>
      <c r="U913" s="355" t="s">
        <v>10043</v>
      </c>
      <c r="V913" s="355" t="s">
        <v>10044</v>
      </c>
      <c r="W913" s="373">
        <f t="shared" si="69"/>
        <v>44984</v>
      </c>
      <c r="X913" s="366" t="s">
        <v>4</v>
      </c>
      <c r="Y913" s="358">
        <v>187</v>
      </c>
      <c r="AA913" s="358">
        <v>255</v>
      </c>
      <c r="AC913" s="358">
        <v>450</v>
      </c>
      <c r="AE913" s="358">
        <v>60</v>
      </c>
      <c r="AF913" s="358">
        <v>65</v>
      </c>
      <c r="AG913" s="358">
        <v>140</v>
      </c>
      <c r="AH913" s="358">
        <v>2</v>
      </c>
    </row>
    <row r="914" spans="1:34" ht="12.75" hidden="1" customHeight="1" x14ac:dyDescent="0.2">
      <c r="A914" s="386">
        <v>913</v>
      </c>
      <c r="B914" s="358"/>
      <c r="C914" s="358"/>
      <c r="D914" s="358"/>
      <c r="O914" s="350">
        <f t="shared" si="67"/>
        <v>0</v>
      </c>
      <c r="R914" s="352">
        <f t="shared" si="68"/>
        <v>-366</v>
      </c>
      <c r="W914" s="356">
        <f t="shared" si="69"/>
        <v>0</v>
      </c>
    </row>
    <row r="915" spans="1:34" ht="12.75" hidden="1" customHeight="1" x14ac:dyDescent="0.2">
      <c r="A915" s="386">
        <v>914</v>
      </c>
      <c r="B915" s="358"/>
      <c r="C915" s="358"/>
      <c r="D915" s="358"/>
      <c r="O915" s="350">
        <f t="shared" si="67"/>
        <v>0</v>
      </c>
      <c r="R915" s="352">
        <f t="shared" si="68"/>
        <v>-366</v>
      </c>
      <c r="W915" s="356">
        <f t="shared" si="69"/>
        <v>0</v>
      </c>
    </row>
    <row r="916" spans="1:34" ht="12.75" hidden="1" customHeight="1" x14ac:dyDescent="0.2">
      <c r="A916" s="386">
        <v>915</v>
      </c>
      <c r="B916" s="358"/>
      <c r="C916" s="358"/>
      <c r="D916" s="358"/>
      <c r="O916" s="350">
        <f t="shared" si="67"/>
        <v>0</v>
      </c>
      <c r="R916" s="352">
        <f t="shared" si="68"/>
        <v>-366</v>
      </c>
      <c r="W916" s="356">
        <f t="shared" si="69"/>
        <v>0</v>
      </c>
    </row>
    <row r="917" spans="1:34" ht="12.75" hidden="1" customHeight="1" x14ac:dyDescent="0.2">
      <c r="A917" s="386">
        <v>916</v>
      </c>
      <c r="B917" s="358"/>
      <c r="C917" s="358"/>
      <c r="D917" s="358"/>
      <c r="O917" s="350">
        <f t="shared" si="67"/>
        <v>0</v>
      </c>
      <c r="R917" s="352">
        <f t="shared" si="68"/>
        <v>-366</v>
      </c>
      <c r="W917" s="356">
        <f t="shared" si="69"/>
        <v>0</v>
      </c>
    </row>
    <row r="918" spans="1:34" ht="12.75" hidden="1" customHeight="1" x14ac:dyDescent="0.2">
      <c r="A918" s="386">
        <v>917</v>
      </c>
      <c r="B918" s="358"/>
      <c r="C918" s="358"/>
      <c r="D918" s="358"/>
      <c r="O918" s="350">
        <f t="shared" si="67"/>
        <v>0</v>
      </c>
      <c r="R918" s="352">
        <f t="shared" si="68"/>
        <v>-366</v>
      </c>
      <c r="W918" s="356">
        <f t="shared" si="69"/>
        <v>0</v>
      </c>
    </row>
    <row r="919" spans="1:34" ht="12.75" hidden="1" customHeight="1" x14ac:dyDescent="0.2">
      <c r="A919" s="386">
        <v>918</v>
      </c>
      <c r="B919" s="358"/>
      <c r="C919" s="358"/>
      <c r="D919" s="358"/>
      <c r="O919" s="350">
        <f t="shared" si="67"/>
        <v>0</v>
      </c>
      <c r="R919" s="352">
        <f t="shared" si="68"/>
        <v>-366</v>
      </c>
      <c r="W919" s="356">
        <f t="shared" si="69"/>
        <v>0</v>
      </c>
    </row>
    <row r="920" spans="1:34" ht="12.75" hidden="1" customHeight="1" x14ac:dyDescent="0.2">
      <c r="A920" s="386">
        <v>919</v>
      </c>
      <c r="B920" s="358"/>
      <c r="C920" s="358"/>
      <c r="D920" s="358"/>
      <c r="O920" s="350">
        <f t="shared" si="67"/>
        <v>0</v>
      </c>
      <c r="R920" s="352">
        <f t="shared" si="68"/>
        <v>-366</v>
      </c>
      <c r="W920" s="356">
        <f t="shared" si="69"/>
        <v>0</v>
      </c>
    </row>
    <row r="921" spans="1:34" ht="12.75" hidden="1" customHeight="1" x14ac:dyDescent="0.2">
      <c r="A921" s="386">
        <v>920</v>
      </c>
      <c r="B921" s="358"/>
      <c r="C921" s="358"/>
      <c r="D921" s="358"/>
      <c r="O921" s="350">
        <f t="shared" si="67"/>
        <v>0</v>
      </c>
      <c r="R921" s="352">
        <f t="shared" si="68"/>
        <v>-366</v>
      </c>
      <c r="W921" s="356">
        <f t="shared" si="69"/>
        <v>0</v>
      </c>
    </row>
    <row r="922" spans="1:34" ht="12.75" hidden="1" customHeight="1" x14ac:dyDescent="0.2">
      <c r="A922" s="386">
        <v>921</v>
      </c>
      <c r="B922" s="358"/>
      <c r="C922" s="358"/>
      <c r="D922" s="358"/>
      <c r="O922" s="350">
        <f t="shared" si="67"/>
        <v>0</v>
      </c>
      <c r="R922" s="352">
        <f t="shared" si="68"/>
        <v>-366</v>
      </c>
      <c r="W922" s="356">
        <f t="shared" si="69"/>
        <v>0</v>
      </c>
    </row>
    <row r="923" spans="1:34" ht="12.75" hidden="1" customHeight="1" x14ac:dyDescent="0.2">
      <c r="A923" s="386">
        <v>922</v>
      </c>
      <c r="B923" s="358"/>
      <c r="C923" s="358"/>
      <c r="D923" s="358"/>
      <c r="O923" s="350">
        <f t="shared" si="67"/>
        <v>0</v>
      </c>
      <c r="R923" s="352">
        <f t="shared" si="68"/>
        <v>-366</v>
      </c>
      <c r="W923" s="356">
        <f t="shared" si="69"/>
        <v>0</v>
      </c>
    </row>
    <row r="924" spans="1:34" ht="12.75" hidden="1" customHeight="1" x14ac:dyDescent="0.2">
      <c r="A924" s="386">
        <v>923</v>
      </c>
      <c r="B924" s="358"/>
      <c r="C924" s="358"/>
      <c r="D924" s="358"/>
      <c r="O924" s="350">
        <f t="shared" si="67"/>
        <v>0</v>
      </c>
      <c r="R924" s="352">
        <f t="shared" si="68"/>
        <v>-366</v>
      </c>
      <c r="W924" s="356">
        <f t="shared" si="69"/>
        <v>0</v>
      </c>
    </row>
    <row r="925" spans="1:34" ht="12.75" hidden="1" customHeight="1" x14ac:dyDescent="0.2">
      <c r="A925" s="386">
        <v>924</v>
      </c>
      <c r="B925" s="358"/>
      <c r="C925" s="358"/>
      <c r="D925" s="358"/>
      <c r="O925" s="350">
        <f t="shared" si="67"/>
        <v>0</v>
      </c>
      <c r="R925" s="352">
        <f t="shared" si="68"/>
        <v>-366</v>
      </c>
      <c r="W925" s="356">
        <f t="shared" si="69"/>
        <v>0</v>
      </c>
    </row>
    <row r="926" spans="1:34" ht="12.75" hidden="1" customHeight="1" x14ac:dyDescent="0.2">
      <c r="A926" s="386">
        <v>925</v>
      </c>
      <c r="B926" s="358"/>
      <c r="C926" s="358"/>
      <c r="D926" s="358"/>
      <c r="O926" s="350">
        <f t="shared" si="67"/>
        <v>0</v>
      </c>
      <c r="R926" s="352">
        <f t="shared" si="68"/>
        <v>-366</v>
      </c>
      <c r="W926" s="356">
        <f t="shared" si="69"/>
        <v>0</v>
      </c>
    </row>
    <row r="927" spans="1:34" ht="12.75" hidden="1" customHeight="1" x14ac:dyDescent="0.2">
      <c r="A927" s="386">
        <v>926</v>
      </c>
      <c r="B927" s="358"/>
      <c r="C927" s="358"/>
      <c r="D927" s="358"/>
      <c r="O927" s="350">
        <f t="shared" si="67"/>
        <v>0</v>
      </c>
      <c r="R927" s="352">
        <f t="shared" si="68"/>
        <v>-366</v>
      </c>
      <c r="W927" s="356">
        <f t="shared" si="69"/>
        <v>0</v>
      </c>
    </row>
    <row r="928" spans="1:34" ht="12.75" hidden="1" customHeight="1" x14ac:dyDescent="0.2">
      <c r="A928" s="386">
        <v>927</v>
      </c>
      <c r="B928" s="358"/>
      <c r="C928" s="358"/>
      <c r="D928" s="358"/>
      <c r="O928" s="350">
        <f t="shared" si="67"/>
        <v>0</v>
      </c>
      <c r="R928" s="352">
        <f t="shared" si="68"/>
        <v>-366</v>
      </c>
      <c r="W928" s="356">
        <f t="shared" si="69"/>
        <v>0</v>
      </c>
    </row>
    <row r="929" spans="1:23" ht="12.75" hidden="1" customHeight="1" x14ac:dyDescent="0.2">
      <c r="A929" s="386">
        <v>928</v>
      </c>
      <c r="B929" s="358"/>
      <c r="C929" s="358"/>
      <c r="D929" s="358"/>
      <c r="O929" s="350">
        <f t="shared" si="67"/>
        <v>0</v>
      </c>
      <c r="R929" s="352">
        <f t="shared" si="68"/>
        <v>-366</v>
      </c>
      <c r="W929" s="356">
        <f t="shared" si="69"/>
        <v>0</v>
      </c>
    </row>
    <row r="930" spans="1:23" ht="12.75" hidden="1" customHeight="1" x14ac:dyDescent="0.2">
      <c r="A930" s="386">
        <v>929</v>
      </c>
      <c r="B930" s="358"/>
      <c r="C930" s="358"/>
      <c r="D930" s="358"/>
      <c r="O930" s="350">
        <f t="shared" si="67"/>
        <v>0</v>
      </c>
      <c r="R930" s="352">
        <f t="shared" si="68"/>
        <v>-366</v>
      </c>
      <c r="W930" s="356">
        <f t="shared" si="69"/>
        <v>0</v>
      </c>
    </row>
    <row r="931" spans="1:23" ht="12.75" hidden="1" customHeight="1" x14ac:dyDescent="0.2">
      <c r="A931" s="386">
        <v>930</v>
      </c>
      <c r="B931" s="358"/>
      <c r="C931" s="358"/>
      <c r="D931" s="358"/>
      <c r="O931" s="350">
        <f t="shared" si="67"/>
        <v>0</v>
      </c>
      <c r="R931" s="352">
        <f t="shared" si="68"/>
        <v>-366</v>
      </c>
      <c r="W931" s="356">
        <f t="shared" si="69"/>
        <v>0</v>
      </c>
    </row>
    <row r="932" spans="1:23" ht="12.75" hidden="1" customHeight="1" x14ac:dyDescent="0.2">
      <c r="A932" s="386">
        <v>931</v>
      </c>
      <c r="B932" s="358"/>
      <c r="C932" s="358"/>
      <c r="D932" s="358"/>
      <c r="O932" s="350">
        <f t="shared" si="67"/>
        <v>0</v>
      </c>
      <c r="R932" s="352">
        <f t="shared" si="68"/>
        <v>-366</v>
      </c>
      <c r="W932" s="356">
        <f t="shared" si="69"/>
        <v>0</v>
      </c>
    </row>
    <row r="933" spans="1:23" ht="12.75" hidden="1" customHeight="1" x14ac:dyDescent="0.2">
      <c r="A933" s="386">
        <v>932</v>
      </c>
      <c r="B933" s="358"/>
      <c r="C933" s="358"/>
      <c r="D933" s="358"/>
      <c r="O933" s="350">
        <f t="shared" si="67"/>
        <v>0</v>
      </c>
      <c r="R933" s="352">
        <f t="shared" si="68"/>
        <v>-366</v>
      </c>
      <c r="W933" s="356">
        <f t="shared" si="69"/>
        <v>0</v>
      </c>
    </row>
    <row r="934" spans="1:23" ht="12.75" hidden="1" customHeight="1" x14ac:dyDescent="0.2">
      <c r="A934" s="386">
        <v>933</v>
      </c>
      <c r="B934" s="358"/>
      <c r="C934" s="358"/>
      <c r="D934" s="358"/>
      <c r="O934" s="350">
        <f t="shared" si="67"/>
        <v>0</v>
      </c>
      <c r="R934" s="352">
        <f t="shared" si="68"/>
        <v>-366</v>
      </c>
      <c r="W934" s="356">
        <f t="shared" si="69"/>
        <v>0</v>
      </c>
    </row>
    <row r="935" spans="1:23" ht="12.75" hidden="1" customHeight="1" x14ac:dyDescent="0.2">
      <c r="A935" s="386">
        <v>934</v>
      </c>
      <c r="B935" s="358"/>
      <c r="C935" s="358"/>
      <c r="D935" s="358"/>
      <c r="O935" s="350">
        <f t="shared" si="67"/>
        <v>0</v>
      </c>
      <c r="R935" s="352">
        <f t="shared" si="68"/>
        <v>-366</v>
      </c>
      <c r="W935" s="356">
        <f t="shared" si="69"/>
        <v>0</v>
      </c>
    </row>
    <row r="936" spans="1:23" ht="12.75" hidden="1" customHeight="1" x14ac:dyDescent="0.2">
      <c r="A936" s="386">
        <v>935</v>
      </c>
      <c r="B936" s="358"/>
      <c r="C936" s="358"/>
      <c r="D936" s="358"/>
      <c r="O936" s="350">
        <f t="shared" si="67"/>
        <v>0</v>
      </c>
      <c r="R936" s="352">
        <f t="shared" si="68"/>
        <v>-366</v>
      </c>
      <c r="W936" s="356">
        <f t="shared" si="69"/>
        <v>0</v>
      </c>
    </row>
    <row r="937" spans="1:23" ht="12.75" hidden="1" customHeight="1" x14ac:dyDescent="0.2">
      <c r="A937" s="386">
        <v>936</v>
      </c>
      <c r="B937" s="358"/>
      <c r="C937" s="358"/>
      <c r="D937" s="358"/>
      <c r="O937" s="350">
        <f t="shared" si="67"/>
        <v>0</v>
      </c>
      <c r="R937" s="352">
        <f t="shared" si="68"/>
        <v>-366</v>
      </c>
      <c r="W937" s="356">
        <f t="shared" si="69"/>
        <v>0</v>
      </c>
    </row>
    <row r="938" spans="1:23" ht="12.75" hidden="1" customHeight="1" x14ac:dyDescent="0.2">
      <c r="A938" s="386">
        <v>937</v>
      </c>
      <c r="B938" s="358"/>
      <c r="C938" s="358"/>
      <c r="D938" s="358"/>
      <c r="O938" s="350">
        <f t="shared" si="67"/>
        <v>0</v>
      </c>
      <c r="R938" s="352">
        <f t="shared" si="68"/>
        <v>-366</v>
      </c>
      <c r="W938" s="356">
        <f t="shared" si="69"/>
        <v>0</v>
      </c>
    </row>
    <row r="939" spans="1:23" ht="12.75" hidden="1" customHeight="1" x14ac:dyDescent="0.2">
      <c r="A939" s="386">
        <v>938</v>
      </c>
      <c r="B939" s="358"/>
      <c r="C939" s="358"/>
      <c r="D939" s="358"/>
      <c r="O939" s="350">
        <f t="shared" si="67"/>
        <v>0</v>
      </c>
      <c r="R939" s="352">
        <f t="shared" si="68"/>
        <v>-366</v>
      </c>
      <c r="W939" s="356">
        <f t="shared" si="69"/>
        <v>0</v>
      </c>
    </row>
    <row r="940" spans="1:23" ht="12.75" hidden="1" customHeight="1" x14ac:dyDescent="0.2">
      <c r="A940" s="386">
        <v>939</v>
      </c>
      <c r="B940" s="358"/>
      <c r="C940" s="358"/>
      <c r="D940" s="358"/>
      <c r="O940" s="350">
        <f t="shared" si="67"/>
        <v>0</v>
      </c>
      <c r="R940" s="352">
        <f t="shared" si="68"/>
        <v>-366</v>
      </c>
      <c r="W940" s="356">
        <f t="shared" si="69"/>
        <v>0</v>
      </c>
    </row>
    <row r="941" spans="1:23" ht="12.75" hidden="1" customHeight="1" x14ac:dyDescent="0.2">
      <c r="A941" s="386">
        <v>940</v>
      </c>
      <c r="B941" s="358"/>
      <c r="C941" s="358"/>
      <c r="D941" s="358"/>
      <c r="O941" s="350">
        <f t="shared" ref="O941:O1000" si="70">M941</f>
        <v>0</v>
      </c>
      <c r="R941" s="352">
        <f t="shared" ref="R941:R1000" si="71">SUM(M941-366)</f>
        <v>-366</v>
      </c>
      <c r="W941" s="356">
        <f t="shared" ref="W941:W1000" si="72">M941</f>
        <v>0</v>
      </c>
    </row>
    <row r="942" spans="1:23" ht="12.75" hidden="1" customHeight="1" x14ac:dyDescent="0.2">
      <c r="A942" s="386">
        <v>941</v>
      </c>
      <c r="B942" s="358"/>
      <c r="C942" s="358"/>
      <c r="D942" s="358"/>
      <c r="O942" s="350">
        <f t="shared" si="70"/>
        <v>0</v>
      </c>
      <c r="R942" s="352">
        <f t="shared" si="71"/>
        <v>-366</v>
      </c>
      <c r="W942" s="356">
        <f t="shared" si="72"/>
        <v>0</v>
      </c>
    </row>
    <row r="943" spans="1:23" ht="12.75" hidden="1" customHeight="1" x14ac:dyDescent="0.2">
      <c r="A943" s="386">
        <v>942</v>
      </c>
      <c r="B943" s="358"/>
      <c r="C943" s="358"/>
      <c r="D943" s="358"/>
      <c r="O943" s="350">
        <f t="shared" si="70"/>
        <v>0</v>
      </c>
      <c r="R943" s="352">
        <f t="shared" si="71"/>
        <v>-366</v>
      </c>
      <c r="W943" s="356">
        <f t="shared" si="72"/>
        <v>0</v>
      </c>
    </row>
    <row r="944" spans="1:23" ht="12.75" hidden="1" customHeight="1" x14ac:dyDescent="0.2">
      <c r="A944" s="386">
        <v>943</v>
      </c>
      <c r="B944" s="358"/>
      <c r="C944" s="358"/>
      <c r="D944" s="358"/>
      <c r="O944" s="350">
        <f t="shared" si="70"/>
        <v>0</v>
      </c>
      <c r="R944" s="352">
        <f t="shared" si="71"/>
        <v>-366</v>
      </c>
      <c r="W944" s="356">
        <f t="shared" si="72"/>
        <v>0</v>
      </c>
    </row>
    <row r="945" spans="1:23" ht="12.75" hidden="1" customHeight="1" x14ac:dyDescent="0.2">
      <c r="A945" s="386">
        <v>944</v>
      </c>
      <c r="B945" s="358"/>
      <c r="C945" s="358"/>
      <c r="D945" s="358"/>
      <c r="O945" s="350">
        <f t="shared" si="70"/>
        <v>0</v>
      </c>
      <c r="R945" s="352">
        <f t="shared" si="71"/>
        <v>-366</v>
      </c>
      <c r="W945" s="356">
        <f t="shared" si="72"/>
        <v>0</v>
      </c>
    </row>
    <row r="946" spans="1:23" ht="12.75" hidden="1" customHeight="1" x14ac:dyDescent="0.2">
      <c r="A946" s="386">
        <v>945</v>
      </c>
      <c r="B946" s="358"/>
      <c r="C946" s="358"/>
      <c r="D946" s="358"/>
      <c r="O946" s="350">
        <f t="shared" si="70"/>
        <v>0</v>
      </c>
      <c r="R946" s="352">
        <f t="shared" si="71"/>
        <v>-366</v>
      </c>
      <c r="W946" s="356">
        <f t="shared" si="72"/>
        <v>0</v>
      </c>
    </row>
    <row r="947" spans="1:23" ht="12.75" hidden="1" customHeight="1" x14ac:dyDescent="0.2">
      <c r="A947" s="386">
        <v>946</v>
      </c>
      <c r="B947" s="358"/>
      <c r="C947" s="358"/>
      <c r="D947" s="358"/>
      <c r="O947" s="350">
        <f t="shared" si="70"/>
        <v>0</v>
      </c>
      <c r="R947" s="352">
        <f t="shared" si="71"/>
        <v>-366</v>
      </c>
      <c r="W947" s="356">
        <f t="shared" si="72"/>
        <v>0</v>
      </c>
    </row>
    <row r="948" spans="1:23" ht="12.75" hidden="1" customHeight="1" x14ac:dyDescent="0.2">
      <c r="A948" s="386">
        <v>947</v>
      </c>
      <c r="B948" s="358"/>
      <c r="C948" s="358"/>
      <c r="D948" s="358"/>
      <c r="O948" s="350">
        <f t="shared" si="70"/>
        <v>0</v>
      </c>
      <c r="R948" s="352">
        <f t="shared" si="71"/>
        <v>-366</v>
      </c>
      <c r="W948" s="356">
        <f t="shared" si="72"/>
        <v>0</v>
      </c>
    </row>
    <row r="949" spans="1:23" ht="12.75" hidden="1" customHeight="1" x14ac:dyDescent="0.2">
      <c r="A949" s="386">
        <v>948</v>
      </c>
      <c r="B949" s="358"/>
      <c r="C949" s="358"/>
      <c r="D949" s="358"/>
      <c r="O949" s="350">
        <f t="shared" si="70"/>
        <v>0</v>
      </c>
      <c r="R949" s="352">
        <f t="shared" si="71"/>
        <v>-366</v>
      </c>
      <c r="W949" s="356">
        <f t="shared" si="72"/>
        <v>0</v>
      </c>
    </row>
    <row r="950" spans="1:23" ht="12.75" hidden="1" customHeight="1" x14ac:dyDescent="0.2">
      <c r="A950" s="386">
        <v>949</v>
      </c>
      <c r="B950" s="358"/>
      <c r="C950" s="358"/>
      <c r="D950" s="358"/>
      <c r="O950" s="350">
        <f t="shared" si="70"/>
        <v>0</v>
      </c>
      <c r="R950" s="352">
        <f t="shared" si="71"/>
        <v>-366</v>
      </c>
      <c r="W950" s="356">
        <f t="shared" si="72"/>
        <v>0</v>
      </c>
    </row>
    <row r="951" spans="1:23" ht="12.75" hidden="1" customHeight="1" x14ac:dyDescent="0.2">
      <c r="A951" s="386">
        <v>950</v>
      </c>
      <c r="B951" s="358"/>
      <c r="C951" s="358"/>
      <c r="D951" s="358"/>
      <c r="O951" s="350">
        <f t="shared" si="70"/>
        <v>0</v>
      </c>
      <c r="R951" s="352">
        <f t="shared" si="71"/>
        <v>-366</v>
      </c>
      <c r="W951" s="356">
        <f t="shared" si="72"/>
        <v>0</v>
      </c>
    </row>
    <row r="952" spans="1:23" ht="12.75" hidden="1" customHeight="1" x14ac:dyDescent="0.2">
      <c r="A952" s="386">
        <v>951</v>
      </c>
      <c r="B952" s="358"/>
      <c r="C952" s="358"/>
      <c r="D952" s="358"/>
      <c r="O952" s="350">
        <f t="shared" si="70"/>
        <v>0</v>
      </c>
      <c r="R952" s="352">
        <f t="shared" si="71"/>
        <v>-366</v>
      </c>
      <c r="W952" s="356">
        <f t="shared" si="72"/>
        <v>0</v>
      </c>
    </row>
    <row r="953" spans="1:23" ht="12.75" hidden="1" customHeight="1" x14ac:dyDescent="0.2">
      <c r="A953" s="386">
        <v>952</v>
      </c>
      <c r="B953" s="358"/>
      <c r="C953" s="358"/>
      <c r="D953" s="358"/>
      <c r="O953" s="350">
        <f t="shared" si="70"/>
        <v>0</v>
      </c>
      <c r="R953" s="352">
        <f t="shared" si="71"/>
        <v>-366</v>
      </c>
      <c r="W953" s="356">
        <f t="shared" si="72"/>
        <v>0</v>
      </c>
    </row>
    <row r="954" spans="1:23" ht="12.75" hidden="1" customHeight="1" x14ac:dyDescent="0.2">
      <c r="A954" s="386">
        <v>953</v>
      </c>
      <c r="B954" s="358"/>
      <c r="C954" s="358"/>
      <c r="D954" s="358"/>
      <c r="O954" s="350">
        <f t="shared" si="70"/>
        <v>0</v>
      </c>
      <c r="R954" s="352">
        <f t="shared" si="71"/>
        <v>-366</v>
      </c>
      <c r="W954" s="356">
        <f t="shared" si="72"/>
        <v>0</v>
      </c>
    </row>
    <row r="955" spans="1:23" ht="12.75" hidden="1" customHeight="1" x14ac:dyDescent="0.2">
      <c r="A955" s="386">
        <v>954</v>
      </c>
      <c r="B955" s="358"/>
      <c r="C955" s="358"/>
      <c r="D955" s="358"/>
      <c r="O955" s="350">
        <f t="shared" si="70"/>
        <v>0</v>
      </c>
      <c r="R955" s="352">
        <f t="shared" si="71"/>
        <v>-366</v>
      </c>
      <c r="W955" s="356">
        <f t="shared" si="72"/>
        <v>0</v>
      </c>
    </row>
    <row r="956" spans="1:23" ht="12.75" hidden="1" customHeight="1" x14ac:dyDescent="0.2">
      <c r="A956" s="386">
        <v>955</v>
      </c>
      <c r="B956" s="358"/>
      <c r="C956" s="358"/>
      <c r="D956" s="358"/>
      <c r="O956" s="350">
        <f t="shared" si="70"/>
        <v>0</v>
      </c>
      <c r="R956" s="352">
        <f t="shared" si="71"/>
        <v>-366</v>
      </c>
      <c r="W956" s="356">
        <f t="shared" si="72"/>
        <v>0</v>
      </c>
    </row>
    <row r="957" spans="1:23" ht="12.75" hidden="1" customHeight="1" x14ac:dyDescent="0.2">
      <c r="A957" s="386">
        <v>956</v>
      </c>
      <c r="B957" s="358"/>
      <c r="C957" s="358"/>
      <c r="D957" s="358"/>
      <c r="O957" s="350">
        <f t="shared" si="70"/>
        <v>0</v>
      </c>
      <c r="R957" s="352">
        <f t="shared" si="71"/>
        <v>-366</v>
      </c>
      <c r="W957" s="356">
        <f t="shared" si="72"/>
        <v>0</v>
      </c>
    </row>
    <row r="958" spans="1:23" ht="12.75" hidden="1" customHeight="1" x14ac:dyDescent="0.2">
      <c r="A958" s="386">
        <v>957</v>
      </c>
      <c r="B958" s="358"/>
      <c r="C958" s="358"/>
      <c r="D958" s="358"/>
      <c r="O958" s="350">
        <f t="shared" si="70"/>
        <v>0</v>
      </c>
      <c r="R958" s="352">
        <f t="shared" si="71"/>
        <v>-366</v>
      </c>
      <c r="W958" s="356">
        <f t="shared" si="72"/>
        <v>0</v>
      </c>
    </row>
    <row r="959" spans="1:23" ht="12.75" hidden="1" customHeight="1" x14ac:dyDescent="0.2">
      <c r="A959" s="386">
        <v>958</v>
      </c>
      <c r="B959" s="358"/>
      <c r="C959" s="358"/>
      <c r="D959" s="358"/>
      <c r="O959" s="350">
        <f t="shared" si="70"/>
        <v>0</v>
      </c>
      <c r="R959" s="352">
        <f t="shared" si="71"/>
        <v>-366</v>
      </c>
      <c r="W959" s="356">
        <f t="shared" si="72"/>
        <v>0</v>
      </c>
    </row>
    <row r="960" spans="1:23" ht="12.75" hidden="1" customHeight="1" x14ac:dyDescent="0.2">
      <c r="A960" s="386">
        <v>959</v>
      </c>
      <c r="B960" s="358"/>
      <c r="C960" s="358"/>
      <c r="D960" s="358"/>
      <c r="O960" s="350">
        <f t="shared" si="70"/>
        <v>0</v>
      </c>
      <c r="R960" s="352">
        <f t="shared" si="71"/>
        <v>-366</v>
      </c>
      <c r="W960" s="356">
        <f t="shared" si="72"/>
        <v>0</v>
      </c>
    </row>
    <row r="961" spans="1:23" ht="12.75" hidden="1" customHeight="1" x14ac:dyDescent="0.2">
      <c r="A961" s="386">
        <v>960</v>
      </c>
      <c r="B961" s="358"/>
      <c r="C961" s="358"/>
      <c r="D961" s="358"/>
      <c r="O961" s="350">
        <f t="shared" si="70"/>
        <v>0</v>
      </c>
      <c r="R961" s="352">
        <f t="shared" si="71"/>
        <v>-366</v>
      </c>
      <c r="W961" s="356">
        <f t="shared" si="72"/>
        <v>0</v>
      </c>
    </row>
    <row r="962" spans="1:23" ht="12.75" hidden="1" customHeight="1" x14ac:dyDescent="0.2">
      <c r="A962" s="386">
        <v>961</v>
      </c>
      <c r="B962" s="358"/>
      <c r="C962" s="358"/>
      <c r="D962" s="358"/>
      <c r="O962" s="350">
        <f t="shared" si="70"/>
        <v>0</v>
      </c>
      <c r="R962" s="352">
        <f t="shared" si="71"/>
        <v>-366</v>
      </c>
      <c r="W962" s="356">
        <f t="shared" si="72"/>
        <v>0</v>
      </c>
    </row>
    <row r="963" spans="1:23" ht="12.75" hidden="1" customHeight="1" x14ac:dyDescent="0.2">
      <c r="A963" s="386">
        <v>962</v>
      </c>
      <c r="B963" s="358"/>
      <c r="C963" s="358"/>
      <c r="D963" s="358"/>
      <c r="O963" s="350">
        <f t="shared" si="70"/>
        <v>0</v>
      </c>
      <c r="R963" s="352">
        <f t="shared" si="71"/>
        <v>-366</v>
      </c>
      <c r="W963" s="356">
        <f t="shared" si="72"/>
        <v>0</v>
      </c>
    </row>
    <row r="964" spans="1:23" ht="12.75" hidden="1" customHeight="1" x14ac:dyDescent="0.2">
      <c r="A964" s="386">
        <v>963</v>
      </c>
      <c r="B964" s="358"/>
      <c r="C964" s="358"/>
      <c r="D964" s="358"/>
      <c r="O964" s="350">
        <f t="shared" si="70"/>
        <v>0</v>
      </c>
      <c r="R964" s="352">
        <f t="shared" si="71"/>
        <v>-366</v>
      </c>
      <c r="W964" s="356">
        <f t="shared" si="72"/>
        <v>0</v>
      </c>
    </row>
    <row r="965" spans="1:23" ht="12.75" hidden="1" customHeight="1" x14ac:dyDescent="0.2">
      <c r="A965" s="386">
        <v>964</v>
      </c>
      <c r="B965" s="358"/>
      <c r="C965" s="358"/>
      <c r="D965" s="358"/>
      <c r="O965" s="350">
        <f t="shared" si="70"/>
        <v>0</v>
      </c>
      <c r="R965" s="352">
        <f t="shared" si="71"/>
        <v>-366</v>
      </c>
      <c r="W965" s="356">
        <f t="shared" si="72"/>
        <v>0</v>
      </c>
    </row>
    <row r="966" spans="1:23" ht="12.75" hidden="1" customHeight="1" x14ac:dyDescent="0.2">
      <c r="A966" s="386">
        <v>965</v>
      </c>
      <c r="B966" s="358"/>
      <c r="C966" s="358"/>
      <c r="D966" s="358"/>
      <c r="O966" s="350">
        <f t="shared" si="70"/>
        <v>0</v>
      </c>
      <c r="R966" s="352">
        <f t="shared" si="71"/>
        <v>-366</v>
      </c>
      <c r="W966" s="356">
        <f t="shared" si="72"/>
        <v>0</v>
      </c>
    </row>
    <row r="967" spans="1:23" ht="12.75" hidden="1" customHeight="1" x14ac:dyDescent="0.2">
      <c r="A967" s="386">
        <v>966</v>
      </c>
      <c r="B967" s="358"/>
      <c r="C967" s="358"/>
      <c r="D967" s="358"/>
      <c r="O967" s="350">
        <f t="shared" si="70"/>
        <v>0</v>
      </c>
      <c r="R967" s="352">
        <f t="shared" si="71"/>
        <v>-366</v>
      </c>
      <c r="W967" s="356">
        <f t="shared" si="72"/>
        <v>0</v>
      </c>
    </row>
    <row r="968" spans="1:23" ht="12.75" hidden="1" customHeight="1" x14ac:dyDescent="0.2">
      <c r="A968" s="386">
        <v>967</v>
      </c>
      <c r="B968" s="358"/>
      <c r="C968" s="358"/>
      <c r="D968" s="358"/>
      <c r="O968" s="350">
        <f t="shared" si="70"/>
        <v>0</v>
      </c>
      <c r="R968" s="352">
        <f t="shared" si="71"/>
        <v>-366</v>
      </c>
      <c r="W968" s="356">
        <f t="shared" si="72"/>
        <v>0</v>
      </c>
    </row>
    <row r="969" spans="1:23" ht="12.75" hidden="1" customHeight="1" x14ac:dyDescent="0.2">
      <c r="A969" s="386">
        <v>968</v>
      </c>
      <c r="B969" s="358"/>
      <c r="C969" s="358"/>
      <c r="D969" s="358"/>
      <c r="O969" s="350">
        <f t="shared" si="70"/>
        <v>0</v>
      </c>
      <c r="R969" s="352">
        <f t="shared" si="71"/>
        <v>-366</v>
      </c>
      <c r="W969" s="356">
        <f t="shared" si="72"/>
        <v>0</v>
      </c>
    </row>
    <row r="970" spans="1:23" ht="12.75" hidden="1" customHeight="1" x14ac:dyDescent="0.2">
      <c r="A970" s="386">
        <v>969</v>
      </c>
      <c r="B970" s="358"/>
      <c r="C970" s="358"/>
      <c r="D970" s="358"/>
      <c r="O970" s="350">
        <f t="shared" si="70"/>
        <v>0</v>
      </c>
      <c r="R970" s="352">
        <f t="shared" si="71"/>
        <v>-366</v>
      </c>
      <c r="W970" s="356">
        <f t="shared" si="72"/>
        <v>0</v>
      </c>
    </row>
    <row r="971" spans="1:23" ht="12.75" hidden="1" customHeight="1" x14ac:dyDescent="0.2">
      <c r="A971" s="386">
        <v>970</v>
      </c>
      <c r="B971" s="358"/>
      <c r="C971" s="358"/>
      <c r="D971" s="358"/>
      <c r="O971" s="350">
        <f t="shared" si="70"/>
        <v>0</v>
      </c>
      <c r="R971" s="352">
        <f t="shared" si="71"/>
        <v>-366</v>
      </c>
      <c r="W971" s="356">
        <f t="shared" si="72"/>
        <v>0</v>
      </c>
    </row>
    <row r="972" spans="1:23" ht="12.75" hidden="1" customHeight="1" x14ac:dyDescent="0.2">
      <c r="A972" s="386">
        <v>971</v>
      </c>
      <c r="B972" s="358"/>
      <c r="C972" s="358"/>
      <c r="D972" s="358"/>
      <c r="O972" s="350">
        <f t="shared" si="70"/>
        <v>0</v>
      </c>
      <c r="R972" s="352">
        <f t="shared" si="71"/>
        <v>-366</v>
      </c>
      <c r="W972" s="356">
        <f t="shared" si="72"/>
        <v>0</v>
      </c>
    </row>
    <row r="973" spans="1:23" ht="12.75" hidden="1" customHeight="1" x14ac:dyDescent="0.2">
      <c r="A973" s="386">
        <v>972</v>
      </c>
      <c r="B973" s="358"/>
      <c r="C973" s="358"/>
      <c r="D973" s="358"/>
      <c r="O973" s="350">
        <f t="shared" si="70"/>
        <v>0</v>
      </c>
      <c r="R973" s="352">
        <f t="shared" si="71"/>
        <v>-366</v>
      </c>
      <c r="W973" s="356">
        <f t="shared" si="72"/>
        <v>0</v>
      </c>
    </row>
    <row r="974" spans="1:23" ht="12.75" hidden="1" customHeight="1" x14ac:dyDescent="0.2">
      <c r="A974" s="386">
        <v>973</v>
      </c>
      <c r="B974" s="358"/>
      <c r="C974" s="358"/>
      <c r="D974" s="358"/>
      <c r="O974" s="350">
        <f t="shared" si="70"/>
        <v>0</v>
      </c>
      <c r="R974" s="352">
        <f t="shared" si="71"/>
        <v>-366</v>
      </c>
      <c r="W974" s="356">
        <f t="shared" si="72"/>
        <v>0</v>
      </c>
    </row>
    <row r="975" spans="1:23" ht="12.75" hidden="1" customHeight="1" x14ac:dyDescent="0.2">
      <c r="A975" s="386">
        <v>974</v>
      </c>
      <c r="B975" s="358"/>
      <c r="C975" s="358"/>
      <c r="D975" s="358"/>
      <c r="O975" s="350">
        <f t="shared" si="70"/>
        <v>0</v>
      </c>
      <c r="R975" s="352">
        <f t="shared" si="71"/>
        <v>-366</v>
      </c>
      <c r="W975" s="356">
        <f t="shared" si="72"/>
        <v>0</v>
      </c>
    </row>
    <row r="976" spans="1:23" ht="12.75" hidden="1" customHeight="1" x14ac:dyDescent="0.2">
      <c r="A976" s="386">
        <v>975</v>
      </c>
      <c r="B976" s="358"/>
      <c r="C976" s="358"/>
      <c r="D976" s="358"/>
      <c r="O976" s="350">
        <f t="shared" si="70"/>
        <v>0</v>
      </c>
      <c r="R976" s="352">
        <f t="shared" si="71"/>
        <v>-366</v>
      </c>
      <c r="W976" s="356">
        <f t="shared" si="72"/>
        <v>0</v>
      </c>
    </row>
    <row r="977" spans="1:23" ht="12.75" hidden="1" customHeight="1" x14ac:dyDescent="0.2">
      <c r="A977" s="386">
        <v>976</v>
      </c>
      <c r="B977" s="358"/>
      <c r="C977" s="358"/>
      <c r="D977" s="358"/>
      <c r="O977" s="350">
        <f t="shared" si="70"/>
        <v>0</v>
      </c>
      <c r="R977" s="352">
        <f t="shared" si="71"/>
        <v>-366</v>
      </c>
      <c r="W977" s="356">
        <f t="shared" si="72"/>
        <v>0</v>
      </c>
    </row>
    <row r="978" spans="1:23" ht="12.75" hidden="1" customHeight="1" x14ac:dyDescent="0.2">
      <c r="A978" s="386">
        <v>977</v>
      </c>
      <c r="B978" s="358"/>
      <c r="C978" s="358"/>
      <c r="D978" s="358"/>
      <c r="O978" s="350">
        <f t="shared" si="70"/>
        <v>0</v>
      </c>
      <c r="R978" s="352">
        <f t="shared" si="71"/>
        <v>-366</v>
      </c>
      <c r="W978" s="356">
        <f t="shared" si="72"/>
        <v>0</v>
      </c>
    </row>
    <row r="979" spans="1:23" ht="12.75" hidden="1" customHeight="1" x14ac:dyDescent="0.2">
      <c r="A979" s="386">
        <v>978</v>
      </c>
      <c r="B979" s="358"/>
      <c r="C979" s="358"/>
      <c r="D979" s="358"/>
      <c r="O979" s="350">
        <f t="shared" si="70"/>
        <v>0</v>
      </c>
      <c r="R979" s="352">
        <f t="shared" si="71"/>
        <v>-366</v>
      </c>
      <c r="W979" s="356">
        <f t="shared" si="72"/>
        <v>0</v>
      </c>
    </row>
    <row r="980" spans="1:23" ht="12.75" hidden="1" customHeight="1" x14ac:dyDescent="0.2">
      <c r="A980" s="386">
        <v>979</v>
      </c>
      <c r="B980" s="358"/>
      <c r="C980" s="358"/>
      <c r="D980" s="358"/>
      <c r="O980" s="350">
        <f t="shared" si="70"/>
        <v>0</v>
      </c>
      <c r="R980" s="352">
        <f t="shared" si="71"/>
        <v>-366</v>
      </c>
      <c r="W980" s="356">
        <f t="shared" si="72"/>
        <v>0</v>
      </c>
    </row>
    <row r="981" spans="1:23" ht="12.75" hidden="1" customHeight="1" x14ac:dyDescent="0.2">
      <c r="A981" s="386">
        <v>980</v>
      </c>
      <c r="B981" s="358"/>
      <c r="C981" s="358"/>
      <c r="D981" s="358"/>
      <c r="O981" s="350">
        <f t="shared" si="70"/>
        <v>0</v>
      </c>
      <c r="R981" s="352">
        <f t="shared" si="71"/>
        <v>-366</v>
      </c>
      <c r="W981" s="356">
        <f t="shared" si="72"/>
        <v>0</v>
      </c>
    </row>
    <row r="982" spans="1:23" ht="12.75" hidden="1" customHeight="1" x14ac:dyDescent="0.2">
      <c r="A982" s="386">
        <v>981</v>
      </c>
      <c r="B982" s="358"/>
      <c r="C982" s="358"/>
      <c r="D982" s="358"/>
      <c r="O982" s="350">
        <f t="shared" si="70"/>
        <v>0</v>
      </c>
      <c r="R982" s="352">
        <f t="shared" si="71"/>
        <v>-366</v>
      </c>
      <c r="W982" s="356">
        <f t="shared" si="72"/>
        <v>0</v>
      </c>
    </row>
    <row r="983" spans="1:23" ht="12.75" hidden="1" customHeight="1" x14ac:dyDescent="0.2">
      <c r="A983" s="386">
        <v>982</v>
      </c>
      <c r="B983" s="358"/>
      <c r="C983" s="358"/>
      <c r="D983" s="358"/>
      <c r="O983" s="350">
        <f t="shared" si="70"/>
        <v>0</v>
      </c>
      <c r="R983" s="352">
        <f t="shared" si="71"/>
        <v>-366</v>
      </c>
      <c r="W983" s="356">
        <f t="shared" si="72"/>
        <v>0</v>
      </c>
    </row>
    <row r="984" spans="1:23" ht="12.75" hidden="1" customHeight="1" x14ac:dyDescent="0.2">
      <c r="A984" s="386">
        <v>983</v>
      </c>
      <c r="B984" s="358"/>
      <c r="C984" s="358"/>
      <c r="D984" s="358"/>
      <c r="O984" s="350">
        <f t="shared" si="70"/>
        <v>0</v>
      </c>
      <c r="R984" s="352">
        <f t="shared" si="71"/>
        <v>-366</v>
      </c>
      <c r="W984" s="356">
        <f t="shared" si="72"/>
        <v>0</v>
      </c>
    </row>
    <row r="985" spans="1:23" ht="12.75" hidden="1" customHeight="1" x14ac:dyDescent="0.2">
      <c r="A985" s="386">
        <v>984</v>
      </c>
      <c r="B985" s="358"/>
      <c r="C985" s="358"/>
      <c r="D985" s="358"/>
      <c r="O985" s="350">
        <f t="shared" si="70"/>
        <v>0</v>
      </c>
      <c r="R985" s="352">
        <f t="shared" si="71"/>
        <v>-366</v>
      </c>
      <c r="W985" s="356">
        <f t="shared" si="72"/>
        <v>0</v>
      </c>
    </row>
    <row r="986" spans="1:23" ht="12.75" hidden="1" customHeight="1" x14ac:dyDescent="0.2">
      <c r="A986" s="386">
        <v>985</v>
      </c>
      <c r="B986" s="358"/>
      <c r="C986" s="358"/>
      <c r="D986" s="358"/>
      <c r="O986" s="350">
        <f t="shared" si="70"/>
        <v>0</v>
      </c>
      <c r="R986" s="352">
        <f t="shared" si="71"/>
        <v>-366</v>
      </c>
      <c r="W986" s="356">
        <f t="shared" si="72"/>
        <v>0</v>
      </c>
    </row>
    <row r="987" spans="1:23" ht="12.75" hidden="1" customHeight="1" x14ac:dyDescent="0.2">
      <c r="A987" s="386">
        <v>986</v>
      </c>
      <c r="B987" s="358"/>
      <c r="C987" s="358"/>
      <c r="D987" s="358"/>
      <c r="O987" s="350">
        <f t="shared" si="70"/>
        <v>0</v>
      </c>
      <c r="R987" s="352">
        <f t="shared" si="71"/>
        <v>-366</v>
      </c>
      <c r="W987" s="356">
        <f t="shared" si="72"/>
        <v>0</v>
      </c>
    </row>
    <row r="988" spans="1:23" ht="12.75" hidden="1" customHeight="1" x14ac:dyDescent="0.2">
      <c r="A988" s="386">
        <v>987</v>
      </c>
      <c r="B988" s="358"/>
      <c r="C988" s="358"/>
      <c r="D988" s="358"/>
      <c r="O988" s="350">
        <f t="shared" si="70"/>
        <v>0</v>
      </c>
      <c r="R988" s="352">
        <f t="shared" si="71"/>
        <v>-366</v>
      </c>
      <c r="W988" s="356">
        <f t="shared" si="72"/>
        <v>0</v>
      </c>
    </row>
    <row r="989" spans="1:23" ht="12.75" hidden="1" customHeight="1" x14ac:dyDescent="0.2">
      <c r="A989" s="386">
        <v>988</v>
      </c>
      <c r="B989" s="358"/>
      <c r="C989" s="358"/>
      <c r="D989" s="358"/>
      <c r="O989" s="350">
        <f t="shared" si="70"/>
        <v>0</v>
      </c>
      <c r="R989" s="352">
        <f t="shared" si="71"/>
        <v>-366</v>
      </c>
      <c r="W989" s="356">
        <f t="shared" si="72"/>
        <v>0</v>
      </c>
    </row>
    <row r="990" spans="1:23" ht="12.75" hidden="1" customHeight="1" x14ac:dyDescent="0.2">
      <c r="A990" s="386">
        <v>989</v>
      </c>
      <c r="B990" s="358"/>
      <c r="C990" s="358"/>
      <c r="D990" s="358"/>
      <c r="O990" s="350">
        <f t="shared" si="70"/>
        <v>0</v>
      </c>
      <c r="R990" s="352">
        <f t="shared" si="71"/>
        <v>-366</v>
      </c>
      <c r="W990" s="356">
        <f t="shared" si="72"/>
        <v>0</v>
      </c>
    </row>
    <row r="991" spans="1:23" ht="12.75" hidden="1" customHeight="1" x14ac:dyDescent="0.2">
      <c r="A991" s="386">
        <v>990</v>
      </c>
      <c r="B991" s="358"/>
      <c r="C991" s="358"/>
      <c r="D991" s="358"/>
      <c r="O991" s="350">
        <f t="shared" si="70"/>
        <v>0</v>
      </c>
      <c r="R991" s="352">
        <f t="shared" si="71"/>
        <v>-366</v>
      </c>
      <c r="W991" s="356">
        <f t="shared" si="72"/>
        <v>0</v>
      </c>
    </row>
    <row r="992" spans="1:23" ht="12.75" hidden="1" customHeight="1" x14ac:dyDescent="0.2">
      <c r="A992" s="386">
        <v>991</v>
      </c>
      <c r="B992" s="358"/>
      <c r="C992" s="358"/>
      <c r="D992" s="358"/>
      <c r="O992" s="350">
        <f t="shared" si="70"/>
        <v>0</v>
      </c>
      <c r="R992" s="352">
        <f t="shared" si="71"/>
        <v>-366</v>
      </c>
      <c r="W992" s="356">
        <f t="shared" si="72"/>
        <v>0</v>
      </c>
    </row>
    <row r="993" spans="1:23" ht="12.75" hidden="1" customHeight="1" x14ac:dyDescent="0.2">
      <c r="A993" s="386">
        <v>992</v>
      </c>
      <c r="B993" s="358"/>
      <c r="C993" s="358"/>
      <c r="D993" s="358"/>
      <c r="O993" s="350">
        <f t="shared" si="70"/>
        <v>0</v>
      </c>
      <c r="R993" s="352">
        <f t="shared" si="71"/>
        <v>-366</v>
      </c>
      <c r="W993" s="356">
        <f t="shared" si="72"/>
        <v>0</v>
      </c>
    </row>
    <row r="994" spans="1:23" ht="12.75" hidden="1" customHeight="1" x14ac:dyDescent="0.2">
      <c r="A994" s="386">
        <v>993</v>
      </c>
      <c r="B994" s="358"/>
      <c r="C994" s="358"/>
      <c r="D994" s="358"/>
      <c r="O994" s="350">
        <f t="shared" si="70"/>
        <v>0</v>
      </c>
      <c r="R994" s="352">
        <f t="shared" si="71"/>
        <v>-366</v>
      </c>
      <c r="W994" s="356">
        <f t="shared" si="72"/>
        <v>0</v>
      </c>
    </row>
    <row r="995" spans="1:23" ht="12.75" hidden="1" customHeight="1" x14ac:dyDescent="0.2">
      <c r="A995" s="386">
        <v>994</v>
      </c>
      <c r="B995" s="358"/>
      <c r="C995" s="358"/>
      <c r="D995" s="358"/>
      <c r="O995" s="350">
        <f t="shared" si="70"/>
        <v>0</v>
      </c>
      <c r="R995" s="352">
        <f t="shared" si="71"/>
        <v>-366</v>
      </c>
      <c r="W995" s="356">
        <f t="shared" si="72"/>
        <v>0</v>
      </c>
    </row>
    <row r="996" spans="1:23" ht="12.75" hidden="1" customHeight="1" x14ac:dyDescent="0.2">
      <c r="A996" s="386">
        <v>995</v>
      </c>
      <c r="B996" s="358"/>
      <c r="C996" s="358"/>
      <c r="D996" s="358"/>
      <c r="O996" s="350">
        <f t="shared" si="70"/>
        <v>0</v>
      </c>
      <c r="R996" s="352">
        <f t="shared" si="71"/>
        <v>-366</v>
      </c>
      <c r="W996" s="356">
        <f t="shared" si="72"/>
        <v>0</v>
      </c>
    </row>
    <row r="997" spans="1:23" ht="12.75" hidden="1" customHeight="1" x14ac:dyDescent="0.2">
      <c r="A997" s="386">
        <v>996</v>
      </c>
      <c r="B997" s="358"/>
      <c r="C997" s="358"/>
      <c r="D997" s="358"/>
      <c r="O997" s="350">
        <f t="shared" si="70"/>
        <v>0</v>
      </c>
      <c r="R997" s="352">
        <f t="shared" si="71"/>
        <v>-366</v>
      </c>
      <c r="W997" s="356">
        <f t="shared" si="72"/>
        <v>0</v>
      </c>
    </row>
    <row r="998" spans="1:23" ht="12.75" hidden="1" customHeight="1" x14ac:dyDescent="0.2">
      <c r="A998" s="386">
        <v>997</v>
      </c>
      <c r="B998" s="358"/>
      <c r="C998" s="358"/>
      <c r="D998" s="358"/>
      <c r="O998" s="350">
        <f t="shared" si="70"/>
        <v>0</v>
      </c>
      <c r="R998" s="352">
        <f t="shared" si="71"/>
        <v>-366</v>
      </c>
      <c r="W998" s="356">
        <f t="shared" si="72"/>
        <v>0</v>
      </c>
    </row>
    <row r="999" spans="1:23" ht="12.75" hidden="1" customHeight="1" x14ac:dyDescent="0.2">
      <c r="A999" s="386">
        <v>998</v>
      </c>
      <c r="B999" s="358"/>
      <c r="C999" s="358"/>
      <c r="D999" s="358"/>
      <c r="O999" s="350">
        <f t="shared" si="70"/>
        <v>0</v>
      </c>
      <c r="R999" s="352">
        <f t="shared" si="71"/>
        <v>-366</v>
      </c>
      <c r="W999" s="356">
        <f t="shared" si="72"/>
        <v>0</v>
      </c>
    </row>
    <row r="1000" spans="1:23" ht="12.75" hidden="1" customHeight="1" x14ac:dyDescent="0.2">
      <c r="A1000" s="386">
        <v>999</v>
      </c>
      <c r="B1000" s="358"/>
      <c r="C1000" s="358"/>
      <c r="D1000" s="358"/>
      <c r="O1000" s="350">
        <f t="shared" si="70"/>
        <v>0</v>
      </c>
      <c r="R1000" s="352">
        <f t="shared" si="71"/>
        <v>-366</v>
      </c>
      <c r="W1000" s="356">
        <f t="shared" si="72"/>
        <v>0</v>
      </c>
    </row>
  </sheetData>
  <autoFilter ref="M1:M1000">
    <filterColumn colId="0">
      <customFilters>
        <customFilter operator="notEqual" val=" "/>
      </customFilters>
    </filterColumn>
  </autoFilter>
  <mergeCells count="4">
    <mergeCell ref="C1:D1"/>
    <mergeCell ref="E1:F1"/>
    <mergeCell ref="I1:J1"/>
    <mergeCell ref="G1:H1"/>
  </mergeCells>
  <phoneticPr fontId="9" type="noConversion"/>
  <conditionalFormatting sqref="W418 W57 W69 W61 O505 O512 O418 O57 O69 O19:O20 O61 O790 O17 O71 O748 O102 O12:O14 O77 O53 O44 O398 O55 O83:O84 O37 M421:M422 M468:M471 M53:M58 M864:M65536 M463:M466 M224:M399 M738:M862 M515:M736 M69:M222 M1:M9 O2:O8 M473:M512 M11:M51 O203 O667 M60:M67 O402 M401:M419 M424:M460">
    <cfRule type="cellIs" dxfId="4" priority="84" stopIfTrue="1" operator="equal">
      <formula>""</formula>
    </cfRule>
    <cfRule type="cellIs" dxfId="3" priority="85" stopIfTrue="1" operator="lessThan">
      <formula>NOW()</formula>
    </cfRule>
  </conditionalFormatting>
  <conditionalFormatting sqref="M414 M402">
    <cfRule type="cellIs" dxfId="2" priority="47" stopIfTrue="1" operator="lessThan">
      <formula>NOW()</formula>
    </cfRule>
    <cfRule type="cellIs" dxfId="1" priority="48" stopIfTrue="1" operator="lessThan">
      <formula>NOW()</formula>
    </cfRule>
    <cfRule type="cellIs" dxfId="0" priority="49" stopIfTrue="1" operator="lessThan">
      <formula>(TODAY)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79"/>
  <sheetViews>
    <sheetView topLeftCell="AI1" zoomScale="160" zoomScaleNormal="160" workbookViewId="0">
      <selection activeCell="AZ38" sqref="AZ1:CI38"/>
    </sheetView>
  </sheetViews>
  <sheetFormatPr defaultColWidth="2.6640625" defaultRowHeight="4.5" customHeight="1" x14ac:dyDescent="0.2"/>
  <cols>
    <col min="1" max="1" width="1" style="477" customWidth="1"/>
    <col min="2" max="7" width="2.5" style="477" customWidth="1"/>
    <col min="8" max="8" width="2.6640625" style="477" customWidth="1"/>
    <col min="9" max="13" width="2.5" style="477" customWidth="1"/>
    <col min="14" max="14" width="2.1640625" style="477" customWidth="1"/>
    <col min="15" max="15" width="1" style="477" customWidth="1"/>
    <col min="16" max="17" width="2.5" style="477" customWidth="1"/>
    <col min="18" max="19" width="2.6640625" style="477" customWidth="1"/>
    <col min="20" max="20" width="1" style="477" customWidth="1"/>
    <col min="21" max="21" width="1.83203125" style="477" customWidth="1"/>
    <col min="22" max="27" width="2.5" style="477" customWidth="1"/>
    <col min="28" max="28" width="1.6640625" style="477" customWidth="1"/>
    <col min="29" max="31" width="2.5" style="477" customWidth="1"/>
    <col min="32" max="32" width="2.6640625" style="477" customWidth="1"/>
    <col min="33" max="35" width="2.5" style="477" customWidth="1"/>
    <col min="36" max="38" width="2.6640625" style="477" customWidth="1"/>
    <col min="39" max="39" width="1" style="477" customWidth="1"/>
    <col min="40" max="40" width="3.6640625" style="477" customWidth="1"/>
    <col min="41" max="41" width="2.6640625" style="477" hidden="1" customWidth="1"/>
    <col min="42" max="44" width="4.1640625" style="477" customWidth="1"/>
    <col min="45" max="45" width="4.6640625" style="477" customWidth="1"/>
    <col min="46" max="46" width="3.5" style="477" customWidth="1"/>
    <col min="47" max="50" width="2.6640625" style="477" hidden="1" customWidth="1"/>
    <col min="51" max="51" width="0.1640625" style="477" customWidth="1"/>
    <col min="52" max="52" width="1.33203125" style="477" customWidth="1"/>
    <col min="53" max="55" width="2.6640625" style="477" customWidth="1"/>
    <col min="56" max="56" width="2.33203125" style="477" customWidth="1"/>
    <col min="57" max="59" width="2.6640625" style="477" customWidth="1"/>
    <col min="60" max="60" width="2.1640625" style="477" customWidth="1"/>
    <col min="61" max="61" width="2.5" style="477" customWidth="1"/>
    <col min="62" max="68" width="2.6640625" style="477" customWidth="1"/>
    <col min="69" max="70" width="1" style="477" customWidth="1"/>
    <col min="71" max="73" width="2.6640625" style="477" customWidth="1"/>
    <col min="74" max="74" width="2.1640625" style="477" customWidth="1"/>
    <col min="75" max="77" width="2.6640625" style="477" customWidth="1"/>
    <col min="78" max="78" width="2.5" style="477" customWidth="1"/>
    <col min="79" max="79" width="2.1640625" style="477" customWidth="1"/>
    <col min="80" max="86" width="2.6640625" style="477" customWidth="1"/>
    <col min="87" max="87" width="1.33203125" style="477" customWidth="1"/>
    <col min="88" max="16384" width="2.6640625" style="477"/>
  </cols>
  <sheetData>
    <row r="1" spans="1:87" ht="4.5" customHeight="1" x14ac:dyDescent="0.2">
      <c r="A1" s="853"/>
      <c r="B1" s="8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4"/>
      <c r="U1" s="861">
        <v>400</v>
      </c>
      <c r="V1" s="862"/>
      <c r="W1" s="862"/>
      <c r="X1" s="862"/>
      <c r="Y1" s="862"/>
      <c r="Z1" s="1335" t="s">
        <v>6480</v>
      </c>
      <c r="AA1" s="1335"/>
      <c r="AB1" s="1335"/>
      <c r="AC1" s="1335"/>
      <c r="AD1" s="1335"/>
      <c r="AE1" s="1335"/>
      <c r="AF1" s="1335"/>
      <c r="AG1" s="1335"/>
      <c r="AH1" s="1335"/>
      <c r="AI1" s="1335"/>
      <c r="AJ1" s="1335"/>
      <c r="AK1" s="1335"/>
      <c r="AL1" s="1335"/>
      <c r="AM1" s="1336"/>
      <c r="AZ1" s="96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5"/>
      <c r="BZ1" s="485"/>
      <c r="CA1" s="485"/>
      <c r="CB1" s="485"/>
      <c r="CC1" s="485"/>
      <c r="CD1" s="485"/>
      <c r="CE1" s="485"/>
      <c r="CF1" s="485"/>
      <c r="CG1" s="485"/>
      <c r="CH1" s="485"/>
      <c r="CI1" s="484"/>
    </row>
    <row r="2" spans="1:87" ht="3" customHeight="1" x14ac:dyDescent="0.2">
      <c r="A2" s="955"/>
      <c r="B2" s="1103" t="s">
        <v>779</v>
      </c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956"/>
      <c r="U2" s="863"/>
      <c r="V2" s="864"/>
      <c r="W2" s="864"/>
      <c r="X2" s="864"/>
      <c r="Y2" s="864"/>
      <c r="Z2" s="1104"/>
      <c r="AA2" s="1104"/>
      <c r="AB2" s="1104"/>
      <c r="AC2" s="1104"/>
      <c r="AD2" s="1104"/>
      <c r="AE2" s="1104"/>
      <c r="AF2" s="1104"/>
      <c r="AG2" s="1104"/>
      <c r="AH2" s="1104"/>
      <c r="AI2" s="1104"/>
      <c r="AJ2" s="1104"/>
      <c r="AK2" s="1104"/>
      <c r="AL2" s="1104"/>
      <c r="AM2" s="1337"/>
      <c r="AZ2" s="483"/>
      <c r="BA2" s="96"/>
      <c r="BB2" s="485"/>
      <c r="BC2" s="485"/>
      <c r="BD2" s="485"/>
      <c r="BE2" s="484"/>
      <c r="BF2" s="1466" t="s">
        <v>5592</v>
      </c>
      <c r="BG2" s="1467"/>
      <c r="BH2" s="1467"/>
      <c r="BI2" s="1467"/>
      <c r="BJ2" s="1467"/>
      <c r="BK2" s="1468"/>
      <c r="BL2" s="96"/>
      <c r="BM2" s="485"/>
      <c r="BN2" s="485"/>
      <c r="BO2" s="485"/>
      <c r="BP2" s="484"/>
      <c r="BS2" s="96"/>
      <c r="BT2" s="485"/>
      <c r="BU2" s="485"/>
      <c r="BV2" s="485"/>
      <c r="BW2" s="484"/>
      <c r="BX2" s="1478" t="s">
        <v>5592</v>
      </c>
      <c r="BY2" s="1479"/>
      <c r="BZ2" s="1479"/>
      <c r="CA2" s="1479"/>
      <c r="CB2" s="1479"/>
      <c r="CC2" s="1480"/>
      <c r="CD2" s="96"/>
      <c r="CE2" s="485"/>
      <c r="CF2" s="485"/>
      <c r="CG2" s="485"/>
      <c r="CH2" s="484"/>
      <c r="CI2" s="482"/>
    </row>
    <row r="3" spans="1:87" ht="3" customHeight="1" x14ac:dyDescent="0.2">
      <c r="A3" s="955"/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103"/>
      <c r="Q3" s="1103"/>
      <c r="R3" s="1103"/>
      <c r="S3" s="1103"/>
      <c r="T3" s="956"/>
      <c r="U3" s="863"/>
      <c r="V3" s="864"/>
      <c r="W3" s="864"/>
      <c r="X3" s="864"/>
      <c r="Y3" s="864"/>
      <c r="Z3" s="1104"/>
      <c r="AA3" s="1104"/>
      <c r="AB3" s="1104"/>
      <c r="AC3" s="1104"/>
      <c r="AD3" s="1104"/>
      <c r="AE3" s="1104"/>
      <c r="AF3" s="1104"/>
      <c r="AG3" s="1104"/>
      <c r="AH3" s="1104"/>
      <c r="AI3" s="1104"/>
      <c r="AJ3" s="1104"/>
      <c r="AK3" s="1104"/>
      <c r="AL3" s="1104"/>
      <c r="AM3" s="1337"/>
      <c r="AZ3" s="483"/>
      <c r="BA3" s="483"/>
      <c r="BE3" s="482"/>
      <c r="BF3" s="1469"/>
      <c r="BG3" s="1470"/>
      <c r="BH3" s="1470"/>
      <c r="BI3" s="1470"/>
      <c r="BJ3" s="1470"/>
      <c r="BK3" s="1471"/>
      <c r="BL3" s="483"/>
      <c r="BP3" s="482"/>
      <c r="BS3" s="483"/>
      <c r="BW3" s="482"/>
      <c r="BX3" s="1481"/>
      <c r="BY3" s="1482"/>
      <c r="BZ3" s="1482"/>
      <c r="CA3" s="1482"/>
      <c r="CB3" s="1482"/>
      <c r="CC3" s="1483"/>
      <c r="CD3" s="483"/>
      <c r="CH3" s="482"/>
      <c r="CI3" s="482"/>
    </row>
    <row r="4" spans="1:87" ht="3.75" customHeight="1" x14ac:dyDescent="0.2">
      <c r="A4" s="955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956"/>
      <c r="U4" s="863"/>
      <c r="V4" s="864"/>
      <c r="W4" s="864"/>
      <c r="X4" s="864"/>
      <c r="Y4" s="864"/>
      <c r="Z4" s="1338" t="s">
        <v>10173</v>
      </c>
      <c r="AA4" s="1338"/>
      <c r="AB4" s="1338"/>
      <c r="AC4" s="1338"/>
      <c r="AD4" s="1338"/>
      <c r="AE4" s="1338"/>
      <c r="AF4" s="1338"/>
      <c r="AG4" s="1338"/>
      <c r="AH4" s="1338"/>
      <c r="AI4" s="1338"/>
      <c r="AJ4" s="1338"/>
      <c r="AK4" s="1338"/>
      <c r="AL4" s="1338"/>
      <c r="AM4" s="1339"/>
      <c r="AZ4" s="483"/>
      <c r="BA4" s="483"/>
      <c r="BE4" s="482"/>
      <c r="BF4" s="1469"/>
      <c r="BG4" s="1470"/>
      <c r="BH4" s="1470"/>
      <c r="BI4" s="1470"/>
      <c r="BJ4" s="1470"/>
      <c r="BK4" s="1471"/>
      <c r="BL4" s="483"/>
      <c r="BP4" s="482"/>
      <c r="BS4" s="483"/>
      <c r="BW4" s="482"/>
      <c r="BX4" s="1481"/>
      <c r="BY4" s="1482"/>
      <c r="BZ4" s="1482"/>
      <c r="CA4" s="1482"/>
      <c r="CB4" s="1482"/>
      <c r="CC4" s="1483"/>
      <c r="CD4" s="483"/>
      <c r="CH4" s="482"/>
      <c r="CI4" s="482"/>
    </row>
    <row r="5" spans="1:87" ht="6" customHeight="1" x14ac:dyDescent="0.2">
      <c r="A5" s="955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956"/>
      <c r="U5" s="870"/>
      <c r="V5" s="963" t="s">
        <v>10172</v>
      </c>
      <c r="W5" s="964"/>
      <c r="X5" s="964"/>
      <c r="Y5" s="964"/>
      <c r="Z5" s="1338"/>
      <c r="AA5" s="1338"/>
      <c r="AB5" s="1338"/>
      <c r="AC5" s="1338"/>
      <c r="AD5" s="1338"/>
      <c r="AE5" s="1338"/>
      <c r="AF5" s="1338"/>
      <c r="AG5" s="1338"/>
      <c r="AH5" s="1338"/>
      <c r="AI5" s="1338"/>
      <c r="AJ5" s="1338"/>
      <c r="AK5" s="1338"/>
      <c r="AL5" s="1338"/>
      <c r="AM5" s="1339"/>
      <c r="AZ5" s="483"/>
      <c r="BA5" s="1411" t="s">
        <v>2073</v>
      </c>
      <c r="BB5" s="1412"/>
      <c r="BC5" s="1412"/>
      <c r="BD5" s="1412"/>
      <c r="BE5" s="1413"/>
      <c r="BF5" s="1472" t="s">
        <v>2075</v>
      </c>
      <c r="BG5" s="1473"/>
      <c r="BH5" s="1473"/>
      <c r="BI5" s="1473"/>
      <c r="BJ5" s="1473"/>
      <c r="BK5" s="1474"/>
      <c r="BL5" s="1411" t="s">
        <v>2074</v>
      </c>
      <c r="BM5" s="1412"/>
      <c r="BN5" s="1412"/>
      <c r="BO5" s="1412"/>
      <c r="BP5" s="1413"/>
      <c r="BS5" s="1411" t="s">
        <v>2073</v>
      </c>
      <c r="BT5" s="1412"/>
      <c r="BU5" s="1412"/>
      <c r="BV5" s="1412"/>
      <c r="BW5" s="1413"/>
      <c r="BX5" s="1472" t="s">
        <v>2075</v>
      </c>
      <c r="BY5" s="1473"/>
      <c r="BZ5" s="1473"/>
      <c r="CA5" s="1473"/>
      <c r="CB5" s="1473"/>
      <c r="CC5" s="1474"/>
      <c r="CD5" s="1411" t="s">
        <v>2074</v>
      </c>
      <c r="CE5" s="1412"/>
      <c r="CF5" s="1412"/>
      <c r="CG5" s="1412"/>
      <c r="CH5" s="1413"/>
      <c r="CI5" s="482"/>
    </row>
    <row r="6" spans="1:87" ht="3" customHeight="1" x14ac:dyDescent="0.2">
      <c r="A6" s="955"/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956"/>
      <c r="U6" s="1332" t="s">
        <v>9487</v>
      </c>
      <c r="V6" s="1333"/>
      <c r="W6" s="1333"/>
      <c r="X6" s="1333"/>
      <c r="Y6" s="1333"/>
      <c r="Z6" s="1333"/>
      <c r="AA6" s="1333"/>
      <c r="AB6" s="1333"/>
      <c r="AC6" s="1333"/>
      <c r="AD6" s="1333"/>
      <c r="AE6" s="1333"/>
      <c r="AF6" s="1333"/>
      <c r="AG6" s="1333"/>
      <c r="AH6" s="1333"/>
      <c r="AI6" s="1333"/>
      <c r="AJ6" s="1333"/>
      <c r="AK6" s="1333"/>
      <c r="AL6" s="1333"/>
      <c r="AM6" s="1334"/>
      <c r="AZ6" s="483"/>
      <c r="BA6" s="1414"/>
      <c r="BB6" s="1412"/>
      <c r="BC6" s="1412"/>
      <c r="BD6" s="1412"/>
      <c r="BE6" s="1413"/>
      <c r="BF6" s="1472"/>
      <c r="BG6" s="1473"/>
      <c r="BH6" s="1473"/>
      <c r="BI6" s="1473"/>
      <c r="BJ6" s="1473"/>
      <c r="BK6" s="1474"/>
      <c r="BL6" s="1414"/>
      <c r="BM6" s="1412"/>
      <c r="BN6" s="1412"/>
      <c r="BO6" s="1412"/>
      <c r="BP6" s="1413"/>
      <c r="BS6" s="1414"/>
      <c r="BT6" s="1412"/>
      <c r="BU6" s="1412"/>
      <c r="BV6" s="1412"/>
      <c r="BW6" s="1413"/>
      <c r="BX6" s="1472"/>
      <c r="BY6" s="1473"/>
      <c r="BZ6" s="1473"/>
      <c r="CA6" s="1473"/>
      <c r="CB6" s="1473"/>
      <c r="CC6" s="1474"/>
      <c r="CD6" s="1414"/>
      <c r="CE6" s="1412"/>
      <c r="CF6" s="1412"/>
      <c r="CG6" s="1412"/>
      <c r="CH6" s="1413"/>
      <c r="CI6" s="482"/>
    </row>
    <row r="7" spans="1:87" ht="1.5" customHeight="1" x14ac:dyDescent="0.2">
      <c r="A7" s="955"/>
      <c r="B7" s="1103"/>
      <c r="C7" s="1103"/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103"/>
      <c r="Q7" s="1103"/>
      <c r="R7" s="1103"/>
      <c r="S7" s="1103"/>
      <c r="T7" s="956"/>
      <c r="U7" s="1332"/>
      <c r="V7" s="1333"/>
      <c r="W7" s="1333"/>
      <c r="X7" s="1333"/>
      <c r="Y7" s="1333"/>
      <c r="Z7" s="1333"/>
      <c r="AA7" s="1333"/>
      <c r="AB7" s="1333"/>
      <c r="AC7" s="1333"/>
      <c r="AD7" s="1333"/>
      <c r="AE7" s="1333"/>
      <c r="AF7" s="1333"/>
      <c r="AG7" s="1333"/>
      <c r="AH7" s="1333"/>
      <c r="AI7" s="1333"/>
      <c r="AJ7" s="1333"/>
      <c r="AK7" s="1333"/>
      <c r="AL7" s="1333"/>
      <c r="AM7" s="1334"/>
      <c r="AZ7" s="483"/>
      <c r="BA7" s="1415"/>
      <c r="BB7" s="1416"/>
      <c r="BC7" s="1416"/>
      <c r="BD7" s="1416"/>
      <c r="BE7" s="1417"/>
      <c r="BF7" s="1475"/>
      <c r="BG7" s="1476"/>
      <c r="BH7" s="1476"/>
      <c r="BI7" s="1476"/>
      <c r="BJ7" s="1476"/>
      <c r="BK7" s="1477"/>
      <c r="BL7" s="1415"/>
      <c r="BM7" s="1416"/>
      <c r="BN7" s="1416"/>
      <c r="BO7" s="1416"/>
      <c r="BP7" s="1417"/>
      <c r="BS7" s="1415"/>
      <c r="BT7" s="1416"/>
      <c r="BU7" s="1416"/>
      <c r="BV7" s="1416"/>
      <c r="BW7" s="1417"/>
      <c r="BX7" s="1475"/>
      <c r="BY7" s="1476"/>
      <c r="BZ7" s="1476"/>
      <c r="CA7" s="1476"/>
      <c r="CB7" s="1476"/>
      <c r="CC7" s="1477"/>
      <c r="CD7" s="1415"/>
      <c r="CE7" s="1416"/>
      <c r="CF7" s="1416"/>
      <c r="CG7" s="1416"/>
      <c r="CH7" s="1417"/>
      <c r="CI7" s="482"/>
    </row>
    <row r="8" spans="1:87" ht="4.5" customHeight="1" x14ac:dyDescent="0.2">
      <c r="A8" s="955"/>
      <c r="B8" s="1103"/>
      <c r="C8" s="1103"/>
      <c r="D8" s="1103"/>
      <c r="E8" s="1103"/>
      <c r="F8" s="1103"/>
      <c r="G8" s="1103"/>
      <c r="H8" s="1103"/>
      <c r="I8" s="1103"/>
      <c r="J8" s="1103"/>
      <c r="K8" s="1103"/>
      <c r="L8" s="1103"/>
      <c r="M8" s="1103"/>
      <c r="N8" s="1103"/>
      <c r="O8" s="1103"/>
      <c r="P8" s="1103"/>
      <c r="Q8" s="1103"/>
      <c r="R8" s="1103"/>
      <c r="S8" s="1103"/>
      <c r="T8" s="956"/>
      <c r="U8" s="1332"/>
      <c r="V8" s="1333"/>
      <c r="W8" s="1333"/>
      <c r="X8" s="1333"/>
      <c r="Y8" s="1333"/>
      <c r="Z8" s="1333"/>
      <c r="AA8" s="1333"/>
      <c r="AB8" s="1333"/>
      <c r="AC8" s="1333"/>
      <c r="AD8" s="1333"/>
      <c r="AE8" s="1333"/>
      <c r="AF8" s="1333"/>
      <c r="AG8" s="1333"/>
      <c r="AH8" s="1333"/>
      <c r="AI8" s="1333"/>
      <c r="AJ8" s="1333"/>
      <c r="AK8" s="1333"/>
      <c r="AL8" s="1333"/>
      <c r="AM8" s="1334"/>
      <c r="AZ8" s="483"/>
      <c r="BA8" s="483"/>
      <c r="BE8" s="482"/>
      <c r="BF8" s="483"/>
      <c r="BK8" s="482"/>
      <c r="BL8" s="483"/>
      <c r="BP8" s="482"/>
      <c r="BS8" s="483"/>
      <c r="BW8" s="482"/>
      <c r="BX8" s="483"/>
      <c r="CC8" s="482"/>
      <c r="CD8" s="483"/>
      <c r="CH8" s="482"/>
      <c r="CI8" s="482"/>
    </row>
    <row r="9" spans="1:87" ht="4.5" customHeight="1" x14ac:dyDescent="0.2">
      <c r="A9" s="955"/>
      <c r="B9" s="1103"/>
      <c r="C9" s="1103"/>
      <c r="D9" s="1103"/>
      <c r="E9" s="1103"/>
      <c r="F9" s="1103"/>
      <c r="G9" s="1103"/>
      <c r="H9" s="1103"/>
      <c r="I9" s="1103"/>
      <c r="J9" s="1103"/>
      <c r="K9" s="1103"/>
      <c r="L9" s="1103"/>
      <c r="M9" s="1103"/>
      <c r="N9" s="1103"/>
      <c r="O9" s="1103"/>
      <c r="P9" s="1103"/>
      <c r="Q9" s="1103"/>
      <c r="R9" s="1103"/>
      <c r="S9" s="1103"/>
      <c r="T9" s="956"/>
      <c r="U9" s="1271" t="s">
        <v>6478</v>
      </c>
      <c r="V9" s="1272"/>
      <c r="W9" s="1272"/>
      <c r="X9" s="1272"/>
      <c r="Y9" s="1272"/>
      <c r="Z9" s="1272"/>
      <c r="AA9" s="1272"/>
      <c r="AB9" s="1272"/>
      <c r="AC9" s="1272"/>
      <c r="AD9" s="1272"/>
      <c r="AE9" s="1272"/>
      <c r="AF9" s="1272"/>
      <c r="AG9" s="1272"/>
      <c r="AH9" s="1272"/>
      <c r="AI9" s="1272"/>
      <c r="AJ9" s="1272"/>
      <c r="AK9" s="1111" t="str">
        <f>CONCATENATE("č.",INDEX('LŠZ P'!A$2:AP$2002,U1,17))</f>
        <v>č.21495</v>
      </c>
      <c r="AL9" s="1274"/>
      <c r="AM9" s="1275"/>
      <c r="AZ9" s="483"/>
      <c r="BA9" s="483"/>
      <c r="BE9" s="482"/>
      <c r="BF9" s="483"/>
      <c r="BK9" s="482"/>
      <c r="BL9" s="483"/>
      <c r="BP9" s="482"/>
      <c r="BS9" s="483"/>
      <c r="BW9" s="482"/>
      <c r="BX9" s="483"/>
      <c r="CC9" s="482"/>
      <c r="CD9" s="483"/>
      <c r="CH9" s="482"/>
      <c r="CI9" s="482"/>
    </row>
    <row r="10" spans="1:87" ht="4.5" customHeight="1" x14ac:dyDescent="0.2">
      <c r="A10" s="955"/>
      <c r="B10" s="1103"/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956"/>
      <c r="U10" s="1273"/>
      <c r="V10" s="1272"/>
      <c r="W10" s="1272"/>
      <c r="X10" s="1272"/>
      <c r="Y10" s="1272"/>
      <c r="Z10" s="1272"/>
      <c r="AA10" s="1272"/>
      <c r="AB10" s="1272"/>
      <c r="AC10" s="1272"/>
      <c r="AD10" s="1272"/>
      <c r="AE10" s="1272"/>
      <c r="AF10" s="1272"/>
      <c r="AG10" s="1272"/>
      <c r="AH10" s="1272"/>
      <c r="AI10" s="1272"/>
      <c r="AJ10" s="1272"/>
      <c r="AK10" s="1274"/>
      <c r="AL10" s="1274"/>
      <c r="AM10" s="1275"/>
      <c r="AZ10" s="483"/>
      <c r="BA10" s="483"/>
      <c r="BE10" s="482"/>
      <c r="BF10" s="483"/>
      <c r="BK10" s="482"/>
      <c r="BL10" s="483"/>
      <c r="BP10" s="482"/>
      <c r="BS10" s="483"/>
      <c r="BW10" s="482"/>
      <c r="BX10" s="483"/>
      <c r="CC10" s="482"/>
      <c r="CD10" s="483"/>
      <c r="CH10" s="482"/>
      <c r="CI10" s="482"/>
    </row>
    <row r="11" spans="1:87" ht="3.75" customHeight="1" x14ac:dyDescent="0.2">
      <c r="A11" s="955"/>
      <c r="B11" s="1114" t="s">
        <v>383</v>
      </c>
      <c r="C11" s="1276"/>
      <c r="D11" s="1276"/>
      <c r="E11" s="1276"/>
      <c r="F11" s="1276"/>
      <c r="G11" s="1276"/>
      <c r="H11" s="1276"/>
      <c r="I11" s="1276"/>
      <c r="J11" s="1276"/>
      <c r="K11" s="1276"/>
      <c r="L11" s="1276"/>
      <c r="M11" s="1276"/>
      <c r="N11" s="1276"/>
      <c r="O11" s="854"/>
      <c r="P11" s="1248" t="str">
        <f>INDEX('LŠZ P'!A$2:AP$2002,U1,28)</f>
        <v>EN-B</v>
      </c>
      <c r="Q11" s="1249"/>
      <c r="R11" s="1249"/>
      <c r="S11" s="1250"/>
      <c r="T11" s="956"/>
      <c r="U11" s="855"/>
      <c r="V11" s="496"/>
      <c r="W11" s="496"/>
      <c r="X11" s="496"/>
      <c r="Y11" s="496"/>
      <c r="Z11" s="496"/>
      <c r="AA11" s="496"/>
      <c r="AB11" s="496"/>
      <c r="AC11" s="496"/>
      <c r="AD11" s="496"/>
      <c r="AE11" s="496"/>
      <c r="AF11" s="496"/>
      <c r="AG11" s="496"/>
      <c r="AH11" s="496"/>
      <c r="AI11" s="496"/>
      <c r="AJ11" s="496"/>
      <c r="AK11" s="496"/>
      <c r="AL11" s="496"/>
      <c r="AM11" s="856"/>
      <c r="AN11" s="489"/>
      <c r="AO11" s="489"/>
      <c r="AP11" s="489"/>
      <c r="AQ11" s="489"/>
      <c r="AR11" s="489"/>
      <c r="AS11" s="489"/>
      <c r="AT11" s="489"/>
      <c r="AU11" s="489"/>
      <c r="AV11" s="489"/>
      <c r="AW11" s="489"/>
      <c r="AX11" s="489"/>
      <c r="AY11" s="489"/>
      <c r="AZ11" s="488"/>
      <c r="BA11" s="488"/>
      <c r="BB11" s="489"/>
      <c r="BC11" s="489"/>
      <c r="BD11" s="489"/>
      <c r="BE11" s="493"/>
      <c r="BF11" s="488"/>
      <c r="BG11" s="489"/>
      <c r="BH11" s="489"/>
      <c r="BI11" s="489"/>
      <c r="BJ11" s="489"/>
      <c r="BK11" s="495"/>
      <c r="BL11" s="494"/>
      <c r="BM11" s="478"/>
      <c r="BN11" s="478"/>
      <c r="BO11" s="478"/>
      <c r="BP11" s="495"/>
      <c r="BQ11" s="478"/>
      <c r="BR11" s="478"/>
      <c r="BS11" s="494"/>
      <c r="BT11" s="478"/>
      <c r="BU11" s="478"/>
      <c r="BV11" s="478"/>
      <c r="BW11" s="482"/>
      <c r="BX11" s="483"/>
      <c r="CC11" s="482"/>
      <c r="CD11" s="483"/>
      <c r="CH11" s="482"/>
      <c r="CI11" s="482"/>
    </row>
    <row r="12" spans="1:87" ht="4.5" customHeight="1" x14ac:dyDescent="0.2">
      <c r="A12" s="955"/>
      <c r="B12" s="1276"/>
      <c r="C12" s="1276"/>
      <c r="D12" s="1276"/>
      <c r="E12" s="1276"/>
      <c r="F12" s="1276"/>
      <c r="G12" s="1276"/>
      <c r="H12" s="1276"/>
      <c r="I12" s="1276"/>
      <c r="J12" s="1276"/>
      <c r="K12" s="1276"/>
      <c r="L12" s="1276"/>
      <c r="M12" s="1276"/>
      <c r="N12" s="1276"/>
      <c r="O12" s="857"/>
      <c r="P12" s="1251"/>
      <c r="Q12" s="1295"/>
      <c r="R12" s="1295"/>
      <c r="S12" s="1253"/>
      <c r="T12" s="956"/>
      <c r="U12" s="955"/>
      <c r="V12" s="1331" t="s">
        <v>2286</v>
      </c>
      <c r="W12" s="1331"/>
      <c r="X12" s="1331"/>
      <c r="Y12" s="1331"/>
      <c r="Z12" s="1400" t="s">
        <v>2287</v>
      </c>
      <c r="AA12" s="1401"/>
      <c r="AB12" s="1401"/>
      <c r="AC12" s="1401"/>
      <c r="AD12" s="1401"/>
      <c r="AE12" s="1401"/>
      <c r="AF12" s="1401"/>
      <c r="AG12" s="1401"/>
      <c r="AH12" s="1401"/>
      <c r="AI12" s="1401"/>
      <c r="AJ12" s="1401"/>
      <c r="AK12" s="1401"/>
      <c r="AL12" s="1402"/>
      <c r="AM12" s="956"/>
      <c r="AN12" s="489"/>
      <c r="AO12" s="489"/>
      <c r="AP12" s="489"/>
      <c r="AQ12" s="489"/>
      <c r="AR12" s="489"/>
      <c r="AS12" s="489"/>
      <c r="AT12" s="489"/>
      <c r="AU12" s="489"/>
      <c r="AV12" s="489"/>
      <c r="AW12" s="489"/>
      <c r="AX12" s="489"/>
      <c r="AY12" s="489"/>
      <c r="AZ12" s="488"/>
      <c r="BA12" s="488"/>
      <c r="BB12" s="489"/>
      <c r="BC12" s="489"/>
      <c r="BD12" s="489"/>
      <c r="BE12" s="493"/>
      <c r="BF12" s="488"/>
      <c r="BG12" s="489"/>
      <c r="BH12" s="489"/>
      <c r="BI12" s="489"/>
      <c r="BJ12" s="489"/>
      <c r="BK12" s="482"/>
      <c r="BL12" s="483"/>
      <c r="BP12" s="482"/>
      <c r="BS12" s="483"/>
      <c r="BW12" s="482"/>
      <c r="BX12" s="483"/>
      <c r="CC12" s="482"/>
      <c r="CD12" s="483"/>
      <c r="CH12" s="482"/>
      <c r="CI12" s="482"/>
    </row>
    <row r="13" spans="1:87" ht="4.5" customHeight="1" x14ac:dyDescent="0.2">
      <c r="A13" s="955"/>
      <c r="B13" s="1296" t="s">
        <v>1078</v>
      </c>
      <c r="C13" s="1296"/>
      <c r="D13" s="1296"/>
      <c r="E13" s="1296"/>
      <c r="F13" s="1296"/>
      <c r="G13" s="1296"/>
      <c r="H13" s="1296"/>
      <c r="I13" s="1296"/>
      <c r="J13" s="1306" t="str">
        <f>CONCATENATE("O-PG / ",INDEX('LŠZ P'!A$2:AP2002,U1,38)," place")</f>
        <v>O-PG / 1 place</v>
      </c>
      <c r="K13" s="1307"/>
      <c r="L13" s="1307"/>
      <c r="M13" s="1307"/>
      <c r="N13" s="1308"/>
      <c r="O13" s="858"/>
      <c r="P13" s="1251"/>
      <c r="Q13" s="1295"/>
      <c r="R13" s="1295"/>
      <c r="S13" s="1253"/>
      <c r="T13" s="956"/>
      <c r="U13" s="955"/>
      <c r="V13" s="1331"/>
      <c r="W13" s="1331"/>
      <c r="X13" s="1331"/>
      <c r="Y13" s="1331"/>
      <c r="Z13" s="1403"/>
      <c r="AA13" s="1331"/>
      <c r="AB13" s="1331"/>
      <c r="AC13" s="1331"/>
      <c r="AD13" s="1331"/>
      <c r="AE13" s="1331"/>
      <c r="AF13" s="1331"/>
      <c r="AG13" s="1331"/>
      <c r="AH13" s="1331"/>
      <c r="AI13" s="1331"/>
      <c r="AJ13" s="1331"/>
      <c r="AK13" s="1331"/>
      <c r="AL13" s="1404"/>
      <c r="AM13" s="956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AY13" s="489"/>
      <c r="AZ13" s="488"/>
      <c r="BA13" s="488"/>
      <c r="BB13" s="489"/>
      <c r="BC13" s="489"/>
      <c r="BD13" s="489"/>
      <c r="BE13" s="493"/>
      <c r="BF13" s="488"/>
      <c r="BG13" s="489"/>
      <c r="BH13" s="489"/>
      <c r="BI13" s="489"/>
      <c r="BJ13" s="489"/>
      <c r="BK13" s="482"/>
      <c r="BL13" s="483"/>
      <c r="BP13" s="482"/>
      <c r="BS13" s="483"/>
      <c r="BW13" s="482"/>
      <c r="BX13" s="483"/>
      <c r="CC13" s="482"/>
      <c r="CD13" s="483"/>
      <c r="CH13" s="482"/>
      <c r="CI13" s="482"/>
    </row>
    <row r="14" spans="1:87" ht="4.5" customHeight="1" x14ac:dyDescent="0.2">
      <c r="A14" s="955"/>
      <c r="B14" s="1296"/>
      <c r="C14" s="1296"/>
      <c r="D14" s="1296"/>
      <c r="E14" s="1296"/>
      <c r="F14" s="1296"/>
      <c r="G14" s="1296"/>
      <c r="H14" s="1296"/>
      <c r="I14" s="1296"/>
      <c r="J14" s="1309"/>
      <c r="K14" s="1310"/>
      <c r="L14" s="1310"/>
      <c r="M14" s="1310"/>
      <c r="N14" s="1311"/>
      <c r="O14" s="858"/>
      <c r="P14" s="1251"/>
      <c r="Q14" s="1295"/>
      <c r="R14" s="1295"/>
      <c r="S14" s="1253"/>
      <c r="T14" s="956"/>
      <c r="U14" s="955"/>
      <c r="V14" s="960"/>
      <c r="W14" s="960"/>
      <c r="X14" s="960"/>
      <c r="Y14" s="960"/>
      <c r="Z14" s="1405" t="str">
        <f>CONCATENATE(INDEX('LŠZ P'!A$2:AP2002,U1,3)," (",INDEX('LŠZ P'!A$2:AP2002,U1,9),")")</f>
        <v>SWIFT 4 XS (OZONE)</v>
      </c>
      <c r="AA14" s="1406"/>
      <c r="AB14" s="1406"/>
      <c r="AC14" s="1406"/>
      <c r="AD14" s="1406"/>
      <c r="AE14" s="1406"/>
      <c r="AF14" s="1406"/>
      <c r="AG14" s="1406"/>
      <c r="AH14" s="1406"/>
      <c r="AI14" s="1406"/>
      <c r="AJ14" s="1406"/>
      <c r="AK14" s="1406"/>
      <c r="AL14" s="1407"/>
      <c r="AM14" s="956"/>
      <c r="AN14" s="489"/>
      <c r="AO14" s="489"/>
      <c r="AP14" s="489"/>
      <c r="AQ14" s="489"/>
      <c r="AR14" s="489"/>
      <c r="AS14" s="489"/>
      <c r="AT14" s="489"/>
      <c r="AU14" s="489"/>
      <c r="AV14" s="489"/>
      <c r="AW14" s="489"/>
      <c r="AX14" s="489"/>
      <c r="AY14" s="489"/>
      <c r="AZ14" s="488"/>
      <c r="BA14" s="488"/>
      <c r="BB14" s="489"/>
      <c r="BC14" s="489"/>
      <c r="BD14" s="489"/>
      <c r="BE14" s="493"/>
      <c r="BF14" s="488"/>
      <c r="BG14" s="489"/>
      <c r="BH14" s="489"/>
      <c r="BI14" s="489"/>
      <c r="BJ14" s="489"/>
      <c r="BK14" s="482"/>
      <c r="BL14" s="483"/>
      <c r="BP14" s="482"/>
      <c r="BS14" s="483"/>
      <c r="BW14" s="482"/>
      <c r="BX14" s="483"/>
      <c r="CC14" s="482"/>
      <c r="CD14" s="483"/>
      <c r="CH14" s="482"/>
      <c r="CI14" s="482"/>
    </row>
    <row r="15" spans="1:87" ht="5.25" customHeight="1" x14ac:dyDescent="0.2">
      <c r="A15" s="955"/>
      <c r="B15" s="1124" t="s">
        <v>10149</v>
      </c>
      <c r="C15" s="1125"/>
      <c r="D15" s="1125"/>
      <c r="E15" s="1125"/>
      <c r="F15" s="1125"/>
      <c r="G15" s="1125"/>
      <c r="H15" s="1125"/>
      <c r="I15" s="1125"/>
      <c r="J15" s="1125"/>
      <c r="K15" s="1125"/>
      <c r="L15" s="1125"/>
      <c r="M15" s="1125"/>
      <c r="N15" s="1125"/>
      <c r="O15" s="1125"/>
      <c r="P15" s="1125"/>
      <c r="Q15" s="1125"/>
      <c r="R15" s="1125"/>
      <c r="S15" s="1126"/>
      <c r="T15" s="956"/>
      <c r="U15" s="955"/>
      <c r="V15" s="1344" t="s">
        <v>903</v>
      </c>
      <c r="W15" s="1344"/>
      <c r="X15" s="1344"/>
      <c r="Y15" s="1344"/>
      <c r="Z15" s="1405"/>
      <c r="AA15" s="1406"/>
      <c r="AB15" s="1406"/>
      <c r="AC15" s="1406"/>
      <c r="AD15" s="1406"/>
      <c r="AE15" s="1406"/>
      <c r="AF15" s="1406"/>
      <c r="AG15" s="1406"/>
      <c r="AH15" s="1406"/>
      <c r="AI15" s="1406"/>
      <c r="AJ15" s="1406"/>
      <c r="AK15" s="1406"/>
      <c r="AL15" s="1407"/>
      <c r="AM15" s="956"/>
      <c r="AN15" s="489"/>
      <c r="AO15" s="489"/>
      <c r="AP15" s="489"/>
      <c r="AQ15" s="489"/>
      <c r="AR15" s="489"/>
      <c r="AS15" s="489"/>
      <c r="AT15" s="489"/>
      <c r="AU15" s="489"/>
      <c r="AV15" s="489"/>
      <c r="AW15" s="489"/>
      <c r="AX15" s="489"/>
      <c r="AY15" s="489"/>
      <c r="AZ15" s="488"/>
      <c r="BA15" s="488"/>
      <c r="BB15" s="489"/>
      <c r="BC15" s="489"/>
      <c r="BD15" s="489"/>
      <c r="BE15" s="493"/>
      <c r="BF15" s="488"/>
      <c r="BG15" s="489"/>
      <c r="BH15" s="489"/>
      <c r="BI15" s="489"/>
      <c r="BJ15" s="489"/>
      <c r="BK15" s="482"/>
      <c r="BL15" s="483"/>
      <c r="BP15" s="482"/>
      <c r="BS15" s="483"/>
      <c r="BW15" s="482"/>
      <c r="BX15" s="483"/>
      <c r="CC15" s="482"/>
      <c r="CD15" s="483"/>
      <c r="CH15" s="482"/>
      <c r="CI15" s="482"/>
    </row>
    <row r="16" spans="1:87" ht="4.5" customHeight="1" x14ac:dyDescent="0.2">
      <c r="A16" s="955"/>
      <c r="B16" s="1127"/>
      <c r="C16" s="1128"/>
      <c r="D16" s="1128"/>
      <c r="E16" s="1128"/>
      <c r="F16" s="1128"/>
      <c r="G16" s="1128"/>
      <c r="H16" s="1128"/>
      <c r="I16" s="1128"/>
      <c r="J16" s="1128"/>
      <c r="K16" s="1128"/>
      <c r="L16" s="1128"/>
      <c r="M16" s="1128"/>
      <c r="N16" s="1128"/>
      <c r="O16" s="1128"/>
      <c r="P16" s="1128"/>
      <c r="Q16" s="1128"/>
      <c r="R16" s="1128"/>
      <c r="S16" s="1129"/>
      <c r="T16" s="956"/>
      <c r="U16" s="955"/>
      <c r="V16" s="1344"/>
      <c r="W16" s="1344"/>
      <c r="X16" s="1344"/>
      <c r="Y16" s="1344"/>
      <c r="Z16" s="1405"/>
      <c r="AA16" s="1406"/>
      <c r="AB16" s="1406"/>
      <c r="AC16" s="1406"/>
      <c r="AD16" s="1406"/>
      <c r="AE16" s="1406"/>
      <c r="AF16" s="1406"/>
      <c r="AG16" s="1406"/>
      <c r="AH16" s="1406"/>
      <c r="AI16" s="1406"/>
      <c r="AJ16" s="1406"/>
      <c r="AK16" s="1406"/>
      <c r="AL16" s="1407"/>
      <c r="AM16" s="956"/>
      <c r="AN16" s="489"/>
      <c r="AO16" s="489"/>
      <c r="AP16" s="489"/>
      <c r="AQ16" s="489"/>
      <c r="AR16" s="489"/>
      <c r="AS16" s="489"/>
      <c r="AT16" s="489"/>
      <c r="AU16" s="489"/>
      <c r="AV16" s="489"/>
      <c r="AW16" s="489"/>
      <c r="AX16" s="489"/>
      <c r="AY16" s="489"/>
      <c r="AZ16" s="488"/>
      <c r="BA16" s="488"/>
      <c r="BB16" s="489"/>
      <c r="BC16" s="489"/>
      <c r="BD16" s="489"/>
      <c r="BE16" s="493"/>
      <c r="BF16" s="488"/>
      <c r="BG16" s="489"/>
      <c r="BH16" s="489"/>
      <c r="BI16" s="489"/>
      <c r="BJ16" s="489"/>
      <c r="BK16" s="482"/>
      <c r="BL16" s="483"/>
      <c r="BP16" s="482"/>
      <c r="BS16" s="483"/>
      <c r="BW16" s="482"/>
      <c r="BX16" s="483"/>
      <c r="CC16" s="482"/>
      <c r="CD16" s="483"/>
      <c r="CH16" s="482"/>
      <c r="CI16" s="482"/>
    </row>
    <row r="17" spans="1:87" ht="3.75" customHeight="1" x14ac:dyDescent="0.2">
      <c r="A17" s="955"/>
      <c r="B17" s="1127"/>
      <c r="C17" s="1128"/>
      <c r="D17" s="1128"/>
      <c r="E17" s="1128"/>
      <c r="F17" s="1128"/>
      <c r="G17" s="1128"/>
      <c r="H17" s="1128"/>
      <c r="I17" s="1128"/>
      <c r="J17" s="1128"/>
      <c r="K17" s="1128"/>
      <c r="L17" s="1128"/>
      <c r="M17" s="1128"/>
      <c r="N17" s="1128"/>
      <c r="O17" s="1128"/>
      <c r="P17" s="1128"/>
      <c r="Q17" s="1128"/>
      <c r="R17" s="1128"/>
      <c r="S17" s="1129"/>
      <c r="T17" s="956"/>
      <c r="U17" s="955"/>
      <c r="V17" s="960"/>
      <c r="W17" s="960"/>
      <c r="X17" s="960"/>
      <c r="Y17" s="960"/>
      <c r="Z17" s="1408"/>
      <c r="AA17" s="1409"/>
      <c r="AB17" s="1409"/>
      <c r="AC17" s="1409"/>
      <c r="AD17" s="1409"/>
      <c r="AE17" s="1409"/>
      <c r="AF17" s="1409"/>
      <c r="AG17" s="1409"/>
      <c r="AH17" s="1409"/>
      <c r="AI17" s="1409"/>
      <c r="AJ17" s="1409"/>
      <c r="AK17" s="1409"/>
      <c r="AL17" s="1410"/>
      <c r="AM17" s="956"/>
      <c r="AN17" s="489"/>
      <c r="AO17" s="489"/>
      <c r="AP17" s="489"/>
      <c r="AQ17" s="489"/>
      <c r="AR17" s="489"/>
      <c r="AS17" s="489"/>
      <c r="AT17" s="489"/>
      <c r="AU17" s="489"/>
      <c r="AV17" s="489"/>
      <c r="AW17" s="489"/>
      <c r="AX17" s="489"/>
      <c r="AY17" s="489"/>
      <c r="AZ17" s="488"/>
      <c r="BA17" s="488"/>
      <c r="BB17" s="489"/>
      <c r="BC17" s="489"/>
      <c r="BD17" s="489"/>
      <c r="BE17" s="493"/>
      <c r="BF17" s="488"/>
      <c r="BG17" s="489"/>
      <c r="BH17" s="489"/>
      <c r="BI17" s="489"/>
      <c r="BJ17" s="489"/>
      <c r="BK17" s="482"/>
      <c r="BL17" s="483"/>
      <c r="BP17" s="482"/>
      <c r="BS17" s="483"/>
      <c r="BW17" s="482"/>
      <c r="BX17" s="483"/>
      <c r="CC17" s="482"/>
      <c r="CD17" s="483"/>
      <c r="CH17" s="482"/>
      <c r="CI17" s="482"/>
    </row>
    <row r="18" spans="1:87" ht="3" customHeight="1" x14ac:dyDescent="0.2">
      <c r="A18" s="955"/>
      <c r="B18" s="1127"/>
      <c r="C18" s="1128"/>
      <c r="D18" s="1128"/>
      <c r="E18" s="1128"/>
      <c r="F18" s="1128"/>
      <c r="G18" s="1128"/>
      <c r="H18" s="1128"/>
      <c r="I18" s="1128"/>
      <c r="J18" s="1128"/>
      <c r="K18" s="1128"/>
      <c r="L18" s="1128"/>
      <c r="M18" s="1128"/>
      <c r="N18" s="1128"/>
      <c r="O18" s="1128"/>
      <c r="P18" s="1128"/>
      <c r="Q18" s="1128"/>
      <c r="R18" s="1128"/>
      <c r="S18" s="1129"/>
      <c r="T18" s="956"/>
      <c r="U18" s="955"/>
      <c r="V18" s="960"/>
      <c r="W18" s="960"/>
      <c r="X18" s="960"/>
      <c r="Y18" s="960"/>
      <c r="Z18" s="960"/>
      <c r="AA18" s="960"/>
      <c r="AB18" s="960"/>
      <c r="AC18" s="960"/>
      <c r="AD18" s="960"/>
      <c r="AE18" s="960"/>
      <c r="AF18" s="960"/>
      <c r="AG18" s="960"/>
      <c r="AH18" s="960"/>
      <c r="AI18" s="960"/>
      <c r="AJ18" s="960"/>
      <c r="AK18" s="960"/>
      <c r="AL18" s="960"/>
      <c r="AM18" s="956"/>
      <c r="AN18" s="489"/>
      <c r="AO18" s="489"/>
      <c r="AP18" s="489"/>
      <c r="AQ18" s="489"/>
      <c r="AR18" s="489"/>
      <c r="AS18" s="489"/>
      <c r="AT18" s="489"/>
      <c r="AU18" s="489"/>
      <c r="AV18" s="489"/>
      <c r="AW18" s="489"/>
      <c r="AX18" s="489"/>
      <c r="AY18" s="489"/>
      <c r="AZ18" s="488"/>
      <c r="BA18" s="491"/>
      <c r="BB18" s="490"/>
      <c r="BC18" s="490"/>
      <c r="BD18" s="490"/>
      <c r="BE18" s="492"/>
      <c r="BF18" s="491"/>
      <c r="BG18" s="490"/>
      <c r="BH18" s="490"/>
      <c r="BI18" s="490"/>
      <c r="BJ18" s="490"/>
      <c r="BK18" s="479"/>
      <c r="BL18" s="481"/>
      <c r="BM18" s="480"/>
      <c r="BN18" s="480"/>
      <c r="BO18" s="480"/>
      <c r="BP18" s="479"/>
      <c r="BS18" s="481"/>
      <c r="BT18" s="480"/>
      <c r="BU18" s="480"/>
      <c r="BV18" s="480"/>
      <c r="BW18" s="479"/>
      <c r="BX18" s="481"/>
      <c r="BY18" s="480"/>
      <c r="BZ18" s="480"/>
      <c r="CA18" s="480"/>
      <c r="CB18" s="480"/>
      <c r="CC18" s="479"/>
      <c r="CD18" s="481"/>
      <c r="CE18" s="480"/>
      <c r="CF18" s="480"/>
      <c r="CG18" s="480"/>
      <c r="CH18" s="479"/>
      <c r="CI18" s="482"/>
    </row>
    <row r="19" spans="1:87" ht="9" customHeight="1" x14ac:dyDescent="0.2">
      <c r="A19" s="955"/>
      <c r="B19" s="1127"/>
      <c r="C19" s="1128"/>
      <c r="D19" s="1128"/>
      <c r="E19" s="1128"/>
      <c r="F19" s="1128"/>
      <c r="G19" s="1128"/>
      <c r="H19" s="1128"/>
      <c r="I19" s="1128"/>
      <c r="J19" s="1128"/>
      <c r="K19" s="1128"/>
      <c r="L19" s="1128"/>
      <c r="M19" s="1128"/>
      <c r="N19" s="1128"/>
      <c r="O19" s="1128"/>
      <c r="P19" s="1128"/>
      <c r="Q19" s="1128"/>
      <c r="R19" s="1128"/>
      <c r="S19" s="1129"/>
      <c r="T19" s="956"/>
      <c r="U19" s="955"/>
      <c r="V19" s="1321" t="s">
        <v>1981</v>
      </c>
      <c r="W19" s="1321"/>
      <c r="X19" s="1321"/>
      <c r="Y19" s="1321"/>
      <c r="Z19" s="1321"/>
      <c r="AA19" s="1321"/>
      <c r="AB19" s="1321"/>
      <c r="AC19" s="1133" t="str">
        <f>INDEX('LŠZ P'!A$2:AP$2002,U1,5)</f>
        <v>OM-P400</v>
      </c>
      <c r="AD19" s="1134"/>
      <c r="AE19" s="1134"/>
      <c r="AF19" s="1134"/>
      <c r="AG19" s="1134"/>
      <c r="AH19" s="1134"/>
      <c r="AI19" s="1134"/>
      <c r="AJ19" s="1134"/>
      <c r="AK19" s="1134"/>
      <c r="AL19" s="1135"/>
      <c r="AM19" s="956"/>
      <c r="AN19" s="489"/>
      <c r="AO19" s="489"/>
      <c r="AP19" s="489"/>
      <c r="AQ19" s="489"/>
      <c r="AR19" s="489"/>
      <c r="AS19" s="489"/>
      <c r="AT19" s="489"/>
      <c r="AU19" s="489"/>
      <c r="AV19" s="489"/>
      <c r="AW19" s="489"/>
      <c r="AX19" s="489"/>
      <c r="AY19" s="489"/>
      <c r="AZ19" s="488"/>
      <c r="BA19" s="489"/>
      <c r="BB19" s="489"/>
      <c r="BC19" s="489"/>
      <c r="CI19" s="482"/>
    </row>
    <row r="20" spans="1:87" ht="3.75" customHeight="1" x14ac:dyDescent="0.2">
      <c r="A20" s="955"/>
      <c r="B20" s="1127"/>
      <c r="C20" s="1128"/>
      <c r="D20" s="1128"/>
      <c r="E20" s="1128"/>
      <c r="F20" s="1128"/>
      <c r="G20" s="1128"/>
      <c r="H20" s="1128"/>
      <c r="I20" s="1128"/>
      <c r="J20" s="1128"/>
      <c r="K20" s="1128"/>
      <c r="L20" s="1128"/>
      <c r="M20" s="1128"/>
      <c r="N20" s="1128"/>
      <c r="O20" s="1128"/>
      <c r="P20" s="1128"/>
      <c r="Q20" s="1128"/>
      <c r="R20" s="1128"/>
      <c r="S20" s="1129"/>
      <c r="T20" s="956"/>
      <c r="U20" s="955"/>
      <c r="V20" s="960"/>
      <c r="W20" s="960"/>
      <c r="X20" s="960"/>
      <c r="Y20" s="960"/>
      <c r="Z20" s="960"/>
      <c r="AA20" s="960"/>
      <c r="AB20" s="960"/>
      <c r="AC20" s="1136"/>
      <c r="AD20" s="1137"/>
      <c r="AE20" s="1137"/>
      <c r="AF20" s="1137"/>
      <c r="AG20" s="1137"/>
      <c r="AH20" s="1137"/>
      <c r="AI20" s="1137"/>
      <c r="AJ20" s="1137"/>
      <c r="AK20" s="1137"/>
      <c r="AL20" s="1138"/>
      <c r="AM20" s="956"/>
      <c r="AN20" s="489"/>
      <c r="AO20" s="489"/>
      <c r="AP20" s="489"/>
      <c r="AQ20" s="489"/>
      <c r="AR20" s="489"/>
      <c r="AS20" s="489"/>
      <c r="AT20" s="489"/>
      <c r="AU20" s="489"/>
      <c r="AV20" s="489"/>
      <c r="AW20" s="489"/>
      <c r="AX20" s="489"/>
      <c r="AY20" s="489"/>
      <c r="AZ20" s="488"/>
      <c r="BA20" s="487"/>
      <c r="BB20" s="486"/>
      <c r="BC20" s="486"/>
      <c r="BD20" s="485"/>
      <c r="BE20" s="484"/>
      <c r="BF20" s="1428" t="s">
        <v>5592</v>
      </c>
      <c r="BG20" s="1429"/>
      <c r="BH20" s="1429"/>
      <c r="BI20" s="1429"/>
      <c r="BJ20" s="1429"/>
      <c r="BK20" s="1430"/>
      <c r="BL20" s="96"/>
      <c r="BM20" s="485"/>
      <c r="BN20" s="485"/>
      <c r="BO20" s="485"/>
      <c r="BP20" s="484"/>
      <c r="BS20" s="96"/>
      <c r="BT20" s="485"/>
      <c r="BU20" s="485"/>
      <c r="BV20" s="485"/>
      <c r="BW20" s="484"/>
      <c r="BX20" s="1428" t="s">
        <v>5592</v>
      </c>
      <c r="BY20" s="1429"/>
      <c r="BZ20" s="1429"/>
      <c r="CA20" s="1429"/>
      <c r="CB20" s="1429"/>
      <c r="CC20" s="1430"/>
      <c r="CD20" s="96"/>
      <c r="CE20" s="485"/>
      <c r="CF20" s="485"/>
      <c r="CG20" s="485"/>
      <c r="CH20" s="484"/>
      <c r="CI20" s="482"/>
    </row>
    <row r="21" spans="1:87" ht="4.5" customHeight="1" x14ac:dyDescent="0.2">
      <c r="A21" s="955"/>
      <c r="B21" s="1130"/>
      <c r="C21" s="1131"/>
      <c r="D21" s="1131"/>
      <c r="E21" s="1131"/>
      <c r="F21" s="1131"/>
      <c r="G21" s="1131"/>
      <c r="H21" s="1131"/>
      <c r="I21" s="1131"/>
      <c r="J21" s="1131"/>
      <c r="K21" s="1131"/>
      <c r="L21" s="1131"/>
      <c r="M21" s="1131"/>
      <c r="N21" s="1131"/>
      <c r="O21" s="1131"/>
      <c r="P21" s="1131"/>
      <c r="Q21" s="1131"/>
      <c r="R21" s="1131"/>
      <c r="S21" s="1132"/>
      <c r="T21" s="956"/>
      <c r="U21" s="955"/>
      <c r="V21" s="1296" t="s">
        <v>1982</v>
      </c>
      <c r="W21" s="1296"/>
      <c r="X21" s="1296"/>
      <c r="Y21" s="1296"/>
      <c r="Z21" s="1296"/>
      <c r="AA21" s="1296"/>
      <c r="AB21" s="1296"/>
      <c r="AC21" s="1139"/>
      <c r="AD21" s="1137"/>
      <c r="AE21" s="1137"/>
      <c r="AF21" s="1137"/>
      <c r="AG21" s="1137"/>
      <c r="AH21" s="1137"/>
      <c r="AI21" s="1137"/>
      <c r="AJ21" s="1137"/>
      <c r="AK21" s="1137"/>
      <c r="AL21" s="1138"/>
      <c r="AM21" s="956"/>
      <c r="AZ21" s="483"/>
      <c r="BA21" s="483"/>
      <c r="BE21" s="482"/>
      <c r="BF21" s="1431"/>
      <c r="BG21" s="1432"/>
      <c r="BH21" s="1432"/>
      <c r="BI21" s="1432"/>
      <c r="BJ21" s="1432"/>
      <c r="BK21" s="1433"/>
      <c r="BL21" s="483"/>
      <c r="BP21" s="482"/>
      <c r="BS21" s="483"/>
      <c r="BW21" s="482"/>
      <c r="BX21" s="1431"/>
      <c r="BY21" s="1432"/>
      <c r="BZ21" s="1432"/>
      <c r="CA21" s="1432"/>
      <c r="CB21" s="1432"/>
      <c r="CC21" s="1433"/>
      <c r="CD21" s="483"/>
      <c r="CH21" s="482"/>
      <c r="CI21" s="482"/>
    </row>
    <row r="22" spans="1:87" ht="3.75" customHeight="1" x14ac:dyDescent="0.2">
      <c r="A22" s="955"/>
      <c r="B22" s="855"/>
      <c r="C22" s="854"/>
      <c r="D22" s="854"/>
      <c r="E22" s="854"/>
      <c r="F22" s="854"/>
      <c r="G22" s="854"/>
      <c r="H22" s="854"/>
      <c r="I22" s="854"/>
      <c r="J22" s="854"/>
      <c r="K22" s="854"/>
      <c r="L22" s="854"/>
      <c r="M22" s="854"/>
      <c r="N22" s="854"/>
      <c r="O22" s="854"/>
      <c r="P22" s="854"/>
      <c r="Q22" s="854"/>
      <c r="R22" s="854"/>
      <c r="S22" s="854"/>
      <c r="T22" s="956"/>
      <c r="U22" s="955"/>
      <c r="V22" s="1296"/>
      <c r="W22" s="1296"/>
      <c r="X22" s="1296"/>
      <c r="Y22" s="1296"/>
      <c r="Z22" s="1296"/>
      <c r="AA22" s="1296"/>
      <c r="AB22" s="1296"/>
      <c r="AC22" s="1140"/>
      <c r="AD22" s="1141"/>
      <c r="AE22" s="1141"/>
      <c r="AF22" s="1141"/>
      <c r="AG22" s="1141"/>
      <c r="AH22" s="1141"/>
      <c r="AI22" s="1141"/>
      <c r="AJ22" s="1141"/>
      <c r="AK22" s="1141"/>
      <c r="AL22" s="1142"/>
      <c r="AM22" s="956"/>
      <c r="AZ22" s="483"/>
      <c r="BA22" s="1411" t="s">
        <v>2073</v>
      </c>
      <c r="BB22" s="1412"/>
      <c r="BC22" s="1412"/>
      <c r="BD22" s="1412"/>
      <c r="BE22" s="1413"/>
      <c r="BF22" s="1431"/>
      <c r="BG22" s="1432"/>
      <c r="BH22" s="1432"/>
      <c r="BI22" s="1432"/>
      <c r="BJ22" s="1432"/>
      <c r="BK22" s="1433"/>
      <c r="BL22" s="1411" t="s">
        <v>2074</v>
      </c>
      <c r="BM22" s="1412"/>
      <c r="BN22" s="1412"/>
      <c r="BO22" s="1412"/>
      <c r="BP22" s="1413"/>
      <c r="BS22" s="1411" t="s">
        <v>2073</v>
      </c>
      <c r="BT22" s="1412"/>
      <c r="BU22" s="1412"/>
      <c r="BV22" s="1412"/>
      <c r="BW22" s="1413"/>
      <c r="BX22" s="1431"/>
      <c r="BY22" s="1432"/>
      <c r="BZ22" s="1432"/>
      <c r="CA22" s="1432"/>
      <c r="CB22" s="1432"/>
      <c r="CC22" s="1433"/>
      <c r="CD22" s="1411" t="s">
        <v>2074</v>
      </c>
      <c r="CE22" s="1412"/>
      <c r="CF22" s="1412"/>
      <c r="CG22" s="1412"/>
      <c r="CH22" s="1413"/>
      <c r="CI22" s="482"/>
    </row>
    <row r="23" spans="1:87" ht="5.25" customHeight="1" x14ac:dyDescent="0.2">
      <c r="A23" s="955"/>
      <c r="B23" s="1297" t="s">
        <v>2255</v>
      </c>
      <c r="C23" s="1298"/>
      <c r="D23" s="1298"/>
      <c r="E23" s="1298"/>
      <c r="F23" s="1298"/>
      <c r="G23" s="1298"/>
      <c r="H23" s="1299"/>
      <c r="I23" s="1297" t="s">
        <v>5415</v>
      </c>
      <c r="J23" s="1298"/>
      <c r="K23" s="1298"/>
      <c r="L23" s="1299"/>
      <c r="M23" s="1286" t="s">
        <v>5416</v>
      </c>
      <c r="N23" s="1287"/>
      <c r="O23" s="1287"/>
      <c r="P23" s="1288"/>
      <c r="Q23" s="1286" t="s">
        <v>5417</v>
      </c>
      <c r="R23" s="1287"/>
      <c r="S23" s="1288"/>
      <c r="T23" s="956"/>
      <c r="U23" s="955"/>
      <c r="V23" s="960"/>
      <c r="W23" s="960"/>
      <c r="X23" s="960"/>
      <c r="Y23" s="960"/>
      <c r="Z23" s="960"/>
      <c r="AA23" s="960"/>
      <c r="AB23" s="960"/>
      <c r="AC23" s="960"/>
      <c r="AD23" s="960"/>
      <c r="AE23" s="960"/>
      <c r="AF23" s="960"/>
      <c r="AG23" s="960"/>
      <c r="AH23" s="960"/>
      <c r="AI23" s="960"/>
      <c r="AJ23" s="960"/>
      <c r="AK23" s="960"/>
      <c r="AL23" s="960"/>
      <c r="AM23" s="956"/>
      <c r="AZ23" s="483"/>
      <c r="BA23" s="1414"/>
      <c r="BB23" s="1412"/>
      <c r="BC23" s="1412"/>
      <c r="BD23" s="1412"/>
      <c r="BE23" s="1413"/>
      <c r="BF23" s="1411" t="s">
        <v>2075</v>
      </c>
      <c r="BG23" s="1412"/>
      <c r="BH23" s="1412"/>
      <c r="BI23" s="1412"/>
      <c r="BJ23" s="1412"/>
      <c r="BK23" s="1413"/>
      <c r="BL23" s="1414"/>
      <c r="BM23" s="1412"/>
      <c r="BN23" s="1412"/>
      <c r="BO23" s="1412"/>
      <c r="BP23" s="1413"/>
      <c r="BS23" s="1414"/>
      <c r="BT23" s="1412"/>
      <c r="BU23" s="1412"/>
      <c r="BV23" s="1412"/>
      <c r="BW23" s="1413"/>
      <c r="BX23" s="1411" t="s">
        <v>2075</v>
      </c>
      <c r="BY23" s="1412"/>
      <c r="BZ23" s="1412"/>
      <c r="CA23" s="1412"/>
      <c r="CB23" s="1412"/>
      <c r="CC23" s="1413"/>
      <c r="CD23" s="1414"/>
      <c r="CE23" s="1412"/>
      <c r="CF23" s="1412"/>
      <c r="CG23" s="1412"/>
      <c r="CH23" s="1413"/>
      <c r="CI23" s="482"/>
    </row>
    <row r="24" spans="1:87" ht="4.5" customHeight="1" x14ac:dyDescent="0.2">
      <c r="A24" s="955"/>
      <c r="B24" s="1300"/>
      <c r="C24" s="1301"/>
      <c r="D24" s="1301"/>
      <c r="E24" s="1301"/>
      <c r="F24" s="1301"/>
      <c r="G24" s="1301"/>
      <c r="H24" s="1302"/>
      <c r="I24" s="1300"/>
      <c r="J24" s="1301"/>
      <c r="K24" s="1301"/>
      <c r="L24" s="1302"/>
      <c r="M24" s="1289"/>
      <c r="N24" s="1290"/>
      <c r="O24" s="1290"/>
      <c r="P24" s="1291"/>
      <c r="Q24" s="1289"/>
      <c r="R24" s="1290"/>
      <c r="S24" s="1291"/>
      <c r="T24" s="956"/>
      <c r="U24" s="955"/>
      <c r="V24" s="1296" t="s">
        <v>2253</v>
      </c>
      <c r="W24" s="1296"/>
      <c r="X24" s="1296"/>
      <c r="Y24" s="1296"/>
      <c r="Z24" s="1296"/>
      <c r="AA24" s="1296"/>
      <c r="AB24" s="1296"/>
      <c r="AC24" s="1214" t="str">
        <f>CONCATENATE(INDEX('LŠZ P'!A$2:AP$2002,U1,11),"                                                                                                     ",INDEX('LŠZ P'!A$2:AP$2002,U1,24),", ",INDEX('LŠZ P'!A$2:AP$2002,U1,25),"                                                 ",INDEX('LŠZ P'!A$2:AP$2002,U1,12))</f>
        <v>Denisa KOŠINOVÁ                                                                                                     I. Hatvániho 1602/1, Rimavská Sobota                                                 27.10.1973</v>
      </c>
      <c r="AD24" s="1393"/>
      <c r="AE24" s="1393"/>
      <c r="AF24" s="1393"/>
      <c r="AG24" s="1393"/>
      <c r="AH24" s="1393"/>
      <c r="AI24" s="1393"/>
      <c r="AJ24" s="1393"/>
      <c r="AK24" s="1393"/>
      <c r="AL24" s="1394"/>
      <c r="AM24" s="956"/>
      <c r="AZ24" s="483"/>
      <c r="BA24" s="1415"/>
      <c r="BB24" s="1416"/>
      <c r="BC24" s="1416"/>
      <c r="BD24" s="1416"/>
      <c r="BE24" s="1417"/>
      <c r="BF24" s="1415"/>
      <c r="BG24" s="1416"/>
      <c r="BH24" s="1416"/>
      <c r="BI24" s="1416"/>
      <c r="BJ24" s="1416"/>
      <c r="BK24" s="1417"/>
      <c r="BL24" s="1415"/>
      <c r="BM24" s="1416"/>
      <c r="BN24" s="1416"/>
      <c r="BO24" s="1416"/>
      <c r="BP24" s="1417"/>
      <c r="BS24" s="1415"/>
      <c r="BT24" s="1416"/>
      <c r="BU24" s="1416"/>
      <c r="BV24" s="1416"/>
      <c r="BW24" s="1417"/>
      <c r="BX24" s="1415"/>
      <c r="BY24" s="1416"/>
      <c r="BZ24" s="1416"/>
      <c r="CA24" s="1416"/>
      <c r="CB24" s="1416"/>
      <c r="CC24" s="1417"/>
      <c r="CD24" s="1415"/>
      <c r="CE24" s="1416"/>
      <c r="CF24" s="1416"/>
      <c r="CG24" s="1416"/>
      <c r="CH24" s="1417"/>
      <c r="CI24" s="482"/>
    </row>
    <row r="25" spans="1:87" ht="3.75" customHeight="1" x14ac:dyDescent="0.2">
      <c r="A25" s="955"/>
      <c r="B25" s="1303"/>
      <c r="C25" s="1304"/>
      <c r="D25" s="1304"/>
      <c r="E25" s="1304"/>
      <c r="F25" s="1304"/>
      <c r="G25" s="1304"/>
      <c r="H25" s="1305"/>
      <c r="I25" s="1303"/>
      <c r="J25" s="1304"/>
      <c r="K25" s="1304"/>
      <c r="L25" s="1305"/>
      <c r="M25" s="1292"/>
      <c r="N25" s="1293"/>
      <c r="O25" s="1293"/>
      <c r="P25" s="1294"/>
      <c r="Q25" s="1292"/>
      <c r="R25" s="1293"/>
      <c r="S25" s="1294"/>
      <c r="T25" s="956"/>
      <c r="U25" s="955"/>
      <c r="V25" s="1296"/>
      <c r="W25" s="1296"/>
      <c r="X25" s="1296"/>
      <c r="Y25" s="1296"/>
      <c r="Z25" s="1296"/>
      <c r="AA25" s="1296"/>
      <c r="AB25" s="1296"/>
      <c r="AC25" s="1395"/>
      <c r="AD25" s="1078"/>
      <c r="AE25" s="1078"/>
      <c r="AF25" s="1078"/>
      <c r="AG25" s="1078"/>
      <c r="AH25" s="1078"/>
      <c r="AI25" s="1078"/>
      <c r="AJ25" s="1078"/>
      <c r="AK25" s="1078"/>
      <c r="AL25" s="1396"/>
      <c r="AM25" s="956"/>
      <c r="AZ25" s="483"/>
      <c r="BA25" s="483"/>
      <c r="BE25" s="482"/>
      <c r="BF25" s="483"/>
      <c r="BK25" s="482"/>
      <c r="BL25" s="483"/>
      <c r="BP25" s="482"/>
      <c r="BS25" s="483"/>
      <c r="BW25" s="482"/>
      <c r="BX25" s="483"/>
      <c r="CC25" s="482"/>
      <c r="CD25" s="483"/>
      <c r="CH25" s="482"/>
      <c r="CI25" s="482"/>
    </row>
    <row r="26" spans="1:87" ht="4.5" customHeight="1" x14ac:dyDescent="0.2">
      <c r="A26" s="955"/>
      <c r="B26" s="1312" t="s">
        <v>626</v>
      </c>
      <c r="C26" s="1313"/>
      <c r="D26" s="1313"/>
      <c r="E26" s="1313"/>
      <c r="F26" s="1313"/>
      <c r="G26" s="1313"/>
      <c r="H26" s="1314"/>
      <c r="I26" s="1322">
        <f>INDEX('LŠZ P'!A$2:AP$2002,U1,29)</f>
        <v>3.74</v>
      </c>
      <c r="J26" s="1323"/>
      <c r="K26" s="1323"/>
      <c r="L26" s="1324"/>
      <c r="M26" s="1277">
        <f>INDEX('LŠZ P'!A$2:AP$2002,U1,31)</f>
        <v>55</v>
      </c>
      <c r="N26" s="1278"/>
      <c r="O26" s="1278"/>
      <c r="P26" s="1279"/>
      <c r="Q26" s="1277">
        <f>INDEX('LŠZ P'!A$2:AP$2002,U1,33)</f>
        <v>70</v>
      </c>
      <c r="R26" s="1278"/>
      <c r="S26" s="1279"/>
      <c r="T26" s="956"/>
      <c r="U26" s="955"/>
      <c r="V26" s="1344" t="s">
        <v>2254</v>
      </c>
      <c r="W26" s="1344"/>
      <c r="X26" s="1344"/>
      <c r="Y26" s="1344"/>
      <c r="Z26" s="1344"/>
      <c r="AA26" s="1344"/>
      <c r="AB26" s="1344"/>
      <c r="AC26" s="1395"/>
      <c r="AD26" s="1078"/>
      <c r="AE26" s="1078"/>
      <c r="AF26" s="1078"/>
      <c r="AG26" s="1078"/>
      <c r="AH26" s="1078"/>
      <c r="AI26" s="1078"/>
      <c r="AJ26" s="1078"/>
      <c r="AK26" s="1078"/>
      <c r="AL26" s="1396"/>
      <c r="AM26" s="956"/>
      <c r="AZ26" s="483"/>
      <c r="BA26" s="483"/>
      <c r="BE26" s="482"/>
      <c r="BF26" s="483"/>
      <c r="BK26" s="482"/>
      <c r="BL26" s="483"/>
      <c r="BP26" s="482"/>
      <c r="BS26" s="483"/>
      <c r="BW26" s="482"/>
      <c r="BX26" s="483"/>
      <c r="CC26" s="482"/>
      <c r="CD26" s="483"/>
      <c r="CH26" s="482"/>
      <c r="CI26" s="482"/>
    </row>
    <row r="27" spans="1:87" ht="3" customHeight="1" x14ac:dyDescent="0.2">
      <c r="A27" s="955"/>
      <c r="B27" s="1315"/>
      <c r="C27" s="1316"/>
      <c r="D27" s="1316"/>
      <c r="E27" s="1316"/>
      <c r="F27" s="1316"/>
      <c r="G27" s="1316"/>
      <c r="H27" s="1317"/>
      <c r="I27" s="1325"/>
      <c r="J27" s="1326"/>
      <c r="K27" s="1326"/>
      <c r="L27" s="1327"/>
      <c r="M27" s="1280"/>
      <c r="N27" s="1281"/>
      <c r="O27" s="1281"/>
      <c r="P27" s="1282"/>
      <c r="Q27" s="1280"/>
      <c r="R27" s="1281"/>
      <c r="S27" s="1282"/>
      <c r="T27" s="956"/>
      <c r="U27" s="955"/>
      <c r="V27" s="1344"/>
      <c r="W27" s="1344"/>
      <c r="X27" s="1344"/>
      <c r="Y27" s="1344"/>
      <c r="Z27" s="1344"/>
      <c r="AA27" s="1344"/>
      <c r="AB27" s="1344"/>
      <c r="AC27" s="1395"/>
      <c r="AD27" s="1078"/>
      <c r="AE27" s="1078"/>
      <c r="AF27" s="1078"/>
      <c r="AG27" s="1078"/>
      <c r="AH27" s="1078"/>
      <c r="AI27" s="1078"/>
      <c r="AJ27" s="1078"/>
      <c r="AK27" s="1078"/>
      <c r="AL27" s="1396"/>
      <c r="AM27" s="956"/>
      <c r="AZ27" s="483"/>
      <c r="BA27" s="483"/>
      <c r="BE27" s="482"/>
      <c r="BF27" s="483"/>
      <c r="BK27" s="482"/>
      <c r="BL27" s="483"/>
      <c r="BP27" s="482"/>
      <c r="BS27" s="483"/>
      <c r="BW27" s="482"/>
      <c r="BX27" s="483"/>
      <c r="CC27" s="482"/>
      <c r="CD27" s="483"/>
      <c r="CH27" s="482"/>
      <c r="CI27" s="482"/>
    </row>
    <row r="28" spans="1:87" ht="3.75" customHeight="1" x14ac:dyDescent="0.2">
      <c r="A28" s="955"/>
      <c r="B28" s="1318"/>
      <c r="C28" s="1319"/>
      <c r="D28" s="1319"/>
      <c r="E28" s="1319"/>
      <c r="F28" s="1319"/>
      <c r="G28" s="1319"/>
      <c r="H28" s="1320"/>
      <c r="I28" s="1328"/>
      <c r="J28" s="1329"/>
      <c r="K28" s="1329"/>
      <c r="L28" s="1330"/>
      <c r="M28" s="1283"/>
      <c r="N28" s="1284"/>
      <c r="O28" s="1284"/>
      <c r="P28" s="1285"/>
      <c r="Q28" s="1283"/>
      <c r="R28" s="1284"/>
      <c r="S28" s="1285"/>
      <c r="T28" s="956"/>
      <c r="U28" s="955"/>
      <c r="V28" s="960"/>
      <c r="W28" s="960"/>
      <c r="X28" s="960"/>
      <c r="Y28" s="960"/>
      <c r="Z28" s="960"/>
      <c r="AA28" s="960"/>
      <c r="AB28" s="960"/>
      <c r="AC28" s="1395"/>
      <c r="AD28" s="1078"/>
      <c r="AE28" s="1078"/>
      <c r="AF28" s="1078"/>
      <c r="AG28" s="1078"/>
      <c r="AH28" s="1078"/>
      <c r="AI28" s="1078"/>
      <c r="AJ28" s="1078"/>
      <c r="AK28" s="1078"/>
      <c r="AL28" s="1396"/>
      <c r="AM28" s="956"/>
      <c r="AZ28" s="483"/>
      <c r="BA28" s="483"/>
      <c r="BE28" s="482"/>
      <c r="BF28" s="483"/>
      <c r="BK28" s="482"/>
      <c r="BL28" s="483"/>
      <c r="BP28" s="482"/>
      <c r="BS28" s="483"/>
      <c r="BW28" s="482"/>
      <c r="BX28" s="483"/>
      <c r="CC28" s="482"/>
      <c r="CD28" s="483"/>
      <c r="CH28" s="482"/>
      <c r="CI28" s="482"/>
    </row>
    <row r="29" spans="1:87" ht="5.25" customHeight="1" x14ac:dyDescent="0.2">
      <c r="A29" s="955"/>
      <c r="B29" s="1340" t="s">
        <v>5418</v>
      </c>
      <c r="C29" s="1341"/>
      <c r="D29" s="1341"/>
      <c r="E29" s="1341"/>
      <c r="F29" s="1341"/>
      <c r="G29" s="1341"/>
      <c r="H29" s="1342"/>
      <c r="I29" s="1349" t="s">
        <v>5419</v>
      </c>
      <c r="J29" s="1350"/>
      <c r="K29" s="1350"/>
      <c r="L29" s="1351"/>
      <c r="M29" s="1349" t="s">
        <v>5420</v>
      </c>
      <c r="N29" s="1350"/>
      <c r="O29" s="1350"/>
      <c r="P29" s="1351"/>
      <c r="Q29" s="1340" t="s">
        <v>5421</v>
      </c>
      <c r="R29" s="1341"/>
      <c r="S29" s="1342"/>
      <c r="T29" s="956"/>
      <c r="U29" s="955"/>
      <c r="V29" s="1296" t="s">
        <v>2256</v>
      </c>
      <c r="W29" s="1296"/>
      <c r="X29" s="1296"/>
      <c r="Y29" s="1296"/>
      <c r="Z29" s="1296"/>
      <c r="AA29" s="1296"/>
      <c r="AB29" s="1296"/>
      <c r="AC29" s="1395"/>
      <c r="AD29" s="1078"/>
      <c r="AE29" s="1078"/>
      <c r="AF29" s="1078"/>
      <c r="AG29" s="1078"/>
      <c r="AH29" s="1078"/>
      <c r="AI29" s="1078"/>
      <c r="AJ29" s="1078"/>
      <c r="AK29" s="1078"/>
      <c r="AL29" s="1396"/>
      <c r="AM29" s="956"/>
      <c r="AZ29" s="483"/>
      <c r="BA29" s="483"/>
      <c r="BE29" s="482"/>
      <c r="BF29" s="483"/>
      <c r="BK29" s="482"/>
      <c r="BL29" s="483"/>
      <c r="BP29" s="482"/>
      <c r="BS29" s="483"/>
      <c r="BW29" s="482"/>
      <c r="BX29" s="483"/>
      <c r="CC29" s="482"/>
      <c r="CD29" s="483"/>
      <c r="CH29" s="482"/>
      <c r="CI29" s="482"/>
    </row>
    <row r="30" spans="1:87" ht="3.75" customHeight="1" x14ac:dyDescent="0.2">
      <c r="A30" s="955"/>
      <c r="B30" s="1343"/>
      <c r="C30" s="1344"/>
      <c r="D30" s="1344"/>
      <c r="E30" s="1344"/>
      <c r="F30" s="1344"/>
      <c r="G30" s="1344"/>
      <c r="H30" s="1345"/>
      <c r="I30" s="1352"/>
      <c r="J30" s="1353"/>
      <c r="K30" s="1353"/>
      <c r="L30" s="1354"/>
      <c r="M30" s="1352"/>
      <c r="N30" s="1353"/>
      <c r="O30" s="1353"/>
      <c r="P30" s="1354"/>
      <c r="Q30" s="1343"/>
      <c r="R30" s="1344"/>
      <c r="S30" s="1345"/>
      <c r="T30" s="956"/>
      <c r="U30" s="955"/>
      <c r="V30" s="1296"/>
      <c r="W30" s="1296"/>
      <c r="X30" s="1296"/>
      <c r="Y30" s="1296"/>
      <c r="Z30" s="1296"/>
      <c r="AA30" s="1296"/>
      <c r="AB30" s="1296"/>
      <c r="AC30" s="1395"/>
      <c r="AD30" s="1078"/>
      <c r="AE30" s="1078"/>
      <c r="AF30" s="1078"/>
      <c r="AG30" s="1078"/>
      <c r="AH30" s="1078"/>
      <c r="AI30" s="1078"/>
      <c r="AJ30" s="1078"/>
      <c r="AK30" s="1078"/>
      <c r="AL30" s="1396"/>
      <c r="AM30" s="956"/>
      <c r="AZ30" s="483"/>
      <c r="BA30" s="483"/>
      <c r="BE30" s="482"/>
      <c r="BF30" s="483"/>
      <c r="BK30" s="482"/>
      <c r="BL30" s="483"/>
      <c r="BP30" s="482"/>
      <c r="BS30" s="483"/>
      <c r="BW30" s="482"/>
      <c r="BX30" s="483"/>
      <c r="CC30" s="482"/>
      <c r="CD30" s="483"/>
      <c r="CH30" s="482"/>
      <c r="CI30" s="482"/>
    </row>
    <row r="31" spans="1:87" ht="7.5" customHeight="1" x14ac:dyDescent="0.2">
      <c r="A31" s="955"/>
      <c r="B31" s="1346"/>
      <c r="C31" s="1347"/>
      <c r="D31" s="1347"/>
      <c r="E31" s="1347"/>
      <c r="F31" s="1347"/>
      <c r="G31" s="1347"/>
      <c r="H31" s="1348"/>
      <c r="I31" s="1355"/>
      <c r="J31" s="1356"/>
      <c r="K31" s="1356"/>
      <c r="L31" s="1357"/>
      <c r="M31" s="1355"/>
      <c r="N31" s="1356"/>
      <c r="O31" s="1356"/>
      <c r="P31" s="1357"/>
      <c r="Q31" s="1346"/>
      <c r="R31" s="1347"/>
      <c r="S31" s="1348"/>
      <c r="T31" s="956"/>
      <c r="U31" s="955"/>
      <c r="V31" s="1296" t="s">
        <v>2257</v>
      </c>
      <c r="W31" s="1296"/>
      <c r="X31" s="1296"/>
      <c r="Y31" s="1296"/>
      <c r="Z31" s="1296"/>
      <c r="AA31" s="1296"/>
      <c r="AB31" s="1296"/>
      <c r="AC31" s="1395"/>
      <c r="AD31" s="1078"/>
      <c r="AE31" s="1078"/>
      <c r="AF31" s="1078"/>
      <c r="AG31" s="1078"/>
      <c r="AH31" s="1078"/>
      <c r="AI31" s="1078"/>
      <c r="AJ31" s="1078"/>
      <c r="AK31" s="1078"/>
      <c r="AL31" s="1396"/>
      <c r="AM31" s="956"/>
      <c r="AZ31" s="483"/>
      <c r="BA31" s="483"/>
      <c r="BE31" s="482"/>
      <c r="BF31" s="483"/>
      <c r="BK31" s="482"/>
      <c r="BL31" s="483"/>
      <c r="BP31" s="482"/>
      <c r="BS31" s="483"/>
      <c r="BW31" s="482"/>
      <c r="BX31" s="483"/>
      <c r="CC31" s="482"/>
      <c r="CD31" s="483"/>
      <c r="CH31" s="482"/>
      <c r="CI31" s="482"/>
    </row>
    <row r="32" spans="1:87" ht="3" customHeight="1" x14ac:dyDescent="0.2">
      <c r="A32" s="955"/>
      <c r="B32" s="1358" t="s">
        <v>6484</v>
      </c>
      <c r="C32" s="1367"/>
      <c r="D32" s="1367"/>
      <c r="E32" s="1367"/>
      <c r="F32" s="1367"/>
      <c r="G32" s="1367"/>
      <c r="H32" s="1368"/>
      <c r="I32" s="1358" t="str">
        <f>INDEX('LŠZ P'!A$2:AP$2002,U1,35)</f>
        <v>NIL</v>
      </c>
      <c r="J32" s="1359"/>
      <c r="K32" s="1359"/>
      <c r="L32" s="1360"/>
      <c r="M32" s="1358" t="str">
        <f>INDEX('LŠZ P'!A$2:AP$2002,U1,36)</f>
        <v>NIL</v>
      </c>
      <c r="N32" s="1359"/>
      <c r="O32" s="1359"/>
      <c r="P32" s="1360"/>
      <c r="Q32" s="1358" t="str">
        <f>INDEX('LŠZ P'!A$2:AP$2002,U1,37)</f>
        <v>NIL</v>
      </c>
      <c r="R32" s="1359"/>
      <c r="S32" s="1360"/>
      <c r="T32" s="956"/>
      <c r="U32" s="955"/>
      <c r="V32" s="1296"/>
      <c r="W32" s="1296"/>
      <c r="X32" s="1296"/>
      <c r="Y32" s="1296"/>
      <c r="Z32" s="1296"/>
      <c r="AA32" s="1296"/>
      <c r="AB32" s="1296"/>
      <c r="AC32" s="1395"/>
      <c r="AD32" s="1078"/>
      <c r="AE32" s="1078"/>
      <c r="AF32" s="1078"/>
      <c r="AG32" s="1078"/>
      <c r="AH32" s="1078"/>
      <c r="AI32" s="1078"/>
      <c r="AJ32" s="1078"/>
      <c r="AK32" s="1078"/>
      <c r="AL32" s="1396"/>
      <c r="AM32" s="956"/>
      <c r="AZ32" s="483"/>
      <c r="BA32" s="483"/>
      <c r="BE32" s="482"/>
      <c r="BF32" s="483"/>
      <c r="BK32" s="482"/>
      <c r="BL32" s="483"/>
      <c r="BP32" s="482"/>
      <c r="BS32" s="483"/>
      <c r="BW32" s="482"/>
      <c r="BX32" s="483"/>
      <c r="CC32" s="482"/>
      <c r="CD32" s="483"/>
      <c r="CH32" s="482"/>
      <c r="CI32" s="482"/>
    </row>
    <row r="33" spans="1:87" ht="4.5" customHeight="1" x14ac:dyDescent="0.2">
      <c r="A33" s="955"/>
      <c r="B33" s="1369"/>
      <c r="C33" s="1370"/>
      <c r="D33" s="1370"/>
      <c r="E33" s="1370"/>
      <c r="F33" s="1370"/>
      <c r="G33" s="1370"/>
      <c r="H33" s="1371"/>
      <c r="I33" s="1361"/>
      <c r="J33" s="1362"/>
      <c r="K33" s="1362"/>
      <c r="L33" s="1363"/>
      <c r="M33" s="1361"/>
      <c r="N33" s="1362"/>
      <c r="O33" s="1362"/>
      <c r="P33" s="1363"/>
      <c r="Q33" s="1361"/>
      <c r="R33" s="1362"/>
      <c r="S33" s="1363"/>
      <c r="T33" s="956"/>
      <c r="U33" s="955"/>
      <c r="V33" s="859"/>
      <c r="W33" s="960"/>
      <c r="X33" s="960"/>
      <c r="Y33" s="960"/>
      <c r="Z33" s="960"/>
      <c r="AA33" s="960"/>
      <c r="AB33" s="960"/>
      <c r="AC33" s="1397"/>
      <c r="AD33" s="1398"/>
      <c r="AE33" s="1398"/>
      <c r="AF33" s="1398"/>
      <c r="AG33" s="1398"/>
      <c r="AH33" s="1398"/>
      <c r="AI33" s="1398"/>
      <c r="AJ33" s="1398"/>
      <c r="AK33" s="1398"/>
      <c r="AL33" s="1399"/>
      <c r="AM33" s="956"/>
      <c r="AZ33" s="483"/>
      <c r="BA33" s="483"/>
      <c r="BE33" s="482"/>
      <c r="BF33" s="483"/>
      <c r="BK33" s="482"/>
      <c r="BL33" s="483"/>
      <c r="BP33" s="482"/>
      <c r="BS33" s="483"/>
      <c r="BW33" s="482"/>
      <c r="BX33" s="483"/>
      <c r="CC33" s="482"/>
      <c r="CD33" s="483"/>
      <c r="CH33" s="482"/>
      <c r="CI33" s="482"/>
    </row>
    <row r="34" spans="1:87" ht="4.5" customHeight="1" x14ac:dyDescent="0.2">
      <c r="A34" s="955"/>
      <c r="B34" s="1372"/>
      <c r="C34" s="1373"/>
      <c r="D34" s="1373"/>
      <c r="E34" s="1373"/>
      <c r="F34" s="1373"/>
      <c r="G34" s="1373"/>
      <c r="H34" s="1374"/>
      <c r="I34" s="1364"/>
      <c r="J34" s="1365"/>
      <c r="K34" s="1365"/>
      <c r="L34" s="1366"/>
      <c r="M34" s="1364"/>
      <c r="N34" s="1365"/>
      <c r="O34" s="1365"/>
      <c r="P34" s="1366"/>
      <c r="Q34" s="1364"/>
      <c r="R34" s="1365"/>
      <c r="S34" s="1366"/>
      <c r="T34" s="956"/>
      <c r="U34" s="955"/>
      <c r="V34" s="1344" t="s">
        <v>627</v>
      </c>
      <c r="W34" s="1344"/>
      <c r="X34" s="1344"/>
      <c r="Y34" s="1344"/>
      <c r="Z34" s="1344"/>
      <c r="AA34" s="1344"/>
      <c r="AB34" s="1345"/>
      <c r="AC34" s="1384">
        <f>INDEX('LŠZ P'!A$2:AP$2002,U1,13)</f>
        <v>44439</v>
      </c>
      <c r="AD34" s="1385"/>
      <c r="AE34" s="1385"/>
      <c r="AF34" s="1385"/>
      <c r="AG34" s="1385"/>
      <c r="AH34" s="1385"/>
      <c r="AI34" s="1385"/>
      <c r="AJ34" s="1385"/>
      <c r="AK34" s="1385"/>
      <c r="AL34" s="1386"/>
      <c r="AM34" s="956"/>
      <c r="AZ34" s="483"/>
      <c r="BA34" s="483"/>
      <c r="BE34" s="482"/>
      <c r="BF34" s="483"/>
      <c r="BK34" s="482"/>
      <c r="BL34" s="483"/>
      <c r="BP34" s="482"/>
      <c r="BS34" s="483"/>
      <c r="BW34" s="482"/>
      <c r="BX34" s="483"/>
      <c r="CC34" s="482"/>
      <c r="CD34" s="483"/>
      <c r="CH34" s="482"/>
      <c r="CI34" s="482"/>
    </row>
    <row r="35" spans="1:87" ht="4.5" customHeight="1" x14ac:dyDescent="0.2">
      <c r="A35" s="955"/>
      <c r="B35" s="1340" t="s">
        <v>630</v>
      </c>
      <c r="C35" s="1341"/>
      <c r="D35" s="1341"/>
      <c r="E35" s="1342"/>
      <c r="F35" s="1216">
        <f>INDEX('LŠZ P'!A$2:AP$2002,U1,18)</f>
        <v>2015</v>
      </c>
      <c r="G35" s="1217"/>
      <c r="H35" s="1349" t="s">
        <v>631</v>
      </c>
      <c r="I35" s="1351"/>
      <c r="J35" s="1375" t="str">
        <f>INDEX('LŠZ P'!A$2:AP$2002,U1,7)</f>
        <v>SW4W-XS-Q-10A-134</v>
      </c>
      <c r="K35" s="1376"/>
      <c r="L35" s="1376"/>
      <c r="M35" s="1376"/>
      <c r="N35" s="1376"/>
      <c r="O35" s="1376"/>
      <c r="P35" s="1377"/>
      <c r="Q35" s="1358" t="str">
        <f>INDEX('LŠZ P'!A$2:AP$2002,U1,15)</f>
        <v>P</v>
      </c>
      <c r="R35" s="1350"/>
      <c r="S35" s="1351"/>
      <c r="T35" s="956"/>
      <c r="U35" s="955"/>
      <c r="V35" s="1344"/>
      <c r="W35" s="1344"/>
      <c r="X35" s="1344"/>
      <c r="Y35" s="1344"/>
      <c r="Z35" s="1344"/>
      <c r="AA35" s="1344"/>
      <c r="AB35" s="1345"/>
      <c r="AC35" s="1387"/>
      <c r="AD35" s="1388"/>
      <c r="AE35" s="1388"/>
      <c r="AF35" s="1388"/>
      <c r="AG35" s="1388"/>
      <c r="AH35" s="1388"/>
      <c r="AI35" s="1388"/>
      <c r="AJ35" s="1388"/>
      <c r="AK35" s="1388"/>
      <c r="AL35" s="1389"/>
      <c r="AM35" s="956"/>
      <c r="AZ35" s="483"/>
      <c r="BA35" s="483"/>
      <c r="BE35" s="482"/>
      <c r="BF35" s="483"/>
      <c r="BK35" s="482"/>
      <c r="BL35" s="483"/>
      <c r="BP35" s="482"/>
      <c r="BS35" s="483"/>
      <c r="BW35" s="482"/>
      <c r="BX35" s="483"/>
      <c r="CC35" s="482"/>
      <c r="CD35" s="483"/>
      <c r="CH35" s="482"/>
      <c r="CI35" s="482"/>
    </row>
    <row r="36" spans="1:87" ht="3.75" customHeight="1" x14ac:dyDescent="0.2">
      <c r="A36" s="955"/>
      <c r="B36" s="1343"/>
      <c r="C36" s="1344"/>
      <c r="D36" s="1344"/>
      <c r="E36" s="1345"/>
      <c r="F36" s="1218"/>
      <c r="G36" s="1219"/>
      <c r="H36" s="1352"/>
      <c r="I36" s="1354"/>
      <c r="J36" s="1378"/>
      <c r="K36" s="1379"/>
      <c r="L36" s="1379"/>
      <c r="M36" s="1379"/>
      <c r="N36" s="1379"/>
      <c r="O36" s="1379"/>
      <c r="P36" s="1380"/>
      <c r="Q36" s="1352"/>
      <c r="R36" s="1353"/>
      <c r="S36" s="1354"/>
      <c r="T36" s="956"/>
      <c r="U36" s="955"/>
      <c r="V36" s="1296" t="s">
        <v>628</v>
      </c>
      <c r="W36" s="1296"/>
      <c r="X36" s="1296"/>
      <c r="Y36" s="1296"/>
      <c r="Z36" s="1296"/>
      <c r="AA36" s="1296"/>
      <c r="AB36" s="1296"/>
      <c r="AC36" s="1387"/>
      <c r="AD36" s="1388"/>
      <c r="AE36" s="1388"/>
      <c r="AF36" s="1388"/>
      <c r="AG36" s="1388"/>
      <c r="AH36" s="1388"/>
      <c r="AI36" s="1388"/>
      <c r="AJ36" s="1388"/>
      <c r="AK36" s="1388"/>
      <c r="AL36" s="1389"/>
      <c r="AM36" s="956"/>
      <c r="AZ36" s="483"/>
      <c r="BA36" s="481"/>
      <c r="BB36" s="480"/>
      <c r="BC36" s="480"/>
      <c r="BD36" s="480"/>
      <c r="BE36" s="479"/>
      <c r="BF36" s="481"/>
      <c r="BG36" s="480"/>
      <c r="BH36" s="480"/>
      <c r="BI36" s="480"/>
      <c r="BJ36" s="480"/>
      <c r="BK36" s="479"/>
      <c r="BL36" s="481"/>
      <c r="BM36" s="480"/>
      <c r="BN36" s="480"/>
      <c r="BO36" s="480"/>
      <c r="BP36" s="479"/>
      <c r="BS36" s="481"/>
      <c r="BT36" s="480"/>
      <c r="BU36" s="480"/>
      <c r="BV36" s="480"/>
      <c r="BW36" s="479"/>
      <c r="BX36" s="481"/>
      <c r="BY36" s="480"/>
      <c r="BZ36" s="480"/>
      <c r="CA36" s="480"/>
      <c r="CB36" s="480"/>
      <c r="CC36" s="479"/>
      <c r="CD36" s="481"/>
      <c r="CE36" s="480"/>
      <c r="CF36" s="480"/>
      <c r="CG36" s="480"/>
      <c r="CH36" s="479"/>
      <c r="CI36" s="482"/>
    </row>
    <row r="37" spans="1:87" ht="3.75" customHeight="1" x14ac:dyDescent="0.2">
      <c r="A37" s="955"/>
      <c r="B37" s="1346"/>
      <c r="C37" s="1347"/>
      <c r="D37" s="1347"/>
      <c r="E37" s="1348"/>
      <c r="F37" s="1220"/>
      <c r="G37" s="1221"/>
      <c r="H37" s="1355"/>
      <c r="I37" s="1357"/>
      <c r="J37" s="1381"/>
      <c r="K37" s="1382"/>
      <c r="L37" s="1382"/>
      <c r="M37" s="1382"/>
      <c r="N37" s="1382"/>
      <c r="O37" s="1382"/>
      <c r="P37" s="1383"/>
      <c r="Q37" s="1355"/>
      <c r="R37" s="1356"/>
      <c r="S37" s="1357"/>
      <c r="T37" s="956"/>
      <c r="U37" s="955"/>
      <c r="V37" s="1296"/>
      <c r="W37" s="1296"/>
      <c r="X37" s="1296"/>
      <c r="Y37" s="1296"/>
      <c r="Z37" s="1296"/>
      <c r="AA37" s="1296"/>
      <c r="AB37" s="1296"/>
      <c r="AC37" s="1390"/>
      <c r="AD37" s="1391"/>
      <c r="AE37" s="1391"/>
      <c r="AF37" s="1391"/>
      <c r="AG37" s="1391"/>
      <c r="AH37" s="1391"/>
      <c r="AI37" s="1391"/>
      <c r="AJ37" s="1391"/>
      <c r="AK37" s="1391"/>
      <c r="AL37" s="1392"/>
      <c r="AM37" s="956"/>
      <c r="AZ37" s="483"/>
      <c r="CI37" s="482"/>
    </row>
    <row r="38" spans="1:87" ht="3" customHeight="1" x14ac:dyDescent="0.2">
      <c r="A38" s="957"/>
      <c r="B38" s="961"/>
      <c r="C38" s="962"/>
      <c r="D38" s="962"/>
      <c r="E38" s="962"/>
      <c r="F38" s="962"/>
      <c r="G38" s="962"/>
      <c r="H38" s="962"/>
      <c r="I38" s="962"/>
      <c r="J38" s="962"/>
      <c r="K38" s="962"/>
      <c r="L38" s="962"/>
      <c r="M38" s="962"/>
      <c r="N38" s="962"/>
      <c r="O38" s="962"/>
      <c r="P38" s="962"/>
      <c r="Q38" s="962"/>
      <c r="R38" s="962"/>
      <c r="S38" s="962"/>
      <c r="T38" s="959"/>
      <c r="U38" s="957"/>
      <c r="V38" s="958"/>
      <c r="W38" s="958"/>
      <c r="X38" s="958"/>
      <c r="Y38" s="958"/>
      <c r="Z38" s="958"/>
      <c r="AA38" s="958"/>
      <c r="AB38" s="958"/>
      <c r="AC38" s="958"/>
      <c r="AD38" s="958"/>
      <c r="AE38" s="958"/>
      <c r="AF38" s="958"/>
      <c r="AG38" s="958"/>
      <c r="AH38" s="958"/>
      <c r="AI38" s="958"/>
      <c r="AJ38" s="958"/>
      <c r="AK38" s="958"/>
      <c r="AL38" s="958"/>
      <c r="AM38" s="959"/>
      <c r="AZ38" s="481" t="s">
        <v>71</v>
      </c>
      <c r="BA38" s="480"/>
      <c r="BB38" s="480"/>
      <c r="BC38" s="480"/>
      <c r="BD38" s="480"/>
      <c r="BE38" s="480"/>
      <c r="BF38" s="480"/>
      <c r="BG38" s="480"/>
      <c r="BH38" s="480"/>
      <c r="BI38" s="480"/>
      <c r="BJ38" s="480"/>
      <c r="BK38" s="480"/>
      <c r="BL38" s="480"/>
      <c r="BM38" s="480"/>
      <c r="BN38" s="480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480"/>
      <c r="CC38" s="480"/>
      <c r="CD38" s="480"/>
      <c r="CE38" s="480"/>
      <c r="CF38" s="480"/>
      <c r="CG38" s="480"/>
      <c r="CH38" s="480"/>
      <c r="CI38" s="479" t="s">
        <v>6485</v>
      </c>
    </row>
    <row r="39" spans="1:87" ht="4.5" customHeight="1" x14ac:dyDescent="0.2">
      <c r="A39" s="860"/>
      <c r="B39" s="845"/>
      <c r="C39" s="845"/>
      <c r="D39" s="845"/>
      <c r="E39" s="845"/>
      <c r="F39" s="845"/>
      <c r="G39" s="845"/>
      <c r="H39" s="845"/>
      <c r="I39" s="845"/>
      <c r="J39" s="845"/>
      <c r="K39" s="845"/>
      <c r="L39" s="845"/>
      <c r="M39" s="845"/>
      <c r="N39" s="845"/>
      <c r="O39" s="845"/>
      <c r="P39" s="845"/>
      <c r="Q39" s="845"/>
      <c r="R39" s="845"/>
      <c r="S39" s="845"/>
      <c r="T39" s="846"/>
      <c r="U39" s="861">
        <v>161</v>
      </c>
      <c r="V39" s="862"/>
      <c r="W39" s="862"/>
      <c r="X39" s="862"/>
      <c r="Y39" s="862"/>
      <c r="Z39" s="1418" t="s">
        <v>6480</v>
      </c>
      <c r="AA39" s="1419"/>
      <c r="AB39" s="1419"/>
      <c r="AC39" s="1419"/>
      <c r="AD39" s="1419"/>
      <c r="AE39" s="1419"/>
      <c r="AF39" s="1419"/>
      <c r="AG39" s="1419"/>
      <c r="AH39" s="1419"/>
      <c r="AI39" s="1419"/>
      <c r="AJ39" s="1419"/>
      <c r="AK39" s="1419"/>
      <c r="AL39" s="1419"/>
      <c r="AM39" s="1420"/>
      <c r="AZ39" s="96"/>
      <c r="BA39" s="485"/>
      <c r="BB39" s="485"/>
      <c r="BC39" s="485"/>
      <c r="BD39" s="485"/>
      <c r="BE39" s="485"/>
      <c r="BF39" s="485"/>
      <c r="BG39" s="485"/>
      <c r="BH39" s="485"/>
      <c r="BI39" s="485"/>
      <c r="BJ39" s="485"/>
      <c r="BK39" s="485"/>
      <c r="BL39" s="485"/>
      <c r="BM39" s="485"/>
      <c r="BN39" s="485"/>
      <c r="BO39" s="485"/>
      <c r="BP39" s="485"/>
      <c r="BQ39" s="485"/>
      <c r="BR39" s="485"/>
      <c r="BS39" s="485"/>
      <c r="BT39" s="485"/>
      <c r="BU39" s="485"/>
      <c r="BV39" s="485"/>
      <c r="BW39" s="485"/>
      <c r="BX39" s="485"/>
      <c r="BY39" s="485"/>
      <c r="BZ39" s="485"/>
      <c r="CA39" s="485"/>
      <c r="CB39" s="485"/>
      <c r="CC39" s="485"/>
      <c r="CD39" s="485"/>
      <c r="CE39" s="485"/>
      <c r="CF39" s="485"/>
      <c r="CG39" s="485"/>
      <c r="CH39" s="485"/>
      <c r="CI39" s="484"/>
    </row>
    <row r="40" spans="1:87" ht="3" customHeight="1" x14ac:dyDescent="0.2">
      <c r="A40" s="847"/>
      <c r="B40" s="1103" t="s">
        <v>779</v>
      </c>
      <c r="C40" s="1103"/>
      <c r="D40" s="1103"/>
      <c r="E40" s="1103"/>
      <c r="F40" s="1103"/>
      <c r="G40" s="1103"/>
      <c r="H40" s="1103"/>
      <c r="I40" s="1103"/>
      <c r="J40" s="1103"/>
      <c r="K40" s="1103"/>
      <c r="L40" s="1103"/>
      <c r="M40" s="1103"/>
      <c r="N40" s="1103"/>
      <c r="O40" s="1103"/>
      <c r="P40" s="1103"/>
      <c r="Q40" s="1103"/>
      <c r="R40" s="1103"/>
      <c r="S40" s="1103"/>
      <c r="T40" s="848"/>
      <c r="U40" s="863">
        <v>154</v>
      </c>
      <c r="V40" s="864"/>
      <c r="W40" s="864"/>
      <c r="X40" s="864"/>
      <c r="Y40" s="864"/>
      <c r="Z40" s="1421"/>
      <c r="AA40" s="1421"/>
      <c r="AB40" s="1421"/>
      <c r="AC40" s="1421"/>
      <c r="AD40" s="1421"/>
      <c r="AE40" s="1421"/>
      <c r="AF40" s="1421"/>
      <c r="AG40" s="1421"/>
      <c r="AH40" s="1421"/>
      <c r="AI40" s="1421"/>
      <c r="AJ40" s="1421"/>
      <c r="AK40" s="1421"/>
      <c r="AL40" s="1421"/>
      <c r="AM40" s="1422"/>
      <c r="AZ40" s="483"/>
      <c r="BA40" s="96"/>
      <c r="BB40" s="485"/>
      <c r="BC40" s="485"/>
      <c r="BD40" s="485"/>
      <c r="BE40" s="484"/>
      <c r="BF40" s="1428" t="s">
        <v>5592</v>
      </c>
      <c r="BG40" s="1429"/>
      <c r="BH40" s="1429"/>
      <c r="BI40" s="1429"/>
      <c r="BJ40" s="1429"/>
      <c r="BK40" s="1430"/>
      <c r="BL40" s="96"/>
      <c r="BM40" s="485"/>
      <c r="BN40" s="485"/>
      <c r="BO40" s="485"/>
      <c r="BP40" s="484"/>
      <c r="BS40" s="96"/>
      <c r="BT40" s="485"/>
      <c r="BU40" s="485"/>
      <c r="BV40" s="485"/>
      <c r="BW40" s="484"/>
      <c r="BX40" s="1428" t="s">
        <v>5592</v>
      </c>
      <c r="BY40" s="1429"/>
      <c r="BZ40" s="1429"/>
      <c r="CA40" s="1429"/>
      <c r="CB40" s="1429"/>
      <c r="CC40" s="1430"/>
      <c r="CD40" s="96"/>
      <c r="CE40" s="485"/>
      <c r="CF40" s="485"/>
      <c r="CG40" s="485"/>
      <c r="CH40" s="484"/>
      <c r="CI40" s="482"/>
    </row>
    <row r="41" spans="1:87" ht="3.75" customHeight="1" x14ac:dyDescent="0.2">
      <c r="A41" s="847"/>
      <c r="B41" s="1103"/>
      <c r="C41" s="1103"/>
      <c r="D41" s="1103"/>
      <c r="E41" s="1103"/>
      <c r="F41" s="1103"/>
      <c r="G41" s="1103"/>
      <c r="H41" s="1103"/>
      <c r="I41" s="1103"/>
      <c r="J41" s="1103"/>
      <c r="K41" s="1103"/>
      <c r="L41" s="1103"/>
      <c r="M41" s="1103"/>
      <c r="N41" s="1103"/>
      <c r="O41" s="1103"/>
      <c r="P41" s="1103"/>
      <c r="Q41" s="1103"/>
      <c r="R41" s="1103"/>
      <c r="S41" s="1103"/>
      <c r="T41" s="848"/>
      <c r="U41" s="863"/>
      <c r="V41" s="864"/>
      <c r="W41" s="864"/>
      <c r="X41" s="864"/>
      <c r="Y41" s="864"/>
      <c r="Z41" s="1421"/>
      <c r="AA41" s="1421"/>
      <c r="AB41" s="1421"/>
      <c r="AC41" s="1421"/>
      <c r="AD41" s="1421"/>
      <c r="AE41" s="1421"/>
      <c r="AF41" s="1421"/>
      <c r="AG41" s="1421"/>
      <c r="AH41" s="1421"/>
      <c r="AI41" s="1421"/>
      <c r="AJ41" s="1421"/>
      <c r="AK41" s="1421"/>
      <c r="AL41" s="1421"/>
      <c r="AM41" s="1422"/>
      <c r="AZ41" s="483"/>
      <c r="BA41" s="483"/>
      <c r="BE41" s="482"/>
      <c r="BF41" s="1431"/>
      <c r="BG41" s="1432"/>
      <c r="BH41" s="1432"/>
      <c r="BI41" s="1432"/>
      <c r="BJ41" s="1432"/>
      <c r="BK41" s="1433"/>
      <c r="BL41" s="483"/>
      <c r="BP41" s="482"/>
      <c r="BS41" s="483"/>
      <c r="BW41" s="482"/>
      <c r="BX41" s="1431"/>
      <c r="BY41" s="1432"/>
      <c r="BZ41" s="1432"/>
      <c r="CA41" s="1432"/>
      <c r="CB41" s="1432"/>
      <c r="CC41" s="1433"/>
      <c r="CD41" s="483"/>
      <c r="CH41" s="482"/>
      <c r="CI41" s="482"/>
    </row>
    <row r="42" spans="1:87" ht="5.25" customHeight="1" x14ac:dyDescent="0.2">
      <c r="A42" s="847"/>
      <c r="B42" s="1103"/>
      <c r="C42" s="1103"/>
      <c r="D42" s="1103"/>
      <c r="E42" s="1103"/>
      <c r="F42" s="1103"/>
      <c r="G42" s="1103"/>
      <c r="H42" s="1103"/>
      <c r="I42" s="1103"/>
      <c r="J42" s="1103"/>
      <c r="K42" s="1103"/>
      <c r="L42" s="1103"/>
      <c r="M42" s="1103"/>
      <c r="N42" s="1103"/>
      <c r="O42" s="1103"/>
      <c r="P42" s="1103"/>
      <c r="Q42" s="1103"/>
      <c r="R42" s="1103"/>
      <c r="S42" s="1103"/>
      <c r="T42" s="848"/>
      <c r="U42" s="870"/>
      <c r="V42" s="1104" t="s">
        <v>6479</v>
      </c>
      <c r="W42" s="1105"/>
      <c r="X42" s="1105"/>
      <c r="Y42" s="1105"/>
      <c r="Z42" s="1105"/>
      <c r="AA42" s="1105"/>
      <c r="AB42" s="1105"/>
      <c r="AC42" s="1105"/>
      <c r="AD42" s="1105"/>
      <c r="AE42" s="1105"/>
      <c r="AF42" s="1105"/>
      <c r="AG42" s="1105"/>
      <c r="AH42" s="1105"/>
      <c r="AI42" s="1105"/>
      <c r="AJ42" s="1105"/>
      <c r="AK42" s="1105"/>
      <c r="AL42" s="1105"/>
      <c r="AM42" s="1106"/>
      <c r="AZ42" s="483"/>
      <c r="BA42" s="1411" t="s">
        <v>2073</v>
      </c>
      <c r="BB42" s="1412"/>
      <c r="BC42" s="1412"/>
      <c r="BD42" s="1412"/>
      <c r="BE42" s="1413"/>
      <c r="BF42" s="1431"/>
      <c r="BG42" s="1432"/>
      <c r="BH42" s="1432"/>
      <c r="BI42" s="1432"/>
      <c r="BJ42" s="1432"/>
      <c r="BK42" s="1433"/>
      <c r="BL42" s="1411" t="s">
        <v>2074</v>
      </c>
      <c r="BM42" s="1412"/>
      <c r="BN42" s="1412"/>
      <c r="BO42" s="1412"/>
      <c r="BP42" s="1413"/>
      <c r="BS42" s="1411" t="s">
        <v>2073</v>
      </c>
      <c r="BT42" s="1412"/>
      <c r="BU42" s="1412"/>
      <c r="BV42" s="1412"/>
      <c r="BW42" s="1413"/>
      <c r="BX42" s="1431"/>
      <c r="BY42" s="1432"/>
      <c r="BZ42" s="1432"/>
      <c r="CA42" s="1432"/>
      <c r="CB42" s="1432"/>
      <c r="CC42" s="1433"/>
      <c r="CD42" s="1411" t="s">
        <v>2074</v>
      </c>
      <c r="CE42" s="1412"/>
      <c r="CF42" s="1412"/>
      <c r="CG42" s="1412"/>
      <c r="CH42" s="1413"/>
      <c r="CI42" s="482"/>
    </row>
    <row r="43" spans="1:87" ht="5.25" customHeight="1" x14ac:dyDescent="0.2">
      <c r="A43" s="847"/>
      <c r="B43" s="1103"/>
      <c r="C43" s="1103"/>
      <c r="D43" s="1103"/>
      <c r="E43" s="1103"/>
      <c r="F43" s="1103"/>
      <c r="G43" s="1103"/>
      <c r="H43" s="1103"/>
      <c r="I43" s="1103"/>
      <c r="J43" s="1103"/>
      <c r="K43" s="1103"/>
      <c r="L43" s="1103"/>
      <c r="M43" s="1103"/>
      <c r="N43" s="1103"/>
      <c r="O43" s="1103"/>
      <c r="P43" s="1103"/>
      <c r="Q43" s="1103"/>
      <c r="R43" s="1103"/>
      <c r="S43" s="1103"/>
      <c r="T43" s="848"/>
      <c r="U43" s="870"/>
      <c r="V43" s="1105"/>
      <c r="W43" s="1105"/>
      <c r="X43" s="1105"/>
      <c r="Y43" s="1105"/>
      <c r="Z43" s="1105"/>
      <c r="AA43" s="1105"/>
      <c r="AB43" s="1105"/>
      <c r="AC43" s="1105"/>
      <c r="AD43" s="1105"/>
      <c r="AE43" s="1105"/>
      <c r="AF43" s="1105"/>
      <c r="AG43" s="1105"/>
      <c r="AH43" s="1105"/>
      <c r="AI43" s="1105"/>
      <c r="AJ43" s="1105"/>
      <c r="AK43" s="1105"/>
      <c r="AL43" s="1105"/>
      <c r="AM43" s="1106"/>
      <c r="AZ43" s="483"/>
      <c r="BA43" s="1414"/>
      <c r="BB43" s="1412"/>
      <c r="BC43" s="1412"/>
      <c r="BD43" s="1412"/>
      <c r="BE43" s="1413"/>
      <c r="BF43" s="1411" t="s">
        <v>2075</v>
      </c>
      <c r="BG43" s="1412"/>
      <c r="BH43" s="1412"/>
      <c r="BI43" s="1412"/>
      <c r="BJ43" s="1412"/>
      <c r="BK43" s="1413"/>
      <c r="BL43" s="1414"/>
      <c r="BM43" s="1412"/>
      <c r="BN43" s="1412"/>
      <c r="BO43" s="1412"/>
      <c r="BP43" s="1413"/>
      <c r="BS43" s="1414"/>
      <c r="BT43" s="1412"/>
      <c r="BU43" s="1412"/>
      <c r="BV43" s="1412"/>
      <c r="BW43" s="1413"/>
      <c r="BX43" s="1411" t="s">
        <v>2075</v>
      </c>
      <c r="BY43" s="1412"/>
      <c r="BZ43" s="1412"/>
      <c r="CA43" s="1412"/>
      <c r="CB43" s="1412"/>
      <c r="CC43" s="1413"/>
      <c r="CD43" s="1414"/>
      <c r="CE43" s="1412"/>
      <c r="CF43" s="1412"/>
      <c r="CG43" s="1412"/>
      <c r="CH43" s="1413"/>
      <c r="CI43" s="482"/>
    </row>
    <row r="44" spans="1:87" ht="5.25" customHeight="1" x14ac:dyDescent="0.2">
      <c r="A44" s="847"/>
      <c r="B44" s="1103"/>
      <c r="C44" s="1103"/>
      <c r="D44" s="1103"/>
      <c r="E44" s="1103"/>
      <c r="F44" s="1103"/>
      <c r="G44" s="1103"/>
      <c r="H44" s="1103"/>
      <c r="I44" s="1103"/>
      <c r="J44" s="1103"/>
      <c r="K44" s="1103"/>
      <c r="L44" s="1103"/>
      <c r="M44" s="1103"/>
      <c r="N44" s="1103"/>
      <c r="O44" s="1103"/>
      <c r="P44" s="1103"/>
      <c r="Q44" s="1103"/>
      <c r="R44" s="1103"/>
      <c r="S44" s="1103"/>
      <c r="T44" s="848"/>
      <c r="U44" s="1442" t="s">
        <v>9486</v>
      </c>
      <c r="V44" s="1443"/>
      <c r="W44" s="1443"/>
      <c r="X44" s="1443"/>
      <c r="Y44" s="1443"/>
      <c r="Z44" s="1443"/>
      <c r="AA44" s="1443"/>
      <c r="AB44" s="1443"/>
      <c r="AC44" s="1443"/>
      <c r="AD44" s="1443"/>
      <c r="AE44" s="1443"/>
      <c r="AF44" s="1443"/>
      <c r="AG44" s="1443"/>
      <c r="AH44" s="1443"/>
      <c r="AI44" s="1443"/>
      <c r="AJ44" s="1443"/>
      <c r="AK44" s="1443"/>
      <c r="AL44" s="1443"/>
      <c r="AM44" s="1444"/>
      <c r="AZ44" s="483"/>
      <c r="BA44" s="1415"/>
      <c r="BB44" s="1416"/>
      <c r="BC44" s="1416"/>
      <c r="BD44" s="1416"/>
      <c r="BE44" s="1417"/>
      <c r="BF44" s="1415"/>
      <c r="BG44" s="1416"/>
      <c r="BH44" s="1416"/>
      <c r="BI44" s="1416"/>
      <c r="BJ44" s="1416"/>
      <c r="BK44" s="1417"/>
      <c r="BL44" s="1415"/>
      <c r="BM44" s="1416"/>
      <c r="BN44" s="1416"/>
      <c r="BO44" s="1416"/>
      <c r="BP44" s="1417"/>
      <c r="BS44" s="1415"/>
      <c r="BT44" s="1416"/>
      <c r="BU44" s="1416"/>
      <c r="BV44" s="1416"/>
      <c r="BW44" s="1417"/>
      <c r="BX44" s="1415"/>
      <c r="BY44" s="1416"/>
      <c r="BZ44" s="1416"/>
      <c r="CA44" s="1416"/>
      <c r="CB44" s="1416"/>
      <c r="CC44" s="1417"/>
      <c r="CD44" s="1415"/>
      <c r="CE44" s="1416"/>
      <c r="CF44" s="1416"/>
      <c r="CG44" s="1416"/>
      <c r="CH44" s="1417"/>
      <c r="CI44" s="482"/>
    </row>
    <row r="45" spans="1:87" ht="5.25" customHeight="1" x14ac:dyDescent="0.2">
      <c r="A45" s="847"/>
      <c r="B45" s="1103"/>
      <c r="C45" s="1103"/>
      <c r="D45" s="1103"/>
      <c r="E45" s="1103"/>
      <c r="F45" s="1103"/>
      <c r="G45" s="1103"/>
      <c r="H45" s="1103"/>
      <c r="I45" s="1103"/>
      <c r="J45" s="1103"/>
      <c r="K45" s="1103"/>
      <c r="L45" s="1103"/>
      <c r="M45" s="1103"/>
      <c r="N45" s="1103"/>
      <c r="O45" s="1103"/>
      <c r="P45" s="1103"/>
      <c r="Q45" s="1103"/>
      <c r="R45" s="1103"/>
      <c r="S45" s="1103"/>
      <c r="T45" s="848"/>
      <c r="U45" s="1445"/>
      <c r="V45" s="1443"/>
      <c r="W45" s="1443"/>
      <c r="X45" s="1443"/>
      <c r="Y45" s="1443"/>
      <c r="Z45" s="1443"/>
      <c r="AA45" s="1443"/>
      <c r="AB45" s="1443"/>
      <c r="AC45" s="1443"/>
      <c r="AD45" s="1443"/>
      <c r="AE45" s="1443"/>
      <c r="AF45" s="1443"/>
      <c r="AG45" s="1443"/>
      <c r="AH45" s="1443"/>
      <c r="AI45" s="1443"/>
      <c r="AJ45" s="1443"/>
      <c r="AK45" s="1443"/>
      <c r="AL45" s="1443"/>
      <c r="AM45" s="1444"/>
      <c r="AZ45" s="483"/>
      <c r="BA45" s="483"/>
      <c r="BE45" s="482"/>
      <c r="BF45" s="483"/>
      <c r="BK45" s="482"/>
      <c r="BL45" s="483"/>
      <c r="BP45" s="482"/>
      <c r="BS45" s="483"/>
      <c r="BW45" s="482"/>
      <c r="BX45" s="483"/>
      <c r="CC45" s="482"/>
      <c r="CD45" s="483"/>
      <c r="CH45" s="482"/>
      <c r="CI45" s="482"/>
    </row>
    <row r="46" spans="1:87" ht="5.25" customHeight="1" x14ac:dyDescent="0.2">
      <c r="A46" s="847"/>
      <c r="B46" s="1103"/>
      <c r="C46" s="1103"/>
      <c r="D46" s="1103"/>
      <c r="E46" s="1103"/>
      <c r="F46" s="1103"/>
      <c r="G46" s="1103"/>
      <c r="H46" s="1103"/>
      <c r="I46" s="1103"/>
      <c r="J46" s="1103"/>
      <c r="K46" s="1103"/>
      <c r="L46" s="1103"/>
      <c r="M46" s="1103"/>
      <c r="N46" s="1103"/>
      <c r="O46" s="1103"/>
      <c r="P46" s="1103"/>
      <c r="Q46" s="1103"/>
      <c r="R46" s="1103"/>
      <c r="S46" s="1103"/>
      <c r="T46" s="848"/>
      <c r="U46" s="1107" t="s">
        <v>6478</v>
      </c>
      <c r="V46" s="1446"/>
      <c r="W46" s="1446"/>
      <c r="X46" s="1446"/>
      <c r="Y46" s="1446"/>
      <c r="Z46" s="1446"/>
      <c r="AA46" s="1446"/>
      <c r="AB46" s="1446"/>
      <c r="AC46" s="1446"/>
      <c r="AD46" s="1446"/>
      <c r="AE46" s="1446"/>
      <c r="AF46" s="1446"/>
      <c r="AG46" s="1446"/>
      <c r="AH46" s="1446"/>
      <c r="AI46" s="1446"/>
      <c r="AJ46" s="1446"/>
      <c r="AK46" s="1111" t="str">
        <f>CONCATENATE("č.",INDEX('LŠZ P'!A$2:AP$2002,U39,17))</f>
        <v>č.21470</v>
      </c>
      <c r="AL46" s="1112"/>
      <c r="AM46" s="1109"/>
      <c r="AZ46" s="483"/>
      <c r="BA46" s="483"/>
      <c r="BE46" s="482"/>
      <c r="BF46" s="483"/>
      <c r="BK46" s="482"/>
      <c r="BL46" s="483"/>
      <c r="BP46" s="482"/>
      <c r="BS46" s="483"/>
      <c r="BW46" s="482"/>
      <c r="BX46" s="483"/>
      <c r="CC46" s="482"/>
      <c r="CD46" s="483"/>
      <c r="CH46" s="482"/>
      <c r="CI46" s="482"/>
    </row>
    <row r="47" spans="1:87" ht="4.5" customHeight="1" x14ac:dyDescent="0.2">
      <c r="A47" s="847"/>
      <c r="B47" s="1103"/>
      <c r="C47" s="1103"/>
      <c r="D47" s="1103"/>
      <c r="E47" s="1103"/>
      <c r="F47" s="1103"/>
      <c r="G47" s="1103"/>
      <c r="H47" s="1103"/>
      <c r="I47" s="1103"/>
      <c r="J47" s="1103"/>
      <c r="K47" s="1103"/>
      <c r="L47" s="1103"/>
      <c r="M47" s="1103"/>
      <c r="N47" s="1103"/>
      <c r="O47" s="1103"/>
      <c r="P47" s="1103"/>
      <c r="Q47" s="1103"/>
      <c r="R47" s="1103"/>
      <c r="S47" s="1103"/>
      <c r="T47" s="848"/>
      <c r="U47" s="1447"/>
      <c r="V47" s="1446"/>
      <c r="W47" s="1446"/>
      <c r="X47" s="1446"/>
      <c r="Y47" s="1446"/>
      <c r="Z47" s="1446"/>
      <c r="AA47" s="1446"/>
      <c r="AB47" s="1446"/>
      <c r="AC47" s="1446"/>
      <c r="AD47" s="1446"/>
      <c r="AE47" s="1446"/>
      <c r="AF47" s="1446"/>
      <c r="AG47" s="1446"/>
      <c r="AH47" s="1446"/>
      <c r="AI47" s="1446"/>
      <c r="AJ47" s="1446"/>
      <c r="AK47" s="1112"/>
      <c r="AL47" s="1112"/>
      <c r="AM47" s="1109"/>
      <c r="AZ47" s="483"/>
      <c r="BA47" s="483"/>
      <c r="BE47" s="482"/>
      <c r="BF47" s="483"/>
      <c r="BK47" s="482"/>
      <c r="BL47" s="483"/>
      <c r="BP47" s="482"/>
      <c r="BS47" s="483"/>
      <c r="BW47" s="482"/>
      <c r="BX47" s="483"/>
      <c r="CC47" s="482"/>
      <c r="CD47" s="483"/>
      <c r="CH47" s="482"/>
      <c r="CI47" s="482"/>
    </row>
    <row r="48" spans="1:87" ht="3.75" customHeight="1" x14ac:dyDescent="0.2">
      <c r="A48" s="847"/>
      <c r="B48" s="1114" t="s">
        <v>383</v>
      </c>
      <c r="C48" s="1115"/>
      <c r="D48" s="1115"/>
      <c r="E48" s="1115"/>
      <c r="F48" s="1115"/>
      <c r="G48" s="1115"/>
      <c r="H48" s="1115"/>
      <c r="I48" s="1115"/>
      <c r="J48" s="1115"/>
      <c r="K48" s="1115"/>
      <c r="L48" s="1115"/>
      <c r="M48" s="1115"/>
      <c r="N48" s="1115"/>
      <c r="O48" s="864"/>
      <c r="P48" s="1248" t="str">
        <f>INDEX('LŠZ P'!A$2:AP$2002,U39,28)</f>
        <v>EN-B</v>
      </c>
      <c r="Q48" s="1249"/>
      <c r="R48" s="1249"/>
      <c r="S48" s="1250"/>
      <c r="T48" s="848"/>
      <c r="U48" s="863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65"/>
      <c r="AZ48" s="488"/>
      <c r="BA48" s="488"/>
      <c r="BB48" s="489"/>
      <c r="BC48" s="489"/>
      <c r="BD48" s="489"/>
      <c r="BE48" s="493"/>
      <c r="BF48" s="488"/>
      <c r="BG48" s="489"/>
      <c r="BH48" s="489"/>
      <c r="BI48" s="489"/>
      <c r="BJ48" s="489"/>
      <c r="BK48" s="495"/>
      <c r="BL48" s="494"/>
      <c r="BM48" s="478"/>
      <c r="BN48" s="478"/>
      <c r="BO48" s="478"/>
      <c r="BP48" s="495"/>
      <c r="BQ48" s="478"/>
      <c r="BR48" s="478"/>
      <c r="BS48" s="494"/>
      <c r="BT48" s="478"/>
      <c r="BU48" s="478"/>
      <c r="BV48" s="478"/>
      <c r="BW48" s="482"/>
      <c r="BX48" s="483"/>
      <c r="CC48" s="482"/>
      <c r="CD48" s="483"/>
      <c r="CH48" s="482"/>
      <c r="CI48" s="482"/>
    </row>
    <row r="49" spans="1:87" ht="4.5" customHeight="1" x14ac:dyDescent="0.2">
      <c r="A49" s="847"/>
      <c r="B49" s="1115"/>
      <c r="C49" s="1115"/>
      <c r="D49" s="1115"/>
      <c r="E49" s="1115"/>
      <c r="F49" s="1115"/>
      <c r="G49" s="1115"/>
      <c r="H49" s="1115"/>
      <c r="I49" s="1115"/>
      <c r="J49" s="1115"/>
      <c r="K49" s="1115"/>
      <c r="L49" s="1115"/>
      <c r="M49" s="1115"/>
      <c r="N49" s="1115"/>
      <c r="O49" s="866"/>
      <c r="P49" s="1251"/>
      <c r="Q49" s="1252"/>
      <c r="R49" s="1252"/>
      <c r="S49" s="1253"/>
      <c r="T49" s="848"/>
      <c r="U49" s="847"/>
      <c r="V49" s="1116" t="s">
        <v>2286</v>
      </c>
      <c r="W49" s="1116"/>
      <c r="X49" s="1116"/>
      <c r="Y49" s="1116"/>
      <c r="Z49" s="1117" t="s">
        <v>2287</v>
      </c>
      <c r="AA49" s="1118"/>
      <c r="AB49" s="1118"/>
      <c r="AC49" s="1118"/>
      <c r="AD49" s="1118"/>
      <c r="AE49" s="1118"/>
      <c r="AF49" s="1118"/>
      <c r="AG49" s="1118"/>
      <c r="AH49" s="1118"/>
      <c r="AI49" s="1118"/>
      <c r="AJ49" s="1118"/>
      <c r="AK49" s="1118"/>
      <c r="AL49" s="1119"/>
      <c r="AM49" s="848"/>
      <c r="AZ49" s="488"/>
      <c r="BA49" s="488"/>
      <c r="BB49" s="489"/>
      <c r="BC49" s="489"/>
      <c r="BD49" s="489"/>
      <c r="BE49" s="493"/>
      <c r="BF49" s="488"/>
      <c r="BG49" s="489"/>
      <c r="BH49" s="489"/>
      <c r="BI49" s="489"/>
      <c r="BJ49" s="489"/>
      <c r="BK49" s="482"/>
      <c r="BL49" s="483"/>
      <c r="BP49" s="482"/>
      <c r="BS49" s="483"/>
      <c r="BW49" s="482"/>
      <c r="BX49" s="483"/>
      <c r="CC49" s="482"/>
      <c r="CD49" s="483"/>
      <c r="CH49" s="482"/>
      <c r="CI49" s="482"/>
    </row>
    <row r="50" spans="1:87" ht="4.5" customHeight="1" x14ac:dyDescent="0.2">
      <c r="A50" s="847"/>
      <c r="B50" s="1078" t="s">
        <v>1078</v>
      </c>
      <c r="C50" s="1078"/>
      <c r="D50" s="1078"/>
      <c r="E50" s="1078"/>
      <c r="F50" s="1078"/>
      <c r="G50" s="1078"/>
      <c r="H50" s="1078"/>
      <c r="I50" s="1078"/>
      <c r="J50" s="1079" t="str">
        <f>CONCATENATE("O-PG / ",INDEX('LŠZ P'!A$2:AP2002,U39,38)," place")</f>
        <v>O-PG / 1 place</v>
      </c>
      <c r="K50" s="1080"/>
      <c r="L50" s="1080"/>
      <c r="M50" s="1080"/>
      <c r="N50" s="1081"/>
      <c r="O50" s="867"/>
      <c r="P50" s="1251"/>
      <c r="Q50" s="1252"/>
      <c r="R50" s="1252"/>
      <c r="S50" s="1253"/>
      <c r="T50" s="848"/>
      <c r="U50" s="847"/>
      <c r="V50" s="1116"/>
      <c r="W50" s="1116"/>
      <c r="X50" s="1116"/>
      <c r="Y50" s="1116"/>
      <c r="Z50" s="1120"/>
      <c r="AA50" s="1121"/>
      <c r="AB50" s="1121"/>
      <c r="AC50" s="1121"/>
      <c r="AD50" s="1121"/>
      <c r="AE50" s="1121"/>
      <c r="AF50" s="1121"/>
      <c r="AG50" s="1121"/>
      <c r="AH50" s="1121"/>
      <c r="AI50" s="1121"/>
      <c r="AJ50" s="1121"/>
      <c r="AK50" s="1121"/>
      <c r="AL50" s="1122"/>
      <c r="AM50" s="848"/>
      <c r="AZ50" s="488"/>
      <c r="BA50" s="488"/>
      <c r="BB50" s="489"/>
      <c r="BC50" s="489"/>
      <c r="BD50" s="489"/>
      <c r="BE50" s="493"/>
      <c r="BF50" s="488"/>
      <c r="BG50" s="489"/>
      <c r="BH50" s="489"/>
      <c r="BI50" s="489"/>
      <c r="BJ50" s="489"/>
      <c r="BK50" s="482"/>
      <c r="BL50" s="483"/>
      <c r="BP50" s="482"/>
      <c r="BS50" s="483"/>
      <c r="BW50" s="482"/>
      <c r="BX50" s="483"/>
      <c r="CC50" s="482"/>
      <c r="CD50" s="483"/>
      <c r="CH50" s="482"/>
      <c r="CI50" s="482"/>
    </row>
    <row r="51" spans="1:87" ht="3.75" customHeight="1" x14ac:dyDescent="0.2">
      <c r="A51" s="847"/>
      <c r="B51" s="1078"/>
      <c r="C51" s="1078"/>
      <c r="D51" s="1078"/>
      <c r="E51" s="1078"/>
      <c r="F51" s="1078"/>
      <c r="G51" s="1078"/>
      <c r="H51" s="1078"/>
      <c r="I51" s="1078"/>
      <c r="J51" s="1082"/>
      <c r="K51" s="1083"/>
      <c r="L51" s="1083"/>
      <c r="M51" s="1083"/>
      <c r="N51" s="1084"/>
      <c r="O51" s="867"/>
      <c r="P51" s="1254"/>
      <c r="Q51" s="1255"/>
      <c r="R51" s="1255"/>
      <c r="S51" s="1256"/>
      <c r="T51" s="848"/>
      <c r="U51" s="847"/>
      <c r="V51" s="852"/>
      <c r="W51" s="852"/>
      <c r="X51" s="852"/>
      <c r="Y51" s="852"/>
      <c r="Z51" s="1265" t="str">
        <f>CONCATENATE(INDEX('LŠZ P'!A$2:AP$2002,U39,3)," (",INDEX('LŠZ P'!A$2:AP$2002,U39,9),")")</f>
        <v>CHARGER 28 (MAC PARA TECHN.)</v>
      </c>
      <c r="AA51" s="1266"/>
      <c r="AB51" s="1266"/>
      <c r="AC51" s="1266"/>
      <c r="AD51" s="1266"/>
      <c r="AE51" s="1266"/>
      <c r="AF51" s="1266"/>
      <c r="AG51" s="1266"/>
      <c r="AH51" s="1266"/>
      <c r="AI51" s="1266"/>
      <c r="AJ51" s="1266"/>
      <c r="AK51" s="1266"/>
      <c r="AL51" s="1267"/>
      <c r="AM51" s="848"/>
      <c r="AZ51" s="488"/>
      <c r="BA51" s="488"/>
      <c r="BB51" s="489"/>
      <c r="BC51" s="489"/>
      <c r="BD51" s="489"/>
      <c r="BE51" s="493"/>
      <c r="BF51" s="488"/>
      <c r="BG51" s="489"/>
      <c r="BH51" s="489"/>
      <c r="BI51" s="489"/>
      <c r="BJ51" s="489"/>
      <c r="BK51" s="482"/>
      <c r="BL51" s="483"/>
      <c r="BP51" s="482"/>
      <c r="BS51" s="483"/>
      <c r="BW51" s="482"/>
      <c r="BX51" s="483"/>
      <c r="CC51" s="482"/>
      <c r="CD51" s="483"/>
      <c r="CH51" s="482"/>
      <c r="CI51" s="482"/>
    </row>
    <row r="52" spans="1:87" ht="5.25" customHeight="1" x14ac:dyDescent="0.2">
      <c r="A52" s="847"/>
      <c r="B52" s="1124" t="s">
        <v>10150</v>
      </c>
      <c r="C52" s="1125"/>
      <c r="D52" s="1125"/>
      <c r="E52" s="1125"/>
      <c r="F52" s="1125"/>
      <c r="G52" s="1125"/>
      <c r="H52" s="1125"/>
      <c r="I52" s="1125"/>
      <c r="J52" s="1125"/>
      <c r="K52" s="1125"/>
      <c r="L52" s="1125"/>
      <c r="M52" s="1125"/>
      <c r="N52" s="1125"/>
      <c r="O52" s="1125"/>
      <c r="P52" s="1125"/>
      <c r="Q52" s="1125"/>
      <c r="R52" s="1125"/>
      <c r="S52" s="1126"/>
      <c r="T52" s="848"/>
      <c r="U52" s="847"/>
      <c r="V52" s="1078" t="s">
        <v>903</v>
      </c>
      <c r="W52" s="1078"/>
      <c r="X52" s="1078"/>
      <c r="Y52" s="1078"/>
      <c r="Z52" s="1265"/>
      <c r="AA52" s="1266"/>
      <c r="AB52" s="1266"/>
      <c r="AC52" s="1266"/>
      <c r="AD52" s="1266"/>
      <c r="AE52" s="1266"/>
      <c r="AF52" s="1266"/>
      <c r="AG52" s="1266"/>
      <c r="AH52" s="1266"/>
      <c r="AI52" s="1266"/>
      <c r="AJ52" s="1266"/>
      <c r="AK52" s="1266"/>
      <c r="AL52" s="1267"/>
      <c r="AM52" s="848"/>
      <c r="AZ52" s="488"/>
      <c r="BA52" s="488"/>
      <c r="BB52" s="489"/>
      <c r="BC52" s="489"/>
      <c r="BD52" s="489"/>
      <c r="BE52" s="493"/>
      <c r="BF52" s="488"/>
      <c r="BG52" s="489"/>
      <c r="BH52" s="489"/>
      <c r="BI52" s="489"/>
      <c r="BJ52" s="489"/>
      <c r="BK52" s="482"/>
      <c r="BL52" s="483"/>
      <c r="BP52" s="482"/>
      <c r="BS52" s="483"/>
      <c r="BW52" s="482"/>
      <c r="BX52" s="483"/>
      <c r="CC52" s="482"/>
      <c r="CD52" s="483"/>
      <c r="CH52" s="482"/>
      <c r="CI52" s="482"/>
    </row>
    <row r="53" spans="1:87" ht="4.5" customHeight="1" x14ac:dyDescent="0.2">
      <c r="A53" s="847"/>
      <c r="B53" s="1127"/>
      <c r="C53" s="1128"/>
      <c r="D53" s="1128"/>
      <c r="E53" s="1128"/>
      <c r="F53" s="1128"/>
      <c r="G53" s="1128"/>
      <c r="H53" s="1128"/>
      <c r="I53" s="1128"/>
      <c r="J53" s="1128"/>
      <c r="K53" s="1128"/>
      <c r="L53" s="1128"/>
      <c r="M53" s="1128"/>
      <c r="N53" s="1128"/>
      <c r="O53" s="1128"/>
      <c r="P53" s="1128"/>
      <c r="Q53" s="1128"/>
      <c r="R53" s="1128"/>
      <c r="S53" s="1129"/>
      <c r="T53" s="848"/>
      <c r="U53" s="847"/>
      <c r="V53" s="1078"/>
      <c r="W53" s="1078"/>
      <c r="X53" s="1078"/>
      <c r="Y53" s="1078"/>
      <c r="Z53" s="1265"/>
      <c r="AA53" s="1266"/>
      <c r="AB53" s="1266"/>
      <c r="AC53" s="1266"/>
      <c r="AD53" s="1266"/>
      <c r="AE53" s="1266"/>
      <c r="AF53" s="1266"/>
      <c r="AG53" s="1266"/>
      <c r="AH53" s="1266"/>
      <c r="AI53" s="1266"/>
      <c r="AJ53" s="1266"/>
      <c r="AK53" s="1266"/>
      <c r="AL53" s="1267"/>
      <c r="AM53" s="848"/>
      <c r="AZ53" s="488"/>
      <c r="BA53" s="488"/>
      <c r="BB53" s="489"/>
      <c r="BC53" s="489"/>
      <c r="BD53" s="489"/>
      <c r="BE53" s="493"/>
      <c r="BF53" s="488"/>
      <c r="BG53" s="489"/>
      <c r="BH53" s="489"/>
      <c r="BI53" s="489"/>
      <c r="BJ53" s="489"/>
      <c r="BK53" s="482"/>
      <c r="BL53" s="483"/>
      <c r="BP53" s="482"/>
      <c r="BS53" s="483"/>
      <c r="BW53" s="482"/>
      <c r="BX53" s="483"/>
      <c r="CC53" s="482"/>
      <c r="CD53" s="483"/>
      <c r="CH53" s="482"/>
      <c r="CI53" s="482"/>
    </row>
    <row r="54" spans="1:87" ht="3.75" customHeight="1" x14ac:dyDescent="0.2">
      <c r="A54" s="847"/>
      <c r="B54" s="1127"/>
      <c r="C54" s="1128"/>
      <c r="D54" s="1128"/>
      <c r="E54" s="1128"/>
      <c r="F54" s="1128"/>
      <c r="G54" s="1128"/>
      <c r="H54" s="1128"/>
      <c r="I54" s="1128"/>
      <c r="J54" s="1128"/>
      <c r="K54" s="1128"/>
      <c r="L54" s="1128"/>
      <c r="M54" s="1128"/>
      <c r="N54" s="1128"/>
      <c r="O54" s="1128"/>
      <c r="P54" s="1128"/>
      <c r="Q54" s="1128"/>
      <c r="R54" s="1128"/>
      <c r="S54" s="1129"/>
      <c r="T54" s="848"/>
      <c r="U54" s="847"/>
      <c r="V54" s="852"/>
      <c r="W54" s="852"/>
      <c r="X54" s="852"/>
      <c r="Y54" s="852"/>
      <c r="Z54" s="1268"/>
      <c r="AA54" s="1269"/>
      <c r="AB54" s="1269"/>
      <c r="AC54" s="1269"/>
      <c r="AD54" s="1269"/>
      <c r="AE54" s="1269"/>
      <c r="AF54" s="1269"/>
      <c r="AG54" s="1269"/>
      <c r="AH54" s="1269"/>
      <c r="AI54" s="1269"/>
      <c r="AJ54" s="1269"/>
      <c r="AK54" s="1269"/>
      <c r="AL54" s="1270"/>
      <c r="AM54" s="848"/>
      <c r="AZ54" s="488"/>
      <c r="BA54" s="488"/>
      <c r="BB54" s="489"/>
      <c r="BC54" s="489"/>
      <c r="BD54" s="489"/>
      <c r="BE54" s="493"/>
      <c r="BF54" s="488"/>
      <c r="BG54" s="489"/>
      <c r="BH54" s="489"/>
      <c r="BI54" s="489"/>
      <c r="BJ54" s="489"/>
      <c r="BK54" s="482"/>
      <c r="BL54" s="483"/>
      <c r="BP54" s="482"/>
      <c r="BS54" s="483"/>
      <c r="BW54" s="482"/>
      <c r="BX54" s="483"/>
      <c r="CC54" s="482"/>
      <c r="CD54" s="483"/>
      <c r="CH54" s="482"/>
      <c r="CI54" s="482"/>
    </row>
    <row r="55" spans="1:87" ht="3" customHeight="1" x14ac:dyDescent="0.2">
      <c r="A55" s="847"/>
      <c r="B55" s="1127"/>
      <c r="C55" s="1128"/>
      <c r="D55" s="1128"/>
      <c r="E55" s="1128"/>
      <c r="F55" s="1128"/>
      <c r="G55" s="1128"/>
      <c r="H55" s="1128"/>
      <c r="I55" s="1128"/>
      <c r="J55" s="1128"/>
      <c r="K55" s="1128"/>
      <c r="L55" s="1128"/>
      <c r="M55" s="1128"/>
      <c r="N55" s="1128"/>
      <c r="O55" s="1128"/>
      <c r="P55" s="1128"/>
      <c r="Q55" s="1128"/>
      <c r="R55" s="1128"/>
      <c r="S55" s="1129"/>
      <c r="T55" s="848"/>
      <c r="U55" s="847"/>
      <c r="V55" s="852"/>
      <c r="W55" s="852"/>
      <c r="X55" s="852"/>
      <c r="Y55" s="852"/>
      <c r="Z55" s="852"/>
      <c r="AA55" s="852"/>
      <c r="AB55" s="852"/>
      <c r="AC55" s="852"/>
      <c r="AD55" s="852"/>
      <c r="AE55" s="852"/>
      <c r="AF55" s="852"/>
      <c r="AG55" s="852"/>
      <c r="AH55" s="852"/>
      <c r="AI55" s="852"/>
      <c r="AJ55" s="852"/>
      <c r="AK55" s="852"/>
      <c r="AL55" s="852"/>
      <c r="AM55" s="848"/>
      <c r="AZ55" s="488"/>
      <c r="BA55" s="491"/>
      <c r="BB55" s="490"/>
      <c r="BC55" s="490"/>
      <c r="BD55" s="490"/>
      <c r="BE55" s="492"/>
      <c r="BF55" s="491"/>
      <c r="BG55" s="490"/>
      <c r="BH55" s="490"/>
      <c r="BI55" s="490"/>
      <c r="BJ55" s="490"/>
      <c r="BK55" s="479"/>
      <c r="BL55" s="481"/>
      <c r="BM55" s="480"/>
      <c r="BN55" s="480"/>
      <c r="BO55" s="480"/>
      <c r="BP55" s="479"/>
      <c r="BS55" s="481"/>
      <c r="BT55" s="480"/>
      <c r="BU55" s="480"/>
      <c r="BV55" s="480"/>
      <c r="BW55" s="479"/>
      <c r="BX55" s="481"/>
      <c r="BY55" s="480"/>
      <c r="BZ55" s="480"/>
      <c r="CA55" s="480"/>
      <c r="CB55" s="480"/>
      <c r="CC55" s="479"/>
      <c r="CD55" s="481"/>
      <c r="CE55" s="480"/>
      <c r="CF55" s="480"/>
      <c r="CG55" s="480"/>
      <c r="CH55" s="479"/>
      <c r="CI55" s="482"/>
    </row>
    <row r="56" spans="1:87" ht="9" customHeight="1" x14ac:dyDescent="0.2">
      <c r="A56" s="847"/>
      <c r="B56" s="1127"/>
      <c r="C56" s="1128"/>
      <c r="D56" s="1128"/>
      <c r="E56" s="1128"/>
      <c r="F56" s="1128"/>
      <c r="G56" s="1128"/>
      <c r="H56" s="1128"/>
      <c r="I56" s="1128"/>
      <c r="J56" s="1128"/>
      <c r="K56" s="1128"/>
      <c r="L56" s="1128"/>
      <c r="M56" s="1128"/>
      <c r="N56" s="1128"/>
      <c r="O56" s="1128"/>
      <c r="P56" s="1128"/>
      <c r="Q56" s="1128"/>
      <c r="R56" s="1128"/>
      <c r="S56" s="1129"/>
      <c r="T56" s="848"/>
      <c r="U56" s="847"/>
      <c r="V56" s="1123" t="s">
        <v>1981</v>
      </c>
      <c r="W56" s="1123"/>
      <c r="X56" s="1123"/>
      <c r="Y56" s="1123"/>
      <c r="Z56" s="1123"/>
      <c r="AA56" s="1123"/>
      <c r="AB56" s="1123"/>
      <c r="AC56" s="1133" t="str">
        <f>INDEX('LŠZ P'!A$2:AP$2002,U39,5)</f>
        <v>OM-P161</v>
      </c>
      <c r="AD56" s="1134"/>
      <c r="AE56" s="1134"/>
      <c r="AF56" s="1134"/>
      <c r="AG56" s="1134"/>
      <c r="AH56" s="1134"/>
      <c r="AI56" s="1134"/>
      <c r="AJ56" s="1134"/>
      <c r="AK56" s="1134"/>
      <c r="AL56" s="1135"/>
      <c r="AM56" s="848"/>
      <c r="AZ56" s="488"/>
      <c r="BA56" s="489"/>
      <c r="BB56" s="489"/>
      <c r="BC56" s="489"/>
      <c r="CI56" s="482"/>
    </row>
    <row r="57" spans="1:87" ht="4.5" customHeight="1" x14ac:dyDescent="0.2">
      <c r="A57" s="847"/>
      <c r="B57" s="1127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  <c r="P57" s="1128"/>
      <c r="Q57" s="1128"/>
      <c r="R57" s="1128"/>
      <c r="S57" s="1129"/>
      <c r="T57" s="848"/>
      <c r="U57" s="847"/>
      <c r="V57" s="852"/>
      <c r="W57" s="852"/>
      <c r="X57" s="852"/>
      <c r="Y57" s="852"/>
      <c r="Z57" s="852"/>
      <c r="AA57" s="852"/>
      <c r="AB57" s="852"/>
      <c r="AC57" s="1136"/>
      <c r="AD57" s="1137"/>
      <c r="AE57" s="1137"/>
      <c r="AF57" s="1137"/>
      <c r="AG57" s="1137"/>
      <c r="AH57" s="1137"/>
      <c r="AI57" s="1137"/>
      <c r="AJ57" s="1137"/>
      <c r="AK57" s="1137"/>
      <c r="AL57" s="1138"/>
      <c r="AM57" s="848"/>
      <c r="AZ57" s="488"/>
      <c r="BA57" s="487"/>
      <c r="BB57" s="486"/>
      <c r="BC57" s="486"/>
      <c r="BD57" s="485"/>
      <c r="BE57" s="484"/>
      <c r="BF57" s="1428" t="s">
        <v>5592</v>
      </c>
      <c r="BG57" s="1429"/>
      <c r="BH57" s="1429"/>
      <c r="BI57" s="1429"/>
      <c r="BJ57" s="1429"/>
      <c r="BK57" s="1430"/>
      <c r="BL57" s="96"/>
      <c r="BM57" s="485"/>
      <c r="BN57" s="485"/>
      <c r="BO57" s="485"/>
      <c r="BP57" s="484"/>
      <c r="BS57" s="96"/>
      <c r="BT57" s="485"/>
      <c r="BU57" s="485"/>
      <c r="BV57" s="485"/>
      <c r="BW57" s="484"/>
      <c r="BX57" s="1428" t="s">
        <v>5592</v>
      </c>
      <c r="BY57" s="1429"/>
      <c r="BZ57" s="1429"/>
      <c r="CA57" s="1429"/>
      <c r="CB57" s="1429"/>
      <c r="CC57" s="1430"/>
      <c r="CD57" s="96"/>
      <c r="CE57" s="485"/>
      <c r="CF57" s="485"/>
      <c r="CG57" s="485"/>
      <c r="CH57" s="484"/>
      <c r="CI57" s="482"/>
    </row>
    <row r="58" spans="1:87" ht="4.5" customHeight="1" x14ac:dyDescent="0.2">
      <c r="A58" s="847"/>
      <c r="B58" s="1130"/>
      <c r="C58" s="1131"/>
      <c r="D58" s="1131"/>
      <c r="E58" s="1131"/>
      <c r="F58" s="1131"/>
      <c r="G58" s="1131"/>
      <c r="H58" s="1131"/>
      <c r="I58" s="1131"/>
      <c r="J58" s="1131"/>
      <c r="K58" s="1131"/>
      <c r="L58" s="1131"/>
      <c r="M58" s="1131"/>
      <c r="N58" s="1131"/>
      <c r="O58" s="1131"/>
      <c r="P58" s="1131"/>
      <c r="Q58" s="1131"/>
      <c r="R58" s="1131"/>
      <c r="S58" s="1132"/>
      <c r="T58" s="848"/>
      <c r="U58" s="847"/>
      <c r="V58" s="1123" t="s">
        <v>1982</v>
      </c>
      <c r="W58" s="1123"/>
      <c r="X58" s="1123"/>
      <c r="Y58" s="1123"/>
      <c r="Z58" s="1123"/>
      <c r="AA58" s="1123"/>
      <c r="AB58" s="1123"/>
      <c r="AC58" s="1139"/>
      <c r="AD58" s="1137"/>
      <c r="AE58" s="1137"/>
      <c r="AF58" s="1137"/>
      <c r="AG58" s="1137"/>
      <c r="AH58" s="1137"/>
      <c r="AI58" s="1137"/>
      <c r="AJ58" s="1137"/>
      <c r="AK58" s="1137"/>
      <c r="AL58" s="1138"/>
      <c r="AM58" s="848"/>
      <c r="AZ58" s="483"/>
      <c r="BA58" s="483"/>
      <c r="BE58" s="482"/>
      <c r="BF58" s="1431"/>
      <c r="BG58" s="1432"/>
      <c r="BH58" s="1432"/>
      <c r="BI58" s="1432"/>
      <c r="BJ58" s="1432"/>
      <c r="BK58" s="1433"/>
      <c r="BL58" s="483"/>
      <c r="BP58" s="482"/>
      <c r="BS58" s="483"/>
      <c r="BW58" s="482"/>
      <c r="BX58" s="1431"/>
      <c r="BY58" s="1432"/>
      <c r="BZ58" s="1432"/>
      <c r="CA58" s="1432"/>
      <c r="CB58" s="1432"/>
      <c r="CC58" s="1433"/>
      <c r="CD58" s="483"/>
      <c r="CH58" s="482"/>
      <c r="CI58" s="482"/>
    </row>
    <row r="59" spans="1:87" ht="3.75" customHeight="1" x14ac:dyDescent="0.2">
      <c r="A59" s="847"/>
      <c r="B59" s="864"/>
      <c r="C59" s="864"/>
      <c r="D59" s="864"/>
      <c r="E59" s="864"/>
      <c r="F59" s="864"/>
      <c r="G59" s="864"/>
      <c r="H59" s="864"/>
      <c r="I59" s="864"/>
      <c r="J59" s="864"/>
      <c r="K59" s="864"/>
      <c r="L59" s="864"/>
      <c r="M59" s="864"/>
      <c r="N59" s="864"/>
      <c r="O59" s="864"/>
      <c r="P59" s="864"/>
      <c r="Q59" s="864"/>
      <c r="R59" s="864"/>
      <c r="S59" s="864"/>
      <c r="T59" s="848"/>
      <c r="U59" s="847"/>
      <c r="V59" s="1123"/>
      <c r="W59" s="1123"/>
      <c r="X59" s="1123"/>
      <c r="Y59" s="1123"/>
      <c r="Z59" s="1123"/>
      <c r="AA59" s="1123"/>
      <c r="AB59" s="1123"/>
      <c r="AC59" s="1140"/>
      <c r="AD59" s="1141"/>
      <c r="AE59" s="1141"/>
      <c r="AF59" s="1141"/>
      <c r="AG59" s="1141"/>
      <c r="AH59" s="1141"/>
      <c r="AI59" s="1141"/>
      <c r="AJ59" s="1141"/>
      <c r="AK59" s="1141"/>
      <c r="AL59" s="1142"/>
      <c r="AM59" s="848"/>
      <c r="AZ59" s="483"/>
      <c r="BA59" s="1411" t="s">
        <v>2073</v>
      </c>
      <c r="BB59" s="1412"/>
      <c r="BC59" s="1412"/>
      <c r="BD59" s="1412"/>
      <c r="BE59" s="1413"/>
      <c r="BF59" s="1431"/>
      <c r="BG59" s="1432"/>
      <c r="BH59" s="1432"/>
      <c r="BI59" s="1432"/>
      <c r="BJ59" s="1432"/>
      <c r="BK59" s="1433"/>
      <c r="BL59" s="1411" t="s">
        <v>2074</v>
      </c>
      <c r="BM59" s="1412"/>
      <c r="BN59" s="1412"/>
      <c r="BO59" s="1412"/>
      <c r="BP59" s="1413"/>
      <c r="BS59" s="1411" t="s">
        <v>2073</v>
      </c>
      <c r="BT59" s="1412"/>
      <c r="BU59" s="1412"/>
      <c r="BV59" s="1412"/>
      <c r="BW59" s="1413"/>
      <c r="BX59" s="1431"/>
      <c r="BY59" s="1432"/>
      <c r="BZ59" s="1432"/>
      <c r="CA59" s="1432"/>
      <c r="CB59" s="1432"/>
      <c r="CC59" s="1433"/>
      <c r="CD59" s="1411" t="s">
        <v>2074</v>
      </c>
      <c r="CE59" s="1412"/>
      <c r="CF59" s="1412"/>
      <c r="CG59" s="1412"/>
      <c r="CH59" s="1413"/>
      <c r="CI59" s="482"/>
    </row>
    <row r="60" spans="1:87" ht="5.25" customHeight="1" x14ac:dyDescent="0.2">
      <c r="A60" s="847"/>
      <c r="B60" s="1143" t="s">
        <v>2255</v>
      </c>
      <c r="C60" s="1144"/>
      <c r="D60" s="1144"/>
      <c r="E60" s="1144"/>
      <c r="F60" s="1144"/>
      <c r="G60" s="1144"/>
      <c r="H60" s="1145"/>
      <c r="I60" s="1143" t="s">
        <v>5415</v>
      </c>
      <c r="J60" s="1144"/>
      <c r="K60" s="1144"/>
      <c r="L60" s="1145"/>
      <c r="M60" s="1152" t="s">
        <v>5416</v>
      </c>
      <c r="N60" s="1153"/>
      <c r="O60" s="1153"/>
      <c r="P60" s="1154"/>
      <c r="Q60" s="1152" t="s">
        <v>5417</v>
      </c>
      <c r="R60" s="1257"/>
      <c r="S60" s="1258"/>
      <c r="T60" s="848"/>
      <c r="U60" s="847"/>
      <c r="V60" s="852"/>
      <c r="W60" s="852"/>
      <c r="X60" s="852"/>
      <c r="Y60" s="852"/>
      <c r="Z60" s="852"/>
      <c r="AA60" s="852"/>
      <c r="AB60" s="852"/>
      <c r="AC60" s="852"/>
      <c r="AD60" s="852"/>
      <c r="AE60" s="852"/>
      <c r="AF60" s="852"/>
      <c r="AG60" s="852"/>
      <c r="AH60" s="852"/>
      <c r="AI60" s="852"/>
      <c r="AJ60" s="852"/>
      <c r="AK60" s="852"/>
      <c r="AL60" s="852"/>
      <c r="AM60" s="848"/>
      <c r="AZ60" s="483"/>
      <c r="BA60" s="1414"/>
      <c r="BB60" s="1412"/>
      <c r="BC60" s="1412"/>
      <c r="BD60" s="1412"/>
      <c r="BE60" s="1413"/>
      <c r="BF60" s="1411" t="s">
        <v>2075</v>
      </c>
      <c r="BG60" s="1412"/>
      <c r="BH60" s="1412"/>
      <c r="BI60" s="1412"/>
      <c r="BJ60" s="1412"/>
      <c r="BK60" s="1413"/>
      <c r="BL60" s="1414"/>
      <c r="BM60" s="1412"/>
      <c r="BN60" s="1412"/>
      <c r="BO60" s="1412"/>
      <c r="BP60" s="1413"/>
      <c r="BS60" s="1414"/>
      <c r="BT60" s="1412"/>
      <c r="BU60" s="1412"/>
      <c r="BV60" s="1412"/>
      <c r="BW60" s="1413"/>
      <c r="BX60" s="1411" t="s">
        <v>2075</v>
      </c>
      <c r="BY60" s="1412"/>
      <c r="BZ60" s="1412"/>
      <c r="CA60" s="1412"/>
      <c r="CB60" s="1412"/>
      <c r="CC60" s="1413"/>
      <c r="CD60" s="1414"/>
      <c r="CE60" s="1412"/>
      <c r="CF60" s="1412"/>
      <c r="CG60" s="1412"/>
      <c r="CH60" s="1413"/>
      <c r="CI60" s="482"/>
    </row>
    <row r="61" spans="1:87" ht="4.5" customHeight="1" x14ac:dyDescent="0.2">
      <c r="A61" s="847"/>
      <c r="B61" s="1146"/>
      <c r="C61" s="1147"/>
      <c r="D61" s="1147"/>
      <c r="E61" s="1147"/>
      <c r="F61" s="1147"/>
      <c r="G61" s="1147"/>
      <c r="H61" s="1148"/>
      <c r="I61" s="1146"/>
      <c r="J61" s="1147"/>
      <c r="K61" s="1147"/>
      <c r="L61" s="1148"/>
      <c r="M61" s="1155"/>
      <c r="N61" s="1156"/>
      <c r="O61" s="1156"/>
      <c r="P61" s="1157"/>
      <c r="Q61" s="1259"/>
      <c r="R61" s="1260"/>
      <c r="S61" s="1261"/>
      <c r="T61" s="848"/>
      <c r="U61" s="847"/>
      <c r="V61" s="1296" t="s">
        <v>2253</v>
      </c>
      <c r="W61" s="1296"/>
      <c r="X61" s="1296"/>
      <c r="Y61" s="1296"/>
      <c r="Z61" s="1296"/>
      <c r="AA61" s="1296"/>
      <c r="AB61" s="1296"/>
      <c r="AC61" s="1216" t="str">
        <f>CONCATENATE(INDEX('LŠZ P'!A$2:AP$2002,U39,11),"                                                                                                     ",INDEX('LŠZ P'!A$2:AP$2002,U39,24),", ",INDEX('LŠZ P'!A$2:AP$2002,U39,25),"                                                 ",INDEX('LŠZ P'!A$2:AP$2002,U39,12))</f>
        <v>Martin FAJNA                                                                                                     Medová 445/20, Lednické Rovne                                                 18.1.1974</v>
      </c>
      <c r="AD61" s="1434"/>
      <c r="AE61" s="1434"/>
      <c r="AF61" s="1434"/>
      <c r="AG61" s="1434"/>
      <c r="AH61" s="1434"/>
      <c r="AI61" s="1434"/>
      <c r="AJ61" s="1434"/>
      <c r="AK61" s="1434"/>
      <c r="AL61" s="1435"/>
      <c r="AM61" s="848"/>
      <c r="AZ61" s="483"/>
      <c r="BA61" s="1415"/>
      <c r="BB61" s="1416"/>
      <c r="BC61" s="1416"/>
      <c r="BD61" s="1416"/>
      <c r="BE61" s="1417"/>
      <c r="BF61" s="1415"/>
      <c r="BG61" s="1416"/>
      <c r="BH61" s="1416"/>
      <c r="BI61" s="1416"/>
      <c r="BJ61" s="1416"/>
      <c r="BK61" s="1417"/>
      <c r="BL61" s="1415"/>
      <c r="BM61" s="1416"/>
      <c r="BN61" s="1416"/>
      <c r="BO61" s="1416"/>
      <c r="BP61" s="1417"/>
      <c r="BS61" s="1415"/>
      <c r="BT61" s="1416"/>
      <c r="BU61" s="1416"/>
      <c r="BV61" s="1416"/>
      <c r="BW61" s="1417"/>
      <c r="BX61" s="1415"/>
      <c r="BY61" s="1416"/>
      <c r="BZ61" s="1416"/>
      <c r="CA61" s="1416"/>
      <c r="CB61" s="1416"/>
      <c r="CC61" s="1417"/>
      <c r="CD61" s="1415"/>
      <c r="CE61" s="1416"/>
      <c r="CF61" s="1416"/>
      <c r="CG61" s="1416"/>
      <c r="CH61" s="1417"/>
      <c r="CI61" s="482"/>
    </row>
    <row r="62" spans="1:87" ht="4.5" customHeight="1" x14ac:dyDescent="0.2">
      <c r="A62" s="847"/>
      <c r="B62" s="1149"/>
      <c r="C62" s="1150"/>
      <c r="D62" s="1150"/>
      <c r="E62" s="1150"/>
      <c r="F62" s="1150"/>
      <c r="G62" s="1150"/>
      <c r="H62" s="1151"/>
      <c r="I62" s="1149"/>
      <c r="J62" s="1150"/>
      <c r="K62" s="1150"/>
      <c r="L62" s="1151"/>
      <c r="M62" s="1158"/>
      <c r="N62" s="1159"/>
      <c r="O62" s="1159"/>
      <c r="P62" s="1160"/>
      <c r="Q62" s="1262"/>
      <c r="R62" s="1263"/>
      <c r="S62" s="1264"/>
      <c r="T62" s="848"/>
      <c r="U62" s="847"/>
      <c r="V62" s="1296"/>
      <c r="W62" s="1296"/>
      <c r="X62" s="1296"/>
      <c r="Y62" s="1296"/>
      <c r="Z62" s="1296"/>
      <c r="AA62" s="1296"/>
      <c r="AB62" s="1296"/>
      <c r="AC62" s="1436"/>
      <c r="AD62" s="1437"/>
      <c r="AE62" s="1437"/>
      <c r="AF62" s="1437"/>
      <c r="AG62" s="1437"/>
      <c r="AH62" s="1437"/>
      <c r="AI62" s="1437"/>
      <c r="AJ62" s="1437"/>
      <c r="AK62" s="1437"/>
      <c r="AL62" s="1438"/>
      <c r="AM62" s="848"/>
      <c r="AZ62" s="483"/>
      <c r="BA62" s="483"/>
      <c r="BE62" s="482"/>
      <c r="BF62" s="483"/>
      <c r="BK62" s="482"/>
      <c r="BL62" s="483"/>
      <c r="BP62" s="482"/>
      <c r="BS62" s="483"/>
      <c r="BW62" s="482"/>
      <c r="BX62" s="483"/>
      <c r="CC62" s="482"/>
      <c r="CD62" s="483"/>
      <c r="CH62" s="482"/>
      <c r="CI62" s="482"/>
    </row>
    <row r="63" spans="1:87" ht="4.5" customHeight="1" x14ac:dyDescent="0.2">
      <c r="A63" s="847"/>
      <c r="B63" s="1205" t="s">
        <v>626</v>
      </c>
      <c r="C63" s="1206"/>
      <c r="D63" s="1206"/>
      <c r="E63" s="1206"/>
      <c r="F63" s="1206"/>
      <c r="G63" s="1206"/>
      <c r="H63" s="1207"/>
      <c r="I63" s="1222">
        <f>INDEX('LŠZ P'!A$2:AP$2002,U39,29)</f>
        <v>5.7</v>
      </c>
      <c r="J63" s="1223"/>
      <c r="K63" s="1223"/>
      <c r="L63" s="1224"/>
      <c r="M63" s="1231">
        <f>INDEX('LŠZ P'!A$2:AP$2002,U39,31)</f>
        <v>90</v>
      </c>
      <c r="N63" s="1232"/>
      <c r="O63" s="1232"/>
      <c r="P63" s="1233"/>
      <c r="Q63" s="1231">
        <f>INDEX('LŠZ P'!A$2:AP$2002,U39,33)</f>
        <v>110</v>
      </c>
      <c r="R63" s="1232"/>
      <c r="S63" s="1233"/>
      <c r="T63" s="848"/>
      <c r="U63" s="847"/>
      <c r="V63" s="1344" t="s">
        <v>2254</v>
      </c>
      <c r="W63" s="1344"/>
      <c r="X63" s="1344"/>
      <c r="Y63" s="1344"/>
      <c r="Z63" s="1344"/>
      <c r="AA63" s="1344"/>
      <c r="AB63" s="1344"/>
      <c r="AC63" s="1436"/>
      <c r="AD63" s="1437"/>
      <c r="AE63" s="1437"/>
      <c r="AF63" s="1437"/>
      <c r="AG63" s="1437"/>
      <c r="AH63" s="1437"/>
      <c r="AI63" s="1437"/>
      <c r="AJ63" s="1437"/>
      <c r="AK63" s="1437"/>
      <c r="AL63" s="1438"/>
      <c r="AM63" s="848"/>
      <c r="AZ63" s="483"/>
      <c r="BA63" s="483"/>
      <c r="BE63" s="482"/>
      <c r="BF63" s="483"/>
      <c r="BK63" s="482"/>
      <c r="BL63" s="483"/>
      <c r="BP63" s="482"/>
      <c r="BS63" s="483"/>
      <c r="BW63" s="482"/>
      <c r="BX63" s="483"/>
      <c r="CC63" s="482"/>
      <c r="CD63" s="483"/>
      <c r="CH63" s="482"/>
      <c r="CI63" s="482"/>
    </row>
    <row r="64" spans="1:87" ht="3" customHeight="1" x14ac:dyDescent="0.2">
      <c r="A64" s="847"/>
      <c r="B64" s="1208"/>
      <c r="C64" s="1209"/>
      <c r="D64" s="1209"/>
      <c r="E64" s="1209"/>
      <c r="F64" s="1209"/>
      <c r="G64" s="1209"/>
      <c r="H64" s="1210"/>
      <c r="I64" s="1225"/>
      <c r="J64" s="1226"/>
      <c r="K64" s="1226"/>
      <c r="L64" s="1227"/>
      <c r="M64" s="1234"/>
      <c r="N64" s="1235"/>
      <c r="O64" s="1235"/>
      <c r="P64" s="1236"/>
      <c r="Q64" s="1234"/>
      <c r="R64" s="1235"/>
      <c r="S64" s="1236"/>
      <c r="T64" s="848"/>
      <c r="U64" s="847"/>
      <c r="V64" s="1344"/>
      <c r="W64" s="1344"/>
      <c r="X64" s="1344"/>
      <c r="Y64" s="1344"/>
      <c r="Z64" s="1344"/>
      <c r="AA64" s="1344"/>
      <c r="AB64" s="1344"/>
      <c r="AC64" s="1436"/>
      <c r="AD64" s="1437"/>
      <c r="AE64" s="1437"/>
      <c r="AF64" s="1437"/>
      <c r="AG64" s="1437"/>
      <c r="AH64" s="1437"/>
      <c r="AI64" s="1437"/>
      <c r="AJ64" s="1437"/>
      <c r="AK64" s="1437"/>
      <c r="AL64" s="1438"/>
      <c r="AM64" s="848"/>
      <c r="AZ64" s="483"/>
      <c r="BA64" s="483"/>
      <c r="BE64" s="482"/>
      <c r="BF64" s="483"/>
      <c r="BK64" s="482"/>
      <c r="BL64" s="483"/>
      <c r="BP64" s="482"/>
      <c r="BS64" s="483"/>
      <c r="BW64" s="482"/>
      <c r="BX64" s="483"/>
      <c r="CC64" s="482"/>
      <c r="CD64" s="483"/>
      <c r="CH64" s="482"/>
      <c r="CI64" s="482"/>
    </row>
    <row r="65" spans="1:87" ht="3" customHeight="1" x14ac:dyDescent="0.2">
      <c r="A65" s="847"/>
      <c r="B65" s="1211"/>
      <c r="C65" s="1212"/>
      <c r="D65" s="1212"/>
      <c r="E65" s="1212"/>
      <c r="F65" s="1212"/>
      <c r="G65" s="1212"/>
      <c r="H65" s="1213"/>
      <c r="I65" s="1228"/>
      <c r="J65" s="1229"/>
      <c r="K65" s="1229"/>
      <c r="L65" s="1230"/>
      <c r="M65" s="1237"/>
      <c r="N65" s="1238"/>
      <c r="O65" s="1238"/>
      <c r="P65" s="1239"/>
      <c r="Q65" s="1237"/>
      <c r="R65" s="1238"/>
      <c r="S65" s="1239"/>
      <c r="T65" s="848"/>
      <c r="U65" s="847"/>
      <c r="V65" s="852"/>
      <c r="W65" s="852"/>
      <c r="X65" s="852"/>
      <c r="Y65" s="852"/>
      <c r="Z65" s="852"/>
      <c r="AA65" s="852"/>
      <c r="AB65" s="852"/>
      <c r="AC65" s="1436"/>
      <c r="AD65" s="1437"/>
      <c r="AE65" s="1437"/>
      <c r="AF65" s="1437"/>
      <c r="AG65" s="1437"/>
      <c r="AH65" s="1437"/>
      <c r="AI65" s="1437"/>
      <c r="AJ65" s="1437"/>
      <c r="AK65" s="1437"/>
      <c r="AL65" s="1438"/>
      <c r="AM65" s="848"/>
      <c r="AZ65" s="483"/>
      <c r="BA65" s="483"/>
      <c r="BE65" s="482"/>
      <c r="BF65" s="483"/>
      <c r="BK65" s="482"/>
      <c r="BL65" s="483"/>
      <c r="BP65" s="482"/>
      <c r="BS65" s="483"/>
      <c r="BW65" s="482"/>
      <c r="BX65" s="483"/>
      <c r="CC65" s="482"/>
      <c r="CD65" s="483"/>
      <c r="CH65" s="482"/>
      <c r="CI65" s="482"/>
    </row>
    <row r="66" spans="1:87" ht="4.5" customHeight="1" x14ac:dyDescent="0.2">
      <c r="A66" s="847"/>
      <c r="B66" s="1094" t="s">
        <v>5418</v>
      </c>
      <c r="C66" s="1095"/>
      <c r="D66" s="1095"/>
      <c r="E66" s="1095"/>
      <c r="F66" s="1095"/>
      <c r="G66" s="1095"/>
      <c r="H66" s="1096"/>
      <c r="I66" s="1214" t="s">
        <v>5419</v>
      </c>
      <c r="J66" s="1095"/>
      <c r="K66" s="1095"/>
      <c r="L66" s="1096"/>
      <c r="M66" s="1214" t="s">
        <v>5420</v>
      </c>
      <c r="N66" s="1095"/>
      <c r="O66" s="1095"/>
      <c r="P66" s="1096"/>
      <c r="Q66" s="1214" t="s">
        <v>5421</v>
      </c>
      <c r="R66" s="1095"/>
      <c r="S66" s="1096"/>
      <c r="T66" s="848"/>
      <c r="U66" s="847"/>
      <c r="V66" s="1123" t="s">
        <v>2256</v>
      </c>
      <c r="W66" s="1123"/>
      <c r="X66" s="1123"/>
      <c r="Y66" s="1123"/>
      <c r="Z66" s="1123"/>
      <c r="AA66" s="1123"/>
      <c r="AB66" s="1123"/>
      <c r="AC66" s="1436"/>
      <c r="AD66" s="1437"/>
      <c r="AE66" s="1437"/>
      <c r="AF66" s="1437"/>
      <c r="AG66" s="1437"/>
      <c r="AH66" s="1437"/>
      <c r="AI66" s="1437"/>
      <c r="AJ66" s="1437"/>
      <c r="AK66" s="1437"/>
      <c r="AL66" s="1438"/>
      <c r="AM66" s="848"/>
      <c r="AZ66" s="483"/>
      <c r="BA66" s="483"/>
      <c r="BE66" s="482"/>
      <c r="BF66" s="483"/>
      <c r="BK66" s="482"/>
      <c r="BL66" s="483"/>
      <c r="BP66" s="482"/>
      <c r="BS66" s="483"/>
      <c r="BW66" s="482"/>
      <c r="BX66" s="483"/>
      <c r="CC66" s="482"/>
      <c r="CD66" s="483"/>
      <c r="CH66" s="482"/>
      <c r="CI66" s="482"/>
    </row>
    <row r="67" spans="1:87" ht="4.5" customHeight="1" x14ac:dyDescent="0.2">
      <c r="A67" s="847"/>
      <c r="B67" s="1097"/>
      <c r="C67" s="1098"/>
      <c r="D67" s="1098"/>
      <c r="E67" s="1098"/>
      <c r="F67" s="1098"/>
      <c r="G67" s="1098"/>
      <c r="H67" s="1099"/>
      <c r="I67" s="1097"/>
      <c r="J67" s="1098"/>
      <c r="K67" s="1098"/>
      <c r="L67" s="1099"/>
      <c r="M67" s="1097"/>
      <c r="N67" s="1098"/>
      <c r="O67" s="1098"/>
      <c r="P67" s="1099"/>
      <c r="Q67" s="1097"/>
      <c r="R67" s="1098"/>
      <c r="S67" s="1099"/>
      <c r="T67" s="848"/>
      <c r="U67" s="847"/>
      <c r="V67" s="1123"/>
      <c r="W67" s="1123"/>
      <c r="X67" s="1123"/>
      <c r="Y67" s="1123"/>
      <c r="Z67" s="1123"/>
      <c r="AA67" s="1123"/>
      <c r="AB67" s="1123"/>
      <c r="AC67" s="1436"/>
      <c r="AD67" s="1437"/>
      <c r="AE67" s="1437"/>
      <c r="AF67" s="1437"/>
      <c r="AG67" s="1437"/>
      <c r="AH67" s="1437"/>
      <c r="AI67" s="1437"/>
      <c r="AJ67" s="1437"/>
      <c r="AK67" s="1437"/>
      <c r="AL67" s="1438"/>
      <c r="AM67" s="848"/>
      <c r="AZ67" s="483"/>
      <c r="BA67" s="483"/>
      <c r="BE67" s="482"/>
      <c r="BF67" s="483"/>
      <c r="BK67" s="482"/>
      <c r="BL67" s="483"/>
      <c r="BP67" s="482"/>
      <c r="BS67" s="483"/>
      <c r="BW67" s="482"/>
      <c r="BX67" s="483"/>
      <c r="CC67" s="482"/>
      <c r="CD67" s="483"/>
      <c r="CH67" s="482"/>
      <c r="CI67" s="482"/>
    </row>
    <row r="68" spans="1:87" ht="3.75" customHeight="1" x14ac:dyDescent="0.2">
      <c r="A68" s="847"/>
      <c r="B68" s="1100"/>
      <c r="C68" s="1101"/>
      <c r="D68" s="1101"/>
      <c r="E68" s="1101"/>
      <c r="F68" s="1101"/>
      <c r="G68" s="1101"/>
      <c r="H68" s="1102"/>
      <c r="I68" s="1100"/>
      <c r="J68" s="1101"/>
      <c r="K68" s="1101"/>
      <c r="L68" s="1102"/>
      <c r="M68" s="1100"/>
      <c r="N68" s="1101"/>
      <c r="O68" s="1101"/>
      <c r="P68" s="1102"/>
      <c r="Q68" s="1100"/>
      <c r="R68" s="1101"/>
      <c r="S68" s="1102"/>
      <c r="T68" s="848"/>
      <c r="U68" s="847"/>
      <c r="V68" s="1123" t="s">
        <v>2257</v>
      </c>
      <c r="W68" s="1123"/>
      <c r="X68" s="1123"/>
      <c r="Y68" s="1123"/>
      <c r="Z68" s="1123"/>
      <c r="AA68" s="1123"/>
      <c r="AB68" s="1123"/>
      <c r="AC68" s="1436"/>
      <c r="AD68" s="1437"/>
      <c r="AE68" s="1437"/>
      <c r="AF68" s="1437"/>
      <c r="AG68" s="1437"/>
      <c r="AH68" s="1437"/>
      <c r="AI68" s="1437"/>
      <c r="AJ68" s="1437"/>
      <c r="AK68" s="1437"/>
      <c r="AL68" s="1438"/>
      <c r="AM68" s="848"/>
      <c r="AZ68" s="483"/>
      <c r="BA68" s="483"/>
      <c r="BE68" s="482"/>
      <c r="BF68" s="483"/>
      <c r="BK68" s="482"/>
      <c r="BL68" s="483"/>
      <c r="BP68" s="482"/>
      <c r="BS68" s="483"/>
      <c r="BW68" s="482"/>
      <c r="BX68" s="483"/>
      <c r="CC68" s="482"/>
      <c r="CD68" s="483"/>
      <c r="CH68" s="482"/>
      <c r="CI68" s="482"/>
    </row>
    <row r="69" spans="1:87" ht="3.75" customHeight="1" x14ac:dyDescent="0.2">
      <c r="A69" s="847"/>
      <c r="B69" s="1188" t="s">
        <v>6484</v>
      </c>
      <c r="C69" s="1197"/>
      <c r="D69" s="1197"/>
      <c r="E69" s="1197"/>
      <c r="F69" s="1197"/>
      <c r="G69" s="1197"/>
      <c r="H69" s="1198"/>
      <c r="I69" s="1085">
        <f>INDEX('LŠZ P'!A$2:AP$2002,U39,35)</f>
        <v>24</v>
      </c>
      <c r="J69" s="1086"/>
      <c r="K69" s="1086"/>
      <c r="L69" s="1087"/>
      <c r="M69" s="1085">
        <f>INDEX('LŠZ P'!A$2:AP$2002,U39,36)</f>
        <v>39</v>
      </c>
      <c r="N69" s="1086"/>
      <c r="O69" s="1086"/>
      <c r="P69" s="1087"/>
      <c r="Q69" s="1085">
        <f>INDEX('LŠZ P'!A$2:AP$2002,U39,37)</f>
        <v>60</v>
      </c>
      <c r="R69" s="1086"/>
      <c r="S69" s="1087"/>
      <c r="T69" s="848"/>
      <c r="U69" s="847"/>
      <c r="V69" s="1123"/>
      <c r="W69" s="1123"/>
      <c r="X69" s="1123"/>
      <c r="Y69" s="1123"/>
      <c r="Z69" s="1123"/>
      <c r="AA69" s="1123"/>
      <c r="AB69" s="1123"/>
      <c r="AC69" s="1436"/>
      <c r="AD69" s="1437"/>
      <c r="AE69" s="1437"/>
      <c r="AF69" s="1437"/>
      <c r="AG69" s="1437"/>
      <c r="AH69" s="1437"/>
      <c r="AI69" s="1437"/>
      <c r="AJ69" s="1437"/>
      <c r="AK69" s="1437"/>
      <c r="AL69" s="1438"/>
      <c r="AM69" s="848"/>
      <c r="AZ69" s="483"/>
      <c r="BA69" s="483"/>
      <c r="BE69" s="482"/>
      <c r="BF69" s="483"/>
      <c r="BK69" s="482"/>
      <c r="BL69" s="483"/>
      <c r="BP69" s="482"/>
      <c r="BS69" s="483"/>
      <c r="BW69" s="482"/>
      <c r="BX69" s="483"/>
      <c r="CC69" s="482"/>
      <c r="CD69" s="483"/>
      <c r="CH69" s="482"/>
      <c r="CI69" s="482"/>
    </row>
    <row r="70" spans="1:87" ht="3" customHeight="1" x14ac:dyDescent="0.2">
      <c r="A70" s="847"/>
      <c r="B70" s="1199"/>
      <c r="C70" s="1200"/>
      <c r="D70" s="1200"/>
      <c r="E70" s="1200"/>
      <c r="F70" s="1200"/>
      <c r="G70" s="1200"/>
      <c r="H70" s="1201"/>
      <c r="I70" s="1088"/>
      <c r="J70" s="1089"/>
      <c r="K70" s="1089"/>
      <c r="L70" s="1090"/>
      <c r="M70" s="1088"/>
      <c r="N70" s="1089"/>
      <c r="O70" s="1089"/>
      <c r="P70" s="1090"/>
      <c r="Q70" s="1088"/>
      <c r="R70" s="1089"/>
      <c r="S70" s="1090"/>
      <c r="T70" s="848"/>
      <c r="U70" s="847"/>
      <c r="V70" s="868"/>
      <c r="W70" s="852"/>
      <c r="X70" s="852"/>
      <c r="Y70" s="852"/>
      <c r="Z70" s="852"/>
      <c r="AA70" s="852"/>
      <c r="AB70" s="852"/>
      <c r="AC70" s="1439"/>
      <c r="AD70" s="1440"/>
      <c r="AE70" s="1440"/>
      <c r="AF70" s="1440"/>
      <c r="AG70" s="1440"/>
      <c r="AH70" s="1440"/>
      <c r="AI70" s="1440"/>
      <c r="AJ70" s="1440"/>
      <c r="AK70" s="1440"/>
      <c r="AL70" s="1441"/>
      <c r="AM70" s="848"/>
      <c r="AZ70" s="483"/>
      <c r="BA70" s="483"/>
      <c r="BE70" s="482"/>
      <c r="BF70" s="483"/>
      <c r="BK70" s="482"/>
      <c r="BL70" s="483"/>
      <c r="BP70" s="482"/>
      <c r="BS70" s="483"/>
      <c r="BW70" s="482"/>
      <c r="BX70" s="483"/>
      <c r="CC70" s="482"/>
      <c r="CD70" s="483"/>
      <c r="CH70" s="482"/>
      <c r="CI70" s="482"/>
    </row>
    <row r="71" spans="1:87" ht="4.5" customHeight="1" x14ac:dyDescent="0.2">
      <c r="A71" s="847"/>
      <c r="B71" s="1202"/>
      <c r="C71" s="1203"/>
      <c r="D71" s="1203"/>
      <c r="E71" s="1203"/>
      <c r="F71" s="1203"/>
      <c r="G71" s="1203"/>
      <c r="H71" s="1204"/>
      <c r="I71" s="1091"/>
      <c r="J71" s="1092"/>
      <c r="K71" s="1092"/>
      <c r="L71" s="1093"/>
      <c r="M71" s="1091"/>
      <c r="N71" s="1092"/>
      <c r="O71" s="1092"/>
      <c r="P71" s="1093"/>
      <c r="Q71" s="1091"/>
      <c r="R71" s="1092"/>
      <c r="S71" s="1093"/>
      <c r="T71" s="848"/>
      <c r="U71" s="847"/>
      <c r="V71" s="1078" t="s">
        <v>627</v>
      </c>
      <c r="W71" s="1078"/>
      <c r="X71" s="1078"/>
      <c r="Y71" s="1078"/>
      <c r="Z71" s="1078"/>
      <c r="AA71" s="1078"/>
      <c r="AB71" s="1396"/>
      <c r="AC71" s="1170">
        <f>INDEX('LŠZ P'!A$2:AP$2002,U39,13)</f>
        <v>42840</v>
      </c>
      <c r="AD71" s="1171"/>
      <c r="AE71" s="1171"/>
      <c r="AF71" s="1171"/>
      <c r="AG71" s="1171"/>
      <c r="AH71" s="1171"/>
      <c r="AI71" s="1171"/>
      <c r="AJ71" s="1171"/>
      <c r="AK71" s="1171"/>
      <c r="AL71" s="1172"/>
      <c r="AM71" s="848"/>
      <c r="AZ71" s="483"/>
      <c r="BA71" s="483"/>
      <c r="BE71" s="482"/>
      <c r="BF71" s="483"/>
      <c r="BK71" s="482"/>
      <c r="BL71" s="483"/>
      <c r="BP71" s="482"/>
      <c r="BS71" s="483"/>
      <c r="BW71" s="482"/>
      <c r="BX71" s="483"/>
      <c r="CC71" s="482"/>
      <c r="CD71" s="483"/>
      <c r="CH71" s="482"/>
      <c r="CI71" s="482"/>
    </row>
    <row r="72" spans="1:87" ht="4.5" customHeight="1" x14ac:dyDescent="0.2">
      <c r="A72" s="847"/>
      <c r="B72" s="1094" t="s">
        <v>630</v>
      </c>
      <c r="C72" s="1095"/>
      <c r="D72" s="1095"/>
      <c r="E72" s="1096"/>
      <c r="F72" s="1216">
        <f>INDEX('LŠZ P'!A$2:AP$2002,U39,18)</f>
        <v>2017</v>
      </c>
      <c r="G72" s="1217"/>
      <c r="H72" s="1214" t="s">
        <v>631</v>
      </c>
      <c r="I72" s="1190"/>
      <c r="J72" s="1179" t="str">
        <f>INDEX('LŠZ P'!A$2:AP$2002,U39,7)</f>
        <v>1128-1973</v>
      </c>
      <c r="K72" s="1180"/>
      <c r="L72" s="1180"/>
      <c r="M72" s="1180"/>
      <c r="N72" s="1180"/>
      <c r="O72" s="1180"/>
      <c r="P72" s="1181"/>
      <c r="Q72" s="1188" t="str">
        <f>INDEX('LŠZ P'!A$2:AP$2002,U39,15)</f>
        <v>P</v>
      </c>
      <c r="R72" s="1189"/>
      <c r="S72" s="1190"/>
      <c r="T72" s="848"/>
      <c r="U72" s="847"/>
      <c r="V72" s="1078"/>
      <c r="W72" s="1078"/>
      <c r="X72" s="1078"/>
      <c r="Y72" s="1078"/>
      <c r="Z72" s="1078"/>
      <c r="AA72" s="1078"/>
      <c r="AB72" s="1396"/>
      <c r="AC72" s="1173"/>
      <c r="AD72" s="1174"/>
      <c r="AE72" s="1174"/>
      <c r="AF72" s="1174"/>
      <c r="AG72" s="1174"/>
      <c r="AH72" s="1174"/>
      <c r="AI72" s="1174"/>
      <c r="AJ72" s="1174"/>
      <c r="AK72" s="1174"/>
      <c r="AL72" s="1175"/>
      <c r="AM72" s="848"/>
      <c r="AZ72" s="483"/>
      <c r="BA72" s="483"/>
      <c r="BE72" s="482"/>
      <c r="BF72" s="483"/>
      <c r="BK72" s="482"/>
      <c r="BL72" s="483"/>
      <c r="BP72" s="482"/>
      <c r="BS72" s="483"/>
      <c r="BW72" s="482"/>
      <c r="BX72" s="483"/>
      <c r="CC72" s="482"/>
      <c r="CD72" s="483"/>
      <c r="CH72" s="482"/>
      <c r="CI72" s="482"/>
    </row>
    <row r="73" spans="1:87" ht="4.5" customHeight="1" x14ac:dyDescent="0.2">
      <c r="A73" s="847"/>
      <c r="B73" s="1097"/>
      <c r="C73" s="1098"/>
      <c r="D73" s="1098"/>
      <c r="E73" s="1099"/>
      <c r="F73" s="1218"/>
      <c r="G73" s="1219"/>
      <c r="H73" s="1191"/>
      <c r="I73" s="1193"/>
      <c r="J73" s="1182"/>
      <c r="K73" s="1183"/>
      <c r="L73" s="1183"/>
      <c r="M73" s="1183"/>
      <c r="N73" s="1183"/>
      <c r="O73" s="1183"/>
      <c r="P73" s="1184"/>
      <c r="Q73" s="1191"/>
      <c r="R73" s="1192"/>
      <c r="S73" s="1193"/>
      <c r="T73" s="848"/>
      <c r="U73" s="847"/>
      <c r="V73" s="1123" t="s">
        <v>628</v>
      </c>
      <c r="W73" s="1123"/>
      <c r="X73" s="1123"/>
      <c r="Y73" s="1123"/>
      <c r="Z73" s="1123"/>
      <c r="AA73" s="1123"/>
      <c r="AB73" s="1123"/>
      <c r="AC73" s="1173"/>
      <c r="AD73" s="1174"/>
      <c r="AE73" s="1174"/>
      <c r="AF73" s="1174"/>
      <c r="AG73" s="1174"/>
      <c r="AH73" s="1174"/>
      <c r="AI73" s="1174"/>
      <c r="AJ73" s="1174"/>
      <c r="AK73" s="1174"/>
      <c r="AL73" s="1175"/>
      <c r="AM73" s="848"/>
      <c r="AZ73" s="483"/>
      <c r="BA73" s="481"/>
      <c r="BB73" s="480"/>
      <c r="BC73" s="480"/>
      <c r="BD73" s="480"/>
      <c r="BE73" s="479"/>
      <c r="BF73" s="481"/>
      <c r="BG73" s="480"/>
      <c r="BH73" s="480"/>
      <c r="BI73" s="480"/>
      <c r="BJ73" s="480"/>
      <c r="BK73" s="479"/>
      <c r="BL73" s="481"/>
      <c r="BM73" s="480"/>
      <c r="BN73" s="480"/>
      <c r="BO73" s="480"/>
      <c r="BP73" s="479"/>
      <c r="BS73" s="481"/>
      <c r="BT73" s="480"/>
      <c r="BU73" s="480"/>
      <c r="BV73" s="480"/>
      <c r="BW73" s="479"/>
      <c r="BX73" s="481"/>
      <c r="BY73" s="480"/>
      <c r="BZ73" s="480"/>
      <c r="CA73" s="480"/>
      <c r="CB73" s="480"/>
      <c r="CC73" s="479"/>
      <c r="CD73" s="481"/>
      <c r="CE73" s="480"/>
      <c r="CF73" s="480"/>
      <c r="CG73" s="480"/>
      <c r="CH73" s="479"/>
      <c r="CI73" s="482"/>
    </row>
    <row r="74" spans="1:87" ht="3.75" customHeight="1" x14ac:dyDescent="0.2">
      <c r="A74" s="847"/>
      <c r="B74" s="1100"/>
      <c r="C74" s="1101"/>
      <c r="D74" s="1101"/>
      <c r="E74" s="1102"/>
      <c r="F74" s="1220"/>
      <c r="G74" s="1221"/>
      <c r="H74" s="1194"/>
      <c r="I74" s="1196"/>
      <c r="J74" s="1185"/>
      <c r="K74" s="1186"/>
      <c r="L74" s="1186"/>
      <c r="M74" s="1186"/>
      <c r="N74" s="1186"/>
      <c r="O74" s="1186"/>
      <c r="P74" s="1187"/>
      <c r="Q74" s="1194"/>
      <c r="R74" s="1195"/>
      <c r="S74" s="1196"/>
      <c r="T74" s="848"/>
      <c r="U74" s="847"/>
      <c r="V74" s="1123"/>
      <c r="W74" s="1123"/>
      <c r="X74" s="1123"/>
      <c r="Y74" s="1123"/>
      <c r="Z74" s="1123"/>
      <c r="AA74" s="1123"/>
      <c r="AB74" s="1123"/>
      <c r="AC74" s="1176"/>
      <c r="AD74" s="1177"/>
      <c r="AE74" s="1177"/>
      <c r="AF74" s="1177"/>
      <c r="AG74" s="1177"/>
      <c r="AH74" s="1177"/>
      <c r="AI74" s="1177"/>
      <c r="AJ74" s="1177"/>
      <c r="AK74" s="1177"/>
      <c r="AL74" s="1178"/>
      <c r="AM74" s="848"/>
      <c r="AZ74" s="483"/>
      <c r="CI74" s="482"/>
    </row>
    <row r="75" spans="1:87" ht="3" customHeight="1" x14ac:dyDescent="0.2">
      <c r="A75" s="849"/>
      <c r="B75" s="843"/>
      <c r="C75" s="843"/>
      <c r="D75" s="843"/>
      <c r="E75" s="843"/>
      <c r="F75" s="843"/>
      <c r="G75" s="843"/>
      <c r="H75" s="843"/>
      <c r="I75" s="843"/>
      <c r="J75" s="843"/>
      <c r="K75" s="843"/>
      <c r="L75" s="843"/>
      <c r="M75" s="843"/>
      <c r="N75" s="843"/>
      <c r="O75" s="843"/>
      <c r="P75" s="843"/>
      <c r="Q75" s="843"/>
      <c r="R75" s="843"/>
      <c r="S75" s="843"/>
      <c r="T75" s="851"/>
      <c r="U75" s="849"/>
      <c r="V75" s="850"/>
      <c r="W75" s="850"/>
      <c r="X75" s="850"/>
      <c r="Y75" s="850"/>
      <c r="Z75" s="850"/>
      <c r="AA75" s="850"/>
      <c r="AB75" s="850"/>
      <c r="AC75" s="850"/>
      <c r="AD75" s="850"/>
      <c r="AE75" s="850"/>
      <c r="AF75" s="850"/>
      <c r="AG75" s="850"/>
      <c r="AH75" s="850"/>
      <c r="AI75" s="850"/>
      <c r="AJ75" s="850"/>
      <c r="AK75" s="850"/>
      <c r="AL75" s="850"/>
      <c r="AM75" s="851"/>
      <c r="AZ75" s="481"/>
      <c r="BA75" s="480"/>
      <c r="BB75" s="480"/>
      <c r="BC75" s="480"/>
      <c r="BD75" s="480"/>
      <c r="BE75" s="480"/>
      <c r="BF75" s="480"/>
      <c r="BG75" s="480"/>
      <c r="BH75" s="480"/>
      <c r="BI75" s="480"/>
      <c r="BJ75" s="480"/>
      <c r="BK75" s="480"/>
      <c r="BL75" s="480"/>
      <c r="BM75" s="480"/>
      <c r="BN75" s="480"/>
      <c r="BO75" s="480"/>
      <c r="BP75" s="480"/>
      <c r="BQ75" s="480"/>
      <c r="BR75" s="480"/>
      <c r="BS75" s="480"/>
      <c r="BT75" s="480"/>
      <c r="BU75" s="480"/>
      <c r="BV75" s="480"/>
      <c r="BW75" s="480"/>
      <c r="BX75" s="480"/>
      <c r="BY75" s="480"/>
      <c r="BZ75" s="480"/>
      <c r="CA75" s="480"/>
      <c r="CB75" s="480"/>
      <c r="CC75" s="480"/>
      <c r="CD75" s="480"/>
      <c r="CE75" s="480"/>
      <c r="CF75" s="480"/>
      <c r="CG75" s="480"/>
      <c r="CH75" s="480"/>
      <c r="CI75" s="479">
        <v>6</v>
      </c>
    </row>
    <row r="76" spans="1:87" ht="4.5" customHeight="1" x14ac:dyDescent="0.2">
      <c r="A76" s="860"/>
      <c r="B76" s="845"/>
      <c r="C76" s="845"/>
      <c r="D76" s="845"/>
      <c r="E76" s="845"/>
      <c r="F76" s="845"/>
      <c r="G76" s="845"/>
      <c r="H76" s="845"/>
      <c r="I76" s="845"/>
      <c r="J76" s="845"/>
      <c r="K76" s="845"/>
      <c r="L76" s="845"/>
      <c r="M76" s="845"/>
      <c r="N76" s="845"/>
      <c r="O76" s="845"/>
      <c r="P76" s="845"/>
      <c r="Q76" s="845"/>
      <c r="R76" s="845"/>
      <c r="S76" s="845"/>
      <c r="T76" s="846"/>
      <c r="U76" s="861">
        <v>661</v>
      </c>
      <c r="V76" s="862"/>
      <c r="W76" s="862"/>
      <c r="X76" s="862"/>
      <c r="Y76" s="862"/>
      <c r="Z76" s="1418" t="s">
        <v>6480</v>
      </c>
      <c r="AA76" s="1419"/>
      <c r="AB76" s="1419"/>
      <c r="AC76" s="1419"/>
      <c r="AD76" s="1419"/>
      <c r="AE76" s="1419"/>
      <c r="AF76" s="1419"/>
      <c r="AG76" s="1419"/>
      <c r="AH76" s="1419"/>
      <c r="AI76" s="1419"/>
      <c r="AJ76" s="1419"/>
      <c r="AK76" s="1419"/>
      <c r="AL76" s="1419"/>
      <c r="AM76" s="1420"/>
      <c r="AZ76" s="96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  <c r="BX76" s="485"/>
      <c r="BY76" s="485"/>
      <c r="BZ76" s="485"/>
      <c r="CA76" s="485"/>
      <c r="CB76" s="485"/>
      <c r="CC76" s="485"/>
      <c r="CD76" s="485"/>
      <c r="CE76" s="485"/>
      <c r="CF76" s="485"/>
      <c r="CG76" s="485"/>
      <c r="CH76" s="485"/>
      <c r="CI76" s="484"/>
    </row>
    <row r="77" spans="1:87" ht="3.75" customHeight="1" x14ac:dyDescent="0.2">
      <c r="A77" s="847"/>
      <c r="B77" s="1103" t="s">
        <v>779</v>
      </c>
      <c r="C77" s="1103"/>
      <c r="D77" s="1103"/>
      <c r="E77" s="1103"/>
      <c r="F77" s="1103"/>
      <c r="G77" s="1103"/>
      <c r="H77" s="1103"/>
      <c r="I77" s="1103"/>
      <c r="J77" s="1103"/>
      <c r="K77" s="1103"/>
      <c r="L77" s="1103"/>
      <c r="M77" s="1103"/>
      <c r="N77" s="1103"/>
      <c r="O77" s="1103"/>
      <c r="P77" s="1103"/>
      <c r="Q77" s="1103"/>
      <c r="R77" s="1103"/>
      <c r="S77" s="1103"/>
      <c r="T77" s="848"/>
      <c r="U77" s="863"/>
      <c r="V77" s="864"/>
      <c r="W77" s="864"/>
      <c r="X77" s="864"/>
      <c r="Y77" s="864"/>
      <c r="Z77" s="1421"/>
      <c r="AA77" s="1421"/>
      <c r="AB77" s="1421"/>
      <c r="AC77" s="1421"/>
      <c r="AD77" s="1421"/>
      <c r="AE77" s="1421"/>
      <c r="AF77" s="1421"/>
      <c r="AG77" s="1421"/>
      <c r="AH77" s="1421"/>
      <c r="AI77" s="1421"/>
      <c r="AJ77" s="1421"/>
      <c r="AK77" s="1421"/>
      <c r="AL77" s="1421"/>
      <c r="AM77" s="1422"/>
      <c r="AZ77" s="483"/>
      <c r="BA77" s="96"/>
      <c r="BB77" s="485"/>
      <c r="BC77" s="485"/>
      <c r="BD77" s="485"/>
      <c r="BE77" s="484"/>
      <c r="BF77" s="1428" t="s">
        <v>5592</v>
      </c>
      <c r="BG77" s="1429"/>
      <c r="BH77" s="1429"/>
      <c r="BI77" s="1429"/>
      <c r="BJ77" s="1429"/>
      <c r="BK77" s="1430"/>
      <c r="BL77" s="96"/>
      <c r="BM77" s="485"/>
      <c r="BN77" s="485"/>
      <c r="BO77" s="485"/>
      <c r="BP77" s="484"/>
      <c r="BS77" s="96"/>
      <c r="BT77" s="485"/>
      <c r="BU77" s="485"/>
      <c r="BV77" s="485"/>
      <c r="BW77" s="484"/>
      <c r="BX77" s="1428" t="s">
        <v>5592</v>
      </c>
      <c r="BY77" s="1429"/>
      <c r="BZ77" s="1429"/>
      <c r="CA77" s="1429"/>
      <c r="CB77" s="1429"/>
      <c r="CC77" s="1430"/>
      <c r="CD77" s="96"/>
      <c r="CE77" s="485"/>
      <c r="CF77" s="485"/>
      <c r="CG77" s="485"/>
      <c r="CH77" s="484"/>
      <c r="CI77" s="482"/>
    </row>
    <row r="78" spans="1:87" ht="3" customHeight="1" x14ac:dyDescent="0.2">
      <c r="A78" s="847"/>
      <c r="B78" s="1103"/>
      <c r="C78" s="1103"/>
      <c r="D78" s="1103"/>
      <c r="E78" s="1103"/>
      <c r="F78" s="1103"/>
      <c r="G78" s="1103"/>
      <c r="H78" s="1103"/>
      <c r="I78" s="1103"/>
      <c r="J78" s="1103"/>
      <c r="K78" s="1103"/>
      <c r="L78" s="1103"/>
      <c r="M78" s="1103"/>
      <c r="N78" s="1103"/>
      <c r="O78" s="1103"/>
      <c r="P78" s="1103"/>
      <c r="Q78" s="1103"/>
      <c r="R78" s="1103"/>
      <c r="S78" s="1103"/>
      <c r="T78" s="848"/>
      <c r="U78" s="863"/>
      <c r="V78" s="864"/>
      <c r="W78" s="864"/>
      <c r="X78" s="864"/>
      <c r="Y78" s="864"/>
      <c r="Z78" s="1421"/>
      <c r="AA78" s="1421"/>
      <c r="AB78" s="1421"/>
      <c r="AC78" s="1421"/>
      <c r="AD78" s="1421"/>
      <c r="AE78" s="1421"/>
      <c r="AF78" s="1421"/>
      <c r="AG78" s="1421"/>
      <c r="AH78" s="1421"/>
      <c r="AI78" s="1421"/>
      <c r="AJ78" s="1421"/>
      <c r="AK78" s="1421"/>
      <c r="AL78" s="1421"/>
      <c r="AM78" s="1422"/>
      <c r="AZ78" s="483"/>
      <c r="BA78" s="483"/>
      <c r="BE78" s="482"/>
      <c r="BF78" s="1431"/>
      <c r="BG78" s="1432"/>
      <c r="BH78" s="1432"/>
      <c r="BI78" s="1432"/>
      <c r="BJ78" s="1432"/>
      <c r="BK78" s="1433"/>
      <c r="BL78" s="483"/>
      <c r="BP78" s="482"/>
      <c r="BS78" s="483"/>
      <c r="BW78" s="482"/>
      <c r="BX78" s="1431"/>
      <c r="BY78" s="1432"/>
      <c r="BZ78" s="1432"/>
      <c r="CA78" s="1432"/>
      <c r="CB78" s="1432"/>
      <c r="CC78" s="1433"/>
      <c r="CD78" s="483"/>
      <c r="CH78" s="482"/>
      <c r="CI78" s="482"/>
    </row>
    <row r="79" spans="1:87" ht="4.5" customHeight="1" x14ac:dyDescent="0.2">
      <c r="A79" s="847"/>
      <c r="B79" s="1103"/>
      <c r="C79" s="1103"/>
      <c r="D79" s="1103"/>
      <c r="E79" s="1103"/>
      <c r="F79" s="1103"/>
      <c r="G79" s="1103"/>
      <c r="H79" s="1103"/>
      <c r="I79" s="1103"/>
      <c r="J79" s="1103"/>
      <c r="K79" s="1103"/>
      <c r="L79" s="1103"/>
      <c r="M79" s="1103"/>
      <c r="N79" s="1103"/>
      <c r="O79" s="1103"/>
      <c r="P79" s="1103"/>
      <c r="Q79" s="1103"/>
      <c r="R79" s="1103"/>
      <c r="S79" s="1103"/>
      <c r="T79" s="848"/>
      <c r="U79" s="863"/>
      <c r="V79" s="1241" t="s">
        <v>6479</v>
      </c>
      <c r="W79" s="1424"/>
      <c r="X79" s="1424"/>
      <c r="Y79" s="1424"/>
      <c r="Z79" s="1424"/>
      <c r="AA79" s="1424"/>
      <c r="AB79" s="1424"/>
      <c r="AC79" s="1424"/>
      <c r="AD79" s="1424"/>
      <c r="AE79" s="1424"/>
      <c r="AF79" s="1424"/>
      <c r="AG79" s="1424"/>
      <c r="AH79" s="1424"/>
      <c r="AI79" s="1424"/>
      <c r="AJ79" s="1424"/>
      <c r="AK79" s="1424"/>
      <c r="AL79" s="1424"/>
      <c r="AM79" s="1425"/>
      <c r="AZ79" s="483"/>
      <c r="BA79" s="1411" t="s">
        <v>2073</v>
      </c>
      <c r="BB79" s="1412"/>
      <c r="BC79" s="1412"/>
      <c r="BD79" s="1412"/>
      <c r="BE79" s="1413"/>
      <c r="BF79" s="1431"/>
      <c r="BG79" s="1432"/>
      <c r="BH79" s="1432"/>
      <c r="BI79" s="1432"/>
      <c r="BJ79" s="1432"/>
      <c r="BK79" s="1433"/>
      <c r="BL79" s="1411" t="s">
        <v>2074</v>
      </c>
      <c r="BM79" s="1412"/>
      <c r="BN79" s="1412"/>
      <c r="BO79" s="1412"/>
      <c r="BP79" s="1413"/>
      <c r="BS79" s="1411" t="s">
        <v>2073</v>
      </c>
      <c r="BT79" s="1412"/>
      <c r="BU79" s="1412"/>
      <c r="BV79" s="1412"/>
      <c r="BW79" s="1413"/>
      <c r="BX79" s="1431"/>
      <c r="BY79" s="1432"/>
      <c r="BZ79" s="1432"/>
      <c r="CA79" s="1432"/>
      <c r="CB79" s="1432"/>
      <c r="CC79" s="1433"/>
      <c r="CD79" s="1411" t="s">
        <v>2074</v>
      </c>
      <c r="CE79" s="1412"/>
      <c r="CF79" s="1412"/>
      <c r="CG79" s="1412"/>
      <c r="CH79" s="1413"/>
      <c r="CI79" s="482"/>
    </row>
    <row r="80" spans="1:87" ht="5.25" customHeight="1" x14ac:dyDescent="0.2">
      <c r="A80" s="847"/>
      <c r="B80" s="1103"/>
      <c r="C80" s="1103"/>
      <c r="D80" s="1103"/>
      <c r="E80" s="1103"/>
      <c r="F80" s="1103"/>
      <c r="G80" s="1103"/>
      <c r="H80" s="1103"/>
      <c r="I80" s="1103"/>
      <c r="J80" s="1103"/>
      <c r="K80" s="1103"/>
      <c r="L80" s="1103"/>
      <c r="M80" s="1103"/>
      <c r="N80" s="1103"/>
      <c r="O80" s="1103"/>
      <c r="P80" s="1103"/>
      <c r="Q80" s="1103"/>
      <c r="R80" s="1103"/>
      <c r="S80" s="1103"/>
      <c r="T80" s="848"/>
      <c r="U80" s="863"/>
      <c r="V80" s="1424"/>
      <c r="W80" s="1424"/>
      <c r="X80" s="1424"/>
      <c r="Y80" s="1424"/>
      <c r="Z80" s="1424"/>
      <c r="AA80" s="1424"/>
      <c r="AB80" s="1424"/>
      <c r="AC80" s="1424"/>
      <c r="AD80" s="1424"/>
      <c r="AE80" s="1424"/>
      <c r="AF80" s="1424"/>
      <c r="AG80" s="1424"/>
      <c r="AH80" s="1424"/>
      <c r="AI80" s="1424"/>
      <c r="AJ80" s="1424"/>
      <c r="AK80" s="1424"/>
      <c r="AL80" s="1424"/>
      <c r="AM80" s="1425"/>
      <c r="AZ80" s="483"/>
      <c r="BA80" s="1414"/>
      <c r="BB80" s="1412"/>
      <c r="BC80" s="1412"/>
      <c r="BD80" s="1412"/>
      <c r="BE80" s="1413"/>
      <c r="BF80" s="1411" t="s">
        <v>2075</v>
      </c>
      <c r="BG80" s="1412"/>
      <c r="BH80" s="1412"/>
      <c r="BI80" s="1412"/>
      <c r="BJ80" s="1412"/>
      <c r="BK80" s="1413"/>
      <c r="BL80" s="1414"/>
      <c r="BM80" s="1412"/>
      <c r="BN80" s="1412"/>
      <c r="BO80" s="1412"/>
      <c r="BP80" s="1413"/>
      <c r="BS80" s="1414"/>
      <c r="BT80" s="1412"/>
      <c r="BU80" s="1412"/>
      <c r="BV80" s="1412"/>
      <c r="BW80" s="1413"/>
      <c r="BX80" s="1411" t="s">
        <v>2075</v>
      </c>
      <c r="BY80" s="1412"/>
      <c r="BZ80" s="1412"/>
      <c r="CA80" s="1412"/>
      <c r="CB80" s="1412"/>
      <c r="CC80" s="1413"/>
      <c r="CD80" s="1414"/>
      <c r="CE80" s="1412"/>
      <c r="CF80" s="1412"/>
      <c r="CG80" s="1412"/>
      <c r="CH80" s="1413"/>
      <c r="CI80" s="482"/>
    </row>
    <row r="81" spans="1:87" ht="5.25" customHeight="1" x14ac:dyDescent="0.2">
      <c r="A81" s="847"/>
      <c r="B81" s="1103"/>
      <c r="C81" s="1103"/>
      <c r="D81" s="1103"/>
      <c r="E81" s="1103"/>
      <c r="F81" s="1103"/>
      <c r="G81" s="1103"/>
      <c r="H81" s="1103"/>
      <c r="I81" s="1103"/>
      <c r="J81" s="1103"/>
      <c r="K81" s="1103"/>
      <c r="L81" s="1103"/>
      <c r="M81" s="1103"/>
      <c r="N81" s="1103"/>
      <c r="O81" s="1103"/>
      <c r="P81" s="1103"/>
      <c r="Q81" s="1103"/>
      <c r="R81" s="1103"/>
      <c r="S81" s="1103"/>
      <c r="T81" s="848"/>
      <c r="U81" s="1240" t="s">
        <v>2871</v>
      </c>
      <c r="V81" s="1426"/>
      <c r="W81" s="1426"/>
      <c r="X81" s="1426"/>
      <c r="Y81" s="1426"/>
      <c r="Z81" s="1426"/>
      <c r="AA81" s="1426"/>
      <c r="AB81" s="1426"/>
      <c r="AC81" s="1426"/>
      <c r="AD81" s="1426"/>
      <c r="AE81" s="1426"/>
      <c r="AF81" s="1426"/>
      <c r="AG81" s="1426"/>
      <c r="AH81" s="1426"/>
      <c r="AI81" s="1426"/>
      <c r="AJ81" s="1426"/>
      <c r="AK81" s="1426"/>
      <c r="AL81" s="1426"/>
      <c r="AM81" s="1422"/>
      <c r="AZ81" s="483"/>
      <c r="BA81" s="1415"/>
      <c r="BB81" s="1416"/>
      <c r="BC81" s="1416"/>
      <c r="BD81" s="1416"/>
      <c r="BE81" s="1417"/>
      <c r="BF81" s="1415"/>
      <c r="BG81" s="1416"/>
      <c r="BH81" s="1416"/>
      <c r="BI81" s="1416"/>
      <c r="BJ81" s="1416"/>
      <c r="BK81" s="1417"/>
      <c r="BL81" s="1415"/>
      <c r="BM81" s="1416"/>
      <c r="BN81" s="1416"/>
      <c r="BO81" s="1416"/>
      <c r="BP81" s="1417"/>
      <c r="BS81" s="1415"/>
      <c r="BT81" s="1416"/>
      <c r="BU81" s="1416"/>
      <c r="BV81" s="1416"/>
      <c r="BW81" s="1417"/>
      <c r="BX81" s="1415"/>
      <c r="BY81" s="1416"/>
      <c r="BZ81" s="1416"/>
      <c r="CA81" s="1416"/>
      <c r="CB81" s="1416"/>
      <c r="CC81" s="1417"/>
      <c r="CD81" s="1415"/>
      <c r="CE81" s="1416"/>
      <c r="CF81" s="1416"/>
      <c r="CG81" s="1416"/>
      <c r="CH81" s="1417"/>
      <c r="CI81" s="482"/>
    </row>
    <row r="82" spans="1:87" ht="5.25" customHeight="1" x14ac:dyDescent="0.2">
      <c r="A82" s="847"/>
      <c r="B82" s="1103"/>
      <c r="C82" s="1103"/>
      <c r="D82" s="1103"/>
      <c r="E82" s="1103"/>
      <c r="F82" s="1103"/>
      <c r="G82" s="1103"/>
      <c r="H82" s="1103"/>
      <c r="I82" s="1103"/>
      <c r="J82" s="1103"/>
      <c r="K82" s="1103"/>
      <c r="L82" s="1103"/>
      <c r="M82" s="1103"/>
      <c r="N82" s="1103"/>
      <c r="O82" s="1103"/>
      <c r="P82" s="1103"/>
      <c r="Q82" s="1103"/>
      <c r="R82" s="1103"/>
      <c r="S82" s="1103"/>
      <c r="T82" s="848"/>
      <c r="U82" s="1427"/>
      <c r="V82" s="1426"/>
      <c r="W82" s="1426"/>
      <c r="X82" s="1426"/>
      <c r="Y82" s="1426"/>
      <c r="Z82" s="1426"/>
      <c r="AA82" s="1426"/>
      <c r="AB82" s="1426"/>
      <c r="AC82" s="1426"/>
      <c r="AD82" s="1426"/>
      <c r="AE82" s="1426"/>
      <c r="AF82" s="1426"/>
      <c r="AG82" s="1426"/>
      <c r="AH82" s="1426"/>
      <c r="AI82" s="1426"/>
      <c r="AJ82" s="1426"/>
      <c r="AK82" s="1426"/>
      <c r="AL82" s="1426"/>
      <c r="AM82" s="1422"/>
      <c r="AZ82" s="483"/>
      <c r="BA82" s="483"/>
      <c r="BE82" s="482"/>
      <c r="BF82" s="483"/>
      <c r="BK82" s="482"/>
      <c r="BL82" s="483"/>
      <c r="BP82" s="482"/>
      <c r="BS82" s="483"/>
      <c r="BW82" s="482"/>
      <c r="BX82" s="483"/>
      <c r="CC82" s="482"/>
      <c r="CD82" s="483"/>
      <c r="CH82" s="482"/>
      <c r="CI82" s="482"/>
    </row>
    <row r="83" spans="1:87" ht="4.5" customHeight="1" x14ac:dyDescent="0.2">
      <c r="A83" s="847"/>
      <c r="B83" s="1103"/>
      <c r="C83" s="1103"/>
      <c r="D83" s="1103"/>
      <c r="E83" s="1103"/>
      <c r="F83" s="1103"/>
      <c r="G83" s="1103"/>
      <c r="H83" s="1103"/>
      <c r="I83" s="1103"/>
      <c r="J83" s="1103"/>
      <c r="K83" s="1103"/>
      <c r="L83" s="1103"/>
      <c r="M83" s="1103"/>
      <c r="N83" s="1103"/>
      <c r="O83" s="1103"/>
      <c r="P83" s="1103"/>
      <c r="Q83" s="1103"/>
      <c r="R83" s="1103"/>
      <c r="S83" s="1103"/>
      <c r="T83" s="848"/>
      <c r="U83" s="1240" t="s">
        <v>10185</v>
      </c>
      <c r="V83" s="1241"/>
      <c r="W83" s="1241"/>
      <c r="X83" s="1241"/>
      <c r="Y83" s="1241"/>
      <c r="Z83" s="1241"/>
      <c r="AA83" s="1241"/>
      <c r="AB83" s="1241"/>
      <c r="AC83" s="1241"/>
      <c r="AD83" s="1241"/>
      <c r="AE83" s="1241"/>
      <c r="AF83" s="1241"/>
      <c r="AG83" s="1241"/>
      <c r="AH83" s="1241"/>
      <c r="AI83" s="1241"/>
      <c r="AJ83" s="1241"/>
      <c r="AK83" s="1423" t="str">
        <f>CONCATENATE("č.",INDEX('LŠZ P'!A$2:AP$2002,U76,17))</f>
        <v>č.21327</v>
      </c>
      <c r="AL83" s="1421"/>
      <c r="AM83" s="1422"/>
      <c r="AZ83" s="483"/>
      <c r="BA83" s="483"/>
      <c r="BE83" s="482"/>
      <c r="BF83" s="483"/>
      <c r="BK83" s="482"/>
      <c r="BL83" s="483"/>
      <c r="BP83" s="482"/>
      <c r="BS83" s="483"/>
      <c r="BW83" s="482"/>
      <c r="BX83" s="483"/>
      <c r="CC83" s="482"/>
      <c r="CD83" s="483"/>
      <c r="CH83" s="482"/>
      <c r="CI83" s="482"/>
    </row>
    <row r="84" spans="1:87" ht="4.5" customHeight="1" x14ac:dyDescent="0.2">
      <c r="A84" s="847"/>
      <c r="B84" s="1103"/>
      <c r="C84" s="1103"/>
      <c r="D84" s="1103"/>
      <c r="E84" s="1103"/>
      <c r="F84" s="1103"/>
      <c r="G84" s="1103"/>
      <c r="H84" s="1103"/>
      <c r="I84" s="1103"/>
      <c r="J84" s="1103"/>
      <c r="K84" s="1103"/>
      <c r="L84" s="1103"/>
      <c r="M84" s="1103"/>
      <c r="N84" s="1103"/>
      <c r="O84" s="1103"/>
      <c r="P84" s="1103"/>
      <c r="Q84" s="1103"/>
      <c r="R84" s="1103"/>
      <c r="S84" s="1103"/>
      <c r="T84" s="848"/>
      <c r="U84" s="1240"/>
      <c r="V84" s="1241"/>
      <c r="W84" s="1241"/>
      <c r="X84" s="1241"/>
      <c r="Y84" s="1241"/>
      <c r="Z84" s="1241"/>
      <c r="AA84" s="1241"/>
      <c r="AB84" s="1241"/>
      <c r="AC84" s="1241"/>
      <c r="AD84" s="1241"/>
      <c r="AE84" s="1241"/>
      <c r="AF84" s="1241"/>
      <c r="AG84" s="1241"/>
      <c r="AH84" s="1241"/>
      <c r="AI84" s="1241"/>
      <c r="AJ84" s="1241"/>
      <c r="AK84" s="1421"/>
      <c r="AL84" s="1421"/>
      <c r="AM84" s="1422"/>
      <c r="AZ84" s="483"/>
      <c r="BA84" s="483"/>
      <c r="BE84" s="482"/>
      <c r="BF84" s="483"/>
      <c r="BK84" s="482"/>
      <c r="BL84" s="483"/>
      <c r="BP84" s="482"/>
      <c r="BS84" s="483"/>
      <c r="BW84" s="482"/>
      <c r="BX84" s="483"/>
      <c r="CC84" s="482"/>
      <c r="CD84" s="483"/>
      <c r="CH84" s="482"/>
      <c r="CI84" s="482"/>
    </row>
    <row r="85" spans="1:87" ht="3" customHeight="1" x14ac:dyDescent="0.2">
      <c r="A85" s="847"/>
      <c r="B85" s="1114" t="s">
        <v>383</v>
      </c>
      <c r="C85" s="1115"/>
      <c r="D85" s="1115"/>
      <c r="E85" s="1115"/>
      <c r="F85" s="1115"/>
      <c r="G85" s="1115"/>
      <c r="H85" s="1115"/>
      <c r="I85" s="1115"/>
      <c r="J85" s="1115"/>
      <c r="K85" s="1115"/>
      <c r="L85" s="1115"/>
      <c r="M85" s="1115"/>
      <c r="N85" s="1115"/>
      <c r="O85" s="864"/>
      <c r="P85" s="1248" t="str">
        <f>INDEX('LŠZ P'!A$2:AP$2002,U76,28)</f>
        <v>EN-B</v>
      </c>
      <c r="Q85" s="1249"/>
      <c r="R85" s="1249"/>
      <c r="S85" s="1250"/>
      <c r="T85" s="848"/>
      <c r="U85" s="863"/>
      <c r="V85" s="844"/>
      <c r="W85" s="844"/>
      <c r="X85" s="844"/>
      <c r="Y85" s="844"/>
      <c r="Z85" s="844"/>
      <c r="AA85" s="844"/>
      <c r="AB85" s="844"/>
      <c r="AC85" s="844"/>
      <c r="AD85" s="844"/>
      <c r="AE85" s="844"/>
      <c r="AF85" s="844"/>
      <c r="AG85" s="844"/>
      <c r="AH85" s="844"/>
      <c r="AI85" s="844"/>
      <c r="AJ85" s="844"/>
      <c r="AK85" s="844"/>
      <c r="AL85" s="844"/>
      <c r="AM85" s="865"/>
      <c r="AZ85" s="488"/>
      <c r="BA85" s="488"/>
      <c r="BB85" s="489"/>
      <c r="BC85" s="489"/>
      <c r="BD85" s="489"/>
      <c r="BE85" s="493"/>
      <c r="BF85" s="488"/>
      <c r="BG85" s="489"/>
      <c r="BH85" s="489"/>
      <c r="BI85" s="489"/>
      <c r="BJ85" s="489"/>
      <c r="BK85" s="495"/>
      <c r="BL85" s="494"/>
      <c r="BM85" s="478"/>
      <c r="BN85" s="478"/>
      <c r="BO85" s="478"/>
      <c r="BP85" s="495"/>
      <c r="BQ85" s="478"/>
      <c r="BR85" s="478"/>
      <c r="BS85" s="494"/>
      <c r="BT85" s="478"/>
      <c r="BU85" s="478"/>
      <c r="BV85" s="478"/>
      <c r="BW85" s="482"/>
      <c r="BX85" s="483"/>
      <c r="CC85" s="482"/>
      <c r="CD85" s="483"/>
      <c r="CH85" s="482"/>
      <c r="CI85" s="482"/>
    </row>
    <row r="86" spans="1:87" ht="4.5" customHeight="1" x14ac:dyDescent="0.2">
      <c r="A86" s="847"/>
      <c r="B86" s="1115"/>
      <c r="C86" s="1115"/>
      <c r="D86" s="1115"/>
      <c r="E86" s="1115"/>
      <c r="F86" s="1115"/>
      <c r="G86" s="1115"/>
      <c r="H86" s="1115"/>
      <c r="I86" s="1115"/>
      <c r="J86" s="1115"/>
      <c r="K86" s="1115"/>
      <c r="L86" s="1115"/>
      <c r="M86" s="1115"/>
      <c r="N86" s="1115"/>
      <c r="O86" s="866"/>
      <c r="P86" s="1251"/>
      <c r="Q86" s="1252"/>
      <c r="R86" s="1252"/>
      <c r="S86" s="1253"/>
      <c r="T86" s="848"/>
      <c r="U86" s="847"/>
      <c r="V86" s="1116" t="s">
        <v>2286</v>
      </c>
      <c r="W86" s="1116"/>
      <c r="X86" s="1116"/>
      <c r="Y86" s="1116"/>
      <c r="Z86" s="1117" t="s">
        <v>2287</v>
      </c>
      <c r="AA86" s="1118"/>
      <c r="AB86" s="1118"/>
      <c r="AC86" s="1118"/>
      <c r="AD86" s="1118"/>
      <c r="AE86" s="1118"/>
      <c r="AF86" s="1118"/>
      <c r="AG86" s="1118"/>
      <c r="AH86" s="1118"/>
      <c r="AI86" s="1118"/>
      <c r="AJ86" s="1118"/>
      <c r="AK86" s="1118"/>
      <c r="AL86" s="1119"/>
      <c r="AM86" s="848"/>
      <c r="AZ86" s="488"/>
      <c r="BA86" s="488"/>
      <c r="BB86" s="489"/>
      <c r="BC86" s="489"/>
      <c r="BD86" s="489"/>
      <c r="BE86" s="493"/>
      <c r="BF86" s="488"/>
      <c r="BG86" s="489"/>
      <c r="BH86" s="489"/>
      <c r="BI86" s="489"/>
      <c r="BJ86" s="489"/>
      <c r="BK86" s="482"/>
      <c r="BL86" s="483"/>
      <c r="BP86" s="482"/>
      <c r="BS86" s="483"/>
      <c r="BW86" s="482"/>
      <c r="BX86" s="483"/>
      <c r="CC86" s="482"/>
      <c r="CD86" s="483"/>
      <c r="CH86" s="482"/>
      <c r="CI86" s="482"/>
    </row>
    <row r="87" spans="1:87" ht="4.5" customHeight="1" x14ac:dyDescent="0.2">
      <c r="A87" s="847"/>
      <c r="B87" s="1078" t="s">
        <v>1078</v>
      </c>
      <c r="C87" s="1078"/>
      <c r="D87" s="1078"/>
      <c r="E87" s="1078"/>
      <c r="F87" s="1078"/>
      <c r="G87" s="1078"/>
      <c r="H87" s="1078"/>
      <c r="I87" s="1078"/>
      <c r="J87" s="1079" t="str">
        <f>CONCATENATE("O-PG / ",INDEX('LŠZ P'!A$2:AP2002,U76,38)," place")</f>
        <v>O-PG / 1 place</v>
      </c>
      <c r="K87" s="1080"/>
      <c r="L87" s="1080"/>
      <c r="M87" s="1080"/>
      <c r="N87" s="1081"/>
      <c r="O87" s="867"/>
      <c r="P87" s="1251"/>
      <c r="Q87" s="1252"/>
      <c r="R87" s="1252"/>
      <c r="S87" s="1253"/>
      <c r="T87" s="848"/>
      <c r="U87" s="847"/>
      <c r="V87" s="1116"/>
      <c r="W87" s="1116"/>
      <c r="X87" s="1116"/>
      <c r="Y87" s="1116"/>
      <c r="Z87" s="1120"/>
      <c r="AA87" s="1121"/>
      <c r="AB87" s="1121"/>
      <c r="AC87" s="1121"/>
      <c r="AD87" s="1121"/>
      <c r="AE87" s="1121"/>
      <c r="AF87" s="1121"/>
      <c r="AG87" s="1121"/>
      <c r="AH87" s="1121"/>
      <c r="AI87" s="1121"/>
      <c r="AJ87" s="1121"/>
      <c r="AK87" s="1121"/>
      <c r="AL87" s="1122"/>
      <c r="AM87" s="848"/>
      <c r="AZ87" s="488"/>
      <c r="BA87" s="488"/>
      <c r="BB87" s="489"/>
      <c r="BC87" s="489"/>
      <c r="BD87" s="489"/>
      <c r="BE87" s="493"/>
      <c r="BF87" s="488"/>
      <c r="BG87" s="489"/>
      <c r="BH87" s="489"/>
      <c r="BI87" s="489"/>
      <c r="BJ87" s="489"/>
      <c r="BK87" s="482"/>
      <c r="BL87" s="483"/>
      <c r="BP87" s="482"/>
      <c r="BS87" s="483"/>
      <c r="BW87" s="482"/>
      <c r="BX87" s="483"/>
      <c r="CC87" s="482"/>
      <c r="CD87" s="483"/>
      <c r="CH87" s="482"/>
      <c r="CI87" s="482"/>
    </row>
    <row r="88" spans="1:87" ht="4.5" customHeight="1" x14ac:dyDescent="0.2">
      <c r="A88" s="847"/>
      <c r="B88" s="1078"/>
      <c r="C88" s="1078"/>
      <c r="D88" s="1078"/>
      <c r="E88" s="1078"/>
      <c r="F88" s="1078"/>
      <c r="G88" s="1078"/>
      <c r="H88" s="1078"/>
      <c r="I88" s="1078"/>
      <c r="J88" s="1082"/>
      <c r="K88" s="1083"/>
      <c r="L88" s="1083"/>
      <c r="M88" s="1083"/>
      <c r="N88" s="1084"/>
      <c r="O88" s="867"/>
      <c r="P88" s="1254"/>
      <c r="Q88" s="1255"/>
      <c r="R88" s="1255"/>
      <c r="S88" s="1256"/>
      <c r="T88" s="848"/>
      <c r="U88" s="847"/>
      <c r="V88" s="852"/>
      <c r="W88" s="852"/>
      <c r="X88" s="852"/>
      <c r="Y88" s="852"/>
      <c r="Z88" s="1242" t="str">
        <f>CONCATENATE(INDEX('LŠZ P'!A$2:AP$2002,U76,3)," (",INDEX('LŠZ P'!A$2:AP$2002,U76,9),")")</f>
        <v>PLUTO 2 M (AXIS PARAGL.)</v>
      </c>
      <c r="AA88" s="1243"/>
      <c r="AB88" s="1243"/>
      <c r="AC88" s="1243"/>
      <c r="AD88" s="1243"/>
      <c r="AE88" s="1243"/>
      <c r="AF88" s="1243"/>
      <c r="AG88" s="1243"/>
      <c r="AH88" s="1243"/>
      <c r="AI88" s="1243"/>
      <c r="AJ88" s="1243"/>
      <c r="AK88" s="1243"/>
      <c r="AL88" s="1244"/>
      <c r="AM88" s="848"/>
      <c r="AZ88" s="488"/>
      <c r="BA88" s="488"/>
      <c r="BB88" s="489"/>
      <c r="BC88" s="489"/>
      <c r="BD88" s="489"/>
      <c r="BE88" s="493"/>
      <c r="BF88" s="488"/>
      <c r="BG88" s="489"/>
      <c r="BH88" s="489"/>
      <c r="BI88" s="489"/>
      <c r="BJ88" s="489"/>
      <c r="BK88" s="482"/>
      <c r="BL88" s="483"/>
      <c r="BP88" s="482"/>
      <c r="BS88" s="483"/>
      <c r="BW88" s="482"/>
      <c r="BX88" s="483"/>
      <c r="CC88" s="482"/>
      <c r="CD88" s="483"/>
      <c r="CH88" s="482"/>
      <c r="CI88" s="482"/>
    </row>
    <row r="89" spans="1:87" ht="4.5" customHeight="1" x14ac:dyDescent="0.2">
      <c r="A89" s="847"/>
      <c r="B89" s="1124" t="s">
        <v>10149</v>
      </c>
      <c r="C89" s="1125"/>
      <c r="D89" s="1125"/>
      <c r="E89" s="1125"/>
      <c r="F89" s="1125"/>
      <c r="G89" s="1125"/>
      <c r="H89" s="1125"/>
      <c r="I89" s="1125"/>
      <c r="J89" s="1125"/>
      <c r="K89" s="1125"/>
      <c r="L89" s="1125"/>
      <c r="M89" s="1125"/>
      <c r="N89" s="1125"/>
      <c r="O89" s="1125"/>
      <c r="P89" s="1125"/>
      <c r="Q89" s="1125"/>
      <c r="R89" s="1125"/>
      <c r="S89" s="1126"/>
      <c r="T89" s="848"/>
      <c r="U89" s="847"/>
      <c r="V89" s="1078" t="s">
        <v>903</v>
      </c>
      <c r="W89" s="1078"/>
      <c r="X89" s="1078"/>
      <c r="Y89" s="1078"/>
      <c r="Z89" s="1242"/>
      <c r="AA89" s="1243"/>
      <c r="AB89" s="1243"/>
      <c r="AC89" s="1243"/>
      <c r="AD89" s="1243"/>
      <c r="AE89" s="1243"/>
      <c r="AF89" s="1243"/>
      <c r="AG89" s="1243"/>
      <c r="AH89" s="1243"/>
      <c r="AI89" s="1243"/>
      <c r="AJ89" s="1243"/>
      <c r="AK89" s="1243"/>
      <c r="AL89" s="1244"/>
      <c r="AM89" s="848"/>
      <c r="AZ89" s="488"/>
      <c r="BA89" s="488"/>
      <c r="BB89" s="489"/>
      <c r="BC89" s="489"/>
      <c r="BD89" s="489"/>
      <c r="BE89" s="493"/>
      <c r="BF89" s="488"/>
      <c r="BG89" s="489"/>
      <c r="BH89" s="489"/>
      <c r="BI89" s="489"/>
      <c r="BJ89" s="489"/>
      <c r="BK89" s="482"/>
      <c r="BL89" s="483"/>
      <c r="BP89" s="482"/>
      <c r="BS89" s="483"/>
      <c r="BW89" s="482"/>
      <c r="BX89" s="483"/>
      <c r="CC89" s="482"/>
      <c r="CD89" s="483"/>
      <c r="CH89" s="482"/>
      <c r="CI89" s="482"/>
    </row>
    <row r="90" spans="1:87" ht="5.25" customHeight="1" x14ac:dyDescent="0.2">
      <c r="A90" s="847"/>
      <c r="B90" s="1127"/>
      <c r="C90" s="1128"/>
      <c r="D90" s="1128"/>
      <c r="E90" s="1128"/>
      <c r="F90" s="1128"/>
      <c r="G90" s="1128"/>
      <c r="H90" s="1128"/>
      <c r="I90" s="1128"/>
      <c r="J90" s="1128"/>
      <c r="K90" s="1128"/>
      <c r="L90" s="1128"/>
      <c r="M90" s="1128"/>
      <c r="N90" s="1128"/>
      <c r="O90" s="1128"/>
      <c r="P90" s="1128"/>
      <c r="Q90" s="1128"/>
      <c r="R90" s="1128"/>
      <c r="S90" s="1129"/>
      <c r="T90" s="848"/>
      <c r="U90" s="847"/>
      <c r="V90" s="1078"/>
      <c r="W90" s="1078"/>
      <c r="X90" s="1078"/>
      <c r="Y90" s="1078"/>
      <c r="Z90" s="1242"/>
      <c r="AA90" s="1243"/>
      <c r="AB90" s="1243"/>
      <c r="AC90" s="1243"/>
      <c r="AD90" s="1243"/>
      <c r="AE90" s="1243"/>
      <c r="AF90" s="1243"/>
      <c r="AG90" s="1243"/>
      <c r="AH90" s="1243"/>
      <c r="AI90" s="1243"/>
      <c r="AJ90" s="1243"/>
      <c r="AK90" s="1243"/>
      <c r="AL90" s="1244"/>
      <c r="AM90" s="848"/>
      <c r="AZ90" s="488"/>
      <c r="BA90" s="488"/>
      <c r="BB90" s="489"/>
      <c r="BC90" s="489"/>
      <c r="BD90" s="489"/>
      <c r="BE90" s="493"/>
      <c r="BF90" s="488"/>
      <c r="BG90" s="489"/>
      <c r="BH90" s="489"/>
      <c r="BI90" s="489"/>
      <c r="BJ90" s="489"/>
      <c r="BK90" s="482"/>
      <c r="BL90" s="483"/>
      <c r="BP90" s="482"/>
      <c r="BS90" s="483"/>
      <c r="BW90" s="482"/>
      <c r="BX90" s="483"/>
      <c r="CC90" s="482"/>
      <c r="CD90" s="483"/>
      <c r="CH90" s="482"/>
      <c r="CI90" s="482"/>
    </row>
    <row r="91" spans="1:87" ht="3.75" customHeight="1" x14ac:dyDescent="0.2">
      <c r="A91" s="847"/>
      <c r="B91" s="1127"/>
      <c r="C91" s="1128"/>
      <c r="D91" s="1128"/>
      <c r="E91" s="1128"/>
      <c r="F91" s="1128"/>
      <c r="G91" s="1128"/>
      <c r="H91" s="1128"/>
      <c r="I91" s="1128"/>
      <c r="J91" s="1128"/>
      <c r="K91" s="1128"/>
      <c r="L91" s="1128"/>
      <c r="M91" s="1128"/>
      <c r="N91" s="1128"/>
      <c r="O91" s="1128"/>
      <c r="P91" s="1128"/>
      <c r="Q91" s="1128"/>
      <c r="R91" s="1128"/>
      <c r="S91" s="1129"/>
      <c r="T91" s="848"/>
      <c r="U91" s="847"/>
      <c r="V91" s="852"/>
      <c r="W91" s="852"/>
      <c r="X91" s="852"/>
      <c r="Y91" s="852"/>
      <c r="Z91" s="1245"/>
      <c r="AA91" s="1246"/>
      <c r="AB91" s="1246"/>
      <c r="AC91" s="1246"/>
      <c r="AD91" s="1246"/>
      <c r="AE91" s="1246"/>
      <c r="AF91" s="1246"/>
      <c r="AG91" s="1246"/>
      <c r="AH91" s="1246"/>
      <c r="AI91" s="1246"/>
      <c r="AJ91" s="1246"/>
      <c r="AK91" s="1246"/>
      <c r="AL91" s="1247"/>
      <c r="AM91" s="848"/>
      <c r="AZ91" s="488"/>
      <c r="BA91" s="488"/>
      <c r="BB91" s="489"/>
      <c r="BC91" s="489"/>
      <c r="BD91" s="489"/>
      <c r="BE91" s="493"/>
      <c r="BF91" s="488"/>
      <c r="BG91" s="489"/>
      <c r="BH91" s="489"/>
      <c r="BI91" s="489"/>
      <c r="BJ91" s="489"/>
      <c r="BK91" s="482"/>
      <c r="BL91" s="483"/>
      <c r="BP91" s="482"/>
      <c r="BS91" s="483"/>
      <c r="BW91" s="482"/>
      <c r="BX91" s="483"/>
      <c r="CC91" s="482"/>
      <c r="CD91" s="483"/>
      <c r="CH91" s="482"/>
      <c r="CI91" s="482"/>
    </row>
    <row r="92" spans="1:87" ht="3" customHeight="1" x14ac:dyDescent="0.2">
      <c r="A92" s="847"/>
      <c r="B92" s="1127"/>
      <c r="C92" s="1128"/>
      <c r="D92" s="1128"/>
      <c r="E92" s="1128"/>
      <c r="F92" s="1128"/>
      <c r="G92" s="1128"/>
      <c r="H92" s="1128"/>
      <c r="I92" s="1128"/>
      <c r="J92" s="1128"/>
      <c r="K92" s="1128"/>
      <c r="L92" s="1128"/>
      <c r="M92" s="1128"/>
      <c r="N92" s="1128"/>
      <c r="O92" s="1128"/>
      <c r="P92" s="1128"/>
      <c r="Q92" s="1128"/>
      <c r="R92" s="1128"/>
      <c r="S92" s="1129"/>
      <c r="T92" s="848"/>
      <c r="U92" s="847"/>
      <c r="V92" s="852"/>
      <c r="W92" s="852"/>
      <c r="X92" s="852"/>
      <c r="Y92" s="852"/>
      <c r="Z92" s="852"/>
      <c r="AA92" s="852"/>
      <c r="AB92" s="852"/>
      <c r="AC92" s="852"/>
      <c r="AD92" s="852"/>
      <c r="AE92" s="852"/>
      <c r="AF92" s="852"/>
      <c r="AG92" s="852"/>
      <c r="AH92" s="852"/>
      <c r="AI92" s="852"/>
      <c r="AJ92" s="852"/>
      <c r="AK92" s="852"/>
      <c r="AL92" s="852"/>
      <c r="AM92" s="848"/>
      <c r="AZ92" s="488"/>
      <c r="BA92" s="491"/>
      <c r="BB92" s="490"/>
      <c r="BC92" s="490"/>
      <c r="BD92" s="490"/>
      <c r="BE92" s="492"/>
      <c r="BF92" s="491"/>
      <c r="BG92" s="490"/>
      <c r="BH92" s="490"/>
      <c r="BI92" s="490"/>
      <c r="BJ92" s="490"/>
      <c r="BK92" s="479"/>
      <c r="BL92" s="481"/>
      <c r="BM92" s="480"/>
      <c r="BN92" s="480"/>
      <c r="BO92" s="480"/>
      <c r="BP92" s="479"/>
      <c r="BS92" s="481"/>
      <c r="BT92" s="480"/>
      <c r="BU92" s="480"/>
      <c r="BV92" s="480"/>
      <c r="BW92" s="479"/>
      <c r="BX92" s="481"/>
      <c r="BY92" s="480"/>
      <c r="BZ92" s="480"/>
      <c r="CA92" s="480"/>
      <c r="CB92" s="480"/>
      <c r="CC92" s="479"/>
      <c r="CD92" s="481"/>
      <c r="CE92" s="480"/>
      <c r="CF92" s="480"/>
      <c r="CG92" s="480"/>
      <c r="CH92" s="479"/>
      <c r="CI92" s="482"/>
    </row>
    <row r="93" spans="1:87" ht="9" customHeight="1" x14ac:dyDescent="0.2">
      <c r="A93" s="847"/>
      <c r="B93" s="1127"/>
      <c r="C93" s="1128"/>
      <c r="D93" s="1128"/>
      <c r="E93" s="1128"/>
      <c r="F93" s="1128"/>
      <c r="G93" s="1128"/>
      <c r="H93" s="1128"/>
      <c r="I93" s="1128"/>
      <c r="J93" s="1128"/>
      <c r="K93" s="1128"/>
      <c r="L93" s="1128"/>
      <c r="M93" s="1128"/>
      <c r="N93" s="1128"/>
      <c r="O93" s="1128"/>
      <c r="P93" s="1128"/>
      <c r="Q93" s="1128"/>
      <c r="R93" s="1128"/>
      <c r="S93" s="1129"/>
      <c r="T93" s="848"/>
      <c r="U93" s="847"/>
      <c r="V93" s="1123" t="s">
        <v>1981</v>
      </c>
      <c r="W93" s="1123"/>
      <c r="X93" s="1123"/>
      <c r="Y93" s="1123"/>
      <c r="Z93" s="1123"/>
      <c r="AA93" s="1123"/>
      <c r="AB93" s="1123"/>
      <c r="AC93" s="1133" t="str">
        <f>INDEX('LŠZ P'!A$2:AP$2002,U76,5)</f>
        <v>OM-P661</v>
      </c>
      <c r="AD93" s="1134"/>
      <c r="AE93" s="1134"/>
      <c r="AF93" s="1134"/>
      <c r="AG93" s="1134"/>
      <c r="AH93" s="1134"/>
      <c r="AI93" s="1134"/>
      <c r="AJ93" s="1134"/>
      <c r="AK93" s="1134"/>
      <c r="AL93" s="1135"/>
      <c r="AM93" s="848"/>
      <c r="AZ93" s="488"/>
      <c r="BA93" s="489"/>
      <c r="BB93" s="489"/>
      <c r="BC93" s="489"/>
      <c r="CI93" s="482"/>
    </row>
    <row r="94" spans="1:87" ht="3.75" customHeight="1" x14ac:dyDescent="0.2">
      <c r="A94" s="847"/>
      <c r="B94" s="1127"/>
      <c r="C94" s="1128"/>
      <c r="D94" s="1128"/>
      <c r="E94" s="1128"/>
      <c r="F94" s="1128"/>
      <c r="G94" s="1128"/>
      <c r="H94" s="1128"/>
      <c r="I94" s="1128"/>
      <c r="J94" s="1128"/>
      <c r="K94" s="1128"/>
      <c r="L94" s="1128"/>
      <c r="M94" s="1128"/>
      <c r="N94" s="1128"/>
      <c r="O94" s="1128"/>
      <c r="P94" s="1128"/>
      <c r="Q94" s="1128"/>
      <c r="R94" s="1128"/>
      <c r="S94" s="1129"/>
      <c r="T94" s="848"/>
      <c r="U94" s="847"/>
      <c r="V94" s="852"/>
      <c r="W94" s="852"/>
      <c r="X94" s="852"/>
      <c r="Y94" s="852"/>
      <c r="Z94" s="852"/>
      <c r="AA94" s="852"/>
      <c r="AB94" s="852"/>
      <c r="AC94" s="1136"/>
      <c r="AD94" s="1137"/>
      <c r="AE94" s="1137"/>
      <c r="AF94" s="1137"/>
      <c r="AG94" s="1137"/>
      <c r="AH94" s="1137"/>
      <c r="AI94" s="1137"/>
      <c r="AJ94" s="1137"/>
      <c r="AK94" s="1137"/>
      <c r="AL94" s="1138"/>
      <c r="AM94" s="848"/>
      <c r="AZ94" s="488"/>
      <c r="BA94" s="487"/>
      <c r="BB94" s="486"/>
      <c r="BC94" s="486"/>
      <c r="BD94" s="485"/>
      <c r="BE94" s="484"/>
      <c r="BF94" s="1428" t="s">
        <v>5592</v>
      </c>
      <c r="BG94" s="1429"/>
      <c r="BH94" s="1429"/>
      <c r="BI94" s="1429"/>
      <c r="BJ94" s="1429"/>
      <c r="BK94" s="1430"/>
      <c r="BL94" s="96"/>
      <c r="BM94" s="485"/>
      <c r="BN94" s="485"/>
      <c r="BO94" s="485"/>
      <c r="BP94" s="484"/>
      <c r="BS94" s="96"/>
      <c r="BT94" s="485"/>
      <c r="BU94" s="485"/>
      <c r="BV94" s="485"/>
      <c r="BW94" s="484"/>
      <c r="BX94" s="1428" t="s">
        <v>5592</v>
      </c>
      <c r="BY94" s="1429"/>
      <c r="BZ94" s="1429"/>
      <c r="CA94" s="1429"/>
      <c r="CB94" s="1429"/>
      <c r="CC94" s="1430"/>
      <c r="CD94" s="96"/>
      <c r="CE94" s="485"/>
      <c r="CF94" s="485"/>
      <c r="CG94" s="485"/>
      <c r="CH94" s="484"/>
      <c r="CI94" s="482"/>
    </row>
    <row r="95" spans="1:87" ht="3.75" customHeight="1" x14ac:dyDescent="0.2">
      <c r="A95" s="847"/>
      <c r="B95" s="1130"/>
      <c r="C95" s="1131"/>
      <c r="D95" s="1131"/>
      <c r="E95" s="1131"/>
      <c r="F95" s="1131"/>
      <c r="G95" s="1131"/>
      <c r="H95" s="1131"/>
      <c r="I95" s="1131"/>
      <c r="J95" s="1131"/>
      <c r="K95" s="1131"/>
      <c r="L95" s="1131"/>
      <c r="M95" s="1131"/>
      <c r="N95" s="1131"/>
      <c r="O95" s="1131"/>
      <c r="P95" s="1131"/>
      <c r="Q95" s="1131"/>
      <c r="R95" s="1131"/>
      <c r="S95" s="1132"/>
      <c r="T95" s="848"/>
      <c r="U95" s="847"/>
      <c r="V95" s="1123" t="s">
        <v>1982</v>
      </c>
      <c r="W95" s="1123"/>
      <c r="X95" s="1123"/>
      <c r="Y95" s="1123"/>
      <c r="Z95" s="1123"/>
      <c r="AA95" s="1123"/>
      <c r="AB95" s="1123"/>
      <c r="AC95" s="1139"/>
      <c r="AD95" s="1137"/>
      <c r="AE95" s="1137"/>
      <c r="AF95" s="1137"/>
      <c r="AG95" s="1137"/>
      <c r="AH95" s="1137"/>
      <c r="AI95" s="1137"/>
      <c r="AJ95" s="1137"/>
      <c r="AK95" s="1137"/>
      <c r="AL95" s="1138"/>
      <c r="AM95" s="848"/>
      <c r="AZ95" s="483"/>
      <c r="BA95" s="483"/>
      <c r="BE95" s="482"/>
      <c r="BF95" s="1431"/>
      <c r="BG95" s="1432"/>
      <c r="BH95" s="1432"/>
      <c r="BI95" s="1432"/>
      <c r="BJ95" s="1432"/>
      <c r="BK95" s="1433"/>
      <c r="BL95" s="483"/>
      <c r="BP95" s="482"/>
      <c r="BS95" s="483"/>
      <c r="BW95" s="482"/>
      <c r="BX95" s="1431"/>
      <c r="BY95" s="1432"/>
      <c r="BZ95" s="1432"/>
      <c r="CA95" s="1432"/>
      <c r="CB95" s="1432"/>
      <c r="CC95" s="1433"/>
      <c r="CD95" s="483"/>
      <c r="CH95" s="482"/>
      <c r="CI95" s="482"/>
    </row>
    <row r="96" spans="1:87" ht="4.5" customHeight="1" x14ac:dyDescent="0.2">
      <c r="A96" s="847"/>
      <c r="B96" s="864"/>
      <c r="C96" s="864"/>
      <c r="D96" s="864"/>
      <c r="E96" s="864"/>
      <c r="F96" s="864"/>
      <c r="G96" s="864"/>
      <c r="H96" s="864"/>
      <c r="I96" s="864"/>
      <c r="J96" s="864"/>
      <c r="K96" s="864"/>
      <c r="L96" s="864"/>
      <c r="M96" s="864"/>
      <c r="N96" s="864"/>
      <c r="O96" s="864"/>
      <c r="P96" s="864"/>
      <c r="Q96" s="864"/>
      <c r="R96" s="864"/>
      <c r="S96" s="864"/>
      <c r="T96" s="848"/>
      <c r="U96" s="847"/>
      <c r="V96" s="1123"/>
      <c r="W96" s="1123"/>
      <c r="X96" s="1123"/>
      <c r="Y96" s="1123"/>
      <c r="Z96" s="1123"/>
      <c r="AA96" s="1123"/>
      <c r="AB96" s="1123"/>
      <c r="AC96" s="1140"/>
      <c r="AD96" s="1141"/>
      <c r="AE96" s="1141"/>
      <c r="AF96" s="1141"/>
      <c r="AG96" s="1141"/>
      <c r="AH96" s="1141"/>
      <c r="AI96" s="1141"/>
      <c r="AJ96" s="1141"/>
      <c r="AK96" s="1141"/>
      <c r="AL96" s="1142"/>
      <c r="AM96" s="848"/>
      <c r="AZ96" s="483"/>
      <c r="BA96" s="1411" t="s">
        <v>2073</v>
      </c>
      <c r="BB96" s="1412"/>
      <c r="BC96" s="1412"/>
      <c r="BD96" s="1412"/>
      <c r="BE96" s="1413"/>
      <c r="BF96" s="1431"/>
      <c r="BG96" s="1432"/>
      <c r="BH96" s="1432"/>
      <c r="BI96" s="1432"/>
      <c r="BJ96" s="1432"/>
      <c r="BK96" s="1433"/>
      <c r="BL96" s="1411" t="s">
        <v>2074</v>
      </c>
      <c r="BM96" s="1412"/>
      <c r="BN96" s="1412"/>
      <c r="BO96" s="1412"/>
      <c r="BP96" s="1413"/>
      <c r="BS96" s="1411" t="s">
        <v>2073</v>
      </c>
      <c r="BT96" s="1412"/>
      <c r="BU96" s="1412"/>
      <c r="BV96" s="1412"/>
      <c r="BW96" s="1413"/>
      <c r="BX96" s="1431"/>
      <c r="BY96" s="1432"/>
      <c r="BZ96" s="1432"/>
      <c r="CA96" s="1432"/>
      <c r="CB96" s="1432"/>
      <c r="CC96" s="1433"/>
      <c r="CD96" s="1411" t="s">
        <v>2074</v>
      </c>
      <c r="CE96" s="1412"/>
      <c r="CF96" s="1412"/>
      <c r="CG96" s="1412"/>
      <c r="CH96" s="1413"/>
      <c r="CI96" s="482"/>
    </row>
    <row r="97" spans="1:87" ht="4.5" customHeight="1" x14ac:dyDescent="0.2">
      <c r="A97" s="847"/>
      <c r="B97" s="1143" t="s">
        <v>2255</v>
      </c>
      <c r="C97" s="1144"/>
      <c r="D97" s="1144"/>
      <c r="E97" s="1144"/>
      <c r="F97" s="1144"/>
      <c r="G97" s="1144"/>
      <c r="H97" s="1145"/>
      <c r="I97" s="1143" t="s">
        <v>5415</v>
      </c>
      <c r="J97" s="1144"/>
      <c r="K97" s="1144"/>
      <c r="L97" s="1145"/>
      <c r="M97" s="1152" t="s">
        <v>5416</v>
      </c>
      <c r="N97" s="1153"/>
      <c r="O97" s="1153"/>
      <c r="P97" s="1154"/>
      <c r="Q97" s="1152" t="s">
        <v>5417</v>
      </c>
      <c r="R97" s="1153"/>
      <c r="S97" s="1154"/>
      <c r="T97" s="848"/>
      <c r="U97" s="847"/>
      <c r="V97" s="852"/>
      <c r="W97" s="852"/>
      <c r="X97" s="852"/>
      <c r="Y97" s="852"/>
      <c r="Z97" s="852"/>
      <c r="AA97" s="852"/>
      <c r="AB97" s="852"/>
      <c r="AC97" s="852"/>
      <c r="AD97" s="852"/>
      <c r="AE97" s="852"/>
      <c r="AF97" s="852"/>
      <c r="AG97" s="852"/>
      <c r="AH97" s="852"/>
      <c r="AI97" s="852"/>
      <c r="AJ97" s="852"/>
      <c r="AK97" s="852"/>
      <c r="AL97" s="852"/>
      <c r="AM97" s="848"/>
      <c r="AZ97" s="483"/>
      <c r="BA97" s="1414"/>
      <c r="BB97" s="1412"/>
      <c r="BC97" s="1412"/>
      <c r="BD97" s="1412"/>
      <c r="BE97" s="1413"/>
      <c r="BF97" s="1411" t="s">
        <v>2075</v>
      </c>
      <c r="BG97" s="1412"/>
      <c r="BH97" s="1412"/>
      <c r="BI97" s="1412"/>
      <c r="BJ97" s="1412"/>
      <c r="BK97" s="1413"/>
      <c r="BL97" s="1414"/>
      <c r="BM97" s="1412"/>
      <c r="BN97" s="1412"/>
      <c r="BO97" s="1412"/>
      <c r="BP97" s="1413"/>
      <c r="BS97" s="1414"/>
      <c r="BT97" s="1412"/>
      <c r="BU97" s="1412"/>
      <c r="BV97" s="1412"/>
      <c r="BW97" s="1413"/>
      <c r="BX97" s="1411" t="s">
        <v>2075</v>
      </c>
      <c r="BY97" s="1412"/>
      <c r="BZ97" s="1412"/>
      <c r="CA97" s="1412"/>
      <c r="CB97" s="1412"/>
      <c r="CC97" s="1413"/>
      <c r="CD97" s="1414"/>
      <c r="CE97" s="1412"/>
      <c r="CF97" s="1412"/>
      <c r="CG97" s="1412"/>
      <c r="CH97" s="1413"/>
      <c r="CI97" s="482"/>
    </row>
    <row r="98" spans="1:87" ht="4.5" customHeight="1" x14ac:dyDescent="0.2">
      <c r="A98" s="847"/>
      <c r="B98" s="1146"/>
      <c r="C98" s="1147"/>
      <c r="D98" s="1147"/>
      <c r="E98" s="1147"/>
      <c r="F98" s="1147"/>
      <c r="G98" s="1147"/>
      <c r="H98" s="1148"/>
      <c r="I98" s="1146"/>
      <c r="J98" s="1147"/>
      <c r="K98" s="1147"/>
      <c r="L98" s="1148"/>
      <c r="M98" s="1155"/>
      <c r="N98" s="1156"/>
      <c r="O98" s="1156"/>
      <c r="P98" s="1157"/>
      <c r="Q98" s="1155"/>
      <c r="R98" s="1156"/>
      <c r="S98" s="1157"/>
      <c r="T98" s="848"/>
      <c r="U98" s="847"/>
      <c r="V98" s="1123" t="s">
        <v>2253</v>
      </c>
      <c r="W98" s="1123"/>
      <c r="X98" s="1123"/>
      <c r="Y98" s="1123"/>
      <c r="Z98" s="1123"/>
      <c r="AA98" s="1123"/>
      <c r="AB98" s="1123"/>
      <c r="AC98" s="1161" t="str">
        <f>CONCATENATE(INDEX('LŠZ P'!A$2:AP$2002,U76,11),"                                                                                                     ",INDEX('LŠZ P'!A$2:AP$2002,U76,24),", ",INDEX('LŠZ P'!A$2:AP$2002,U76,25),"                                                 ",INDEX('LŠZ P'!A$2:AP$2002,U76,12))</f>
        <v>Bc. Peter JONIS                                                                                                     Žnatínska 208/32, Čereňany                                                 2.4.1981</v>
      </c>
      <c r="AD98" s="1162"/>
      <c r="AE98" s="1162"/>
      <c r="AF98" s="1162"/>
      <c r="AG98" s="1162"/>
      <c r="AH98" s="1162"/>
      <c r="AI98" s="1162"/>
      <c r="AJ98" s="1162"/>
      <c r="AK98" s="1162"/>
      <c r="AL98" s="1163"/>
      <c r="AM98" s="848"/>
      <c r="AZ98" s="483"/>
      <c r="BA98" s="1415"/>
      <c r="BB98" s="1416"/>
      <c r="BC98" s="1416"/>
      <c r="BD98" s="1416"/>
      <c r="BE98" s="1417"/>
      <c r="BF98" s="1415"/>
      <c r="BG98" s="1416"/>
      <c r="BH98" s="1416"/>
      <c r="BI98" s="1416"/>
      <c r="BJ98" s="1416"/>
      <c r="BK98" s="1417"/>
      <c r="BL98" s="1415"/>
      <c r="BM98" s="1416"/>
      <c r="BN98" s="1416"/>
      <c r="BO98" s="1416"/>
      <c r="BP98" s="1417"/>
      <c r="BS98" s="1415"/>
      <c r="BT98" s="1416"/>
      <c r="BU98" s="1416"/>
      <c r="BV98" s="1416"/>
      <c r="BW98" s="1417"/>
      <c r="BX98" s="1415"/>
      <c r="BY98" s="1416"/>
      <c r="BZ98" s="1416"/>
      <c r="CA98" s="1416"/>
      <c r="CB98" s="1416"/>
      <c r="CC98" s="1417"/>
      <c r="CD98" s="1415"/>
      <c r="CE98" s="1416"/>
      <c r="CF98" s="1416"/>
      <c r="CG98" s="1416"/>
      <c r="CH98" s="1417"/>
      <c r="CI98" s="482"/>
    </row>
    <row r="99" spans="1:87" ht="4.5" customHeight="1" x14ac:dyDescent="0.2">
      <c r="A99" s="847"/>
      <c r="B99" s="1149"/>
      <c r="C99" s="1150"/>
      <c r="D99" s="1150"/>
      <c r="E99" s="1150"/>
      <c r="F99" s="1150"/>
      <c r="G99" s="1150"/>
      <c r="H99" s="1151"/>
      <c r="I99" s="1149"/>
      <c r="J99" s="1150"/>
      <c r="K99" s="1150"/>
      <c r="L99" s="1151"/>
      <c r="M99" s="1158"/>
      <c r="N99" s="1159"/>
      <c r="O99" s="1159"/>
      <c r="P99" s="1160"/>
      <c r="Q99" s="1158"/>
      <c r="R99" s="1159"/>
      <c r="S99" s="1160"/>
      <c r="T99" s="848"/>
      <c r="U99" s="847"/>
      <c r="V99" s="1123"/>
      <c r="W99" s="1123"/>
      <c r="X99" s="1123"/>
      <c r="Y99" s="1123"/>
      <c r="Z99" s="1123"/>
      <c r="AA99" s="1123"/>
      <c r="AB99" s="1123"/>
      <c r="AC99" s="1164"/>
      <c r="AD99" s="1165"/>
      <c r="AE99" s="1165"/>
      <c r="AF99" s="1165"/>
      <c r="AG99" s="1165"/>
      <c r="AH99" s="1165"/>
      <c r="AI99" s="1165"/>
      <c r="AJ99" s="1165"/>
      <c r="AK99" s="1165"/>
      <c r="AL99" s="1166"/>
      <c r="AM99" s="848"/>
      <c r="AZ99" s="483"/>
      <c r="BA99" s="483"/>
      <c r="BE99" s="482"/>
      <c r="BF99" s="483"/>
      <c r="BK99" s="482"/>
      <c r="BL99" s="483"/>
      <c r="BP99" s="482"/>
      <c r="BS99" s="483"/>
      <c r="BW99" s="482"/>
      <c r="BX99" s="483"/>
      <c r="CC99" s="482"/>
      <c r="CD99" s="483"/>
      <c r="CH99" s="482"/>
      <c r="CI99" s="482"/>
    </row>
    <row r="100" spans="1:87" ht="4.5" customHeight="1" x14ac:dyDescent="0.2">
      <c r="A100" s="847"/>
      <c r="B100" s="1205" t="s">
        <v>626</v>
      </c>
      <c r="C100" s="1206"/>
      <c r="D100" s="1206"/>
      <c r="E100" s="1206"/>
      <c r="F100" s="1206"/>
      <c r="G100" s="1206"/>
      <c r="H100" s="1207"/>
      <c r="I100" s="1222">
        <f>INDEX('LŠZ P'!A$2:AP$2002,U76,29)</f>
        <v>5.3</v>
      </c>
      <c r="J100" s="1223"/>
      <c r="K100" s="1223"/>
      <c r="L100" s="1224"/>
      <c r="M100" s="1231">
        <f>INDEX('LŠZ P'!A$2:AP$2002,U76,31)</f>
        <v>80</v>
      </c>
      <c r="N100" s="1232"/>
      <c r="O100" s="1232"/>
      <c r="P100" s="1233"/>
      <c r="Q100" s="1231">
        <f>INDEX('LŠZ P'!A$2:AP$2002,U76,33)</f>
        <v>105</v>
      </c>
      <c r="R100" s="1232"/>
      <c r="S100" s="1233"/>
      <c r="T100" s="848"/>
      <c r="U100" s="847"/>
      <c r="V100" s="1123" t="s">
        <v>2254</v>
      </c>
      <c r="W100" s="1123"/>
      <c r="X100" s="1123"/>
      <c r="Y100" s="1123"/>
      <c r="Z100" s="1123"/>
      <c r="AA100" s="1123"/>
      <c r="AB100" s="1123"/>
      <c r="AC100" s="1164"/>
      <c r="AD100" s="1165"/>
      <c r="AE100" s="1165"/>
      <c r="AF100" s="1165"/>
      <c r="AG100" s="1165"/>
      <c r="AH100" s="1165"/>
      <c r="AI100" s="1165"/>
      <c r="AJ100" s="1165"/>
      <c r="AK100" s="1165"/>
      <c r="AL100" s="1166"/>
      <c r="AM100" s="848"/>
      <c r="AZ100" s="483"/>
      <c r="BA100" s="483"/>
      <c r="BE100" s="482"/>
      <c r="BF100" s="483"/>
      <c r="BK100" s="482"/>
      <c r="BL100" s="483"/>
      <c r="BP100" s="482"/>
      <c r="BS100" s="483"/>
      <c r="BW100" s="482"/>
      <c r="BX100" s="483"/>
      <c r="CC100" s="482"/>
      <c r="CD100" s="483"/>
      <c r="CH100" s="482"/>
      <c r="CI100" s="482"/>
    </row>
    <row r="101" spans="1:87" ht="3.75" customHeight="1" x14ac:dyDescent="0.2">
      <c r="A101" s="847"/>
      <c r="B101" s="1208"/>
      <c r="C101" s="1209"/>
      <c r="D101" s="1209"/>
      <c r="E101" s="1209"/>
      <c r="F101" s="1209"/>
      <c r="G101" s="1209"/>
      <c r="H101" s="1210"/>
      <c r="I101" s="1225"/>
      <c r="J101" s="1226"/>
      <c r="K101" s="1226"/>
      <c r="L101" s="1227"/>
      <c r="M101" s="1234"/>
      <c r="N101" s="1235"/>
      <c r="O101" s="1235"/>
      <c r="P101" s="1236"/>
      <c r="Q101" s="1234"/>
      <c r="R101" s="1235"/>
      <c r="S101" s="1236"/>
      <c r="T101" s="848"/>
      <c r="U101" s="847"/>
      <c r="V101" s="1123"/>
      <c r="W101" s="1123"/>
      <c r="X101" s="1123"/>
      <c r="Y101" s="1123"/>
      <c r="Z101" s="1123"/>
      <c r="AA101" s="1123"/>
      <c r="AB101" s="1123"/>
      <c r="AC101" s="1164"/>
      <c r="AD101" s="1165"/>
      <c r="AE101" s="1165"/>
      <c r="AF101" s="1165"/>
      <c r="AG101" s="1165"/>
      <c r="AH101" s="1165"/>
      <c r="AI101" s="1165"/>
      <c r="AJ101" s="1165"/>
      <c r="AK101" s="1165"/>
      <c r="AL101" s="1166"/>
      <c r="AM101" s="848"/>
      <c r="AZ101" s="483"/>
      <c r="BA101" s="483"/>
      <c r="BE101" s="482"/>
      <c r="BF101" s="483"/>
      <c r="BK101" s="482"/>
      <c r="BL101" s="483"/>
      <c r="BP101" s="482"/>
      <c r="BS101" s="483"/>
      <c r="BW101" s="482"/>
      <c r="BX101" s="483"/>
      <c r="CC101" s="482"/>
      <c r="CD101" s="483"/>
      <c r="CH101" s="482"/>
      <c r="CI101" s="482"/>
    </row>
    <row r="102" spans="1:87" ht="3" customHeight="1" x14ac:dyDescent="0.2">
      <c r="A102" s="847"/>
      <c r="B102" s="1211"/>
      <c r="C102" s="1212"/>
      <c r="D102" s="1212"/>
      <c r="E102" s="1212"/>
      <c r="F102" s="1212"/>
      <c r="G102" s="1212"/>
      <c r="H102" s="1213"/>
      <c r="I102" s="1228"/>
      <c r="J102" s="1229"/>
      <c r="K102" s="1229"/>
      <c r="L102" s="1230"/>
      <c r="M102" s="1237"/>
      <c r="N102" s="1238"/>
      <c r="O102" s="1238"/>
      <c r="P102" s="1239"/>
      <c r="Q102" s="1237"/>
      <c r="R102" s="1238"/>
      <c r="S102" s="1239"/>
      <c r="T102" s="848"/>
      <c r="U102" s="847"/>
      <c r="V102" s="842"/>
      <c r="W102" s="842"/>
      <c r="X102" s="842"/>
      <c r="Y102" s="842"/>
      <c r="Z102" s="842"/>
      <c r="AA102" s="842"/>
      <c r="AB102" s="842"/>
      <c r="AC102" s="1164"/>
      <c r="AD102" s="1165"/>
      <c r="AE102" s="1165"/>
      <c r="AF102" s="1165"/>
      <c r="AG102" s="1165"/>
      <c r="AH102" s="1165"/>
      <c r="AI102" s="1165"/>
      <c r="AJ102" s="1165"/>
      <c r="AK102" s="1165"/>
      <c r="AL102" s="1166"/>
      <c r="AM102" s="848"/>
      <c r="AZ102" s="483"/>
      <c r="BA102" s="483"/>
      <c r="BE102" s="482"/>
      <c r="BF102" s="483"/>
      <c r="BK102" s="482"/>
      <c r="BL102" s="483"/>
      <c r="BP102" s="482"/>
      <c r="BS102" s="483"/>
      <c r="BW102" s="482"/>
      <c r="BX102" s="483"/>
      <c r="CC102" s="482"/>
      <c r="CD102" s="483"/>
      <c r="CH102" s="482"/>
      <c r="CI102" s="482"/>
    </row>
    <row r="103" spans="1:87" ht="4.5" customHeight="1" x14ac:dyDescent="0.2">
      <c r="A103" s="847"/>
      <c r="B103" s="1094" t="s">
        <v>5418</v>
      </c>
      <c r="C103" s="1095"/>
      <c r="D103" s="1095"/>
      <c r="E103" s="1095"/>
      <c r="F103" s="1095"/>
      <c r="G103" s="1095"/>
      <c r="H103" s="1096"/>
      <c r="I103" s="1214" t="s">
        <v>5419</v>
      </c>
      <c r="J103" s="1095"/>
      <c r="K103" s="1095"/>
      <c r="L103" s="1096"/>
      <c r="M103" s="1214" t="s">
        <v>5420</v>
      </c>
      <c r="N103" s="1095"/>
      <c r="O103" s="1095"/>
      <c r="P103" s="1096"/>
      <c r="Q103" s="1214" t="s">
        <v>5421</v>
      </c>
      <c r="R103" s="1095"/>
      <c r="S103" s="1096"/>
      <c r="T103" s="848"/>
      <c r="U103" s="847"/>
      <c r="V103" s="1123" t="s">
        <v>2256</v>
      </c>
      <c r="W103" s="1123"/>
      <c r="X103" s="1123"/>
      <c r="Y103" s="1123"/>
      <c r="Z103" s="1123"/>
      <c r="AA103" s="1123"/>
      <c r="AB103" s="1123"/>
      <c r="AC103" s="1164"/>
      <c r="AD103" s="1165"/>
      <c r="AE103" s="1165"/>
      <c r="AF103" s="1165"/>
      <c r="AG103" s="1165"/>
      <c r="AH103" s="1165"/>
      <c r="AI103" s="1165"/>
      <c r="AJ103" s="1165"/>
      <c r="AK103" s="1165"/>
      <c r="AL103" s="1166"/>
      <c r="AM103" s="848"/>
      <c r="AZ103" s="483"/>
      <c r="BA103" s="483"/>
      <c r="BE103" s="482"/>
      <c r="BF103" s="483"/>
      <c r="BK103" s="482"/>
      <c r="BL103" s="483"/>
      <c r="BP103" s="482"/>
      <c r="BS103" s="483"/>
      <c r="BW103" s="482"/>
      <c r="BX103" s="483"/>
      <c r="CC103" s="482"/>
      <c r="CD103" s="483"/>
      <c r="CH103" s="482"/>
      <c r="CI103" s="482"/>
    </row>
    <row r="104" spans="1:87" ht="4.5" customHeight="1" x14ac:dyDescent="0.2">
      <c r="A104" s="847"/>
      <c r="B104" s="1097"/>
      <c r="C104" s="1098"/>
      <c r="D104" s="1098"/>
      <c r="E104" s="1098"/>
      <c r="F104" s="1098"/>
      <c r="G104" s="1098"/>
      <c r="H104" s="1099"/>
      <c r="I104" s="1097"/>
      <c r="J104" s="1098"/>
      <c r="K104" s="1098"/>
      <c r="L104" s="1099"/>
      <c r="M104" s="1097"/>
      <c r="N104" s="1098"/>
      <c r="O104" s="1098"/>
      <c r="P104" s="1099"/>
      <c r="Q104" s="1097"/>
      <c r="R104" s="1098"/>
      <c r="S104" s="1099"/>
      <c r="T104" s="848"/>
      <c r="U104" s="847"/>
      <c r="V104" s="1123"/>
      <c r="W104" s="1123"/>
      <c r="X104" s="1123"/>
      <c r="Y104" s="1123"/>
      <c r="Z104" s="1123"/>
      <c r="AA104" s="1123"/>
      <c r="AB104" s="1123"/>
      <c r="AC104" s="1164"/>
      <c r="AD104" s="1165"/>
      <c r="AE104" s="1165"/>
      <c r="AF104" s="1165"/>
      <c r="AG104" s="1165"/>
      <c r="AH104" s="1165"/>
      <c r="AI104" s="1165"/>
      <c r="AJ104" s="1165"/>
      <c r="AK104" s="1165"/>
      <c r="AL104" s="1166"/>
      <c r="AM104" s="848"/>
      <c r="AZ104" s="483"/>
      <c r="BA104" s="483"/>
      <c r="BE104" s="482"/>
      <c r="BF104" s="483"/>
      <c r="BK104" s="482"/>
      <c r="BL104" s="483"/>
      <c r="BP104" s="482"/>
      <c r="BS104" s="483"/>
      <c r="BW104" s="482"/>
      <c r="BX104" s="483"/>
      <c r="CC104" s="482"/>
      <c r="CD104" s="483"/>
      <c r="CH104" s="482"/>
      <c r="CI104" s="482"/>
    </row>
    <row r="105" spans="1:87" ht="3.75" customHeight="1" x14ac:dyDescent="0.2">
      <c r="A105" s="847"/>
      <c r="B105" s="1100"/>
      <c r="C105" s="1101"/>
      <c r="D105" s="1101"/>
      <c r="E105" s="1101"/>
      <c r="F105" s="1101"/>
      <c r="G105" s="1101"/>
      <c r="H105" s="1102"/>
      <c r="I105" s="1100"/>
      <c r="J105" s="1101"/>
      <c r="K105" s="1101"/>
      <c r="L105" s="1102"/>
      <c r="M105" s="1100"/>
      <c r="N105" s="1101"/>
      <c r="O105" s="1101"/>
      <c r="P105" s="1102"/>
      <c r="Q105" s="1100"/>
      <c r="R105" s="1101"/>
      <c r="S105" s="1102"/>
      <c r="T105" s="848"/>
      <c r="U105" s="847"/>
      <c r="V105" s="1123" t="s">
        <v>2257</v>
      </c>
      <c r="W105" s="1123"/>
      <c r="X105" s="1123"/>
      <c r="Y105" s="1123"/>
      <c r="Z105" s="1123"/>
      <c r="AA105" s="1123"/>
      <c r="AB105" s="1123"/>
      <c r="AC105" s="1164"/>
      <c r="AD105" s="1165"/>
      <c r="AE105" s="1165"/>
      <c r="AF105" s="1165"/>
      <c r="AG105" s="1165"/>
      <c r="AH105" s="1165"/>
      <c r="AI105" s="1165"/>
      <c r="AJ105" s="1165"/>
      <c r="AK105" s="1165"/>
      <c r="AL105" s="1166"/>
      <c r="AM105" s="848"/>
      <c r="AZ105" s="483"/>
      <c r="BA105" s="483"/>
      <c r="BE105" s="482"/>
      <c r="BF105" s="483"/>
      <c r="BK105" s="482"/>
      <c r="BL105" s="483"/>
      <c r="BP105" s="482"/>
      <c r="BS105" s="483"/>
      <c r="BW105" s="482"/>
      <c r="BX105" s="483"/>
      <c r="CC105" s="482"/>
      <c r="CD105" s="483"/>
      <c r="CH105" s="482"/>
      <c r="CI105" s="482"/>
    </row>
    <row r="106" spans="1:87" ht="3.75" customHeight="1" x14ac:dyDescent="0.2">
      <c r="A106" s="847"/>
      <c r="B106" s="1188" t="s">
        <v>6484</v>
      </c>
      <c r="C106" s="1197"/>
      <c r="D106" s="1197"/>
      <c r="E106" s="1197"/>
      <c r="F106" s="1197"/>
      <c r="G106" s="1197"/>
      <c r="H106" s="1198"/>
      <c r="I106" s="1085">
        <f>INDEX('LŠZ P'!A$2:AP$2002,U76,35)</f>
        <v>22</v>
      </c>
      <c r="J106" s="1086"/>
      <c r="K106" s="1086"/>
      <c r="L106" s="1087"/>
      <c r="M106" s="1085">
        <f>INDEX('LŠZ P'!A$2:AP$2002,U76,36)</f>
        <v>37</v>
      </c>
      <c r="N106" s="1086"/>
      <c r="O106" s="1086"/>
      <c r="P106" s="1087"/>
      <c r="Q106" s="1085">
        <f>INDEX('LŠZ P'!A$2:AP$2002,U76,37)</f>
        <v>50</v>
      </c>
      <c r="R106" s="1086"/>
      <c r="S106" s="1087"/>
      <c r="T106" s="848"/>
      <c r="U106" s="847"/>
      <c r="V106" s="1123"/>
      <c r="W106" s="1123"/>
      <c r="X106" s="1123"/>
      <c r="Y106" s="1123"/>
      <c r="Z106" s="1123"/>
      <c r="AA106" s="1123"/>
      <c r="AB106" s="1123"/>
      <c r="AC106" s="1164"/>
      <c r="AD106" s="1165"/>
      <c r="AE106" s="1165"/>
      <c r="AF106" s="1165"/>
      <c r="AG106" s="1165"/>
      <c r="AH106" s="1165"/>
      <c r="AI106" s="1165"/>
      <c r="AJ106" s="1165"/>
      <c r="AK106" s="1165"/>
      <c r="AL106" s="1166"/>
      <c r="AM106" s="848"/>
      <c r="AZ106" s="483"/>
      <c r="BA106" s="483"/>
      <c r="BE106" s="482"/>
      <c r="BF106" s="483"/>
      <c r="BK106" s="482"/>
      <c r="BL106" s="483"/>
      <c r="BP106" s="482"/>
      <c r="BS106" s="483"/>
      <c r="BW106" s="482"/>
      <c r="BX106" s="483"/>
      <c r="CC106" s="482"/>
      <c r="CD106" s="483"/>
      <c r="CH106" s="482"/>
      <c r="CI106" s="482"/>
    </row>
    <row r="107" spans="1:87" ht="3" customHeight="1" x14ac:dyDescent="0.2">
      <c r="A107" s="847"/>
      <c r="B107" s="1199"/>
      <c r="C107" s="1200"/>
      <c r="D107" s="1200"/>
      <c r="E107" s="1200"/>
      <c r="F107" s="1200"/>
      <c r="G107" s="1200"/>
      <c r="H107" s="1201"/>
      <c r="I107" s="1088"/>
      <c r="J107" s="1089"/>
      <c r="K107" s="1089"/>
      <c r="L107" s="1090"/>
      <c r="M107" s="1088"/>
      <c r="N107" s="1089"/>
      <c r="O107" s="1089"/>
      <c r="P107" s="1090"/>
      <c r="Q107" s="1088"/>
      <c r="R107" s="1089"/>
      <c r="S107" s="1090"/>
      <c r="T107" s="848"/>
      <c r="U107" s="847"/>
      <c r="V107" s="871"/>
      <c r="W107" s="842"/>
      <c r="X107" s="842"/>
      <c r="Y107" s="842"/>
      <c r="Z107" s="842"/>
      <c r="AA107" s="842"/>
      <c r="AB107" s="842"/>
      <c r="AC107" s="1167"/>
      <c r="AD107" s="1168"/>
      <c r="AE107" s="1168"/>
      <c r="AF107" s="1168"/>
      <c r="AG107" s="1168"/>
      <c r="AH107" s="1168"/>
      <c r="AI107" s="1168"/>
      <c r="AJ107" s="1168"/>
      <c r="AK107" s="1168"/>
      <c r="AL107" s="1169"/>
      <c r="AM107" s="848"/>
      <c r="AZ107" s="483"/>
      <c r="BA107" s="483"/>
      <c r="BE107" s="482"/>
      <c r="BF107" s="483"/>
      <c r="BK107" s="482"/>
      <c r="BL107" s="483"/>
      <c r="BP107" s="482"/>
      <c r="BS107" s="483"/>
      <c r="BW107" s="482"/>
      <c r="BX107" s="483"/>
      <c r="CC107" s="482"/>
      <c r="CD107" s="483"/>
      <c r="CH107" s="482"/>
      <c r="CI107" s="482"/>
    </row>
    <row r="108" spans="1:87" ht="4.5" customHeight="1" x14ac:dyDescent="0.2">
      <c r="A108" s="847"/>
      <c r="B108" s="1202"/>
      <c r="C108" s="1203"/>
      <c r="D108" s="1203"/>
      <c r="E108" s="1203"/>
      <c r="F108" s="1203"/>
      <c r="G108" s="1203"/>
      <c r="H108" s="1204"/>
      <c r="I108" s="1091"/>
      <c r="J108" s="1092"/>
      <c r="K108" s="1092"/>
      <c r="L108" s="1093"/>
      <c r="M108" s="1091"/>
      <c r="N108" s="1092"/>
      <c r="O108" s="1092"/>
      <c r="P108" s="1093"/>
      <c r="Q108" s="1091"/>
      <c r="R108" s="1092"/>
      <c r="S108" s="1093"/>
      <c r="T108" s="848"/>
      <c r="U108" s="847"/>
      <c r="V108" s="1123" t="s">
        <v>627</v>
      </c>
      <c r="W108" s="1123"/>
      <c r="X108" s="1123"/>
      <c r="Y108" s="1123"/>
      <c r="Z108" s="1123"/>
      <c r="AA108" s="1123"/>
      <c r="AB108" s="1215"/>
      <c r="AC108" s="1170">
        <f>INDEX('LŠZ P'!A$2:AP$2002,U76,13)</f>
        <v>44361</v>
      </c>
      <c r="AD108" s="1171"/>
      <c r="AE108" s="1171"/>
      <c r="AF108" s="1171"/>
      <c r="AG108" s="1171"/>
      <c r="AH108" s="1171"/>
      <c r="AI108" s="1171"/>
      <c r="AJ108" s="1171"/>
      <c r="AK108" s="1171"/>
      <c r="AL108" s="1172"/>
      <c r="AM108" s="848"/>
      <c r="AZ108" s="483"/>
      <c r="BA108" s="483"/>
      <c r="BE108" s="482"/>
      <c r="BF108" s="483"/>
      <c r="BK108" s="482"/>
      <c r="BL108" s="483"/>
      <c r="BP108" s="482"/>
      <c r="BS108" s="483"/>
      <c r="BW108" s="482"/>
      <c r="BX108" s="483"/>
      <c r="CC108" s="482"/>
      <c r="CD108" s="483"/>
      <c r="CH108" s="482"/>
      <c r="CI108" s="482"/>
    </row>
    <row r="109" spans="1:87" ht="4.5" customHeight="1" x14ac:dyDescent="0.2">
      <c r="A109" s="847"/>
      <c r="B109" s="1094" t="s">
        <v>630</v>
      </c>
      <c r="C109" s="1095"/>
      <c r="D109" s="1095"/>
      <c r="E109" s="1096"/>
      <c r="F109" s="1216">
        <f>INDEX('LŠZ P'!A$2:AP$2002,U76,18)</f>
        <v>2009</v>
      </c>
      <c r="G109" s="1217"/>
      <c r="H109" s="1214" t="s">
        <v>631</v>
      </c>
      <c r="I109" s="1190"/>
      <c r="J109" s="1179" t="str">
        <f>INDEX('LŠZ P'!A$2:AP$2002,U76,7)</f>
        <v>13912406MC</v>
      </c>
      <c r="K109" s="1180"/>
      <c r="L109" s="1180"/>
      <c r="M109" s="1180"/>
      <c r="N109" s="1180"/>
      <c r="O109" s="1180"/>
      <c r="P109" s="1181"/>
      <c r="Q109" s="1188" t="str">
        <f>INDEX('LŠZ P'!A$2:AP$2002,U76,15)</f>
        <v>P</v>
      </c>
      <c r="R109" s="1189"/>
      <c r="S109" s="1190"/>
      <c r="T109" s="848"/>
      <c r="U109" s="847"/>
      <c r="V109" s="1123"/>
      <c r="W109" s="1123"/>
      <c r="X109" s="1123"/>
      <c r="Y109" s="1123"/>
      <c r="Z109" s="1123"/>
      <c r="AA109" s="1123"/>
      <c r="AB109" s="1215"/>
      <c r="AC109" s="1173"/>
      <c r="AD109" s="1174"/>
      <c r="AE109" s="1174"/>
      <c r="AF109" s="1174"/>
      <c r="AG109" s="1174"/>
      <c r="AH109" s="1174"/>
      <c r="AI109" s="1174"/>
      <c r="AJ109" s="1174"/>
      <c r="AK109" s="1174"/>
      <c r="AL109" s="1175"/>
      <c r="AM109" s="848"/>
      <c r="AZ109" s="483"/>
      <c r="BA109" s="483"/>
      <c r="BE109" s="482"/>
      <c r="BF109" s="483"/>
      <c r="BK109" s="482"/>
      <c r="BL109" s="483"/>
      <c r="BP109" s="482"/>
      <c r="BS109" s="483"/>
      <c r="BW109" s="482"/>
      <c r="BX109" s="483"/>
      <c r="CC109" s="482"/>
      <c r="CD109" s="483"/>
      <c r="CH109" s="482"/>
      <c r="CI109" s="482"/>
    </row>
    <row r="110" spans="1:87" ht="4.5" customHeight="1" x14ac:dyDescent="0.2">
      <c r="A110" s="847"/>
      <c r="B110" s="1097"/>
      <c r="C110" s="1098"/>
      <c r="D110" s="1098"/>
      <c r="E110" s="1099"/>
      <c r="F110" s="1218"/>
      <c r="G110" s="1219"/>
      <c r="H110" s="1191"/>
      <c r="I110" s="1193"/>
      <c r="J110" s="1182"/>
      <c r="K110" s="1183"/>
      <c r="L110" s="1183"/>
      <c r="M110" s="1183"/>
      <c r="N110" s="1183"/>
      <c r="O110" s="1183"/>
      <c r="P110" s="1184"/>
      <c r="Q110" s="1191"/>
      <c r="R110" s="1192"/>
      <c r="S110" s="1193"/>
      <c r="T110" s="848"/>
      <c r="U110" s="847"/>
      <c r="V110" s="1123" t="s">
        <v>628</v>
      </c>
      <c r="W110" s="1123"/>
      <c r="X110" s="1123"/>
      <c r="Y110" s="1123"/>
      <c r="Z110" s="1123"/>
      <c r="AA110" s="1123"/>
      <c r="AB110" s="1123"/>
      <c r="AC110" s="1173"/>
      <c r="AD110" s="1174"/>
      <c r="AE110" s="1174"/>
      <c r="AF110" s="1174"/>
      <c r="AG110" s="1174"/>
      <c r="AH110" s="1174"/>
      <c r="AI110" s="1174"/>
      <c r="AJ110" s="1174"/>
      <c r="AK110" s="1174"/>
      <c r="AL110" s="1175"/>
      <c r="AM110" s="848"/>
      <c r="AZ110" s="483"/>
      <c r="BA110" s="481"/>
      <c r="BB110" s="480"/>
      <c r="BC110" s="480"/>
      <c r="BD110" s="480"/>
      <c r="BE110" s="479"/>
      <c r="BF110" s="481"/>
      <c r="BG110" s="480"/>
      <c r="BH110" s="480"/>
      <c r="BI110" s="480"/>
      <c r="BJ110" s="480"/>
      <c r="BK110" s="479"/>
      <c r="BL110" s="481"/>
      <c r="BM110" s="480"/>
      <c r="BN110" s="480"/>
      <c r="BO110" s="480"/>
      <c r="BP110" s="479"/>
      <c r="BS110" s="481"/>
      <c r="BT110" s="480"/>
      <c r="BU110" s="480"/>
      <c r="BV110" s="480"/>
      <c r="BW110" s="479"/>
      <c r="BX110" s="481"/>
      <c r="BY110" s="480"/>
      <c r="BZ110" s="480"/>
      <c r="CA110" s="480"/>
      <c r="CB110" s="480"/>
      <c r="CC110" s="479"/>
      <c r="CD110" s="481"/>
      <c r="CE110" s="480"/>
      <c r="CF110" s="480"/>
      <c r="CG110" s="480"/>
      <c r="CH110" s="479"/>
      <c r="CI110" s="482"/>
    </row>
    <row r="111" spans="1:87" ht="4.5" customHeight="1" x14ac:dyDescent="0.2">
      <c r="A111" s="847"/>
      <c r="B111" s="1100"/>
      <c r="C111" s="1101"/>
      <c r="D111" s="1101"/>
      <c r="E111" s="1102"/>
      <c r="F111" s="1220"/>
      <c r="G111" s="1221"/>
      <c r="H111" s="1194"/>
      <c r="I111" s="1196"/>
      <c r="J111" s="1185"/>
      <c r="K111" s="1186"/>
      <c r="L111" s="1186"/>
      <c r="M111" s="1186"/>
      <c r="N111" s="1186"/>
      <c r="O111" s="1186"/>
      <c r="P111" s="1187"/>
      <c r="Q111" s="1194"/>
      <c r="R111" s="1195"/>
      <c r="S111" s="1196"/>
      <c r="T111" s="848"/>
      <c r="U111" s="847"/>
      <c r="V111" s="1123"/>
      <c r="W111" s="1123"/>
      <c r="X111" s="1123"/>
      <c r="Y111" s="1123"/>
      <c r="Z111" s="1123"/>
      <c r="AA111" s="1123"/>
      <c r="AB111" s="1123"/>
      <c r="AC111" s="1176"/>
      <c r="AD111" s="1177"/>
      <c r="AE111" s="1177"/>
      <c r="AF111" s="1177"/>
      <c r="AG111" s="1177"/>
      <c r="AH111" s="1177"/>
      <c r="AI111" s="1177"/>
      <c r="AJ111" s="1177"/>
      <c r="AK111" s="1177"/>
      <c r="AL111" s="1178"/>
      <c r="AM111" s="848"/>
      <c r="AZ111" s="483"/>
      <c r="CI111" s="482"/>
    </row>
    <row r="112" spans="1:87" ht="3" customHeight="1" x14ac:dyDescent="0.2">
      <c r="A112" s="869" t="s">
        <v>7271</v>
      </c>
      <c r="B112" s="843"/>
      <c r="C112" s="843"/>
      <c r="D112" s="843"/>
      <c r="E112" s="843"/>
      <c r="F112" s="843"/>
      <c r="G112" s="843"/>
      <c r="H112" s="843"/>
      <c r="I112" s="843"/>
      <c r="J112" s="843"/>
      <c r="K112" s="843"/>
      <c r="L112" s="843"/>
      <c r="M112" s="843"/>
      <c r="N112" s="843"/>
      <c r="O112" s="843"/>
      <c r="P112" s="843"/>
      <c r="Q112" s="843"/>
      <c r="R112" s="843"/>
      <c r="S112" s="843"/>
      <c r="T112" s="851"/>
      <c r="U112" s="849"/>
      <c r="V112" s="850"/>
      <c r="W112" s="850"/>
      <c r="X112" s="850"/>
      <c r="Y112" s="850"/>
      <c r="Z112" s="850"/>
      <c r="AA112" s="850"/>
      <c r="AB112" s="850"/>
      <c r="AC112" s="850"/>
      <c r="AD112" s="850"/>
      <c r="AE112" s="850"/>
      <c r="AF112" s="850"/>
      <c r="AG112" s="850"/>
      <c r="AH112" s="850"/>
      <c r="AI112" s="850"/>
      <c r="AJ112" s="850"/>
      <c r="AK112" s="850"/>
      <c r="AL112" s="850"/>
      <c r="AM112" s="851"/>
      <c r="AZ112" s="481"/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480"/>
      <c r="BV112" s="480"/>
      <c r="BW112" s="480"/>
      <c r="BX112" s="480"/>
      <c r="BY112" s="480"/>
      <c r="BZ112" s="480"/>
      <c r="CA112" s="480"/>
      <c r="CB112" s="480"/>
      <c r="CC112" s="480"/>
      <c r="CD112" s="480"/>
      <c r="CE112" s="480"/>
      <c r="CF112" s="480"/>
      <c r="CG112" s="480"/>
      <c r="CH112" s="480"/>
      <c r="CI112" s="479"/>
    </row>
    <row r="113" spans="1:87" ht="4.5" customHeight="1" x14ac:dyDescent="0.2">
      <c r="A113" s="860"/>
      <c r="B113" s="845"/>
      <c r="C113" s="845"/>
      <c r="D113" s="845"/>
      <c r="E113" s="845"/>
      <c r="F113" s="845"/>
      <c r="G113" s="845"/>
      <c r="H113" s="845"/>
      <c r="I113" s="845"/>
      <c r="J113" s="845"/>
      <c r="K113" s="845"/>
      <c r="L113" s="845"/>
      <c r="M113" s="845"/>
      <c r="N113" s="845"/>
      <c r="O113" s="845"/>
      <c r="P113" s="845"/>
      <c r="Q113" s="845"/>
      <c r="R113" s="845"/>
      <c r="S113" s="845"/>
      <c r="T113" s="846"/>
      <c r="U113" s="861">
        <v>565</v>
      </c>
      <c r="V113" s="862"/>
      <c r="W113" s="862"/>
      <c r="X113" s="862"/>
      <c r="Y113" s="862"/>
      <c r="Z113" s="1418" t="s">
        <v>6480</v>
      </c>
      <c r="AA113" s="1419"/>
      <c r="AB113" s="1419"/>
      <c r="AC113" s="1419"/>
      <c r="AD113" s="1419"/>
      <c r="AE113" s="1419"/>
      <c r="AF113" s="1419"/>
      <c r="AG113" s="1419"/>
      <c r="AH113" s="1419"/>
      <c r="AI113" s="1419"/>
      <c r="AJ113" s="1419"/>
      <c r="AK113" s="1419"/>
      <c r="AL113" s="1419"/>
      <c r="AM113" s="1420"/>
      <c r="AZ113" s="96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4"/>
    </row>
    <row r="114" spans="1:87" ht="3.75" customHeight="1" x14ac:dyDescent="0.2">
      <c r="A114" s="847"/>
      <c r="B114" s="1103" t="s">
        <v>779</v>
      </c>
      <c r="C114" s="1103"/>
      <c r="D114" s="1103"/>
      <c r="E114" s="1103"/>
      <c r="F114" s="1103"/>
      <c r="G114" s="1103"/>
      <c r="H114" s="1103"/>
      <c r="I114" s="1103"/>
      <c r="J114" s="1103"/>
      <c r="K114" s="1103"/>
      <c r="L114" s="1103"/>
      <c r="M114" s="1103"/>
      <c r="N114" s="1103"/>
      <c r="O114" s="1103"/>
      <c r="P114" s="1103"/>
      <c r="Q114" s="1103"/>
      <c r="R114" s="1103"/>
      <c r="S114" s="1103"/>
      <c r="T114" s="848"/>
      <c r="U114" s="863"/>
      <c r="V114" s="864"/>
      <c r="W114" s="864"/>
      <c r="X114" s="864"/>
      <c r="Y114" s="864"/>
      <c r="Z114" s="1421"/>
      <c r="AA114" s="1421"/>
      <c r="AB114" s="1421"/>
      <c r="AC114" s="1421"/>
      <c r="AD114" s="1421"/>
      <c r="AE114" s="1421"/>
      <c r="AF114" s="1421"/>
      <c r="AG114" s="1421"/>
      <c r="AH114" s="1421"/>
      <c r="AI114" s="1421"/>
      <c r="AJ114" s="1421"/>
      <c r="AK114" s="1421"/>
      <c r="AL114" s="1421"/>
      <c r="AM114" s="1422"/>
      <c r="AZ114" s="483"/>
      <c r="BA114" s="96"/>
      <c r="BB114" s="485"/>
      <c r="BC114" s="485"/>
      <c r="BD114" s="485"/>
      <c r="BE114" s="484"/>
      <c r="BF114" s="1428" t="s">
        <v>5592</v>
      </c>
      <c r="BG114" s="1429"/>
      <c r="BH114" s="1429"/>
      <c r="BI114" s="1429"/>
      <c r="BJ114" s="1429"/>
      <c r="BK114" s="1430"/>
      <c r="BL114" s="96"/>
      <c r="BM114" s="485"/>
      <c r="BN114" s="485"/>
      <c r="BO114" s="485"/>
      <c r="BP114" s="484"/>
      <c r="BS114" s="96"/>
      <c r="BT114" s="485"/>
      <c r="BU114" s="485"/>
      <c r="BV114" s="485"/>
      <c r="BW114" s="484"/>
      <c r="BX114" s="1428" t="s">
        <v>5592</v>
      </c>
      <c r="BY114" s="1429"/>
      <c r="BZ114" s="1429"/>
      <c r="CA114" s="1429"/>
      <c r="CB114" s="1429"/>
      <c r="CC114" s="1430"/>
      <c r="CD114" s="96"/>
      <c r="CE114" s="485"/>
      <c r="CF114" s="485"/>
      <c r="CG114" s="485"/>
      <c r="CH114" s="484"/>
      <c r="CI114" s="482"/>
    </row>
    <row r="115" spans="1:87" ht="3.75" customHeight="1" x14ac:dyDescent="0.2">
      <c r="A115" s="847"/>
      <c r="B115" s="1103"/>
      <c r="C115" s="1103"/>
      <c r="D115" s="1103"/>
      <c r="E115" s="1103"/>
      <c r="F115" s="1103"/>
      <c r="G115" s="1103"/>
      <c r="H115" s="1103"/>
      <c r="I115" s="1103"/>
      <c r="J115" s="1103"/>
      <c r="K115" s="1103"/>
      <c r="L115" s="1103"/>
      <c r="M115" s="1103"/>
      <c r="N115" s="1103"/>
      <c r="O115" s="1103"/>
      <c r="P115" s="1103"/>
      <c r="Q115" s="1103"/>
      <c r="R115" s="1103"/>
      <c r="S115" s="1103"/>
      <c r="T115" s="848"/>
      <c r="U115" s="863"/>
      <c r="V115" s="864"/>
      <c r="W115" s="864"/>
      <c r="X115" s="864"/>
      <c r="Y115" s="864"/>
      <c r="Z115" s="1421"/>
      <c r="AA115" s="1421"/>
      <c r="AB115" s="1421"/>
      <c r="AC115" s="1421"/>
      <c r="AD115" s="1421"/>
      <c r="AE115" s="1421"/>
      <c r="AF115" s="1421"/>
      <c r="AG115" s="1421"/>
      <c r="AH115" s="1421"/>
      <c r="AI115" s="1421"/>
      <c r="AJ115" s="1421"/>
      <c r="AK115" s="1421"/>
      <c r="AL115" s="1421"/>
      <c r="AM115" s="1422"/>
      <c r="AZ115" s="483"/>
      <c r="BA115" s="483"/>
      <c r="BE115" s="482"/>
      <c r="BF115" s="1431"/>
      <c r="BG115" s="1432"/>
      <c r="BH115" s="1432"/>
      <c r="BI115" s="1432"/>
      <c r="BJ115" s="1432"/>
      <c r="BK115" s="1433"/>
      <c r="BL115" s="483"/>
      <c r="BP115" s="482"/>
      <c r="BS115" s="483"/>
      <c r="BW115" s="482"/>
      <c r="BX115" s="1431"/>
      <c r="BY115" s="1432"/>
      <c r="BZ115" s="1432"/>
      <c r="CA115" s="1432"/>
      <c r="CB115" s="1432"/>
      <c r="CC115" s="1433"/>
      <c r="CD115" s="483"/>
      <c r="CH115" s="482"/>
      <c r="CI115" s="482"/>
    </row>
    <row r="116" spans="1:87" ht="4.5" customHeight="1" x14ac:dyDescent="0.2">
      <c r="A116" s="847"/>
      <c r="B116" s="1103"/>
      <c r="C116" s="1103"/>
      <c r="D116" s="1103"/>
      <c r="E116" s="1103"/>
      <c r="F116" s="1103"/>
      <c r="G116" s="1103"/>
      <c r="H116" s="1103"/>
      <c r="I116" s="1103"/>
      <c r="J116" s="1103"/>
      <c r="K116" s="1103"/>
      <c r="L116" s="1103"/>
      <c r="M116" s="1103"/>
      <c r="N116" s="1103"/>
      <c r="O116" s="1103"/>
      <c r="P116" s="1103"/>
      <c r="Q116" s="1103"/>
      <c r="R116" s="1103"/>
      <c r="S116" s="1103"/>
      <c r="T116" s="848"/>
      <c r="U116" s="870"/>
      <c r="V116" s="1104" t="s">
        <v>6479</v>
      </c>
      <c r="W116" s="1105"/>
      <c r="X116" s="1105"/>
      <c r="Y116" s="1105"/>
      <c r="Z116" s="1105"/>
      <c r="AA116" s="1105"/>
      <c r="AB116" s="1105"/>
      <c r="AC116" s="1105"/>
      <c r="AD116" s="1105"/>
      <c r="AE116" s="1105"/>
      <c r="AF116" s="1105"/>
      <c r="AG116" s="1105"/>
      <c r="AH116" s="1105"/>
      <c r="AI116" s="1105"/>
      <c r="AJ116" s="1105"/>
      <c r="AK116" s="1105"/>
      <c r="AL116" s="1105"/>
      <c r="AM116" s="1106"/>
      <c r="AZ116" s="483"/>
      <c r="BA116" s="1411" t="s">
        <v>2073</v>
      </c>
      <c r="BB116" s="1412"/>
      <c r="BC116" s="1412"/>
      <c r="BD116" s="1412"/>
      <c r="BE116" s="1413"/>
      <c r="BF116" s="1431"/>
      <c r="BG116" s="1432"/>
      <c r="BH116" s="1432"/>
      <c r="BI116" s="1432"/>
      <c r="BJ116" s="1432"/>
      <c r="BK116" s="1433"/>
      <c r="BL116" s="1411" t="s">
        <v>2074</v>
      </c>
      <c r="BM116" s="1412"/>
      <c r="BN116" s="1412"/>
      <c r="BO116" s="1412"/>
      <c r="BP116" s="1413"/>
      <c r="BS116" s="1411" t="s">
        <v>2073</v>
      </c>
      <c r="BT116" s="1412"/>
      <c r="BU116" s="1412"/>
      <c r="BV116" s="1412"/>
      <c r="BW116" s="1413"/>
      <c r="BX116" s="1431"/>
      <c r="BY116" s="1432"/>
      <c r="BZ116" s="1432"/>
      <c r="CA116" s="1432"/>
      <c r="CB116" s="1432"/>
      <c r="CC116" s="1433"/>
      <c r="CD116" s="1411" t="s">
        <v>2074</v>
      </c>
      <c r="CE116" s="1412"/>
      <c r="CF116" s="1412"/>
      <c r="CG116" s="1412"/>
      <c r="CH116" s="1413"/>
      <c r="CI116" s="482"/>
    </row>
    <row r="117" spans="1:87" ht="5.25" customHeight="1" x14ac:dyDescent="0.2">
      <c r="A117" s="847"/>
      <c r="B117" s="1103"/>
      <c r="C117" s="1103"/>
      <c r="D117" s="1103"/>
      <c r="E117" s="1103"/>
      <c r="F117" s="1103"/>
      <c r="G117" s="1103"/>
      <c r="H117" s="1103"/>
      <c r="I117" s="1103"/>
      <c r="J117" s="1103"/>
      <c r="K117" s="1103"/>
      <c r="L117" s="1103"/>
      <c r="M117" s="1103"/>
      <c r="N117" s="1103"/>
      <c r="O117" s="1103"/>
      <c r="P117" s="1103"/>
      <c r="Q117" s="1103"/>
      <c r="R117" s="1103"/>
      <c r="S117" s="1103"/>
      <c r="T117" s="848"/>
      <c r="U117" s="870"/>
      <c r="V117" s="1105"/>
      <c r="W117" s="1105"/>
      <c r="X117" s="1105"/>
      <c r="Y117" s="1105"/>
      <c r="Z117" s="1105"/>
      <c r="AA117" s="1105"/>
      <c r="AB117" s="1105"/>
      <c r="AC117" s="1105"/>
      <c r="AD117" s="1105"/>
      <c r="AE117" s="1105"/>
      <c r="AF117" s="1105"/>
      <c r="AG117" s="1105"/>
      <c r="AH117" s="1105"/>
      <c r="AI117" s="1105"/>
      <c r="AJ117" s="1105"/>
      <c r="AK117" s="1105"/>
      <c r="AL117" s="1105"/>
      <c r="AM117" s="1106"/>
      <c r="AZ117" s="483"/>
      <c r="BA117" s="1414"/>
      <c r="BB117" s="1412"/>
      <c r="BC117" s="1412"/>
      <c r="BD117" s="1412"/>
      <c r="BE117" s="1413"/>
      <c r="BF117" s="1411" t="s">
        <v>2075</v>
      </c>
      <c r="BG117" s="1412"/>
      <c r="BH117" s="1412"/>
      <c r="BI117" s="1412"/>
      <c r="BJ117" s="1412"/>
      <c r="BK117" s="1413"/>
      <c r="BL117" s="1414"/>
      <c r="BM117" s="1412"/>
      <c r="BN117" s="1412"/>
      <c r="BO117" s="1412"/>
      <c r="BP117" s="1413"/>
      <c r="BS117" s="1414"/>
      <c r="BT117" s="1412"/>
      <c r="BU117" s="1412"/>
      <c r="BV117" s="1412"/>
      <c r="BW117" s="1413"/>
      <c r="BX117" s="1411" t="s">
        <v>2075</v>
      </c>
      <c r="BY117" s="1412"/>
      <c r="BZ117" s="1412"/>
      <c r="CA117" s="1412"/>
      <c r="CB117" s="1412"/>
      <c r="CC117" s="1413"/>
      <c r="CD117" s="1414"/>
      <c r="CE117" s="1412"/>
      <c r="CF117" s="1412"/>
      <c r="CG117" s="1412"/>
      <c r="CH117" s="1413"/>
      <c r="CI117" s="482"/>
    </row>
    <row r="118" spans="1:87" ht="5.25" customHeight="1" x14ac:dyDescent="0.2">
      <c r="A118" s="847"/>
      <c r="B118" s="1103"/>
      <c r="C118" s="1103"/>
      <c r="D118" s="1103"/>
      <c r="E118" s="1103"/>
      <c r="F118" s="1103"/>
      <c r="G118" s="1103"/>
      <c r="H118" s="1103"/>
      <c r="I118" s="1103"/>
      <c r="J118" s="1103"/>
      <c r="K118" s="1103"/>
      <c r="L118" s="1103"/>
      <c r="M118" s="1103"/>
      <c r="N118" s="1103"/>
      <c r="O118" s="1103"/>
      <c r="P118" s="1103"/>
      <c r="Q118" s="1103"/>
      <c r="R118" s="1103"/>
      <c r="S118" s="1103"/>
      <c r="T118" s="848"/>
      <c r="U118" s="1107" t="s">
        <v>9487</v>
      </c>
      <c r="V118" s="1108"/>
      <c r="W118" s="1108"/>
      <c r="X118" s="1108"/>
      <c r="Y118" s="1108"/>
      <c r="Z118" s="1108"/>
      <c r="AA118" s="1108"/>
      <c r="AB118" s="1108"/>
      <c r="AC118" s="1108"/>
      <c r="AD118" s="1108"/>
      <c r="AE118" s="1108"/>
      <c r="AF118" s="1108"/>
      <c r="AG118" s="1108"/>
      <c r="AH118" s="1108"/>
      <c r="AI118" s="1108"/>
      <c r="AJ118" s="1108"/>
      <c r="AK118" s="1108"/>
      <c r="AL118" s="1108"/>
      <c r="AM118" s="1109"/>
      <c r="AZ118" s="483"/>
      <c r="BA118" s="1415"/>
      <c r="BB118" s="1416"/>
      <c r="BC118" s="1416"/>
      <c r="BD118" s="1416"/>
      <c r="BE118" s="1417"/>
      <c r="BF118" s="1415"/>
      <c r="BG118" s="1416"/>
      <c r="BH118" s="1416"/>
      <c r="BI118" s="1416"/>
      <c r="BJ118" s="1416"/>
      <c r="BK118" s="1417"/>
      <c r="BL118" s="1415"/>
      <c r="BM118" s="1416"/>
      <c r="BN118" s="1416"/>
      <c r="BO118" s="1416"/>
      <c r="BP118" s="1417"/>
      <c r="BS118" s="1415"/>
      <c r="BT118" s="1416"/>
      <c r="BU118" s="1416"/>
      <c r="BV118" s="1416"/>
      <c r="BW118" s="1417"/>
      <c r="BX118" s="1415"/>
      <c r="BY118" s="1416"/>
      <c r="BZ118" s="1416"/>
      <c r="CA118" s="1416"/>
      <c r="CB118" s="1416"/>
      <c r="CC118" s="1417"/>
      <c r="CD118" s="1415"/>
      <c r="CE118" s="1416"/>
      <c r="CF118" s="1416"/>
      <c r="CG118" s="1416"/>
      <c r="CH118" s="1417"/>
      <c r="CI118" s="482"/>
    </row>
    <row r="119" spans="1:87" ht="4.5" customHeight="1" x14ac:dyDescent="0.2">
      <c r="A119" s="847"/>
      <c r="B119" s="1103"/>
      <c r="C119" s="1103"/>
      <c r="D119" s="1103"/>
      <c r="E119" s="1103"/>
      <c r="F119" s="1103"/>
      <c r="G119" s="1103"/>
      <c r="H119" s="1103"/>
      <c r="I119" s="1103"/>
      <c r="J119" s="1103"/>
      <c r="K119" s="1103"/>
      <c r="L119" s="1103"/>
      <c r="M119" s="1103"/>
      <c r="N119" s="1103"/>
      <c r="O119" s="1103"/>
      <c r="P119" s="1103"/>
      <c r="Q119" s="1103"/>
      <c r="R119" s="1103"/>
      <c r="S119" s="1103"/>
      <c r="T119" s="848"/>
      <c r="U119" s="1110"/>
      <c r="V119" s="1108"/>
      <c r="W119" s="1108"/>
      <c r="X119" s="1108"/>
      <c r="Y119" s="1108"/>
      <c r="Z119" s="1108"/>
      <c r="AA119" s="1108"/>
      <c r="AB119" s="1108"/>
      <c r="AC119" s="1108"/>
      <c r="AD119" s="1108"/>
      <c r="AE119" s="1108"/>
      <c r="AF119" s="1108"/>
      <c r="AG119" s="1108"/>
      <c r="AH119" s="1108"/>
      <c r="AI119" s="1108"/>
      <c r="AJ119" s="1108"/>
      <c r="AK119" s="1108"/>
      <c r="AL119" s="1108"/>
      <c r="AM119" s="1109"/>
      <c r="AZ119" s="483"/>
      <c r="BA119" s="483"/>
      <c r="BE119" s="482"/>
      <c r="BF119" s="483"/>
      <c r="BK119" s="482"/>
      <c r="BL119" s="483"/>
      <c r="BP119" s="482"/>
      <c r="BS119" s="483"/>
      <c r="BW119" s="482"/>
      <c r="BX119" s="483"/>
      <c r="CC119" s="482"/>
      <c r="CD119" s="483"/>
      <c r="CH119" s="482"/>
      <c r="CI119" s="482"/>
    </row>
    <row r="120" spans="1:87" ht="4.5" customHeight="1" x14ac:dyDescent="0.2">
      <c r="A120" s="847"/>
      <c r="B120" s="1103"/>
      <c r="C120" s="1103"/>
      <c r="D120" s="1103"/>
      <c r="E120" s="1103"/>
      <c r="F120" s="1103"/>
      <c r="G120" s="1103"/>
      <c r="H120" s="1103"/>
      <c r="I120" s="1103"/>
      <c r="J120" s="1103"/>
      <c r="K120" s="1103"/>
      <c r="L120" s="1103"/>
      <c r="M120" s="1103"/>
      <c r="N120" s="1103"/>
      <c r="O120" s="1103"/>
      <c r="P120" s="1103"/>
      <c r="Q120" s="1103"/>
      <c r="R120" s="1103"/>
      <c r="S120" s="1103"/>
      <c r="T120" s="848"/>
      <c r="U120" s="1107" t="s">
        <v>6478</v>
      </c>
      <c r="V120" s="1113"/>
      <c r="W120" s="1113"/>
      <c r="X120" s="1113"/>
      <c r="Y120" s="1113"/>
      <c r="Z120" s="1113"/>
      <c r="AA120" s="1113"/>
      <c r="AB120" s="1113"/>
      <c r="AC120" s="1113"/>
      <c r="AD120" s="1113"/>
      <c r="AE120" s="1113"/>
      <c r="AF120" s="1113"/>
      <c r="AG120" s="1113"/>
      <c r="AH120" s="1113"/>
      <c r="AI120" s="1113"/>
      <c r="AJ120" s="1113"/>
      <c r="AK120" s="1111" t="str">
        <f>CONCATENATE("č.",INDEX('LŠZ P'!A$2:AP$2002,U113,17))</f>
        <v>č.21239</v>
      </c>
      <c r="AL120" s="1112"/>
      <c r="AM120" s="1109"/>
      <c r="AZ120" s="483"/>
      <c r="BA120" s="483"/>
      <c r="BE120" s="482"/>
      <c r="BF120" s="483"/>
      <c r="BK120" s="482"/>
      <c r="BL120" s="483"/>
      <c r="BP120" s="482"/>
      <c r="BS120" s="483"/>
      <c r="BW120" s="482"/>
      <c r="BX120" s="483"/>
      <c r="CC120" s="482"/>
      <c r="CD120" s="483"/>
      <c r="CH120" s="482"/>
      <c r="CI120" s="482"/>
    </row>
    <row r="121" spans="1:87" ht="4.5" customHeight="1" x14ac:dyDescent="0.2">
      <c r="A121" s="847"/>
      <c r="B121" s="1103"/>
      <c r="C121" s="1103"/>
      <c r="D121" s="1103"/>
      <c r="E121" s="1103"/>
      <c r="F121" s="1103"/>
      <c r="G121" s="1103"/>
      <c r="H121" s="1103"/>
      <c r="I121" s="1103"/>
      <c r="J121" s="1103"/>
      <c r="K121" s="1103"/>
      <c r="L121" s="1103"/>
      <c r="M121" s="1103"/>
      <c r="N121" s="1103"/>
      <c r="O121" s="1103"/>
      <c r="P121" s="1103"/>
      <c r="Q121" s="1103"/>
      <c r="R121" s="1103"/>
      <c r="S121" s="1103"/>
      <c r="T121" s="848"/>
      <c r="U121" s="1107"/>
      <c r="V121" s="1113"/>
      <c r="W121" s="1113"/>
      <c r="X121" s="1113"/>
      <c r="Y121" s="1113"/>
      <c r="Z121" s="1113"/>
      <c r="AA121" s="1113"/>
      <c r="AB121" s="1113"/>
      <c r="AC121" s="1113"/>
      <c r="AD121" s="1113"/>
      <c r="AE121" s="1113"/>
      <c r="AF121" s="1113"/>
      <c r="AG121" s="1113"/>
      <c r="AH121" s="1113"/>
      <c r="AI121" s="1113"/>
      <c r="AJ121" s="1113"/>
      <c r="AK121" s="1112"/>
      <c r="AL121" s="1112"/>
      <c r="AM121" s="1109"/>
      <c r="AZ121" s="483"/>
      <c r="BA121" s="483"/>
      <c r="BE121" s="482"/>
      <c r="BF121" s="483"/>
      <c r="BK121" s="482"/>
      <c r="BL121" s="483"/>
      <c r="BP121" s="482"/>
      <c r="BS121" s="483"/>
      <c r="BW121" s="482"/>
      <c r="BX121" s="483"/>
      <c r="CC121" s="482"/>
      <c r="CD121" s="483"/>
      <c r="CH121" s="482"/>
      <c r="CI121" s="482"/>
    </row>
    <row r="122" spans="1:87" ht="3" customHeight="1" x14ac:dyDescent="0.2">
      <c r="A122" s="847"/>
      <c r="B122" s="1114" t="s">
        <v>383</v>
      </c>
      <c r="C122" s="1115"/>
      <c r="D122" s="1115"/>
      <c r="E122" s="1115"/>
      <c r="F122" s="1115"/>
      <c r="G122" s="1115"/>
      <c r="H122" s="1115"/>
      <c r="I122" s="1115"/>
      <c r="J122" s="1115"/>
      <c r="K122" s="1115"/>
      <c r="L122" s="1115"/>
      <c r="M122" s="1115"/>
      <c r="N122" s="1115"/>
      <c r="O122" s="864"/>
      <c r="P122" s="1248" t="str">
        <f>INDEX('LŠZ P'!A$2:AP$2002,U113,28)</f>
        <v>LTF-1</v>
      </c>
      <c r="Q122" s="1249"/>
      <c r="R122" s="1249"/>
      <c r="S122" s="1250"/>
      <c r="T122" s="848"/>
      <c r="U122" s="863"/>
      <c r="V122" s="844"/>
      <c r="W122" s="844"/>
      <c r="X122" s="844"/>
      <c r="Y122" s="844"/>
      <c r="Z122" s="844"/>
      <c r="AA122" s="844"/>
      <c r="AB122" s="844"/>
      <c r="AC122" s="844"/>
      <c r="AD122" s="844"/>
      <c r="AE122" s="844"/>
      <c r="AF122" s="844"/>
      <c r="AG122" s="844"/>
      <c r="AH122" s="844"/>
      <c r="AI122" s="844"/>
      <c r="AJ122" s="844"/>
      <c r="AK122" s="844"/>
      <c r="AL122" s="844"/>
      <c r="AM122" s="865"/>
      <c r="AZ122" s="488"/>
      <c r="BA122" s="488"/>
      <c r="BB122" s="489"/>
      <c r="BC122" s="489"/>
      <c r="BD122" s="489"/>
      <c r="BE122" s="493"/>
      <c r="BF122" s="488"/>
      <c r="BG122" s="489"/>
      <c r="BH122" s="489"/>
      <c r="BI122" s="489"/>
      <c r="BJ122" s="489"/>
      <c r="BK122" s="495"/>
      <c r="BL122" s="494"/>
      <c r="BM122" s="478"/>
      <c r="BN122" s="478"/>
      <c r="BO122" s="478"/>
      <c r="BP122" s="495"/>
      <c r="BQ122" s="478"/>
      <c r="BR122" s="478"/>
      <c r="BS122" s="494"/>
      <c r="BT122" s="478"/>
      <c r="BU122" s="478"/>
      <c r="BV122" s="478"/>
      <c r="BW122" s="482"/>
      <c r="BX122" s="483"/>
      <c r="CC122" s="482"/>
      <c r="CD122" s="483"/>
      <c r="CH122" s="482"/>
      <c r="CI122" s="482"/>
    </row>
    <row r="123" spans="1:87" ht="5.25" customHeight="1" x14ac:dyDescent="0.2">
      <c r="A123" s="847"/>
      <c r="B123" s="1115"/>
      <c r="C123" s="1115"/>
      <c r="D123" s="1115"/>
      <c r="E123" s="1115"/>
      <c r="F123" s="1115"/>
      <c r="G123" s="1115"/>
      <c r="H123" s="1115"/>
      <c r="I123" s="1115"/>
      <c r="J123" s="1115"/>
      <c r="K123" s="1115"/>
      <c r="L123" s="1115"/>
      <c r="M123" s="1115"/>
      <c r="N123" s="1115"/>
      <c r="O123" s="866"/>
      <c r="P123" s="1251"/>
      <c r="Q123" s="1252"/>
      <c r="R123" s="1252"/>
      <c r="S123" s="1253"/>
      <c r="T123" s="848"/>
      <c r="U123" s="847"/>
      <c r="V123" s="1116" t="s">
        <v>2286</v>
      </c>
      <c r="W123" s="1116"/>
      <c r="X123" s="1116"/>
      <c r="Y123" s="1116"/>
      <c r="Z123" s="1117" t="s">
        <v>2287</v>
      </c>
      <c r="AA123" s="1118"/>
      <c r="AB123" s="1118"/>
      <c r="AC123" s="1118"/>
      <c r="AD123" s="1118"/>
      <c r="AE123" s="1118"/>
      <c r="AF123" s="1118"/>
      <c r="AG123" s="1118"/>
      <c r="AH123" s="1118"/>
      <c r="AI123" s="1118"/>
      <c r="AJ123" s="1118"/>
      <c r="AK123" s="1118"/>
      <c r="AL123" s="1119"/>
      <c r="AM123" s="848"/>
      <c r="AZ123" s="488"/>
      <c r="BA123" s="488"/>
      <c r="BB123" s="489"/>
      <c r="BC123" s="489"/>
      <c r="BD123" s="489"/>
      <c r="BE123" s="493"/>
      <c r="BF123" s="488"/>
      <c r="BG123" s="489"/>
      <c r="BH123" s="489"/>
      <c r="BI123" s="489"/>
      <c r="BJ123" s="489"/>
      <c r="BK123" s="482"/>
      <c r="BL123" s="483"/>
      <c r="BP123" s="482"/>
      <c r="BS123" s="483"/>
      <c r="BW123" s="482"/>
      <c r="BX123" s="483"/>
      <c r="CC123" s="482"/>
      <c r="CD123" s="483"/>
      <c r="CH123" s="482"/>
      <c r="CI123" s="482"/>
    </row>
    <row r="124" spans="1:87" ht="4.5" customHeight="1" x14ac:dyDescent="0.2">
      <c r="A124" s="847"/>
      <c r="B124" s="1078" t="s">
        <v>1078</v>
      </c>
      <c r="C124" s="1078"/>
      <c r="D124" s="1078"/>
      <c r="E124" s="1078"/>
      <c r="F124" s="1078"/>
      <c r="G124" s="1078"/>
      <c r="H124" s="1078"/>
      <c r="I124" s="1078"/>
      <c r="J124" s="1079" t="str">
        <f>CONCATENATE("O-PG / ",INDEX('LŠZ P'!A$2:AP2002,U113,38)," place")</f>
        <v>O-PG / 1 place</v>
      </c>
      <c r="K124" s="1080"/>
      <c r="L124" s="1080"/>
      <c r="M124" s="1080"/>
      <c r="N124" s="1081"/>
      <c r="O124" s="867"/>
      <c r="P124" s="1251"/>
      <c r="Q124" s="1252"/>
      <c r="R124" s="1252"/>
      <c r="S124" s="1253"/>
      <c r="T124" s="848"/>
      <c r="U124" s="847"/>
      <c r="V124" s="1116"/>
      <c r="W124" s="1116"/>
      <c r="X124" s="1116"/>
      <c r="Y124" s="1116"/>
      <c r="Z124" s="1120"/>
      <c r="AA124" s="1121"/>
      <c r="AB124" s="1121"/>
      <c r="AC124" s="1121"/>
      <c r="AD124" s="1121"/>
      <c r="AE124" s="1121"/>
      <c r="AF124" s="1121"/>
      <c r="AG124" s="1121"/>
      <c r="AH124" s="1121"/>
      <c r="AI124" s="1121"/>
      <c r="AJ124" s="1121"/>
      <c r="AK124" s="1121"/>
      <c r="AL124" s="1122"/>
      <c r="AM124" s="848"/>
      <c r="AZ124" s="488"/>
      <c r="BA124" s="488"/>
      <c r="BB124" s="489"/>
      <c r="BC124" s="489"/>
      <c r="BD124" s="489"/>
      <c r="BE124" s="493"/>
      <c r="BF124" s="488"/>
      <c r="BG124" s="489"/>
      <c r="BH124" s="489"/>
      <c r="BI124" s="489"/>
      <c r="BJ124" s="489"/>
      <c r="BK124" s="482"/>
      <c r="BL124" s="483"/>
      <c r="BP124" s="482"/>
      <c r="BS124" s="483"/>
      <c r="BW124" s="482"/>
      <c r="BX124" s="483"/>
      <c r="CC124" s="482"/>
      <c r="CD124" s="483"/>
      <c r="CH124" s="482"/>
      <c r="CI124" s="482"/>
    </row>
    <row r="125" spans="1:87" ht="4.5" customHeight="1" x14ac:dyDescent="0.2">
      <c r="A125" s="847"/>
      <c r="B125" s="1078"/>
      <c r="C125" s="1078"/>
      <c r="D125" s="1078"/>
      <c r="E125" s="1078"/>
      <c r="F125" s="1078"/>
      <c r="G125" s="1078"/>
      <c r="H125" s="1078"/>
      <c r="I125" s="1078"/>
      <c r="J125" s="1082"/>
      <c r="K125" s="1083"/>
      <c r="L125" s="1083"/>
      <c r="M125" s="1083"/>
      <c r="N125" s="1084"/>
      <c r="O125" s="867"/>
      <c r="P125" s="1254"/>
      <c r="Q125" s="1255"/>
      <c r="R125" s="1255"/>
      <c r="S125" s="1256"/>
      <c r="T125" s="848"/>
      <c r="U125" s="847"/>
      <c r="V125" s="852"/>
      <c r="W125" s="852"/>
      <c r="X125" s="852"/>
      <c r="Y125" s="852"/>
      <c r="Z125" s="1448" t="str">
        <f>CONCATENATE(INDEX('LŠZ P'!A$2:AP$2002,U113,3)," (",INDEX('LŠZ P'!A$2:AP$2002,U113,9),")")</f>
        <v>MITO M (SWING)</v>
      </c>
      <c r="AA125" s="1449"/>
      <c r="AB125" s="1449"/>
      <c r="AC125" s="1449"/>
      <c r="AD125" s="1449"/>
      <c r="AE125" s="1449"/>
      <c r="AF125" s="1449"/>
      <c r="AG125" s="1449"/>
      <c r="AH125" s="1449"/>
      <c r="AI125" s="1449"/>
      <c r="AJ125" s="1449"/>
      <c r="AK125" s="1449"/>
      <c r="AL125" s="1450"/>
      <c r="AM125" s="848"/>
      <c r="AZ125" s="488"/>
      <c r="BA125" s="488"/>
      <c r="BB125" s="489"/>
      <c r="BC125" s="489"/>
      <c r="BD125" s="489"/>
      <c r="BE125" s="493"/>
      <c r="BF125" s="488"/>
      <c r="BG125" s="489"/>
      <c r="BH125" s="489"/>
      <c r="BI125" s="489"/>
      <c r="BJ125" s="489"/>
      <c r="BK125" s="482"/>
      <c r="BL125" s="483"/>
      <c r="BP125" s="482"/>
      <c r="BS125" s="483"/>
      <c r="BW125" s="482"/>
      <c r="BX125" s="483"/>
      <c r="CC125" s="482"/>
      <c r="CD125" s="483"/>
      <c r="CH125" s="482"/>
      <c r="CI125" s="482"/>
    </row>
    <row r="126" spans="1:87" ht="4.5" customHeight="1" x14ac:dyDescent="0.2">
      <c r="A126" s="847"/>
      <c r="B126" s="1124" t="s">
        <v>10150</v>
      </c>
      <c r="C126" s="1125"/>
      <c r="D126" s="1125"/>
      <c r="E126" s="1125"/>
      <c r="F126" s="1125"/>
      <c r="G126" s="1125"/>
      <c r="H126" s="1125"/>
      <c r="I126" s="1125"/>
      <c r="J126" s="1125"/>
      <c r="K126" s="1125"/>
      <c r="L126" s="1125"/>
      <c r="M126" s="1125"/>
      <c r="N126" s="1125"/>
      <c r="O126" s="1125"/>
      <c r="P126" s="1125"/>
      <c r="Q126" s="1125"/>
      <c r="R126" s="1125"/>
      <c r="S126" s="1126"/>
      <c r="T126" s="848"/>
      <c r="U126" s="847"/>
      <c r="V126" s="1078" t="s">
        <v>903</v>
      </c>
      <c r="W126" s="1078"/>
      <c r="X126" s="1078"/>
      <c r="Y126" s="1078"/>
      <c r="Z126" s="1448"/>
      <c r="AA126" s="1449"/>
      <c r="AB126" s="1449"/>
      <c r="AC126" s="1449"/>
      <c r="AD126" s="1449"/>
      <c r="AE126" s="1449"/>
      <c r="AF126" s="1449"/>
      <c r="AG126" s="1449"/>
      <c r="AH126" s="1449"/>
      <c r="AI126" s="1449"/>
      <c r="AJ126" s="1449"/>
      <c r="AK126" s="1449"/>
      <c r="AL126" s="1450"/>
      <c r="AM126" s="848"/>
      <c r="AZ126" s="488"/>
      <c r="BA126" s="488"/>
      <c r="BB126" s="489"/>
      <c r="BC126" s="489"/>
      <c r="BD126" s="489"/>
      <c r="BE126" s="493"/>
      <c r="BF126" s="488"/>
      <c r="BG126" s="489"/>
      <c r="BH126" s="489"/>
      <c r="BI126" s="489"/>
      <c r="BJ126" s="489"/>
      <c r="BK126" s="482"/>
      <c r="BL126" s="483"/>
      <c r="BP126" s="482"/>
      <c r="BS126" s="483"/>
      <c r="BW126" s="482"/>
      <c r="BX126" s="483"/>
      <c r="CC126" s="482"/>
      <c r="CD126" s="483"/>
      <c r="CH126" s="482"/>
      <c r="CI126" s="482"/>
    </row>
    <row r="127" spans="1:87" ht="3.75" customHeight="1" x14ac:dyDescent="0.2">
      <c r="A127" s="847"/>
      <c r="B127" s="1127"/>
      <c r="C127" s="1128"/>
      <c r="D127" s="1128"/>
      <c r="E127" s="1128"/>
      <c r="F127" s="1128"/>
      <c r="G127" s="1128"/>
      <c r="H127" s="1128"/>
      <c r="I127" s="1128"/>
      <c r="J127" s="1128"/>
      <c r="K127" s="1128"/>
      <c r="L127" s="1128"/>
      <c r="M127" s="1128"/>
      <c r="N127" s="1128"/>
      <c r="O127" s="1128"/>
      <c r="P127" s="1128"/>
      <c r="Q127" s="1128"/>
      <c r="R127" s="1128"/>
      <c r="S127" s="1129"/>
      <c r="T127" s="848"/>
      <c r="U127" s="847"/>
      <c r="V127" s="1078"/>
      <c r="W127" s="1078"/>
      <c r="X127" s="1078"/>
      <c r="Y127" s="1078"/>
      <c r="Z127" s="1448"/>
      <c r="AA127" s="1449"/>
      <c r="AB127" s="1449"/>
      <c r="AC127" s="1449"/>
      <c r="AD127" s="1449"/>
      <c r="AE127" s="1449"/>
      <c r="AF127" s="1449"/>
      <c r="AG127" s="1449"/>
      <c r="AH127" s="1449"/>
      <c r="AI127" s="1449"/>
      <c r="AJ127" s="1449"/>
      <c r="AK127" s="1449"/>
      <c r="AL127" s="1450"/>
      <c r="AM127" s="848"/>
      <c r="AZ127" s="488"/>
      <c r="BA127" s="488"/>
      <c r="BB127" s="489"/>
      <c r="BC127" s="489"/>
      <c r="BD127" s="489"/>
      <c r="BE127" s="493"/>
      <c r="BF127" s="488"/>
      <c r="BG127" s="489"/>
      <c r="BH127" s="489"/>
      <c r="BI127" s="489"/>
      <c r="BJ127" s="489"/>
      <c r="BK127" s="482"/>
      <c r="BL127" s="483"/>
      <c r="BP127" s="482"/>
      <c r="BS127" s="483"/>
      <c r="BW127" s="482"/>
      <c r="BX127" s="483"/>
      <c r="CC127" s="482"/>
      <c r="CD127" s="483"/>
      <c r="CH127" s="482"/>
      <c r="CI127" s="482"/>
    </row>
    <row r="128" spans="1:87" ht="4.5" customHeight="1" x14ac:dyDescent="0.2">
      <c r="A128" s="847"/>
      <c r="B128" s="1127"/>
      <c r="C128" s="1128"/>
      <c r="D128" s="1128"/>
      <c r="E128" s="1128"/>
      <c r="F128" s="1128"/>
      <c r="G128" s="1128"/>
      <c r="H128" s="1128"/>
      <c r="I128" s="1128"/>
      <c r="J128" s="1128"/>
      <c r="K128" s="1128"/>
      <c r="L128" s="1128"/>
      <c r="M128" s="1128"/>
      <c r="N128" s="1128"/>
      <c r="O128" s="1128"/>
      <c r="P128" s="1128"/>
      <c r="Q128" s="1128"/>
      <c r="R128" s="1128"/>
      <c r="S128" s="1129"/>
      <c r="T128" s="848"/>
      <c r="U128" s="847"/>
      <c r="V128" s="852"/>
      <c r="W128" s="852"/>
      <c r="X128" s="852"/>
      <c r="Y128" s="852"/>
      <c r="Z128" s="1451"/>
      <c r="AA128" s="1452"/>
      <c r="AB128" s="1452"/>
      <c r="AC128" s="1452"/>
      <c r="AD128" s="1452"/>
      <c r="AE128" s="1452"/>
      <c r="AF128" s="1452"/>
      <c r="AG128" s="1452"/>
      <c r="AH128" s="1452"/>
      <c r="AI128" s="1452"/>
      <c r="AJ128" s="1452"/>
      <c r="AK128" s="1452"/>
      <c r="AL128" s="1453"/>
      <c r="AM128" s="848"/>
      <c r="AZ128" s="488"/>
      <c r="BA128" s="488"/>
      <c r="BB128" s="489"/>
      <c r="BC128" s="489"/>
      <c r="BD128" s="489"/>
      <c r="BE128" s="493"/>
      <c r="BF128" s="488"/>
      <c r="BG128" s="489"/>
      <c r="BH128" s="489"/>
      <c r="BI128" s="489"/>
      <c r="BJ128" s="489"/>
      <c r="BK128" s="482"/>
      <c r="BL128" s="483"/>
      <c r="BP128" s="482"/>
      <c r="BS128" s="483"/>
      <c r="BW128" s="482"/>
      <c r="BX128" s="483"/>
      <c r="CC128" s="482"/>
      <c r="CD128" s="483"/>
      <c r="CH128" s="482"/>
      <c r="CI128" s="482"/>
    </row>
    <row r="129" spans="1:87" ht="3" customHeight="1" x14ac:dyDescent="0.2">
      <c r="A129" s="847"/>
      <c r="B129" s="1127"/>
      <c r="C129" s="1128"/>
      <c r="D129" s="1128"/>
      <c r="E129" s="1128"/>
      <c r="F129" s="1128"/>
      <c r="G129" s="1128"/>
      <c r="H129" s="1128"/>
      <c r="I129" s="1128"/>
      <c r="J129" s="1128"/>
      <c r="K129" s="1128"/>
      <c r="L129" s="1128"/>
      <c r="M129" s="1128"/>
      <c r="N129" s="1128"/>
      <c r="O129" s="1128"/>
      <c r="P129" s="1128"/>
      <c r="Q129" s="1128"/>
      <c r="R129" s="1128"/>
      <c r="S129" s="1129"/>
      <c r="T129" s="848"/>
      <c r="U129" s="847"/>
      <c r="V129" s="852"/>
      <c r="W129" s="852"/>
      <c r="X129" s="852"/>
      <c r="Y129" s="852"/>
      <c r="Z129" s="852"/>
      <c r="AA129" s="852"/>
      <c r="AB129" s="852"/>
      <c r="AC129" s="852"/>
      <c r="AD129" s="852"/>
      <c r="AE129" s="852"/>
      <c r="AF129" s="852"/>
      <c r="AG129" s="852"/>
      <c r="AH129" s="852"/>
      <c r="AI129" s="852"/>
      <c r="AJ129" s="852"/>
      <c r="AK129" s="852"/>
      <c r="AL129" s="852"/>
      <c r="AM129" s="848"/>
      <c r="AZ129" s="488"/>
      <c r="BA129" s="491"/>
      <c r="BB129" s="490"/>
      <c r="BC129" s="490"/>
      <c r="BD129" s="490"/>
      <c r="BE129" s="492"/>
      <c r="BF129" s="491"/>
      <c r="BG129" s="490"/>
      <c r="BH129" s="490"/>
      <c r="BI129" s="490"/>
      <c r="BJ129" s="490"/>
      <c r="BK129" s="479"/>
      <c r="BL129" s="481"/>
      <c r="BM129" s="480"/>
      <c r="BN129" s="480"/>
      <c r="BO129" s="480"/>
      <c r="BP129" s="479"/>
      <c r="BS129" s="481"/>
      <c r="BT129" s="480"/>
      <c r="BU129" s="480"/>
      <c r="BV129" s="480"/>
      <c r="BW129" s="479"/>
      <c r="BX129" s="481"/>
      <c r="BY129" s="480"/>
      <c r="BZ129" s="480"/>
      <c r="CA129" s="480"/>
      <c r="CB129" s="480"/>
      <c r="CC129" s="479"/>
      <c r="CD129" s="481"/>
      <c r="CE129" s="480"/>
      <c r="CF129" s="480"/>
      <c r="CG129" s="480"/>
      <c r="CH129" s="479"/>
      <c r="CI129" s="482"/>
    </row>
    <row r="130" spans="1:87" ht="9" customHeight="1" x14ac:dyDescent="0.2">
      <c r="A130" s="847"/>
      <c r="B130" s="1127"/>
      <c r="C130" s="1128"/>
      <c r="D130" s="1128"/>
      <c r="E130" s="1128"/>
      <c r="F130" s="1128"/>
      <c r="G130" s="1128"/>
      <c r="H130" s="1128"/>
      <c r="I130" s="1128"/>
      <c r="J130" s="1128"/>
      <c r="K130" s="1128"/>
      <c r="L130" s="1128"/>
      <c r="M130" s="1128"/>
      <c r="N130" s="1128"/>
      <c r="O130" s="1128"/>
      <c r="P130" s="1128"/>
      <c r="Q130" s="1128"/>
      <c r="R130" s="1128"/>
      <c r="S130" s="1129"/>
      <c r="T130" s="848"/>
      <c r="U130" s="847"/>
      <c r="V130" s="1123" t="s">
        <v>1981</v>
      </c>
      <c r="W130" s="1123"/>
      <c r="X130" s="1123"/>
      <c r="Y130" s="1123"/>
      <c r="Z130" s="1123"/>
      <c r="AA130" s="1123"/>
      <c r="AB130" s="1123"/>
      <c r="AC130" s="1133" t="str">
        <f>INDEX('LŠZ P'!A$2:AP$2002,U113,5)</f>
        <v>OM-P565</v>
      </c>
      <c r="AD130" s="1134"/>
      <c r="AE130" s="1134"/>
      <c r="AF130" s="1134"/>
      <c r="AG130" s="1134"/>
      <c r="AH130" s="1134"/>
      <c r="AI130" s="1134"/>
      <c r="AJ130" s="1134"/>
      <c r="AK130" s="1134"/>
      <c r="AL130" s="1135"/>
      <c r="AM130" s="848"/>
      <c r="AZ130" s="488"/>
      <c r="BA130" s="489"/>
      <c r="BB130" s="489"/>
      <c r="BC130" s="489"/>
      <c r="CI130" s="482"/>
    </row>
    <row r="131" spans="1:87" ht="4.5" customHeight="1" x14ac:dyDescent="0.2">
      <c r="A131" s="847"/>
      <c r="B131" s="1127"/>
      <c r="C131" s="1128"/>
      <c r="D131" s="1128"/>
      <c r="E131" s="1128"/>
      <c r="F131" s="1128"/>
      <c r="G131" s="1128"/>
      <c r="H131" s="1128"/>
      <c r="I131" s="1128"/>
      <c r="J131" s="1128"/>
      <c r="K131" s="1128"/>
      <c r="L131" s="1128"/>
      <c r="M131" s="1128"/>
      <c r="N131" s="1128"/>
      <c r="O131" s="1128"/>
      <c r="P131" s="1128"/>
      <c r="Q131" s="1128"/>
      <c r="R131" s="1128"/>
      <c r="S131" s="1129"/>
      <c r="T131" s="848"/>
      <c r="U131" s="847"/>
      <c r="V131" s="842"/>
      <c r="W131" s="842"/>
      <c r="X131" s="842"/>
      <c r="Y131" s="842"/>
      <c r="Z131" s="842"/>
      <c r="AA131" s="842"/>
      <c r="AB131" s="842"/>
      <c r="AC131" s="1136"/>
      <c r="AD131" s="1137"/>
      <c r="AE131" s="1137"/>
      <c r="AF131" s="1137"/>
      <c r="AG131" s="1137"/>
      <c r="AH131" s="1137"/>
      <c r="AI131" s="1137"/>
      <c r="AJ131" s="1137"/>
      <c r="AK131" s="1137"/>
      <c r="AL131" s="1138"/>
      <c r="AM131" s="848"/>
      <c r="AZ131" s="488"/>
      <c r="BA131" s="487"/>
      <c r="BB131" s="486"/>
      <c r="BC131" s="486"/>
      <c r="BD131" s="485"/>
      <c r="BE131" s="484"/>
      <c r="BF131" s="1428" t="s">
        <v>5592</v>
      </c>
      <c r="BG131" s="1429"/>
      <c r="BH131" s="1429"/>
      <c r="BI131" s="1429"/>
      <c r="BJ131" s="1429"/>
      <c r="BK131" s="1430"/>
      <c r="BL131" s="96"/>
      <c r="BM131" s="485"/>
      <c r="BN131" s="485"/>
      <c r="BO131" s="485"/>
      <c r="BP131" s="484"/>
      <c r="BS131" s="96"/>
      <c r="BT131" s="485"/>
      <c r="BU131" s="485"/>
      <c r="BV131" s="485"/>
      <c r="BW131" s="484"/>
      <c r="BX131" s="1428" t="s">
        <v>5592</v>
      </c>
      <c r="BY131" s="1429"/>
      <c r="BZ131" s="1429"/>
      <c r="CA131" s="1429"/>
      <c r="CB131" s="1429"/>
      <c r="CC131" s="1430"/>
      <c r="CD131" s="96"/>
      <c r="CE131" s="485"/>
      <c r="CF131" s="485"/>
      <c r="CG131" s="485"/>
      <c r="CH131" s="484"/>
      <c r="CI131" s="482"/>
    </row>
    <row r="132" spans="1:87" ht="4.5" customHeight="1" x14ac:dyDescent="0.2">
      <c r="A132" s="847"/>
      <c r="B132" s="1130"/>
      <c r="C132" s="1131"/>
      <c r="D132" s="1131"/>
      <c r="E132" s="1131"/>
      <c r="F132" s="1131"/>
      <c r="G132" s="1131"/>
      <c r="H132" s="1131"/>
      <c r="I132" s="1131"/>
      <c r="J132" s="1131"/>
      <c r="K132" s="1131"/>
      <c r="L132" s="1131"/>
      <c r="M132" s="1131"/>
      <c r="N132" s="1131"/>
      <c r="O132" s="1131"/>
      <c r="P132" s="1131"/>
      <c r="Q132" s="1131"/>
      <c r="R132" s="1131"/>
      <c r="S132" s="1132"/>
      <c r="T132" s="848"/>
      <c r="U132" s="847"/>
      <c r="V132" s="1123" t="s">
        <v>1982</v>
      </c>
      <c r="W132" s="1123"/>
      <c r="X132" s="1123"/>
      <c r="Y132" s="1123"/>
      <c r="Z132" s="1123"/>
      <c r="AA132" s="1123"/>
      <c r="AB132" s="1123"/>
      <c r="AC132" s="1139"/>
      <c r="AD132" s="1137"/>
      <c r="AE132" s="1137"/>
      <c r="AF132" s="1137"/>
      <c r="AG132" s="1137"/>
      <c r="AH132" s="1137"/>
      <c r="AI132" s="1137"/>
      <c r="AJ132" s="1137"/>
      <c r="AK132" s="1137"/>
      <c r="AL132" s="1138"/>
      <c r="AM132" s="848"/>
      <c r="AZ132" s="483"/>
      <c r="BA132" s="483"/>
      <c r="BE132" s="482"/>
      <c r="BF132" s="1431"/>
      <c r="BG132" s="1432"/>
      <c r="BH132" s="1432"/>
      <c r="BI132" s="1432"/>
      <c r="BJ132" s="1432"/>
      <c r="BK132" s="1433"/>
      <c r="BL132" s="483"/>
      <c r="BP132" s="482"/>
      <c r="BS132" s="483"/>
      <c r="BW132" s="482"/>
      <c r="BX132" s="1431"/>
      <c r="BY132" s="1432"/>
      <c r="BZ132" s="1432"/>
      <c r="CA132" s="1432"/>
      <c r="CB132" s="1432"/>
      <c r="CC132" s="1433"/>
      <c r="CD132" s="483"/>
      <c r="CH132" s="482"/>
      <c r="CI132" s="482"/>
    </row>
    <row r="133" spans="1:87" ht="3.75" customHeight="1" x14ac:dyDescent="0.2">
      <c r="A133" s="847"/>
      <c r="B133" s="864"/>
      <c r="C133" s="864"/>
      <c r="D133" s="864"/>
      <c r="E133" s="864"/>
      <c r="F133" s="864"/>
      <c r="G133" s="864"/>
      <c r="H133" s="864"/>
      <c r="I133" s="864"/>
      <c r="J133" s="864"/>
      <c r="K133" s="864"/>
      <c r="L133" s="864"/>
      <c r="M133" s="864"/>
      <c r="N133" s="864"/>
      <c r="O133" s="864"/>
      <c r="P133" s="864"/>
      <c r="Q133" s="864"/>
      <c r="R133" s="864"/>
      <c r="S133" s="864"/>
      <c r="T133" s="848"/>
      <c r="U133" s="847"/>
      <c r="V133" s="1123"/>
      <c r="W133" s="1123"/>
      <c r="X133" s="1123"/>
      <c r="Y133" s="1123"/>
      <c r="Z133" s="1123"/>
      <c r="AA133" s="1123"/>
      <c r="AB133" s="1123"/>
      <c r="AC133" s="1140"/>
      <c r="AD133" s="1141"/>
      <c r="AE133" s="1141"/>
      <c r="AF133" s="1141"/>
      <c r="AG133" s="1141"/>
      <c r="AH133" s="1141"/>
      <c r="AI133" s="1141"/>
      <c r="AJ133" s="1141"/>
      <c r="AK133" s="1141"/>
      <c r="AL133" s="1142"/>
      <c r="AM133" s="848"/>
      <c r="AZ133" s="483"/>
      <c r="BA133" s="1411" t="s">
        <v>2073</v>
      </c>
      <c r="BB133" s="1412"/>
      <c r="BC133" s="1412"/>
      <c r="BD133" s="1412"/>
      <c r="BE133" s="1413"/>
      <c r="BF133" s="1431"/>
      <c r="BG133" s="1432"/>
      <c r="BH133" s="1432"/>
      <c r="BI133" s="1432"/>
      <c r="BJ133" s="1432"/>
      <c r="BK133" s="1433"/>
      <c r="BL133" s="1411" t="s">
        <v>2074</v>
      </c>
      <c r="BM133" s="1412"/>
      <c r="BN133" s="1412"/>
      <c r="BO133" s="1412"/>
      <c r="BP133" s="1413"/>
      <c r="BS133" s="1411" t="s">
        <v>2073</v>
      </c>
      <c r="BT133" s="1412"/>
      <c r="BU133" s="1412"/>
      <c r="BV133" s="1412"/>
      <c r="BW133" s="1413"/>
      <c r="BX133" s="1431"/>
      <c r="BY133" s="1432"/>
      <c r="BZ133" s="1432"/>
      <c r="CA133" s="1432"/>
      <c r="CB133" s="1432"/>
      <c r="CC133" s="1433"/>
      <c r="CD133" s="1411" t="s">
        <v>2074</v>
      </c>
      <c r="CE133" s="1412"/>
      <c r="CF133" s="1412"/>
      <c r="CG133" s="1412"/>
      <c r="CH133" s="1413"/>
      <c r="CI133" s="482"/>
    </row>
    <row r="134" spans="1:87" ht="4.5" customHeight="1" x14ac:dyDescent="0.2">
      <c r="A134" s="847"/>
      <c r="B134" s="1143" t="s">
        <v>2255</v>
      </c>
      <c r="C134" s="1144"/>
      <c r="D134" s="1144"/>
      <c r="E134" s="1144"/>
      <c r="F134" s="1144"/>
      <c r="G134" s="1144"/>
      <c r="H134" s="1145"/>
      <c r="I134" s="1143" t="s">
        <v>5415</v>
      </c>
      <c r="J134" s="1144"/>
      <c r="K134" s="1144"/>
      <c r="L134" s="1145"/>
      <c r="M134" s="1152" t="s">
        <v>5416</v>
      </c>
      <c r="N134" s="1153"/>
      <c r="O134" s="1153"/>
      <c r="P134" s="1154"/>
      <c r="Q134" s="1152" t="s">
        <v>5417</v>
      </c>
      <c r="R134" s="1153"/>
      <c r="S134" s="1154"/>
      <c r="T134" s="848"/>
      <c r="U134" s="847"/>
      <c r="V134" s="842"/>
      <c r="W134" s="842"/>
      <c r="X134" s="842"/>
      <c r="Y134" s="842"/>
      <c r="Z134" s="842"/>
      <c r="AA134" s="842"/>
      <c r="AB134" s="842"/>
      <c r="AC134" s="852"/>
      <c r="AD134" s="852"/>
      <c r="AE134" s="852"/>
      <c r="AF134" s="852"/>
      <c r="AG134" s="852"/>
      <c r="AH134" s="852"/>
      <c r="AI134" s="852"/>
      <c r="AJ134" s="852"/>
      <c r="AK134" s="852"/>
      <c r="AL134" s="852"/>
      <c r="AM134" s="848"/>
      <c r="AZ134" s="483"/>
      <c r="BA134" s="1414"/>
      <c r="BB134" s="1412"/>
      <c r="BC134" s="1412"/>
      <c r="BD134" s="1412"/>
      <c r="BE134" s="1413"/>
      <c r="BF134" s="1411" t="s">
        <v>2075</v>
      </c>
      <c r="BG134" s="1412"/>
      <c r="BH134" s="1412"/>
      <c r="BI134" s="1412"/>
      <c r="BJ134" s="1412"/>
      <c r="BK134" s="1413"/>
      <c r="BL134" s="1414"/>
      <c r="BM134" s="1412"/>
      <c r="BN134" s="1412"/>
      <c r="BO134" s="1412"/>
      <c r="BP134" s="1413"/>
      <c r="BS134" s="1414"/>
      <c r="BT134" s="1412"/>
      <c r="BU134" s="1412"/>
      <c r="BV134" s="1412"/>
      <c r="BW134" s="1413"/>
      <c r="BX134" s="1411" t="s">
        <v>2075</v>
      </c>
      <c r="BY134" s="1412"/>
      <c r="BZ134" s="1412"/>
      <c r="CA134" s="1412"/>
      <c r="CB134" s="1412"/>
      <c r="CC134" s="1413"/>
      <c r="CD134" s="1414"/>
      <c r="CE134" s="1412"/>
      <c r="CF134" s="1412"/>
      <c r="CG134" s="1412"/>
      <c r="CH134" s="1413"/>
      <c r="CI134" s="482"/>
    </row>
    <row r="135" spans="1:87" ht="4.5" customHeight="1" x14ac:dyDescent="0.2">
      <c r="A135" s="847"/>
      <c r="B135" s="1146"/>
      <c r="C135" s="1147"/>
      <c r="D135" s="1147"/>
      <c r="E135" s="1147"/>
      <c r="F135" s="1147"/>
      <c r="G135" s="1147"/>
      <c r="H135" s="1148"/>
      <c r="I135" s="1146"/>
      <c r="J135" s="1147"/>
      <c r="K135" s="1147"/>
      <c r="L135" s="1148"/>
      <c r="M135" s="1155"/>
      <c r="N135" s="1156"/>
      <c r="O135" s="1156"/>
      <c r="P135" s="1157"/>
      <c r="Q135" s="1155"/>
      <c r="R135" s="1156"/>
      <c r="S135" s="1157"/>
      <c r="T135" s="848"/>
      <c r="U135" s="847"/>
      <c r="V135" s="1123" t="s">
        <v>2253</v>
      </c>
      <c r="W135" s="1123"/>
      <c r="X135" s="1123"/>
      <c r="Y135" s="1123"/>
      <c r="Z135" s="1123"/>
      <c r="AA135" s="1123"/>
      <c r="AB135" s="1123"/>
      <c r="AC135" s="1161" t="str">
        <f>CONCATENATE(INDEX('LŠZ P'!A$2:AP$2002,U113,11),"                                                                               ",INDEX('LŠZ P'!A$2:AP$2002,U113,24),", ",INDEX('LŠZ P'!A$2:AP$2002,U113,25),"                                                                                                                                                                                                                            ",INDEX('LŠZ P'!A$2:AP$2002,U113,12))</f>
        <v>Matej PACIGA                                                                               Komjatná 315, Komjatná                                                                                                                                                                                                                            27.7.1987</v>
      </c>
      <c r="AD135" s="1162"/>
      <c r="AE135" s="1162"/>
      <c r="AF135" s="1162"/>
      <c r="AG135" s="1162"/>
      <c r="AH135" s="1162"/>
      <c r="AI135" s="1162"/>
      <c r="AJ135" s="1162"/>
      <c r="AK135" s="1162"/>
      <c r="AL135" s="1163"/>
      <c r="AM135" s="848"/>
      <c r="AZ135" s="483"/>
      <c r="BA135" s="1415"/>
      <c r="BB135" s="1416"/>
      <c r="BC135" s="1416"/>
      <c r="BD135" s="1416"/>
      <c r="BE135" s="1417"/>
      <c r="BF135" s="1415"/>
      <c r="BG135" s="1416"/>
      <c r="BH135" s="1416"/>
      <c r="BI135" s="1416"/>
      <c r="BJ135" s="1416"/>
      <c r="BK135" s="1417"/>
      <c r="BL135" s="1415"/>
      <c r="BM135" s="1416"/>
      <c r="BN135" s="1416"/>
      <c r="BO135" s="1416"/>
      <c r="BP135" s="1417"/>
      <c r="BS135" s="1415"/>
      <c r="BT135" s="1416"/>
      <c r="BU135" s="1416"/>
      <c r="BV135" s="1416"/>
      <c r="BW135" s="1417"/>
      <c r="BX135" s="1415"/>
      <c r="BY135" s="1416"/>
      <c r="BZ135" s="1416"/>
      <c r="CA135" s="1416"/>
      <c r="CB135" s="1416"/>
      <c r="CC135" s="1417"/>
      <c r="CD135" s="1415"/>
      <c r="CE135" s="1416"/>
      <c r="CF135" s="1416"/>
      <c r="CG135" s="1416"/>
      <c r="CH135" s="1417"/>
      <c r="CI135" s="482"/>
    </row>
    <row r="136" spans="1:87" ht="4.5" customHeight="1" x14ac:dyDescent="0.2">
      <c r="A136" s="847"/>
      <c r="B136" s="1149"/>
      <c r="C136" s="1150"/>
      <c r="D136" s="1150"/>
      <c r="E136" s="1150"/>
      <c r="F136" s="1150"/>
      <c r="G136" s="1150"/>
      <c r="H136" s="1151"/>
      <c r="I136" s="1149"/>
      <c r="J136" s="1150"/>
      <c r="K136" s="1150"/>
      <c r="L136" s="1151"/>
      <c r="M136" s="1158"/>
      <c r="N136" s="1159"/>
      <c r="O136" s="1159"/>
      <c r="P136" s="1160"/>
      <c r="Q136" s="1158"/>
      <c r="R136" s="1159"/>
      <c r="S136" s="1160"/>
      <c r="T136" s="848"/>
      <c r="U136" s="847"/>
      <c r="V136" s="1123"/>
      <c r="W136" s="1123"/>
      <c r="X136" s="1123"/>
      <c r="Y136" s="1123"/>
      <c r="Z136" s="1123"/>
      <c r="AA136" s="1123"/>
      <c r="AB136" s="1123"/>
      <c r="AC136" s="1164"/>
      <c r="AD136" s="1165"/>
      <c r="AE136" s="1165"/>
      <c r="AF136" s="1165"/>
      <c r="AG136" s="1165"/>
      <c r="AH136" s="1165"/>
      <c r="AI136" s="1165"/>
      <c r="AJ136" s="1165"/>
      <c r="AK136" s="1165"/>
      <c r="AL136" s="1166"/>
      <c r="AM136" s="848"/>
      <c r="AZ136" s="483"/>
      <c r="BA136" s="483"/>
      <c r="BE136" s="482"/>
      <c r="BF136" s="483"/>
      <c r="BK136" s="482"/>
      <c r="BL136" s="483"/>
      <c r="BP136" s="482"/>
      <c r="BS136" s="483"/>
      <c r="BW136" s="482"/>
      <c r="BX136" s="483"/>
      <c r="CC136" s="482"/>
      <c r="CD136" s="483"/>
      <c r="CH136" s="482"/>
      <c r="CI136" s="482"/>
    </row>
    <row r="137" spans="1:87" ht="3.75" customHeight="1" x14ac:dyDescent="0.2">
      <c r="A137" s="847"/>
      <c r="B137" s="1205" t="s">
        <v>626</v>
      </c>
      <c r="C137" s="1206"/>
      <c r="D137" s="1206"/>
      <c r="E137" s="1206"/>
      <c r="F137" s="1206"/>
      <c r="G137" s="1206"/>
      <c r="H137" s="1207"/>
      <c r="I137" s="1222">
        <f>INDEX('LŠZ P'!A$2:AP$2002,U113,29)</f>
        <v>5.6</v>
      </c>
      <c r="J137" s="1223"/>
      <c r="K137" s="1223"/>
      <c r="L137" s="1224"/>
      <c r="M137" s="1231">
        <f>INDEX('LŠZ P'!A$2:AP$2002,U113,31)</f>
        <v>85</v>
      </c>
      <c r="N137" s="1232"/>
      <c r="O137" s="1232"/>
      <c r="P137" s="1233"/>
      <c r="Q137" s="1231">
        <f>INDEX('LŠZ P'!A$2:AP$2002,U113,33)</f>
        <v>110</v>
      </c>
      <c r="R137" s="1232"/>
      <c r="S137" s="1233"/>
      <c r="T137" s="848"/>
      <c r="U137" s="847"/>
      <c r="V137" s="1123" t="s">
        <v>2254</v>
      </c>
      <c r="W137" s="1123"/>
      <c r="X137" s="1123"/>
      <c r="Y137" s="1123"/>
      <c r="Z137" s="1123"/>
      <c r="AA137" s="1123"/>
      <c r="AB137" s="1123"/>
      <c r="AC137" s="1164"/>
      <c r="AD137" s="1165"/>
      <c r="AE137" s="1165"/>
      <c r="AF137" s="1165"/>
      <c r="AG137" s="1165"/>
      <c r="AH137" s="1165"/>
      <c r="AI137" s="1165"/>
      <c r="AJ137" s="1165"/>
      <c r="AK137" s="1165"/>
      <c r="AL137" s="1166"/>
      <c r="AM137" s="848"/>
      <c r="AZ137" s="483"/>
      <c r="BA137" s="483"/>
      <c r="BE137" s="482"/>
      <c r="BF137" s="483"/>
      <c r="BK137" s="482"/>
      <c r="BL137" s="483"/>
      <c r="BP137" s="482"/>
      <c r="BS137" s="483"/>
      <c r="BW137" s="482"/>
      <c r="BX137" s="483"/>
      <c r="CC137" s="482"/>
      <c r="CD137" s="483"/>
      <c r="CH137" s="482"/>
      <c r="CI137" s="482"/>
    </row>
    <row r="138" spans="1:87" ht="4.5" customHeight="1" x14ac:dyDescent="0.2">
      <c r="A138" s="847"/>
      <c r="B138" s="1208"/>
      <c r="C138" s="1209"/>
      <c r="D138" s="1209"/>
      <c r="E138" s="1209"/>
      <c r="F138" s="1209"/>
      <c r="G138" s="1209"/>
      <c r="H138" s="1210"/>
      <c r="I138" s="1225"/>
      <c r="J138" s="1226"/>
      <c r="K138" s="1226"/>
      <c r="L138" s="1227"/>
      <c r="M138" s="1234"/>
      <c r="N138" s="1235"/>
      <c r="O138" s="1235"/>
      <c r="P138" s="1236"/>
      <c r="Q138" s="1234"/>
      <c r="R138" s="1235"/>
      <c r="S138" s="1236"/>
      <c r="T138" s="848"/>
      <c r="U138" s="847"/>
      <c r="V138" s="1123"/>
      <c r="W138" s="1123"/>
      <c r="X138" s="1123"/>
      <c r="Y138" s="1123"/>
      <c r="Z138" s="1123"/>
      <c r="AA138" s="1123"/>
      <c r="AB138" s="1123"/>
      <c r="AC138" s="1164"/>
      <c r="AD138" s="1165"/>
      <c r="AE138" s="1165"/>
      <c r="AF138" s="1165"/>
      <c r="AG138" s="1165"/>
      <c r="AH138" s="1165"/>
      <c r="AI138" s="1165"/>
      <c r="AJ138" s="1165"/>
      <c r="AK138" s="1165"/>
      <c r="AL138" s="1166"/>
      <c r="AM138" s="848"/>
      <c r="AZ138" s="483"/>
      <c r="BA138" s="483"/>
      <c r="BE138" s="482"/>
      <c r="BF138" s="483"/>
      <c r="BK138" s="482"/>
      <c r="BL138" s="483"/>
      <c r="BP138" s="482"/>
      <c r="BS138" s="483"/>
      <c r="BW138" s="482"/>
      <c r="BX138" s="483"/>
      <c r="CC138" s="482"/>
      <c r="CD138" s="483"/>
      <c r="CH138" s="482"/>
      <c r="CI138" s="482"/>
    </row>
    <row r="139" spans="1:87" ht="3" customHeight="1" x14ac:dyDescent="0.2">
      <c r="A139" s="847"/>
      <c r="B139" s="1211"/>
      <c r="C139" s="1212"/>
      <c r="D139" s="1212"/>
      <c r="E139" s="1212"/>
      <c r="F139" s="1212"/>
      <c r="G139" s="1212"/>
      <c r="H139" s="1213"/>
      <c r="I139" s="1228"/>
      <c r="J139" s="1229"/>
      <c r="K139" s="1229"/>
      <c r="L139" s="1230"/>
      <c r="M139" s="1237"/>
      <c r="N139" s="1238"/>
      <c r="O139" s="1238"/>
      <c r="P139" s="1239"/>
      <c r="Q139" s="1237"/>
      <c r="R139" s="1238"/>
      <c r="S139" s="1239"/>
      <c r="T139" s="848"/>
      <c r="U139" s="847"/>
      <c r="V139" s="842"/>
      <c r="W139" s="842"/>
      <c r="X139" s="842"/>
      <c r="Y139" s="842"/>
      <c r="Z139" s="842"/>
      <c r="AA139" s="842"/>
      <c r="AB139" s="842"/>
      <c r="AC139" s="1164"/>
      <c r="AD139" s="1165"/>
      <c r="AE139" s="1165"/>
      <c r="AF139" s="1165"/>
      <c r="AG139" s="1165"/>
      <c r="AH139" s="1165"/>
      <c r="AI139" s="1165"/>
      <c r="AJ139" s="1165"/>
      <c r="AK139" s="1165"/>
      <c r="AL139" s="1166"/>
      <c r="AM139" s="848"/>
      <c r="AZ139" s="483"/>
      <c r="BA139" s="483"/>
      <c r="BE139" s="482"/>
      <c r="BF139" s="483"/>
      <c r="BK139" s="482"/>
      <c r="BL139" s="483"/>
      <c r="BP139" s="482"/>
      <c r="BS139" s="483"/>
      <c r="BW139" s="482"/>
      <c r="BX139" s="483"/>
      <c r="CC139" s="482"/>
      <c r="CD139" s="483"/>
      <c r="CH139" s="482"/>
      <c r="CI139" s="482"/>
    </row>
    <row r="140" spans="1:87" ht="4.5" customHeight="1" x14ac:dyDescent="0.2">
      <c r="A140" s="847"/>
      <c r="B140" s="1094" t="s">
        <v>5418</v>
      </c>
      <c r="C140" s="1095"/>
      <c r="D140" s="1095"/>
      <c r="E140" s="1095"/>
      <c r="F140" s="1095"/>
      <c r="G140" s="1095"/>
      <c r="H140" s="1096"/>
      <c r="I140" s="1214" t="s">
        <v>5419</v>
      </c>
      <c r="J140" s="1095"/>
      <c r="K140" s="1095"/>
      <c r="L140" s="1096"/>
      <c r="M140" s="1214" t="s">
        <v>5420</v>
      </c>
      <c r="N140" s="1095"/>
      <c r="O140" s="1095"/>
      <c r="P140" s="1096"/>
      <c r="Q140" s="1214" t="s">
        <v>5421</v>
      </c>
      <c r="R140" s="1095"/>
      <c r="S140" s="1096"/>
      <c r="T140" s="848"/>
      <c r="U140" s="847"/>
      <c r="V140" s="1123" t="s">
        <v>2256</v>
      </c>
      <c r="W140" s="1123"/>
      <c r="X140" s="1123"/>
      <c r="Y140" s="1123"/>
      <c r="Z140" s="1123"/>
      <c r="AA140" s="1123"/>
      <c r="AB140" s="1123"/>
      <c r="AC140" s="1164"/>
      <c r="AD140" s="1165"/>
      <c r="AE140" s="1165"/>
      <c r="AF140" s="1165"/>
      <c r="AG140" s="1165"/>
      <c r="AH140" s="1165"/>
      <c r="AI140" s="1165"/>
      <c r="AJ140" s="1165"/>
      <c r="AK140" s="1165"/>
      <c r="AL140" s="1166"/>
      <c r="AM140" s="848"/>
      <c r="AZ140" s="483"/>
      <c r="BA140" s="483"/>
      <c r="BE140" s="482"/>
      <c r="BF140" s="483"/>
      <c r="BK140" s="482"/>
      <c r="BL140" s="483"/>
      <c r="BP140" s="482"/>
      <c r="BS140" s="483"/>
      <c r="BW140" s="482"/>
      <c r="BX140" s="483"/>
      <c r="CC140" s="482"/>
      <c r="CD140" s="483"/>
      <c r="CH140" s="482"/>
      <c r="CI140" s="482"/>
    </row>
    <row r="141" spans="1:87" ht="4.5" customHeight="1" x14ac:dyDescent="0.2">
      <c r="A141" s="847"/>
      <c r="B141" s="1097"/>
      <c r="C141" s="1098"/>
      <c r="D141" s="1098"/>
      <c r="E141" s="1098"/>
      <c r="F141" s="1098"/>
      <c r="G141" s="1098"/>
      <c r="H141" s="1099"/>
      <c r="I141" s="1097"/>
      <c r="J141" s="1098"/>
      <c r="K141" s="1098"/>
      <c r="L141" s="1099"/>
      <c r="M141" s="1097"/>
      <c r="N141" s="1098"/>
      <c r="O141" s="1098"/>
      <c r="P141" s="1099"/>
      <c r="Q141" s="1097"/>
      <c r="R141" s="1098"/>
      <c r="S141" s="1099"/>
      <c r="T141" s="848"/>
      <c r="U141" s="847"/>
      <c r="V141" s="1123"/>
      <c r="W141" s="1123"/>
      <c r="X141" s="1123"/>
      <c r="Y141" s="1123"/>
      <c r="Z141" s="1123"/>
      <c r="AA141" s="1123"/>
      <c r="AB141" s="1123"/>
      <c r="AC141" s="1164"/>
      <c r="AD141" s="1165"/>
      <c r="AE141" s="1165"/>
      <c r="AF141" s="1165"/>
      <c r="AG141" s="1165"/>
      <c r="AH141" s="1165"/>
      <c r="AI141" s="1165"/>
      <c r="AJ141" s="1165"/>
      <c r="AK141" s="1165"/>
      <c r="AL141" s="1166"/>
      <c r="AM141" s="848"/>
      <c r="AZ141" s="483"/>
      <c r="BA141" s="483"/>
      <c r="BE141" s="482"/>
      <c r="BF141" s="483"/>
      <c r="BK141" s="482"/>
      <c r="BL141" s="483"/>
      <c r="BP141" s="482"/>
      <c r="BS141" s="483"/>
      <c r="BW141" s="482"/>
      <c r="BX141" s="483"/>
      <c r="CC141" s="482"/>
      <c r="CD141" s="483"/>
      <c r="CH141" s="482"/>
      <c r="CI141" s="482"/>
    </row>
    <row r="142" spans="1:87" ht="4.5" customHeight="1" x14ac:dyDescent="0.2">
      <c r="A142" s="847"/>
      <c r="B142" s="1100"/>
      <c r="C142" s="1101"/>
      <c r="D142" s="1101"/>
      <c r="E142" s="1101"/>
      <c r="F142" s="1101"/>
      <c r="G142" s="1101"/>
      <c r="H142" s="1102"/>
      <c r="I142" s="1100"/>
      <c r="J142" s="1101"/>
      <c r="K142" s="1101"/>
      <c r="L142" s="1102"/>
      <c r="M142" s="1100"/>
      <c r="N142" s="1101"/>
      <c r="O142" s="1101"/>
      <c r="P142" s="1102"/>
      <c r="Q142" s="1100"/>
      <c r="R142" s="1101"/>
      <c r="S142" s="1102"/>
      <c r="T142" s="848"/>
      <c r="U142" s="847"/>
      <c r="V142" s="1123" t="s">
        <v>2257</v>
      </c>
      <c r="W142" s="1123"/>
      <c r="X142" s="1123"/>
      <c r="Y142" s="1123"/>
      <c r="Z142" s="1123"/>
      <c r="AA142" s="1123"/>
      <c r="AB142" s="1123"/>
      <c r="AC142" s="1164"/>
      <c r="AD142" s="1165"/>
      <c r="AE142" s="1165"/>
      <c r="AF142" s="1165"/>
      <c r="AG142" s="1165"/>
      <c r="AH142" s="1165"/>
      <c r="AI142" s="1165"/>
      <c r="AJ142" s="1165"/>
      <c r="AK142" s="1165"/>
      <c r="AL142" s="1166"/>
      <c r="AM142" s="848"/>
      <c r="AZ142" s="483"/>
      <c r="BA142" s="483"/>
      <c r="BE142" s="482"/>
      <c r="BF142" s="483"/>
      <c r="BK142" s="482"/>
      <c r="BL142" s="483"/>
      <c r="BP142" s="482"/>
      <c r="BS142" s="483"/>
      <c r="BW142" s="482"/>
      <c r="BX142" s="483"/>
      <c r="CC142" s="482"/>
      <c r="CD142" s="483"/>
      <c r="CH142" s="482"/>
      <c r="CI142" s="482"/>
    </row>
    <row r="143" spans="1:87" ht="4.5" customHeight="1" x14ac:dyDescent="0.2">
      <c r="A143" s="847"/>
      <c r="B143" s="1188" t="s">
        <v>6484</v>
      </c>
      <c r="C143" s="1197"/>
      <c r="D143" s="1197"/>
      <c r="E143" s="1197"/>
      <c r="F143" s="1197"/>
      <c r="G143" s="1197"/>
      <c r="H143" s="1198"/>
      <c r="I143" s="1085" t="str">
        <f>INDEX('LŠZ P'!A$2:AP$2002,U113,35)</f>
        <v>NIL</v>
      </c>
      <c r="J143" s="1086"/>
      <c r="K143" s="1086"/>
      <c r="L143" s="1087"/>
      <c r="M143" s="1085">
        <f>INDEX('LŠZ P'!A$2:AP$2002,U113,36)</f>
        <v>38</v>
      </c>
      <c r="N143" s="1086"/>
      <c r="O143" s="1086"/>
      <c r="P143" s="1087"/>
      <c r="Q143" s="1085">
        <f>INDEX('LŠZ P'!A$2:AP$2002,U113,37)</f>
        <v>47</v>
      </c>
      <c r="R143" s="1086"/>
      <c r="S143" s="1087"/>
      <c r="T143" s="848"/>
      <c r="U143" s="847"/>
      <c r="V143" s="1123"/>
      <c r="W143" s="1123"/>
      <c r="X143" s="1123"/>
      <c r="Y143" s="1123"/>
      <c r="Z143" s="1123"/>
      <c r="AA143" s="1123"/>
      <c r="AB143" s="1123"/>
      <c r="AC143" s="1164"/>
      <c r="AD143" s="1165"/>
      <c r="AE143" s="1165"/>
      <c r="AF143" s="1165"/>
      <c r="AG143" s="1165"/>
      <c r="AH143" s="1165"/>
      <c r="AI143" s="1165"/>
      <c r="AJ143" s="1165"/>
      <c r="AK143" s="1165"/>
      <c r="AL143" s="1166"/>
      <c r="AM143" s="848"/>
      <c r="AZ143" s="483"/>
      <c r="BA143" s="483"/>
      <c r="BE143" s="482"/>
      <c r="BF143" s="483"/>
      <c r="BK143" s="482"/>
      <c r="BL143" s="483"/>
      <c r="BP143" s="482"/>
      <c r="BS143" s="483"/>
      <c r="BW143" s="482"/>
      <c r="BX143" s="483"/>
      <c r="CC143" s="482"/>
      <c r="CD143" s="483"/>
      <c r="CH143" s="482"/>
      <c r="CI143" s="482"/>
    </row>
    <row r="144" spans="1:87" ht="3" customHeight="1" x14ac:dyDescent="0.2">
      <c r="A144" s="847"/>
      <c r="B144" s="1199"/>
      <c r="C144" s="1200"/>
      <c r="D144" s="1200"/>
      <c r="E144" s="1200"/>
      <c r="F144" s="1200"/>
      <c r="G144" s="1200"/>
      <c r="H144" s="1201"/>
      <c r="I144" s="1088"/>
      <c r="J144" s="1089"/>
      <c r="K144" s="1089"/>
      <c r="L144" s="1090"/>
      <c r="M144" s="1088"/>
      <c r="N144" s="1089"/>
      <c r="O144" s="1089"/>
      <c r="P144" s="1090"/>
      <c r="Q144" s="1088"/>
      <c r="R144" s="1089"/>
      <c r="S144" s="1090"/>
      <c r="T144" s="848"/>
      <c r="U144" s="847"/>
      <c r="V144" s="871"/>
      <c r="W144" s="842"/>
      <c r="X144" s="842"/>
      <c r="Y144" s="842"/>
      <c r="Z144" s="842"/>
      <c r="AA144" s="842"/>
      <c r="AB144" s="842"/>
      <c r="AC144" s="1167"/>
      <c r="AD144" s="1168"/>
      <c r="AE144" s="1168"/>
      <c r="AF144" s="1168"/>
      <c r="AG144" s="1168"/>
      <c r="AH144" s="1168"/>
      <c r="AI144" s="1168"/>
      <c r="AJ144" s="1168"/>
      <c r="AK144" s="1168"/>
      <c r="AL144" s="1169"/>
      <c r="AM144" s="848"/>
      <c r="AZ144" s="483"/>
      <c r="BA144" s="483"/>
      <c r="BE144" s="482"/>
      <c r="BF144" s="483"/>
      <c r="BK144" s="482"/>
      <c r="BL144" s="483"/>
      <c r="BP144" s="482"/>
      <c r="BS144" s="483"/>
      <c r="BW144" s="482"/>
      <c r="BX144" s="483"/>
      <c r="CC144" s="482"/>
      <c r="CD144" s="483"/>
      <c r="CH144" s="482"/>
      <c r="CI144" s="482"/>
    </row>
    <row r="145" spans="1:87" ht="4.5" customHeight="1" x14ac:dyDescent="0.2">
      <c r="A145" s="847"/>
      <c r="B145" s="1202"/>
      <c r="C145" s="1203"/>
      <c r="D145" s="1203"/>
      <c r="E145" s="1203"/>
      <c r="F145" s="1203"/>
      <c r="G145" s="1203"/>
      <c r="H145" s="1204"/>
      <c r="I145" s="1091"/>
      <c r="J145" s="1092"/>
      <c r="K145" s="1092"/>
      <c r="L145" s="1093"/>
      <c r="M145" s="1091"/>
      <c r="N145" s="1092"/>
      <c r="O145" s="1092"/>
      <c r="P145" s="1093"/>
      <c r="Q145" s="1091"/>
      <c r="R145" s="1092"/>
      <c r="S145" s="1093"/>
      <c r="T145" s="848"/>
      <c r="U145" s="847"/>
      <c r="V145" s="1123" t="s">
        <v>627</v>
      </c>
      <c r="W145" s="1123"/>
      <c r="X145" s="1123"/>
      <c r="Y145" s="1123"/>
      <c r="Z145" s="1123"/>
      <c r="AA145" s="1123"/>
      <c r="AB145" s="1215"/>
      <c r="AC145" s="1170">
        <f>INDEX('LŠZ P'!A$2:AP$2002,U113,13)</f>
        <v>44334</v>
      </c>
      <c r="AD145" s="1171"/>
      <c r="AE145" s="1171"/>
      <c r="AF145" s="1171"/>
      <c r="AG145" s="1171"/>
      <c r="AH145" s="1171"/>
      <c r="AI145" s="1171"/>
      <c r="AJ145" s="1171"/>
      <c r="AK145" s="1171"/>
      <c r="AL145" s="1172"/>
      <c r="AM145" s="848"/>
      <c r="AZ145" s="483"/>
      <c r="BA145" s="483"/>
      <c r="BE145" s="482"/>
      <c r="BF145" s="483"/>
      <c r="BK145" s="482"/>
      <c r="BL145" s="483"/>
      <c r="BP145" s="482"/>
      <c r="BS145" s="483"/>
      <c r="BW145" s="482"/>
      <c r="BX145" s="483"/>
      <c r="CC145" s="482"/>
      <c r="CD145" s="483"/>
      <c r="CH145" s="482"/>
      <c r="CI145" s="482"/>
    </row>
    <row r="146" spans="1:87" ht="4.5" customHeight="1" x14ac:dyDescent="0.2">
      <c r="A146" s="847"/>
      <c r="B146" s="1094" t="s">
        <v>630</v>
      </c>
      <c r="C146" s="1095"/>
      <c r="D146" s="1095"/>
      <c r="E146" s="1096"/>
      <c r="F146" s="1216">
        <f>INDEX('LŠZ P'!A$2:AP$2002,U113,18)</f>
        <v>2021</v>
      </c>
      <c r="G146" s="1217"/>
      <c r="H146" s="1214" t="s">
        <v>631</v>
      </c>
      <c r="I146" s="1190"/>
      <c r="J146" s="1179" t="str">
        <f>INDEX('LŠZ P'!A$2:AP$2002,U113,7)</f>
        <v>41-026-52302</v>
      </c>
      <c r="K146" s="1180"/>
      <c r="L146" s="1180"/>
      <c r="M146" s="1180"/>
      <c r="N146" s="1180"/>
      <c r="O146" s="1180"/>
      <c r="P146" s="1181"/>
      <c r="Q146" s="1188" t="str">
        <f>INDEX('LŠZ P'!A$2:AP$2002,U113,15)</f>
        <v>P</v>
      </c>
      <c r="R146" s="1189"/>
      <c r="S146" s="1190"/>
      <c r="T146" s="848"/>
      <c r="U146" s="847"/>
      <c r="V146" s="1123"/>
      <c r="W146" s="1123"/>
      <c r="X146" s="1123"/>
      <c r="Y146" s="1123"/>
      <c r="Z146" s="1123"/>
      <c r="AA146" s="1123"/>
      <c r="AB146" s="1215"/>
      <c r="AC146" s="1173"/>
      <c r="AD146" s="1174"/>
      <c r="AE146" s="1174"/>
      <c r="AF146" s="1174"/>
      <c r="AG146" s="1174"/>
      <c r="AH146" s="1174"/>
      <c r="AI146" s="1174"/>
      <c r="AJ146" s="1174"/>
      <c r="AK146" s="1174"/>
      <c r="AL146" s="1175"/>
      <c r="AM146" s="848"/>
      <c r="AZ146" s="483"/>
      <c r="BA146" s="483"/>
      <c r="BE146" s="482"/>
      <c r="BF146" s="483"/>
      <c r="BK146" s="482"/>
      <c r="BL146" s="483"/>
      <c r="BP146" s="482"/>
      <c r="BS146" s="483"/>
      <c r="BW146" s="482"/>
      <c r="BX146" s="483"/>
      <c r="CC146" s="482"/>
      <c r="CD146" s="483"/>
      <c r="CH146" s="482"/>
      <c r="CI146" s="482"/>
    </row>
    <row r="147" spans="1:87" ht="3.75" customHeight="1" x14ac:dyDescent="0.2">
      <c r="A147" s="847"/>
      <c r="B147" s="1097"/>
      <c r="C147" s="1098"/>
      <c r="D147" s="1098"/>
      <c r="E147" s="1099"/>
      <c r="F147" s="1218"/>
      <c r="G147" s="1219"/>
      <c r="H147" s="1191"/>
      <c r="I147" s="1193"/>
      <c r="J147" s="1182"/>
      <c r="K147" s="1183"/>
      <c r="L147" s="1183"/>
      <c r="M147" s="1183"/>
      <c r="N147" s="1183"/>
      <c r="O147" s="1183"/>
      <c r="P147" s="1184"/>
      <c r="Q147" s="1191"/>
      <c r="R147" s="1192"/>
      <c r="S147" s="1193"/>
      <c r="T147" s="848"/>
      <c r="U147" s="847"/>
      <c r="V147" s="1123" t="s">
        <v>628</v>
      </c>
      <c r="W147" s="1123"/>
      <c r="X147" s="1123"/>
      <c r="Y147" s="1123"/>
      <c r="Z147" s="1123"/>
      <c r="AA147" s="1123"/>
      <c r="AB147" s="1123"/>
      <c r="AC147" s="1173"/>
      <c r="AD147" s="1174"/>
      <c r="AE147" s="1174"/>
      <c r="AF147" s="1174"/>
      <c r="AG147" s="1174"/>
      <c r="AH147" s="1174"/>
      <c r="AI147" s="1174"/>
      <c r="AJ147" s="1174"/>
      <c r="AK147" s="1174"/>
      <c r="AL147" s="1175"/>
      <c r="AM147" s="848"/>
      <c r="AZ147" s="483"/>
      <c r="BA147" s="481"/>
      <c r="BB147" s="480"/>
      <c r="BC147" s="480"/>
      <c r="BD147" s="480"/>
      <c r="BE147" s="479"/>
      <c r="BF147" s="481"/>
      <c r="BG147" s="480"/>
      <c r="BH147" s="480"/>
      <c r="BI147" s="480"/>
      <c r="BJ147" s="480"/>
      <c r="BK147" s="479"/>
      <c r="BL147" s="481"/>
      <c r="BM147" s="480"/>
      <c r="BN147" s="480"/>
      <c r="BO147" s="480"/>
      <c r="BP147" s="479"/>
      <c r="BS147" s="481"/>
      <c r="BT147" s="480"/>
      <c r="BU147" s="480"/>
      <c r="BV147" s="480"/>
      <c r="BW147" s="479"/>
      <c r="BX147" s="481"/>
      <c r="BY147" s="480"/>
      <c r="BZ147" s="480"/>
      <c r="CA147" s="480"/>
      <c r="CB147" s="480"/>
      <c r="CC147" s="479"/>
      <c r="CD147" s="481"/>
      <c r="CE147" s="480"/>
      <c r="CF147" s="480"/>
      <c r="CG147" s="480"/>
      <c r="CH147" s="479"/>
      <c r="CI147" s="482"/>
    </row>
    <row r="148" spans="1:87" ht="4.5" customHeight="1" x14ac:dyDescent="0.2">
      <c r="A148" s="847"/>
      <c r="B148" s="1100"/>
      <c r="C148" s="1101"/>
      <c r="D148" s="1101"/>
      <c r="E148" s="1102"/>
      <c r="F148" s="1220"/>
      <c r="G148" s="1221"/>
      <c r="H148" s="1194"/>
      <c r="I148" s="1196"/>
      <c r="J148" s="1185"/>
      <c r="K148" s="1186"/>
      <c r="L148" s="1186"/>
      <c r="M148" s="1186"/>
      <c r="N148" s="1186"/>
      <c r="O148" s="1186"/>
      <c r="P148" s="1187"/>
      <c r="Q148" s="1194"/>
      <c r="R148" s="1195"/>
      <c r="S148" s="1196"/>
      <c r="T148" s="848"/>
      <c r="U148" s="847"/>
      <c r="V148" s="1123"/>
      <c r="W148" s="1123"/>
      <c r="X148" s="1123"/>
      <c r="Y148" s="1123"/>
      <c r="Z148" s="1123"/>
      <c r="AA148" s="1123"/>
      <c r="AB148" s="1123"/>
      <c r="AC148" s="1176"/>
      <c r="AD148" s="1177"/>
      <c r="AE148" s="1177"/>
      <c r="AF148" s="1177"/>
      <c r="AG148" s="1177"/>
      <c r="AH148" s="1177"/>
      <c r="AI148" s="1177"/>
      <c r="AJ148" s="1177"/>
      <c r="AK148" s="1177"/>
      <c r="AL148" s="1178"/>
      <c r="AM148" s="848"/>
      <c r="AZ148" s="483"/>
      <c r="CI148" s="482"/>
    </row>
    <row r="149" spans="1:87" ht="3" customHeight="1" x14ac:dyDescent="0.2">
      <c r="A149" s="849"/>
      <c r="B149" s="843"/>
      <c r="C149" s="843"/>
      <c r="D149" s="843"/>
      <c r="E149" s="843"/>
      <c r="F149" s="843"/>
      <c r="G149" s="843"/>
      <c r="H149" s="843"/>
      <c r="I149" s="843"/>
      <c r="J149" s="843"/>
      <c r="K149" s="843"/>
      <c r="L149" s="843"/>
      <c r="M149" s="843"/>
      <c r="N149" s="843"/>
      <c r="O149" s="843"/>
      <c r="P149" s="843"/>
      <c r="Q149" s="843"/>
      <c r="R149" s="843"/>
      <c r="S149" s="843"/>
      <c r="T149" s="851"/>
      <c r="U149" s="849"/>
      <c r="V149" s="850"/>
      <c r="W149" s="850"/>
      <c r="X149" s="850"/>
      <c r="Y149" s="850"/>
      <c r="Z149" s="850"/>
      <c r="AA149" s="850"/>
      <c r="AB149" s="850"/>
      <c r="AC149" s="850"/>
      <c r="AD149" s="850"/>
      <c r="AE149" s="850"/>
      <c r="AF149" s="850"/>
      <c r="AG149" s="850"/>
      <c r="AH149" s="850"/>
      <c r="AI149" s="850"/>
      <c r="AJ149" s="850"/>
      <c r="AK149" s="850"/>
      <c r="AL149" s="850"/>
      <c r="AM149" s="851"/>
      <c r="AZ149" s="481"/>
      <c r="BA149" s="480"/>
      <c r="BB149" s="480"/>
      <c r="BC149" s="480"/>
      <c r="BD149" s="480"/>
      <c r="BE149" s="480"/>
      <c r="BF149" s="480"/>
      <c r="BG149" s="480"/>
      <c r="BH149" s="480"/>
      <c r="BI149" s="480"/>
      <c r="BJ149" s="480"/>
      <c r="BK149" s="480"/>
      <c r="BL149" s="480"/>
      <c r="BM149" s="480"/>
      <c r="BN149" s="480"/>
      <c r="BO149" s="480"/>
      <c r="BP149" s="480"/>
      <c r="BQ149" s="480"/>
      <c r="BR149" s="480"/>
      <c r="BS149" s="480"/>
      <c r="BT149" s="480"/>
      <c r="BU149" s="480"/>
      <c r="BV149" s="480"/>
      <c r="BW149" s="480"/>
      <c r="BX149" s="480"/>
      <c r="BY149" s="480"/>
      <c r="BZ149" s="480"/>
      <c r="CA149" s="480"/>
      <c r="CB149" s="480"/>
      <c r="CC149" s="480"/>
      <c r="CD149" s="480"/>
      <c r="CE149" s="480"/>
      <c r="CF149" s="480"/>
      <c r="CG149" s="480"/>
      <c r="CH149" s="480"/>
      <c r="CI149" s="479"/>
    </row>
    <row r="150" spans="1:87" ht="4.5" customHeight="1" x14ac:dyDescent="0.2">
      <c r="A150" s="860"/>
      <c r="B150" s="845"/>
      <c r="C150" s="845"/>
      <c r="D150" s="845"/>
      <c r="E150" s="845"/>
      <c r="F150" s="845"/>
      <c r="G150" s="845"/>
      <c r="H150" s="845"/>
      <c r="I150" s="845"/>
      <c r="J150" s="845"/>
      <c r="K150" s="845"/>
      <c r="L150" s="845"/>
      <c r="M150" s="845"/>
      <c r="N150" s="845"/>
      <c r="O150" s="845"/>
      <c r="P150" s="845"/>
      <c r="Q150" s="845"/>
      <c r="R150" s="845"/>
      <c r="S150" s="845"/>
      <c r="T150" s="846"/>
      <c r="U150" s="861">
        <v>1043</v>
      </c>
      <c r="V150" s="862"/>
      <c r="W150" s="862"/>
      <c r="X150" s="862"/>
      <c r="Y150" s="862"/>
      <c r="Z150" s="1418" t="s">
        <v>6480</v>
      </c>
      <c r="AA150" s="1419"/>
      <c r="AB150" s="1419"/>
      <c r="AC150" s="1419"/>
      <c r="AD150" s="1419"/>
      <c r="AE150" s="1419"/>
      <c r="AF150" s="1419"/>
      <c r="AG150" s="1419"/>
      <c r="AH150" s="1419"/>
      <c r="AI150" s="1419"/>
      <c r="AJ150" s="1419"/>
      <c r="AK150" s="1419"/>
      <c r="AL150" s="1419"/>
      <c r="AM150" s="1420"/>
      <c r="AZ150" s="96"/>
      <c r="BA150" s="485"/>
      <c r="BB150" s="485"/>
      <c r="BC150" s="485"/>
      <c r="BD150" s="485"/>
      <c r="BE150" s="485"/>
      <c r="BF150" s="485"/>
      <c r="BG150" s="485"/>
      <c r="BH150" s="485"/>
      <c r="BI150" s="485"/>
      <c r="BJ150" s="485"/>
      <c r="BK150" s="485"/>
      <c r="BL150" s="485"/>
      <c r="BM150" s="485"/>
      <c r="BN150" s="485"/>
      <c r="BO150" s="485"/>
      <c r="BP150" s="485"/>
      <c r="BQ150" s="485"/>
      <c r="BR150" s="485"/>
      <c r="BS150" s="485"/>
      <c r="BT150" s="485"/>
      <c r="BU150" s="485"/>
      <c r="BV150" s="485"/>
      <c r="BW150" s="485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4"/>
    </row>
    <row r="151" spans="1:87" ht="3.75" customHeight="1" x14ac:dyDescent="0.2">
      <c r="A151" s="847"/>
      <c r="B151" s="1103" t="s">
        <v>779</v>
      </c>
      <c r="C151" s="1103"/>
      <c r="D151" s="1103"/>
      <c r="E151" s="1103"/>
      <c r="F151" s="1103"/>
      <c r="G151" s="1103"/>
      <c r="H151" s="1103"/>
      <c r="I151" s="1103"/>
      <c r="J151" s="1103"/>
      <c r="K151" s="1103"/>
      <c r="L151" s="1103"/>
      <c r="M151" s="1103"/>
      <c r="N151" s="1103"/>
      <c r="O151" s="1103"/>
      <c r="P151" s="1103"/>
      <c r="Q151" s="1103"/>
      <c r="R151" s="1103"/>
      <c r="S151" s="1103"/>
      <c r="T151" s="848"/>
      <c r="U151" s="863"/>
      <c r="V151" s="864"/>
      <c r="W151" s="864"/>
      <c r="X151" s="864"/>
      <c r="Y151" s="864"/>
      <c r="Z151" s="1456"/>
      <c r="AA151" s="1456"/>
      <c r="AB151" s="1456"/>
      <c r="AC151" s="1456"/>
      <c r="AD151" s="1456"/>
      <c r="AE151" s="1456"/>
      <c r="AF151" s="1456"/>
      <c r="AG151" s="1456"/>
      <c r="AH151" s="1456"/>
      <c r="AI151" s="1456"/>
      <c r="AJ151" s="1456"/>
      <c r="AK151" s="1456"/>
      <c r="AL151" s="1456"/>
      <c r="AM151" s="1422"/>
      <c r="AZ151" s="483"/>
      <c r="BA151" s="96"/>
      <c r="BB151" s="485"/>
      <c r="BC151" s="485"/>
      <c r="BD151" s="485"/>
      <c r="BE151" s="484"/>
      <c r="BF151" s="1428" t="s">
        <v>5592</v>
      </c>
      <c r="BG151" s="1429"/>
      <c r="BH151" s="1429"/>
      <c r="BI151" s="1429"/>
      <c r="BJ151" s="1429"/>
      <c r="BK151" s="1430"/>
      <c r="BL151" s="96"/>
      <c r="BM151" s="485"/>
      <c r="BN151" s="485"/>
      <c r="BO151" s="485"/>
      <c r="BP151" s="484"/>
      <c r="BS151" s="96"/>
      <c r="BT151" s="485"/>
      <c r="BU151" s="485"/>
      <c r="BV151" s="485"/>
      <c r="BW151" s="484"/>
      <c r="BX151" s="1428" t="s">
        <v>5592</v>
      </c>
      <c r="BY151" s="1429"/>
      <c r="BZ151" s="1429"/>
      <c r="CA151" s="1429"/>
      <c r="CB151" s="1429"/>
      <c r="CC151" s="1430"/>
      <c r="CD151" s="96"/>
      <c r="CE151" s="485"/>
      <c r="CF151" s="485"/>
      <c r="CG151" s="485"/>
      <c r="CH151" s="484"/>
      <c r="CI151" s="482"/>
    </row>
    <row r="152" spans="1:87" ht="3.75" customHeight="1" x14ac:dyDescent="0.2">
      <c r="A152" s="847"/>
      <c r="B152" s="1103"/>
      <c r="C152" s="1103"/>
      <c r="D152" s="1103"/>
      <c r="E152" s="1103"/>
      <c r="F152" s="1103"/>
      <c r="G152" s="1103"/>
      <c r="H152" s="1103"/>
      <c r="I152" s="1103"/>
      <c r="J152" s="1103"/>
      <c r="K152" s="1103"/>
      <c r="L152" s="1103"/>
      <c r="M152" s="1103"/>
      <c r="N152" s="1103"/>
      <c r="O152" s="1103"/>
      <c r="P152" s="1103"/>
      <c r="Q152" s="1103"/>
      <c r="R152" s="1103"/>
      <c r="S152" s="1103"/>
      <c r="T152" s="848"/>
      <c r="U152" s="863"/>
      <c r="V152" s="864"/>
      <c r="W152" s="864"/>
      <c r="X152" s="864"/>
      <c r="Y152" s="864"/>
      <c r="Z152" s="1456"/>
      <c r="AA152" s="1456"/>
      <c r="AB152" s="1456"/>
      <c r="AC152" s="1456"/>
      <c r="AD152" s="1456"/>
      <c r="AE152" s="1456"/>
      <c r="AF152" s="1456"/>
      <c r="AG152" s="1456"/>
      <c r="AH152" s="1456"/>
      <c r="AI152" s="1456"/>
      <c r="AJ152" s="1456"/>
      <c r="AK152" s="1456"/>
      <c r="AL152" s="1456"/>
      <c r="AM152" s="1422"/>
      <c r="AZ152" s="483"/>
      <c r="BA152" s="483"/>
      <c r="BE152" s="482"/>
      <c r="BF152" s="1431"/>
      <c r="BG152" s="1432"/>
      <c r="BH152" s="1432"/>
      <c r="BI152" s="1432"/>
      <c r="BJ152" s="1432"/>
      <c r="BK152" s="1433"/>
      <c r="BL152" s="483"/>
      <c r="BP152" s="482"/>
      <c r="BS152" s="483"/>
      <c r="BW152" s="482"/>
      <c r="BX152" s="1431"/>
      <c r="BY152" s="1432"/>
      <c r="BZ152" s="1432"/>
      <c r="CA152" s="1432"/>
      <c r="CB152" s="1432"/>
      <c r="CC152" s="1433"/>
      <c r="CD152" s="483"/>
      <c r="CH152" s="482"/>
      <c r="CI152" s="482"/>
    </row>
    <row r="153" spans="1:87" ht="4.5" customHeight="1" x14ac:dyDescent="0.2">
      <c r="A153" s="847"/>
      <c r="B153" s="1103"/>
      <c r="C153" s="1103"/>
      <c r="D153" s="1103"/>
      <c r="E153" s="1103"/>
      <c r="F153" s="1103"/>
      <c r="G153" s="1103"/>
      <c r="H153" s="1103"/>
      <c r="I153" s="1103"/>
      <c r="J153" s="1103"/>
      <c r="K153" s="1103"/>
      <c r="L153" s="1103"/>
      <c r="M153" s="1103"/>
      <c r="N153" s="1103"/>
      <c r="O153" s="1103"/>
      <c r="P153" s="1103"/>
      <c r="Q153" s="1103"/>
      <c r="R153" s="1103"/>
      <c r="S153" s="1103"/>
      <c r="T153" s="848"/>
      <c r="U153" s="863"/>
      <c r="V153" s="1104" t="s">
        <v>6479</v>
      </c>
      <c r="W153" s="1454"/>
      <c r="X153" s="1454"/>
      <c r="Y153" s="1454"/>
      <c r="Z153" s="1454"/>
      <c r="AA153" s="1454"/>
      <c r="AB153" s="1454"/>
      <c r="AC153" s="1454"/>
      <c r="AD153" s="1454"/>
      <c r="AE153" s="1454"/>
      <c r="AF153" s="1454"/>
      <c r="AG153" s="1454"/>
      <c r="AH153" s="1454"/>
      <c r="AI153" s="1454"/>
      <c r="AJ153" s="1454"/>
      <c r="AK153" s="1454"/>
      <c r="AL153" s="1454"/>
      <c r="AM153" s="1106"/>
      <c r="AZ153" s="483"/>
      <c r="BA153" s="1411" t="s">
        <v>2073</v>
      </c>
      <c r="BB153" s="1412"/>
      <c r="BC153" s="1412"/>
      <c r="BD153" s="1412"/>
      <c r="BE153" s="1413"/>
      <c r="BF153" s="1431"/>
      <c r="BG153" s="1432"/>
      <c r="BH153" s="1432"/>
      <c r="BI153" s="1432"/>
      <c r="BJ153" s="1432"/>
      <c r="BK153" s="1433"/>
      <c r="BL153" s="1411" t="s">
        <v>2074</v>
      </c>
      <c r="BM153" s="1412"/>
      <c r="BN153" s="1412"/>
      <c r="BO153" s="1412"/>
      <c r="BP153" s="1413"/>
      <c r="BS153" s="1411" t="s">
        <v>2073</v>
      </c>
      <c r="BT153" s="1412"/>
      <c r="BU153" s="1412"/>
      <c r="BV153" s="1412"/>
      <c r="BW153" s="1413"/>
      <c r="BX153" s="1431"/>
      <c r="BY153" s="1432"/>
      <c r="BZ153" s="1432"/>
      <c r="CA153" s="1432"/>
      <c r="CB153" s="1432"/>
      <c r="CC153" s="1433"/>
      <c r="CD153" s="1411" t="s">
        <v>2074</v>
      </c>
      <c r="CE153" s="1412"/>
      <c r="CF153" s="1412"/>
      <c r="CG153" s="1412"/>
      <c r="CH153" s="1413"/>
      <c r="CI153" s="482"/>
    </row>
    <row r="154" spans="1:87" ht="5.25" customHeight="1" x14ac:dyDescent="0.2">
      <c r="A154" s="847"/>
      <c r="B154" s="1103"/>
      <c r="C154" s="1103"/>
      <c r="D154" s="1103"/>
      <c r="E154" s="1103"/>
      <c r="F154" s="1103"/>
      <c r="G154" s="1103"/>
      <c r="H154" s="1103"/>
      <c r="I154" s="1103"/>
      <c r="J154" s="1103"/>
      <c r="K154" s="1103"/>
      <c r="L154" s="1103"/>
      <c r="M154" s="1103"/>
      <c r="N154" s="1103"/>
      <c r="O154" s="1103"/>
      <c r="P154" s="1103"/>
      <c r="Q154" s="1103"/>
      <c r="R154" s="1103"/>
      <c r="S154" s="1103"/>
      <c r="T154" s="848"/>
      <c r="U154" s="863"/>
      <c r="V154" s="1454"/>
      <c r="W154" s="1454"/>
      <c r="X154" s="1454"/>
      <c r="Y154" s="1454"/>
      <c r="Z154" s="1454"/>
      <c r="AA154" s="1454"/>
      <c r="AB154" s="1454"/>
      <c r="AC154" s="1454"/>
      <c r="AD154" s="1454"/>
      <c r="AE154" s="1454"/>
      <c r="AF154" s="1454"/>
      <c r="AG154" s="1454"/>
      <c r="AH154" s="1454"/>
      <c r="AI154" s="1454"/>
      <c r="AJ154" s="1454"/>
      <c r="AK154" s="1454"/>
      <c r="AL154" s="1454"/>
      <c r="AM154" s="1106"/>
      <c r="AZ154" s="483"/>
      <c r="BA154" s="1414"/>
      <c r="BB154" s="1412"/>
      <c r="BC154" s="1412"/>
      <c r="BD154" s="1412"/>
      <c r="BE154" s="1413"/>
      <c r="BF154" s="1411" t="s">
        <v>2075</v>
      </c>
      <c r="BG154" s="1412"/>
      <c r="BH154" s="1412"/>
      <c r="BI154" s="1412"/>
      <c r="BJ154" s="1412"/>
      <c r="BK154" s="1413"/>
      <c r="BL154" s="1414"/>
      <c r="BM154" s="1412"/>
      <c r="BN154" s="1412"/>
      <c r="BO154" s="1412"/>
      <c r="BP154" s="1413"/>
      <c r="BS154" s="1414"/>
      <c r="BT154" s="1412"/>
      <c r="BU154" s="1412"/>
      <c r="BV154" s="1412"/>
      <c r="BW154" s="1413"/>
      <c r="BX154" s="1411" t="s">
        <v>2075</v>
      </c>
      <c r="BY154" s="1412"/>
      <c r="BZ154" s="1412"/>
      <c r="CA154" s="1412"/>
      <c r="CB154" s="1412"/>
      <c r="CC154" s="1413"/>
      <c r="CD154" s="1414"/>
      <c r="CE154" s="1412"/>
      <c r="CF154" s="1412"/>
      <c r="CG154" s="1412"/>
      <c r="CH154" s="1413"/>
      <c r="CI154" s="482"/>
    </row>
    <row r="155" spans="1:87" ht="5.25" customHeight="1" x14ac:dyDescent="0.2">
      <c r="A155" s="847"/>
      <c r="B155" s="1103"/>
      <c r="C155" s="1103"/>
      <c r="D155" s="1103"/>
      <c r="E155" s="1103"/>
      <c r="F155" s="1103"/>
      <c r="G155" s="1103"/>
      <c r="H155" s="1103"/>
      <c r="I155" s="1103"/>
      <c r="J155" s="1103"/>
      <c r="K155" s="1103"/>
      <c r="L155" s="1103"/>
      <c r="M155" s="1103"/>
      <c r="N155" s="1103"/>
      <c r="O155" s="1103"/>
      <c r="P155" s="1103"/>
      <c r="Q155" s="1103"/>
      <c r="R155" s="1103"/>
      <c r="S155" s="1103"/>
      <c r="T155" s="848"/>
      <c r="U155" s="1240" t="s">
        <v>9486</v>
      </c>
      <c r="V155" s="1455"/>
      <c r="W155" s="1455"/>
      <c r="X155" s="1455"/>
      <c r="Y155" s="1455"/>
      <c r="Z155" s="1455"/>
      <c r="AA155" s="1455"/>
      <c r="AB155" s="1455"/>
      <c r="AC155" s="1455"/>
      <c r="AD155" s="1455"/>
      <c r="AE155" s="1455"/>
      <c r="AF155" s="1455"/>
      <c r="AG155" s="1455"/>
      <c r="AH155" s="1455"/>
      <c r="AI155" s="1455"/>
      <c r="AJ155" s="1455"/>
      <c r="AK155" s="1455"/>
      <c r="AL155" s="1455"/>
      <c r="AM155" s="1422"/>
      <c r="AZ155" s="483"/>
      <c r="BA155" s="1415"/>
      <c r="BB155" s="1416"/>
      <c r="BC155" s="1416"/>
      <c r="BD155" s="1416"/>
      <c r="BE155" s="1417"/>
      <c r="BF155" s="1415"/>
      <c r="BG155" s="1416"/>
      <c r="BH155" s="1416"/>
      <c r="BI155" s="1416"/>
      <c r="BJ155" s="1416"/>
      <c r="BK155" s="1417"/>
      <c r="BL155" s="1415"/>
      <c r="BM155" s="1416"/>
      <c r="BN155" s="1416"/>
      <c r="BO155" s="1416"/>
      <c r="BP155" s="1417"/>
      <c r="BS155" s="1415"/>
      <c r="BT155" s="1416"/>
      <c r="BU155" s="1416"/>
      <c r="BV155" s="1416"/>
      <c r="BW155" s="1417"/>
      <c r="BX155" s="1415"/>
      <c r="BY155" s="1416"/>
      <c r="BZ155" s="1416"/>
      <c r="CA155" s="1416"/>
      <c r="CB155" s="1416"/>
      <c r="CC155" s="1417"/>
      <c r="CD155" s="1415"/>
      <c r="CE155" s="1416"/>
      <c r="CF155" s="1416"/>
      <c r="CG155" s="1416"/>
      <c r="CH155" s="1417"/>
      <c r="CI155" s="482"/>
    </row>
    <row r="156" spans="1:87" ht="4.5" customHeight="1" x14ac:dyDescent="0.2">
      <c r="A156" s="847"/>
      <c r="B156" s="1103"/>
      <c r="C156" s="1103"/>
      <c r="D156" s="1103"/>
      <c r="E156" s="1103"/>
      <c r="F156" s="1103"/>
      <c r="G156" s="1103"/>
      <c r="H156" s="1103"/>
      <c r="I156" s="1103"/>
      <c r="J156" s="1103"/>
      <c r="K156" s="1103"/>
      <c r="L156" s="1103"/>
      <c r="M156" s="1103"/>
      <c r="N156" s="1103"/>
      <c r="O156" s="1103"/>
      <c r="P156" s="1103"/>
      <c r="Q156" s="1103"/>
      <c r="R156" s="1103"/>
      <c r="S156" s="1103"/>
      <c r="T156" s="848"/>
      <c r="U156" s="1427"/>
      <c r="V156" s="1455"/>
      <c r="W156" s="1455"/>
      <c r="X156" s="1455"/>
      <c r="Y156" s="1455"/>
      <c r="Z156" s="1455"/>
      <c r="AA156" s="1455"/>
      <c r="AB156" s="1455"/>
      <c r="AC156" s="1455"/>
      <c r="AD156" s="1455"/>
      <c r="AE156" s="1455"/>
      <c r="AF156" s="1455"/>
      <c r="AG156" s="1455"/>
      <c r="AH156" s="1455"/>
      <c r="AI156" s="1455"/>
      <c r="AJ156" s="1455"/>
      <c r="AK156" s="1455"/>
      <c r="AL156" s="1455"/>
      <c r="AM156" s="1422"/>
      <c r="AZ156" s="483"/>
      <c r="BA156" s="483"/>
      <c r="BE156" s="482"/>
      <c r="BF156" s="483"/>
      <c r="BK156" s="482"/>
      <c r="BL156" s="483"/>
      <c r="BP156" s="482"/>
      <c r="BS156" s="483"/>
      <c r="BW156" s="482"/>
      <c r="BX156" s="483"/>
      <c r="CC156" s="482"/>
      <c r="CD156" s="483"/>
      <c r="CH156" s="482"/>
      <c r="CI156" s="482"/>
    </row>
    <row r="157" spans="1:87" ht="4.5" customHeight="1" x14ac:dyDescent="0.2">
      <c r="A157" s="847"/>
      <c r="B157" s="1103"/>
      <c r="C157" s="1103"/>
      <c r="D157" s="1103"/>
      <c r="E157" s="1103"/>
      <c r="F157" s="1103"/>
      <c r="G157" s="1103"/>
      <c r="H157" s="1103"/>
      <c r="I157" s="1103"/>
      <c r="J157" s="1103"/>
      <c r="K157" s="1103"/>
      <c r="L157" s="1103"/>
      <c r="M157" s="1103"/>
      <c r="N157" s="1103"/>
      <c r="O157" s="1103"/>
      <c r="P157" s="1103"/>
      <c r="Q157" s="1103"/>
      <c r="R157" s="1103"/>
      <c r="S157" s="1103"/>
      <c r="T157" s="848"/>
      <c r="U157" s="1240" t="s">
        <v>6478</v>
      </c>
      <c r="V157" s="1241"/>
      <c r="W157" s="1241"/>
      <c r="X157" s="1241"/>
      <c r="Y157" s="1241"/>
      <c r="Z157" s="1241"/>
      <c r="AA157" s="1241"/>
      <c r="AB157" s="1241"/>
      <c r="AC157" s="1241"/>
      <c r="AD157" s="1241"/>
      <c r="AE157" s="1241"/>
      <c r="AF157" s="1241"/>
      <c r="AG157" s="1241"/>
      <c r="AH157" s="1241"/>
      <c r="AI157" s="1241"/>
      <c r="AJ157" s="1241"/>
      <c r="AK157" s="1423" t="str">
        <f>CONCATENATE("č.",INDEX('LŠZ P'!A$2:AP$2002,U150,17))</f>
        <v>č.21240</v>
      </c>
      <c r="AL157" s="1456"/>
      <c r="AM157" s="1422"/>
      <c r="AZ157" s="483"/>
      <c r="BA157" s="483"/>
      <c r="BE157" s="482"/>
      <c r="BF157" s="483"/>
      <c r="BK157" s="482"/>
      <c r="BL157" s="483"/>
      <c r="BP157" s="482"/>
      <c r="BS157" s="483"/>
      <c r="BW157" s="482"/>
      <c r="BX157" s="483"/>
      <c r="CC157" s="482"/>
      <c r="CD157" s="483"/>
      <c r="CH157" s="482"/>
      <c r="CI157" s="482"/>
    </row>
    <row r="158" spans="1:87" ht="4.5" customHeight="1" x14ac:dyDescent="0.2">
      <c r="A158" s="847"/>
      <c r="B158" s="1103"/>
      <c r="C158" s="1103"/>
      <c r="D158" s="1103"/>
      <c r="E158" s="1103"/>
      <c r="F158" s="1103"/>
      <c r="G158" s="1103"/>
      <c r="H158" s="1103"/>
      <c r="I158" s="1103"/>
      <c r="J158" s="1103"/>
      <c r="K158" s="1103"/>
      <c r="L158" s="1103"/>
      <c r="M158" s="1103"/>
      <c r="N158" s="1103"/>
      <c r="O158" s="1103"/>
      <c r="P158" s="1103"/>
      <c r="Q158" s="1103"/>
      <c r="R158" s="1103"/>
      <c r="S158" s="1103"/>
      <c r="T158" s="848"/>
      <c r="U158" s="1240"/>
      <c r="V158" s="1241"/>
      <c r="W158" s="1241"/>
      <c r="X158" s="1241"/>
      <c r="Y158" s="1241"/>
      <c r="Z158" s="1241"/>
      <c r="AA158" s="1241"/>
      <c r="AB158" s="1241"/>
      <c r="AC158" s="1241"/>
      <c r="AD158" s="1241"/>
      <c r="AE158" s="1241"/>
      <c r="AF158" s="1241"/>
      <c r="AG158" s="1241"/>
      <c r="AH158" s="1241"/>
      <c r="AI158" s="1241"/>
      <c r="AJ158" s="1241"/>
      <c r="AK158" s="1456"/>
      <c r="AL158" s="1456"/>
      <c r="AM158" s="1422"/>
      <c r="AZ158" s="483"/>
      <c r="BA158" s="483"/>
      <c r="BE158" s="482"/>
      <c r="BF158" s="483"/>
      <c r="BK158" s="482"/>
      <c r="BL158" s="483"/>
      <c r="BP158" s="482"/>
      <c r="BS158" s="483"/>
      <c r="BW158" s="482"/>
      <c r="BX158" s="483"/>
      <c r="CC158" s="482"/>
      <c r="CD158" s="483"/>
      <c r="CH158" s="482"/>
      <c r="CI158" s="482"/>
    </row>
    <row r="159" spans="1:87" ht="3" customHeight="1" x14ac:dyDescent="0.2">
      <c r="A159" s="847"/>
      <c r="B159" s="1114" t="s">
        <v>383</v>
      </c>
      <c r="C159" s="1115"/>
      <c r="D159" s="1115"/>
      <c r="E159" s="1115"/>
      <c r="F159" s="1115"/>
      <c r="G159" s="1115"/>
      <c r="H159" s="1115"/>
      <c r="I159" s="1115"/>
      <c r="J159" s="1115"/>
      <c r="K159" s="1115"/>
      <c r="L159" s="1115"/>
      <c r="M159" s="1115"/>
      <c r="N159" s="1115"/>
      <c r="O159" s="864"/>
      <c r="P159" s="1248" t="str">
        <f>INDEX('LŠZ P'!A$2:AP$2002,U150,28)</f>
        <v>EN-B</v>
      </c>
      <c r="Q159" s="1249"/>
      <c r="R159" s="1249"/>
      <c r="S159" s="1250"/>
      <c r="T159" s="848"/>
      <c r="U159" s="863"/>
      <c r="V159" s="844"/>
      <c r="W159" s="844"/>
      <c r="X159" s="844"/>
      <c r="Y159" s="844"/>
      <c r="Z159" s="844"/>
      <c r="AA159" s="844"/>
      <c r="AB159" s="844"/>
      <c r="AC159" s="844"/>
      <c r="AD159" s="844"/>
      <c r="AE159" s="844"/>
      <c r="AF159" s="844"/>
      <c r="AG159" s="844"/>
      <c r="AH159" s="844"/>
      <c r="AI159" s="844"/>
      <c r="AJ159" s="844"/>
      <c r="AK159" s="844"/>
      <c r="AL159" s="844"/>
      <c r="AM159" s="865"/>
      <c r="AZ159" s="488"/>
      <c r="BA159" s="488"/>
      <c r="BB159" s="489"/>
      <c r="BC159" s="489"/>
      <c r="BD159" s="489"/>
      <c r="BE159" s="493"/>
      <c r="BF159" s="488"/>
      <c r="BG159" s="489"/>
      <c r="BH159" s="489"/>
      <c r="BI159" s="489"/>
      <c r="BJ159" s="489"/>
      <c r="BK159" s="495"/>
      <c r="BL159" s="494"/>
      <c r="BM159" s="478"/>
      <c r="BN159" s="478"/>
      <c r="BO159" s="478"/>
      <c r="BP159" s="495"/>
      <c r="BQ159" s="478"/>
      <c r="BR159" s="478"/>
      <c r="BS159" s="494"/>
      <c r="BT159" s="478"/>
      <c r="BU159" s="478"/>
      <c r="BV159" s="478"/>
      <c r="BW159" s="482"/>
      <c r="BX159" s="483"/>
      <c r="CC159" s="482"/>
      <c r="CD159" s="483"/>
      <c r="CH159" s="482"/>
      <c r="CI159" s="482"/>
    </row>
    <row r="160" spans="1:87" ht="5.25" customHeight="1" x14ac:dyDescent="0.2">
      <c r="A160" s="847"/>
      <c r="B160" s="1115"/>
      <c r="C160" s="1115"/>
      <c r="D160" s="1115"/>
      <c r="E160" s="1115"/>
      <c r="F160" s="1115"/>
      <c r="G160" s="1115"/>
      <c r="H160" s="1115"/>
      <c r="I160" s="1115"/>
      <c r="J160" s="1115"/>
      <c r="K160" s="1115"/>
      <c r="L160" s="1115"/>
      <c r="M160" s="1115"/>
      <c r="N160" s="1115"/>
      <c r="O160" s="866"/>
      <c r="P160" s="1251"/>
      <c r="Q160" s="1252"/>
      <c r="R160" s="1252"/>
      <c r="S160" s="1253"/>
      <c r="T160" s="848"/>
      <c r="U160" s="847"/>
      <c r="V160" s="1116" t="s">
        <v>2286</v>
      </c>
      <c r="W160" s="1116"/>
      <c r="X160" s="1116"/>
      <c r="Y160" s="1116"/>
      <c r="Z160" s="1117" t="s">
        <v>2287</v>
      </c>
      <c r="AA160" s="1118"/>
      <c r="AB160" s="1118"/>
      <c r="AC160" s="1118"/>
      <c r="AD160" s="1118"/>
      <c r="AE160" s="1118"/>
      <c r="AF160" s="1118"/>
      <c r="AG160" s="1118"/>
      <c r="AH160" s="1118"/>
      <c r="AI160" s="1118"/>
      <c r="AJ160" s="1118"/>
      <c r="AK160" s="1118"/>
      <c r="AL160" s="1119"/>
      <c r="AM160" s="848"/>
      <c r="AZ160" s="488"/>
      <c r="BA160" s="488"/>
      <c r="BB160" s="489"/>
      <c r="BC160" s="489"/>
      <c r="BD160" s="489"/>
      <c r="BE160" s="493"/>
      <c r="BF160" s="488"/>
      <c r="BG160" s="489"/>
      <c r="BH160" s="489"/>
      <c r="BI160" s="489"/>
      <c r="BJ160" s="489"/>
      <c r="BK160" s="482"/>
      <c r="BL160" s="483"/>
      <c r="BP160" s="482"/>
      <c r="BS160" s="483"/>
      <c r="BW160" s="482"/>
      <c r="BX160" s="483"/>
      <c r="CC160" s="482"/>
      <c r="CD160" s="483"/>
      <c r="CH160" s="482"/>
      <c r="CI160" s="482"/>
    </row>
    <row r="161" spans="1:87" ht="4.5" customHeight="1" x14ac:dyDescent="0.2">
      <c r="A161" s="847"/>
      <c r="B161" s="1078" t="s">
        <v>1078</v>
      </c>
      <c r="C161" s="1078"/>
      <c r="D161" s="1078"/>
      <c r="E161" s="1078"/>
      <c r="F161" s="1078"/>
      <c r="G161" s="1078"/>
      <c r="H161" s="1078"/>
      <c r="I161" s="1078"/>
      <c r="J161" s="1079" t="str">
        <f>CONCATENATE("O-PG / ",INDEX('LŠZ P'!A$2:AP2002,U150,38)," place")</f>
        <v>O-PG / 1 place</v>
      </c>
      <c r="K161" s="1080"/>
      <c r="L161" s="1080"/>
      <c r="M161" s="1080"/>
      <c r="N161" s="1081"/>
      <c r="O161" s="867"/>
      <c r="P161" s="1251"/>
      <c r="Q161" s="1252"/>
      <c r="R161" s="1252"/>
      <c r="S161" s="1253"/>
      <c r="T161" s="848"/>
      <c r="U161" s="847"/>
      <c r="V161" s="1116"/>
      <c r="W161" s="1116"/>
      <c r="X161" s="1116"/>
      <c r="Y161" s="1116"/>
      <c r="Z161" s="1120"/>
      <c r="AA161" s="1121"/>
      <c r="AB161" s="1121"/>
      <c r="AC161" s="1121"/>
      <c r="AD161" s="1121"/>
      <c r="AE161" s="1121"/>
      <c r="AF161" s="1121"/>
      <c r="AG161" s="1121"/>
      <c r="AH161" s="1121"/>
      <c r="AI161" s="1121"/>
      <c r="AJ161" s="1121"/>
      <c r="AK161" s="1121"/>
      <c r="AL161" s="1122"/>
      <c r="AM161" s="848"/>
      <c r="AZ161" s="488"/>
      <c r="BA161" s="488"/>
      <c r="BB161" s="489"/>
      <c r="BC161" s="489"/>
      <c r="BD161" s="489"/>
      <c r="BE161" s="493"/>
      <c r="BF161" s="488"/>
      <c r="BG161" s="489"/>
      <c r="BH161" s="489"/>
      <c r="BI161" s="489"/>
      <c r="BJ161" s="489"/>
      <c r="BK161" s="482"/>
      <c r="BL161" s="483"/>
      <c r="BP161" s="482"/>
      <c r="BS161" s="483"/>
      <c r="BW161" s="482"/>
      <c r="BX161" s="483"/>
      <c r="CC161" s="482"/>
      <c r="CD161" s="483"/>
      <c r="CH161" s="482"/>
      <c r="CI161" s="482"/>
    </row>
    <row r="162" spans="1:87" ht="4.5" customHeight="1" x14ac:dyDescent="0.2">
      <c r="A162" s="847"/>
      <c r="B162" s="1078"/>
      <c r="C162" s="1078"/>
      <c r="D162" s="1078"/>
      <c r="E162" s="1078"/>
      <c r="F162" s="1078"/>
      <c r="G162" s="1078"/>
      <c r="H162" s="1078"/>
      <c r="I162" s="1078"/>
      <c r="J162" s="1082"/>
      <c r="K162" s="1083"/>
      <c r="L162" s="1083"/>
      <c r="M162" s="1083"/>
      <c r="N162" s="1084"/>
      <c r="O162" s="867"/>
      <c r="P162" s="1254"/>
      <c r="Q162" s="1255"/>
      <c r="R162" s="1255"/>
      <c r="S162" s="1256"/>
      <c r="T162" s="848"/>
      <c r="U162" s="847"/>
      <c r="V162" s="852"/>
      <c r="W162" s="852"/>
      <c r="X162" s="852"/>
      <c r="Y162" s="852"/>
      <c r="Z162" s="1405" t="str">
        <f>CONCATENATE(INDEX('LŠZ P'!A$2:AP$2002,U150,3)," (",INDEX('LŠZ P'!A$2:AP$2002,U150,9),")")</f>
        <v>MENTOR 4 XS (NOVA)</v>
      </c>
      <c r="AA162" s="1406"/>
      <c r="AB162" s="1406"/>
      <c r="AC162" s="1406"/>
      <c r="AD162" s="1406"/>
      <c r="AE162" s="1406"/>
      <c r="AF162" s="1406"/>
      <c r="AG162" s="1406"/>
      <c r="AH162" s="1406"/>
      <c r="AI162" s="1406"/>
      <c r="AJ162" s="1406"/>
      <c r="AK162" s="1406"/>
      <c r="AL162" s="1407"/>
      <c r="AM162" s="848"/>
      <c r="AZ162" s="488"/>
      <c r="BA162" s="488"/>
      <c r="BB162" s="489"/>
      <c r="BC162" s="489"/>
      <c r="BD162" s="489"/>
      <c r="BE162" s="493"/>
      <c r="BF162" s="488"/>
      <c r="BG162" s="489"/>
      <c r="BH162" s="489"/>
      <c r="BI162" s="489"/>
      <c r="BJ162" s="489"/>
      <c r="BK162" s="482"/>
      <c r="BL162" s="483"/>
      <c r="BP162" s="482"/>
      <c r="BS162" s="483"/>
      <c r="BW162" s="482"/>
      <c r="BX162" s="483"/>
      <c r="CC162" s="482"/>
      <c r="CD162" s="483"/>
      <c r="CH162" s="482"/>
      <c r="CI162" s="482"/>
    </row>
    <row r="163" spans="1:87" ht="4.5" customHeight="1" x14ac:dyDescent="0.2">
      <c r="A163" s="847"/>
      <c r="B163" s="1124" t="s">
        <v>10150</v>
      </c>
      <c r="C163" s="1125"/>
      <c r="D163" s="1125"/>
      <c r="E163" s="1125"/>
      <c r="F163" s="1125"/>
      <c r="G163" s="1125"/>
      <c r="H163" s="1125"/>
      <c r="I163" s="1125"/>
      <c r="J163" s="1125"/>
      <c r="K163" s="1125"/>
      <c r="L163" s="1125"/>
      <c r="M163" s="1125"/>
      <c r="N163" s="1125"/>
      <c r="O163" s="1125"/>
      <c r="P163" s="1125"/>
      <c r="Q163" s="1125"/>
      <c r="R163" s="1125"/>
      <c r="S163" s="1126"/>
      <c r="T163" s="848"/>
      <c r="U163" s="847"/>
      <c r="V163" s="1078" t="s">
        <v>903</v>
      </c>
      <c r="W163" s="1078"/>
      <c r="X163" s="1078"/>
      <c r="Y163" s="1078"/>
      <c r="Z163" s="1405"/>
      <c r="AA163" s="1406"/>
      <c r="AB163" s="1406"/>
      <c r="AC163" s="1406"/>
      <c r="AD163" s="1406"/>
      <c r="AE163" s="1406"/>
      <c r="AF163" s="1406"/>
      <c r="AG163" s="1406"/>
      <c r="AH163" s="1406"/>
      <c r="AI163" s="1406"/>
      <c r="AJ163" s="1406"/>
      <c r="AK163" s="1406"/>
      <c r="AL163" s="1407"/>
      <c r="AM163" s="848"/>
      <c r="AZ163" s="488"/>
      <c r="BA163" s="488"/>
      <c r="BB163" s="489"/>
      <c r="BC163" s="489"/>
      <c r="BD163" s="489"/>
      <c r="BE163" s="493"/>
      <c r="BF163" s="488"/>
      <c r="BG163" s="489"/>
      <c r="BH163" s="489"/>
      <c r="BI163" s="489"/>
      <c r="BJ163" s="489"/>
      <c r="BK163" s="482"/>
      <c r="BL163" s="483"/>
      <c r="BP163" s="482"/>
      <c r="BS163" s="483"/>
      <c r="BW163" s="482"/>
      <c r="BX163" s="483"/>
      <c r="CC163" s="482"/>
      <c r="CD163" s="483"/>
      <c r="CH163" s="482"/>
      <c r="CI163" s="482"/>
    </row>
    <row r="164" spans="1:87" ht="3.75" customHeight="1" x14ac:dyDescent="0.2">
      <c r="A164" s="847"/>
      <c r="B164" s="1127"/>
      <c r="C164" s="1128"/>
      <c r="D164" s="1128"/>
      <c r="E164" s="1128"/>
      <c r="F164" s="1128"/>
      <c r="G164" s="1128"/>
      <c r="H164" s="1128"/>
      <c r="I164" s="1128"/>
      <c r="J164" s="1128"/>
      <c r="K164" s="1128"/>
      <c r="L164" s="1128"/>
      <c r="M164" s="1128"/>
      <c r="N164" s="1128"/>
      <c r="O164" s="1128"/>
      <c r="P164" s="1128"/>
      <c r="Q164" s="1128"/>
      <c r="R164" s="1128"/>
      <c r="S164" s="1129"/>
      <c r="T164" s="848"/>
      <c r="U164" s="847"/>
      <c r="V164" s="1078"/>
      <c r="W164" s="1078"/>
      <c r="X164" s="1078"/>
      <c r="Y164" s="1078"/>
      <c r="Z164" s="1405"/>
      <c r="AA164" s="1406"/>
      <c r="AB164" s="1406"/>
      <c r="AC164" s="1406"/>
      <c r="AD164" s="1406"/>
      <c r="AE164" s="1406"/>
      <c r="AF164" s="1406"/>
      <c r="AG164" s="1406"/>
      <c r="AH164" s="1406"/>
      <c r="AI164" s="1406"/>
      <c r="AJ164" s="1406"/>
      <c r="AK164" s="1406"/>
      <c r="AL164" s="1407"/>
      <c r="AM164" s="848"/>
      <c r="AZ164" s="488"/>
      <c r="BA164" s="488"/>
      <c r="BB164" s="489"/>
      <c r="BC164" s="489"/>
      <c r="BD164" s="489"/>
      <c r="BE164" s="493"/>
      <c r="BF164" s="488"/>
      <c r="BG164" s="489"/>
      <c r="BH164" s="489"/>
      <c r="BI164" s="489"/>
      <c r="BJ164" s="489"/>
      <c r="BK164" s="482"/>
      <c r="BL164" s="483"/>
      <c r="BP164" s="482"/>
      <c r="BS164" s="483"/>
      <c r="BW164" s="482"/>
      <c r="BX164" s="483"/>
      <c r="CC164" s="482"/>
      <c r="CD164" s="483"/>
      <c r="CH164" s="482"/>
      <c r="CI164" s="482"/>
    </row>
    <row r="165" spans="1:87" ht="4.5" customHeight="1" x14ac:dyDescent="0.2">
      <c r="A165" s="847"/>
      <c r="B165" s="1127"/>
      <c r="C165" s="1128"/>
      <c r="D165" s="1128"/>
      <c r="E165" s="1128"/>
      <c r="F165" s="1128"/>
      <c r="G165" s="1128"/>
      <c r="H165" s="1128"/>
      <c r="I165" s="1128"/>
      <c r="J165" s="1128"/>
      <c r="K165" s="1128"/>
      <c r="L165" s="1128"/>
      <c r="M165" s="1128"/>
      <c r="N165" s="1128"/>
      <c r="O165" s="1128"/>
      <c r="P165" s="1128"/>
      <c r="Q165" s="1128"/>
      <c r="R165" s="1128"/>
      <c r="S165" s="1129"/>
      <c r="T165" s="848"/>
      <c r="U165" s="847"/>
      <c r="V165" s="852"/>
      <c r="W165" s="852"/>
      <c r="X165" s="852"/>
      <c r="Y165" s="852"/>
      <c r="Z165" s="1408"/>
      <c r="AA165" s="1409"/>
      <c r="AB165" s="1409"/>
      <c r="AC165" s="1409"/>
      <c r="AD165" s="1409"/>
      <c r="AE165" s="1409"/>
      <c r="AF165" s="1409"/>
      <c r="AG165" s="1409"/>
      <c r="AH165" s="1409"/>
      <c r="AI165" s="1409"/>
      <c r="AJ165" s="1409"/>
      <c r="AK165" s="1409"/>
      <c r="AL165" s="1410"/>
      <c r="AM165" s="848"/>
      <c r="AZ165" s="488"/>
      <c r="BA165" s="488"/>
      <c r="BB165" s="489"/>
      <c r="BC165" s="489"/>
      <c r="BD165" s="489"/>
      <c r="BE165" s="493"/>
      <c r="BF165" s="488"/>
      <c r="BG165" s="489"/>
      <c r="BH165" s="489"/>
      <c r="BI165" s="489"/>
      <c r="BJ165" s="489"/>
      <c r="BK165" s="482"/>
      <c r="BL165" s="483"/>
      <c r="BP165" s="482"/>
      <c r="BS165" s="483"/>
      <c r="BW165" s="482"/>
      <c r="BX165" s="483"/>
      <c r="CC165" s="482"/>
      <c r="CD165" s="483"/>
      <c r="CH165" s="482"/>
      <c r="CI165" s="482"/>
    </row>
    <row r="166" spans="1:87" ht="3" customHeight="1" x14ac:dyDescent="0.2">
      <c r="A166" s="847"/>
      <c r="B166" s="1127"/>
      <c r="C166" s="1128"/>
      <c r="D166" s="1128"/>
      <c r="E166" s="1128"/>
      <c r="F166" s="1128"/>
      <c r="G166" s="1128"/>
      <c r="H166" s="1128"/>
      <c r="I166" s="1128"/>
      <c r="J166" s="1128"/>
      <c r="K166" s="1128"/>
      <c r="L166" s="1128"/>
      <c r="M166" s="1128"/>
      <c r="N166" s="1128"/>
      <c r="O166" s="1128"/>
      <c r="P166" s="1128"/>
      <c r="Q166" s="1128"/>
      <c r="R166" s="1128"/>
      <c r="S166" s="1129"/>
      <c r="T166" s="848"/>
      <c r="U166" s="847"/>
      <c r="V166" s="852"/>
      <c r="W166" s="852"/>
      <c r="X166" s="852"/>
      <c r="Y166" s="852"/>
      <c r="Z166" s="852"/>
      <c r="AA166" s="852"/>
      <c r="AB166" s="852"/>
      <c r="AC166" s="852"/>
      <c r="AD166" s="852"/>
      <c r="AE166" s="852"/>
      <c r="AF166" s="852"/>
      <c r="AG166" s="852"/>
      <c r="AH166" s="852"/>
      <c r="AI166" s="852"/>
      <c r="AJ166" s="852"/>
      <c r="AK166" s="852"/>
      <c r="AL166" s="852"/>
      <c r="AM166" s="848"/>
      <c r="AZ166" s="488"/>
      <c r="BA166" s="491"/>
      <c r="BB166" s="490"/>
      <c r="BC166" s="490"/>
      <c r="BD166" s="490"/>
      <c r="BE166" s="492"/>
      <c r="BF166" s="491"/>
      <c r="BG166" s="490"/>
      <c r="BH166" s="490"/>
      <c r="BI166" s="490"/>
      <c r="BJ166" s="490"/>
      <c r="BK166" s="479"/>
      <c r="BL166" s="481"/>
      <c r="BM166" s="480"/>
      <c r="BN166" s="480"/>
      <c r="BO166" s="480"/>
      <c r="BP166" s="479"/>
      <c r="BS166" s="481"/>
      <c r="BT166" s="480"/>
      <c r="BU166" s="480"/>
      <c r="BV166" s="480"/>
      <c r="BW166" s="479"/>
      <c r="BX166" s="481"/>
      <c r="BY166" s="480"/>
      <c r="BZ166" s="480"/>
      <c r="CA166" s="480"/>
      <c r="CB166" s="480"/>
      <c r="CC166" s="479"/>
      <c r="CD166" s="481"/>
      <c r="CE166" s="480"/>
      <c r="CF166" s="480"/>
      <c r="CG166" s="480"/>
      <c r="CH166" s="479"/>
      <c r="CI166" s="482"/>
    </row>
    <row r="167" spans="1:87" ht="9" customHeight="1" x14ac:dyDescent="0.2">
      <c r="A167" s="847"/>
      <c r="B167" s="1127"/>
      <c r="C167" s="1128"/>
      <c r="D167" s="1128"/>
      <c r="E167" s="1128"/>
      <c r="F167" s="1128"/>
      <c r="G167" s="1128"/>
      <c r="H167" s="1128"/>
      <c r="I167" s="1128"/>
      <c r="J167" s="1128"/>
      <c r="K167" s="1128"/>
      <c r="L167" s="1128"/>
      <c r="M167" s="1128"/>
      <c r="N167" s="1128"/>
      <c r="O167" s="1128"/>
      <c r="P167" s="1128"/>
      <c r="Q167" s="1128"/>
      <c r="R167" s="1128"/>
      <c r="S167" s="1129"/>
      <c r="T167" s="848"/>
      <c r="U167" s="847"/>
      <c r="V167" s="1123" t="s">
        <v>1981</v>
      </c>
      <c r="W167" s="1123"/>
      <c r="X167" s="1123"/>
      <c r="Y167" s="1123"/>
      <c r="Z167" s="1123"/>
      <c r="AA167" s="1123"/>
      <c r="AB167" s="1123"/>
      <c r="AC167" s="1133" t="str">
        <f>INDEX('LŠZ P'!A$2:AP$2002,U150,5)</f>
        <v>OM-L043</v>
      </c>
      <c r="AD167" s="1134"/>
      <c r="AE167" s="1134"/>
      <c r="AF167" s="1134"/>
      <c r="AG167" s="1134"/>
      <c r="AH167" s="1134"/>
      <c r="AI167" s="1134"/>
      <c r="AJ167" s="1134"/>
      <c r="AK167" s="1134"/>
      <c r="AL167" s="1135"/>
      <c r="AM167" s="848"/>
      <c r="AZ167" s="488"/>
      <c r="BA167" s="489"/>
      <c r="BB167" s="489"/>
      <c r="BC167" s="489"/>
      <c r="CI167" s="482"/>
    </row>
    <row r="168" spans="1:87" ht="4.5" customHeight="1" x14ac:dyDescent="0.2">
      <c r="A168" s="847"/>
      <c r="B168" s="1127"/>
      <c r="C168" s="1128"/>
      <c r="D168" s="1128"/>
      <c r="E168" s="1128"/>
      <c r="F168" s="1128"/>
      <c r="G168" s="1128"/>
      <c r="H168" s="1128"/>
      <c r="I168" s="1128"/>
      <c r="J168" s="1128"/>
      <c r="K168" s="1128"/>
      <c r="L168" s="1128"/>
      <c r="M168" s="1128"/>
      <c r="N168" s="1128"/>
      <c r="O168" s="1128"/>
      <c r="P168" s="1128"/>
      <c r="Q168" s="1128"/>
      <c r="R168" s="1128"/>
      <c r="S168" s="1129"/>
      <c r="T168" s="848"/>
      <c r="U168" s="847"/>
      <c r="V168" s="842"/>
      <c r="W168" s="842"/>
      <c r="X168" s="842"/>
      <c r="Y168" s="842"/>
      <c r="Z168" s="842"/>
      <c r="AA168" s="842"/>
      <c r="AB168" s="842"/>
      <c r="AC168" s="1136"/>
      <c r="AD168" s="1137"/>
      <c r="AE168" s="1137"/>
      <c r="AF168" s="1137"/>
      <c r="AG168" s="1137"/>
      <c r="AH168" s="1137"/>
      <c r="AI168" s="1137"/>
      <c r="AJ168" s="1137"/>
      <c r="AK168" s="1137"/>
      <c r="AL168" s="1138"/>
      <c r="AM168" s="848"/>
      <c r="AZ168" s="488"/>
      <c r="BA168" s="487"/>
      <c r="BB168" s="486"/>
      <c r="BC168" s="486"/>
      <c r="BD168" s="485"/>
      <c r="BE168" s="484"/>
      <c r="BF168" s="1428" t="s">
        <v>5592</v>
      </c>
      <c r="BG168" s="1429"/>
      <c r="BH168" s="1429"/>
      <c r="BI168" s="1429"/>
      <c r="BJ168" s="1429"/>
      <c r="BK168" s="1430"/>
      <c r="BL168" s="96"/>
      <c r="BM168" s="485"/>
      <c r="BN168" s="485"/>
      <c r="BO168" s="485"/>
      <c r="BP168" s="484"/>
      <c r="BS168" s="96"/>
      <c r="BT168" s="485"/>
      <c r="BU168" s="485"/>
      <c r="BV168" s="485"/>
      <c r="BW168" s="484"/>
      <c r="BX168" s="1428" t="s">
        <v>5592</v>
      </c>
      <c r="BY168" s="1429"/>
      <c r="BZ168" s="1429"/>
      <c r="CA168" s="1429"/>
      <c r="CB168" s="1429"/>
      <c r="CC168" s="1430"/>
      <c r="CD168" s="96"/>
      <c r="CE168" s="485"/>
      <c r="CF168" s="485"/>
      <c r="CG168" s="485"/>
      <c r="CH168" s="484"/>
      <c r="CI168" s="482"/>
    </row>
    <row r="169" spans="1:87" ht="4.5" customHeight="1" x14ac:dyDescent="0.2">
      <c r="A169" s="847"/>
      <c r="B169" s="1130"/>
      <c r="C169" s="1131"/>
      <c r="D169" s="1131"/>
      <c r="E169" s="1131"/>
      <c r="F169" s="1131"/>
      <c r="G169" s="1131"/>
      <c r="H169" s="1131"/>
      <c r="I169" s="1131"/>
      <c r="J169" s="1131"/>
      <c r="K169" s="1131"/>
      <c r="L169" s="1131"/>
      <c r="M169" s="1131"/>
      <c r="N169" s="1131"/>
      <c r="O169" s="1131"/>
      <c r="P169" s="1131"/>
      <c r="Q169" s="1131"/>
      <c r="R169" s="1131"/>
      <c r="S169" s="1132"/>
      <c r="T169" s="848"/>
      <c r="U169" s="847"/>
      <c r="V169" s="1123" t="s">
        <v>1982</v>
      </c>
      <c r="W169" s="1123"/>
      <c r="X169" s="1123"/>
      <c r="Y169" s="1123"/>
      <c r="Z169" s="1123"/>
      <c r="AA169" s="1123"/>
      <c r="AB169" s="1123"/>
      <c r="AC169" s="1139"/>
      <c r="AD169" s="1137"/>
      <c r="AE169" s="1137"/>
      <c r="AF169" s="1137"/>
      <c r="AG169" s="1137"/>
      <c r="AH169" s="1137"/>
      <c r="AI169" s="1137"/>
      <c r="AJ169" s="1137"/>
      <c r="AK169" s="1137"/>
      <c r="AL169" s="1138"/>
      <c r="AM169" s="848"/>
      <c r="AZ169" s="483"/>
      <c r="BA169" s="483"/>
      <c r="BE169" s="482"/>
      <c r="BF169" s="1431"/>
      <c r="BG169" s="1432"/>
      <c r="BH169" s="1432"/>
      <c r="BI169" s="1432"/>
      <c r="BJ169" s="1432"/>
      <c r="BK169" s="1433"/>
      <c r="BL169" s="483"/>
      <c r="BP169" s="482"/>
      <c r="BS169" s="483"/>
      <c r="BW169" s="482"/>
      <c r="BX169" s="1431"/>
      <c r="BY169" s="1432"/>
      <c r="BZ169" s="1432"/>
      <c r="CA169" s="1432"/>
      <c r="CB169" s="1432"/>
      <c r="CC169" s="1433"/>
      <c r="CD169" s="483"/>
      <c r="CH169" s="482"/>
      <c r="CI169" s="482"/>
    </row>
    <row r="170" spans="1:87" ht="3.75" customHeight="1" x14ac:dyDescent="0.2">
      <c r="A170" s="847"/>
      <c r="B170" s="864"/>
      <c r="C170" s="864"/>
      <c r="D170" s="864"/>
      <c r="E170" s="864"/>
      <c r="F170" s="864"/>
      <c r="G170" s="864"/>
      <c r="H170" s="864"/>
      <c r="I170" s="864"/>
      <c r="J170" s="864"/>
      <c r="K170" s="864"/>
      <c r="L170" s="864"/>
      <c r="M170" s="864"/>
      <c r="N170" s="864"/>
      <c r="O170" s="864"/>
      <c r="P170" s="864"/>
      <c r="Q170" s="864"/>
      <c r="R170" s="864"/>
      <c r="S170" s="864"/>
      <c r="T170" s="848"/>
      <c r="U170" s="847"/>
      <c r="V170" s="1123"/>
      <c r="W170" s="1123"/>
      <c r="X170" s="1123"/>
      <c r="Y170" s="1123"/>
      <c r="Z170" s="1123"/>
      <c r="AA170" s="1123"/>
      <c r="AB170" s="1123"/>
      <c r="AC170" s="1140"/>
      <c r="AD170" s="1141"/>
      <c r="AE170" s="1141"/>
      <c r="AF170" s="1141"/>
      <c r="AG170" s="1141"/>
      <c r="AH170" s="1141"/>
      <c r="AI170" s="1141"/>
      <c r="AJ170" s="1141"/>
      <c r="AK170" s="1141"/>
      <c r="AL170" s="1142"/>
      <c r="AM170" s="848"/>
      <c r="AZ170" s="483"/>
      <c r="BA170" s="1411" t="s">
        <v>2073</v>
      </c>
      <c r="BB170" s="1412"/>
      <c r="BC170" s="1412"/>
      <c r="BD170" s="1412"/>
      <c r="BE170" s="1413"/>
      <c r="BF170" s="1431"/>
      <c r="BG170" s="1432"/>
      <c r="BH170" s="1432"/>
      <c r="BI170" s="1432"/>
      <c r="BJ170" s="1432"/>
      <c r="BK170" s="1433"/>
      <c r="BL170" s="1411" t="s">
        <v>2074</v>
      </c>
      <c r="BM170" s="1412"/>
      <c r="BN170" s="1412"/>
      <c r="BO170" s="1412"/>
      <c r="BP170" s="1413"/>
      <c r="BS170" s="1411" t="s">
        <v>2073</v>
      </c>
      <c r="BT170" s="1412"/>
      <c r="BU170" s="1412"/>
      <c r="BV170" s="1412"/>
      <c r="BW170" s="1413"/>
      <c r="BX170" s="1431"/>
      <c r="BY170" s="1432"/>
      <c r="BZ170" s="1432"/>
      <c r="CA170" s="1432"/>
      <c r="CB170" s="1432"/>
      <c r="CC170" s="1433"/>
      <c r="CD170" s="1411" t="s">
        <v>2074</v>
      </c>
      <c r="CE170" s="1412"/>
      <c r="CF170" s="1412"/>
      <c r="CG170" s="1412"/>
      <c r="CH170" s="1413"/>
      <c r="CI170" s="482"/>
    </row>
    <row r="171" spans="1:87" ht="4.5" customHeight="1" x14ac:dyDescent="0.2">
      <c r="A171" s="847"/>
      <c r="B171" s="1143" t="s">
        <v>2255</v>
      </c>
      <c r="C171" s="1144"/>
      <c r="D171" s="1144"/>
      <c r="E171" s="1144"/>
      <c r="F171" s="1144"/>
      <c r="G171" s="1144"/>
      <c r="H171" s="1145"/>
      <c r="I171" s="1143" t="s">
        <v>5415</v>
      </c>
      <c r="J171" s="1144"/>
      <c r="K171" s="1144"/>
      <c r="L171" s="1145"/>
      <c r="M171" s="1152" t="s">
        <v>5416</v>
      </c>
      <c r="N171" s="1153"/>
      <c r="O171" s="1153"/>
      <c r="P171" s="1154"/>
      <c r="Q171" s="1152" t="s">
        <v>5417</v>
      </c>
      <c r="R171" s="1153"/>
      <c r="S171" s="1154"/>
      <c r="T171" s="848"/>
      <c r="U171" s="847"/>
      <c r="V171" s="842"/>
      <c r="W171" s="842"/>
      <c r="X171" s="842"/>
      <c r="Y171" s="842"/>
      <c r="Z171" s="842"/>
      <c r="AA171" s="842"/>
      <c r="AB171" s="842"/>
      <c r="AC171" s="852"/>
      <c r="AD171" s="852"/>
      <c r="AE171" s="852"/>
      <c r="AF171" s="852"/>
      <c r="AG171" s="852"/>
      <c r="AH171" s="852"/>
      <c r="AI171" s="852"/>
      <c r="AJ171" s="852"/>
      <c r="AK171" s="852"/>
      <c r="AL171" s="852"/>
      <c r="AM171" s="848"/>
      <c r="AZ171" s="483"/>
      <c r="BA171" s="1414"/>
      <c r="BB171" s="1412"/>
      <c r="BC171" s="1412"/>
      <c r="BD171" s="1412"/>
      <c r="BE171" s="1413"/>
      <c r="BF171" s="1411" t="s">
        <v>2075</v>
      </c>
      <c r="BG171" s="1412"/>
      <c r="BH171" s="1412"/>
      <c r="BI171" s="1412"/>
      <c r="BJ171" s="1412"/>
      <c r="BK171" s="1413"/>
      <c r="BL171" s="1414"/>
      <c r="BM171" s="1412"/>
      <c r="BN171" s="1412"/>
      <c r="BO171" s="1412"/>
      <c r="BP171" s="1413"/>
      <c r="BS171" s="1414"/>
      <c r="BT171" s="1412"/>
      <c r="BU171" s="1412"/>
      <c r="BV171" s="1412"/>
      <c r="BW171" s="1413"/>
      <c r="BX171" s="1411" t="s">
        <v>2075</v>
      </c>
      <c r="BY171" s="1412"/>
      <c r="BZ171" s="1412"/>
      <c r="CA171" s="1412"/>
      <c r="CB171" s="1412"/>
      <c r="CC171" s="1413"/>
      <c r="CD171" s="1414"/>
      <c r="CE171" s="1412"/>
      <c r="CF171" s="1412"/>
      <c r="CG171" s="1412"/>
      <c r="CH171" s="1413"/>
      <c r="CI171" s="482"/>
    </row>
    <row r="172" spans="1:87" ht="4.5" customHeight="1" x14ac:dyDescent="0.2">
      <c r="A172" s="847"/>
      <c r="B172" s="1146"/>
      <c r="C172" s="1147"/>
      <c r="D172" s="1147"/>
      <c r="E172" s="1147"/>
      <c r="F172" s="1147"/>
      <c r="G172" s="1147"/>
      <c r="H172" s="1148"/>
      <c r="I172" s="1146"/>
      <c r="J172" s="1147"/>
      <c r="K172" s="1147"/>
      <c r="L172" s="1148"/>
      <c r="M172" s="1155"/>
      <c r="N172" s="1156"/>
      <c r="O172" s="1156"/>
      <c r="P172" s="1157"/>
      <c r="Q172" s="1155"/>
      <c r="R172" s="1156"/>
      <c r="S172" s="1157"/>
      <c r="T172" s="848"/>
      <c r="U172" s="847"/>
      <c r="V172" s="1123" t="s">
        <v>2253</v>
      </c>
      <c r="W172" s="1123"/>
      <c r="X172" s="1123"/>
      <c r="Y172" s="1123"/>
      <c r="Z172" s="1123"/>
      <c r="AA172" s="1123"/>
      <c r="AB172" s="1123"/>
      <c r="AC172" s="1214" t="str">
        <f>CONCATENATE(INDEX('LŠZ P'!A$2:AP$2002,U150,11),"                                                                             ",INDEX('LŠZ P'!A$2:AP$2002,U150,24),", ",INDEX('LŠZ P'!A$2:AP$2002,U150,25),"                                                              ",INDEX('LŠZ P'!A$2:AP$2002,U150,12))</f>
        <v>Ing. Bohuslav PÚČEK                                                                             Prejtská 214, Dubnica nad Váhom                                                              23.6.1985</v>
      </c>
      <c r="AD172" s="1393"/>
      <c r="AE172" s="1393"/>
      <c r="AF172" s="1393"/>
      <c r="AG172" s="1393"/>
      <c r="AH172" s="1393"/>
      <c r="AI172" s="1393"/>
      <c r="AJ172" s="1393"/>
      <c r="AK172" s="1393"/>
      <c r="AL172" s="1394"/>
      <c r="AM172" s="848"/>
      <c r="AZ172" s="483"/>
      <c r="BA172" s="1415"/>
      <c r="BB172" s="1416"/>
      <c r="BC172" s="1416"/>
      <c r="BD172" s="1416"/>
      <c r="BE172" s="1417"/>
      <c r="BF172" s="1415"/>
      <c r="BG172" s="1416"/>
      <c r="BH172" s="1416"/>
      <c r="BI172" s="1416"/>
      <c r="BJ172" s="1416"/>
      <c r="BK172" s="1417"/>
      <c r="BL172" s="1415"/>
      <c r="BM172" s="1416"/>
      <c r="BN172" s="1416"/>
      <c r="BO172" s="1416"/>
      <c r="BP172" s="1417"/>
      <c r="BS172" s="1415"/>
      <c r="BT172" s="1416"/>
      <c r="BU172" s="1416"/>
      <c r="BV172" s="1416"/>
      <c r="BW172" s="1417"/>
      <c r="BX172" s="1415"/>
      <c r="BY172" s="1416"/>
      <c r="BZ172" s="1416"/>
      <c r="CA172" s="1416"/>
      <c r="CB172" s="1416"/>
      <c r="CC172" s="1417"/>
      <c r="CD172" s="1415"/>
      <c r="CE172" s="1416"/>
      <c r="CF172" s="1416"/>
      <c r="CG172" s="1416"/>
      <c r="CH172" s="1417"/>
      <c r="CI172" s="482"/>
    </row>
    <row r="173" spans="1:87" ht="4.5" customHeight="1" x14ac:dyDescent="0.2">
      <c r="A173" s="847"/>
      <c r="B173" s="1149"/>
      <c r="C173" s="1150"/>
      <c r="D173" s="1150"/>
      <c r="E173" s="1150"/>
      <c r="F173" s="1150"/>
      <c r="G173" s="1150"/>
      <c r="H173" s="1151"/>
      <c r="I173" s="1149"/>
      <c r="J173" s="1150"/>
      <c r="K173" s="1150"/>
      <c r="L173" s="1151"/>
      <c r="M173" s="1158"/>
      <c r="N173" s="1159"/>
      <c r="O173" s="1159"/>
      <c r="P173" s="1160"/>
      <c r="Q173" s="1158"/>
      <c r="R173" s="1159"/>
      <c r="S173" s="1160"/>
      <c r="T173" s="848"/>
      <c r="U173" s="847"/>
      <c r="V173" s="1123"/>
      <c r="W173" s="1123"/>
      <c r="X173" s="1123"/>
      <c r="Y173" s="1123"/>
      <c r="Z173" s="1123"/>
      <c r="AA173" s="1123"/>
      <c r="AB173" s="1123"/>
      <c r="AC173" s="1395"/>
      <c r="AD173" s="1078"/>
      <c r="AE173" s="1078"/>
      <c r="AF173" s="1078"/>
      <c r="AG173" s="1078"/>
      <c r="AH173" s="1078"/>
      <c r="AI173" s="1078"/>
      <c r="AJ173" s="1078"/>
      <c r="AK173" s="1078"/>
      <c r="AL173" s="1396"/>
      <c r="AM173" s="848"/>
      <c r="AZ173" s="483"/>
      <c r="BA173" s="483"/>
      <c r="BE173" s="482"/>
      <c r="BF173" s="483"/>
      <c r="BK173" s="482"/>
      <c r="BL173" s="483"/>
      <c r="BP173" s="482"/>
      <c r="BS173" s="483"/>
      <c r="BW173" s="482"/>
      <c r="BX173" s="483"/>
      <c r="CC173" s="482"/>
      <c r="CD173" s="483"/>
      <c r="CH173" s="482"/>
      <c r="CI173" s="482"/>
    </row>
    <row r="174" spans="1:87" ht="3.75" customHeight="1" x14ac:dyDescent="0.2">
      <c r="A174" s="847"/>
      <c r="B174" s="1205" t="s">
        <v>626</v>
      </c>
      <c r="C174" s="1206"/>
      <c r="D174" s="1206"/>
      <c r="E174" s="1206"/>
      <c r="F174" s="1206"/>
      <c r="G174" s="1206"/>
      <c r="H174" s="1207"/>
      <c r="I174" s="1222">
        <f>INDEX('LŠZ P'!A$2:AP$2002,U150,29)</f>
        <v>5</v>
      </c>
      <c r="J174" s="1223"/>
      <c r="K174" s="1223"/>
      <c r="L174" s="1224"/>
      <c r="M174" s="1231">
        <f>INDEX('LŠZ P'!A$2:AP$2002,U150,31)</f>
        <v>70</v>
      </c>
      <c r="N174" s="1232"/>
      <c r="O174" s="1232"/>
      <c r="P174" s="1233"/>
      <c r="Q174" s="1231">
        <f>INDEX('LŠZ P'!A$2:AP$2002,U150,33)</f>
        <v>90</v>
      </c>
      <c r="R174" s="1232"/>
      <c r="S174" s="1233"/>
      <c r="T174" s="848"/>
      <c r="U174" s="847"/>
      <c r="V174" s="1123" t="s">
        <v>2254</v>
      </c>
      <c r="W174" s="1123"/>
      <c r="X174" s="1123"/>
      <c r="Y174" s="1123"/>
      <c r="Z174" s="1123"/>
      <c r="AA174" s="1123"/>
      <c r="AB174" s="1123"/>
      <c r="AC174" s="1395"/>
      <c r="AD174" s="1078"/>
      <c r="AE174" s="1078"/>
      <c r="AF174" s="1078"/>
      <c r="AG174" s="1078"/>
      <c r="AH174" s="1078"/>
      <c r="AI174" s="1078"/>
      <c r="AJ174" s="1078"/>
      <c r="AK174" s="1078"/>
      <c r="AL174" s="1396"/>
      <c r="AM174" s="848"/>
      <c r="AZ174" s="483"/>
      <c r="BA174" s="483"/>
      <c r="BE174" s="482"/>
      <c r="BF174" s="483"/>
      <c r="BK174" s="482"/>
      <c r="BL174" s="483"/>
      <c r="BP174" s="482"/>
      <c r="BS174" s="483"/>
      <c r="BW174" s="482"/>
      <c r="BX174" s="483"/>
      <c r="CC174" s="482"/>
      <c r="CD174" s="483"/>
      <c r="CH174" s="482"/>
      <c r="CI174" s="482"/>
    </row>
    <row r="175" spans="1:87" ht="4.5" customHeight="1" x14ac:dyDescent="0.2">
      <c r="A175" s="847"/>
      <c r="B175" s="1208"/>
      <c r="C175" s="1209"/>
      <c r="D175" s="1209"/>
      <c r="E175" s="1209"/>
      <c r="F175" s="1209"/>
      <c r="G175" s="1209"/>
      <c r="H175" s="1210"/>
      <c r="I175" s="1225"/>
      <c r="J175" s="1226"/>
      <c r="K175" s="1226"/>
      <c r="L175" s="1227"/>
      <c r="M175" s="1234"/>
      <c r="N175" s="1235"/>
      <c r="O175" s="1235"/>
      <c r="P175" s="1236"/>
      <c r="Q175" s="1234"/>
      <c r="R175" s="1235"/>
      <c r="S175" s="1236"/>
      <c r="T175" s="848"/>
      <c r="U175" s="847"/>
      <c r="V175" s="1123"/>
      <c r="W175" s="1123"/>
      <c r="X175" s="1123"/>
      <c r="Y175" s="1123"/>
      <c r="Z175" s="1123"/>
      <c r="AA175" s="1123"/>
      <c r="AB175" s="1123"/>
      <c r="AC175" s="1395"/>
      <c r="AD175" s="1078"/>
      <c r="AE175" s="1078"/>
      <c r="AF175" s="1078"/>
      <c r="AG175" s="1078"/>
      <c r="AH175" s="1078"/>
      <c r="AI175" s="1078"/>
      <c r="AJ175" s="1078"/>
      <c r="AK175" s="1078"/>
      <c r="AL175" s="1396"/>
      <c r="AM175" s="848"/>
      <c r="AZ175" s="483"/>
      <c r="BA175" s="483"/>
      <c r="BE175" s="482"/>
      <c r="BF175" s="483"/>
      <c r="BK175" s="482"/>
      <c r="BL175" s="483"/>
      <c r="BP175" s="482"/>
      <c r="BS175" s="483"/>
      <c r="BW175" s="482"/>
      <c r="BX175" s="483"/>
      <c r="CC175" s="482"/>
      <c r="CD175" s="483"/>
      <c r="CH175" s="482"/>
      <c r="CI175" s="482"/>
    </row>
    <row r="176" spans="1:87" ht="3" customHeight="1" x14ac:dyDescent="0.2">
      <c r="A176" s="847"/>
      <c r="B176" s="1211"/>
      <c r="C176" s="1212"/>
      <c r="D176" s="1212"/>
      <c r="E176" s="1212"/>
      <c r="F176" s="1212"/>
      <c r="G176" s="1212"/>
      <c r="H176" s="1213"/>
      <c r="I176" s="1228"/>
      <c r="J176" s="1229"/>
      <c r="K176" s="1229"/>
      <c r="L176" s="1230"/>
      <c r="M176" s="1237"/>
      <c r="N176" s="1238"/>
      <c r="O176" s="1238"/>
      <c r="P176" s="1239"/>
      <c r="Q176" s="1237"/>
      <c r="R176" s="1238"/>
      <c r="S176" s="1239"/>
      <c r="T176" s="848"/>
      <c r="U176" s="847"/>
      <c r="V176" s="842"/>
      <c r="W176" s="842"/>
      <c r="X176" s="842"/>
      <c r="Y176" s="842"/>
      <c r="Z176" s="842"/>
      <c r="AA176" s="842"/>
      <c r="AB176" s="842"/>
      <c r="AC176" s="1395"/>
      <c r="AD176" s="1078"/>
      <c r="AE176" s="1078"/>
      <c r="AF176" s="1078"/>
      <c r="AG176" s="1078"/>
      <c r="AH176" s="1078"/>
      <c r="AI176" s="1078"/>
      <c r="AJ176" s="1078"/>
      <c r="AK176" s="1078"/>
      <c r="AL176" s="1396"/>
      <c r="AM176" s="848"/>
      <c r="AZ176" s="483"/>
      <c r="BA176" s="483"/>
      <c r="BE176" s="482"/>
      <c r="BF176" s="483"/>
      <c r="BK176" s="482"/>
      <c r="BL176" s="483"/>
      <c r="BP176" s="482"/>
      <c r="BS176" s="483"/>
      <c r="BW176" s="482"/>
      <c r="BX176" s="483"/>
      <c r="CC176" s="482"/>
      <c r="CD176" s="483"/>
      <c r="CH176" s="482"/>
      <c r="CI176" s="482"/>
    </row>
    <row r="177" spans="1:87" ht="4.5" customHeight="1" x14ac:dyDescent="0.2">
      <c r="A177" s="847"/>
      <c r="B177" s="1094" t="s">
        <v>5418</v>
      </c>
      <c r="C177" s="1095"/>
      <c r="D177" s="1095"/>
      <c r="E177" s="1095"/>
      <c r="F177" s="1095"/>
      <c r="G177" s="1095"/>
      <c r="H177" s="1096"/>
      <c r="I177" s="1214" t="s">
        <v>5419</v>
      </c>
      <c r="J177" s="1095"/>
      <c r="K177" s="1095"/>
      <c r="L177" s="1096"/>
      <c r="M177" s="1214" t="s">
        <v>5420</v>
      </c>
      <c r="N177" s="1095"/>
      <c r="O177" s="1095"/>
      <c r="P177" s="1096"/>
      <c r="Q177" s="1214" t="s">
        <v>5421</v>
      </c>
      <c r="R177" s="1095"/>
      <c r="S177" s="1096"/>
      <c r="T177" s="848"/>
      <c r="U177" s="847"/>
      <c r="V177" s="1123" t="s">
        <v>2256</v>
      </c>
      <c r="W177" s="1123"/>
      <c r="X177" s="1123"/>
      <c r="Y177" s="1123"/>
      <c r="Z177" s="1123"/>
      <c r="AA177" s="1123"/>
      <c r="AB177" s="1123"/>
      <c r="AC177" s="1395"/>
      <c r="AD177" s="1078"/>
      <c r="AE177" s="1078"/>
      <c r="AF177" s="1078"/>
      <c r="AG177" s="1078"/>
      <c r="AH177" s="1078"/>
      <c r="AI177" s="1078"/>
      <c r="AJ177" s="1078"/>
      <c r="AK177" s="1078"/>
      <c r="AL177" s="1396"/>
      <c r="AM177" s="848"/>
      <c r="AZ177" s="483"/>
      <c r="BA177" s="483"/>
      <c r="BE177" s="482"/>
      <c r="BF177" s="483"/>
      <c r="BK177" s="482"/>
      <c r="BL177" s="483"/>
      <c r="BP177" s="482"/>
      <c r="BS177" s="483"/>
      <c r="BW177" s="482"/>
      <c r="BX177" s="483"/>
      <c r="CC177" s="482"/>
      <c r="CD177" s="483"/>
      <c r="CH177" s="482"/>
      <c r="CI177" s="482"/>
    </row>
    <row r="178" spans="1:87" ht="4.5" customHeight="1" x14ac:dyDescent="0.2">
      <c r="A178" s="847"/>
      <c r="B178" s="1097"/>
      <c r="C178" s="1098"/>
      <c r="D178" s="1098"/>
      <c r="E178" s="1098"/>
      <c r="F178" s="1098"/>
      <c r="G178" s="1098"/>
      <c r="H178" s="1099"/>
      <c r="I178" s="1097"/>
      <c r="J178" s="1098"/>
      <c r="K178" s="1098"/>
      <c r="L178" s="1099"/>
      <c r="M178" s="1097"/>
      <c r="N178" s="1098"/>
      <c r="O178" s="1098"/>
      <c r="P178" s="1099"/>
      <c r="Q178" s="1097"/>
      <c r="R178" s="1098"/>
      <c r="S178" s="1099"/>
      <c r="T178" s="848"/>
      <c r="U178" s="847"/>
      <c r="V178" s="1123"/>
      <c r="W178" s="1123"/>
      <c r="X178" s="1123"/>
      <c r="Y178" s="1123"/>
      <c r="Z178" s="1123"/>
      <c r="AA178" s="1123"/>
      <c r="AB178" s="1123"/>
      <c r="AC178" s="1395"/>
      <c r="AD178" s="1078"/>
      <c r="AE178" s="1078"/>
      <c r="AF178" s="1078"/>
      <c r="AG178" s="1078"/>
      <c r="AH178" s="1078"/>
      <c r="AI178" s="1078"/>
      <c r="AJ178" s="1078"/>
      <c r="AK178" s="1078"/>
      <c r="AL178" s="1396"/>
      <c r="AM178" s="848"/>
      <c r="AZ178" s="483"/>
      <c r="BA178" s="483"/>
      <c r="BE178" s="482"/>
      <c r="BF178" s="483"/>
      <c r="BK178" s="482"/>
      <c r="BL178" s="483"/>
      <c r="BP178" s="482"/>
      <c r="BS178" s="483"/>
      <c r="BW178" s="482"/>
      <c r="BX178" s="483"/>
      <c r="CC178" s="482"/>
      <c r="CD178" s="483"/>
      <c r="CH178" s="482"/>
      <c r="CI178" s="482"/>
    </row>
    <row r="179" spans="1:87" ht="4.5" customHeight="1" x14ac:dyDescent="0.2">
      <c r="A179" s="847"/>
      <c r="B179" s="1100"/>
      <c r="C179" s="1101"/>
      <c r="D179" s="1101"/>
      <c r="E179" s="1101"/>
      <c r="F179" s="1101"/>
      <c r="G179" s="1101"/>
      <c r="H179" s="1102"/>
      <c r="I179" s="1100"/>
      <c r="J179" s="1101"/>
      <c r="K179" s="1101"/>
      <c r="L179" s="1102"/>
      <c r="M179" s="1100"/>
      <c r="N179" s="1101"/>
      <c r="O179" s="1101"/>
      <c r="P179" s="1102"/>
      <c r="Q179" s="1100"/>
      <c r="R179" s="1101"/>
      <c r="S179" s="1102"/>
      <c r="T179" s="848"/>
      <c r="U179" s="847"/>
      <c r="V179" s="1123" t="s">
        <v>2257</v>
      </c>
      <c r="W179" s="1123"/>
      <c r="X179" s="1123"/>
      <c r="Y179" s="1123"/>
      <c r="Z179" s="1123"/>
      <c r="AA179" s="1123"/>
      <c r="AB179" s="1123"/>
      <c r="AC179" s="1395"/>
      <c r="AD179" s="1078"/>
      <c r="AE179" s="1078"/>
      <c r="AF179" s="1078"/>
      <c r="AG179" s="1078"/>
      <c r="AH179" s="1078"/>
      <c r="AI179" s="1078"/>
      <c r="AJ179" s="1078"/>
      <c r="AK179" s="1078"/>
      <c r="AL179" s="1396"/>
      <c r="AM179" s="848"/>
      <c r="AZ179" s="483"/>
      <c r="BA179" s="483"/>
      <c r="BE179" s="482"/>
      <c r="BF179" s="483"/>
      <c r="BK179" s="482"/>
      <c r="BL179" s="483"/>
      <c r="BP179" s="482"/>
      <c r="BS179" s="483"/>
      <c r="BW179" s="482"/>
      <c r="BX179" s="483"/>
      <c r="CC179" s="482"/>
      <c r="CD179" s="483"/>
      <c r="CH179" s="482"/>
      <c r="CI179" s="482"/>
    </row>
    <row r="180" spans="1:87" s="478" customFormat="1" ht="4.5" customHeight="1" x14ac:dyDescent="0.2">
      <c r="A180" s="847"/>
      <c r="B180" s="1188" t="s">
        <v>6484</v>
      </c>
      <c r="C180" s="1197"/>
      <c r="D180" s="1197"/>
      <c r="E180" s="1197"/>
      <c r="F180" s="1197"/>
      <c r="G180" s="1197"/>
      <c r="H180" s="1198"/>
      <c r="I180" s="1085" t="str">
        <f>INDEX('LŠZ P'!A$2:AP$2002,U150,35)</f>
        <v>NIL</v>
      </c>
      <c r="J180" s="1086"/>
      <c r="K180" s="1086"/>
      <c r="L180" s="1087"/>
      <c r="M180" s="1085" t="str">
        <f>INDEX('LŠZ P'!A$2:AP$2002,U150,36)</f>
        <v>NIL</v>
      </c>
      <c r="N180" s="1086"/>
      <c r="O180" s="1086"/>
      <c r="P180" s="1087"/>
      <c r="Q180" s="1085" t="str">
        <f>INDEX('LŠZ P'!A$2:AP$2002,U150,37)</f>
        <v>NIL</v>
      </c>
      <c r="R180" s="1086"/>
      <c r="S180" s="1087"/>
      <c r="T180" s="848"/>
      <c r="U180" s="847"/>
      <c r="V180" s="1123"/>
      <c r="W180" s="1123"/>
      <c r="X180" s="1123"/>
      <c r="Y180" s="1123"/>
      <c r="Z180" s="1123"/>
      <c r="AA180" s="1123"/>
      <c r="AB180" s="1123"/>
      <c r="AC180" s="1395"/>
      <c r="AD180" s="1078"/>
      <c r="AE180" s="1078"/>
      <c r="AF180" s="1078"/>
      <c r="AG180" s="1078"/>
      <c r="AH180" s="1078"/>
      <c r="AI180" s="1078"/>
      <c r="AJ180" s="1078"/>
      <c r="AK180" s="1078"/>
      <c r="AL180" s="1396"/>
      <c r="AM180" s="848"/>
      <c r="AN180" s="477"/>
      <c r="AO180" s="477"/>
      <c r="AP180" s="477"/>
      <c r="AQ180" s="477"/>
      <c r="AR180" s="477"/>
      <c r="AS180" s="477"/>
      <c r="AT180" s="477"/>
      <c r="AU180" s="477"/>
      <c r="AV180" s="477"/>
      <c r="AW180" s="477"/>
      <c r="AX180" s="477"/>
      <c r="AY180" s="477"/>
      <c r="AZ180" s="483"/>
      <c r="BA180" s="483"/>
      <c r="BB180" s="477"/>
      <c r="BC180" s="477"/>
      <c r="BD180" s="477"/>
      <c r="BE180" s="482"/>
      <c r="BF180" s="483"/>
      <c r="BG180" s="477"/>
      <c r="BH180" s="477"/>
      <c r="BI180" s="477"/>
      <c r="BJ180" s="477"/>
      <c r="BK180" s="482"/>
      <c r="BL180" s="483"/>
      <c r="BM180" s="477"/>
      <c r="BN180" s="477"/>
      <c r="BO180" s="477"/>
      <c r="BP180" s="482"/>
      <c r="BQ180" s="477"/>
      <c r="BR180" s="477"/>
      <c r="BS180" s="483"/>
      <c r="BT180" s="477"/>
      <c r="BU180" s="477"/>
      <c r="BV180" s="477"/>
      <c r="BW180" s="482"/>
      <c r="BX180" s="483"/>
      <c r="BY180" s="477"/>
      <c r="BZ180" s="477"/>
      <c r="CA180" s="477"/>
      <c r="CB180" s="477"/>
      <c r="CC180" s="482"/>
      <c r="CD180" s="483"/>
      <c r="CE180" s="477"/>
      <c r="CF180" s="477"/>
      <c r="CG180" s="477"/>
      <c r="CH180" s="482"/>
      <c r="CI180" s="482"/>
    </row>
    <row r="181" spans="1:87" s="478" customFormat="1" ht="3" customHeight="1" x14ac:dyDescent="0.2">
      <c r="A181" s="847"/>
      <c r="B181" s="1199"/>
      <c r="C181" s="1200"/>
      <c r="D181" s="1200"/>
      <c r="E181" s="1200"/>
      <c r="F181" s="1200"/>
      <c r="G181" s="1200"/>
      <c r="H181" s="1201"/>
      <c r="I181" s="1088"/>
      <c r="J181" s="1089"/>
      <c r="K181" s="1089"/>
      <c r="L181" s="1090"/>
      <c r="M181" s="1088"/>
      <c r="N181" s="1089"/>
      <c r="O181" s="1089"/>
      <c r="P181" s="1090"/>
      <c r="Q181" s="1088"/>
      <c r="R181" s="1089"/>
      <c r="S181" s="1090"/>
      <c r="T181" s="848"/>
      <c r="U181" s="847"/>
      <c r="V181" s="871"/>
      <c r="W181" s="842"/>
      <c r="X181" s="842"/>
      <c r="Y181" s="842"/>
      <c r="Z181" s="842"/>
      <c r="AA181" s="842"/>
      <c r="AB181" s="842"/>
      <c r="AC181" s="1397"/>
      <c r="AD181" s="1398"/>
      <c r="AE181" s="1398"/>
      <c r="AF181" s="1398"/>
      <c r="AG181" s="1398"/>
      <c r="AH181" s="1398"/>
      <c r="AI181" s="1398"/>
      <c r="AJ181" s="1398"/>
      <c r="AK181" s="1398"/>
      <c r="AL181" s="1399"/>
      <c r="AM181" s="848"/>
      <c r="AN181" s="477"/>
      <c r="AO181" s="477"/>
      <c r="AP181" s="477"/>
      <c r="AQ181" s="477"/>
      <c r="AR181" s="477"/>
      <c r="AS181" s="477"/>
      <c r="AT181" s="477"/>
      <c r="AU181" s="477"/>
      <c r="AV181" s="477"/>
      <c r="AW181" s="477"/>
      <c r="AX181" s="477"/>
      <c r="AY181" s="477"/>
      <c r="AZ181" s="483"/>
      <c r="BA181" s="483"/>
      <c r="BB181" s="477"/>
      <c r="BC181" s="477"/>
      <c r="BD181" s="477"/>
      <c r="BE181" s="482"/>
      <c r="BF181" s="483"/>
      <c r="BG181" s="477"/>
      <c r="BH181" s="477"/>
      <c r="BI181" s="477"/>
      <c r="BJ181" s="477"/>
      <c r="BK181" s="482"/>
      <c r="BL181" s="483"/>
      <c r="BM181" s="477"/>
      <c r="BN181" s="477"/>
      <c r="BO181" s="477"/>
      <c r="BP181" s="482"/>
      <c r="BQ181" s="477"/>
      <c r="BR181" s="477"/>
      <c r="BS181" s="483"/>
      <c r="BT181" s="477"/>
      <c r="BU181" s="477"/>
      <c r="BV181" s="477"/>
      <c r="BW181" s="482"/>
      <c r="BX181" s="483"/>
      <c r="BY181" s="477"/>
      <c r="BZ181" s="477"/>
      <c r="CA181" s="477"/>
      <c r="CB181" s="477"/>
      <c r="CC181" s="482"/>
      <c r="CD181" s="483"/>
      <c r="CE181" s="477"/>
      <c r="CF181" s="477"/>
      <c r="CG181" s="477"/>
      <c r="CH181" s="482"/>
      <c r="CI181" s="482"/>
    </row>
    <row r="182" spans="1:87" s="478" customFormat="1" ht="4.5" customHeight="1" x14ac:dyDescent="0.2">
      <c r="A182" s="847"/>
      <c r="B182" s="1202"/>
      <c r="C182" s="1203"/>
      <c r="D182" s="1203"/>
      <c r="E182" s="1203"/>
      <c r="F182" s="1203"/>
      <c r="G182" s="1203"/>
      <c r="H182" s="1204"/>
      <c r="I182" s="1091"/>
      <c r="J182" s="1092"/>
      <c r="K182" s="1092"/>
      <c r="L182" s="1093"/>
      <c r="M182" s="1091"/>
      <c r="N182" s="1092"/>
      <c r="O182" s="1092"/>
      <c r="P182" s="1093"/>
      <c r="Q182" s="1091"/>
      <c r="R182" s="1092"/>
      <c r="S182" s="1093"/>
      <c r="T182" s="848"/>
      <c r="U182" s="847"/>
      <c r="V182" s="1123" t="s">
        <v>627</v>
      </c>
      <c r="W182" s="1123"/>
      <c r="X182" s="1123"/>
      <c r="Y182" s="1123"/>
      <c r="Z182" s="1123"/>
      <c r="AA182" s="1123"/>
      <c r="AB182" s="1215"/>
      <c r="AC182" s="1170">
        <f>INDEX('LŠZ P'!A$2:AP$2002,U150,13)</f>
        <v>43924</v>
      </c>
      <c r="AD182" s="1171"/>
      <c r="AE182" s="1171"/>
      <c r="AF182" s="1171"/>
      <c r="AG182" s="1171"/>
      <c r="AH182" s="1171"/>
      <c r="AI182" s="1171"/>
      <c r="AJ182" s="1171"/>
      <c r="AK182" s="1171"/>
      <c r="AL182" s="1172"/>
      <c r="AM182" s="848"/>
      <c r="AN182" s="477"/>
      <c r="AO182" s="477"/>
      <c r="AP182" s="477"/>
      <c r="AQ182" s="477"/>
      <c r="AR182" s="477"/>
      <c r="AS182" s="477"/>
      <c r="AT182" s="477"/>
      <c r="AU182" s="477"/>
      <c r="AV182" s="477"/>
      <c r="AW182" s="477"/>
      <c r="AX182" s="477"/>
      <c r="AY182" s="477"/>
      <c r="AZ182" s="483"/>
      <c r="BA182" s="483"/>
      <c r="BB182" s="477"/>
      <c r="BC182" s="477"/>
      <c r="BD182" s="477"/>
      <c r="BE182" s="482"/>
      <c r="BF182" s="483"/>
      <c r="BG182" s="477"/>
      <c r="BH182" s="477"/>
      <c r="BI182" s="477"/>
      <c r="BJ182" s="477"/>
      <c r="BK182" s="482"/>
      <c r="BL182" s="483"/>
      <c r="BM182" s="477"/>
      <c r="BN182" s="477"/>
      <c r="BO182" s="477"/>
      <c r="BP182" s="482"/>
      <c r="BQ182" s="477"/>
      <c r="BR182" s="477"/>
      <c r="BS182" s="483"/>
      <c r="BT182" s="477"/>
      <c r="BU182" s="477"/>
      <c r="BV182" s="477"/>
      <c r="BW182" s="482"/>
      <c r="BX182" s="483"/>
      <c r="BY182" s="477"/>
      <c r="BZ182" s="477"/>
      <c r="CA182" s="477"/>
      <c r="CB182" s="477"/>
      <c r="CC182" s="482"/>
      <c r="CD182" s="483"/>
      <c r="CE182" s="477"/>
      <c r="CF182" s="477"/>
      <c r="CG182" s="477"/>
      <c r="CH182" s="482"/>
      <c r="CI182" s="482"/>
    </row>
    <row r="183" spans="1:87" s="478" customFormat="1" ht="4.5" customHeight="1" x14ac:dyDescent="0.2">
      <c r="A183" s="847"/>
      <c r="B183" s="1094" t="s">
        <v>630</v>
      </c>
      <c r="C183" s="1095"/>
      <c r="D183" s="1095"/>
      <c r="E183" s="1096"/>
      <c r="F183" s="1216">
        <f>INDEX('LŠZ P'!A$2:AP$2002,U150,18)</f>
        <v>2016</v>
      </c>
      <c r="G183" s="1217"/>
      <c r="H183" s="1214" t="s">
        <v>631</v>
      </c>
      <c r="I183" s="1190"/>
      <c r="J183" s="1457" t="str">
        <f>INDEX('LŠZ P'!A$2:AP$2002,U150,7)</f>
        <v>300462</v>
      </c>
      <c r="K183" s="1458"/>
      <c r="L183" s="1458"/>
      <c r="M183" s="1458"/>
      <c r="N183" s="1458"/>
      <c r="O183" s="1458"/>
      <c r="P183" s="1459"/>
      <c r="Q183" s="1188" t="str">
        <f>INDEX('LŠZ P'!A$2:AP$2002,U150,15)</f>
        <v>P</v>
      </c>
      <c r="R183" s="1189"/>
      <c r="S183" s="1190"/>
      <c r="T183" s="848"/>
      <c r="U183" s="847"/>
      <c r="V183" s="1123"/>
      <c r="W183" s="1123"/>
      <c r="X183" s="1123"/>
      <c r="Y183" s="1123"/>
      <c r="Z183" s="1123"/>
      <c r="AA183" s="1123"/>
      <c r="AB183" s="1215"/>
      <c r="AC183" s="1173"/>
      <c r="AD183" s="1174"/>
      <c r="AE183" s="1174"/>
      <c r="AF183" s="1174"/>
      <c r="AG183" s="1174"/>
      <c r="AH183" s="1174"/>
      <c r="AI183" s="1174"/>
      <c r="AJ183" s="1174"/>
      <c r="AK183" s="1174"/>
      <c r="AL183" s="1175"/>
      <c r="AM183" s="848"/>
      <c r="AN183" s="477"/>
      <c r="AO183" s="477"/>
      <c r="AP183" s="477"/>
      <c r="AQ183" s="477"/>
      <c r="AR183" s="477"/>
      <c r="AS183" s="477"/>
      <c r="AT183" s="477"/>
      <c r="AU183" s="477"/>
      <c r="AV183" s="477"/>
      <c r="AW183" s="477"/>
      <c r="AX183" s="477"/>
      <c r="AY183" s="477"/>
      <c r="AZ183" s="483"/>
      <c r="BA183" s="483"/>
      <c r="BB183" s="477"/>
      <c r="BC183" s="477"/>
      <c r="BD183" s="477"/>
      <c r="BE183" s="482"/>
      <c r="BF183" s="483"/>
      <c r="BG183" s="477"/>
      <c r="BH183" s="477"/>
      <c r="BI183" s="477"/>
      <c r="BJ183" s="477"/>
      <c r="BK183" s="482"/>
      <c r="BL183" s="483"/>
      <c r="BM183" s="477"/>
      <c r="BN183" s="477"/>
      <c r="BO183" s="477"/>
      <c r="BP183" s="482"/>
      <c r="BQ183" s="477"/>
      <c r="BR183" s="477"/>
      <c r="BS183" s="483"/>
      <c r="BT183" s="477"/>
      <c r="BU183" s="477"/>
      <c r="BV183" s="477"/>
      <c r="BW183" s="482"/>
      <c r="BX183" s="483"/>
      <c r="BY183" s="477"/>
      <c r="BZ183" s="477"/>
      <c r="CA183" s="477"/>
      <c r="CB183" s="477"/>
      <c r="CC183" s="482"/>
      <c r="CD183" s="483"/>
      <c r="CE183" s="477"/>
      <c r="CF183" s="477"/>
      <c r="CG183" s="477"/>
      <c r="CH183" s="482"/>
      <c r="CI183" s="482"/>
    </row>
    <row r="184" spans="1:87" s="478" customFormat="1" ht="3.75" customHeight="1" x14ac:dyDescent="0.2">
      <c r="A184" s="847"/>
      <c r="B184" s="1097"/>
      <c r="C184" s="1098"/>
      <c r="D184" s="1098"/>
      <c r="E184" s="1099"/>
      <c r="F184" s="1218"/>
      <c r="G184" s="1219"/>
      <c r="H184" s="1191"/>
      <c r="I184" s="1193"/>
      <c r="J184" s="1460"/>
      <c r="K184" s="1461"/>
      <c r="L184" s="1461"/>
      <c r="M184" s="1461"/>
      <c r="N184" s="1461"/>
      <c r="O184" s="1461"/>
      <c r="P184" s="1462"/>
      <c r="Q184" s="1191"/>
      <c r="R184" s="1192"/>
      <c r="S184" s="1193"/>
      <c r="T184" s="848"/>
      <c r="U184" s="847"/>
      <c r="V184" s="1123" t="s">
        <v>628</v>
      </c>
      <c r="W184" s="1123"/>
      <c r="X184" s="1123"/>
      <c r="Y184" s="1123"/>
      <c r="Z184" s="1123"/>
      <c r="AA184" s="1123"/>
      <c r="AB184" s="1123"/>
      <c r="AC184" s="1173"/>
      <c r="AD184" s="1174"/>
      <c r="AE184" s="1174"/>
      <c r="AF184" s="1174"/>
      <c r="AG184" s="1174"/>
      <c r="AH184" s="1174"/>
      <c r="AI184" s="1174"/>
      <c r="AJ184" s="1174"/>
      <c r="AK184" s="1174"/>
      <c r="AL184" s="1175"/>
      <c r="AM184" s="848"/>
      <c r="AN184" s="477"/>
      <c r="AO184" s="477"/>
      <c r="AP184" s="477"/>
      <c r="AQ184" s="477"/>
      <c r="AR184" s="477"/>
      <c r="AS184" s="477"/>
      <c r="AT184" s="477"/>
      <c r="AU184" s="477"/>
      <c r="AV184" s="477"/>
      <c r="AW184" s="477"/>
      <c r="AX184" s="477"/>
      <c r="AY184" s="477"/>
      <c r="AZ184" s="483"/>
      <c r="BA184" s="481"/>
      <c r="BB184" s="480"/>
      <c r="BC184" s="480"/>
      <c r="BD184" s="480"/>
      <c r="BE184" s="479"/>
      <c r="BF184" s="481"/>
      <c r="BG184" s="480"/>
      <c r="BH184" s="480"/>
      <c r="BI184" s="480"/>
      <c r="BJ184" s="480"/>
      <c r="BK184" s="479"/>
      <c r="BL184" s="481"/>
      <c r="BM184" s="480"/>
      <c r="BN184" s="480"/>
      <c r="BO184" s="480"/>
      <c r="BP184" s="479"/>
      <c r="BQ184" s="477"/>
      <c r="BR184" s="477"/>
      <c r="BS184" s="481"/>
      <c r="BT184" s="480"/>
      <c r="BU184" s="480"/>
      <c r="BV184" s="480"/>
      <c r="BW184" s="479"/>
      <c r="BX184" s="481"/>
      <c r="BY184" s="480"/>
      <c r="BZ184" s="480"/>
      <c r="CA184" s="480"/>
      <c r="CB184" s="480"/>
      <c r="CC184" s="479"/>
      <c r="CD184" s="481"/>
      <c r="CE184" s="480"/>
      <c r="CF184" s="480"/>
      <c r="CG184" s="480"/>
      <c r="CH184" s="479"/>
      <c r="CI184" s="482"/>
    </row>
    <row r="185" spans="1:87" s="478" customFormat="1" ht="4.5" customHeight="1" x14ac:dyDescent="0.2">
      <c r="A185" s="847"/>
      <c r="B185" s="1100"/>
      <c r="C185" s="1101"/>
      <c r="D185" s="1101"/>
      <c r="E185" s="1102"/>
      <c r="F185" s="1220"/>
      <c r="G185" s="1221"/>
      <c r="H185" s="1194"/>
      <c r="I185" s="1196"/>
      <c r="J185" s="1463"/>
      <c r="K185" s="1464"/>
      <c r="L185" s="1464"/>
      <c r="M185" s="1464"/>
      <c r="N185" s="1464"/>
      <c r="O185" s="1464"/>
      <c r="P185" s="1465"/>
      <c r="Q185" s="1194"/>
      <c r="R185" s="1195"/>
      <c r="S185" s="1196"/>
      <c r="T185" s="848"/>
      <c r="U185" s="847"/>
      <c r="V185" s="1123"/>
      <c r="W185" s="1123"/>
      <c r="X185" s="1123"/>
      <c r="Y185" s="1123"/>
      <c r="Z185" s="1123"/>
      <c r="AA185" s="1123"/>
      <c r="AB185" s="1123"/>
      <c r="AC185" s="1176"/>
      <c r="AD185" s="1177"/>
      <c r="AE185" s="1177"/>
      <c r="AF185" s="1177"/>
      <c r="AG185" s="1177"/>
      <c r="AH185" s="1177"/>
      <c r="AI185" s="1177"/>
      <c r="AJ185" s="1177"/>
      <c r="AK185" s="1177"/>
      <c r="AL185" s="1178"/>
      <c r="AM185" s="848"/>
      <c r="AN185" s="477"/>
      <c r="AO185" s="477"/>
      <c r="AP185" s="477"/>
      <c r="AQ185" s="477"/>
      <c r="AR185" s="477"/>
      <c r="AS185" s="477"/>
      <c r="AT185" s="477"/>
      <c r="AU185" s="477"/>
      <c r="AV185" s="477"/>
      <c r="AW185" s="477"/>
      <c r="AX185" s="477"/>
      <c r="AY185" s="477"/>
      <c r="AZ185" s="483"/>
      <c r="BA185" s="477"/>
      <c r="BB185" s="477"/>
      <c r="BC185" s="477"/>
      <c r="BD185" s="477"/>
      <c r="BE185" s="477"/>
      <c r="BF185" s="477"/>
      <c r="BG185" s="477"/>
      <c r="BH185" s="477"/>
      <c r="BI185" s="477"/>
      <c r="BJ185" s="477"/>
      <c r="BK185" s="477"/>
      <c r="BL185" s="477"/>
      <c r="BM185" s="477"/>
      <c r="BN185" s="477"/>
      <c r="BO185" s="477"/>
      <c r="BP185" s="477"/>
      <c r="BQ185" s="477"/>
      <c r="BR185" s="477"/>
      <c r="BS185" s="477"/>
      <c r="BT185" s="477"/>
      <c r="BU185" s="477"/>
      <c r="BV185" s="477"/>
      <c r="BW185" s="477"/>
      <c r="BX185" s="477"/>
      <c r="BY185" s="477"/>
      <c r="BZ185" s="477"/>
      <c r="CA185" s="477"/>
      <c r="CB185" s="477"/>
      <c r="CC185" s="477"/>
      <c r="CD185" s="477"/>
      <c r="CE185" s="477"/>
      <c r="CF185" s="477"/>
      <c r="CG185" s="477"/>
      <c r="CH185" s="477"/>
      <c r="CI185" s="482"/>
    </row>
    <row r="186" spans="1:87" s="478" customFormat="1" ht="3" customHeight="1" x14ac:dyDescent="0.2">
      <c r="A186" s="849"/>
      <c r="B186" s="843"/>
      <c r="C186" s="843"/>
      <c r="D186" s="843"/>
      <c r="E186" s="843"/>
      <c r="F186" s="843"/>
      <c r="G186" s="843"/>
      <c r="H186" s="843"/>
      <c r="I186" s="843"/>
      <c r="J186" s="843"/>
      <c r="K186" s="843"/>
      <c r="L186" s="843"/>
      <c r="M186" s="843"/>
      <c r="N186" s="843"/>
      <c r="O186" s="843"/>
      <c r="P186" s="843"/>
      <c r="Q186" s="843"/>
      <c r="R186" s="843"/>
      <c r="S186" s="843"/>
      <c r="T186" s="851"/>
      <c r="U186" s="849"/>
      <c r="V186" s="872"/>
      <c r="W186" s="872"/>
      <c r="X186" s="872"/>
      <c r="Y186" s="872"/>
      <c r="Z186" s="872"/>
      <c r="AA186" s="872"/>
      <c r="AB186" s="872"/>
      <c r="AC186" s="850"/>
      <c r="AD186" s="850"/>
      <c r="AE186" s="850"/>
      <c r="AF186" s="850"/>
      <c r="AG186" s="850"/>
      <c r="AH186" s="850"/>
      <c r="AI186" s="850"/>
      <c r="AJ186" s="850"/>
      <c r="AK186" s="850"/>
      <c r="AL186" s="850"/>
      <c r="AM186" s="851"/>
      <c r="AN186" s="477"/>
      <c r="AO186" s="477"/>
      <c r="AP186" s="477"/>
      <c r="AQ186" s="477"/>
      <c r="AR186" s="477"/>
      <c r="AS186" s="477"/>
      <c r="AT186" s="477"/>
      <c r="AU186" s="477"/>
      <c r="AV186" s="477"/>
      <c r="AW186" s="477"/>
      <c r="AX186" s="477"/>
      <c r="AY186" s="477"/>
      <c r="AZ186" s="481"/>
      <c r="BA186" s="480"/>
      <c r="BB186" s="480"/>
      <c r="BC186" s="480"/>
      <c r="BD186" s="480"/>
      <c r="BE186" s="480"/>
      <c r="BF186" s="480"/>
      <c r="BG186" s="480"/>
      <c r="BH186" s="480"/>
      <c r="BI186" s="480"/>
      <c r="BJ186" s="480"/>
      <c r="BK186" s="480"/>
      <c r="BL186" s="480"/>
      <c r="BM186" s="480"/>
      <c r="BN186" s="480"/>
      <c r="BO186" s="480"/>
      <c r="BP186" s="480"/>
      <c r="BQ186" s="480"/>
      <c r="BR186" s="480"/>
      <c r="BS186" s="480"/>
      <c r="BT186" s="480"/>
      <c r="BU186" s="480"/>
      <c r="BV186" s="480"/>
      <c r="BW186" s="480"/>
      <c r="BX186" s="480"/>
      <c r="BY186" s="480"/>
      <c r="BZ186" s="480"/>
      <c r="CA186" s="480"/>
      <c r="CB186" s="480"/>
      <c r="CC186" s="480"/>
      <c r="CD186" s="480"/>
      <c r="CE186" s="480"/>
      <c r="CF186" s="480"/>
      <c r="CG186" s="480"/>
      <c r="CH186" s="480"/>
      <c r="CI186" s="479" t="s">
        <v>6483</v>
      </c>
    </row>
    <row r="187" spans="1:87" s="478" customFormat="1" ht="4.5" customHeight="1" x14ac:dyDescent="0.2">
      <c r="A187" s="864"/>
      <c r="B187" s="864"/>
      <c r="C187" s="864"/>
      <c r="D187" s="864"/>
      <c r="E187" s="864"/>
      <c r="F187" s="864"/>
      <c r="G187" s="864"/>
      <c r="H187" s="864"/>
      <c r="I187" s="864"/>
      <c r="J187" s="864"/>
      <c r="K187" s="864"/>
      <c r="L187" s="864"/>
      <c r="M187" s="864"/>
      <c r="N187" s="864"/>
      <c r="O187" s="864"/>
      <c r="P187" s="864"/>
      <c r="Q187" s="864"/>
      <c r="R187" s="864"/>
      <c r="S187" s="864"/>
      <c r="T187" s="864"/>
      <c r="U187" s="864"/>
      <c r="V187" s="864"/>
      <c r="W187" s="864"/>
      <c r="X187" s="864"/>
      <c r="Y187" s="864"/>
      <c r="Z187" s="864"/>
      <c r="AA187" s="864"/>
      <c r="AB187" s="864"/>
      <c r="AC187" s="864"/>
      <c r="AD187" s="864"/>
      <c r="AE187" s="864"/>
      <c r="AF187" s="864"/>
      <c r="AG187" s="864"/>
      <c r="AH187" s="864"/>
      <c r="AI187" s="864"/>
      <c r="AJ187" s="864"/>
      <c r="AK187" s="864"/>
      <c r="AL187" s="864"/>
      <c r="AM187" s="864"/>
      <c r="AN187" s="477"/>
      <c r="AO187" s="477"/>
      <c r="AP187" s="477"/>
      <c r="AQ187" s="477"/>
      <c r="AR187" s="477"/>
      <c r="AS187" s="477"/>
      <c r="AT187" s="477"/>
      <c r="AU187" s="477"/>
      <c r="AV187" s="477"/>
      <c r="AW187" s="477"/>
      <c r="AX187" s="477"/>
      <c r="AY187" s="477"/>
    </row>
    <row r="188" spans="1:87" s="478" customFormat="1" ht="4.5" customHeight="1" x14ac:dyDescent="0.2">
      <c r="A188" s="864"/>
      <c r="B188" s="864"/>
      <c r="C188" s="864"/>
      <c r="D188" s="864"/>
      <c r="E188" s="864"/>
      <c r="F188" s="864"/>
      <c r="G188" s="864"/>
      <c r="H188" s="864"/>
      <c r="I188" s="864"/>
      <c r="J188" s="864"/>
      <c r="K188" s="864"/>
      <c r="L188" s="864"/>
      <c r="M188" s="864"/>
      <c r="N188" s="864"/>
      <c r="O188" s="864"/>
      <c r="P188" s="864"/>
      <c r="Q188" s="864"/>
      <c r="R188" s="864"/>
      <c r="S188" s="864"/>
      <c r="T188" s="864"/>
      <c r="U188" s="864"/>
      <c r="V188" s="864"/>
      <c r="W188" s="864"/>
      <c r="X188" s="864"/>
      <c r="Y188" s="864"/>
      <c r="Z188" s="864"/>
      <c r="AA188" s="864"/>
      <c r="AB188" s="864"/>
      <c r="AC188" s="864"/>
      <c r="AD188" s="864"/>
      <c r="AE188" s="864"/>
      <c r="AF188" s="864"/>
      <c r="AG188" s="864"/>
      <c r="AH188" s="864"/>
      <c r="AI188" s="864"/>
      <c r="AJ188" s="864"/>
      <c r="AK188" s="864"/>
      <c r="AL188" s="864"/>
      <c r="AM188" s="864"/>
      <c r="AN188" s="477"/>
      <c r="AO188" s="477"/>
      <c r="AP188" s="477"/>
      <c r="AQ188" s="477"/>
      <c r="AR188" s="477"/>
      <c r="AS188" s="477"/>
      <c r="AT188" s="477"/>
      <c r="AU188" s="477"/>
      <c r="AV188" s="477"/>
      <c r="AW188" s="477"/>
      <c r="AX188" s="477"/>
      <c r="AY188" s="477"/>
    </row>
    <row r="189" spans="1:87" s="478" customFormat="1" ht="6" customHeight="1" x14ac:dyDescent="0.2">
      <c r="A189" s="864"/>
      <c r="B189" s="864"/>
      <c r="C189" s="864"/>
      <c r="D189" s="864"/>
      <c r="E189" s="864"/>
      <c r="F189" s="864"/>
      <c r="G189" s="864"/>
      <c r="H189" s="864"/>
      <c r="I189" s="864"/>
      <c r="J189" s="864"/>
      <c r="K189" s="864"/>
      <c r="L189" s="864"/>
      <c r="M189" s="864"/>
      <c r="N189" s="864"/>
      <c r="O189" s="864"/>
      <c r="P189" s="864"/>
      <c r="Q189" s="864"/>
      <c r="R189" s="864"/>
      <c r="S189" s="864"/>
      <c r="T189" s="864"/>
      <c r="U189" s="864"/>
      <c r="V189" s="864"/>
      <c r="W189" s="864"/>
      <c r="X189" s="864"/>
      <c r="Y189" s="864"/>
      <c r="Z189" s="864"/>
      <c r="AA189" s="864"/>
      <c r="AB189" s="864"/>
      <c r="AC189" s="864"/>
      <c r="AD189" s="864"/>
      <c r="AE189" s="864"/>
      <c r="AF189" s="864"/>
      <c r="AG189" s="864"/>
      <c r="AH189" s="864"/>
      <c r="AI189" s="864"/>
      <c r="AJ189" s="864"/>
      <c r="AK189" s="864"/>
      <c r="AL189" s="864"/>
      <c r="AM189" s="864"/>
      <c r="AN189" s="477"/>
      <c r="AO189" s="477"/>
      <c r="AP189" s="477"/>
      <c r="AQ189" s="477"/>
      <c r="AR189" s="477"/>
      <c r="AS189" s="477"/>
      <c r="AT189" s="477"/>
      <c r="AU189" s="477"/>
      <c r="AV189" s="477"/>
      <c r="AW189" s="477"/>
      <c r="AX189" s="477"/>
      <c r="AY189" s="477"/>
    </row>
    <row r="190" spans="1:87" s="478" customFormat="1" ht="4.5" customHeight="1" x14ac:dyDescent="0.2">
      <c r="A190" s="477"/>
      <c r="B190" s="477"/>
      <c r="C190" s="477"/>
      <c r="D190" s="477"/>
      <c r="E190" s="477"/>
      <c r="F190" s="477"/>
      <c r="G190" s="477"/>
      <c r="H190" s="477"/>
      <c r="I190" s="477"/>
      <c r="J190" s="477"/>
      <c r="K190" s="477"/>
      <c r="L190" s="477"/>
      <c r="M190" s="477"/>
      <c r="N190" s="477"/>
      <c r="O190" s="477"/>
      <c r="P190" s="477"/>
      <c r="Q190" s="477"/>
      <c r="R190" s="477"/>
      <c r="S190" s="477"/>
      <c r="T190" s="477"/>
      <c r="U190" s="477"/>
      <c r="V190" s="477"/>
      <c r="W190" s="477"/>
      <c r="X190" s="477"/>
      <c r="Y190" s="477"/>
      <c r="Z190" s="477"/>
      <c r="AA190" s="477"/>
      <c r="AB190" s="477"/>
      <c r="AC190" s="477"/>
      <c r="AD190" s="477"/>
      <c r="AE190" s="477"/>
      <c r="AF190" s="477"/>
      <c r="AG190" s="477"/>
      <c r="AH190" s="477"/>
      <c r="AI190" s="477"/>
      <c r="AJ190" s="477"/>
      <c r="AK190" s="477"/>
      <c r="AL190" s="477"/>
      <c r="AM190" s="477"/>
      <c r="AN190" s="477"/>
      <c r="AO190" s="477"/>
      <c r="AP190" s="477"/>
      <c r="AQ190" s="477"/>
      <c r="AR190" s="477"/>
      <c r="AS190" s="477"/>
      <c r="AT190" s="477"/>
      <c r="AU190" s="477"/>
      <c r="AV190" s="477"/>
      <c r="AW190" s="477"/>
      <c r="AX190" s="477"/>
      <c r="AY190" s="477"/>
    </row>
    <row r="191" spans="1:87" s="478" customFormat="1" ht="4.5" customHeight="1" x14ac:dyDescent="0.2">
      <c r="A191" s="477"/>
      <c r="B191" s="477"/>
      <c r="C191" s="477"/>
      <c r="D191" s="477"/>
      <c r="E191" s="477"/>
      <c r="F191" s="477"/>
      <c r="G191" s="477"/>
      <c r="H191" s="477"/>
      <c r="I191" s="477"/>
      <c r="J191" s="477"/>
      <c r="K191" s="477"/>
      <c r="L191" s="477"/>
      <c r="M191" s="477"/>
      <c r="N191" s="477"/>
      <c r="O191" s="477"/>
      <c r="P191" s="477"/>
      <c r="Q191" s="477"/>
      <c r="R191" s="477"/>
      <c r="S191" s="477"/>
      <c r="T191" s="477"/>
      <c r="U191" s="477"/>
      <c r="V191" s="477"/>
      <c r="W191" s="477"/>
      <c r="X191" s="477"/>
      <c r="Y191" s="477"/>
      <c r="Z191" s="477"/>
      <c r="AA191" s="477"/>
      <c r="AB191" s="477"/>
      <c r="AC191" s="477"/>
      <c r="AD191" s="477"/>
      <c r="AE191" s="477"/>
      <c r="AF191" s="477"/>
      <c r="AG191" s="477"/>
      <c r="AH191" s="477"/>
      <c r="AI191" s="477"/>
      <c r="AJ191" s="477"/>
      <c r="AK191" s="477"/>
      <c r="AL191" s="477"/>
      <c r="AM191" s="477"/>
      <c r="AN191" s="477"/>
      <c r="AO191" s="477"/>
      <c r="AP191" s="477"/>
      <c r="AQ191" s="477"/>
      <c r="AR191" s="477"/>
      <c r="AS191" s="477"/>
      <c r="AT191" s="477"/>
      <c r="AU191" s="477"/>
      <c r="AV191" s="477"/>
      <c r="AW191" s="477"/>
      <c r="AX191" s="477"/>
      <c r="AY191" s="477"/>
    </row>
    <row r="192" spans="1:87" s="478" customFormat="1" ht="4.5" customHeight="1" x14ac:dyDescent="0.2">
      <c r="A192" s="477"/>
      <c r="B192" s="477"/>
      <c r="C192" s="477"/>
      <c r="D192" s="477"/>
      <c r="E192" s="477"/>
      <c r="F192" s="477"/>
      <c r="G192" s="477"/>
      <c r="H192" s="477"/>
      <c r="I192" s="477"/>
      <c r="J192" s="477"/>
      <c r="K192" s="477"/>
      <c r="L192" s="477"/>
      <c r="M192" s="477"/>
      <c r="N192" s="477"/>
      <c r="O192" s="477"/>
      <c r="P192" s="477"/>
      <c r="Q192" s="477"/>
      <c r="R192" s="477"/>
      <c r="S192" s="477"/>
      <c r="T192" s="477"/>
      <c r="U192" s="477"/>
      <c r="V192" s="477"/>
      <c r="W192" s="477"/>
      <c r="X192" s="477"/>
      <c r="Y192" s="477"/>
      <c r="Z192" s="477"/>
      <c r="AA192" s="477"/>
      <c r="AB192" s="477"/>
      <c r="AC192" s="477"/>
      <c r="AD192" s="477"/>
      <c r="AE192" s="477"/>
      <c r="AF192" s="477"/>
      <c r="AG192" s="477"/>
      <c r="AH192" s="477"/>
      <c r="AI192" s="477"/>
      <c r="AJ192" s="477"/>
      <c r="AK192" s="477"/>
      <c r="AL192" s="477"/>
      <c r="AM192" s="477"/>
      <c r="AN192" s="477"/>
      <c r="AO192" s="477"/>
      <c r="AP192" s="477"/>
      <c r="AQ192" s="477"/>
      <c r="AR192" s="477"/>
      <c r="AS192" s="477"/>
      <c r="AT192" s="477"/>
      <c r="AU192" s="477"/>
      <c r="AV192" s="477"/>
      <c r="AW192" s="477"/>
      <c r="AX192" s="477"/>
      <c r="AY192" s="477"/>
    </row>
    <row r="193" spans="1:51" s="478" customFormat="1" ht="4.5" customHeight="1" x14ac:dyDescent="0.2">
      <c r="A193" s="477"/>
      <c r="B193" s="477"/>
      <c r="C193" s="477"/>
      <c r="D193" s="477"/>
      <c r="E193" s="477"/>
      <c r="F193" s="477"/>
      <c r="G193" s="477"/>
      <c r="H193" s="477"/>
      <c r="I193" s="477"/>
      <c r="J193" s="477"/>
      <c r="K193" s="477"/>
      <c r="L193" s="477"/>
      <c r="M193" s="477"/>
      <c r="N193" s="477"/>
      <c r="O193" s="477"/>
      <c r="P193" s="477"/>
      <c r="Q193" s="477"/>
      <c r="R193" s="477"/>
      <c r="S193" s="477"/>
      <c r="T193" s="477"/>
      <c r="U193" s="477"/>
      <c r="V193" s="477"/>
      <c r="W193" s="477"/>
      <c r="X193" s="477"/>
      <c r="Y193" s="477"/>
      <c r="Z193" s="477"/>
      <c r="AA193" s="477"/>
      <c r="AB193" s="477"/>
      <c r="AC193" s="477"/>
      <c r="AD193" s="477"/>
      <c r="AE193" s="477"/>
      <c r="AF193" s="477"/>
      <c r="AG193" s="477"/>
      <c r="AH193" s="477"/>
      <c r="AI193" s="477"/>
      <c r="AJ193" s="477"/>
      <c r="AK193" s="477"/>
      <c r="AL193" s="477"/>
      <c r="AM193" s="477"/>
      <c r="AN193" s="477"/>
      <c r="AO193" s="477"/>
      <c r="AP193" s="477"/>
      <c r="AQ193" s="477"/>
      <c r="AR193" s="477"/>
      <c r="AS193" s="477"/>
      <c r="AT193" s="477"/>
      <c r="AU193" s="477"/>
      <c r="AV193" s="477"/>
      <c r="AW193" s="477"/>
      <c r="AX193" s="477"/>
      <c r="AY193" s="477"/>
    </row>
    <row r="194" spans="1:51" s="478" customFormat="1" ht="4.5" customHeight="1" x14ac:dyDescent="0.2">
      <c r="A194" s="477"/>
      <c r="B194" s="477"/>
      <c r="C194" s="477"/>
      <c r="D194" s="477"/>
      <c r="E194" s="477"/>
      <c r="F194" s="477"/>
      <c r="G194" s="477"/>
      <c r="H194" s="477"/>
      <c r="I194" s="477"/>
      <c r="J194" s="477"/>
      <c r="K194" s="477"/>
      <c r="L194" s="477"/>
      <c r="M194" s="477"/>
      <c r="N194" s="477"/>
      <c r="O194" s="477"/>
      <c r="P194" s="477"/>
      <c r="Q194" s="477"/>
      <c r="R194" s="477"/>
      <c r="S194" s="477"/>
      <c r="T194" s="477"/>
      <c r="U194" s="477"/>
      <c r="V194" s="477"/>
      <c r="W194" s="477"/>
      <c r="X194" s="477"/>
      <c r="Y194" s="477"/>
      <c r="Z194" s="477"/>
      <c r="AA194" s="477"/>
      <c r="AB194" s="477"/>
      <c r="AC194" s="477"/>
      <c r="AD194" s="477"/>
      <c r="AE194" s="477"/>
      <c r="AF194" s="477"/>
      <c r="AG194" s="477"/>
      <c r="AH194" s="477"/>
      <c r="AI194" s="477"/>
      <c r="AJ194" s="477"/>
      <c r="AK194" s="477"/>
      <c r="AL194" s="477"/>
      <c r="AM194" s="477"/>
      <c r="AN194" s="477"/>
      <c r="AO194" s="477"/>
      <c r="AP194" s="477"/>
      <c r="AQ194" s="477"/>
      <c r="AR194" s="477"/>
      <c r="AS194" s="477"/>
      <c r="AT194" s="477"/>
      <c r="AU194" s="477"/>
      <c r="AV194" s="477"/>
      <c r="AW194" s="477"/>
      <c r="AX194" s="477"/>
      <c r="AY194" s="477"/>
    </row>
    <row r="195" spans="1:51" s="478" customFormat="1" ht="4.5" customHeight="1" x14ac:dyDescent="0.2">
      <c r="A195" s="477"/>
      <c r="B195" s="477"/>
      <c r="C195" s="477"/>
      <c r="D195" s="477"/>
      <c r="E195" s="477"/>
      <c r="F195" s="477"/>
      <c r="G195" s="477"/>
      <c r="H195" s="477"/>
      <c r="I195" s="477"/>
      <c r="J195" s="477"/>
      <c r="K195" s="477"/>
      <c r="L195" s="477"/>
      <c r="M195" s="477"/>
      <c r="N195" s="477"/>
      <c r="O195" s="477"/>
      <c r="P195" s="477"/>
      <c r="Q195" s="477"/>
      <c r="R195" s="477"/>
      <c r="S195" s="477"/>
      <c r="T195" s="477"/>
      <c r="U195" s="477"/>
      <c r="V195" s="477"/>
      <c r="W195" s="477"/>
      <c r="X195" s="477"/>
      <c r="Y195" s="477"/>
      <c r="Z195" s="477"/>
      <c r="AA195" s="477"/>
      <c r="AB195" s="477"/>
      <c r="AC195" s="477"/>
      <c r="AD195" s="477"/>
      <c r="AE195" s="477"/>
      <c r="AF195" s="477"/>
      <c r="AG195" s="477"/>
      <c r="AH195" s="477"/>
      <c r="AI195" s="477"/>
      <c r="AJ195" s="477"/>
      <c r="AK195" s="477"/>
      <c r="AL195" s="477"/>
      <c r="AM195" s="477"/>
      <c r="AN195" s="477"/>
      <c r="AO195" s="477"/>
      <c r="AP195" s="477"/>
      <c r="AQ195" s="477"/>
      <c r="AR195" s="477"/>
      <c r="AS195" s="477"/>
      <c r="AT195" s="477"/>
      <c r="AU195" s="477"/>
      <c r="AV195" s="477"/>
      <c r="AW195" s="477"/>
      <c r="AX195" s="477"/>
      <c r="AY195" s="477"/>
    </row>
    <row r="196" spans="1:51" s="478" customFormat="1" ht="4.5" customHeight="1" x14ac:dyDescent="0.2">
      <c r="A196" s="477"/>
      <c r="B196" s="477"/>
      <c r="C196" s="477"/>
      <c r="D196" s="477"/>
      <c r="E196" s="477"/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477"/>
      <c r="U196" s="477"/>
      <c r="V196" s="477"/>
      <c r="W196" s="477"/>
      <c r="X196" s="477"/>
      <c r="Y196" s="477"/>
      <c r="Z196" s="477"/>
      <c r="AA196" s="477"/>
      <c r="AB196" s="477"/>
      <c r="AC196" s="477"/>
      <c r="AD196" s="477"/>
      <c r="AE196" s="477"/>
      <c r="AF196" s="477"/>
      <c r="AG196" s="477"/>
      <c r="AH196" s="477"/>
      <c r="AI196" s="477"/>
      <c r="AJ196" s="477"/>
      <c r="AK196" s="477"/>
      <c r="AL196" s="477"/>
      <c r="AM196" s="477"/>
      <c r="AN196" s="477"/>
      <c r="AO196" s="477"/>
      <c r="AP196" s="477"/>
      <c r="AQ196" s="477"/>
      <c r="AR196" s="477"/>
      <c r="AS196" s="477"/>
      <c r="AT196" s="477"/>
      <c r="AU196" s="477"/>
      <c r="AV196" s="477"/>
      <c r="AW196" s="477"/>
      <c r="AX196" s="477"/>
      <c r="AY196" s="477"/>
    </row>
    <row r="197" spans="1:51" s="478" customFormat="1" ht="4.5" customHeight="1" x14ac:dyDescent="0.2">
      <c r="A197" s="477"/>
      <c r="B197" s="477"/>
      <c r="C197" s="477"/>
      <c r="D197" s="477"/>
      <c r="E197" s="477"/>
      <c r="F197" s="477"/>
      <c r="G197" s="477"/>
      <c r="H197" s="477"/>
      <c r="I197" s="477"/>
      <c r="J197" s="477"/>
      <c r="K197" s="477"/>
      <c r="L197" s="477"/>
      <c r="M197" s="477"/>
      <c r="N197" s="477"/>
      <c r="O197" s="477"/>
      <c r="P197" s="477"/>
      <c r="Q197" s="477"/>
      <c r="R197" s="477"/>
      <c r="S197" s="477"/>
      <c r="T197" s="477"/>
      <c r="U197" s="477"/>
      <c r="V197" s="477"/>
      <c r="W197" s="477"/>
      <c r="X197" s="477"/>
      <c r="Y197" s="477"/>
      <c r="Z197" s="477"/>
      <c r="AA197" s="477"/>
      <c r="AB197" s="477"/>
      <c r="AC197" s="477"/>
      <c r="AD197" s="477"/>
      <c r="AE197" s="477"/>
      <c r="AF197" s="477"/>
      <c r="AG197" s="477"/>
      <c r="AH197" s="477"/>
      <c r="AI197" s="477"/>
      <c r="AJ197" s="477"/>
      <c r="AK197" s="477"/>
      <c r="AL197" s="477"/>
      <c r="AM197" s="477"/>
      <c r="AN197" s="477"/>
      <c r="AO197" s="477"/>
      <c r="AP197" s="477"/>
      <c r="AQ197" s="477"/>
      <c r="AR197" s="477"/>
      <c r="AS197" s="477"/>
      <c r="AT197" s="477"/>
      <c r="AU197" s="477"/>
      <c r="AV197" s="477"/>
      <c r="AW197" s="477"/>
      <c r="AX197" s="477"/>
      <c r="AY197" s="477"/>
    </row>
    <row r="198" spans="1:51" s="478" customFormat="1" ht="4.5" customHeight="1" x14ac:dyDescent="0.2">
      <c r="A198" s="477"/>
      <c r="B198" s="477"/>
      <c r="C198" s="477"/>
      <c r="D198" s="477"/>
      <c r="E198" s="477"/>
      <c r="F198" s="477"/>
      <c r="G198" s="477"/>
      <c r="H198" s="477"/>
      <c r="I198" s="477"/>
      <c r="J198" s="477"/>
      <c r="K198" s="477"/>
      <c r="L198" s="477"/>
      <c r="M198" s="477"/>
      <c r="N198" s="477"/>
      <c r="O198" s="477"/>
      <c r="P198" s="477"/>
      <c r="Q198" s="477"/>
      <c r="R198" s="477"/>
      <c r="S198" s="477"/>
      <c r="T198" s="477"/>
      <c r="U198" s="477"/>
      <c r="V198" s="477"/>
      <c r="W198" s="477"/>
      <c r="X198" s="477"/>
      <c r="Y198" s="477"/>
      <c r="Z198" s="477"/>
      <c r="AA198" s="477"/>
      <c r="AB198" s="477"/>
      <c r="AC198" s="477"/>
      <c r="AD198" s="477"/>
      <c r="AE198" s="477"/>
      <c r="AF198" s="477"/>
      <c r="AG198" s="477"/>
      <c r="AH198" s="477"/>
      <c r="AI198" s="477"/>
      <c r="AJ198" s="477"/>
      <c r="AK198" s="477"/>
      <c r="AL198" s="477"/>
      <c r="AM198" s="477"/>
      <c r="AN198" s="477"/>
      <c r="AO198" s="477"/>
      <c r="AP198" s="477"/>
      <c r="AQ198" s="477"/>
      <c r="AR198" s="477"/>
      <c r="AS198" s="477"/>
      <c r="AT198" s="477"/>
      <c r="AU198" s="477"/>
      <c r="AV198" s="477"/>
      <c r="AW198" s="477"/>
      <c r="AX198" s="477"/>
      <c r="AY198" s="477"/>
    </row>
    <row r="199" spans="1:51" s="478" customFormat="1" ht="4.5" customHeight="1" x14ac:dyDescent="0.2">
      <c r="A199" s="477"/>
      <c r="B199" s="477"/>
      <c r="C199" s="477"/>
      <c r="D199" s="477"/>
      <c r="E199" s="477"/>
      <c r="F199" s="477"/>
      <c r="G199" s="477"/>
      <c r="H199" s="477"/>
      <c r="I199" s="477"/>
      <c r="J199" s="477"/>
      <c r="K199" s="477"/>
      <c r="L199" s="477"/>
      <c r="M199" s="477"/>
      <c r="N199" s="477"/>
      <c r="O199" s="477"/>
      <c r="P199" s="477"/>
      <c r="Q199" s="477"/>
      <c r="R199" s="477"/>
      <c r="S199" s="477"/>
      <c r="T199" s="477"/>
      <c r="U199" s="477"/>
      <c r="V199" s="477"/>
      <c r="W199" s="477"/>
      <c r="X199" s="477"/>
      <c r="Y199" s="477"/>
      <c r="Z199" s="477"/>
      <c r="AA199" s="477"/>
      <c r="AB199" s="477"/>
      <c r="AC199" s="477"/>
      <c r="AD199" s="477"/>
      <c r="AE199" s="477"/>
      <c r="AF199" s="477"/>
      <c r="AG199" s="477"/>
      <c r="AH199" s="477"/>
      <c r="AI199" s="477"/>
      <c r="AJ199" s="477"/>
      <c r="AK199" s="477"/>
      <c r="AL199" s="477"/>
      <c r="AM199" s="477"/>
      <c r="AN199" s="477"/>
      <c r="AO199" s="477"/>
      <c r="AP199" s="477"/>
      <c r="AQ199" s="477"/>
      <c r="AR199" s="477"/>
      <c r="AS199" s="477"/>
      <c r="AT199" s="477"/>
      <c r="AU199" s="477"/>
      <c r="AV199" s="477"/>
      <c r="AW199" s="477"/>
      <c r="AX199" s="477"/>
      <c r="AY199" s="477"/>
    </row>
    <row r="200" spans="1:51" s="478" customFormat="1" ht="4.5" customHeight="1" x14ac:dyDescent="0.2">
      <c r="A200" s="477"/>
      <c r="B200" s="477"/>
      <c r="C200" s="477"/>
      <c r="D200" s="477"/>
      <c r="E200" s="477"/>
      <c r="F200" s="477"/>
      <c r="G200" s="477"/>
      <c r="H200" s="477"/>
      <c r="I200" s="477"/>
      <c r="J200" s="477"/>
      <c r="K200" s="477"/>
      <c r="L200" s="477"/>
      <c r="M200" s="477"/>
      <c r="N200" s="477"/>
      <c r="O200" s="477"/>
      <c r="P200" s="477"/>
      <c r="Q200" s="477"/>
      <c r="R200" s="477"/>
      <c r="S200" s="477"/>
      <c r="T200" s="477"/>
      <c r="U200" s="477"/>
      <c r="V200" s="477"/>
      <c r="W200" s="477"/>
      <c r="X200" s="477"/>
      <c r="Y200" s="477"/>
      <c r="Z200" s="477"/>
      <c r="AA200" s="477"/>
      <c r="AB200" s="477"/>
      <c r="AC200" s="477"/>
      <c r="AD200" s="477"/>
      <c r="AE200" s="477"/>
      <c r="AF200" s="477"/>
      <c r="AG200" s="477"/>
      <c r="AH200" s="477"/>
      <c r="AI200" s="477"/>
      <c r="AJ200" s="477"/>
      <c r="AK200" s="477"/>
      <c r="AL200" s="477"/>
      <c r="AM200" s="477"/>
      <c r="AN200" s="477"/>
      <c r="AO200" s="477"/>
      <c r="AP200" s="477"/>
      <c r="AQ200" s="477"/>
      <c r="AR200" s="477"/>
      <c r="AS200" s="477"/>
      <c r="AT200" s="477"/>
      <c r="AU200" s="477"/>
      <c r="AV200" s="477"/>
      <c r="AW200" s="477"/>
      <c r="AX200" s="477"/>
      <c r="AY200" s="477"/>
    </row>
    <row r="201" spans="1:51" s="478" customFormat="1" ht="4.5" customHeight="1" x14ac:dyDescent="0.2">
      <c r="A201" s="477"/>
      <c r="B201" s="477"/>
      <c r="C201" s="477"/>
      <c r="D201" s="477"/>
      <c r="E201" s="477"/>
      <c r="F201" s="477"/>
      <c r="G201" s="477"/>
      <c r="H201" s="477"/>
      <c r="I201" s="477"/>
      <c r="J201" s="477"/>
      <c r="K201" s="477"/>
      <c r="L201" s="477"/>
      <c r="M201" s="477"/>
      <c r="N201" s="477"/>
      <c r="O201" s="477"/>
      <c r="P201" s="477"/>
      <c r="Q201" s="477"/>
      <c r="R201" s="477"/>
      <c r="S201" s="477"/>
      <c r="T201" s="477"/>
      <c r="U201" s="477"/>
      <c r="V201" s="477"/>
      <c r="W201" s="477"/>
      <c r="X201" s="477"/>
      <c r="Y201" s="477"/>
      <c r="Z201" s="477"/>
      <c r="AA201" s="477"/>
      <c r="AB201" s="477"/>
      <c r="AC201" s="477"/>
      <c r="AD201" s="477"/>
      <c r="AE201" s="477"/>
      <c r="AF201" s="477"/>
      <c r="AG201" s="477"/>
      <c r="AH201" s="477"/>
      <c r="AI201" s="477"/>
      <c r="AJ201" s="477"/>
      <c r="AK201" s="477"/>
      <c r="AL201" s="477"/>
      <c r="AM201" s="477"/>
      <c r="AN201" s="477"/>
      <c r="AO201" s="477"/>
      <c r="AP201" s="477"/>
      <c r="AQ201" s="477"/>
      <c r="AR201" s="477"/>
      <c r="AS201" s="477"/>
      <c r="AT201" s="477"/>
      <c r="AU201" s="477"/>
      <c r="AV201" s="477"/>
      <c r="AW201" s="477"/>
      <c r="AX201" s="477"/>
      <c r="AY201" s="477"/>
    </row>
    <row r="202" spans="1:51" s="478" customFormat="1" ht="4.5" customHeight="1" x14ac:dyDescent="0.2">
      <c r="A202" s="477"/>
      <c r="B202" s="477"/>
      <c r="C202" s="477"/>
      <c r="D202" s="477"/>
      <c r="E202" s="477"/>
      <c r="F202" s="477"/>
      <c r="G202" s="477"/>
      <c r="H202" s="477"/>
      <c r="I202" s="477"/>
      <c r="J202" s="477"/>
      <c r="K202" s="477"/>
      <c r="L202" s="477"/>
      <c r="M202" s="477"/>
      <c r="N202" s="477"/>
      <c r="O202" s="477"/>
      <c r="P202" s="477"/>
      <c r="Q202" s="477"/>
      <c r="R202" s="477"/>
      <c r="S202" s="477"/>
      <c r="T202" s="477"/>
      <c r="U202" s="477"/>
      <c r="V202" s="477"/>
      <c r="W202" s="477"/>
      <c r="X202" s="477"/>
      <c r="Y202" s="477"/>
      <c r="Z202" s="477"/>
      <c r="AA202" s="477"/>
      <c r="AB202" s="477"/>
      <c r="AC202" s="477"/>
      <c r="AD202" s="477"/>
      <c r="AE202" s="477"/>
      <c r="AF202" s="477"/>
      <c r="AG202" s="477"/>
      <c r="AH202" s="477"/>
      <c r="AI202" s="477"/>
      <c r="AJ202" s="477"/>
      <c r="AK202" s="477"/>
      <c r="AL202" s="477"/>
      <c r="AM202" s="477"/>
      <c r="AN202" s="477"/>
      <c r="AO202" s="477"/>
      <c r="AP202" s="477"/>
      <c r="AQ202" s="477"/>
      <c r="AR202" s="477"/>
      <c r="AS202" s="477"/>
      <c r="AT202" s="477"/>
      <c r="AU202" s="477"/>
      <c r="AV202" s="477"/>
      <c r="AW202" s="477"/>
      <c r="AX202" s="477"/>
      <c r="AY202" s="477"/>
    </row>
    <row r="203" spans="1:51" s="478" customFormat="1" ht="4.5" customHeight="1" x14ac:dyDescent="0.2">
      <c r="A203" s="477"/>
      <c r="B203" s="477"/>
      <c r="C203" s="477"/>
      <c r="D203" s="477"/>
      <c r="E203" s="477"/>
      <c r="F203" s="477"/>
      <c r="G203" s="477"/>
      <c r="H203" s="477"/>
      <c r="I203" s="477"/>
      <c r="J203" s="477"/>
      <c r="K203" s="477"/>
      <c r="L203" s="477"/>
      <c r="M203" s="477"/>
      <c r="N203" s="477"/>
      <c r="O203" s="477"/>
      <c r="P203" s="477"/>
      <c r="Q203" s="477"/>
      <c r="R203" s="477"/>
      <c r="S203" s="477"/>
      <c r="T203" s="477"/>
      <c r="U203" s="477"/>
      <c r="V203" s="477"/>
      <c r="W203" s="477"/>
      <c r="X203" s="477"/>
      <c r="Y203" s="477"/>
      <c r="Z203" s="477"/>
      <c r="AA203" s="477"/>
      <c r="AB203" s="477"/>
      <c r="AC203" s="477"/>
      <c r="AD203" s="477"/>
      <c r="AE203" s="477"/>
      <c r="AF203" s="477"/>
      <c r="AG203" s="477"/>
      <c r="AH203" s="477"/>
      <c r="AI203" s="477"/>
      <c r="AJ203" s="477"/>
      <c r="AK203" s="477"/>
      <c r="AL203" s="477"/>
      <c r="AM203" s="477"/>
      <c r="AN203" s="477"/>
      <c r="AO203" s="477"/>
      <c r="AP203" s="477"/>
      <c r="AQ203" s="477"/>
      <c r="AR203" s="477"/>
      <c r="AS203" s="477"/>
      <c r="AT203" s="477"/>
      <c r="AU203" s="477"/>
      <c r="AV203" s="477"/>
      <c r="AW203" s="477"/>
      <c r="AX203" s="477"/>
      <c r="AY203" s="477"/>
    </row>
    <row r="204" spans="1:51" s="478" customFormat="1" ht="4.5" customHeight="1" x14ac:dyDescent="0.2">
      <c r="A204" s="477"/>
      <c r="B204" s="477"/>
      <c r="C204" s="477"/>
      <c r="D204" s="477"/>
      <c r="E204" s="477"/>
      <c r="F204" s="477"/>
      <c r="G204" s="477"/>
      <c r="H204" s="477"/>
      <c r="I204" s="477"/>
      <c r="J204" s="477"/>
      <c r="K204" s="477"/>
      <c r="L204" s="477"/>
      <c r="M204" s="477"/>
      <c r="N204" s="477"/>
      <c r="O204" s="477"/>
      <c r="P204" s="477"/>
      <c r="Q204" s="477"/>
      <c r="R204" s="477"/>
      <c r="S204" s="477"/>
      <c r="T204" s="477"/>
      <c r="U204" s="477"/>
      <c r="V204" s="477"/>
      <c r="W204" s="477"/>
      <c r="X204" s="477"/>
      <c r="Y204" s="477"/>
      <c r="Z204" s="477"/>
      <c r="AA204" s="477"/>
      <c r="AB204" s="477"/>
      <c r="AC204" s="477"/>
      <c r="AD204" s="477"/>
      <c r="AE204" s="477"/>
      <c r="AF204" s="477"/>
      <c r="AG204" s="477"/>
      <c r="AH204" s="477"/>
      <c r="AI204" s="477"/>
      <c r="AJ204" s="477"/>
      <c r="AK204" s="477"/>
      <c r="AL204" s="477"/>
      <c r="AM204" s="477"/>
      <c r="AN204" s="477"/>
      <c r="AO204" s="477"/>
      <c r="AP204" s="477"/>
      <c r="AQ204" s="477"/>
      <c r="AR204" s="477"/>
      <c r="AS204" s="477"/>
      <c r="AT204" s="477"/>
      <c r="AU204" s="477"/>
      <c r="AV204" s="477"/>
      <c r="AW204" s="477"/>
      <c r="AX204" s="477"/>
      <c r="AY204" s="477"/>
    </row>
    <row r="205" spans="1:51" s="478" customFormat="1" ht="4.5" customHeight="1" x14ac:dyDescent="0.2">
      <c r="A205" s="477"/>
      <c r="B205" s="477"/>
      <c r="C205" s="477"/>
      <c r="D205" s="477"/>
      <c r="E205" s="477"/>
      <c r="F205" s="477"/>
      <c r="G205" s="477"/>
      <c r="H205" s="477"/>
      <c r="I205" s="477"/>
      <c r="J205" s="477"/>
      <c r="K205" s="477"/>
      <c r="L205" s="477"/>
      <c r="M205" s="477"/>
      <c r="N205" s="477"/>
      <c r="O205" s="477"/>
      <c r="P205" s="477"/>
      <c r="Q205" s="477"/>
      <c r="R205" s="477"/>
      <c r="S205" s="477"/>
      <c r="T205" s="477"/>
      <c r="U205" s="477"/>
      <c r="V205" s="477"/>
      <c r="W205" s="477"/>
      <c r="X205" s="477"/>
      <c r="Y205" s="477"/>
      <c r="Z205" s="477"/>
      <c r="AA205" s="477"/>
      <c r="AB205" s="477"/>
      <c r="AC205" s="477"/>
      <c r="AD205" s="477"/>
      <c r="AE205" s="477"/>
      <c r="AF205" s="477"/>
      <c r="AG205" s="477"/>
      <c r="AH205" s="477"/>
      <c r="AI205" s="477"/>
      <c r="AJ205" s="477"/>
      <c r="AK205" s="477"/>
      <c r="AL205" s="477"/>
      <c r="AM205" s="477"/>
      <c r="AN205" s="477"/>
      <c r="AO205" s="477"/>
      <c r="AP205" s="477"/>
      <c r="AQ205" s="477"/>
      <c r="AR205" s="477"/>
      <c r="AS205" s="477"/>
      <c r="AT205" s="477"/>
      <c r="AU205" s="477"/>
      <c r="AV205" s="477"/>
      <c r="AW205" s="477"/>
      <c r="AX205" s="477"/>
      <c r="AY205" s="477"/>
    </row>
    <row r="206" spans="1:51" s="478" customFormat="1" ht="3.75" customHeight="1" x14ac:dyDescent="0.2">
      <c r="A206" s="477"/>
      <c r="B206" s="477"/>
      <c r="C206" s="477"/>
      <c r="D206" s="477"/>
      <c r="E206" s="477"/>
      <c r="F206" s="477"/>
      <c r="G206" s="477"/>
      <c r="H206" s="477"/>
      <c r="I206" s="477"/>
      <c r="J206" s="477"/>
      <c r="K206" s="477"/>
      <c r="L206" s="477"/>
      <c r="M206" s="477"/>
      <c r="N206" s="477"/>
      <c r="O206" s="477"/>
      <c r="P206" s="477"/>
      <c r="Q206" s="477"/>
      <c r="R206" s="477"/>
      <c r="S206" s="477"/>
      <c r="T206" s="477"/>
      <c r="U206" s="477"/>
      <c r="V206" s="477"/>
      <c r="W206" s="477"/>
      <c r="X206" s="477"/>
      <c r="Y206" s="477"/>
      <c r="Z206" s="477"/>
      <c r="AA206" s="477"/>
      <c r="AB206" s="477"/>
      <c r="AC206" s="477"/>
      <c r="AD206" s="477"/>
      <c r="AE206" s="477"/>
      <c r="AF206" s="477"/>
      <c r="AG206" s="477"/>
      <c r="AH206" s="477"/>
      <c r="AI206" s="477"/>
      <c r="AJ206" s="477"/>
      <c r="AK206" s="477"/>
      <c r="AL206" s="477"/>
      <c r="AM206" s="477"/>
      <c r="AN206" s="477"/>
      <c r="AO206" s="477"/>
      <c r="AP206" s="477"/>
      <c r="AQ206" s="477"/>
      <c r="AR206" s="477"/>
      <c r="AS206" s="477"/>
      <c r="AT206" s="477"/>
      <c r="AU206" s="477"/>
      <c r="AV206" s="477"/>
      <c r="AW206" s="477"/>
      <c r="AX206" s="477"/>
      <c r="AY206" s="477"/>
    </row>
    <row r="207" spans="1:51" s="478" customFormat="1" ht="4.5" customHeight="1" x14ac:dyDescent="0.2">
      <c r="A207" s="477"/>
      <c r="B207" s="477"/>
      <c r="C207" s="477"/>
      <c r="D207" s="477"/>
      <c r="E207" s="477"/>
      <c r="F207" s="477"/>
      <c r="G207" s="477"/>
      <c r="H207" s="477"/>
      <c r="I207" s="477"/>
      <c r="J207" s="477"/>
      <c r="K207" s="477"/>
      <c r="L207" s="477"/>
      <c r="M207" s="477"/>
      <c r="N207" s="477"/>
      <c r="O207" s="477"/>
      <c r="P207" s="477"/>
      <c r="Q207" s="477"/>
      <c r="R207" s="477"/>
      <c r="S207" s="477"/>
      <c r="T207" s="477"/>
      <c r="U207" s="477"/>
      <c r="V207" s="477"/>
      <c r="W207" s="477"/>
      <c r="X207" s="477"/>
      <c r="Y207" s="477"/>
      <c r="Z207" s="477"/>
      <c r="AA207" s="477"/>
      <c r="AB207" s="477"/>
      <c r="AC207" s="477"/>
      <c r="AD207" s="477"/>
      <c r="AE207" s="477"/>
      <c r="AF207" s="477"/>
      <c r="AG207" s="477"/>
      <c r="AH207" s="477"/>
      <c r="AI207" s="477"/>
      <c r="AJ207" s="477"/>
      <c r="AK207" s="477"/>
      <c r="AL207" s="477"/>
      <c r="AM207" s="477"/>
      <c r="AN207" s="477"/>
      <c r="AO207" s="477"/>
      <c r="AP207" s="477"/>
      <c r="AQ207" s="477"/>
      <c r="AR207" s="477"/>
      <c r="AS207" s="477"/>
      <c r="AT207" s="477"/>
      <c r="AU207" s="477"/>
      <c r="AV207" s="477"/>
      <c r="AW207" s="477"/>
      <c r="AX207" s="477"/>
      <c r="AY207" s="477"/>
    </row>
    <row r="208" spans="1:51" s="478" customFormat="1" ht="6" customHeight="1" x14ac:dyDescent="0.2">
      <c r="A208" s="477"/>
      <c r="B208" s="477"/>
      <c r="C208" s="477"/>
      <c r="D208" s="477"/>
      <c r="E208" s="477"/>
      <c r="F208" s="477"/>
      <c r="G208" s="477"/>
      <c r="H208" s="477"/>
      <c r="I208" s="477"/>
      <c r="J208" s="477"/>
      <c r="K208" s="477"/>
      <c r="L208" s="477"/>
      <c r="M208" s="477"/>
      <c r="N208" s="477"/>
      <c r="O208" s="477"/>
      <c r="P208" s="477"/>
      <c r="Q208" s="477"/>
      <c r="R208" s="477"/>
      <c r="S208" s="477"/>
      <c r="T208" s="477"/>
      <c r="U208" s="477"/>
      <c r="V208" s="477"/>
      <c r="W208" s="477"/>
      <c r="X208" s="477"/>
      <c r="Y208" s="477"/>
      <c r="Z208" s="477"/>
      <c r="AA208" s="477"/>
      <c r="AB208" s="477"/>
      <c r="AC208" s="477"/>
      <c r="AD208" s="477"/>
      <c r="AE208" s="477"/>
      <c r="AF208" s="477"/>
      <c r="AG208" s="477"/>
      <c r="AH208" s="477"/>
      <c r="AI208" s="477"/>
      <c r="AJ208" s="477"/>
      <c r="AK208" s="477"/>
      <c r="AL208" s="477"/>
      <c r="AM208" s="477"/>
      <c r="AN208" s="477"/>
      <c r="AO208" s="477"/>
      <c r="AP208" s="477"/>
      <c r="AQ208" s="477"/>
      <c r="AR208" s="477"/>
      <c r="AS208" s="477"/>
      <c r="AT208" s="477"/>
      <c r="AU208" s="477"/>
      <c r="AV208" s="477"/>
      <c r="AW208" s="477"/>
      <c r="AX208" s="477"/>
      <c r="AY208" s="477"/>
    </row>
    <row r="209" spans="1:51" s="478" customFormat="1" ht="4.5" customHeight="1" x14ac:dyDescent="0.2">
      <c r="A209" s="477"/>
      <c r="B209" s="477"/>
      <c r="C209" s="477"/>
      <c r="D209" s="477"/>
      <c r="E209" s="477"/>
      <c r="F209" s="477"/>
      <c r="G209" s="477"/>
      <c r="H209" s="477"/>
      <c r="I209" s="477"/>
      <c r="J209" s="477"/>
      <c r="K209" s="477"/>
      <c r="L209" s="477"/>
      <c r="M209" s="477"/>
      <c r="N209" s="477"/>
      <c r="O209" s="477"/>
      <c r="P209" s="477"/>
      <c r="Q209" s="477"/>
      <c r="R209" s="477"/>
      <c r="S209" s="477"/>
      <c r="T209" s="477"/>
      <c r="U209" s="477"/>
      <c r="V209" s="477"/>
      <c r="W209" s="477"/>
      <c r="X209" s="477"/>
      <c r="Y209" s="477"/>
      <c r="Z209" s="477"/>
      <c r="AA209" s="477"/>
      <c r="AB209" s="477"/>
      <c r="AC209" s="477"/>
      <c r="AD209" s="477"/>
      <c r="AE209" s="477"/>
      <c r="AF209" s="477"/>
      <c r="AG209" s="477"/>
      <c r="AH209" s="477"/>
      <c r="AI209" s="477"/>
      <c r="AJ209" s="477"/>
      <c r="AK209" s="477"/>
      <c r="AL209" s="477"/>
      <c r="AM209" s="477"/>
      <c r="AN209" s="477"/>
      <c r="AO209" s="477"/>
      <c r="AP209" s="477"/>
      <c r="AQ209" s="477"/>
      <c r="AR209" s="477"/>
      <c r="AS209" s="477"/>
      <c r="AT209" s="477"/>
      <c r="AU209" s="477"/>
      <c r="AV209" s="477"/>
      <c r="AW209" s="477"/>
      <c r="AX209" s="477"/>
      <c r="AY209" s="477"/>
    </row>
    <row r="210" spans="1:51" s="478" customFormat="1" ht="4.5" customHeight="1" x14ac:dyDescent="0.2">
      <c r="A210" s="477"/>
      <c r="B210" s="477"/>
      <c r="C210" s="477"/>
      <c r="D210" s="477"/>
      <c r="E210" s="477"/>
      <c r="F210" s="477"/>
      <c r="G210" s="477"/>
      <c r="H210" s="477"/>
      <c r="I210" s="477"/>
      <c r="J210" s="477"/>
      <c r="K210" s="477"/>
      <c r="L210" s="477"/>
      <c r="M210" s="477"/>
      <c r="N210" s="477"/>
      <c r="O210" s="477"/>
      <c r="P210" s="477"/>
      <c r="Q210" s="477"/>
      <c r="R210" s="477"/>
      <c r="S210" s="477"/>
      <c r="T210" s="477"/>
      <c r="U210" s="477"/>
      <c r="V210" s="477"/>
      <c r="W210" s="477"/>
      <c r="X210" s="477"/>
      <c r="Y210" s="477"/>
      <c r="Z210" s="477"/>
      <c r="AA210" s="477"/>
      <c r="AB210" s="477"/>
      <c r="AC210" s="477"/>
      <c r="AD210" s="477"/>
      <c r="AE210" s="477"/>
      <c r="AF210" s="477"/>
      <c r="AG210" s="477"/>
      <c r="AH210" s="477"/>
      <c r="AI210" s="477"/>
      <c r="AJ210" s="477"/>
      <c r="AK210" s="477"/>
      <c r="AL210" s="477"/>
      <c r="AM210" s="477"/>
      <c r="AN210" s="477"/>
      <c r="AO210" s="477"/>
      <c r="AP210" s="477"/>
      <c r="AQ210" s="477"/>
      <c r="AR210" s="477"/>
      <c r="AS210" s="477"/>
      <c r="AT210" s="477"/>
      <c r="AU210" s="477"/>
      <c r="AV210" s="477"/>
      <c r="AW210" s="477"/>
      <c r="AX210" s="477"/>
      <c r="AY210" s="477"/>
    </row>
    <row r="211" spans="1:51" s="478" customFormat="1" ht="4.5" customHeight="1" x14ac:dyDescent="0.2">
      <c r="A211" s="477"/>
      <c r="B211" s="477"/>
      <c r="C211" s="477"/>
      <c r="D211" s="477"/>
      <c r="E211" s="477"/>
      <c r="F211" s="477"/>
      <c r="G211" s="477"/>
      <c r="H211" s="477"/>
      <c r="I211" s="477"/>
      <c r="J211" s="477"/>
      <c r="K211" s="477"/>
      <c r="L211" s="477"/>
      <c r="M211" s="477"/>
      <c r="N211" s="477"/>
      <c r="O211" s="477"/>
      <c r="P211" s="477"/>
      <c r="Q211" s="477"/>
      <c r="R211" s="477"/>
      <c r="S211" s="477"/>
      <c r="T211" s="477"/>
      <c r="U211" s="477"/>
      <c r="V211" s="477"/>
      <c r="W211" s="477"/>
      <c r="X211" s="477"/>
      <c r="Y211" s="477"/>
      <c r="Z211" s="477"/>
      <c r="AA211" s="477"/>
      <c r="AB211" s="477"/>
      <c r="AC211" s="477"/>
      <c r="AD211" s="477"/>
      <c r="AE211" s="477"/>
      <c r="AF211" s="477"/>
      <c r="AG211" s="477"/>
      <c r="AH211" s="477"/>
      <c r="AI211" s="477"/>
      <c r="AJ211" s="477"/>
      <c r="AK211" s="477"/>
      <c r="AL211" s="477"/>
      <c r="AM211" s="477"/>
      <c r="AN211" s="477"/>
      <c r="AO211" s="477"/>
      <c r="AP211" s="477"/>
      <c r="AQ211" s="477"/>
      <c r="AR211" s="477"/>
      <c r="AS211" s="477"/>
      <c r="AT211" s="477"/>
      <c r="AU211" s="477"/>
      <c r="AV211" s="477"/>
      <c r="AW211" s="477"/>
      <c r="AX211" s="477"/>
      <c r="AY211" s="477"/>
    </row>
    <row r="212" spans="1:51" s="478" customFormat="1" ht="4.5" customHeight="1" x14ac:dyDescent="0.2">
      <c r="A212" s="477"/>
      <c r="B212" s="477"/>
      <c r="C212" s="477"/>
      <c r="D212" s="477"/>
      <c r="E212" s="477"/>
      <c r="F212" s="477"/>
      <c r="G212" s="477"/>
      <c r="H212" s="477"/>
      <c r="I212" s="477"/>
      <c r="J212" s="477"/>
      <c r="K212" s="477"/>
      <c r="L212" s="477"/>
      <c r="M212" s="477"/>
      <c r="N212" s="477"/>
      <c r="O212" s="477"/>
      <c r="P212" s="477"/>
      <c r="Q212" s="477"/>
      <c r="R212" s="477"/>
      <c r="S212" s="477"/>
      <c r="T212" s="477"/>
      <c r="U212" s="477"/>
      <c r="V212" s="477"/>
      <c r="W212" s="477"/>
      <c r="X212" s="477"/>
      <c r="Y212" s="477"/>
      <c r="Z212" s="477"/>
      <c r="AA212" s="477"/>
      <c r="AB212" s="477"/>
      <c r="AC212" s="477"/>
      <c r="AD212" s="477"/>
      <c r="AE212" s="477"/>
      <c r="AF212" s="477"/>
      <c r="AG212" s="477"/>
      <c r="AH212" s="477"/>
      <c r="AI212" s="477"/>
      <c r="AJ212" s="477"/>
      <c r="AK212" s="477"/>
      <c r="AL212" s="477"/>
      <c r="AM212" s="477"/>
      <c r="AN212" s="477"/>
      <c r="AO212" s="477"/>
      <c r="AP212" s="477"/>
      <c r="AQ212" s="477"/>
      <c r="AR212" s="477"/>
      <c r="AS212" s="477"/>
      <c r="AT212" s="477"/>
      <c r="AU212" s="477"/>
      <c r="AV212" s="477"/>
      <c r="AW212" s="477"/>
      <c r="AX212" s="477"/>
      <c r="AY212" s="477"/>
    </row>
    <row r="213" spans="1:51" s="478" customFormat="1" ht="4.5" customHeight="1" x14ac:dyDescent="0.2">
      <c r="A213" s="477"/>
      <c r="B213" s="477"/>
      <c r="C213" s="477"/>
      <c r="D213" s="477"/>
      <c r="E213" s="477"/>
      <c r="F213" s="477"/>
      <c r="G213" s="477"/>
      <c r="H213" s="477"/>
      <c r="I213" s="477"/>
      <c r="J213" s="477"/>
      <c r="K213" s="477"/>
      <c r="L213" s="477"/>
      <c r="M213" s="477"/>
      <c r="N213" s="477"/>
      <c r="O213" s="477"/>
      <c r="P213" s="477"/>
      <c r="Q213" s="477"/>
      <c r="R213" s="477"/>
      <c r="S213" s="477"/>
      <c r="T213" s="477"/>
      <c r="U213" s="477"/>
      <c r="V213" s="477"/>
      <c r="W213" s="477"/>
      <c r="X213" s="477"/>
      <c r="Y213" s="477"/>
      <c r="Z213" s="477"/>
      <c r="AA213" s="477"/>
      <c r="AB213" s="477"/>
      <c r="AC213" s="477"/>
      <c r="AD213" s="477"/>
      <c r="AE213" s="477"/>
      <c r="AF213" s="477"/>
      <c r="AG213" s="477"/>
      <c r="AH213" s="477"/>
      <c r="AI213" s="477"/>
      <c r="AJ213" s="477"/>
      <c r="AK213" s="477"/>
      <c r="AL213" s="477"/>
      <c r="AM213" s="477"/>
      <c r="AN213" s="477"/>
      <c r="AO213" s="477"/>
      <c r="AP213" s="477"/>
      <c r="AQ213" s="477"/>
      <c r="AR213" s="477"/>
      <c r="AS213" s="477"/>
      <c r="AT213" s="477"/>
      <c r="AU213" s="477"/>
      <c r="AV213" s="477"/>
      <c r="AW213" s="477"/>
      <c r="AX213" s="477"/>
      <c r="AY213" s="477"/>
    </row>
    <row r="214" spans="1:51" s="478" customFormat="1" ht="4.5" customHeight="1" x14ac:dyDescent="0.2">
      <c r="A214" s="477"/>
      <c r="B214" s="477"/>
      <c r="C214" s="477"/>
      <c r="D214" s="477"/>
      <c r="E214" s="477"/>
      <c r="F214" s="477"/>
      <c r="G214" s="477"/>
      <c r="H214" s="477"/>
      <c r="I214" s="477"/>
      <c r="J214" s="477"/>
      <c r="K214" s="477"/>
      <c r="L214" s="477"/>
      <c r="M214" s="477"/>
      <c r="N214" s="477"/>
      <c r="O214" s="477"/>
      <c r="P214" s="477"/>
      <c r="Q214" s="477"/>
      <c r="R214" s="477"/>
      <c r="S214" s="477"/>
      <c r="T214" s="477"/>
      <c r="U214" s="477"/>
      <c r="V214" s="477"/>
      <c r="W214" s="477"/>
      <c r="X214" s="477"/>
      <c r="Y214" s="477"/>
      <c r="Z214" s="477"/>
      <c r="AA214" s="477"/>
      <c r="AB214" s="477"/>
      <c r="AC214" s="477"/>
      <c r="AD214" s="477"/>
      <c r="AE214" s="477"/>
      <c r="AF214" s="477"/>
      <c r="AG214" s="477"/>
      <c r="AH214" s="477"/>
      <c r="AI214" s="477"/>
      <c r="AJ214" s="477"/>
      <c r="AK214" s="477"/>
      <c r="AL214" s="477"/>
      <c r="AM214" s="477"/>
      <c r="AN214" s="477"/>
      <c r="AO214" s="477"/>
      <c r="AP214" s="477"/>
      <c r="AQ214" s="477"/>
      <c r="AR214" s="477"/>
      <c r="AS214" s="477"/>
      <c r="AT214" s="477"/>
      <c r="AU214" s="477"/>
      <c r="AV214" s="477"/>
      <c r="AW214" s="477"/>
      <c r="AX214" s="477"/>
      <c r="AY214" s="477"/>
    </row>
    <row r="215" spans="1:51" s="478" customFormat="1" ht="4.5" customHeight="1" x14ac:dyDescent="0.2">
      <c r="A215" s="477"/>
      <c r="B215" s="477"/>
      <c r="C215" s="477"/>
      <c r="D215" s="477"/>
      <c r="E215" s="477"/>
      <c r="F215" s="477"/>
      <c r="G215" s="477"/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  <c r="V215" s="477"/>
      <c r="W215" s="477"/>
      <c r="X215" s="477"/>
      <c r="Y215" s="477"/>
      <c r="Z215" s="477"/>
      <c r="AA215" s="477"/>
      <c r="AB215" s="477"/>
      <c r="AC215" s="477"/>
      <c r="AD215" s="477"/>
      <c r="AE215" s="477"/>
      <c r="AF215" s="477"/>
      <c r="AG215" s="477"/>
      <c r="AH215" s="477"/>
      <c r="AI215" s="477"/>
      <c r="AJ215" s="477"/>
      <c r="AK215" s="477"/>
      <c r="AL215" s="477"/>
      <c r="AM215" s="477"/>
      <c r="AN215" s="477"/>
      <c r="AO215" s="477"/>
      <c r="AP215" s="477"/>
      <c r="AQ215" s="477"/>
      <c r="AR215" s="477"/>
      <c r="AS215" s="477"/>
      <c r="AT215" s="477"/>
      <c r="AU215" s="477"/>
      <c r="AV215" s="477"/>
      <c r="AW215" s="477"/>
      <c r="AX215" s="477"/>
      <c r="AY215" s="477"/>
    </row>
    <row r="216" spans="1:51" s="478" customFormat="1" ht="5.25" customHeight="1" x14ac:dyDescent="0.2">
      <c r="A216" s="477"/>
      <c r="B216" s="477"/>
      <c r="C216" s="477"/>
      <c r="D216" s="477"/>
      <c r="E216" s="477"/>
      <c r="F216" s="477"/>
      <c r="G216" s="477"/>
      <c r="H216" s="477"/>
      <c r="I216" s="477"/>
      <c r="J216" s="477"/>
      <c r="K216" s="477"/>
      <c r="L216" s="477"/>
      <c r="M216" s="477"/>
      <c r="N216" s="477"/>
      <c r="O216" s="477"/>
      <c r="P216" s="477"/>
      <c r="Q216" s="477"/>
      <c r="R216" s="477"/>
      <c r="S216" s="477"/>
      <c r="T216" s="477"/>
      <c r="U216" s="477"/>
      <c r="V216" s="477"/>
      <c r="W216" s="477"/>
      <c r="X216" s="477"/>
      <c r="Y216" s="477"/>
      <c r="Z216" s="477"/>
      <c r="AA216" s="477"/>
      <c r="AB216" s="477"/>
      <c r="AC216" s="477"/>
      <c r="AD216" s="477"/>
      <c r="AE216" s="477"/>
      <c r="AF216" s="477"/>
      <c r="AG216" s="477"/>
      <c r="AH216" s="477"/>
      <c r="AI216" s="477"/>
      <c r="AJ216" s="477"/>
      <c r="AK216" s="477"/>
      <c r="AL216" s="477"/>
      <c r="AM216" s="477"/>
      <c r="AN216" s="477"/>
      <c r="AO216" s="477"/>
      <c r="AP216" s="477"/>
      <c r="AQ216" s="477"/>
      <c r="AR216" s="477"/>
      <c r="AS216" s="477"/>
      <c r="AT216" s="477"/>
      <c r="AU216" s="477"/>
      <c r="AV216" s="477"/>
      <c r="AW216" s="477"/>
      <c r="AX216" s="477"/>
      <c r="AY216" s="477"/>
    </row>
    <row r="217" spans="1:51" s="478" customFormat="1" ht="4.5" customHeight="1" x14ac:dyDescent="0.2">
      <c r="A217" s="477"/>
      <c r="B217" s="477"/>
      <c r="C217" s="477"/>
      <c r="D217" s="477"/>
      <c r="E217" s="477"/>
      <c r="F217" s="477"/>
      <c r="G217" s="477"/>
      <c r="H217" s="477"/>
      <c r="I217" s="477"/>
      <c r="J217" s="477"/>
      <c r="K217" s="477"/>
      <c r="L217" s="477"/>
      <c r="M217" s="477"/>
      <c r="N217" s="477"/>
      <c r="O217" s="477"/>
      <c r="P217" s="477"/>
      <c r="Q217" s="477"/>
      <c r="R217" s="477"/>
      <c r="S217" s="477"/>
      <c r="T217" s="477"/>
      <c r="U217" s="477"/>
      <c r="V217" s="477"/>
      <c r="W217" s="477"/>
      <c r="X217" s="477"/>
      <c r="Y217" s="477"/>
      <c r="Z217" s="477"/>
      <c r="AA217" s="477"/>
      <c r="AB217" s="477"/>
      <c r="AC217" s="477"/>
      <c r="AD217" s="477"/>
      <c r="AE217" s="477"/>
      <c r="AF217" s="477"/>
      <c r="AG217" s="477"/>
      <c r="AH217" s="477"/>
      <c r="AI217" s="477"/>
      <c r="AJ217" s="477"/>
      <c r="AK217" s="477"/>
      <c r="AL217" s="477"/>
      <c r="AM217" s="477"/>
      <c r="AN217" s="477"/>
      <c r="AO217" s="477"/>
      <c r="AP217" s="477"/>
      <c r="AQ217" s="477"/>
      <c r="AR217" s="477"/>
      <c r="AS217" s="477"/>
      <c r="AT217" s="477"/>
      <c r="AU217" s="477"/>
      <c r="AV217" s="477"/>
      <c r="AW217" s="477"/>
      <c r="AX217" s="477"/>
      <c r="AY217" s="477"/>
    </row>
    <row r="218" spans="1:51" s="478" customFormat="1" ht="3.75" customHeight="1" x14ac:dyDescent="0.2">
      <c r="A218" s="477"/>
      <c r="B218" s="477"/>
      <c r="C218" s="477"/>
      <c r="D218" s="477"/>
      <c r="E218" s="477"/>
      <c r="F218" s="477"/>
      <c r="G218" s="477"/>
      <c r="H218" s="477"/>
      <c r="I218" s="477"/>
      <c r="J218" s="477"/>
      <c r="K218" s="477"/>
      <c r="L218" s="477"/>
      <c r="M218" s="477"/>
      <c r="N218" s="477"/>
      <c r="O218" s="477"/>
      <c r="P218" s="477"/>
      <c r="Q218" s="477"/>
      <c r="R218" s="477"/>
      <c r="S218" s="477"/>
      <c r="T218" s="477"/>
      <c r="U218" s="477"/>
      <c r="V218" s="477"/>
      <c r="W218" s="477"/>
      <c r="X218" s="477"/>
      <c r="Y218" s="477"/>
      <c r="Z218" s="477"/>
      <c r="AA218" s="477"/>
      <c r="AB218" s="477"/>
      <c r="AC218" s="477"/>
      <c r="AD218" s="477"/>
      <c r="AE218" s="477"/>
      <c r="AF218" s="477"/>
      <c r="AG218" s="477"/>
      <c r="AH218" s="477"/>
      <c r="AI218" s="477"/>
      <c r="AJ218" s="477"/>
      <c r="AK218" s="477"/>
      <c r="AL218" s="477"/>
      <c r="AM218" s="477"/>
      <c r="AN218" s="477"/>
      <c r="AO218" s="477"/>
      <c r="AP218" s="477"/>
      <c r="AQ218" s="477"/>
      <c r="AR218" s="477"/>
      <c r="AS218" s="477"/>
      <c r="AT218" s="477"/>
      <c r="AU218" s="477"/>
      <c r="AV218" s="477"/>
      <c r="AW218" s="477"/>
      <c r="AX218" s="477"/>
      <c r="AY218" s="477"/>
    </row>
    <row r="219" spans="1:51" s="478" customFormat="1" ht="4.5" customHeight="1" x14ac:dyDescent="0.2">
      <c r="A219" s="477"/>
      <c r="B219" s="477"/>
      <c r="C219" s="477"/>
      <c r="D219" s="477"/>
      <c r="E219" s="477"/>
      <c r="F219" s="477"/>
      <c r="G219" s="477"/>
      <c r="H219" s="477"/>
      <c r="I219" s="477"/>
      <c r="J219" s="477"/>
      <c r="K219" s="477"/>
      <c r="L219" s="477"/>
      <c r="M219" s="477"/>
      <c r="N219" s="477"/>
      <c r="O219" s="477"/>
      <c r="P219" s="477"/>
      <c r="Q219" s="477"/>
      <c r="R219" s="477"/>
      <c r="S219" s="477"/>
      <c r="T219" s="477"/>
      <c r="U219" s="477"/>
      <c r="V219" s="477"/>
      <c r="W219" s="477"/>
      <c r="X219" s="477"/>
      <c r="Y219" s="477"/>
      <c r="Z219" s="477"/>
      <c r="AA219" s="477"/>
      <c r="AB219" s="477"/>
      <c r="AC219" s="477"/>
      <c r="AD219" s="477"/>
      <c r="AE219" s="477"/>
      <c r="AF219" s="477"/>
      <c r="AG219" s="477"/>
      <c r="AH219" s="477"/>
      <c r="AI219" s="477"/>
      <c r="AJ219" s="477"/>
      <c r="AK219" s="477"/>
      <c r="AL219" s="477"/>
      <c r="AM219" s="477"/>
      <c r="AN219" s="477"/>
      <c r="AO219" s="477"/>
      <c r="AP219" s="477"/>
      <c r="AQ219" s="477"/>
      <c r="AR219" s="477"/>
      <c r="AS219" s="477"/>
      <c r="AT219" s="477"/>
      <c r="AU219" s="477"/>
      <c r="AV219" s="477"/>
      <c r="AW219" s="477"/>
      <c r="AX219" s="477"/>
      <c r="AY219" s="477"/>
    </row>
    <row r="220" spans="1:51" s="478" customFormat="1" ht="4.5" customHeight="1" x14ac:dyDescent="0.2">
      <c r="A220" s="477"/>
      <c r="B220" s="477"/>
      <c r="C220" s="477"/>
      <c r="D220" s="477"/>
      <c r="E220" s="477"/>
      <c r="F220" s="477"/>
      <c r="G220" s="477"/>
      <c r="H220" s="477"/>
      <c r="I220" s="477"/>
      <c r="J220" s="477"/>
      <c r="K220" s="477"/>
      <c r="L220" s="477"/>
      <c r="M220" s="477"/>
      <c r="N220" s="477"/>
      <c r="O220" s="477"/>
      <c r="P220" s="477"/>
      <c r="Q220" s="477"/>
      <c r="R220" s="477"/>
      <c r="S220" s="477"/>
      <c r="T220" s="477"/>
      <c r="U220" s="477"/>
      <c r="V220" s="477"/>
      <c r="W220" s="477"/>
      <c r="X220" s="477"/>
      <c r="Y220" s="477"/>
      <c r="Z220" s="477"/>
      <c r="AA220" s="477"/>
      <c r="AB220" s="477"/>
      <c r="AC220" s="477"/>
      <c r="AD220" s="477"/>
      <c r="AE220" s="477"/>
      <c r="AF220" s="477"/>
      <c r="AG220" s="477"/>
      <c r="AH220" s="477"/>
      <c r="AI220" s="477"/>
      <c r="AJ220" s="477"/>
      <c r="AK220" s="477"/>
      <c r="AL220" s="477"/>
      <c r="AM220" s="477"/>
      <c r="AN220" s="477"/>
      <c r="AO220" s="477"/>
      <c r="AP220" s="477"/>
      <c r="AQ220" s="477"/>
      <c r="AR220" s="477"/>
      <c r="AS220" s="477"/>
      <c r="AT220" s="477"/>
      <c r="AU220" s="477"/>
      <c r="AV220" s="477"/>
      <c r="AW220" s="477"/>
      <c r="AX220" s="477"/>
      <c r="AY220" s="477"/>
    </row>
    <row r="221" spans="1:51" s="478" customFormat="1" ht="4.5" customHeight="1" x14ac:dyDescent="0.2">
      <c r="A221" s="477"/>
      <c r="B221" s="477"/>
      <c r="C221" s="477"/>
      <c r="D221" s="477"/>
      <c r="E221" s="477"/>
      <c r="F221" s="477"/>
      <c r="G221" s="477"/>
      <c r="H221" s="477"/>
      <c r="I221" s="477"/>
      <c r="J221" s="477"/>
      <c r="K221" s="477"/>
      <c r="L221" s="477"/>
      <c r="M221" s="477"/>
      <c r="N221" s="477"/>
      <c r="O221" s="477"/>
      <c r="P221" s="477"/>
      <c r="Q221" s="477"/>
      <c r="R221" s="477"/>
      <c r="S221" s="477"/>
      <c r="T221" s="477"/>
      <c r="U221" s="477"/>
      <c r="V221" s="477"/>
      <c r="W221" s="477"/>
      <c r="X221" s="477"/>
      <c r="Y221" s="477"/>
      <c r="Z221" s="477"/>
      <c r="AA221" s="477"/>
      <c r="AB221" s="477"/>
      <c r="AC221" s="477"/>
      <c r="AD221" s="477"/>
      <c r="AE221" s="477"/>
      <c r="AF221" s="477"/>
      <c r="AG221" s="477"/>
      <c r="AH221" s="477"/>
      <c r="AI221" s="477"/>
      <c r="AJ221" s="477"/>
      <c r="AK221" s="477"/>
      <c r="AL221" s="477"/>
      <c r="AM221" s="477"/>
      <c r="AN221" s="477"/>
      <c r="AO221" s="477"/>
      <c r="AP221" s="477"/>
      <c r="AQ221" s="477"/>
      <c r="AR221" s="477"/>
      <c r="AS221" s="477"/>
      <c r="AT221" s="477"/>
      <c r="AU221" s="477"/>
      <c r="AV221" s="477"/>
      <c r="AW221" s="477"/>
      <c r="AX221" s="477"/>
      <c r="AY221" s="477"/>
    </row>
    <row r="222" spans="1:51" s="478" customFormat="1" ht="4.5" customHeight="1" x14ac:dyDescent="0.2">
      <c r="A222" s="477"/>
      <c r="B222" s="477"/>
      <c r="C222" s="477"/>
      <c r="D222" s="477"/>
      <c r="E222" s="477"/>
      <c r="F222" s="477"/>
      <c r="G222" s="477"/>
      <c r="H222" s="477"/>
      <c r="I222" s="477"/>
      <c r="J222" s="477"/>
      <c r="K222" s="477"/>
      <c r="L222" s="477"/>
      <c r="M222" s="477"/>
      <c r="N222" s="477"/>
      <c r="O222" s="477"/>
      <c r="P222" s="477"/>
      <c r="Q222" s="477"/>
      <c r="R222" s="477"/>
      <c r="S222" s="477"/>
      <c r="T222" s="477"/>
      <c r="U222" s="477"/>
      <c r="V222" s="477"/>
      <c r="W222" s="477"/>
      <c r="X222" s="477"/>
      <c r="Y222" s="477"/>
      <c r="Z222" s="477"/>
      <c r="AA222" s="477"/>
      <c r="AB222" s="477"/>
      <c r="AC222" s="477"/>
      <c r="AD222" s="477"/>
      <c r="AE222" s="477"/>
      <c r="AF222" s="477"/>
      <c r="AG222" s="477"/>
      <c r="AH222" s="477"/>
      <c r="AI222" s="477"/>
      <c r="AJ222" s="477"/>
      <c r="AK222" s="477"/>
      <c r="AL222" s="477"/>
      <c r="AM222" s="477"/>
      <c r="AN222" s="477"/>
      <c r="AO222" s="477"/>
      <c r="AP222" s="477"/>
      <c r="AQ222" s="477"/>
      <c r="AR222" s="477"/>
      <c r="AS222" s="477"/>
      <c r="AT222" s="477"/>
      <c r="AU222" s="477"/>
      <c r="AV222" s="477"/>
      <c r="AW222" s="477"/>
      <c r="AX222" s="477"/>
      <c r="AY222" s="477"/>
    </row>
    <row r="223" spans="1:51" s="478" customFormat="1" ht="2.25" customHeight="1" x14ac:dyDescent="0.2">
      <c r="A223" s="477"/>
      <c r="B223" s="477"/>
      <c r="C223" s="477"/>
      <c r="D223" s="477"/>
      <c r="E223" s="477"/>
      <c r="F223" s="477"/>
      <c r="G223" s="477"/>
      <c r="H223" s="477"/>
      <c r="I223" s="477"/>
      <c r="J223" s="477"/>
      <c r="K223" s="477"/>
      <c r="L223" s="477"/>
      <c r="M223" s="477"/>
      <c r="N223" s="477"/>
      <c r="O223" s="477"/>
      <c r="P223" s="477"/>
      <c r="Q223" s="477"/>
      <c r="R223" s="477"/>
      <c r="S223" s="477"/>
      <c r="T223" s="477"/>
      <c r="U223" s="477"/>
      <c r="V223" s="477"/>
      <c r="W223" s="477"/>
      <c r="X223" s="477"/>
      <c r="Y223" s="477"/>
      <c r="Z223" s="477"/>
      <c r="AA223" s="477"/>
      <c r="AB223" s="477"/>
      <c r="AC223" s="477"/>
      <c r="AD223" s="477"/>
      <c r="AE223" s="477"/>
      <c r="AF223" s="477"/>
      <c r="AG223" s="477"/>
      <c r="AH223" s="477"/>
      <c r="AI223" s="477"/>
      <c r="AJ223" s="477"/>
      <c r="AK223" s="477"/>
      <c r="AL223" s="477"/>
      <c r="AM223" s="477"/>
      <c r="AN223" s="477"/>
      <c r="AO223" s="477"/>
      <c r="AP223" s="477"/>
      <c r="AQ223" s="477"/>
      <c r="AR223" s="477"/>
      <c r="AS223" s="477"/>
      <c r="AT223" s="477"/>
      <c r="AU223" s="477"/>
      <c r="AV223" s="477"/>
      <c r="AW223" s="477"/>
      <c r="AX223" s="477"/>
      <c r="AY223" s="477"/>
    </row>
    <row r="224" spans="1:51" s="478" customFormat="1" ht="4.5" customHeight="1" x14ac:dyDescent="0.2">
      <c r="A224" s="477"/>
      <c r="B224" s="477"/>
      <c r="C224" s="477"/>
      <c r="D224" s="477"/>
      <c r="E224" s="477"/>
      <c r="F224" s="477"/>
      <c r="G224" s="477"/>
      <c r="H224" s="477"/>
      <c r="I224" s="477"/>
      <c r="J224" s="477"/>
      <c r="K224" s="477"/>
      <c r="L224" s="477"/>
      <c r="M224" s="477"/>
      <c r="N224" s="477"/>
      <c r="O224" s="477"/>
      <c r="P224" s="477"/>
      <c r="Q224" s="477"/>
      <c r="R224" s="477"/>
      <c r="S224" s="477"/>
      <c r="T224" s="477"/>
      <c r="U224" s="477"/>
      <c r="V224" s="477"/>
      <c r="W224" s="477"/>
      <c r="X224" s="477"/>
      <c r="Y224" s="477"/>
      <c r="Z224" s="477"/>
      <c r="AA224" s="477"/>
      <c r="AB224" s="477"/>
      <c r="AC224" s="477"/>
      <c r="AD224" s="477"/>
      <c r="AE224" s="477"/>
      <c r="AF224" s="477"/>
      <c r="AG224" s="477"/>
      <c r="AH224" s="477"/>
      <c r="AI224" s="477"/>
      <c r="AJ224" s="477"/>
      <c r="AK224" s="477"/>
      <c r="AL224" s="477"/>
      <c r="AM224" s="477"/>
      <c r="AN224" s="477"/>
      <c r="AO224" s="477"/>
      <c r="AP224" s="477"/>
      <c r="AQ224" s="477"/>
      <c r="AR224" s="477"/>
      <c r="AS224" s="477"/>
      <c r="AT224" s="477"/>
      <c r="AU224" s="477"/>
      <c r="AV224" s="477"/>
      <c r="AW224" s="477"/>
      <c r="AX224" s="477"/>
      <c r="AY224" s="477"/>
    </row>
    <row r="225" spans="1:51" s="478" customFormat="1" ht="4.5" customHeight="1" x14ac:dyDescent="0.2">
      <c r="A225" s="477"/>
      <c r="B225" s="477"/>
      <c r="C225" s="477"/>
      <c r="D225" s="477"/>
      <c r="E225" s="477"/>
      <c r="F225" s="477"/>
      <c r="G225" s="477"/>
      <c r="H225" s="477"/>
      <c r="I225" s="477"/>
      <c r="J225" s="477"/>
      <c r="K225" s="477"/>
      <c r="L225" s="477"/>
      <c r="M225" s="477"/>
      <c r="N225" s="477"/>
      <c r="O225" s="477"/>
      <c r="P225" s="477"/>
      <c r="Q225" s="477"/>
      <c r="R225" s="477"/>
      <c r="S225" s="477"/>
      <c r="T225" s="477"/>
      <c r="U225" s="477"/>
      <c r="V225" s="477"/>
      <c r="W225" s="477"/>
      <c r="X225" s="477"/>
      <c r="Y225" s="477"/>
      <c r="Z225" s="477"/>
      <c r="AA225" s="477"/>
      <c r="AB225" s="477"/>
      <c r="AC225" s="477"/>
      <c r="AD225" s="477"/>
      <c r="AE225" s="477"/>
      <c r="AF225" s="477"/>
      <c r="AG225" s="477"/>
      <c r="AH225" s="477"/>
      <c r="AI225" s="477"/>
      <c r="AJ225" s="477"/>
      <c r="AK225" s="477"/>
      <c r="AL225" s="477"/>
      <c r="AM225" s="477"/>
      <c r="AN225" s="477"/>
      <c r="AO225" s="477"/>
      <c r="AP225" s="477"/>
      <c r="AQ225" s="477"/>
      <c r="AR225" s="477"/>
      <c r="AS225" s="477"/>
      <c r="AT225" s="477"/>
      <c r="AU225" s="477"/>
      <c r="AV225" s="477"/>
      <c r="AW225" s="477"/>
      <c r="AX225" s="477"/>
      <c r="AY225" s="477"/>
    </row>
    <row r="226" spans="1:51" s="478" customFormat="1" ht="4.5" customHeight="1" x14ac:dyDescent="0.2">
      <c r="A226" s="477"/>
      <c r="B226" s="477"/>
      <c r="C226" s="477"/>
      <c r="D226" s="477"/>
      <c r="E226" s="477"/>
      <c r="F226" s="477"/>
      <c r="G226" s="477"/>
      <c r="H226" s="477"/>
      <c r="I226" s="477"/>
      <c r="J226" s="477"/>
      <c r="K226" s="477"/>
      <c r="L226" s="477"/>
      <c r="M226" s="477"/>
      <c r="N226" s="477"/>
      <c r="O226" s="477"/>
      <c r="P226" s="477"/>
      <c r="Q226" s="477"/>
      <c r="R226" s="477"/>
      <c r="S226" s="477"/>
      <c r="T226" s="477"/>
      <c r="U226" s="477"/>
      <c r="V226" s="477"/>
      <c r="W226" s="477"/>
      <c r="X226" s="477"/>
      <c r="Y226" s="477"/>
      <c r="Z226" s="477"/>
      <c r="AA226" s="477"/>
      <c r="AB226" s="477"/>
      <c r="AC226" s="477"/>
      <c r="AD226" s="477"/>
      <c r="AE226" s="477"/>
      <c r="AF226" s="477"/>
      <c r="AG226" s="477"/>
      <c r="AH226" s="477"/>
      <c r="AI226" s="477"/>
      <c r="AJ226" s="477"/>
      <c r="AK226" s="477"/>
      <c r="AL226" s="477"/>
      <c r="AM226" s="477"/>
      <c r="AN226" s="477"/>
      <c r="AO226" s="477"/>
      <c r="AP226" s="477"/>
      <c r="AQ226" s="477"/>
      <c r="AR226" s="477"/>
      <c r="AS226" s="477"/>
      <c r="AT226" s="477"/>
      <c r="AU226" s="477"/>
      <c r="AV226" s="477"/>
      <c r="AW226" s="477"/>
      <c r="AX226" s="477"/>
      <c r="AY226" s="477"/>
    </row>
    <row r="227" spans="1:51" s="478" customFormat="1" ht="4.5" customHeight="1" x14ac:dyDescent="0.2">
      <c r="A227" s="477"/>
      <c r="B227" s="477"/>
      <c r="C227" s="477"/>
      <c r="D227" s="477"/>
      <c r="E227" s="477"/>
      <c r="F227" s="477"/>
      <c r="G227" s="477"/>
      <c r="H227" s="477"/>
      <c r="I227" s="477"/>
      <c r="J227" s="477"/>
      <c r="K227" s="477"/>
      <c r="L227" s="477"/>
      <c r="M227" s="477"/>
      <c r="N227" s="477"/>
      <c r="O227" s="477"/>
      <c r="P227" s="477"/>
      <c r="Q227" s="477"/>
      <c r="R227" s="477"/>
      <c r="S227" s="477"/>
      <c r="T227" s="477"/>
      <c r="U227" s="477"/>
      <c r="V227" s="477"/>
      <c r="W227" s="477"/>
      <c r="X227" s="477"/>
      <c r="Y227" s="477"/>
      <c r="Z227" s="477"/>
      <c r="AA227" s="477"/>
      <c r="AB227" s="477"/>
      <c r="AC227" s="477"/>
      <c r="AD227" s="477"/>
      <c r="AE227" s="477"/>
      <c r="AF227" s="477"/>
      <c r="AG227" s="477"/>
      <c r="AH227" s="477"/>
      <c r="AI227" s="477"/>
      <c r="AJ227" s="477"/>
      <c r="AK227" s="477"/>
      <c r="AL227" s="477"/>
      <c r="AM227" s="477"/>
      <c r="AN227" s="477"/>
      <c r="AO227" s="477"/>
      <c r="AP227" s="477"/>
      <c r="AQ227" s="477"/>
      <c r="AR227" s="477"/>
      <c r="AS227" s="477"/>
      <c r="AT227" s="477"/>
      <c r="AU227" s="477"/>
      <c r="AV227" s="477"/>
      <c r="AW227" s="477"/>
      <c r="AX227" s="477"/>
      <c r="AY227" s="477"/>
    </row>
    <row r="228" spans="1:51" s="478" customFormat="1" ht="4.5" customHeight="1" x14ac:dyDescent="0.2">
      <c r="A228" s="477"/>
      <c r="B228" s="477"/>
      <c r="C228" s="477"/>
      <c r="D228" s="477"/>
      <c r="E228" s="477"/>
      <c r="F228" s="477"/>
      <c r="G228" s="477"/>
      <c r="H228" s="477"/>
      <c r="I228" s="477"/>
      <c r="J228" s="477"/>
      <c r="K228" s="477"/>
      <c r="L228" s="477"/>
      <c r="M228" s="477"/>
      <c r="N228" s="477"/>
      <c r="O228" s="477"/>
      <c r="P228" s="477"/>
      <c r="Q228" s="477"/>
      <c r="R228" s="477"/>
      <c r="S228" s="477"/>
      <c r="T228" s="477"/>
      <c r="U228" s="477"/>
      <c r="V228" s="477"/>
      <c r="W228" s="477"/>
      <c r="X228" s="477"/>
      <c r="Y228" s="477"/>
      <c r="Z228" s="477"/>
      <c r="AA228" s="477"/>
      <c r="AB228" s="477"/>
      <c r="AC228" s="477"/>
      <c r="AD228" s="477"/>
      <c r="AE228" s="477"/>
      <c r="AF228" s="477"/>
      <c r="AG228" s="477"/>
      <c r="AH228" s="477"/>
      <c r="AI228" s="477"/>
      <c r="AJ228" s="477"/>
      <c r="AK228" s="477"/>
      <c r="AL228" s="477"/>
      <c r="AM228" s="477"/>
      <c r="AN228" s="477"/>
      <c r="AO228" s="477"/>
      <c r="AP228" s="477"/>
      <c r="AQ228" s="477"/>
      <c r="AR228" s="477"/>
      <c r="AS228" s="477"/>
      <c r="AT228" s="477"/>
      <c r="AU228" s="477"/>
      <c r="AV228" s="477"/>
      <c r="AW228" s="477"/>
      <c r="AX228" s="477"/>
      <c r="AY228" s="477"/>
    </row>
    <row r="229" spans="1:51" s="478" customFormat="1" ht="4.5" customHeight="1" x14ac:dyDescent="0.2">
      <c r="A229" s="477"/>
      <c r="B229" s="477"/>
      <c r="C229" s="477"/>
      <c r="D229" s="477"/>
      <c r="E229" s="477"/>
      <c r="F229" s="477"/>
      <c r="G229" s="477"/>
      <c r="H229" s="477"/>
      <c r="I229" s="477"/>
      <c r="J229" s="477"/>
      <c r="K229" s="477"/>
      <c r="L229" s="477"/>
      <c r="M229" s="477"/>
      <c r="N229" s="477"/>
      <c r="O229" s="477"/>
      <c r="P229" s="477"/>
      <c r="Q229" s="477"/>
      <c r="R229" s="477"/>
      <c r="S229" s="477"/>
      <c r="T229" s="477"/>
      <c r="U229" s="477"/>
      <c r="V229" s="477"/>
      <c r="W229" s="477"/>
      <c r="X229" s="477"/>
      <c r="Y229" s="477"/>
      <c r="Z229" s="477"/>
      <c r="AA229" s="477"/>
      <c r="AB229" s="477"/>
      <c r="AC229" s="477"/>
      <c r="AD229" s="477"/>
      <c r="AE229" s="477"/>
      <c r="AF229" s="477"/>
      <c r="AG229" s="477"/>
      <c r="AH229" s="477"/>
      <c r="AI229" s="477"/>
      <c r="AJ229" s="477"/>
      <c r="AK229" s="477"/>
      <c r="AL229" s="477"/>
      <c r="AM229" s="477"/>
      <c r="AN229" s="477"/>
      <c r="AO229" s="477"/>
      <c r="AP229" s="477"/>
      <c r="AQ229" s="477"/>
      <c r="AR229" s="477"/>
      <c r="AS229" s="477"/>
      <c r="AT229" s="477"/>
      <c r="AU229" s="477"/>
      <c r="AV229" s="477"/>
      <c r="AW229" s="477"/>
      <c r="AX229" s="477"/>
      <c r="AY229" s="477"/>
    </row>
    <row r="230" spans="1:51" s="478" customFormat="1" ht="4.5" customHeight="1" x14ac:dyDescent="0.2">
      <c r="A230" s="477"/>
      <c r="B230" s="477"/>
      <c r="C230" s="477"/>
      <c r="D230" s="477"/>
      <c r="E230" s="477"/>
      <c r="F230" s="477"/>
      <c r="G230" s="477"/>
      <c r="H230" s="477"/>
      <c r="I230" s="477"/>
      <c r="J230" s="477"/>
      <c r="K230" s="477"/>
      <c r="L230" s="477"/>
      <c r="M230" s="477"/>
      <c r="N230" s="477"/>
      <c r="O230" s="477"/>
      <c r="P230" s="477"/>
      <c r="Q230" s="477"/>
      <c r="R230" s="477"/>
      <c r="S230" s="477"/>
      <c r="T230" s="477"/>
      <c r="U230" s="477"/>
      <c r="V230" s="477"/>
      <c r="W230" s="477"/>
      <c r="X230" s="477"/>
      <c r="Y230" s="477"/>
      <c r="Z230" s="477"/>
      <c r="AA230" s="477"/>
      <c r="AB230" s="477"/>
      <c r="AC230" s="477"/>
      <c r="AD230" s="477"/>
      <c r="AE230" s="477"/>
      <c r="AF230" s="477"/>
      <c r="AG230" s="477"/>
      <c r="AH230" s="477"/>
      <c r="AI230" s="477"/>
      <c r="AJ230" s="477"/>
      <c r="AK230" s="477"/>
      <c r="AL230" s="477"/>
      <c r="AM230" s="477"/>
      <c r="AN230" s="477"/>
      <c r="AO230" s="477"/>
      <c r="AP230" s="477"/>
      <c r="AQ230" s="477"/>
      <c r="AR230" s="477"/>
      <c r="AS230" s="477"/>
      <c r="AT230" s="477"/>
      <c r="AU230" s="477"/>
      <c r="AV230" s="477"/>
      <c r="AW230" s="477"/>
      <c r="AX230" s="477"/>
      <c r="AY230" s="477"/>
    </row>
    <row r="231" spans="1:51" s="478" customFormat="1" ht="4.5" customHeight="1" x14ac:dyDescent="0.2">
      <c r="A231" s="477"/>
      <c r="B231" s="477"/>
      <c r="C231" s="477"/>
      <c r="D231" s="477"/>
      <c r="E231" s="477"/>
      <c r="F231" s="477"/>
      <c r="G231" s="477"/>
      <c r="H231" s="477"/>
      <c r="I231" s="477"/>
      <c r="J231" s="477"/>
      <c r="K231" s="477"/>
      <c r="L231" s="477"/>
      <c r="M231" s="477"/>
      <c r="N231" s="477"/>
      <c r="O231" s="477"/>
      <c r="P231" s="477"/>
      <c r="Q231" s="477"/>
      <c r="R231" s="477"/>
      <c r="S231" s="477"/>
      <c r="T231" s="477"/>
      <c r="U231" s="477"/>
      <c r="V231" s="477"/>
      <c r="W231" s="477"/>
      <c r="X231" s="477"/>
      <c r="Y231" s="477"/>
      <c r="Z231" s="477"/>
      <c r="AA231" s="477"/>
      <c r="AB231" s="477"/>
      <c r="AC231" s="477"/>
      <c r="AD231" s="477"/>
      <c r="AE231" s="477"/>
      <c r="AF231" s="477"/>
      <c r="AG231" s="477"/>
      <c r="AH231" s="477"/>
      <c r="AI231" s="477"/>
      <c r="AJ231" s="477"/>
      <c r="AK231" s="477"/>
      <c r="AL231" s="477"/>
      <c r="AM231" s="477"/>
      <c r="AN231" s="477"/>
      <c r="AO231" s="477"/>
      <c r="AP231" s="477"/>
      <c r="AQ231" s="477"/>
      <c r="AR231" s="477"/>
      <c r="AS231" s="477"/>
      <c r="AT231" s="477"/>
      <c r="AU231" s="477"/>
      <c r="AV231" s="477"/>
      <c r="AW231" s="477"/>
      <c r="AX231" s="477"/>
      <c r="AY231" s="477"/>
    </row>
    <row r="232" spans="1:51" s="478" customFormat="1" ht="2.25" customHeight="1" x14ac:dyDescent="0.2">
      <c r="A232" s="477"/>
      <c r="B232" s="477"/>
      <c r="C232" s="477"/>
      <c r="D232" s="477"/>
      <c r="E232" s="477"/>
      <c r="F232" s="477"/>
      <c r="G232" s="477"/>
      <c r="H232" s="477"/>
      <c r="I232" s="477"/>
      <c r="J232" s="477"/>
      <c r="K232" s="477"/>
      <c r="L232" s="477"/>
      <c r="M232" s="477"/>
      <c r="N232" s="477"/>
      <c r="O232" s="477"/>
      <c r="P232" s="477"/>
      <c r="Q232" s="477"/>
      <c r="R232" s="477"/>
      <c r="S232" s="477"/>
      <c r="T232" s="477"/>
      <c r="U232" s="477"/>
      <c r="V232" s="477"/>
      <c r="W232" s="477"/>
      <c r="X232" s="477"/>
      <c r="Y232" s="477"/>
      <c r="Z232" s="477"/>
      <c r="AA232" s="477"/>
      <c r="AB232" s="477"/>
      <c r="AC232" s="477"/>
      <c r="AD232" s="477"/>
      <c r="AE232" s="477"/>
      <c r="AF232" s="477"/>
      <c r="AG232" s="477"/>
      <c r="AH232" s="477"/>
      <c r="AI232" s="477"/>
      <c r="AJ232" s="477"/>
      <c r="AK232" s="477"/>
      <c r="AL232" s="477"/>
      <c r="AM232" s="477"/>
      <c r="AN232" s="477"/>
      <c r="AO232" s="477"/>
      <c r="AP232" s="477"/>
      <c r="AQ232" s="477"/>
      <c r="AR232" s="477"/>
      <c r="AS232" s="477"/>
      <c r="AT232" s="477"/>
      <c r="AU232" s="477"/>
      <c r="AV232" s="477"/>
      <c r="AW232" s="477"/>
      <c r="AX232" s="477"/>
      <c r="AY232" s="477"/>
    </row>
    <row r="233" spans="1:51" s="478" customFormat="1" ht="2.25" customHeight="1" x14ac:dyDescent="0.2">
      <c r="A233" s="477"/>
      <c r="B233" s="477"/>
      <c r="C233" s="477"/>
      <c r="D233" s="477"/>
      <c r="E233" s="477"/>
      <c r="F233" s="477"/>
      <c r="G233" s="477"/>
      <c r="H233" s="477"/>
      <c r="I233" s="477"/>
      <c r="J233" s="477"/>
      <c r="K233" s="477"/>
      <c r="L233" s="477"/>
      <c r="M233" s="477"/>
      <c r="N233" s="477"/>
      <c r="O233" s="477"/>
      <c r="P233" s="477"/>
      <c r="Q233" s="477"/>
      <c r="R233" s="477"/>
      <c r="S233" s="477"/>
      <c r="T233" s="477"/>
      <c r="U233" s="477"/>
      <c r="V233" s="477"/>
      <c r="W233" s="477"/>
      <c r="X233" s="477"/>
      <c r="Y233" s="477"/>
      <c r="Z233" s="477"/>
      <c r="AA233" s="477"/>
      <c r="AB233" s="477"/>
      <c r="AC233" s="477"/>
      <c r="AD233" s="477"/>
      <c r="AE233" s="477"/>
      <c r="AF233" s="477"/>
      <c r="AG233" s="477"/>
      <c r="AH233" s="477"/>
      <c r="AI233" s="477"/>
      <c r="AJ233" s="477"/>
      <c r="AK233" s="477"/>
      <c r="AL233" s="477"/>
      <c r="AM233" s="477"/>
      <c r="AN233" s="477"/>
      <c r="AO233" s="477"/>
      <c r="AP233" s="477"/>
      <c r="AQ233" s="477"/>
      <c r="AR233" s="477"/>
      <c r="AS233" s="477"/>
      <c r="AT233" s="477"/>
      <c r="AU233" s="477"/>
      <c r="AV233" s="477"/>
      <c r="AW233" s="477"/>
      <c r="AX233" s="477"/>
      <c r="AY233" s="477"/>
    </row>
    <row r="234" spans="1:51" s="478" customFormat="1" ht="4.5" customHeight="1" x14ac:dyDescent="0.2">
      <c r="A234" s="477"/>
      <c r="B234" s="477"/>
      <c r="C234" s="477"/>
      <c r="D234" s="477"/>
      <c r="E234" s="477"/>
      <c r="F234" s="477"/>
      <c r="G234" s="477"/>
      <c r="H234" s="477"/>
      <c r="I234" s="477"/>
      <c r="J234" s="477"/>
      <c r="K234" s="477"/>
      <c r="L234" s="477"/>
      <c r="M234" s="477"/>
      <c r="N234" s="477"/>
      <c r="O234" s="477"/>
      <c r="P234" s="477"/>
      <c r="Q234" s="477"/>
      <c r="R234" s="477"/>
      <c r="S234" s="477"/>
      <c r="T234" s="477"/>
      <c r="U234" s="477"/>
      <c r="V234" s="477"/>
      <c r="W234" s="477"/>
      <c r="X234" s="477"/>
      <c r="Y234" s="477"/>
      <c r="Z234" s="477"/>
      <c r="AA234" s="477"/>
      <c r="AB234" s="477"/>
      <c r="AC234" s="477"/>
      <c r="AD234" s="477"/>
      <c r="AE234" s="477"/>
      <c r="AF234" s="477"/>
      <c r="AG234" s="477"/>
      <c r="AH234" s="477"/>
      <c r="AI234" s="477"/>
      <c r="AJ234" s="477"/>
      <c r="AK234" s="477"/>
      <c r="AL234" s="477"/>
      <c r="AM234" s="477"/>
      <c r="AN234" s="477"/>
      <c r="AO234" s="477"/>
      <c r="AP234" s="477"/>
      <c r="AQ234" s="477"/>
      <c r="AR234" s="477"/>
      <c r="AS234" s="477"/>
      <c r="AT234" s="477"/>
      <c r="AU234" s="477"/>
      <c r="AV234" s="477"/>
      <c r="AW234" s="477"/>
      <c r="AX234" s="477"/>
      <c r="AY234" s="477"/>
    </row>
    <row r="235" spans="1:51" s="478" customFormat="1" ht="4.5" customHeight="1" x14ac:dyDescent="0.2">
      <c r="A235" s="477"/>
      <c r="B235" s="477"/>
      <c r="C235" s="477"/>
      <c r="D235" s="477"/>
      <c r="E235" s="477"/>
      <c r="F235" s="477"/>
      <c r="G235" s="477"/>
      <c r="H235" s="477"/>
      <c r="I235" s="477"/>
      <c r="J235" s="477"/>
      <c r="K235" s="477"/>
      <c r="L235" s="477"/>
      <c r="M235" s="477"/>
      <c r="N235" s="477"/>
      <c r="O235" s="477"/>
      <c r="P235" s="477"/>
      <c r="Q235" s="477"/>
      <c r="R235" s="477"/>
      <c r="S235" s="477"/>
      <c r="T235" s="477"/>
      <c r="U235" s="477"/>
      <c r="V235" s="477"/>
      <c r="W235" s="477"/>
      <c r="X235" s="477"/>
      <c r="Y235" s="477"/>
      <c r="Z235" s="477"/>
      <c r="AA235" s="477"/>
      <c r="AB235" s="477"/>
      <c r="AC235" s="477"/>
      <c r="AD235" s="477"/>
      <c r="AE235" s="477"/>
      <c r="AF235" s="477"/>
      <c r="AG235" s="477"/>
      <c r="AH235" s="477"/>
      <c r="AI235" s="477"/>
      <c r="AJ235" s="477"/>
      <c r="AK235" s="477"/>
      <c r="AL235" s="477"/>
      <c r="AM235" s="477"/>
      <c r="AN235" s="477"/>
      <c r="AO235" s="477"/>
      <c r="AP235" s="477"/>
      <c r="AQ235" s="477"/>
      <c r="AR235" s="477"/>
      <c r="AS235" s="477"/>
      <c r="AT235" s="477"/>
      <c r="AU235" s="477"/>
      <c r="AV235" s="477"/>
      <c r="AW235" s="477"/>
      <c r="AX235" s="477"/>
      <c r="AY235" s="477"/>
    </row>
    <row r="236" spans="1:51" s="478" customFormat="1" ht="6" customHeight="1" x14ac:dyDescent="0.2">
      <c r="A236" s="477"/>
      <c r="B236" s="477"/>
      <c r="C236" s="477"/>
      <c r="D236" s="477"/>
      <c r="E236" s="477"/>
      <c r="F236" s="477"/>
      <c r="G236" s="477"/>
      <c r="H236" s="477"/>
      <c r="I236" s="477"/>
      <c r="J236" s="477"/>
      <c r="K236" s="477"/>
      <c r="L236" s="477"/>
      <c r="M236" s="477"/>
      <c r="N236" s="477"/>
      <c r="O236" s="477"/>
      <c r="P236" s="477"/>
      <c r="Q236" s="477"/>
      <c r="R236" s="477"/>
      <c r="S236" s="477"/>
      <c r="T236" s="477"/>
      <c r="U236" s="477"/>
      <c r="V236" s="477"/>
      <c r="W236" s="477"/>
      <c r="X236" s="477"/>
      <c r="Y236" s="477"/>
      <c r="Z236" s="477"/>
      <c r="AA236" s="477"/>
      <c r="AB236" s="477"/>
      <c r="AC236" s="477"/>
      <c r="AD236" s="477"/>
      <c r="AE236" s="477"/>
      <c r="AF236" s="477"/>
      <c r="AG236" s="477"/>
      <c r="AH236" s="477"/>
      <c r="AI236" s="477"/>
      <c r="AJ236" s="477"/>
      <c r="AK236" s="477"/>
      <c r="AL236" s="477"/>
      <c r="AM236" s="477"/>
      <c r="AN236" s="477"/>
      <c r="AO236" s="477"/>
      <c r="AP236" s="477"/>
      <c r="AQ236" s="477"/>
      <c r="AR236" s="477"/>
      <c r="AS236" s="477"/>
      <c r="AT236" s="477"/>
      <c r="AU236" s="477"/>
      <c r="AV236" s="477"/>
      <c r="AW236" s="477"/>
      <c r="AX236" s="477"/>
      <c r="AY236" s="477"/>
    </row>
    <row r="237" spans="1:51" s="478" customFormat="1" ht="4.5" customHeight="1" x14ac:dyDescent="0.2">
      <c r="A237" s="477"/>
      <c r="B237" s="477"/>
      <c r="C237" s="477"/>
      <c r="D237" s="477"/>
      <c r="E237" s="477"/>
      <c r="F237" s="477"/>
      <c r="G237" s="477"/>
      <c r="H237" s="477"/>
      <c r="I237" s="477"/>
      <c r="J237" s="477"/>
      <c r="K237" s="477"/>
      <c r="L237" s="477"/>
      <c r="M237" s="477"/>
      <c r="N237" s="477"/>
      <c r="O237" s="477"/>
      <c r="P237" s="477"/>
      <c r="Q237" s="477"/>
      <c r="R237" s="477"/>
      <c r="S237" s="477"/>
      <c r="T237" s="477"/>
      <c r="U237" s="477"/>
      <c r="V237" s="477"/>
      <c r="W237" s="477"/>
      <c r="X237" s="477"/>
      <c r="Y237" s="477"/>
      <c r="Z237" s="477"/>
      <c r="AA237" s="477"/>
      <c r="AB237" s="477"/>
      <c r="AC237" s="477"/>
      <c r="AD237" s="477"/>
      <c r="AE237" s="477"/>
      <c r="AF237" s="477"/>
      <c r="AG237" s="477"/>
      <c r="AH237" s="477"/>
      <c r="AI237" s="477"/>
      <c r="AJ237" s="477"/>
      <c r="AK237" s="477"/>
      <c r="AL237" s="477"/>
      <c r="AM237" s="477"/>
      <c r="AN237" s="477"/>
      <c r="AO237" s="477"/>
      <c r="AP237" s="477"/>
      <c r="AQ237" s="477"/>
      <c r="AR237" s="477"/>
      <c r="AS237" s="477"/>
      <c r="AT237" s="477"/>
      <c r="AU237" s="477"/>
      <c r="AV237" s="477"/>
      <c r="AW237" s="477"/>
      <c r="AX237" s="477"/>
      <c r="AY237" s="477"/>
    </row>
    <row r="238" spans="1:51" s="478" customFormat="1" ht="4.5" customHeight="1" x14ac:dyDescent="0.2">
      <c r="A238" s="477"/>
      <c r="B238" s="477"/>
      <c r="C238" s="477"/>
      <c r="D238" s="477"/>
      <c r="E238" s="477"/>
      <c r="F238" s="477"/>
      <c r="G238" s="477"/>
      <c r="H238" s="477"/>
      <c r="I238" s="477"/>
      <c r="J238" s="477"/>
      <c r="K238" s="477"/>
      <c r="L238" s="477"/>
      <c r="M238" s="477"/>
      <c r="N238" s="477"/>
      <c r="O238" s="477"/>
      <c r="P238" s="477"/>
      <c r="Q238" s="477"/>
      <c r="R238" s="477"/>
      <c r="S238" s="477"/>
      <c r="T238" s="477"/>
      <c r="U238" s="477"/>
      <c r="V238" s="477"/>
      <c r="W238" s="477"/>
      <c r="X238" s="477"/>
      <c r="Y238" s="477"/>
      <c r="Z238" s="477"/>
      <c r="AA238" s="477"/>
      <c r="AB238" s="477"/>
      <c r="AC238" s="477"/>
      <c r="AD238" s="477"/>
      <c r="AE238" s="477"/>
      <c r="AF238" s="477"/>
      <c r="AG238" s="477"/>
      <c r="AH238" s="477"/>
      <c r="AI238" s="477"/>
      <c r="AJ238" s="477"/>
      <c r="AK238" s="477"/>
      <c r="AL238" s="477"/>
      <c r="AM238" s="477"/>
      <c r="AN238" s="477"/>
      <c r="AO238" s="477"/>
      <c r="AP238" s="477"/>
      <c r="AQ238" s="477"/>
      <c r="AR238" s="477"/>
      <c r="AS238" s="477"/>
      <c r="AT238" s="477"/>
      <c r="AU238" s="477"/>
      <c r="AV238" s="477"/>
      <c r="AW238" s="477"/>
      <c r="AX238" s="477"/>
      <c r="AY238" s="477"/>
    </row>
    <row r="239" spans="1:51" s="478" customFormat="1" ht="4.5" customHeight="1" x14ac:dyDescent="0.2">
      <c r="A239" s="477"/>
      <c r="B239" s="477"/>
      <c r="C239" s="477"/>
      <c r="D239" s="477"/>
      <c r="E239" s="477"/>
      <c r="F239" s="477"/>
      <c r="G239" s="477"/>
      <c r="H239" s="477"/>
      <c r="I239" s="477"/>
      <c r="J239" s="477"/>
      <c r="K239" s="477"/>
      <c r="L239" s="477"/>
      <c r="M239" s="477"/>
      <c r="N239" s="477"/>
      <c r="O239" s="477"/>
      <c r="P239" s="477"/>
      <c r="Q239" s="477"/>
      <c r="R239" s="477"/>
      <c r="S239" s="477"/>
      <c r="T239" s="477"/>
      <c r="U239" s="477"/>
      <c r="V239" s="477"/>
      <c r="W239" s="477"/>
      <c r="X239" s="477"/>
      <c r="Y239" s="477"/>
      <c r="Z239" s="477"/>
      <c r="AA239" s="477"/>
      <c r="AB239" s="477"/>
      <c r="AC239" s="477"/>
      <c r="AD239" s="477"/>
      <c r="AE239" s="477"/>
      <c r="AF239" s="477"/>
      <c r="AG239" s="477"/>
      <c r="AH239" s="477"/>
      <c r="AI239" s="477"/>
      <c r="AJ239" s="477"/>
      <c r="AK239" s="477"/>
      <c r="AL239" s="477"/>
      <c r="AM239" s="477"/>
      <c r="AN239" s="477"/>
      <c r="AO239" s="477"/>
      <c r="AP239" s="477"/>
      <c r="AQ239" s="477"/>
      <c r="AR239" s="477"/>
      <c r="AS239" s="477"/>
      <c r="AT239" s="477"/>
      <c r="AU239" s="477"/>
      <c r="AV239" s="477"/>
      <c r="AW239" s="477"/>
      <c r="AX239" s="477"/>
      <c r="AY239" s="477"/>
    </row>
    <row r="240" spans="1:51" s="478" customFormat="1" ht="4.5" customHeight="1" x14ac:dyDescent="0.2">
      <c r="A240" s="477"/>
      <c r="B240" s="477"/>
      <c r="C240" s="477"/>
      <c r="D240" s="477"/>
      <c r="E240" s="477"/>
      <c r="F240" s="477"/>
      <c r="G240" s="477"/>
      <c r="H240" s="477"/>
      <c r="I240" s="477"/>
      <c r="J240" s="477"/>
      <c r="K240" s="477"/>
      <c r="L240" s="477"/>
      <c r="M240" s="477"/>
      <c r="N240" s="477"/>
      <c r="O240" s="477"/>
      <c r="P240" s="477"/>
      <c r="Q240" s="477"/>
      <c r="R240" s="477"/>
      <c r="S240" s="477"/>
      <c r="T240" s="477"/>
      <c r="U240" s="477"/>
      <c r="V240" s="477"/>
      <c r="W240" s="477"/>
      <c r="X240" s="477"/>
      <c r="Y240" s="477"/>
      <c r="Z240" s="477"/>
      <c r="AA240" s="477"/>
      <c r="AB240" s="477"/>
      <c r="AC240" s="477"/>
      <c r="AD240" s="477"/>
      <c r="AE240" s="477"/>
      <c r="AF240" s="477"/>
      <c r="AG240" s="477"/>
      <c r="AH240" s="477"/>
      <c r="AI240" s="477"/>
      <c r="AJ240" s="477"/>
      <c r="AK240" s="477"/>
      <c r="AL240" s="477"/>
      <c r="AM240" s="477"/>
      <c r="AN240" s="477"/>
      <c r="AO240" s="477"/>
      <c r="AP240" s="477"/>
      <c r="AQ240" s="477"/>
      <c r="AR240" s="477"/>
      <c r="AS240" s="477"/>
      <c r="AT240" s="477"/>
      <c r="AU240" s="477"/>
      <c r="AV240" s="477"/>
      <c r="AW240" s="477"/>
      <c r="AX240" s="477"/>
      <c r="AY240" s="477"/>
    </row>
    <row r="241" spans="1:51" s="478" customFormat="1" ht="4.5" customHeight="1" x14ac:dyDescent="0.2">
      <c r="A241" s="477"/>
      <c r="B241" s="477"/>
      <c r="C241" s="477"/>
      <c r="D241" s="477"/>
      <c r="E241" s="477"/>
      <c r="F241" s="477"/>
      <c r="G241" s="477"/>
      <c r="H241" s="477"/>
      <c r="I241" s="477"/>
      <c r="J241" s="477"/>
      <c r="K241" s="477"/>
      <c r="L241" s="477"/>
      <c r="M241" s="477"/>
      <c r="N241" s="477"/>
      <c r="O241" s="477"/>
      <c r="P241" s="477"/>
      <c r="Q241" s="477"/>
      <c r="R241" s="477"/>
      <c r="S241" s="477"/>
      <c r="T241" s="477"/>
      <c r="U241" s="477"/>
      <c r="V241" s="477"/>
      <c r="W241" s="477"/>
      <c r="X241" s="477"/>
      <c r="Y241" s="477"/>
      <c r="Z241" s="477"/>
      <c r="AA241" s="477"/>
      <c r="AB241" s="477"/>
      <c r="AC241" s="477"/>
      <c r="AD241" s="477"/>
      <c r="AE241" s="477"/>
      <c r="AF241" s="477"/>
      <c r="AG241" s="477"/>
      <c r="AH241" s="477"/>
      <c r="AI241" s="477"/>
      <c r="AJ241" s="477"/>
      <c r="AK241" s="477"/>
      <c r="AL241" s="477"/>
      <c r="AM241" s="477"/>
      <c r="AN241" s="477"/>
      <c r="AO241" s="477"/>
      <c r="AP241" s="477"/>
      <c r="AQ241" s="477"/>
      <c r="AR241" s="477"/>
      <c r="AS241" s="477"/>
      <c r="AT241" s="477"/>
      <c r="AU241" s="477"/>
      <c r="AV241" s="477"/>
      <c r="AW241" s="477"/>
      <c r="AX241" s="477"/>
      <c r="AY241" s="477"/>
    </row>
    <row r="242" spans="1:51" s="478" customFormat="1" ht="4.5" customHeight="1" x14ac:dyDescent="0.2">
      <c r="A242" s="477"/>
      <c r="B242" s="477"/>
      <c r="C242" s="477"/>
      <c r="D242" s="477"/>
      <c r="E242" s="477"/>
      <c r="F242" s="477"/>
      <c r="G242" s="477"/>
      <c r="H242" s="477"/>
      <c r="I242" s="477"/>
      <c r="J242" s="477"/>
      <c r="K242" s="477"/>
      <c r="L242" s="477"/>
      <c r="M242" s="477"/>
      <c r="N242" s="477"/>
      <c r="O242" s="477"/>
      <c r="P242" s="477"/>
      <c r="Q242" s="477"/>
      <c r="R242" s="477"/>
      <c r="S242" s="477"/>
      <c r="T242" s="477"/>
      <c r="U242" s="477"/>
      <c r="V242" s="477"/>
      <c r="W242" s="477"/>
      <c r="X242" s="477"/>
      <c r="Y242" s="477"/>
      <c r="Z242" s="477"/>
      <c r="AA242" s="477"/>
      <c r="AB242" s="477"/>
      <c r="AC242" s="477"/>
      <c r="AD242" s="477"/>
      <c r="AE242" s="477"/>
      <c r="AF242" s="477"/>
      <c r="AG242" s="477"/>
      <c r="AH242" s="477"/>
      <c r="AI242" s="477"/>
      <c r="AJ242" s="477"/>
      <c r="AK242" s="477"/>
      <c r="AL242" s="477"/>
      <c r="AM242" s="477"/>
      <c r="AN242" s="477"/>
      <c r="AO242" s="477"/>
      <c r="AP242" s="477"/>
      <c r="AQ242" s="477"/>
      <c r="AR242" s="477"/>
      <c r="AS242" s="477"/>
      <c r="AT242" s="477"/>
      <c r="AU242" s="477"/>
      <c r="AV242" s="477"/>
      <c r="AW242" s="477"/>
      <c r="AX242" s="477"/>
      <c r="AY242" s="477"/>
    </row>
    <row r="243" spans="1:51" s="478" customFormat="1" ht="4.5" customHeight="1" x14ac:dyDescent="0.2">
      <c r="A243" s="477"/>
      <c r="B243" s="477"/>
      <c r="C243" s="477"/>
      <c r="D243" s="477"/>
      <c r="E243" s="477"/>
      <c r="F243" s="477"/>
      <c r="G243" s="477"/>
      <c r="H243" s="477"/>
      <c r="I243" s="477"/>
      <c r="J243" s="477"/>
      <c r="K243" s="477"/>
      <c r="L243" s="477"/>
      <c r="M243" s="477"/>
      <c r="N243" s="477"/>
      <c r="O243" s="477"/>
      <c r="P243" s="477"/>
      <c r="Q243" s="477"/>
      <c r="R243" s="477"/>
      <c r="S243" s="477"/>
      <c r="T243" s="477"/>
      <c r="U243" s="477"/>
      <c r="V243" s="477"/>
      <c r="W243" s="477"/>
      <c r="X243" s="477"/>
      <c r="Y243" s="477"/>
      <c r="Z243" s="477"/>
      <c r="AA243" s="477"/>
      <c r="AB243" s="477"/>
      <c r="AC243" s="477"/>
      <c r="AD243" s="477"/>
      <c r="AE243" s="477"/>
      <c r="AF243" s="477"/>
      <c r="AG243" s="477"/>
      <c r="AH243" s="477"/>
      <c r="AI243" s="477"/>
      <c r="AJ243" s="477"/>
      <c r="AK243" s="477"/>
      <c r="AL243" s="477"/>
      <c r="AM243" s="477"/>
      <c r="AN243" s="477"/>
      <c r="AO243" s="477"/>
      <c r="AP243" s="477"/>
      <c r="AQ243" s="477"/>
      <c r="AR243" s="477"/>
      <c r="AS243" s="477"/>
      <c r="AT243" s="477"/>
      <c r="AU243" s="477"/>
      <c r="AV243" s="477"/>
      <c r="AW243" s="477"/>
      <c r="AX243" s="477"/>
      <c r="AY243" s="477"/>
    </row>
    <row r="244" spans="1:51" s="478" customFormat="1" ht="4.5" customHeight="1" x14ac:dyDescent="0.2">
      <c r="A244" s="477"/>
      <c r="B244" s="477"/>
      <c r="C244" s="477"/>
      <c r="D244" s="477"/>
      <c r="E244" s="477"/>
      <c r="F244" s="477"/>
      <c r="G244" s="477"/>
      <c r="H244" s="477"/>
      <c r="I244" s="477"/>
      <c r="J244" s="477"/>
      <c r="K244" s="477"/>
      <c r="L244" s="477"/>
      <c r="M244" s="477"/>
      <c r="N244" s="477"/>
      <c r="O244" s="477"/>
      <c r="P244" s="477"/>
      <c r="Q244" s="477"/>
      <c r="R244" s="477"/>
      <c r="S244" s="477"/>
      <c r="T244" s="477"/>
      <c r="U244" s="477"/>
      <c r="V244" s="477"/>
      <c r="W244" s="477"/>
      <c r="X244" s="477"/>
      <c r="Y244" s="477"/>
      <c r="Z244" s="477"/>
      <c r="AA244" s="477"/>
      <c r="AB244" s="477"/>
      <c r="AC244" s="477"/>
      <c r="AD244" s="477"/>
      <c r="AE244" s="477"/>
      <c r="AF244" s="477"/>
      <c r="AG244" s="477"/>
      <c r="AH244" s="477"/>
      <c r="AI244" s="477"/>
      <c r="AJ244" s="477"/>
      <c r="AK244" s="477"/>
      <c r="AL244" s="477"/>
      <c r="AM244" s="477"/>
      <c r="AN244" s="477"/>
      <c r="AO244" s="477"/>
      <c r="AP244" s="477"/>
      <c r="AQ244" s="477"/>
      <c r="AR244" s="477"/>
      <c r="AS244" s="477"/>
      <c r="AT244" s="477"/>
      <c r="AU244" s="477"/>
      <c r="AV244" s="477"/>
      <c r="AW244" s="477"/>
      <c r="AX244" s="477"/>
      <c r="AY244" s="477"/>
    </row>
    <row r="245" spans="1:51" s="478" customFormat="1" ht="4.5" customHeight="1" x14ac:dyDescent="0.2">
      <c r="A245" s="477"/>
      <c r="B245" s="477"/>
      <c r="C245" s="477"/>
      <c r="D245" s="477"/>
      <c r="E245" s="477"/>
      <c r="F245" s="477"/>
      <c r="G245" s="477"/>
      <c r="H245" s="477"/>
      <c r="I245" s="477"/>
      <c r="J245" s="477"/>
      <c r="K245" s="477"/>
      <c r="L245" s="477"/>
      <c r="M245" s="477"/>
      <c r="N245" s="477"/>
      <c r="O245" s="477"/>
      <c r="P245" s="477"/>
      <c r="Q245" s="477"/>
      <c r="R245" s="477"/>
      <c r="S245" s="477"/>
      <c r="T245" s="477"/>
      <c r="U245" s="477"/>
      <c r="V245" s="477"/>
      <c r="W245" s="477"/>
      <c r="X245" s="477"/>
      <c r="Y245" s="477"/>
      <c r="Z245" s="477"/>
      <c r="AA245" s="477"/>
      <c r="AB245" s="477"/>
      <c r="AC245" s="477"/>
      <c r="AD245" s="477"/>
      <c r="AE245" s="477"/>
      <c r="AF245" s="477"/>
      <c r="AG245" s="477"/>
      <c r="AH245" s="477"/>
      <c r="AI245" s="477"/>
      <c r="AJ245" s="477"/>
      <c r="AK245" s="477"/>
      <c r="AL245" s="477"/>
      <c r="AM245" s="477"/>
      <c r="AN245" s="477"/>
      <c r="AO245" s="477"/>
      <c r="AP245" s="477"/>
      <c r="AQ245" s="477"/>
      <c r="AR245" s="477"/>
      <c r="AS245" s="477"/>
      <c r="AT245" s="477"/>
      <c r="AU245" s="477"/>
      <c r="AV245" s="477"/>
      <c r="AW245" s="477"/>
      <c r="AX245" s="477"/>
      <c r="AY245" s="477"/>
    </row>
    <row r="246" spans="1:51" s="478" customFormat="1" ht="4.5" customHeight="1" x14ac:dyDescent="0.2">
      <c r="A246" s="477"/>
      <c r="B246" s="477"/>
      <c r="C246" s="477"/>
      <c r="D246" s="477"/>
      <c r="E246" s="477"/>
      <c r="F246" s="477"/>
      <c r="G246" s="477"/>
      <c r="H246" s="477"/>
      <c r="I246" s="477"/>
      <c r="J246" s="477"/>
      <c r="K246" s="477"/>
      <c r="L246" s="477"/>
      <c r="M246" s="477"/>
      <c r="N246" s="477"/>
      <c r="O246" s="477"/>
      <c r="P246" s="477"/>
      <c r="Q246" s="477"/>
      <c r="R246" s="477"/>
      <c r="S246" s="477"/>
      <c r="T246" s="477"/>
      <c r="U246" s="477"/>
      <c r="V246" s="477"/>
      <c r="W246" s="477"/>
      <c r="X246" s="477"/>
      <c r="Y246" s="477"/>
      <c r="Z246" s="477"/>
      <c r="AA246" s="477"/>
      <c r="AB246" s="477"/>
      <c r="AC246" s="477"/>
      <c r="AD246" s="477"/>
      <c r="AE246" s="477"/>
      <c r="AF246" s="477"/>
      <c r="AG246" s="477"/>
      <c r="AH246" s="477"/>
      <c r="AI246" s="477"/>
      <c r="AJ246" s="477"/>
      <c r="AK246" s="477"/>
      <c r="AL246" s="477"/>
      <c r="AM246" s="477"/>
      <c r="AN246" s="477"/>
      <c r="AO246" s="477"/>
      <c r="AP246" s="477"/>
      <c r="AQ246" s="477"/>
      <c r="AR246" s="477"/>
      <c r="AS246" s="477"/>
      <c r="AT246" s="477"/>
      <c r="AU246" s="477"/>
      <c r="AV246" s="477"/>
      <c r="AW246" s="477"/>
      <c r="AX246" s="477"/>
      <c r="AY246" s="477"/>
    </row>
    <row r="247" spans="1:51" s="478" customFormat="1" ht="4.5" customHeight="1" x14ac:dyDescent="0.2">
      <c r="A247" s="477"/>
      <c r="B247" s="477"/>
      <c r="C247" s="477"/>
      <c r="D247" s="477"/>
      <c r="E247" s="477"/>
      <c r="F247" s="477"/>
      <c r="G247" s="477"/>
      <c r="H247" s="477"/>
      <c r="I247" s="477"/>
      <c r="J247" s="477"/>
      <c r="K247" s="477"/>
      <c r="L247" s="477"/>
      <c r="M247" s="477"/>
      <c r="N247" s="477"/>
      <c r="O247" s="477"/>
      <c r="P247" s="477"/>
      <c r="Q247" s="477"/>
      <c r="R247" s="477"/>
      <c r="S247" s="477"/>
      <c r="T247" s="477"/>
      <c r="U247" s="477"/>
      <c r="V247" s="477"/>
      <c r="W247" s="477"/>
      <c r="X247" s="477"/>
      <c r="Y247" s="477"/>
      <c r="Z247" s="477"/>
      <c r="AA247" s="477"/>
      <c r="AB247" s="477"/>
      <c r="AC247" s="477"/>
      <c r="AD247" s="477"/>
      <c r="AE247" s="477"/>
      <c r="AF247" s="477"/>
      <c r="AG247" s="477"/>
      <c r="AH247" s="477"/>
      <c r="AI247" s="477"/>
      <c r="AJ247" s="477"/>
      <c r="AK247" s="477"/>
      <c r="AL247" s="477"/>
      <c r="AM247" s="477"/>
      <c r="AN247" s="477"/>
      <c r="AO247" s="477"/>
      <c r="AP247" s="477"/>
      <c r="AQ247" s="477"/>
      <c r="AR247" s="477"/>
      <c r="AS247" s="477"/>
      <c r="AT247" s="477"/>
      <c r="AU247" s="477"/>
      <c r="AV247" s="477"/>
      <c r="AW247" s="477"/>
      <c r="AX247" s="477"/>
      <c r="AY247" s="477"/>
    </row>
    <row r="248" spans="1:51" s="478" customFormat="1" ht="4.5" customHeight="1" x14ac:dyDescent="0.2">
      <c r="A248" s="477"/>
      <c r="B248" s="477"/>
      <c r="C248" s="477"/>
      <c r="D248" s="477"/>
      <c r="E248" s="477"/>
      <c r="F248" s="477"/>
      <c r="G248" s="477"/>
      <c r="H248" s="477"/>
      <c r="I248" s="477"/>
      <c r="J248" s="477"/>
      <c r="K248" s="477"/>
      <c r="L248" s="477"/>
      <c r="M248" s="477"/>
      <c r="N248" s="477"/>
      <c r="O248" s="477"/>
      <c r="P248" s="477"/>
      <c r="Q248" s="477"/>
      <c r="R248" s="477"/>
      <c r="S248" s="477"/>
      <c r="T248" s="477"/>
      <c r="U248" s="477"/>
      <c r="V248" s="477"/>
      <c r="W248" s="477"/>
      <c r="X248" s="477"/>
      <c r="Y248" s="477"/>
      <c r="Z248" s="477"/>
      <c r="AA248" s="477"/>
      <c r="AB248" s="477"/>
      <c r="AC248" s="477"/>
      <c r="AD248" s="477"/>
      <c r="AE248" s="477"/>
      <c r="AF248" s="477"/>
      <c r="AG248" s="477"/>
      <c r="AH248" s="477"/>
      <c r="AI248" s="477"/>
      <c r="AJ248" s="477"/>
      <c r="AK248" s="477"/>
      <c r="AL248" s="477"/>
      <c r="AM248" s="477"/>
      <c r="AN248" s="477"/>
      <c r="AO248" s="477"/>
      <c r="AP248" s="477"/>
      <c r="AQ248" s="477"/>
      <c r="AR248" s="477"/>
      <c r="AS248" s="477"/>
      <c r="AT248" s="477"/>
      <c r="AU248" s="477"/>
      <c r="AV248" s="477"/>
      <c r="AW248" s="477"/>
      <c r="AX248" s="477"/>
      <c r="AY248" s="477"/>
    </row>
    <row r="249" spans="1:51" s="478" customFormat="1" ht="4.5" customHeight="1" x14ac:dyDescent="0.2">
      <c r="A249" s="477"/>
      <c r="B249" s="477"/>
      <c r="C249" s="477"/>
      <c r="D249" s="477"/>
      <c r="E249" s="477"/>
      <c r="F249" s="477"/>
      <c r="G249" s="477"/>
      <c r="H249" s="477"/>
      <c r="I249" s="477"/>
      <c r="J249" s="477"/>
      <c r="K249" s="477"/>
      <c r="L249" s="477"/>
      <c r="M249" s="477"/>
      <c r="N249" s="477"/>
      <c r="O249" s="477"/>
      <c r="P249" s="477"/>
      <c r="Q249" s="477"/>
      <c r="R249" s="477"/>
      <c r="S249" s="477"/>
      <c r="T249" s="477"/>
      <c r="U249" s="477"/>
      <c r="V249" s="477"/>
      <c r="W249" s="477"/>
      <c r="X249" s="477"/>
      <c r="Y249" s="477"/>
      <c r="Z249" s="477"/>
      <c r="AA249" s="477"/>
      <c r="AB249" s="477"/>
      <c r="AC249" s="477"/>
      <c r="AD249" s="477"/>
      <c r="AE249" s="477"/>
      <c r="AF249" s="477"/>
      <c r="AG249" s="477"/>
      <c r="AH249" s="477"/>
      <c r="AI249" s="477"/>
      <c r="AJ249" s="477"/>
      <c r="AK249" s="477"/>
      <c r="AL249" s="477"/>
      <c r="AM249" s="477"/>
      <c r="AN249" s="477"/>
      <c r="AO249" s="477"/>
      <c r="AP249" s="477"/>
      <c r="AQ249" s="477"/>
      <c r="AR249" s="477"/>
      <c r="AS249" s="477"/>
      <c r="AT249" s="477"/>
      <c r="AU249" s="477"/>
      <c r="AV249" s="477"/>
      <c r="AW249" s="477"/>
      <c r="AX249" s="477"/>
      <c r="AY249" s="477"/>
    </row>
    <row r="250" spans="1:51" s="478" customFormat="1" ht="4.5" customHeight="1" x14ac:dyDescent="0.2">
      <c r="A250" s="477"/>
      <c r="B250" s="477"/>
      <c r="C250" s="477"/>
      <c r="D250" s="477"/>
      <c r="E250" s="477"/>
      <c r="F250" s="477"/>
      <c r="G250" s="477"/>
      <c r="H250" s="477"/>
      <c r="I250" s="477"/>
      <c r="J250" s="477"/>
      <c r="K250" s="477"/>
      <c r="L250" s="477"/>
      <c r="M250" s="477"/>
      <c r="N250" s="477"/>
      <c r="O250" s="477"/>
      <c r="P250" s="477"/>
      <c r="Q250" s="477"/>
      <c r="R250" s="477"/>
      <c r="S250" s="477"/>
      <c r="T250" s="477"/>
      <c r="U250" s="477"/>
      <c r="V250" s="477"/>
      <c r="W250" s="477"/>
      <c r="X250" s="477"/>
      <c r="Y250" s="477"/>
      <c r="Z250" s="477"/>
      <c r="AA250" s="477"/>
      <c r="AB250" s="477"/>
      <c r="AC250" s="477"/>
      <c r="AD250" s="477"/>
      <c r="AE250" s="477"/>
      <c r="AF250" s="477"/>
      <c r="AG250" s="477"/>
      <c r="AH250" s="477"/>
      <c r="AI250" s="477"/>
      <c r="AJ250" s="477"/>
      <c r="AK250" s="477"/>
      <c r="AL250" s="477"/>
      <c r="AM250" s="477"/>
      <c r="AN250" s="477"/>
      <c r="AO250" s="477"/>
      <c r="AP250" s="477"/>
      <c r="AQ250" s="477"/>
      <c r="AR250" s="477"/>
      <c r="AS250" s="477"/>
      <c r="AT250" s="477"/>
      <c r="AU250" s="477"/>
      <c r="AV250" s="477"/>
      <c r="AW250" s="477"/>
      <c r="AX250" s="477"/>
      <c r="AY250" s="477"/>
    </row>
    <row r="251" spans="1:51" s="478" customFormat="1" ht="4.5" customHeight="1" x14ac:dyDescent="0.2">
      <c r="A251" s="477"/>
      <c r="B251" s="477"/>
      <c r="C251" s="477"/>
      <c r="D251" s="477"/>
      <c r="E251" s="477"/>
      <c r="F251" s="477"/>
      <c r="G251" s="477"/>
      <c r="H251" s="477"/>
      <c r="I251" s="477"/>
      <c r="J251" s="477"/>
      <c r="K251" s="477"/>
      <c r="L251" s="477"/>
      <c r="M251" s="477"/>
      <c r="N251" s="477"/>
      <c r="O251" s="477"/>
      <c r="P251" s="477"/>
      <c r="Q251" s="477"/>
      <c r="R251" s="477"/>
      <c r="S251" s="477"/>
      <c r="T251" s="477"/>
      <c r="U251" s="477"/>
      <c r="V251" s="477"/>
      <c r="W251" s="477"/>
      <c r="X251" s="477"/>
      <c r="Y251" s="477"/>
      <c r="Z251" s="477"/>
      <c r="AA251" s="477"/>
      <c r="AB251" s="477"/>
      <c r="AC251" s="477"/>
      <c r="AD251" s="477"/>
      <c r="AE251" s="477"/>
      <c r="AF251" s="477"/>
      <c r="AG251" s="477"/>
      <c r="AH251" s="477"/>
      <c r="AI251" s="477"/>
      <c r="AJ251" s="477"/>
      <c r="AK251" s="477"/>
      <c r="AL251" s="477"/>
      <c r="AM251" s="477"/>
      <c r="AN251" s="477"/>
      <c r="AO251" s="477"/>
      <c r="AP251" s="477"/>
      <c r="AQ251" s="477"/>
      <c r="AR251" s="477"/>
      <c r="AS251" s="477"/>
      <c r="AT251" s="477"/>
      <c r="AU251" s="477"/>
      <c r="AV251" s="477"/>
      <c r="AW251" s="477"/>
      <c r="AX251" s="477"/>
      <c r="AY251" s="477"/>
    </row>
    <row r="252" spans="1:51" s="478" customFormat="1" ht="4.5" customHeight="1" x14ac:dyDescent="0.2">
      <c r="A252" s="477"/>
      <c r="B252" s="477"/>
      <c r="C252" s="477"/>
      <c r="D252" s="477"/>
      <c r="E252" s="477"/>
      <c r="F252" s="477"/>
      <c r="G252" s="477"/>
      <c r="H252" s="477"/>
      <c r="I252" s="477"/>
      <c r="J252" s="477"/>
      <c r="K252" s="477"/>
      <c r="L252" s="477"/>
      <c r="M252" s="477"/>
      <c r="N252" s="477"/>
      <c r="O252" s="477"/>
      <c r="P252" s="477"/>
      <c r="Q252" s="477"/>
      <c r="R252" s="477"/>
      <c r="S252" s="477"/>
      <c r="T252" s="477"/>
      <c r="U252" s="477"/>
      <c r="V252" s="477"/>
      <c r="W252" s="477"/>
      <c r="X252" s="477"/>
      <c r="Y252" s="477"/>
      <c r="Z252" s="477"/>
      <c r="AA252" s="477"/>
      <c r="AB252" s="477"/>
      <c r="AC252" s="477"/>
      <c r="AD252" s="477"/>
      <c r="AE252" s="477"/>
      <c r="AF252" s="477"/>
      <c r="AG252" s="477"/>
      <c r="AH252" s="477"/>
      <c r="AI252" s="477"/>
      <c r="AJ252" s="477"/>
      <c r="AK252" s="477"/>
      <c r="AL252" s="477"/>
      <c r="AM252" s="477"/>
      <c r="AN252" s="477"/>
      <c r="AO252" s="477"/>
      <c r="AP252" s="477"/>
      <c r="AQ252" s="477"/>
      <c r="AR252" s="477"/>
      <c r="AS252" s="477"/>
      <c r="AT252" s="477"/>
      <c r="AU252" s="477"/>
      <c r="AV252" s="477"/>
      <c r="AW252" s="477"/>
      <c r="AX252" s="477"/>
      <c r="AY252" s="477"/>
    </row>
    <row r="253" spans="1:51" s="478" customFormat="1" ht="3.75" customHeight="1" x14ac:dyDescent="0.2">
      <c r="A253" s="477"/>
      <c r="B253" s="477"/>
      <c r="C253" s="477"/>
      <c r="D253" s="477"/>
      <c r="E253" s="477"/>
      <c r="F253" s="477"/>
      <c r="G253" s="477"/>
      <c r="H253" s="477"/>
      <c r="I253" s="477"/>
      <c r="J253" s="477"/>
      <c r="K253" s="477"/>
      <c r="L253" s="477"/>
      <c r="M253" s="477"/>
      <c r="N253" s="477"/>
      <c r="O253" s="477"/>
      <c r="P253" s="477"/>
      <c r="Q253" s="477"/>
      <c r="R253" s="477"/>
      <c r="S253" s="477"/>
      <c r="T253" s="477"/>
      <c r="U253" s="477"/>
      <c r="V253" s="477"/>
      <c r="W253" s="477"/>
      <c r="X253" s="477"/>
      <c r="Y253" s="477"/>
      <c r="Z253" s="477"/>
      <c r="AA253" s="477"/>
      <c r="AB253" s="477"/>
      <c r="AC253" s="477"/>
      <c r="AD253" s="477"/>
      <c r="AE253" s="477"/>
      <c r="AF253" s="477"/>
      <c r="AG253" s="477"/>
      <c r="AH253" s="477"/>
      <c r="AI253" s="477"/>
      <c r="AJ253" s="477"/>
      <c r="AK253" s="477"/>
      <c r="AL253" s="477"/>
      <c r="AM253" s="477"/>
      <c r="AN253" s="477"/>
      <c r="AO253" s="477"/>
      <c r="AP253" s="477"/>
      <c r="AQ253" s="477"/>
      <c r="AR253" s="477"/>
      <c r="AS253" s="477"/>
      <c r="AT253" s="477"/>
      <c r="AU253" s="477"/>
      <c r="AV253" s="477"/>
      <c r="AW253" s="477"/>
      <c r="AX253" s="477"/>
      <c r="AY253" s="477"/>
    </row>
    <row r="254" spans="1:51" s="478" customFormat="1" ht="4.5" customHeight="1" x14ac:dyDescent="0.2">
      <c r="A254" s="477"/>
      <c r="B254" s="477"/>
      <c r="C254" s="477"/>
      <c r="D254" s="477"/>
      <c r="E254" s="477"/>
      <c r="F254" s="477"/>
      <c r="G254" s="477"/>
      <c r="H254" s="477"/>
      <c r="I254" s="477"/>
      <c r="J254" s="477"/>
      <c r="K254" s="477"/>
      <c r="L254" s="477"/>
      <c r="M254" s="477"/>
      <c r="N254" s="477"/>
      <c r="O254" s="477"/>
      <c r="P254" s="477"/>
      <c r="Q254" s="477"/>
      <c r="R254" s="477"/>
      <c r="S254" s="477"/>
      <c r="T254" s="477"/>
      <c r="U254" s="477"/>
      <c r="V254" s="477"/>
      <c r="W254" s="477"/>
      <c r="X254" s="477"/>
      <c r="Y254" s="477"/>
      <c r="Z254" s="477"/>
      <c r="AA254" s="477"/>
      <c r="AB254" s="477"/>
      <c r="AC254" s="477"/>
      <c r="AD254" s="477"/>
      <c r="AE254" s="477"/>
      <c r="AF254" s="477"/>
      <c r="AG254" s="477"/>
      <c r="AH254" s="477"/>
      <c r="AI254" s="477"/>
      <c r="AJ254" s="477"/>
      <c r="AK254" s="477"/>
      <c r="AL254" s="477"/>
      <c r="AM254" s="477"/>
      <c r="AN254" s="477"/>
      <c r="AO254" s="477"/>
      <c r="AP254" s="477"/>
      <c r="AQ254" s="477"/>
      <c r="AR254" s="477"/>
      <c r="AS254" s="477"/>
      <c r="AT254" s="477"/>
      <c r="AU254" s="477"/>
      <c r="AV254" s="477"/>
      <c r="AW254" s="477"/>
      <c r="AX254" s="477"/>
      <c r="AY254" s="477"/>
    </row>
    <row r="255" spans="1:51" s="478" customFormat="1" ht="6" customHeight="1" x14ac:dyDescent="0.2">
      <c r="A255" s="477"/>
      <c r="B255" s="477"/>
      <c r="C255" s="477"/>
      <c r="D255" s="477"/>
      <c r="E255" s="477"/>
      <c r="F255" s="477"/>
      <c r="G255" s="477"/>
      <c r="H255" s="477"/>
      <c r="I255" s="477"/>
      <c r="J255" s="477"/>
      <c r="K255" s="477"/>
      <c r="L255" s="477"/>
      <c r="M255" s="477"/>
      <c r="N255" s="477"/>
      <c r="O255" s="477"/>
      <c r="P255" s="477"/>
      <c r="Q255" s="477"/>
      <c r="R255" s="477"/>
      <c r="S255" s="477"/>
      <c r="T255" s="477"/>
      <c r="U255" s="477"/>
      <c r="V255" s="477"/>
      <c r="W255" s="477"/>
      <c r="X255" s="477"/>
      <c r="Y255" s="477"/>
      <c r="Z255" s="477"/>
      <c r="AA255" s="477"/>
      <c r="AB255" s="477"/>
      <c r="AC255" s="477"/>
      <c r="AD255" s="477"/>
      <c r="AE255" s="477"/>
      <c r="AF255" s="477"/>
      <c r="AG255" s="477"/>
      <c r="AH255" s="477"/>
      <c r="AI255" s="477"/>
      <c r="AJ255" s="477"/>
      <c r="AK255" s="477"/>
      <c r="AL255" s="477"/>
      <c r="AM255" s="477"/>
      <c r="AN255" s="477"/>
      <c r="AO255" s="477"/>
      <c r="AP255" s="477"/>
      <c r="AQ255" s="477"/>
      <c r="AR255" s="477"/>
      <c r="AS255" s="477"/>
      <c r="AT255" s="477"/>
      <c r="AU255" s="477"/>
      <c r="AV255" s="477"/>
      <c r="AW255" s="477"/>
      <c r="AX255" s="477"/>
      <c r="AY255" s="477"/>
    </row>
    <row r="256" spans="1:51" s="478" customFormat="1" ht="4.5" customHeight="1" x14ac:dyDescent="0.2">
      <c r="A256" s="477"/>
      <c r="B256" s="477"/>
      <c r="C256" s="477"/>
      <c r="D256" s="477"/>
      <c r="E256" s="477"/>
      <c r="F256" s="477"/>
      <c r="G256" s="477"/>
      <c r="H256" s="477"/>
      <c r="I256" s="477"/>
      <c r="J256" s="477"/>
      <c r="K256" s="477"/>
      <c r="L256" s="477"/>
      <c r="M256" s="477"/>
      <c r="N256" s="477"/>
      <c r="O256" s="477"/>
      <c r="P256" s="477"/>
      <c r="Q256" s="477"/>
      <c r="R256" s="477"/>
      <c r="S256" s="477"/>
      <c r="T256" s="477"/>
      <c r="U256" s="477"/>
      <c r="V256" s="477"/>
      <c r="W256" s="477"/>
      <c r="X256" s="477"/>
      <c r="Y256" s="477"/>
      <c r="Z256" s="477"/>
      <c r="AA256" s="477"/>
      <c r="AB256" s="477"/>
      <c r="AC256" s="477"/>
      <c r="AD256" s="477"/>
      <c r="AE256" s="477"/>
      <c r="AF256" s="477"/>
      <c r="AG256" s="477"/>
      <c r="AH256" s="477"/>
      <c r="AI256" s="477"/>
      <c r="AJ256" s="477"/>
      <c r="AK256" s="477"/>
      <c r="AL256" s="477"/>
      <c r="AM256" s="477"/>
      <c r="AN256" s="477"/>
      <c r="AO256" s="477"/>
      <c r="AP256" s="477"/>
      <c r="AQ256" s="477"/>
      <c r="AR256" s="477"/>
      <c r="AS256" s="477"/>
      <c r="AT256" s="477"/>
      <c r="AU256" s="477"/>
      <c r="AV256" s="477"/>
      <c r="AW256" s="477"/>
      <c r="AX256" s="477"/>
      <c r="AY256" s="477"/>
    </row>
    <row r="257" spans="1:51" s="478" customFormat="1" ht="4.5" customHeight="1" x14ac:dyDescent="0.2">
      <c r="A257" s="477"/>
      <c r="B257" s="477"/>
      <c r="C257" s="477"/>
      <c r="D257" s="477"/>
      <c r="E257" s="477"/>
      <c r="F257" s="477"/>
      <c r="G257" s="477"/>
      <c r="H257" s="477"/>
      <c r="I257" s="477"/>
      <c r="J257" s="477"/>
      <c r="K257" s="477"/>
      <c r="L257" s="477"/>
      <c r="M257" s="477"/>
      <c r="N257" s="477"/>
      <c r="O257" s="477"/>
      <c r="P257" s="477"/>
      <c r="Q257" s="477"/>
      <c r="R257" s="477"/>
      <c r="S257" s="477"/>
      <c r="T257" s="477"/>
      <c r="U257" s="477"/>
      <c r="V257" s="477"/>
      <c r="W257" s="477"/>
      <c r="X257" s="477"/>
      <c r="Y257" s="477"/>
      <c r="Z257" s="477"/>
      <c r="AA257" s="477"/>
      <c r="AB257" s="477"/>
      <c r="AC257" s="477"/>
      <c r="AD257" s="477"/>
      <c r="AE257" s="477"/>
      <c r="AF257" s="477"/>
      <c r="AG257" s="477"/>
      <c r="AH257" s="477"/>
      <c r="AI257" s="477"/>
      <c r="AJ257" s="477"/>
      <c r="AK257" s="477"/>
      <c r="AL257" s="477"/>
      <c r="AM257" s="477"/>
      <c r="AN257" s="477"/>
      <c r="AO257" s="477"/>
      <c r="AP257" s="477"/>
      <c r="AQ257" s="477"/>
      <c r="AR257" s="477"/>
      <c r="AS257" s="477"/>
      <c r="AT257" s="477"/>
      <c r="AU257" s="477"/>
      <c r="AV257" s="477"/>
      <c r="AW257" s="477"/>
      <c r="AX257" s="477"/>
      <c r="AY257" s="477"/>
    </row>
    <row r="258" spans="1:51" s="478" customFormat="1" ht="4.5" customHeight="1" x14ac:dyDescent="0.2">
      <c r="A258" s="477"/>
      <c r="B258" s="477"/>
      <c r="C258" s="477"/>
      <c r="D258" s="477"/>
      <c r="E258" s="477"/>
      <c r="F258" s="477"/>
      <c r="G258" s="477"/>
      <c r="H258" s="477"/>
      <c r="I258" s="477"/>
      <c r="J258" s="477"/>
      <c r="K258" s="477"/>
      <c r="L258" s="477"/>
      <c r="M258" s="477"/>
      <c r="N258" s="477"/>
      <c r="O258" s="477"/>
      <c r="P258" s="477"/>
      <c r="Q258" s="477"/>
      <c r="R258" s="477"/>
      <c r="S258" s="477"/>
      <c r="T258" s="477"/>
      <c r="U258" s="477"/>
      <c r="V258" s="477"/>
      <c r="W258" s="477"/>
      <c r="X258" s="477"/>
      <c r="Y258" s="477"/>
      <c r="Z258" s="477"/>
      <c r="AA258" s="477"/>
      <c r="AB258" s="477"/>
      <c r="AC258" s="477"/>
      <c r="AD258" s="477"/>
      <c r="AE258" s="477"/>
      <c r="AF258" s="477"/>
      <c r="AG258" s="477"/>
      <c r="AH258" s="477"/>
      <c r="AI258" s="477"/>
      <c r="AJ258" s="477"/>
      <c r="AK258" s="477"/>
      <c r="AL258" s="477"/>
      <c r="AM258" s="477"/>
      <c r="AN258" s="477"/>
      <c r="AO258" s="477"/>
      <c r="AP258" s="477"/>
      <c r="AQ258" s="477"/>
      <c r="AR258" s="477"/>
      <c r="AS258" s="477"/>
      <c r="AT258" s="477"/>
      <c r="AU258" s="477"/>
      <c r="AV258" s="477"/>
      <c r="AW258" s="477"/>
      <c r="AX258" s="477"/>
      <c r="AY258" s="477"/>
    </row>
    <row r="259" spans="1:51" s="478" customFormat="1" ht="4.5" customHeight="1" x14ac:dyDescent="0.2">
      <c r="A259" s="477"/>
      <c r="B259" s="477"/>
      <c r="C259" s="477"/>
      <c r="D259" s="477"/>
      <c r="E259" s="477"/>
      <c r="F259" s="477"/>
      <c r="G259" s="477"/>
      <c r="H259" s="477"/>
      <c r="I259" s="477"/>
      <c r="J259" s="477"/>
      <c r="K259" s="477"/>
      <c r="L259" s="477"/>
      <c r="M259" s="477"/>
      <c r="N259" s="477"/>
      <c r="O259" s="477"/>
      <c r="P259" s="477"/>
      <c r="Q259" s="477"/>
      <c r="R259" s="477"/>
      <c r="S259" s="477"/>
      <c r="T259" s="477"/>
      <c r="U259" s="477"/>
      <c r="V259" s="477"/>
      <c r="W259" s="477"/>
      <c r="X259" s="477"/>
      <c r="Y259" s="477"/>
      <c r="Z259" s="477"/>
      <c r="AA259" s="477"/>
      <c r="AB259" s="477"/>
      <c r="AC259" s="477"/>
      <c r="AD259" s="477"/>
      <c r="AE259" s="477"/>
      <c r="AF259" s="477"/>
      <c r="AG259" s="477"/>
      <c r="AH259" s="477"/>
      <c r="AI259" s="477"/>
      <c r="AJ259" s="477"/>
      <c r="AK259" s="477"/>
      <c r="AL259" s="477"/>
      <c r="AM259" s="477"/>
      <c r="AN259" s="477"/>
      <c r="AO259" s="477"/>
      <c r="AP259" s="477"/>
      <c r="AQ259" s="477"/>
      <c r="AR259" s="477"/>
      <c r="AS259" s="477"/>
      <c r="AT259" s="477"/>
      <c r="AU259" s="477"/>
      <c r="AV259" s="477"/>
      <c r="AW259" s="477"/>
      <c r="AX259" s="477"/>
      <c r="AY259" s="477"/>
    </row>
    <row r="260" spans="1:51" s="478" customFormat="1" ht="4.5" customHeight="1" x14ac:dyDescent="0.2">
      <c r="A260" s="477"/>
      <c r="B260" s="477"/>
      <c r="C260" s="477"/>
      <c r="D260" s="477"/>
      <c r="E260" s="477"/>
      <c r="F260" s="477"/>
      <c r="G260" s="477"/>
      <c r="H260" s="477"/>
      <c r="I260" s="477"/>
      <c r="J260" s="477"/>
      <c r="K260" s="477"/>
      <c r="L260" s="477"/>
      <c r="M260" s="477"/>
      <c r="N260" s="477"/>
      <c r="O260" s="477"/>
      <c r="P260" s="477"/>
      <c r="Q260" s="477"/>
      <c r="R260" s="477"/>
      <c r="S260" s="477"/>
      <c r="T260" s="477"/>
      <c r="U260" s="477"/>
      <c r="V260" s="477"/>
      <c r="W260" s="477"/>
      <c r="X260" s="477"/>
      <c r="Y260" s="477"/>
      <c r="Z260" s="477"/>
      <c r="AA260" s="477"/>
      <c r="AB260" s="477"/>
      <c r="AC260" s="477"/>
      <c r="AD260" s="477"/>
      <c r="AE260" s="477"/>
      <c r="AF260" s="477"/>
      <c r="AG260" s="477"/>
      <c r="AH260" s="477"/>
      <c r="AI260" s="477"/>
      <c r="AJ260" s="477"/>
      <c r="AK260" s="477"/>
      <c r="AL260" s="477"/>
      <c r="AM260" s="477"/>
      <c r="AN260" s="477"/>
      <c r="AO260" s="477"/>
      <c r="AP260" s="477"/>
      <c r="AQ260" s="477"/>
      <c r="AR260" s="477"/>
      <c r="AS260" s="477"/>
      <c r="AT260" s="477"/>
      <c r="AU260" s="477"/>
      <c r="AV260" s="477"/>
      <c r="AW260" s="477"/>
      <c r="AX260" s="477"/>
      <c r="AY260" s="477"/>
    </row>
    <row r="261" spans="1:51" s="478" customFormat="1" ht="4.5" customHeight="1" x14ac:dyDescent="0.2">
      <c r="A261" s="477"/>
      <c r="B261" s="477"/>
      <c r="C261" s="477"/>
      <c r="D261" s="477"/>
      <c r="E261" s="477"/>
      <c r="F261" s="477"/>
      <c r="G261" s="477"/>
      <c r="H261" s="477"/>
      <c r="I261" s="477"/>
      <c r="J261" s="477"/>
      <c r="K261" s="477"/>
      <c r="L261" s="477"/>
      <c r="M261" s="477"/>
      <c r="N261" s="477"/>
      <c r="O261" s="477"/>
      <c r="P261" s="477"/>
      <c r="Q261" s="477"/>
      <c r="R261" s="477"/>
      <c r="S261" s="477"/>
      <c r="T261" s="477"/>
      <c r="U261" s="477"/>
      <c r="V261" s="477"/>
      <c r="W261" s="477"/>
      <c r="X261" s="477"/>
      <c r="Y261" s="477"/>
      <c r="Z261" s="477"/>
      <c r="AA261" s="477"/>
      <c r="AB261" s="477"/>
      <c r="AC261" s="477"/>
      <c r="AD261" s="477"/>
      <c r="AE261" s="477"/>
      <c r="AF261" s="477"/>
      <c r="AG261" s="477"/>
      <c r="AH261" s="477"/>
      <c r="AI261" s="477"/>
      <c r="AJ261" s="477"/>
      <c r="AK261" s="477"/>
      <c r="AL261" s="477"/>
      <c r="AM261" s="477"/>
      <c r="AN261" s="477"/>
      <c r="AO261" s="477"/>
      <c r="AP261" s="477"/>
      <c r="AQ261" s="477"/>
      <c r="AR261" s="477"/>
      <c r="AS261" s="477"/>
      <c r="AT261" s="477"/>
      <c r="AU261" s="477"/>
      <c r="AV261" s="477"/>
      <c r="AW261" s="477"/>
      <c r="AX261" s="477"/>
      <c r="AY261" s="477"/>
    </row>
    <row r="262" spans="1:51" s="478" customFormat="1" ht="4.5" customHeight="1" x14ac:dyDescent="0.2">
      <c r="A262" s="477"/>
      <c r="B262" s="477"/>
      <c r="C262" s="477"/>
      <c r="D262" s="477"/>
      <c r="E262" s="477"/>
      <c r="F262" s="477"/>
      <c r="G262" s="477"/>
      <c r="H262" s="477"/>
      <c r="I262" s="477"/>
      <c r="J262" s="477"/>
      <c r="K262" s="477"/>
      <c r="L262" s="477"/>
      <c r="M262" s="477"/>
      <c r="N262" s="477"/>
      <c r="O262" s="477"/>
      <c r="P262" s="477"/>
      <c r="Q262" s="477"/>
      <c r="R262" s="477"/>
      <c r="S262" s="477"/>
      <c r="T262" s="477"/>
      <c r="U262" s="477"/>
      <c r="V262" s="477"/>
      <c r="W262" s="477"/>
      <c r="X262" s="477"/>
      <c r="Y262" s="477"/>
      <c r="Z262" s="477"/>
      <c r="AA262" s="477"/>
      <c r="AB262" s="477"/>
      <c r="AC262" s="477"/>
      <c r="AD262" s="477"/>
      <c r="AE262" s="477"/>
      <c r="AF262" s="477"/>
      <c r="AG262" s="477"/>
      <c r="AH262" s="477"/>
      <c r="AI262" s="477"/>
      <c r="AJ262" s="477"/>
      <c r="AK262" s="477"/>
      <c r="AL262" s="477"/>
      <c r="AM262" s="477"/>
      <c r="AN262" s="477"/>
      <c r="AO262" s="477"/>
      <c r="AP262" s="477"/>
      <c r="AQ262" s="477"/>
      <c r="AR262" s="477"/>
      <c r="AS262" s="477"/>
      <c r="AT262" s="477"/>
      <c r="AU262" s="477"/>
      <c r="AV262" s="477"/>
      <c r="AW262" s="477"/>
      <c r="AX262" s="477"/>
      <c r="AY262" s="477"/>
    </row>
    <row r="263" spans="1:51" s="478" customFormat="1" ht="5.25" customHeight="1" x14ac:dyDescent="0.2">
      <c r="A263" s="477"/>
      <c r="B263" s="477"/>
      <c r="C263" s="477"/>
      <c r="D263" s="477"/>
      <c r="E263" s="477"/>
      <c r="F263" s="477"/>
      <c r="G263" s="477"/>
      <c r="H263" s="477"/>
      <c r="I263" s="477"/>
      <c r="J263" s="477"/>
      <c r="K263" s="477"/>
      <c r="L263" s="477"/>
      <c r="M263" s="477"/>
      <c r="N263" s="477"/>
      <c r="O263" s="477"/>
      <c r="P263" s="477"/>
      <c r="Q263" s="477"/>
      <c r="R263" s="477"/>
      <c r="S263" s="477"/>
      <c r="T263" s="477"/>
      <c r="U263" s="477"/>
      <c r="V263" s="477"/>
      <c r="W263" s="477"/>
      <c r="X263" s="477"/>
      <c r="Y263" s="477"/>
      <c r="Z263" s="477"/>
      <c r="AA263" s="477"/>
      <c r="AB263" s="477"/>
      <c r="AC263" s="477"/>
      <c r="AD263" s="477"/>
      <c r="AE263" s="477"/>
      <c r="AF263" s="477"/>
      <c r="AG263" s="477"/>
      <c r="AH263" s="477"/>
      <c r="AI263" s="477"/>
      <c r="AJ263" s="477"/>
      <c r="AK263" s="477"/>
      <c r="AL263" s="477"/>
      <c r="AM263" s="477"/>
      <c r="AN263" s="477"/>
      <c r="AO263" s="477"/>
      <c r="AP263" s="477"/>
      <c r="AQ263" s="477"/>
      <c r="AR263" s="477"/>
      <c r="AS263" s="477"/>
      <c r="AT263" s="477"/>
      <c r="AU263" s="477"/>
      <c r="AV263" s="477"/>
      <c r="AW263" s="477"/>
      <c r="AX263" s="477"/>
      <c r="AY263" s="477"/>
    </row>
    <row r="264" spans="1:51" s="478" customFormat="1" ht="4.5" customHeight="1" x14ac:dyDescent="0.2">
      <c r="A264" s="477"/>
      <c r="B264" s="477"/>
      <c r="C264" s="477"/>
      <c r="D264" s="477"/>
      <c r="E264" s="477"/>
      <c r="F264" s="477"/>
      <c r="G264" s="477"/>
      <c r="H264" s="477"/>
      <c r="I264" s="477"/>
      <c r="J264" s="477"/>
      <c r="K264" s="477"/>
      <c r="L264" s="477"/>
      <c r="M264" s="477"/>
      <c r="N264" s="477"/>
      <c r="O264" s="477"/>
      <c r="P264" s="477"/>
      <c r="Q264" s="477"/>
      <c r="R264" s="477"/>
      <c r="S264" s="477"/>
      <c r="T264" s="477"/>
      <c r="U264" s="477"/>
      <c r="V264" s="477"/>
      <c r="W264" s="477"/>
      <c r="X264" s="477"/>
      <c r="Y264" s="477"/>
      <c r="Z264" s="477"/>
      <c r="AA264" s="477"/>
      <c r="AB264" s="477"/>
      <c r="AC264" s="477"/>
      <c r="AD264" s="477"/>
      <c r="AE264" s="477"/>
      <c r="AF264" s="477"/>
      <c r="AG264" s="477"/>
      <c r="AH264" s="477"/>
      <c r="AI264" s="477"/>
      <c r="AJ264" s="477"/>
      <c r="AK264" s="477"/>
      <c r="AL264" s="477"/>
      <c r="AM264" s="477"/>
      <c r="AN264" s="477"/>
      <c r="AO264" s="477"/>
      <c r="AP264" s="477"/>
      <c r="AQ264" s="477"/>
      <c r="AR264" s="477"/>
      <c r="AS264" s="477"/>
      <c r="AT264" s="477"/>
      <c r="AU264" s="477"/>
      <c r="AV264" s="477"/>
      <c r="AW264" s="477"/>
      <c r="AX264" s="477"/>
      <c r="AY264" s="477"/>
    </row>
    <row r="265" spans="1:51" s="478" customFormat="1" ht="3.75" customHeight="1" x14ac:dyDescent="0.2">
      <c r="A265" s="477"/>
      <c r="B265" s="477"/>
      <c r="C265" s="477"/>
      <c r="D265" s="477"/>
      <c r="E265" s="477"/>
      <c r="F265" s="477"/>
      <c r="G265" s="477"/>
      <c r="H265" s="477"/>
      <c r="I265" s="477"/>
      <c r="J265" s="477"/>
      <c r="K265" s="477"/>
      <c r="L265" s="477"/>
      <c r="M265" s="477"/>
      <c r="N265" s="477"/>
      <c r="O265" s="477"/>
      <c r="P265" s="477"/>
      <c r="Q265" s="477"/>
      <c r="R265" s="477"/>
      <c r="S265" s="477"/>
      <c r="T265" s="477"/>
      <c r="U265" s="477"/>
      <c r="V265" s="477"/>
      <c r="W265" s="477"/>
      <c r="X265" s="477"/>
      <c r="Y265" s="477"/>
      <c r="Z265" s="477"/>
      <c r="AA265" s="477"/>
      <c r="AB265" s="477"/>
      <c r="AC265" s="477"/>
      <c r="AD265" s="477"/>
      <c r="AE265" s="477"/>
      <c r="AF265" s="477"/>
      <c r="AG265" s="477"/>
      <c r="AH265" s="477"/>
      <c r="AI265" s="477"/>
      <c r="AJ265" s="477"/>
      <c r="AK265" s="477"/>
      <c r="AL265" s="477"/>
      <c r="AM265" s="477"/>
      <c r="AN265" s="477"/>
      <c r="AO265" s="477"/>
      <c r="AP265" s="477"/>
      <c r="AQ265" s="477"/>
      <c r="AR265" s="477"/>
      <c r="AS265" s="477"/>
      <c r="AT265" s="477"/>
      <c r="AU265" s="477"/>
      <c r="AV265" s="477"/>
      <c r="AW265" s="477"/>
      <c r="AX265" s="477"/>
      <c r="AY265" s="477"/>
    </row>
    <row r="266" spans="1:51" s="478" customFormat="1" ht="4.5" customHeight="1" x14ac:dyDescent="0.2">
      <c r="A266" s="477"/>
      <c r="B266" s="477"/>
      <c r="C266" s="477"/>
      <c r="D266" s="477"/>
      <c r="E266" s="477"/>
      <c r="F266" s="477"/>
      <c r="G266" s="477"/>
      <c r="H266" s="477"/>
      <c r="I266" s="477"/>
      <c r="J266" s="477"/>
      <c r="K266" s="477"/>
      <c r="L266" s="477"/>
      <c r="M266" s="477"/>
      <c r="N266" s="477"/>
      <c r="O266" s="477"/>
      <c r="P266" s="477"/>
      <c r="Q266" s="477"/>
      <c r="R266" s="477"/>
      <c r="S266" s="477"/>
      <c r="T266" s="477"/>
      <c r="U266" s="477"/>
      <c r="V266" s="477"/>
      <c r="W266" s="477"/>
      <c r="X266" s="477"/>
      <c r="Y266" s="477"/>
      <c r="Z266" s="477"/>
      <c r="AA266" s="477"/>
      <c r="AB266" s="477"/>
      <c r="AC266" s="477"/>
      <c r="AD266" s="477"/>
      <c r="AE266" s="477"/>
      <c r="AF266" s="477"/>
      <c r="AG266" s="477"/>
      <c r="AH266" s="477"/>
      <c r="AI266" s="477"/>
      <c r="AJ266" s="477"/>
      <c r="AK266" s="477"/>
      <c r="AL266" s="477"/>
      <c r="AM266" s="477"/>
      <c r="AN266" s="477"/>
      <c r="AO266" s="477"/>
      <c r="AP266" s="477"/>
      <c r="AQ266" s="477"/>
      <c r="AR266" s="477"/>
      <c r="AS266" s="477"/>
      <c r="AT266" s="477"/>
      <c r="AU266" s="477"/>
      <c r="AV266" s="477"/>
      <c r="AW266" s="477"/>
      <c r="AX266" s="477"/>
      <c r="AY266" s="477"/>
    </row>
    <row r="267" spans="1:51" s="478" customFormat="1" ht="4.5" customHeight="1" x14ac:dyDescent="0.2">
      <c r="A267" s="477"/>
      <c r="B267" s="477"/>
      <c r="C267" s="477"/>
      <c r="D267" s="477"/>
      <c r="E267" s="477"/>
      <c r="F267" s="477"/>
      <c r="G267" s="477"/>
      <c r="H267" s="477"/>
      <c r="I267" s="477"/>
      <c r="J267" s="477"/>
      <c r="K267" s="477"/>
      <c r="L267" s="477"/>
      <c r="M267" s="477"/>
      <c r="N267" s="477"/>
      <c r="O267" s="477"/>
      <c r="P267" s="477"/>
      <c r="Q267" s="477"/>
      <c r="R267" s="477"/>
      <c r="S267" s="477"/>
      <c r="T267" s="477"/>
      <c r="U267" s="477"/>
      <c r="V267" s="477"/>
      <c r="W267" s="477"/>
      <c r="X267" s="477"/>
      <c r="Y267" s="477"/>
      <c r="Z267" s="477"/>
      <c r="AA267" s="477"/>
      <c r="AB267" s="477"/>
      <c r="AC267" s="477"/>
      <c r="AD267" s="477"/>
      <c r="AE267" s="477"/>
      <c r="AF267" s="477"/>
      <c r="AG267" s="477"/>
      <c r="AH267" s="477"/>
      <c r="AI267" s="477"/>
      <c r="AJ267" s="477"/>
      <c r="AK267" s="477"/>
      <c r="AL267" s="477"/>
      <c r="AM267" s="477"/>
      <c r="AN267" s="477"/>
      <c r="AO267" s="477"/>
      <c r="AP267" s="477"/>
      <c r="AQ267" s="477"/>
      <c r="AR267" s="477"/>
      <c r="AS267" s="477"/>
      <c r="AT267" s="477"/>
      <c r="AU267" s="477"/>
      <c r="AV267" s="477"/>
      <c r="AW267" s="477"/>
      <c r="AX267" s="477"/>
      <c r="AY267" s="477"/>
    </row>
    <row r="268" spans="1:51" s="478" customFormat="1" ht="4.5" customHeight="1" x14ac:dyDescent="0.2">
      <c r="A268" s="477"/>
      <c r="B268" s="477"/>
      <c r="C268" s="477"/>
      <c r="D268" s="477"/>
      <c r="E268" s="477"/>
      <c r="F268" s="477"/>
      <c r="G268" s="477"/>
      <c r="H268" s="477"/>
      <c r="I268" s="477"/>
      <c r="J268" s="477"/>
      <c r="K268" s="477"/>
      <c r="L268" s="477"/>
      <c r="M268" s="477"/>
      <c r="N268" s="477"/>
      <c r="O268" s="477"/>
      <c r="P268" s="477"/>
      <c r="Q268" s="477"/>
      <c r="R268" s="477"/>
      <c r="S268" s="477"/>
      <c r="T268" s="477"/>
      <c r="U268" s="477"/>
      <c r="V268" s="477"/>
      <c r="W268" s="477"/>
      <c r="X268" s="477"/>
      <c r="Y268" s="477"/>
      <c r="Z268" s="477"/>
      <c r="AA268" s="477"/>
      <c r="AB268" s="477"/>
      <c r="AC268" s="477"/>
      <c r="AD268" s="477"/>
      <c r="AE268" s="477"/>
      <c r="AF268" s="477"/>
      <c r="AG268" s="477"/>
      <c r="AH268" s="477"/>
      <c r="AI268" s="477"/>
      <c r="AJ268" s="477"/>
      <c r="AK268" s="477"/>
      <c r="AL268" s="477"/>
      <c r="AM268" s="477"/>
      <c r="AN268" s="477"/>
      <c r="AO268" s="477"/>
      <c r="AP268" s="477"/>
      <c r="AQ268" s="477"/>
      <c r="AR268" s="477"/>
      <c r="AS268" s="477"/>
      <c r="AT268" s="477"/>
      <c r="AU268" s="477"/>
      <c r="AV268" s="477"/>
      <c r="AW268" s="477"/>
      <c r="AX268" s="477"/>
      <c r="AY268" s="477"/>
    </row>
    <row r="269" spans="1:51" s="478" customFormat="1" ht="4.5" customHeight="1" x14ac:dyDescent="0.2">
      <c r="A269" s="477"/>
      <c r="B269" s="477"/>
      <c r="C269" s="477"/>
      <c r="D269" s="477"/>
      <c r="E269" s="477"/>
      <c r="F269" s="477"/>
      <c r="G269" s="477"/>
      <c r="H269" s="477"/>
      <c r="I269" s="477"/>
      <c r="J269" s="477"/>
      <c r="K269" s="477"/>
      <c r="L269" s="477"/>
      <c r="M269" s="477"/>
      <c r="N269" s="477"/>
      <c r="O269" s="477"/>
      <c r="P269" s="477"/>
      <c r="Q269" s="477"/>
      <c r="R269" s="477"/>
      <c r="S269" s="477"/>
      <c r="T269" s="477"/>
      <c r="U269" s="477"/>
      <c r="V269" s="477"/>
      <c r="W269" s="477"/>
      <c r="X269" s="477"/>
      <c r="Y269" s="477"/>
      <c r="Z269" s="477"/>
      <c r="AA269" s="477"/>
      <c r="AB269" s="477"/>
      <c r="AC269" s="477"/>
      <c r="AD269" s="477"/>
      <c r="AE269" s="477"/>
      <c r="AF269" s="477"/>
      <c r="AG269" s="477"/>
      <c r="AH269" s="477"/>
      <c r="AI269" s="477"/>
      <c r="AJ269" s="477"/>
      <c r="AK269" s="477"/>
      <c r="AL269" s="477"/>
      <c r="AM269" s="477"/>
      <c r="AN269" s="477"/>
      <c r="AO269" s="477"/>
      <c r="AP269" s="477"/>
      <c r="AQ269" s="477"/>
      <c r="AR269" s="477"/>
      <c r="AS269" s="477"/>
      <c r="AT269" s="477"/>
      <c r="AU269" s="477"/>
      <c r="AV269" s="477"/>
      <c r="AW269" s="477"/>
      <c r="AX269" s="477"/>
      <c r="AY269" s="477"/>
    </row>
    <row r="270" spans="1:51" s="478" customFormat="1" ht="2.25" customHeight="1" x14ac:dyDescent="0.2">
      <c r="A270" s="477"/>
      <c r="B270" s="477"/>
      <c r="C270" s="477"/>
      <c r="D270" s="477"/>
      <c r="E270" s="477"/>
      <c r="F270" s="477"/>
      <c r="G270" s="477"/>
      <c r="H270" s="477"/>
      <c r="I270" s="477"/>
      <c r="J270" s="477"/>
      <c r="K270" s="477"/>
      <c r="L270" s="477"/>
      <c r="M270" s="477"/>
      <c r="N270" s="477"/>
      <c r="O270" s="477"/>
      <c r="P270" s="477"/>
      <c r="Q270" s="477"/>
      <c r="R270" s="477"/>
      <c r="S270" s="477"/>
      <c r="T270" s="477"/>
      <c r="U270" s="477"/>
      <c r="V270" s="477"/>
      <c r="W270" s="477"/>
      <c r="X270" s="477"/>
      <c r="Y270" s="477"/>
      <c r="Z270" s="477"/>
      <c r="AA270" s="477"/>
      <c r="AB270" s="477"/>
      <c r="AC270" s="477"/>
      <c r="AD270" s="477"/>
      <c r="AE270" s="477"/>
      <c r="AF270" s="477"/>
      <c r="AG270" s="477"/>
      <c r="AH270" s="477"/>
      <c r="AI270" s="477"/>
      <c r="AJ270" s="477"/>
      <c r="AK270" s="477"/>
      <c r="AL270" s="477"/>
      <c r="AM270" s="477"/>
      <c r="AN270" s="477"/>
      <c r="AO270" s="477"/>
      <c r="AP270" s="477"/>
      <c r="AQ270" s="477"/>
      <c r="AR270" s="477"/>
      <c r="AS270" s="477"/>
      <c r="AT270" s="477"/>
      <c r="AU270" s="477"/>
      <c r="AV270" s="477"/>
      <c r="AW270" s="477"/>
      <c r="AX270" s="477"/>
      <c r="AY270" s="477"/>
    </row>
    <row r="271" spans="1:51" s="478" customFormat="1" ht="4.5" customHeight="1" x14ac:dyDescent="0.2">
      <c r="A271" s="477"/>
      <c r="B271" s="477"/>
      <c r="C271" s="477"/>
      <c r="D271" s="477"/>
      <c r="E271" s="477"/>
      <c r="F271" s="477"/>
      <c r="G271" s="477"/>
      <c r="H271" s="477"/>
      <c r="I271" s="477"/>
      <c r="J271" s="477"/>
      <c r="K271" s="477"/>
      <c r="L271" s="477"/>
      <c r="M271" s="477"/>
      <c r="N271" s="477"/>
      <c r="O271" s="477"/>
      <c r="P271" s="477"/>
      <c r="Q271" s="477"/>
      <c r="R271" s="477"/>
      <c r="S271" s="477"/>
      <c r="T271" s="477"/>
      <c r="U271" s="477"/>
      <c r="V271" s="477"/>
      <c r="W271" s="477"/>
      <c r="X271" s="477"/>
      <c r="Y271" s="477"/>
      <c r="Z271" s="477"/>
      <c r="AA271" s="477"/>
      <c r="AB271" s="477"/>
      <c r="AC271" s="477"/>
      <c r="AD271" s="477"/>
      <c r="AE271" s="477"/>
      <c r="AF271" s="477"/>
      <c r="AG271" s="477"/>
      <c r="AH271" s="477"/>
      <c r="AI271" s="477"/>
      <c r="AJ271" s="477"/>
      <c r="AK271" s="477"/>
      <c r="AL271" s="477"/>
      <c r="AM271" s="477"/>
      <c r="AN271" s="477"/>
      <c r="AO271" s="477"/>
      <c r="AP271" s="477"/>
      <c r="AQ271" s="477"/>
      <c r="AR271" s="477"/>
      <c r="AS271" s="477"/>
      <c r="AT271" s="477"/>
      <c r="AU271" s="477"/>
      <c r="AV271" s="477"/>
      <c r="AW271" s="477"/>
      <c r="AX271" s="477"/>
      <c r="AY271" s="477"/>
    </row>
    <row r="272" spans="1:51" s="478" customFormat="1" ht="4.5" customHeight="1" x14ac:dyDescent="0.2">
      <c r="A272" s="477"/>
      <c r="B272" s="477"/>
      <c r="C272" s="477"/>
      <c r="D272" s="477"/>
      <c r="E272" s="477"/>
      <c r="F272" s="477"/>
      <c r="G272" s="477"/>
      <c r="H272" s="477"/>
      <c r="I272" s="477"/>
      <c r="J272" s="477"/>
      <c r="K272" s="477"/>
      <c r="L272" s="477"/>
      <c r="M272" s="477"/>
      <c r="N272" s="477"/>
      <c r="O272" s="477"/>
      <c r="P272" s="477"/>
      <c r="Q272" s="477"/>
      <c r="R272" s="477"/>
      <c r="S272" s="477"/>
      <c r="T272" s="477"/>
      <c r="U272" s="477"/>
      <c r="V272" s="477"/>
      <c r="W272" s="477"/>
      <c r="X272" s="477"/>
      <c r="Y272" s="477"/>
      <c r="Z272" s="477"/>
      <c r="AA272" s="477"/>
      <c r="AB272" s="477"/>
      <c r="AC272" s="477"/>
      <c r="AD272" s="477"/>
      <c r="AE272" s="477"/>
      <c r="AF272" s="477"/>
      <c r="AG272" s="477"/>
      <c r="AH272" s="477"/>
      <c r="AI272" s="477"/>
      <c r="AJ272" s="477"/>
      <c r="AK272" s="477"/>
      <c r="AL272" s="477"/>
      <c r="AM272" s="477"/>
      <c r="AN272" s="477"/>
      <c r="AO272" s="477"/>
      <c r="AP272" s="477"/>
      <c r="AQ272" s="477"/>
      <c r="AR272" s="477"/>
      <c r="AS272" s="477"/>
      <c r="AT272" s="477"/>
      <c r="AU272" s="477"/>
      <c r="AV272" s="477"/>
      <c r="AW272" s="477"/>
      <c r="AX272" s="477"/>
      <c r="AY272" s="477"/>
    </row>
    <row r="273" spans="1:51" s="478" customFormat="1" ht="4.5" customHeight="1" x14ac:dyDescent="0.2">
      <c r="A273" s="477"/>
      <c r="B273" s="477"/>
      <c r="C273" s="477"/>
      <c r="D273" s="477"/>
      <c r="E273" s="477"/>
      <c r="F273" s="477"/>
      <c r="G273" s="477"/>
      <c r="H273" s="477"/>
      <c r="I273" s="477"/>
      <c r="J273" s="477"/>
      <c r="K273" s="477"/>
      <c r="L273" s="477"/>
      <c r="M273" s="477"/>
      <c r="N273" s="477"/>
      <c r="O273" s="477"/>
      <c r="P273" s="477"/>
      <c r="Q273" s="477"/>
      <c r="R273" s="477"/>
      <c r="S273" s="477"/>
      <c r="T273" s="477"/>
      <c r="U273" s="477"/>
      <c r="V273" s="477"/>
      <c r="W273" s="477"/>
      <c r="X273" s="477"/>
      <c r="Y273" s="477"/>
      <c r="Z273" s="477"/>
      <c r="AA273" s="477"/>
      <c r="AB273" s="477"/>
      <c r="AC273" s="477"/>
      <c r="AD273" s="477"/>
      <c r="AE273" s="477"/>
      <c r="AF273" s="477"/>
      <c r="AG273" s="477"/>
      <c r="AH273" s="477"/>
      <c r="AI273" s="477"/>
      <c r="AJ273" s="477"/>
      <c r="AK273" s="477"/>
      <c r="AL273" s="477"/>
      <c r="AM273" s="477"/>
      <c r="AN273" s="477"/>
      <c r="AO273" s="477"/>
      <c r="AP273" s="477"/>
      <c r="AQ273" s="477"/>
      <c r="AR273" s="477"/>
      <c r="AS273" s="477"/>
      <c r="AT273" s="477"/>
      <c r="AU273" s="477"/>
      <c r="AV273" s="477"/>
      <c r="AW273" s="477"/>
      <c r="AX273" s="477"/>
      <c r="AY273" s="477"/>
    </row>
    <row r="274" spans="1:51" s="478" customFormat="1" ht="4.5" customHeight="1" x14ac:dyDescent="0.2">
      <c r="A274" s="477"/>
      <c r="B274" s="477"/>
      <c r="C274" s="477"/>
      <c r="D274" s="477"/>
      <c r="E274" s="477"/>
      <c r="F274" s="477"/>
      <c r="G274" s="477"/>
      <c r="H274" s="477"/>
      <c r="I274" s="477"/>
      <c r="J274" s="477"/>
      <c r="K274" s="477"/>
      <c r="L274" s="477"/>
      <c r="M274" s="477"/>
      <c r="N274" s="477"/>
      <c r="O274" s="477"/>
      <c r="P274" s="477"/>
      <c r="Q274" s="477"/>
      <c r="R274" s="477"/>
      <c r="S274" s="477"/>
      <c r="T274" s="477"/>
      <c r="U274" s="477"/>
      <c r="V274" s="477"/>
      <c r="W274" s="477"/>
      <c r="X274" s="477"/>
      <c r="Y274" s="477"/>
      <c r="Z274" s="477"/>
      <c r="AA274" s="477"/>
      <c r="AB274" s="477"/>
      <c r="AC274" s="477"/>
      <c r="AD274" s="477"/>
      <c r="AE274" s="477"/>
      <c r="AF274" s="477"/>
      <c r="AG274" s="477"/>
      <c r="AH274" s="477"/>
      <c r="AI274" s="477"/>
      <c r="AJ274" s="477"/>
      <c r="AK274" s="477"/>
      <c r="AL274" s="477"/>
      <c r="AM274" s="477"/>
      <c r="AN274" s="477"/>
      <c r="AO274" s="477"/>
      <c r="AP274" s="477"/>
      <c r="AQ274" s="477"/>
      <c r="AR274" s="477"/>
      <c r="AS274" s="477"/>
      <c r="AT274" s="477"/>
      <c r="AU274" s="477"/>
      <c r="AV274" s="477"/>
      <c r="AW274" s="477"/>
      <c r="AX274" s="477"/>
      <c r="AY274" s="477"/>
    </row>
    <row r="275" spans="1:51" s="478" customFormat="1" ht="4.5" customHeight="1" x14ac:dyDescent="0.2">
      <c r="A275" s="477"/>
      <c r="B275" s="477"/>
      <c r="C275" s="477"/>
      <c r="D275" s="477"/>
      <c r="E275" s="477"/>
      <c r="F275" s="477"/>
      <c r="G275" s="477"/>
      <c r="H275" s="477"/>
      <c r="I275" s="477"/>
      <c r="J275" s="477"/>
      <c r="K275" s="477"/>
      <c r="L275" s="477"/>
      <c r="M275" s="477"/>
      <c r="N275" s="477"/>
      <c r="O275" s="477"/>
      <c r="P275" s="477"/>
      <c r="Q275" s="477"/>
      <c r="R275" s="477"/>
      <c r="S275" s="477"/>
      <c r="T275" s="477"/>
      <c r="U275" s="477"/>
      <c r="V275" s="477"/>
      <c r="W275" s="477"/>
      <c r="X275" s="477"/>
      <c r="Y275" s="477"/>
      <c r="Z275" s="477"/>
      <c r="AA275" s="477"/>
      <c r="AB275" s="477"/>
      <c r="AC275" s="477"/>
      <c r="AD275" s="477"/>
      <c r="AE275" s="477"/>
      <c r="AF275" s="477"/>
      <c r="AG275" s="477"/>
      <c r="AH275" s="477"/>
      <c r="AI275" s="477"/>
      <c r="AJ275" s="477"/>
      <c r="AK275" s="477"/>
      <c r="AL275" s="477"/>
      <c r="AM275" s="477"/>
      <c r="AN275" s="477"/>
      <c r="AO275" s="477"/>
      <c r="AP275" s="477"/>
      <c r="AQ275" s="477"/>
      <c r="AR275" s="477"/>
      <c r="AS275" s="477"/>
      <c r="AT275" s="477"/>
      <c r="AU275" s="477"/>
      <c r="AV275" s="477"/>
      <c r="AW275" s="477"/>
      <c r="AX275" s="477"/>
      <c r="AY275" s="477"/>
    </row>
    <row r="279" spans="1:51" ht="2.25" customHeight="1" x14ac:dyDescent="0.2"/>
  </sheetData>
  <mergeCells count="315">
    <mergeCell ref="BS116:BW118"/>
    <mergeCell ref="BA133:BE135"/>
    <mergeCell ref="BL133:BP135"/>
    <mergeCell ref="BS133:BW135"/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I171:L173"/>
    <mergeCell ref="M171:P173"/>
    <mergeCell ref="Q171:S173"/>
    <mergeCell ref="V172:AB173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V126:Y127"/>
    <mergeCell ref="BF114:BK116"/>
    <mergeCell ref="BX114:CC116"/>
    <mergeCell ref="CD133:CH135"/>
    <mergeCell ref="BF134:BK135"/>
    <mergeCell ref="BX134:CC135"/>
    <mergeCell ref="BA116:BE118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CD79:CH81"/>
    <mergeCell ref="BF80:BK81"/>
    <mergeCell ref="BX80:CC81"/>
    <mergeCell ref="BF57:BK59"/>
    <mergeCell ref="BX57:CC59"/>
    <mergeCell ref="BL59:BP61"/>
    <mergeCell ref="BS59:BW61"/>
    <mergeCell ref="BA79:BE81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BS22:BW24"/>
    <mergeCell ref="BX20:CC22"/>
    <mergeCell ref="BX23:CC24"/>
    <mergeCell ref="BS5:BW7"/>
    <mergeCell ref="BF20:BK22"/>
    <mergeCell ref="BF23:BK24"/>
    <mergeCell ref="BA5:BE7"/>
    <mergeCell ref="BA22:BE24"/>
    <mergeCell ref="CD42:CH44"/>
    <mergeCell ref="BF43:BK44"/>
    <mergeCell ref="BX43:CC44"/>
    <mergeCell ref="P122:S125"/>
    <mergeCell ref="V66:AB67"/>
    <mergeCell ref="V68:AB69"/>
    <mergeCell ref="AC56:AL59"/>
    <mergeCell ref="M63:P65"/>
    <mergeCell ref="BF40:BK42"/>
    <mergeCell ref="BX40:CC42"/>
    <mergeCell ref="BF94:BK96"/>
    <mergeCell ref="BX94:CC96"/>
    <mergeCell ref="BL96:BP98"/>
    <mergeCell ref="BS96:BW98"/>
    <mergeCell ref="V61:AB62"/>
    <mergeCell ref="AC61:AL70"/>
    <mergeCell ref="V63:AB64"/>
    <mergeCell ref="BA59:BE61"/>
    <mergeCell ref="B40:S47"/>
    <mergeCell ref="Z39:AM41"/>
    <mergeCell ref="AK46:AM47"/>
    <mergeCell ref="V42:AM43"/>
    <mergeCell ref="U44:AM45"/>
    <mergeCell ref="U46:AJ47"/>
    <mergeCell ref="Q63:S65"/>
    <mergeCell ref="BX60:CC61"/>
    <mergeCell ref="Z125:AL128"/>
    <mergeCell ref="CD96:CH98"/>
    <mergeCell ref="BF97:BK98"/>
    <mergeCell ref="BX97:CC98"/>
    <mergeCell ref="Z113:AM115"/>
    <mergeCell ref="V71:AB72"/>
    <mergeCell ref="AC71:AL74"/>
    <mergeCell ref="AK83:AM84"/>
    <mergeCell ref="BL116:BP118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B48:N49"/>
    <mergeCell ref="V49:Y50"/>
    <mergeCell ref="Z49:AL50"/>
    <mergeCell ref="B50:I51"/>
    <mergeCell ref="J50:N51"/>
    <mergeCell ref="Z51:AL54"/>
    <mergeCell ref="V52:Y53"/>
    <mergeCell ref="B52:S58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90"/>
  <sheetViews>
    <sheetView topLeftCell="AI1" zoomScale="160" zoomScaleNormal="160" workbookViewId="0">
      <selection activeCell="AV38" activeCellId="1" sqref="A1:AM38 AV1:CE38"/>
    </sheetView>
  </sheetViews>
  <sheetFormatPr defaultColWidth="2.6640625" defaultRowHeight="4.5" customHeight="1" x14ac:dyDescent="0.2"/>
  <cols>
    <col min="1" max="1" width="1" style="67" customWidth="1"/>
    <col min="2" max="11" width="2.5" style="67" customWidth="1"/>
    <col min="12" max="12" width="2.6640625" style="67" customWidth="1"/>
    <col min="13" max="14" width="2.5" style="67" customWidth="1"/>
    <col min="15" max="15" width="1" style="67" customWidth="1"/>
    <col min="16" max="16" width="2.1640625" style="67" customWidth="1"/>
    <col min="17" max="17" width="2.5" style="67" customWidth="1"/>
    <col min="18" max="19" width="2.6640625" style="67" customWidth="1"/>
    <col min="20" max="20" width="1" style="67" customWidth="1"/>
    <col min="21" max="21" width="1.83203125" style="67" customWidth="1"/>
    <col min="22" max="27" width="2.5" style="67" customWidth="1"/>
    <col min="28" max="28" width="1.6640625" style="67" customWidth="1"/>
    <col min="29" max="36" width="2.5" style="67" customWidth="1"/>
    <col min="37" max="38" width="2.6640625" style="67" customWidth="1"/>
    <col min="39" max="39" width="1.83203125" style="67" customWidth="1"/>
    <col min="40" max="43" width="2.6640625" style="67" customWidth="1"/>
    <col min="44" max="44" width="2.83203125" style="67" customWidth="1"/>
    <col min="45" max="45" width="2.6640625" style="67" customWidth="1"/>
    <col min="46" max="46" width="3.6640625" style="67" customWidth="1"/>
    <col min="47" max="47" width="3.5" style="67" customWidth="1"/>
    <col min="48" max="48" width="1.33203125" style="67" customWidth="1"/>
    <col min="49" max="51" width="2.6640625" style="67" customWidth="1"/>
    <col min="52" max="52" width="2.1640625" style="67" customWidth="1"/>
    <col min="53" max="56" width="2.6640625" style="67" customWidth="1"/>
    <col min="57" max="57" width="2.5" style="67" customWidth="1"/>
    <col min="58" max="58" width="2.6640625" style="67" customWidth="1"/>
    <col min="59" max="59" width="2.1640625" style="67" customWidth="1"/>
    <col min="60" max="64" width="2.6640625" style="67" customWidth="1"/>
    <col min="65" max="66" width="1" style="67" customWidth="1"/>
    <col min="67" max="69" width="2.6640625" style="67" customWidth="1"/>
    <col min="70" max="70" width="2.5" style="67" customWidth="1"/>
    <col min="71" max="74" width="2.6640625" style="67" customWidth="1"/>
    <col min="75" max="75" width="2.5" style="67" customWidth="1"/>
    <col min="76" max="76" width="2.1640625" style="67" customWidth="1"/>
    <col min="77" max="82" width="2.6640625" style="67" customWidth="1"/>
    <col min="83" max="83" width="1.33203125" style="67" customWidth="1"/>
    <col min="84" max="88" width="2.6640625" style="67"/>
    <col min="89" max="89" width="3.5" style="67" customWidth="1"/>
    <col min="90" max="16384" width="2.6640625" style="67"/>
  </cols>
  <sheetData>
    <row r="1" spans="1:83" ht="4.5" customHeight="1" x14ac:dyDescent="0.2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6"/>
      <c r="U1" s="61">
        <v>438</v>
      </c>
      <c r="V1" s="468"/>
      <c r="W1" s="468"/>
      <c r="X1" s="468"/>
      <c r="Y1" s="468"/>
      <c r="Z1" s="1548" t="s">
        <v>6480</v>
      </c>
      <c r="AA1" s="1549"/>
      <c r="AB1" s="1549"/>
      <c r="AC1" s="1549"/>
      <c r="AD1" s="1549"/>
      <c r="AE1" s="1549"/>
      <c r="AF1" s="1549"/>
      <c r="AG1" s="1549"/>
      <c r="AH1" s="1549"/>
      <c r="AI1" s="1549"/>
      <c r="AJ1" s="1549"/>
      <c r="AK1" s="1549"/>
      <c r="AL1" s="1549"/>
      <c r="AM1" s="1550"/>
      <c r="AV1" s="61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6"/>
      <c r="BJ1" s="476"/>
      <c r="BK1" s="476"/>
      <c r="BL1" s="476"/>
      <c r="BM1" s="468"/>
      <c r="BN1" s="468"/>
      <c r="BO1" s="468"/>
      <c r="BP1" s="468"/>
      <c r="BQ1" s="468"/>
      <c r="BR1" s="468"/>
      <c r="BS1" s="468"/>
      <c r="BT1" s="468"/>
      <c r="BU1" s="468"/>
      <c r="BV1" s="468"/>
      <c r="BW1" s="468"/>
      <c r="BX1" s="468"/>
      <c r="BY1" s="468"/>
      <c r="BZ1" s="468"/>
      <c r="CA1" s="468"/>
      <c r="CB1" s="468"/>
      <c r="CC1" s="468"/>
      <c r="CD1" s="468"/>
      <c r="CE1" s="469"/>
    </row>
    <row r="2" spans="1:83" ht="3.75" customHeight="1" x14ac:dyDescent="0.2">
      <c r="A2" s="70"/>
      <c r="B2" s="1513" t="s">
        <v>2098</v>
      </c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71"/>
      <c r="U2" s="470"/>
      <c r="Z2" s="1546"/>
      <c r="AA2" s="1546"/>
      <c r="AB2" s="1546"/>
      <c r="AC2" s="1546"/>
      <c r="AD2" s="1546"/>
      <c r="AE2" s="1546"/>
      <c r="AF2" s="1546"/>
      <c r="AG2" s="1546"/>
      <c r="AH2" s="1546"/>
      <c r="AI2" s="1546"/>
      <c r="AJ2" s="1546"/>
      <c r="AK2" s="1546"/>
      <c r="AL2" s="1546"/>
      <c r="AM2" s="1547"/>
      <c r="AV2" s="470"/>
      <c r="AW2" s="61"/>
      <c r="AX2" s="468"/>
      <c r="AY2" s="468"/>
      <c r="AZ2" s="468"/>
      <c r="BA2" s="469"/>
      <c r="BB2" s="1428" t="s">
        <v>5592</v>
      </c>
      <c r="BC2" s="1429"/>
      <c r="BD2" s="1429"/>
      <c r="BE2" s="1429"/>
      <c r="BF2" s="1429"/>
      <c r="BG2" s="1430"/>
      <c r="BH2" s="61"/>
      <c r="BI2" s="468"/>
      <c r="BJ2" s="468"/>
      <c r="BK2" s="468"/>
      <c r="BL2" s="469"/>
      <c r="BO2" s="61"/>
      <c r="BP2" s="468"/>
      <c r="BQ2" s="468"/>
      <c r="BR2" s="468"/>
      <c r="BS2" s="469"/>
      <c r="BT2" s="1428" t="s">
        <v>5592</v>
      </c>
      <c r="BU2" s="1429"/>
      <c r="BV2" s="1429"/>
      <c r="BW2" s="1429"/>
      <c r="BX2" s="1429"/>
      <c r="BY2" s="1430"/>
      <c r="BZ2" s="61"/>
      <c r="CA2" s="468"/>
      <c r="CB2" s="468"/>
      <c r="CC2" s="468"/>
      <c r="CD2" s="469"/>
      <c r="CE2" s="471"/>
    </row>
    <row r="3" spans="1:83" ht="3.75" customHeight="1" x14ac:dyDescent="0.2">
      <c r="A3" s="70"/>
      <c r="B3" s="1513"/>
      <c r="C3" s="1513"/>
      <c r="D3" s="1513"/>
      <c r="E3" s="1513"/>
      <c r="F3" s="1513"/>
      <c r="G3" s="1513"/>
      <c r="H3" s="1513"/>
      <c r="I3" s="1513"/>
      <c r="J3" s="1513"/>
      <c r="K3" s="1513"/>
      <c r="L3" s="1513"/>
      <c r="M3" s="1513"/>
      <c r="N3" s="1513"/>
      <c r="O3" s="1513"/>
      <c r="P3" s="1513"/>
      <c r="Q3" s="1513"/>
      <c r="R3" s="1513"/>
      <c r="S3" s="1513"/>
      <c r="T3" s="71"/>
      <c r="U3" s="470"/>
      <c r="Z3" s="1546"/>
      <c r="AA3" s="1546"/>
      <c r="AB3" s="1546"/>
      <c r="AC3" s="1546"/>
      <c r="AD3" s="1546"/>
      <c r="AE3" s="1546"/>
      <c r="AF3" s="1546"/>
      <c r="AG3" s="1546"/>
      <c r="AH3" s="1546"/>
      <c r="AI3" s="1546"/>
      <c r="AJ3" s="1546"/>
      <c r="AK3" s="1546"/>
      <c r="AL3" s="1546"/>
      <c r="AM3" s="1547"/>
      <c r="AV3" s="470"/>
      <c r="AW3" s="470"/>
      <c r="BA3" s="471"/>
      <c r="BB3" s="1431"/>
      <c r="BC3" s="1432"/>
      <c r="BD3" s="1432"/>
      <c r="BE3" s="1432"/>
      <c r="BF3" s="1432"/>
      <c r="BG3" s="1433"/>
      <c r="BH3" s="470"/>
      <c r="BL3" s="471"/>
      <c r="BO3" s="470"/>
      <c r="BS3" s="471"/>
      <c r="BT3" s="1431"/>
      <c r="BU3" s="1432"/>
      <c r="BV3" s="1432"/>
      <c r="BW3" s="1432"/>
      <c r="BX3" s="1432"/>
      <c r="BY3" s="1433"/>
      <c r="BZ3" s="470"/>
      <c r="CD3" s="471"/>
      <c r="CE3" s="471"/>
    </row>
    <row r="4" spans="1:83" ht="4.5" customHeight="1" x14ac:dyDescent="0.2">
      <c r="A4" s="70"/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  <c r="N4" s="1513"/>
      <c r="O4" s="1513"/>
      <c r="P4" s="1513"/>
      <c r="Q4" s="1513"/>
      <c r="R4" s="1513"/>
      <c r="S4" s="1513"/>
      <c r="T4" s="71"/>
      <c r="U4" s="470"/>
      <c r="V4" s="1241" t="s">
        <v>6482</v>
      </c>
      <c r="W4" s="1557"/>
      <c r="X4" s="1557"/>
      <c r="Y4" s="1557"/>
      <c r="Z4" s="1557"/>
      <c r="AA4" s="1557"/>
      <c r="AB4" s="1557"/>
      <c r="AC4" s="1557"/>
      <c r="AD4" s="1557"/>
      <c r="AE4" s="1557"/>
      <c r="AF4" s="1557"/>
      <c r="AG4" s="1557"/>
      <c r="AH4" s="1557"/>
      <c r="AI4" s="1557"/>
      <c r="AJ4" s="1557"/>
      <c r="AK4" s="1557"/>
      <c r="AL4" s="1557"/>
      <c r="AM4" s="1528"/>
      <c r="AV4" s="470"/>
      <c r="AW4" s="1411" t="s">
        <v>2073</v>
      </c>
      <c r="AX4" s="1412"/>
      <c r="AY4" s="1412"/>
      <c r="AZ4" s="1412"/>
      <c r="BA4" s="1413"/>
      <c r="BB4" s="1431"/>
      <c r="BC4" s="1432"/>
      <c r="BD4" s="1432"/>
      <c r="BE4" s="1432"/>
      <c r="BF4" s="1432"/>
      <c r="BG4" s="1433"/>
      <c r="BH4" s="1411" t="s">
        <v>2074</v>
      </c>
      <c r="BI4" s="1412"/>
      <c r="BJ4" s="1412"/>
      <c r="BK4" s="1412"/>
      <c r="BL4" s="1413"/>
      <c r="BO4" s="1411" t="s">
        <v>2073</v>
      </c>
      <c r="BP4" s="1412"/>
      <c r="BQ4" s="1412"/>
      <c r="BR4" s="1412"/>
      <c r="BS4" s="1413"/>
      <c r="BT4" s="1431"/>
      <c r="BU4" s="1432"/>
      <c r="BV4" s="1432"/>
      <c r="BW4" s="1432"/>
      <c r="BX4" s="1432"/>
      <c r="BY4" s="1433"/>
      <c r="BZ4" s="1411" t="s">
        <v>2074</v>
      </c>
      <c r="CA4" s="1412"/>
      <c r="CB4" s="1412"/>
      <c r="CC4" s="1412"/>
      <c r="CD4" s="1413"/>
      <c r="CE4" s="471"/>
    </row>
    <row r="5" spans="1:83" ht="5.25" customHeight="1" x14ac:dyDescent="0.2">
      <c r="A5" s="70"/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71"/>
      <c r="U5" s="470"/>
      <c r="V5" s="1557"/>
      <c r="W5" s="1557"/>
      <c r="X5" s="1557"/>
      <c r="Y5" s="1557"/>
      <c r="Z5" s="1557"/>
      <c r="AA5" s="1557"/>
      <c r="AB5" s="1557"/>
      <c r="AC5" s="1557"/>
      <c r="AD5" s="1557"/>
      <c r="AE5" s="1557"/>
      <c r="AF5" s="1557"/>
      <c r="AG5" s="1557"/>
      <c r="AH5" s="1557"/>
      <c r="AI5" s="1557"/>
      <c r="AJ5" s="1557"/>
      <c r="AK5" s="1557"/>
      <c r="AL5" s="1557"/>
      <c r="AM5" s="1528"/>
      <c r="AV5" s="470"/>
      <c r="AW5" s="1414"/>
      <c r="AX5" s="1412"/>
      <c r="AY5" s="1412"/>
      <c r="AZ5" s="1412"/>
      <c r="BA5" s="1413"/>
      <c r="BB5" s="1411" t="s">
        <v>2075</v>
      </c>
      <c r="BC5" s="1412"/>
      <c r="BD5" s="1412"/>
      <c r="BE5" s="1412"/>
      <c r="BF5" s="1412"/>
      <c r="BG5" s="1413"/>
      <c r="BH5" s="1414"/>
      <c r="BI5" s="1412"/>
      <c r="BJ5" s="1412"/>
      <c r="BK5" s="1412"/>
      <c r="BL5" s="1413"/>
      <c r="BO5" s="1414"/>
      <c r="BP5" s="1412"/>
      <c r="BQ5" s="1412"/>
      <c r="BR5" s="1412"/>
      <c r="BS5" s="1413"/>
      <c r="BT5" s="1411" t="s">
        <v>2075</v>
      </c>
      <c r="BU5" s="1412"/>
      <c r="BV5" s="1412"/>
      <c r="BW5" s="1412"/>
      <c r="BX5" s="1412"/>
      <c r="BY5" s="1413"/>
      <c r="BZ5" s="1414"/>
      <c r="CA5" s="1412"/>
      <c r="CB5" s="1412"/>
      <c r="CC5" s="1412"/>
      <c r="CD5" s="1413"/>
      <c r="CE5" s="471"/>
    </row>
    <row r="6" spans="1:83" ht="5.25" customHeight="1" x14ac:dyDescent="0.2">
      <c r="A6" s="70"/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513"/>
      <c r="N6" s="1513"/>
      <c r="O6" s="1513"/>
      <c r="P6" s="1513"/>
      <c r="Q6" s="1513"/>
      <c r="R6" s="1513"/>
      <c r="S6" s="1513"/>
      <c r="T6" s="71"/>
      <c r="U6" s="1442" t="s">
        <v>662</v>
      </c>
      <c r="V6" s="1443"/>
      <c r="W6" s="1443"/>
      <c r="X6" s="1443"/>
      <c r="Y6" s="1443"/>
      <c r="Z6" s="1443"/>
      <c r="AA6" s="1443"/>
      <c r="AB6" s="1443"/>
      <c r="AC6" s="1443"/>
      <c r="AD6" s="1443"/>
      <c r="AE6" s="1443"/>
      <c r="AF6" s="1443"/>
      <c r="AG6" s="1443"/>
      <c r="AH6" s="1443"/>
      <c r="AI6" s="1443"/>
      <c r="AJ6" s="1443"/>
      <c r="AK6" s="1443"/>
      <c r="AL6" s="1443"/>
      <c r="AM6" s="1444"/>
      <c r="AV6" s="470"/>
      <c r="AW6" s="1415"/>
      <c r="AX6" s="1416"/>
      <c r="AY6" s="1416"/>
      <c r="AZ6" s="1416"/>
      <c r="BA6" s="1417"/>
      <c r="BB6" s="1415"/>
      <c r="BC6" s="1416"/>
      <c r="BD6" s="1416"/>
      <c r="BE6" s="1416"/>
      <c r="BF6" s="1416"/>
      <c r="BG6" s="1417"/>
      <c r="BH6" s="1415"/>
      <c r="BI6" s="1416"/>
      <c r="BJ6" s="1416"/>
      <c r="BK6" s="1416"/>
      <c r="BL6" s="1417"/>
      <c r="BO6" s="1415"/>
      <c r="BP6" s="1416"/>
      <c r="BQ6" s="1416"/>
      <c r="BR6" s="1416"/>
      <c r="BS6" s="1417"/>
      <c r="BT6" s="1415"/>
      <c r="BU6" s="1416"/>
      <c r="BV6" s="1416"/>
      <c r="BW6" s="1416"/>
      <c r="BX6" s="1416"/>
      <c r="BY6" s="1417"/>
      <c r="BZ6" s="1415"/>
      <c r="CA6" s="1416"/>
      <c r="CB6" s="1416"/>
      <c r="CC6" s="1416"/>
      <c r="CD6" s="1417"/>
      <c r="CE6" s="471"/>
    </row>
    <row r="7" spans="1:83" ht="4.5" customHeight="1" x14ac:dyDescent="0.2">
      <c r="A7" s="70"/>
      <c r="B7" s="1513"/>
      <c r="C7" s="1513"/>
      <c r="D7" s="1513"/>
      <c r="E7" s="1513"/>
      <c r="F7" s="1513"/>
      <c r="G7" s="1513"/>
      <c r="H7" s="1513"/>
      <c r="I7" s="1513"/>
      <c r="J7" s="1513"/>
      <c r="K7" s="1513"/>
      <c r="L7" s="1513"/>
      <c r="M7" s="1513"/>
      <c r="N7" s="1513"/>
      <c r="O7" s="1513"/>
      <c r="P7" s="1513"/>
      <c r="Q7" s="1513"/>
      <c r="R7" s="1513"/>
      <c r="S7" s="1513"/>
      <c r="T7" s="71"/>
      <c r="U7" s="1445"/>
      <c r="V7" s="1443"/>
      <c r="W7" s="1443"/>
      <c r="X7" s="1443"/>
      <c r="Y7" s="1443"/>
      <c r="Z7" s="1443"/>
      <c r="AA7" s="1443"/>
      <c r="AB7" s="1443"/>
      <c r="AC7" s="1443"/>
      <c r="AD7" s="1443"/>
      <c r="AE7" s="1443"/>
      <c r="AF7" s="1443"/>
      <c r="AG7" s="1443"/>
      <c r="AH7" s="1443"/>
      <c r="AI7" s="1443"/>
      <c r="AJ7" s="1443"/>
      <c r="AK7" s="1443"/>
      <c r="AL7" s="1443"/>
      <c r="AM7" s="1444"/>
      <c r="AV7" s="470"/>
      <c r="AW7" s="61"/>
      <c r="AX7" s="468"/>
      <c r="AY7" s="468"/>
      <c r="AZ7" s="468"/>
      <c r="BA7" s="469"/>
      <c r="BB7" s="61"/>
      <c r="BC7" s="468"/>
      <c r="BD7" s="468"/>
      <c r="BE7" s="468"/>
      <c r="BF7" s="468"/>
      <c r="BG7" s="469"/>
      <c r="BH7" s="61"/>
      <c r="BI7" s="468"/>
      <c r="BJ7" s="468"/>
      <c r="BK7" s="468"/>
      <c r="BL7" s="469"/>
      <c r="BO7" s="61"/>
      <c r="BP7" s="468"/>
      <c r="BQ7" s="468"/>
      <c r="BR7" s="468"/>
      <c r="BS7" s="469"/>
      <c r="BT7" s="61"/>
      <c r="BU7" s="468"/>
      <c r="BV7" s="468"/>
      <c r="BW7" s="468"/>
      <c r="BX7" s="468"/>
      <c r="BY7" s="469"/>
      <c r="BZ7" s="61"/>
      <c r="CA7" s="468"/>
      <c r="CB7" s="468"/>
      <c r="CC7" s="468"/>
      <c r="CD7" s="469"/>
      <c r="CE7" s="471"/>
    </row>
    <row r="8" spans="1:83" ht="4.5" customHeight="1" x14ac:dyDescent="0.2">
      <c r="A8" s="70"/>
      <c r="B8" s="1513"/>
      <c r="C8" s="1513"/>
      <c r="D8" s="1513"/>
      <c r="E8" s="1513"/>
      <c r="F8" s="1513"/>
      <c r="G8" s="1513"/>
      <c r="H8" s="1513"/>
      <c r="I8" s="1513"/>
      <c r="J8" s="1513"/>
      <c r="K8" s="1513"/>
      <c r="L8" s="1513"/>
      <c r="M8" s="1513"/>
      <c r="N8" s="1513"/>
      <c r="O8" s="1513"/>
      <c r="P8" s="1513"/>
      <c r="Q8" s="1513"/>
      <c r="R8" s="1513"/>
      <c r="S8" s="1513"/>
      <c r="T8" s="71"/>
      <c r="U8" s="1240" t="s">
        <v>6478</v>
      </c>
      <c r="V8" s="1241"/>
      <c r="W8" s="1241"/>
      <c r="X8" s="1241"/>
      <c r="Y8" s="1241"/>
      <c r="Z8" s="1241"/>
      <c r="AA8" s="1241"/>
      <c r="AB8" s="1241"/>
      <c r="AC8" s="1241"/>
      <c r="AD8" s="1241"/>
      <c r="AE8" s="1241"/>
      <c r="AF8" s="1241"/>
      <c r="AG8" s="1241"/>
      <c r="AH8" s="1241"/>
      <c r="AI8" s="1241"/>
      <c r="AJ8" s="1241"/>
      <c r="AK8" s="1443" t="str">
        <f>CONCATENATE("č.",INDEX('LŠZ H'!A$2:AI$999,U1,17))</f>
        <v>č.1996</v>
      </c>
      <c r="AL8" s="1546"/>
      <c r="AM8" s="1547"/>
      <c r="AV8" s="470"/>
      <c r="AW8" s="470"/>
      <c r="BA8" s="471"/>
      <c r="BB8" s="470"/>
      <c r="BG8" s="471"/>
      <c r="BH8" s="470"/>
      <c r="BL8" s="471"/>
      <c r="BO8" s="470"/>
      <c r="BS8" s="471"/>
      <c r="BT8" s="470"/>
      <c r="BY8" s="471"/>
      <c r="BZ8" s="470"/>
      <c r="CD8" s="471"/>
      <c r="CE8" s="471"/>
    </row>
    <row r="9" spans="1:83" ht="4.5" customHeight="1" x14ac:dyDescent="0.2">
      <c r="A9" s="70"/>
      <c r="B9" s="1513"/>
      <c r="C9" s="1513"/>
      <c r="D9" s="1513"/>
      <c r="E9" s="1513"/>
      <c r="F9" s="1513"/>
      <c r="G9" s="1513"/>
      <c r="H9" s="1513"/>
      <c r="I9" s="1513"/>
      <c r="J9" s="1513"/>
      <c r="K9" s="1513"/>
      <c r="L9" s="1513"/>
      <c r="M9" s="1513"/>
      <c r="N9" s="1513"/>
      <c r="O9" s="1513"/>
      <c r="P9" s="1513"/>
      <c r="Q9" s="1513"/>
      <c r="R9" s="1513"/>
      <c r="S9" s="1513"/>
      <c r="T9" s="71"/>
      <c r="U9" s="1240"/>
      <c r="V9" s="1241"/>
      <c r="W9" s="1241"/>
      <c r="X9" s="1241"/>
      <c r="Y9" s="1241"/>
      <c r="Z9" s="1241"/>
      <c r="AA9" s="1241"/>
      <c r="AB9" s="1241"/>
      <c r="AC9" s="1241"/>
      <c r="AD9" s="1241"/>
      <c r="AE9" s="1241"/>
      <c r="AF9" s="1241"/>
      <c r="AG9" s="1241"/>
      <c r="AH9" s="1241"/>
      <c r="AI9" s="1241"/>
      <c r="AJ9" s="1241"/>
      <c r="AK9" s="1546"/>
      <c r="AL9" s="1546"/>
      <c r="AM9" s="1547"/>
      <c r="AV9" s="470"/>
      <c r="AW9" s="470"/>
      <c r="BA9" s="471"/>
      <c r="BB9" s="470"/>
      <c r="BG9" s="471"/>
      <c r="BH9" s="470"/>
      <c r="BL9" s="471"/>
      <c r="BO9" s="470"/>
      <c r="BS9" s="471"/>
      <c r="BT9" s="470"/>
      <c r="BY9" s="471"/>
      <c r="BZ9" s="470"/>
      <c r="CD9" s="471"/>
      <c r="CE9" s="471"/>
    </row>
    <row r="10" spans="1:83" ht="3" customHeight="1" x14ac:dyDescent="0.2">
      <c r="A10" s="70"/>
      <c r="B10" s="1484" t="s">
        <v>2121</v>
      </c>
      <c r="C10" s="1573"/>
      <c r="D10" s="1573"/>
      <c r="E10" s="1573"/>
      <c r="F10" s="1573"/>
      <c r="G10" s="1573"/>
      <c r="H10" s="1573"/>
      <c r="I10" s="1573"/>
      <c r="J10" s="1573"/>
      <c r="K10" s="1573"/>
      <c r="L10" s="1573"/>
      <c r="M10" s="1573"/>
      <c r="N10" s="1573"/>
      <c r="P10" s="1622">
        <f>INDEX('LŠZ H'!A$2:AI$999,U1,28)</f>
        <v>0</v>
      </c>
      <c r="Q10" s="1623"/>
      <c r="R10" s="1623"/>
      <c r="S10" s="1624"/>
      <c r="T10" s="71"/>
      <c r="U10" s="470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1"/>
      <c r="AV10" s="470"/>
      <c r="AW10" s="470"/>
      <c r="BA10" s="471"/>
      <c r="BB10" s="470"/>
      <c r="BG10" s="471"/>
      <c r="BH10" s="470"/>
      <c r="BL10" s="471"/>
      <c r="BO10" s="470"/>
      <c r="BS10" s="471"/>
      <c r="BT10" s="470"/>
      <c r="BY10" s="471"/>
      <c r="BZ10" s="470"/>
      <c r="CD10" s="471"/>
      <c r="CE10" s="471"/>
    </row>
    <row r="11" spans="1:83" ht="4.5" customHeight="1" x14ac:dyDescent="0.2">
      <c r="A11" s="70"/>
      <c r="B11" s="1573"/>
      <c r="C11" s="1573"/>
      <c r="D11" s="1573"/>
      <c r="E11" s="1573"/>
      <c r="F11" s="1573"/>
      <c r="G11" s="1573"/>
      <c r="H11" s="1573"/>
      <c r="I11" s="1573"/>
      <c r="J11" s="1573"/>
      <c r="K11" s="1573"/>
      <c r="L11" s="1573"/>
      <c r="M11" s="1573"/>
      <c r="N11" s="1573"/>
      <c r="O11" s="78"/>
      <c r="P11" s="1625"/>
      <c r="Q11" s="1626"/>
      <c r="R11" s="1626"/>
      <c r="S11" s="1627"/>
      <c r="T11" s="71"/>
      <c r="U11" s="70"/>
      <c r="V11" s="1558" t="s">
        <v>2286</v>
      </c>
      <c r="W11" s="1558"/>
      <c r="X11" s="1558"/>
      <c r="Y11" s="1558"/>
      <c r="Z11" s="1551" t="str">
        <f>IF(INDEX('LŠZ H'!A$2:AI999,U1,2)="ZK"," Závesný klzák / ZK / Hang glider / HG /",(CONCATENATE("Motorový závesný klzák/Powered Hangglider/MZK/PHG/RWL",INDEX('LŠZ H'!A$2:AI999,U1,38),"/")))</f>
        <v xml:space="preserve"> Závesný klzák / ZK / Hang glider / HG /</v>
      </c>
      <c r="AA11" s="1552"/>
      <c r="AB11" s="1552"/>
      <c r="AC11" s="1552"/>
      <c r="AD11" s="1552"/>
      <c r="AE11" s="1552"/>
      <c r="AF11" s="1552"/>
      <c r="AG11" s="1552"/>
      <c r="AH11" s="1552"/>
      <c r="AI11" s="1552"/>
      <c r="AJ11" s="1552"/>
      <c r="AK11" s="1552"/>
      <c r="AL11" s="1553"/>
      <c r="AM11" s="71"/>
      <c r="AV11" s="470"/>
      <c r="AW11" s="470"/>
      <c r="BA11" s="471"/>
      <c r="BB11" s="470"/>
      <c r="BG11" s="471"/>
      <c r="BH11" s="470"/>
      <c r="BL11" s="471"/>
      <c r="BO11" s="470"/>
      <c r="BS11" s="471"/>
      <c r="BT11" s="470"/>
      <c r="BY11" s="471"/>
      <c r="BZ11" s="470"/>
      <c r="CD11" s="471"/>
      <c r="CE11" s="471"/>
    </row>
    <row r="12" spans="1:83" ht="4.5" customHeight="1" x14ac:dyDescent="0.2">
      <c r="A12" s="70"/>
      <c r="B12" s="1484" t="s">
        <v>1078</v>
      </c>
      <c r="C12" s="1484"/>
      <c r="D12" s="1484"/>
      <c r="E12" s="1484"/>
      <c r="F12" s="1484"/>
      <c r="G12" s="1484"/>
      <c r="H12" s="1484"/>
      <c r="I12" s="1484"/>
      <c r="J12" s="1574" t="e">
        <f>IF(INDEX('LŠZ H'!A$2:AI999,U1,2)="ZK",(CONCATENATE("O-HG / ",INDEX('LŠZ H'!A$2:AI999,U1,38)," place")),(CONCATENATE("RWL ",INDEX('LŠZ H'!A$2:AI999,U1,38),)))</f>
        <v>#REF!</v>
      </c>
      <c r="K12" s="1575"/>
      <c r="L12" s="1575"/>
      <c r="M12" s="1575"/>
      <c r="N12" s="1576"/>
      <c r="O12" s="79"/>
      <c r="P12" s="1625"/>
      <c r="Q12" s="1626"/>
      <c r="R12" s="1626"/>
      <c r="S12" s="1627"/>
      <c r="T12" s="71"/>
      <c r="U12" s="70"/>
      <c r="V12" s="1558"/>
      <c r="W12" s="1558"/>
      <c r="X12" s="1558"/>
      <c r="Y12" s="1558"/>
      <c r="Z12" s="1554"/>
      <c r="AA12" s="1555"/>
      <c r="AB12" s="1555"/>
      <c r="AC12" s="1555"/>
      <c r="AD12" s="1555"/>
      <c r="AE12" s="1555"/>
      <c r="AF12" s="1555"/>
      <c r="AG12" s="1555"/>
      <c r="AH12" s="1555"/>
      <c r="AI12" s="1555"/>
      <c r="AJ12" s="1555"/>
      <c r="AK12" s="1555"/>
      <c r="AL12" s="1556"/>
      <c r="AM12" s="71"/>
      <c r="AV12" s="470"/>
      <c r="AW12" s="470"/>
      <c r="BA12" s="471"/>
      <c r="BB12" s="470"/>
      <c r="BG12" s="471"/>
      <c r="BH12" s="470"/>
      <c r="BL12" s="471"/>
      <c r="BO12" s="470"/>
      <c r="BS12" s="471"/>
      <c r="BT12" s="470"/>
      <c r="BY12" s="471"/>
      <c r="BZ12" s="470"/>
      <c r="CD12" s="471"/>
      <c r="CE12" s="471"/>
    </row>
    <row r="13" spans="1:83" ht="4.5" customHeight="1" x14ac:dyDescent="0.2">
      <c r="A13" s="70"/>
      <c r="B13" s="1484"/>
      <c r="C13" s="1484"/>
      <c r="D13" s="1484"/>
      <c r="E13" s="1484"/>
      <c r="F13" s="1484"/>
      <c r="G13" s="1484"/>
      <c r="H13" s="1484"/>
      <c r="I13" s="1484"/>
      <c r="J13" s="1577"/>
      <c r="K13" s="1578"/>
      <c r="L13" s="1578"/>
      <c r="M13" s="1578"/>
      <c r="N13" s="1579"/>
      <c r="O13" s="79"/>
      <c r="P13" s="1628"/>
      <c r="Q13" s="1629"/>
      <c r="R13" s="1629"/>
      <c r="S13" s="1630"/>
      <c r="T13" s="71"/>
      <c r="U13" s="70"/>
      <c r="V13" s="73"/>
      <c r="W13" s="73"/>
      <c r="X13" s="73"/>
      <c r="Y13" s="73"/>
      <c r="Z13" s="1598" t="str">
        <f>CONCATENATE(INDEX('LŠZ H'!A$2:AL$999,U1,3)," (",INDEX('LŠZ H'!A$2:AL$999,U1,9),")")</f>
        <v>IMPULS 17 (IMPULS GmbH)</v>
      </c>
      <c r="AA13" s="1599"/>
      <c r="AB13" s="1599"/>
      <c r="AC13" s="1599"/>
      <c r="AD13" s="1599"/>
      <c r="AE13" s="1599"/>
      <c r="AF13" s="1599"/>
      <c r="AG13" s="1599"/>
      <c r="AH13" s="1599"/>
      <c r="AI13" s="1599"/>
      <c r="AJ13" s="1599"/>
      <c r="AK13" s="1599"/>
      <c r="AL13" s="1600"/>
      <c r="AM13" s="71"/>
      <c r="AV13" s="470"/>
      <c r="AW13" s="470"/>
      <c r="BA13" s="471"/>
      <c r="BB13" s="470"/>
      <c r="BG13" s="471"/>
      <c r="BH13" s="470"/>
      <c r="BL13" s="471"/>
      <c r="BO13" s="470"/>
      <c r="BS13" s="471"/>
      <c r="BT13" s="470"/>
      <c r="BY13" s="471"/>
      <c r="BZ13" s="470"/>
      <c r="CD13" s="471"/>
      <c r="CE13" s="471"/>
    </row>
    <row r="14" spans="1:83" ht="4.5" customHeight="1" x14ac:dyDescent="0.2">
      <c r="A14" s="70"/>
      <c r="B14" s="1523" t="s">
        <v>6044</v>
      </c>
      <c r="C14" s="1524"/>
      <c r="D14" s="1524"/>
      <c r="E14" s="1524"/>
      <c r="F14" s="1524"/>
      <c r="G14" s="1524"/>
      <c r="H14" s="1524"/>
      <c r="I14" s="1524"/>
      <c r="J14" s="1524"/>
      <c r="K14" s="1524"/>
      <c r="L14" s="1524"/>
      <c r="M14" s="1524"/>
      <c r="N14" s="1524"/>
      <c r="O14" s="1524"/>
      <c r="P14" s="1524"/>
      <c r="Q14" s="1524"/>
      <c r="R14" s="1524"/>
      <c r="S14" s="1525"/>
      <c r="T14" s="71"/>
      <c r="U14" s="70"/>
      <c r="V14" s="1484" t="s">
        <v>903</v>
      </c>
      <c r="W14" s="1484"/>
      <c r="X14" s="1484"/>
      <c r="Y14" s="1484"/>
      <c r="Z14" s="1598"/>
      <c r="AA14" s="1599"/>
      <c r="AB14" s="1599"/>
      <c r="AC14" s="1599"/>
      <c r="AD14" s="1599"/>
      <c r="AE14" s="1599"/>
      <c r="AF14" s="1599"/>
      <c r="AG14" s="1599"/>
      <c r="AH14" s="1599"/>
      <c r="AI14" s="1599"/>
      <c r="AJ14" s="1599"/>
      <c r="AK14" s="1599"/>
      <c r="AL14" s="1600"/>
      <c r="AM14" s="71"/>
      <c r="AV14" s="470"/>
      <c r="AW14" s="470"/>
      <c r="BA14" s="471"/>
      <c r="BB14" s="470"/>
      <c r="BG14" s="471"/>
      <c r="BH14" s="470"/>
      <c r="BL14" s="471"/>
      <c r="BO14" s="470"/>
      <c r="BS14" s="471"/>
      <c r="BT14" s="470"/>
      <c r="BY14" s="471"/>
      <c r="BZ14" s="470"/>
      <c r="CD14" s="471"/>
      <c r="CE14" s="471"/>
    </row>
    <row r="15" spans="1:83" ht="4.5" customHeight="1" x14ac:dyDescent="0.2">
      <c r="A15" s="70"/>
      <c r="B15" s="1526"/>
      <c r="C15" s="1527"/>
      <c r="D15" s="1527"/>
      <c r="E15" s="1527"/>
      <c r="F15" s="1527"/>
      <c r="G15" s="1527"/>
      <c r="H15" s="1527"/>
      <c r="I15" s="1527"/>
      <c r="J15" s="1527"/>
      <c r="K15" s="1527"/>
      <c r="L15" s="1527"/>
      <c r="M15" s="1527"/>
      <c r="N15" s="1527"/>
      <c r="O15" s="1527"/>
      <c r="P15" s="1527"/>
      <c r="Q15" s="1527"/>
      <c r="R15" s="1527"/>
      <c r="S15" s="1528"/>
      <c r="T15" s="71"/>
      <c r="U15" s="70"/>
      <c r="V15" s="1484"/>
      <c r="W15" s="1484"/>
      <c r="X15" s="1484"/>
      <c r="Y15" s="1484"/>
      <c r="Z15" s="1598"/>
      <c r="AA15" s="1599"/>
      <c r="AB15" s="1599"/>
      <c r="AC15" s="1599"/>
      <c r="AD15" s="1599"/>
      <c r="AE15" s="1599"/>
      <c r="AF15" s="1599"/>
      <c r="AG15" s="1599"/>
      <c r="AH15" s="1599"/>
      <c r="AI15" s="1599"/>
      <c r="AJ15" s="1599"/>
      <c r="AK15" s="1599"/>
      <c r="AL15" s="1600"/>
      <c r="AM15" s="71"/>
      <c r="AV15" s="470"/>
      <c r="AW15" s="470"/>
      <c r="BA15" s="471"/>
      <c r="BB15" s="470"/>
      <c r="BG15" s="471"/>
      <c r="BH15" s="470"/>
      <c r="BL15" s="471"/>
      <c r="BO15" s="470"/>
      <c r="BS15" s="471"/>
      <c r="BT15" s="470"/>
      <c r="BY15" s="471"/>
      <c r="BZ15" s="470"/>
      <c r="CD15" s="471"/>
      <c r="CE15" s="471"/>
    </row>
    <row r="16" spans="1:83" ht="4.5" customHeight="1" x14ac:dyDescent="0.2">
      <c r="A16" s="70"/>
      <c r="B16" s="1526"/>
      <c r="C16" s="1527"/>
      <c r="D16" s="1527"/>
      <c r="E16" s="1527"/>
      <c r="F16" s="1527"/>
      <c r="G16" s="1527"/>
      <c r="H16" s="1527"/>
      <c r="I16" s="1527"/>
      <c r="J16" s="1527"/>
      <c r="K16" s="1527"/>
      <c r="L16" s="1527"/>
      <c r="M16" s="1527"/>
      <c r="N16" s="1527"/>
      <c r="O16" s="1527"/>
      <c r="P16" s="1527"/>
      <c r="Q16" s="1527"/>
      <c r="R16" s="1527"/>
      <c r="S16" s="1528"/>
      <c r="T16" s="71"/>
      <c r="U16" s="70"/>
      <c r="V16" s="73"/>
      <c r="W16" s="73"/>
      <c r="X16" s="73"/>
      <c r="Y16" s="73"/>
      <c r="Z16" s="1601"/>
      <c r="AA16" s="1602"/>
      <c r="AB16" s="1602"/>
      <c r="AC16" s="1602"/>
      <c r="AD16" s="1602"/>
      <c r="AE16" s="1602"/>
      <c r="AF16" s="1602"/>
      <c r="AG16" s="1602"/>
      <c r="AH16" s="1602"/>
      <c r="AI16" s="1602"/>
      <c r="AJ16" s="1602"/>
      <c r="AK16" s="1602"/>
      <c r="AL16" s="1603"/>
      <c r="AM16" s="71"/>
      <c r="AV16" s="470"/>
      <c r="AW16" s="470"/>
      <c r="BA16" s="471"/>
      <c r="BB16" s="470"/>
      <c r="BG16" s="471"/>
      <c r="BH16" s="470"/>
      <c r="BL16" s="471"/>
      <c r="BO16" s="470"/>
      <c r="BS16" s="471"/>
      <c r="BT16" s="470"/>
      <c r="BY16" s="471"/>
      <c r="BZ16" s="470"/>
      <c r="CD16" s="471"/>
      <c r="CE16" s="471"/>
    </row>
    <row r="17" spans="1:83" ht="3" customHeight="1" x14ac:dyDescent="0.2">
      <c r="A17" s="70"/>
      <c r="B17" s="1526"/>
      <c r="C17" s="1527"/>
      <c r="D17" s="1527"/>
      <c r="E17" s="1527"/>
      <c r="F17" s="1527"/>
      <c r="G17" s="1527"/>
      <c r="H17" s="1527"/>
      <c r="I17" s="1527"/>
      <c r="J17" s="1527"/>
      <c r="K17" s="1527"/>
      <c r="L17" s="1527"/>
      <c r="M17" s="1527"/>
      <c r="N17" s="1527"/>
      <c r="O17" s="1527"/>
      <c r="P17" s="1527"/>
      <c r="Q17" s="1527"/>
      <c r="R17" s="1527"/>
      <c r="S17" s="1528"/>
      <c r="T17" s="71"/>
      <c r="U17" s="70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1"/>
      <c r="AV17" s="470"/>
      <c r="AW17" s="470"/>
      <c r="BA17" s="471"/>
      <c r="BB17" s="470"/>
      <c r="BG17" s="471"/>
      <c r="BH17" s="470"/>
      <c r="BL17" s="471"/>
      <c r="BO17" s="470"/>
      <c r="BS17" s="471"/>
      <c r="BT17" s="470"/>
      <c r="BY17" s="471"/>
      <c r="BZ17" s="470"/>
      <c r="CD17" s="471"/>
      <c r="CE17" s="471"/>
    </row>
    <row r="18" spans="1:83" ht="4.5" customHeight="1" x14ac:dyDescent="0.2">
      <c r="A18" s="70"/>
      <c r="B18" s="1526"/>
      <c r="C18" s="1527"/>
      <c r="D18" s="1527"/>
      <c r="E18" s="1527"/>
      <c r="F18" s="1527"/>
      <c r="G18" s="1527"/>
      <c r="H18" s="1527"/>
      <c r="I18" s="1527"/>
      <c r="J18" s="1527"/>
      <c r="K18" s="1527"/>
      <c r="L18" s="1527"/>
      <c r="M18" s="1527"/>
      <c r="N18" s="1527"/>
      <c r="O18" s="1527"/>
      <c r="P18" s="1527"/>
      <c r="Q18" s="1527"/>
      <c r="R18" s="1527"/>
      <c r="S18" s="1528"/>
      <c r="T18" s="71"/>
      <c r="U18" s="70"/>
      <c r="V18" s="1484" t="s">
        <v>1981</v>
      </c>
      <c r="W18" s="1484"/>
      <c r="X18" s="1484"/>
      <c r="Y18" s="1484"/>
      <c r="Z18" s="1484"/>
      <c r="AA18" s="1484"/>
      <c r="AB18" s="1484"/>
      <c r="AC18" s="1589" t="str">
        <f>INDEX('LŠZ H'!A$2:AL$999,U1,5)</f>
        <v>OM-H438</v>
      </c>
      <c r="AD18" s="1590"/>
      <c r="AE18" s="1590"/>
      <c r="AF18" s="1590"/>
      <c r="AG18" s="1590"/>
      <c r="AH18" s="1590"/>
      <c r="AI18" s="1590"/>
      <c r="AJ18" s="1590"/>
      <c r="AK18" s="1590"/>
      <c r="AL18" s="1591"/>
      <c r="AM18" s="71"/>
      <c r="AV18" s="470"/>
      <c r="AW18" s="472"/>
      <c r="AX18" s="473"/>
      <c r="AY18" s="473"/>
      <c r="AZ18" s="473"/>
      <c r="BA18" s="474"/>
      <c r="BB18" s="472"/>
      <c r="BC18" s="473"/>
      <c r="BD18" s="473"/>
      <c r="BE18" s="473"/>
      <c r="BF18" s="473"/>
      <c r="BG18" s="474"/>
      <c r="BH18" s="472"/>
      <c r="BI18" s="473"/>
      <c r="BJ18" s="473"/>
      <c r="BK18" s="473"/>
      <c r="BL18" s="474"/>
      <c r="BO18" s="472"/>
      <c r="BP18" s="473"/>
      <c r="BQ18" s="473"/>
      <c r="BR18" s="473"/>
      <c r="BS18" s="474"/>
      <c r="BT18" s="472"/>
      <c r="BU18" s="473"/>
      <c r="BV18" s="473"/>
      <c r="BW18" s="473"/>
      <c r="BX18" s="473"/>
      <c r="BY18" s="474"/>
      <c r="BZ18" s="472"/>
      <c r="CA18" s="473"/>
      <c r="CB18" s="473"/>
      <c r="CC18" s="473"/>
      <c r="CD18" s="474"/>
      <c r="CE18" s="471"/>
    </row>
    <row r="19" spans="1:83" ht="4.5" customHeight="1" x14ac:dyDescent="0.2">
      <c r="A19" s="70"/>
      <c r="B19" s="1526"/>
      <c r="C19" s="1527"/>
      <c r="D19" s="1527"/>
      <c r="E19" s="1527"/>
      <c r="F19" s="1527"/>
      <c r="G19" s="1527"/>
      <c r="H19" s="1527"/>
      <c r="I19" s="1527"/>
      <c r="J19" s="1527"/>
      <c r="K19" s="1527"/>
      <c r="L19" s="1527"/>
      <c r="M19" s="1527"/>
      <c r="N19" s="1527"/>
      <c r="O19" s="1527"/>
      <c r="P19" s="1527"/>
      <c r="Q19" s="1527"/>
      <c r="R19" s="1527"/>
      <c r="S19" s="1528"/>
      <c r="T19" s="71"/>
      <c r="U19" s="70"/>
      <c r="V19" s="1484"/>
      <c r="W19" s="1484"/>
      <c r="X19" s="1484"/>
      <c r="Y19" s="1484"/>
      <c r="Z19" s="1484"/>
      <c r="AA19" s="1484"/>
      <c r="AB19" s="1484"/>
      <c r="AC19" s="1592"/>
      <c r="AD19" s="1593"/>
      <c r="AE19" s="1593"/>
      <c r="AF19" s="1593"/>
      <c r="AG19" s="1593"/>
      <c r="AH19" s="1593"/>
      <c r="AI19" s="1593"/>
      <c r="AJ19" s="1593"/>
      <c r="AK19" s="1593"/>
      <c r="AL19" s="1594"/>
      <c r="AM19" s="71"/>
      <c r="AV19" s="470"/>
      <c r="CE19" s="471"/>
    </row>
    <row r="20" spans="1:83" ht="4.5" customHeight="1" x14ac:dyDescent="0.2">
      <c r="A20" s="70"/>
      <c r="B20" s="1526"/>
      <c r="C20" s="1527"/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8"/>
      <c r="T20" s="71"/>
      <c r="U20" s="70"/>
      <c r="V20" s="467"/>
      <c r="W20" s="467"/>
      <c r="X20" s="467"/>
      <c r="Y20" s="467"/>
      <c r="Z20" s="467"/>
      <c r="AA20" s="467"/>
      <c r="AB20" s="467"/>
      <c r="AC20" s="1592"/>
      <c r="AD20" s="1593"/>
      <c r="AE20" s="1593"/>
      <c r="AF20" s="1593"/>
      <c r="AG20" s="1593"/>
      <c r="AH20" s="1593"/>
      <c r="AI20" s="1593"/>
      <c r="AJ20" s="1593"/>
      <c r="AK20" s="1593"/>
      <c r="AL20" s="1594"/>
      <c r="AM20" s="71"/>
      <c r="AV20" s="470"/>
      <c r="AW20" s="61"/>
      <c r="AX20" s="468"/>
      <c r="AY20" s="468"/>
      <c r="AZ20" s="468"/>
      <c r="BA20" s="469"/>
      <c r="BB20" s="1428" t="s">
        <v>5592</v>
      </c>
      <c r="BC20" s="1429"/>
      <c r="BD20" s="1429"/>
      <c r="BE20" s="1429"/>
      <c r="BF20" s="1429"/>
      <c r="BG20" s="1430"/>
      <c r="BH20" s="61"/>
      <c r="BI20" s="468"/>
      <c r="BJ20" s="468"/>
      <c r="BK20" s="468"/>
      <c r="BL20" s="469"/>
      <c r="BO20" s="61"/>
      <c r="BP20" s="468"/>
      <c r="BQ20" s="468"/>
      <c r="BR20" s="468"/>
      <c r="BS20" s="469"/>
      <c r="BT20" s="1428" t="s">
        <v>5592</v>
      </c>
      <c r="BU20" s="1429"/>
      <c r="BV20" s="1429"/>
      <c r="BW20" s="1429"/>
      <c r="BX20" s="1429"/>
      <c r="BY20" s="1430"/>
      <c r="BZ20" s="61"/>
      <c r="CA20" s="468"/>
      <c r="CB20" s="468"/>
      <c r="CC20" s="468"/>
      <c r="CD20" s="469"/>
      <c r="CE20" s="471"/>
    </row>
    <row r="21" spans="1:83" ht="4.5" customHeight="1" x14ac:dyDescent="0.2">
      <c r="A21" s="70"/>
      <c r="B21" s="1529"/>
      <c r="C21" s="1530"/>
      <c r="D21" s="1530"/>
      <c r="E21" s="1530"/>
      <c r="F21" s="1530"/>
      <c r="G21" s="1530"/>
      <c r="H21" s="1530"/>
      <c r="I21" s="1530"/>
      <c r="J21" s="1530"/>
      <c r="K21" s="1530"/>
      <c r="L21" s="1530"/>
      <c r="M21" s="1530"/>
      <c r="N21" s="1530"/>
      <c r="O21" s="1530"/>
      <c r="P21" s="1530"/>
      <c r="Q21" s="1530"/>
      <c r="R21" s="1530"/>
      <c r="S21" s="1531"/>
      <c r="T21" s="71"/>
      <c r="U21" s="70"/>
      <c r="V21" s="1484" t="s">
        <v>1982</v>
      </c>
      <c r="W21" s="1484"/>
      <c r="X21" s="1484"/>
      <c r="Y21" s="1484"/>
      <c r="Z21" s="1484"/>
      <c r="AA21" s="1484"/>
      <c r="AB21" s="1484"/>
      <c r="AC21" s="1592"/>
      <c r="AD21" s="1593"/>
      <c r="AE21" s="1593"/>
      <c r="AF21" s="1593"/>
      <c r="AG21" s="1593"/>
      <c r="AH21" s="1593"/>
      <c r="AI21" s="1593"/>
      <c r="AJ21" s="1593"/>
      <c r="AK21" s="1593"/>
      <c r="AL21" s="1594"/>
      <c r="AM21" s="71"/>
      <c r="AV21" s="470"/>
      <c r="AW21" s="470"/>
      <c r="BA21" s="471"/>
      <c r="BB21" s="1431"/>
      <c r="BC21" s="1432"/>
      <c r="BD21" s="1432"/>
      <c r="BE21" s="1432"/>
      <c r="BF21" s="1432"/>
      <c r="BG21" s="1433"/>
      <c r="BH21" s="470"/>
      <c r="BL21" s="471"/>
      <c r="BO21" s="470"/>
      <c r="BS21" s="471"/>
      <c r="BT21" s="1431"/>
      <c r="BU21" s="1432"/>
      <c r="BV21" s="1432"/>
      <c r="BW21" s="1432"/>
      <c r="BX21" s="1432"/>
      <c r="BY21" s="1433"/>
      <c r="BZ21" s="470"/>
      <c r="CD21" s="471"/>
      <c r="CE21" s="471"/>
    </row>
    <row r="22" spans="1:83" ht="3" customHeight="1" x14ac:dyDescent="0.2">
      <c r="A22" s="70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71"/>
      <c r="U22" s="70"/>
      <c r="V22" s="1484"/>
      <c r="W22" s="1484"/>
      <c r="X22" s="1484"/>
      <c r="Y22" s="1484"/>
      <c r="Z22" s="1484"/>
      <c r="AA22" s="1484"/>
      <c r="AB22" s="1484"/>
      <c r="AC22" s="1595"/>
      <c r="AD22" s="1596"/>
      <c r="AE22" s="1596"/>
      <c r="AF22" s="1596"/>
      <c r="AG22" s="1596"/>
      <c r="AH22" s="1596"/>
      <c r="AI22" s="1596"/>
      <c r="AJ22" s="1596"/>
      <c r="AK22" s="1596"/>
      <c r="AL22" s="1597"/>
      <c r="AM22" s="71"/>
      <c r="AV22" s="470"/>
      <c r="AW22" s="470"/>
      <c r="BA22" s="471"/>
      <c r="BB22" s="1431"/>
      <c r="BC22" s="1432"/>
      <c r="BD22" s="1432"/>
      <c r="BE22" s="1432"/>
      <c r="BF22" s="1432"/>
      <c r="BG22" s="1433"/>
      <c r="BH22" s="470"/>
      <c r="BL22" s="471"/>
      <c r="BO22" s="470"/>
      <c r="BS22" s="471"/>
      <c r="BT22" s="1431"/>
      <c r="BU22" s="1432"/>
      <c r="BV22" s="1432"/>
      <c r="BW22" s="1432"/>
      <c r="BX22" s="1432"/>
      <c r="BY22" s="1433"/>
      <c r="BZ22" s="470"/>
      <c r="CD22" s="471"/>
      <c r="CE22" s="471"/>
    </row>
    <row r="23" spans="1:83" ht="3.75" customHeight="1" x14ac:dyDescent="0.2">
      <c r="A23" s="70"/>
      <c r="B23" s="1143" t="s">
        <v>2255</v>
      </c>
      <c r="C23" s="1144"/>
      <c r="D23" s="1144"/>
      <c r="E23" s="1144"/>
      <c r="F23" s="1144"/>
      <c r="G23" s="1144"/>
      <c r="H23" s="1145"/>
      <c r="I23" s="1143" t="s">
        <v>2273</v>
      </c>
      <c r="J23" s="1144"/>
      <c r="K23" s="1144"/>
      <c r="L23" s="1145"/>
      <c r="M23" s="1152" t="s">
        <v>2274</v>
      </c>
      <c r="N23" s="1532"/>
      <c r="O23" s="1532"/>
      <c r="P23" s="1533"/>
      <c r="Q23" s="1152" t="s">
        <v>2275</v>
      </c>
      <c r="R23" s="1532"/>
      <c r="S23" s="1533"/>
      <c r="T23" s="71"/>
      <c r="U23" s="70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1"/>
      <c r="AV23" s="470"/>
      <c r="AW23" s="1411" t="s">
        <v>2073</v>
      </c>
      <c r="AX23" s="1412"/>
      <c r="AY23" s="1412"/>
      <c r="AZ23" s="1412"/>
      <c r="BA23" s="1413"/>
      <c r="BB23" s="1414" t="s">
        <v>2075</v>
      </c>
      <c r="BC23" s="1412"/>
      <c r="BD23" s="1412"/>
      <c r="BE23" s="1412"/>
      <c r="BF23" s="1412"/>
      <c r="BG23" s="1413"/>
      <c r="BH23" s="1411" t="s">
        <v>2074</v>
      </c>
      <c r="BI23" s="1412"/>
      <c r="BJ23" s="1412"/>
      <c r="BK23" s="1412"/>
      <c r="BL23" s="1413"/>
      <c r="BO23" s="1411" t="s">
        <v>2073</v>
      </c>
      <c r="BP23" s="1412"/>
      <c r="BQ23" s="1412"/>
      <c r="BR23" s="1412"/>
      <c r="BS23" s="1413"/>
      <c r="BT23" s="1414" t="s">
        <v>2075</v>
      </c>
      <c r="BU23" s="1412"/>
      <c r="BV23" s="1412"/>
      <c r="BW23" s="1412"/>
      <c r="BX23" s="1412"/>
      <c r="BY23" s="1413"/>
      <c r="BZ23" s="1411" t="s">
        <v>2074</v>
      </c>
      <c r="CA23" s="1412"/>
      <c r="CB23" s="1412"/>
      <c r="CC23" s="1412"/>
      <c r="CD23" s="1413"/>
      <c r="CE23" s="471"/>
    </row>
    <row r="24" spans="1:83" ht="4.5" customHeight="1" x14ac:dyDescent="0.2">
      <c r="A24" s="70"/>
      <c r="B24" s="1146"/>
      <c r="C24" s="1147"/>
      <c r="D24" s="1147"/>
      <c r="E24" s="1147"/>
      <c r="F24" s="1147"/>
      <c r="G24" s="1147"/>
      <c r="H24" s="1148"/>
      <c r="I24" s="1146"/>
      <c r="J24" s="1147"/>
      <c r="K24" s="1147"/>
      <c r="L24" s="1148"/>
      <c r="M24" s="1534"/>
      <c r="N24" s="1535"/>
      <c r="O24" s="1535"/>
      <c r="P24" s="1536"/>
      <c r="Q24" s="1534"/>
      <c r="R24" s="1535"/>
      <c r="S24" s="1536"/>
      <c r="T24" s="71"/>
      <c r="U24" s="70"/>
      <c r="V24" s="1484" t="s">
        <v>2253</v>
      </c>
      <c r="W24" s="1484"/>
      <c r="X24" s="1484"/>
      <c r="Y24" s="1484"/>
      <c r="Z24" s="1484"/>
      <c r="AA24" s="1484"/>
      <c r="AB24" s="1484"/>
      <c r="AC24" s="1613" t="str">
        <f>CONCATENATE(INDEX('LŠZ H'!A$2:AI$999,U1,11),"                                                                                                                                                        ",INDEX('LŠZ H'!A$2:AI$999,U1,24),", ",INDEX('LŠZ H'!A$2:AI$999,U1,25),"                                                                                  ",INDEX('LŠZ H'!A$2:AI$999,U1,12))</f>
        <v>Ondrej KNOTEK                                                                                                                                                        2, 27                                                                                  42344</v>
      </c>
      <c r="AD24" s="1614"/>
      <c r="AE24" s="1614"/>
      <c r="AF24" s="1614"/>
      <c r="AG24" s="1614"/>
      <c r="AH24" s="1614"/>
      <c r="AI24" s="1614"/>
      <c r="AJ24" s="1614"/>
      <c r="AK24" s="1614"/>
      <c r="AL24" s="1615"/>
      <c r="AM24" s="71"/>
      <c r="AV24" s="470"/>
      <c r="AW24" s="1414"/>
      <c r="AX24" s="1412"/>
      <c r="AY24" s="1412"/>
      <c r="AZ24" s="1412"/>
      <c r="BA24" s="1413"/>
      <c r="BB24" s="1414"/>
      <c r="BC24" s="1412"/>
      <c r="BD24" s="1412"/>
      <c r="BE24" s="1412"/>
      <c r="BF24" s="1412"/>
      <c r="BG24" s="1413"/>
      <c r="BH24" s="1414"/>
      <c r="BI24" s="1412"/>
      <c r="BJ24" s="1412"/>
      <c r="BK24" s="1412"/>
      <c r="BL24" s="1413"/>
      <c r="BO24" s="1414"/>
      <c r="BP24" s="1412"/>
      <c r="BQ24" s="1412"/>
      <c r="BR24" s="1412"/>
      <c r="BS24" s="1413"/>
      <c r="BT24" s="1414"/>
      <c r="BU24" s="1412"/>
      <c r="BV24" s="1412"/>
      <c r="BW24" s="1412"/>
      <c r="BX24" s="1412"/>
      <c r="BY24" s="1413"/>
      <c r="BZ24" s="1414"/>
      <c r="CA24" s="1412"/>
      <c r="CB24" s="1412"/>
      <c r="CC24" s="1412"/>
      <c r="CD24" s="1413"/>
      <c r="CE24" s="471"/>
    </row>
    <row r="25" spans="1:83" ht="4.5" customHeight="1" x14ac:dyDescent="0.2">
      <c r="A25" s="70"/>
      <c r="B25" s="1149"/>
      <c r="C25" s="1150"/>
      <c r="D25" s="1150"/>
      <c r="E25" s="1150"/>
      <c r="F25" s="1150"/>
      <c r="G25" s="1150"/>
      <c r="H25" s="1151"/>
      <c r="I25" s="1149"/>
      <c r="J25" s="1150"/>
      <c r="K25" s="1150"/>
      <c r="L25" s="1151"/>
      <c r="M25" s="1537"/>
      <c r="N25" s="1538"/>
      <c r="O25" s="1538"/>
      <c r="P25" s="1539"/>
      <c r="Q25" s="1537"/>
      <c r="R25" s="1538"/>
      <c r="S25" s="1539"/>
      <c r="T25" s="71"/>
      <c r="U25" s="70"/>
      <c r="V25" s="1484"/>
      <c r="W25" s="1484"/>
      <c r="X25" s="1484"/>
      <c r="Y25" s="1484"/>
      <c r="Z25" s="1484"/>
      <c r="AA25" s="1484"/>
      <c r="AB25" s="1484"/>
      <c r="AC25" s="1616"/>
      <c r="AD25" s="1617"/>
      <c r="AE25" s="1617"/>
      <c r="AF25" s="1617"/>
      <c r="AG25" s="1617"/>
      <c r="AH25" s="1617"/>
      <c r="AI25" s="1617"/>
      <c r="AJ25" s="1617"/>
      <c r="AK25" s="1617"/>
      <c r="AL25" s="1618"/>
      <c r="AM25" s="71"/>
      <c r="AV25" s="470"/>
      <c r="AW25" s="1415"/>
      <c r="AX25" s="1416"/>
      <c r="AY25" s="1416"/>
      <c r="AZ25" s="1416"/>
      <c r="BA25" s="1417"/>
      <c r="BB25" s="1415"/>
      <c r="BC25" s="1416"/>
      <c r="BD25" s="1416"/>
      <c r="BE25" s="1416"/>
      <c r="BF25" s="1416"/>
      <c r="BG25" s="1417"/>
      <c r="BH25" s="1415"/>
      <c r="BI25" s="1416"/>
      <c r="BJ25" s="1416"/>
      <c r="BK25" s="1416"/>
      <c r="BL25" s="1417"/>
      <c r="BO25" s="1415"/>
      <c r="BP25" s="1416"/>
      <c r="BQ25" s="1416"/>
      <c r="BR25" s="1416"/>
      <c r="BS25" s="1417"/>
      <c r="BT25" s="1415"/>
      <c r="BU25" s="1416"/>
      <c r="BV25" s="1416"/>
      <c r="BW25" s="1416"/>
      <c r="BX25" s="1416"/>
      <c r="BY25" s="1417"/>
      <c r="BZ25" s="1415"/>
      <c r="CA25" s="1416"/>
      <c r="CB25" s="1416"/>
      <c r="CC25" s="1416"/>
      <c r="CD25" s="1417"/>
      <c r="CE25" s="471"/>
    </row>
    <row r="26" spans="1:83" ht="4.5" customHeight="1" x14ac:dyDescent="0.2">
      <c r="A26" s="70"/>
      <c r="B26" s="1604" t="s">
        <v>626</v>
      </c>
      <c r="C26" s="1605"/>
      <c r="D26" s="1605"/>
      <c r="E26" s="1605"/>
      <c r="F26" s="1605"/>
      <c r="G26" s="1605"/>
      <c r="H26" s="1606"/>
      <c r="I26" s="1222">
        <f>INDEX('LŠZ H'!A$2:AI$999,U1,29)</f>
        <v>137</v>
      </c>
      <c r="J26" s="1223"/>
      <c r="K26" s="1223"/>
      <c r="L26" s="1224"/>
      <c r="M26" s="1486">
        <f>INDEX('LŠZ H'!A$2:AI$999,U1,31)</f>
        <v>25</v>
      </c>
      <c r="N26" s="1487"/>
      <c r="O26" s="1487"/>
      <c r="P26" s="1488"/>
      <c r="Q26" s="1486">
        <f>INDEX('LŠZ H'!A$2:AI$999,U1,33)</f>
        <v>80</v>
      </c>
      <c r="R26" s="1487"/>
      <c r="S26" s="1488"/>
      <c r="T26" s="71"/>
      <c r="U26" s="70"/>
      <c r="V26" s="1484" t="s">
        <v>2254</v>
      </c>
      <c r="W26" s="1484"/>
      <c r="X26" s="1484"/>
      <c r="Y26" s="1484"/>
      <c r="Z26" s="1484"/>
      <c r="AA26" s="1484"/>
      <c r="AB26" s="1484"/>
      <c r="AC26" s="1616"/>
      <c r="AD26" s="1617"/>
      <c r="AE26" s="1617"/>
      <c r="AF26" s="1617"/>
      <c r="AG26" s="1617"/>
      <c r="AH26" s="1617"/>
      <c r="AI26" s="1617"/>
      <c r="AJ26" s="1617"/>
      <c r="AK26" s="1617"/>
      <c r="AL26" s="1618"/>
      <c r="AM26" s="71"/>
      <c r="AV26" s="470"/>
      <c r="AW26" s="61"/>
      <c r="AX26" s="468"/>
      <c r="AY26" s="468"/>
      <c r="AZ26" s="468"/>
      <c r="BA26" s="469"/>
      <c r="BB26" s="61"/>
      <c r="BC26" s="468"/>
      <c r="BD26" s="468"/>
      <c r="BE26" s="468"/>
      <c r="BF26" s="468"/>
      <c r="BG26" s="469"/>
      <c r="BH26" s="61"/>
      <c r="BI26" s="468"/>
      <c r="BJ26" s="468"/>
      <c r="BK26" s="468"/>
      <c r="BL26" s="469"/>
      <c r="BO26" s="61"/>
      <c r="BP26" s="468"/>
      <c r="BQ26" s="468"/>
      <c r="BR26" s="468"/>
      <c r="BS26" s="469"/>
      <c r="BT26" s="61"/>
      <c r="BU26" s="468"/>
      <c r="BV26" s="468"/>
      <c r="BW26" s="468"/>
      <c r="BX26" s="468"/>
      <c r="BY26" s="469"/>
      <c r="BZ26" s="61"/>
      <c r="CA26" s="468"/>
      <c r="CB26" s="468"/>
      <c r="CC26" s="468"/>
      <c r="CD26" s="469"/>
      <c r="CE26" s="471"/>
    </row>
    <row r="27" spans="1:83" ht="4.5" customHeight="1" x14ac:dyDescent="0.2">
      <c r="A27" s="70"/>
      <c r="B27" s="1607"/>
      <c r="C27" s="1608"/>
      <c r="D27" s="1608"/>
      <c r="E27" s="1608"/>
      <c r="F27" s="1608"/>
      <c r="G27" s="1608"/>
      <c r="H27" s="1609"/>
      <c r="I27" s="1225"/>
      <c r="J27" s="1226"/>
      <c r="K27" s="1226"/>
      <c r="L27" s="1227"/>
      <c r="M27" s="1489"/>
      <c r="N27" s="1490"/>
      <c r="O27" s="1490"/>
      <c r="P27" s="1491"/>
      <c r="Q27" s="1489"/>
      <c r="R27" s="1490"/>
      <c r="S27" s="1491"/>
      <c r="T27" s="71"/>
      <c r="U27" s="70"/>
      <c r="V27" s="1484"/>
      <c r="W27" s="1484"/>
      <c r="X27" s="1484"/>
      <c r="Y27" s="1484"/>
      <c r="Z27" s="1484"/>
      <c r="AA27" s="1484"/>
      <c r="AB27" s="1484"/>
      <c r="AC27" s="1616"/>
      <c r="AD27" s="1617"/>
      <c r="AE27" s="1617"/>
      <c r="AF27" s="1617"/>
      <c r="AG27" s="1617"/>
      <c r="AH27" s="1617"/>
      <c r="AI27" s="1617"/>
      <c r="AJ27" s="1617"/>
      <c r="AK27" s="1617"/>
      <c r="AL27" s="1618"/>
      <c r="AM27" s="71"/>
      <c r="AV27" s="470"/>
      <c r="AW27" s="470"/>
      <c r="BA27" s="471"/>
      <c r="BB27" s="470"/>
      <c r="BG27" s="471"/>
      <c r="BH27" s="470"/>
      <c r="BL27" s="471"/>
      <c r="BO27" s="470"/>
      <c r="BS27" s="471"/>
      <c r="BT27" s="470"/>
      <c r="BY27" s="471"/>
      <c r="BZ27" s="470"/>
      <c r="CD27" s="471"/>
      <c r="CE27" s="471"/>
    </row>
    <row r="28" spans="1:83" ht="3.75" customHeight="1" x14ac:dyDescent="0.2">
      <c r="A28" s="70"/>
      <c r="B28" s="1610"/>
      <c r="C28" s="1611"/>
      <c r="D28" s="1611"/>
      <c r="E28" s="1611"/>
      <c r="F28" s="1611"/>
      <c r="G28" s="1611"/>
      <c r="H28" s="1612"/>
      <c r="I28" s="1228"/>
      <c r="J28" s="1229"/>
      <c r="K28" s="1229"/>
      <c r="L28" s="1230"/>
      <c r="M28" s="1492"/>
      <c r="N28" s="1493"/>
      <c r="O28" s="1493"/>
      <c r="P28" s="1494"/>
      <c r="Q28" s="1492"/>
      <c r="R28" s="1493"/>
      <c r="S28" s="1494"/>
      <c r="T28" s="71"/>
      <c r="U28" s="70"/>
      <c r="V28" s="73"/>
      <c r="W28" s="73"/>
      <c r="X28" s="73"/>
      <c r="Y28" s="73"/>
      <c r="Z28" s="73"/>
      <c r="AA28" s="73"/>
      <c r="AB28" s="73"/>
      <c r="AC28" s="1616"/>
      <c r="AD28" s="1617"/>
      <c r="AE28" s="1617"/>
      <c r="AF28" s="1617"/>
      <c r="AG28" s="1617"/>
      <c r="AH28" s="1617"/>
      <c r="AI28" s="1617"/>
      <c r="AJ28" s="1617"/>
      <c r="AK28" s="1617"/>
      <c r="AL28" s="1618"/>
      <c r="AM28" s="71"/>
      <c r="AV28" s="470"/>
      <c r="AW28" s="470"/>
      <c r="BA28" s="471"/>
      <c r="BB28" s="470"/>
      <c r="BG28" s="471"/>
      <c r="BH28" s="470"/>
      <c r="BL28" s="471"/>
      <c r="BO28" s="470"/>
      <c r="BS28" s="471"/>
      <c r="BT28" s="470"/>
      <c r="BY28" s="471"/>
      <c r="BZ28" s="470"/>
      <c r="CD28" s="471"/>
      <c r="CE28" s="471"/>
    </row>
    <row r="29" spans="1:83" ht="4.5" customHeight="1" x14ac:dyDescent="0.2">
      <c r="A29" s="70"/>
      <c r="B29" s="1094" t="s">
        <v>2126</v>
      </c>
      <c r="C29" s="1095"/>
      <c r="D29" s="1095"/>
      <c r="E29" s="1095"/>
      <c r="F29" s="1095"/>
      <c r="G29" s="1095"/>
      <c r="H29" s="1096"/>
      <c r="I29" s="1214" t="s">
        <v>1445</v>
      </c>
      <c r="J29" s="1095"/>
      <c r="K29" s="1095"/>
      <c r="L29" s="1096"/>
      <c r="M29" s="1214" t="s">
        <v>1443</v>
      </c>
      <c r="N29" s="1095"/>
      <c r="O29" s="1095"/>
      <c r="P29" s="1096"/>
      <c r="Q29" s="1214" t="s">
        <v>100</v>
      </c>
      <c r="R29" s="1095"/>
      <c r="S29" s="1096"/>
      <c r="T29" s="71"/>
      <c r="U29" s="70"/>
      <c r="V29" s="1484" t="s">
        <v>2256</v>
      </c>
      <c r="W29" s="1484"/>
      <c r="X29" s="1484"/>
      <c r="Y29" s="1484"/>
      <c r="Z29" s="1484"/>
      <c r="AA29" s="1484"/>
      <c r="AB29" s="1484"/>
      <c r="AC29" s="1616"/>
      <c r="AD29" s="1617"/>
      <c r="AE29" s="1617"/>
      <c r="AF29" s="1617"/>
      <c r="AG29" s="1617"/>
      <c r="AH29" s="1617"/>
      <c r="AI29" s="1617"/>
      <c r="AJ29" s="1617"/>
      <c r="AK29" s="1617"/>
      <c r="AL29" s="1618"/>
      <c r="AM29" s="71"/>
      <c r="AV29" s="470"/>
      <c r="AW29" s="470"/>
      <c r="BA29" s="471"/>
      <c r="BB29" s="470"/>
      <c r="BG29" s="471"/>
      <c r="BH29" s="470"/>
      <c r="BL29" s="471"/>
      <c r="BO29" s="470"/>
      <c r="BS29" s="471"/>
      <c r="BT29" s="470"/>
      <c r="BY29" s="471"/>
      <c r="BZ29" s="470"/>
      <c r="CD29" s="471"/>
      <c r="CE29" s="471"/>
    </row>
    <row r="30" spans="1:83" ht="4.5" customHeight="1" x14ac:dyDescent="0.2">
      <c r="A30" s="70"/>
      <c r="B30" s="1097"/>
      <c r="C30" s="1098"/>
      <c r="D30" s="1098"/>
      <c r="E30" s="1098"/>
      <c r="F30" s="1098"/>
      <c r="G30" s="1098"/>
      <c r="H30" s="1099"/>
      <c r="I30" s="1097"/>
      <c r="J30" s="1098"/>
      <c r="K30" s="1098"/>
      <c r="L30" s="1099"/>
      <c r="M30" s="1097"/>
      <c r="N30" s="1098"/>
      <c r="O30" s="1098"/>
      <c r="P30" s="1099"/>
      <c r="Q30" s="1097"/>
      <c r="R30" s="1098"/>
      <c r="S30" s="1099"/>
      <c r="T30" s="71"/>
      <c r="U30" s="70"/>
      <c r="V30" s="1484"/>
      <c r="W30" s="1484"/>
      <c r="X30" s="1484"/>
      <c r="Y30" s="1484"/>
      <c r="Z30" s="1484"/>
      <c r="AA30" s="1484"/>
      <c r="AB30" s="1484"/>
      <c r="AC30" s="1616"/>
      <c r="AD30" s="1617"/>
      <c r="AE30" s="1617"/>
      <c r="AF30" s="1617"/>
      <c r="AG30" s="1617"/>
      <c r="AH30" s="1617"/>
      <c r="AI30" s="1617"/>
      <c r="AJ30" s="1617"/>
      <c r="AK30" s="1617"/>
      <c r="AL30" s="1618"/>
      <c r="AM30" s="71"/>
      <c r="AV30" s="470"/>
      <c r="AW30" s="470"/>
      <c r="BA30" s="471"/>
      <c r="BB30" s="470"/>
      <c r="BG30" s="471"/>
      <c r="BH30" s="470"/>
      <c r="BL30" s="471"/>
      <c r="BO30" s="470"/>
      <c r="BS30" s="471"/>
      <c r="BT30" s="470"/>
      <c r="BY30" s="471"/>
      <c r="BZ30" s="470"/>
      <c r="CD30" s="471"/>
      <c r="CE30" s="471"/>
    </row>
    <row r="31" spans="1:83" ht="4.5" customHeight="1" x14ac:dyDescent="0.2">
      <c r="A31" s="70"/>
      <c r="B31" s="1100"/>
      <c r="C31" s="1101"/>
      <c r="D31" s="1101"/>
      <c r="E31" s="1101"/>
      <c r="F31" s="1101"/>
      <c r="G31" s="1101"/>
      <c r="H31" s="1102"/>
      <c r="I31" s="1100"/>
      <c r="J31" s="1101"/>
      <c r="K31" s="1101"/>
      <c r="L31" s="1102"/>
      <c r="M31" s="1100"/>
      <c r="N31" s="1101"/>
      <c r="O31" s="1101"/>
      <c r="P31" s="1102"/>
      <c r="Q31" s="1100"/>
      <c r="R31" s="1101"/>
      <c r="S31" s="1102"/>
      <c r="T31" s="71"/>
      <c r="U31" s="70"/>
      <c r="V31" s="1484" t="s">
        <v>2257</v>
      </c>
      <c r="W31" s="1484"/>
      <c r="X31" s="1484"/>
      <c r="Y31" s="1484"/>
      <c r="Z31" s="1484"/>
      <c r="AA31" s="1484"/>
      <c r="AB31" s="1484"/>
      <c r="AC31" s="1616"/>
      <c r="AD31" s="1617"/>
      <c r="AE31" s="1617"/>
      <c r="AF31" s="1617"/>
      <c r="AG31" s="1617"/>
      <c r="AH31" s="1617"/>
      <c r="AI31" s="1617"/>
      <c r="AJ31" s="1617"/>
      <c r="AK31" s="1617"/>
      <c r="AL31" s="1618"/>
      <c r="AM31" s="71"/>
      <c r="AV31" s="470"/>
      <c r="AW31" s="470"/>
      <c r="BA31" s="471"/>
      <c r="BB31" s="470"/>
      <c r="BG31" s="471"/>
      <c r="BH31" s="470"/>
      <c r="BL31" s="471"/>
      <c r="BO31" s="470"/>
      <c r="BS31" s="471"/>
      <c r="BT31" s="470"/>
      <c r="BY31" s="471"/>
      <c r="BZ31" s="470"/>
      <c r="CD31" s="471"/>
      <c r="CE31" s="471"/>
    </row>
    <row r="32" spans="1:83" ht="4.5" customHeight="1" x14ac:dyDescent="0.2">
      <c r="A32" s="70"/>
      <c r="B32" s="1514" t="s">
        <v>1273</v>
      </c>
      <c r="C32" s="1515"/>
      <c r="D32" s="1515"/>
      <c r="E32" s="1515"/>
      <c r="F32" s="1515"/>
      <c r="G32" s="1515"/>
      <c r="H32" s="1516"/>
      <c r="I32" s="1085">
        <f>INDEX('LŠZ H'!A$2:AI$999,U1,35)</f>
        <v>0</v>
      </c>
      <c r="J32" s="1086"/>
      <c r="K32" s="1086"/>
      <c r="L32" s="1087"/>
      <c r="M32" s="1085" t="e">
        <f>INDEX('LŠZ H'!A$2:AI$999,U1,36)</f>
        <v>#REF!</v>
      </c>
      <c r="N32" s="1086"/>
      <c r="O32" s="1086"/>
      <c r="P32" s="1087"/>
      <c r="Q32" s="1085" t="e">
        <f>INDEX('LŠZ H'!A$2:AI$999,U1,37)</f>
        <v>#REF!</v>
      </c>
      <c r="R32" s="1086"/>
      <c r="S32" s="1087"/>
      <c r="T32" s="71"/>
      <c r="U32" s="70"/>
      <c r="V32" s="1484"/>
      <c r="W32" s="1484"/>
      <c r="X32" s="1484"/>
      <c r="Y32" s="1484"/>
      <c r="Z32" s="1484"/>
      <c r="AA32" s="1484"/>
      <c r="AB32" s="1484"/>
      <c r="AC32" s="1616"/>
      <c r="AD32" s="1617"/>
      <c r="AE32" s="1617"/>
      <c r="AF32" s="1617"/>
      <c r="AG32" s="1617"/>
      <c r="AH32" s="1617"/>
      <c r="AI32" s="1617"/>
      <c r="AJ32" s="1617"/>
      <c r="AK32" s="1617"/>
      <c r="AL32" s="1618"/>
      <c r="AM32" s="71"/>
      <c r="AV32" s="470"/>
      <c r="AW32" s="470"/>
      <c r="BA32" s="471"/>
      <c r="BB32" s="470"/>
      <c r="BG32" s="471"/>
      <c r="BH32" s="470"/>
      <c r="BL32" s="471"/>
      <c r="BO32" s="470"/>
      <c r="BS32" s="471"/>
      <c r="BT32" s="470"/>
      <c r="BY32" s="471"/>
      <c r="BZ32" s="470"/>
      <c r="CD32" s="471"/>
      <c r="CE32" s="471"/>
    </row>
    <row r="33" spans="1:83" ht="3" customHeight="1" x14ac:dyDescent="0.2">
      <c r="A33" s="70"/>
      <c r="B33" s="1517"/>
      <c r="C33" s="1518"/>
      <c r="D33" s="1518"/>
      <c r="E33" s="1518"/>
      <c r="F33" s="1518"/>
      <c r="G33" s="1518"/>
      <c r="H33" s="1519"/>
      <c r="I33" s="1088"/>
      <c r="J33" s="1089"/>
      <c r="K33" s="1089"/>
      <c r="L33" s="1090"/>
      <c r="M33" s="1088"/>
      <c r="N33" s="1089"/>
      <c r="O33" s="1089"/>
      <c r="P33" s="1090"/>
      <c r="Q33" s="1088"/>
      <c r="R33" s="1089"/>
      <c r="S33" s="1090"/>
      <c r="T33" s="71"/>
      <c r="U33" s="70"/>
      <c r="V33" s="83"/>
      <c r="W33" s="73"/>
      <c r="X33" s="73"/>
      <c r="Y33" s="73"/>
      <c r="Z33" s="73"/>
      <c r="AA33" s="73"/>
      <c r="AB33" s="73"/>
      <c r="AC33" s="1619"/>
      <c r="AD33" s="1620"/>
      <c r="AE33" s="1620"/>
      <c r="AF33" s="1620"/>
      <c r="AG33" s="1620"/>
      <c r="AH33" s="1620"/>
      <c r="AI33" s="1620"/>
      <c r="AJ33" s="1620"/>
      <c r="AK33" s="1620"/>
      <c r="AL33" s="1621"/>
      <c r="AM33" s="71"/>
      <c r="AV33" s="470"/>
      <c r="AW33" s="470"/>
      <c r="BA33" s="471"/>
      <c r="BB33" s="470"/>
      <c r="BG33" s="471"/>
      <c r="BH33" s="470"/>
      <c r="BL33" s="471"/>
      <c r="BO33" s="470"/>
      <c r="BS33" s="471"/>
      <c r="BT33" s="470"/>
      <c r="BY33" s="471"/>
      <c r="BZ33" s="470"/>
      <c r="CD33" s="471"/>
      <c r="CE33" s="471"/>
    </row>
    <row r="34" spans="1:83" ht="4.5" customHeight="1" x14ac:dyDescent="0.2">
      <c r="A34" s="70"/>
      <c r="B34" s="1520"/>
      <c r="C34" s="1521"/>
      <c r="D34" s="1521"/>
      <c r="E34" s="1521"/>
      <c r="F34" s="1521"/>
      <c r="G34" s="1521"/>
      <c r="H34" s="1522"/>
      <c r="I34" s="1091"/>
      <c r="J34" s="1092"/>
      <c r="K34" s="1092"/>
      <c r="L34" s="1093"/>
      <c r="M34" s="1091"/>
      <c r="N34" s="1092"/>
      <c r="O34" s="1092"/>
      <c r="P34" s="1093"/>
      <c r="Q34" s="1091"/>
      <c r="R34" s="1092"/>
      <c r="S34" s="1093"/>
      <c r="T34" s="71"/>
      <c r="U34" s="70"/>
      <c r="V34" s="1484" t="s">
        <v>627</v>
      </c>
      <c r="W34" s="1484"/>
      <c r="X34" s="1484"/>
      <c r="Y34" s="1484"/>
      <c r="Z34" s="1484"/>
      <c r="AA34" s="1484"/>
      <c r="AB34" s="1559"/>
      <c r="AC34" s="1580">
        <f>INDEX('LŠZ H'!A$2:AI$999,U1,13)</f>
        <v>45147</v>
      </c>
      <c r="AD34" s="1581"/>
      <c r="AE34" s="1581"/>
      <c r="AF34" s="1581"/>
      <c r="AG34" s="1581"/>
      <c r="AH34" s="1581"/>
      <c r="AI34" s="1581"/>
      <c r="AJ34" s="1581"/>
      <c r="AK34" s="1581"/>
      <c r="AL34" s="1582"/>
      <c r="AM34" s="71"/>
      <c r="AV34" s="470"/>
      <c r="AW34" s="470"/>
      <c r="BA34" s="471"/>
      <c r="BB34" s="470"/>
      <c r="BG34" s="471"/>
      <c r="BH34" s="470"/>
      <c r="BL34" s="471"/>
      <c r="BO34" s="470"/>
      <c r="BS34" s="471"/>
      <c r="BT34" s="470"/>
      <c r="BY34" s="471"/>
      <c r="BZ34" s="470"/>
      <c r="CD34" s="471"/>
      <c r="CE34" s="471"/>
    </row>
    <row r="35" spans="1:83" ht="4.5" customHeight="1" x14ac:dyDescent="0.2">
      <c r="A35" s="70"/>
      <c r="B35" s="1495" t="s">
        <v>630</v>
      </c>
      <c r="C35" s="1496"/>
      <c r="D35" s="1496"/>
      <c r="E35" s="1497"/>
      <c r="F35" s="1216">
        <f>INDEX('LŠZ H'!A$2:AI$999,U1,18)</f>
        <v>44417</v>
      </c>
      <c r="G35" s="1217"/>
      <c r="H35" s="1214" t="s">
        <v>631</v>
      </c>
      <c r="I35" s="1190"/>
      <c r="J35" s="1631" t="str">
        <f>INDEX('LŠZ H'!A$2:AI$999,U1,7)</f>
        <v>H438</v>
      </c>
      <c r="K35" s="1632"/>
      <c r="L35" s="1632"/>
      <c r="M35" s="1632"/>
      <c r="N35" s="1632"/>
      <c r="O35" s="1632"/>
      <c r="P35" s="1633"/>
      <c r="Q35" s="1188">
        <f>INDEX('LŠZ H'!A$2:AI$999,U1,15)</f>
        <v>45147</v>
      </c>
      <c r="R35" s="1189"/>
      <c r="S35" s="1190"/>
      <c r="T35" s="71"/>
      <c r="U35" s="70"/>
      <c r="V35" s="1484"/>
      <c r="W35" s="1484"/>
      <c r="X35" s="1484"/>
      <c r="Y35" s="1484"/>
      <c r="Z35" s="1484"/>
      <c r="AA35" s="1484"/>
      <c r="AB35" s="1559"/>
      <c r="AC35" s="1583"/>
      <c r="AD35" s="1584"/>
      <c r="AE35" s="1584"/>
      <c r="AF35" s="1584"/>
      <c r="AG35" s="1584"/>
      <c r="AH35" s="1584"/>
      <c r="AI35" s="1584"/>
      <c r="AJ35" s="1584"/>
      <c r="AK35" s="1584"/>
      <c r="AL35" s="1585"/>
      <c r="AM35" s="71"/>
      <c r="AV35" s="470"/>
      <c r="AW35" s="470"/>
      <c r="BA35" s="471"/>
      <c r="BB35" s="470"/>
      <c r="BG35" s="471"/>
      <c r="BH35" s="470"/>
      <c r="BL35" s="471"/>
      <c r="BO35" s="470"/>
      <c r="BS35" s="471"/>
      <c r="BT35" s="470"/>
      <c r="BY35" s="471"/>
      <c r="BZ35" s="470"/>
      <c r="CD35" s="471"/>
      <c r="CE35" s="471"/>
    </row>
    <row r="36" spans="1:83" ht="4.5" customHeight="1" x14ac:dyDescent="0.2">
      <c r="A36" s="70"/>
      <c r="B36" s="1498"/>
      <c r="C36" s="1499"/>
      <c r="D36" s="1499"/>
      <c r="E36" s="1500"/>
      <c r="F36" s="1218"/>
      <c r="G36" s="1219"/>
      <c r="H36" s="1191"/>
      <c r="I36" s="1193"/>
      <c r="J36" s="1634"/>
      <c r="K36" s="1635"/>
      <c r="L36" s="1635"/>
      <c r="M36" s="1635"/>
      <c r="N36" s="1635"/>
      <c r="O36" s="1635"/>
      <c r="P36" s="1636"/>
      <c r="Q36" s="1191"/>
      <c r="R36" s="1192"/>
      <c r="S36" s="1193"/>
      <c r="T36" s="71"/>
      <c r="U36" s="70"/>
      <c r="V36" s="1484" t="s">
        <v>628</v>
      </c>
      <c r="W36" s="1484"/>
      <c r="X36" s="1484"/>
      <c r="Y36" s="1484"/>
      <c r="Z36" s="1484"/>
      <c r="AA36" s="1484"/>
      <c r="AB36" s="1484"/>
      <c r="AC36" s="1583"/>
      <c r="AD36" s="1584"/>
      <c r="AE36" s="1584"/>
      <c r="AF36" s="1584"/>
      <c r="AG36" s="1584"/>
      <c r="AH36" s="1584"/>
      <c r="AI36" s="1584"/>
      <c r="AJ36" s="1584"/>
      <c r="AK36" s="1584"/>
      <c r="AL36" s="1585"/>
      <c r="AM36" s="71"/>
      <c r="AV36" s="470"/>
      <c r="AW36" s="472"/>
      <c r="AX36" s="473"/>
      <c r="AY36" s="473"/>
      <c r="AZ36" s="473"/>
      <c r="BA36" s="474"/>
      <c r="BB36" s="472"/>
      <c r="BC36" s="473"/>
      <c r="BD36" s="473"/>
      <c r="BE36" s="473"/>
      <c r="BF36" s="473"/>
      <c r="BG36" s="474"/>
      <c r="BH36" s="472"/>
      <c r="BI36" s="473"/>
      <c r="BJ36" s="473"/>
      <c r="BK36" s="473"/>
      <c r="BL36" s="474"/>
      <c r="BO36" s="472"/>
      <c r="BP36" s="473"/>
      <c r="BQ36" s="473"/>
      <c r="BR36" s="473"/>
      <c r="BS36" s="474"/>
      <c r="BT36" s="472"/>
      <c r="BU36" s="473"/>
      <c r="BV36" s="473"/>
      <c r="BW36" s="473"/>
      <c r="BX36" s="473"/>
      <c r="BY36" s="474"/>
      <c r="BZ36" s="472"/>
      <c r="CA36" s="473"/>
      <c r="CB36" s="473"/>
      <c r="CC36" s="473"/>
      <c r="CD36" s="474"/>
      <c r="CE36" s="471"/>
    </row>
    <row r="37" spans="1:83" ht="3.75" customHeight="1" x14ac:dyDescent="0.2">
      <c r="A37" s="70"/>
      <c r="B37" s="1501"/>
      <c r="C37" s="1502"/>
      <c r="D37" s="1502"/>
      <c r="E37" s="1503"/>
      <c r="F37" s="1220"/>
      <c r="G37" s="1221"/>
      <c r="H37" s="1194"/>
      <c r="I37" s="1196"/>
      <c r="J37" s="1637"/>
      <c r="K37" s="1638"/>
      <c r="L37" s="1638"/>
      <c r="M37" s="1638"/>
      <c r="N37" s="1638"/>
      <c r="O37" s="1638"/>
      <c r="P37" s="1639"/>
      <c r="Q37" s="1194"/>
      <c r="R37" s="1195"/>
      <c r="S37" s="1196"/>
      <c r="T37" s="71"/>
      <c r="U37" s="70"/>
      <c r="V37" s="1484"/>
      <c r="W37" s="1484"/>
      <c r="X37" s="1484"/>
      <c r="Y37" s="1484"/>
      <c r="Z37" s="1484"/>
      <c r="AA37" s="1484"/>
      <c r="AB37" s="1484"/>
      <c r="AC37" s="1586"/>
      <c r="AD37" s="1587"/>
      <c r="AE37" s="1587"/>
      <c r="AF37" s="1587"/>
      <c r="AG37" s="1587"/>
      <c r="AH37" s="1587"/>
      <c r="AI37" s="1587"/>
      <c r="AJ37" s="1587"/>
      <c r="AK37" s="1587"/>
      <c r="AL37" s="1588"/>
      <c r="AM37" s="71"/>
      <c r="AV37" s="470"/>
      <c r="CE37" s="471"/>
    </row>
    <row r="38" spans="1:83" ht="3" customHeight="1" x14ac:dyDescent="0.2">
      <c r="A38" s="84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71"/>
      <c r="U38" s="84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6"/>
      <c r="AV38" s="472"/>
      <c r="AW38" s="473"/>
      <c r="AX38" s="473"/>
      <c r="AY38" s="473"/>
      <c r="AZ38" s="473"/>
      <c r="BA38" s="473"/>
      <c r="BB38" s="473"/>
      <c r="BC38" s="473"/>
      <c r="BD38" s="473"/>
      <c r="BE38" s="473"/>
      <c r="BF38" s="473"/>
      <c r="BG38" s="473"/>
      <c r="BH38" s="473"/>
      <c r="BI38" s="473"/>
      <c r="BJ38" s="473"/>
      <c r="BK38" s="473"/>
      <c r="BL38" s="473"/>
      <c r="BM38" s="473"/>
      <c r="BN38" s="473"/>
      <c r="BO38" s="473"/>
      <c r="BP38" s="473"/>
      <c r="BQ38" s="473"/>
      <c r="BR38" s="473"/>
      <c r="BS38" s="473"/>
      <c r="BT38" s="473"/>
      <c r="BU38" s="473"/>
      <c r="BV38" s="473"/>
      <c r="BW38" s="473"/>
      <c r="BX38" s="473"/>
      <c r="BY38" s="473"/>
      <c r="BZ38" s="473"/>
      <c r="CA38" s="473"/>
      <c r="CB38" s="473"/>
      <c r="CC38" s="473"/>
      <c r="CD38" s="473"/>
      <c r="CE38" s="474"/>
    </row>
    <row r="39" spans="1:83" ht="4.5" customHeight="1" x14ac:dyDescent="0.2">
      <c r="A39" s="64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6"/>
      <c r="U39" s="61">
        <v>436</v>
      </c>
      <c r="V39" s="468"/>
      <c r="W39" s="468"/>
      <c r="X39" s="468"/>
      <c r="Y39" s="468"/>
      <c r="Z39" s="1548" t="s">
        <v>6480</v>
      </c>
      <c r="AA39" s="1549"/>
      <c r="AB39" s="1549"/>
      <c r="AC39" s="1549"/>
      <c r="AD39" s="1549"/>
      <c r="AE39" s="1549"/>
      <c r="AF39" s="1549"/>
      <c r="AG39" s="1549"/>
      <c r="AH39" s="1549"/>
      <c r="AI39" s="1549"/>
      <c r="AJ39" s="1549"/>
      <c r="AK39" s="1549"/>
      <c r="AL39" s="1549"/>
      <c r="AM39" s="1550"/>
      <c r="AV39" s="61"/>
      <c r="AW39" s="476"/>
      <c r="AX39" s="476"/>
      <c r="AY39" s="476"/>
      <c r="AZ39" s="476"/>
      <c r="BA39" s="476"/>
      <c r="BB39" s="476"/>
      <c r="BC39" s="476"/>
      <c r="BD39" s="476"/>
      <c r="BE39" s="476"/>
      <c r="BF39" s="476"/>
      <c r="BG39" s="476"/>
      <c r="BH39" s="476"/>
      <c r="BI39" s="476"/>
      <c r="BJ39" s="476"/>
      <c r="BK39" s="476"/>
      <c r="BL39" s="476"/>
      <c r="BM39" s="468"/>
      <c r="BN39" s="468"/>
      <c r="BO39" s="468"/>
      <c r="BP39" s="468"/>
      <c r="BQ39" s="468"/>
      <c r="BR39" s="468"/>
      <c r="BS39" s="468"/>
      <c r="BT39" s="468"/>
      <c r="BU39" s="468"/>
      <c r="BV39" s="468"/>
      <c r="BW39" s="468"/>
      <c r="BX39" s="468"/>
      <c r="BY39" s="468"/>
      <c r="BZ39" s="468"/>
      <c r="CA39" s="468"/>
      <c r="CB39" s="468"/>
      <c r="CC39" s="468"/>
      <c r="CD39" s="468"/>
      <c r="CE39" s="469"/>
    </row>
    <row r="40" spans="1:83" ht="3.75" customHeight="1" x14ac:dyDescent="0.2">
      <c r="A40" s="70"/>
      <c r="B40" s="1513" t="s">
        <v>2098</v>
      </c>
      <c r="C40" s="1513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3"/>
      <c r="P40" s="1513"/>
      <c r="Q40" s="1513"/>
      <c r="R40" s="1513"/>
      <c r="S40" s="1513"/>
      <c r="T40" s="71"/>
      <c r="U40" s="470"/>
      <c r="Z40" s="1546"/>
      <c r="AA40" s="1546"/>
      <c r="AB40" s="1546"/>
      <c r="AC40" s="1546"/>
      <c r="AD40" s="1546"/>
      <c r="AE40" s="1546"/>
      <c r="AF40" s="1546"/>
      <c r="AG40" s="1546"/>
      <c r="AH40" s="1546"/>
      <c r="AI40" s="1546"/>
      <c r="AJ40" s="1546"/>
      <c r="AK40" s="1546"/>
      <c r="AL40" s="1546"/>
      <c r="AM40" s="1547"/>
      <c r="AV40" s="470"/>
      <c r="AW40" s="61"/>
      <c r="AX40" s="468"/>
      <c r="AY40" s="468"/>
      <c r="AZ40" s="468"/>
      <c r="BA40" s="469"/>
      <c r="BB40" s="1428" t="s">
        <v>5592</v>
      </c>
      <c r="BC40" s="1429"/>
      <c r="BD40" s="1429"/>
      <c r="BE40" s="1429"/>
      <c r="BF40" s="1429"/>
      <c r="BG40" s="1430"/>
      <c r="BH40" s="61"/>
      <c r="BI40" s="468"/>
      <c r="BJ40" s="468"/>
      <c r="BK40" s="468"/>
      <c r="BL40" s="469"/>
      <c r="BO40" s="61"/>
      <c r="BP40" s="468"/>
      <c r="BQ40" s="468"/>
      <c r="BR40" s="468"/>
      <c r="BS40" s="469"/>
      <c r="BT40" s="1428" t="s">
        <v>5592</v>
      </c>
      <c r="BU40" s="1429"/>
      <c r="BV40" s="1429"/>
      <c r="BW40" s="1429"/>
      <c r="BX40" s="1429"/>
      <c r="BY40" s="1430"/>
      <c r="BZ40" s="61"/>
      <c r="CA40" s="468"/>
      <c r="CB40" s="468"/>
      <c r="CC40" s="468"/>
      <c r="CD40" s="469"/>
      <c r="CE40" s="471"/>
    </row>
    <row r="41" spans="1:83" ht="3.75" customHeight="1" x14ac:dyDescent="0.2">
      <c r="A41" s="70"/>
      <c r="B41" s="1513"/>
      <c r="C41" s="1513"/>
      <c r="D41" s="1513"/>
      <c r="E41" s="1513"/>
      <c r="F41" s="1513"/>
      <c r="G41" s="1513"/>
      <c r="H41" s="1513"/>
      <c r="I41" s="1513"/>
      <c r="J41" s="1513"/>
      <c r="K41" s="1513"/>
      <c r="L41" s="1513"/>
      <c r="M41" s="1513"/>
      <c r="N41" s="1513"/>
      <c r="O41" s="1513"/>
      <c r="P41" s="1513"/>
      <c r="Q41" s="1513"/>
      <c r="R41" s="1513"/>
      <c r="S41" s="1513"/>
      <c r="T41" s="71"/>
      <c r="U41" s="470"/>
      <c r="Z41" s="1546"/>
      <c r="AA41" s="1546"/>
      <c r="AB41" s="1546"/>
      <c r="AC41" s="1546"/>
      <c r="AD41" s="1546"/>
      <c r="AE41" s="1546"/>
      <c r="AF41" s="1546"/>
      <c r="AG41" s="1546"/>
      <c r="AH41" s="1546"/>
      <c r="AI41" s="1546"/>
      <c r="AJ41" s="1546"/>
      <c r="AK41" s="1546"/>
      <c r="AL41" s="1546"/>
      <c r="AM41" s="1547"/>
      <c r="AV41" s="470"/>
      <c r="AW41" s="470"/>
      <c r="BA41" s="471"/>
      <c r="BB41" s="1431"/>
      <c r="BC41" s="1432"/>
      <c r="BD41" s="1432"/>
      <c r="BE41" s="1432"/>
      <c r="BF41" s="1432"/>
      <c r="BG41" s="1433"/>
      <c r="BH41" s="470"/>
      <c r="BL41" s="471"/>
      <c r="BO41" s="470"/>
      <c r="BS41" s="471"/>
      <c r="BT41" s="1431"/>
      <c r="BU41" s="1432"/>
      <c r="BV41" s="1432"/>
      <c r="BW41" s="1432"/>
      <c r="BX41" s="1432"/>
      <c r="BY41" s="1433"/>
      <c r="BZ41" s="470"/>
      <c r="CD41" s="471"/>
      <c r="CE41" s="471"/>
    </row>
    <row r="42" spans="1:83" ht="5.25" customHeight="1" x14ac:dyDescent="0.2">
      <c r="A42" s="70"/>
      <c r="B42" s="1513"/>
      <c r="C42" s="1513"/>
      <c r="D42" s="1513"/>
      <c r="E42" s="1513"/>
      <c r="F42" s="1513"/>
      <c r="G42" s="1513"/>
      <c r="H42" s="1513"/>
      <c r="I42" s="1513"/>
      <c r="J42" s="1513"/>
      <c r="K42" s="1513"/>
      <c r="L42" s="1513"/>
      <c r="M42" s="1513"/>
      <c r="N42" s="1513"/>
      <c r="O42" s="1513"/>
      <c r="P42" s="1513"/>
      <c r="Q42" s="1513"/>
      <c r="R42" s="1513"/>
      <c r="S42" s="1513"/>
      <c r="T42" s="71"/>
      <c r="U42" s="470"/>
      <c r="V42" s="1241" t="s">
        <v>6479</v>
      </c>
      <c r="W42" s="1557"/>
      <c r="X42" s="1557"/>
      <c r="Y42" s="1557"/>
      <c r="Z42" s="1557"/>
      <c r="AA42" s="1557"/>
      <c r="AB42" s="1557"/>
      <c r="AC42" s="1557"/>
      <c r="AD42" s="1557"/>
      <c r="AE42" s="1557"/>
      <c r="AF42" s="1557"/>
      <c r="AG42" s="1557"/>
      <c r="AH42" s="1557"/>
      <c r="AI42" s="1557"/>
      <c r="AJ42" s="1557"/>
      <c r="AK42" s="1557"/>
      <c r="AL42" s="1557"/>
      <c r="AM42" s="1528"/>
      <c r="AV42" s="470"/>
      <c r="AW42" s="1411" t="s">
        <v>2073</v>
      </c>
      <c r="AX42" s="1412"/>
      <c r="AY42" s="1412"/>
      <c r="AZ42" s="1412"/>
      <c r="BA42" s="1413"/>
      <c r="BB42" s="1431"/>
      <c r="BC42" s="1432"/>
      <c r="BD42" s="1432"/>
      <c r="BE42" s="1432"/>
      <c r="BF42" s="1432"/>
      <c r="BG42" s="1433"/>
      <c r="BH42" s="1411" t="s">
        <v>2074</v>
      </c>
      <c r="BI42" s="1412"/>
      <c r="BJ42" s="1412"/>
      <c r="BK42" s="1412"/>
      <c r="BL42" s="1413"/>
      <c r="BO42" s="1411" t="s">
        <v>2073</v>
      </c>
      <c r="BP42" s="1412"/>
      <c r="BQ42" s="1412"/>
      <c r="BR42" s="1412"/>
      <c r="BS42" s="1413"/>
      <c r="BT42" s="1431"/>
      <c r="BU42" s="1432"/>
      <c r="BV42" s="1432"/>
      <c r="BW42" s="1432"/>
      <c r="BX42" s="1432"/>
      <c r="BY42" s="1433"/>
      <c r="BZ42" s="1411" t="s">
        <v>2074</v>
      </c>
      <c r="CA42" s="1412"/>
      <c r="CB42" s="1412"/>
      <c r="CC42" s="1412"/>
      <c r="CD42" s="1413"/>
      <c r="CE42" s="471"/>
    </row>
    <row r="43" spans="1:83" ht="4.5" customHeight="1" x14ac:dyDescent="0.2">
      <c r="A43" s="70"/>
      <c r="B43" s="1513"/>
      <c r="C43" s="1513"/>
      <c r="D43" s="1513"/>
      <c r="E43" s="1513"/>
      <c r="F43" s="1513"/>
      <c r="G43" s="1513"/>
      <c r="H43" s="1513"/>
      <c r="I43" s="1513"/>
      <c r="J43" s="1513"/>
      <c r="K43" s="1513"/>
      <c r="L43" s="1513"/>
      <c r="M43" s="1513"/>
      <c r="N43" s="1513"/>
      <c r="O43" s="1513"/>
      <c r="P43" s="1513"/>
      <c r="Q43" s="1513"/>
      <c r="R43" s="1513"/>
      <c r="S43" s="1513"/>
      <c r="T43" s="71"/>
      <c r="U43" s="470"/>
      <c r="V43" s="1557"/>
      <c r="W43" s="1557"/>
      <c r="X43" s="1557"/>
      <c r="Y43" s="1557"/>
      <c r="Z43" s="1557"/>
      <c r="AA43" s="1557"/>
      <c r="AB43" s="1557"/>
      <c r="AC43" s="1557"/>
      <c r="AD43" s="1557"/>
      <c r="AE43" s="1557"/>
      <c r="AF43" s="1557"/>
      <c r="AG43" s="1557"/>
      <c r="AH43" s="1557"/>
      <c r="AI43" s="1557"/>
      <c r="AJ43" s="1557"/>
      <c r="AK43" s="1557"/>
      <c r="AL43" s="1557"/>
      <c r="AM43" s="1528"/>
      <c r="AV43" s="470"/>
      <c r="AW43" s="1414"/>
      <c r="AX43" s="1412"/>
      <c r="AY43" s="1412"/>
      <c r="AZ43" s="1412"/>
      <c r="BA43" s="1413"/>
      <c r="BB43" s="1411" t="s">
        <v>2075</v>
      </c>
      <c r="BC43" s="1412"/>
      <c r="BD43" s="1412"/>
      <c r="BE43" s="1412"/>
      <c r="BF43" s="1412"/>
      <c r="BG43" s="1413"/>
      <c r="BH43" s="1414"/>
      <c r="BI43" s="1412"/>
      <c r="BJ43" s="1412"/>
      <c r="BK43" s="1412"/>
      <c r="BL43" s="1413"/>
      <c r="BO43" s="1414"/>
      <c r="BP43" s="1412"/>
      <c r="BQ43" s="1412"/>
      <c r="BR43" s="1412"/>
      <c r="BS43" s="1413"/>
      <c r="BT43" s="1411" t="s">
        <v>2075</v>
      </c>
      <c r="BU43" s="1412"/>
      <c r="BV43" s="1412"/>
      <c r="BW43" s="1412"/>
      <c r="BX43" s="1412"/>
      <c r="BY43" s="1413"/>
      <c r="BZ43" s="1414"/>
      <c r="CA43" s="1412"/>
      <c r="CB43" s="1412"/>
      <c r="CC43" s="1412"/>
      <c r="CD43" s="1413"/>
      <c r="CE43" s="471"/>
    </row>
    <row r="44" spans="1:83" ht="4.5" customHeight="1" x14ac:dyDescent="0.2">
      <c r="A44" s="70"/>
      <c r="B44" s="1513"/>
      <c r="C44" s="1513"/>
      <c r="D44" s="1513"/>
      <c r="E44" s="1513"/>
      <c r="F44" s="1513"/>
      <c r="G44" s="1513"/>
      <c r="H44" s="1513"/>
      <c r="I44" s="1513"/>
      <c r="J44" s="1513"/>
      <c r="K44" s="1513"/>
      <c r="L44" s="1513"/>
      <c r="M44" s="1513"/>
      <c r="N44" s="1513"/>
      <c r="O44" s="1513"/>
      <c r="P44" s="1513"/>
      <c r="Q44" s="1513"/>
      <c r="R44" s="1513"/>
      <c r="S44" s="1513"/>
      <c r="T44" s="71"/>
      <c r="U44" s="1442" t="s">
        <v>662</v>
      </c>
      <c r="V44" s="1443"/>
      <c r="W44" s="1443"/>
      <c r="X44" s="1443"/>
      <c r="Y44" s="1443"/>
      <c r="Z44" s="1443"/>
      <c r="AA44" s="1443"/>
      <c r="AB44" s="1443"/>
      <c r="AC44" s="1443"/>
      <c r="AD44" s="1443"/>
      <c r="AE44" s="1443"/>
      <c r="AF44" s="1443"/>
      <c r="AG44" s="1443"/>
      <c r="AH44" s="1443"/>
      <c r="AI44" s="1443"/>
      <c r="AJ44" s="1443"/>
      <c r="AK44" s="1443"/>
      <c r="AL44" s="1443"/>
      <c r="AM44" s="1444"/>
      <c r="AV44" s="470"/>
      <c r="AW44" s="1415"/>
      <c r="AX44" s="1416"/>
      <c r="AY44" s="1416"/>
      <c r="AZ44" s="1416"/>
      <c r="BA44" s="1417"/>
      <c r="BB44" s="1415"/>
      <c r="BC44" s="1416"/>
      <c r="BD44" s="1416"/>
      <c r="BE44" s="1416"/>
      <c r="BF44" s="1416"/>
      <c r="BG44" s="1417"/>
      <c r="BH44" s="1415"/>
      <c r="BI44" s="1416"/>
      <c r="BJ44" s="1416"/>
      <c r="BK44" s="1416"/>
      <c r="BL44" s="1417"/>
      <c r="BO44" s="1415"/>
      <c r="BP44" s="1416"/>
      <c r="BQ44" s="1416"/>
      <c r="BR44" s="1416"/>
      <c r="BS44" s="1417"/>
      <c r="BT44" s="1415"/>
      <c r="BU44" s="1416"/>
      <c r="BV44" s="1416"/>
      <c r="BW44" s="1416"/>
      <c r="BX44" s="1416"/>
      <c r="BY44" s="1417"/>
      <c r="BZ44" s="1415"/>
      <c r="CA44" s="1416"/>
      <c r="CB44" s="1416"/>
      <c r="CC44" s="1416"/>
      <c r="CD44" s="1417"/>
      <c r="CE44" s="471"/>
    </row>
    <row r="45" spans="1:83" ht="5.25" customHeight="1" x14ac:dyDescent="0.2">
      <c r="A45" s="70"/>
      <c r="B45" s="1513"/>
      <c r="C45" s="1513"/>
      <c r="D45" s="1513"/>
      <c r="E45" s="1513"/>
      <c r="F45" s="1513"/>
      <c r="G45" s="1513"/>
      <c r="H45" s="1513"/>
      <c r="I45" s="1513"/>
      <c r="J45" s="1513"/>
      <c r="K45" s="1513"/>
      <c r="L45" s="1513"/>
      <c r="M45" s="1513"/>
      <c r="N45" s="1513"/>
      <c r="O45" s="1513"/>
      <c r="P45" s="1513"/>
      <c r="Q45" s="1513"/>
      <c r="R45" s="1513"/>
      <c r="S45" s="1513"/>
      <c r="T45" s="71"/>
      <c r="U45" s="1445"/>
      <c r="V45" s="1443"/>
      <c r="W45" s="1443"/>
      <c r="X45" s="1443"/>
      <c r="Y45" s="1443"/>
      <c r="Z45" s="1443"/>
      <c r="AA45" s="1443"/>
      <c r="AB45" s="1443"/>
      <c r="AC45" s="1443"/>
      <c r="AD45" s="1443"/>
      <c r="AE45" s="1443"/>
      <c r="AF45" s="1443"/>
      <c r="AG45" s="1443"/>
      <c r="AH45" s="1443"/>
      <c r="AI45" s="1443"/>
      <c r="AJ45" s="1443"/>
      <c r="AK45" s="1443"/>
      <c r="AL45" s="1443"/>
      <c r="AM45" s="1444"/>
      <c r="AV45" s="470"/>
      <c r="AW45" s="61"/>
      <c r="AX45" s="468"/>
      <c r="AY45" s="468"/>
      <c r="AZ45" s="468"/>
      <c r="BA45" s="469"/>
      <c r="BB45" s="61"/>
      <c r="BC45" s="468"/>
      <c r="BD45" s="468"/>
      <c r="BE45" s="468"/>
      <c r="BF45" s="468"/>
      <c r="BG45" s="469"/>
      <c r="BH45" s="61"/>
      <c r="BI45" s="468"/>
      <c r="BJ45" s="468"/>
      <c r="BK45" s="468"/>
      <c r="BL45" s="469"/>
      <c r="BO45" s="61"/>
      <c r="BP45" s="468"/>
      <c r="BQ45" s="468"/>
      <c r="BR45" s="468"/>
      <c r="BS45" s="469"/>
      <c r="BT45" s="61"/>
      <c r="BU45" s="468"/>
      <c r="BV45" s="468"/>
      <c r="BW45" s="468"/>
      <c r="BX45" s="468"/>
      <c r="BY45" s="469"/>
      <c r="BZ45" s="61"/>
      <c r="CA45" s="468"/>
      <c r="CB45" s="468"/>
      <c r="CC45" s="468"/>
      <c r="CD45" s="469"/>
      <c r="CE45" s="471"/>
    </row>
    <row r="46" spans="1:83" ht="4.5" customHeight="1" x14ac:dyDescent="0.2">
      <c r="A46" s="70"/>
      <c r="B46" s="1513"/>
      <c r="C46" s="1513"/>
      <c r="D46" s="1513"/>
      <c r="E46" s="1513"/>
      <c r="F46" s="1513"/>
      <c r="G46" s="1513"/>
      <c r="H46" s="1513"/>
      <c r="I46" s="1513"/>
      <c r="J46" s="1513"/>
      <c r="K46" s="1513"/>
      <c r="L46" s="1513"/>
      <c r="M46" s="1513"/>
      <c r="N46" s="1513"/>
      <c r="O46" s="1513"/>
      <c r="P46" s="1513"/>
      <c r="Q46" s="1513"/>
      <c r="R46" s="1513"/>
      <c r="S46" s="1513"/>
      <c r="T46" s="71"/>
      <c r="U46" s="1240" t="s">
        <v>6478</v>
      </c>
      <c r="V46" s="1241"/>
      <c r="W46" s="1241"/>
      <c r="X46" s="1241"/>
      <c r="Y46" s="1241"/>
      <c r="Z46" s="1241"/>
      <c r="AA46" s="1241"/>
      <c r="AB46" s="1241"/>
      <c r="AC46" s="1241"/>
      <c r="AD46" s="1241"/>
      <c r="AE46" s="1241"/>
      <c r="AF46" s="1241"/>
      <c r="AG46" s="1241"/>
      <c r="AH46" s="1241"/>
      <c r="AI46" s="1241"/>
      <c r="AJ46" s="1241"/>
      <c r="AK46" s="1443" t="str">
        <f>CONCATENATE("č.",INDEX('LŠZ H'!A$2:AI$999,U39,17))</f>
        <v>č.1994</v>
      </c>
      <c r="AL46" s="1546"/>
      <c r="AM46" s="1547"/>
      <c r="AV46" s="470"/>
      <c r="AW46" s="470"/>
      <c r="BA46" s="471"/>
      <c r="BB46" s="470"/>
      <c r="BG46" s="471"/>
      <c r="BH46" s="470"/>
      <c r="BL46" s="471"/>
      <c r="BO46" s="470"/>
      <c r="BS46" s="471"/>
      <c r="BT46" s="470"/>
      <c r="BY46" s="471"/>
      <c r="BZ46" s="470"/>
      <c r="CD46" s="471"/>
      <c r="CE46" s="471"/>
    </row>
    <row r="47" spans="1:83" ht="4.5" customHeight="1" x14ac:dyDescent="0.2">
      <c r="A47" s="70"/>
      <c r="B47" s="1513"/>
      <c r="C47" s="1513"/>
      <c r="D47" s="1513"/>
      <c r="E47" s="1513"/>
      <c r="F47" s="1513"/>
      <c r="G47" s="1513"/>
      <c r="H47" s="1513"/>
      <c r="I47" s="1513"/>
      <c r="J47" s="1513"/>
      <c r="K47" s="1513"/>
      <c r="L47" s="1513"/>
      <c r="M47" s="1513"/>
      <c r="N47" s="1513"/>
      <c r="O47" s="1513"/>
      <c r="P47" s="1513"/>
      <c r="Q47" s="1513"/>
      <c r="R47" s="1513"/>
      <c r="S47" s="1513"/>
      <c r="T47" s="71"/>
      <c r="U47" s="1240"/>
      <c r="V47" s="1241"/>
      <c r="W47" s="1241"/>
      <c r="X47" s="1241"/>
      <c r="Y47" s="1241"/>
      <c r="Z47" s="1241"/>
      <c r="AA47" s="1241"/>
      <c r="AB47" s="1241"/>
      <c r="AC47" s="1241"/>
      <c r="AD47" s="1241"/>
      <c r="AE47" s="1241"/>
      <c r="AF47" s="1241"/>
      <c r="AG47" s="1241"/>
      <c r="AH47" s="1241"/>
      <c r="AI47" s="1241"/>
      <c r="AJ47" s="1241"/>
      <c r="AK47" s="1546"/>
      <c r="AL47" s="1546"/>
      <c r="AM47" s="1547"/>
      <c r="AV47" s="470"/>
      <c r="AW47" s="470"/>
      <c r="BA47" s="471"/>
      <c r="BB47" s="470"/>
      <c r="BG47" s="471"/>
      <c r="BH47" s="470"/>
      <c r="BL47" s="471"/>
      <c r="BO47" s="470"/>
      <c r="BS47" s="471"/>
      <c r="BT47" s="470"/>
      <c r="BY47" s="471"/>
      <c r="BZ47" s="470"/>
      <c r="CD47" s="471"/>
      <c r="CE47" s="471"/>
    </row>
    <row r="48" spans="1:83" ht="3" customHeight="1" x14ac:dyDescent="0.2">
      <c r="A48" s="70"/>
      <c r="B48" s="1484" t="s">
        <v>2121</v>
      </c>
      <c r="C48" s="1485"/>
      <c r="D48" s="1485"/>
      <c r="E48" s="1485"/>
      <c r="F48" s="1485"/>
      <c r="G48" s="1485"/>
      <c r="H48" s="1485"/>
      <c r="I48" s="1485"/>
      <c r="J48" s="1485"/>
      <c r="K48" s="1485"/>
      <c r="L48" s="1485"/>
      <c r="M48" s="1485"/>
      <c r="N48" s="1485"/>
      <c r="P48" s="1640">
        <f>INDEX('LŠZ H'!A$2:AI$999,U39,28)</f>
        <v>0</v>
      </c>
      <c r="Q48" s="1641"/>
      <c r="R48" s="1641"/>
      <c r="S48" s="1642"/>
      <c r="T48" s="71"/>
      <c r="U48" s="470"/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1"/>
      <c r="AV48" s="470"/>
      <c r="AW48" s="470"/>
      <c r="BA48" s="471"/>
      <c r="BB48" s="470"/>
      <c r="BG48" s="471"/>
      <c r="BH48" s="470"/>
      <c r="BL48" s="471"/>
      <c r="BO48" s="470"/>
      <c r="BS48" s="471"/>
      <c r="BT48" s="470"/>
      <c r="BY48" s="471"/>
      <c r="BZ48" s="470"/>
      <c r="CD48" s="471"/>
      <c r="CE48" s="471"/>
    </row>
    <row r="49" spans="1:83" ht="4.5" customHeight="1" x14ac:dyDescent="0.2">
      <c r="A49" s="70"/>
      <c r="B49" s="1485"/>
      <c r="C49" s="1485"/>
      <c r="D49" s="1485"/>
      <c r="E49" s="1485"/>
      <c r="F49" s="1485"/>
      <c r="G49" s="1485"/>
      <c r="H49" s="1485"/>
      <c r="I49" s="1485"/>
      <c r="J49" s="1485"/>
      <c r="K49" s="1485"/>
      <c r="L49" s="1485"/>
      <c r="M49" s="1485"/>
      <c r="N49" s="1485"/>
      <c r="O49" s="78"/>
      <c r="P49" s="1643"/>
      <c r="Q49" s="1644"/>
      <c r="R49" s="1644"/>
      <c r="S49" s="1645"/>
      <c r="T49" s="71"/>
      <c r="U49" s="70"/>
      <c r="V49" s="1558" t="s">
        <v>2286</v>
      </c>
      <c r="W49" s="1558"/>
      <c r="X49" s="1558"/>
      <c r="Y49" s="1558"/>
      <c r="Z49" s="1551" t="str">
        <f>IF(INDEX('LŠZ H'!A$2:AI1046,U39,2)="ZK"," Závesný klzák / ZK / Hang glider / HG /",(CONCATENATE("Motorový závesný klzák/Powered Hangglider/MZK/PHG/RWL",INDEX('LŠZ H'!A$2:AI1046,U39,38),"/")))</f>
        <v xml:space="preserve"> Závesný klzák / ZK / Hang glider / HG /</v>
      </c>
      <c r="AA49" s="1552"/>
      <c r="AB49" s="1552"/>
      <c r="AC49" s="1552"/>
      <c r="AD49" s="1552"/>
      <c r="AE49" s="1552"/>
      <c r="AF49" s="1552"/>
      <c r="AG49" s="1552"/>
      <c r="AH49" s="1552"/>
      <c r="AI49" s="1552"/>
      <c r="AJ49" s="1552"/>
      <c r="AK49" s="1552"/>
      <c r="AL49" s="1553"/>
      <c r="AM49" s="71"/>
      <c r="AV49" s="470"/>
      <c r="AW49" s="470"/>
      <c r="BA49" s="471"/>
      <c r="BB49" s="470"/>
      <c r="BG49" s="471"/>
      <c r="BH49" s="470"/>
      <c r="BL49" s="471"/>
      <c r="BO49" s="470"/>
      <c r="BS49" s="471"/>
      <c r="BT49" s="470"/>
      <c r="BY49" s="471"/>
      <c r="BZ49" s="470"/>
      <c r="CD49" s="471"/>
      <c r="CE49" s="471"/>
    </row>
    <row r="50" spans="1:83" ht="4.5" customHeight="1" x14ac:dyDescent="0.2">
      <c r="A50" s="70"/>
      <c r="B50" s="1484" t="s">
        <v>1078</v>
      </c>
      <c r="C50" s="1484"/>
      <c r="D50" s="1484"/>
      <c r="E50" s="1484"/>
      <c r="F50" s="1484"/>
      <c r="G50" s="1484"/>
      <c r="H50" s="1484"/>
      <c r="I50" s="1484"/>
      <c r="J50" s="1574" t="e">
        <f>IF(INDEX('LŠZ H'!A$2:AI1046,U39,2)="ZK",(CONCATENATE("O-HG / ",INDEX('LŠZ H'!A$2:AI1046,U39,38)," place")),(CONCATENATE("RWL ",INDEX('LŠZ H'!A$2:AI1046,U39,38),)))</f>
        <v>#REF!</v>
      </c>
      <c r="K50" s="1575"/>
      <c r="L50" s="1575"/>
      <c r="M50" s="1575"/>
      <c r="N50" s="1576"/>
      <c r="O50" s="79"/>
      <c r="P50" s="1643"/>
      <c r="Q50" s="1644"/>
      <c r="R50" s="1644"/>
      <c r="S50" s="1645"/>
      <c r="T50" s="71"/>
      <c r="U50" s="70"/>
      <c r="V50" s="1558"/>
      <c r="W50" s="1558"/>
      <c r="X50" s="1558"/>
      <c r="Y50" s="1558"/>
      <c r="Z50" s="1554"/>
      <c r="AA50" s="1555"/>
      <c r="AB50" s="1555"/>
      <c r="AC50" s="1555"/>
      <c r="AD50" s="1555"/>
      <c r="AE50" s="1555"/>
      <c r="AF50" s="1555"/>
      <c r="AG50" s="1555"/>
      <c r="AH50" s="1555"/>
      <c r="AI50" s="1555"/>
      <c r="AJ50" s="1555"/>
      <c r="AK50" s="1555"/>
      <c r="AL50" s="1556"/>
      <c r="AM50" s="71"/>
      <c r="AV50" s="470"/>
      <c r="AW50" s="470"/>
      <c r="BA50" s="471"/>
      <c r="BB50" s="470"/>
      <c r="BG50" s="471"/>
      <c r="BH50" s="470"/>
      <c r="BL50" s="471"/>
      <c r="BO50" s="470"/>
      <c r="BS50" s="471"/>
      <c r="BT50" s="470"/>
      <c r="BY50" s="471"/>
      <c r="BZ50" s="470"/>
      <c r="CD50" s="471"/>
      <c r="CE50" s="471"/>
    </row>
    <row r="51" spans="1:83" ht="4.5" customHeight="1" x14ac:dyDescent="0.2">
      <c r="A51" s="70"/>
      <c r="B51" s="1484"/>
      <c r="C51" s="1484"/>
      <c r="D51" s="1484"/>
      <c r="E51" s="1484"/>
      <c r="F51" s="1484"/>
      <c r="G51" s="1484"/>
      <c r="H51" s="1484"/>
      <c r="I51" s="1484"/>
      <c r="J51" s="1577"/>
      <c r="K51" s="1578"/>
      <c r="L51" s="1578"/>
      <c r="M51" s="1578"/>
      <c r="N51" s="1579"/>
      <c r="O51" s="79"/>
      <c r="P51" s="1646"/>
      <c r="Q51" s="1647"/>
      <c r="R51" s="1647"/>
      <c r="S51" s="1648"/>
      <c r="T51" s="71"/>
      <c r="U51" s="70"/>
      <c r="V51" s="73"/>
      <c r="W51" s="73"/>
      <c r="X51" s="73"/>
      <c r="Y51" s="73"/>
      <c r="Z51" s="1540" t="str">
        <f>CONCATENATE(INDEX('LŠZ H'!A$2:AL$999,U39,3)," (",INDEX('LŠZ H'!A$2:AL$999,U39,9),")")</f>
        <v>IMPULS 17 (FLUGDRACHEN GMBH)</v>
      </c>
      <c r="AA51" s="1541"/>
      <c r="AB51" s="1541"/>
      <c r="AC51" s="1541"/>
      <c r="AD51" s="1541"/>
      <c r="AE51" s="1541"/>
      <c r="AF51" s="1541"/>
      <c r="AG51" s="1541"/>
      <c r="AH51" s="1541"/>
      <c r="AI51" s="1541"/>
      <c r="AJ51" s="1541"/>
      <c r="AK51" s="1541"/>
      <c r="AL51" s="1542"/>
      <c r="AM51" s="71"/>
      <c r="AV51" s="470"/>
      <c r="AW51" s="470"/>
      <c r="BA51" s="471"/>
      <c r="BB51" s="470"/>
      <c r="BG51" s="471"/>
      <c r="BH51" s="470"/>
      <c r="BL51" s="471"/>
      <c r="BO51" s="470"/>
      <c r="BS51" s="471"/>
      <c r="BT51" s="470"/>
      <c r="BY51" s="471"/>
      <c r="BZ51" s="470"/>
      <c r="CD51" s="471"/>
      <c r="CE51" s="471"/>
    </row>
    <row r="52" spans="1:83" ht="4.5" customHeight="1" x14ac:dyDescent="0.2">
      <c r="A52" s="70"/>
      <c r="B52" s="1523" t="s">
        <v>6044</v>
      </c>
      <c r="C52" s="1524"/>
      <c r="D52" s="1524"/>
      <c r="E52" s="1524"/>
      <c r="F52" s="1524"/>
      <c r="G52" s="1524"/>
      <c r="H52" s="1524"/>
      <c r="I52" s="1524"/>
      <c r="J52" s="1524"/>
      <c r="K52" s="1524"/>
      <c r="L52" s="1524"/>
      <c r="M52" s="1524"/>
      <c r="N52" s="1524"/>
      <c r="O52" s="1524"/>
      <c r="P52" s="1524"/>
      <c r="Q52" s="1524"/>
      <c r="R52" s="1524"/>
      <c r="S52" s="1525"/>
      <c r="T52" s="71"/>
      <c r="U52" s="70"/>
      <c r="V52" s="1484" t="s">
        <v>903</v>
      </c>
      <c r="W52" s="1484"/>
      <c r="X52" s="1484"/>
      <c r="Y52" s="1484"/>
      <c r="Z52" s="1540"/>
      <c r="AA52" s="1541"/>
      <c r="AB52" s="1541"/>
      <c r="AC52" s="1541"/>
      <c r="AD52" s="1541"/>
      <c r="AE52" s="1541"/>
      <c r="AF52" s="1541"/>
      <c r="AG52" s="1541"/>
      <c r="AH52" s="1541"/>
      <c r="AI52" s="1541"/>
      <c r="AJ52" s="1541"/>
      <c r="AK52" s="1541"/>
      <c r="AL52" s="1542"/>
      <c r="AM52" s="71"/>
      <c r="AV52" s="470"/>
      <c r="AW52" s="470"/>
      <c r="BA52" s="471"/>
      <c r="BB52" s="470"/>
      <c r="BG52" s="471"/>
      <c r="BH52" s="470"/>
      <c r="BL52" s="471"/>
      <c r="BO52" s="470"/>
      <c r="BS52" s="471"/>
      <c r="BT52" s="470"/>
      <c r="BY52" s="471"/>
      <c r="BZ52" s="470"/>
      <c r="CD52" s="471"/>
      <c r="CE52" s="471"/>
    </row>
    <row r="53" spans="1:83" ht="4.5" customHeight="1" x14ac:dyDescent="0.2">
      <c r="A53" s="70"/>
      <c r="B53" s="1526"/>
      <c r="C53" s="1527"/>
      <c r="D53" s="1527"/>
      <c r="E53" s="1527"/>
      <c r="F53" s="1527"/>
      <c r="G53" s="1527"/>
      <c r="H53" s="1527"/>
      <c r="I53" s="1527"/>
      <c r="J53" s="1527"/>
      <c r="K53" s="1527"/>
      <c r="L53" s="1527"/>
      <c r="M53" s="1527"/>
      <c r="N53" s="1527"/>
      <c r="O53" s="1527"/>
      <c r="P53" s="1527"/>
      <c r="Q53" s="1527"/>
      <c r="R53" s="1527"/>
      <c r="S53" s="1528"/>
      <c r="T53" s="71"/>
      <c r="U53" s="70"/>
      <c r="V53" s="1484"/>
      <c r="W53" s="1484"/>
      <c r="X53" s="1484"/>
      <c r="Y53" s="1484"/>
      <c r="Z53" s="1540"/>
      <c r="AA53" s="1541"/>
      <c r="AB53" s="1541"/>
      <c r="AC53" s="1541"/>
      <c r="AD53" s="1541"/>
      <c r="AE53" s="1541"/>
      <c r="AF53" s="1541"/>
      <c r="AG53" s="1541"/>
      <c r="AH53" s="1541"/>
      <c r="AI53" s="1541"/>
      <c r="AJ53" s="1541"/>
      <c r="AK53" s="1541"/>
      <c r="AL53" s="1542"/>
      <c r="AM53" s="71"/>
      <c r="AV53" s="470"/>
      <c r="AW53" s="470"/>
      <c r="BA53" s="471"/>
      <c r="BB53" s="470"/>
      <c r="BG53" s="471"/>
      <c r="BH53" s="470"/>
      <c r="BL53" s="471"/>
      <c r="BO53" s="470"/>
      <c r="BS53" s="471"/>
      <c r="BT53" s="470"/>
      <c r="BY53" s="471"/>
      <c r="BZ53" s="470"/>
      <c r="CD53" s="471"/>
      <c r="CE53" s="471"/>
    </row>
    <row r="54" spans="1:83" ht="4.5" customHeight="1" x14ac:dyDescent="0.2">
      <c r="A54" s="70"/>
      <c r="B54" s="1526"/>
      <c r="C54" s="1527"/>
      <c r="D54" s="1527"/>
      <c r="E54" s="1527"/>
      <c r="F54" s="1527"/>
      <c r="G54" s="1527"/>
      <c r="H54" s="1527"/>
      <c r="I54" s="1527"/>
      <c r="J54" s="1527"/>
      <c r="K54" s="1527"/>
      <c r="L54" s="1527"/>
      <c r="M54" s="1527"/>
      <c r="N54" s="1527"/>
      <c r="O54" s="1527"/>
      <c r="P54" s="1527"/>
      <c r="Q54" s="1527"/>
      <c r="R54" s="1527"/>
      <c r="S54" s="1528"/>
      <c r="T54" s="71"/>
      <c r="U54" s="70"/>
      <c r="V54" s="73"/>
      <c r="W54" s="73"/>
      <c r="X54" s="73"/>
      <c r="Y54" s="73"/>
      <c r="Z54" s="1543"/>
      <c r="AA54" s="1544"/>
      <c r="AB54" s="1544"/>
      <c r="AC54" s="1544"/>
      <c r="AD54" s="1544"/>
      <c r="AE54" s="1544"/>
      <c r="AF54" s="1544"/>
      <c r="AG54" s="1544"/>
      <c r="AH54" s="1544"/>
      <c r="AI54" s="1544"/>
      <c r="AJ54" s="1544"/>
      <c r="AK54" s="1544"/>
      <c r="AL54" s="1545"/>
      <c r="AM54" s="71"/>
      <c r="AV54" s="470"/>
      <c r="AW54" s="470"/>
      <c r="BA54" s="471"/>
      <c r="BB54" s="470"/>
      <c r="BG54" s="471"/>
      <c r="BH54" s="470"/>
      <c r="BL54" s="471"/>
      <c r="BO54" s="470"/>
      <c r="BS54" s="471"/>
      <c r="BT54" s="470"/>
      <c r="BY54" s="471"/>
      <c r="BZ54" s="470"/>
      <c r="CD54" s="471"/>
      <c r="CE54" s="471"/>
    </row>
    <row r="55" spans="1:83" ht="3" customHeight="1" x14ac:dyDescent="0.2">
      <c r="A55" s="70"/>
      <c r="B55" s="1526"/>
      <c r="C55" s="1527"/>
      <c r="D55" s="1527"/>
      <c r="E55" s="1527"/>
      <c r="F55" s="1527"/>
      <c r="G55" s="1527"/>
      <c r="H55" s="1527"/>
      <c r="I55" s="1527"/>
      <c r="J55" s="1527"/>
      <c r="K55" s="1527"/>
      <c r="L55" s="1527"/>
      <c r="M55" s="1527"/>
      <c r="N55" s="1527"/>
      <c r="O55" s="1527"/>
      <c r="P55" s="1527"/>
      <c r="Q55" s="1527"/>
      <c r="R55" s="1527"/>
      <c r="S55" s="1528"/>
      <c r="T55" s="71"/>
      <c r="U55" s="70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1"/>
      <c r="AV55" s="470"/>
      <c r="AW55" s="470"/>
      <c r="BA55" s="471"/>
      <c r="BB55" s="470"/>
      <c r="BG55" s="471"/>
      <c r="BH55" s="470"/>
      <c r="BL55" s="471"/>
      <c r="BO55" s="470"/>
      <c r="BS55" s="471"/>
      <c r="BT55" s="470"/>
      <c r="BY55" s="471"/>
      <c r="BZ55" s="470"/>
      <c r="CD55" s="471"/>
      <c r="CE55" s="471"/>
    </row>
    <row r="56" spans="1:83" ht="4.5" customHeight="1" x14ac:dyDescent="0.2">
      <c r="A56" s="70"/>
      <c r="B56" s="1526"/>
      <c r="C56" s="1527"/>
      <c r="D56" s="1527"/>
      <c r="E56" s="1527"/>
      <c r="F56" s="1527"/>
      <c r="G56" s="1527"/>
      <c r="H56" s="1527"/>
      <c r="I56" s="1527"/>
      <c r="J56" s="1527"/>
      <c r="K56" s="1527"/>
      <c r="L56" s="1527"/>
      <c r="M56" s="1527"/>
      <c r="N56" s="1527"/>
      <c r="O56" s="1527"/>
      <c r="P56" s="1527"/>
      <c r="Q56" s="1527"/>
      <c r="R56" s="1527"/>
      <c r="S56" s="1528"/>
      <c r="T56" s="71"/>
      <c r="U56" s="70"/>
      <c r="V56" s="1484" t="s">
        <v>1981</v>
      </c>
      <c r="W56" s="1484"/>
      <c r="X56" s="1484"/>
      <c r="Y56" s="1484"/>
      <c r="Z56" s="1484"/>
      <c r="AA56" s="1484"/>
      <c r="AB56" s="1484"/>
      <c r="AC56" s="1589" t="str">
        <f>INDEX('LŠZ H'!A$2:AL$999,U39,5)</f>
        <v>OM-H436</v>
      </c>
      <c r="AD56" s="1590"/>
      <c r="AE56" s="1590"/>
      <c r="AF56" s="1590"/>
      <c r="AG56" s="1590"/>
      <c r="AH56" s="1590"/>
      <c r="AI56" s="1590"/>
      <c r="AJ56" s="1590"/>
      <c r="AK56" s="1590"/>
      <c r="AL56" s="1591"/>
      <c r="AM56" s="71"/>
      <c r="AV56" s="470"/>
      <c r="AW56" s="472"/>
      <c r="AX56" s="473"/>
      <c r="AY56" s="473"/>
      <c r="AZ56" s="473"/>
      <c r="BA56" s="474"/>
      <c r="BB56" s="472"/>
      <c r="BC56" s="473"/>
      <c r="BD56" s="473"/>
      <c r="BE56" s="473"/>
      <c r="BF56" s="473"/>
      <c r="BG56" s="474"/>
      <c r="BH56" s="472"/>
      <c r="BI56" s="473"/>
      <c r="BJ56" s="473"/>
      <c r="BK56" s="473"/>
      <c r="BL56" s="474"/>
      <c r="BO56" s="472"/>
      <c r="BP56" s="473"/>
      <c r="BQ56" s="473"/>
      <c r="BR56" s="473"/>
      <c r="BS56" s="474"/>
      <c r="BT56" s="472"/>
      <c r="BU56" s="473"/>
      <c r="BV56" s="473"/>
      <c r="BW56" s="473"/>
      <c r="BX56" s="473"/>
      <c r="BY56" s="474"/>
      <c r="BZ56" s="472"/>
      <c r="CA56" s="473"/>
      <c r="CB56" s="473"/>
      <c r="CC56" s="473"/>
      <c r="CD56" s="474"/>
      <c r="CE56" s="471"/>
    </row>
    <row r="57" spans="1:83" ht="4.5" customHeight="1" x14ac:dyDescent="0.2">
      <c r="A57" s="70"/>
      <c r="B57" s="1526"/>
      <c r="C57" s="1527"/>
      <c r="D57" s="1527"/>
      <c r="E57" s="1527"/>
      <c r="F57" s="1527"/>
      <c r="G57" s="1527"/>
      <c r="H57" s="1527"/>
      <c r="I57" s="1527"/>
      <c r="J57" s="1527"/>
      <c r="K57" s="1527"/>
      <c r="L57" s="1527"/>
      <c r="M57" s="1527"/>
      <c r="N57" s="1527"/>
      <c r="O57" s="1527"/>
      <c r="P57" s="1527"/>
      <c r="Q57" s="1527"/>
      <c r="R57" s="1527"/>
      <c r="S57" s="1528"/>
      <c r="T57" s="71"/>
      <c r="U57" s="70"/>
      <c r="V57" s="1484"/>
      <c r="W57" s="1484"/>
      <c r="X57" s="1484"/>
      <c r="Y57" s="1484"/>
      <c r="Z57" s="1484"/>
      <c r="AA57" s="1484"/>
      <c r="AB57" s="1484"/>
      <c r="AC57" s="1592"/>
      <c r="AD57" s="1593"/>
      <c r="AE57" s="1593"/>
      <c r="AF57" s="1593"/>
      <c r="AG57" s="1593"/>
      <c r="AH57" s="1593"/>
      <c r="AI57" s="1593"/>
      <c r="AJ57" s="1593"/>
      <c r="AK57" s="1593"/>
      <c r="AL57" s="1594"/>
      <c r="AM57" s="71"/>
      <c r="AV57" s="470"/>
      <c r="CE57" s="471"/>
    </row>
    <row r="58" spans="1:83" ht="4.5" customHeight="1" x14ac:dyDescent="0.2">
      <c r="A58" s="70"/>
      <c r="B58" s="1526"/>
      <c r="C58" s="1527"/>
      <c r="D58" s="1527"/>
      <c r="E58" s="1527"/>
      <c r="F58" s="1527"/>
      <c r="G58" s="1527"/>
      <c r="H58" s="1527"/>
      <c r="I58" s="1527"/>
      <c r="J58" s="1527"/>
      <c r="K58" s="1527"/>
      <c r="L58" s="1527"/>
      <c r="M58" s="1527"/>
      <c r="N58" s="1527"/>
      <c r="O58" s="1527"/>
      <c r="P58" s="1527"/>
      <c r="Q58" s="1527"/>
      <c r="R58" s="1527"/>
      <c r="S58" s="1528"/>
      <c r="T58" s="71"/>
      <c r="U58" s="70"/>
      <c r="V58" s="467"/>
      <c r="W58" s="467"/>
      <c r="X58" s="467"/>
      <c r="Y58" s="467"/>
      <c r="Z58" s="467"/>
      <c r="AA58" s="467"/>
      <c r="AB58" s="467"/>
      <c r="AC58" s="1592"/>
      <c r="AD58" s="1593"/>
      <c r="AE58" s="1593"/>
      <c r="AF58" s="1593"/>
      <c r="AG58" s="1593"/>
      <c r="AH58" s="1593"/>
      <c r="AI58" s="1593"/>
      <c r="AJ58" s="1593"/>
      <c r="AK58" s="1593"/>
      <c r="AL58" s="1594"/>
      <c r="AM58" s="71"/>
      <c r="AV58" s="470"/>
      <c r="AW58" s="61"/>
      <c r="AX58" s="468"/>
      <c r="AY58" s="468"/>
      <c r="AZ58" s="468"/>
      <c r="BA58" s="469"/>
      <c r="BB58" s="1567" t="s">
        <v>6481</v>
      </c>
      <c r="BC58" s="1568"/>
      <c r="BD58" s="1568"/>
      <c r="BE58" s="1568"/>
      <c r="BF58" s="1568"/>
      <c r="BG58" s="1569"/>
      <c r="BH58" s="61"/>
      <c r="BI58" s="468"/>
      <c r="BJ58" s="468"/>
      <c r="BK58" s="468"/>
      <c r="BL58" s="469"/>
      <c r="BO58" s="61"/>
      <c r="BP58" s="468"/>
      <c r="BQ58" s="468"/>
      <c r="BR58" s="468"/>
      <c r="BS58" s="469"/>
      <c r="BT58" s="1428" t="s">
        <v>5592</v>
      </c>
      <c r="BU58" s="1429"/>
      <c r="BV58" s="1429"/>
      <c r="BW58" s="1429"/>
      <c r="BX58" s="1429"/>
      <c r="BY58" s="1430"/>
      <c r="BZ58" s="61"/>
      <c r="CA58" s="468"/>
      <c r="CB58" s="468"/>
      <c r="CC58" s="468"/>
      <c r="CD58" s="469"/>
      <c r="CE58" s="471"/>
    </row>
    <row r="59" spans="1:83" ht="4.5" customHeight="1" x14ac:dyDescent="0.2">
      <c r="A59" s="70"/>
      <c r="B59" s="1529"/>
      <c r="C59" s="1530"/>
      <c r="D59" s="1530"/>
      <c r="E59" s="1530"/>
      <c r="F59" s="1530"/>
      <c r="G59" s="1530"/>
      <c r="H59" s="1530"/>
      <c r="I59" s="1530"/>
      <c r="J59" s="1530"/>
      <c r="K59" s="1530"/>
      <c r="L59" s="1530"/>
      <c r="M59" s="1530"/>
      <c r="N59" s="1530"/>
      <c r="O59" s="1530"/>
      <c r="P59" s="1530"/>
      <c r="Q59" s="1530"/>
      <c r="R59" s="1530"/>
      <c r="S59" s="1531"/>
      <c r="T59" s="71"/>
      <c r="U59" s="70"/>
      <c r="V59" s="1484" t="s">
        <v>1982</v>
      </c>
      <c r="W59" s="1484"/>
      <c r="X59" s="1484"/>
      <c r="Y59" s="1484"/>
      <c r="Z59" s="1484"/>
      <c r="AA59" s="1484"/>
      <c r="AB59" s="1484"/>
      <c r="AC59" s="1592"/>
      <c r="AD59" s="1593"/>
      <c r="AE59" s="1593"/>
      <c r="AF59" s="1593"/>
      <c r="AG59" s="1593"/>
      <c r="AH59" s="1593"/>
      <c r="AI59" s="1593"/>
      <c r="AJ59" s="1593"/>
      <c r="AK59" s="1593"/>
      <c r="AL59" s="1594"/>
      <c r="AM59" s="71"/>
      <c r="AV59" s="470"/>
      <c r="AW59" s="470"/>
      <c r="BA59" s="471"/>
      <c r="BB59" s="1570"/>
      <c r="BC59" s="1571"/>
      <c r="BD59" s="1571"/>
      <c r="BE59" s="1571"/>
      <c r="BF59" s="1571"/>
      <c r="BG59" s="1572"/>
      <c r="BH59" s="470"/>
      <c r="BL59" s="471"/>
      <c r="BO59" s="470"/>
      <c r="BS59" s="471"/>
      <c r="BT59" s="1431"/>
      <c r="BU59" s="1432"/>
      <c r="BV59" s="1432"/>
      <c r="BW59" s="1432"/>
      <c r="BX59" s="1432"/>
      <c r="BY59" s="1433"/>
      <c r="BZ59" s="470"/>
      <c r="CD59" s="471"/>
      <c r="CE59" s="471"/>
    </row>
    <row r="60" spans="1:83" ht="4.5" customHeight="1" x14ac:dyDescent="0.2">
      <c r="A60" s="70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71"/>
      <c r="U60" s="70"/>
      <c r="V60" s="1484"/>
      <c r="W60" s="1484"/>
      <c r="X60" s="1484"/>
      <c r="Y60" s="1484"/>
      <c r="Z60" s="1484"/>
      <c r="AA60" s="1484"/>
      <c r="AB60" s="1484"/>
      <c r="AC60" s="1595"/>
      <c r="AD60" s="1596"/>
      <c r="AE60" s="1596"/>
      <c r="AF60" s="1596"/>
      <c r="AG60" s="1596"/>
      <c r="AH60" s="1596"/>
      <c r="AI60" s="1596"/>
      <c r="AJ60" s="1596"/>
      <c r="AK60" s="1596"/>
      <c r="AL60" s="1597"/>
      <c r="AM60" s="71"/>
      <c r="AV60" s="470"/>
      <c r="AW60" s="470"/>
      <c r="BA60" s="471"/>
      <c r="BB60" s="1570"/>
      <c r="BC60" s="1571"/>
      <c r="BD60" s="1571"/>
      <c r="BE60" s="1571"/>
      <c r="BF60" s="1571"/>
      <c r="BG60" s="1572"/>
      <c r="BH60" s="470"/>
      <c r="BL60" s="471"/>
      <c r="BO60" s="470"/>
      <c r="BS60" s="471"/>
      <c r="BT60" s="1431"/>
      <c r="BU60" s="1432"/>
      <c r="BV60" s="1432"/>
      <c r="BW60" s="1432"/>
      <c r="BX60" s="1432"/>
      <c r="BY60" s="1433"/>
      <c r="BZ60" s="470"/>
      <c r="CD60" s="471"/>
      <c r="CE60" s="471"/>
    </row>
    <row r="61" spans="1:83" ht="3" customHeight="1" x14ac:dyDescent="0.2">
      <c r="A61" s="70"/>
      <c r="B61" s="1143" t="s">
        <v>2255</v>
      </c>
      <c r="C61" s="1144"/>
      <c r="D61" s="1144"/>
      <c r="E61" s="1144"/>
      <c r="F61" s="1144"/>
      <c r="G61" s="1144"/>
      <c r="H61" s="1145"/>
      <c r="I61" s="1143" t="s">
        <v>2273</v>
      </c>
      <c r="J61" s="1144"/>
      <c r="K61" s="1144"/>
      <c r="L61" s="1145"/>
      <c r="M61" s="1152" t="s">
        <v>2274</v>
      </c>
      <c r="N61" s="1532"/>
      <c r="O61" s="1532"/>
      <c r="P61" s="1533"/>
      <c r="Q61" s="1152" t="s">
        <v>2275</v>
      </c>
      <c r="R61" s="1532"/>
      <c r="S61" s="1533"/>
      <c r="T61" s="71"/>
      <c r="U61" s="70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1"/>
      <c r="AV61" s="470"/>
      <c r="AW61" s="1411" t="s">
        <v>2073</v>
      </c>
      <c r="AX61" s="1412"/>
      <c r="AY61" s="1412"/>
      <c r="AZ61" s="1412"/>
      <c r="BA61" s="1413"/>
      <c r="BB61" s="1414" t="s">
        <v>2075</v>
      </c>
      <c r="BC61" s="1412"/>
      <c r="BD61" s="1412"/>
      <c r="BE61" s="1412"/>
      <c r="BF61" s="1412"/>
      <c r="BG61" s="1413"/>
      <c r="BH61" s="1411" t="s">
        <v>2074</v>
      </c>
      <c r="BI61" s="1412"/>
      <c r="BJ61" s="1412"/>
      <c r="BK61" s="1412"/>
      <c r="BL61" s="1413"/>
      <c r="BO61" s="1411" t="s">
        <v>2073</v>
      </c>
      <c r="BP61" s="1412"/>
      <c r="BQ61" s="1412"/>
      <c r="BR61" s="1412"/>
      <c r="BS61" s="1413"/>
      <c r="BT61" s="1414" t="s">
        <v>2075</v>
      </c>
      <c r="BU61" s="1412"/>
      <c r="BV61" s="1412"/>
      <c r="BW61" s="1412"/>
      <c r="BX61" s="1412"/>
      <c r="BY61" s="1413"/>
      <c r="BZ61" s="1411" t="s">
        <v>2074</v>
      </c>
      <c r="CA61" s="1412"/>
      <c r="CB61" s="1412"/>
      <c r="CC61" s="1412"/>
      <c r="CD61" s="1413"/>
      <c r="CE61" s="471"/>
    </row>
    <row r="62" spans="1:83" ht="4.5" customHeight="1" x14ac:dyDescent="0.2">
      <c r="A62" s="70"/>
      <c r="B62" s="1146"/>
      <c r="C62" s="1147"/>
      <c r="D62" s="1147"/>
      <c r="E62" s="1147"/>
      <c r="F62" s="1147"/>
      <c r="G62" s="1147"/>
      <c r="H62" s="1148"/>
      <c r="I62" s="1146"/>
      <c r="J62" s="1147"/>
      <c r="K62" s="1147"/>
      <c r="L62" s="1148"/>
      <c r="M62" s="1534"/>
      <c r="N62" s="1535"/>
      <c r="O62" s="1535"/>
      <c r="P62" s="1536"/>
      <c r="Q62" s="1534"/>
      <c r="R62" s="1535"/>
      <c r="S62" s="1536"/>
      <c r="T62" s="71"/>
      <c r="U62" s="70"/>
      <c r="V62" s="1484" t="s">
        <v>2253</v>
      </c>
      <c r="W62" s="1484"/>
      <c r="X62" s="1484"/>
      <c r="Y62" s="1484"/>
      <c r="Z62" s="1484"/>
      <c r="AA62" s="1484"/>
      <c r="AB62" s="1484"/>
      <c r="AC62" s="1664" t="str">
        <f>CONCATENATE(INDEX('LŠZ H'!A$2:AI$999,U39,11),"                                                                                                   ",INDEX('LŠZ H'!A$2:AI$999,U39,24),", ",INDEX('LŠZ H'!A$2:AI$999,U39,25),"                                                               ",INDEX('LŠZ H'!A$2:AI$999,U39,12))</f>
        <v>DELTA CLUB BRATISLAVA                                                                                                   1, 29                                                               44081</v>
      </c>
      <c r="AD62" s="1665"/>
      <c r="AE62" s="1665"/>
      <c r="AF62" s="1665"/>
      <c r="AG62" s="1665"/>
      <c r="AH62" s="1665"/>
      <c r="AI62" s="1665"/>
      <c r="AJ62" s="1665"/>
      <c r="AK62" s="1665"/>
      <c r="AL62" s="1666"/>
      <c r="AM62" s="71"/>
      <c r="AV62" s="470"/>
      <c r="AW62" s="1414"/>
      <c r="AX62" s="1412"/>
      <c r="AY62" s="1412"/>
      <c r="AZ62" s="1412"/>
      <c r="BA62" s="1413"/>
      <c r="BB62" s="1414"/>
      <c r="BC62" s="1412"/>
      <c r="BD62" s="1412"/>
      <c r="BE62" s="1412"/>
      <c r="BF62" s="1412"/>
      <c r="BG62" s="1413"/>
      <c r="BH62" s="1414"/>
      <c r="BI62" s="1412"/>
      <c r="BJ62" s="1412"/>
      <c r="BK62" s="1412"/>
      <c r="BL62" s="1413"/>
      <c r="BO62" s="1414"/>
      <c r="BP62" s="1412"/>
      <c r="BQ62" s="1412"/>
      <c r="BR62" s="1412"/>
      <c r="BS62" s="1413"/>
      <c r="BT62" s="1414"/>
      <c r="BU62" s="1412"/>
      <c r="BV62" s="1412"/>
      <c r="BW62" s="1412"/>
      <c r="BX62" s="1412"/>
      <c r="BY62" s="1413"/>
      <c r="BZ62" s="1414"/>
      <c r="CA62" s="1412"/>
      <c r="CB62" s="1412"/>
      <c r="CC62" s="1412"/>
      <c r="CD62" s="1413"/>
      <c r="CE62" s="471"/>
    </row>
    <row r="63" spans="1:83" ht="4.5" customHeight="1" x14ac:dyDescent="0.2">
      <c r="A63" s="70"/>
      <c r="B63" s="1149"/>
      <c r="C63" s="1150"/>
      <c r="D63" s="1150"/>
      <c r="E63" s="1150"/>
      <c r="F63" s="1150"/>
      <c r="G63" s="1150"/>
      <c r="H63" s="1151"/>
      <c r="I63" s="1149"/>
      <c r="J63" s="1150"/>
      <c r="K63" s="1150"/>
      <c r="L63" s="1151"/>
      <c r="M63" s="1537"/>
      <c r="N63" s="1538"/>
      <c r="O63" s="1538"/>
      <c r="P63" s="1539"/>
      <c r="Q63" s="1537"/>
      <c r="R63" s="1538"/>
      <c r="S63" s="1539"/>
      <c r="T63" s="71"/>
      <c r="U63" s="70"/>
      <c r="V63" s="1484"/>
      <c r="W63" s="1484"/>
      <c r="X63" s="1484"/>
      <c r="Y63" s="1484"/>
      <c r="Z63" s="1484"/>
      <c r="AA63" s="1484"/>
      <c r="AB63" s="1484"/>
      <c r="AC63" s="1667"/>
      <c r="AD63" s="1668"/>
      <c r="AE63" s="1668"/>
      <c r="AF63" s="1668"/>
      <c r="AG63" s="1668"/>
      <c r="AH63" s="1668"/>
      <c r="AI63" s="1668"/>
      <c r="AJ63" s="1668"/>
      <c r="AK63" s="1668"/>
      <c r="AL63" s="1669"/>
      <c r="AM63" s="71"/>
      <c r="AV63" s="470"/>
      <c r="AW63" s="1415"/>
      <c r="AX63" s="1416"/>
      <c r="AY63" s="1416"/>
      <c r="AZ63" s="1416"/>
      <c r="BA63" s="1417"/>
      <c r="BB63" s="1415"/>
      <c r="BC63" s="1416"/>
      <c r="BD63" s="1416"/>
      <c r="BE63" s="1416"/>
      <c r="BF63" s="1416"/>
      <c r="BG63" s="1417"/>
      <c r="BH63" s="1415"/>
      <c r="BI63" s="1416"/>
      <c r="BJ63" s="1416"/>
      <c r="BK63" s="1416"/>
      <c r="BL63" s="1417"/>
      <c r="BO63" s="1415"/>
      <c r="BP63" s="1416"/>
      <c r="BQ63" s="1416"/>
      <c r="BR63" s="1416"/>
      <c r="BS63" s="1417"/>
      <c r="BT63" s="1415"/>
      <c r="BU63" s="1416"/>
      <c r="BV63" s="1416"/>
      <c r="BW63" s="1416"/>
      <c r="BX63" s="1416"/>
      <c r="BY63" s="1417"/>
      <c r="BZ63" s="1415"/>
      <c r="CA63" s="1416"/>
      <c r="CB63" s="1416"/>
      <c r="CC63" s="1416"/>
      <c r="CD63" s="1417"/>
      <c r="CE63" s="471"/>
    </row>
    <row r="64" spans="1:83" ht="3.75" customHeight="1" x14ac:dyDescent="0.2">
      <c r="A64" s="70"/>
      <c r="B64" s="1604" t="s">
        <v>626</v>
      </c>
      <c r="C64" s="1605"/>
      <c r="D64" s="1605"/>
      <c r="E64" s="1605"/>
      <c r="F64" s="1605"/>
      <c r="G64" s="1605"/>
      <c r="H64" s="1606"/>
      <c r="I64" s="1222">
        <f>INDEX('LŠZ H'!A$2:AI$999,U39,29)</f>
        <v>150</v>
      </c>
      <c r="J64" s="1223"/>
      <c r="K64" s="1223"/>
      <c r="L64" s="1224"/>
      <c r="M64" s="1486" t="str">
        <f>INDEX('LŠZ H'!A$2:AI$999,U39,31)</f>
        <v>NIL</v>
      </c>
      <c r="N64" s="1487"/>
      <c r="O64" s="1487"/>
      <c r="P64" s="1488"/>
      <c r="Q64" s="1486">
        <f>INDEX('LŠZ H'!A$2:AI$999,U39,33)</f>
        <v>80</v>
      </c>
      <c r="R64" s="1487"/>
      <c r="S64" s="1488"/>
      <c r="T64" s="71"/>
      <c r="U64" s="70"/>
      <c r="V64" s="1484" t="s">
        <v>2254</v>
      </c>
      <c r="W64" s="1484"/>
      <c r="X64" s="1484"/>
      <c r="Y64" s="1484"/>
      <c r="Z64" s="1484"/>
      <c r="AA64" s="1484"/>
      <c r="AB64" s="1484"/>
      <c r="AC64" s="1667"/>
      <c r="AD64" s="1668"/>
      <c r="AE64" s="1668"/>
      <c r="AF64" s="1668"/>
      <c r="AG64" s="1668"/>
      <c r="AH64" s="1668"/>
      <c r="AI64" s="1668"/>
      <c r="AJ64" s="1668"/>
      <c r="AK64" s="1668"/>
      <c r="AL64" s="1669"/>
      <c r="AM64" s="71"/>
      <c r="AV64" s="470"/>
      <c r="AW64" s="61"/>
      <c r="AX64" s="468"/>
      <c r="AY64" s="468"/>
      <c r="AZ64" s="468"/>
      <c r="BA64" s="469"/>
      <c r="BB64" s="61"/>
      <c r="BC64" s="468"/>
      <c r="BD64" s="468"/>
      <c r="BE64" s="468"/>
      <c r="BF64" s="468"/>
      <c r="BG64" s="469"/>
      <c r="BH64" s="61"/>
      <c r="BI64" s="468"/>
      <c r="BJ64" s="468"/>
      <c r="BK64" s="468"/>
      <c r="BL64" s="469"/>
      <c r="BO64" s="61"/>
      <c r="BP64" s="468"/>
      <c r="BQ64" s="468"/>
      <c r="BR64" s="468"/>
      <c r="BS64" s="469"/>
      <c r="BT64" s="61"/>
      <c r="BU64" s="468"/>
      <c r="BV64" s="468"/>
      <c r="BW64" s="468"/>
      <c r="BX64" s="468"/>
      <c r="BY64" s="469"/>
      <c r="BZ64" s="61"/>
      <c r="CA64" s="468"/>
      <c r="CB64" s="468"/>
      <c r="CC64" s="468"/>
      <c r="CD64" s="469"/>
      <c r="CE64" s="471"/>
    </row>
    <row r="65" spans="1:83" ht="4.5" customHeight="1" x14ac:dyDescent="0.2">
      <c r="A65" s="70"/>
      <c r="B65" s="1607"/>
      <c r="C65" s="1608"/>
      <c r="D65" s="1608"/>
      <c r="E65" s="1608"/>
      <c r="F65" s="1608"/>
      <c r="G65" s="1608"/>
      <c r="H65" s="1609"/>
      <c r="I65" s="1225"/>
      <c r="J65" s="1226"/>
      <c r="K65" s="1226"/>
      <c r="L65" s="1227"/>
      <c r="M65" s="1489"/>
      <c r="N65" s="1490"/>
      <c r="O65" s="1490"/>
      <c r="P65" s="1491"/>
      <c r="Q65" s="1489"/>
      <c r="R65" s="1490"/>
      <c r="S65" s="1491"/>
      <c r="T65" s="71"/>
      <c r="U65" s="70"/>
      <c r="V65" s="1484"/>
      <c r="W65" s="1484"/>
      <c r="X65" s="1484"/>
      <c r="Y65" s="1484"/>
      <c r="Z65" s="1484"/>
      <c r="AA65" s="1484"/>
      <c r="AB65" s="1484"/>
      <c r="AC65" s="1667"/>
      <c r="AD65" s="1668"/>
      <c r="AE65" s="1668"/>
      <c r="AF65" s="1668"/>
      <c r="AG65" s="1668"/>
      <c r="AH65" s="1668"/>
      <c r="AI65" s="1668"/>
      <c r="AJ65" s="1668"/>
      <c r="AK65" s="1668"/>
      <c r="AL65" s="1669"/>
      <c r="AM65" s="71"/>
      <c r="AV65" s="470"/>
      <c r="AW65" s="470"/>
      <c r="BA65" s="471"/>
      <c r="BB65" s="470"/>
      <c r="BG65" s="471"/>
      <c r="BH65" s="470"/>
      <c r="BL65" s="471"/>
      <c r="BO65" s="470"/>
      <c r="BS65" s="471"/>
      <c r="BT65" s="470"/>
      <c r="BY65" s="471"/>
      <c r="BZ65" s="470"/>
      <c r="CD65" s="471"/>
      <c r="CE65" s="471"/>
    </row>
    <row r="66" spans="1:83" ht="3" customHeight="1" x14ac:dyDescent="0.2">
      <c r="A66" s="70"/>
      <c r="B66" s="1610"/>
      <c r="C66" s="1611"/>
      <c r="D66" s="1611"/>
      <c r="E66" s="1611"/>
      <c r="F66" s="1611"/>
      <c r="G66" s="1611"/>
      <c r="H66" s="1612"/>
      <c r="I66" s="1228"/>
      <c r="J66" s="1229"/>
      <c r="K66" s="1229"/>
      <c r="L66" s="1230"/>
      <c r="M66" s="1492"/>
      <c r="N66" s="1493"/>
      <c r="O66" s="1493"/>
      <c r="P66" s="1494"/>
      <c r="Q66" s="1492"/>
      <c r="R66" s="1493"/>
      <c r="S66" s="1494"/>
      <c r="T66" s="71"/>
      <c r="U66" s="70"/>
      <c r="V66" s="73"/>
      <c r="W66" s="73"/>
      <c r="X66" s="73"/>
      <c r="Y66" s="73"/>
      <c r="Z66" s="73"/>
      <c r="AA66" s="73"/>
      <c r="AB66" s="73"/>
      <c r="AC66" s="1667"/>
      <c r="AD66" s="1668"/>
      <c r="AE66" s="1668"/>
      <c r="AF66" s="1668"/>
      <c r="AG66" s="1668"/>
      <c r="AH66" s="1668"/>
      <c r="AI66" s="1668"/>
      <c r="AJ66" s="1668"/>
      <c r="AK66" s="1668"/>
      <c r="AL66" s="1669"/>
      <c r="AM66" s="71"/>
      <c r="AV66" s="470"/>
      <c r="AW66" s="470"/>
      <c r="BA66" s="471"/>
      <c r="BB66" s="470"/>
      <c r="BG66" s="471"/>
      <c r="BH66" s="470"/>
      <c r="BL66" s="471"/>
      <c r="BO66" s="470"/>
      <c r="BS66" s="471"/>
      <c r="BT66" s="470"/>
      <c r="BY66" s="471"/>
      <c r="BZ66" s="470"/>
      <c r="CD66" s="471"/>
      <c r="CE66" s="471"/>
    </row>
    <row r="67" spans="1:83" ht="3" customHeight="1" x14ac:dyDescent="0.2">
      <c r="A67" s="70"/>
      <c r="B67" s="1094" t="s">
        <v>2126</v>
      </c>
      <c r="C67" s="1095"/>
      <c r="D67" s="1095"/>
      <c r="E67" s="1095"/>
      <c r="F67" s="1095"/>
      <c r="G67" s="1095"/>
      <c r="H67" s="1096"/>
      <c r="I67" s="1214" t="s">
        <v>1445</v>
      </c>
      <c r="J67" s="1095"/>
      <c r="K67" s="1095"/>
      <c r="L67" s="1096"/>
      <c r="M67" s="1214" t="s">
        <v>1443</v>
      </c>
      <c r="N67" s="1095"/>
      <c r="O67" s="1095"/>
      <c r="P67" s="1096"/>
      <c r="Q67" s="1214" t="s">
        <v>100</v>
      </c>
      <c r="R67" s="1095"/>
      <c r="S67" s="1096"/>
      <c r="T67" s="71"/>
      <c r="U67" s="70"/>
      <c r="V67" s="1484" t="s">
        <v>2256</v>
      </c>
      <c r="W67" s="1484"/>
      <c r="X67" s="1484"/>
      <c r="Y67" s="1484"/>
      <c r="Z67" s="1484"/>
      <c r="AA67" s="1484"/>
      <c r="AB67" s="1484"/>
      <c r="AC67" s="1667"/>
      <c r="AD67" s="1668"/>
      <c r="AE67" s="1668"/>
      <c r="AF67" s="1668"/>
      <c r="AG67" s="1668"/>
      <c r="AH67" s="1668"/>
      <c r="AI67" s="1668"/>
      <c r="AJ67" s="1668"/>
      <c r="AK67" s="1668"/>
      <c r="AL67" s="1669"/>
      <c r="AM67" s="71"/>
      <c r="AV67" s="470"/>
      <c r="AW67" s="470"/>
      <c r="BA67" s="471"/>
      <c r="BB67" s="470"/>
      <c r="BG67" s="471"/>
      <c r="BH67" s="470"/>
      <c r="BL67" s="471"/>
      <c r="BO67" s="470"/>
      <c r="BS67" s="471"/>
      <c r="BT67" s="470"/>
      <c r="BY67" s="471"/>
      <c r="BZ67" s="470"/>
      <c r="CD67" s="471"/>
      <c r="CE67" s="471"/>
    </row>
    <row r="68" spans="1:83" ht="4.5" customHeight="1" x14ac:dyDescent="0.2">
      <c r="A68" s="70"/>
      <c r="B68" s="1097"/>
      <c r="C68" s="1098"/>
      <c r="D68" s="1098"/>
      <c r="E68" s="1098"/>
      <c r="F68" s="1098"/>
      <c r="G68" s="1098"/>
      <c r="H68" s="1099"/>
      <c r="I68" s="1097"/>
      <c r="J68" s="1098"/>
      <c r="K68" s="1098"/>
      <c r="L68" s="1099"/>
      <c r="M68" s="1097"/>
      <c r="N68" s="1098"/>
      <c r="O68" s="1098"/>
      <c r="P68" s="1099"/>
      <c r="Q68" s="1097"/>
      <c r="R68" s="1098"/>
      <c r="S68" s="1099"/>
      <c r="T68" s="71"/>
      <c r="U68" s="70"/>
      <c r="V68" s="1484"/>
      <c r="W68" s="1484"/>
      <c r="X68" s="1484"/>
      <c r="Y68" s="1484"/>
      <c r="Z68" s="1484"/>
      <c r="AA68" s="1484"/>
      <c r="AB68" s="1484"/>
      <c r="AC68" s="1667"/>
      <c r="AD68" s="1668"/>
      <c r="AE68" s="1668"/>
      <c r="AF68" s="1668"/>
      <c r="AG68" s="1668"/>
      <c r="AH68" s="1668"/>
      <c r="AI68" s="1668"/>
      <c r="AJ68" s="1668"/>
      <c r="AK68" s="1668"/>
      <c r="AL68" s="1669"/>
      <c r="AM68" s="71"/>
      <c r="AV68" s="470"/>
      <c r="AW68" s="470"/>
      <c r="BA68" s="471"/>
      <c r="BB68" s="470"/>
      <c r="BG68" s="471"/>
      <c r="BH68" s="470"/>
      <c r="BL68" s="471"/>
      <c r="BO68" s="470"/>
      <c r="BS68" s="471"/>
      <c r="BT68" s="470"/>
      <c r="BY68" s="471"/>
      <c r="BZ68" s="470"/>
      <c r="CD68" s="471"/>
      <c r="CE68" s="471"/>
    </row>
    <row r="69" spans="1:83" ht="4.5" customHeight="1" x14ac:dyDescent="0.2">
      <c r="A69" s="70"/>
      <c r="B69" s="1100"/>
      <c r="C69" s="1101"/>
      <c r="D69" s="1101"/>
      <c r="E69" s="1101"/>
      <c r="F69" s="1101"/>
      <c r="G69" s="1101"/>
      <c r="H69" s="1102"/>
      <c r="I69" s="1100"/>
      <c r="J69" s="1101"/>
      <c r="K69" s="1101"/>
      <c r="L69" s="1102"/>
      <c r="M69" s="1100"/>
      <c r="N69" s="1101"/>
      <c r="O69" s="1101"/>
      <c r="P69" s="1102"/>
      <c r="Q69" s="1100"/>
      <c r="R69" s="1101"/>
      <c r="S69" s="1102"/>
      <c r="T69" s="71"/>
      <c r="U69" s="70"/>
      <c r="V69" s="1484" t="s">
        <v>2257</v>
      </c>
      <c r="W69" s="1484"/>
      <c r="X69" s="1484"/>
      <c r="Y69" s="1484"/>
      <c r="Z69" s="1484"/>
      <c r="AA69" s="1484"/>
      <c r="AB69" s="1484"/>
      <c r="AC69" s="1667"/>
      <c r="AD69" s="1668"/>
      <c r="AE69" s="1668"/>
      <c r="AF69" s="1668"/>
      <c r="AG69" s="1668"/>
      <c r="AH69" s="1668"/>
      <c r="AI69" s="1668"/>
      <c r="AJ69" s="1668"/>
      <c r="AK69" s="1668"/>
      <c r="AL69" s="1669"/>
      <c r="AM69" s="71"/>
      <c r="AV69" s="470"/>
      <c r="AW69" s="470"/>
      <c r="BA69" s="471"/>
      <c r="BB69" s="470"/>
      <c r="BG69" s="471"/>
      <c r="BH69" s="470"/>
      <c r="BL69" s="471"/>
      <c r="BO69" s="470"/>
      <c r="BS69" s="471"/>
      <c r="BT69" s="470"/>
      <c r="BY69" s="471"/>
      <c r="BZ69" s="470"/>
      <c r="CD69" s="471"/>
      <c r="CE69" s="471"/>
    </row>
    <row r="70" spans="1:83" ht="4.5" customHeight="1" x14ac:dyDescent="0.2">
      <c r="A70" s="70"/>
      <c r="B70" s="1514" t="s">
        <v>1273</v>
      </c>
      <c r="C70" s="1515"/>
      <c r="D70" s="1515"/>
      <c r="E70" s="1515"/>
      <c r="F70" s="1515"/>
      <c r="G70" s="1515"/>
      <c r="H70" s="1516"/>
      <c r="I70" s="1085">
        <f>INDEX('LŠZ H'!A$2:AI$999,U39,35)</f>
        <v>0</v>
      </c>
      <c r="J70" s="1086"/>
      <c r="K70" s="1086"/>
      <c r="L70" s="1087"/>
      <c r="M70" s="1085" t="e">
        <f>INDEX('LŠZ H'!A$2:AI$999,U39,36)</f>
        <v>#REF!</v>
      </c>
      <c r="N70" s="1086"/>
      <c r="O70" s="1086"/>
      <c r="P70" s="1087"/>
      <c r="Q70" s="1085" t="e">
        <f>INDEX('LŠZ H'!A$2:AI$999,U39,37)</f>
        <v>#REF!</v>
      </c>
      <c r="R70" s="1086"/>
      <c r="S70" s="1087"/>
      <c r="T70" s="71"/>
      <c r="U70" s="70"/>
      <c r="V70" s="1484"/>
      <c r="W70" s="1484"/>
      <c r="X70" s="1484"/>
      <c r="Y70" s="1484"/>
      <c r="Z70" s="1484"/>
      <c r="AA70" s="1484"/>
      <c r="AB70" s="1484"/>
      <c r="AC70" s="1667"/>
      <c r="AD70" s="1668"/>
      <c r="AE70" s="1668"/>
      <c r="AF70" s="1668"/>
      <c r="AG70" s="1668"/>
      <c r="AH70" s="1668"/>
      <c r="AI70" s="1668"/>
      <c r="AJ70" s="1668"/>
      <c r="AK70" s="1668"/>
      <c r="AL70" s="1669"/>
      <c r="AM70" s="71"/>
      <c r="AV70" s="470"/>
      <c r="AW70" s="470"/>
      <c r="BA70" s="471"/>
      <c r="BB70" s="470"/>
      <c r="BG70" s="471"/>
      <c r="BH70" s="470"/>
      <c r="BL70" s="471"/>
      <c r="BO70" s="470"/>
      <c r="BS70" s="471"/>
      <c r="BT70" s="470"/>
      <c r="BY70" s="471"/>
      <c r="BZ70" s="470"/>
      <c r="CD70" s="471"/>
      <c r="CE70" s="471"/>
    </row>
    <row r="71" spans="1:83" ht="3" customHeight="1" x14ac:dyDescent="0.2">
      <c r="A71" s="70"/>
      <c r="B71" s="1517"/>
      <c r="C71" s="1518"/>
      <c r="D71" s="1518"/>
      <c r="E71" s="1518"/>
      <c r="F71" s="1518"/>
      <c r="G71" s="1518"/>
      <c r="H71" s="1519"/>
      <c r="I71" s="1088"/>
      <c r="J71" s="1089"/>
      <c r="K71" s="1089"/>
      <c r="L71" s="1090"/>
      <c r="M71" s="1088"/>
      <c r="N71" s="1089"/>
      <c r="O71" s="1089"/>
      <c r="P71" s="1090"/>
      <c r="Q71" s="1088"/>
      <c r="R71" s="1089"/>
      <c r="S71" s="1090"/>
      <c r="T71" s="71"/>
      <c r="U71" s="70"/>
      <c r="V71" s="83"/>
      <c r="W71" s="73"/>
      <c r="X71" s="73"/>
      <c r="Y71" s="73"/>
      <c r="Z71" s="73"/>
      <c r="AA71" s="73"/>
      <c r="AB71" s="73"/>
      <c r="AC71" s="1670"/>
      <c r="AD71" s="1671"/>
      <c r="AE71" s="1671"/>
      <c r="AF71" s="1671"/>
      <c r="AG71" s="1671"/>
      <c r="AH71" s="1671"/>
      <c r="AI71" s="1671"/>
      <c r="AJ71" s="1671"/>
      <c r="AK71" s="1671"/>
      <c r="AL71" s="1672"/>
      <c r="AM71" s="71"/>
      <c r="AV71" s="470"/>
      <c r="AW71" s="470"/>
      <c r="BA71" s="471"/>
      <c r="BB71" s="470"/>
      <c r="BG71" s="471"/>
      <c r="BH71" s="470"/>
      <c r="BL71" s="471"/>
      <c r="BO71" s="470"/>
      <c r="BS71" s="471"/>
      <c r="BT71" s="470"/>
      <c r="BY71" s="471"/>
      <c r="BZ71" s="470"/>
      <c r="CD71" s="471"/>
      <c r="CE71" s="471"/>
    </row>
    <row r="72" spans="1:83" ht="4.5" customHeight="1" x14ac:dyDescent="0.2">
      <c r="A72" s="70"/>
      <c r="B72" s="1520"/>
      <c r="C72" s="1521"/>
      <c r="D72" s="1521"/>
      <c r="E72" s="1521"/>
      <c r="F72" s="1521"/>
      <c r="G72" s="1521"/>
      <c r="H72" s="1522"/>
      <c r="I72" s="1091"/>
      <c r="J72" s="1092"/>
      <c r="K72" s="1092"/>
      <c r="L72" s="1093"/>
      <c r="M72" s="1091"/>
      <c r="N72" s="1092"/>
      <c r="O72" s="1092"/>
      <c r="P72" s="1093"/>
      <c r="Q72" s="1091"/>
      <c r="R72" s="1092"/>
      <c r="S72" s="1093"/>
      <c r="T72" s="71"/>
      <c r="U72" s="70"/>
      <c r="V72" s="1484" t="s">
        <v>627</v>
      </c>
      <c r="W72" s="1484"/>
      <c r="X72" s="1484"/>
      <c r="Y72" s="1484"/>
      <c r="Z72" s="1484"/>
      <c r="AA72" s="1484"/>
      <c r="AB72" s="1559"/>
      <c r="AC72" s="1560">
        <f>INDEX('LŠZ H'!A$2:AI$999,U39,13)</f>
        <v>44786</v>
      </c>
      <c r="AD72" s="1561"/>
      <c r="AE72" s="1561"/>
      <c r="AF72" s="1561"/>
      <c r="AG72" s="1561"/>
      <c r="AH72" s="1561"/>
      <c r="AI72" s="1561"/>
      <c r="AJ72" s="1561"/>
      <c r="AK72" s="1561"/>
      <c r="AL72" s="1562"/>
      <c r="AM72" s="71"/>
      <c r="AV72" s="470"/>
      <c r="AW72" s="470"/>
      <c r="BA72" s="471"/>
      <c r="BB72" s="470"/>
      <c r="BG72" s="471"/>
      <c r="BH72" s="470"/>
      <c r="BL72" s="471"/>
      <c r="BO72" s="470"/>
      <c r="BS72" s="471"/>
      <c r="BT72" s="470"/>
      <c r="BY72" s="471"/>
      <c r="BZ72" s="470"/>
      <c r="CD72" s="471"/>
      <c r="CE72" s="471"/>
    </row>
    <row r="73" spans="1:83" ht="4.5" customHeight="1" x14ac:dyDescent="0.2">
      <c r="A73" s="70"/>
      <c r="B73" s="1495" t="s">
        <v>630</v>
      </c>
      <c r="C73" s="1496"/>
      <c r="D73" s="1496"/>
      <c r="E73" s="1497"/>
      <c r="F73" s="1216">
        <f>INDEX('LŠZ H'!A$2:AI$999,U39,18)</f>
        <v>44056</v>
      </c>
      <c r="G73" s="1217"/>
      <c r="H73" s="1214" t="s">
        <v>631</v>
      </c>
      <c r="I73" s="1190"/>
      <c r="J73" s="1504">
        <f>INDEX('LŠZ H'!A$2:AI$999,U39,7)</f>
        <v>12803</v>
      </c>
      <c r="K73" s="1505"/>
      <c r="L73" s="1505"/>
      <c r="M73" s="1505"/>
      <c r="N73" s="1505"/>
      <c r="O73" s="1505"/>
      <c r="P73" s="1506"/>
      <c r="Q73" s="1188">
        <f>INDEX('LŠZ H'!A$2:AI$999,U39,15)</f>
        <v>44786</v>
      </c>
      <c r="R73" s="1189"/>
      <c r="S73" s="1190"/>
      <c r="T73" s="71"/>
      <c r="U73" s="70"/>
      <c r="V73" s="1484"/>
      <c r="W73" s="1484"/>
      <c r="X73" s="1484"/>
      <c r="Y73" s="1484"/>
      <c r="Z73" s="1484"/>
      <c r="AA73" s="1484"/>
      <c r="AB73" s="1559"/>
      <c r="AC73" s="1563"/>
      <c r="AD73" s="1484"/>
      <c r="AE73" s="1484"/>
      <c r="AF73" s="1484"/>
      <c r="AG73" s="1484"/>
      <c r="AH73" s="1484"/>
      <c r="AI73" s="1484"/>
      <c r="AJ73" s="1484"/>
      <c r="AK73" s="1484"/>
      <c r="AL73" s="1559"/>
      <c r="AM73" s="71"/>
      <c r="AV73" s="470"/>
      <c r="AW73" s="470"/>
      <c r="BA73" s="471"/>
      <c r="BB73" s="470"/>
      <c r="BG73" s="471"/>
      <c r="BH73" s="470"/>
      <c r="BL73" s="471"/>
      <c r="BO73" s="470"/>
      <c r="BS73" s="471"/>
      <c r="BT73" s="470"/>
      <c r="BY73" s="471"/>
      <c r="BZ73" s="470"/>
      <c r="CD73" s="471"/>
      <c r="CE73" s="471"/>
    </row>
    <row r="74" spans="1:83" ht="4.5" customHeight="1" x14ac:dyDescent="0.2">
      <c r="A74" s="70"/>
      <c r="B74" s="1498"/>
      <c r="C74" s="1499"/>
      <c r="D74" s="1499"/>
      <c r="E74" s="1500"/>
      <c r="F74" s="1218"/>
      <c r="G74" s="1219"/>
      <c r="H74" s="1191"/>
      <c r="I74" s="1193"/>
      <c r="J74" s="1507"/>
      <c r="K74" s="1508"/>
      <c r="L74" s="1508"/>
      <c r="M74" s="1508"/>
      <c r="N74" s="1508"/>
      <c r="O74" s="1508"/>
      <c r="P74" s="1509"/>
      <c r="Q74" s="1191"/>
      <c r="R74" s="1192"/>
      <c r="S74" s="1193"/>
      <c r="T74" s="71"/>
      <c r="U74" s="70"/>
      <c r="V74" s="1484" t="s">
        <v>628</v>
      </c>
      <c r="W74" s="1484"/>
      <c r="X74" s="1484"/>
      <c r="Y74" s="1484"/>
      <c r="Z74" s="1484"/>
      <c r="AA74" s="1484"/>
      <c r="AB74" s="1484"/>
      <c r="AC74" s="1563"/>
      <c r="AD74" s="1484"/>
      <c r="AE74" s="1484"/>
      <c r="AF74" s="1484"/>
      <c r="AG74" s="1484"/>
      <c r="AH74" s="1484"/>
      <c r="AI74" s="1484"/>
      <c r="AJ74" s="1484"/>
      <c r="AK74" s="1484"/>
      <c r="AL74" s="1559"/>
      <c r="AM74" s="71"/>
      <c r="AV74" s="470"/>
      <c r="AW74" s="472"/>
      <c r="AX74" s="473"/>
      <c r="AY74" s="473"/>
      <c r="AZ74" s="473"/>
      <c r="BA74" s="474"/>
      <c r="BB74" s="472"/>
      <c r="BC74" s="473"/>
      <c r="BD74" s="473"/>
      <c r="BE74" s="473"/>
      <c r="BF74" s="473"/>
      <c r="BG74" s="474"/>
      <c r="BH74" s="472"/>
      <c r="BI74" s="473"/>
      <c r="BJ74" s="473"/>
      <c r="BK74" s="473"/>
      <c r="BL74" s="474"/>
      <c r="BO74" s="472"/>
      <c r="BP74" s="473"/>
      <c r="BQ74" s="473"/>
      <c r="BR74" s="473"/>
      <c r="BS74" s="474"/>
      <c r="BT74" s="472"/>
      <c r="BU74" s="473"/>
      <c r="BV74" s="473"/>
      <c r="BW74" s="473"/>
      <c r="BX74" s="473"/>
      <c r="BY74" s="474"/>
      <c r="BZ74" s="472"/>
      <c r="CA74" s="473"/>
      <c r="CB74" s="473"/>
      <c r="CC74" s="473"/>
      <c r="CD74" s="474"/>
      <c r="CE74" s="471"/>
    </row>
    <row r="75" spans="1:83" ht="4.5" customHeight="1" x14ac:dyDescent="0.2">
      <c r="A75" s="70"/>
      <c r="B75" s="1501"/>
      <c r="C75" s="1502"/>
      <c r="D75" s="1502"/>
      <c r="E75" s="1503"/>
      <c r="F75" s="1220"/>
      <c r="G75" s="1221"/>
      <c r="H75" s="1194"/>
      <c r="I75" s="1196"/>
      <c r="J75" s="1510"/>
      <c r="K75" s="1511"/>
      <c r="L75" s="1511"/>
      <c r="M75" s="1511"/>
      <c r="N75" s="1511"/>
      <c r="O75" s="1511"/>
      <c r="P75" s="1512"/>
      <c r="Q75" s="1194"/>
      <c r="R75" s="1195"/>
      <c r="S75" s="1196"/>
      <c r="T75" s="71"/>
      <c r="U75" s="70"/>
      <c r="V75" s="1484"/>
      <c r="W75" s="1484"/>
      <c r="X75" s="1484"/>
      <c r="Y75" s="1484"/>
      <c r="Z75" s="1484"/>
      <c r="AA75" s="1484"/>
      <c r="AB75" s="1484"/>
      <c r="AC75" s="1564"/>
      <c r="AD75" s="1565"/>
      <c r="AE75" s="1565"/>
      <c r="AF75" s="1565"/>
      <c r="AG75" s="1565"/>
      <c r="AH75" s="1565"/>
      <c r="AI75" s="1565"/>
      <c r="AJ75" s="1565"/>
      <c r="AK75" s="1565"/>
      <c r="AL75" s="1566"/>
      <c r="AM75" s="71"/>
      <c r="AV75" s="470"/>
      <c r="CE75" s="471"/>
    </row>
    <row r="76" spans="1:83" ht="3" customHeight="1" x14ac:dyDescent="0.2">
      <c r="A76" s="84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6"/>
      <c r="U76" s="84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6"/>
      <c r="AV76" s="472"/>
      <c r="AW76" s="473"/>
      <c r="AX76" s="473"/>
      <c r="AY76" s="473"/>
      <c r="AZ76" s="473"/>
      <c r="BA76" s="473"/>
      <c r="BB76" s="473"/>
      <c r="BC76" s="473"/>
      <c r="BD76" s="473"/>
      <c r="BE76" s="473"/>
      <c r="BF76" s="473"/>
      <c r="BG76" s="473"/>
      <c r="BH76" s="473"/>
      <c r="BI76" s="473"/>
      <c r="BJ76" s="473"/>
      <c r="BK76" s="473"/>
      <c r="BL76" s="473"/>
      <c r="BM76" s="473"/>
      <c r="BN76" s="473"/>
      <c r="BO76" s="473"/>
      <c r="BP76" s="473"/>
      <c r="BQ76" s="473"/>
      <c r="BR76" s="473"/>
      <c r="BS76" s="473"/>
      <c r="BT76" s="473"/>
      <c r="BU76" s="473"/>
      <c r="BV76" s="473"/>
      <c r="BW76" s="473"/>
      <c r="BX76" s="473"/>
      <c r="BY76" s="473"/>
      <c r="BZ76" s="473"/>
      <c r="CA76" s="473"/>
      <c r="CB76" s="473"/>
      <c r="CC76" s="473"/>
      <c r="CD76" s="473"/>
      <c r="CE76" s="474"/>
    </row>
    <row r="77" spans="1:83" ht="4.5" customHeight="1" x14ac:dyDescent="0.2">
      <c r="A77" s="64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6"/>
      <c r="U77" s="61">
        <v>505</v>
      </c>
      <c r="V77" s="468"/>
      <c r="W77" s="468"/>
      <c r="X77" s="468"/>
      <c r="Y77" s="468"/>
      <c r="Z77" s="1548" t="s">
        <v>6480</v>
      </c>
      <c r="AA77" s="1549"/>
      <c r="AB77" s="1549"/>
      <c r="AC77" s="1549"/>
      <c r="AD77" s="1549"/>
      <c r="AE77" s="1549"/>
      <c r="AF77" s="1549"/>
      <c r="AG77" s="1549"/>
      <c r="AH77" s="1549"/>
      <c r="AI77" s="1549"/>
      <c r="AJ77" s="1549"/>
      <c r="AK77" s="1549"/>
      <c r="AL77" s="1549"/>
      <c r="AM77" s="1550"/>
      <c r="AV77" s="61"/>
      <c r="AW77" s="476"/>
      <c r="AX77" s="476"/>
      <c r="AY77" s="476"/>
      <c r="AZ77" s="476"/>
      <c r="BA77" s="476"/>
      <c r="BB77" s="476"/>
      <c r="BC77" s="476"/>
      <c r="BD77" s="476"/>
      <c r="BE77" s="476"/>
      <c r="BF77" s="476"/>
      <c r="BG77" s="476"/>
      <c r="BH77" s="476"/>
      <c r="BI77" s="476"/>
      <c r="BJ77" s="476"/>
      <c r="BK77" s="476"/>
      <c r="BL77" s="476"/>
      <c r="BM77" s="468"/>
      <c r="BN77" s="468"/>
      <c r="BO77" s="468"/>
      <c r="BP77" s="468"/>
      <c r="BQ77" s="468"/>
      <c r="BR77" s="468"/>
      <c r="BS77" s="468"/>
      <c r="BT77" s="468"/>
      <c r="BU77" s="468"/>
      <c r="BV77" s="468"/>
      <c r="BW77" s="468"/>
      <c r="BX77" s="468"/>
      <c r="BY77" s="468"/>
      <c r="BZ77" s="468"/>
      <c r="CA77" s="468"/>
      <c r="CB77" s="468"/>
      <c r="CC77" s="468"/>
      <c r="CD77" s="468"/>
      <c r="CE77" s="469"/>
    </row>
    <row r="78" spans="1:83" ht="3.75" customHeight="1" x14ac:dyDescent="0.2">
      <c r="A78" s="70"/>
      <c r="B78" s="1513" t="s">
        <v>2098</v>
      </c>
      <c r="C78" s="1513"/>
      <c r="D78" s="1513"/>
      <c r="E78" s="1513"/>
      <c r="F78" s="1513"/>
      <c r="G78" s="1513"/>
      <c r="H78" s="1513"/>
      <c r="I78" s="1513"/>
      <c r="J78" s="1513"/>
      <c r="K78" s="1513"/>
      <c r="L78" s="1513"/>
      <c r="M78" s="1513"/>
      <c r="N78" s="1513"/>
      <c r="O78" s="1513"/>
      <c r="P78" s="1513"/>
      <c r="Q78" s="1513"/>
      <c r="R78" s="1513"/>
      <c r="S78" s="1513"/>
      <c r="T78" s="71"/>
      <c r="U78" s="470"/>
      <c r="Z78" s="1546"/>
      <c r="AA78" s="1546"/>
      <c r="AB78" s="1546"/>
      <c r="AC78" s="1546"/>
      <c r="AD78" s="1546"/>
      <c r="AE78" s="1546"/>
      <c r="AF78" s="1546"/>
      <c r="AG78" s="1546"/>
      <c r="AH78" s="1546"/>
      <c r="AI78" s="1546"/>
      <c r="AJ78" s="1546"/>
      <c r="AK78" s="1546"/>
      <c r="AL78" s="1546"/>
      <c r="AM78" s="1547"/>
      <c r="AV78" s="470"/>
      <c r="AW78" s="61"/>
      <c r="AX78" s="468"/>
      <c r="AY78" s="468"/>
      <c r="AZ78" s="468"/>
      <c r="BA78" s="469"/>
      <c r="BB78" s="1428" t="s">
        <v>5592</v>
      </c>
      <c r="BC78" s="1429"/>
      <c r="BD78" s="1429"/>
      <c r="BE78" s="1429"/>
      <c r="BF78" s="1429"/>
      <c r="BG78" s="1430"/>
      <c r="BH78" s="61"/>
      <c r="BI78" s="468"/>
      <c r="BJ78" s="468"/>
      <c r="BK78" s="468"/>
      <c r="BL78" s="469"/>
      <c r="BO78" s="61"/>
      <c r="BP78" s="468"/>
      <c r="BQ78" s="468"/>
      <c r="BR78" s="468"/>
      <c r="BS78" s="469"/>
      <c r="BT78" s="1428" t="s">
        <v>5592</v>
      </c>
      <c r="BU78" s="1429"/>
      <c r="BV78" s="1429"/>
      <c r="BW78" s="1429"/>
      <c r="BX78" s="1429"/>
      <c r="BY78" s="1430"/>
      <c r="BZ78" s="61"/>
      <c r="CA78" s="468"/>
      <c r="CB78" s="468"/>
      <c r="CC78" s="468"/>
      <c r="CD78" s="469"/>
      <c r="CE78" s="471"/>
    </row>
    <row r="79" spans="1:83" ht="3.75" customHeight="1" x14ac:dyDescent="0.2">
      <c r="A79" s="70"/>
      <c r="B79" s="1513"/>
      <c r="C79" s="1513"/>
      <c r="D79" s="1513"/>
      <c r="E79" s="1513"/>
      <c r="F79" s="1513"/>
      <c r="G79" s="1513"/>
      <c r="H79" s="1513"/>
      <c r="I79" s="1513"/>
      <c r="J79" s="1513"/>
      <c r="K79" s="1513"/>
      <c r="L79" s="1513"/>
      <c r="M79" s="1513"/>
      <c r="N79" s="1513"/>
      <c r="O79" s="1513"/>
      <c r="P79" s="1513"/>
      <c r="Q79" s="1513"/>
      <c r="R79" s="1513"/>
      <c r="S79" s="1513"/>
      <c r="T79" s="71"/>
      <c r="U79" s="470"/>
      <c r="Z79" s="1546"/>
      <c r="AA79" s="1546"/>
      <c r="AB79" s="1546"/>
      <c r="AC79" s="1546"/>
      <c r="AD79" s="1546"/>
      <c r="AE79" s="1546"/>
      <c r="AF79" s="1546"/>
      <c r="AG79" s="1546"/>
      <c r="AH79" s="1546"/>
      <c r="AI79" s="1546"/>
      <c r="AJ79" s="1546"/>
      <c r="AK79" s="1546"/>
      <c r="AL79" s="1546"/>
      <c r="AM79" s="1547"/>
      <c r="AV79" s="470"/>
      <c r="AW79" s="470"/>
      <c r="BA79" s="471"/>
      <c r="BB79" s="1431"/>
      <c r="BC79" s="1432"/>
      <c r="BD79" s="1432"/>
      <c r="BE79" s="1432"/>
      <c r="BF79" s="1432"/>
      <c r="BG79" s="1433"/>
      <c r="BH79" s="470"/>
      <c r="BL79" s="471"/>
      <c r="BO79" s="470"/>
      <c r="BS79" s="471"/>
      <c r="BT79" s="1431"/>
      <c r="BU79" s="1432"/>
      <c r="BV79" s="1432"/>
      <c r="BW79" s="1432"/>
      <c r="BX79" s="1432"/>
      <c r="BY79" s="1433"/>
      <c r="BZ79" s="470"/>
      <c r="CD79" s="471"/>
      <c r="CE79" s="471"/>
    </row>
    <row r="80" spans="1:83" ht="5.25" customHeight="1" x14ac:dyDescent="0.2">
      <c r="A80" s="70"/>
      <c r="B80" s="1513"/>
      <c r="C80" s="1513"/>
      <c r="D80" s="1513"/>
      <c r="E80" s="1513"/>
      <c r="F80" s="1513"/>
      <c r="G80" s="1513"/>
      <c r="H80" s="1513"/>
      <c r="I80" s="1513"/>
      <c r="J80" s="1513"/>
      <c r="K80" s="1513"/>
      <c r="L80" s="1513"/>
      <c r="M80" s="1513"/>
      <c r="N80" s="1513"/>
      <c r="O80" s="1513"/>
      <c r="P80" s="1513"/>
      <c r="Q80" s="1513"/>
      <c r="R80" s="1513"/>
      <c r="S80" s="1513"/>
      <c r="T80" s="71"/>
      <c r="U80" s="470"/>
      <c r="V80" s="1241" t="s">
        <v>6479</v>
      </c>
      <c r="W80" s="1557"/>
      <c r="X80" s="1557"/>
      <c r="Y80" s="1557"/>
      <c r="Z80" s="1557"/>
      <c r="AA80" s="1557"/>
      <c r="AB80" s="1557"/>
      <c r="AC80" s="1557"/>
      <c r="AD80" s="1557"/>
      <c r="AE80" s="1557"/>
      <c r="AF80" s="1557"/>
      <c r="AG80" s="1557"/>
      <c r="AH80" s="1557"/>
      <c r="AI80" s="1557"/>
      <c r="AJ80" s="1557"/>
      <c r="AK80" s="1557"/>
      <c r="AL80" s="1557"/>
      <c r="AM80" s="1528"/>
      <c r="AV80" s="470"/>
      <c r="AW80" s="1411" t="s">
        <v>2073</v>
      </c>
      <c r="AX80" s="1412"/>
      <c r="AY80" s="1412"/>
      <c r="AZ80" s="1412"/>
      <c r="BA80" s="1413"/>
      <c r="BB80" s="1431"/>
      <c r="BC80" s="1432"/>
      <c r="BD80" s="1432"/>
      <c r="BE80" s="1432"/>
      <c r="BF80" s="1432"/>
      <c r="BG80" s="1433"/>
      <c r="BH80" s="1411" t="s">
        <v>2074</v>
      </c>
      <c r="BI80" s="1412"/>
      <c r="BJ80" s="1412"/>
      <c r="BK80" s="1412"/>
      <c r="BL80" s="1413"/>
      <c r="BO80" s="1411" t="s">
        <v>2073</v>
      </c>
      <c r="BP80" s="1412"/>
      <c r="BQ80" s="1412"/>
      <c r="BR80" s="1412"/>
      <c r="BS80" s="1413"/>
      <c r="BT80" s="1431"/>
      <c r="BU80" s="1432"/>
      <c r="BV80" s="1432"/>
      <c r="BW80" s="1432"/>
      <c r="BX80" s="1432"/>
      <c r="BY80" s="1433"/>
      <c r="BZ80" s="1411" t="s">
        <v>2074</v>
      </c>
      <c r="CA80" s="1412"/>
      <c r="CB80" s="1412"/>
      <c r="CC80" s="1412"/>
      <c r="CD80" s="1413"/>
      <c r="CE80" s="471"/>
    </row>
    <row r="81" spans="1:83" ht="5.25" customHeight="1" x14ac:dyDescent="0.2">
      <c r="A81" s="70"/>
      <c r="B81" s="1513"/>
      <c r="C81" s="1513"/>
      <c r="D81" s="1513"/>
      <c r="E81" s="1513"/>
      <c r="F81" s="1513"/>
      <c r="G81" s="1513"/>
      <c r="H81" s="1513"/>
      <c r="I81" s="1513"/>
      <c r="J81" s="1513"/>
      <c r="K81" s="1513"/>
      <c r="L81" s="1513"/>
      <c r="M81" s="1513"/>
      <c r="N81" s="1513"/>
      <c r="O81" s="1513"/>
      <c r="P81" s="1513"/>
      <c r="Q81" s="1513"/>
      <c r="R81" s="1513"/>
      <c r="S81" s="1513"/>
      <c r="T81" s="71"/>
      <c r="U81" s="470"/>
      <c r="V81" s="1557"/>
      <c r="W81" s="1557"/>
      <c r="X81" s="1557"/>
      <c r="Y81" s="1557"/>
      <c r="Z81" s="1557"/>
      <c r="AA81" s="1557"/>
      <c r="AB81" s="1557"/>
      <c r="AC81" s="1557"/>
      <c r="AD81" s="1557"/>
      <c r="AE81" s="1557"/>
      <c r="AF81" s="1557"/>
      <c r="AG81" s="1557"/>
      <c r="AH81" s="1557"/>
      <c r="AI81" s="1557"/>
      <c r="AJ81" s="1557"/>
      <c r="AK81" s="1557"/>
      <c r="AL81" s="1557"/>
      <c r="AM81" s="1528"/>
      <c r="AV81" s="470"/>
      <c r="AW81" s="1414"/>
      <c r="AX81" s="1412"/>
      <c r="AY81" s="1412"/>
      <c r="AZ81" s="1412"/>
      <c r="BA81" s="1413"/>
      <c r="BB81" s="1411" t="s">
        <v>2075</v>
      </c>
      <c r="BC81" s="1412"/>
      <c r="BD81" s="1412"/>
      <c r="BE81" s="1412"/>
      <c r="BF81" s="1412"/>
      <c r="BG81" s="1413"/>
      <c r="BH81" s="1414"/>
      <c r="BI81" s="1412"/>
      <c r="BJ81" s="1412"/>
      <c r="BK81" s="1412"/>
      <c r="BL81" s="1413"/>
      <c r="BO81" s="1414"/>
      <c r="BP81" s="1412"/>
      <c r="BQ81" s="1412"/>
      <c r="BR81" s="1412"/>
      <c r="BS81" s="1413"/>
      <c r="BT81" s="1411" t="s">
        <v>2075</v>
      </c>
      <c r="BU81" s="1412"/>
      <c r="BV81" s="1412"/>
      <c r="BW81" s="1412"/>
      <c r="BX81" s="1412"/>
      <c r="BY81" s="1413"/>
      <c r="BZ81" s="1414"/>
      <c r="CA81" s="1412"/>
      <c r="CB81" s="1412"/>
      <c r="CC81" s="1412"/>
      <c r="CD81" s="1413"/>
      <c r="CE81" s="471"/>
    </row>
    <row r="82" spans="1:83" ht="5.25" customHeight="1" x14ac:dyDescent="0.2">
      <c r="A82" s="70"/>
      <c r="B82" s="1513"/>
      <c r="C82" s="1513"/>
      <c r="D82" s="1513"/>
      <c r="E82" s="1513"/>
      <c r="F82" s="1513"/>
      <c r="G82" s="1513"/>
      <c r="H82" s="1513"/>
      <c r="I82" s="1513"/>
      <c r="J82" s="1513"/>
      <c r="K82" s="1513"/>
      <c r="L82" s="1513"/>
      <c r="M82" s="1513"/>
      <c r="N82" s="1513"/>
      <c r="O82" s="1513"/>
      <c r="P82" s="1513"/>
      <c r="Q82" s="1513"/>
      <c r="R82" s="1513"/>
      <c r="S82" s="1513"/>
      <c r="T82" s="71"/>
      <c r="U82" s="1442" t="s">
        <v>662</v>
      </c>
      <c r="V82" s="1443"/>
      <c r="W82" s="1443"/>
      <c r="X82" s="1443"/>
      <c r="Y82" s="1443"/>
      <c r="Z82" s="1443"/>
      <c r="AA82" s="1443"/>
      <c r="AB82" s="1443"/>
      <c r="AC82" s="1443"/>
      <c r="AD82" s="1443"/>
      <c r="AE82" s="1443"/>
      <c r="AF82" s="1443"/>
      <c r="AG82" s="1443"/>
      <c r="AH82" s="1443"/>
      <c r="AI82" s="1443"/>
      <c r="AJ82" s="1443"/>
      <c r="AK82" s="1443"/>
      <c r="AL82" s="1443"/>
      <c r="AM82" s="1444"/>
      <c r="AV82" s="470"/>
      <c r="AW82" s="1415"/>
      <c r="AX82" s="1416"/>
      <c r="AY82" s="1416"/>
      <c r="AZ82" s="1416"/>
      <c r="BA82" s="1417"/>
      <c r="BB82" s="1415"/>
      <c r="BC82" s="1416"/>
      <c r="BD82" s="1416"/>
      <c r="BE82" s="1416"/>
      <c r="BF82" s="1416"/>
      <c r="BG82" s="1417"/>
      <c r="BH82" s="1415"/>
      <c r="BI82" s="1416"/>
      <c r="BJ82" s="1416"/>
      <c r="BK82" s="1416"/>
      <c r="BL82" s="1417"/>
      <c r="BO82" s="1415"/>
      <c r="BP82" s="1416"/>
      <c r="BQ82" s="1416"/>
      <c r="BR82" s="1416"/>
      <c r="BS82" s="1417"/>
      <c r="BT82" s="1415"/>
      <c r="BU82" s="1416"/>
      <c r="BV82" s="1416"/>
      <c r="BW82" s="1416"/>
      <c r="BX82" s="1416"/>
      <c r="BY82" s="1417"/>
      <c r="BZ82" s="1415"/>
      <c r="CA82" s="1416"/>
      <c r="CB82" s="1416"/>
      <c r="CC82" s="1416"/>
      <c r="CD82" s="1417"/>
      <c r="CE82" s="471"/>
    </row>
    <row r="83" spans="1:83" ht="4.5" customHeight="1" x14ac:dyDescent="0.2">
      <c r="A83" s="70"/>
      <c r="B83" s="1513"/>
      <c r="C83" s="1513"/>
      <c r="D83" s="1513"/>
      <c r="E83" s="1513"/>
      <c r="F83" s="1513"/>
      <c r="G83" s="1513"/>
      <c r="H83" s="1513"/>
      <c r="I83" s="1513"/>
      <c r="J83" s="1513"/>
      <c r="K83" s="1513"/>
      <c r="L83" s="1513"/>
      <c r="M83" s="1513"/>
      <c r="N83" s="1513"/>
      <c r="O83" s="1513"/>
      <c r="P83" s="1513"/>
      <c r="Q83" s="1513"/>
      <c r="R83" s="1513"/>
      <c r="S83" s="1513"/>
      <c r="T83" s="71"/>
      <c r="U83" s="1445"/>
      <c r="V83" s="1443"/>
      <c r="W83" s="1443"/>
      <c r="X83" s="1443"/>
      <c r="Y83" s="1443"/>
      <c r="Z83" s="1443"/>
      <c r="AA83" s="1443"/>
      <c r="AB83" s="1443"/>
      <c r="AC83" s="1443"/>
      <c r="AD83" s="1443"/>
      <c r="AE83" s="1443"/>
      <c r="AF83" s="1443"/>
      <c r="AG83" s="1443"/>
      <c r="AH83" s="1443"/>
      <c r="AI83" s="1443"/>
      <c r="AJ83" s="1443"/>
      <c r="AK83" s="1443"/>
      <c r="AL83" s="1443"/>
      <c r="AM83" s="1444"/>
      <c r="AV83" s="470"/>
      <c r="AW83" s="61"/>
      <c r="AX83" s="468"/>
      <c r="AY83" s="468"/>
      <c r="AZ83" s="468"/>
      <c r="BA83" s="469"/>
      <c r="BB83" s="61"/>
      <c r="BC83" s="468"/>
      <c r="BD83" s="468"/>
      <c r="BE83" s="468"/>
      <c r="BF83" s="468"/>
      <c r="BG83" s="469"/>
      <c r="BH83" s="61"/>
      <c r="BI83" s="468"/>
      <c r="BJ83" s="468"/>
      <c r="BK83" s="468"/>
      <c r="BL83" s="469"/>
      <c r="BO83" s="61"/>
      <c r="BP83" s="468"/>
      <c r="BQ83" s="468"/>
      <c r="BR83" s="468"/>
      <c r="BS83" s="469"/>
      <c r="BT83" s="61"/>
      <c r="BU83" s="468"/>
      <c r="BV83" s="468"/>
      <c r="BW83" s="468"/>
      <c r="BX83" s="468"/>
      <c r="BY83" s="469"/>
      <c r="BZ83" s="61"/>
      <c r="CA83" s="468"/>
      <c r="CB83" s="468"/>
      <c r="CC83" s="468"/>
      <c r="CD83" s="469"/>
      <c r="CE83" s="471"/>
    </row>
    <row r="84" spans="1:83" ht="5.25" customHeight="1" x14ac:dyDescent="0.2">
      <c r="A84" s="70"/>
      <c r="B84" s="1513"/>
      <c r="C84" s="1513"/>
      <c r="D84" s="1513"/>
      <c r="E84" s="1513"/>
      <c r="F84" s="1513"/>
      <c r="G84" s="1513"/>
      <c r="H84" s="1513"/>
      <c r="I84" s="1513"/>
      <c r="J84" s="1513"/>
      <c r="K84" s="1513"/>
      <c r="L84" s="1513"/>
      <c r="M84" s="1513"/>
      <c r="N84" s="1513"/>
      <c r="O84" s="1513"/>
      <c r="P84" s="1513"/>
      <c r="Q84" s="1513"/>
      <c r="R84" s="1513"/>
      <c r="S84" s="1513"/>
      <c r="T84" s="71"/>
      <c r="U84" s="1240" t="s">
        <v>6478</v>
      </c>
      <c r="V84" s="1241"/>
      <c r="W84" s="1241"/>
      <c r="X84" s="1241"/>
      <c r="Y84" s="1241"/>
      <c r="Z84" s="1241"/>
      <c r="AA84" s="1241"/>
      <c r="AB84" s="1241"/>
      <c r="AC84" s="1241"/>
      <c r="AD84" s="1241"/>
      <c r="AE84" s="1241"/>
      <c r="AF84" s="1241"/>
      <c r="AG84" s="1241"/>
      <c r="AH84" s="1241"/>
      <c r="AI84" s="1241"/>
      <c r="AJ84" s="1241"/>
      <c r="AK84" s="1443" t="str">
        <f>CONCATENATE("*",INDEX('LŠZ H'!A$2:AI$999,U77,17))</f>
        <v>*1988</v>
      </c>
      <c r="AL84" s="1546"/>
      <c r="AM84" s="1547"/>
      <c r="AV84" s="470"/>
      <c r="AW84" s="470"/>
      <c r="BA84" s="471"/>
      <c r="BB84" s="470"/>
      <c r="BG84" s="471"/>
      <c r="BH84" s="470"/>
      <c r="BL84" s="471"/>
      <c r="BO84" s="470"/>
      <c r="BS84" s="471"/>
      <c r="BT84" s="470"/>
      <c r="BY84" s="471"/>
      <c r="BZ84" s="470"/>
      <c r="CD84" s="471"/>
      <c r="CE84" s="471"/>
    </row>
    <row r="85" spans="1:83" ht="4.5" customHeight="1" x14ac:dyDescent="0.2">
      <c r="A85" s="70"/>
      <c r="B85" s="1513"/>
      <c r="C85" s="1513"/>
      <c r="D85" s="1513"/>
      <c r="E85" s="1513"/>
      <c r="F85" s="1513"/>
      <c r="G85" s="1513"/>
      <c r="H85" s="1513"/>
      <c r="I85" s="1513"/>
      <c r="J85" s="1513"/>
      <c r="K85" s="1513"/>
      <c r="L85" s="1513"/>
      <c r="M85" s="1513"/>
      <c r="N85" s="1513"/>
      <c r="O85" s="1513"/>
      <c r="P85" s="1513"/>
      <c r="Q85" s="1513"/>
      <c r="R85" s="1513"/>
      <c r="S85" s="1513"/>
      <c r="T85" s="71"/>
      <c r="U85" s="1240"/>
      <c r="V85" s="1241"/>
      <c r="W85" s="1241"/>
      <c r="X85" s="1241"/>
      <c r="Y85" s="1241"/>
      <c r="Z85" s="1241"/>
      <c r="AA85" s="1241"/>
      <c r="AB85" s="1241"/>
      <c r="AC85" s="1241"/>
      <c r="AD85" s="1241"/>
      <c r="AE85" s="1241"/>
      <c r="AF85" s="1241"/>
      <c r="AG85" s="1241"/>
      <c r="AH85" s="1241"/>
      <c r="AI85" s="1241"/>
      <c r="AJ85" s="1241"/>
      <c r="AK85" s="1546"/>
      <c r="AL85" s="1546"/>
      <c r="AM85" s="1547"/>
      <c r="AV85" s="470"/>
      <c r="AW85" s="470"/>
      <c r="BA85" s="471"/>
      <c r="BB85" s="470"/>
      <c r="BG85" s="471"/>
      <c r="BH85" s="470"/>
      <c r="BL85" s="471"/>
      <c r="BO85" s="470"/>
      <c r="BS85" s="471"/>
      <c r="BT85" s="470"/>
      <c r="BY85" s="471"/>
      <c r="BZ85" s="470"/>
      <c r="CD85" s="471"/>
      <c r="CE85" s="471"/>
    </row>
    <row r="86" spans="1:83" ht="3" customHeight="1" x14ac:dyDescent="0.2">
      <c r="A86" s="70"/>
      <c r="B86" s="1484" t="s">
        <v>2121</v>
      </c>
      <c r="C86" s="1485"/>
      <c r="D86" s="1485"/>
      <c r="E86" s="1485"/>
      <c r="F86" s="1485"/>
      <c r="G86" s="1485"/>
      <c r="H86" s="1485"/>
      <c r="I86" s="1485"/>
      <c r="J86" s="1485"/>
      <c r="K86" s="1485"/>
      <c r="L86" s="1485"/>
      <c r="M86" s="1485"/>
      <c r="N86" s="1485"/>
      <c r="P86" s="1640">
        <f>INDEX('LŠZ H'!A$2:AI$999,U77,28)</f>
        <v>0</v>
      </c>
      <c r="Q86" s="1641"/>
      <c r="R86" s="1641"/>
      <c r="S86" s="1642"/>
      <c r="T86" s="71"/>
      <c r="U86" s="470"/>
      <c r="V86" s="475"/>
      <c r="W86" s="475"/>
      <c r="X86" s="475"/>
      <c r="Y86" s="475"/>
      <c r="Z86" s="475"/>
      <c r="AA86" s="475"/>
      <c r="AB86" s="475"/>
      <c r="AC86" s="475"/>
      <c r="AD86" s="475"/>
      <c r="AE86" s="475"/>
      <c r="AF86" s="475"/>
      <c r="AG86" s="475"/>
      <c r="AH86" s="475"/>
      <c r="AI86" s="475"/>
      <c r="AJ86" s="475"/>
      <c r="AK86" s="475"/>
      <c r="AL86" s="475"/>
      <c r="AM86" s="471"/>
      <c r="AV86" s="470"/>
      <c r="AW86" s="470"/>
      <c r="BA86" s="471"/>
      <c r="BB86" s="470"/>
      <c r="BG86" s="471"/>
      <c r="BH86" s="470"/>
      <c r="BL86" s="471"/>
      <c r="BO86" s="470"/>
      <c r="BS86" s="471"/>
      <c r="BT86" s="470"/>
      <c r="BY86" s="471"/>
      <c r="BZ86" s="470"/>
      <c r="CD86" s="471"/>
      <c r="CE86" s="471"/>
    </row>
    <row r="87" spans="1:83" ht="4.5" customHeight="1" x14ac:dyDescent="0.2">
      <c r="A87" s="70"/>
      <c r="B87" s="1485"/>
      <c r="C87" s="1485"/>
      <c r="D87" s="1485"/>
      <c r="E87" s="1485"/>
      <c r="F87" s="1485"/>
      <c r="G87" s="1485"/>
      <c r="H87" s="1485"/>
      <c r="I87" s="1485"/>
      <c r="J87" s="1485"/>
      <c r="K87" s="1485"/>
      <c r="L87" s="1485"/>
      <c r="M87" s="1485"/>
      <c r="N87" s="1485"/>
      <c r="O87" s="78"/>
      <c r="P87" s="1643"/>
      <c r="Q87" s="1644"/>
      <c r="R87" s="1644"/>
      <c r="S87" s="1645"/>
      <c r="T87" s="71"/>
      <c r="U87" s="70"/>
      <c r="V87" s="1558" t="s">
        <v>2286</v>
      </c>
      <c r="W87" s="1558"/>
      <c r="X87" s="1558"/>
      <c r="Y87" s="1558"/>
      <c r="Z87" s="1551" t="str">
        <f>IF(INDEX('LŠZ H'!A$2:AI1093,U77,2)="ZK"," Závesný klzák / ZK / Hang glider / HG /",(CONCATENATE("Motorový závesný klzák/Powered Hangglider/MZK/PHG/RWL",INDEX('LŠZ H'!A$2:AI1093,U77,38),"/")))</f>
        <v xml:space="preserve"> Závesný klzák / ZK / Hang glider / HG /</v>
      </c>
      <c r="AA87" s="1552"/>
      <c r="AB87" s="1552"/>
      <c r="AC87" s="1552"/>
      <c r="AD87" s="1552"/>
      <c r="AE87" s="1552"/>
      <c r="AF87" s="1552"/>
      <c r="AG87" s="1552"/>
      <c r="AH87" s="1552"/>
      <c r="AI87" s="1552"/>
      <c r="AJ87" s="1552"/>
      <c r="AK87" s="1552"/>
      <c r="AL87" s="1553"/>
      <c r="AM87" s="71"/>
      <c r="AV87" s="470"/>
      <c r="AW87" s="470"/>
      <c r="BA87" s="471"/>
      <c r="BB87" s="470"/>
      <c r="BG87" s="471"/>
      <c r="BH87" s="470"/>
      <c r="BL87" s="471"/>
      <c r="BO87" s="470"/>
      <c r="BS87" s="471"/>
      <c r="BT87" s="470"/>
      <c r="BY87" s="471"/>
      <c r="BZ87" s="470"/>
      <c r="CD87" s="471"/>
      <c r="CE87" s="471"/>
    </row>
    <row r="88" spans="1:83" ht="4.5" customHeight="1" x14ac:dyDescent="0.2">
      <c r="A88" s="70"/>
      <c r="B88" s="1484" t="s">
        <v>1078</v>
      </c>
      <c r="C88" s="1484"/>
      <c r="D88" s="1484"/>
      <c r="E88" s="1484"/>
      <c r="F88" s="1484"/>
      <c r="G88" s="1484"/>
      <c r="H88" s="1484"/>
      <c r="I88" s="1484"/>
      <c r="J88" s="1574" t="e">
        <f>IF(INDEX('LŠZ H'!A$2:AI1093,U77,2)="ZK",(CONCATENATE("O-HG / ",INDEX('LŠZ H'!A$2:AI1093,U77,38)," place")),(CONCATENATE("RWL ",INDEX('LŠZ H'!A$2:AI1093,U77,38),)))</f>
        <v>#REF!</v>
      </c>
      <c r="K88" s="1575"/>
      <c r="L88" s="1575"/>
      <c r="M88" s="1575"/>
      <c r="N88" s="1576"/>
      <c r="O88" s="79"/>
      <c r="P88" s="1643"/>
      <c r="Q88" s="1644"/>
      <c r="R88" s="1644"/>
      <c r="S88" s="1645"/>
      <c r="T88" s="71"/>
      <c r="U88" s="70"/>
      <c r="V88" s="1558"/>
      <c r="W88" s="1558"/>
      <c r="X88" s="1558"/>
      <c r="Y88" s="1558"/>
      <c r="Z88" s="1554"/>
      <c r="AA88" s="1555"/>
      <c r="AB88" s="1555"/>
      <c r="AC88" s="1555"/>
      <c r="AD88" s="1555"/>
      <c r="AE88" s="1555"/>
      <c r="AF88" s="1555"/>
      <c r="AG88" s="1555"/>
      <c r="AH88" s="1555"/>
      <c r="AI88" s="1555"/>
      <c r="AJ88" s="1555"/>
      <c r="AK88" s="1555"/>
      <c r="AL88" s="1556"/>
      <c r="AM88" s="71"/>
      <c r="AV88" s="470"/>
      <c r="AW88" s="470"/>
      <c r="BA88" s="471"/>
      <c r="BB88" s="470"/>
      <c r="BG88" s="471"/>
      <c r="BH88" s="470"/>
      <c r="BL88" s="471"/>
      <c r="BO88" s="470"/>
      <c r="BS88" s="471"/>
      <c r="BT88" s="470"/>
      <c r="BY88" s="471"/>
      <c r="BZ88" s="470"/>
      <c r="CD88" s="471"/>
      <c r="CE88" s="471"/>
    </row>
    <row r="89" spans="1:83" ht="3.75" customHeight="1" x14ac:dyDescent="0.2">
      <c r="A89" s="70"/>
      <c r="B89" s="1484"/>
      <c r="C89" s="1484"/>
      <c r="D89" s="1484"/>
      <c r="E89" s="1484"/>
      <c r="F89" s="1484"/>
      <c r="G89" s="1484"/>
      <c r="H89" s="1484"/>
      <c r="I89" s="1484"/>
      <c r="J89" s="1577"/>
      <c r="K89" s="1578"/>
      <c r="L89" s="1578"/>
      <c r="M89" s="1578"/>
      <c r="N89" s="1579"/>
      <c r="O89" s="79"/>
      <c r="P89" s="1646"/>
      <c r="Q89" s="1647"/>
      <c r="R89" s="1647"/>
      <c r="S89" s="1648"/>
      <c r="T89" s="71"/>
      <c r="U89" s="70"/>
      <c r="V89" s="73"/>
      <c r="W89" s="73"/>
      <c r="X89" s="73"/>
      <c r="Y89" s="73"/>
      <c r="Z89" s="1658" t="str">
        <f>CONCATENATE(INDEX('LŠZ H'!A$2:AL$999,U77,3)," (",INDEX('LŠZ H'!A$2:AL$999,U77,9),")")</f>
        <v>SPORT 167 (WILLS WING)</v>
      </c>
      <c r="AA89" s="1659"/>
      <c r="AB89" s="1659"/>
      <c r="AC89" s="1659"/>
      <c r="AD89" s="1659"/>
      <c r="AE89" s="1659"/>
      <c r="AF89" s="1659"/>
      <c r="AG89" s="1659"/>
      <c r="AH89" s="1659"/>
      <c r="AI89" s="1659"/>
      <c r="AJ89" s="1659"/>
      <c r="AK89" s="1659"/>
      <c r="AL89" s="1660"/>
      <c r="AM89" s="71"/>
      <c r="AV89" s="470"/>
      <c r="AW89" s="470"/>
      <c r="BA89" s="471"/>
      <c r="BB89" s="470"/>
      <c r="BG89" s="471"/>
      <c r="BH89" s="470"/>
      <c r="BL89" s="471"/>
      <c r="BO89" s="470"/>
      <c r="BS89" s="471"/>
      <c r="BT89" s="470"/>
      <c r="BY89" s="471"/>
      <c r="BZ89" s="470"/>
      <c r="CD89" s="471"/>
      <c r="CE89" s="471"/>
    </row>
    <row r="90" spans="1:83" ht="4.5" customHeight="1" x14ac:dyDescent="0.2">
      <c r="A90" s="70"/>
      <c r="B90" s="1523" t="s">
        <v>6044</v>
      </c>
      <c r="C90" s="1524"/>
      <c r="D90" s="1524"/>
      <c r="E90" s="1524"/>
      <c r="F90" s="1524"/>
      <c r="G90" s="1524"/>
      <c r="H90" s="1524"/>
      <c r="I90" s="1524"/>
      <c r="J90" s="1524"/>
      <c r="K90" s="1524"/>
      <c r="L90" s="1524"/>
      <c r="M90" s="1524"/>
      <c r="N90" s="1524"/>
      <c r="O90" s="1524"/>
      <c r="P90" s="1524"/>
      <c r="Q90" s="1524"/>
      <c r="R90" s="1524"/>
      <c r="S90" s="1525"/>
      <c r="T90" s="71"/>
      <c r="U90" s="70"/>
      <c r="V90" s="1484" t="s">
        <v>903</v>
      </c>
      <c r="W90" s="1484"/>
      <c r="X90" s="1484"/>
      <c r="Y90" s="1484"/>
      <c r="Z90" s="1658"/>
      <c r="AA90" s="1659"/>
      <c r="AB90" s="1659"/>
      <c r="AC90" s="1659"/>
      <c r="AD90" s="1659"/>
      <c r="AE90" s="1659"/>
      <c r="AF90" s="1659"/>
      <c r="AG90" s="1659"/>
      <c r="AH90" s="1659"/>
      <c r="AI90" s="1659"/>
      <c r="AJ90" s="1659"/>
      <c r="AK90" s="1659"/>
      <c r="AL90" s="1660"/>
      <c r="AM90" s="71"/>
      <c r="AV90" s="470"/>
      <c r="AW90" s="470"/>
      <c r="BA90" s="471"/>
      <c r="BB90" s="470"/>
      <c r="BG90" s="471"/>
      <c r="BH90" s="470"/>
      <c r="BL90" s="471"/>
      <c r="BO90" s="470"/>
      <c r="BS90" s="471"/>
      <c r="BT90" s="470"/>
      <c r="BY90" s="471"/>
      <c r="BZ90" s="470"/>
      <c r="CD90" s="471"/>
      <c r="CE90" s="471"/>
    </row>
    <row r="91" spans="1:83" ht="4.5" customHeight="1" x14ac:dyDescent="0.2">
      <c r="A91" s="70"/>
      <c r="B91" s="1526"/>
      <c r="C91" s="1527"/>
      <c r="D91" s="1527"/>
      <c r="E91" s="1527"/>
      <c r="F91" s="1527"/>
      <c r="G91" s="1527"/>
      <c r="H91" s="1527"/>
      <c r="I91" s="1527"/>
      <c r="J91" s="1527"/>
      <c r="K91" s="1527"/>
      <c r="L91" s="1527"/>
      <c r="M91" s="1527"/>
      <c r="N91" s="1527"/>
      <c r="O91" s="1527"/>
      <c r="P91" s="1527"/>
      <c r="Q91" s="1527"/>
      <c r="R91" s="1527"/>
      <c r="S91" s="1528"/>
      <c r="T91" s="71"/>
      <c r="U91" s="70"/>
      <c r="V91" s="1484"/>
      <c r="W91" s="1484"/>
      <c r="X91" s="1484"/>
      <c r="Y91" s="1484"/>
      <c r="Z91" s="1658"/>
      <c r="AA91" s="1659"/>
      <c r="AB91" s="1659"/>
      <c r="AC91" s="1659"/>
      <c r="AD91" s="1659"/>
      <c r="AE91" s="1659"/>
      <c r="AF91" s="1659"/>
      <c r="AG91" s="1659"/>
      <c r="AH91" s="1659"/>
      <c r="AI91" s="1659"/>
      <c r="AJ91" s="1659"/>
      <c r="AK91" s="1659"/>
      <c r="AL91" s="1660"/>
      <c r="AM91" s="71"/>
      <c r="AV91" s="470"/>
      <c r="AW91" s="470"/>
      <c r="BA91" s="471"/>
      <c r="BB91" s="470"/>
      <c r="BG91" s="471"/>
      <c r="BH91" s="470"/>
      <c r="BL91" s="471"/>
      <c r="BO91" s="470"/>
      <c r="BS91" s="471"/>
      <c r="BT91" s="470"/>
      <c r="BY91" s="471"/>
      <c r="BZ91" s="470"/>
      <c r="CD91" s="471"/>
      <c r="CE91" s="471"/>
    </row>
    <row r="92" spans="1:83" ht="4.5" customHeight="1" x14ac:dyDescent="0.2">
      <c r="A92" s="70"/>
      <c r="B92" s="1526"/>
      <c r="C92" s="1527"/>
      <c r="D92" s="1527"/>
      <c r="E92" s="1527"/>
      <c r="F92" s="1527"/>
      <c r="G92" s="1527"/>
      <c r="H92" s="1527"/>
      <c r="I92" s="1527"/>
      <c r="J92" s="1527"/>
      <c r="K92" s="1527"/>
      <c r="L92" s="1527"/>
      <c r="M92" s="1527"/>
      <c r="N92" s="1527"/>
      <c r="O92" s="1527"/>
      <c r="P92" s="1527"/>
      <c r="Q92" s="1527"/>
      <c r="R92" s="1527"/>
      <c r="S92" s="1528"/>
      <c r="T92" s="71"/>
      <c r="U92" s="70"/>
      <c r="V92" s="73"/>
      <c r="W92" s="73"/>
      <c r="X92" s="73"/>
      <c r="Y92" s="73"/>
      <c r="Z92" s="1661"/>
      <c r="AA92" s="1662"/>
      <c r="AB92" s="1662"/>
      <c r="AC92" s="1662"/>
      <c r="AD92" s="1662"/>
      <c r="AE92" s="1662"/>
      <c r="AF92" s="1662"/>
      <c r="AG92" s="1662"/>
      <c r="AH92" s="1662"/>
      <c r="AI92" s="1662"/>
      <c r="AJ92" s="1662"/>
      <c r="AK92" s="1662"/>
      <c r="AL92" s="1663"/>
      <c r="AM92" s="71"/>
      <c r="AV92" s="470"/>
      <c r="AW92" s="470"/>
      <c r="BA92" s="471"/>
      <c r="BB92" s="470"/>
      <c r="BG92" s="471"/>
      <c r="BH92" s="470"/>
      <c r="BL92" s="471"/>
      <c r="BO92" s="470"/>
      <c r="BS92" s="471"/>
      <c r="BT92" s="470"/>
      <c r="BY92" s="471"/>
      <c r="BZ92" s="470"/>
      <c r="CD92" s="471"/>
      <c r="CE92" s="471"/>
    </row>
    <row r="93" spans="1:83" ht="3" customHeight="1" x14ac:dyDescent="0.2">
      <c r="A93" s="70"/>
      <c r="B93" s="1526"/>
      <c r="C93" s="1527"/>
      <c r="D93" s="1527"/>
      <c r="E93" s="1527"/>
      <c r="F93" s="1527"/>
      <c r="G93" s="1527"/>
      <c r="H93" s="1527"/>
      <c r="I93" s="1527"/>
      <c r="J93" s="1527"/>
      <c r="K93" s="1527"/>
      <c r="L93" s="1527"/>
      <c r="M93" s="1527"/>
      <c r="N93" s="1527"/>
      <c r="O93" s="1527"/>
      <c r="P93" s="1527"/>
      <c r="Q93" s="1527"/>
      <c r="R93" s="1527"/>
      <c r="S93" s="1528"/>
      <c r="T93" s="71"/>
      <c r="U93" s="70"/>
      <c r="V93" s="73"/>
      <c r="W93" s="73"/>
      <c r="X93" s="73"/>
      <c r="Y93" s="73"/>
      <c r="Z93" s="77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1"/>
      <c r="AV93" s="470"/>
      <c r="AW93" s="470"/>
      <c r="BA93" s="471"/>
      <c r="BB93" s="470"/>
      <c r="BG93" s="471"/>
      <c r="BH93" s="470"/>
      <c r="BL93" s="471"/>
      <c r="BO93" s="470"/>
      <c r="BS93" s="471"/>
      <c r="BT93" s="470"/>
      <c r="BY93" s="471"/>
      <c r="BZ93" s="470"/>
      <c r="CD93" s="471"/>
      <c r="CE93" s="471"/>
    </row>
    <row r="94" spans="1:83" ht="4.5" customHeight="1" x14ac:dyDescent="0.2">
      <c r="A94" s="70"/>
      <c r="B94" s="1526"/>
      <c r="C94" s="1527"/>
      <c r="D94" s="1527"/>
      <c r="E94" s="1527"/>
      <c r="F94" s="1527"/>
      <c r="G94" s="1527"/>
      <c r="H94" s="1527"/>
      <c r="I94" s="1527"/>
      <c r="J94" s="1527"/>
      <c r="K94" s="1527"/>
      <c r="L94" s="1527"/>
      <c r="M94" s="1527"/>
      <c r="N94" s="1527"/>
      <c r="O94" s="1527"/>
      <c r="P94" s="1527"/>
      <c r="Q94" s="1527"/>
      <c r="R94" s="1527"/>
      <c r="S94" s="1528"/>
      <c r="T94" s="71"/>
      <c r="U94" s="70"/>
      <c r="V94" s="1484" t="s">
        <v>1981</v>
      </c>
      <c r="W94" s="1484"/>
      <c r="X94" s="1484"/>
      <c r="Y94" s="1484"/>
      <c r="Z94" s="1484"/>
      <c r="AA94" s="1484"/>
      <c r="AB94" s="1484"/>
      <c r="AC94" s="1589" t="str">
        <f>INDEX('LŠZ H'!A$2:AL$999,U77,5)</f>
        <v>OM-H505</v>
      </c>
      <c r="AD94" s="1590"/>
      <c r="AE94" s="1590"/>
      <c r="AF94" s="1590"/>
      <c r="AG94" s="1590"/>
      <c r="AH94" s="1590"/>
      <c r="AI94" s="1590"/>
      <c r="AJ94" s="1590"/>
      <c r="AK94" s="1590"/>
      <c r="AL94" s="1591"/>
      <c r="AM94" s="71"/>
      <c r="AV94" s="470"/>
      <c r="AW94" s="472"/>
      <c r="AX94" s="473"/>
      <c r="AY94" s="473"/>
      <c r="AZ94" s="473"/>
      <c r="BA94" s="474"/>
      <c r="BB94" s="472"/>
      <c r="BC94" s="473"/>
      <c r="BD94" s="473"/>
      <c r="BE94" s="473"/>
      <c r="BF94" s="473"/>
      <c r="BG94" s="474"/>
      <c r="BH94" s="472"/>
      <c r="BI94" s="473"/>
      <c r="BJ94" s="473"/>
      <c r="BK94" s="473"/>
      <c r="BL94" s="474"/>
      <c r="BO94" s="472"/>
      <c r="BP94" s="473"/>
      <c r="BQ94" s="473"/>
      <c r="BR94" s="473"/>
      <c r="BS94" s="474"/>
      <c r="BT94" s="472"/>
      <c r="BU94" s="473"/>
      <c r="BV94" s="473"/>
      <c r="BW94" s="473"/>
      <c r="BX94" s="473"/>
      <c r="BY94" s="474"/>
      <c r="BZ94" s="472"/>
      <c r="CA94" s="473"/>
      <c r="CB94" s="473"/>
      <c r="CC94" s="473"/>
      <c r="CD94" s="474"/>
      <c r="CE94" s="471"/>
    </row>
    <row r="95" spans="1:83" ht="4.5" customHeight="1" x14ac:dyDescent="0.2">
      <c r="A95" s="70"/>
      <c r="B95" s="1526"/>
      <c r="C95" s="1527"/>
      <c r="D95" s="1527"/>
      <c r="E95" s="1527"/>
      <c r="F95" s="1527"/>
      <c r="G95" s="1527"/>
      <c r="H95" s="1527"/>
      <c r="I95" s="1527"/>
      <c r="J95" s="1527"/>
      <c r="K95" s="1527"/>
      <c r="L95" s="1527"/>
      <c r="M95" s="1527"/>
      <c r="N95" s="1527"/>
      <c r="O95" s="1527"/>
      <c r="P95" s="1527"/>
      <c r="Q95" s="1527"/>
      <c r="R95" s="1527"/>
      <c r="S95" s="1528"/>
      <c r="T95" s="71"/>
      <c r="U95" s="70"/>
      <c r="V95" s="1484"/>
      <c r="W95" s="1484"/>
      <c r="X95" s="1484"/>
      <c r="Y95" s="1484"/>
      <c r="Z95" s="1484"/>
      <c r="AA95" s="1484"/>
      <c r="AB95" s="1484"/>
      <c r="AC95" s="1592"/>
      <c r="AD95" s="1593"/>
      <c r="AE95" s="1593"/>
      <c r="AF95" s="1593"/>
      <c r="AG95" s="1593"/>
      <c r="AH95" s="1593"/>
      <c r="AI95" s="1593"/>
      <c r="AJ95" s="1593"/>
      <c r="AK95" s="1593"/>
      <c r="AL95" s="1594"/>
      <c r="AM95" s="71"/>
      <c r="AV95" s="470"/>
      <c r="CE95" s="471"/>
    </row>
    <row r="96" spans="1:83" ht="4.5" customHeight="1" x14ac:dyDescent="0.2">
      <c r="A96" s="70"/>
      <c r="B96" s="1526"/>
      <c r="C96" s="1527"/>
      <c r="D96" s="1527"/>
      <c r="E96" s="1527"/>
      <c r="F96" s="1527"/>
      <c r="G96" s="1527"/>
      <c r="H96" s="1527"/>
      <c r="I96" s="1527"/>
      <c r="J96" s="1527"/>
      <c r="K96" s="1527"/>
      <c r="L96" s="1527"/>
      <c r="M96" s="1527"/>
      <c r="N96" s="1527"/>
      <c r="O96" s="1527"/>
      <c r="P96" s="1527"/>
      <c r="Q96" s="1527"/>
      <c r="R96" s="1527"/>
      <c r="S96" s="1528"/>
      <c r="T96" s="71"/>
      <c r="U96" s="70"/>
      <c r="V96" s="467"/>
      <c r="W96" s="467"/>
      <c r="X96" s="467"/>
      <c r="Y96" s="467"/>
      <c r="Z96" s="467"/>
      <c r="AA96" s="467"/>
      <c r="AB96" s="467"/>
      <c r="AC96" s="1592"/>
      <c r="AD96" s="1593"/>
      <c r="AE96" s="1593"/>
      <c r="AF96" s="1593"/>
      <c r="AG96" s="1593"/>
      <c r="AH96" s="1593"/>
      <c r="AI96" s="1593"/>
      <c r="AJ96" s="1593"/>
      <c r="AK96" s="1593"/>
      <c r="AL96" s="1594"/>
      <c r="AM96" s="71"/>
      <c r="AV96" s="470"/>
      <c r="AW96" s="61"/>
      <c r="AX96" s="468"/>
      <c r="AY96" s="468"/>
      <c r="AZ96" s="468"/>
      <c r="BA96" s="469"/>
      <c r="BB96" s="1428" t="s">
        <v>5592</v>
      </c>
      <c r="BC96" s="1429"/>
      <c r="BD96" s="1429"/>
      <c r="BE96" s="1429"/>
      <c r="BF96" s="1429"/>
      <c r="BG96" s="1430"/>
      <c r="BH96" s="61"/>
      <c r="BI96" s="468"/>
      <c r="BJ96" s="468"/>
      <c r="BK96" s="468"/>
      <c r="BL96" s="469"/>
      <c r="BO96" s="61"/>
      <c r="BP96" s="468"/>
      <c r="BQ96" s="468"/>
      <c r="BR96" s="468"/>
      <c r="BS96" s="469"/>
      <c r="BT96" s="1428" t="s">
        <v>5592</v>
      </c>
      <c r="BU96" s="1429"/>
      <c r="BV96" s="1429"/>
      <c r="BW96" s="1429"/>
      <c r="BX96" s="1429"/>
      <c r="BY96" s="1430"/>
      <c r="BZ96" s="61"/>
      <c r="CA96" s="468"/>
      <c r="CB96" s="468"/>
      <c r="CC96" s="468"/>
      <c r="CD96" s="469"/>
      <c r="CE96" s="471"/>
    </row>
    <row r="97" spans="1:83" ht="4.5" customHeight="1" x14ac:dyDescent="0.2">
      <c r="A97" s="70"/>
      <c r="B97" s="1529"/>
      <c r="C97" s="1530"/>
      <c r="D97" s="1530"/>
      <c r="E97" s="1530"/>
      <c r="F97" s="1530"/>
      <c r="G97" s="1530"/>
      <c r="H97" s="1530"/>
      <c r="I97" s="1530"/>
      <c r="J97" s="1530"/>
      <c r="K97" s="1530"/>
      <c r="L97" s="1530"/>
      <c r="M97" s="1530"/>
      <c r="N97" s="1530"/>
      <c r="O97" s="1530"/>
      <c r="P97" s="1530"/>
      <c r="Q97" s="1530"/>
      <c r="R97" s="1530"/>
      <c r="S97" s="1531"/>
      <c r="T97" s="71"/>
      <c r="U97" s="70"/>
      <c r="V97" s="1484" t="s">
        <v>1982</v>
      </c>
      <c r="W97" s="1484"/>
      <c r="X97" s="1484"/>
      <c r="Y97" s="1484"/>
      <c r="Z97" s="1484"/>
      <c r="AA97" s="1484"/>
      <c r="AB97" s="1484"/>
      <c r="AC97" s="1592"/>
      <c r="AD97" s="1593"/>
      <c r="AE97" s="1593"/>
      <c r="AF97" s="1593"/>
      <c r="AG97" s="1593"/>
      <c r="AH97" s="1593"/>
      <c r="AI97" s="1593"/>
      <c r="AJ97" s="1593"/>
      <c r="AK97" s="1593"/>
      <c r="AL97" s="1594"/>
      <c r="AM97" s="71"/>
      <c r="AV97" s="470"/>
      <c r="AW97" s="470"/>
      <c r="BA97" s="471"/>
      <c r="BB97" s="1431"/>
      <c r="BC97" s="1432"/>
      <c r="BD97" s="1432"/>
      <c r="BE97" s="1432"/>
      <c r="BF97" s="1432"/>
      <c r="BG97" s="1433"/>
      <c r="BH97" s="470"/>
      <c r="BL97" s="471"/>
      <c r="BO97" s="470"/>
      <c r="BS97" s="471"/>
      <c r="BT97" s="1431"/>
      <c r="BU97" s="1432"/>
      <c r="BV97" s="1432"/>
      <c r="BW97" s="1432"/>
      <c r="BX97" s="1432"/>
      <c r="BY97" s="1433"/>
      <c r="BZ97" s="470"/>
      <c r="CD97" s="471"/>
      <c r="CE97" s="471"/>
    </row>
    <row r="98" spans="1:83" ht="3.75" customHeight="1" x14ac:dyDescent="0.2">
      <c r="A98" s="70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71"/>
      <c r="U98" s="70"/>
      <c r="V98" s="1484"/>
      <c r="W98" s="1484"/>
      <c r="X98" s="1484"/>
      <c r="Y98" s="1484"/>
      <c r="Z98" s="1484"/>
      <c r="AA98" s="1484"/>
      <c r="AB98" s="1484"/>
      <c r="AC98" s="1595"/>
      <c r="AD98" s="1596"/>
      <c r="AE98" s="1596"/>
      <c r="AF98" s="1596"/>
      <c r="AG98" s="1596"/>
      <c r="AH98" s="1596"/>
      <c r="AI98" s="1596"/>
      <c r="AJ98" s="1596"/>
      <c r="AK98" s="1596"/>
      <c r="AL98" s="1597"/>
      <c r="AM98" s="71"/>
      <c r="AV98" s="470"/>
      <c r="AW98" s="470"/>
      <c r="BA98" s="471"/>
      <c r="BB98" s="1431"/>
      <c r="BC98" s="1432"/>
      <c r="BD98" s="1432"/>
      <c r="BE98" s="1432"/>
      <c r="BF98" s="1432"/>
      <c r="BG98" s="1433"/>
      <c r="BH98" s="470"/>
      <c r="BL98" s="471"/>
      <c r="BO98" s="470"/>
      <c r="BS98" s="471"/>
      <c r="BT98" s="1431"/>
      <c r="BU98" s="1432"/>
      <c r="BV98" s="1432"/>
      <c r="BW98" s="1432"/>
      <c r="BX98" s="1432"/>
      <c r="BY98" s="1433"/>
      <c r="BZ98" s="470"/>
      <c r="CD98" s="471"/>
      <c r="CE98" s="471"/>
    </row>
    <row r="99" spans="1:83" ht="3.75" customHeight="1" x14ac:dyDescent="0.2">
      <c r="A99" s="70"/>
      <c r="B99" s="1143" t="s">
        <v>2255</v>
      </c>
      <c r="C99" s="1144"/>
      <c r="D99" s="1144"/>
      <c r="E99" s="1144"/>
      <c r="F99" s="1144"/>
      <c r="G99" s="1144"/>
      <c r="H99" s="1145"/>
      <c r="I99" s="1143" t="s">
        <v>2273</v>
      </c>
      <c r="J99" s="1144"/>
      <c r="K99" s="1144"/>
      <c r="L99" s="1145"/>
      <c r="M99" s="1152" t="s">
        <v>2274</v>
      </c>
      <c r="N99" s="1532"/>
      <c r="O99" s="1532"/>
      <c r="P99" s="1533"/>
      <c r="Q99" s="1152" t="s">
        <v>2275</v>
      </c>
      <c r="R99" s="1532"/>
      <c r="S99" s="1533"/>
      <c r="T99" s="71"/>
      <c r="U99" s="70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1"/>
      <c r="AV99" s="470"/>
      <c r="AW99" s="1411" t="s">
        <v>2073</v>
      </c>
      <c r="AX99" s="1412"/>
      <c r="AY99" s="1412"/>
      <c r="AZ99" s="1412"/>
      <c r="BA99" s="1413"/>
      <c r="BB99" s="1414" t="s">
        <v>2075</v>
      </c>
      <c r="BC99" s="1412"/>
      <c r="BD99" s="1412"/>
      <c r="BE99" s="1412"/>
      <c r="BF99" s="1412"/>
      <c r="BG99" s="1413"/>
      <c r="BH99" s="1411" t="s">
        <v>2074</v>
      </c>
      <c r="BI99" s="1412"/>
      <c r="BJ99" s="1412"/>
      <c r="BK99" s="1412"/>
      <c r="BL99" s="1413"/>
      <c r="BO99" s="1411" t="s">
        <v>2073</v>
      </c>
      <c r="BP99" s="1412"/>
      <c r="BQ99" s="1412"/>
      <c r="BR99" s="1412"/>
      <c r="BS99" s="1413"/>
      <c r="BT99" s="1414" t="s">
        <v>2075</v>
      </c>
      <c r="BU99" s="1412"/>
      <c r="BV99" s="1412"/>
      <c r="BW99" s="1412"/>
      <c r="BX99" s="1412"/>
      <c r="BY99" s="1413"/>
      <c r="BZ99" s="1411" t="s">
        <v>2074</v>
      </c>
      <c r="CA99" s="1412"/>
      <c r="CB99" s="1412"/>
      <c r="CC99" s="1412"/>
      <c r="CD99" s="1413"/>
      <c r="CE99" s="471"/>
    </row>
    <row r="100" spans="1:83" ht="4.5" customHeight="1" x14ac:dyDescent="0.2">
      <c r="A100" s="70"/>
      <c r="B100" s="1146"/>
      <c r="C100" s="1147"/>
      <c r="D100" s="1147"/>
      <c r="E100" s="1147"/>
      <c r="F100" s="1147"/>
      <c r="G100" s="1147"/>
      <c r="H100" s="1148"/>
      <c r="I100" s="1146"/>
      <c r="J100" s="1147"/>
      <c r="K100" s="1147"/>
      <c r="L100" s="1148"/>
      <c r="M100" s="1534"/>
      <c r="N100" s="1535"/>
      <c r="O100" s="1535"/>
      <c r="P100" s="1536"/>
      <c r="Q100" s="1534"/>
      <c r="R100" s="1535"/>
      <c r="S100" s="1536"/>
      <c r="T100" s="71"/>
      <c r="U100" s="70"/>
      <c r="V100" s="1484" t="s">
        <v>2253</v>
      </c>
      <c r="W100" s="1484"/>
      <c r="X100" s="1484"/>
      <c r="Y100" s="1484"/>
      <c r="Z100" s="1484"/>
      <c r="AA100" s="1484"/>
      <c r="AB100" s="1484"/>
      <c r="AC100" s="1649" t="str">
        <f>CONCATENATE(INDEX('LŠZ H'!A$2:AI$999,U77,11),"                                                                                                          ",INDEX('LŠZ H'!A$2:AI$999,U77,24),", ",INDEX('LŠZ H'!A$2:AI$999,U77,25),"                                               ",INDEX('LŠZ H'!A$2:AI$999,U77,12))</f>
        <v>Ing. Juraj SLADKÝ                                                                                                          2, 25                                               42508</v>
      </c>
      <c r="AD100" s="1650"/>
      <c r="AE100" s="1650"/>
      <c r="AF100" s="1650"/>
      <c r="AG100" s="1650"/>
      <c r="AH100" s="1650"/>
      <c r="AI100" s="1650"/>
      <c r="AJ100" s="1650"/>
      <c r="AK100" s="1650"/>
      <c r="AL100" s="1651"/>
      <c r="AM100" s="71"/>
      <c r="AV100" s="470"/>
      <c r="AW100" s="1414"/>
      <c r="AX100" s="1412"/>
      <c r="AY100" s="1412"/>
      <c r="AZ100" s="1412"/>
      <c r="BA100" s="1413"/>
      <c r="BB100" s="1414"/>
      <c r="BC100" s="1412"/>
      <c r="BD100" s="1412"/>
      <c r="BE100" s="1412"/>
      <c r="BF100" s="1412"/>
      <c r="BG100" s="1413"/>
      <c r="BH100" s="1414"/>
      <c r="BI100" s="1412"/>
      <c r="BJ100" s="1412"/>
      <c r="BK100" s="1412"/>
      <c r="BL100" s="1413"/>
      <c r="BO100" s="1414"/>
      <c r="BP100" s="1412"/>
      <c r="BQ100" s="1412"/>
      <c r="BR100" s="1412"/>
      <c r="BS100" s="1413"/>
      <c r="BT100" s="1414"/>
      <c r="BU100" s="1412"/>
      <c r="BV100" s="1412"/>
      <c r="BW100" s="1412"/>
      <c r="BX100" s="1412"/>
      <c r="BY100" s="1413"/>
      <c r="BZ100" s="1414"/>
      <c r="CA100" s="1412"/>
      <c r="CB100" s="1412"/>
      <c r="CC100" s="1412"/>
      <c r="CD100" s="1413"/>
      <c r="CE100" s="471"/>
    </row>
    <row r="101" spans="1:83" ht="3.75" customHeight="1" x14ac:dyDescent="0.2">
      <c r="A101" s="70"/>
      <c r="B101" s="1149"/>
      <c r="C101" s="1150"/>
      <c r="D101" s="1150"/>
      <c r="E101" s="1150"/>
      <c r="F101" s="1150"/>
      <c r="G101" s="1150"/>
      <c r="H101" s="1151"/>
      <c r="I101" s="1149"/>
      <c r="J101" s="1150"/>
      <c r="K101" s="1150"/>
      <c r="L101" s="1151"/>
      <c r="M101" s="1537"/>
      <c r="N101" s="1538"/>
      <c r="O101" s="1538"/>
      <c r="P101" s="1539"/>
      <c r="Q101" s="1537"/>
      <c r="R101" s="1538"/>
      <c r="S101" s="1539"/>
      <c r="T101" s="71"/>
      <c r="U101" s="70"/>
      <c r="V101" s="1484"/>
      <c r="W101" s="1484"/>
      <c r="X101" s="1484"/>
      <c r="Y101" s="1484"/>
      <c r="Z101" s="1484"/>
      <c r="AA101" s="1484"/>
      <c r="AB101" s="1484"/>
      <c r="AC101" s="1652"/>
      <c r="AD101" s="1653"/>
      <c r="AE101" s="1653"/>
      <c r="AF101" s="1653"/>
      <c r="AG101" s="1653"/>
      <c r="AH101" s="1653"/>
      <c r="AI101" s="1653"/>
      <c r="AJ101" s="1653"/>
      <c r="AK101" s="1653"/>
      <c r="AL101" s="1654"/>
      <c r="AM101" s="71"/>
      <c r="AV101" s="470"/>
      <c r="AW101" s="1415"/>
      <c r="AX101" s="1416"/>
      <c r="AY101" s="1416"/>
      <c r="AZ101" s="1416"/>
      <c r="BA101" s="1417"/>
      <c r="BB101" s="1415"/>
      <c r="BC101" s="1416"/>
      <c r="BD101" s="1416"/>
      <c r="BE101" s="1416"/>
      <c r="BF101" s="1416"/>
      <c r="BG101" s="1417"/>
      <c r="BH101" s="1415"/>
      <c r="BI101" s="1416"/>
      <c r="BJ101" s="1416"/>
      <c r="BK101" s="1416"/>
      <c r="BL101" s="1417"/>
      <c r="BO101" s="1415"/>
      <c r="BP101" s="1416"/>
      <c r="BQ101" s="1416"/>
      <c r="BR101" s="1416"/>
      <c r="BS101" s="1417"/>
      <c r="BT101" s="1415"/>
      <c r="BU101" s="1416"/>
      <c r="BV101" s="1416"/>
      <c r="BW101" s="1416"/>
      <c r="BX101" s="1416"/>
      <c r="BY101" s="1417"/>
      <c r="BZ101" s="1415"/>
      <c r="CA101" s="1416"/>
      <c r="CB101" s="1416"/>
      <c r="CC101" s="1416"/>
      <c r="CD101" s="1417"/>
      <c r="CE101" s="471"/>
    </row>
    <row r="102" spans="1:83" ht="4.5" customHeight="1" x14ac:dyDescent="0.2">
      <c r="A102" s="70"/>
      <c r="B102" s="1604" t="s">
        <v>626</v>
      </c>
      <c r="C102" s="1605"/>
      <c r="D102" s="1605"/>
      <c r="E102" s="1605"/>
      <c r="F102" s="1605"/>
      <c r="G102" s="1605"/>
      <c r="H102" s="1606"/>
      <c r="I102" s="1222">
        <f>INDEX('LŠZ H'!A$2:AI$999,U77,29)</f>
        <v>134</v>
      </c>
      <c r="J102" s="1223"/>
      <c r="K102" s="1223"/>
      <c r="L102" s="1224"/>
      <c r="M102" s="1486">
        <f>INDEX('LŠZ H'!A$2:AI$999,U77,31)</f>
        <v>26</v>
      </c>
      <c r="N102" s="1487"/>
      <c r="O102" s="1487"/>
      <c r="P102" s="1488"/>
      <c r="Q102" s="1486">
        <f>INDEX('LŠZ H'!A$2:AI$999,U77,33)</f>
        <v>85</v>
      </c>
      <c r="R102" s="1487"/>
      <c r="S102" s="1488"/>
      <c r="T102" s="71"/>
      <c r="U102" s="70"/>
      <c r="V102" s="1484" t="s">
        <v>2254</v>
      </c>
      <c r="W102" s="1484"/>
      <c r="X102" s="1484"/>
      <c r="Y102" s="1484"/>
      <c r="Z102" s="1484"/>
      <c r="AA102" s="1484"/>
      <c r="AB102" s="1484"/>
      <c r="AC102" s="1652"/>
      <c r="AD102" s="1653"/>
      <c r="AE102" s="1653"/>
      <c r="AF102" s="1653"/>
      <c r="AG102" s="1653"/>
      <c r="AH102" s="1653"/>
      <c r="AI102" s="1653"/>
      <c r="AJ102" s="1653"/>
      <c r="AK102" s="1653"/>
      <c r="AL102" s="1654"/>
      <c r="AM102" s="71"/>
      <c r="AV102" s="470"/>
      <c r="AW102" s="61"/>
      <c r="AX102" s="468"/>
      <c r="AY102" s="468"/>
      <c r="AZ102" s="468"/>
      <c r="BA102" s="469"/>
      <c r="BB102" s="61"/>
      <c r="BC102" s="468"/>
      <c r="BD102" s="468"/>
      <c r="BE102" s="468"/>
      <c r="BF102" s="468"/>
      <c r="BG102" s="469"/>
      <c r="BH102" s="61"/>
      <c r="BI102" s="468"/>
      <c r="BJ102" s="468"/>
      <c r="BK102" s="468"/>
      <c r="BL102" s="469"/>
      <c r="BO102" s="61"/>
      <c r="BP102" s="468"/>
      <c r="BQ102" s="468"/>
      <c r="BR102" s="468"/>
      <c r="BS102" s="469"/>
      <c r="BT102" s="61"/>
      <c r="BU102" s="468"/>
      <c r="BV102" s="468"/>
      <c r="BW102" s="468"/>
      <c r="BX102" s="468"/>
      <c r="BY102" s="469"/>
      <c r="BZ102" s="61"/>
      <c r="CA102" s="468"/>
      <c r="CB102" s="468"/>
      <c r="CC102" s="468"/>
      <c r="CD102" s="469"/>
      <c r="CE102" s="471"/>
    </row>
    <row r="103" spans="1:83" ht="4.5" customHeight="1" x14ac:dyDescent="0.2">
      <c r="A103" s="70"/>
      <c r="B103" s="1607"/>
      <c r="C103" s="1608"/>
      <c r="D103" s="1608"/>
      <c r="E103" s="1608"/>
      <c r="F103" s="1608"/>
      <c r="G103" s="1608"/>
      <c r="H103" s="1609"/>
      <c r="I103" s="1225"/>
      <c r="J103" s="1226"/>
      <c r="K103" s="1226"/>
      <c r="L103" s="1227"/>
      <c r="M103" s="1489"/>
      <c r="N103" s="1490"/>
      <c r="O103" s="1490"/>
      <c r="P103" s="1491"/>
      <c r="Q103" s="1489"/>
      <c r="R103" s="1490"/>
      <c r="S103" s="1491"/>
      <c r="T103" s="71"/>
      <c r="U103" s="70"/>
      <c r="V103" s="1484"/>
      <c r="W103" s="1484"/>
      <c r="X103" s="1484"/>
      <c r="Y103" s="1484"/>
      <c r="Z103" s="1484"/>
      <c r="AA103" s="1484"/>
      <c r="AB103" s="1484"/>
      <c r="AC103" s="1652"/>
      <c r="AD103" s="1653"/>
      <c r="AE103" s="1653"/>
      <c r="AF103" s="1653"/>
      <c r="AG103" s="1653"/>
      <c r="AH103" s="1653"/>
      <c r="AI103" s="1653"/>
      <c r="AJ103" s="1653"/>
      <c r="AK103" s="1653"/>
      <c r="AL103" s="1654"/>
      <c r="AM103" s="71"/>
      <c r="AV103" s="470"/>
      <c r="AW103" s="470"/>
      <c r="BA103" s="471"/>
      <c r="BB103" s="470"/>
      <c r="BG103" s="471"/>
      <c r="BH103" s="470"/>
      <c r="BL103" s="471"/>
      <c r="BO103" s="470"/>
      <c r="BS103" s="471"/>
      <c r="BT103" s="470"/>
      <c r="BY103" s="471"/>
      <c r="BZ103" s="470"/>
      <c r="CD103" s="471"/>
      <c r="CE103" s="471"/>
    </row>
    <row r="104" spans="1:83" ht="3" customHeight="1" x14ac:dyDescent="0.2">
      <c r="A104" s="70"/>
      <c r="B104" s="1610"/>
      <c r="C104" s="1611"/>
      <c r="D104" s="1611"/>
      <c r="E104" s="1611"/>
      <c r="F104" s="1611"/>
      <c r="G104" s="1611"/>
      <c r="H104" s="1612"/>
      <c r="I104" s="1228"/>
      <c r="J104" s="1229"/>
      <c r="K104" s="1229"/>
      <c r="L104" s="1230"/>
      <c r="M104" s="1492"/>
      <c r="N104" s="1493"/>
      <c r="O104" s="1493"/>
      <c r="P104" s="1494"/>
      <c r="Q104" s="1492"/>
      <c r="R104" s="1493"/>
      <c r="S104" s="1494"/>
      <c r="T104" s="71"/>
      <c r="U104" s="70"/>
      <c r="V104" s="73"/>
      <c r="W104" s="73"/>
      <c r="X104" s="73"/>
      <c r="Y104" s="73"/>
      <c r="Z104" s="73"/>
      <c r="AA104" s="73"/>
      <c r="AB104" s="73"/>
      <c r="AC104" s="1652"/>
      <c r="AD104" s="1653"/>
      <c r="AE104" s="1653"/>
      <c r="AF104" s="1653"/>
      <c r="AG104" s="1653"/>
      <c r="AH104" s="1653"/>
      <c r="AI104" s="1653"/>
      <c r="AJ104" s="1653"/>
      <c r="AK104" s="1653"/>
      <c r="AL104" s="1654"/>
      <c r="AM104" s="71"/>
      <c r="AV104" s="470"/>
      <c r="AW104" s="470"/>
      <c r="BA104" s="471"/>
      <c r="BB104" s="470"/>
      <c r="BG104" s="471"/>
      <c r="BH104" s="470"/>
      <c r="BL104" s="471"/>
      <c r="BO104" s="470"/>
      <c r="BS104" s="471"/>
      <c r="BT104" s="470"/>
      <c r="BY104" s="471"/>
      <c r="BZ104" s="470"/>
      <c r="CD104" s="471"/>
      <c r="CE104" s="471"/>
    </row>
    <row r="105" spans="1:83" ht="4.5" customHeight="1" x14ac:dyDescent="0.2">
      <c r="A105" s="70"/>
      <c r="B105" s="1094" t="s">
        <v>2126</v>
      </c>
      <c r="C105" s="1095"/>
      <c r="D105" s="1095"/>
      <c r="E105" s="1095"/>
      <c r="F105" s="1095"/>
      <c r="G105" s="1095"/>
      <c r="H105" s="1096"/>
      <c r="I105" s="1214" t="s">
        <v>1445</v>
      </c>
      <c r="J105" s="1095"/>
      <c r="K105" s="1095"/>
      <c r="L105" s="1096"/>
      <c r="M105" s="1214" t="s">
        <v>1443</v>
      </c>
      <c r="N105" s="1095"/>
      <c r="O105" s="1095"/>
      <c r="P105" s="1096"/>
      <c r="Q105" s="1214" t="s">
        <v>100</v>
      </c>
      <c r="R105" s="1095"/>
      <c r="S105" s="1096"/>
      <c r="T105" s="71"/>
      <c r="U105" s="70"/>
      <c r="V105" s="1484" t="s">
        <v>2256</v>
      </c>
      <c r="W105" s="1484"/>
      <c r="X105" s="1484"/>
      <c r="Y105" s="1484"/>
      <c r="Z105" s="1484"/>
      <c r="AA105" s="1484"/>
      <c r="AB105" s="1484"/>
      <c r="AC105" s="1652"/>
      <c r="AD105" s="1653"/>
      <c r="AE105" s="1653"/>
      <c r="AF105" s="1653"/>
      <c r="AG105" s="1653"/>
      <c r="AH105" s="1653"/>
      <c r="AI105" s="1653"/>
      <c r="AJ105" s="1653"/>
      <c r="AK105" s="1653"/>
      <c r="AL105" s="1654"/>
      <c r="AM105" s="71"/>
      <c r="AV105" s="470"/>
      <c r="AW105" s="470"/>
      <c r="BA105" s="471"/>
      <c r="BB105" s="470"/>
      <c r="BG105" s="471"/>
      <c r="BH105" s="470"/>
      <c r="BL105" s="471"/>
      <c r="BO105" s="470"/>
      <c r="BS105" s="471"/>
      <c r="BT105" s="470"/>
      <c r="BY105" s="471"/>
      <c r="BZ105" s="470"/>
      <c r="CD105" s="471"/>
      <c r="CE105" s="471"/>
    </row>
    <row r="106" spans="1:83" ht="3" customHeight="1" x14ac:dyDescent="0.2">
      <c r="A106" s="70"/>
      <c r="B106" s="1097"/>
      <c r="C106" s="1098"/>
      <c r="D106" s="1098"/>
      <c r="E106" s="1098"/>
      <c r="F106" s="1098"/>
      <c r="G106" s="1098"/>
      <c r="H106" s="1099"/>
      <c r="I106" s="1097"/>
      <c r="J106" s="1098"/>
      <c r="K106" s="1098"/>
      <c r="L106" s="1099"/>
      <c r="M106" s="1097"/>
      <c r="N106" s="1098"/>
      <c r="O106" s="1098"/>
      <c r="P106" s="1099"/>
      <c r="Q106" s="1097"/>
      <c r="R106" s="1098"/>
      <c r="S106" s="1099"/>
      <c r="T106" s="71"/>
      <c r="U106" s="70"/>
      <c r="V106" s="1484"/>
      <c r="W106" s="1484"/>
      <c r="X106" s="1484"/>
      <c r="Y106" s="1484"/>
      <c r="Z106" s="1484"/>
      <c r="AA106" s="1484"/>
      <c r="AB106" s="1484"/>
      <c r="AC106" s="1652"/>
      <c r="AD106" s="1653"/>
      <c r="AE106" s="1653"/>
      <c r="AF106" s="1653"/>
      <c r="AG106" s="1653"/>
      <c r="AH106" s="1653"/>
      <c r="AI106" s="1653"/>
      <c r="AJ106" s="1653"/>
      <c r="AK106" s="1653"/>
      <c r="AL106" s="1654"/>
      <c r="AM106" s="71"/>
      <c r="AV106" s="470"/>
      <c r="AW106" s="470"/>
      <c r="BA106" s="471"/>
      <c r="BB106" s="470"/>
      <c r="BG106" s="471"/>
      <c r="BH106" s="470"/>
      <c r="BL106" s="471"/>
      <c r="BO106" s="470"/>
      <c r="BS106" s="471"/>
      <c r="BT106" s="470"/>
      <c r="BY106" s="471"/>
      <c r="BZ106" s="470"/>
      <c r="CD106" s="471"/>
      <c r="CE106" s="471"/>
    </row>
    <row r="107" spans="1:83" ht="4.5" customHeight="1" x14ac:dyDescent="0.2">
      <c r="A107" s="70"/>
      <c r="B107" s="1100"/>
      <c r="C107" s="1101"/>
      <c r="D107" s="1101"/>
      <c r="E107" s="1101"/>
      <c r="F107" s="1101"/>
      <c r="G107" s="1101"/>
      <c r="H107" s="1102"/>
      <c r="I107" s="1100"/>
      <c r="J107" s="1101"/>
      <c r="K107" s="1101"/>
      <c r="L107" s="1102"/>
      <c r="M107" s="1100"/>
      <c r="N107" s="1101"/>
      <c r="O107" s="1101"/>
      <c r="P107" s="1102"/>
      <c r="Q107" s="1100"/>
      <c r="R107" s="1101"/>
      <c r="S107" s="1102"/>
      <c r="T107" s="71"/>
      <c r="U107" s="70"/>
      <c r="V107" s="1484" t="s">
        <v>2257</v>
      </c>
      <c r="W107" s="1484"/>
      <c r="X107" s="1484"/>
      <c r="Y107" s="1484"/>
      <c r="Z107" s="1484"/>
      <c r="AA107" s="1484"/>
      <c r="AB107" s="1484"/>
      <c r="AC107" s="1652"/>
      <c r="AD107" s="1653"/>
      <c r="AE107" s="1653"/>
      <c r="AF107" s="1653"/>
      <c r="AG107" s="1653"/>
      <c r="AH107" s="1653"/>
      <c r="AI107" s="1653"/>
      <c r="AJ107" s="1653"/>
      <c r="AK107" s="1653"/>
      <c r="AL107" s="1654"/>
      <c r="AM107" s="71"/>
      <c r="AV107" s="470"/>
      <c r="AW107" s="470"/>
      <c r="BA107" s="471"/>
      <c r="BB107" s="470"/>
      <c r="BG107" s="471"/>
      <c r="BH107" s="470"/>
      <c r="BL107" s="471"/>
      <c r="BO107" s="470"/>
      <c r="BS107" s="471"/>
      <c r="BT107" s="470"/>
      <c r="BY107" s="471"/>
      <c r="BZ107" s="470"/>
      <c r="CD107" s="471"/>
      <c r="CE107" s="471"/>
    </row>
    <row r="108" spans="1:83" ht="4.5" customHeight="1" x14ac:dyDescent="0.2">
      <c r="A108" s="70"/>
      <c r="B108" s="1514" t="s">
        <v>1273</v>
      </c>
      <c r="C108" s="1515"/>
      <c r="D108" s="1515"/>
      <c r="E108" s="1515"/>
      <c r="F108" s="1515"/>
      <c r="G108" s="1515"/>
      <c r="H108" s="1516"/>
      <c r="I108" s="1085">
        <f>INDEX('LŠZ H'!A$2:AI$999,U77,35)</f>
        <v>0</v>
      </c>
      <c r="J108" s="1086"/>
      <c r="K108" s="1086"/>
      <c r="L108" s="1087"/>
      <c r="M108" s="1085" t="e">
        <f>INDEX('LŠZ H'!A$2:AI$999,U77,36)</f>
        <v>#REF!</v>
      </c>
      <c r="N108" s="1086"/>
      <c r="O108" s="1086"/>
      <c r="P108" s="1087"/>
      <c r="Q108" s="1085" t="e">
        <f>INDEX('LŠZ H'!A$2:AI$999,U77,37)</f>
        <v>#REF!</v>
      </c>
      <c r="R108" s="1086"/>
      <c r="S108" s="1087"/>
      <c r="T108" s="71"/>
      <c r="U108" s="70"/>
      <c r="V108" s="1484"/>
      <c r="W108" s="1484"/>
      <c r="X108" s="1484"/>
      <c r="Y108" s="1484"/>
      <c r="Z108" s="1484"/>
      <c r="AA108" s="1484"/>
      <c r="AB108" s="1484"/>
      <c r="AC108" s="1652"/>
      <c r="AD108" s="1653"/>
      <c r="AE108" s="1653"/>
      <c r="AF108" s="1653"/>
      <c r="AG108" s="1653"/>
      <c r="AH108" s="1653"/>
      <c r="AI108" s="1653"/>
      <c r="AJ108" s="1653"/>
      <c r="AK108" s="1653"/>
      <c r="AL108" s="1654"/>
      <c r="AM108" s="71"/>
      <c r="AV108" s="470"/>
      <c r="AW108" s="470"/>
      <c r="BA108" s="471"/>
      <c r="BB108" s="470"/>
      <c r="BG108" s="471"/>
      <c r="BH108" s="470"/>
      <c r="BL108" s="471"/>
      <c r="BO108" s="470"/>
      <c r="BS108" s="471"/>
      <c r="BT108" s="470"/>
      <c r="BY108" s="471"/>
      <c r="BZ108" s="470"/>
      <c r="CD108" s="471"/>
      <c r="CE108" s="471"/>
    </row>
    <row r="109" spans="1:83" ht="3" customHeight="1" x14ac:dyDescent="0.2">
      <c r="A109" s="70"/>
      <c r="B109" s="1517"/>
      <c r="C109" s="1518"/>
      <c r="D109" s="1518"/>
      <c r="E109" s="1518"/>
      <c r="F109" s="1518"/>
      <c r="G109" s="1518"/>
      <c r="H109" s="1519"/>
      <c r="I109" s="1088"/>
      <c r="J109" s="1089"/>
      <c r="K109" s="1089"/>
      <c r="L109" s="1090"/>
      <c r="M109" s="1088"/>
      <c r="N109" s="1089"/>
      <c r="O109" s="1089"/>
      <c r="P109" s="1090"/>
      <c r="Q109" s="1088"/>
      <c r="R109" s="1089"/>
      <c r="S109" s="1090"/>
      <c r="T109" s="71"/>
      <c r="U109" s="70"/>
      <c r="V109" s="83"/>
      <c r="W109" s="73"/>
      <c r="X109" s="73"/>
      <c r="Y109" s="73"/>
      <c r="Z109" s="73"/>
      <c r="AA109" s="73"/>
      <c r="AB109" s="73"/>
      <c r="AC109" s="1655"/>
      <c r="AD109" s="1656"/>
      <c r="AE109" s="1656"/>
      <c r="AF109" s="1656"/>
      <c r="AG109" s="1656"/>
      <c r="AH109" s="1656"/>
      <c r="AI109" s="1656"/>
      <c r="AJ109" s="1656"/>
      <c r="AK109" s="1656"/>
      <c r="AL109" s="1657"/>
      <c r="AM109" s="71"/>
      <c r="AV109" s="470"/>
      <c r="AW109" s="470"/>
      <c r="BA109" s="471"/>
      <c r="BB109" s="470"/>
      <c r="BG109" s="471"/>
      <c r="BH109" s="470"/>
      <c r="BL109" s="471"/>
      <c r="BO109" s="470"/>
      <c r="BS109" s="471"/>
      <c r="BT109" s="470"/>
      <c r="BY109" s="471"/>
      <c r="BZ109" s="470"/>
      <c r="CD109" s="471"/>
      <c r="CE109" s="471"/>
    </row>
    <row r="110" spans="1:83" ht="4.5" customHeight="1" x14ac:dyDescent="0.2">
      <c r="A110" s="70"/>
      <c r="B110" s="1520"/>
      <c r="C110" s="1521"/>
      <c r="D110" s="1521"/>
      <c r="E110" s="1521"/>
      <c r="F110" s="1521"/>
      <c r="G110" s="1521"/>
      <c r="H110" s="1522"/>
      <c r="I110" s="1091"/>
      <c r="J110" s="1092"/>
      <c r="K110" s="1092"/>
      <c r="L110" s="1093"/>
      <c r="M110" s="1091"/>
      <c r="N110" s="1092"/>
      <c r="O110" s="1092"/>
      <c r="P110" s="1093"/>
      <c r="Q110" s="1091"/>
      <c r="R110" s="1092"/>
      <c r="S110" s="1093"/>
      <c r="T110" s="71"/>
      <c r="U110" s="70"/>
      <c r="V110" s="1484" t="s">
        <v>627</v>
      </c>
      <c r="W110" s="1484"/>
      <c r="X110" s="1484"/>
      <c r="Y110" s="1484"/>
      <c r="Z110" s="1484"/>
      <c r="AA110" s="1484"/>
      <c r="AB110" s="1559"/>
      <c r="AC110" s="1560">
        <f>INDEX('LŠZ H'!A$2:AI$999,U77,13)</f>
        <v>45055</v>
      </c>
      <c r="AD110" s="1561"/>
      <c r="AE110" s="1561"/>
      <c r="AF110" s="1561"/>
      <c r="AG110" s="1561"/>
      <c r="AH110" s="1561"/>
      <c r="AI110" s="1561"/>
      <c r="AJ110" s="1561"/>
      <c r="AK110" s="1561"/>
      <c r="AL110" s="1562"/>
      <c r="AM110" s="71"/>
      <c r="AV110" s="470"/>
      <c r="AW110" s="470"/>
      <c r="BA110" s="471"/>
      <c r="BB110" s="470"/>
      <c r="BG110" s="471"/>
      <c r="BH110" s="470"/>
      <c r="BL110" s="471"/>
      <c r="BO110" s="470"/>
      <c r="BS110" s="471"/>
      <c r="BT110" s="470"/>
      <c r="BY110" s="471"/>
      <c r="BZ110" s="470"/>
      <c r="CD110" s="471"/>
      <c r="CE110" s="471"/>
    </row>
    <row r="111" spans="1:83" ht="4.5" customHeight="1" x14ac:dyDescent="0.2">
      <c r="A111" s="70"/>
      <c r="B111" s="1495" t="s">
        <v>630</v>
      </c>
      <c r="C111" s="1496"/>
      <c r="D111" s="1496"/>
      <c r="E111" s="1497"/>
      <c r="F111" s="1214">
        <f>INDEX('LŠZ H'!A$2:AI$999,U77,18)</f>
        <v>44325</v>
      </c>
      <c r="G111" s="1190"/>
      <c r="H111" s="1214" t="s">
        <v>631</v>
      </c>
      <c r="I111" s="1190"/>
      <c r="J111" s="1504" t="str">
        <f>INDEX('LŠZ H'!A$2:AI$999,U77,7)</f>
        <v>15589</v>
      </c>
      <c r="K111" s="1505"/>
      <c r="L111" s="1505"/>
      <c r="M111" s="1505"/>
      <c r="N111" s="1505"/>
      <c r="O111" s="1505"/>
      <c r="P111" s="1506"/>
      <c r="Q111" s="1188">
        <f>INDEX('LŠZ H'!A$2:AI$999,U77,15)</f>
        <v>45055</v>
      </c>
      <c r="R111" s="1189"/>
      <c r="S111" s="1190"/>
      <c r="T111" s="71"/>
      <c r="U111" s="70"/>
      <c r="V111" s="1484"/>
      <c r="W111" s="1484"/>
      <c r="X111" s="1484"/>
      <c r="Y111" s="1484"/>
      <c r="Z111" s="1484"/>
      <c r="AA111" s="1484"/>
      <c r="AB111" s="1559"/>
      <c r="AC111" s="1563"/>
      <c r="AD111" s="1484"/>
      <c r="AE111" s="1484"/>
      <c r="AF111" s="1484"/>
      <c r="AG111" s="1484"/>
      <c r="AH111" s="1484"/>
      <c r="AI111" s="1484"/>
      <c r="AJ111" s="1484"/>
      <c r="AK111" s="1484"/>
      <c r="AL111" s="1559"/>
      <c r="AM111" s="71"/>
      <c r="AV111" s="470"/>
      <c r="AW111" s="470"/>
      <c r="BA111" s="471"/>
      <c r="BB111" s="470"/>
      <c r="BG111" s="471"/>
      <c r="BH111" s="470"/>
      <c r="BL111" s="471"/>
      <c r="BO111" s="470"/>
      <c r="BS111" s="471"/>
      <c r="BT111" s="470"/>
      <c r="BY111" s="471"/>
      <c r="BZ111" s="470"/>
      <c r="CD111" s="471"/>
      <c r="CE111" s="471"/>
    </row>
    <row r="112" spans="1:83" ht="4.5" customHeight="1" x14ac:dyDescent="0.2">
      <c r="A112" s="70"/>
      <c r="B112" s="1498"/>
      <c r="C112" s="1499"/>
      <c r="D112" s="1499"/>
      <c r="E112" s="1500"/>
      <c r="F112" s="1191"/>
      <c r="G112" s="1193"/>
      <c r="H112" s="1191"/>
      <c r="I112" s="1193"/>
      <c r="J112" s="1507"/>
      <c r="K112" s="1508"/>
      <c r="L112" s="1508"/>
      <c r="M112" s="1508"/>
      <c r="N112" s="1508"/>
      <c r="O112" s="1508"/>
      <c r="P112" s="1509"/>
      <c r="Q112" s="1191"/>
      <c r="R112" s="1192"/>
      <c r="S112" s="1193"/>
      <c r="T112" s="71"/>
      <c r="U112" s="70"/>
      <c r="V112" s="1484" t="s">
        <v>628</v>
      </c>
      <c r="W112" s="1484"/>
      <c r="X112" s="1484"/>
      <c r="Y112" s="1484"/>
      <c r="Z112" s="1484"/>
      <c r="AA112" s="1484"/>
      <c r="AB112" s="1484"/>
      <c r="AC112" s="1563"/>
      <c r="AD112" s="1484"/>
      <c r="AE112" s="1484"/>
      <c r="AF112" s="1484"/>
      <c r="AG112" s="1484"/>
      <c r="AH112" s="1484"/>
      <c r="AI112" s="1484"/>
      <c r="AJ112" s="1484"/>
      <c r="AK112" s="1484"/>
      <c r="AL112" s="1559"/>
      <c r="AM112" s="71"/>
      <c r="AV112" s="470"/>
      <c r="AW112" s="472"/>
      <c r="AX112" s="473"/>
      <c r="AY112" s="473"/>
      <c r="AZ112" s="473"/>
      <c r="BA112" s="474"/>
      <c r="BB112" s="472"/>
      <c r="BC112" s="473"/>
      <c r="BD112" s="473"/>
      <c r="BE112" s="473"/>
      <c r="BF112" s="473"/>
      <c r="BG112" s="474"/>
      <c r="BH112" s="472"/>
      <c r="BI112" s="473"/>
      <c r="BJ112" s="473"/>
      <c r="BK112" s="473"/>
      <c r="BL112" s="474"/>
      <c r="BO112" s="472"/>
      <c r="BP112" s="473"/>
      <c r="BQ112" s="473"/>
      <c r="BR112" s="473"/>
      <c r="BS112" s="474"/>
      <c r="BT112" s="472"/>
      <c r="BU112" s="473"/>
      <c r="BV112" s="473"/>
      <c r="BW112" s="473"/>
      <c r="BX112" s="473"/>
      <c r="BY112" s="474"/>
      <c r="BZ112" s="472"/>
      <c r="CA112" s="473"/>
      <c r="CB112" s="473"/>
      <c r="CC112" s="473"/>
      <c r="CD112" s="474"/>
      <c r="CE112" s="471"/>
    </row>
    <row r="113" spans="1:83" ht="4.5" customHeight="1" x14ac:dyDescent="0.2">
      <c r="A113" s="70"/>
      <c r="B113" s="1501"/>
      <c r="C113" s="1502"/>
      <c r="D113" s="1502"/>
      <c r="E113" s="1503"/>
      <c r="F113" s="1194"/>
      <c r="G113" s="1196"/>
      <c r="H113" s="1194"/>
      <c r="I113" s="1196"/>
      <c r="J113" s="1510"/>
      <c r="K113" s="1511"/>
      <c r="L113" s="1511"/>
      <c r="M113" s="1511"/>
      <c r="N113" s="1511"/>
      <c r="O113" s="1511"/>
      <c r="P113" s="1512"/>
      <c r="Q113" s="1194"/>
      <c r="R113" s="1195"/>
      <c r="S113" s="1196"/>
      <c r="T113" s="71"/>
      <c r="U113" s="70"/>
      <c r="V113" s="1484"/>
      <c r="W113" s="1484"/>
      <c r="X113" s="1484"/>
      <c r="Y113" s="1484"/>
      <c r="Z113" s="1484"/>
      <c r="AA113" s="1484"/>
      <c r="AB113" s="1484"/>
      <c r="AC113" s="1564"/>
      <c r="AD113" s="1565"/>
      <c r="AE113" s="1565"/>
      <c r="AF113" s="1565"/>
      <c r="AG113" s="1565"/>
      <c r="AH113" s="1565"/>
      <c r="AI113" s="1565"/>
      <c r="AJ113" s="1565"/>
      <c r="AK113" s="1565"/>
      <c r="AL113" s="1566"/>
      <c r="AM113" s="71"/>
      <c r="AV113" s="470"/>
      <c r="CE113" s="471"/>
    </row>
    <row r="114" spans="1:83" ht="3" customHeight="1" x14ac:dyDescent="0.2">
      <c r="A114" s="84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6"/>
      <c r="U114" s="84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6"/>
      <c r="AV114" s="472"/>
      <c r="AW114" s="473"/>
      <c r="AX114" s="473"/>
      <c r="AY114" s="473"/>
      <c r="AZ114" s="473"/>
      <c r="BA114" s="473"/>
      <c r="BB114" s="473"/>
      <c r="BC114" s="473"/>
      <c r="BD114" s="473"/>
      <c r="BE114" s="473"/>
      <c r="BF114" s="473"/>
      <c r="BG114" s="473"/>
      <c r="BH114" s="473"/>
      <c r="BI114" s="473"/>
      <c r="BJ114" s="473"/>
      <c r="BK114" s="473"/>
      <c r="BL114" s="473"/>
      <c r="BM114" s="473"/>
      <c r="BN114" s="473"/>
      <c r="BO114" s="473"/>
      <c r="BP114" s="473"/>
      <c r="BQ114" s="473"/>
      <c r="BR114" s="473"/>
      <c r="BS114" s="473"/>
      <c r="BT114" s="473"/>
      <c r="BU114" s="473"/>
      <c r="BV114" s="473"/>
      <c r="BW114" s="473"/>
      <c r="BX114" s="473"/>
      <c r="BY114" s="473"/>
      <c r="BZ114" s="473"/>
      <c r="CA114" s="473"/>
      <c r="CB114" s="473"/>
      <c r="CC114" s="473"/>
      <c r="CD114" s="473"/>
      <c r="CE114" s="474"/>
    </row>
    <row r="115" spans="1:83" ht="4.5" customHeight="1" x14ac:dyDescent="0.2">
      <c r="A115" s="64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1">
        <v>501</v>
      </c>
      <c r="V115" s="468"/>
      <c r="W115" s="468"/>
      <c r="X115" s="468"/>
      <c r="Y115" s="468"/>
      <c r="Z115" s="1548" t="s">
        <v>6480</v>
      </c>
      <c r="AA115" s="1549"/>
      <c r="AB115" s="1549"/>
      <c r="AC115" s="1549"/>
      <c r="AD115" s="1549"/>
      <c r="AE115" s="1549"/>
      <c r="AF115" s="1549"/>
      <c r="AG115" s="1549"/>
      <c r="AH115" s="1549"/>
      <c r="AI115" s="1549"/>
      <c r="AJ115" s="1549"/>
      <c r="AK115" s="1549"/>
      <c r="AL115" s="1549"/>
      <c r="AM115" s="1550"/>
      <c r="AV115" s="61"/>
      <c r="AW115" s="476"/>
      <c r="AX115" s="476"/>
      <c r="AY115" s="476"/>
      <c r="AZ115" s="476"/>
      <c r="BA115" s="476"/>
      <c r="BB115" s="476"/>
      <c r="BC115" s="476"/>
      <c r="BD115" s="476"/>
      <c r="BE115" s="476"/>
      <c r="BF115" s="476"/>
      <c r="BG115" s="476"/>
      <c r="BH115" s="476"/>
      <c r="BI115" s="476"/>
      <c r="BJ115" s="476"/>
      <c r="BK115" s="476"/>
      <c r="BL115" s="476"/>
      <c r="BM115" s="468"/>
      <c r="BN115" s="468"/>
      <c r="BO115" s="468"/>
      <c r="BP115" s="468"/>
      <c r="BQ115" s="468"/>
      <c r="BR115" s="468"/>
      <c r="BS115" s="468"/>
      <c r="BT115" s="468"/>
      <c r="BU115" s="468"/>
      <c r="BV115" s="468"/>
      <c r="BW115" s="468"/>
      <c r="BX115" s="468"/>
      <c r="BY115" s="468"/>
      <c r="BZ115" s="468"/>
      <c r="CA115" s="468"/>
      <c r="CB115" s="468"/>
      <c r="CC115" s="468"/>
      <c r="CD115" s="468"/>
      <c r="CE115" s="469"/>
    </row>
    <row r="116" spans="1:83" ht="4.5" customHeight="1" x14ac:dyDescent="0.2">
      <c r="A116" s="70"/>
      <c r="B116" s="1513" t="s">
        <v>2098</v>
      </c>
      <c r="C116" s="1513"/>
      <c r="D116" s="1513"/>
      <c r="E116" s="1513"/>
      <c r="F116" s="1513"/>
      <c r="G116" s="1513"/>
      <c r="H116" s="1513"/>
      <c r="I116" s="1513"/>
      <c r="J116" s="1513"/>
      <c r="K116" s="1513"/>
      <c r="L116" s="1513"/>
      <c r="M116" s="1513"/>
      <c r="N116" s="1513"/>
      <c r="O116" s="1513"/>
      <c r="P116" s="1513"/>
      <c r="Q116" s="1513"/>
      <c r="R116" s="1513"/>
      <c r="S116" s="1513"/>
      <c r="T116" s="71"/>
      <c r="U116" s="470"/>
      <c r="Z116" s="1546"/>
      <c r="AA116" s="1546"/>
      <c r="AB116" s="1546"/>
      <c r="AC116" s="1546"/>
      <c r="AD116" s="1546"/>
      <c r="AE116" s="1546"/>
      <c r="AF116" s="1546"/>
      <c r="AG116" s="1546"/>
      <c r="AH116" s="1546"/>
      <c r="AI116" s="1546"/>
      <c r="AJ116" s="1546"/>
      <c r="AK116" s="1546"/>
      <c r="AL116" s="1546"/>
      <c r="AM116" s="1547"/>
      <c r="AV116" s="470"/>
      <c r="AW116" s="61"/>
      <c r="AX116" s="468"/>
      <c r="AY116" s="468"/>
      <c r="AZ116" s="468"/>
      <c r="BA116" s="469"/>
      <c r="BB116" s="1428" t="s">
        <v>5592</v>
      </c>
      <c r="BC116" s="1429"/>
      <c r="BD116" s="1429"/>
      <c r="BE116" s="1429"/>
      <c r="BF116" s="1429"/>
      <c r="BG116" s="1430"/>
      <c r="BH116" s="61"/>
      <c r="BI116" s="468"/>
      <c r="BJ116" s="468"/>
      <c r="BK116" s="468"/>
      <c r="BL116" s="469"/>
      <c r="BO116" s="61"/>
      <c r="BP116" s="468"/>
      <c r="BQ116" s="468"/>
      <c r="BR116" s="468"/>
      <c r="BS116" s="469"/>
      <c r="BT116" s="1428" t="s">
        <v>5592</v>
      </c>
      <c r="BU116" s="1429"/>
      <c r="BV116" s="1429"/>
      <c r="BW116" s="1429"/>
      <c r="BX116" s="1429"/>
      <c r="BY116" s="1430"/>
      <c r="BZ116" s="61"/>
      <c r="CA116" s="468"/>
      <c r="CB116" s="468"/>
      <c r="CC116" s="468"/>
      <c r="CD116" s="469"/>
      <c r="CE116" s="471"/>
    </row>
    <row r="117" spans="1:83" ht="3.75" customHeight="1" x14ac:dyDescent="0.2">
      <c r="A117" s="70"/>
      <c r="B117" s="1513"/>
      <c r="C117" s="1513"/>
      <c r="D117" s="1513"/>
      <c r="E117" s="1513"/>
      <c r="F117" s="1513"/>
      <c r="G117" s="1513"/>
      <c r="H117" s="1513"/>
      <c r="I117" s="1513"/>
      <c r="J117" s="1513"/>
      <c r="K117" s="1513"/>
      <c r="L117" s="1513"/>
      <c r="M117" s="1513"/>
      <c r="N117" s="1513"/>
      <c r="O117" s="1513"/>
      <c r="P117" s="1513"/>
      <c r="Q117" s="1513"/>
      <c r="R117" s="1513"/>
      <c r="S117" s="1513"/>
      <c r="T117" s="71"/>
      <c r="U117" s="470"/>
      <c r="Z117" s="1546"/>
      <c r="AA117" s="1546"/>
      <c r="AB117" s="1546"/>
      <c r="AC117" s="1546"/>
      <c r="AD117" s="1546"/>
      <c r="AE117" s="1546"/>
      <c r="AF117" s="1546"/>
      <c r="AG117" s="1546"/>
      <c r="AH117" s="1546"/>
      <c r="AI117" s="1546"/>
      <c r="AJ117" s="1546"/>
      <c r="AK117" s="1546"/>
      <c r="AL117" s="1546"/>
      <c r="AM117" s="1547"/>
      <c r="AV117" s="470"/>
      <c r="AW117" s="470"/>
      <c r="BA117" s="471"/>
      <c r="BB117" s="1431"/>
      <c r="BC117" s="1432"/>
      <c r="BD117" s="1432"/>
      <c r="BE117" s="1432"/>
      <c r="BF117" s="1432"/>
      <c r="BG117" s="1433"/>
      <c r="BH117" s="470"/>
      <c r="BL117" s="471"/>
      <c r="BO117" s="470"/>
      <c r="BS117" s="471"/>
      <c r="BT117" s="1431"/>
      <c r="BU117" s="1432"/>
      <c r="BV117" s="1432"/>
      <c r="BW117" s="1432"/>
      <c r="BX117" s="1432"/>
      <c r="BY117" s="1433"/>
      <c r="BZ117" s="470"/>
      <c r="CD117" s="471"/>
      <c r="CE117" s="471"/>
    </row>
    <row r="118" spans="1:83" ht="4.5" customHeight="1" x14ac:dyDescent="0.2">
      <c r="A118" s="70"/>
      <c r="B118" s="1513"/>
      <c r="C118" s="1513"/>
      <c r="D118" s="1513"/>
      <c r="E118" s="1513"/>
      <c r="F118" s="1513"/>
      <c r="G118" s="1513"/>
      <c r="H118" s="1513"/>
      <c r="I118" s="1513"/>
      <c r="J118" s="1513"/>
      <c r="K118" s="1513"/>
      <c r="L118" s="1513"/>
      <c r="M118" s="1513"/>
      <c r="N118" s="1513"/>
      <c r="O118" s="1513"/>
      <c r="P118" s="1513"/>
      <c r="Q118" s="1513"/>
      <c r="R118" s="1513"/>
      <c r="S118" s="1513"/>
      <c r="T118" s="71"/>
      <c r="U118" s="470"/>
      <c r="V118" s="1241" t="s">
        <v>6479</v>
      </c>
      <c r="W118" s="1557"/>
      <c r="X118" s="1557"/>
      <c r="Y118" s="1557"/>
      <c r="Z118" s="1557"/>
      <c r="AA118" s="1557"/>
      <c r="AB118" s="1557"/>
      <c r="AC118" s="1557"/>
      <c r="AD118" s="1557"/>
      <c r="AE118" s="1557"/>
      <c r="AF118" s="1557"/>
      <c r="AG118" s="1557"/>
      <c r="AH118" s="1557"/>
      <c r="AI118" s="1557"/>
      <c r="AJ118" s="1557"/>
      <c r="AK118" s="1557"/>
      <c r="AL118" s="1557"/>
      <c r="AM118" s="1528"/>
      <c r="AV118" s="470"/>
      <c r="AW118" s="1411" t="s">
        <v>2073</v>
      </c>
      <c r="AX118" s="1412"/>
      <c r="AY118" s="1412"/>
      <c r="AZ118" s="1412"/>
      <c r="BA118" s="1413"/>
      <c r="BB118" s="1431"/>
      <c r="BC118" s="1432"/>
      <c r="BD118" s="1432"/>
      <c r="BE118" s="1432"/>
      <c r="BF118" s="1432"/>
      <c r="BG118" s="1433"/>
      <c r="BH118" s="1411" t="s">
        <v>2074</v>
      </c>
      <c r="BI118" s="1412"/>
      <c r="BJ118" s="1412"/>
      <c r="BK118" s="1412"/>
      <c r="BL118" s="1413"/>
      <c r="BO118" s="1411" t="s">
        <v>2073</v>
      </c>
      <c r="BP118" s="1412"/>
      <c r="BQ118" s="1412"/>
      <c r="BR118" s="1412"/>
      <c r="BS118" s="1413"/>
      <c r="BT118" s="1431"/>
      <c r="BU118" s="1432"/>
      <c r="BV118" s="1432"/>
      <c r="BW118" s="1432"/>
      <c r="BX118" s="1432"/>
      <c r="BY118" s="1433"/>
      <c r="BZ118" s="1411" t="s">
        <v>2074</v>
      </c>
      <c r="CA118" s="1412"/>
      <c r="CB118" s="1412"/>
      <c r="CC118" s="1412"/>
      <c r="CD118" s="1413"/>
      <c r="CE118" s="471"/>
    </row>
    <row r="119" spans="1:83" ht="4.5" customHeight="1" x14ac:dyDescent="0.2">
      <c r="A119" s="70"/>
      <c r="B119" s="1513"/>
      <c r="C119" s="1513"/>
      <c r="D119" s="1513"/>
      <c r="E119" s="1513"/>
      <c r="F119" s="1513"/>
      <c r="G119" s="1513"/>
      <c r="H119" s="1513"/>
      <c r="I119" s="1513"/>
      <c r="J119" s="1513"/>
      <c r="K119" s="1513"/>
      <c r="L119" s="1513"/>
      <c r="M119" s="1513"/>
      <c r="N119" s="1513"/>
      <c r="O119" s="1513"/>
      <c r="P119" s="1513"/>
      <c r="Q119" s="1513"/>
      <c r="R119" s="1513"/>
      <c r="S119" s="1513"/>
      <c r="T119" s="71"/>
      <c r="U119" s="470"/>
      <c r="V119" s="1557"/>
      <c r="W119" s="1557"/>
      <c r="X119" s="1557"/>
      <c r="Y119" s="1557"/>
      <c r="Z119" s="1557"/>
      <c r="AA119" s="1557"/>
      <c r="AB119" s="1557"/>
      <c r="AC119" s="1557"/>
      <c r="AD119" s="1557"/>
      <c r="AE119" s="1557"/>
      <c r="AF119" s="1557"/>
      <c r="AG119" s="1557"/>
      <c r="AH119" s="1557"/>
      <c r="AI119" s="1557"/>
      <c r="AJ119" s="1557"/>
      <c r="AK119" s="1557"/>
      <c r="AL119" s="1557"/>
      <c r="AM119" s="1528"/>
      <c r="AV119" s="470"/>
      <c r="AW119" s="1414"/>
      <c r="AX119" s="1412"/>
      <c r="AY119" s="1412"/>
      <c r="AZ119" s="1412"/>
      <c r="BA119" s="1413"/>
      <c r="BB119" s="1411" t="s">
        <v>2075</v>
      </c>
      <c r="BC119" s="1412"/>
      <c r="BD119" s="1412"/>
      <c r="BE119" s="1412"/>
      <c r="BF119" s="1412"/>
      <c r="BG119" s="1413"/>
      <c r="BH119" s="1414"/>
      <c r="BI119" s="1412"/>
      <c r="BJ119" s="1412"/>
      <c r="BK119" s="1412"/>
      <c r="BL119" s="1413"/>
      <c r="BO119" s="1414"/>
      <c r="BP119" s="1412"/>
      <c r="BQ119" s="1412"/>
      <c r="BR119" s="1412"/>
      <c r="BS119" s="1413"/>
      <c r="BT119" s="1411" t="s">
        <v>2075</v>
      </c>
      <c r="BU119" s="1412"/>
      <c r="BV119" s="1412"/>
      <c r="BW119" s="1412"/>
      <c r="BX119" s="1412"/>
      <c r="BY119" s="1413"/>
      <c r="BZ119" s="1414"/>
      <c r="CA119" s="1412"/>
      <c r="CB119" s="1412"/>
      <c r="CC119" s="1412"/>
      <c r="CD119" s="1413"/>
      <c r="CE119" s="471"/>
    </row>
    <row r="120" spans="1:83" ht="4.5" customHeight="1" x14ac:dyDescent="0.2">
      <c r="A120" s="70"/>
      <c r="B120" s="1513"/>
      <c r="C120" s="1513"/>
      <c r="D120" s="1513"/>
      <c r="E120" s="1513"/>
      <c r="F120" s="1513"/>
      <c r="G120" s="1513"/>
      <c r="H120" s="1513"/>
      <c r="I120" s="1513"/>
      <c r="J120" s="1513"/>
      <c r="K120" s="1513"/>
      <c r="L120" s="1513"/>
      <c r="M120" s="1513"/>
      <c r="N120" s="1513"/>
      <c r="O120" s="1513"/>
      <c r="P120" s="1513"/>
      <c r="Q120" s="1513"/>
      <c r="R120" s="1513"/>
      <c r="S120" s="1513"/>
      <c r="T120" s="71"/>
      <c r="U120" s="1442" t="s">
        <v>662</v>
      </c>
      <c r="V120" s="1443"/>
      <c r="W120" s="1443"/>
      <c r="X120" s="1443"/>
      <c r="Y120" s="1443"/>
      <c r="Z120" s="1443"/>
      <c r="AA120" s="1443"/>
      <c r="AB120" s="1443"/>
      <c r="AC120" s="1443"/>
      <c r="AD120" s="1443"/>
      <c r="AE120" s="1443"/>
      <c r="AF120" s="1443"/>
      <c r="AG120" s="1443"/>
      <c r="AH120" s="1443"/>
      <c r="AI120" s="1443"/>
      <c r="AJ120" s="1443"/>
      <c r="AK120" s="1443"/>
      <c r="AL120" s="1443"/>
      <c r="AM120" s="1444"/>
      <c r="AV120" s="470"/>
      <c r="AW120" s="1415"/>
      <c r="AX120" s="1416"/>
      <c r="AY120" s="1416"/>
      <c r="AZ120" s="1416"/>
      <c r="BA120" s="1417"/>
      <c r="BB120" s="1415"/>
      <c r="BC120" s="1416"/>
      <c r="BD120" s="1416"/>
      <c r="BE120" s="1416"/>
      <c r="BF120" s="1416"/>
      <c r="BG120" s="1417"/>
      <c r="BH120" s="1415"/>
      <c r="BI120" s="1416"/>
      <c r="BJ120" s="1416"/>
      <c r="BK120" s="1416"/>
      <c r="BL120" s="1417"/>
      <c r="BO120" s="1415"/>
      <c r="BP120" s="1416"/>
      <c r="BQ120" s="1416"/>
      <c r="BR120" s="1416"/>
      <c r="BS120" s="1417"/>
      <c r="BT120" s="1415"/>
      <c r="BU120" s="1416"/>
      <c r="BV120" s="1416"/>
      <c r="BW120" s="1416"/>
      <c r="BX120" s="1416"/>
      <c r="BY120" s="1417"/>
      <c r="BZ120" s="1415"/>
      <c r="CA120" s="1416"/>
      <c r="CB120" s="1416"/>
      <c r="CC120" s="1416"/>
      <c r="CD120" s="1417"/>
      <c r="CE120" s="471"/>
    </row>
    <row r="121" spans="1:83" ht="4.5" customHeight="1" x14ac:dyDescent="0.2">
      <c r="A121" s="70"/>
      <c r="B121" s="1513"/>
      <c r="C121" s="1513"/>
      <c r="D121" s="1513"/>
      <c r="E121" s="1513"/>
      <c r="F121" s="1513"/>
      <c r="G121" s="1513"/>
      <c r="H121" s="1513"/>
      <c r="I121" s="1513"/>
      <c r="J121" s="1513"/>
      <c r="K121" s="1513"/>
      <c r="L121" s="1513"/>
      <c r="M121" s="1513"/>
      <c r="N121" s="1513"/>
      <c r="O121" s="1513"/>
      <c r="P121" s="1513"/>
      <c r="Q121" s="1513"/>
      <c r="R121" s="1513"/>
      <c r="S121" s="1513"/>
      <c r="T121" s="71"/>
      <c r="U121" s="1445"/>
      <c r="V121" s="1443"/>
      <c r="W121" s="1443"/>
      <c r="X121" s="1443"/>
      <c r="Y121" s="1443"/>
      <c r="Z121" s="1443"/>
      <c r="AA121" s="1443"/>
      <c r="AB121" s="1443"/>
      <c r="AC121" s="1443"/>
      <c r="AD121" s="1443"/>
      <c r="AE121" s="1443"/>
      <c r="AF121" s="1443"/>
      <c r="AG121" s="1443"/>
      <c r="AH121" s="1443"/>
      <c r="AI121" s="1443"/>
      <c r="AJ121" s="1443"/>
      <c r="AK121" s="1443"/>
      <c r="AL121" s="1443"/>
      <c r="AM121" s="1444"/>
      <c r="AV121" s="470"/>
      <c r="AW121" s="61"/>
      <c r="AX121" s="468"/>
      <c r="AY121" s="468"/>
      <c r="AZ121" s="468"/>
      <c r="BA121" s="469"/>
      <c r="BB121" s="61"/>
      <c r="BC121" s="468"/>
      <c r="BD121" s="468"/>
      <c r="BE121" s="468"/>
      <c r="BF121" s="468"/>
      <c r="BG121" s="469"/>
      <c r="BH121" s="61"/>
      <c r="BI121" s="468"/>
      <c r="BJ121" s="468"/>
      <c r="BK121" s="468"/>
      <c r="BL121" s="469"/>
      <c r="BO121" s="61"/>
      <c r="BP121" s="468"/>
      <c r="BQ121" s="468"/>
      <c r="BR121" s="468"/>
      <c r="BS121" s="469"/>
      <c r="BT121" s="61"/>
      <c r="BU121" s="468"/>
      <c r="BV121" s="468"/>
      <c r="BW121" s="468"/>
      <c r="BX121" s="468"/>
      <c r="BY121" s="469"/>
      <c r="BZ121" s="61"/>
      <c r="CA121" s="468"/>
      <c r="CB121" s="468"/>
      <c r="CC121" s="468"/>
      <c r="CD121" s="469"/>
      <c r="CE121" s="471"/>
    </row>
    <row r="122" spans="1:83" ht="4.5" customHeight="1" x14ac:dyDescent="0.2">
      <c r="A122" s="70"/>
      <c r="B122" s="1513"/>
      <c r="C122" s="1513"/>
      <c r="D122" s="1513"/>
      <c r="E122" s="1513"/>
      <c r="F122" s="1513"/>
      <c r="G122" s="1513"/>
      <c r="H122" s="1513"/>
      <c r="I122" s="1513"/>
      <c r="J122" s="1513"/>
      <c r="K122" s="1513"/>
      <c r="L122" s="1513"/>
      <c r="M122" s="1513"/>
      <c r="N122" s="1513"/>
      <c r="O122" s="1513"/>
      <c r="P122" s="1513"/>
      <c r="Q122" s="1513"/>
      <c r="R122" s="1513"/>
      <c r="S122" s="1513"/>
      <c r="T122" s="71"/>
      <c r="U122" s="1240" t="s">
        <v>6478</v>
      </c>
      <c r="V122" s="1241"/>
      <c r="W122" s="1241"/>
      <c r="X122" s="1241"/>
      <c r="Y122" s="1241"/>
      <c r="Z122" s="1241"/>
      <c r="AA122" s="1241"/>
      <c r="AB122" s="1241"/>
      <c r="AC122" s="1241"/>
      <c r="AD122" s="1241"/>
      <c r="AE122" s="1241"/>
      <c r="AF122" s="1241"/>
      <c r="AG122" s="1241"/>
      <c r="AH122" s="1241"/>
      <c r="AI122" s="1241"/>
      <c r="AJ122" s="1241"/>
      <c r="AK122" s="1443" t="str">
        <f>CONCATENATE("*",INDEX('LŠZ H'!A$2:AI$999,U115,17))</f>
        <v>*1983</v>
      </c>
      <c r="AL122" s="1546"/>
      <c r="AM122" s="1547"/>
      <c r="AV122" s="470"/>
      <c r="AW122" s="470"/>
      <c r="BA122" s="471"/>
      <c r="BB122" s="470"/>
      <c r="BG122" s="471"/>
      <c r="BH122" s="470"/>
      <c r="BL122" s="471"/>
      <c r="BO122" s="470"/>
      <c r="BS122" s="471"/>
      <c r="BT122" s="470"/>
      <c r="BY122" s="471"/>
      <c r="BZ122" s="470"/>
      <c r="CD122" s="471"/>
      <c r="CE122" s="471"/>
    </row>
    <row r="123" spans="1:83" ht="5.25" customHeight="1" x14ac:dyDescent="0.2">
      <c r="A123" s="70"/>
      <c r="B123" s="1513"/>
      <c r="C123" s="1513"/>
      <c r="D123" s="1513"/>
      <c r="E123" s="1513"/>
      <c r="F123" s="1513"/>
      <c r="G123" s="1513"/>
      <c r="H123" s="1513"/>
      <c r="I123" s="1513"/>
      <c r="J123" s="1513"/>
      <c r="K123" s="1513"/>
      <c r="L123" s="1513"/>
      <c r="M123" s="1513"/>
      <c r="N123" s="1513"/>
      <c r="O123" s="1513"/>
      <c r="P123" s="1513"/>
      <c r="Q123" s="1513"/>
      <c r="R123" s="1513"/>
      <c r="S123" s="1513"/>
      <c r="T123" s="71"/>
      <c r="U123" s="1240"/>
      <c r="V123" s="1241"/>
      <c r="W123" s="1241"/>
      <c r="X123" s="1241"/>
      <c r="Y123" s="1241"/>
      <c r="Z123" s="1241"/>
      <c r="AA123" s="1241"/>
      <c r="AB123" s="1241"/>
      <c r="AC123" s="1241"/>
      <c r="AD123" s="1241"/>
      <c r="AE123" s="1241"/>
      <c r="AF123" s="1241"/>
      <c r="AG123" s="1241"/>
      <c r="AH123" s="1241"/>
      <c r="AI123" s="1241"/>
      <c r="AJ123" s="1241"/>
      <c r="AK123" s="1546"/>
      <c r="AL123" s="1546"/>
      <c r="AM123" s="1547"/>
      <c r="AV123" s="470"/>
      <c r="AW123" s="470"/>
      <c r="BA123" s="471"/>
      <c r="BB123" s="470"/>
      <c r="BG123" s="471"/>
      <c r="BH123" s="470"/>
      <c r="BL123" s="471"/>
      <c r="BO123" s="470"/>
      <c r="BS123" s="471"/>
      <c r="BT123" s="470"/>
      <c r="BY123" s="471"/>
      <c r="BZ123" s="470"/>
      <c r="CD123" s="471"/>
      <c r="CE123" s="471"/>
    </row>
    <row r="124" spans="1:83" ht="3" customHeight="1" x14ac:dyDescent="0.2">
      <c r="A124" s="70"/>
      <c r="B124" s="1484" t="s">
        <v>2121</v>
      </c>
      <c r="C124" s="1485"/>
      <c r="D124" s="1485"/>
      <c r="E124" s="1485"/>
      <c r="F124" s="1485"/>
      <c r="G124" s="1485"/>
      <c r="H124" s="1485"/>
      <c r="I124" s="1485"/>
      <c r="J124" s="1485"/>
      <c r="K124" s="1485"/>
      <c r="L124" s="1485"/>
      <c r="M124" s="1485"/>
      <c r="N124" s="1485"/>
      <c r="P124" s="1640">
        <f>INDEX('LŠZ H'!A$2:AI$999,U115,28)</f>
        <v>0</v>
      </c>
      <c r="Q124" s="1641"/>
      <c r="R124" s="1641"/>
      <c r="S124" s="1642"/>
      <c r="T124" s="71"/>
      <c r="U124" s="470"/>
      <c r="V124" s="475"/>
      <c r="W124" s="475"/>
      <c r="X124" s="475"/>
      <c r="Y124" s="475"/>
      <c r="Z124" s="475"/>
      <c r="AA124" s="475"/>
      <c r="AB124" s="475"/>
      <c r="AC124" s="475"/>
      <c r="AD124" s="475"/>
      <c r="AE124" s="475"/>
      <c r="AF124" s="475"/>
      <c r="AG124" s="475"/>
      <c r="AH124" s="475"/>
      <c r="AI124" s="475"/>
      <c r="AJ124" s="475"/>
      <c r="AK124" s="475"/>
      <c r="AL124" s="475"/>
      <c r="AM124" s="471"/>
      <c r="AV124" s="470"/>
      <c r="AW124" s="470"/>
      <c r="BA124" s="471"/>
      <c r="BB124" s="470"/>
      <c r="BG124" s="471"/>
      <c r="BH124" s="470"/>
      <c r="BL124" s="471"/>
      <c r="BO124" s="470"/>
      <c r="BS124" s="471"/>
      <c r="BT124" s="470"/>
      <c r="BY124" s="471"/>
      <c r="BZ124" s="470"/>
      <c r="CD124" s="471"/>
      <c r="CE124" s="471"/>
    </row>
    <row r="125" spans="1:83" ht="4.5" customHeight="1" x14ac:dyDescent="0.2">
      <c r="A125" s="70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78"/>
      <c r="P125" s="1643"/>
      <c r="Q125" s="1644"/>
      <c r="R125" s="1644"/>
      <c r="S125" s="1645"/>
      <c r="T125" s="71"/>
      <c r="U125" s="70"/>
      <c r="V125" s="1558" t="s">
        <v>2286</v>
      </c>
      <c r="W125" s="1558"/>
      <c r="X125" s="1558"/>
      <c r="Y125" s="1558"/>
      <c r="Z125" s="1551" t="str">
        <f>IF(INDEX('LŠZ H'!A$2:AI1134,U115,2)="ZK"," Závesný klzák / ZK / Hang glider / HG /",(CONCATENATE("Motorový závesný klzák/Powered Hangglider/MZK/PHG/RWL",INDEX('LŠZ H'!A$2:AI1134,U115,38),"/")))</f>
        <v xml:space="preserve"> Závesný klzák / ZK / Hang glider / HG /</v>
      </c>
      <c r="AA125" s="1552"/>
      <c r="AB125" s="1552"/>
      <c r="AC125" s="1552"/>
      <c r="AD125" s="1552"/>
      <c r="AE125" s="1552"/>
      <c r="AF125" s="1552"/>
      <c r="AG125" s="1552"/>
      <c r="AH125" s="1552"/>
      <c r="AI125" s="1552"/>
      <c r="AJ125" s="1552"/>
      <c r="AK125" s="1552"/>
      <c r="AL125" s="1553"/>
      <c r="AM125" s="71"/>
      <c r="AV125" s="470"/>
      <c r="AW125" s="470"/>
      <c r="BA125" s="471"/>
      <c r="BB125" s="470"/>
      <c r="BG125" s="471"/>
      <c r="BH125" s="470"/>
      <c r="BL125" s="471"/>
      <c r="BO125" s="470"/>
      <c r="BS125" s="471"/>
      <c r="BT125" s="470"/>
      <c r="BY125" s="471"/>
      <c r="BZ125" s="470"/>
      <c r="CD125" s="471"/>
      <c r="CE125" s="471"/>
    </row>
    <row r="126" spans="1:83" ht="4.5" customHeight="1" x14ac:dyDescent="0.2">
      <c r="A126" s="70"/>
      <c r="B126" s="1484" t="s">
        <v>1078</v>
      </c>
      <c r="C126" s="1484"/>
      <c r="D126" s="1484"/>
      <c r="E126" s="1484"/>
      <c r="F126" s="1484"/>
      <c r="G126" s="1484"/>
      <c r="H126" s="1484"/>
      <c r="I126" s="1484"/>
      <c r="J126" s="1574" t="e">
        <f>IF(INDEX('LŠZ H'!A$2:AI1134,U115,2)="ZK",(CONCATENATE("O-HG / ",INDEX('LŠZ H'!A$2:AI1134,U115,38)," place")),(CONCATENATE("RWL ",INDEX('LŠZ H'!A$2:AI1134,U115,38),)))</f>
        <v>#REF!</v>
      </c>
      <c r="K126" s="1575"/>
      <c r="L126" s="1575"/>
      <c r="M126" s="1575"/>
      <c r="N126" s="1576"/>
      <c r="O126" s="79"/>
      <c r="P126" s="1643"/>
      <c r="Q126" s="1644"/>
      <c r="R126" s="1644"/>
      <c r="S126" s="1645"/>
      <c r="T126" s="71"/>
      <c r="U126" s="70"/>
      <c r="V126" s="1558"/>
      <c r="W126" s="1558"/>
      <c r="X126" s="1558"/>
      <c r="Y126" s="1558"/>
      <c r="Z126" s="1554"/>
      <c r="AA126" s="1555"/>
      <c r="AB126" s="1555"/>
      <c r="AC126" s="1555"/>
      <c r="AD126" s="1555"/>
      <c r="AE126" s="1555"/>
      <c r="AF126" s="1555"/>
      <c r="AG126" s="1555"/>
      <c r="AH126" s="1555"/>
      <c r="AI126" s="1555"/>
      <c r="AJ126" s="1555"/>
      <c r="AK126" s="1555"/>
      <c r="AL126" s="1556"/>
      <c r="AM126" s="71"/>
      <c r="AV126" s="470"/>
      <c r="AW126" s="470"/>
      <c r="BA126" s="471"/>
      <c r="BB126" s="470"/>
      <c r="BG126" s="471"/>
      <c r="BH126" s="470"/>
      <c r="BL126" s="471"/>
      <c r="BO126" s="470"/>
      <c r="BS126" s="471"/>
      <c r="BT126" s="470"/>
      <c r="BY126" s="471"/>
      <c r="BZ126" s="470"/>
      <c r="CD126" s="471"/>
      <c r="CE126" s="471"/>
    </row>
    <row r="127" spans="1:83" ht="4.5" customHeight="1" x14ac:dyDescent="0.2">
      <c r="A127" s="70"/>
      <c r="B127" s="1484"/>
      <c r="C127" s="1484"/>
      <c r="D127" s="1484"/>
      <c r="E127" s="1484"/>
      <c r="F127" s="1484"/>
      <c r="G127" s="1484"/>
      <c r="H127" s="1484"/>
      <c r="I127" s="1484"/>
      <c r="J127" s="1577"/>
      <c r="K127" s="1578"/>
      <c r="L127" s="1578"/>
      <c r="M127" s="1578"/>
      <c r="N127" s="1579"/>
      <c r="O127" s="79"/>
      <c r="P127" s="1646"/>
      <c r="Q127" s="1647"/>
      <c r="R127" s="1647"/>
      <c r="S127" s="1648"/>
      <c r="T127" s="71"/>
      <c r="U127" s="70"/>
      <c r="V127" s="73"/>
      <c r="W127" s="73"/>
      <c r="X127" s="73"/>
      <c r="Y127" s="73"/>
      <c r="Z127" s="1540" t="str">
        <f>CONCATENATE(INDEX('LŠZ H'!A$2:AL$999,U115,3)," (",INDEX('LŠZ H'!A$2:AL$999,U115,9),")")</f>
        <v>WORLD CUP (DELTA WING TYROLL)</v>
      </c>
      <c r="AA127" s="1541"/>
      <c r="AB127" s="1541"/>
      <c r="AC127" s="1541"/>
      <c r="AD127" s="1541"/>
      <c r="AE127" s="1541"/>
      <c r="AF127" s="1541"/>
      <c r="AG127" s="1541"/>
      <c r="AH127" s="1541"/>
      <c r="AI127" s="1541"/>
      <c r="AJ127" s="1541"/>
      <c r="AK127" s="1541"/>
      <c r="AL127" s="1542"/>
      <c r="AM127" s="71"/>
      <c r="AV127" s="470"/>
      <c r="AW127" s="470"/>
      <c r="BA127" s="471"/>
      <c r="BB127" s="470"/>
      <c r="BG127" s="471"/>
      <c r="BH127" s="470"/>
      <c r="BL127" s="471"/>
      <c r="BO127" s="470"/>
      <c r="BS127" s="471"/>
      <c r="BT127" s="470"/>
      <c r="BY127" s="471"/>
      <c r="BZ127" s="470"/>
      <c r="CD127" s="471"/>
      <c r="CE127" s="471"/>
    </row>
    <row r="128" spans="1:83" ht="4.5" customHeight="1" x14ac:dyDescent="0.2">
      <c r="A128" s="70"/>
      <c r="B128" s="1523" t="s">
        <v>6044</v>
      </c>
      <c r="C128" s="1524"/>
      <c r="D128" s="1524"/>
      <c r="E128" s="1524"/>
      <c r="F128" s="1524"/>
      <c r="G128" s="1524"/>
      <c r="H128" s="1524"/>
      <c r="I128" s="1524"/>
      <c r="J128" s="1524"/>
      <c r="K128" s="1524"/>
      <c r="L128" s="1524"/>
      <c r="M128" s="1524"/>
      <c r="N128" s="1524"/>
      <c r="O128" s="1524"/>
      <c r="P128" s="1524"/>
      <c r="Q128" s="1524"/>
      <c r="R128" s="1524"/>
      <c r="S128" s="1525"/>
      <c r="T128" s="71"/>
      <c r="U128" s="70"/>
      <c r="V128" s="1484" t="s">
        <v>903</v>
      </c>
      <c r="W128" s="1484"/>
      <c r="X128" s="1484"/>
      <c r="Y128" s="1484"/>
      <c r="Z128" s="1540"/>
      <c r="AA128" s="1541"/>
      <c r="AB128" s="1541"/>
      <c r="AC128" s="1541"/>
      <c r="AD128" s="1541"/>
      <c r="AE128" s="1541"/>
      <c r="AF128" s="1541"/>
      <c r="AG128" s="1541"/>
      <c r="AH128" s="1541"/>
      <c r="AI128" s="1541"/>
      <c r="AJ128" s="1541"/>
      <c r="AK128" s="1541"/>
      <c r="AL128" s="1542"/>
      <c r="AM128" s="71"/>
      <c r="AV128" s="470"/>
      <c r="AW128" s="470"/>
      <c r="BA128" s="471"/>
      <c r="BB128" s="470"/>
      <c r="BG128" s="471"/>
      <c r="BH128" s="470"/>
      <c r="BL128" s="471"/>
      <c r="BO128" s="470"/>
      <c r="BS128" s="471"/>
      <c r="BT128" s="470"/>
      <c r="BY128" s="471"/>
      <c r="BZ128" s="470"/>
      <c r="CD128" s="471"/>
      <c r="CE128" s="471"/>
    </row>
    <row r="129" spans="1:83" ht="4.5" customHeight="1" x14ac:dyDescent="0.2">
      <c r="A129" s="70"/>
      <c r="B129" s="1526"/>
      <c r="C129" s="1527"/>
      <c r="D129" s="1527"/>
      <c r="E129" s="1527"/>
      <c r="F129" s="1527"/>
      <c r="G129" s="1527"/>
      <c r="H129" s="1527"/>
      <c r="I129" s="1527"/>
      <c r="J129" s="1527"/>
      <c r="K129" s="1527"/>
      <c r="L129" s="1527"/>
      <c r="M129" s="1527"/>
      <c r="N129" s="1527"/>
      <c r="O129" s="1527"/>
      <c r="P129" s="1527"/>
      <c r="Q129" s="1527"/>
      <c r="R129" s="1527"/>
      <c r="S129" s="1528"/>
      <c r="T129" s="71"/>
      <c r="U129" s="70"/>
      <c r="V129" s="1484"/>
      <c r="W129" s="1484"/>
      <c r="X129" s="1484"/>
      <c r="Y129" s="1484"/>
      <c r="Z129" s="1540"/>
      <c r="AA129" s="1541"/>
      <c r="AB129" s="1541"/>
      <c r="AC129" s="1541"/>
      <c r="AD129" s="1541"/>
      <c r="AE129" s="1541"/>
      <c r="AF129" s="1541"/>
      <c r="AG129" s="1541"/>
      <c r="AH129" s="1541"/>
      <c r="AI129" s="1541"/>
      <c r="AJ129" s="1541"/>
      <c r="AK129" s="1541"/>
      <c r="AL129" s="1542"/>
      <c r="AM129" s="71"/>
      <c r="AV129" s="470"/>
      <c r="AW129" s="470"/>
      <c r="BA129" s="471"/>
      <c r="BB129" s="470"/>
      <c r="BG129" s="471"/>
      <c r="BH129" s="470"/>
      <c r="BL129" s="471"/>
      <c r="BO129" s="470"/>
      <c r="BS129" s="471"/>
      <c r="BT129" s="470"/>
      <c r="BY129" s="471"/>
      <c r="BZ129" s="470"/>
      <c r="CD129" s="471"/>
      <c r="CE129" s="471"/>
    </row>
    <row r="130" spans="1:83" ht="4.5" customHeight="1" x14ac:dyDescent="0.2">
      <c r="A130" s="70"/>
      <c r="B130" s="1526"/>
      <c r="C130" s="1527"/>
      <c r="D130" s="1527"/>
      <c r="E130" s="1527"/>
      <c r="F130" s="1527"/>
      <c r="G130" s="1527"/>
      <c r="H130" s="1527"/>
      <c r="I130" s="1527"/>
      <c r="J130" s="1527"/>
      <c r="K130" s="1527"/>
      <c r="L130" s="1527"/>
      <c r="M130" s="1527"/>
      <c r="N130" s="1527"/>
      <c r="O130" s="1527"/>
      <c r="P130" s="1527"/>
      <c r="Q130" s="1527"/>
      <c r="R130" s="1527"/>
      <c r="S130" s="1528"/>
      <c r="T130" s="71"/>
      <c r="U130" s="70"/>
      <c r="V130" s="73"/>
      <c r="W130" s="73"/>
      <c r="X130" s="73"/>
      <c r="Y130" s="73"/>
      <c r="Z130" s="1543"/>
      <c r="AA130" s="1544"/>
      <c r="AB130" s="1544"/>
      <c r="AC130" s="1544"/>
      <c r="AD130" s="1544"/>
      <c r="AE130" s="1544"/>
      <c r="AF130" s="1544"/>
      <c r="AG130" s="1544"/>
      <c r="AH130" s="1544"/>
      <c r="AI130" s="1544"/>
      <c r="AJ130" s="1544"/>
      <c r="AK130" s="1544"/>
      <c r="AL130" s="1545"/>
      <c r="AM130" s="71"/>
      <c r="AV130" s="470"/>
      <c r="AW130" s="470"/>
      <c r="BA130" s="471"/>
      <c r="BB130" s="470"/>
      <c r="BG130" s="471"/>
      <c r="BH130" s="470"/>
      <c r="BL130" s="471"/>
      <c r="BO130" s="470"/>
      <c r="BS130" s="471"/>
      <c r="BT130" s="470"/>
      <c r="BY130" s="471"/>
      <c r="BZ130" s="470"/>
      <c r="CD130" s="471"/>
      <c r="CE130" s="471"/>
    </row>
    <row r="131" spans="1:83" ht="3.75" customHeight="1" x14ac:dyDescent="0.2">
      <c r="A131" s="70"/>
      <c r="B131" s="1526"/>
      <c r="C131" s="1527"/>
      <c r="D131" s="1527"/>
      <c r="E131" s="1527"/>
      <c r="F131" s="1527"/>
      <c r="G131" s="1527"/>
      <c r="H131" s="1527"/>
      <c r="I131" s="1527"/>
      <c r="J131" s="1527"/>
      <c r="K131" s="1527"/>
      <c r="L131" s="1527"/>
      <c r="M131" s="1527"/>
      <c r="N131" s="1527"/>
      <c r="O131" s="1527"/>
      <c r="P131" s="1527"/>
      <c r="Q131" s="1527"/>
      <c r="R131" s="1527"/>
      <c r="S131" s="1528"/>
      <c r="T131" s="71"/>
      <c r="U131" s="70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1"/>
      <c r="AV131" s="470"/>
      <c r="AW131" s="470"/>
      <c r="BA131" s="471"/>
      <c r="BB131" s="470"/>
      <c r="BG131" s="471"/>
      <c r="BH131" s="470"/>
      <c r="BL131" s="471"/>
      <c r="BO131" s="470"/>
      <c r="BS131" s="471"/>
      <c r="BT131" s="470"/>
      <c r="BY131" s="471"/>
      <c r="BZ131" s="470"/>
      <c r="CD131" s="471"/>
      <c r="CE131" s="471"/>
    </row>
    <row r="132" spans="1:83" ht="4.5" customHeight="1" x14ac:dyDescent="0.2">
      <c r="A132" s="70"/>
      <c r="B132" s="1526"/>
      <c r="C132" s="1527"/>
      <c r="D132" s="1527"/>
      <c r="E132" s="1527"/>
      <c r="F132" s="1527"/>
      <c r="G132" s="1527"/>
      <c r="H132" s="1527"/>
      <c r="I132" s="1527"/>
      <c r="J132" s="1527"/>
      <c r="K132" s="1527"/>
      <c r="L132" s="1527"/>
      <c r="M132" s="1527"/>
      <c r="N132" s="1527"/>
      <c r="O132" s="1527"/>
      <c r="P132" s="1527"/>
      <c r="Q132" s="1527"/>
      <c r="R132" s="1527"/>
      <c r="S132" s="1528"/>
      <c r="T132" s="71"/>
      <c r="U132" s="70"/>
      <c r="V132" s="1484" t="s">
        <v>1981</v>
      </c>
      <c r="W132" s="1484"/>
      <c r="X132" s="1484"/>
      <c r="Y132" s="1484"/>
      <c r="Z132" s="1484"/>
      <c r="AA132" s="1484"/>
      <c r="AB132" s="1484"/>
      <c r="AC132" s="1589" t="str">
        <f>INDEX('LŠZ H'!A$2:AL$999,U115,5)</f>
        <v>OM-H501</v>
      </c>
      <c r="AD132" s="1590"/>
      <c r="AE132" s="1590"/>
      <c r="AF132" s="1590"/>
      <c r="AG132" s="1590"/>
      <c r="AH132" s="1590"/>
      <c r="AI132" s="1590"/>
      <c r="AJ132" s="1590"/>
      <c r="AK132" s="1590"/>
      <c r="AL132" s="1591"/>
      <c r="AM132" s="71"/>
      <c r="AV132" s="470"/>
      <c r="AW132" s="472"/>
      <c r="AX132" s="473"/>
      <c r="AY132" s="473"/>
      <c r="AZ132" s="473"/>
      <c r="BA132" s="474"/>
      <c r="BB132" s="472"/>
      <c r="BC132" s="473"/>
      <c r="BD132" s="473"/>
      <c r="BE132" s="473"/>
      <c r="BF132" s="473"/>
      <c r="BG132" s="474"/>
      <c r="BH132" s="472"/>
      <c r="BI132" s="473"/>
      <c r="BJ132" s="473"/>
      <c r="BK132" s="473"/>
      <c r="BL132" s="474"/>
      <c r="BO132" s="472"/>
      <c r="BP132" s="473"/>
      <c r="BQ132" s="473"/>
      <c r="BR132" s="473"/>
      <c r="BS132" s="474"/>
      <c r="BT132" s="472"/>
      <c r="BU132" s="473"/>
      <c r="BV132" s="473"/>
      <c r="BW132" s="473"/>
      <c r="BX132" s="473"/>
      <c r="BY132" s="474"/>
      <c r="BZ132" s="472"/>
      <c r="CA132" s="473"/>
      <c r="CB132" s="473"/>
      <c r="CC132" s="473"/>
      <c r="CD132" s="474"/>
      <c r="CE132" s="471"/>
    </row>
    <row r="133" spans="1:83" ht="4.5" customHeight="1" x14ac:dyDescent="0.2">
      <c r="A133" s="70"/>
      <c r="B133" s="1526"/>
      <c r="C133" s="1527"/>
      <c r="D133" s="1527"/>
      <c r="E133" s="1527"/>
      <c r="F133" s="1527"/>
      <c r="G133" s="1527"/>
      <c r="H133" s="1527"/>
      <c r="I133" s="1527"/>
      <c r="J133" s="1527"/>
      <c r="K133" s="1527"/>
      <c r="L133" s="1527"/>
      <c r="M133" s="1527"/>
      <c r="N133" s="1527"/>
      <c r="O133" s="1527"/>
      <c r="P133" s="1527"/>
      <c r="Q133" s="1527"/>
      <c r="R133" s="1527"/>
      <c r="S133" s="1528"/>
      <c r="T133" s="71"/>
      <c r="U133" s="70"/>
      <c r="V133" s="1484"/>
      <c r="W133" s="1484"/>
      <c r="X133" s="1484"/>
      <c r="Y133" s="1484"/>
      <c r="Z133" s="1484"/>
      <c r="AA133" s="1484"/>
      <c r="AB133" s="1484"/>
      <c r="AC133" s="1592"/>
      <c r="AD133" s="1593"/>
      <c r="AE133" s="1593"/>
      <c r="AF133" s="1593"/>
      <c r="AG133" s="1593"/>
      <c r="AH133" s="1593"/>
      <c r="AI133" s="1593"/>
      <c r="AJ133" s="1593"/>
      <c r="AK133" s="1593"/>
      <c r="AL133" s="1594"/>
      <c r="AM133" s="71"/>
      <c r="AV133" s="470"/>
      <c r="CE133" s="471"/>
    </row>
    <row r="134" spans="1:83" ht="3.75" customHeight="1" x14ac:dyDescent="0.2">
      <c r="A134" s="70"/>
      <c r="B134" s="1526"/>
      <c r="C134" s="1527"/>
      <c r="D134" s="1527"/>
      <c r="E134" s="1527"/>
      <c r="F134" s="1527"/>
      <c r="G134" s="1527"/>
      <c r="H134" s="1527"/>
      <c r="I134" s="1527"/>
      <c r="J134" s="1527"/>
      <c r="K134" s="1527"/>
      <c r="L134" s="1527"/>
      <c r="M134" s="1527"/>
      <c r="N134" s="1527"/>
      <c r="O134" s="1527"/>
      <c r="P134" s="1527"/>
      <c r="Q134" s="1527"/>
      <c r="R134" s="1527"/>
      <c r="S134" s="1528"/>
      <c r="T134" s="71"/>
      <c r="U134" s="70"/>
      <c r="V134" s="467"/>
      <c r="W134" s="467"/>
      <c r="X134" s="467"/>
      <c r="Y134" s="467"/>
      <c r="Z134" s="467"/>
      <c r="AA134" s="467"/>
      <c r="AB134" s="467"/>
      <c r="AC134" s="1592"/>
      <c r="AD134" s="1593"/>
      <c r="AE134" s="1593"/>
      <c r="AF134" s="1593"/>
      <c r="AG134" s="1593"/>
      <c r="AH134" s="1593"/>
      <c r="AI134" s="1593"/>
      <c r="AJ134" s="1593"/>
      <c r="AK134" s="1593"/>
      <c r="AL134" s="1594"/>
      <c r="AM134" s="71"/>
      <c r="AV134" s="470"/>
      <c r="AW134" s="61"/>
      <c r="AX134" s="468"/>
      <c r="AY134" s="468"/>
      <c r="AZ134" s="468"/>
      <c r="BA134" s="469"/>
      <c r="BB134" s="1428" t="s">
        <v>5592</v>
      </c>
      <c r="BC134" s="1429"/>
      <c r="BD134" s="1429"/>
      <c r="BE134" s="1429"/>
      <c r="BF134" s="1429"/>
      <c r="BG134" s="1430"/>
      <c r="BH134" s="61"/>
      <c r="BI134" s="468"/>
      <c r="BJ134" s="468"/>
      <c r="BK134" s="468"/>
      <c r="BL134" s="469"/>
      <c r="BO134" s="61"/>
      <c r="BP134" s="468"/>
      <c r="BQ134" s="468"/>
      <c r="BR134" s="468"/>
      <c r="BS134" s="469"/>
      <c r="BT134" s="1428" t="s">
        <v>5592</v>
      </c>
      <c r="BU134" s="1429"/>
      <c r="BV134" s="1429"/>
      <c r="BW134" s="1429"/>
      <c r="BX134" s="1429"/>
      <c r="BY134" s="1430"/>
      <c r="BZ134" s="61"/>
      <c r="CA134" s="468"/>
      <c r="CB134" s="468"/>
      <c r="CC134" s="468"/>
      <c r="CD134" s="469"/>
      <c r="CE134" s="471"/>
    </row>
    <row r="135" spans="1:83" ht="4.5" customHeight="1" x14ac:dyDescent="0.2">
      <c r="A135" s="70"/>
      <c r="B135" s="1529"/>
      <c r="C135" s="1530"/>
      <c r="D135" s="1530"/>
      <c r="E135" s="1530"/>
      <c r="F135" s="1530"/>
      <c r="G135" s="1530"/>
      <c r="H135" s="1530"/>
      <c r="I135" s="1530"/>
      <c r="J135" s="1530"/>
      <c r="K135" s="1530"/>
      <c r="L135" s="1530"/>
      <c r="M135" s="1530"/>
      <c r="N135" s="1530"/>
      <c r="O135" s="1530"/>
      <c r="P135" s="1530"/>
      <c r="Q135" s="1530"/>
      <c r="R135" s="1530"/>
      <c r="S135" s="1531"/>
      <c r="T135" s="71"/>
      <c r="U135" s="70"/>
      <c r="V135" s="1484" t="s">
        <v>1982</v>
      </c>
      <c r="W135" s="1484"/>
      <c r="X135" s="1484"/>
      <c r="Y135" s="1484"/>
      <c r="Z135" s="1484"/>
      <c r="AA135" s="1484"/>
      <c r="AB135" s="1484"/>
      <c r="AC135" s="1592"/>
      <c r="AD135" s="1593"/>
      <c r="AE135" s="1593"/>
      <c r="AF135" s="1593"/>
      <c r="AG135" s="1593"/>
      <c r="AH135" s="1593"/>
      <c r="AI135" s="1593"/>
      <c r="AJ135" s="1593"/>
      <c r="AK135" s="1593"/>
      <c r="AL135" s="1594"/>
      <c r="AM135" s="71"/>
      <c r="AV135" s="470"/>
      <c r="AW135" s="470"/>
      <c r="BA135" s="471"/>
      <c r="BB135" s="1431"/>
      <c r="BC135" s="1432"/>
      <c r="BD135" s="1432"/>
      <c r="BE135" s="1432"/>
      <c r="BF135" s="1432"/>
      <c r="BG135" s="1433"/>
      <c r="BH135" s="470"/>
      <c r="BL135" s="471"/>
      <c r="BO135" s="470"/>
      <c r="BS135" s="471"/>
      <c r="BT135" s="1431"/>
      <c r="BU135" s="1432"/>
      <c r="BV135" s="1432"/>
      <c r="BW135" s="1432"/>
      <c r="BX135" s="1432"/>
      <c r="BY135" s="1433"/>
      <c r="BZ135" s="470"/>
      <c r="CD135" s="471"/>
      <c r="CE135" s="471"/>
    </row>
    <row r="136" spans="1:83" ht="3.75" customHeight="1" x14ac:dyDescent="0.2">
      <c r="A136" s="70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71"/>
      <c r="U136" s="70"/>
      <c r="V136" s="1484"/>
      <c r="W136" s="1484"/>
      <c r="X136" s="1484"/>
      <c r="Y136" s="1484"/>
      <c r="Z136" s="1484"/>
      <c r="AA136" s="1484"/>
      <c r="AB136" s="1484"/>
      <c r="AC136" s="1595"/>
      <c r="AD136" s="1596"/>
      <c r="AE136" s="1596"/>
      <c r="AF136" s="1596"/>
      <c r="AG136" s="1596"/>
      <c r="AH136" s="1596"/>
      <c r="AI136" s="1596"/>
      <c r="AJ136" s="1596"/>
      <c r="AK136" s="1596"/>
      <c r="AL136" s="1597"/>
      <c r="AM136" s="71"/>
      <c r="AV136" s="470"/>
      <c r="AW136" s="470"/>
      <c r="BA136" s="471"/>
      <c r="BB136" s="1431"/>
      <c r="BC136" s="1432"/>
      <c r="BD136" s="1432"/>
      <c r="BE136" s="1432"/>
      <c r="BF136" s="1432"/>
      <c r="BG136" s="1433"/>
      <c r="BH136" s="470"/>
      <c r="BL136" s="471"/>
      <c r="BO136" s="470"/>
      <c r="BS136" s="471"/>
      <c r="BT136" s="1431"/>
      <c r="BU136" s="1432"/>
      <c r="BV136" s="1432"/>
      <c r="BW136" s="1432"/>
      <c r="BX136" s="1432"/>
      <c r="BY136" s="1433"/>
      <c r="BZ136" s="470"/>
      <c r="CD136" s="471"/>
      <c r="CE136" s="471"/>
    </row>
    <row r="137" spans="1:83" ht="3.75" customHeight="1" x14ac:dyDescent="0.2">
      <c r="A137" s="70"/>
      <c r="B137" s="1143" t="s">
        <v>2255</v>
      </c>
      <c r="C137" s="1144"/>
      <c r="D137" s="1144"/>
      <c r="E137" s="1144"/>
      <c r="F137" s="1144"/>
      <c r="G137" s="1144"/>
      <c r="H137" s="1145"/>
      <c r="I137" s="1143" t="s">
        <v>2273</v>
      </c>
      <c r="J137" s="1144"/>
      <c r="K137" s="1144"/>
      <c r="L137" s="1145"/>
      <c r="M137" s="1152" t="s">
        <v>2274</v>
      </c>
      <c r="N137" s="1532"/>
      <c r="O137" s="1532"/>
      <c r="P137" s="1533"/>
      <c r="Q137" s="1152" t="s">
        <v>2275</v>
      </c>
      <c r="R137" s="1532"/>
      <c r="S137" s="1533"/>
      <c r="T137" s="71"/>
      <c r="U137" s="70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1"/>
      <c r="AV137" s="470"/>
      <c r="AW137" s="1411" t="s">
        <v>2073</v>
      </c>
      <c r="AX137" s="1412"/>
      <c r="AY137" s="1412"/>
      <c r="AZ137" s="1412"/>
      <c r="BA137" s="1413"/>
      <c r="BB137" s="1414" t="s">
        <v>2075</v>
      </c>
      <c r="BC137" s="1412"/>
      <c r="BD137" s="1412"/>
      <c r="BE137" s="1412"/>
      <c r="BF137" s="1412"/>
      <c r="BG137" s="1413"/>
      <c r="BH137" s="1411" t="s">
        <v>2074</v>
      </c>
      <c r="BI137" s="1412"/>
      <c r="BJ137" s="1412"/>
      <c r="BK137" s="1412"/>
      <c r="BL137" s="1413"/>
      <c r="BO137" s="1411" t="s">
        <v>2073</v>
      </c>
      <c r="BP137" s="1412"/>
      <c r="BQ137" s="1412"/>
      <c r="BR137" s="1412"/>
      <c r="BS137" s="1413"/>
      <c r="BT137" s="1414" t="s">
        <v>2075</v>
      </c>
      <c r="BU137" s="1412"/>
      <c r="BV137" s="1412"/>
      <c r="BW137" s="1412"/>
      <c r="BX137" s="1412"/>
      <c r="BY137" s="1413"/>
      <c r="BZ137" s="1411" t="s">
        <v>2074</v>
      </c>
      <c r="CA137" s="1412"/>
      <c r="CB137" s="1412"/>
      <c r="CC137" s="1412"/>
      <c r="CD137" s="1413"/>
      <c r="CE137" s="471"/>
    </row>
    <row r="138" spans="1:83" ht="4.5" customHeight="1" x14ac:dyDescent="0.2">
      <c r="A138" s="70"/>
      <c r="B138" s="1146"/>
      <c r="C138" s="1147"/>
      <c r="D138" s="1147"/>
      <c r="E138" s="1147"/>
      <c r="F138" s="1147"/>
      <c r="G138" s="1147"/>
      <c r="H138" s="1148"/>
      <c r="I138" s="1146"/>
      <c r="J138" s="1147"/>
      <c r="K138" s="1147"/>
      <c r="L138" s="1148"/>
      <c r="M138" s="1534"/>
      <c r="N138" s="1535"/>
      <c r="O138" s="1535"/>
      <c r="P138" s="1536"/>
      <c r="Q138" s="1534"/>
      <c r="R138" s="1535"/>
      <c r="S138" s="1536"/>
      <c r="T138" s="71"/>
      <c r="U138" s="70"/>
      <c r="V138" s="1484" t="s">
        <v>2253</v>
      </c>
      <c r="W138" s="1484"/>
      <c r="X138" s="1484"/>
      <c r="Y138" s="1484"/>
      <c r="Z138" s="1484"/>
      <c r="AA138" s="1484"/>
      <c r="AB138" s="1484"/>
      <c r="AC138" s="1649" t="str">
        <f>CONCATENATE(INDEX('LŠZ H'!A$2:AI$999,U115,11),"                                                                                 ",INDEX('LŠZ H'!A$2:AI$999,U115,24),", ",INDEX('LŠZ H'!A$2:AI$999,U115,25),"                                                        ",INDEX('LŠZ H'!A$2:AI$999,U115,12))</f>
        <v>Ing. Juraj SLADKÝ                                                                                 1, 20                                                        42508</v>
      </c>
      <c r="AD138" s="1650"/>
      <c r="AE138" s="1650"/>
      <c r="AF138" s="1650"/>
      <c r="AG138" s="1650"/>
      <c r="AH138" s="1650"/>
      <c r="AI138" s="1650"/>
      <c r="AJ138" s="1650"/>
      <c r="AK138" s="1650"/>
      <c r="AL138" s="1651"/>
      <c r="AM138" s="71"/>
      <c r="AV138" s="470"/>
      <c r="AW138" s="1414"/>
      <c r="AX138" s="1412"/>
      <c r="AY138" s="1412"/>
      <c r="AZ138" s="1412"/>
      <c r="BA138" s="1413"/>
      <c r="BB138" s="1414"/>
      <c r="BC138" s="1412"/>
      <c r="BD138" s="1412"/>
      <c r="BE138" s="1412"/>
      <c r="BF138" s="1412"/>
      <c r="BG138" s="1413"/>
      <c r="BH138" s="1414"/>
      <c r="BI138" s="1412"/>
      <c r="BJ138" s="1412"/>
      <c r="BK138" s="1412"/>
      <c r="BL138" s="1413"/>
      <c r="BO138" s="1414"/>
      <c r="BP138" s="1412"/>
      <c r="BQ138" s="1412"/>
      <c r="BR138" s="1412"/>
      <c r="BS138" s="1413"/>
      <c r="BT138" s="1414"/>
      <c r="BU138" s="1412"/>
      <c r="BV138" s="1412"/>
      <c r="BW138" s="1412"/>
      <c r="BX138" s="1412"/>
      <c r="BY138" s="1413"/>
      <c r="BZ138" s="1414"/>
      <c r="CA138" s="1412"/>
      <c r="CB138" s="1412"/>
      <c r="CC138" s="1412"/>
      <c r="CD138" s="1413"/>
      <c r="CE138" s="471"/>
    </row>
    <row r="139" spans="1:83" ht="4.5" customHeight="1" x14ac:dyDescent="0.2">
      <c r="A139" s="70"/>
      <c r="B139" s="1149"/>
      <c r="C139" s="1150"/>
      <c r="D139" s="1150"/>
      <c r="E139" s="1150"/>
      <c r="F139" s="1150"/>
      <c r="G139" s="1150"/>
      <c r="H139" s="1151"/>
      <c r="I139" s="1149"/>
      <c r="J139" s="1150"/>
      <c r="K139" s="1150"/>
      <c r="L139" s="1151"/>
      <c r="M139" s="1537"/>
      <c r="N139" s="1538"/>
      <c r="O139" s="1538"/>
      <c r="P139" s="1539"/>
      <c r="Q139" s="1537"/>
      <c r="R139" s="1538"/>
      <c r="S139" s="1539"/>
      <c r="T139" s="71"/>
      <c r="U139" s="70"/>
      <c r="V139" s="1484"/>
      <c r="W139" s="1484"/>
      <c r="X139" s="1484"/>
      <c r="Y139" s="1484"/>
      <c r="Z139" s="1484"/>
      <c r="AA139" s="1484"/>
      <c r="AB139" s="1484"/>
      <c r="AC139" s="1652"/>
      <c r="AD139" s="1653"/>
      <c r="AE139" s="1653"/>
      <c r="AF139" s="1653"/>
      <c r="AG139" s="1653"/>
      <c r="AH139" s="1653"/>
      <c r="AI139" s="1653"/>
      <c r="AJ139" s="1653"/>
      <c r="AK139" s="1653"/>
      <c r="AL139" s="1654"/>
      <c r="AM139" s="71"/>
      <c r="AV139" s="470"/>
      <c r="AW139" s="1415"/>
      <c r="AX139" s="1416"/>
      <c r="AY139" s="1416"/>
      <c r="AZ139" s="1416"/>
      <c r="BA139" s="1417"/>
      <c r="BB139" s="1415"/>
      <c r="BC139" s="1416"/>
      <c r="BD139" s="1416"/>
      <c r="BE139" s="1416"/>
      <c r="BF139" s="1416"/>
      <c r="BG139" s="1417"/>
      <c r="BH139" s="1415"/>
      <c r="BI139" s="1416"/>
      <c r="BJ139" s="1416"/>
      <c r="BK139" s="1416"/>
      <c r="BL139" s="1417"/>
      <c r="BO139" s="1415"/>
      <c r="BP139" s="1416"/>
      <c r="BQ139" s="1416"/>
      <c r="BR139" s="1416"/>
      <c r="BS139" s="1417"/>
      <c r="BT139" s="1415"/>
      <c r="BU139" s="1416"/>
      <c r="BV139" s="1416"/>
      <c r="BW139" s="1416"/>
      <c r="BX139" s="1416"/>
      <c r="BY139" s="1417"/>
      <c r="BZ139" s="1415"/>
      <c r="CA139" s="1416"/>
      <c r="CB139" s="1416"/>
      <c r="CC139" s="1416"/>
      <c r="CD139" s="1417"/>
      <c r="CE139" s="471"/>
    </row>
    <row r="140" spans="1:83" ht="3.75" customHeight="1" x14ac:dyDescent="0.2">
      <c r="A140" s="70"/>
      <c r="B140" s="1604" t="s">
        <v>626</v>
      </c>
      <c r="C140" s="1605"/>
      <c r="D140" s="1605"/>
      <c r="E140" s="1605"/>
      <c r="F140" s="1605"/>
      <c r="G140" s="1605"/>
      <c r="H140" s="1606"/>
      <c r="I140" s="1222">
        <f>INDEX('LŠZ H'!A$2:AI$999,U115,29)</f>
        <v>125</v>
      </c>
      <c r="J140" s="1223"/>
      <c r="K140" s="1223"/>
      <c r="L140" s="1224"/>
      <c r="M140" s="1486" t="str">
        <f>INDEX('LŠZ H'!A$2:AI$999,U115,31)</f>
        <v>NIL</v>
      </c>
      <c r="N140" s="1487"/>
      <c r="O140" s="1487"/>
      <c r="P140" s="1488"/>
      <c r="Q140" s="1486" t="str">
        <f>INDEX('LŠZ H'!A$2:AI$999,U115,33)</f>
        <v>NIL</v>
      </c>
      <c r="R140" s="1487"/>
      <c r="S140" s="1488"/>
      <c r="T140" s="71"/>
      <c r="U140" s="70"/>
      <c r="V140" s="1484" t="s">
        <v>2254</v>
      </c>
      <c r="W140" s="1484"/>
      <c r="X140" s="1484"/>
      <c r="Y140" s="1484"/>
      <c r="Z140" s="1484"/>
      <c r="AA140" s="1484"/>
      <c r="AB140" s="1484"/>
      <c r="AC140" s="1652"/>
      <c r="AD140" s="1653"/>
      <c r="AE140" s="1653"/>
      <c r="AF140" s="1653"/>
      <c r="AG140" s="1653"/>
      <c r="AH140" s="1653"/>
      <c r="AI140" s="1653"/>
      <c r="AJ140" s="1653"/>
      <c r="AK140" s="1653"/>
      <c r="AL140" s="1654"/>
      <c r="AM140" s="71"/>
      <c r="AV140" s="470"/>
      <c r="AW140" s="61"/>
      <c r="AX140" s="468"/>
      <c r="AY140" s="468"/>
      <c r="AZ140" s="468"/>
      <c r="BA140" s="469"/>
      <c r="BB140" s="61"/>
      <c r="BC140" s="468"/>
      <c r="BD140" s="468"/>
      <c r="BE140" s="468"/>
      <c r="BF140" s="468"/>
      <c r="BG140" s="469"/>
      <c r="BH140" s="61"/>
      <c r="BI140" s="468"/>
      <c r="BJ140" s="468"/>
      <c r="BK140" s="468"/>
      <c r="BL140" s="469"/>
      <c r="BO140" s="61"/>
      <c r="BP140" s="468"/>
      <c r="BQ140" s="468"/>
      <c r="BR140" s="468"/>
      <c r="BS140" s="469"/>
      <c r="BT140" s="61"/>
      <c r="BU140" s="468"/>
      <c r="BV140" s="468"/>
      <c r="BW140" s="468"/>
      <c r="BX140" s="468"/>
      <c r="BY140" s="469"/>
      <c r="BZ140" s="61"/>
      <c r="CA140" s="468"/>
      <c r="CB140" s="468"/>
      <c r="CC140" s="468"/>
      <c r="CD140" s="469"/>
      <c r="CE140" s="471"/>
    </row>
    <row r="141" spans="1:83" ht="4.5" customHeight="1" x14ac:dyDescent="0.2">
      <c r="A141" s="70"/>
      <c r="B141" s="1607"/>
      <c r="C141" s="1608"/>
      <c r="D141" s="1608"/>
      <c r="E141" s="1608"/>
      <c r="F141" s="1608"/>
      <c r="G141" s="1608"/>
      <c r="H141" s="1609"/>
      <c r="I141" s="1225"/>
      <c r="J141" s="1226"/>
      <c r="K141" s="1226"/>
      <c r="L141" s="1227"/>
      <c r="M141" s="1489"/>
      <c r="N141" s="1490"/>
      <c r="O141" s="1490"/>
      <c r="P141" s="1491"/>
      <c r="Q141" s="1489"/>
      <c r="R141" s="1490"/>
      <c r="S141" s="1491"/>
      <c r="T141" s="71"/>
      <c r="U141" s="70"/>
      <c r="V141" s="1484"/>
      <c r="W141" s="1484"/>
      <c r="X141" s="1484"/>
      <c r="Y141" s="1484"/>
      <c r="Z141" s="1484"/>
      <c r="AA141" s="1484"/>
      <c r="AB141" s="1484"/>
      <c r="AC141" s="1652"/>
      <c r="AD141" s="1653"/>
      <c r="AE141" s="1653"/>
      <c r="AF141" s="1653"/>
      <c r="AG141" s="1653"/>
      <c r="AH141" s="1653"/>
      <c r="AI141" s="1653"/>
      <c r="AJ141" s="1653"/>
      <c r="AK141" s="1653"/>
      <c r="AL141" s="1654"/>
      <c r="AM141" s="71"/>
      <c r="AV141" s="470"/>
      <c r="AW141" s="470"/>
      <c r="BA141" s="471"/>
      <c r="BB141" s="470"/>
      <c r="BG141" s="471"/>
      <c r="BH141" s="470"/>
      <c r="BL141" s="471"/>
      <c r="BO141" s="470"/>
      <c r="BS141" s="471"/>
      <c r="BT141" s="470"/>
      <c r="BY141" s="471"/>
      <c r="BZ141" s="470"/>
      <c r="CD141" s="471"/>
      <c r="CE141" s="471"/>
    </row>
    <row r="142" spans="1:83" ht="3" customHeight="1" x14ac:dyDescent="0.2">
      <c r="A142" s="70"/>
      <c r="B142" s="1610"/>
      <c r="C142" s="1611"/>
      <c r="D142" s="1611"/>
      <c r="E142" s="1611"/>
      <c r="F142" s="1611"/>
      <c r="G142" s="1611"/>
      <c r="H142" s="1612"/>
      <c r="I142" s="1228"/>
      <c r="J142" s="1229"/>
      <c r="K142" s="1229"/>
      <c r="L142" s="1230"/>
      <c r="M142" s="1492"/>
      <c r="N142" s="1493"/>
      <c r="O142" s="1493"/>
      <c r="P142" s="1494"/>
      <c r="Q142" s="1492"/>
      <c r="R142" s="1493"/>
      <c r="S142" s="1494"/>
      <c r="T142" s="71"/>
      <c r="U142" s="70"/>
      <c r="V142" s="73"/>
      <c r="W142" s="73"/>
      <c r="X142" s="73"/>
      <c r="Y142" s="73"/>
      <c r="Z142" s="73"/>
      <c r="AA142" s="73"/>
      <c r="AB142" s="73"/>
      <c r="AC142" s="1652"/>
      <c r="AD142" s="1653"/>
      <c r="AE142" s="1653"/>
      <c r="AF142" s="1653"/>
      <c r="AG142" s="1653"/>
      <c r="AH142" s="1653"/>
      <c r="AI142" s="1653"/>
      <c r="AJ142" s="1653"/>
      <c r="AK142" s="1653"/>
      <c r="AL142" s="1654"/>
      <c r="AM142" s="71"/>
      <c r="AV142" s="470"/>
      <c r="AW142" s="470"/>
      <c r="BA142" s="471"/>
      <c r="BB142" s="470"/>
      <c r="BG142" s="471"/>
      <c r="BH142" s="470"/>
      <c r="BL142" s="471"/>
      <c r="BO142" s="470"/>
      <c r="BS142" s="471"/>
      <c r="BT142" s="470"/>
      <c r="BY142" s="471"/>
      <c r="BZ142" s="470"/>
      <c r="CD142" s="471"/>
      <c r="CE142" s="471"/>
    </row>
    <row r="143" spans="1:83" ht="4.5" customHeight="1" x14ac:dyDescent="0.2">
      <c r="A143" s="70"/>
      <c r="B143" s="1094" t="s">
        <v>2126</v>
      </c>
      <c r="C143" s="1095"/>
      <c r="D143" s="1095"/>
      <c r="E143" s="1095"/>
      <c r="F143" s="1095"/>
      <c r="G143" s="1095"/>
      <c r="H143" s="1096"/>
      <c r="I143" s="1214" t="s">
        <v>1445</v>
      </c>
      <c r="J143" s="1095"/>
      <c r="K143" s="1095"/>
      <c r="L143" s="1096"/>
      <c r="M143" s="1214" t="s">
        <v>1443</v>
      </c>
      <c r="N143" s="1095"/>
      <c r="O143" s="1095"/>
      <c r="P143" s="1096"/>
      <c r="Q143" s="1214" t="s">
        <v>100</v>
      </c>
      <c r="R143" s="1095"/>
      <c r="S143" s="1096"/>
      <c r="T143" s="71"/>
      <c r="U143" s="70"/>
      <c r="V143" s="1484" t="s">
        <v>2256</v>
      </c>
      <c r="W143" s="1484"/>
      <c r="X143" s="1484"/>
      <c r="Y143" s="1484"/>
      <c r="Z143" s="1484"/>
      <c r="AA143" s="1484"/>
      <c r="AB143" s="1484"/>
      <c r="AC143" s="1652"/>
      <c r="AD143" s="1653"/>
      <c r="AE143" s="1653"/>
      <c r="AF143" s="1653"/>
      <c r="AG143" s="1653"/>
      <c r="AH143" s="1653"/>
      <c r="AI143" s="1653"/>
      <c r="AJ143" s="1653"/>
      <c r="AK143" s="1653"/>
      <c r="AL143" s="1654"/>
      <c r="AM143" s="71"/>
      <c r="AV143" s="470"/>
      <c r="AW143" s="470"/>
      <c r="BA143" s="471"/>
      <c r="BB143" s="470"/>
      <c r="BG143" s="471"/>
      <c r="BH143" s="470"/>
      <c r="BL143" s="471"/>
      <c r="BO143" s="470"/>
      <c r="BS143" s="471"/>
      <c r="BT143" s="470"/>
      <c r="BY143" s="471"/>
      <c r="BZ143" s="470"/>
      <c r="CD143" s="471"/>
      <c r="CE143" s="471"/>
    </row>
    <row r="144" spans="1:83" ht="4.5" customHeight="1" x14ac:dyDescent="0.2">
      <c r="A144" s="70"/>
      <c r="B144" s="1097"/>
      <c r="C144" s="1098"/>
      <c r="D144" s="1098"/>
      <c r="E144" s="1098"/>
      <c r="F144" s="1098"/>
      <c r="G144" s="1098"/>
      <c r="H144" s="1099"/>
      <c r="I144" s="1097"/>
      <c r="J144" s="1098"/>
      <c r="K144" s="1098"/>
      <c r="L144" s="1099"/>
      <c r="M144" s="1097"/>
      <c r="N144" s="1098"/>
      <c r="O144" s="1098"/>
      <c r="P144" s="1099"/>
      <c r="Q144" s="1097"/>
      <c r="R144" s="1098"/>
      <c r="S144" s="1099"/>
      <c r="T144" s="71"/>
      <c r="U144" s="70"/>
      <c r="V144" s="1484"/>
      <c r="W144" s="1484"/>
      <c r="X144" s="1484"/>
      <c r="Y144" s="1484"/>
      <c r="Z144" s="1484"/>
      <c r="AA144" s="1484"/>
      <c r="AB144" s="1484"/>
      <c r="AC144" s="1652"/>
      <c r="AD144" s="1653"/>
      <c r="AE144" s="1653"/>
      <c r="AF144" s="1653"/>
      <c r="AG144" s="1653"/>
      <c r="AH144" s="1653"/>
      <c r="AI144" s="1653"/>
      <c r="AJ144" s="1653"/>
      <c r="AK144" s="1653"/>
      <c r="AL144" s="1654"/>
      <c r="AM144" s="71"/>
      <c r="AV144" s="470"/>
      <c r="AW144" s="470"/>
      <c r="BA144" s="471"/>
      <c r="BB144" s="470"/>
      <c r="BG144" s="471"/>
      <c r="BH144" s="470"/>
      <c r="BL144" s="471"/>
      <c r="BO144" s="470"/>
      <c r="BS144" s="471"/>
      <c r="BT144" s="470"/>
      <c r="BY144" s="471"/>
      <c r="BZ144" s="470"/>
      <c r="CD144" s="471"/>
      <c r="CE144" s="471"/>
    </row>
    <row r="145" spans="1:83" ht="3" customHeight="1" x14ac:dyDescent="0.2">
      <c r="A145" s="70"/>
      <c r="B145" s="1100"/>
      <c r="C145" s="1101"/>
      <c r="D145" s="1101"/>
      <c r="E145" s="1101"/>
      <c r="F145" s="1101"/>
      <c r="G145" s="1101"/>
      <c r="H145" s="1102"/>
      <c r="I145" s="1100"/>
      <c r="J145" s="1101"/>
      <c r="K145" s="1101"/>
      <c r="L145" s="1102"/>
      <c r="M145" s="1100"/>
      <c r="N145" s="1101"/>
      <c r="O145" s="1101"/>
      <c r="P145" s="1102"/>
      <c r="Q145" s="1100"/>
      <c r="R145" s="1101"/>
      <c r="S145" s="1102"/>
      <c r="T145" s="71"/>
      <c r="U145" s="70"/>
      <c r="V145" s="1484" t="s">
        <v>2257</v>
      </c>
      <c r="W145" s="1484"/>
      <c r="X145" s="1484"/>
      <c r="Y145" s="1484"/>
      <c r="Z145" s="1484"/>
      <c r="AA145" s="1484"/>
      <c r="AB145" s="1484"/>
      <c r="AC145" s="1652"/>
      <c r="AD145" s="1653"/>
      <c r="AE145" s="1653"/>
      <c r="AF145" s="1653"/>
      <c r="AG145" s="1653"/>
      <c r="AH145" s="1653"/>
      <c r="AI145" s="1653"/>
      <c r="AJ145" s="1653"/>
      <c r="AK145" s="1653"/>
      <c r="AL145" s="1654"/>
      <c r="AM145" s="71"/>
      <c r="AV145" s="470"/>
      <c r="AW145" s="470"/>
      <c r="BA145" s="471"/>
      <c r="BB145" s="470"/>
      <c r="BG145" s="471"/>
      <c r="BH145" s="470"/>
      <c r="BL145" s="471"/>
      <c r="BO145" s="470"/>
      <c r="BS145" s="471"/>
      <c r="BT145" s="470"/>
      <c r="BY145" s="471"/>
      <c r="BZ145" s="470"/>
      <c r="CD145" s="471"/>
      <c r="CE145" s="471"/>
    </row>
    <row r="146" spans="1:83" ht="4.5" customHeight="1" x14ac:dyDescent="0.2">
      <c r="A146" s="70"/>
      <c r="B146" s="1514" t="s">
        <v>1273</v>
      </c>
      <c r="C146" s="1515"/>
      <c r="D146" s="1515"/>
      <c r="E146" s="1515"/>
      <c r="F146" s="1515"/>
      <c r="G146" s="1515"/>
      <c r="H146" s="1516"/>
      <c r="I146" s="1085">
        <f>INDEX('LŠZ H'!A$2:AI$999,U115,35)</f>
        <v>0</v>
      </c>
      <c r="J146" s="1086"/>
      <c r="K146" s="1086"/>
      <c r="L146" s="1087"/>
      <c r="M146" s="1085" t="e">
        <f>INDEX('LŠZ H'!A$2:AI$999,U115,36)</f>
        <v>#REF!</v>
      </c>
      <c r="N146" s="1086"/>
      <c r="O146" s="1086"/>
      <c r="P146" s="1087"/>
      <c r="Q146" s="1085" t="e">
        <f>INDEX('LŠZ H'!A$2:AI$999,U115,37)</f>
        <v>#REF!</v>
      </c>
      <c r="R146" s="1086"/>
      <c r="S146" s="1087"/>
      <c r="T146" s="71"/>
      <c r="U146" s="70"/>
      <c r="V146" s="1484"/>
      <c r="W146" s="1484"/>
      <c r="X146" s="1484"/>
      <c r="Y146" s="1484"/>
      <c r="Z146" s="1484"/>
      <c r="AA146" s="1484"/>
      <c r="AB146" s="1484"/>
      <c r="AC146" s="1652"/>
      <c r="AD146" s="1653"/>
      <c r="AE146" s="1653"/>
      <c r="AF146" s="1653"/>
      <c r="AG146" s="1653"/>
      <c r="AH146" s="1653"/>
      <c r="AI146" s="1653"/>
      <c r="AJ146" s="1653"/>
      <c r="AK146" s="1653"/>
      <c r="AL146" s="1654"/>
      <c r="AM146" s="71"/>
      <c r="AV146" s="470"/>
      <c r="AW146" s="470"/>
      <c r="BA146" s="471"/>
      <c r="BB146" s="470"/>
      <c r="BG146" s="471"/>
      <c r="BH146" s="470"/>
      <c r="BL146" s="471"/>
      <c r="BO146" s="470"/>
      <c r="BS146" s="471"/>
      <c r="BT146" s="470"/>
      <c r="BY146" s="471"/>
      <c r="BZ146" s="470"/>
      <c r="CD146" s="471"/>
      <c r="CE146" s="471"/>
    </row>
    <row r="147" spans="1:83" ht="3.75" customHeight="1" x14ac:dyDescent="0.2">
      <c r="A147" s="70"/>
      <c r="B147" s="1517"/>
      <c r="C147" s="1518"/>
      <c r="D147" s="1518"/>
      <c r="E147" s="1518"/>
      <c r="F147" s="1518"/>
      <c r="G147" s="1518"/>
      <c r="H147" s="1519"/>
      <c r="I147" s="1088"/>
      <c r="J147" s="1089"/>
      <c r="K147" s="1089"/>
      <c r="L147" s="1090"/>
      <c r="M147" s="1088"/>
      <c r="N147" s="1089"/>
      <c r="O147" s="1089"/>
      <c r="P147" s="1090"/>
      <c r="Q147" s="1088"/>
      <c r="R147" s="1089"/>
      <c r="S147" s="1090"/>
      <c r="T147" s="71"/>
      <c r="U147" s="70"/>
      <c r="V147" s="83"/>
      <c r="W147" s="73"/>
      <c r="X147" s="73"/>
      <c r="Y147" s="73"/>
      <c r="Z147" s="73"/>
      <c r="AA147" s="73"/>
      <c r="AB147" s="73"/>
      <c r="AC147" s="1655"/>
      <c r="AD147" s="1656"/>
      <c r="AE147" s="1656"/>
      <c r="AF147" s="1656"/>
      <c r="AG147" s="1656"/>
      <c r="AH147" s="1656"/>
      <c r="AI147" s="1656"/>
      <c r="AJ147" s="1656"/>
      <c r="AK147" s="1656"/>
      <c r="AL147" s="1657"/>
      <c r="AM147" s="71"/>
      <c r="AV147" s="470"/>
      <c r="AW147" s="470"/>
      <c r="BA147" s="471"/>
      <c r="BB147" s="470"/>
      <c r="BG147" s="471"/>
      <c r="BH147" s="470"/>
      <c r="BL147" s="471"/>
      <c r="BO147" s="470"/>
      <c r="BS147" s="471"/>
      <c r="BT147" s="470"/>
      <c r="BY147" s="471"/>
      <c r="BZ147" s="470"/>
      <c r="CD147" s="471"/>
      <c r="CE147" s="471"/>
    </row>
    <row r="148" spans="1:83" ht="4.5" customHeight="1" x14ac:dyDescent="0.2">
      <c r="A148" s="70"/>
      <c r="B148" s="1520"/>
      <c r="C148" s="1521"/>
      <c r="D148" s="1521"/>
      <c r="E148" s="1521"/>
      <c r="F148" s="1521"/>
      <c r="G148" s="1521"/>
      <c r="H148" s="1522"/>
      <c r="I148" s="1091"/>
      <c r="J148" s="1092"/>
      <c r="K148" s="1092"/>
      <c r="L148" s="1093"/>
      <c r="M148" s="1091"/>
      <c r="N148" s="1092"/>
      <c r="O148" s="1092"/>
      <c r="P148" s="1093"/>
      <c r="Q148" s="1091"/>
      <c r="R148" s="1092"/>
      <c r="S148" s="1093"/>
      <c r="T148" s="71"/>
      <c r="U148" s="70"/>
      <c r="V148" s="1484" t="s">
        <v>627</v>
      </c>
      <c r="W148" s="1484"/>
      <c r="X148" s="1484"/>
      <c r="Y148" s="1484"/>
      <c r="Z148" s="1484"/>
      <c r="AA148" s="1484"/>
      <c r="AB148" s="1559"/>
      <c r="AC148" s="1560">
        <f>INDEX('LŠZ H'!A$2:AI$999,U115,13)</f>
        <v>45055</v>
      </c>
      <c r="AD148" s="1561"/>
      <c r="AE148" s="1561"/>
      <c r="AF148" s="1561"/>
      <c r="AG148" s="1561"/>
      <c r="AH148" s="1561"/>
      <c r="AI148" s="1561"/>
      <c r="AJ148" s="1561"/>
      <c r="AK148" s="1561"/>
      <c r="AL148" s="1562"/>
      <c r="AM148" s="71"/>
      <c r="AV148" s="470"/>
      <c r="AW148" s="470"/>
      <c r="BA148" s="471"/>
      <c r="BB148" s="470"/>
      <c r="BG148" s="471"/>
      <c r="BH148" s="470"/>
      <c r="BL148" s="471"/>
      <c r="BO148" s="470"/>
      <c r="BS148" s="471"/>
      <c r="BT148" s="470"/>
      <c r="BY148" s="471"/>
      <c r="BZ148" s="470"/>
      <c r="CD148" s="471"/>
      <c r="CE148" s="471"/>
    </row>
    <row r="149" spans="1:83" ht="4.5" customHeight="1" x14ac:dyDescent="0.2">
      <c r="A149" s="70"/>
      <c r="B149" s="1495" t="s">
        <v>630</v>
      </c>
      <c r="C149" s="1496"/>
      <c r="D149" s="1496"/>
      <c r="E149" s="1497"/>
      <c r="F149" s="1214">
        <f>INDEX('LŠZ H'!A$2:AI$999,U115,18)</f>
        <v>44325</v>
      </c>
      <c r="G149" s="1190"/>
      <c r="H149" s="1214" t="s">
        <v>631</v>
      </c>
      <c r="I149" s="1190"/>
      <c r="J149" s="1504" t="str">
        <f>INDEX('LŠZ H'!A$2:AI$999,U115,7)</f>
        <v>H501</v>
      </c>
      <c r="K149" s="1505"/>
      <c r="L149" s="1505"/>
      <c r="M149" s="1505"/>
      <c r="N149" s="1505"/>
      <c r="O149" s="1505"/>
      <c r="P149" s="1506"/>
      <c r="Q149" s="1188">
        <f>INDEX('LŠZ H'!A$2:AI$999,U115,15)</f>
        <v>45055</v>
      </c>
      <c r="R149" s="1189"/>
      <c r="S149" s="1190"/>
      <c r="T149" s="71"/>
      <c r="U149" s="70"/>
      <c r="V149" s="1484"/>
      <c r="W149" s="1484"/>
      <c r="X149" s="1484"/>
      <c r="Y149" s="1484"/>
      <c r="Z149" s="1484"/>
      <c r="AA149" s="1484"/>
      <c r="AB149" s="1559"/>
      <c r="AC149" s="1563"/>
      <c r="AD149" s="1484"/>
      <c r="AE149" s="1484"/>
      <c r="AF149" s="1484"/>
      <c r="AG149" s="1484"/>
      <c r="AH149" s="1484"/>
      <c r="AI149" s="1484"/>
      <c r="AJ149" s="1484"/>
      <c r="AK149" s="1484"/>
      <c r="AL149" s="1559"/>
      <c r="AM149" s="71"/>
      <c r="AV149" s="470"/>
      <c r="AW149" s="470"/>
      <c r="BA149" s="471"/>
      <c r="BB149" s="470"/>
      <c r="BG149" s="471"/>
      <c r="BH149" s="470"/>
      <c r="BL149" s="471"/>
      <c r="BO149" s="470"/>
      <c r="BS149" s="471"/>
      <c r="BT149" s="470"/>
      <c r="BY149" s="471"/>
      <c r="BZ149" s="470"/>
      <c r="CD149" s="471"/>
      <c r="CE149" s="471"/>
    </row>
    <row r="150" spans="1:83" ht="3.75" customHeight="1" x14ac:dyDescent="0.2">
      <c r="A150" s="70"/>
      <c r="B150" s="1498"/>
      <c r="C150" s="1499"/>
      <c r="D150" s="1499"/>
      <c r="E150" s="1500"/>
      <c r="F150" s="1191"/>
      <c r="G150" s="1193"/>
      <c r="H150" s="1191"/>
      <c r="I150" s="1193"/>
      <c r="J150" s="1507"/>
      <c r="K150" s="1508"/>
      <c r="L150" s="1508"/>
      <c r="M150" s="1508"/>
      <c r="N150" s="1508"/>
      <c r="O150" s="1508"/>
      <c r="P150" s="1509"/>
      <c r="Q150" s="1191"/>
      <c r="R150" s="1192"/>
      <c r="S150" s="1193"/>
      <c r="T150" s="71"/>
      <c r="U150" s="70"/>
      <c r="V150" s="1484" t="s">
        <v>628</v>
      </c>
      <c r="W150" s="1484"/>
      <c r="X150" s="1484"/>
      <c r="Y150" s="1484"/>
      <c r="Z150" s="1484"/>
      <c r="AA150" s="1484"/>
      <c r="AB150" s="1484"/>
      <c r="AC150" s="1563"/>
      <c r="AD150" s="1484"/>
      <c r="AE150" s="1484"/>
      <c r="AF150" s="1484"/>
      <c r="AG150" s="1484"/>
      <c r="AH150" s="1484"/>
      <c r="AI150" s="1484"/>
      <c r="AJ150" s="1484"/>
      <c r="AK150" s="1484"/>
      <c r="AL150" s="1559"/>
      <c r="AM150" s="71"/>
      <c r="AV150" s="470"/>
      <c r="AW150" s="472"/>
      <c r="AX150" s="473"/>
      <c r="AY150" s="473"/>
      <c r="AZ150" s="473"/>
      <c r="BA150" s="474"/>
      <c r="BB150" s="472"/>
      <c r="BC150" s="473"/>
      <c r="BD150" s="473"/>
      <c r="BE150" s="473"/>
      <c r="BF150" s="473"/>
      <c r="BG150" s="474"/>
      <c r="BH150" s="472"/>
      <c r="BI150" s="473"/>
      <c r="BJ150" s="473"/>
      <c r="BK150" s="473"/>
      <c r="BL150" s="474"/>
      <c r="BO150" s="472"/>
      <c r="BP150" s="473"/>
      <c r="BQ150" s="473"/>
      <c r="BR150" s="473"/>
      <c r="BS150" s="474"/>
      <c r="BT150" s="472"/>
      <c r="BU150" s="473"/>
      <c r="BV150" s="473"/>
      <c r="BW150" s="473"/>
      <c r="BX150" s="473"/>
      <c r="BY150" s="474"/>
      <c r="BZ150" s="472"/>
      <c r="CA150" s="473"/>
      <c r="CB150" s="473"/>
      <c r="CC150" s="473"/>
      <c r="CD150" s="474"/>
      <c r="CE150" s="471"/>
    </row>
    <row r="151" spans="1:83" ht="4.5" customHeight="1" x14ac:dyDescent="0.2">
      <c r="A151" s="70"/>
      <c r="B151" s="1501"/>
      <c r="C151" s="1502"/>
      <c r="D151" s="1502"/>
      <c r="E151" s="1503"/>
      <c r="F151" s="1194"/>
      <c r="G151" s="1196"/>
      <c r="H151" s="1194"/>
      <c r="I151" s="1196"/>
      <c r="J151" s="1510"/>
      <c r="K151" s="1511"/>
      <c r="L151" s="1511"/>
      <c r="M151" s="1511"/>
      <c r="N151" s="1511"/>
      <c r="O151" s="1511"/>
      <c r="P151" s="1512"/>
      <c r="Q151" s="1194"/>
      <c r="R151" s="1195"/>
      <c r="S151" s="1196"/>
      <c r="T151" s="71"/>
      <c r="U151" s="70"/>
      <c r="V151" s="1484"/>
      <c r="W151" s="1484"/>
      <c r="X151" s="1484"/>
      <c r="Y151" s="1484"/>
      <c r="Z151" s="1484"/>
      <c r="AA151" s="1484"/>
      <c r="AB151" s="1484"/>
      <c r="AC151" s="1564"/>
      <c r="AD151" s="1565"/>
      <c r="AE151" s="1565"/>
      <c r="AF151" s="1565"/>
      <c r="AG151" s="1565"/>
      <c r="AH151" s="1565"/>
      <c r="AI151" s="1565"/>
      <c r="AJ151" s="1565"/>
      <c r="AK151" s="1565"/>
      <c r="AL151" s="1566"/>
      <c r="AM151" s="71"/>
      <c r="AV151" s="470"/>
      <c r="CE151" s="471"/>
    </row>
    <row r="152" spans="1:83" ht="3" customHeight="1" x14ac:dyDescent="0.2">
      <c r="A152" s="472"/>
      <c r="B152" s="473"/>
      <c r="C152" s="473"/>
      <c r="D152" s="473"/>
      <c r="E152" s="47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  <c r="P152" s="473"/>
      <c r="Q152" s="473"/>
      <c r="R152" s="473"/>
      <c r="S152" s="473"/>
      <c r="T152" s="474"/>
      <c r="U152" s="473"/>
      <c r="V152" s="473"/>
      <c r="W152" s="473"/>
      <c r="X152" s="473"/>
      <c r="Y152" s="473"/>
      <c r="Z152" s="473"/>
      <c r="AA152" s="473"/>
      <c r="AB152" s="473"/>
      <c r="AC152" s="473"/>
      <c r="AD152" s="473"/>
      <c r="AE152" s="473"/>
      <c r="AF152" s="473"/>
      <c r="AG152" s="473"/>
      <c r="AH152" s="473"/>
      <c r="AI152" s="473"/>
      <c r="AJ152" s="473"/>
      <c r="AK152" s="473"/>
      <c r="AL152" s="473"/>
      <c r="AM152" s="474"/>
      <c r="AV152" s="472"/>
      <c r="AW152" s="473"/>
      <c r="AX152" s="473"/>
      <c r="AY152" s="473"/>
      <c r="AZ152" s="473"/>
      <c r="BA152" s="473"/>
      <c r="BB152" s="473"/>
      <c r="BC152" s="473"/>
      <c r="BD152" s="473"/>
      <c r="BE152" s="473"/>
      <c r="BF152" s="473"/>
      <c r="BG152" s="473"/>
      <c r="BH152" s="473"/>
      <c r="BI152" s="473"/>
      <c r="BJ152" s="473"/>
      <c r="BK152" s="473"/>
      <c r="BL152" s="473"/>
      <c r="BM152" s="473"/>
      <c r="BN152" s="473"/>
      <c r="BO152" s="473"/>
      <c r="BP152" s="473"/>
      <c r="BQ152" s="473"/>
      <c r="BR152" s="473"/>
      <c r="BS152" s="473"/>
      <c r="BT152" s="473"/>
      <c r="BU152" s="473"/>
      <c r="BV152" s="473"/>
      <c r="BW152" s="473"/>
      <c r="BX152" s="473"/>
      <c r="BY152" s="473"/>
      <c r="BZ152" s="473"/>
      <c r="CA152" s="473"/>
      <c r="CB152" s="473"/>
      <c r="CC152" s="473"/>
      <c r="CD152" s="473"/>
      <c r="CE152" s="474"/>
    </row>
    <row r="153" spans="1:83" ht="4.5" customHeight="1" x14ac:dyDescent="0.2">
      <c r="A153" s="64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6"/>
      <c r="U153" s="61">
        <v>496</v>
      </c>
      <c r="V153" s="468"/>
      <c r="W153" s="468"/>
      <c r="X153" s="468"/>
      <c r="Y153" s="468"/>
      <c r="Z153" s="1548" t="s">
        <v>6480</v>
      </c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50"/>
      <c r="AV153" s="61"/>
      <c r="AW153" s="476"/>
      <c r="AX153" s="476"/>
      <c r="AY153" s="476"/>
      <c r="AZ153" s="476"/>
      <c r="BA153" s="476"/>
      <c r="BB153" s="476"/>
      <c r="BC153" s="476"/>
      <c r="BD153" s="476"/>
      <c r="BE153" s="476"/>
      <c r="BF153" s="476"/>
      <c r="BG153" s="476"/>
      <c r="BH153" s="476"/>
      <c r="BI153" s="476"/>
      <c r="BJ153" s="476"/>
      <c r="BK153" s="476"/>
      <c r="BL153" s="476"/>
      <c r="BM153" s="468"/>
      <c r="BN153" s="468"/>
      <c r="BO153" s="468"/>
      <c r="BP153" s="468"/>
      <c r="BQ153" s="468"/>
      <c r="BR153" s="468"/>
      <c r="BS153" s="468"/>
      <c r="BT153" s="468"/>
      <c r="BU153" s="468"/>
      <c r="BV153" s="468"/>
      <c r="BW153" s="468"/>
      <c r="BX153" s="468"/>
      <c r="BY153" s="468"/>
      <c r="BZ153" s="468"/>
      <c r="CA153" s="468"/>
      <c r="CB153" s="468"/>
      <c r="CC153" s="468"/>
      <c r="CD153" s="468"/>
      <c r="CE153" s="469"/>
    </row>
    <row r="154" spans="1:83" ht="4.5" customHeight="1" x14ac:dyDescent="0.2">
      <c r="A154" s="70"/>
      <c r="B154" s="1513" t="s">
        <v>2098</v>
      </c>
      <c r="C154" s="1513"/>
      <c r="D154" s="1513"/>
      <c r="E154" s="1513"/>
      <c r="F154" s="1513"/>
      <c r="G154" s="1513"/>
      <c r="H154" s="1513"/>
      <c r="I154" s="1513"/>
      <c r="J154" s="1513"/>
      <c r="K154" s="1513"/>
      <c r="L154" s="1513"/>
      <c r="M154" s="1513"/>
      <c r="N154" s="1513"/>
      <c r="O154" s="1513"/>
      <c r="P154" s="1513"/>
      <c r="Q154" s="1513"/>
      <c r="R154" s="1513"/>
      <c r="S154" s="1513"/>
      <c r="T154" s="71"/>
      <c r="U154" s="470"/>
      <c r="Z154" s="1546"/>
      <c r="AA154" s="1546"/>
      <c r="AB154" s="1546"/>
      <c r="AC154" s="1546"/>
      <c r="AD154" s="1546"/>
      <c r="AE154" s="1546"/>
      <c r="AF154" s="1546"/>
      <c r="AG154" s="1546"/>
      <c r="AH154" s="1546"/>
      <c r="AI154" s="1546"/>
      <c r="AJ154" s="1546"/>
      <c r="AK154" s="1546"/>
      <c r="AL154" s="1546"/>
      <c r="AM154" s="1547"/>
      <c r="AV154" s="470"/>
      <c r="AW154" s="61"/>
      <c r="AX154" s="468"/>
      <c r="AY154" s="468"/>
      <c r="AZ154" s="468"/>
      <c r="BA154" s="469"/>
      <c r="BB154" s="1428" t="s">
        <v>5592</v>
      </c>
      <c r="BC154" s="1429"/>
      <c r="BD154" s="1429"/>
      <c r="BE154" s="1429"/>
      <c r="BF154" s="1429"/>
      <c r="BG154" s="1430"/>
      <c r="BH154" s="61"/>
      <c r="BI154" s="468"/>
      <c r="BJ154" s="468"/>
      <c r="BK154" s="468"/>
      <c r="BL154" s="469"/>
      <c r="BO154" s="61"/>
      <c r="BP154" s="468"/>
      <c r="BQ154" s="468"/>
      <c r="BR154" s="468"/>
      <c r="BS154" s="469"/>
      <c r="BT154" s="1428" t="s">
        <v>5592</v>
      </c>
      <c r="BU154" s="1429"/>
      <c r="BV154" s="1429"/>
      <c r="BW154" s="1429"/>
      <c r="BX154" s="1429"/>
      <c r="BY154" s="1430"/>
      <c r="BZ154" s="61"/>
      <c r="CA154" s="468"/>
      <c r="CB154" s="468"/>
      <c r="CC154" s="468"/>
      <c r="CD154" s="469"/>
      <c r="CE154" s="471"/>
    </row>
    <row r="155" spans="1:83" ht="3.75" customHeight="1" x14ac:dyDescent="0.2">
      <c r="A155" s="70"/>
      <c r="B155" s="1513"/>
      <c r="C155" s="1513"/>
      <c r="D155" s="1513"/>
      <c r="E155" s="1513"/>
      <c r="F155" s="1513"/>
      <c r="G155" s="1513"/>
      <c r="H155" s="1513"/>
      <c r="I155" s="1513"/>
      <c r="J155" s="1513"/>
      <c r="K155" s="1513"/>
      <c r="L155" s="1513"/>
      <c r="M155" s="1513"/>
      <c r="N155" s="1513"/>
      <c r="O155" s="1513"/>
      <c r="P155" s="1513"/>
      <c r="Q155" s="1513"/>
      <c r="R155" s="1513"/>
      <c r="S155" s="1513"/>
      <c r="T155" s="71"/>
      <c r="U155" s="470"/>
      <c r="Z155" s="1546"/>
      <c r="AA155" s="1546"/>
      <c r="AB155" s="1546"/>
      <c r="AC155" s="1546"/>
      <c r="AD155" s="1546"/>
      <c r="AE155" s="1546"/>
      <c r="AF155" s="1546"/>
      <c r="AG155" s="1546"/>
      <c r="AH155" s="1546"/>
      <c r="AI155" s="1546"/>
      <c r="AJ155" s="1546"/>
      <c r="AK155" s="1546"/>
      <c r="AL155" s="1546"/>
      <c r="AM155" s="1547"/>
      <c r="AV155" s="470"/>
      <c r="AW155" s="470"/>
      <c r="BA155" s="471"/>
      <c r="BB155" s="1431"/>
      <c r="BC155" s="1432"/>
      <c r="BD155" s="1432"/>
      <c r="BE155" s="1432"/>
      <c r="BF155" s="1432"/>
      <c r="BG155" s="1433"/>
      <c r="BH155" s="470"/>
      <c r="BL155" s="471"/>
      <c r="BO155" s="470"/>
      <c r="BS155" s="471"/>
      <c r="BT155" s="1431"/>
      <c r="BU155" s="1432"/>
      <c r="BV155" s="1432"/>
      <c r="BW155" s="1432"/>
      <c r="BX155" s="1432"/>
      <c r="BY155" s="1433"/>
      <c r="BZ155" s="470"/>
      <c r="CD155" s="471"/>
      <c r="CE155" s="471"/>
    </row>
    <row r="156" spans="1:83" ht="4.5" customHeight="1" x14ac:dyDescent="0.2">
      <c r="A156" s="70"/>
      <c r="B156" s="1513"/>
      <c r="C156" s="1513"/>
      <c r="D156" s="1513"/>
      <c r="E156" s="1513"/>
      <c r="F156" s="1513"/>
      <c r="G156" s="1513"/>
      <c r="H156" s="1513"/>
      <c r="I156" s="1513"/>
      <c r="J156" s="1513"/>
      <c r="K156" s="1513"/>
      <c r="L156" s="1513"/>
      <c r="M156" s="1513"/>
      <c r="N156" s="1513"/>
      <c r="O156" s="1513"/>
      <c r="P156" s="1513"/>
      <c r="Q156" s="1513"/>
      <c r="R156" s="1513"/>
      <c r="S156" s="1513"/>
      <c r="T156" s="71"/>
      <c r="U156" s="470"/>
      <c r="V156" s="1241" t="s">
        <v>6479</v>
      </c>
      <c r="W156" s="1557"/>
      <c r="X156" s="1557"/>
      <c r="Y156" s="1557"/>
      <c r="Z156" s="1557"/>
      <c r="AA156" s="1557"/>
      <c r="AB156" s="1557"/>
      <c r="AC156" s="1557"/>
      <c r="AD156" s="1557"/>
      <c r="AE156" s="1557"/>
      <c r="AF156" s="1557"/>
      <c r="AG156" s="1557"/>
      <c r="AH156" s="1557"/>
      <c r="AI156" s="1557"/>
      <c r="AJ156" s="1557"/>
      <c r="AK156" s="1557"/>
      <c r="AL156" s="1557"/>
      <c r="AM156" s="1528"/>
      <c r="AV156" s="470"/>
      <c r="AW156" s="1411" t="s">
        <v>2073</v>
      </c>
      <c r="AX156" s="1412"/>
      <c r="AY156" s="1412"/>
      <c r="AZ156" s="1412"/>
      <c r="BA156" s="1413"/>
      <c r="BB156" s="1431"/>
      <c r="BC156" s="1432"/>
      <c r="BD156" s="1432"/>
      <c r="BE156" s="1432"/>
      <c r="BF156" s="1432"/>
      <c r="BG156" s="1433"/>
      <c r="BH156" s="1411" t="s">
        <v>2074</v>
      </c>
      <c r="BI156" s="1412"/>
      <c r="BJ156" s="1412"/>
      <c r="BK156" s="1412"/>
      <c r="BL156" s="1413"/>
      <c r="BO156" s="1411" t="s">
        <v>2073</v>
      </c>
      <c r="BP156" s="1412"/>
      <c r="BQ156" s="1412"/>
      <c r="BR156" s="1412"/>
      <c r="BS156" s="1413"/>
      <c r="BT156" s="1431"/>
      <c r="BU156" s="1432"/>
      <c r="BV156" s="1432"/>
      <c r="BW156" s="1432"/>
      <c r="BX156" s="1432"/>
      <c r="BY156" s="1433"/>
      <c r="BZ156" s="1411" t="s">
        <v>2074</v>
      </c>
      <c r="CA156" s="1412"/>
      <c r="CB156" s="1412"/>
      <c r="CC156" s="1412"/>
      <c r="CD156" s="1413"/>
      <c r="CE156" s="471"/>
    </row>
    <row r="157" spans="1:83" ht="4.5" customHeight="1" x14ac:dyDescent="0.2">
      <c r="A157" s="70"/>
      <c r="B157" s="1513"/>
      <c r="C157" s="1513"/>
      <c r="D157" s="1513"/>
      <c r="E157" s="1513"/>
      <c r="F157" s="1513"/>
      <c r="G157" s="1513"/>
      <c r="H157" s="1513"/>
      <c r="I157" s="1513"/>
      <c r="J157" s="1513"/>
      <c r="K157" s="1513"/>
      <c r="L157" s="1513"/>
      <c r="M157" s="1513"/>
      <c r="N157" s="1513"/>
      <c r="O157" s="1513"/>
      <c r="P157" s="1513"/>
      <c r="Q157" s="1513"/>
      <c r="R157" s="1513"/>
      <c r="S157" s="1513"/>
      <c r="T157" s="71"/>
      <c r="U157" s="470"/>
      <c r="V157" s="1557"/>
      <c r="W157" s="1557"/>
      <c r="X157" s="1557"/>
      <c r="Y157" s="1557"/>
      <c r="Z157" s="1557"/>
      <c r="AA157" s="1557"/>
      <c r="AB157" s="1557"/>
      <c r="AC157" s="1557"/>
      <c r="AD157" s="1557"/>
      <c r="AE157" s="1557"/>
      <c r="AF157" s="1557"/>
      <c r="AG157" s="1557"/>
      <c r="AH157" s="1557"/>
      <c r="AI157" s="1557"/>
      <c r="AJ157" s="1557"/>
      <c r="AK157" s="1557"/>
      <c r="AL157" s="1557"/>
      <c r="AM157" s="1528"/>
      <c r="AV157" s="470"/>
      <c r="AW157" s="1414"/>
      <c r="AX157" s="1412"/>
      <c r="AY157" s="1412"/>
      <c r="AZ157" s="1412"/>
      <c r="BA157" s="1413"/>
      <c r="BB157" s="1411" t="s">
        <v>2075</v>
      </c>
      <c r="BC157" s="1412"/>
      <c r="BD157" s="1412"/>
      <c r="BE157" s="1412"/>
      <c r="BF157" s="1412"/>
      <c r="BG157" s="1413"/>
      <c r="BH157" s="1414"/>
      <c r="BI157" s="1412"/>
      <c r="BJ157" s="1412"/>
      <c r="BK157" s="1412"/>
      <c r="BL157" s="1413"/>
      <c r="BO157" s="1414"/>
      <c r="BP157" s="1412"/>
      <c r="BQ157" s="1412"/>
      <c r="BR157" s="1412"/>
      <c r="BS157" s="1413"/>
      <c r="BT157" s="1411" t="s">
        <v>2075</v>
      </c>
      <c r="BU157" s="1412"/>
      <c r="BV157" s="1412"/>
      <c r="BW157" s="1412"/>
      <c r="BX157" s="1412"/>
      <c r="BY157" s="1413"/>
      <c r="BZ157" s="1414"/>
      <c r="CA157" s="1412"/>
      <c r="CB157" s="1412"/>
      <c r="CC157" s="1412"/>
      <c r="CD157" s="1413"/>
      <c r="CE157" s="471"/>
    </row>
    <row r="158" spans="1:83" ht="4.5" customHeight="1" x14ac:dyDescent="0.2">
      <c r="A158" s="70"/>
      <c r="B158" s="1513"/>
      <c r="C158" s="1513"/>
      <c r="D158" s="1513"/>
      <c r="E158" s="1513"/>
      <c r="F158" s="1513"/>
      <c r="G158" s="1513"/>
      <c r="H158" s="1513"/>
      <c r="I158" s="1513"/>
      <c r="J158" s="1513"/>
      <c r="K158" s="1513"/>
      <c r="L158" s="1513"/>
      <c r="M158" s="1513"/>
      <c r="N158" s="1513"/>
      <c r="O158" s="1513"/>
      <c r="P158" s="1513"/>
      <c r="Q158" s="1513"/>
      <c r="R158" s="1513"/>
      <c r="S158" s="1513"/>
      <c r="T158" s="71"/>
      <c r="U158" s="1442" t="s">
        <v>662</v>
      </c>
      <c r="V158" s="1443"/>
      <c r="W158" s="1443"/>
      <c r="X158" s="1443"/>
      <c r="Y158" s="1443"/>
      <c r="Z158" s="1443"/>
      <c r="AA158" s="1443"/>
      <c r="AB158" s="1443"/>
      <c r="AC158" s="1443"/>
      <c r="AD158" s="1443"/>
      <c r="AE158" s="1443"/>
      <c r="AF158" s="1443"/>
      <c r="AG158" s="1443"/>
      <c r="AH158" s="1443"/>
      <c r="AI158" s="1443"/>
      <c r="AJ158" s="1443"/>
      <c r="AK158" s="1443"/>
      <c r="AL158" s="1443"/>
      <c r="AM158" s="1444"/>
      <c r="AV158" s="470"/>
      <c r="AW158" s="1415"/>
      <c r="AX158" s="1416"/>
      <c r="AY158" s="1416"/>
      <c r="AZ158" s="1416"/>
      <c r="BA158" s="1417"/>
      <c r="BB158" s="1415"/>
      <c r="BC158" s="1416"/>
      <c r="BD158" s="1416"/>
      <c r="BE158" s="1416"/>
      <c r="BF158" s="1416"/>
      <c r="BG158" s="1417"/>
      <c r="BH158" s="1415"/>
      <c r="BI158" s="1416"/>
      <c r="BJ158" s="1416"/>
      <c r="BK158" s="1416"/>
      <c r="BL158" s="1417"/>
      <c r="BO158" s="1415"/>
      <c r="BP158" s="1416"/>
      <c r="BQ158" s="1416"/>
      <c r="BR158" s="1416"/>
      <c r="BS158" s="1417"/>
      <c r="BT158" s="1415"/>
      <c r="BU158" s="1416"/>
      <c r="BV158" s="1416"/>
      <c r="BW158" s="1416"/>
      <c r="BX158" s="1416"/>
      <c r="BY158" s="1417"/>
      <c r="BZ158" s="1415"/>
      <c r="CA158" s="1416"/>
      <c r="CB158" s="1416"/>
      <c r="CC158" s="1416"/>
      <c r="CD158" s="1417"/>
      <c r="CE158" s="471"/>
    </row>
    <row r="159" spans="1:83" ht="4.5" customHeight="1" x14ac:dyDescent="0.2">
      <c r="A159" s="70"/>
      <c r="B159" s="1513"/>
      <c r="C159" s="1513"/>
      <c r="D159" s="1513"/>
      <c r="E159" s="1513"/>
      <c r="F159" s="1513"/>
      <c r="G159" s="1513"/>
      <c r="H159" s="1513"/>
      <c r="I159" s="1513"/>
      <c r="J159" s="1513"/>
      <c r="K159" s="1513"/>
      <c r="L159" s="1513"/>
      <c r="M159" s="1513"/>
      <c r="N159" s="1513"/>
      <c r="O159" s="1513"/>
      <c r="P159" s="1513"/>
      <c r="Q159" s="1513"/>
      <c r="R159" s="1513"/>
      <c r="S159" s="1513"/>
      <c r="T159" s="71"/>
      <c r="U159" s="1445"/>
      <c r="V159" s="1443"/>
      <c r="W159" s="1443"/>
      <c r="X159" s="1443"/>
      <c r="Y159" s="1443"/>
      <c r="Z159" s="1443"/>
      <c r="AA159" s="1443"/>
      <c r="AB159" s="1443"/>
      <c r="AC159" s="1443"/>
      <c r="AD159" s="1443"/>
      <c r="AE159" s="1443"/>
      <c r="AF159" s="1443"/>
      <c r="AG159" s="1443"/>
      <c r="AH159" s="1443"/>
      <c r="AI159" s="1443"/>
      <c r="AJ159" s="1443"/>
      <c r="AK159" s="1443"/>
      <c r="AL159" s="1443"/>
      <c r="AM159" s="1444"/>
      <c r="AV159" s="470"/>
      <c r="AW159" s="61"/>
      <c r="AX159" s="468"/>
      <c r="AY159" s="468"/>
      <c r="AZ159" s="468"/>
      <c r="BA159" s="469"/>
      <c r="BB159" s="61"/>
      <c r="BC159" s="468"/>
      <c r="BD159" s="468"/>
      <c r="BE159" s="468"/>
      <c r="BF159" s="468"/>
      <c r="BG159" s="469"/>
      <c r="BH159" s="61"/>
      <c r="BI159" s="468"/>
      <c r="BJ159" s="468"/>
      <c r="BK159" s="468"/>
      <c r="BL159" s="469"/>
      <c r="BO159" s="61"/>
      <c r="BP159" s="468"/>
      <c r="BQ159" s="468"/>
      <c r="BR159" s="468"/>
      <c r="BS159" s="469"/>
      <c r="BT159" s="61"/>
      <c r="BU159" s="468"/>
      <c r="BV159" s="468"/>
      <c r="BW159" s="468"/>
      <c r="BX159" s="468"/>
      <c r="BY159" s="469"/>
      <c r="BZ159" s="61"/>
      <c r="CA159" s="468"/>
      <c r="CB159" s="468"/>
      <c r="CC159" s="468"/>
      <c r="CD159" s="469"/>
      <c r="CE159" s="471"/>
    </row>
    <row r="160" spans="1:83" ht="4.5" customHeight="1" x14ac:dyDescent="0.2">
      <c r="A160" s="70"/>
      <c r="B160" s="1513"/>
      <c r="C160" s="1513"/>
      <c r="D160" s="1513"/>
      <c r="E160" s="1513"/>
      <c r="F160" s="1513"/>
      <c r="G160" s="1513"/>
      <c r="H160" s="1513"/>
      <c r="I160" s="1513"/>
      <c r="J160" s="1513"/>
      <c r="K160" s="1513"/>
      <c r="L160" s="1513"/>
      <c r="M160" s="1513"/>
      <c r="N160" s="1513"/>
      <c r="O160" s="1513"/>
      <c r="P160" s="1513"/>
      <c r="Q160" s="1513"/>
      <c r="R160" s="1513"/>
      <c r="S160" s="1513"/>
      <c r="T160" s="71"/>
      <c r="U160" s="1240" t="s">
        <v>6478</v>
      </c>
      <c r="V160" s="1241"/>
      <c r="W160" s="1241"/>
      <c r="X160" s="1241"/>
      <c r="Y160" s="1241"/>
      <c r="Z160" s="1241"/>
      <c r="AA160" s="1241"/>
      <c r="AB160" s="1241"/>
      <c r="AC160" s="1241"/>
      <c r="AD160" s="1241"/>
      <c r="AE160" s="1241"/>
      <c r="AF160" s="1241"/>
      <c r="AG160" s="1241"/>
      <c r="AH160" s="1241"/>
      <c r="AI160" s="1241"/>
      <c r="AJ160" s="1241"/>
      <c r="AK160" s="1443" t="str">
        <f>CONCATENATE("*",INDEX('LŠZ H'!A$2:AI$999,U153,17))</f>
        <v>*1984</v>
      </c>
      <c r="AL160" s="1546"/>
      <c r="AM160" s="1547"/>
      <c r="AV160" s="470"/>
      <c r="AW160" s="470"/>
      <c r="BA160" s="471"/>
      <c r="BB160" s="470"/>
      <c r="BG160" s="471"/>
      <c r="BH160" s="470"/>
      <c r="BL160" s="471"/>
      <c r="BO160" s="470"/>
      <c r="BS160" s="471"/>
      <c r="BT160" s="470"/>
      <c r="BY160" s="471"/>
      <c r="BZ160" s="470"/>
      <c r="CD160" s="471"/>
      <c r="CE160" s="471"/>
    </row>
    <row r="161" spans="1:83" ht="4.5" customHeight="1" x14ac:dyDescent="0.2">
      <c r="A161" s="70"/>
      <c r="B161" s="1513"/>
      <c r="C161" s="1513"/>
      <c r="D161" s="1513"/>
      <c r="E161" s="1513"/>
      <c r="F161" s="1513"/>
      <c r="G161" s="1513"/>
      <c r="H161" s="1513"/>
      <c r="I161" s="1513"/>
      <c r="J161" s="1513"/>
      <c r="K161" s="1513"/>
      <c r="L161" s="1513"/>
      <c r="M161" s="1513"/>
      <c r="N161" s="1513"/>
      <c r="O161" s="1513"/>
      <c r="P161" s="1513"/>
      <c r="Q161" s="1513"/>
      <c r="R161" s="1513"/>
      <c r="S161" s="1513"/>
      <c r="T161" s="71"/>
      <c r="U161" s="1240"/>
      <c r="V161" s="1241"/>
      <c r="W161" s="1241"/>
      <c r="X161" s="1241"/>
      <c r="Y161" s="1241"/>
      <c r="Z161" s="1241"/>
      <c r="AA161" s="1241"/>
      <c r="AB161" s="1241"/>
      <c r="AC161" s="1241"/>
      <c r="AD161" s="1241"/>
      <c r="AE161" s="1241"/>
      <c r="AF161" s="1241"/>
      <c r="AG161" s="1241"/>
      <c r="AH161" s="1241"/>
      <c r="AI161" s="1241"/>
      <c r="AJ161" s="1241"/>
      <c r="AK161" s="1546"/>
      <c r="AL161" s="1546"/>
      <c r="AM161" s="1547"/>
      <c r="AV161" s="470"/>
      <c r="AW161" s="470"/>
      <c r="BA161" s="471"/>
      <c r="BB161" s="470"/>
      <c r="BG161" s="471"/>
      <c r="BH161" s="470"/>
      <c r="BL161" s="471"/>
      <c r="BO161" s="470"/>
      <c r="BS161" s="471"/>
      <c r="BT161" s="470"/>
      <c r="BY161" s="471"/>
      <c r="BZ161" s="470"/>
      <c r="CD161" s="471"/>
      <c r="CE161" s="471"/>
    </row>
    <row r="162" spans="1:83" ht="3" customHeight="1" x14ac:dyDescent="0.2">
      <c r="A162" s="70"/>
      <c r="B162" s="1484" t="s">
        <v>2121</v>
      </c>
      <c r="C162" s="1485"/>
      <c r="D162" s="1485"/>
      <c r="E162" s="1485"/>
      <c r="F162" s="1485"/>
      <c r="G162" s="1485"/>
      <c r="H162" s="1485"/>
      <c r="I162" s="1485"/>
      <c r="J162" s="1485"/>
      <c r="K162" s="1485"/>
      <c r="L162" s="1485"/>
      <c r="M162" s="1485"/>
      <c r="N162" s="1485"/>
      <c r="P162" s="1640">
        <f>INDEX('LŠZ H'!A$2:AI$999,U153,28)</f>
        <v>0</v>
      </c>
      <c r="Q162" s="1641"/>
      <c r="R162" s="1641"/>
      <c r="S162" s="1642"/>
      <c r="T162" s="71"/>
      <c r="U162" s="470"/>
      <c r="V162" s="475"/>
      <c r="W162" s="475"/>
      <c r="X162" s="475"/>
      <c r="Y162" s="475"/>
      <c r="Z162" s="475"/>
      <c r="AA162" s="475"/>
      <c r="AB162" s="475"/>
      <c r="AC162" s="475"/>
      <c r="AD162" s="475"/>
      <c r="AE162" s="475"/>
      <c r="AF162" s="475"/>
      <c r="AG162" s="475"/>
      <c r="AH162" s="475"/>
      <c r="AI162" s="475"/>
      <c r="AJ162" s="475"/>
      <c r="AK162" s="475"/>
      <c r="AL162" s="475"/>
      <c r="AM162" s="471"/>
      <c r="AV162" s="470"/>
      <c r="AW162" s="470"/>
      <c r="BA162" s="471"/>
      <c r="BB162" s="470"/>
      <c r="BG162" s="471"/>
      <c r="BH162" s="470"/>
      <c r="BL162" s="471"/>
      <c r="BO162" s="470"/>
      <c r="BS162" s="471"/>
      <c r="BT162" s="470"/>
      <c r="BY162" s="471"/>
      <c r="BZ162" s="470"/>
      <c r="CD162" s="471"/>
      <c r="CE162" s="471"/>
    </row>
    <row r="163" spans="1:83" ht="4.5" customHeight="1" x14ac:dyDescent="0.2">
      <c r="A163" s="70"/>
      <c r="B163" s="1485"/>
      <c r="C163" s="1485"/>
      <c r="D163" s="1485"/>
      <c r="E163" s="1485"/>
      <c r="F163" s="1485"/>
      <c r="G163" s="1485"/>
      <c r="H163" s="1485"/>
      <c r="I163" s="1485"/>
      <c r="J163" s="1485"/>
      <c r="K163" s="1485"/>
      <c r="L163" s="1485"/>
      <c r="M163" s="1485"/>
      <c r="N163" s="1485"/>
      <c r="O163" s="78"/>
      <c r="P163" s="1643"/>
      <c r="Q163" s="1644"/>
      <c r="R163" s="1644"/>
      <c r="S163" s="1645"/>
      <c r="T163" s="71"/>
      <c r="U163" s="70"/>
      <c r="V163" s="1558" t="s">
        <v>2286</v>
      </c>
      <c r="W163" s="1558"/>
      <c r="X163" s="1558"/>
      <c r="Y163" s="1558"/>
      <c r="Z163" s="1551" t="str">
        <f>IF(INDEX('LŠZ H'!A$2:AI1172,U153,2)="ZK"," Závesný klzák / ZK / Hang glider / HG /",(CONCATENATE("Motorový závesný klzák/Powered Hangglider/MZK/PHG/RWL",INDEX('LŠZ H'!A$2:AI1172,U153,38),"/")))</f>
        <v xml:space="preserve"> Závesný klzák / ZK / Hang glider / HG /</v>
      </c>
      <c r="AA163" s="1552"/>
      <c r="AB163" s="1552"/>
      <c r="AC163" s="1552"/>
      <c r="AD163" s="1552"/>
      <c r="AE163" s="1552"/>
      <c r="AF163" s="1552"/>
      <c r="AG163" s="1552"/>
      <c r="AH163" s="1552"/>
      <c r="AI163" s="1552"/>
      <c r="AJ163" s="1552"/>
      <c r="AK163" s="1552"/>
      <c r="AL163" s="1553"/>
      <c r="AM163" s="71"/>
      <c r="AV163" s="470"/>
      <c r="AW163" s="470"/>
      <c r="BA163" s="471"/>
      <c r="BB163" s="470"/>
      <c r="BG163" s="471"/>
      <c r="BH163" s="470"/>
      <c r="BL163" s="471"/>
      <c r="BO163" s="470"/>
      <c r="BS163" s="471"/>
      <c r="BT163" s="470"/>
      <c r="BY163" s="471"/>
      <c r="BZ163" s="470"/>
      <c r="CD163" s="471"/>
      <c r="CE163" s="471"/>
    </row>
    <row r="164" spans="1:83" ht="4.5" customHeight="1" x14ac:dyDescent="0.2">
      <c r="A164" s="70"/>
      <c r="B164" s="1484" t="s">
        <v>1078</v>
      </c>
      <c r="C164" s="1484"/>
      <c r="D164" s="1484"/>
      <c r="E164" s="1484"/>
      <c r="F164" s="1484"/>
      <c r="G164" s="1484"/>
      <c r="H164" s="1484"/>
      <c r="I164" s="1484"/>
      <c r="J164" s="1574" t="e">
        <f>IF(INDEX('LŠZ H'!A$2:AI1172,U153,2)="ZK",(CONCATENATE("O-HG / ",INDEX('LŠZ H'!A$2:AI1172,U153,38)," place")),(CONCATENATE("RWL ",INDEX('LŠZ H'!A$2:AI1172,U153,38),)))</f>
        <v>#REF!</v>
      </c>
      <c r="K164" s="1575"/>
      <c r="L164" s="1575"/>
      <c r="M164" s="1575"/>
      <c r="N164" s="1576"/>
      <c r="O164" s="79"/>
      <c r="P164" s="1643"/>
      <c r="Q164" s="1644"/>
      <c r="R164" s="1644"/>
      <c r="S164" s="1645"/>
      <c r="T164" s="71"/>
      <c r="U164" s="70"/>
      <c r="V164" s="1558"/>
      <c r="W164" s="1558"/>
      <c r="X164" s="1558"/>
      <c r="Y164" s="1558"/>
      <c r="Z164" s="1554"/>
      <c r="AA164" s="1555"/>
      <c r="AB164" s="1555"/>
      <c r="AC164" s="1555"/>
      <c r="AD164" s="1555"/>
      <c r="AE164" s="1555"/>
      <c r="AF164" s="1555"/>
      <c r="AG164" s="1555"/>
      <c r="AH164" s="1555"/>
      <c r="AI164" s="1555"/>
      <c r="AJ164" s="1555"/>
      <c r="AK164" s="1555"/>
      <c r="AL164" s="1556"/>
      <c r="AM164" s="71"/>
      <c r="AV164" s="470"/>
      <c r="AW164" s="470"/>
      <c r="BA164" s="471"/>
      <c r="BB164" s="470"/>
      <c r="BG164" s="471"/>
      <c r="BH164" s="470"/>
      <c r="BL164" s="471"/>
      <c r="BO164" s="470"/>
      <c r="BS164" s="471"/>
      <c r="BT164" s="470"/>
      <c r="BY164" s="471"/>
      <c r="BZ164" s="470"/>
      <c r="CD164" s="471"/>
      <c r="CE164" s="471"/>
    </row>
    <row r="165" spans="1:83" ht="4.5" customHeight="1" x14ac:dyDescent="0.2">
      <c r="A165" s="70"/>
      <c r="B165" s="1484"/>
      <c r="C165" s="1484"/>
      <c r="D165" s="1484"/>
      <c r="E165" s="1484"/>
      <c r="F165" s="1484"/>
      <c r="G165" s="1484"/>
      <c r="H165" s="1484"/>
      <c r="I165" s="1484"/>
      <c r="J165" s="1577"/>
      <c r="K165" s="1578"/>
      <c r="L165" s="1578"/>
      <c r="M165" s="1578"/>
      <c r="N165" s="1579"/>
      <c r="O165" s="79"/>
      <c r="P165" s="1646"/>
      <c r="Q165" s="1647"/>
      <c r="R165" s="1647"/>
      <c r="S165" s="1648"/>
      <c r="T165" s="71"/>
      <c r="U165" s="70"/>
      <c r="V165" s="73"/>
      <c r="W165" s="73"/>
      <c r="X165" s="73"/>
      <c r="Y165" s="73"/>
      <c r="Z165" s="1598" t="str">
        <f>CONCATENATE(INDEX('LŠZ H'!A$2:AL$999,U153,3)," (",INDEX('LŠZ H'!A$2:AL$999,U153,9),")")</f>
        <v>ZK – 1 B (AQC PRAHA)</v>
      </c>
      <c r="AA165" s="1599"/>
      <c r="AB165" s="1599"/>
      <c r="AC165" s="1599"/>
      <c r="AD165" s="1599"/>
      <c r="AE165" s="1599"/>
      <c r="AF165" s="1599"/>
      <c r="AG165" s="1599"/>
      <c r="AH165" s="1599"/>
      <c r="AI165" s="1599"/>
      <c r="AJ165" s="1599"/>
      <c r="AK165" s="1599"/>
      <c r="AL165" s="1600"/>
      <c r="AM165" s="71"/>
      <c r="AV165" s="470"/>
      <c r="AW165" s="470"/>
      <c r="BA165" s="471"/>
      <c r="BB165" s="470"/>
      <c r="BG165" s="471"/>
      <c r="BH165" s="470"/>
      <c r="BL165" s="471"/>
      <c r="BO165" s="470"/>
      <c r="BS165" s="471"/>
      <c r="BT165" s="470"/>
      <c r="BY165" s="471"/>
      <c r="BZ165" s="470"/>
      <c r="CD165" s="471"/>
      <c r="CE165" s="471"/>
    </row>
    <row r="166" spans="1:83" ht="4.5" customHeight="1" x14ac:dyDescent="0.2">
      <c r="A166" s="70"/>
      <c r="B166" s="1523" t="s">
        <v>6044</v>
      </c>
      <c r="C166" s="1524"/>
      <c r="D166" s="1524"/>
      <c r="E166" s="1524"/>
      <c r="F166" s="1524"/>
      <c r="G166" s="1524"/>
      <c r="H166" s="1524"/>
      <c r="I166" s="1524"/>
      <c r="J166" s="1524"/>
      <c r="K166" s="1524"/>
      <c r="L166" s="1524"/>
      <c r="M166" s="1524"/>
      <c r="N166" s="1524"/>
      <c r="O166" s="1524"/>
      <c r="P166" s="1524"/>
      <c r="Q166" s="1524"/>
      <c r="R166" s="1524"/>
      <c r="S166" s="1525"/>
      <c r="T166" s="71"/>
      <c r="U166" s="70"/>
      <c r="V166" s="1484" t="s">
        <v>903</v>
      </c>
      <c r="W166" s="1484"/>
      <c r="X166" s="1484"/>
      <c r="Y166" s="1484"/>
      <c r="Z166" s="1598"/>
      <c r="AA166" s="1599"/>
      <c r="AB166" s="1599"/>
      <c r="AC166" s="1599"/>
      <c r="AD166" s="1599"/>
      <c r="AE166" s="1599"/>
      <c r="AF166" s="1599"/>
      <c r="AG166" s="1599"/>
      <c r="AH166" s="1599"/>
      <c r="AI166" s="1599"/>
      <c r="AJ166" s="1599"/>
      <c r="AK166" s="1599"/>
      <c r="AL166" s="1600"/>
      <c r="AM166" s="71"/>
      <c r="AV166" s="470"/>
      <c r="AW166" s="470"/>
      <c r="BA166" s="471"/>
      <c r="BB166" s="470"/>
      <c r="BG166" s="471"/>
      <c r="BH166" s="470"/>
      <c r="BL166" s="471"/>
      <c r="BO166" s="470"/>
      <c r="BS166" s="471"/>
      <c r="BT166" s="470"/>
      <c r="BY166" s="471"/>
      <c r="BZ166" s="470"/>
      <c r="CD166" s="471"/>
      <c r="CE166" s="471"/>
    </row>
    <row r="167" spans="1:83" ht="4.5" customHeight="1" x14ac:dyDescent="0.2">
      <c r="A167" s="70"/>
      <c r="B167" s="1526"/>
      <c r="C167" s="1527"/>
      <c r="D167" s="1527"/>
      <c r="E167" s="1527"/>
      <c r="F167" s="1527"/>
      <c r="G167" s="1527"/>
      <c r="H167" s="1527"/>
      <c r="I167" s="1527"/>
      <c r="J167" s="1527"/>
      <c r="K167" s="1527"/>
      <c r="L167" s="1527"/>
      <c r="M167" s="1527"/>
      <c r="N167" s="1527"/>
      <c r="O167" s="1527"/>
      <c r="P167" s="1527"/>
      <c r="Q167" s="1527"/>
      <c r="R167" s="1527"/>
      <c r="S167" s="1528"/>
      <c r="T167" s="71"/>
      <c r="U167" s="70"/>
      <c r="V167" s="1484"/>
      <c r="W167" s="1484"/>
      <c r="X167" s="1484"/>
      <c r="Y167" s="1484"/>
      <c r="Z167" s="1598"/>
      <c r="AA167" s="1599"/>
      <c r="AB167" s="1599"/>
      <c r="AC167" s="1599"/>
      <c r="AD167" s="1599"/>
      <c r="AE167" s="1599"/>
      <c r="AF167" s="1599"/>
      <c r="AG167" s="1599"/>
      <c r="AH167" s="1599"/>
      <c r="AI167" s="1599"/>
      <c r="AJ167" s="1599"/>
      <c r="AK167" s="1599"/>
      <c r="AL167" s="1600"/>
      <c r="AM167" s="71"/>
      <c r="AV167" s="470"/>
      <c r="AW167" s="470"/>
      <c r="BA167" s="471"/>
      <c r="BB167" s="470"/>
      <c r="BG167" s="471"/>
      <c r="BH167" s="470"/>
      <c r="BL167" s="471"/>
      <c r="BO167" s="470"/>
      <c r="BS167" s="471"/>
      <c r="BT167" s="470"/>
      <c r="BY167" s="471"/>
      <c r="BZ167" s="470"/>
      <c r="CD167" s="471"/>
      <c r="CE167" s="471"/>
    </row>
    <row r="168" spans="1:83" ht="4.5" customHeight="1" x14ac:dyDescent="0.2">
      <c r="A168" s="70"/>
      <c r="B168" s="1526"/>
      <c r="C168" s="1527"/>
      <c r="D168" s="1527"/>
      <c r="E168" s="1527"/>
      <c r="F168" s="1527"/>
      <c r="G168" s="1527"/>
      <c r="H168" s="1527"/>
      <c r="I168" s="1527"/>
      <c r="J168" s="1527"/>
      <c r="K168" s="1527"/>
      <c r="L168" s="1527"/>
      <c r="M168" s="1527"/>
      <c r="N168" s="1527"/>
      <c r="O168" s="1527"/>
      <c r="P168" s="1527"/>
      <c r="Q168" s="1527"/>
      <c r="R168" s="1527"/>
      <c r="S168" s="1528"/>
      <c r="T168" s="71"/>
      <c r="U168" s="70"/>
      <c r="V168" s="73"/>
      <c r="W168" s="73"/>
      <c r="X168" s="73"/>
      <c r="Y168" s="73"/>
      <c r="Z168" s="1601"/>
      <c r="AA168" s="1602"/>
      <c r="AB168" s="1602"/>
      <c r="AC168" s="1602"/>
      <c r="AD168" s="1602"/>
      <c r="AE168" s="1602"/>
      <c r="AF168" s="1602"/>
      <c r="AG168" s="1602"/>
      <c r="AH168" s="1602"/>
      <c r="AI168" s="1602"/>
      <c r="AJ168" s="1602"/>
      <c r="AK168" s="1602"/>
      <c r="AL168" s="1603"/>
      <c r="AM168" s="71"/>
      <c r="AV168" s="470"/>
      <c r="AW168" s="470"/>
      <c r="BA168" s="471"/>
      <c r="BB168" s="470"/>
      <c r="BG168" s="471"/>
      <c r="BH168" s="470"/>
      <c r="BL168" s="471"/>
      <c r="BO168" s="470"/>
      <c r="BS168" s="471"/>
      <c r="BT168" s="470"/>
      <c r="BY168" s="471"/>
      <c r="BZ168" s="470"/>
      <c r="CD168" s="471"/>
      <c r="CE168" s="471"/>
    </row>
    <row r="169" spans="1:83" ht="3.75" customHeight="1" x14ac:dyDescent="0.2">
      <c r="A169" s="70"/>
      <c r="B169" s="1526"/>
      <c r="C169" s="1527"/>
      <c r="D169" s="1527"/>
      <c r="E169" s="1527"/>
      <c r="F169" s="1527"/>
      <c r="G169" s="1527"/>
      <c r="H169" s="1527"/>
      <c r="I169" s="1527"/>
      <c r="J169" s="1527"/>
      <c r="K169" s="1527"/>
      <c r="L169" s="1527"/>
      <c r="M169" s="1527"/>
      <c r="N169" s="1527"/>
      <c r="O169" s="1527"/>
      <c r="P169" s="1527"/>
      <c r="Q169" s="1527"/>
      <c r="R169" s="1527"/>
      <c r="S169" s="1528"/>
      <c r="T169" s="71"/>
      <c r="U169" s="70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1"/>
      <c r="AV169" s="470"/>
      <c r="AW169" s="470"/>
      <c r="BA169" s="471"/>
      <c r="BB169" s="470"/>
      <c r="BG169" s="471"/>
      <c r="BH169" s="470"/>
      <c r="BL169" s="471"/>
      <c r="BO169" s="470"/>
      <c r="BS169" s="471"/>
      <c r="BT169" s="470"/>
      <c r="BY169" s="471"/>
      <c r="BZ169" s="470"/>
      <c r="CD169" s="471"/>
      <c r="CE169" s="471"/>
    </row>
    <row r="170" spans="1:83" ht="4.5" customHeight="1" x14ac:dyDescent="0.2">
      <c r="A170" s="70"/>
      <c r="B170" s="1526"/>
      <c r="C170" s="1527"/>
      <c r="D170" s="1527"/>
      <c r="E170" s="1527"/>
      <c r="F170" s="1527"/>
      <c r="G170" s="1527"/>
      <c r="H170" s="1527"/>
      <c r="I170" s="1527"/>
      <c r="J170" s="1527"/>
      <c r="K170" s="1527"/>
      <c r="L170" s="1527"/>
      <c r="M170" s="1527"/>
      <c r="N170" s="1527"/>
      <c r="O170" s="1527"/>
      <c r="P170" s="1527"/>
      <c r="Q170" s="1527"/>
      <c r="R170" s="1527"/>
      <c r="S170" s="1528"/>
      <c r="T170" s="71"/>
      <c r="U170" s="70"/>
      <c r="V170" s="1484" t="s">
        <v>1981</v>
      </c>
      <c r="W170" s="1484"/>
      <c r="X170" s="1484"/>
      <c r="Y170" s="1484"/>
      <c r="Z170" s="1484"/>
      <c r="AA170" s="1484"/>
      <c r="AB170" s="1484"/>
      <c r="AC170" s="1589" t="str">
        <f>INDEX('LŠZ H'!A$2:AL$999,U153,5)</f>
        <v>OM-H496</v>
      </c>
      <c r="AD170" s="1590"/>
      <c r="AE170" s="1590"/>
      <c r="AF170" s="1590"/>
      <c r="AG170" s="1590"/>
      <c r="AH170" s="1590"/>
      <c r="AI170" s="1590"/>
      <c r="AJ170" s="1590"/>
      <c r="AK170" s="1590"/>
      <c r="AL170" s="1591"/>
      <c r="AM170" s="71"/>
      <c r="AV170" s="470"/>
      <c r="AW170" s="472"/>
      <c r="AX170" s="473"/>
      <c r="AY170" s="473"/>
      <c r="AZ170" s="473"/>
      <c r="BA170" s="474"/>
      <c r="BB170" s="472"/>
      <c r="BC170" s="473"/>
      <c r="BD170" s="473"/>
      <c r="BE170" s="473"/>
      <c r="BF170" s="473"/>
      <c r="BG170" s="474"/>
      <c r="BH170" s="472"/>
      <c r="BI170" s="473"/>
      <c r="BJ170" s="473"/>
      <c r="BK170" s="473"/>
      <c r="BL170" s="474"/>
      <c r="BO170" s="472"/>
      <c r="BP170" s="473"/>
      <c r="BQ170" s="473"/>
      <c r="BR170" s="473"/>
      <c r="BS170" s="474"/>
      <c r="BT170" s="472"/>
      <c r="BU170" s="473"/>
      <c r="BV170" s="473"/>
      <c r="BW170" s="473"/>
      <c r="BX170" s="473"/>
      <c r="BY170" s="474"/>
      <c r="BZ170" s="472"/>
      <c r="CA170" s="473"/>
      <c r="CB170" s="473"/>
      <c r="CC170" s="473"/>
      <c r="CD170" s="474"/>
      <c r="CE170" s="471"/>
    </row>
    <row r="171" spans="1:83" ht="4.5" customHeight="1" x14ac:dyDescent="0.2">
      <c r="A171" s="70"/>
      <c r="B171" s="1526"/>
      <c r="C171" s="1527"/>
      <c r="D171" s="1527"/>
      <c r="E171" s="1527"/>
      <c r="F171" s="1527"/>
      <c r="G171" s="1527"/>
      <c r="H171" s="1527"/>
      <c r="I171" s="1527"/>
      <c r="J171" s="1527"/>
      <c r="K171" s="1527"/>
      <c r="L171" s="1527"/>
      <c r="M171" s="1527"/>
      <c r="N171" s="1527"/>
      <c r="O171" s="1527"/>
      <c r="P171" s="1527"/>
      <c r="Q171" s="1527"/>
      <c r="R171" s="1527"/>
      <c r="S171" s="1528"/>
      <c r="T171" s="71"/>
      <c r="U171" s="70"/>
      <c r="V171" s="1484"/>
      <c r="W171" s="1484"/>
      <c r="X171" s="1484"/>
      <c r="Y171" s="1484"/>
      <c r="Z171" s="1484"/>
      <c r="AA171" s="1484"/>
      <c r="AB171" s="1484"/>
      <c r="AC171" s="1592"/>
      <c r="AD171" s="1593"/>
      <c r="AE171" s="1593"/>
      <c r="AF171" s="1593"/>
      <c r="AG171" s="1593"/>
      <c r="AH171" s="1593"/>
      <c r="AI171" s="1593"/>
      <c r="AJ171" s="1593"/>
      <c r="AK171" s="1593"/>
      <c r="AL171" s="1594"/>
      <c r="AM171" s="71"/>
      <c r="AV171" s="470"/>
      <c r="CE171" s="471"/>
    </row>
    <row r="172" spans="1:83" ht="3.75" customHeight="1" x14ac:dyDescent="0.2">
      <c r="A172" s="70"/>
      <c r="B172" s="1526"/>
      <c r="C172" s="1527"/>
      <c r="D172" s="1527"/>
      <c r="E172" s="1527"/>
      <c r="F172" s="1527"/>
      <c r="G172" s="1527"/>
      <c r="H172" s="1527"/>
      <c r="I172" s="1527"/>
      <c r="J172" s="1527"/>
      <c r="K172" s="1527"/>
      <c r="L172" s="1527"/>
      <c r="M172" s="1527"/>
      <c r="N172" s="1527"/>
      <c r="O172" s="1527"/>
      <c r="P172" s="1527"/>
      <c r="Q172" s="1527"/>
      <c r="R172" s="1527"/>
      <c r="S172" s="1528"/>
      <c r="T172" s="71"/>
      <c r="U172" s="70"/>
      <c r="V172" s="467"/>
      <c r="W172" s="467"/>
      <c r="X172" s="467"/>
      <c r="Y172" s="467"/>
      <c r="Z172" s="467"/>
      <c r="AA172" s="467"/>
      <c r="AB172" s="467"/>
      <c r="AC172" s="1592"/>
      <c r="AD172" s="1593"/>
      <c r="AE172" s="1593"/>
      <c r="AF172" s="1593"/>
      <c r="AG172" s="1593"/>
      <c r="AH172" s="1593"/>
      <c r="AI172" s="1593"/>
      <c r="AJ172" s="1593"/>
      <c r="AK172" s="1593"/>
      <c r="AL172" s="1594"/>
      <c r="AM172" s="71"/>
      <c r="AV172" s="470"/>
      <c r="AW172" s="61"/>
      <c r="AX172" s="468"/>
      <c r="AY172" s="468"/>
      <c r="AZ172" s="468"/>
      <c r="BA172" s="469"/>
      <c r="BB172" s="1428" t="s">
        <v>5592</v>
      </c>
      <c r="BC172" s="1429"/>
      <c r="BD172" s="1429"/>
      <c r="BE172" s="1429"/>
      <c r="BF172" s="1429"/>
      <c r="BG172" s="1430"/>
      <c r="BH172" s="61"/>
      <c r="BI172" s="468"/>
      <c r="BJ172" s="468"/>
      <c r="BK172" s="468"/>
      <c r="BL172" s="469"/>
      <c r="BO172" s="61"/>
      <c r="BP172" s="468"/>
      <c r="BQ172" s="468"/>
      <c r="BR172" s="468"/>
      <c r="BS172" s="469"/>
      <c r="BT172" s="1428" t="s">
        <v>5592</v>
      </c>
      <c r="BU172" s="1429"/>
      <c r="BV172" s="1429"/>
      <c r="BW172" s="1429"/>
      <c r="BX172" s="1429"/>
      <c r="BY172" s="1430"/>
      <c r="BZ172" s="61"/>
      <c r="CA172" s="468"/>
      <c r="CB172" s="468"/>
      <c r="CC172" s="468"/>
      <c r="CD172" s="469"/>
      <c r="CE172" s="471"/>
    </row>
    <row r="173" spans="1:83" ht="4.5" customHeight="1" x14ac:dyDescent="0.2">
      <c r="A173" s="70"/>
      <c r="B173" s="1529"/>
      <c r="C173" s="1530"/>
      <c r="D173" s="1530"/>
      <c r="E173" s="1530"/>
      <c r="F173" s="1530"/>
      <c r="G173" s="1530"/>
      <c r="H173" s="1530"/>
      <c r="I173" s="1530"/>
      <c r="J173" s="1530"/>
      <c r="K173" s="1530"/>
      <c r="L173" s="1530"/>
      <c r="M173" s="1530"/>
      <c r="N173" s="1530"/>
      <c r="O173" s="1530"/>
      <c r="P173" s="1530"/>
      <c r="Q173" s="1530"/>
      <c r="R173" s="1530"/>
      <c r="S173" s="1531"/>
      <c r="T173" s="71"/>
      <c r="U173" s="70"/>
      <c r="V173" s="1484" t="s">
        <v>1982</v>
      </c>
      <c r="W173" s="1484"/>
      <c r="X173" s="1484"/>
      <c r="Y173" s="1484"/>
      <c r="Z173" s="1484"/>
      <c r="AA173" s="1484"/>
      <c r="AB173" s="1484"/>
      <c r="AC173" s="1592"/>
      <c r="AD173" s="1593"/>
      <c r="AE173" s="1593"/>
      <c r="AF173" s="1593"/>
      <c r="AG173" s="1593"/>
      <c r="AH173" s="1593"/>
      <c r="AI173" s="1593"/>
      <c r="AJ173" s="1593"/>
      <c r="AK173" s="1593"/>
      <c r="AL173" s="1594"/>
      <c r="AM173" s="71"/>
      <c r="AV173" s="470"/>
      <c r="AW173" s="470"/>
      <c r="BA173" s="471"/>
      <c r="BB173" s="1431"/>
      <c r="BC173" s="1432"/>
      <c r="BD173" s="1432"/>
      <c r="BE173" s="1432"/>
      <c r="BF173" s="1432"/>
      <c r="BG173" s="1433"/>
      <c r="BH173" s="470"/>
      <c r="BL173" s="471"/>
      <c r="BO173" s="470"/>
      <c r="BS173" s="471"/>
      <c r="BT173" s="1431"/>
      <c r="BU173" s="1432"/>
      <c r="BV173" s="1432"/>
      <c r="BW173" s="1432"/>
      <c r="BX173" s="1432"/>
      <c r="BY173" s="1433"/>
      <c r="BZ173" s="470"/>
      <c r="CD173" s="471"/>
      <c r="CE173" s="471"/>
    </row>
    <row r="174" spans="1:83" ht="3.75" customHeight="1" x14ac:dyDescent="0.2">
      <c r="A174" s="70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71"/>
      <c r="U174" s="70"/>
      <c r="V174" s="1484"/>
      <c r="W174" s="1484"/>
      <c r="X174" s="1484"/>
      <c r="Y174" s="1484"/>
      <c r="Z174" s="1484"/>
      <c r="AA174" s="1484"/>
      <c r="AB174" s="1484"/>
      <c r="AC174" s="1595"/>
      <c r="AD174" s="1596"/>
      <c r="AE174" s="1596"/>
      <c r="AF174" s="1596"/>
      <c r="AG174" s="1596"/>
      <c r="AH174" s="1596"/>
      <c r="AI174" s="1596"/>
      <c r="AJ174" s="1596"/>
      <c r="AK174" s="1596"/>
      <c r="AL174" s="1597"/>
      <c r="AM174" s="71"/>
      <c r="AV174" s="470"/>
      <c r="AW174" s="470"/>
      <c r="BA174" s="471"/>
      <c r="BB174" s="1431"/>
      <c r="BC174" s="1432"/>
      <c r="BD174" s="1432"/>
      <c r="BE174" s="1432"/>
      <c r="BF174" s="1432"/>
      <c r="BG174" s="1433"/>
      <c r="BH174" s="470"/>
      <c r="BL174" s="471"/>
      <c r="BO174" s="470"/>
      <c r="BS174" s="471"/>
      <c r="BT174" s="1431"/>
      <c r="BU174" s="1432"/>
      <c r="BV174" s="1432"/>
      <c r="BW174" s="1432"/>
      <c r="BX174" s="1432"/>
      <c r="BY174" s="1433"/>
      <c r="BZ174" s="470"/>
      <c r="CD174" s="471"/>
      <c r="CE174" s="471"/>
    </row>
    <row r="175" spans="1:83" ht="4.5" customHeight="1" x14ac:dyDescent="0.2">
      <c r="A175" s="70"/>
      <c r="B175" s="1143" t="s">
        <v>2255</v>
      </c>
      <c r="C175" s="1144"/>
      <c r="D175" s="1144"/>
      <c r="E175" s="1144"/>
      <c r="F175" s="1144"/>
      <c r="G175" s="1144"/>
      <c r="H175" s="1145"/>
      <c r="I175" s="1143" t="s">
        <v>2273</v>
      </c>
      <c r="J175" s="1144"/>
      <c r="K175" s="1144"/>
      <c r="L175" s="1145"/>
      <c r="M175" s="1152" t="s">
        <v>2274</v>
      </c>
      <c r="N175" s="1532"/>
      <c r="O175" s="1532"/>
      <c r="P175" s="1533"/>
      <c r="Q175" s="1152" t="s">
        <v>2275</v>
      </c>
      <c r="R175" s="1532"/>
      <c r="S175" s="1533"/>
      <c r="T175" s="71"/>
      <c r="U175" s="70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1"/>
      <c r="AV175" s="470"/>
      <c r="AW175" s="1411" t="s">
        <v>2073</v>
      </c>
      <c r="AX175" s="1412"/>
      <c r="AY175" s="1412"/>
      <c r="AZ175" s="1412"/>
      <c r="BA175" s="1413"/>
      <c r="BB175" s="1414" t="s">
        <v>2075</v>
      </c>
      <c r="BC175" s="1412"/>
      <c r="BD175" s="1412"/>
      <c r="BE175" s="1412"/>
      <c r="BF175" s="1412"/>
      <c r="BG175" s="1413"/>
      <c r="BH175" s="1411" t="s">
        <v>2074</v>
      </c>
      <c r="BI175" s="1412"/>
      <c r="BJ175" s="1412"/>
      <c r="BK175" s="1412"/>
      <c r="BL175" s="1413"/>
      <c r="BO175" s="1411" t="s">
        <v>2073</v>
      </c>
      <c r="BP175" s="1412"/>
      <c r="BQ175" s="1412"/>
      <c r="BR175" s="1412"/>
      <c r="BS175" s="1413"/>
      <c r="BT175" s="1414" t="s">
        <v>2075</v>
      </c>
      <c r="BU175" s="1412"/>
      <c r="BV175" s="1412"/>
      <c r="BW175" s="1412"/>
      <c r="BX175" s="1412"/>
      <c r="BY175" s="1413"/>
      <c r="BZ175" s="1411" t="s">
        <v>2074</v>
      </c>
      <c r="CA175" s="1412"/>
      <c r="CB175" s="1412"/>
      <c r="CC175" s="1412"/>
      <c r="CD175" s="1413"/>
      <c r="CE175" s="471"/>
    </row>
    <row r="176" spans="1:83" ht="4.5" customHeight="1" x14ac:dyDescent="0.2">
      <c r="A176" s="70"/>
      <c r="B176" s="1146"/>
      <c r="C176" s="1147"/>
      <c r="D176" s="1147"/>
      <c r="E176" s="1147"/>
      <c r="F176" s="1147"/>
      <c r="G176" s="1147"/>
      <c r="H176" s="1148"/>
      <c r="I176" s="1146"/>
      <c r="J176" s="1147"/>
      <c r="K176" s="1147"/>
      <c r="L176" s="1148"/>
      <c r="M176" s="1534"/>
      <c r="N176" s="1535"/>
      <c r="O176" s="1535"/>
      <c r="P176" s="1536"/>
      <c r="Q176" s="1534"/>
      <c r="R176" s="1535"/>
      <c r="S176" s="1536"/>
      <c r="T176" s="71"/>
      <c r="U176" s="70"/>
      <c r="V176" s="1484" t="s">
        <v>2253</v>
      </c>
      <c r="W176" s="1484"/>
      <c r="X176" s="1484"/>
      <c r="Y176" s="1484"/>
      <c r="Z176" s="1484"/>
      <c r="AA176" s="1484"/>
      <c r="AB176" s="1484"/>
      <c r="AC176" s="1649" t="str">
        <f>CONCATENATE(INDEX('LŠZ H'!A$2:AI$999,U153,11),"                                                                 ",INDEX('LŠZ H'!A$2:AI$999,U153,24),", ",INDEX('LŠZ H'!A$2:AI$999,U153,25),"                                                                   ",INDEX('LŠZ H'!A$2:AI$999,U153,12))</f>
        <v>Ing. Juraj SLADKÝ                                                                 1, 24                                                                   42508</v>
      </c>
      <c r="AD176" s="1650"/>
      <c r="AE176" s="1650"/>
      <c r="AF176" s="1650"/>
      <c r="AG176" s="1650"/>
      <c r="AH176" s="1650"/>
      <c r="AI176" s="1650"/>
      <c r="AJ176" s="1650"/>
      <c r="AK176" s="1650"/>
      <c r="AL176" s="1651"/>
      <c r="AM176" s="71"/>
      <c r="AV176" s="470"/>
      <c r="AW176" s="1414"/>
      <c r="AX176" s="1412"/>
      <c r="AY176" s="1412"/>
      <c r="AZ176" s="1412"/>
      <c r="BA176" s="1413"/>
      <c r="BB176" s="1414"/>
      <c r="BC176" s="1412"/>
      <c r="BD176" s="1412"/>
      <c r="BE176" s="1412"/>
      <c r="BF176" s="1412"/>
      <c r="BG176" s="1413"/>
      <c r="BH176" s="1414"/>
      <c r="BI176" s="1412"/>
      <c r="BJ176" s="1412"/>
      <c r="BK176" s="1412"/>
      <c r="BL176" s="1413"/>
      <c r="BO176" s="1414"/>
      <c r="BP176" s="1412"/>
      <c r="BQ176" s="1412"/>
      <c r="BR176" s="1412"/>
      <c r="BS176" s="1413"/>
      <c r="BT176" s="1414"/>
      <c r="BU176" s="1412"/>
      <c r="BV176" s="1412"/>
      <c r="BW176" s="1412"/>
      <c r="BX176" s="1412"/>
      <c r="BY176" s="1413"/>
      <c r="BZ176" s="1414"/>
      <c r="CA176" s="1412"/>
      <c r="CB176" s="1412"/>
      <c r="CC176" s="1412"/>
      <c r="CD176" s="1413"/>
      <c r="CE176" s="471"/>
    </row>
    <row r="177" spans="1:83" ht="4.5" customHeight="1" x14ac:dyDescent="0.2">
      <c r="A177" s="70"/>
      <c r="B177" s="1149"/>
      <c r="C177" s="1150"/>
      <c r="D177" s="1150"/>
      <c r="E177" s="1150"/>
      <c r="F177" s="1150"/>
      <c r="G177" s="1150"/>
      <c r="H177" s="1151"/>
      <c r="I177" s="1149"/>
      <c r="J177" s="1150"/>
      <c r="K177" s="1150"/>
      <c r="L177" s="1151"/>
      <c r="M177" s="1537"/>
      <c r="N177" s="1538"/>
      <c r="O177" s="1538"/>
      <c r="P177" s="1539"/>
      <c r="Q177" s="1537"/>
      <c r="R177" s="1538"/>
      <c r="S177" s="1539"/>
      <c r="T177" s="71"/>
      <c r="U177" s="70"/>
      <c r="V177" s="1484"/>
      <c r="W177" s="1484"/>
      <c r="X177" s="1484"/>
      <c r="Y177" s="1484"/>
      <c r="Z177" s="1484"/>
      <c r="AA177" s="1484"/>
      <c r="AB177" s="1484"/>
      <c r="AC177" s="1652"/>
      <c r="AD177" s="1653"/>
      <c r="AE177" s="1653"/>
      <c r="AF177" s="1653"/>
      <c r="AG177" s="1653"/>
      <c r="AH177" s="1653"/>
      <c r="AI177" s="1653"/>
      <c r="AJ177" s="1653"/>
      <c r="AK177" s="1653"/>
      <c r="AL177" s="1654"/>
      <c r="AM177" s="71"/>
      <c r="AV177" s="470"/>
      <c r="AW177" s="1415"/>
      <c r="AX177" s="1416"/>
      <c r="AY177" s="1416"/>
      <c r="AZ177" s="1416"/>
      <c r="BA177" s="1417"/>
      <c r="BB177" s="1415"/>
      <c r="BC177" s="1416"/>
      <c r="BD177" s="1416"/>
      <c r="BE177" s="1416"/>
      <c r="BF177" s="1416"/>
      <c r="BG177" s="1417"/>
      <c r="BH177" s="1415"/>
      <c r="BI177" s="1416"/>
      <c r="BJ177" s="1416"/>
      <c r="BK177" s="1416"/>
      <c r="BL177" s="1417"/>
      <c r="BO177" s="1415"/>
      <c r="BP177" s="1416"/>
      <c r="BQ177" s="1416"/>
      <c r="BR177" s="1416"/>
      <c r="BS177" s="1417"/>
      <c r="BT177" s="1415"/>
      <c r="BU177" s="1416"/>
      <c r="BV177" s="1416"/>
      <c r="BW177" s="1416"/>
      <c r="BX177" s="1416"/>
      <c r="BY177" s="1417"/>
      <c r="BZ177" s="1415"/>
      <c r="CA177" s="1416"/>
      <c r="CB177" s="1416"/>
      <c r="CC177" s="1416"/>
      <c r="CD177" s="1417"/>
      <c r="CE177" s="471"/>
    </row>
    <row r="178" spans="1:83" ht="3.75" customHeight="1" x14ac:dyDescent="0.2">
      <c r="A178" s="70"/>
      <c r="B178" s="1604" t="s">
        <v>626</v>
      </c>
      <c r="C178" s="1605"/>
      <c r="D178" s="1605"/>
      <c r="E178" s="1605"/>
      <c r="F178" s="1605"/>
      <c r="G178" s="1605"/>
      <c r="H178" s="1606"/>
      <c r="I178" s="1222">
        <f>INDEX('LŠZ H'!A$2:AI$999,U153,29)</f>
        <v>110</v>
      </c>
      <c r="J178" s="1223"/>
      <c r="K178" s="1223"/>
      <c r="L178" s="1224"/>
      <c r="M178" s="1486">
        <f>INDEX('LŠZ H'!A$2:AI$999,U153,31)</f>
        <v>26</v>
      </c>
      <c r="N178" s="1487"/>
      <c r="O178" s="1487"/>
      <c r="P178" s="1488"/>
      <c r="Q178" s="1486">
        <f>INDEX('LŠZ H'!A$2:AI$999,U153,33)</f>
        <v>55</v>
      </c>
      <c r="R178" s="1487"/>
      <c r="S178" s="1488"/>
      <c r="T178" s="71"/>
      <c r="U178" s="70"/>
      <c r="V178" s="1484" t="s">
        <v>2254</v>
      </c>
      <c r="W178" s="1484"/>
      <c r="X178" s="1484"/>
      <c r="Y178" s="1484"/>
      <c r="Z178" s="1484"/>
      <c r="AA178" s="1484"/>
      <c r="AB178" s="1484"/>
      <c r="AC178" s="1652"/>
      <c r="AD178" s="1653"/>
      <c r="AE178" s="1653"/>
      <c r="AF178" s="1653"/>
      <c r="AG178" s="1653"/>
      <c r="AH178" s="1653"/>
      <c r="AI178" s="1653"/>
      <c r="AJ178" s="1653"/>
      <c r="AK178" s="1653"/>
      <c r="AL178" s="1654"/>
      <c r="AM178" s="71"/>
      <c r="AV178" s="470"/>
      <c r="AW178" s="61"/>
      <c r="AX178" s="468"/>
      <c r="AY178" s="468"/>
      <c r="AZ178" s="468"/>
      <c r="BA178" s="469"/>
      <c r="BB178" s="61"/>
      <c r="BC178" s="468"/>
      <c r="BD178" s="468"/>
      <c r="BE178" s="468"/>
      <c r="BF178" s="468"/>
      <c r="BG178" s="469"/>
      <c r="BH178" s="61"/>
      <c r="BI178" s="468"/>
      <c r="BJ178" s="468"/>
      <c r="BK178" s="468"/>
      <c r="BL178" s="469"/>
      <c r="BO178" s="61"/>
      <c r="BP178" s="468"/>
      <c r="BQ178" s="468"/>
      <c r="BR178" s="468"/>
      <c r="BS178" s="469"/>
      <c r="BT178" s="61"/>
      <c r="BU178" s="468"/>
      <c r="BV178" s="468"/>
      <c r="BW178" s="468"/>
      <c r="BX178" s="468"/>
      <c r="BY178" s="469"/>
      <c r="BZ178" s="61"/>
      <c r="CA178" s="468"/>
      <c r="CB178" s="468"/>
      <c r="CC178" s="468"/>
      <c r="CD178" s="469"/>
      <c r="CE178" s="471"/>
    </row>
    <row r="179" spans="1:83" ht="4.5" customHeight="1" x14ac:dyDescent="0.2">
      <c r="A179" s="70"/>
      <c r="B179" s="1607"/>
      <c r="C179" s="1608"/>
      <c r="D179" s="1608"/>
      <c r="E179" s="1608"/>
      <c r="F179" s="1608"/>
      <c r="G179" s="1608"/>
      <c r="H179" s="1609"/>
      <c r="I179" s="1225"/>
      <c r="J179" s="1226"/>
      <c r="K179" s="1226"/>
      <c r="L179" s="1227"/>
      <c r="M179" s="1489"/>
      <c r="N179" s="1490"/>
      <c r="O179" s="1490"/>
      <c r="P179" s="1491"/>
      <c r="Q179" s="1489"/>
      <c r="R179" s="1490"/>
      <c r="S179" s="1491"/>
      <c r="T179" s="71"/>
      <c r="U179" s="70"/>
      <c r="V179" s="1484"/>
      <c r="W179" s="1484"/>
      <c r="X179" s="1484"/>
      <c r="Y179" s="1484"/>
      <c r="Z179" s="1484"/>
      <c r="AA179" s="1484"/>
      <c r="AB179" s="1484"/>
      <c r="AC179" s="1652"/>
      <c r="AD179" s="1653"/>
      <c r="AE179" s="1653"/>
      <c r="AF179" s="1653"/>
      <c r="AG179" s="1653"/>
      <c r="AH179" s="1653"/>
      <c r="AI179" s="1653"/>
      <c r="AJ179" s="1653"/>
      <c r="AK179" s="1653"/>
      <c r="AL179" s="1654"/>
      <c r="AM179" s="71"/>
      <c r="AV179" s="470"/>
      <c r="AW179" s="470"/>
      <c r="BA179" s="471"/>
      <c r="BB179" s="470"/>
      <c r="BG179" s="471"/>
      <c r="BH179" s="470"/>
      <c r="BL179" s="471"/>
      <c r="BO179" s="470"/>
      <c r="BS179" s="471"/>
      <c r="BT179" s="470"/>
      <c r="BY179" s="471"/>
      <c r="BZ179" s="470"/>
      <c r="CD179" s="471"/>
      <c r="CE179" s="471"/>
    </row>
    <row r="180" spans="1:83" ht="3" customHeight="1" x14ac:dyDescent="0.2">
      <c r="A180" s="70"/>
      <c r="B180" s="1610"/>
      <c r="C180" s="1611"/>
      <c r="D180" s="1611"/>
      <c r="E180" s="1611"/>
      <c r="F180" s="1611"/>
      <c r="G180" s="1611"/>
      <c r="H180" s="1612"/>
      <c r="I180" s="1228"/>
      <c r="J180" s="1229"/>
      <c r="K180" s="1229"/>
      <c r="L180" s="1230"/>
      <c r="M180" s="1492"/>
      <c r="N180" s="1493"/>
      <c r="O180" s="1493"/>
      <c r="P180" s="1494"/>
      <c r="Q180" s="1492"/>
      <c r="R180" s="1493"/>
      <c r="S180" s="1494"/>
      <c r="T180" s="71"/>
      <c r="U180" s="70"/>
      <c r="V180" s="73"/>
      <c r="W180" s="73"/>
      <c r="X180" s="73"/>
      <c r="Y180" s="73"/>
      <c r="Z180" s="73"/>
      <c r="AA180" s="73"/>
      <c r="AB180" s="73"/>
      <c r="AC180" s="1652"/>
      <c r="AD180" s="1653"/>
      <c r="AE180" s="1653"/>
      <c r="AF180" s="1653"/>
      <c r="AG180" s="1653"/>
      <c r="AH180" s="1653"/>
      <c r="AI180" s="1653"/>
      <c r="AJ180" s="1653"/>
      <c r="AK180" s="1653"/>
      <c r="AL180" s="1654"/>
      <c r="AM180" s="71"/>
      <c r="AV180" s="470"/>
      <c r="AW180" s="470"/>
      <c r="BA180" s="471"/>
      <c r="BB180" s="470"/>
      <c r="BG180" s="471"/>
      <c r="BH180" s="470"/>
      <c r="BL180" s="471"/>
      <c r="BO180" s="470"/>
      <c r="BS180" s="471"/>
      <c r="BT180" s="470"/>
      <c r="BY180" s="471"/>
      <c r="BZ180" s="470"/>
      <c r="CD180" s="471"/>
      <c r="CE180" s="471"/>
    </row>
    <row r="181" spans="1:83" ht="4.5" customHeight="1" x14ac:dyDescent="0.2">
      <c r="A181" s="70"/>
      <c r="B181" s="1094" t="s">
        <v>2126</v>
      </c>
      <c r="C181" s="1095"/>
      <c r="D181" s="1095"/>
      <c r="E181" s="1095"/>
      <c r="F181" s="1095"/>
      <c r="G181" s="1095"/>
      <c r="H181" s="1096"/>
      <c r="I181" s="1214" t="s">
        <v>1445</v>
      </c>
      <c r="J181" s="1095"/>
      <c r="K181" s="1095"/>
      <c r="L181" s="1096"/>
      <c r="M181" s="1214" t="s">
        <v>1443</v>
      </c>
      <c r="N181" s="1095"/>
      <c r="O181" s="1095"/>
      <c r="P181" s="1096"/>
      <c r="Q181" s="1214" t="s">
        <v>100</v>
      </c>
      <c r="R181" s="1095"/>
      <c r="S181" s="1096"/>
      <c r="T181" s="71"/>
      <c r="U181" s="70"/>
      <c r="V181" s="1484" t="s">
        <v>2256</v>
      </c>
      <c r="W181" s="1484"/>
      <c r="X181" s="1484"/>
      <c r="Y181" s="1484"/>
      <c r="Z181" s="1484"/>
      <c r="AA181" s="1484"/>
      <c r="AB181" s="1484"/>
      <c r="AC181" s="1652"/>
      <c r="AD181" s="1653"/>
      <c r="AE181" s="1653"/>
      <c r="AF181" s="1653"/>
      <c r="AG181" s="1653"/>
      <c r="AH181" s="1653"/>
      <c r="AI181" s="1653"/>
      <c r="AJ181" s="1653"/>
      <c r="AK181" s="1653"/>
      <c r="AL181" s="1654"/>
      <c r="AM181" s="71"/>
      <c r="AV181" s="470"/>
      <c r="AW181" s="470"/>
      <c r="BA181" s="471"/>
      <c r="BB181" s="470"/>
      <c r="BG181" s="471"/>
      <c r="BH181" s="470"/>
      <c r="BL181" s="471"/>
      <c r="BO181" s="470"/>
      <c r="BS181" s="471"/>
      <c r="BT181" s="470"/>
      <c r="BY181" s="471"/>
      <c r="BZ181" s="470"/>
      <c r="CD181" s="471"/>
      <c r="CE181" s="471"/>
    </row>
    <row r="182" spans="1:83" ht="4.5" customHeight="1" x14ac:dyDescent="0.2">
      <c r="A182" s="70"/>
      <c r="B182" s="1097"/>
      <c r="C182" s="1098"/>
      <c r="D182" s="1098"/>
      <c r="E182" s="1098"/>
      <c r="F182" s="1098"/>
      <c r="G182" s="1098"/>
      <c r="H182" s="1099"/>
      <c r="I182" s="1097"/>
      <c r="J182" s="1098"/>
      <c r="K182" s="1098"/>
      <c r="L182" s="1099"/>
      <c r="M182" s="1097"/>
      <c r="N182" s="1098"/>
      <c r="O182" s="1098"/>
      <c r="P182" s="1099"/>
      <c r="Q182" s="1097"/>
      <c r="R182" s="1098"/>
      <c r="S182" s="1099"/>
      <c r="T182" s="71"/>
      <c r="U182" s="70"/>
      <c r="V182" s="1484"/>
      <c r="W182" s="1484"/>
      <c r="X182" s="1484"/>
      <c r="Y182" s="1484"/>
      <c r="Z182" s="1484"/>
      <c r="AA182" s="1484"/>
      <c r="AB182" s="1484"/>
      <c r="AC182" s="1652"/>
      <c r="AD182" s="1653"/>
      <c r="AE182" s="1653"/>
      <c r="AF182" s="1653"/>
      <c r="AG182" s="1653"/>
      <c r="AH182" s="1653"/>
      <c r="AI182" s="1653"/>
      <c r="AJ182" s="1653"/>
      <c r="AK182" s="1653"/>
      <c r="AL182" s="1654"/>
      <c r="AM182" s="71"/>
      <c r="AV182" s="470"/>
      <c r="AW182" s="470"/>
      <c r="BA182" s="471"/>
      <c r="BB182" s="470"/>
      <c r="BG182" s="471"/>
      <c r="BH182" s="470"/>
      <c r="BL182" s="471"/>
      <c r="BO182" s="470"/>
      <c r="BS182" s="471"/>
      <c r="BT182" s="470"/>
      <c r="BY182" s="471"/>
      <c r="BZ182" s="470"/>
      <c r="CD182" s="471"/>
      <c r="CE182" s="471"/>
    </row>
    <row r="183" spans="1:83" ht="3" customHeight="1" x14ac:dyDescent="0.2">
      <c r="A183" s="70"/>
      <c r="B183" s="1100"/>
      <c r="C183" s="1101"/>
      <c r="D183" s="1101"/>
      <c r="E183" s="1101"/>
      <c r="F183" s="1101"/>
      <c r="G183" s="1101"/>
      <c r="H183" s="1102"/>
      <c r="I183" s="1100"/>
      <c r="J183" s="1101"/>
      <c r="K183" s="1101"/>
      <c r="L183" s="1102"/>
      <c r="M183" s="1100"/>
      <c r="N183" s="1101"/>
      <c r="O183" s="1101"/>
      <c r="P183" s="1102"/>
      <c r="Q183" s="1100"/>
      <c r="R183" s="1101"/>
      <c r="S183" s="1102"/>
      <c r="T183" s="71"/>
      <c r="U183" s="70"/>
      <c r="V183" s="1484" t="s">
        <v>2257</v>
      </c>
      <c r="W183" s="1484"/>
      <c r="X183" s="1484"/>
      <c r="Y183" s="1484"/>
      <c r="Z183" s="1484"/>
      <c r="AA183" s="1484"/>
      <c r="AB183" s="1484"/>
      <c r="AC183" s="1652"/>
      <c r="AD183" s="1653"/>
      <c r="AE183" s="1653"/>
      <c r="AF183" s="1653"/>
      <c r="AG183" s="1653"/>
      <c r="AH183" s="1653"/>
      <c r="AI183" s="1653"/>
      <c r="AJ183" s="1653"/>
      <c r="AK183" s="1653"/>
      <c r="AL183" s="1654"/>
      <c r="AM183" s="71"/>
      <c r="AV183" s="470"/>
      <c r="AW183" s="470"/>
      <c r="BA183" s="471"/>
      <c r="BB183" s="470"/>
      <c r="BG183" s="471"/>
      <c r="BH183" s="470"/>
      <c r="BL183" s="471"/>
      <c r="BO183" s="470"/>
      <c r="BS183" s="471"/>
      <c r="BT183" s="470"/>
      <c r="BY183" s="471"/>
      <c r="BZ183" s="470"/>
      <c r="CD183" s="471"/>
      <c r="CE183" s="471"/>
    </row>
    <row r="184" spans="1:83" ht="4.5" customHeight="1" x14ac:dyDescent="0.2">
      <c r="A184" s="70"/>
      <c r="B184" s="1514" t="s">
        <v>1273</v>
      </c>
      <c r="C184" s="1515"/>
      <c r="D184" s="1515"/>
      <c r="E184" s="1515"/>
      <c r="F184" s="1515"/>
      <c r="G184" s="1515"/>
      <c r="H184" s="1516"/>
      <c r="I184" s="1085">
        <f>INDEX('LŠZ H'!A$2:AI$999,U153,35)</f>
        <v>0</v>
      </c>
      <c r="J184" s="1086"/>
      <c r="K184" s="1086"/>
      <c r="L184" s="1087"/>
      <c r="M184" s="1085" t="e">
        <f>INDEX('LŠZ H'!A$2:AI$999,U153,36)</f>
        <v>#REF!</v>
      </c>
      <c r="N184" s="1086"/>
      <c r="O184" s="1086"/>
      <c r="P184" s="1087"/>
      <c r="Q184" s="1085" t="e">
        <f>INDEX('LŠZ H'!A$2:AI$999,U153,37)</f>
        <v>#REF!</v>
      </c>
      <c r="R184" s="1086"/>
      <c r="S184" s="1087"/>
      <c r="T184" s="71"/>
      <c r="U184" s="70"/>
      <c r="V184" s="1484"/>
      <c r="W184" s="1484"/>
      <c r="X184" s="1484"/>
      <c r="Y184" s="1484"/>
      <c r="Z184" s="1484"/>
      <c r="AA184" s="1484"/>
      <c r="AB184" s="1484"/>
      <c r="AC184" s="1652"/>
      <c r="AD184" s="1653"/>
      <c r="AE184" s="1653"/>
      <c r="AF184" s="1653"/>
      <c r="AG184" s="1653"/>
      <c r="AH184" s="1653"/>
      <c r="AI184" s="1653"/>
      <c r="AJ184" s="1653"/>
      <c r="AK184" s="1653"/>
      <c r="AL184" s="1654"/>
      <c r="AM184" s="71"/>
      <c r="AV184" s="470"/>
      <c r="AW184" s="470"/>
      <c r="BA184" s="471"/>
      <c r="BB184" s="470"/>
      <c r="BG184" s="471"/>
      <c r="BH184" s="470"/>
      <c r="BL184" s="471"/>
      <c r="BO184" s="470"/>
      <c r="BS184" s="471"/>
      <c r="BT184" s="470"/>
      <c r="BY184" s="471"/>
      <c r="BZ184" s="470"/>
      <c r="CD184" s="471"/>
      <c r="CE184" s="471"/>
    </row>
    <row r="185" spans="1:83" ht="3.75" customHeight="1" x14ac:dyDescent="0.2">
      <c r="A185" s="70"/>
      <c r="B185" s="1517"/>
      <c r="C185" s="1518"/>
      <c r="D185" s="1518"/>
      <c r="E185" s="1518"/>
      <c r="F185" s="1518"/>
      <c r="G185" s="1518"/>
      <c r="H185" s="1519"/>
      <c r="I185" s="1088"/>
      <c r="J185" s="1089"/>
      <c r="K185" s="1089"/>
      <c r="L185" s="1090"/>
      <c r="M185" s="1088"/>
      <c r="N185" s="1089"/>
      <c r="O185" s="1089"/>
      <c r="P185" s="1090"/>
      <c r="Q185" s="1088"/>
      <c r="R185" s="1089"/>
      <c r="S185" s="1090"/>
      <c r="T185" s="71"/>
      <c r="U185" s="70"/>
      <c r="V185" s="83"/>
      <c r="W185" s="73"/>
      <c r="X185" s="73"/>
      <c r="Y185" s="73"/>
      <c r="Z185" s="73"/>
      <c r="AA185" s="73"/>
      <c r="AB185" s="73"/>
      <c r="AC185" s="1655"/>
      <c r="AD185" s="1656"/>
      <c r="AE185" s="1656"/>
      <c r="AF185" s="1656"/>
      <c r="AG185" s="1656"/>
      <c r="AH185" s="1656"/>
      <c r="AI185" s="1656"/>
      <c r="AJ185" s="1656"/>
      <c r="AK185" s="1656"/>
      <c r="AL185" s="1657"/>
      <c r="AM185" s="71"/>
      <c r="AV185" s="470"/>
      <c r="AW185" s="470"/>
      <c r="BA185" s="471"/>
      <c r="BB185" s="470"/>
      <c r="BG185" s="471"/>
      <c r="BH185" s="470"/>
      <c r="BL185" s="471"/>
      <c r="BO185" s="470"/>
      <c r="BS185" s="471"/>
      <c r="BT185" s="470"/>
      <c r="BY185" s="471"/>
      <c r="BZ185" s="470"/>
      <c r="CD185" s="471"/>
      <c r="CE185" s="471"/>
    </row>
    <row r="186" spans="1:83" ht="4.5" customHeight="1" x14ac:dyDescent="0.2">
      <c r="A186" s="70"/>
      <c r="B186" s="1520"/>
      <c r="C186" s="1521"/>
      <c r="D186" s="1521"/>
      <c r="E186" s="1521"/>
      <c r="F186" s="1521"/>
      <c r="G186" s="1521"/>
      <c r="H186" s="1522"/>
      <c r="I186" s="1091"/>
      <c r="J186" s="1092"/>
      <c r="K186" s="1092"/>
      <c r="L186" s="1093"/>
      <c r="M186" s="1091"/>
      <c r="N186" s="1092"/>
      <c r="O186" s="1092"/>
      <c r="P186" s="1093"/>
      <c r="Q186" s="1091"/>
      <c r="R186" s="1092"/>
      <c r="S186" s="1093"/>
      <c r="T186" s="71"/>
      <c r="U186" s="70"/>
      <c r="V186" s="1484" t="s">
        <v>627</v>
      </c>
      <c r="W186" s="1484"/>
      <c r="X186" s="1484"/>
      <c r="Y186" s="1484"/>
      <c r="Z186" s="1484"/>
      <c r="AA186" s="1484"/>
      <c r="AB186" s="1559"/>
      <c r="AC186" s="1560">
        <f>INDEX('LŠZ H'!A$2:AI$999,U153,13)</f>
        <v>45055</v>
      </c>
      <c r="AD186" s="1561"/>
      <c r="AE186" s="1561"/>
      <c r="AF186" s="1561"/>
      <c r="AG186" s="1561"/>
      <c r="AH186" s="1561"/>
      <c r="AI186" s="1561"/>
      <c r="AJ186" s="1561"/>
      <c r="AK186" s="1561"/>
      <c r="AL186" s="1562"/>
      <c r="AM186" s="71"/>
      <c r="AV186" s="470"/>
      <c r="AW186" s="470"/>
      <c r="BA186" s="471"/>
      <c r="BB186" s="470"/>
      <c r="BG186" s="471"/>
      <c r="BH186" s="470"/>
      <c r="BL186" s="471"/>
      <c r="BO186" s="470"/>
      <c r="BS186" s="471"/>
      <c r="BT186" s="470"/>
      <c r="BY186" s="471"/>
      <c r="BZ186" s="470"/>
      <c r="CD186" s="471"/>
      <c r="CE186" s="471"/>
    </row>
    <row r="187" spans="1:83" ht="4.5" customHeight="1" x14ac:dyDescent="0.2">
      <c r="A187" s="70"/>
      <c r="B187" s="1495" t="s">
        <v>630</v>
      </c>
      <c r="C187" s="1496"/>
      <c r="D187" s="1496"/>
      <c r="E187" s="1497"/>
      <c r="F187" s="1214">
        <f>INDEX('LŠZ H'!A$2:AI$999,U153,18)</f>
        <v>44325</v>
      </c>
      <c r="G187" s="1190"/>
      <c r="H187" s="1214" t="s">
        <v>631</v>
      </c>
      <c r="I187" s="1190"/>
      <c r="J187" s="1504" t="str">
        <f>INDEX('LŠZ H'!A$2:AI$999,U153,7)</f>
        <v>H496</v>
      </c>
      <c r="K187" s="1505"/>
      <c r="L187" s="1505"/>
      <c r="M187" s="1505"/>
      <c r="N187" s="1505"/>
      <c r="O187" s="1505"/>
      <c r="P187" s="1506"/>
      <c r="Q187" s="1188">
        <f>INDEX('LŠZ H'!A$2:AI$999,U153,15)</f>
        <v>45055</v>
      </c>
      <c r="R187" s="1189"/>
      <c r="S187" s="1190"/>
      <c r="T187" s="71"/>
      <c r="U187" s="70"/>
      <c r="V187" s="1484"/>
      <c r="W187" s="1484"/>
      <c r="X187" s="1484"/>
      <c r="Y187" s="1484"/>
      <c r="Z187" s="1484"/>
      <c r="AA187" s="1484"/>
      <c r="AB187" s="1559"/>
      <c r="AC187" s="1563"/>
      <c r="AD187" s="1484"/>
      <c r="AE187" s="1484"/>
      <c r="AF187" s="1484"/>
      <c r="AG187" s="1484"/>
      <c r="AH187" s="1484"/>
      <c r="AI187" s="1484"/>
      <c r="AJ187" s="1484"/>
      <c r="AK187" s="1484"/>
      <c r="AL187" s="1559"/>
      <c r="AM187" s="71"/>
      <c r="AV187" s="470"/>
      <c r="AW187" s="470"/>
      <c r="BA187" s="471"/>
      <c r="BB187" s="470"/>
      <c r="BG187" s="471"/>
      <c r="BH187" s="470"/>
      <c r="BL187" s="471"/>
      <c r="BO187" s="470"/>
      <c r="BS187" s="471"/>
      <c r="BT187" s="470"/>
      <c r="BY187" s="471"/>
      <c r="BZ187" s="470"/>
      <c r="CD187" s="471"/>
      <c r="CE187" s="471"/>
    </row>
    <row r="188" spans="1:83" ht="3.75" customHeight="1" x14ac:dyDescent="0.2">
      <c r="A188" s="70"/>
      <c r="B188" s="1498"/>
      <c r="C188" s="1499"/>
      <c r="D188" s="1499"/>
      <c r="E188" s="1500"/>
      <c r="F188" s="1191"/>
      <c r="G188" s="1193"/>
      <c r="H188" s="1191"/>
      <c r="I188" s="1193"/>
      <c r="J188" s="1507"/>
      <c r="K188" s="1508"/>
      <c r="L188" s="1508"/>
      <c r="M188" s="1508"/>
      <c r="N188" s="1508"/>
      <c r="O188" s="1508"/>
      <c r="P188" s="1509"/>
      <c r="Q188" s="1191"/>
      <c r="R188" s="1192"/>
      <c r="S188" s="1193"/>
      <c r="T188" s="71"/>
      <c r="U188" s="70"/>
      <c r="V188" s="1484" t="s">
        <v>628</v>
      </c>
      <c r="W188" s="1484"/>
      <c r="X188" s="1484"/>
      <c r="Y188" s="1484"/>
      <c r="Z188" s="1484"/>
      <c r="AA188" s="1484"/>
      <c r="AB188" s="1484"/>
      <c r="AC188" s="1563"/>
      <c r="AD188" s="1484"/>
      <c r="AE188" s="1484"/>
      <c r="AF188" s="1484"/>
      <c r="AG188" s="1484"/>
      <c r="AH188" s="1484"/>
      <c r="AI188" s="1484"/>
      <c r="AJ188" s="1484"/>
      <c r="AK188" s="1484"/>
      <c r="AL188" s="1559"/>
      <c r="AM188" s="71"/>
      <c r="AV188" s="470"/>
      <c r="AW188" s="472"/>
      <c r="AX188" s="473"/>
      <c r="AY188" s="473"/>
      <c r="AZ188" s="473"/>
      <c r="BA188" s="474"/>
      <c r="BB188" s="472"/>
      <c r="BC188" s="473"/>
      <c r="BD188" s="473"/>
      <c r="BE188" s="473"/>
      <c r="BF188" s="473"/>
      <c r="BG188" s="474"/>
      <c r="BH188" s="472"/>
      <c r="BI188" s="473"/>
      <c r="BJ188" s="473"/>
      <c r="BK188" s="473"/>
      <c r="BL188" s="474"/>
      <c r="BO188" s="472"/>
      <c r="BP188" s="473"/>
      <c r="BQ188" s="473"/>
      <c r="BR188" s="473"/>
      <c r="BS188" s="474"/>
      <c r="BT188" s="472"/>
      <c r="BU188" s="473"/>
      <c r="BV188" s="473"/>
      <c r="BW188" s="473"/>
      <c r="BX188" s="473"/>
      <c r="BY188" s="474"/>
      <c r="BZ188" s="472"/>
      <c r="CA188" s="473"/>
      <c r="CB188" s="473"/>
      <c r="CC188" s="473"/>
      <c r="CD188" s="474"/>
      <c r="CE188" s="471"/>
    </row>
    <row r="189" spans="1:83" ht="4.5" customHeight="1" x14ac:dyDescent="0.2">
      <c r="A189" s="70"/>
      <c r="B189" s="1501"/>
      <c r="C189" s="1502"/>
      <c r="D189" s="1502"/>
      <c r="E189" s="1503"/>
      <c r="F189" s="1194"/>
      <c r="G189" s="1196"/>
      <c r="H189" s="1194"/>
      <c r="I189" s="1196"/>
      <c r="J189" s="1510"/>
      <c r="K189" s="1511"/>
      <c r="L189" s="1511"/>
      <c r="M189" s="1511"/>
      <c r="N189" s="1511"/>
      <c r="O189" s="1511"/>
      <c r="P189" s="1512"/>
      <c r="Q189" s="1194"/>
      <c r="R189" s="1195"/>
      <c r="S189" s="1196"/>
      <c r="T189" s="71"/>
      <c r="U189" s="70"/>
      <c r="V189" s="1484"/>
      <c r="W189" s="1484"/>
      <c r="X189" s="1484"/>
      <c r="Y189" s="1484"/>
      <c r="Z189" s="1484"/>
      <c r="AA189" s="1484"/>
      <c r="AB189" s="1484"/>
      <c r="AC189" s="1564"/>
      <c r="AD189" s="1565"/>
      <c r="AE189" s="1565"/>
      <c r="AF189" s="1565"/>
      <c r="AG189" s="1565"/>
      <c r="AH189" s="1565"/>
      <c r="AI189" s="1565"/>
      <c r="AJ189" s="1565"/>
      <c r="AK189" s="1565"/>
      <c r="AL189" s="1566"/>
      <c r="AM189" s="71"/>
      <c r="AV189" s="470"/>
      <c r="CE189" s="471"/>
    </row>
    <row r="190" spans="1:83" ht="3" customHeight="1" x14ac:dyDescent="0.2">
      <c r="A190" s="472"/>
      <c r="B190" s="473"/>
      <c r="C190" s="473"/>
      <c r="D190" s="473"/>
      <c r="E190" s="473"/>
      <c r="F190" s="473"/>
      <c r="G190" s="473"/>
      <c r="H190" s="473"/>
      <c r="I190" s="473"/>
      <c r="J190" s="473"/>
      <c r="K190" s="473"/>
      <c r="L190" s="473"/>
      <c r="M190" s="473"/>
      <c r="N190" s="473"/>
      <c r="O190" s="473"/>
      <c r="P190" s="473"/>
      <c r="Q190" s="473"/>
      <c r="R190" s="473"/>
      <c r="S190" s="473"/>
      <c r="T190" s="474"/>
      <c r="U190" s="473"/>
      <c r="V190" s="473"/>
      <c r="W190" s="473"/>
      <c r="X190" s="473"/>
      <c r="Y190" s="473"/>
      <c r="Z190" s="473"/>
      <c r="AA190" s="473"/>
      <c r="AB190" s="473"/>
      <c r="AC190" s="473"/>
      <c r="AD190" s="473"/>
      <c r="AE190" s="473"/>
      <c r="AF190" s="473"/>
      <c r="AG190" s="473"/>
      <c r="AH190" s="473"/>
      <c r="AI190" s="473"/>
      <c r="AJ190" s="473"/>
      <c r="AK190" s="473"/>
      <c r="AL190" s="473"/>
      <c r="AM190" s="474"/>
      <c r="AV190" s="472"/>
      <c r="AW190" s="473"/>
      <c r="AX190" s="473"/>
      <c r="AY190" s="473"/>
      <c r="AZ190" s="473"/>
      <c r="BA190" s="473"/>
      <c r="BB190" s="473"/>
      <c r="BC190" s="473"/>
      <c r="BD190" s="473"/>
      <c r="BE190" s="473"/>
      <c r="BF190" s="473"/>
      <c r="BG190" s="473"/>
      <c r="BH190" s="473"/>
      <c r="BI190" s="473"/>
      <c r="BJ190" s="473"/>
      <c r="BK190" s="473"/>
      <c r="BL190" s="473"/>
      <c r="BM190" s="473"/>
      <c r="BN190" s="473"/>
      <c r="BO190" s="473"/>
      <c r="BP190" s="473"/>
      <c r="BQ190" s="473"/>
      <c r="BR190" s="473"/>
      <c r="BS190" s="473"/>
      <c r="BT190" s="473"/>
      <c r="BU190" s="473"/>
      <c r="BV190" s="473"/>
      <c r="BW190" s="473"/>
      <c r="BX190" s="473"/>
      <c r="BY190" s="473"/>
      <c r="BZ190" s="473"/>
      <c r="CA190" s="473"/>
      <c r="CB190" s="473"/>
      <c r="CC190" s="473"/>
      <c r="CD190" s="473"/>
      <c r="CE190" s="474"/>
    </row>
  </sheetData>
  <mergeCells count="315"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Z190"/>
  <sheetViews>
    <sheetView zoomScale="130" zoomScaleNormal="130" zoomScaleSheetLayoutView="100" workbookViewId="0">
      <selection activeCell="CP38" activeCellId="1" sqref="C1:AO38 CP1:DZ38"/>
    </sheetView>
  </sheetViews>
  <sheetFormatPr defaultColWidth="2.6640625" defaultRowHeight="4.5" customHeight="1" x14ac:dyDescent="0.2"/>
  <cols>
    <col min="1" max="1" width="4" style="162" customWidth="1"/>
    <col min="2" max="2" width="6.6640625" style="162" customWidth="1"/>
    <col min="3" max="3" width="1" style="162" customWidth="1"/>
    <col min="4" max="16" width="2.5" style="162" customWidth="1"/>
    <col min="17" max="17" width="1.1640625" style="162" customWidth="1"/>
    <col min="18" max="18" width="2.6640625" style="162" customWidth="1"/>
    <col min="19" max="19" width="2.5" style="162" customWidth="1"/>
    <col min="20" max="20" width="2.33203125" style="162" customWidth="1"/>
    <col min="21" max="21" width="2.6640625" style="162" customWidth="1"/>
    <col min="22" max="22" width="1" style="162" customWidth="1"/>
    <col min="23" max="23" width="1.33203125" style="162" customWidth="1"/>
    <col min="24" max="29" width="2.5" style="162" customWidth="1"/>
    <col min="30" max="30" width="2.6640625" style="162" customWidth="1"/>
    <col min="31" max="39" width="2.5" style="162" customWidth="1"/>
    <col min="40" max="40" width="3.1640625" style="162" customWidth="1"/>
    <col min="41" max="41" width="1.33203125" style="162" customWidth="1"/>
    <col min="42" max="42" width="2.5" style="162" customWidth="1"/>
    <col min="43" max="43" width="3.1640625" style="162" customWidth="1"/>
    <col min="44" max="44" width="3.33203125" style="162" customWidth="1"/>
    <col min="45" max="45" width="3.5" style="162" customWidth="1"/>
    <col min="46" max="46" width="2.5" style="162" hidden="1" customWidth="1"/>
    <col min="47" max="47" width="1.33203125" style="162" customWidth="1"/>
    <col min="48" max="57" width="2.5" style="162" customWidth="1"/>
    <col min="58" max="58" width="2.1640625" style="162" customWidth="1"/>
    <col min="59" max="60" width="2.5" style="162" customWidth="1"/>
    <col min="61" max="61" width="1.1640625" style="162" customWidth="1"/>
    <col min="62" max="64" width="2.5" style="162" customWidth="1"/>
    <col min="65" max="65" width="3.1640625" style="162" customWidth="1"/>
    <col min="66" max="66" width="1" style="162" customWidth="1"/>
    <col min="67" max="67" width="1.33203125" style="162" customWidth="1"/>
    <col min="68" max="70" width="2.5" style="162" customWidth="1"/>
    <col min="71" max="71" width="2.83203125" style="162" customWidth="1"/>
    <col min="72" max="83" width="2.5" style="162" customWidth="1"/>
    <col min="84" max="84" width="3.1640625" style="162" customWidth="1"/>
    <col min="85" max="85" width="1.33203125" style="162" customWidth="1"/>
    <col min="86" max="90" width="2.6640625" style="162" customWidth="1"/>
    <col min="91" max="91" width="3.1640625" style="162" customWidth="1"/>
    <col min="92" max="92" width="2.5" style="162" customWidth="1"/>
    <col min="93" max="93" width="2.6640625" style="162" customWidth="1"/>
    <col min="94" max="94" width="1.33203125" style="162" customWidth="1"/>
    <col min="95" max="102" width="2.6640625" style="162" customWidth="1"/>
    <col min="103" max="103" width="2.33203125" style="162" customWidth="1"/>
    <col min="104" max="105" width="2.1640625" style="162" customWidth="1"/>
    <col min="106" max="108" width="2.6640625" style="162" customWidth="1"/>
    <col min="109" max="109" width="3.33203125" style="162" customWidth="1"/>
    <col min="110" max="110" width="2.6640625" style="162" customWidth="1"/>
    <col min="111" max="112" width="1" style="162" customWidth="1"/>
    <col min="113" max="116" width="2.6640625" style="162" customWidth="1"/>
    <col min="117" max="117" width="2.1640625" style="162" customWidth="1"/>
    <col min="118" max="120" width="2.6640625" style="162" customWidth="1"/>
    <col min="121" max="121" width="2.33203125" style="162" customWidth="1"/>
    <col min="122" max="122" width="2.1640625" style="162" customWidth="1"/>
    <col min="123" max="126" width="2.6640625" style="162" customWidth="1"/>
    <col min="127" max="127" width="2.33203125" style="162" customWidth="1"/>
    <col min="128" max="128" width="1.33203125" style="162" customWidth="1"/>
    <col min="129" max="129" width="2.33203125" style="162" customWidth="1"/>
    <col min="130" max="130" width="1.83203125" style="162" customWidth="1"/>
    <col min="131" max="16384" width="2.6640625" style="162"/>
  </cols>
  <sheetData>
    <row r="1" spans="3:130" ht="4.5" customHeight="1" x14ac:dyDescent="0.2">
      <c r="C1" s="151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3"/>
      <c r="W1" s="619">
        <v>501</v>
      </c>
      <c r="X1" s="155"/>
      <c r="Y1" s="155"/>
      <c r="Z1" s="155"/>
      <c r="AA1" s="155"/>
      <c r="AB1" s="1868" t="s">
        <v>29</v>
      </c>
      <c r="AC1" s="1869"/>
      <c r="AD1" s="1869"/>
      <c r="AE1" s="1869"/>
      <c r="AF1" s="1869"/>
      <c r="AG1" s="1869"/>
      <c r="AH1" s="1869"/>
      <c r="AI1" s="1869"/>
      <c r="AJ1" s="1869"/>
      <c r="AK1" s="1869"/>
      <c r="AL1" s="1869"/>
      <c r="AM1" s="1869"/>
      <c r="AN1" s="1869"/>
      <c r="AO1" s="1870"/>
      <c r="AP1" s="156"/>
      <c r="AQ1" s="157"/>
      <c r="AR1" s="157"/>
      <c r="AS1" s="157"/>
      <c r="AT1" s="157"/>
      <c r="AU1" s="158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60"/>
      <c r="BO1" s="161">
        <v>470</v>
      </c>
      <c r="BP1" s="161"/>
      <c r="BQ1" s="161"/>
      <c r="BR1" s="161"/>
      <c r="BS1" s="161"/>
      <c r="BT1" s="1868" t="s">
        <v>29</v>
      </c>
      <c r="BU1" s="2022"/>
      <c r="BV1" s="2022"/>
      <c r="BW1" s="2022"/>
      <c r="BX1" s="2022"/>
      <c r="BY1" s="2022"/>
      <c r="BZ1" s="2022"/>
      <c r="CA1" s="2022"/>
      <c r="CB1" s="2022"/>
      <c r="CC1" s="2022"/>
      <c r="CD1" s="2022"/>
      <c r="CE1" s="2022"/>
      <c r="CF1" s="2022"/>
      <c r="CG1" s="2023"/>
      <c r="CP1" s="154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64"/>
    </row>
    <row r="2" spans="3:130" ht="3" customHeight="1" x14ac:dyDescent="0.2">
      <c r="C2" s="156"/>
      <c r="D2" s="1873" t="s">
        <v>2098</v>
      </c>
      <c r="E2" s="1873"/>
      <c r="F2" s="1873"/>
      <c r="G2" s="1873"/>
      <c r="H2" s="1873"/>
      <c r="I2" s="1873"/>
      <c r="J2" s="1873"/>
      <c r="K2" s="1873"/>
      <c r="L2" s="1873"/>
      <c r="M2" s="1873"/>
      <c r="N2" s="1873"/>
      <c r="O2" s="1873"/>
      <c r="P2" s="1873"/>
      <c r="Q2" s="1873"/>
      <c r="R2" s="1873"/>
      <c r="S2" s="1873"/>
      <c r="T2" s="1873"/>
      <c r="U2" s="1873"/>
      <c r="V2" s="165"/>
      <c r="W2" s="166"/>
      <c r="AB2" s="1871"/>
      <c r="AC2" s="1871"/>
      <c r="AD2" s="1871"/>
      <c r="AE2" s="1871"/>
      <c r="AF2" s="1871"/>
      <c r="AG2" s="1871"/>
      <c r="AH2" s="1871"/>
      <c r="AI2" s="1871"/>
      <c r="AJ2" s="1871"/>
      <c r="AK2" s="1871"/>
      <c r="AL2" s="1871"/>
      <c r="AM2" s="1871"/>
      <c r="AN2" s="1871"/>
      <c r="AO2" s="1872"/>
      <c r="AP2" s="157"/>
      <c r="AQ2" s="157"/>
      <c r="AR2" s="157"/>
      <c r="AS2" s="157"/>
      <c r="AT2" s="157"/>
      <c r="AU2" s="167"/>
      <c r="AV2" s="1873" t="s">
        <v>2098</v>
      </c>
      <c r="AW2" s="1873"/>
      <c r="AX2" s="1873"/>
      <c r="AY2" s="1873"/>
      <c r="AZ2" s="1873"/>
      <c r="BA2" s="1873"/>
      <c r="BB2" s="1873"/>
      <c r="BC2" s="1873"/>
      <c r="BD2" s="1873"/>
      <c r="BE2" s="1873"/>
      <c r="BF2" s="1873"/>
      <c r="BG2" s="1873"/>
      <c r="BH2" s="1873"/>
      <c r="BI2" s="1873"/>
      <c r="BJ2" s="1873"/>
      <c r="BK2" s="1873"/>
      <c r="BL2" s="1873"/>
      <c r="BM2" s="1873"/>
      <c r="BN2" s="168"/>
      <c r="BO2" s="169"/>
      <c r="BP2" s="169"/>
      <c r="BQ2" s="169"/>
      <c r="BR2" s="169"/>
      <c r="BS2" s="169"/>
      <c r="BT2" s="1875"/>
      <c r="BU2" s="1875"/>
      <c r="BV2" s="1875"/>
      <c r="BW2" s="1875"/>
      <c r="BX2" s="1875"/>
      <c r="BY2" s="1875"/>
      <c r="BZ2" s="1875"/>
      <c r="CA2" s="1875"/>
      <c r="CB2" s="1875"/>
      <c r="CC2" s="1875"/>
      <c r="CD2" s="1875"/>
      <c r="CE2" s="1875"/>
      <c r="CF2" s="1875"/>
      <c r="CG2" s="1876"/>
      <c r="CP2" s="166"/>
      <c r="CQ2" s="154"/>
      <c r="CR2" s="155"/>
      <c r="CS2" s="155"/>
      <c r="CT2" s="155"/>
      <c r="CU2" s="155"/>
      <c r="CV2" s="1428" t="s">
        <v>5592</v>
      </c>
      <c r="CW2" s="1429"/>
      <c r="CX2" s="1429"/>
      <c r="CY2" s="1429"/>
      <c r="CZ2" s="1429"/>
      <c r="DA2" s="1430"/>
      <c r="DB2" s="155"/>
      <c r="DC2" s="155"/>
      <c r="DD2" s="155"/>
      <c r="DE2" s="155"/>
      <c r="DF2" s="164"/>
      <c r="DI2" s="154"/>
      <c r="DJ2" s="155"/>
      <c r="DK2" s="155"/>
      <c r="DL2" s="155"/>
      <c r="DM2" s="155"/>
      <c r="DN2" s="1428" t="s">
        <v>5592</v>
      </c>
      <c r="DO2" s="1429"/>
      <c r="DP2" s="1429"/>
      <c r="DQ2" s="1429"/>
      <c r="DR2" s="1429"/>
      <c r="DS2" s="1430"/>
      <c r="DT2" s="154"/>
      <c r="DU2" s="155"/>
      <c r="DV2" s="155"/>
      <c r="DW2" s="155"/>
      <c r="DX2" s="155"/>
      <c r="DY2" s="164"/>
      <c r="DZ2" s="170"/>
    </row>
    <row r="3" spans="3:130" ht="3" customHeight="1" x14ac:dyDescent="0.2">
      <c r="C3" s="156"/>
      <c r="D3" s="1873"/>
      <c r="E3" s="1873"/>
      <c r="F3" s="1873"/>
      <c r="G3" s="1873"/>
      <c r="H3" s="1873"/>
      <c r="I3" s="1873"/>
      <c r="J3" s="1873"/>
      <c r="K3" s="1873"/>
      <c r="L3" s="1873"/>
      <c r="M3" s="1873"/>
      <c r="N3" s="1873"/>
      <c r="O3" s="1873"/>
      <c r="P3" s="1873"/>
      <c r="Q3" s="1873"/>
      <c r="R3" s="1873"/>
      <c r="S3" s="1873"/>
      <c r="T3" s="1873"/>
      <c r="U3" s="1873"/>
      <c r="V3" s="165"/>
      <c r="W3" s="166"/>
      <c r="AB3" s="1871"/>
      <c r="AC3" s="1871"/>
      <c r="AD3" s="1871"/>
      <c r="AE3" s="1871"/>
      <c r="AF3" s="1871"/>
      <c r="AG3" s="1871"/>
      <c r="AH3" s="1871"/>
      <c r="AI3" s="1871"/>
      <c r="AJ3" s="1871"/>
      <c r="AK3" s="1871"/>
      <c r="AL3" s="1871"/>
      <c r="AM3" s="1871"/>
      <c r="AN3" s="1871"/>
      <c r="AO3" s="1872"/>
      <c r="AP3" s="157"/>
      <c r="AQ3" s="157"/>
      <c r="AR3" s="157"/>
      <c r="AS3" s="157"/>
      <c r="AT3" s="157"/>
      <c r="AU3" s="167"/>
      <c r="AV3" s="1873"/>
      <c r="AW3" s="1873"/>
      <c r="AX3" s="1873"/>
      <c r="AY3" s="1873"/>
      <c r="AZ3" s="1873"/>
      <c r="BA3" s="1873"/>
      <c r="BB3" s="1873"/>
      <c r="BC3" s="1873"/>
      <c r="BD3" s="1873"/>
      <c r="BE3" s="1873"/>
      <c r="BF3" s="1873"/>
      <c r="BG3" s="1873"/>
      <c r="BH3" s="1873"/>
      <c r="BI3" s="1873"/>
      <c r="BJ3" s="1873"/>
      <c r="BK3" s="1873"/>
      <c r="BL3" s="1873"/>
      <c r="BM3" s="1873"/>
      <c r="BN3" s="168"/>
      <c r="BO3" s="169"/>
      <c r="BP3" s="169"/>
      <c r="BQ3" s="169"/>
      <c r="BR3" s="169"/>
      <c r="BS3" s="169"/>
      <c r="BT3" s="1875"/>
      <c r="BU3" s="1875"/>
      <c r="BV3" s="1875"/>
      <c r="BW3" s="1875"/>
      <c r="BX3" s="1875"/>
      <c r="BY3" s="1875"/>
      <c r="BZ3" s="1875"/>
      <c r="CA3" s="1875"/>
      <c r="CB3" s="1875"/>
      <c r="CC3" s="1875"/>
      <c r="CD3" s="1875"/>
      <c r="CE3" s="1875"/>
      <c r="CF3" s="1875"/>
      <c r="CG3" s="1876"/>
      <c r="CP3" s="166"/>
      <c r="CQ3" s="171"/>
      <c r="CR3" s="172"/>
      <c r="CS3" s="172"/>
      <c r="CT3" s="172"/>
      <c r="CU3" s="172"/>
      <c r="CV3" s="1431"/>
      <c r="CW3" s="1432"/>
      <c r="CX3" s="1432"/>
      <c r="CY3" s="1432"/>
      <c r="CZ3" s="1432"/>
      <c r="DA3" s="1433"/>
      <c r="DB3" s="173"/>
      <c r="DC3" s="172"/>
      <c r="DD3" s="172"/>
      <c r="DE3" s="172"/>
      <c r="DF3" s="174"/>
      <c r="DI3" s="171"/>
      <c r="DJ3" s="172"/>
      <c r="DK3" s="172"/>
      <c r="DL3" s="172"/>
      <c r="DM3" s="172"/>
      <c r="DN3" s="1431"/>
      <c r="DO3" s="1432"/>
      <c r="DP3" s="1432"/>
      <c r="DQ3" s="1432"/>
      <c r="DR3" s="1432"/>
      <c r="DS3" s="1433"/>
      <c r="DT3" s="175"/>
      <c r="DU3" s="172"/>
      <c r="DV3" s="172"/>
      <c r="DW3" s="172"/>
      <c r="DX3" s="172"/>
      <c r="DY3" s="176"/>
      <c r="DZ3" s="170"/>
    </row>
    <row r="4" spans="3:130" ht="5.25" customHeight="1" x14ac:dyDescent="0.2">
      <c r="C4" s="156"/>
      <c r="D4" s="1873"/>
      <c r="E4" s="1873"/>
      <c r="F4" s="1873"/>
      <c r="G4" s="1873"/>
      <c r="H4" s="1873"/>
      <c r="I4" s="1873"/>
      <c r="J4" s="1873"/>
      <c r="K4" s="1873"/>
      <c r="L4" s="1873"/>
      <c r="M4" s="1873"/>
      <c r="N4" s="1873"/>
      <c r="O4" s="1873"/>
      <c r="P4" s="1873"/>
      <c r="Q4" s="1873"/>
      <c r="R4" s="1873"/>
      <c r="S4" s="1873"/>
      <c r="T4" s="1873"/>
      <c r="U4" s="1873"/>
      <c r="V4" s="165"/>
      <c r="W4" s="166"/>
      <c r="X4" s="1874" t="s">
        <v>5939</v>
      </c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6"/>
      <c r="AP4" s="157"/>
      <c r="AQ4" s="157"/>
      <c r="AR4" s="157"/>
      <c r="AS4" s="157"/>
      <c r="AT4" s="157"/>
      <c r="AU4" s="167"/>
      <c r="AV4" s="1873"/>
      <c r="AW4" s="1873"/>
      <c r="AX4" s="1873"/>
      <c r="AY4" s="1873"/>
      <c r="AZ4" s="1873"/>
      <c r="BA4" s="1873"/>
      <c r="BB4" s="1873"/>
      <c r="BC4" s="1873"/>
      <c r="BD4" s="1873"/>
      <c r="BE4" s="1873"/>
      <c r="BF4" s="1873"/>
      <c r="BG4" s="1873"/>
      <c r="BH4" s="1873"/>
      <c r="BI4" s="1873"/>
      <c r="BJ4" s="1873"/>
      <c r="BK4" s="1873"/>
      <c r="BL4" s="1873"/>
      <c r="BM4" s="1873"/>
      <c r="BN4" s="168"/>
      <c r="BO4" s="169"/>
      <c r="BP4" s="1874" t="s">
        <v>5941</v>
      </c>
      <c r="BQ4" s="1875"/>
      <c r="BR4" s="1875"/>
      <c r="BS4" s="1875"/>
      <c r="BT4" s="1875"/>
      <c r="BU4" s="1875"/>
      <c r="BV4" s="1875"/>
      <c r="BW4" s="1875"/>
      <c r="BX4" s="1875"/>
      <c r="BY4" s="1875"/>
      <c r="BZ4" s="1875"/>
      <c r="CA4" s="1875"/>
      <c r="CB4" s="1875"/>
      <c r="CC4" s="1875"/>
      <c r="CD4" s="1875"/>
      <c r="CE4" s="1875"/>
      <c r="CF4" s="1875"/>
      <c r="CG4" s="1876"/>
      <c r="CP4" s="166"/>
      <c r="CQ4" s="1673" t="s">
        <v>2073</v>
      </c>
      <c r="CR4" s="1692"/>
      <c r="CS4" s="1692"/>
      <c r="CT4" s="1692"/>
      <c r="CU4" s="1681"/>
      <c r="CV4" s="1431"/>
      <c r="CW4" s="1432"/>
      <c r="CX4" s="1432"/>
      <c r="CY4" s="1432"/>
      <c r="CZ4" s="1432"/>
      <c r="DA4" s="1433"/>
      <c r="DB4" s="1679" t="s">
        <v>2074</v>
      </c>
      <c r="DC4" s="1692"/>
      <c r="DD4" s="1692"/>
      <c r="DE4" s="1692"/>
      <c r="DF4" s="1681"/>
      <c r="DI4" s="1673" t="s">
        <v>2073</v>
      </c>
      <c r="DJ4" s="1692"/>
      <c r="DK4" s="1692"/>
      <c r="DL4" s="1692"/>
      <c r="DM4" s="1681"/>
      <c r="DN4" s="1431"/>
      <c r="DO4" s="1432"/>
      <c r="DP4" s="1432"/>
      <c r="DQ4" s="1432"/>
      <c r="DR4" s="1432"/>
      <c r="DS4" s="1433"/>
      <c r="DT4" s="1679" t="s">
        <v>2074</v>
      </c>
      <c r="DU4" s="1680"/>
      <c r="DV4" s="1680"/>
      <c r="DW4" s="1680"/>
      <c r="DX4" s="1680"/>
      <c r="DY4" s="1681"/>
      <c r="DZ4" s="170"/>
    </row>
    <row r="5" spans="3:130" ht="4.5" customHeight="1" x14ac:dyDescent="0.2">
      <c r="C5" s="156"/>
      <c r="D5" s="1873"/>
      <c r="E5" s="1873"/>
      <c r="F5" s="1873"/>
      <c r="G5" s="1873"/>
      <c r="H5" s="1873"/>
      <c r="I5" s="1873"/>
      <c r="J5" s="1873"/>
      <c r="K5" s="1873"/>
      <c r="L5" s="1873"/>
      <c r="M5" s="1873"/>
      <c r="N5" s="1873"/>
      <c r="O5" s="1873"/>
      <c r="P5" s="1873"/>
      <c r="Q5" s="1873"/>
      <c r="R5" s="1873"/>
      <c r="S5" s="1873"/>
      <c r="T5" s="1873"/>
      <c r="U5" s="1873"/>
      <c r="V5" s="165"/>
      <c r="W5" s="166"/>
      <c r="X5" s="1875"/>
      <c r="Y5" s="1875"/>
      <c r="Z5" s="1875"/>
      <c r="AA5" s="1875"/>
      <c r="AB5" s="1875"/>
      <c r="AC5" s="1875"/>
      <c r="AD5" s="1875"/>
      <c r="AE5" s="1875"/>
      <c r="AF5" s="1875"/>
      <c r="AG5" s="1875"/>
      <c r="AH5" s="1875"/>
      <c r="AI5" s="1875"/>
      <c r="AJ5" s="1875"/>
      <c r="AK5" s="1875"/>
      <c r="AL5" s="1875"/>
      <c r="AM5" s="1875"/>
      <c r="AN5" s="1875"/>
      <c r="AO5" s="1876"/>
      <c r="AP5" s="157"/>
      <c r="AQ5" s="157"/>
      <c r="AR5" s="157"/>
      <c r="AS5" s="157"/>
      <c r="AT5" s="157"/>
      <c r="AU5" s="167"/>
      <c r="AV5" s="1873"/>
      <c r="AW5" s="1873"/>
      <c r="AX5" s="1873"/>
      <c r="AY5" s="1873"/>
      <c r="AZ5" s="1873"/>
      <c r="BA5" s="1873"/>
      <c r="BB5" s="1873"/>
      <c r="BC5" s="1873"/>
      <c r="BD5" s="1873"/>
      <c r="BE5" s="1873"/>
      <c r="BF5" s="1873"/>
      <c r="BG5" s="1873"/>
      <c r="BH5" s="1873"/>
      <c r="BI5" s="1873"/>
      <c r="BJ5" s="1873"/>
      <c r="BK5" s="1873"/>
      <c r="BL5" s="1873"/>
      <c r="BM5" s="1873"/>
      <c r="BN5" s="168"/>
      <c r="BO5" s="169"/>
      <c r="BP5" s="1875"/>
      <c r="BQ5" s="1875"/>
      <c r="BR5" s="1875"/>
      <c r="BS5" s="1875"/>
      <c r="BT5" s="1875"/>
      <c r="BU5" s="1875"/>
      <c r="BV5" s="1875"/>
      <c r="BW5" s="1875"/>
      <c r="BX5" s="1875"/>
      <c r="BY5" s="1875"/>
      <c r="BZ5" s="1875"/>
      <c r="CA5" s="1875"/>
      <c r="CB5" s="1875"/>
      <c r="CC5" s="1875"/>
      <c r="CD5" s="1875"/>
      <c r="CE5" s="1875"/>
      <c r="CF5" s="1875"/>
      <c r="CG5" s="1876"/>
      <c r="CP5" s="166"/>
      <c r="CQ5" s="1682"/>
      <c r="CR5" s="1692"/>
      <c r="CS5" s="1692"/>
      <c r="CT5" s="1692"/>
      <c r="CU5" s="1681"/>
      <c r="CV5" s="1673" t="s">
        <v>2075</v>
      </c>
      <c r="CW5" s="1674"/>
      <c r="CX5" s="1674"/>
      <c r="CY5" s="1674"/>
      <c r="CZ5" s="1674"/>
      <c r="DA5" s="1675"/>
      <c r="DB5" s="1682"/>
      <c r="DC5" s="1692"/>
      <c r="DD5" s="1692"/>
      <c r="DE5" s="1692"/>
      <c r="DF5" s="1681"/>
      <c r="DI5" s="1682"/>
      <c r="DJ5" s="1692"/>
      <c r="DK5" s="1692"/>
      <c r="DL5" s="1692"/>
      <c r="DM5" s="1681"/>
      <c r="DN5" s="1673" t="s">
        <v>2075</v>
      </c>
      <c r="DO5" s="1674"/>
      <c r="DP5" s="1674"/>
      <c r="DQ5" s="1674"/>
      <c r="DR5" s="1674"/>
      <c r="DS5" s="1675"/>
      <c r="DT5" s="1682"/>
      <c r="DU5" s="1680"/>
      <c r="DV5" s="1680"/>
      <c r="DW5" s="1680"/>
      <c r="DX5" s="1680"/>
      <c r="DY5" s="1681"/>
      <c r="DZ5" s="170"/>
    </row>
    <row r="6" spans="3:130" ht="4.5" customHeight="1" x14ac:dyDescent="0.2">
      <c r="C6" s="156"/>
      <c r="D6" s="1873"/>
      <c r="E6" s="1873"/>
      <c r="F6" s="1873"/>
      <c r="G6" s="1873"/>
      <c r="H6" s="1873"/>
      <c r="I6" s="1873"/>
      <c r="J6" s="1873"/>
      <c r="K6" s="1873"/>
      <c r="L6" s="1873"/>
      <c r="M6" s="1873"/>
      <c r="N6" s="1873"/>
      <c r="O6" s="1873"/>
      <c r="P6" s="1873"/>
      <c r="Q6" s="1873"/>
      <c r="R6" s="1873"/>
      <c r="S6" s="1873"/>
      <c r="T6" s="1873"/>
      <c r="U6" s="1873"/>
      <c r="V6" s="165"/>
      <c r="W6" s="1989" t="s">
        <v>28</v>
      </c>
      <c r="X6" s="1875"/>
      <c r="Y6" s="1875"/>
      <c r="Z6" s="1875"/>
      <c r="AA6" s="1875"/>
      <c r="AB6" s="1875"/>
      <c r="AC6" s="1875"/>
      <c r="AD6" s="1875"/>
      <c r="AE6" s="1875"/>
      <c r="AF6" s="1875"/>
      <c r="AG6" s="1875"/>
      <c r="AH6" s="1875"/>
      <c r="AI6" s="1875"/>
      <c r="AJ6" s="1875"/>
      <c r="AK6" s="1875"/>
      <c r="AL6" s="1875"/>
      <c r="AM6" s="1875"/>
      <c r="AN6" s="1875"/>
      <c r="AO6" s="1876"/>
      <c r="AP6" s="157"/>
      <c r="AQ6" s="157"/>
      <c r="AR6" s="157"/>
      <c r="AS6" s="157"/>
      <c r="AT6" s="157"/>
      <c r="AU6" s="167"/>
      <c r="AV6" s="1873"/>
      <c r="AW6" s="1873"/>
      <c r="AX6" s="1873"/>
      <c r="AY6" s="1873"/>
      <c r="AZ6" s="1873"/>
      <c r="BA6" s="1873"/>
      <c r="BB6" s="1873"/>
      <c r="BC6" s="1873"/>
      <c r="BD6" s="1873"/>
      <c r="BE6" s="1873"/>
      <c r="BF6" s="1873"/>
      <c r="BG6" s="1873"/>
      <c r="BH6" s="1873"/>
      <c r="BI6" s="1873"/>
      <c r="BJ6" s="1873"/>
      <c r="BK6" s="1873"/>
      <c r="BL6" s="1873"/>
      <c r="BM6" s="1873"/>
      <c r="BN6" s="168"/>
      <c r="BO6" s="1989" t="s">
        <v>2871</v>
      </c>
      <c r="BP6" s="1875"/>
      <c r="BQ6" s="1875"/>
      <c r="BR6" s="1875"/>
      <c r="BS6" s="1875"/>
      <c r="BT6" s="1875"/>
      <c r="BU6" s="1875"/>
      <c r="BV6" s="1875"/>
      <c r="BW6" s="1875"/>
      <c r="BX6" s="1875"/>
      <c r="BY6" s="1875"/>
      <c r="BZ6" s="1875"/>
      <c r="CA6" s="1875"/>
      <c r="CB6" s="1875"/>
      <c r="CC6" s="1875"/>
      <c r="CD6" s="1875"/>
      <c r="CE6" s="1875"/>
      <c r="CF6" s="1875"/>
      <c r="CG6" s="1876"/>
      <c r="CP6" s="166"/>
      <c r="CQ6" s="1683"/>
      <c r="CR6" s="1684"/>
      <c r="CS6" s="1684"/>
      <c r="CT6" s="1684"/>
      <c r="CU6" s="1685"/>
      <c r="CV6" s="1676"/>
      <c r="CW6" s="1677"/>
      <c r="CX6" s="1677"/>
      <c r="CY6" s="1677"/>
      <c r="CZ6" s="1677"/>
      <c r="DA6" s="1678"/>
      <c r="DB6" s="1683"/>
      <c r="DC6" s="1684"/>
      <c r="DD6" s="1684"/>
      <c r="DE6" s="1684"/>
      <c r="DF6" s="1685"/>
      <c r="DI6" s="1683"/>
      <c r="DJ6" s="1684"/>
      <c r="DK6" s="1684"/>
      <c r="DL6" s="1684"/>
      <c r="DM6" s="1685"/>
      <c r="DN6" s="1676"/>
      <c r="DO6" s="1677"/>
      <c r="DP6" s="1677"/>
      <c r="DQ6" s="1677"/>
      <c r="DR6" s="1677"/>
      <c r="DS6" s="1678"/>
      <c r="DT6" s="1683"/>
      <c r="DU6" s="1684"/>
      <c r="DV6" s="1684"/>
      <c r="DW6" s="1684"/>
      <c r="DX6" s="1684"/>
      <c r="DY6" s="1685"/>
      <c r="DZ6" s="170"/>
    </row>
    <row r="7" spans="3:130" ht="5.25" customHeight="1" x14ac:dyDescent="0.2">
      <c r="C7" s="156"/>
      <c r="D7" s="1873"/>
      <c r="E7" s="1873"/>
      <c r="F7" s="1873"/>
      <c r="G7" s="1873"/>
      <c r="H7" s="1873"/>
      <c r="I7" s="1873"/>
      <c r="J7" s="1873"/>
      <c r="K7" s="1873"/>
      <c r="L7" s="1873"/>
      <c r="M7" s="1873"/>
      <c r="N7" s="1873"/>
      <c r="O7" s="1873"/>
      <c r="P7" s="1873"/>
      <c r="Q7" s="1873"/>
      <c r="R7" s="1873"/>
      <c r="S7" s="1873"/>
      <c r="T7" s="1873"/>
      <c r="U7" s="1873"/>
      <c r="V7" s="165"/>
      <c r="W7" s="1990"/>
      <c r="X7" s="1875"/>
      <c r="Y7" s="1875"/>
      <c r="Z7" s="1875"/>
      <c r="AA7" s="1875"/>
      <c r="AB7" s="1875"/>
      <c r="AC7" s="1875"/>
      <c r="AD7" s="1875"/>
      <c r="AE7" s="1875"/>
      <c r="AF7" s="1875"/>
      <c r="AG7" s="1875"/>
      <c r="AH7" s="1875"/>
      <c r="AI7" s="1875"/>
      <c r="AJ7" s="1875"/>
      <c r="AK7" s="1875"/>
      <c r="AL7" s="1875"/>
      <c r="AM7" s="1875"/>
      <c r="AN7" s="1875"/>
      <c r="AO7" s="1876"/>
      <c r="AP7" s="157"/>
      <c r="AQ7" s="157"/>
      <c r="AR7" s="157"/>
      <c r="AS7" s="157"/>
      <c r="AT7" s="157"/>
      <c r="AU7" s="167"/>
      <c r="AV7" s="1873"/>
      <c r="AW7" s="1873"/>
      <c r="AX7" s="1873"/>
      <c r="AY7" s="1873"/>
      <c r="AZ7" s="1873"/>
      <c r="BA7" s="1873"/>
      <c r="BB7" s="1873"/>
      <c r="BC7" s="1873"/>
      <c r="BD7" s="1873"/>
      <c r="BE7" s="1873"/>
      <c r="BF7" s="1873"/>
      <c r="BG7" s="1873"/>
      <c r="BH7" s="1873"/>
      <c r="BI7" s="1873"/>
      <c r="BJ7" s="1873"/>
      <c r="BK7" s="1873"/>
      <c r="BL7" s="1873"/>
      <c r="BM7" s="1873"/>
      <c r="BN7" s="168"/>
      <c r="BO7" s="1990"/>
      <c r="BP7" s="1875"/>
      <c r="BQ7" s="1875"/>
      <c r="BR7" s="1875"/>
      <c r="BS7" s="1875"/>
      <c r="BT7" s="1875"/>
      <c r="BU7" s="1875"/>
      <c r="BV7" s="1875"/>
      <c r="BW7" s="1875"/>
      <c r="BX7" s="1875"/>
      <c r="BY7" s="1875"/>
      <c r="BZ7" s="1875"/>
      <c r="CA7" s="1875"/>
      <c r="CB7" s="1875"/>
      <c r="CC7" s="1875"/>
      <c r="CD7" s="1875"/>
      <c r="CE7" s="1875"/>
      <c r="CF7" s="1875"/>
      <c r="CG7" s="1876"/>
      <c r="CP7" s="166"/>
      <c r="CQ7" s="166"/>
      <c r="CU7" s="170"/>
      <c r="DB7" s="166"/>
      <c r="DF7" s="170"/>
      <c r="DI7" s="166"/>
      <c r="DM7" s="170"/>
      <c r="DT7" s="166"/>
      <c r="DY7" s="170"/>
      <c r="DZ7" s="170"/>
    </row>
    <row r="8" spans="3:130" ht="4.5" customHeight="1" x14ac:dyDescent="0.2">
      <c r="C8" s="156"/>
      <c r="D8" s="1873"/>
      <c r="E8" s="1873"/>
      <c r="F8" s="1873"/>
      <c r="G8" s="1873"/>
      <c r="H8" s="1873"/>
      <c r="I8" s="1873"/>
      <c r="J8" s="1873"/>
      <c r="K8" s="1873"/>
      <c r="L8" s="1873"/>
      <c r="M8" s="1873"/>
      <c r="N8" s="1873"/>
      <c r="O8" s="1873"/>
      <c r="P8" s="1873"/>
      <c r="Q8" s="1873"/>
      <c r="R8" s="1873"/>
      <c r="S8" s="1873"/>
      <c r="T8" s="1873"/>
      <c r="U8" s="1873"/>
      <c r="V8" s="165"/>
      <c r="W8" s="1991" t="s">
        <v>27</v>
      </c>
      <c r="X8" s="1879"/>
      <c r="Y8" s="1879"/>
      <c r="Z8" s="1879"/>
      <c r="AA8" s="1879"/>
      <c r="AB8" s="1879"/>
      <c r="AC8" s="1879"/>
      <c r="AD8" s="1879"/>
      <c r="AE8" s="1879"/>
      <c r="AF8" s="1879"/>
      <c r="AG8" s="1879"/>
      <c r="AH8" s="1879"/>
      <c r="AI8" s="1879"/>
      <c r="AJ8" s="1879"/>
      <c r="AK8" s="1879"/>
      <c r="AL8" s="1880" t="str">
        <f>CONCATENATE("*",INDEX('LŠZ P'!A$2:AP$2002,W1,17))</f>
        <v>*21507</v>
      </c>
      <c r="AM8" s="1881"/>
      <c r="AN8" s="1881"/>
      <c r="AO8" s="1882"/>
      <c r="AP8" s="157"/>
      <c r="AQ8" s="157"/>
      <c r="AR8" s="157"/>
      <c r="AS8" s="157"/>
      <c r="AT8" s="157"/>
      <c r="AU8" s="167"/>
      <c r="AV8" s="1873"/>
      <c r="AW8" s="1873"/>
      <c r="AX8" s="1873"/>
      <c r="AY8" s="1873"/>
      <c r="AZ8" s="1873"/>
      <c r="BA8" s="1873"/>
      <c r="BB8" s="1873"/>
      <c r="BC8" s="1873"/>
      <c r="BD8" s="1873"/>
      <c r="BE8" s="1873"/>
      <c r="BF8" s="1873"/>
      <c r="BG8" s="1873"/>
      <c r="BH8" s="1873"/>
      <c r="BI8" s="1873"/>
      <c r="BJ8" s="1873"/>
      <c r="BK8" s="1873"/>
      <c r="BL8" s="1873"/>
      <c r="BM8" s="1873"/>
      <c r="BN8" s="168"/>
      <c r="BO8" s="1991" t="s">
        <v>27</v>
      </c>
      <c r="BP8" s="2008"/>
      <c r="BQ8" s="2008"/>
      <c r="BR8" s="2008"/>
      <c r="BS8" s="2008"/>
      <c r="BT8" s="2008"/>
      <c r="BU8" s="2008"/>
      <c r="BV8" s="2008"/>
      <c r="BW8" s="2008"/>
      <c r="BX8" s="2008"/>
      <c r="BY8" s="2008"/>
      <c r="BZ8" s="2008"/>
      <c r="CA8" s="2008"/>
      <c r="CB8" s="2008"/>
      <c r="CC8" s="2008"/>
      <c r="CD8" s="2005" t="str">
        <f>CONCATENATE("*",INDEX('LŠZ P'!A$2:AP$2002,W1,17),"/P")</f>
        <v>*21507/P</v>
      </c>
      <c r="CE8" s="2006"/>
      <c r="CF8" s="2006"/>
      <c r="CG8" s="2007"/>
      <c r="CP8" s="166"/>
      <c r="CQ8" s="166"/>
      <c r="CU8" s="170"/>
      <c r="DB8" s="166"/>
      <c r="DF8" s="170"/>
      <c r="DI8" s="166"/>
      <c r="DM8" s="170"/>
      <c r="DT8" s="166"/>
      <c r="DY8" s="170"/>
      <c r="DZ8" s="170"/>
    </row>
    <row r="9" spans="3:130" ht="4.5" customHeight="1" x14ac:dyDescent="0.2">
      <c r="C9" s="156"/>
      <c r="D9" s="1873"/>
      <c r="E9" s="1873"/>
      <c r="F9" s="1873"/>
      <c r="G9" s="1873"/>
      <c r="H9" s="1873"/>
      <c r="I9" s="1873"/>
      <c r="J9" s="1873"/>
      <c r="K9" s="1873"/>
      <c r="L9" s="1873"/>
      <c r="M9" s="1873"/>
      <c r="N9" s="1873"/>
      <c r="O9" s="1873"/>
      <c r="P9" s="1873"/>
      <c r="Q9" s="1873"/>
      <c r="R9" s="1873"/>
      <c r="S9" s="1873"/>
      <c r="T9" s="1873"/>
      <c r="U9" s="1873"/>
      <c r="V9" s="165"/>
      <c r="W9" s="1993"/>
      <c r="X9" s="1879"/>
      <c r="Y9" s="1879"/>
      <c r="Z9" s="1879"/>
      <c r="AA9" s="1879"/>
      <c r="AB9" s="1879"/>
      <c r="AC9" s="1879"/>
      <c r="AD9" s="1879"/>
      <c r="AE9" s="1879"/>
      <c r="AF9" s="1879"/>
      <c r="AG9" s="1879"/>
      <c r="AH9" s="1879"/>
      <c r="AI9" s="1879"/>
      <c r="AJ9" s="1879"/>
      <c r="AK9" s="1879"/>
      <c r="AL9" s="1881"/>
      <c r="AM9" s="1881"/>
      <c r="AN9" s="1881"/>
      <c r="AO9" s="1882"/>
      <c r="AP9" s="157"/>
      <c r="AQ9" s="157"/>
      <c r="AR9" s="157"/>
      <c r="AS9" s="157"/>
      <c r="AT9" s="157"/>
      <c r="AU9" s="167"/>
      <c r="AV9" s="1873"/>
      <c r="AW9" s="1873"/>
      <c r="AX9" s="1873"/>
      <c r="AY9" s="1873"/>
      <c r="AZ9" s="1873"/>
      <c r="BA9" s="1873"/>
      <c r="BB9" s="1873"/>
      <c r="BC9" s="1873"/>
      <c r="BD9" s="1873"/>
      <c r="BE9" s="1873"/>
      <c r="BF9" s="1873"/>
      <c r="BG9" s="1873"/>
      <c r="BH9" s="1873"/>
      <c r="BI9" s="1873"/>
      <c r="BJ9" s="1873"/>
      <c r="BK9" s="1873"/>
      <c r="BL9" s="1873"/>
      <c r="BM9" s="1873"/>
      <c r="BN9" s="168"/>
      <c r="BO9" s="2009"/>
      <c r="BP9" s="2008"/>
      <c r="BQ9" s="2008"/>
      <c r="BR9" s="2008"/>
      <c r="BS9" s="2008"/>
      <c r="BT9" s="2008"/>
      <c r="BU9" s="2008"/>
      <c r="BV9" s="2008"/>
      <c r="BW9" s="2008"/>
      <c r="BX9" s="2008"/>
      <c r="BY9" s="2008"/>
      <c r="BZ9" s="2008"/>
      <c r="CA9" s="2008"/>
      <c r="CB9" s="2008"/>
      <c r="CC9" s="2008"/>
      <c r="CD9" s="2006"/>
      <c r="CE9" s="2006"/>
      <c r="CF9" s="2006"/>
      <c r="CG9" s="2007"/>
      <c r="CP9" s="166"/>
      <c r="CQ9" s="166"/>
      <c r="CU9" s="170"/>
      <c r="DB9" s="166"/>
      <c r="DF9" s="170"/>
      <c r="DI9" s="166"/>
      <c r="DM9" s="170"/>
      <c r="DT9" s="166"/>
      <c r="DY9" s="170"/>
      <c r="DZ9" s="170"/>
    </row>
    <row r="10" spans="3:130" ht="3.75" customHeight="1" x14ac:dyDescent="0.2">
      <c r="C10" s="156"/>
      <c r="D10" s="1995" t="s">
        <v>383</v>
      </c>
      <c r="E10" s="1997"/>
      <c r="F10" s="1997"/>
      <c r="G10" s="1997"/>
      <c r="H10" s="1997"/>
      <c r="I10" s="1997"/>
      <c r="J10" s="1997"/>
      <c r="K10" s="1997"/>
      <c r="L10" s="1997"/>
      <c r="M10" s="1997"/>
      <c r="N10" s="1997"/>
      <c r="O10" s="1997"/>
      <c r="P10" s="1997"/>
      <c r="R10" s="1248" t="str">
        <f>INDEX('LŠZ P'!A$2:AP$2002,W1,28)</f>
        <v>DGAC</v>
      </c>
      <c r="S10" s="2172"/>
      <c r="T10" s="2172"/>
      <c r="U10" s="2173"/>
      <c r="V10" s="165"/>
      <c r="W10" s="166"/>
      <c r="X10" s="1811" t="s">
        <v>2286</v>
      </c>
      <c r="Y10" s="1811"/>
      <c r="Z10" s="1811"/>
      <c r="AA10" s="1811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881"/>
      <c r="AM10" s="1881"/>
      <c r="AN10" s="1881"/>
      <c r="AO10" s="1882"/>
      <c r="AP10" s="157"/>
      <c r="AQ10" s="157"/>
      <c r="AR10" s="157"/>
      <c r="AS10" s="157"/>
      <c r="AT10" s="157"/>
      <c r="AU10" s="167"/>
      <c r="AV10" s="1702" t="s">
        <v>382</v>
      </c>
      <c r="AW10" s="2041"/>
      <c r="AX10" s="2041"/>
      <c r="AY10" s="2041"/>
      <c r="AZ10" s="2041"/>
      <c r="BA10" s="2041"/>
      <c r="BB10" s="2041"/>
      <c r="BC10" s="2041"/>
      <c r="BD10" s="2041"/>
      <c r="BE10" s="2041"/>
      <c r="BF10" s="2041"/>
      <c r="BG10" s="2041"/>
      <c r="BH10" s="2041"/>
      <c r="BI10" s="169"/>
      <c r="BJ10" s="2066" t="s">
        <v>994</v>
      </c>
      <c r="BK10" s="1623"/>
      <c r="BL10" s="1623"/>
      <c r="BM10" s="1624"/>
      <c r="BN10" s="178"/>
      <c r="BO10" s="16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2006"/>
      <c r="CE10" s="2006"/>
      <c r="CF10" s="2006"/>
      <c r="CG10" s="2007"/>
      <c r="CP10" s="166"/>
      <c r="CQ10" s="166"/>
      <c r="CU10" s="170"/>
      <c r="DB10" s="166"/>
      <c r="DF10" s="170"/>
      <c r="DI10" s="166"/>
      <c r="DM10" s="170"/>
      <c r="DT10" s="166"/>
      <c r="DY10" s="170"/>
      <c r="DZ10" s="170"/>
    </row>
    <row r="11" spans="3:130" ht="3.75" customHeight="1" x14ac:dyDescent="0.2">
      <c r="C11" s="156"/>
      <c r="D11" s="1997"/>
      <c r="E11" s="1997"/>
      <c r="F11" s="1997"/>
      <c r="G11" s="1997"/>
      <c r="H11" s="1997"/>
      <c r="I11" s="1997"/>
      <c r="J11" s="1997"/>
      <c r="K11" s="1997"/>
      <c r="L11" s="1997"/>
      <c r="M11" s="1997"/>
      <c r="N11" s="1997"/>
      <c r="O11" s="1997"/>
      <c r="P11" s="1997"/>
      <c r="Q11" s="180"/>
      <c r="R11" s="2174"/>
      <c r="S11" s="2175"/>
      <c r="T11" s="2175"/>
      <c r="U11" s="2176"/>
      <c r="V11" s="165"/>
      <c r="W11" s="166"/>
      <c r="X11" s="1811"/>
      <c r="Y11" s="1811"/>
      <c r="Z11" s="1811"/>
      <c r="AA11" s="181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70"/>
      <c r="AP11" s="157"/>
      <c r="AQ11" s="157"/>
      <c r="AR11" s="157"/>
      <c r="AS11" s="157"/>
      <c r="AT11" s="157"/>
      <c r="AU11" s="167"/>
      <c r="AV11" s="2041"/>
      <c r="AW11" s="2041"/>
      <c r="AX11" s="2041"/>
      <c r="AY11" s="2041"/>
      <c r="AZ11" s="2041"/>
      <c r="BA11" s="2041"/>
      <c r="BB11" s="2041"/>
      <c r="BC11" s="2041"/>
      <c r="BD11" s="2041"/>
      <c r="BE11" s="2041"/>
      <c r="BF11" s="2041"/>
      <c r="BG11" s="2041"/>
      <c r="BH11" s="2041"/>
      <c r="BI11" s="182"/>
      <c r="BJ11" s="1625"/>
      <c r="BK11" s="2067"/>
      <c r="BL11" s="2067"/>
      <c r="BM11" s="1627"/>
      <c r="BN11" s="178"/>
      <c r="BO11" s="183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5"/>
      <c r="CF11" s="185"/>
      <c r="CG11" s="186"/>
      <c r="CP11" s="166"/>
      <c r="CQ11" s="166"/>
      <c r="CU11" s="170"/>
      <c r="DB11" s="166"/>
      <c r="DF11" s="170"/>
      <c r="DI11" s="166"/>
      <c r="DM11" s="170"/>
      <c r="DT11" s="166"/>
      <c r="DY11" s="170"/>
      <c r="DZ11" s="170"/>
    </row>
    <row r="12" spans="3:130" ht="5.25" customHeight="1" x14ac:dyDescent="0.2">
      <c r="C12" s="156"/>
      <c r="D12" s="1702" t="s">
        <v>1078</v>
      </c>
      <c r="E12" s="1702"/>
      <c r="F12" s="1702"/>
      <c r="G12" s="1702"/>
      <c r="H12" s="1702"/>
      <c r="I12" s="1702"/>
      <c r="J12" s="1702"/>
      <c r="K12" s="1702"/>
      <c r="L12" s="1886" t="str">
        <f>CONCATENATE("O-PG / RPF,L ",INDEX('LŠZ P'!A$2:AP1964,W1,38))</f>
        <v>O-PG / RPF,L 1</v>
      </c>
      <c r="M12" s="1887"/>
      <c r="N12" s="1887"/>
      <c r="O12" s="1887"/>
      <c r="P12" s="1888"/>
      <c r="Q12" s="187"/>
      <c r="R12" s="2174"/>
      <c r="S12" s="2175"/>
      <c r="T12" s="2175"/>
      <c r="U12" s="2176"/>
      <c r="V12" s="165"/>
      <c r="W12" s="156"/>
      <c r="X12" s="1955" t="s">
        <v>1715</v>
      </c>
      <c r="Y12" s="2000"/>
      <c r="Z12" s="2000"/>
      <c r="AA12" s="2000"/>
      <c r="AB12" s="2000"/>
      <c r="AC12" s="2000"/>
      <c r="AD12" s="2000"/>
      <c r="AE12" s="2000"/>
      <c r="AF12" s="2000"/>
      <c r="AG12" s="2000"/>
      <c r="AH12" s="2000"/>
      <c r="AI12" s="2000"/>
      <c r="AJ12" s="2000"/>
      <c r="AK12" s="2000"/>
      <c r="AL12" s="2000"/>
      <c r="AM12" s="2000"/>
      <c r="AN12" s="2001"/>
      <c r="AO12" s="165"/>
      <c r="AP12" s="157"/>
      <c r="AQ12" s="157"/>
      <c r="AR12" s="157"/>
      <c r="AS12" s="157"/>
      <c r="AT12" s="157"/>
      <c r="AU12" s="167"/>
      <c r="AV12" s="1702" t="s">
        <v>1078</v>
      </c>
      <c r="AW12" s="1702"/>
      <c r="AX12" s="1702"/>
      <c r="AY12" s="1702"/>
      <c r="AZ12" s="1702"/>
      <c r="BA12" s="1702"/>
      <c r="BB12" s="1702"/>
      <c r="BC12" s="1702"/>
      <c r="BD12" s="2042" t="str">
        <f>CONCATENATE("RPF,L ",INDEX('LŠZ P'!A$2:AP2002,W1,38))</f>
        <v>RPF,L 1</v>
      </c>
      <c r="BE12" s="2043"/>
      <c r="BF12" s="2043"/>
      <c r="BG12" s="2043"/>
      <c r="BH12" s="2044"/>
      <c r="BI12" s="188"/>
      <c r="BJ12" s="1625"/>
      <c r="BK12" s="2067"/>
      <c r="BL12" s="2067"/>
      <c r="BM12" s="1627"/>
      <c r="BN12" s="178"/>
      <c r="BO12" s="183"/>
      <c r="BP12" s="2034" t="s">
        <v>2286</v>
      </c>
      <c r="BQ12" s="2034"/>
      <c r="BR12" s="2034"/>
      <c r="BS12" s="2034"/>
      <c r="BT12" s="2035" t="s">
        <v>964</v>
      </c>
      <c r="BU12" s="2036"/>
      <c r="BV12" s="2036"/>
      <c r="BW12" s="2036"/>
      <c r="BX12" s="2036"/>
      <c r="BY12" s="2036"/>
      <c r="BZ12" s="2036"/>
      <c r="CA12" s="2036"/>
      <c r="CB12" s="2036"/>
      <c r="CC12" s="2036"/>
      <c r="CD12" s="2036"/>
      <c r="CE12" s="2036"/>
      <c r="CF12" s="2037"/>
      <c r="CG12" s="186"/>
      <c r="CP12" s="166"/>
      <c r="CQ12" s="166"/>
      <c r="CU12" s="170"/>
      <c r="DB12" s="166"/>
      <c r="DF12" s="170"/>
      <c r="DI12" s="166"/>
      <c r="DM12" s="170"/>
      <c r="DT12" s="166"/>
      <c r="DY12" s="170"/>
      <c r="DZ12" s="170"/>
    </row>
    <row r="13" spans="3:130" ht="4.5" customHeight="1" x14ac:dyDescent="0.2">
      <c r="C13" s="156"/>
      <c r="D13" s="1702"/>
      <c r="E13" s="1702"/>
      <c r="F13" s="1702"/>
      <c r="G13" s="1702"/>
      <c r="H13" s="1702"/>
      <c r="I13" s="1702"/>
      <c r="J13" s="1702"/>
      <c r="K13" s="1702"/>
      <c r="L13" s="1889"/>
      <c r="M13" s="1890"/>
      <c r="N13" s="1890"/>
      <c r="O13" s="1890"/>
      <c r="P13" s="1891"/>
      <c r="Q13" s="187"/>
      <c r="R13" s="2177"/>
      <c r="S13" s="2178"/>
      <c r="T13" s="2178"/>
      <c r="U13" s="2179"/>
      <c r="V13" s="165"/>
      <c r="W13" s="156"/>
      <c r="X13" s="2002"/>
      <c r="Y13" s="2003"/>
      <c r="Z13" s="2003"/>
      <c r="AA13" s="2003"/>
      <c r="AB13" s="2003"/>
      <c r="AC13" s="2003"/>
      <c r="AD13" s="2003"/>
      <c r="AE13" s="2003"/>
      <c r="AF13" s="2003"/>
      <c r="AG13" s="2003"/>
      <c r="AH13" s="2003"/>
      <c r="AI13" s="2003"/>
      <c r="AJ13" s="2003"/>
      <c r="AK13" s="2003"/>
      <c r="AL13" s="2003"/>
      <c r="AM13" s="2003"/>
      <c r="AN13" s="2004"/>
      <c r="AO13" s="165"/>
      <c r="AP13" s="157"/>
      <c r="AQ13" s="157"/>
      <c r="AR13" s="157"/>
      <c r="AS13" s="157"/>
      <c r="AT13" s="157"/>
      <c r="AU13" s="167"/>
      <c r="AV13" s="1702"/>
      <c r="AW13" s="1702"/>
      <c r="AX13" s="1702"/>
      <c r="AY13" s="1702"/>
      <c r="AZ13" s="1702"/>
      <c r="BA13" s="1702"/>
      <c r="BB13" s="1702"/>
      <c r="BC13" s="1702"/>
      <c r="BD13" s="2045"/>
      <c r="BE13" s="2046"/>
      <c r="BF13" s="2046"/>
      <c r="BG13" s="2046"/>
      <c r="BH13" s="2047"/>
      <c r="BI13" s="188"/>
      <c r="BJ13" s="1628"/>
      <c r="BK13" s="1629"/>
      <c r="BL13" s="1629"/>
      <c r="BM13" s="1630"/>
      <c r="BN13" s="178"/>
      <c r="BO13" s="183"/>
      <c r="BP13" s="2034"/>
      <c r="BQ13" s="2034"/>
      <c r="BR13" s="2034"/>
      <c r="BS13" s="2034"/>
      <c r="BT13" s="2038"/>
      <c r="BU13" s="2039"/>
      <c r="BV13" s="2039"/>
      <c r="BW13" s="2039"/>
      <c r="BX13" s="2039"/>
      <c r="BY13" s="2039"/>
      <c r="BZ13" s="2039"/>
      <c r="CA13" s="2039"/>
      <c r="CB13" s="2039"/>
      <c r="CC13" s="2039"/>
      <c r="CD13" s="2039"/>
      <c r="CE13" s="2039"/>
      <c r="CF13" s="2040"/>
      <c r="CG13" s="186"/>
      <c r="CP13" s="166"/>
      <c r="CQ13" s="166"/>
      <c r="CU13" s="170"/>
      <c r="DB13" s="166"/>
      <c r="DF13" s="170"/>
      <c r="DI13" s="166"/>
      <c r="DM13" s="170"/>
      <c r="DT13" s="166"/>
      <c r="DY13" s="170"/>
      <c r="DZ13" s="170"/>
    </row>
    <row r="14" spans="3:130" ht="4.5" customHeight="1" x14ac:dyDescent="0.2">
      <c r="C14" s="156"/>
      <c r="D14" s="1818" t="s">
        <v>6044</v>
      </c>
      <c r="E14" s="1819"/>
      <c r="F14" s="1819"/>
      <c r="G14" s="1819"/>
      <c r="H14" s="1819"/>
      <c r="I14" s="1819"/>
      <c r="J14" s="1819"/>
      <c r="K14" s="1819"/>
      <c r="L14" s="1819"/>
      <c r="M14" s="1819"/>
      <c r="N14" s="1819"/>
      <c r="O14" s="1819"/>
      <c r="P14" s="1819"/>
      <c r="Q14" s="1819"/>
      <c r="R14" s="1819"/>
      <c r="S14" s="1819"/>
      <c r="T14" s="1819"/>
      <c r="U14" s="1820"/>
      <c r="V14" s="165"/>
      <c r="W14" s="156"/>
      <c r="X14" s="189"/>
      <c r="Y14" s="189"/>
      <c r="Z14" s="189"/>
      <c r="AA14" s="189"/>
      <c r="AB14" s="2128" t="str">
        <f>CONCATENATE(INDEX('LŠZ P'!A$2:AP$2002,W1,3)," (",INDEX('LŠZ P'!A$2:AP$2002,W1,9),")")</f>
        <v>COLORADO 23 (MAC PARA TECHN.)</v>
      </c>
      <c r="AC14" s="2129"/>
      <c r="AD14" s="2129"/>
      <c r="AE14" s="2129"/>
      <c r="AF14" s="2129"/>
      <c r="AG14" s="2129"/>
      <c r="AH14" s="2129"/>
      <c r="AI14" s="2129"/>
      <c r="AJ14" s="2129"/>
      <c r="AK14" s="2129"/>
      <c r="AL14" s="2129"/>
      <c r="AM14" s="2129"/>
      <c r="AN14" s="2130"/>
      <c r="AO14" s="190"/>
      <c r="AP14" s="157"/>
      <c r="AQ14" s="157"/>
      <c r="AR14" s="157"/>
      <c r="AS14" s="157"/>
      <c r="AT14" s="157"/>
      <c r="AU14" s="167"/>
      <c r="AV14" s="1818" t="s">
        <v>6044</v>
      </c>
      <c r="AW14" s="1819"/>
      <c r="AX14" s="1819"/>
      <c r="AY14" s="1819"/>
      <c r="AZ14" s="1819"/>
      <c r="BA14" s="1819"/>
      <c r="BB14" s="1819"/>
      <c r="BC14" s="1819"/>
      <c r="BD14" s="1819"/>
      <c r="BE14" s="1819"/>
      <c r="BF14" s="1819"/>
      <c r="BG14" s="1819"/>
      <c r="BH14" s="1819"/>
      <c r="BI14" s="1819"/>
      <c r="BJ14" s="1819"/>
      <c r="BK14" s="1819"/>
      <c r="BL14" s="1819"/>
      <c r="BM14" s="1820"/>
      <c r="BN14" s="191"/>
      <c r="BO14" s="183"/>
      <c r="BP14" s="185"/>
      <c r="BQ14" s="185"/>
      <c r="BR14" s="185"/>
      <c r="BS14" s="185"/>
      <c r="BT14" s="1405" t="str">
        <f>CONCATENATE(INDEX('LŠZ P'!A$2:AP$2002,W1,4)," (",INDEX('LŠZ P'!A$2:AP$2002,W1,10),")")</f>
        <v xml:space="preserve"> ()</v>
      </c>
      <c r="BU14" s="1406"/>
      <c r="BV14" s="1406"/>
      <c r="BW14" s="1406"/>
      <c r="BX14" s="1406"/>
      <c r="BY14" s="1406"/>
      <c r="BZ14" s="1406"/>
      <c r="CA14" s="1406"/>
      <c r="CB14" s="1406"/>
      <c r="CC14" s="1406"/>
      <c r="CD14" s="1406"/>
      <c r="CE14" s="1406"/>
      <c r="CF14" s="1407"/>
      <c r="CG14" s="186"/>
      <c r="CP14" s="166"/>
      <c r="CQ14" s="166"/>
      <c r="CU14" s="170"/>
      <c r="DB14" s="166"/>
      <c r="DF14" s="170"/>
      <c r="DI14" s="166"/>
      <c r="DM14" s="170"/>
      <c r="DT14" s="166"/>
      <c r="DY14" s="170"/>
      <c r="DZ14" s="170"/>
    </row>
    <row r="15" spans="3:130" ht="4.5" customHeight="1" x14ac:dyDescent="0.2">
      <c r="C15" s="156"/>
      <c r="D15" s="1821"/>
      <c r="E15" s="1822"/>
      <c r="F15" s="1822"/>
      <c r="G15" s="1822"/>
      <c r="H15" s="1822"/>
      <c r="I15" s="1822"/>
      <c r="J15" s="1822"/>
      <c r="K15" s="1822"/>
      <c r="L15" s="1822"/>
      <c r="M15" s="1822"/>
      <c r="N15" s="1822"/>
      <c r="O15" s="1822"/>
      <c r="P15" s="1822"/>
      <c r="Q15" s="1822"/>
      <c r="R15" s="1822"/>
      <c r="S15" s="1822"/>
      <c r="T15" s="1822"/>
      <c r="U15" s="1823"/>
      <c r="V15" s="165"/>
      <c r="W15" s="156"/>
      <c r="X15" s="1702" t="s">
        <v>903</v>
      </c>
      <c r="Y15" s="1702"/>
      <c r="Z15" s="1702"/>
      <c r="AA15" s="1702"/>
      <c r="AB15" s="1265"/>
      <c r="AC15" s="1266"/>
      <c r="AD15" s="1266"/>
      <c r="AE15" s="1266"/>
      <c r="AF15" s="1266"/>
      <c r="AG15" s="1266"/>
      <c r="AH15" s="1266"/>
      <c r="AI15" s="1266"/>
      <c r="AJ15" s="1266"/>
      <c r="AK15" s="1266"/>
      <c r="AL15" s="1266"/>
      <c r="AM15" s="1266"/>
      <c r="AN15" s="1267"/>
      <c r="AO15" s="165"/>
      <c r="AP15" s="157"/>
      <c r="AQ15" s="157"/>
      <c r="AR15" s="157"/>
      <c r="AS15" s="157"/>
      <c r="AT15" s="157"/>
      <c r="AU15" s="167"/>
      <c r="AV15" s="1821"/>
      <c r="AW15" s="1822"/>
      <c r="AX15" s="1822"/>
      <c r="AY15" s="1822"/>
      <c r="AZ15" s="1822"/>
      <c r="BA15" s="1822"/>
      <c r="BB15" s="1822"/>
      <c r="BC15" s="1822"/>
      <c r="BD15" s="1822"/>
      <c r="BE15" s="1822"/>
      <c r="BF15" s="1822"/>
      <c r="BG15" s="1822"/>
      <c r="BH15" s="1822"/>
      <c r="BI15" s="1822"/>
      <c r="BJ15" s="1822"/>
      <c r="BK15" s="1822"/>
      <c r="BL15" s="1822"/>
      <c r="BM15" s="1823"/>
      <c r="BN15" s="192"/>
      <c r="BO15" s="183"/>
      <c r="BP15" s="2032" t="s">
        <v>903</v>
      </c>
      <c r="BQ15" s="2032"/>
      <c r="BR15" s="2032"/>
      <c r="BS15" s="2032"/>
      <c r="BT15" s="1405"/>
      <c r="BU15" s="1406"/>
      <c r="BV15" s="1406"/>
      <c r="BW15" s="1406"/>
      <c r="BX15" s="1406"/>
      <c r="BY15" s="1406"/>
      <c r="BZ15" s="1406"/>
      <c r="CA15" s="1406"/>
      <c r="CB15" s="1406"/>
      <c r="CC15" s="1406"/>
      <c r="CD15" s="1406"/>
      <c r="CE15" s="1406"/>
      <c r="CF15" s="1407"/>
      <c r="CG15" s="186"/>
      <c r="CP15" s="166"/>
      <c r="CQ15" s="166"/>
      <c r="CU15" s="170"/>
      <c r="DB15" s="166"/>
      <c r="DF15" s="170"/>
      <c r="DI15" s="166"/>
      <c r="DM15" s="170"/>
      <c r="DT15" s="166"/>
      <c r="DY15" s="170"/>
      <c r="DZ15" s="170"/>
    </row>
    <row r="16" spans="3:130" ht="4.5" customHeight="1" x14ac:dyDescent="0.2">
      <c r="C16" s="156"/>
      <c r="D16" s="1821"/>
      <c r="E16" s="1822"/>
      <c r="F16" s="1822"/>
      <c r="G16" s="1822"/>
      <c r="H16" s="1822"/>
      <c r="I16" s="1822"/>
      <c r="J16" s="1822"/>
      <c r="K16" s="1822"/>
      <c r="L16" s="1822"/>
      <c r="M16" s="1822"/>
      <c r="N16" s="1822"/>
      <c r="O16" s="1822"/>
      <c r="P16" s="1822"/>
      <c r="Q16" s="1822"/>
      <c r="R16" s="1822"/>
      <c r="S16" s="1822"/>
      <c r="T16" s="1822"/>
      <c r="U16" s="1823"/>
      <c r="V16" s="165"/>
      <c r="W16" s="156"/>
      <c r="X16" s="1702"/>
      <c r="Y16" s="1702"/>
      <c r="Z16" s="1702"/>
      <c r="AA16" s="1702"/>
      <c r="AB16" s="1265"/>
      <c r="AC16" s="1266"/>
      <c r="AD16" s="1266"/>
      <c r="AE16" s="1266"/>
      <c r="AF16" s="1266"/>
      <c r="AG16" s="1266"/>
      <c r="AH16" s="1266"/>
      <c r="AI16" s="1266"/>
      <c r="AJ16" s="1266"/>
      <c r="AK16" s="1266"/>
      <c r="AL16" s="1266"/>
      <c r="AM16" s="1266"/>
      <c r="AN16" s="1267"/>
      <c r="AO16" s="165"/>
      <c r="AP16" s="157"/>
      <c r="AQ16" s="157"/>
      <c r="AR16" s="157"/>
      <c r="AS16" s="157"/>
      <c r="AT16" s="157"/>
      <c r="AU16" s="167"/>
      <c r="AV16" s="1821"/>
      <c r="AW16" s="1822"/>
      <c r="AX16" s="1822"/>
      <c r="AY16" s="1822"/>
      <c r="AZ16" s="1822"/>
      <c r="BA16" s="1822"/>
      <c r="BB16" s="1822"/>
      <c r="BC16" s="1822"/>
      <c r="BD16" s="1822"/>
      <c r="BE16" s="1822"/>
      <c r="BF16" s="1822"/>
      <c r="BG16" s="1822"/>
      <c r="BH16" s="1822"/>
      <c r="BI16" s="1822"/>
      <c r="BJ16" s="1822"/>
      <c r="BK16" s="1822"/>
      <c r="BL16" s="1822"/>
      <c r="BM16" s="1823"/>
      <c r="BN16" s="192"/>
      <c r="BO16" s="183"/>
      <c r="BP16" s="2032"/>
      <c r="BQ16" s="2032"/>
      <c r="BR16" s="2032"/>
      <c r="BS16" s="2032"/>
      <c r="BT16" s="1405"/>
      <c r="BU16" s="1406"/>
      <c r="BV16" s="1406"/>
      <c r="BW16" s="1406"/>
      <c r="BX16" s="1406"/>
      <c r="BY16" s="1406"/>
      <c r="BZ16" s="1406"/>
      <c r="CA16" s="1406"/>
      <c r="CB16" s="1406"/>
      <c r="CC16" s="1406"/>
      <c r="CD16" s="1406"/>
      <c r="CE16" s="1406"/>
      <c r="CF16" s="1407"/>
      <c r="CG16" s="186"/>
      <c r="CP16" s="166"/>
      <c r="CQ16" s="166"/>
      <c r="CU16" s="170"/>
      <c r="DB16" s="166"/>
      <c r="DF16" s="170"/>
      <c r="DI16" s="166"/>
      <c r="DM16" s="170"/>
      <c r="DT16" s="166"/>
      <c r="DY16" s="170"/>
      <c r="DZ16" s="170"/>
    </row>
    <row r="17" spans="3:130" ht="4.5" customHeight="1" x14ac:dyDescent="0.2">
      <c r="C17" s="156"/>
      <c r="D17" s="1821"/>
      <c r="E17" s="1822"/>
      <c r="F17" s="1822"/>
      <c r="G17" s="1822"/>
      <c r="H17" s="1822"/>
      <c r="I17" s="1822"/>
      <c r="J17" s="1822"/>
      <c r="K17" s="1822"/>
      <c r="L17" s="1822"/>
      <c r="M17" s="1822"/>
      <c r="N17" s="1822"/>
      <c r="O17" s="1822"/>
      <c r="P17" s="1822"/>
      <c r="Q17" s="1822"/>
      <c r="R17" s="1822"/>
      <c r="S17" s="1822"/>
      <c r="T17" s="1822"/>
      <c r="U17" s="1823"/>
      <c r="V17" s="165"/>
      <c r="W17" s="156"/>
      <c r="X17" s="189"/>
      <c r="Y17" s="189"/>
      <c r="Z17" s="189"/>
      <c r="AA17" s="189"/>
      <c r="AB17" s="1268"/>
      <c r="AC17" s="1269"/>
      <c r="AD17" s="1269"/>
      <c r="AE17" s="1269"/>
      <c r="AF17" s="1269"/>
      <c r="AG17" s="1269"/>
      <c r="AH17" s="1269"/>
      <c r="AI17" s="1269"/>
      <c r="AJ17" s="1269"/>
      <c r="AK17" s="1269"/>
      <c r="AL17" s="1269"/>
      <c r="AM17" s="1269"/>
      <c r="AN17" s="1270"/>
      <c r="AO17" s="165"/>
      <c r="AP17" s="157"/>
      <c r="AQ17" s="157"/>
      <c r="AR17" s="157"/>
      <c r="AS17" s="157"/>
      <c r="AT17" s="157"/>
      <c r="AU17" s="167"/>
      <c r="AV17" s="1821"/>
      <c r="AW17" s="1822"/>
      <c r="AX17" s="1822"/>
      <c r="AY17" s="1822"/>
      <c r="AZ17" s="1822"/>
      <c r="BA17" s="1822"/>
      <c r="BB17" s="1822"/>
      <c r="BC17" s="1822"/>
      <c r="BD17" s="1822"/>
      <c r="BE17" s="1822"/>
      <c r="BF17" s="1822"/>
      <c r="BG17" s="1822"/>
      <c r="BH17" s="1822"/>
      <c r="BI17" s="1822"/>
      <c r="BJ17" s="1822"/>
      <c r="BK17" s="1822"/>
      <c r="BL17" s="1822"/>
      <c r="BM17" s="1823"/>
      <c r="BN17" s="192"/>
      <c r="BO17" s="183"/>
      <c r="BP17" s="185"/>
      <c r="BQ17" s="185"/>
      <c r="BR17" s="185"/>
      <c r="BS17" s="185"/>
      <c r="BT17" s="1408"/>
      <c r="BU17" s="1409"/>
      <c r="BV17" s="1409"/>
      <c r="BW17" s="1409"/>
      <c r="BX17" s="1409"/>
      <c r="BY17" s="1409"/>
      <c r="BZ17" s="1409"/>
      <c r="CA17" s="1409"/>
      <c r="CB17" s="1409"/>
      <c r="CC17" s="1409"/>
      <c r="CD17" s="1409"/>
      <c r="CE17" s="1409"/>
      <c r="CF17" s="1410"/>
      <c r="CG17" s="186"/>
      <c r="CP17" s="166"/>
      <c r="CQ17" s="166"/>
      <c r="CU17" s="170"/>
      <c r="DB17" s="166"/>
      <c r="DF17" s="170"/>
      <c r="DI17" s="166"/>
      <c r="DM17" s="170"/>
      <c r="DT17" s="166"/>
      <c r="DY17" s="170"/>
      <c r="DZ17" s="170"/>
    </row>
    <row r="18" spans="3:130" ht="3" customHeight="1" x14ac:dyDescent="0.2">
      <c r="C18" s="156"/>
      <c r="D18" s="1821"/>
      <c r="E18" s="1822"/>
      <c r="F18" s="1822"/>
      <c r="G18" s="1822"/>
      <c r="H18" s="1822"/>
      <c r="I18" s="1822"/>
      <c r="J18" s="1822"/>
      <c r="K18" s="1822"/>
      <c r="L18" s="1822"/>
      <c r="M18" s="1822"/>
      <c r="N18" s="1822"/>
      <c r="O18" s="1822"/>
      <c r="P18" s="1822"/>
      <c r="Q18" s="1822"/>
      <c r="R18" s="1822"/>
      <c r="S18" s="1822"/>
      <c r="T18" s="1822"/>
      <c r="U18" s="1823"/>
      <c r="V18" s="165"/>
      <c r="W18" s="156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65"/>
      <c r="AP18" s="157"/>
      <c r="AQ18" s="157"/>
      <c r="AR18" s="157"/>
      <c r="AS18" s="157"/>
      <c r="AT18" s="157"/>
      <c r="AU18" s="167"/>
      <c r="AV18" s="1821"/>
      <c r="AW18" s="1822"/>
      <c r="AX18" s="1822"/>
      <c r="AY18" s="1822"/>
      <c r="AZ18" s="1822"/>
      <c r="BA18" s="1822"/>
      <c r="BB18" s="1822"/>
      <c r="BC18" s="1822"/>
      <c r="BD18" s="1822"/>
      <c r="BE18" s="1822"/>
      <c r="BF18" s="1822"/>
      <c r="BG18" s="1822"/>
      <c r="BH18" s="1822"/>
      <c r="BI18" s="1822"/>
      <c r="BJ18" s="1822"/>
      <c r="BK18" s="1822"/>
      <c r="BL18" s="1822"/>
      <c r="BM18" s="1823"/>
      <c r="BN18" s="192"/>
      <c r="BO18" s="183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6"/>
      <c r="CP18" s="166"/>
      <c r="CQ18" s="193"/>
      <c r="CR18" s="194"/>
      <c r="CS18" s="194"/>
      <c r="CT18" s="194"/>
      <c r="CU18" s="195"/>
      <c r="CV18" s="194"/>
      <c r="CW18" s="194"/>
      <c r="CX18" s="194"/>
      <c r="CY18" s="194"/>
      <c r="CZ18" s="194"/>
      <c r="DA18" s="194"/>
      <c r="DB18" s="193"/>
      <c r="DC18" s="194"/>
      <c r="DD18" s="194"/>
      <c r="DE18" s="194"/>
      <c r="DF18" s="195"/>
      <c r="DI18" s="193"/>
      <c r="DJ18" s="194"/>
      <c r="DK18" s="194"/>
      <c r="DL18" s="194"/>
      <c r="DM18" s="195"/>
      <c r="DN18" s="194"/>
      <c r="DO18" s="194"/>
      <c r="DP18" s="194"/>
      <c r="DQ18" s="194"/>
      <c r="DR18" s="194"/>
      <c r="DS18" s="194"/>
      <c r="DT18" s="193"/>
      <c r="DU18" s="194"/>
      <c r="DV18" s="194"/>
      <c r="DW18" s="194"/>
      <c r="DX18" s="194"/>
      <c r="DY18" s="195"/>
      <c r="DZ18" s="170"/>
    </row>
    <row r="19" spans="3:130" ht="4.5" customHeight="1" x14ac:dyDescent="0.2">
      <c r="C19" s="156"/>
      <c r="D19" s="1821"/>
      <c r="E19" s="1822"/>
      <c r="F19" s="1822"/>
      <c r="G19" s="1822"/>
      <c r="H19" s="1822"/>
      <c r="I19" s="1822"/>
      <c r="J19" s="1822"/>
      <c r="K19" s="1822"/>
      <c r="L19" s="1822"/>
      <c r="M19" s="1822"/>
      <c r="N19" s="1822"/>
      <c r="O19" s="1822"/>
      <c r="P19" s="1822"/>
      <c r="Q19" s="1822"/>
      <c r="R19" s="1822"/>
      <c r="S19" s="1822"/>
      <c r="T19" s="1822"/>
      <c r="U19" s="1823"/>
      <c r="V19" s="165"/>
      <c r="W19" s="156"/>
      <c r="X19" s="1702" t="s">
        <v>1981</v>
      </c>
      <c r="Y19" s="1702"/>
      <c r="Z19" s="1702"/>
      <c r="AA19" s="1702"/>
      <c r="AB19" s="1702"/>
      <c r="AC19" s="1702"/>
      <c r="AD19" s="1702"/>
      <c r="AE19" s="1133" t="str">
        <f>INDEX('LŠZ P'!A$2:AP$2002,W1,5)</f>
        <v>OM-P501</v>
      </c>
      <c r="AF19" s="1134"/>
      <c r="AG19" s="1134"/>
      <c r="AH19" s="1134"/>
      <c r="AI19" s="1134"/>
      <c r="AJ19" s="1134"/>
      <c r="AK19" s="1134"/>
      <c r="AL19" s="1134"/>
      <c r="AM19" s="1134"/>
      <c r="AN19" s="1135"/>
      <c r="AO19" s="165"/>
      <c r="AP19" s="157"/>
      <c r="AQ19" s="157"/>
      <c r="AR19" s="157"/>
      <c r="AS19" s="157"/>
      <c r="AT19" s="157"/>
      <c r="AU19" s="167"/>
      <c r="AV19" s="1821"/>
      <c r="AW19" s="1822"/>
      <c r="AX19" s="1822"/>
      <c r="AY19" s="1822"/>
      <c r="AZ19" s="1822"/>
      <c r="BA19" s="1822"/>
      <c r="BB19" s="1822"/>
      <c r="BC19" s="1822"/>
      <c r="BD19" s="1822"/>
      <c r="BE19" s="1822"/>
      <c r="BF19" s="1822"/>
      <c r="BG19" s="1822"/>
      <c r="BH19" s="1822"/>
      <c r="BI19" s="1822"/>
      <c r="BJ19" s="1822"/>
      <c r="BK19" s="1822"/>
      <c r="BL19" s="1822"/>
      <c r="BM19" s="1823"/>
      <c r="BN19" s="192"/>
      <c r="BO19" s="183"/>
      <c r="BP19" s="2032" t="s">
        <v>1981</v>
      </c>
      <c r="BQ19" s="2032"/>
      <c r="BR19" s="2032"/>
      <c r="BS19" s="2032"/>
      <c r="BT19" s="2032"/>
      <c r="BU19" s="2032"/>
      <c r="BV19" s="2032"/>
      <c r="BW19" s="1133" t="str">
        <f>INDEX('LŠZ P'!A$2:AP$2002,W1,6)</f>
        <v>P705</v>
      </c>
      <c r="BX19" s="1134"/>
      <c r="BY19" s="1134"/>
      <c r="BZ19" s="1134"/>
      <c r="CA19" s="1134"/>
      <c r="CB19" s="1134"/>
      <c r="CC19" s="1134"/>
      <c r="CD19" s="1134"/>
      <c r="CE19" s="1134"/>
      <c r="CF19" s="1135"/>
      <c r="CG19" s="186"/>
      <c r="CP19" s="166"/>
      <c r="DZ19" s="170"/>
    </row>
    <row r="20" spans="3:130" ht="4.5" customHeight="1" x14ac:dyDescent="0.2">
      <c r="C20" s="156"/>
      <c r="D20" s="1821"/>
      <c r="E20" s="1822"/>
      <c r="F20" s="1822"/>
      <c r="G20" s="1822"/>
      <c r="H20" s="1822"/>
      <c r="I20" s="1822"/>
      <c r="J20" s="1822"/>
      <c r="K20" s="1822"/>
      <c r="L20" s="1822"/>
      <c r="M20" s="1822"/>
      <c r="N20" s="1822"/>
      <c r="O20" s="1822"/>
      <c r="P20" s="1822"/>
      <c r="Q20" s="1822"/>
      <c r="R20" s="1822"/>
      <c r="S20" s="1822"/>
      <c r="T20" s="1822"/>
      <c r="U20" s="1823"/>
      <c r="V20" s="165"/>
      <c r="W20" s="156"/>
      <c r="X20" s="1702"/>
      <c r="Y20" s="1702"/>
      <c r="Z20" s="1702"/>
      <c r="AA20" s="1702"/>
      <c r="AB20" s="1702"/>
      <c r="AC20" s="1702"/>
      <c r="AD20" s="1702"/>
      <c r="AE20" s="1139"/>
      <c r="AF20" s="1137"/>
      <c r="AG20" s="1137"/>
      <c r="AH20" s="1137"/>
      <c r="AI20" s="1137"/>
      <c r="AJ20" s="1137"/>
      <c r="AK20" s="1137"/>
      <c r="AL20" s="1137"/>
      <c r="AM20" s="1137"/>
      <c r="AN20" s="1138"/>
      <c r="AO20" s="165"/>
      <c r="AP20" s="157"/>
      <c r="AQ20" s="157"/>
      <c r="AR20" s="157"/>
      <c r="AS20" s="157"/>
      <c r="AT20" s="157"/>
      <c r="AU20" s="167"/>
      <c r="AV20" s="1821"/>
      <c r="AW20" s="1822"/>
      <c r="AX20" s="1822"/>
      <c r="AY20" s="1822"/>
      <c r="AZ20" s="1822"/>
      <c r="BA20" s="1822"/>
      <c r="BB20" s="1822"/>
      <c r="BC20" s="1822"/>
      <c r="BD20" s="1822"/>
      <c r="BE20" s="1822"/>
      <c r="BF20" s="1822"/>
      <c r="BG20" s="1822"/>
      <c r="BH20" s="1822"/>
      <c r="BI20" s="1822"/>
      <c r="BJ20" s="1822"/>
      <c r="BK20" s="1822"/>
      <c r="BL20" s="1822"/>
      <c r="BM20" s="1823"/>
      <c r="BN20" s="192"/>
      <c r="BO20" s="183"/>
      <c r="BP20" s="2032"/>
      <c r="BQ20" s="2032"/>
      <c r="BR20" s="2032"/>
      <c r="BS20" s="2032"/>
      <c r="BT20" s="2032"/>
      <c r="BU20" s="2032"/>
      <c r="BV20" s="2032"/>
      <c r="BW20" s="1139"/>
      <c r="BX20" s="1137"/>
      <c r="BY20" s="1137"/>
      <c r="BZ20" s="1137"/>
      <c r="CA20" s="1137"/>
      <c r="CB20" s="1137"/>
      <c r="CC20" s="1137"/>
      <c r="CD20" s="1137"/>
      <c r="CE20" s="1137"/>
      <c r="CF20" s="1138"/>
      <c r="CG20" s="186"/>
      <c r="CP20" s="166"/>
      <c r="CQ20" s="154"/>
      <c r="CR20" s="155"/>
      <c r="CS20" s="155"/>
      <c r="CT20" s="155"/>
      <c r="CU20" s="155"/>
      <c r="CV20" s="1428" t="s">
        <v>5592</v>
      </c>
      <c r="CW20" s="1429"/>
      <c r="CX20" s="1429"/>
      <c r="CY20" s="1429"/>
      <c r="CZ20" s="1429"/>
      <c r="DA20" s="1430"/>
      <c r="DB20" s="155"/>
      <c r="DC20" s="155"/>
      <c r="DD20" s="155"/>
      <c r="DE20" s="155"/>
      <c r="DF20" s="164"/>
      <c r="DI20" s="154"/>
      <c r="DJ20" s="155"/>
      <c r="DK20" s="155"/>
      <c r="DL20" s="155"/>
      <c r="DM20" s="155"/>
      <c r="DN20" s="1428" t="s">
        <v>5592</v>
      </c>
      <c r="DO20" s="1429"/>
      <c r="DP20" s="1429"/>
      <c r="DQ20" s="1429"/>
      <c r="DR20" s="1429"/>
      <c r="DS20" s="1430"/>
      <c r="DT20" s="154"/>
      <c r="DU20" s="155"/>
      <c r="DV20" s="155"/>
      <c r="DW20" s="155"/>
      <c r="DX20" s="155"/>
      <c r="DY20" s="196"/>
      <c r="DZ20" s="170"/>
    </row>
    <row r="21" spans="3:130" ht="4.5" customHeight="1" x14ac:dyDescent="0.2">
      <c r="C21" s="156"/>
      <c r="D21" s="1824"/>
      <c r="E21" s="1825"/>
      <c r="F21" s="1825"/>
      <c r="G21" s="1825"/>
      <c r="H21" s="1825"/>
      <c r="I21" s="1825"/>
      <c r="J21" s="1825"/>
      <c r="K21" s="1825"/>
      <c r="L21" s="1825"/>
      <c r="M21" s="1825"/>
      <c r="N21" s="1825"/>
      <c r="O21" s="1825"/>
      <c r="P21" s="1825"/>
      <c r="Q21" s="1825"/>
      <c r="R21" s="1825"/>
      <c r="S21" s="1825"/>
      <c r="T21" s="1825"/>
      <c r="U21" s="1826"/>
      <c r="V21" s="165"/>
      <c r="W21" s="156"/>
      <c r="X21" s="197"/>
      <c r="Y21" s="197"/>
      <c r="Z21" s="197"/>
      <c r="AA21" s="197"/>
      <c r="AB21" s="197"/>
      <c r="AC21" s="197"/>
      <c r="AD21" s="197"/>
      <c r="AE21" s="1139"/>
      <c r="AF21" s="1137"/>
      <c r="AG21" s="1137"/>
      <c r="AH21" s="1137"/>
      <c r="AI21" s="1137"/>
      <c r="AJ21" s="1137"/>
      <c r="AK21" s="1137"/>
      <c r="AL21" s="1137"/>
      <c r="AM21" s="1137"/>
      <c r="AN21" s="1138"/>
      <c r="AO21" s="165"/>
      <c r="AP21" s="157"/>
      <c r="AQ21" s="157"/>
      <c r="AR21" s="157"/>
      <c r="AS21" s="157"/>
      <c r="AT21" s="157"/>
      <c r="AU21" s="167"/>
      <c r="AV21" s="1824"/>
      <c r="AW21" s="1825"/>
      <c r="AX21" s="1825"/>
      <c r="AY21" s="1825"/>
      <c r="AZ21" s="1825"/>
      <c r="BA21" s="1825"/>
      <c r="BB21" s="1825"/>
      <c r="BC21" s="1825"/>
      <c r="BD21" s="1825"/>
      <c r="BE21" s="1825"/>
      <c r="BF21" s="1825"/>
      <c r="BG21" s="1825"/>
      <c r="BH21" s="1825"/>
      <c r="BI21" s="1825"/>
      <c r="BJ21" s="1825"/>
      <c r="BK21" s="1825"/>
      <c r="BL21" s="1825"/>
      <c r="BM21" s="1826"/>
      <c r="BN21" s="192"/>
      <c r="BO21" s="183"/>
      <c r="BP21" s="198"/>
      <c r="BQ21" s="198"/>
      <c r="BR21" s="198"/>
      <c r="BS21" s="198"/>
      <c r="BT21" s="198"/>
      <c r="BU21" s="198"/>
      <c r="BV21" s="198"/>
      <c r="BW21" s="1139"/>
      <c r="BX21" s="1137"/>
      <c r="BY21" s="1137"/>
      <c r="BZ21" s="1137"/>
      <c r="CA21" s="1137"/>
      <c r="CB21" s="1137"/>
      <c r="CC21" s="1137"/>
      <c r="CD21" s="1137"/>
      <c r="CE21" s="1137"/>
      <c r="CF21" s="1138"/>
      <c r="CG21" s="186"/>
      <c r="CP21" s="166"/>
      <c r="CQ21" s="171"/>
      <c r="CR21" s="172"/>
      <c r="CS21" s="172"/>
      <c r="CT21" s="172"/>
      <c r="CU21" s="172"/>
      <c r="CV21" s="1431"/>
      <c r="CW21" s="1432"/>
      <c r="CX21" s="1432"/>
      <c r="CY21" s="1432"/>
      <c r="CZ21" s="1432"/>
      <c r="DA21" s="1433"/>
      <c r="DB21" s="173"/>
      <c r="DC21" s="172"/>
      <c r="DD21" s="172"/>
      <c r="DE21" s="172"/>
      <c r="DF21" s="174"/>
      <c r="DI21" s="171"/>
      <c r="DJ21" s="172"/>
      <c r="DK21" s="172"/>
      <c r="DL21" s="172"/>
      <c r="DM21" s="172"/>
      <c r="DN21" s="1431"/>
      <c r="DO21" s="1432"/>
      <c r="DP21" s="1432"/>
      <c r="DQ21" s="1432"/>
      <c r="DR21" s="1432"/>
      <c r="DS21" s="1433"/>
      <c r="DT21" s="175"/>
      <c r="DU21" s="172"/>
      <c r="DV21" s="172"/>
      <c r="DW21" s="172"/>
      <c r="DX21" s="172"/>
      <c r="DY21" s="176"/>
      <c r="DZ21" s="170"/>
    </row>
    <row r="22" spans="3:130" ht="3" customHeight="1" x14ac:dyDescent="0.2">
      <c r="C22" s="156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65"/>
      <c r="W22" s="156"/>
      <c r="X22" s="1702" t="s">
        <v>1982</v>
      </c>
      <c r="Y22" s="1702"/>
      <c r="Z22" s="1702"/>
      <c r="AA22" s="1702"/>
      <c r="AB22" s="1702"/>
      <c r="AC22" s="1702"/>
      <c r="AD22" s="1702"/>
      <c r="AE22" s="1139"/>
      <c r="AF22" s="1137"/>
      <c r="AG22" s="1137"/>
      <c r="AH22" s="1137"/>
      <c r="AI22" s="1137"/>
      <c r="AJ22" s="1137"/>
      <c r="AK22" s="1137"/>
      <c r="AL22" s="1137"/>
      <c r="AM22" s="1137"/>
      <c r="AN22" s="1138"/>
      <c r="AO22" s="165"/>
      <c r="AP22" s="157"/>
      <c r="AQ22" s="157"/>
      <c r="AR22" s="157"/>
      <c r="AS22" s="157"/>
      <c r="AT22" s="157"/>
      <c r="AU22" s="167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1"/>
      <c r="BO22" s="183"/>
      <c r="BP22" s="2032" t="s">
        <v>1982</v>
      </c>
      <c r="BQ22" s="2032"/>
      <c r="BR22" s="2032"/>
      <c r="BS22" s="2032"/>
      <c r="BT22" s="2032"/>
      <c r="BU22" s="2032"/>
      <c r="BV22" s="2032"/>
      <c r="BW22" s="1139"/>
      <c r="BX22" s="1137"/>
      <c r="BY22" s="1137"/>
      <c r="BZ22" s="1137"/>
      <c r="CA22" s="1137"/>
      <c r="CB22" s="1137"/>
      <c r="CC22" s="1137"/>
      <c r="CD22" s="1137"/>
      <c r="CE22" s="1137"/>
      <c r="CF22" s="1138"/>
      <c r="CG22" s="186"/>
      <c r="CP22" s="166"/>
      <c r="CQ22" s="1673" t="s">
        <v>2073</v>
      </c>
      <c r="CR22" s="1692"/>
      <c r="CS22" s="1692"/>
      <c r="CT22" s="1692"/>
      <c r="CU22" s="1681"/>
      <c r="CV22" s="1431"/>
      <c r="CW22" s="1432"/>
      <c r="CX22" s="1432"/>
      <c r="CY22" s="1432"/>
      <c r="CZ22" s="1432"/>
      <c r="DA22" s="1433"/>
      <c r="DB22" s="1679" t="s">
        <v>2074</v>
      </c>
      <c r="DC22" s="1692"/>
      <c r="DD22" s="1692"/>
      <c r="DE22" s="1692"/>
      <c r="DF22" s="1681"/>
      <c r="DI22" s="1673" t="s">
        <v>2073</v>
      </c>
      <c r="DJ22" s="1692"/>
      <c r="DK22" s="1692"/>
      <c r="DL22" s="1692"/>
      <c r="DM22" s="1681"/>
      <c r="DN22" s="1431"/>
      <c r="DO22" s="1432"/>
      <c r="DP22" s="1432"/>
      <c r="DQ22" s="1432"/>
      <c r="DR22" s="1432"/>
      <c r="DS22" s="1433"/>
      <c r="DT22" s="1679" t="s">
        <v>2074</v>
      </c>
      <c r="DU22" s="1680"/>
      <c r="DV22" s="1680"/>
      <c r="DW22" s="1680"/>
      <c r="DX22" s="1680"/>
      <c r="DY22" s="1681"/>
      <c r="DZ22" s="170"/>
    </row>
    <row r="23" spans="3:130" ht="4.5" customHeight="1" x14ac:dyDescent="0.2">
      <c r="C23" s="156"/>
      <c r="D23" s="1842" t="s">
        <v>2255</v>
      </c>
      <c r="E23" s="1843"/>
      <c r="F23" s="1843"/>
      <c r="G23" s="1843"/>
      <c r="H23" s="1843"/>
      <c r="I23" s="1843"/>
      <c r="J23" s="1844"/>
      <c r="K23" s="1842" t="s">
        <v>5415</v>
      </c>
      <c r="L23" s="1843"/>
      <c r="M23" s="1843"/>
      <c r="N23" s="1844"/>
      <c r="O23" s="1851" t="s">
        <v>5416</v>
      </c>
      <c r="P23" s="1860"/>
      <c r="Q23" s="1860"/>
      <c r="R23" s="1861"/>
      <c r="S23" s="1851" t="s">
        <v>5417</v>
      </c>
      <c r="T23" s="1860"/>
      <c r="U23" s="1861"/>
      <c r="V23" s="165"/>
      <c r="W23" s="156"/>
      <c r="X23" s="1702"/>
      <c r="Y23" s="1702"/>
      <c r="Z23" s="1702"/>
      <c r="AA23" s="1702"/>
      <c r="AB23" s="1702"/>
      <c r="AC23" s="1702"/>
      <c r="AD23" s="1702"/>
      <c r="AE23" s="1140"/>
      <c r="AF23" s="1141"/>
      <c r="AG23" s="1141"/>
      <c r="AH23" s="1141"/>
      <c r="AI23" s="1141"/>
      <c r="AJ23" s="1141"/>
      <c r="AK23" s="1141"/>
      <c r="AL23" s="1141"/>
      <c r="AM23" s="1141"/>
      <c r="AN23" s="1142"/>
      <c r="AO23" s="165"/>
      <c r="AP23" s="157"/>
      <c r="AQ23" s="157"/>
      <c r="AR23" s="157"/>
      <c r="AS23" s="157"/>
      <c r="AT23" s="157"/>
      <c r="AU23" s="167"/>
      <c r="AV23" s="2057" t="s">
        <v>2255</v>
      </c>
      <c r="AW23" s="2058"/>
      <c r="AX23" s="2058"/>
      <c r="AY23" s="2058"/>
      <c r="AZ23" s="2058"/>
      <c r="BA23" s="2058"/>
      <c r="BB23" s="2059"/>
      <c r="BC23" s="2057" t="s">
        <v>5415</v>
      </c>
      <c r="BD23" s="2058"/>
      <c r="BE23" s="2058"/>
      <c r="BF23" s="2059"/>
      <c r="BG23" s="2048" t="s">
        <v>5416</v>
      </c>
      <c r="BH23" s="2049"/>
      <c r="BI23" s="2049"/>
      <c r="BJ23" s="2050"/>
      <c r="BK23" s="2048" t="s">
        <v>5417</v>
      </c>
      <c r="BL23" s="2049"/>
      <c r="BM23" s="2050"/>
      <c r="BN23" s="202"/>
      <c r="BO23" s="183"/>
      <c r="BP23" s="2032"/>
      <c r="BQ23" s="2032"/>
      <c r="BR23" s="2032"/>
      <c r="BS23" s="2032"/>
      <c r="BT23" s="2032"/>
      <c r="BU23" s="2032"/>
      <c r="BV23" s="2032"/>
      <c r="BW23" s="1140"/>
      <c r="BX23" s="1141"/>
      <c r="BY23" s="1141"/>
      <c r="BZ23" s="1141"/>
      <c r="CA23" s="1141"/>
      <c r="CB23" s="1141"/>
      <c r="CC23" s="1141"/>
      <c r="CD23" s="1141"/>
      <c r="CE23" s="1141"/>
      <c r="CF23" s="1142"/>
      <c r="CG23" s="186"/>
      <c r="CP23" s="166"/>
      <c r="CQ23" s="1682"/>
      <c r="CR23" s="1692"/>
      <c r="CS23" s="1692"/>
      <c r="CT23" s="1692"/>
      <c r="CU23" s="1681"/>
      <c r="CV23" s="1673" t="s">
        <v>2075</v>
      </c>
      <c r="CW23" s="1674"/>
      <c r="CX23" s="1674"/>
      <c r="CY23" s="1674"/>
      <c r="CZ23" s="1674"/>
      <c r="DA23" s="1675"/>
      <c r="DB23" s="1682"/>
      <c r="DC23" s="1692"/>
      <c r="DD23" s="1692"/>
      <c r="DE23" s="1692"/>
      <c r="DF23" s="1681"/>
      <c r="DI23" s="1682"/>
      <c r="DJ23" s="1692"/>
      <c r="DK23" s="1692"/>
      <c r="DL23" s="1692"/>
      <c r="DM23" s="1681"/>
      <c r="DN23" s="1673" t="s">
        <v>2075</v>
      </c>
      <c r="DO23" s="1674"/>
      <c r="DP23" s="1674"/>
      <c r="DQ23" s="1674"/>
      <c r="DR23" s="1674"/>
      <c r="DS23" s="1675"/>
      <c r="DT23" s="1682"/>
      <c r="DU23" s="1680"/>
      <c r="DV23" s="1680"/>
      <c r="DW23" s="1680"/>
      <c r="DX23" s="1680"/>
      <c r="DY23" s="1681"/>
      <c r="DZ23" s="170"/>
    </row>
    <row r="24" spans="3:130" ht="3" customHeight="1" x14ac:dyDescent="0.2">
      <c r="C24" s="156"/>
      <c r="D24" s="1845"/>
      <c r="E24" s="1846"/>
      <c r="F24" s="1846"/>
      <c r="G24" s="1846"/>
      <c r="H24" s="1846"/>
      <c r="I24" s="1846"/>
      <c r="J24" s="1847"/>
      <c r="K24" s="1845"/>
      <c r="L24" s="1846"/>
      <c r="M24" s="1846"/>
      <c r="N24" s="1847"/>
      <c r="O24" s="1862"/>
      <c r="P24" s="1863"/>
      <c r="Q24" s="1863"/>
      <c r="R24" s="1864"/>
      <c r="S24" s="1862"/>
      <c r="T24" s="1863"/>
      <c r="U24" s="1864"/>
      <c r="V24" s="165"/>
      <c r="W24" s="156"/>
      <c r="X24" s="1702" t="s">
        <v>2253</v>
      </c>
      <c r="Y24" s="1702"/>
      <c r="Z24" s="1702"/>
      <c r="AA24" s="1702"/>
      <c r="AB24" s="1702"/>
      <c r="AC24" s="1702"/>
      <c r="AD24" s="1702"/>
      <c r="AE24" s="1161" t="str">
        <f>CONCATENATE(INDEX('LŠZ P'!A$2:AP$2002,W1,11),"                                                ",INDEX('LŠZ P'!A$2:AP$2002,W1,24),",  ",INDEX('LŠZ P'!A$2:AP$2002,W1,25),"                                                            ",INDEX('LŠZ P'!A$2:AP$2002,W1,12))</f>
        <v>Peter THÉMAR                                                M.Galandu 2,  Martin                                                            23.12.1980</v>
      </c>
      <c r="AF24" s="1162"/>
      <c r="AG24" s="1162"/>
      <c r="AH24" s="1162"/>
      <c r="AI24" s="1162"/>
      <c r="AJ24" s="1162"/>
      <c r="AK24" s="1162"/>
      <c r="AL24" s="1162"/>
      <c r="AM24" s="1162"/>
      <c r="AN24" s="1163"/>
      <c r="AO24" s="165"/>
      <c r="AP24" s="157"/>
      <c r="AQ24" s="157"/>
      <c r="AR24" s="157"/>
      <c r="AS24" s="157"/>
      <c r="AT24" s="157"/>
      <c r="AU24" s="167"/>
      <c r="AV24" s="2060"/>
      <c r="AW24" s="2061"/>
      <c r="AX24" s="2061"/>
      <c r="AY24" s="2061"/>
      <c r="AZ24" s="2061"/>
      <c r="BA24" s="2061"/>
      <c r="BB24" s="2062"/>
      <c r="BC24" s="2060"/>
      <c r="BD24" s="2061"/>
      <c r="BE24" s="2061"/>
      <c r="BF24" s="2062"/>
      <c r="BG24" s="2051"/>
      <c r="BH24" s="2052"/>
      <c r="BI24" s="2052"/>
      <c r="BJ24" s="2053"/>
      <c r="BK24" s="2051"/>
      <c r="BL24" s="2052"/>
      <c r="BM24" s="2053"/>
      <c r="BN24" s="202"/>
      <c r="BO24" s="183"/>
      <c r="BP24" s="1702" t="s">
        <v>2253</v>
      </c>
      <c r="BQ24" s="1702"/>
      <c r="BR24" s="1702"/>
      <c r="BS24" s="1702"/>
      <c r="BT24" s="1702"/>
      <c r="BU24" s="1702"/>
      <c r="BV24" s="1702"/>
      <c r="BW24" s="1161" t="str">
        <f>CONCATENATE(INDEX('LŠZ P'!A$2:AP$2002,W1,11),"                                                                                                ",INDEX('LŠZ P'!A$2:AP$2002,W1,24),", ",INDEX('LŠZ P'!A$2:AP$2002,W1,25),"                                                          ",INDEX('LŠZ P'!A$2:AP$2002,W1,12))</f>
        <v>Peter THÉMAR                                                                                                M.Galandu 2, Martin                                                          23.12.1980</v>
      </c>
      <c r="BX24" s="2024"/>
      <c r="BY24" s="2024"/>
      <c r="BZ24" s="2024"/>
      <c r="CA24" s="2024"/>
      <c r="CB24" s="2024"/>
      <c r="CC24" s="2024"/>
      <c r="CD24" s="2024"/>
      <c r="CE24" s="2024"/>
      <c r="CF24" s="2025"/>
      <c r="CG24" s="186"/>
      <c r="CP24" s="166"/>
      <c r="CQ24" s="1683"/>
      <c r="CR24" s="1684"/>
      <c r="CS24" s="1684"/>
      <c r="CT24" s="1684"/>
      <c r="CU24" s="1685"/>
      <c r="CV24" s="1676"/>
      <c r="CW24" s="1677"/>
      <c r="CX24" s="1677"/>
      <c r="CY24" s="1677"/>
      <c r="CZ24" s="1677"/>
      <c r="DA24" s="1678"/>
      <c r="DB24" s="1683"/>
      <c r="DC24" s="1684"/>
      <c r="DD24" s="1684"/>
      <c r="DE24" s="1684"/>
      <c r="DF24" s="1685"/>
      <c r="DI24" s="1683"/>
      <c r="DJ24" s="1684"/>
      <c r="DK24" s="1684"/>
      <c r="DL24" s="1684"/>
      <c r="DM24" s="1685"/>
      <c r="DN24" s="1676"/>
      <c r="DO24" s="1677"/>
      <c r="DP24" s="1677"/>
      <c r="DQ24" s="1677"/>
      <c r="DR24" s="1677"/>
      <c r="DS24" s="1678"/>
      <c r="DT24" s="1683"/>
      <c r="DU24" s="1684"/>
      <c r="DV24" s="1684"/>
      <c r="DW24" s="1684"/>
      <c r="DX24" s="1684"/>
      <c r="DY24" s="1685"/>
      <c r="DZ24" s="170"/>
    </row>
    <row r="25" spans="3:130" ht="4.5" customHeight="1" x14ac:dyDescent="0.2">
      <c r="C25" s="156"/>
      <c r="D25" s="1848"/>
      <c r="E25" s="1849"/>
      <c r="F25" s="1849"/>
      <c r="G25" s="1849"/>
      <c r="H25" s="1849"/>
      <c r="I25" s="1849"/>
      <c r="J25" s="1850"/>
      <c r="K25" s="1848"/>
      <c r="L25" s="1849"/>
      <c r="M25" s="1849"/>
      <c r="N25" s="1850"/>
      <c r="O25" s="1865"/>
      <c r="P25" s="1866"/>
      <c r="Q25" s="1866"/>
      <c r="R25" s="1867"/>
      <c r="S25" s="1865"/>
      <c r="T25" s="1866"/>
      <c r="U25" s="1867"/>
      <c r="V25" s="165"/>
      <c r="W25" s="156"/>
      <c r="X25" s="1702"/>
      <c r="Y25" s="1702"/>
      <c r="Z25" s="1702"/>
      <c r="AA25" s="1702"/>
      <c r="AB25" s="1702"/>
      <c r="AC25" s="1702"/>
      <c r="AD25" s="1702"/>
      <c r="AE25" s="1164"/>
      <c r="AF25" s="1165"/>
      <c r="AG25" s="1165"/>
      <c r="AH25" s="1165"/>
      <c r="AI25" s="1165"/>
      <c r="AJ25" s="1165"/>
      <c r="AK25" s="1165"/>
      <c r="AL25" s="1165"/>
      <c r="AM25" s="1165"/>
      <c r="AN25" s="1166"/>
      <c r="AO25" s="165"/>
      <c r="AP25" s="157"/>
      <c r="AQ25" s="157"/>
      <c r="AR25" s="157"/>
      <c r="AS25" s="157"/>
      <c r="AT25" s="157"/>
      <c r="AU25" s="167"/>
      <c r="AV25" s="2063"/>
      <c r="AW25" s="2064"/>
      <c r="AX25" s="2064"/>
      <c r="AY25" s="2064"/>
      <c r="AZ25" s="2064"/>
      <c r="BA25" s="2064"/>
      <c r="BB25" s="2065"/>
      <c r="BC25" s="2063"/>
      <c r="BD25" s="2064"/>
      <c r="BE25" s="2064"/>
      <c r="BF25" s="2065"/>
      <c r="BG25" s="2054"/>
      <c r="BH25" s="2055"/>
      <c r="BI25" s="2055"/>
      <c r="BJ25" s="2056"/>
      <c r="BK25" s="2054"/>
      <c r="BL25" s="2055"/>
      <c r="BM25" s="2056"/>
      <c r="BN25" s="202"/>
      <c r="BO25" s="183"/>
      <c r="BP25" s="1702"/>
      <c r="BQ25" s="1702"/>
      <c r="BR25" s="1702"/>
      <c r="BS25" s="1702"/>
      <c r="BT25" s="1702"/>
      <c r="BU25" s="1702"/>
      <c r="BV25" s="1702"/>
      <c r="BW25" s="2026"/>
      <c r="BX25" s="2027"/>
      <c r="BY25" s="2027"/>
      <c r="BZ25" s="2027"/>
      <c r="CA25" s="2027"/>
      <c r="CB25" s="2027"/>
      <c r="CC25" s="2027"/>
      <c r="CD25" s="2027"/>
      <c r="CE25" s="2027"/>
      <c r="CF25" s="2028"/>
      <c r="CG25" s="186"/>
      <c r="CP25" s="166"/>
      <c r="CQ25" s="166"/>
      <c r="CU25" s="170"/>
      <c r="CV25" s="166"/>
      <c r="DA25" s="170"/>
      <c r="DF25" s="170"/>
      <c r="DI25" s="166"/>
      <c r="DM25" s="170"/>
      <c r="DT25" s="166"/>
      <c r="DY25" s="170"/>
      <c r="DZ25" s="170"/>
    </row>
    <row r="26" spans="3:130" ht="4.5" customHeight="1" x14ac:dyDescent="0.2">
      <c r="C26" s="156"/>
      <c r="D26" s="1970" t="s">
        <v>626</v>
      </c>
      <c r="E26" s="1971"/>
      <c r="F26" s="1971"/>
      <c r="G26" s="1971"/>
      <c r="H26" s="1971"/>
      <c r="I26" s="1971"/>
      <c r="J26" s="1972"/>
      <c r="K26" s="2163">
        <f>INDEX('LŠZ P'!A$2:AP$2002,W1,29)</f>
        <v>5.15</v>
      </c>
      <c r="L26" s="2164"/>
      <c r="M26" s="2164"/>
      <c r="N26" s="2165"/>
      <c r="O26" s="1486" t="str">
        <f>CONCATENATE(INDEX('LŠZ P'!A$2:AP$2002,W1,31),"/",INDEX('LŠZ P'!A$2:AP$2002,W1,32))</f>
        <v>95/95</v>
      </c>
      <c r="P26" s="1487"/>
      <c r="Q26" s="1487"/>
      <c r="R26" s="1488"/>
      <c r="S26" s="1486" t="str">
        <f>CONCATENATE(INDEX('LŠZ P'!A$2:AP$2002,W1,33),"/",INDEX('LŠZ P'!A$2:AP$2002,W1,34))</f>
        <v>130/130</v>
      </c>
      <c r="T26" s="1487"/>
      <c r="U26" s="1488"/>
      <c r="V26" s="165"/>
      <c r="W26" s="156"/>
      <c r="X26" s="1702" t="s">
        <v>2254</v>
      </c>
      <c r="Y26" s="1702"/>
      <c r="Z26" s="1702"/>
      <c r="AA26" s="1702"/>
      <c r="AB26" s="1702"/>
      <c r="AC26" s="1702"/>
      <c r="AD26" s="1702"/>
      <c r="AE26" s="1164"/>
      <c r="AF26" s="1165"/>
      <c r="AG26" s="1165"/>
      <c r="AH26" s="1165"/>
      <c r="AI26" s="1165"/>
      <c r="AJ26" s="1165"/>
      <c r="AK26" s="1165"/>
      <c r="AL26" s="1165"/>
      <c r="AM26" s="1165"/>
      <c r="AN26" s="1166"/>
      <c r="AO26" s="165"/>
      <c r="AP26" s="157"/>
      <c r="AQ26" s="157"/>
      <c r="AR26" s="157"/>
      <c r="AS26" s="157"/>
      <c r="AT26" s="157"/>
      <c r="AU26" s="167"/>
      <c r="AV26" s="2068" t="s">
        <v>626</v>
      </c>
      <c r="AW26" s="2069"/>
      <c r="AX26" s="2069"/>
      <c r="AY26" s="2069"/>
      <c r="AZ26" s="2069"/>
      <c r="BA26" s="2069"/>
      <c r="BB26" s="2070"/>
      <c r="BC26" s="2077" t="str">
        <f>CONCATENATE(INDEX('LŠZ P'!A$2:AP$2002,W1,30)," ")</f>
        <v xml:space="preserve"> </v>
      </c>
      <c r="BD26" s="2078"/>
      <c r="BE26" s="2078"/>
      <c r="BF26" s="2079"/>
      <c r="BG26" s="1785" t="s">
        <v>1004</v>
      </c>
      <c r="BH26" s="1786"/>
      <c r="BI26" s="1786"/>
      <c r="BJ26" s="1787"/>
      <c r="BK26" s="1785" t="s">
        <v>1004</v>
      </c>
      <c r="BL26" s="1786"/>
      <c r="BM26" s="1787"/>
      <c r="BN26" s="203"/>
      <c r="BO26" s="183"/>
      <c r="BP26" s="1702" t="s">
        <v>2254</v>
      </c>
      <c r="BQ26" s="1702"/>
      <c r="BR26" s="1702"/>
      <c r="BS26" s="1702"/>
      <c r="BT26" s="1702"/>
      <c r="BU26" s="1702"/>
      <c r="BV26" s="1702"/>
      <c r="BW26" s="2026"/>
      <c r="BX26" s="2027"/>
      <c r="BY26" s="2027"/>
      <c r="BZ26" s="2027"/>
      <c r="CA26" s="2027"/>
      <c r="CB26" s="2027"/>
      <c r="CC26" s="2027"/>
      <c r="CD26" s="2027"/>
      <c r="CE26" s="2027"/>
      <c r="CF26" s="2028"/>
      <c r="CG26" s="186"/>
      <c r="CP26" s="166"/>
      <c r="CQ26" s="166"/>
      <c r="CU26" s="170"/>
      <c r="CV26" s="166"/>
      <c r="DA26" s="170"/>
      <c r="DF26" s="170"/>
      <c r="DI26" s="166"/>
      <c r="DM26" s="170"/>
      <c r="DT26" s="166"/>
      <c r="DY26" s="170"/>
      <c r="DZ26" s="170"/>
    </row>
    <row r="27" spans="3:130" ht="4.5" customHeight="1" x14ac:dyDescent="0.2">
      <c r="C27" s="156"/>
      <c r="D27" s="1973"/>
      <c r="E27" s="1974"/>
      <c r="F27" s="1974"/>
      <c r="G27" s="1974"/>
      <c r="H27" s="1974"/>
      <c r="I27" s="1974"/>
      <c r="J27" s="1975"/>
      <c r="K27" s="2166"/>
      <c r="L27" s="2167"/>
      <c r="M27" s="2167"/>
      <c r="N27" s="2168"/>
      <c r="O27" s="1489"/>
      <c r="P27" s="1490"/>
      <c r="Q27" s="1490"/>
      <c r="R27" s="1491"/>
      <c r="S27" s="1489"/>
      <c r="T27" s="1490"/>
      <c r="U27" s="1491"/>
      <c r="V27" s="165"/>
      <c r="W27" s="156"/>
      <c r="X27" s="1702"/>
      <c r="Y27" s="1702"/>
      <c r="Z27" s="1702"/>
      <c r="AA27" s="1702"/>
      <c r="AB27" s="1702"/>
      <c r="AC27" s="1702"/>
      <c r="AD27" s="1702"/>
      <c r="AE27" s="1164"/>
      <c r="AF27" s="1165"/>
      <c r="AG27" s="1165"/>
      <c r="AH27" s="1165"/>
      <c r="AI27" s="1165"/>
      <c r="AJ27" s="1165"/>
      <c r="AK27" s="1165"/>
      <c r="AL27" s="1165"/>
      <c r="AM27" s="1165"/>
      <c r="AN27" s="1166"/>
      <c r="AO27" s="165"/>
      <c r="AP27" s="157"/>
      <c r="AQ27" s="157"/>
      <c r="AR27" s="157"/>
      <c r="AS27" s="157"/>
      <c r="AT27" s="157"/>
      <c r="AU27" s="167"/>
      <c r="AV27" s="2071"/>
      <c r="AW27" s="2072"/>
      <c r="AX27" s="2072"/>
      <c r="AY27" s="2072"/>
      <c r="AZ27" s="2072"/>
      <c r="BA27" s="2072"/>
      <c r="BB27" s="2073"/>
      <c r="BC27" s="2080"/>
      <c r="BD27" s="2081"/>
      <c r="BE27" s="2081"/>
      <c r="BF27" s="2082"/>
      <c r="BG27" s="1788"/>
      <c r="BH27" s="1789"/>
      <c r="BI27" s="1789"/>
      <c r="BJ27" s="1790"/>
      <c r="BK27" s="1788"/>
      <c r="BL27" s="1789"/>
      <c r="BM27" s="1790"/>
      <c r="BN27" s="203"/>
      <c r="BO27" s="183"/>
      <c r="BP27" s="1702"/>
      <c r="BQ27" s="1702"/>
      <c r="BR27" s="1702"/>
      <c r="BS27" s="1702"/>
      <c r="BT27" s="1702"/>
      <c r="BU27" s="1702"/>
      <c r="BV27" s="1702"/>
      <c r="BW27" s="2026"/>
      <c r="BX27" s="2027"/>
      <c r="BY27" s="2027"/>
      <c r="BZ27" s="2027"/>
      <c r="CA27" s="2027"/>
      <c r="CB27" s="2027"/>
      <c r="CC27" s="2027"/>
      <c r="CD27" s="2027"/>
      <c r="CE27" s="2027"/>
      <c r="CF27" s="2028"/>
      <c r="CG27" s="186"/>
      <c r="CP27" s="166"/>
      <c r="CQ27" s="166"/>
      <c r="CU27" s="170"/>
      <c r="CV27" s="166"/>
      <c r="DA27" s="170"/>
      <c r="DF27" s="170"/>
      <c r="DI27" s="166"/>
      <c r="DM27" s="170"/>
      <c r="DT27" s="166"/>
      <c r="DY27" s="170"/>
      <c r="DZ27" s="170"/>
    </row>
    <row r="28" spans="3:130" ht="4.5" customHeight="1" x14ac:dyDescent="0.2">
      <c r="C28" s="156"/>
      <c r="D28" s="1976"/>
      <c r="E28" s="1977"/>
      <c r="F28" s="1977"/>
      <c r="G28" s="1977"/>
      <c r="H28" s="1977"/>
      <c r="I28" s="1977"/>
      <c r="J28" s="1978"/>
      <c r="K28" s="2169"/>
      <c r="L28" s="2170"/>
      <c r="M28" s="2170"/>
      <c r="N28" s="2171"/>
      <c r="O28" s="1492"/>
      <c r="P28" s="1493"/>
      <c r="Q28" s="1493"/>
      <c r="R28" s="1494"/>
      <c r="S28" s="1492"/>
      <c r="T28" s="1493"/>
      <c r="U28" s="1494"/>
      <c r="V28" s="165"/>
      <c r="W28" s="156"/>
      <c r="X28" s="189"/>
      <c r="Y28" s="189"/>
      <c r="Z28" s="189"/>
      <c r="AA28" s="189"/>
      <c r="AB28" s="189"/>
      <c r="AC28" s="189"/>
      <c r="AD28" s="189"/>
      <c r="AE28" s="1164"/>
      <c r="AF28" s="1165"/>
      <c r="AG28" s="1165"/>
      <c r="AH28" s="1165"/>
      <c r="AI28" s="1165"/>
      <c r="AJ28" s="1165"/>
      <c r="AK28" s="1165"/>
      <c r="AL28" s="1165"/>
      <c r="AM28" s="1165"/>
      <c r="AN28" s="1166"/>
      <c r="AO28" s="165"/>
      <c r="AP28" s="157"/>
      <c r="AQ28" s="157"/>
      <c r="AR28" s="157"/>
      <c r="AS28" s="157"/>
      <c r="AT28" s="157"/>
      <c r="AU28" s="167"/>
      <c r="AV28" s="2074"/>
      <c r="AW28" s="2075"/>
      <c r="AX28" s="2075"/>
      <c r="AY28" s="2075"/>
      <c r="AZ28" s="2075"/>
      <c r="BA28" s="2075"/>
      <c r="BB28" s="2076"/>
      <c r="BC28" s="2083"/>
      <c r="BD28" s="2084"/>
      <c r="BE28" s="2084"/>
      <c r="BF28" s="2085"/>
      <c r="BG28" s="1791"/>
      <c r="BH28" s="1792"/>
      <c r="BI28" s="1792"/>
      <c r="BJ28" s="1793"/>
      <c r="BK28" s="1791"/>
      <c r="BL28" s="1792"/>
      <c r="BM28" s="1793"/>
      <c r="BN28" s="203"/>
      <c r="BO28" s="183"/>
      <c r="BP28" s="185"/>
      <c r="BQ28" s="185"/>
      <c r="BR28" s="185"/>
      <c r="BS28" s="185"/>
      <c r="BT28" s="185"/>
      <c r="BU28" s="185"/>
      <c r="BV28" s="185"/>
      <c r="BW28" s="2026"/>
      <c r="BX28" s="2027"/>
      <c r="BY28" s="2027"/>
      <c r="BZ28" s="2027"/>
      <c r="CA28" s="2027"/>
      <c r="CB28" s="2027"/>
      <c r="CC28" s="2027"/>
      <c r="CD28" s="2027"/>
      <c r="CE28" s="2027"/>
      <c r="CF28" s="2028"/>
      <c r="CG28" s="186"/>
      <c r="CP28" s="166"/>
      <c r="CQ28" s="166"/>
      <c r="CU28" s="170"/>
      <c r="CV28" s="166"/>
      <c r="DA28" s="170"/>
      <c r="DF28" s="170"/>
      <c r="DI28" s="166"/>
      <c r="DM28" s="170"/>
      <c r="DT28" s="166"/>
      <c r="DY28" s="170"/>
      <c r="DZ28" s="170"/>
    </row>
    <row r="29" spans="3:130" ht="3" customHeight="1" x14ac:dyDescent="0.2">
      <c r="C29" s="156"/>
      <c r="D29" s="1216" t="s">
        <v>5785</v>
      </c>
      <c r="E29" s="1938"/>
      <c r="F29" s="1938"/>
      <c r="G29" s="1938"/>
      <c r="H29" s="1938"/>
      <c r="I29" s="1938"/>
      <c r="J29" s="1217"/>
      <c r="K29" s="1910" t="s">
        <v>5419</v>
      </c>
      <c r="L29" s="1941"/>
      <c r="M29" s="1941"/>
      <c r="N29" s="1942"/>
      <c r="O29" s="1910" t="s">
        <v>5420</v>
      </c>
      <c r="P29" s="1941"/>
      <c r="Q29" s="1941"/>
      <c r="R29" s="1942"/>
      <c r="S29" s="1910" t="s">
        <v>5421</v>
      </c>
      <c r="T29" s="1941"/>
      <c r="U29" s="1942"/>
      <c r="V29" s="165"/>
      <c r="W29" s="156"/>
      <c r="X29" s="1702" t="s">
        <v>2256</v>
      </c>
      <c r="Y29" s="1702"/>
      <c r="Z29" s="1702"/>
      <c r="AA29" s="1702"/>
      <c r="AB29" s="1702"/>
      <c r="AC29" s="1702"/>
      <c r="AD29" s="1702"/>
      <c r="AE29" s="1164"/>
      <c r="AF29" s="1165"/>
      <c r="AG29" s="1165"/>
      <c r="AH29" s="1165"/>
      <c r="AI29" s="1165"/>
      <c r="AJ29" s="1165"/>
      <c r="AK29" s="1165"/>
      <c r="AL29" s="1165"/>
      <c r="AM29" s="1165"/>
      <c r="AN29" s="1166"/>
      <c r="AO29" s="165"/>
      <c r="AP29" s="157"/>
      <c r="AQ29" s="157"/>
      <c r="AR29" s="157"/>
      <c r="AS29" s="157"/>
      <c r="AT29" s="157"/>
      <c r="AU29" s="167"/>
      <c r="AV29" s="2013" t="s">
        <v>5418</v>
      </c>
      <c r="AW29" s="2014"/>
      <c r="AX29" s="2014"/>
      <c r="AY29" s="2014"/>
      <c r="AZ29" s="2014"/>
      <c r="BA29" s="2014"/>
      <c r="BB29" s="2015"/>
      <c r="BC29" s="2013" t="s">
        <v>5419</v>
      </c>
      <c r="BD29" s="2014"/>
      <c r="BE29" s="2014"/>
      <c r="BF29" s="2015"/>
      <c r="BG29" s="2013" t="s">
        <v>5420</v>
      </c>
      <c r="BH29" s="2014"/>
      <c r="BI29" s="2014"/>
      <c r="BJ29" s="2015"/>
      <c r="BK29" s="2013" t="s">
        <v>5421</v>
      </c>
      <c r="BL29" s="2014"/>
      <c r="BM29" s="2015"/>
      <c r="BN29" s="204"/>
      <c r="BO29" s="183"/>
      <c r="BP29" s="2032" t="s">
        <v>2256</v>
      </c>
      <c r="BQ29" s="2032"/>
      <c r="BR29" s="2032"/>
      <c r="BS29" s="2032"/>
      <c r="BT29" s="2032"/>
      <c r="BU29" s="2032"/>
      <c r="BV29" s="2032"/>
      <c r="BW29" s="2026"/>
      <c r="BX29" s="2027"/>
      <c r="BY29" s="2027"/>
      <c r="BZ29" s="2027"/>
      <c r="CA29" s="2027"/>
      <c r="CB29" s="2027"/>
      <c r="CC29" s="2027"/>
      <c r="CD29" s="2027"/>
      <c r="CE29" s="2027"/>
      <c r="CF29" s="2028"/>
      <c r="CG29" s="186"/>
      <c r="CP29" s="166"/>
      <c r="CQ29" s="166"/>
      <c r="CU29" s="170"/>
      <c r="CV29" s="166"/>
      <c r="DA29" s="170"/>
      <c r="DF29" s="170"/>
      <c r="DI29" s="166"/>
      <c r="DM29" s="170"/>
      <c r="DT29" s="166"/>
      <c r="DY29" s="170"/>
      <c r="DZ29" s="170"/>
    </row>
    <row r="30" spans="3:130" ht="4.5" customHeight="1" x14ac:dyDescent="0.2">
      <c r="C30" s="156"/>
      <c r="D30" s="1218"/>
      <c r="E30" s="1939"/>
      <c r="F30" s="1939"/>
      <c r="G30" s="1939"/>
      <c r="H30" s="1939"/>
      <c r="I30" s="1939"/>
      <c r="J30" s="1219"/>
      <c r="K30" s="1943"/>
      <c r="L30" s="1944"/>
      <c r="M30" s="1944"/>
      <c r="N30" s="1945"/>
      <c r="O30" s="1943"/>
      <c r="P30" s="1944"/>
      <c r="Q30" s="1944"/>
      <c r="R30" s="1945"/>
      <c r="S30" s="1943"/>
      <c r="T30" s="1944"/>
      <c r="U30" s="1945"/>
      <c r="V30" s="165"/>
      <c r="W30" s="156"/>
      <c r="X30" s="1702"/>
      <c r="Y30" s="1702"/>
      <c r="Z30" s="1702"/>
      <c r="AA30" s="1702"/>
      <c r="AB30" s="1702"/>
      <c r="AC30" s="1702"/>
      <c r="AD30" s="1702"/>
      <c r="AE30" s="1164"/>
      <c r="AF30" s="1165"/>
      <c r="AG30" s="1165"/>
      <c r="AH30" s="1165"/>
      <c r="AI30" s="1165"/>
      <c r="AJ30" s="1165"/>
      <c r="AK30" s="1165"/>
      <c r="AL30" s="1165"/>
      <c r="AM30" s="1165"/>
      <c r="AN30" s="1166"/>
      <c r="AO30" s="165"/>
      <c r="AP30" s="157"/>
      <c r="AQ30" s="157"/>
      <c r="AR30" s="157"/>
      <c r="AS30" s="157"/>
      <c r="AT30" s="157"/>
      <c r="AU30" s="167"/>
      <c r="AV30" s="2016"/>
      <c r="AW30" s="2017"/>
      <c r="AX30" s="2017"/>
      <c r="AY30" s="2017"/>
      <c r="AZ30" s="2017"/>
      <c r="BA30" s="2017"/>
      <c r="BB30" s="2018"/>
      <c r="BC30" s="2016"/>
      <c r="BD30" s="2017"/>
      <c r="BE30" s="2017"/>
      <c r="BF30" s="2018"/>
      <c r="BG30" s="2016"/>
      <c r="BH30" s="2017"/>
      <c r="BI30" s="2017"/>
      <c r="BJ30" s="2018"/>
      <c r="BK30" s="2016"/>
      <c r="BL30" s="2017"/>
      <c r="BM30" s="2018"/>
      <c r="BN30" s="204"/>
      <c r="BO30" s="183"/>
      <c r="BP30" s="2032"/>
      <c r="BQ30" s="2032"/>
      <c r="BR30" s="2032"/>
      <c r="BS30" s="2032"/>
      <c r="BT30" s="2032"/>
      <c r="BU30" s="2032"/>
      <c r="BV30" s="2032"/>
      <c r="BW30" s="2026"/>
      <c r="BX30" s="2027"/>
      <c r="BY30" s="2027"/>
      <c r="BZ30" s="2027"/>
      <c r="CA30" s="2027"/>
      <c r="CB30" s="2027"/>
      <c r="CC30" s="2027"/>
      <c r="CD30" s="2027"/>
      <c r="CE30" s="2027"/>
      <c r="CF30" s="2028"/>
      <c r="CG30" s="186"/>
      <c r="CP30" s="166"/>
      <c r="CQ30" s="166"/>
      <c r="CU30" s="170"/>
      <c r="CV30" s="166"/>
      <c r="DA30" s="170"/>
      <c r="DF30" s="170"/>
      <c r="DI30" s="166"/>
      <c r="DM30" s="170"/>
      <c r="DT30" s="166"/>
      <c r="DY30" s="170"/>
      <c r="DZ30" s="170"/>
    </row>
    <row r="31" spans="3:130" ht="4.5" customHeight="1" x14ac:dyDescent="0.2">
      <c r="C31" s="156"/>
      <c r="D31" s="1220"/>
      <c r="E31" s="1940"/>
      <c r="F31" s="1940"/>
      <c r="G31" s="1940"/>
      <c r="H31" s="1940"/>
      <c r="I31" s="1940"/>
      <c r="J31" s="1221"/>
      <c r="K31" s="1946"/>
      <c r="L31" s="1947"/>
      <c r="M31" s="1947"/>
      <c r="N31" s="1948"/>
      <c r="O31" s="1946"/>
      <c r="P31" s="1947"/>
      <c r="Q31" s="1947"/>
      <c r="R31" s="1948"/>
      <c r="S31" s="1946"/>
      <c r="T31" s="1947"/>
      <c r="U31" s="1948"/>
      <c r="V31" s="165"/>
      <c r="W31" s="156"/>
      <c r="X31" s="1702" t="s">
        <v>2257</v>
      </c>
      <c r="Y31" s="1702"/>
      <c r="Z31" s="1702"/>
      <c r="AA31" s="1702"/>
      <c r="AB31" s="1702"/>
      <c r="AC31" s="1702"/>
      <c r="AD31" s="1702"/>
      <c r="AE31" s="1164"/>
      <c r="AF31" s="1165"/>
      <c r="AG31" s="1165"/>
      <c r="AH31" s="1165"/>
      <c r="AI31" s="1165"/>
      <c r="AJ31" s="1165"/>
      <c r="AK31" s="1165"/>
      <c r="AL31" s="1165"/>
      <c r="AM31" s="1165"/>
      <c r="AN31" s="1166"/>
      <c r="AO31" s="165"/>
      <c r="AP31" s="157"/>
      <c r="AQ31" s="157"/>
      <c r="AR31" s="157"/>
      <c r="AS31" s="157"/>
      <c r="AT31" s="157"/>
      <c r="AU31" s="167"/>
      <c r="AV31" s="2019"/>
      <c r="AW31" s="2020"/>
      <c r="AX31" s="2020"/>
      <c r="AY31" s="2020"/>
      <c r="AZ31" s="2020"/>
      <c r="BA31" s="2020"/>
      <c r="BB31" s="2021"/>
      <c r="BC31" s="2019"/>
      <c r="BD31" s="2020"/>
      <c r="BE31" s="2020"/>
      <c r="BF31" s="2021"/>
      <c r="BG31" s="2019"/>
      <c r="BH31" s="2020"/>
      <c r="BI31" s="2020"/>
      <c r="BJ31" s="2021"/>
      <c r="BK31" s="2019"/>
      <c r="BL31" s="2020"/>
      <c r="BM31" s="2021"/>
      <c r="BN31" s="204"/>
      <c r="BO31" s="183"/>
      <c r="BP31" s="2032" t="s">
        <v>2257</v>
      </c>
      <c r="BQ31" s="2032"/>
      <c r="BR31" s="2032"/>
      <c r="BS31" s="2032"/>
      <c r="BT31" s="2032"/>
      <c r="BU31" s="2032"/>
      <c r="BV31" s="2032"/>
      <c r="BW31" s="2026"/>
      <c r="BX31" s="2027"/>
      <c r="BY31" s="2027"/>
      <c r="BZ31" s="2027"/>
      <c r="CA31" s="2027"/>
      <c r="CB31" s="2027"/>
      <c r="CC31" s="2027"/>
      <c r="CD31" s="2027"/>
      <c r="CE31" s="2027"/>
      <c r="CF31" s="2028"/>
      <c r="CG31" s="186"/>
      <c r="CP31" s="166"/>
      <c r="CQ31" s="166"/>
      <c r="CU31" s="170"/>
      <c r="CV31" s="166"/>
      <c r="DA31" s="170"/>
      <c r="DF31" s="170"/>
      <c r="DI31" s="166"/>
      <c r="DM31" s="170"/>
      <c r="DT31" s="166"/>
      <c r="DY31" s="170"/>
      <c r="DZ31" s="170"/>
    </row>
    <row r="32" spans="3:130" ht="4.5" customHeight="1" x14ac:dyDescent="0.2">
      <c r="C32" s="156"/>
      <c r="D32" s="1514" t="s">
        <v>5786</v>
      </c>
      <c r="E32" s="1515"/>
      <c r="F32" s="1515"/>
      <c r="G32" s="1515"/>
      <c r="H32" s="1515"/>
      <c r="I32" s="1515"/>
      <c r="J32" s="1516"/>
      <c r="K32" s="2131" t="str">
        <f>INDEX('LŠZ P'!A$2:AP$2002,W1,35)</f>
        <v>25-27</v>
      </c>
      <c r="L32" s="2132"/>
      <c r="M32" s="2132"/>
      <c r="N32" s="2133"/>
      <c r="O32" s="2140" t="str">
        <f>INDEX('LŠZ P'!A$2:AP$2002,W1,36)</f>
        <v>39-41</v>
      </c>
      <c r="P32" s="2141"/>
      <c r="Q32" s="2141"/>
      <c r="R32" s="2142"/>
      <c r="S32" s="2131" t="str">
        <f>INDEX('LŠZ P'!A$2:AP$2002,W1,37)</f>
        <v>64-67</v>
      </c>
      <c r="T32" s="2132"/>
      <c r="U32" s="2133"/>
      <c r="V32" s="165"/>
      <c r="W32" s="156"/>
      <c r="X32" s="1702"/>
      <c r="Y32" s="1702"/>
      <c r="Z32" s="1702"/>
      <c r="AA32" s="1702"/>
      <c r="AB32" s="1702"/>
      <c r="AC32" s="1702"/>
      <c r="AD32" s="1702"/>
      <c r="AE32" s="1164"/>
      <c r="AF32" s="1165"/>
      <c r="AG32" s="1165"/>
      <c r="AH32" s="1165"/>
      <c r="AI32" s="1165"/>
      <c r="AJ32" s="1165"/>
      <c r="AK32" s="1165"/>
      <c r="AL32" s="1165"/>
      <c r="AM32" s="1165"/>
      <c r="AN32" s="1166"/>
      <c r="AO32" s="165"/>
      <c r="AP32" s="157"/>
      <c r="AQ32" s="157"/>
      <c r="AR32" s="157"/>
      <c r="AS32" s="157"/>
      <c r="AT32" s="157"/>
      <c r="AU32" s="167"/>
      <c r="AV32" s="1712" t="s">
        <v>5786</v>
      </c>
      <c r="AW32" s="1713"/>
      <c r="AX32" s="1713"/>
      <c r="AY32" s="1713"/>
      <c r="AZ32" s="1713"/>
      <c r="BA32" s="1713"/>
      <c r="BB32" s="1714"/>
      <c r="BC32" s="2086" t="s">
        <v>1004</v>
      </c>
      <c r="BD32" s="2087"/>
      <c r="BE32" s="2087"/>
      <c r="BF32" s="2088"/>
      <c r="BG32" s="2086" t="s">
        <v>1004</v>
      </c>
      <c r="BH32" s="2087"/>
      <c r="BI32" s="2087"/>
      <c r="BJ32" s="2088"/>
      <c r="BK32" s="2086" t="s">
        <v>1004</v>
      </c>
      <c r="BL32" s="2087"/>
      <c r="BM32" s="2088"/>
      <c r="BN32" s="205"/>
      <c r="BO32" s="183"/>
      <c r="BP32" s="2032"/>
      <c r="BQ32" s="2032"/>
      <c r="BR32" s="2032"/>
      <c r="BS32" s="2032"/>
      <c r="BT32" s="2032"/>
      <c r="BU32" s="2032"/>
      <c r="BV32" s="2032"/>
      <c r="BW32" s="2026"/>
      <c r="BX32" s="2027"/>
      <c r="BY32" s="2027"/>
      <c r="BZ32" s="2027"/>
      <c r="CA32" s="2027"/>
      <c r="CB32" s="2027"/>
      <c r="CC32" s="2027"/>
      <c r="CD32" s="2027"/>
      <c r="CE32" s="2027"/>
      <c r="CF32" s="2028"/>
      <c r="CG32" s="186"/>
      <c r="CP32" s="166"/>
      <c r="CQ32" s="166"/>
      <c r="CU32" s="170"/>
      <c r="CV32" s="166"/>
      <c r="DA32" s="170"/>
      <c r="DF32" s="170"/>
      <c r="DI32" s="166"/>
      <c r="DM32" s="170"/>
      <c r="DT32" s="166"/>
      <c r="DY32" s="170"/>
      <c r="DZ32" s="170"/>
    </row>
    <row r="33" spans="3:130" ht="3" customHeight="1" x14ac:dyDescent="0.2">
      <c r="C33" s="156"/>
      <c r="D33" s="1517"/>
      <c r="E33" s="1518"/>
      <c r="F33" s="1518"/>
      <c r="G33" s="1518"/>
      <c r="H33" s="1518"/>
      <c r="I33" s="1518"/>
      <c r="J33" s="1519"/>
      <c r="K33" s="2134"/>
      <c r="L33" s="2135"/>
      <c r="M33" s="2135"/>
      <c r="N33" s="2136"/>
      <c r="O33" s="2143"/>
      <c r="P33" s="2144"/>
      <c r="Q33" s="2144"/>
      <c r="R33" s="2145"/>
      <c r="S33" s="2134"/>
      <c r="T33" s="2135"/>
      <c r="U33" s="2136"/>
      <c r="V33" s="165"/>
      <c r="W33" s="156"/>
      <c r="X33" s="206"/>
      <c r="Y33" s="189"/>
      <c r="Z33" s="189"/>
      <c r="AA33" s="189"/>
      <c r="AB33" s="189"/>
      <c r="AC33" s="189"/>
      <c r="AD33" s="189"/>
      <c r="AE33" s="1167"/>
      <c r="AF33" s="1168"/>
      <c r="AG33" s="1168"/>
      <c r="AH33" s="1168"/>
      <c r="AI33" s="1168"/>
      <c r="AJ33" s="1168"/>
      <c r="AK33" s="1168"/>
      <c r="AL33" s="1168"/>
      <c r="AM33" s="1168"/>
      <c r="AN33" s="1169"/>
      <c r="AO33" s="165"/>
      <c r="AP33" s="157"/>
      <c r="AQ33" s="157"/>
      <c r="AR33" s="157"/>
      <c r="AS33" s="157"/>
      <c r="AT33" s="157"/>
      <c r="AU33" s="167"/>
      <c r="AV33" s="1715"/>
      <c r="AW33" s="1716"/>
      <c r="AX33" s="1716"/>
      <c r="AY33" s="1716"/>
      <c r="AZ33" s="1716"/>
      <c r="BA33" s="1716"/>
      <c r="BB33" s="1717"/>
      <c r="BC33" s="2089"/>
      <c r="BD33" s="2090"/>
      <c r="BE33" s="2090"/>
      <c r="BF33" s="2091"/>
      <c r="BG33" s="2089"/>
      <c r="BH33" s="2090"/>
      <c r="BI33" s="2090"/>
      <c r="BJ33" s="2091"/>
      <c r="BK33" s="2089"/>
      <c r="BL33" s="2090"/>
      <c r="BM33" s="2091"/>
      <c r="BN33" s="205"/>
      <c r="BO33" s="183"/>
      <c r="BP33" s="207"/>
      <c r="BQ33" s="185"/>
      <c r="BR33" s="185"/>
      <c r="BS33" s="185"/>
      <c r="BT33" s="185"/>
      <c r="BU33" s="185"/>
      <c r="BV33" s="185"/>
      <c r="BW33" s="2029"/>
      <c r="BX33" s="2030"/>
      <c r="BY33" s="2030"/>
      <c r="BZ33" s="2030"/>
      <c r="CA33" s="2030"/>
      <c r="CB33" s="2030"/>
      <c r="CC33" s="2030"/>
      <c r="CD33" s="2030"/>
      <c r="CE33" s="2030"/>
      <c r="CF33" s="2031"/>
      <c r="CG33" s="186"/>
      <c r="CP33" s="166"/>
      <c r="CQ33" s="166"/>
      <c r="CU33" s="170"/>
      <c r="CV33" s="166"/>
      <c r="DA33" s="170"/>
      <c r="DF33" s="170"/>
      <c r="DI33" s="166"/>
      <c r="DM33" s="170"/>
      <c r="DT33" s="166"/>
      <c r="DY33" s="170"/>
      <c r="DZ33" s="170"/>
    </row>
    <row r="34" spans="3:130" ht="4.5" customHeight="1" x14ac:dyDescent="0.2">
      <c r="C34" s="156"/>
      <c r="D34" s="1520"/>
      <c r="E34" s="1521"/>
      <c r="F34" s="1521"/>
      <c r="G34" s="1521"/>
      <c r="H34" s="1521"/>
      <c r="I34" s="1521"/>
      <c r="J34" s="1522"/>
      <c r="K34" s="2137"/>
      <c r="L34" s="2138"/>
      <c r="M34" s="2138"/>
      <c r="N34" s="2139"/>
      <c r="O34" s="2146"/>
      <c r="P34" s="2147"/>
      <c r="Q34" s="2147"/>
      <c r="R34" s="2148"/>
      <c r="S34" s="2137"/>
      <c r="T34" s="2138"/>
      <c r="U34" s="2139"/>
      <c r="V34" s="165"/>
      <c r="W34" s="156"/>
      <c r="X34" s="1702" t="s">
        <v>627</v>
      </c>
      <c r="Y34" s="1702"/>
      <c r="Z34" s="1702"/>
      <c r="AA34" s="1702"/>
      <c r="AB34" s="1702"/>
      <c r="AC34" s="1702"/>
      <c r="AD34" s="1730"/>
      <c r="AE34" s="1693">
        <f>INDEX('LŠZ P'!A$2:AP$2002,W1,13)</f>
        <v>44446</v>
      </c>
      <c r="AF34" s="1694"/>
      <c r="AG34" s="1694"/>
      <c r="AH34" s="1694"/>
      <c r="AI34" s="1694"/>
      <c r="AJ34" s="1694"/>
      <c r="AK34" s="1694"/>
      <c r="AL34" s="1694"/>
      <c r="AM34" s="1694"/>
      <c r="AN34" s="1695"/>
      <c r="AO34" s="165"/>
      <c r="AP34" s="157"/>
      <c r="AQ34" s="157"/>
      <c r="AR34" s="157"/>
      <c r="AS34" s="157"/>
      <c r="AT34" s="157"/>
      <c r="AU34" s="167"/>
      <c r="AV34" s="1718"/>
      <c r="AW34" s="1719"/>
      <c r="AX34" s="1719"/>
      <c r="AY34" s="1719"/>
      <c r="AZ34" s="1719"/>
      <c r="BA34" s="1719"/>
      <c r="BB34" s="1720"/>
      <c r="BC34" s="2092"/>
      <c r="BD34" s="2093"/>
      <c r="BE34" s="2093"/>
      <c r="BF34" s="2094"/>
      <c r="BG34" s="2092"/>
      <c r="BH34" s="2093"/>
      <c r="BI34" s="2093"/>
      <c r="BJ34" s="2094"/>
      <c r="BK34" s="2092"/>
      <c r="BL34" s="2093"/>
      <c r="BM34" s="2094"/>
      <c r="BN34" s="205"/>
      <c r="BO34" s="183"/>
      <c r="BP34" s="2032" t="s">
        <v>627</v>
      </c>
      <c r="BQ34" s="2032"/>
      <c r="BR34" s="2032"/>
      <c r="BS34" s="2032"/>
      <c r="BT34" s="2032"/>
      <c r="BU34" s="2032"/>
      <c r="BV34" s="2033"/>
      <c r="BW34" s="1693">
        <f>INDEX('LŠZ P'!A$2:AP$2002,W1,39)</f>
        <v>0</v>
      </c>
      <c r="BX34" s="1694"/>
      <c r="BY34" s="1694"/>
      <c r="BZ34" s="1694"/>
      <c r="CA34" s="1694"/>
      <c r="CB34" s="1694"/>
      <c r="CC34" s="1694"/>
      <c r="CD34" s="1694"/>
      <c r="CE34" s="1694"/>
      <c r="CF34" s="1695"/>
      <c r="CG34" s="186"/>
      <c r="CP34" s="166"/>
      <c r="CQ34" s="166"/>
      <c r="CU34" s="170"/>
      <c r="CV34" s="166"/>
      <c r="DA34" s="170"/>
      <c r="DF34" s="170"/>
      <c r="DI34" s="166"/>
      <c r="DM34" s="170"/>
      <c r="DT34" s="166"/>
      <c r="DY34" s="170"/>
      <c r="DZ34" s="170"/>
    </row>
    <row r="35" spans="3:130" ht="4.5" customHeight="1" x14ac:dyDescent="0.2">
      <c r="C35" s="156"/>
      <c r="D35" s="1901" t="s">
        <v>630</v>
      </c>
      <c r="E35" s="1902"/>
      <c r="F35" s="1902"/>
      <c r="G35" s="1903"/>
      <c r="H35" s="1929">
        <f>INDEX('LŠZ P'!A$2:AP$2002,W1,18)</f>
        <v>2019</v>
      </c>
      <c r="I35" s="2158"/>
      <c r="J35" s="1910" t="s">
        <v>631</v>
      </c>
      <c r="K35" s="1911"/>
      <c r="L35" s="1179" t="str">
        <f>INDEX('LŠZ P'!A$2:AP$2002,W1,7)</f>
        <v>5323-1656</v>
      </c>
      <c r="M35" s="1180"/>
      <c r="N35" s="1180"/>
      <c r="O35" s="1180"/>
      <c r="P35" s="1180"/>
      <c r="Q35" s="1180"/>
      <c r="R35" s="1181"/>
      <c r="S35" s="1916" t="str">
        <f>INDEX('LŠZ P'!A$2:AP$2002,W1,15)</f>
        <v>P</v>
      </c>
      <c r="T35" s="1917"/>
      <c r="U35" s="1911"/>
      <c r="V35" s="165"/>
      <c r="W35" s="156"/>
      <c r="X35" s="1702"/>
      <c r="Y35" s="1702"/>
      <c r="Z35" s="1702"/>
      <c r="AA35" s="1702"/>
      <c r="AB35" s="1702"/>
      <c r="AC35" s="1702"/>
      <c r="AD35" s="1730"/>
      <c r="AE35" s="1696"/>
      <c r="AF35" s="1697"/>
      <c r="AG35" s="1697"/>
      <c r="AH35" s="1697"/>
      <c r="AI35" s="1697"/>
      <c r="AJ35" s="1697"/>
      <c r="AK35" s="1697"/>
      <c r="AL35" s="1697"/>
      <c r="AM35" s="1697"/>
      <c r="AN35" s="1698"/>
      <c r="AO35" s="165"/>
      <c r="AP35" s="157"/>
      <c r="AQ35" s="157"/>
      <c r="AR35" s="157"/>
      <c r="AS35" s="157"/>
      <c r="AT35" s="157"/>
      <c r="AU35" s="167"/>
      <c r="AV35" s="1731" t="s">
        <v>630</v>
      </c>
      <c r="AW35" s="1732"/>
      <c r="AX35" s="1732"/>
      <c r="AY35" s="1733"/>
      <c r="AZ35" s="2095">
        <f>INDEX('LŠZ P'!A$2:AP$2002,W1,40)</f>
        <v>0</v>
      </c>
      <c r="BA35" s="2096"/>
      <c r="BB35" s="2013" t="s">
        <v>631</v>
      </c>
      <c r="BC35" s="2015"/>
      <c r="BD35" s="2101">
        <f>INDEX('LŠZ P'!A$2:AP$2002,W1,8)</f>
        <v>0</v>
      </c>
      <c r="BE35" s="2102"/>
      <c r="BF35" s="2102"/>
      <c r="BG35" s="2102"/>
      <c r="BH35" s="2102"/>
      <c r="BI35" s="2102"/>
      <c r="BJ35" s="2103"/>
      <c r="BK35" s="2086">
        <f>INDEX('LŠZ P'!A$2:AP$2002,W1,41)</f>
        <v>0</v>
      </c>
      <c r="BL35" s="2014"/>
      <c r="BM35" s="2015"/>
      <c r="BN35" s="204"/>
      <c r="BO35" s="183"/>
      <c r="BP35" s="2032"/>
      <c r="BQ35" s="2032"/>
      <c r="BR35" s="2032"/>
      <c r="BS35" s="2032"/>
      <c r="BT35" s="2032"/>
      <c r="BU35" s="2032"/>
      <c r="BV35" s="2033"/>
      <c r="BW35" s="1696"/>
      <c r="BX35" s="1697"/>
      <c r="BY35" s="1697"/>
      <c r="BZ35" s="1697"/>
      <c r="CA35" s="1697"/>
      <c r="CB35" s="1697"/>
      <c r="CC35" s="1697"/>
      <c r="CD35" s="1697"/>
      <c r="CE35" s="1697"/>
      <c r="CF35" s="1698"/>
      <c r="CG35" s="186"/>
      <c r="CP35" s="166"/>
      <c r="CQ35" s="166"/>
      <c r="CU35" s="170"/>
      <c r="CV35" s="166"/>
      <c r="DA35" s="170"/>
      <c r="DF35" s="170"/>
      <c r="DI35" s="166"/>
      <c r="DM35" s="170"/>
      <c r="DT35" s="166"/>
      <c r="DY35" s="170"/>
      <c r="DZ35" s="170"/>
    </row>
    <row r="36" spans="3:130" ht="4.5" customHeight="1" x14ac:dyDescent="0.2">
      <c r="C36" s="156"/>
      <c r="D36" s="1904"/>
      <c r="E36" s="1905"/>
      <c r="F36" s="1905"/>
      <c r="G36" s="1906"/>
      <c r="H36" s="2159"/>
      <c r="I36" s="2160"/>
      <c r="J36" s="1912"/>
      <c r="K36" s="1913"/>
      <c r="L36" s="1182"/>
      <c r="M36" s="1183"/>
      <c r="N36" s="1183"/>
      <c r="O36" s="1183"/>
      <c r="P36" s="1183"/>
      <c r="Q36" s="1183"/>
      <c r="R36" s="1184"/>
      <c r="S36" s="1912"/>
      <c r="T36" s="1918"/>
      <c r="U36" s="1913"/>
      <c r="V36" s="165"/>
      <c r="W36" s="156"/>
      <c r="X36" s="1702" t="s">
        <v>628</v>
      </c>
      <c r="Y36" s="1702"/>
      <c r="Z36" s="1702"/>
      <c r="AA36" s="1702"/>
      <c r="AB36" s="1702"/>
      <c r="AC36" s="1702"/>
      <c r="AD36" s="1702"/>
      <c r="AE36" s="1696"/>
      <c r="AF36" s="1697"/>
      <c r="AG36" s="1697"/>
      <c r="AH36" s="1697"/>
      <c r="AI36" s="1697"/>
      <c r="AJ36" s="1697"/>
      <c r="AK36" s="1697"/>
      <c r="AL36" s="1697"/>
      <c r="AM36" s="1697"/>
      <c r="AN36" s="1698"/>
      <c r="AO36" s="165"/>
      <c r="AP36" s="157"/>
      <c r="AQ36" s="157"/>
      <c r="AR36" s="157"/>
      <c r="AS36" s="157"/>
      <c r="AT36" s="157"/>
      <c r="AU36" s="167"/>
      <c r="AV36" s="1734"/>
      <c r="AW36" s="1735"/>
      <c r="AX36" s="1735"/>
      <c r="AY36" s="1736"/>
      <c r="AZ36" s="2097"/>
      <c r="BA36" s="2098"/>
      <c r="BB36" s="2016"/>
      <c r="BC36" s="2018"/>
      <c r="BD36" s="2104"/>
      <c r="BE36" s="2105"/>
      <c r="BF36" s="2105"/>
      <c r="BG36" s="2105"/>
      <c r="BH36" s="2105"/>
      <c r="BI36" s="2105"/>
      <c r="BJ36" s="2106"/>
      <c r="BK36" s="2016"/>
      <c r="BL36" s="2017"/>
      <c r="BM36" s="2018"/>
      <c r="BN36" s="204"/>
      <c r="BO36" s="183"/>
      <c r="BP36" s="2032" t="s">
        <v>628</v>
      </c>
      <c r="BQ36" s="2032"/>
      <c r="BR36" s="2032"/>
      <c r="BS36" s="2032"/>
      <c r="BT36" s="2032"/>
      <c r="BU36" s="2032"/>
      <c r="BV36" s="2032"/>
      <c r="BW36" s="1696"/>
      <c r="BX36" s="1697"/>
      <c r="BY36" s="1697"/>
      <c r="BZ36" s="1697"/>
      <c r="CA36" s="1697"/>
      <c r="CB36" s="1697"/>
      <c r="CC36" s="1697"/>
      <c r="CD36" s="1697"/>
      <c r="CE36" s="1697"/>
      <c r="CF36" s="1698"/>
      <c r="CG36" s="186"/>
      <c r="CP36" s="166"/>
      <c r="CQ36" s="193"/>
      <c r="CR36" s="194"/>
      <c r="CS36" s="194"/>
      <c r="CT36" s="194"/>
      <c r="CU36" s="195"/>
      <c r="CV36" s="193"/>
      <c r="CW36" s="194"/>
      <c r="CX36" s="194"/>
      <c r="CY36" s="194"/>
      <c r="CZ36" s="194"/>
      <c r="DA36" s="195"/>
      <c r="DB36" s="194"/>
      <c r="DC36" s="194"/>
      <c r="DD36" s="194"/>
      <c r="DE36" s="194"/>
      <c r="DF36" s="195"/>
      <c r="DI36" s="193"/>
      <c r="DJ36" s="194"/>
      <c r="DK36" s="194"/>
      <c r="DL36" s="194"/>
      <c r="DM36" s="195"/>
      <c r="DN36" s="194"/>
      <c r="DO36" s="194"/>
      <c r="DP36" s="194"/>
      <c r="DQ36" s="194"/>
      <c r="DR36" s="194"/>
      <c r="DS36" s="194"/>
      <c r="DT36" s="193"/>
      <c r="DU36" s="194"/>
      <c r="DV36" s="194"/>
      <c r="DW36" s="194"/>
      <c r="DX36" s="194"/>
      <c r="DY36" s="195"/>
      <c r="DZ36" s="170"/>
    </row>
    <row r="37" spans="3:130" ht="4.5" customHeight="1" x14ac:dyDescent="0.2">
      <c r="C37" s="156"/>
      <c r="D37" s="1907"/>
      <c r="E37" s="1908"/>
      <c r="F37" s="1908"/>
      <c r="G37" s="1909"/>
      <c r="H37" s="2161"/>
      <c r="I37" s="2162"/>
      <c r="J37" s="1914"/>
      <c r="K37" s="1915"/>
      <c r="L37" s="1185"/>
      <c r="M37" s="1186"/>
      <c r="N37" s="1186"/>
      <c r="O37" s="1186"/>
      <c r="P37" s="1186"/>
      <c r="Q37" s="1186"/>
      <c r="R37" s="1187"/>
      <c r="S37" s="1914"/>
      <c r="T37" s="1919"/>
      <c r="U37" s="1915"/>
      <c r="V37" s="165"/>
      <c r="W37" s="156"/>
      <c r="X37" s="1702"/>
      <c r="Y37" s="1702"/>
      <c r="Z37" s="1702"/>
      <c r="AA37" s="1702"/>
      <c r="AB37" s="1702"/>
      <c r="AC37" s="1702"/>
      <c r="AD37" s="1702"/>
      <c r="AE37" s="1699"/>
      <c r="AF37" s="1700"/>
      <c r="AG37" s="1700"/>
      <c r="AH37" s="1700"/>
      <c r="AI37" s="1700"/>
      <c r="AJ37" s="1700"/>
      <c r="AK37" s="1700"/>
      <c r="AL37" s="1700"/>
      <c r="AM37" s="1700"/>
      <c r="AN37" s="1701"/>
      <c r="AO37" s="165"/>
      <c r="AP37" s="157"/>
      <c r="AQ37" s="157"/>
      <c r="AR37" s="157"/>
      <c r="AS37" s="157"/>
      <c r="AT37" s="157"/>
      <c r="AU37" s="167"/>
      <c r="AV37" s="1737"/>
      <c r="AW37" s="1738"/>
      <c r="AX37" s="1738"/>
      <c r="AY37" s="1739"/>
      <c r="AZ37" s="2099"/>
      <c r="BA37" s="2100"/>
      <c r="BB37" s="2019"/>
      <c r="BC37" s="2021"/>
      <c r="BD37" s="2107"/>
      <c r="BE37" s="2108"/>
      <c r="BF37" s="2108"/>
      <c r="BG37" s="2108"/>
      <c r="BH37" s="2108"/>
      <c r="BI37" s="2108"/>
      <c r="BJ37" s="2109"/>
      <c r="BK37" s="2019"/>
      <c r="BL37" s="2020"/>
      <c r="BM37" s="2021"/>
      <c r="BN37" s="204"/>
      <c r="BO37" s="183"/>
      <c r="BP37" s="2032"/>
      <c r="BQ37" s="2032"/>
      <c r="BR37" s="2032"/>
      <c r="BS37" s="2032"/>
      <c r="BT37" s="2032"/>
      <c r="BU37" s="2032"/>
      <c r="BV37" s="2032"/>
      <c r="BW37" s="1699"/>
      <c r="BX37" s="1700"/>
      <c r="BY37" s="1700"/>
      <c r="BZ37" s="1700"/>
      <c r="CA37" s="1700"/>
      <c r="CB37" s="1700"/>
      <c r="CC37" s="1700"/>
      <c r="CD37" s="1700"/>
      <c r="CE37" s="1700"/>
      <c r="CF37" s="1701"/>
      <c r="CG37" s="186"/>
      <c r="CP37" s="166"/>
      <c r="DZ37" s="170"/>
    </row>
    <row r="38" spans="3:130" ht="2.25" customHeight="1" x14ac:dyDescent="0.2">
      <c r="C38" s="208"/>
      <c r="D38" s="209"/>
      <c r="E38" s="209"/>
      <c r="F38" s="209"/>
      <c r="G38" s="209"/>
      <c r="H38" s="209"/>
      <c r="I38" s="209"/>
      <c r="J38" s="209"/>
      <c r="K38" s="209"/>
      <c r="L38" s="210"/>
      <c r="M38" s="209"/>
      <c r="N38" s="209"/>
      <c r="O38" s="209"/>
      <c r="P38" s="209"/>
      <c r="Q38" s="209"/>
      <c r="R38" s="209"/>
      <c r="S38" s="209"/>
      <c r="T38" s="209"/>
      <c r="U38" s="209"/>
      <c r="V38" s="211"/>
      <c r="W38" s="208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1"/>
      <c r="AP38" s="157"/>
      <c r="AQ38" s="157"/>
      <c r="AR38" s="157"/>
      <c r="AS38" s="157"/>
      <c r="AT38" s="157"/>
      <c r="AU38" s="213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5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  <c r="CD38" s="216"/>
      <c r="CE38" s="216"/>
      <c r="CF38" s="216"/>
      <c r="CG38" s="217"/>
      <c r="CP38" s="193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5"/>
    </row>
    <row r="39" spans="3:130" ht="4.5" customHeight="1" x14ac:dyDescent="0.2">
      <c r="C39" s="151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3"/>
      <c r="W39" s="154"/>
      <c r="X39" s="155"/>
      <c r="Y39" s="155"/>
      <c r="Z39" s="155"/>
      <c r="AA39" s="155"/>
      <c r="AB39" s="1868" t="s">
        <v>29</v>
      </c>
      <c r="AC39" s="1869"/>
      <c r="AD39" s="1869"/>
      <c r="AE39" s="1869"/>
      <c r="AF39" s="1869"/>
      <c r="AG39" s="1869"/>
      <c r="AH39" s="1869"/>
      <c r="AI39" s="1869"/>
      <c r="AJ39" s="1869"/>
      <c r="AK39" s="1869"/>
      <c r="AL39" s="1869"/>
      <c r="AM39" s="1869"/>
      <c r="AN39" s="1869"/>
      <c r="AO39" s="1870"/>
      <c r="AP39" s="157"/>
      <c r="AQ39" s="157"/>
      <c r="AR39" s="157"/>
      <c r="AS39" s="157"/>
      <c r="AT39" s="157"/>
      <c r="AU39" s="151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3"/>
      <c r="BO39" s="155">
        <v>235</v>
      </c>
      <c r="BP39" s="155"/>
      <c r="BQ39" s="155"/>
      <c r="BR39" s="155"/>
      <c r="BS39" s="155"/>
      <c r="BT39" s="1868" t="s">
        <v>29</v>
      </c>
      <c r="BU39" s="1869"/>
      <c r="BV39" s="1869"/>
      <c r="BW39" s="1869"/>
      <c r="BX39" s="1869"/>
      <c r="BY39" s="1869"/>
      <c r="BZ39" s="1869"/>
      <c r="CA39" s="1869"/>
      <c r="CB39" s="1869"/>
      <c r="CC39" s="1869"/>
      <c r="CD39" s="1869"/>
      <c r="CE39" s="1869"/>
      <c r="CF39" s="1869"/>
      <c r="CG39" s="1870"/>
      <c r="CP39" s="154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Z39" s="170"/>
    </row>
    <row r="40" spans="3:130" ht="3" customHeight="1" x14ac:dyDescent="0.2">
      <c r="C40" s="156"/>
      <c r="D40" s="1873" t="s">
        <v>2098</v>
      </c>
      <c r="E40" s="1873"/>
      <c r="F40" s="1873"/>
      <c r="G40" s="1873"/>
      <c r="H40" s="1873"/>
      <c r="I40" s="1873"/>
      <c r="J40" s="1873"/>
      <c r="K40" s="1873"/>
      <c r="L40" s="1873"/>
      <c r="M40" s="1873"/>
      <c r="N40" s="1873"/>
      <c r="O40" s="1873"/>
      <c r="P40" s="1873"/>
      <c r="Q40" s="1873"/>
      <c r="R40" s="1873"/>
      <c r="S40" s="1873"/>
      <c r="T40" s="1873"/>
      <c r="U40" s="1873"/>
      <c r="V40" s="165"/>
      <c r="W40" s="166"/>
      <c r="AB40" s="1871"/>
      <c r="AC40" s="1871"/>
      <c r="AD40" s="1871"/>
      <c r="AE40" s="1871"/>
      <c r="AF40" s="1871"/>
      <c r="AG40" s="1871"/>
      <c r="AH40" s="1871"/>
      <c r="AI40" s="1871"/>
      <c r="AJ40" s="1871"/>
      <c r="AK40" s="1871"/>
      <c r="AL40" s="1871"/>
      <c r="AM40" s="1871"/>
      <c r="AN40" s="1871"/>
      <c r="AO40" s="1872"/>
      <c r="AP40" s="157"/>
      <c r="AQ40" s="157"/>
      <c r="AR40" s="157"/>
      <c r="AS40" s="157"/>
      <c r="AT40" s="157"/>
      <c r="AU40" s="156"/>
      <c r="AV40" s="1873" t="s">
        <v>2098</v>
      </c>
      <c r="AW40" s="1873"/>
      <c r="AX40" s="1873"/>
      <c r="AY40" s="1873"/>
      <c r="AZ40" s="1873"/>
      <c r="BA40" s="1873"/>
      <c r="BB40" s="1873"/>
      <c r="BC40" s="1873"/>
      <c r="BD40" s="1873"/>
      <c r="BE40" s="1873"/>
      <c r="BF40" s="1873"/>
      <c r="BG40" s="1873"/>
      <c r="BH40" s="1873"/>
      <c r="BI40" s="1873"/>
      <c r="BJ40" s="1873"/>
      <c r="BK40" s="1873"/>
      <c r="BL40" s="1873"/>
      <c r="BM40" s="1873"/>
      <c r="BN40" s="218"/>
      <c r="BT40" s="1871"/>
      <c r="BU40" s="1871"/>
      <c r="BV40" s="1871"/>
      <c r="BW40" s="1871"/>
      <c r="BX40" s="1871"/>
      <c r="BY40" s="1871"/>
      <c r="BZ40" s="1871"/>
      <c r="CA40" s="1871"/>
      <c r="CB40" s="1871"/>
      <c r="CC40" s="1871"/>
      <c r="CD40" s="1871"/>
      <c r="CE40" s="1871"/>
      <c r="CF40" s="1871"/>
      <c r="CG40" s="1872"/>
      <c r="CP40" s="166"/>
      <c r="CQ40" s="154"/>
      <c r="CR40" s="155"/>
      <c r="CS40" s="155"/>
      <c r="CT40" s="155"/>
      <c r="CU40" s="155"/>
      <c r="CV40" s="1428"/>
      <c r="CW40" s="1429"/>
      <c r="CX40" s="1429"/>
      <c r="CY40" s="1429"/>
      <c r="CZ40" s="1429"/>
      <c r="DA40" s="1430"/>
      <c r="DB40" s="155"/>
      <c r="DC40" s="155"/>
      <c r="DD40" s="155"/>
      <c r="DE40" s="155"/>
      <c r="DF40" s="164"/>
      <c r="DI40" s="154"/>
      <c r="DJ40" s="155"/>
      <c r="DK40" s="155"/>
      <c r="DL40" s="155"/>
      <c r="DM40" s="155"/>
      <c r="DN40" s="1428" t="s">
        <v>5592</v>
      </c>
      <c r="DO40" s="1429"/>
      <c r="DP40" s="1429"/>
      <c r="DQ40" s="1429"/>
      <c r="DR40" s="1429"/>
      <c r="DS40" s="1430"/>
      <c r="DT40" s="154"/>
      <c r="DU40" s="155"/>
      <c r="DV40" s="155"/>
      <c r="DW40" s="155"/>
      <c r="DX40" s="155"/>
      <c r="DY40" s="164"/>
      <c r="DZ40" s="170"/>
    </row>
    <row r="41" spans="3:130" ht="3" customHeight="1" x14ac:dyDescent="0.2">
      <c r="C41" s="156"/>
      <c r="D41" s="1873"/>
      <c r="E41" s="1873"/>
      <c r="F41" s="1873"/>
      <c r="G41" s="1873"/>
      <c r="H41" s="1873"/>
      <c r="I41" s="1873"/>
      <c r="J41" s="1873"/>
      <c r="K41" s="1873"/>
      <c r="L41" s="1873"/>
      <c r="M41" s="1873"/>
      <c r="N41" s="1873"/>
      <c r="O41" s="1873"/>
      <c r="P41" s="1873"/>
      <c r="Q41" s="1873"/>
      <c r="R41" s="1873"/>
      <c r="S41" s="1873"/>
      <c r="T41" s="1873"/>
      <c r="U41" s="1873"/>
      <c r="V41" s="165"/>
      <c r="W41" s="166"/>
      <c r="AB41" s="1871"/>
      <c r="AC41" s="1871"/>
      <c r="AD41" s="1871"/>
      <c r="AE41" s="1871"/>
      <c r="AF41" s="1871"/>
      <c r="AG41" s="1871"/>
      <c r="AH41" s="1871"/>
      <c r="AI41" s="1871"/>
      <c r="AJ41" s="1871"/>
      <c r="AK41" s="1871"/>
      <c r="AL41" s="1871"/>
      <c r="AM41" s="1871"/>
      <c r="AN41" s="1871"/>
      <c r="AO41" s="1872"/>
      <c r="AP41" s="157"/>
      <c r="AQ41" s="157"/>
      <c r="AR41" s="157"/>
      <c r="AS41" s="157"/>
      <c r="AT41" s="157"/>
      <c r="AU41" s="156"/>
      <c r="AV41" s="1873"/>
      <c r="AW41" s="1873"/>
      <c r="AX41" s="1873"/>
      <c r="AY41" s="1873"/>
      <c r="AZ41" s="1873"/>
      <c r="BA41" s="1873"/>
      <c r="BB41" s="1873"/>
      <c r="BC41" s="1873"/>
      <c r="BD41" s="1873"/>
      <c r="BE41" s="1873"/>
      <c r="BF41" s="1873"/>
      <c r="BG41" s="1873"/>
      <c r="BH41" s="1873"/>
      <c r="BI41" s="1873"/>
      <c r="BJ41" s="1873"/>
      <c r="BK41" s="1873"/>
      <c r="BL41" s="1873"/>
      <c r="BM41" s="1873"/>
      <c r="BN41" s="218"/>
      <c r="BT41" s="1871"/>
      <c r="BU41" s="1871"/>
      <c r="BV41" s="1871"/>
      <c r="BW41" s="1871"/>
      <c r="BX41" s="1871"/>
      <c r="BY41" s="1871"/>
      <c r="BZ41" s="1871"/>
      <c r="CA41" s="1871"/>
      <c r="CB41" s="1871"/>
      <c r="CC41" s="1871"/>
      <c r="CD41" s="1871"/>
      <c r="CE41" s="1871"/>
      <c r="CF41" s="1871"/>
      <c r="CG41" s="1872"/>
      <c r="CP41" s="166"/>
      <c r="CQ41" s="171"/>
      <c r="CR41" s="172"/>
      <c r="CS41" s="172"/>
      <c r="CT41" s="172"/>
      <c r="CU41" s="172"/>
      <c r="CV41" s="1431"/>
      <c r="CW41" s="1432"/>
      <c r="CX41" s="1432"/>
      <c r="CY41" s="1432"/>
      <c r="CZ41" s="1432"/>
      <c r="DA41" s="1433"/>
      <c r="DB41" s="173"/>
      <c r="DC41" s="172"/>
      <c r="DD41" s="172"/>
      <c r="DE41" s="172"/>
      <c r="DF41" s="174"/>
      <c r="DI41" s="171"/>
      <c r="DJ41" s="172"/>
      <c r="DK41" s="172"/>
      <c r="DL41" s="172"/>
      <c r="DM41" s="172"/>
      <c r="DN41" s="1431"/>
      <c r="DO41" s="1432"/>
      <c r="DP41" s="1432"/>
      <c r="DQ41" s="1432"/>
      <c r="DR41" s="1432"/>
      <c r="DS41" s="1433"/>
      <c r="DT41" s="175"/>
      <c r="DU41" s="172"/>
      <c r="DV41" s="172"/>
      <c r="DW41" s="172"/>
      <c r="DX41" s="172"/>
      <c r="DY41" s="176"/>
      <c r="DZ41" s="170"/>
    </row>
    <row r="42" spans="3:130" ht="4.5" customHeight="1" x14ac:dyDescent="0.2">
      <c r="C42" s="156"/>
      <c r="D42" s="1873"/>
      <c r="E42" s="1873"/>
      <c r="F42" s="1873"/>
      <c r="G42" s="1873"/>
      <c r="H42" s="1873"/>
      <c r="I42" s="1873"/>
      <c r="J42" s="1873"/>
      <c r="K42" s="1873"/>
      <c r="L42" s="1873"/>
      <c r="M42" s="1873"/>
      <c r="N42" s="1873"/>
      <c r="O42" s="1873"/>
      <c r="P42" s="1873"/>
      <c r="Q42" s="1873"/>
      <c r="R42" s="1873"/>
      <c r="S42" s="1873"/>
      <c r="T42" s="1873"/>
      <c r="U42" s="1873"/>
      <c r="V42" s="165"/>
      <c r="W42" s="166"/>
      <c r="X42" s="1874" t="s">
        <v>5939</v>
      </c>
      <c r="Y42" s="1875"/>
      <c r="Z42" s="1875"/>
      <c r="AA42" s="1875"/>
      <c r="AB42" s="1875"/>
      <c r="AC42" s="1875"/>
      <c r="AD42" s="1875"/>
      <c r="AE42" s="1875"/>
      <c r="AF42" s="1875"/>
      <c r="AG42" s="1875"/>
      <c r="AH42" s="1875"/>
      <c r="AI42" s="1875"/>
      <c r="AJ42" s="1875"/>
      <c r="AK42" s="1875"/>
      <c r="AL42" s="1875"/>
      <c r="AM42" s="1875"/>
      <c r="AN42" s="1875"/>
      <c r="AO42" s="1876"/>
      <c r="AP42" s="157"/>
      <c r="AQ42" s="157"/>
      <c r="AR42" s="157"/>
      <c r="AS42" s="157"/>
      <c r="AT42" s="157"/>
      <c r="AU42" s="156"/>
      <c r="AV42" s="1873"/>
      <c r="AW42" s="1873"/>
      <c r="AX42" s="1873"/>
      <c r="AY42" s="1873"/>
      <c r="AZ42" s="1873"/>
      <c r="BA42" s="1873"/>
      <c r="BB42" s="1873"/>
      <c r="BC42" s="1873"/>
      <c r="BD42" s="1873"/>
      <c r="BE42" s="1873"/>
      <c r="BF42" s="1873"/>
      <c r="BG42" s="1873"/>
      <c r="BH42" s="1873"/>
      <c r="BI42" s="1873"/>
      <c r="BJ42" s="1873"/>
      <c r="BK42" s="1873"/>
      <c r="BL42" s="1873"/>
      <c r="BM42" s="1873"/>
      <c r="BN42" s="218"/>
      <c r="BP42" s="1874" t="s">
        <v>5941</v>
      </c>
      <c r="BQ42" s="1875"/>
      <c r="BR42" s="1875"/>
      <c r="BS42" s="1875"/>
      <c r="BT42" s="1875"/>
      <c r="BU42" s="1875"/>
      <c r="BV42" s="1875"/>
      <c r="BW42" s="1875"/>
      <c r="BX42" s="1875"/>
      <c r="BY42" s="1875"/>
      <c r="BZ42" s="1875"/>
      <c r="CA42" s="1875"/>
      <c r="CB42" s="1875"/>
      <c r="CC42" s="1875"/>
      <c r="CD42" s="1875"/>
      <c r="CE42" s="1875"/>
      <c r="CF42" s="1875"/>
      <c r="CG42" s="1876"/>
      <c r="CP42" s="166"/>
      <c r="CQ42" s="1673" t="s">
        <v>2073</v>
      </c>
      <c r="CR42" s="1692"/>
      <c r="CS42" s="1692"/>
      <c r="CT42" s="1692"/>
      <c r="CU42" s="1681"/>
      <c r="CV42" s="1431"/>
      <c r="CW42" s="1432"/>
      <c r="CX42" s="1432"/>
      <c r="CY42" s="1432"/>
      <c r="CZ42" s="1432"/>
      <c r="DA42" s="1433"/>
      <c r="DB42" s="1679" t="s">
        <v>2074</v>
      </c>
      <c r="DC42" s="1692"/>
      <c r="DD42" s="1692"/>
      <c r="DE42" s="1692"/>
      <c r="DF42" s="1681"/>
      <c r="DI42" s="1673" t="s">
        <v>2073</v>
      </c>
      <c r="DJ42" s="1692"/>
      <c r="DK42" s="1692"/>
      <c r="DL42" s="1692"/>
      <c r="DM42" s="1681"/>
      <c r="DN42" s="1431"/>
      <c r="DO42" s="1432"/>
      <c r="DP42" s="1432"/>
      <c r="DQ42" s="1432"/>
      <c r="DR42" s="1432"/>
      <c r="DS42" s="1433"/>
      <c r="DT42" s="1679" t="s">
        <v>2074</v>
      </c>
      <c r="DU42" s="1680"/>
      <c r="DV42" s="1680"/>
      <c r="DW42" s="1680"/>
      <c r="DX42" s="1680"/>
      <c r="DY42" s="1681"/>
      <c r="DZ42" s="170"/>
    </row>
    <row r="43" spans="3:130" ht="4.5" customHeight="1" x14ac:dyDescent="0.2">
      <c r="C43" s="156"/>
      <c r="D43" s="1873"/>
      <c r="E43" s="1873"/>
      <c r="F43" s="1873"/>
      <c r="G43" s="1873"/>
      <c r="H43" s="1873"/>
      <c r="I43" s="1873"/>
      <c r="J43" s="1873"/>
      <c r="K43" s="1873"/>
      <c r="L43" s="1873"/>
      <c r="M43" s="1873"/>
      <c r="N43" s="1873"/>
      <c r="O43" s="1873"/>
      <c r="P43" s="1873"/>
      <c r="Q43" s="1873"/>
      <c r="R43" s="1873"/>
      <c r="S43" s="1873"/>
      <c r="T43" s="1873"/>
      <c r="U43" s="1873"/>
      <c r="V43" s="165"/>
      <c r="W43" s="166"/>
      <c r="X43" s="1875"/>
      <c r="Y43" s="1875"/>
      <c r="Z43" s="1875"/>
      <c r="AA43" s="1875"/>
      <c r="AB43" s="1875"/>
      <c r="AC43" s="1875"/>
      <c r="AD43" s="1875"/>
      <c r="AE43" s="1875"/>
      <c r="AF43" s="1875"/>
      <c r="AG43" s="1875"/>
      <c r="AH43" s="1875"/>
      <c r="AI43" s="1875"/>
      <c r="AJ43" s="1875"/>
      <c r="AK43" s="1875"/>
      <c r="AL43" s="1875"/>
      <c r="AM43" s="1875"/>
      <c r="AN43" s="1875"/>
      <c r="AO43" s="1876"/>
      <c r="AP43" s="157"/>
      <c r="AQ43" s="157"/>
      <c r="AR43" s="157"/>
      <c r="AS43" s="157"/>
      <c r="AT43" s="157"/>
      <c r="AU43" s="156"/>
      <c r="AV43" s="1873"/>
      <c r="AW43" s="1873"/>
      <c r="AX43" s="1873"/>
      <c r="AY43" s="1873"/>
      <c r="AZ43" s="1873"/>
      <c r="BA43" s="1873"/>
      <c r="BB43" s="1873"/>
      <c r="BC43" s="1873"/>
      <c r="BD43" s="1873"/>
      <c r="BE43" s="1873"/>
      <c r="BF43" s="1873"/>
      <c r="BG43" s="1873"/>
      <c r="BH43" s="1873"/>
      <c r="BI43" s="1873"/>
      <c r="BJ43" s="1873"/>
      <c r="BK43" s="1873"/>
      <c r="BL43" s="1873"/>
      <c r="BM43" s="1873"/>
      <c r="BN43" s="218"/>
      <c r="BP43" s="1875"/>
      <c r="BQ43" s="1875"/>
      <c r="BR43" s="1875"/>
      <c r="BS43" s="1875"/>
      <c r="BT43" s="1875"/>
      <c r="BU43" s="1875"/>
      <c r="BV43" s="1875"/>
      <c r="BW43" s="1875"/>
      <c r="BX43" s="1875"/>
      <c r="BY43" s="1875"/>
      <c r="BZ43" s="1875"/>
      <c r="CA43" s="1875"/>
      <c r="CB43" s="1875"/>
      <c r="CC43" s="1875"/>
      <c r="CD43" s="1875"/>
      <c r="CE43" s="1875"/>
      <c r="CF43" s="1875"/>
      <c r="CG43" s="1876"/>
      <c r="CP43" s="166"/>
      <c r="CQ43" s="1682"/>
      <c r="CR43" s="1692"/>
      <c r="CS43" s="1692"/>
      <c r="CT43" s="1692"/>
      <c r="CU43" s="1681"/>
      <c r="CV43" s="1673" t="s">
        <v>2075</v>
      </c>
      <c r="CW43" s="1674"/>
      <c r="CX43" s="1674"/>
      <c r="CY43" s="1674"/>
      <c r="CZ43" s="1674"/>
      <c r="DA43" s="1675"/>
      <c r="DB43" s="1682"/>
      <c r="DC43" s="1692"/>
      <c r="DD43" s="1692"/>
      <c r="DE43" s="1692"/>
      <c r="DF43" s="1681"/>
      <c r="DI43" s="1682"/>
      <c r="DJ43" s="1692"/>
      <c r="DK43" s="1692"/>
      <c r="DL43" s="1692"/>
      <c r="DM43" s="1681"/>
      <c r="DN43" s="1673" t="s">
        <v>2075</v>
      </c>
      <c r="DO43" s="1674"/>
      <c r="DP43" s="1674"/>
      <c r="DQ43" s="1674"/>
      <c r="DR43" s="1674"/>
      <c r="DS43" s="1675"/>
      <c r="DT43" s="1682"/>
      <c r="DU43" s="1680"/>
      <c r="DV43" s="1680"/>
      <c r="DW43" s="1680"/>
      <c r="DX43" s="1680"/>
      <c r="DY43" s="1681"/>
      <c r="DZ43" s="170"/>
    </row>
    <row r="44" spans="3:130" ht="4.5" customHeight="1" x14ac:dyDescent="0.2">
      <c r="C44" s="156"/>
      <c r="D44" s="1873"/>
      <c r="E44" s="1873"/>
      <c r="F44" s="1873"/>
      <c r="G44" s="1873"/>
      <c r="H44" s="1873"/>
      <c r="I44" s="1873"/>
      <c r="J44" s="1873"/>
      <c r="K44" s="1873"/>
      <c r="L44" s="1873"/>
      <c r="M44" s="1873"/>
      <c r="N44" s="1873"/>
      <c r="O44" s="1873"/>
      <c r="P44" s="1873"/>
      <c r="Q44" s="1873"/>
      <c r="R44" s="1873"/>
      <c r="S44" s="1873"/>
      <c r="T44" s="1873"/>
      <c r="U44" s="1873"/>
      <c r="V44" s="165"/>
      <c r="W44" s="1989" t="s">
        <v>28</v>
      </c>
      <c r="X44" s="1875"/>
      <c r="Y44" s="1875"/>
      <c r="Z44" s="1875"/>
      <c r="AA44" s="1875"/>
      <c r="AB44" s="1875"/>
      <c r="AC44" s="1875"/>
      <c r="AD44" s="1875"/>
      <c r="AE44" s="1875"/>
      <c r="AF44" s="1875"/>
      <c r="AG44" s="1875"/>
      <c r="AH44" s="1875"/>
      <c r="AI44" s="1875"/>
      <c r="AJ44" s="1875"/>
      <c r="AK44" s="1875"/>
      <c r="AL44" s="1875"/>
      <c r="AM44" s="1875"/>
      <c r="AN44" s="1875"/>
      <c r="AO44" s="1876"/>
      <c r="AP44" s="156"/>
      <c r="AQ44" s="157"/>
      <c r="AR44" s="157"/>
      <c r="AS44" s="157"/>
      <c r="AT44" s="157"/>
      <c r="AU44" s="156"/>
      <c r="AV44" s="1873"/>
      <c r="AW44" s="1873"/>
      <c r="AX44" s="1873"/>
      <c r="AY44" s="1873"/>
      <c r="AZ44" s="1873"/>
      <c r="BA44" s="1873"/>
      <c r="BB44" s="1873"/>
      <c r="BC44" s="1873"/>
      <c r="BD44" s="1873"/>
      <c r="BE44" s="1873"/>
      <c r="BF44" s="1873"/>
      <c r="BG44" s="1873"/>
      <c r="BH44" s="1873"/>
      <c r="BI44" s="1873"/>
      <c r="BJ44" s="1873"/>
      <c r="BK44" s="1873"/>
      <c r="BL44" s="1873"/>
      <c r="BM44" s="1873"/>
      <c r="BN44" s="218"/>
      <c r="BO44" s="1989" t="s">
        <v>28</v>
      </c>
      <c r="BP44" s="1875"/>
      <c r="BQ44" s="1875"/>
      <c r="BR44" s="1875"/>
      <c r="BS44" s="1875"/>
      <c r="BT44" s="1875"/>
      <c r="BU44" s="1875"/>
      <c r="BV44" s="1875"/>
      <c r="BW44" s="1875"/>
      <c r="BX44" s="1875"/>
      <c r="BY44" s="1875"/>
      <c r="BZ44" s="1875"/>
      <c r="CA44" s="1875"/>
      <c r="CB44" s="1875"/>
      <c r="CC44" s="1875"/>
      <c r="CD44" s="1875"/>
      <c r="CE44" s="1875"/>
      <c r="CF44" s="1875"/>
      <c r="CG44" s="1876"/>
      <c r="CP44" s="166"/>
      <c r="CQ44" s="1683"/>
      <c r="CR44" s="1684"/>
      <c r="CS44" s="1684"/>
      <c r="CT44" s="1684"/>
      <c r="CU44" s="1685"/>
      <c r="CV44" s="1676"/>
      <c r="CW44" s="1677"/>
      <c r="CX44" s="1677"/>
      <c r="CY44" s="1677"/>
      <c r="CZ44" s="1677"/>
      <c r="DA44" s="1678"/>
      <c r="DB44" s="1683"/>
      <c r="DC44" s="1684"/>
      <c r="DD44" s="1684"/>
      <c r="DE44" s="1684"/>
      <c r="DF44" s="1685"/>
      <c r="DI44" s="1683"/>
      <c r="DJ44" s="1684"/>
      <c r="DK44" s="1684"/>
      <c r="DL44" s="1684"/>
      <c r="DM44" s="1685"/>
      <c r="DN44" s="1676"/>
      <c r="DO44" s="1677"/>
      <c r="DP44" s="1677"/>
      <c r="DQ44" s="1677"/>
      <c r="DR44" s="1677"/>
      <c r="DS44" s="1678"/>
      <c r="DT44" s="1683"/>
      <c r="DU44" s="1684"/>
      <c r="DV44" s="1684"/>
      <c r="DW44" s="1684"/>
      <c r="DX44" s="1684"/>
      <c r="DY44" s="1685"/>
      <c r="DZ44" s="170"/>
    </row>
    <row r="45" spans="3:130" ht="5.25" customHeight="1" x14ac:dyDescent="0.2">
      <c r="C45" s="156"/>
      <c r="D45" s="1873"/>
      <c r="E45" s="1873"/>
      <c r="F45" s="1873"/>
      <c r="G45" s="1873"/>
      <c r="H45" s="1873"/>
      <c r="I45" s="1873"/>
      <c r="J45" s="1873"/>
      <c r="K45" s="1873"/>
      <c r="L45" s="1873"/>
      <c r="M45" s="1873"/>
      <c r="N45" s="1873"/>
      <c r="O45" s="1873"/>
      <c r="P45" s="1873"/>
      <c r="Q45" s="1873"/>
      <c r="R45" s="1873"/>
      <c r="S45" s="1873"/>
      <c r="T45" s="1873"/>
      <c r="U45" s="1873"/>
      <c r="V45" s="165"/>
      <c r="W45" s="1990"/>
      <c r="X45" s="1875"/>
      <c r="Y45" s="1875"/>
      <c r="Z45" s="1875"/>
      <c r="AA45" s="1875"/>
      <c r="AB45" s="1875"/>
      <c r="AC45" s="1875"/>
      <c r="AD45" s="1875"/>
      <c r="AE45" s="1875"/>
      <c r="AF45" s="1875"/>
      <c r="AG45" s="1875"/>
      <c r="AH45" s="1875"/>
      <c r="AI45" s="1875"/>
      <c r="AJ45" s="1875"/>
      <c r="AK45" s="1875"/>
      <c r="AL45" s="1875"/>
      <c r="AM45" s="1875"/>
      <c r="AN45" s="1875"/>
      <c r="AO45" s="1876"/>
      <c r="AP45" s="156"/>
      <c r="AQ45" s="157"/>
      <c r="AR45" s="157"/>
      <c r="AS45" s="157"/>
      <c r="AT45" s="157"/>
      <c r="AU45" s="156"/>
      <c r="AV45" s="1873"/>
      <c r="AW45" s="1873"/>
      <c r="AX45" s="1873"/>
      <c r="AY45" s="1873"/>
      <c r="AZ45" s="1873"/>
      <c r="BA45" s="1873"/>
      <c r="BB45" s="1873"/>
      <c r="BC45" s="1873"/>
      <c r="BD45" s="1873"/>
      <c r="BE45" s="1873"/>
      <c r="BF45" s="1873"/>
      <c r="BG45" s="1873"/>
      <c r="BH45" s="1873"/>
      <c r="BI45" s="1873"/>
      <c r="BJ45" s="1873"/>
      <c r="BK45" s="1873"/>
      <c r="BL45" s="1873"/>
      <c r="BM45" s="1873"/>
      <c r="BN45" s="218"/>
      <c r="BO45" s="1990"/>
      <c r="BP45" s="1875"/>
      <c r="BQ45" s="1875"/>
      <c r="BR45" s="1875"/>
      <c r="BS45" s="1875"/>
      <c r="BT45" s="1875"/>
      <c r="BU45" s="1875"/>
      <c r="BV45" s="1875"/>
      <c r="BW45" s="1875"/>
      <c r="BX45" s="1875"/>
      <c r="BY45" s="1875"/>
      <c r="BZ45" s="1875"/>
      <c r="CA45" s="1875"/>
      <c r="CB45" s="1875"/>
      <c r="CC45" s="1875"/>
      <c r="CD45" s="1875"/>
      <c r="CE45" s="1875"/>
      <c r="CF45" s="1875"/>
      <c r="CG45" s="1876"/>
      <c r="CP45" s="166"/>
      <c r="CQ45" s="219"/>
      <c r="CR45" s="220"/>
      <c r="CS45" s="220"/>
      <c r="CT45" s="220"/>
      <c r="CU45" s="221"/>
      <c r="CV45" s="222"/>
      <c r="CW45" s="222"/>
      <c r="CX45" s="222"/>
      <c r="CY45" s="222"/>
      <c r="CZ45" s="222"/>
      <c r="DA45" s="222"/>
      <c r="DB45" s="219"/>
      <c r="DC45" s="220"/>
      <c r="DD45" s="220"/>
      <c r="DE45" s="220"/>
      <c r="DF45" s="221"/>
      <c r="DI45" s="166"/>
      <c r="DM45" s="170"/>
      <c r="DT45" s="166"/>
      <c r="DY45" s="170"/>
      <c r="DZ45" s="170"/>
    </row>
    <row r="46" spans="3:130" ht="4.5" customHeight="1" x14ac:dyDescent="0.2">
      <c r="C46" s="156"/>
      <c r="D46" s="1873"/>
      <c r="E46" s="1873"/>
      <c r="F46" s="1873"/>
      <c r="G46" s="1873"/>
      <c r="H46" s="1873"/>
      <c r="I46" s="1873"/>
      <c r="J46" s="1873"/>
      <c r="K46" s="1873"/>
      <c r="L46" s="1873"/>
      <c r="M46" s="1873"/>
      <c r="N46" s="1873"/>
      <c r="O46" s="1873"/>
      <c r="P46" s="1873"/>
      <c r="Q46" s="1873"/>
      <c r="R46" s="1873"/>
      <c r="S46" s="1873"/>
      <c r="T46" s="1873"/>
      <c r="U46" s="1873"/>
      <c r="V46" s="165"/>
      <c r="W46" s="1991" t="s">
        <v>27</v>
      </c>
      <c r="X46" s="1879"/>
      <c r="Y46" s="1879"/>
      <c r="Z46" s="1879"/>
      <c r="AA46" s="1879"/>
      <c r="AB46" s="1879"/>
      <c r="AC46" s="1879"/>
      <c r="AD46" s="1879"/>
      <c r="AE46" s="1879"/>
      <c r="AF46" s="1879"/>
      <c r="AG46" s="1879"/>
      <c r="AH46" s="1879"/>
      <c r="AI46" s="1879"/>
      <c r="AJ46" s="1879"/>
      <c r="AK46" s="1879"/>
      <c r="AL46" s="1880" t="str">
        <f>CONCATENATE("*",INDEX('LŠZ P'!A$2:AP$2002,W39,17))</f>
        <v>*19490</v>
      </c>
      <c r="AM46" s="1881"/>
      <c r="AN46" s="1881"/>
      <c r="AO46" s="1882"/>
      <c r="AP46" s="156"/>
      <c r="AQ46" s="157"/>
      <c r="AR46" s="157"/>
      <c r="AS46" s="157"/>
      <c r="AT46" s="157"/>
      <c r="AU46" s="156"/>
      <c r="AV46" s="1873"/>
      <c r="AW46" s="1873"/>
      <c r="AX46" s="1873"/>
      <c r="AY46" s="1873"/>
      <c r="AZ46" s="1873"/>
      <c r="BA46" s="1873"/>
      <c r="BB46" s="1873"/>
      <c r="BC46" s="1873"/>
      <c r="BD46" s="1873"/>
      <c r="BE46" s="1873"/>
      <c r="BF46" s="1873"/>
      <c r="BG46" s="1873"/>
      <c r="BH46" s="1873"/>
      <c r="BI46" s="1873"/>
      <c r="BJ46" s="1873"/>
      <c r="BK46" s="1873"/>
      <c r="BL46" s="1873"/>
      <c r="BM46" s="1873"/>
      <c r="BN46" s="218"/>
      <c r="BO46" s="1991" t="s">
        <v>27</v>
      </c>
      <c r="BP46" s="1879"/>
      <c r="BQ46" s="1879"/>
      <c r="BR46" s="1879"/>
      <c r="BS46" s="1879"/>
      <c r="BT46" s="1879"/>
      <c r="BU46" s="1879"/>
      <c r="BV46" s="1879"/>
      <c r="BW46" s="1879"/>
      <c r="BX46" s="1879"/>
      <c r="BY46" s="1879"/>
      <c r="BZ46" s="1879"/>
      <c r="CA46" s="1879"/>
      <c r="CB46" s="1879"/>
      <c r="CC46" s="1879"/>
      <c r="CD46" s="1880" t="str">
        <f>CONCATENATE("*",INDEX('LŠZ P'!A$2:AP$2002,W39,17),"/P")</f>
        <v>*19490/P</v>
      </c>
      <c r="CE46" s="1881"/>
      <c r="CF46" s="1881"/>
      <c r="CG46" s="1882"/>
      <c r="CP46" s="166"/>
      <c r="CQ46" s="166"/>
      <c r="CU46" s="170"/>
      <c r="DB46" s="166"/>
      <c r="DF46" s="170"/>
      <c r="DI46" s="166"/>
      <c r="DM46" s="170"/>
      <c r="DT46" s="166"/>
      <c r="DY46" s="170"/>
      <c r="DZ46" s="170"/>
    </row>
    <row r="47" spans="3:130" ht="4.5" customHeight="1" x14ac:dyDescent="0.2">
      <c r="C47" s="156"/>
      <c r="D47" s="1873"/>
      <c r="E47" s="1873"/>
      <c r="F47" s="1873"/>
      <c r="G47" s="1873"/>
      <c r="H47" s="1873"/>
      <c r="I47" s="1873"/>
      <c r="J47" s="1873"/>
      <c r="K47" s="1873"/>
      <c r="L47" s="1873"/>
      <c r="M47" s="1873"/>
      <c r="N47" s="1873"/>
      <c r="O47" s="1873"/>
      <c r="P47" s="1873"/>
      <c r="Q47" s="1873"/>
      <c r="R47" s="1873"/>
      <c r="S47" s="1873"/>
      <c r="T47" s="1873"/>
      <c r="U47" s="1873"/>
      <c r="V47" s="165"/>
      <c r="W47" s="1993"/>
      <c r="X47" s="1879"/>
      <c r="Y47" s="1879"/>
      <c r="Z47" s="1879"/>
      <c r="AA47" s="1879"/>
      <c r="AB47" s="1879"/>
      <c r="AC47" s="1879"/>
      <c r="AD47" s="1879"/>
      <c r="AE47" s="1879"/>
      <c r="AF47" s="1879"/>
      <c r="AG47" s="1879"/>
      <c r="AH47" s="1879"/>
      <c r="AI47" s="1879"/>
      <c r="AJ47" s="1879"/>
      <c r="AK47" s="1879"/>
      <c r="AL47" s="1881"/>
      <c r="AM47" s="1881"/>
      <c r="AN47" s="1881"/>
      <c r="AO47" s="1882"/>
      <c r="AP47" s="156"/>
      <c r="AQ47" s="157"/>
      <c r="AR47" s="157"/>
      <c r="AS47" s="157"/>
      <c r="AT47" s="157"/>
      <c r="AU47" s="156"/>
      <c r="AV47" s="1873"/>
      <c r="AW47" s="1873"/>
      <c r="AX47" s="1873"/>
      <c r="AY47" s="1873"/>
      <c r="AZ47" s="1873"/>
      <c r="BA47" s="1873"/>
      <c r="BB47" s="1873"/>
      <c r="BC47" s="1873"/>
      <c r="BD47" s="1873"/>
      <c r="BE47" s="1873"/>
      <c r="BF47" s="1873"/>
      <c r="BG47" s="1873"/>
      <c r="BH47" s="1873"/>
      <c r="BI47" s="1873"/>
      <c r="BJ47" s="1873"/>
      <c r="BK47" s="1873"/>
      <c r="BL47" s="1873"/>
      <c r="BM47" s="1873"/>
      <c r="BN47" s="218"/>
      <c r="BO47" s="1993"/>
      <c r="BP47" s="1879"/>
      <c r="BQ47" s="1879"/>
      <c r="BR47" s="1879"/>
      <c r="BS47" s="1879"/>
      <c r="BT47" s="1879"/>
      <c r="BU47" s="1879"/>
      <c r="BV47" s="1879"/>
      <c r="BW47" s="1879"/>
      <c r="BX47" s="1879"/>
      <c r="BY47" s="1879"/>
      <c r="BZ47" s="1879"/>
      <c r="CA47" s="1879"/>
      <c r="CB47" s="1879"/>
      <c r="CC47" s="1879"/>
      <c r="CD47" s="1881"/>
      <c r="CE47" s="1881"/>
      <c r="CF47" s="1881"/>
      <c r="CG47" s="1882"/>
      <c r="CP47" s="166"/>
      <c r="CQ47" s="166"/>
      <c r="CU47" s="170"/>
      <c r="DB47" s="166"/>
      <c r="DF47" s="170"/>
      <c r="DI47" s="166"/>
      <c r="DM47" s="170"/>
      <c r="DT47" s="166"/>
      <c r="DY47" s="170"/>
      <c r="DZ47" s="170"/>
    </row>
    <row r="48" spans="3:130" ht="3.75" customHeight="1" x14ac:dyDescent="0.2">
      <c r="C48" s="156"/>
      <c r="D48" s="1995" t="s">
        <v>383</v>
      </c>
      <c r="E48" s="1997"/>
      <c r="F48" s="1997"/>
      <c r="G48" s="1997"/>
      <c r="H48" s="1997"/>
      <c r="I48" s="1997"/>
      <c r="J48" s="1997"/>
      <c r="K48" s="1997"/>
      <c r="L48" s="1997"/>
      <c r="M48" s="1997"/>
      <c r="N48" s="1997"/>
      <c r="O48" s="1997"/>
      <c r="P48" s="1997"/>
      <c r="R48" s="2149" t="str">
        <f>INDEX('LŠZ P'!A$2:AP$2002,W39,28)</f>
        <v>EN-B</v>
      </c>
      <c r="S48" s="2150"/>
      <c r="T48" s="2150"/>
      <c r="U48" s="2151"/>
      <c r="V48" s="165"/>
      <c r="W48" s="166"/>
      <c r="X48" s="1811" t="s">
        <v>2286</v>
      </c>
      <c r="Y48" s="1811"/>
      <c r="Z48" s="1811"/>
      <c r="AA48" s="1811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881"/>
      <c r="AM48" s="1881"/>
      <c r="AN48" s="1881"/>
      <c r="AO48" s="1882"/>
      <c r="AP48" s="156"/>
      <c r="AQ48" s="157"/>
      <c r="AR48" s="157"/>
      <c r="AS48" s="157"/>
      <c r="AT48" s="157"/>
      <c r="AU48" s="156"/>
      <c r="AV48" s="1702" t="s">
        <v>382</v>
      </c>
      <c r="AW48" s="1883"/>
      <c r="AX48" s="1883"/>
      <c r="AY48" s="1883"/>
      <c r="AZ48" s="1883"/>
      <c r="BA48" s="1883"/>
      <c r="BB48" s="1883"/>
      <c r="BC48" s="1883"/>
      <c r="BD48" s="1883"/>
      <c r="BE48" s="1883"/>
      <c r="BF48" s="1883"/>
      <c r="BG48" s="1883"/>
      <c r="BH48" s="1883"/>
      <c r="BJ48" s="1884" t="s">
        <v>994</v>
      </c>
      <c r="BK48" s="1852"/>
      <c r="BL48" s="1852"/>
      <c r="BM48" s="1853"/>
      <c r="BN48" s="223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881"/>
      <c r="CE48" s="1881"/>
      <c r="CF48" s="1881"/>
      <c r="CG48" s="1882"/>
      <c r="CP48" s="166"/>
      <c r="CQ48" s="166"/>
      <c r="CU48" s="170"/>
      <c r="DB48" s="166"/>
      <c r="DF48" s="170"/>
      <c r="DI48" s="166"/>
      <c r="DM48" s="170"/>
      <c r="DT48" s="166"/>
      <c r="DY48" s="170"/>
      <c r="DZ48" s="170"/>
    </row>
    <row r="49" spans="3:130" ht="3.75" customHeight="1" x14ac:dyDescent="0.2">
      <c r="C49" s="156"/>
      <c r="D49" s="1997"/>
      <c r="E49" s="1997"/>
      <c r="F49" s="1997"/>
      <c r="G49" s="1997"/>
      <c r="H49" s="1997"/>
      <c r="I49" s="1997"/>
      <c r="J49" s="1997"/>
      <c r="K49" s="1997"/>
      <c r="L49" s="1997"/>
      <c r="M49" s="1997"/>
      <c r="N49" s="1997"/>
      <c r="O49" s="1997"/>
      <c r="P49" s="1997"/>
      <c r="Q49" s="180"/>
      <c r="R49" s="2152"/>
      <c r="S49" s="2153"/>
      <c r="T49" s="2153"/>
      <c r="U49" s="2154"/>
      <c r="V49" s="165"/>
      <c r="W49" s="166"/>
      <c r="X49" s="1811"/>
      <c r="Y49" s="1811"/>
      <c r="Z49" s="1811"/>
      <c r="AA49" s="181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70"/>
      <c r="AP49" s="156"/>
      <c r="AQ49" s="157"/>
      <c r="AR49" s="157"/>
      <c r="AS49" s="157"/>
      <c r="AT49" s="157"/>
      <c r="AU49" s="156"/>
      <c r="AV49" s="1883"/>
      <c r="AW49" s="1883"/>
      <c r="AX49" s="1883"/>
      <c r="AY49" s="1883"/>
      <c r="AZ49" s="1883"/>
      <c r="BA49" s="1883"/>
      <c r="BB49" s="1883"/>
      <c r="BC49" s="1883"/>
      <c r="BD49" s="1883"/>
      <c r="BE49" s="1883"/>
      <c r="BF49" s="1883"/>
      <c r="BG49" s="1883"/>
      <c r="BH49" s="1883"/>
      <c r="BI49" s="180"/>
      <c r="BJ49" s="1854"/>
      <c r="BK49" s="1885"/>
      <c r="BL49" s="1885"/>
      <c r="BM49" s="1856"/>
      <c r="BN49" s="223"/>
      <c r="BO49" s="157"/>
      <c r="BP49" s="224"/>
      <c r="BQ49" s="224"/>
      <c r="BR49" s="224"/>
      <c r="BS49" s="224"/>
      <c r="BT49" s="224"/>
      <c r="BU49" s="224"/>
      <c r="BV49" s="224"/>
      <c r="BW49" s="224"/>
      <c r="BX49" s="224"/>
      <c r="BY49" s="224"/>
      <c r="BZ49" s="224"/>
      <c r="CA49" s="224"/>
      <c r="CB49" s="224"/>
      <c r="CC49" s="224"/>
      <c r="CD49" s="224"/>
      <c r="CE49" s="189"/>
      <c r="CF49" s="189"/>
      <c r="CG49" s="165"/>
      <c r="CP49" s="166"/>
      <c r="CQ49" s="166"/>
      <c r="CU49" s="170"/>
      <c r="DB49" s="166"/>
      <c r="DF49" s="170"/>
      <c r="DI49" s="166"/>
      <c r="DM49" s="170"/>
      <c r="DT49" s="166"/>
      <c r="DY49" s="170"/>
      <c r="DZ49" s="170"/>
    </row>
    <row r="50" spans="3:130" ht="4.5" customHeight="1" x14ac:dyDescent="0.2">
      <c r="C50" s="156"/>
      <c r="D50" s="1702" t="s">
        <v>1078</v>
      </c>
      <c r="E50" s="1702"/>
      <c r="F50" s="1702"/>
      <c r="G50" s="1702"/>
      <c r="H50" s="1702"/>
      <c r="I50" s="1702"/>
      <c r="J50" s="1702"/>
      <c r="K50" s="1702"/>
      <c r="L50" s="1886" t="str">
        <f>CONCATENATE("O-PG / RPF,L ",INDEX('LŠZ P'!A$2:AP2002,W39,38))</f>
        <v>O-PG / RPF,L 1</v>
      </c>
      <c r="M50" s="1887"/>
      <c r="N50" s="1887"/>
      <c r="O50" s="1887"/>
      <c r="P50" s="1888"/>
      <c r="Q50" s="187"/>
      <c r="R50" s="2152"/>
      <c r="S50" s="2153"/>
      <c r="T50" s="2153"/>
      <c r="U50" s="2154"/>
      <c r="V50" s="165"/>
      <c r="W50" s="156"/>
      <c r="X50" s="1955" t="s">
        <v>1715</v>
      </c>
      <c r="Y50" s="2000"/>
      <c r="Z50" s="2000"/>
      <c r="AA50" s="2000"/>
      <c r="AB50" s="2000"/>
      <c r="AC50" s="2000"/>
      <c r="AD50" s="2000"/>
      <c r="AE50" s="2000"/>
      <c r="AF50" s="2000"/>
      <c r="AG50" s="2000"/>
      <c r="AH50" s="2000"/>
      <c r="AI50" s="2000"/>
      <c r="AJ50" s="2000"/>
      <c r="AK50" s="2000"/>
      <c r="AL50" s="2000"/>
      <c r="AM50" s="2000"/>
      <c r="AN50" s="2001"/>
      <c r="AO50" s="165"/>
      <c r="AP50" s="156"/>
      <c r="AQ50" s="157"/>
      <c r="AR50" s="157"/>
      <c r="AS50" s="157"/>
      <c r="AT50" s="157"/>
      <c r="AU50" s="156"/>
      <c r="AV50" s="1702" t="s">
        <v>1078</v>
      </c>
      <c r="AW50" s="1702"/>
      <c r="AX50" s="1702"/>
      <c r="AY50" s="1702"/>
      <c r="AZ50" s="1702"/>
      <c r="BA50" s="1702"/>
      <c r="BB50" s="1702"/>
      <c r="BC50" s="1702"/>
      <c r="BD50" s="1886" t="str">
        <f>CONCATENATE("RPF,L ",INDEX('LŠZ P'!A$2:AP2002,W39,38))</f>
        <v>RPF,L 1</v>
      </c>
      <c r="BE50" s="1887"/>
      <c r="BF50" s="1887"/>
      <c r="BG50" s="1887"/>
      <c r="BH50" s="1888"/>
      <c r="BI50" s="187"/>
      <c r="BJ50" s="1854"/>
      <c r="BK50" s="1885"/>
      <c r="BL50" s="1885"/>
      <c r="BM50" s="1856"/>
      <c r="BN50" s="223"/>
      <c r="BO50" s="157"/>
      <c r="BP50" s="1811" t="s">
        <v>2286</v>
      </c>
      <c r="BQ50" s="1811"/>
      <c r="BR50" s="1811"/>
      <c r="BS50" s="1811"/>
      <c r="BT50" s="1812" t="s">
        <v>964</v>
      </c>
      <c r="BU50" s="1813"/>
      <c r="BV50" s="1813"/>
      <c r="BW50" s="1813"/>
      <c r="BX50" s="1813"/>
      <c r="BY50" s="1813"/>
      <c r="BZ50" s="1813"/>
      <c r="CA50" s="1813"/>
      <c r="CB50" s="1813"/>
      <c r="CC50" s="1813"/>
      <c r="CD50" s="1813"/>
      <c r="CE50" s="1813"/>
      <c r="CF50" s="1814"/>
      <c r="CG50" s="165"/>
      <c r="CP50" s="166"/>
      <c r="CQ50" s="166"/>
      <c r="CU50" s="170"/>
      <c r="DB50" s="166"/>
      <c r="DF50" s="170"/>
      <c r="DI50" s="166"/>
      <c r="DM50" s="170"/>
      <c r="DT50" s="166"/>
      <c r="DY50" s="170"/>
      <c r="DZ50" s="170"/>
    </row>
    <row r="51" spans="3:130" ht="4.5" customHeight="1" x14ac:dyDescent="0.2">
      <c r="C51" s="156"/>
      <c r="D51" s="1702"/>
      <c r="E51" s="1702"/>
      <c r="F51" s="1702"/>
      <c r="G51" s="1702"/>
      <c r="H51" s="1702"/>
      <c r="I51" s="1702"/>
      <c r="J51" s="1702"/>
      <c r="K51" s="1702"/>
      <c r="L51" s="1889"/>
      <c r="M51" s="1890"/>
      <c r="N51" s="1890"/>
      <c r="O51" s="1890"/>
      <c r="P51" s="1891"/>
      <c r="Q51" s="187"/>
      <c r="R51" s="2155"/>
      <c r="S51" s="2156"/>
      <c r="T51" s="2156"/>
      <c r="U51" s="2157"/>
      <c r="V51" s="165"/>
      <c r="W51" s="156"/>
      <c r="X51" s="2002"/>
      <c r="Y51" s="2003"/>
      <c r="Z51" s="2003"/>
      <c r="AA51" s="2003"/>
      <c r="AB51" s="2003"/>
      <c r="AC51" s="2003"/>
      <c r="AD51" s="2003"/>
      <c r="AE51" s="2003"/>
      <c r="AF51" s="2003"/>
      <c r="AG51" s="2003"/>
      <c r="AH51" s="2003"/>
      <c r="AI51" s="2003"/>
      <c r="AJ51" s="2003"/>
      <c r="AK51" s="2003"/>
      <c r="AL51" s="2003"/>
      <c r="AM51" s="2003"/>
      <c r="AN51" s="2004"/>
      <c r="AO51" s="165"/>
      <c r="AP51" s="156"/>
      <c r="AQ51" s="157"/>
      <c r="AR51" s="157"/>
      <c r="AS51" s="157"/>
      <c r="AT51" s="157"/>
      <c r="AU51" s="156"/>
      <c r="AV51" s="1702"/>
      <c r="AW51" s="1702"/>
      <c r="AX51" s="1702"/>
      <c r="AY51" s="1702"/>
      <c r="AZ51" s="1702"/>
      <c r="BA51" s="1702"/>
      <c r="BB51" s="1702"/>
      <c r="BC51" s="1702"/>
      <c r="BD51" s="1889"/>
      <c r="BE51" s="1890"/>
      <c r="BF51" s="1890"/>
      <c r="BG51" s="1890"/>
      <c r="BH51" s="1891"/>
      <c r="BI51" s="187"/>
      <c r="BJ51" s="1857"/>
      <c r="BK51" s="1858"/>
      <c r="BL51" s="1858"/>
      <c r="BM51" s="1859"/>
      <c r="BN51" s="223"/>
      <c r="BO51" s="157"/>
      <c r="BP51" s="1811"/>
      <c r="BQ51" s="1811"/>
      <c r="BR51" s="1811"/>
      <c r="BS51" s="1811"/>
      <c r="BT51" s="1815"/>
      <c r="BU51" s="1816"/>
      <c r="BV51" s="1816"/>
      <c r="BW51" s="1816"/>
      <c r="BX51" s="1816"/>
      <c r="BY51" s="1816"/>
      <c r="BZ51" s="1816"/>
      <c r="CA51" s="1816"/>
      <c r="CB51" s="1816"/>
      <c r="CC51" s="1816"/>
      <c r="CD51" s="1816"/>
      <c r="CE51" s="1816"/>
      <c r="CF51" s="1817"/>
      <c r="CG51" s="165"/>
      <c r="CP51" s="166"/>
      <c r="CQ51" s="166"/>
      <c r="CU51" s="170"/>
      <c r="DB51" s="166"/>
      <c r="DF51" s="170"/>
      <c r="DI51" s="166"/>
      <c r="DM51" s="170"/>
      <c r="DT51" s="166"/>
      <c r="DY51" s="170"/>
      <c r="DZ51" s="170"/>
    </row>
    <row r="52" spans="3:130" ht="4.5" customHeight="1" x14ac:dyDescent="0.2">
      <c r="C52" s="156"/>
      <c r="D52" s="1818" t="s">
        <v>6044</v>
      </c>
      <c r="E52" s="1819"/>
      <c r="F52" s="1819"/>
      <c r="G52" s="1819"/>
      <c r="H52" s="1819"/>
      <c r="I52" s="1819"/>
      <c r="J52" s="1819"/>
      <c r="K52" s="1819"/>
      <c r="L52" s="1819"/>
      <c r="M52" s="1819"/>
      <c r="N52" s="1819"/>
      <c r="O52" s="1819"/>
      <c r="P52" s="1819"/>
      <c r="Q52" s="1819"/>
      <c r="R52" s="1819"/>
      <c r="S52" s="1819"/>
      <c r="T52" s="1819"/>
      <c r="U52" s="1820"/>
      <c r="V52" s="165"/>
      <c r="W52" s="156"/>
      <c r="X52" s="189"/>
      <c r="Y52" s="189"/>
      <c r="Z52" s="189"/>
      <c r="AA52" s="189"/>
      <c r="AB52" s="2010" t="str">
        <f>CONCATENATE(INDEX('LŠZ P'!A$2:AP$2002,W39,3)," (",INDEX('LŠZ P'!A$2:AP$2002,W39,9),")")</f>
        <v>DISCOVERY 5 L (SKYCOUNTRY)</v>
      </c>
      <c r="AC52" s="2011"/>
      <c r="AD52" s="2011"/>
      <c r="AE52" s="2011"/>
      <c r="AF52" s="2011"/>
      <c r="AG52" s="2011"/>
      <c r="AH52" s="2011"/>
      <c r="AI52" s="2011"/>
      <c r="AJ52" s="2011"/>
      <c r="AK52" s="2011"/>
      <c r="AL52" s="2011"/>
      <c r="AM52" s="2011"/>
      <c r="AN52" s="2012"/>
      <c r="AO52" s="190"/>
      <c r="AP52" s="157"/>
      <c r="AQ52" s="157"/>
      <c r="AR52" s="157"/>
      <c r="AS52" s="157"/>
      <c r="AT52" s="157"/>
      <c r="AU52" s="156"/>
      <c r="AV52" s="1818" t="s">
        <v>6044</v>
      </c>
      <c r="AW52" s="1819"/>
      <c r="AX52" s="1819"/>
      <c r="AY52" s="1819"/>
      <c r="AZ52" s="1819"/>
      <c r="BA52" s="1819"/>
      <c r="BB52" s="1819"/>
      <c r="BC52" s="1819"/>
      <c r="BD52" s="1819"/>
      <c r="BE52" s="1819"/>
      <c r="BF52" s="1819"/>
      <c r="BG52" s="1819"/>
      <c r="BH52" s="1819"/>
      <c r="BI52" s="1819"/>
      <c r="BJ52" s="1819"/>
      <c r="BK52" s="1819"/>
      <c r="BL52" s="1819"/>
      <c r="BM52" s="1820"/>
      <c r="BN52" s="225"/>
      <c r="BO52" s="157"/>
      <c r="BP52" s="189"/>
      <c r="BQ52" s="189"/>
      <c r="BR52" s="189"/>
      <c r="BS52" s="189"/>
      <c r="BT52" s="1242" t="str">
        <f>CONCATENATE(INDEX('LŠZ P'!A$2:AP$2002,W39,4)," (",INDEX('LŠZ P'!A$2:AP$2002,W39,10),")")</f>
        <v>SPIN F180 FS (SPIN PARAMOTORS)</v>
      </c>
      <c r="BU52" s="1243"/>
      <c r="BV52" s="1243"/>
      <c r="BW52" s="1243"/>
      <c r="BX52" s="1243"/>
      <c r="BY52" s="1243"/>
      <c r="BZ52" s="1243"/>
      <c r="CA52" s="1243"/>
      <c r="CB52" s="1243"/>
      <c r="CC52" s="1243"/>
      <c r="CD52" s="1243"/>
      <c r="CE52" s="1243"/>
      <c r="CF52" s="1244"/>
      <c r="CG52" s="165"/>
      <c r="CP52" s="166"/>
      <c r="CQ52" s="166"/>
      <c r="CU52" s="170"/>
      <c r="DB52" s="166"/>
      <c r="DF52" s="170"/>
      <c r="DI52" s="166"/>
      <c r="DM52" s="170"/>
      <c r="DT52" s="166"/>
      <c r="DY52" s="170"/>
      <c r="DZ52" s="170"/>
    </row>
    <row r="53" spans="3:130" ht="4.5" customHeight="1" x14ac:dyDescent="0.2">
      <c r="C53" s="156"/>
      <c r="D53" s="1821"/>
      <c r="E53" s="1822"/>
      <c r="F53" s="1822"/>
      <c r="G53" s="1822"/>
      <c r="H53" s="1822"/>
      <c r="I53" s="1822"/>
      <c r="J53" s="1822"/>
      <c r="K53" s="1822"/>
      <c r="L53" s="1822"/>
      <c r="M53" s="1822"/>
      <c r="N53" s="1822"/>
      <c r="O53" s="1822"/>
      <c r="P53" s="1822"/>
      <c r="Q53" s="1822"/>
      <c r="R53" s="1822"/>
      <c r="S53" s="1822"/>
      <c r="T53" s="1822"/>
      <c r="U53" s="1823"/>
      <c r="V53" s="165"/>
      <c r="W53" s="156"/>
      <c r="X53" s="1702" t="s">
        <v>903</v>
      </c>
      <c r="Y53" s="1702"/>
      <c r="Z53" s="1702"/>
      <c r="AA53" s="1702"/>
      <c r="AB53" s="1242"/>
      <c r="AC53" s="1243"/>
      <c r="AD53" s="1243"/>
      <c r="AE53" s="1243"/>
      <c r="AF53" s="1243"/>
      <c r="AG53" s="1243"/>
      <c r="AH53" s="1243"/>
      <c r="AI53" s="1243"/>
      <c r="AJ53" s="1243"/>
      <c r="AK53" s="1243"/>
      <c r="AL53" s="1243"/>
      <c r="AM53" s="1243"/>
      <c r="AN53" s="1244"/>
      <c r="AO53" s="165"/>
      <c r="AP53" s="157"/>
      <c r="AQ53" s="157"/>
      <c r="AR53" s="157"/>
      <c r="AS53" s="157"/>
      <c r="AT53" s="157"/>
      <c r="AU53" s="156"/>
      <c r="AV53" s="1821"/>
      <c r="AW53" s="1822"/>
      <c r="AX53" s="1822"/>
      <c r="AY53" s="1822"/>
      <c r="AZ53" s="1822"/>
      <c r="BA53" s="1822"/>
      <c r="BB53" s="1822"/>
      <c r="BC53" s="1822"/>
      <c r="BD53" s="1822"/>
      <c r="BE53" s="1822"/>
      <c r="BF53" s="1822"/>
      <c r="BG53" s="1822"/>
      <c r="BH53" s="1822"/>
      <c r="BI53" s="1822"/>
      <c r="BJ53" s="1822"/>
      <c r="BK53" s="1822"/>
      <c r="BL53" s="1822"/>
      <c r="BM53" s="1823"/>
      <c r="BN53" s="170"/>
      <c r="BO53" s="157"/>
      <c r="BP53" s="1702" t="s">
        <v>903</v>
      </c>
      <c r="BQ53" s="1702"/>
      <c r="BR53" s="1702"/>
      <c r="BS53" s="1702"/>
      <c r="BT53" s="1242"/>
      <c r="BU53" s="1243"/>
      <c r="BV53" s="1243"/>
      <c r="BW53" s="1243"/>
      <c r="BX53" s="1243"/>
      <c r="BY53" s="1243"/>
      <c r="BZ53" s="1243"/>
      <c r="CA53" s="1243"/>
      <c r="CB53" s="1243"/>
      <c r="CC53" s="1243"/>
      <c r="CD53" s="1243"/>
      <c r="CE53" s="1243"/>
      <c r="CF53" s="1244"/>
      <c r="CG53" s="165"/>
      <c r="CP53" s="166"/>
      <c r="CQ53" s="166"/>
      <c r="CU53" s="170"/>
      <c r="DB53" s="166"/>
      <c r="DF53" s="170"/>
      <c r="DI53" s="166"/>
      <c r="DM53" s="170"/>
      <c r="DT53" s="166"/>
      <c r="DY53" s="170"/>
      <c r="DZ53" s="170"/>
    </row>
    <row r="54" spans="3:130" ht="4.5" customHeight="1" x14ac:dyDescent="0.2">
      <c r="C54" s="156"/>
      <c r="D54" s="1821"/>
      <c r="E54" s="1822"/>
      <c r="F54" s="1822"/>
      <c r="G54" s="1822"/>
      <c r="H54" s="1822"/>
      <c r="I54" s="1822"/>
      <c r="J54" s="1822"/>
      <c r="K54" s="1822"/>
      <c r="L54" s="1822"/>
      <c r="M54" s="1822"/>
      <c r="N54" s="1822"/>
      <c r="O54" s="1822"/>
      <c r="P54" s="1822"/>
      <c r="Q54" s="1822"/>
      <c r="R54" s="1822"/>
      <c r="S54" s="1822"/>
      <c r="T54" s="1822"/>
      <c r="U54" s="1823"/>
      <c r="V54" s="165"/>
      <c r="W54" s="156"/>
      <c r="X54" s="1702"/>
      <c r="Y54" s="1702"/>
      <c r="Z54" s="1702"/>
      <c r="AA54" s="1702"/>
      <c r="AB54" s="1242"/>
      <c r="AC54" s="1243"/>
      <c r="AD54" s="1243"/>
      <c r="AE54" s="1243"/>
      <c r="AF54" s="1243"/>
      <c r="AG54" s="1243"/>
      <c r="AH54" s="1243"/>
      <c r="AI54" s="1243"/>
      <c r="AJ54" s="1243"/>
      <c r="AK54" s="1243"/>
      <c r="AL54" s="1243"/>
      <c r="AM54" s="1243"/>
      <c r="AN54" s="1244"/>
      <c r="AO54" s="165"/>
      <c r="AP54" s="157"/>
      <c r="AQ54" s="157"/>
      <c r="AR54" s="157"/>
      <c r="AS54" s="157"/>
      <c r="AT54" s="157"/>
      <c r="AU54" s="156"/>
      <c r="AV54" s="1821"/>
      <c r="AW54" s="1822"/>
      <c r="AX54" s="1822"/>
      <c r="AY54" s="1822"/>
      <c r="AZ54" s="1822"/>
      <c r="BA54" s="1822"/>
      <c r="BB54" s="1822"/>
      <c r="BC54" s="1822"/>
      <c r="BD54" s="1822"/>
      <c r="BE54" s="1822"/>
      <c r="BF54" s="1822"/>
      <c r="BG54" s="1822"/>
      <c r="BH54" s="1822"/>
      <c r="BI54" s="1822"/>
      <c r="BJ54" s="1822"/>
      <c r="BK54" s="1822"/>
      <c r="BL54" s="1822"/>
      <c r="BM54" s="1823"/>
      <c r="BN54" s="170"/>
      <c r="BO54" s="157"/>
      <c r="BP54" s="1702"/>
      <c r="BQ54" s="1702"/>
      <c r="BR54" s="1702"/>
      <c r="BS54" s="1702"/>
      <c r="BT54" s="1242"/>
      <c r="BU54" s="1243"/>
      <c r="BV54" s="1243"/>
      <c r="BW54" s="1243"/>
      <c r="BX54" s="1243"/>
      <c r="BY54" s="1243"/>
      <c r="BZ54" s="1243"/>
      <c r="CA54" s="1243"/>
      <c r="CB54" s="1243"/>
      <c r="CC54" s="1243"/>
      <c r="CD54" s="1243"/>
      <c r="CE54" s="1243"/>
      <c r="CF54" s="1244"/>
      <c r="CG54" s="165"/>
      <c r="CP54" s="166"/>
      <c r="CQ54" s="166"/>
      <c r="CU54" s="170"/>
      <c r="DB54" s="166"/>
      <c r="DF54" s="170"/>
      <c r="DI54" s="166"/>
      <c r="DM54" s="170"/>
      <c r="DT54" s="166"/>
      <c r="DY54" s="170"/>
      <c r="DZ54" s="170"/>
    </row>
    <row r="55" spans="3:130" ht="4.5" customHeight="1" x14ac:dyDescent="0.2">
      <c r="C55" s="156"/>
      <c r="D55" s="1821"/>
      <c r="E55" s="1822"/>
      <c r="F55" s="1822"/>
      <c r="G55" s="1822"/>
      <c r="H55" s="1822"/>
      <c r="I55" s="1822"/>
      <c r="J55" s="1822"/>
      <c r="K55" s="1822"/>
      <c r="L55" s="1822"/>
      <c r="M55" s="1822"/>
      <c r="N55" s="1822"/>
      <c r="O55" s="1822"/>
      <c r="P55" s="1822"/>
      <c r="Q55" s="1822"/>
      <c r="R55" s="1822"/>
      <c r="S55" s="1822"/>
      <c r="T55" s="1822"/>
      <c r="U55" s="1823"/>
      <c r="V55" s="165"/>
      <c r="W55" s="156"/>
      <c r="X55" s="189"/>
      <c r="Y55" s="189"/>
      <c r="Z55" s="189"/>
      <c r="AA55" s="189"/>
      <c r="AB55" s="1245"/>
      <c r="AC55" s="1246"/>
      <c r="AD55" s="1246"/>
      <c r="AE55" s="1246"/>
      <c r="AF55" s="1246"/>
      <c r="AG55" s="1246"/>
      <c r="AH55" s="1246"/>
      <c r="AI55" s="1246"/>
      <c r="AJ55" s="1246"/>
      <c r="AK55" s="1246"/>
      <c r="AL55" s="1246"/>
      <c r="AM55" s="1246"/>
      <c r="AN55" s="1247"/>
      <c r="AO55" s="165"/>
      <c r="AP55" s="157"/>
      <c r="AQ55" s="157"/>
      <c r="AR55" s="157"/>
      <c r="AS55" s="157"/>
      <c r="AT55" s="157"/>
      <c r="AU55" s="156"/>
      <c r="AV55" s="1821"/>
      <c r="AW55" s="1822"/>
      <c r="AX55" s="1822"/>
      <c r="AY55" s="1822"/>
      <c r="AZ55" s="1822"/>
      <c r="BA55" s="1822"/>
      <c r="BB55" s="1822"/>
      <c r="BC55" s="1822"/>
      <c r="BD55" s="1822"/>
      <c r="BE55" s="1822"/>
      <c r="BF55" s="1822"/>
      <c r="BG55" s="1822"/>
      <c r="BH55" s="1822"/>
      <c r="BI55" s="1822"/>
      <c r="BJ55" s="1822"/>
      <c r="BK55" s="1822"/>
      <c r="BL55" s="1822"/>
      <c r="BM55" s="1823"/>
      <c r="BN55" s="170"/>
      <c r="BO55" s="157"/>
      <c r="BP55" s="189"/>
      <c r="BQ55" s="189"/>
      <c r="BR55" s="189"/>
      <c r="BS55" s="189"/>
      <c r="BT55" s="1245"/>
      <c r="BU55" s="1246"/>
      <c r="BV55" s="1246"/>
      <c r="BW55" s="1246"/>
      <c r="BX55" s="1246"/>
      <c r="BY55" s="1246"/>
      <c r="BZ55" s="1246"/>
      <c r="CA55" s="1246"/>
      <c r="CB55" s="1246"/>
      <c r="CC55" s="1246"/>
      <c r="CD55" s="1246"/>
      <c r="CE55" s="1246"/>
      <c r="CF55" s="1247"/>
      <c r="CG55" s="165"/>
      <c r="CP55" s="166"/>
      <c r="CQ55" s="166"/>
      <c r="CU55" s="170"/>
      <c r="DB55" s="166"/>
      <c r="DF55" s="170"/>
      <c r="DI55" s="166"/>
      <c r="DM55" s="170"/>
      <c r="DT55" s="166"/>
      <c r="DY55" s="170"/>
      <c r="DZ55" s="170"/>
    </row>
    <row r="56" spans="3:130" ht="4.5" customHeight="1" x14ac:dyDescent="0.2">
      <c r="C56" s="156"/>
      <c r="D56" s="1821"/>
      <c r="E56" s="1822"/>
      <c r="F56" s="1822"/>
      <c r="G56" s="1822"/>
      <c r="H56" s="1822"/>
      <c r="I56" s="1822"/>
      <c r="J56" s="1822"/>
      <c r="K56" s="1822"/>
      <c r="L56" s="1822"/>
      <c r="M56" s="1822"/>
      <c r="N56" s="1822"/>
      <c r="O56" s="1822"/>
      <c r="P56" s="1822"/>
      <c r="Q56" s="1822"/>
      <c r="R56" s="1822"/>
      <c r="S56" s="1822"/>
      <c r="T56" s="1822"/>
      <c r="U56" s="1823"/>
      <c r="V56" s="165"/>
      <c r="W56" s="156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65"/>
      <c r="AP56" s="157"/>
      <c r="AQ56" s="157"/>
      <c r="AR56" s="157"/>
      <c r="AS56" s="157"/>
      <c r="AT56" s="157"/>
      <c r="AU56" s="156"/>
      <c r="AV56" s="1821"/>
      <c r="AW56" s="1822"/>
      <c r="AX56" s="1822"/>
      <c r="AY56" s="1822"/>
      <c r="AZ56" s="1822"/>
      <c r="BA56" s="1822"/>
      <c r="BB56" s="1822"/>
      <c r="BC56" s="1822"/>
      <c r="BD56" s="1822"/>
      <c r="BE56" s="1822"/>
      <c r="BF56" s="1822"/>
      <c r="BG56" s="1822"/>
      <c r="BH56" s="1822"/>
      <c r="BI56" s="1822"/>
      <c r="BJ56" s="1822"/>
      <c r="BK56" s="1822"/>
      <c r="BL56" s="1822"/>
      <c r="BM56" s="1823"/>
      <c r="BN56" s="170"/>
      <c r="BO56" s="157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65"/>
      <c r="CP56" s="166"/>
      <c r="CQ56" s="193"/>
      <c r="CR56" s="194"/>
      <c r="CS56" s="194"/>
      <c r="CT56" s="194"/>
      <c r="CU56" s="195"/>
      <c r="CV56" s="194"/>
      <c r="CW56" s="194"/>
      <c r="CX56" s="194"/>
      <c r="CY56" s="194"/>
      <c r="CZ56" s="194"/>
      <c r="DA56" s="194"/>
      <c r="DB56" s="193"/>
      <c r="DC56" s="194"/>
      <c r="DD56" s="194"/>
      <c r="DE56" s="194"/>
      <c r="DF56" s="195"/>
      <c r="DI56" s="193"/>
      <c r="DJ56" s="194"/>
      <c r="DK56" s="194"/>
      <c r="DL56" s="194"/>
      <c r="DM56" s="195"/>
      <c r="DN56" s="194"/>
      <c r="DO56" s="194"/>
      <c r="DP56" s="194"/>
      <c r="DQ56" s="194"/>
      <c r="DR56" s="194"/>
      <c r="DS56" s="194"/>
      <c r="DT56" s="193"/>
      <c r="DU56" s="194"/>
      <c r="DV56" s="194"/>
      <c r="DW56" s="194"/>
      <c r="DX56" s="194"/>
      <c r="DY56" s="195"/>
      <c r="DZ56" s="170"/>
    </row>
    <row r="57" spans="3:130" ht="4.5" customHeight="1" x14ac:dyDescent="0.2">
      <c r="C57" s="156"/>
      <c r="D57" s="1821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2"/>
      <c r="P57" s="1822"/>
      <c r="Q57" s="1822"/>
      <c r="R57" s="1822"/>
      <c r="S57" s="1822"/>
      <c r="T57" s="1822"/>
      <c r="U57" s="1823"/>
      <c r="V57" s="165"/>
      <c r="W57" s="156"/>
      <c r="X57" s="1702" t="s">
        <v>1981</v>
      </c>
      <c r="Y57" s="1702"/>
      <c r="Z57" s="1702"/>
      <c r="AA57" s="1702"/>
      <c r="AB57" s="1702"/>
      <c r="AC57" s="1702"/>
      <c r="AD57" s="1702"/>
      <c r="AE57" s="1833" t="str">
        <f>INDEX('LŠZ P'!A$2:AP$2002,W39,5)</f>
        <v>OM-P056</v>
      </c>
      <c r="AF57" s="1834"/>
      <c r="AG57" s="1834"/>
      <c r="AH57" s="1834"/>
      <c r="AI57" s="1834"/>
      <c r="AJ57" s="1834"/>
      <c r="AK57" s="1834"/>
      <c r="AL57" s="1834"/>
      <c r="AM57" s="1834"/>
      <c r="AN57" s="1835"/>
      <c r="AO57" s="165"/>
      <c r="AP57" s="157"/>
      <c r="AQ57" s="157"/>
      <c r="AR57" s="157"/>
      <c r="AS57" s="157"/>
      <c r="AT57" s="157"/>
      <c r="AU57" s="156"/>
      <c r="AV57" s="1821"/>
      <c r="AW57" s="1822"/>
      <c r="AX57" s="1822"/>
      <c r="AY57" s="1822"/>
      <c r="AZ57" s="1822"/>
      <c r="BA57" s="1822"/>
      <c r="BB57" s="1822"/>
      <c r="BC57" s="1822"/>
      <c r="BD57" s="1822"/>
      <c r="BE57" s="1822"/>
      <c r="BF57" s="1822"/>
      <c r="BG57" s="1822"/>
      <c r="BH57" s="1822"/>
      <c r="BI57" s="1822"/>
      <c r="BJ57" s="1822"/>
      <c r="BK57" s="1822"/>
      <c r="BL57" s="1822"/>
      <c r="BM57" s="1823"/>
      <c r="BN57" s="170"/>
      <c r="BO57" s="157"/>
      <c r="BP57" s="1702" t="s">
        <v>1981</v>
      </c>
      <c r="BQ57" s="1702"/>
      <c r="BR57" s="1702"/>
      <c r="BS57" s="1702"/>
      <c r="BT57" s="1702"/>
      <c r="BU57" s="1702"/>
      <c r="BV57" s="1702"/>
      <c r="BW57" s="1833">
        <f>INDEX('LŠZ P'!A$2:AP$2002,W39,6)</f>
        <v>0</v>
      </c>
      <c r="BX57" s="1834"/>
      <c r="BY57" s="1834"/>
      <c r="BZ57" s="1834"/>
      <c r="CA57" s="1834"/>
      <c r="CB57" s="1834"/>
      <c r="CC57" s="1834"/>
      <c r="CD57" s="1834"/>
      <c r="CE57" s="1834"/>
      <c r="CF57" s="1835"/>
      <c r="CG57" s="165"/>
      <c r="CP57" s="166"/>
      <c r="DZ57" s="170"/>
    </row>
    <row r="58" spans="3:130" ht="4.5" customHeight="1" x14ac:dyDescent="0.2">
      <c r="C58" s="156"/>
      <c r="D58" s="1821"/>
      <c r="E58" s="1822"/>
      <c r="F58" s="1822"/>
      <c r="G58" s="1822"/>
      <c r="H58" s="1822"/>
      <c r="I58" s="1822"/>
      <c r="J58" s="1822"/>
      <c r="K58" s="1822"/>
      <c r="L58" s="1822"/>
      <c r="M58" s="1822"/>
      <c r="N58" s="1822"/>
      <c r="O58" s="1822"/>
      <c r="P58" s="1822"/>
      <c r="Q58" s="1822"/>
      <c r="R58" s="1822"/>
      <c r="S58" s="1822"/>
      <c r="T58" s="1822"/>
      <c r="U58" s="1823"/>
      <c r="V58" s="165"/>
      <c r="W58" s="156"/>
      <c r="X58" s="1702"/>
      <c r="Y58" s="1702"/>
      <c r="Z58" s="1702"/>
      <c r="AA58" s="1702"/>
      <c r="AB58" s="1702"/>
      <c r="AC58" s="1702"/>
      <c r="AD58" s="1702"/>
      <c r="AE58" s="1836"/>
      <c r="AF58" s="1837"/>
      <c r="AG58" s="1837"/>
      <c r="AH58" s="1837"/>
      <c r="AI58" s="1837"/>
      <c r="AJ58" s="1837"/>
      <c r="AK58" s="1837"/>
      <c r="AL58" s="1837"/>
      <c r="AM58" s="1837"/>
      <c r="AN58" s="1838"/>
      <c r="AO58" s="165"/>
      <c r="AP58" s="157"/>
      <c r="AQ58" s="157"/>
      <c r="AR58" s="157"/>
      <c r="AS58" s="157"/>
      <c r="AT58" s="157"/>
      <c r="AU58" s="156"/>
      <c r="AV58" s="1821"/>
      <c r="AW58" s="1822"/>
      <c r="AX58" s="1822"/>
      <c r="AY58" s="1822"/>
      <c r="AZ58" s="1822"/>
      <c r="BA58" s="1822"/>
      <c r="BB58" s="1822"/>
      <c r="BC58" s="1822"/>
      <c r="BD58" s="1822"/>
      <c r="BE58" s="1822"/>
      <c r="BF58" s="1822"/>
      <c r="BG58" s="1822"/>
      <c r="BH58" s="1822"/>
      <c r="BI58" s="1822"/>
      <c r="BJ58" s="1822"/>
      <c r="BK58" s="1822"/>
      <c r="BL58" s="1822"/>
      <c r="BM58" s="1823"/>
      <c r="BN58" s="170"/>
      <c r="BO58" s="157"/>
      <c r="BP58" s="1702"/>
      <c r="BQ58" s="1702"/>
      <c r="BR58" s="1702"/>
      <c r="BS58" s="1702"/>
      <c r="BT58" s="1702"/>
      <c r="BU58" s="1702"/>
      <c r="BV58" s="1702"/>
      <c r="BW58" s="1836"/>
      <c r="BX58" s="1837"/>
      <c r="BY58" s="1837"/>
      <c r="BZ58" s="1837"/>
      <c r="CA58" s="1837"/>
      <c r="CB58" s="1837"/>
      <c r="CC58" s="1837"/>
      <c r="CD58" s="1837"/>
      <c r="CE58" s="1837"/>
      <c r="CF58" s="1838"/>
      <c r="CG58" s="165"/>
      <c r="CP58" s="166"/>
      <c r="CQ58" s="154"/>
      <c r="CR58" s="155"/>
      <c r="CS58" s="155"/>
      <c r="CT58" s="155"/>
      <c r="CU58" s="155"/>
      <c r="CV58" s="1428" t="s">
        <v>5592</v>
      </c>
      <c r="CW58" s="1429"/>
      <c r="CX58" s="1429"/>
      <c r="CY58" s="1429"/>
      <c r="CZ58" s="1429"/>
      <c r="DA58" s="1430"/>
      <c r="DB58" s="155"/>
      <c r="DC58" s="155"/>
      <c r="DD58" s="155"/>
      <c r="DE58" s="155"/>
      <c r="DF58" s="164"/>
      <c r="DI58" s="154"/>
      <c r="DJ58" s="155"/>
      <c r="DK58" s="155"/>
      <c r="DL58" s="155"/>
      <c r="DM58" s="155"/>
      <c r="DN58" s="1428" t="s">
        <v>5592</v>
      </c>
      <c r="DO58" s="1429"/>
      <c r="DP58" s="1429"/>
      <c r="DQ58" s="1429"/>
      <c r="DR58" s="1429"/>
      <c r="DS58" s="1430"/>
      <c r="DT58" s="154"/>
      <c r="DU58" s="155"/>
      <c r="DV58" s="155"/>
      <c r="DW58" s="155"/>
      <c r="DX58" s="155"/>
      <c r="DY58" s="196"/>
      <c r="DZ58" s="170"/>
    </row>
    <row r="59" spans="3:130" ht="4.5" customHeight="1" x14ac:dyDescent="0.2">
      <c r="C59" s="156"/>
      <c r="D59" s="1824"/>
      <c r="E59" s="1825"/>
      <c r="F59" s="1825"/>
      <c r="G59" s="1825"/>
      <c r="H59" s="1825"/>
      <c r="I59" s="1825"/>
      <c r="J59" s="1825"/>
      <c r="K59" s="1825"/>
      <c r="L59" s="1825"/>
      <c r="M59" s="1825"/>
      <c r="N59" s="1825"/>
      <c r="O59" s="1825"/>
      <c r="P59" s="1825"/>
      <c r="Q59" s="1825"/>
      <c r="R59" s="1825"/>
      <c r="S59" s="1825"/>
      <c r="T59" s="1825"/>
      <c r="U59" s="1826"/>
      <c r="V59" s="165"/>
      <c r="W59" s="156"/>
      <c r="X59" s="197"/>
      <c r="Y59" s="197"/>
      <c r="Z59" s="197"/>
      <c r="AA59" s="197"/>
      <c r="AB59" s="197"/>
      <c r="AC59" s="197"/>
      <c r="AD59" s="197"/>
      <c r="AE59" s="1836"/>
      <c r="AF59" s="1837"/>
      <c r="AG59" s="1837"/>
      <c r="AH59" s="1837"/>
      <c r="AI59" s="1837"/>
      <c r="AJ59" s="1837"/>
      <c r="AK59" s="1837"/>
      <c r="AL59" s="1837"/>
      <c r="AM59" s="1837"/>
      <c r="AN59" s="1838"/>
      <c r="AO59" s="165"/>
      <c r="AP59" s="157"/>
      <c r="AQ59" s="157"/>
      <c r="AR59" s="157"/>
      <c r="AS59" s="157"/>
      <c r="AT59" s="157"/>
      <c r="AU59" s="156"/>
      <c r="AV59" s="1824"/>
      <c r="AW59" s="1825"/>
      <c r="AX59" s="1825"/>
      <c r="AY59" s="1825"/>
      <c r="AZ59" s="1825"/>
      <c r="BA59" s="1825"/>
      <c r="BB59" s="1825"/>
      <c r="BC59" s="1825"/>
      <c r="BD59" s="1825"/>
      <c r="BE59" s="1825"/>
      <c r="BF59" s="1825"/>
      <c r="BG59" s="1825"/>
      <c r="BH59" s="1825"/>
      <c r="BI59" s="1825"/>
      <c r="BJ59" s="1825"/>
      <c r="BK59" s="1825"/>
      <c r="BL59" s="1825"/>
      <c r="BM59" s="1826"/>
      <c r="BN59" s="170"/>
      <c r="BO59" s="157"/>
      <c r="BP59" s="197"/>
      <c r="BQ59" s="197"/>
      <c r="BR59" s="197"/>
      <c r="BS59" s="197"/>
      <c r="BT59" s="197"/>
      <c r="BU59" s="197"/>
      <c r="BV59" s="197"/>
      <c r="BW59" s="1836"/>
      <c r="BX59" s="1837"/>
      <c r="BY59" s="1837"/>
      <c r="BZ59" s="1837"/>
      <c r="CA59" s="1837"/>
      <c r="CB59" s="1837"/>
      <c r="CC59" s="1837"/>
      <c r="CD59" s="1837"/>
      <c r="CE59" s="1837"/>
      <c r="CF59" s="1838"/>
      <c r="CG59" s="165"/>
      <c r="CP59" s="166"/>
      <c r="CQ59" s="171"/>
      <c r="CR59" s="172"/>
      <c r="CS59" s="172"/>
      <c r="CT59" s="172"/>
      <c r="CU59" s="172"/>
      <c r="CV59" s="1431"/>
      <c r="CW59" s="1432"/>
      <c r="CX59" s="1432"/>
      <c r="CY59" s="1432"/>
      <c r="CZ59" s="1432"/>
      <c r="DA59" s="1433"/>
      <c r="DB59" s="173"/>
      <c r="DC59" s="172"/>
      <c r="DD59" s="172"/>
      <c r="DE59" s="172"/>
      <c r="DF59" s="174"/>
      <c r="DI59" s="171"/>
      <c r="DJ59" s="172"/>
      <c r="DK59" s="172"/>
      <c r="DL59" s="172"/>
      <c r="DM59" s="172"/>
      <c r="DN59" s="1431"/>
      <c r="DO59" s="1432"/>
      <c r="DP59" s="1432"/>
      <c r="DQ59" s="1432"/>
      <c r="DR59" s="1432"/>
      <c r="DS59" s="1433"/>
      <c r="DT59" s="175"/>
      <c r="DU59" s="172"/>
      <c r="DV59" s="172"/>
      <c r="DW59" s="172"/>
      <c r="DX59" s="172"/>
      <c r="DY59" s="176"/>
      <c r="DZ59" s="170"/>
    </row>
    <row r="60" spans="3:130" ht="3" customHeight="1" x14ac:dyDescent="0.2">
      <c r="C60" s="156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65"/>
      <c r="W60" s="156"/>
      <c r="X60" s="1702" t="s">
        <v>1982</v>
      </c>
      <c r="Y60" s="1702"/>
      <c r="Z60" s="1702"/>
      <c r="AA60" s="1702"/>
      <c r="AB60" s="1702"/>
      <c r="AC60" s="1702"/>
      <c r="AD60" s="1702"/>
      <c r="AE60" s="1836"/>
      <c r="AF60" s="1837"/>
      <c r="AG60" s="1837"/>
      <c r="AH60" s="1837"/>
      <c r="AI60" s="1837"/>
      <c r="AJ60" s="1837"/>
      <c r="AK60" s="1837"/>
      <c r="AL60" s="1837"/>
      <c r="AM60" s="1837"/>
      <c r="AN60" s="1838"/>
      <c r="AO60" s="165"/>
      <c r="AP60" s="157"/>
      <c r="AQ60" s="157"/>
      <c r="AR60" s="157"/>
      <c r="AS60" s="157"/>
      <c r="AT60" s="157"/>
      <c r="AU60" s="156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226"/>
      <c r="BO60" s="157"/>
      <c r="BP60" s="1702" t="s">
        <v>1982</v>
      </c>
      <c r="BQ60" s="1702"/>
      <c r="BR60" s="1702"/>
      <c r="BS60" s="1702"/>
      <c r="BT60" s="1702"/>
      <c r="BU60" s="1702"/>
      <c r="BV60" s="1702"/>
      <c r="BW60" s="1836"/>
      <c r="BX60" s="1837"/>
      <c r="BY60" s="1837"/>
      <c r="BZ60" s="1837"/>
      <c r="CA60" s="1837"/>
      <c r="CB60" s="1837"/>
      <c r="CC60" s="1837"/>
      <c r="CD60" s="1837"/>
      <c r="CE60" s="1837"/>
      <c r="CF60" s="1838"/>
      <c r="CG60" s="165"/>
      <c r="CP60" s="166"/>
      <c r="CQ60" s="1673" t="s">
        <v>2073</v>
      </c>
      <c r="CR60" s="1692"/>
      <c r="CS60" s="1692"/>
      <c r="CT60" s="1692"/>
      <c r="CU60" s="1681"/>
      <c r="CV60" s="1431"/>
      <c r="CW60" s="1432"/>
      <c r="CX60" s="1432"/>
      <c r="CY60" s="1432"/>
      <c r="CZ60" s="1432"/>
      <c r="DA60" s="1433"/>
      <c r="DB60" s="1679" t="s">
        <v>2074</v>
      </c>
      <c r="DC60" s="1692"/>
      <c r="DD60" s="1692"/>
      <c r="DE60" s="1692"/>
      <c r="DF60" s="1681"/>
      <c r="DI60" s="1673" t="s">
        <v>2073</v>
      </c>
      <c r="DJ60" s="1692"/>
      <c r="DK60" s="1692"/>
      <c r="DL60" s="1692"/>
      <c r="DM60" s="1681"/>
      <c r="DN60" s="1431"/>
      <c r="DO60" s="1432"/>
      <c r="DP60" s="1432"/>
      <c r="DQ60" s="1432"/>
      <c r="DR60" s="1432"/>
      <c r="DS60" s="1433"/>
      <c r="DT60" s="1679" t="s">
        <v>2074</v>
      </c>
      <c r="DU60" s="1680"/>
      <c r="DV60" s="1680"/>
      <c r="DW60" s="1680"/>
      <c r="DX60" s="1680"/>
      <c r="DY60" s="1681"/>
      <c r="DZ60" s="170"/>
    </row>
    <row r="61" spans="3:130" ht="4.5" customHeight="1" x14ac:dyDescent="0.2">
      <c r="C61" s="156"/>
      <c r="D61" s="1842" t="s">
        <v>2255</v>
      </c>
      <c r="E61" s="1843"/>
      <c r="F61" s="1843"/>
      <c r="G61" s="1843"/>
      <c r="H61" s="1843"/>
      <c r="I61" s="1843"/>
      <c r="J61" s="1844"/>
      <c r="K61" s="1842" t="s">
        <v>5415</v>
      </c>
      <c r="L61" s="1843"/>
      <c r="M61" s="1843"/>
      <c r="N61" s="1844"/>
      <c r="O61" s="1851" t="s">
        <v>5416</v>
      </c>
      <c r="P61" s="1860"/>
      <c r="Q61" s="1860"/>
      <c r="R61" s="1861"/>
      <c r="S61" s="1851" t="s">
        <v>5417</v>
      </c>
      <c r="T61" s="1860"/>
      <c r="U61" s="1861"/>
      <c r="V61" s="165"/>
      <c r="W61" s="156"/>
      <c r="X61" s="1702"/>
      <c r="Y61" s="1702"/>
      <c r="Z61" s="1702"/>
      <c r="AA61" s="1702"/>
      <c r="AB61" s="1702"/>
      <c r="AC61" s="1702"/>
      <c r="AD61" s="1702"/>
      <c r="AE61" s="1839"/>
      <c r="AF61" s="1840"/>
      <c r="AG61" s="1840"/>
      <c r="AH61" s="1840"/>
      <c r="AI61" s="1840"/>
      <c r="AJ61" s="1840"/>
      <c r="AK61" s="1840"/>
      <c r="AL61" s="1840"/>
      <c r="AM61" s="1840"/>
      <c r="AN61" s="1841"/>
      <c r="AO61" s="165"/>
      <c r="AP61" s="156"/>
      <c r="AQ61" s="157"/>
      <c r="AR61" s="157"/>
      <c r="AS61" s="157"/>
      <c r="AT61" s="157"/>
      <c r="AU61" s="156"/>
      <c r="AV61" s="1842" t="s">
        <v>2255</v>
      </c>
      <c r="AW61" s="1843"/>
      <c r="AX61" s="1843"/>
      <c r="AY61" s="1843"/>
      <c r="AZ61" s="1843"/>
      <c r="BA61" s="1843"/>
      <c r="BB61" s="1844"/>
      <c r="BC61" s="1842" t="s">
        <v>5415</v>
      </c>
      <c r="BD61" s="1843"/>
      <c r="BE61" s="1843"/>
      <c r="BF61" s="1844"/>
      <c r="BG61" s="1851" t="s">
        <v>5416</v>
      </c>
      <c r="BH61" s="1860"/>
      <c r="BI61" s="1860"/>
      <c r="BJ61" s="1861"/>
      <c r="BK61" s="1851" t="s">
        <v>5417</v>
      </c>
      <c r="BL61" s="1860"/>
      <c r="BM61" s="1861"/>
      <c r="BN61" s="227"/>
      <c r="BO61" s="157"/>
      <c r="BP61" s="1702"/>
      <c r="BQ61" s="1702"/>
      <c r="BR61" s="1702"/>
      <c r="BS61" s="1702"/>
      <c r="BT61" s="1702"/>
      <c r="BU61" s="1702"/>
      <c r="BV61" s="1702"/>
      <c r="BW61" s="1839"/>
      <c r="BX61" s="1840"/>
      <c r="BY61" s="1840"/>
      <c r="BZ61" s="1840"/>
      <c r="CA61" s="1840"/>
      <c r="CB61" s="1840"/>
      <c r="CC61" s="1840"/>
      <c r="CD61" s="1840"/>
      <c r="CE61" s="1840"/>
      <c r="CF61" s="1841"/>
      <c r="CG61" s="165"/>
      <c r="CP61" s="166"/>
      <c r="CQ61" s="1682"/>
      <c r="CR61" s="1692"/>
      <c r="CS61" s="1692"/>
      <c r="CT61" s="1692"/>
      <c r="CU61" s="1681"/>
      <c r="CV61" s="1673" t="s">
        <v>2075</v>
      </c>
      <c r="CW61" s="1674"/>
      <c r="CX61" s="1674"/>
      <c r="CY61" s="1674"/>
      <c r="CZ61" s="1674"/>
      <c r="DA61" s="1675"/>
      <c r="DB61" s="1682"/>
      <c r="DC61" s="1692"/>
      <c r="DD61" s="1692"/>
      <c r="DE61" s="1692"/>
      <c r="DF61" s="1681"/>
      <c r="DI61" s="1682"/>
      <c r="DJ61" s="1692"/>
      <c r="DK61" s="1692"/>
      <c r="DL61" s="1692"/>
      <c r="DM61" s="1681"/>
      <c r="DN61" s="1673" t="s">
        <v>2075</v>
      </c>
      <c r="DO61" s="1674"/>
      <c r="DP61" s="1674"/>
      <c r="DQ61" s="1674"/>
      <c r="DR61" s="1674"/>
      <c r="DS61" s="1675"/>
      <c r="DT61" s="1682"/>
      <c r="DU61" s="1680"/>
      <c r="DV61" s="1680"/>
      <c r="DW61" s="1680"/>
      <c r="DX61" s="1680"/>
      <c r="DY61" s="1681"/>
      <c r="DZ61" s="170"/>
    </row>
    <row r="62" spans="3:130" ht="3" customHeight="1" x14ac:dyDescent="0.2">
      <c r="C62" s="156"/>
      <c r="D62" s="1845"/>
      <c r="E62" s="1846"/>
      <c r="F62" s="1846"/>
      <c r="G62" s="1846"/>
      <c r="H62" s="1846"/>
      <c r="I62" s="1846"/>
      <c r="J62" s="1847"/>
      <c r="K62" s="1845"/>
      <c r="L62" s="1846"/>
      <c r="M62" s="1846"/>
      <c r="N62" s="1847"/>
      <c r="O62" s="1862"/>
      <c r="P62" s="1863"/>
      <c r="Q62" s="1863"/>
      <c r="R62" s="1864"/>
      <c r="S62" s="1862"/>
      <c r="T62" s="1863"/>
      <c r="U62" s="1864"/>
      <c r="V62" s="165"/>
      <c r="W62" s="156"/>
      <c r="X62" s="1702" t="s">
        <v>2253</v>
      </c>
      <c r="Y62" s="1702"/>
      <c r="Z62" s="1702"/>
      <c r="AA62" s="1702"/>
      <c r="AB62" s="1702"/>
      <c r="AC62" s="1702"/>
      <c r="AD62" s="1702"/>
      <c r="AE62" s="1161" t="str">
        <f>CONCATENATE(INDEX('LŠZ P'!A$2:AP$2002,W39,11),"                                                                                                      ",INDEX('LŠZ P'!A$2:AP$2002,W39,24),", ",INDEX('LŠZ P'!A$2:AP$2002,W39,25),"                                                            ",INDEX('LŠZ P'!A$2:AP$2002,W39,12))</f>
        <v>Marcel BUDIAČ                                                                                                      Zubák 295, Zubák                                                            18.5.1998</v>
      </c>
      <c r="AF62" s="1162"/>
      <c r="AG62" s="1162"/>
      <c r="AH62" s="1162"/>
      <c r="AI62" s="1162"/>
      <c r="AJ62" s="1162"/>
      <c r="AK62" s="1162"/>
      <c r="AL62" s="1162"/>
      <c r="AM62" s="1162"/>
      <c r="AN62" s="1163"/>
      <c r="AO62" s="165"/>
      <c r="AP62" s="156"/>
      <c r="AQ62" s="157"/>
      <c r="AR62" s="157"/>
      <c r="AS62" s="157"/>
      <c r="AT62" s="157"/>
      <c r="AU62" s="156"/>
      <c r="AV62" s="1845"/>
      <c r="AW62" s="1846"/>
      <c r="AX62" s="1846"/>
      <c r="AY62" s="1846"/>
      <c r="AZ62" s="1846"/>
      <c r="BA62" s="1846"/>
      <c r="BB62" s="1847"/>
      <c r="BC62" s="1845"/>
      <c r="BD62" s="1846"/>
      <c r="BE62" s="1846"/>
      <c r="BF62" s="1847"/>
      <c r="BG62" s="1862"/>
      <c r="BH62" s="1863"/>
      <c r="BI62" s="1863"/>
      <c r="BJ62" s="1864"/>
      <c r="BK62" s="1862"/>
      <c r="BL62" s="1863"/>
      <c r="BM62" s="1864"/>
      <c r="BN62" s="227"/>
      <c r="BO62" s="157"/>
      <c r="BP62" s="1702" t="s">
        <v>2253</v>
      </c>
      <c r="BQ62" s="1702"/>
      <c r="BR62" s="1702"/>
      <c r="BS62" s="1702"/>
      <c r="BT62" s="1702"/>
      <c r="BU62" s="1702"/>
      <c r="BV62" s="1702"/>
      <c r="BW62" s="1216" t="str">
        <f>CONCATENATE(INDEX('LŠZ P'!A$2:AP$2002,W39,11),"                                                                                                ",INDEX('LŠZ P'!A$2:AP$2002,W39,24),", ",INDEX('LŠZ P'!A$2:AP$2002,W39,25),"                                                          ",INDEX('LŠZ P'!A$2:AP$2002,W39,12))</f>
        <v>Marcel BUDIAČ                                                                                                Zubák 295, Zubák                                                          18.5.1998</v>
      </c>
      <c r="BX62" s="1434"/>
      <c r="BY62" s="1434"/>
      <c r="BZ62" s="1434"/>
      <c r="CA62" s="1434"/>
      <c r="CB62" s="1434"/>
      <c r="CC62" s="1434"/>
      <c r="CD62" s="1434"/>
      <c r="CE62" s="1434"/>
      <c r="CF62" s="1435"/>
      <c r="CG62" s="165"/>
      <c r="CP62" s="166"/>
      <c r="CQ62" s="1682"/>
      <c r="CR62" s="1680"/>
      <c r="CS62" s="1680"/>
      <c r="CT62" s="1680"/>
      <c r="CU62" s="1681"/>
      <c r="CV62" s="2189"/>
      <c r="CW62" s="2190"/>
      <c r="CX62" s="2190"/>
      <c r="CY62" s="2190"/>
      <c r="CZ62" s="2190"/>
      <c r="DA62" s="1675"/>
      <c r="DB62" s="1682"/>
      <c r="DC62" s="1680"/>
      <c r="DD62" s="1680"/>
      <c r="DE62" s="1680"/>
      <c r="DF62" s="1681"/>
      <c r="DI62" s="1683"/>
      <c r="DJ62" s="1684"/>
      <c r="DK62" s="1684"/>
      <c r="DL62" s="1684"/>
      <c r="DM62" s="1685"/>
      <c r="DN62" s="1676"/>
      <c r="DO62" s="1677"/>
      <c r="DP62" s="1677"/>
      <c r="DQ62" s="1677"/>
      <c r="DR62" s="1677"/>
      <c r="DS62" s="1678"/>
      <c r="DT62" s="1683"/>
      <c r="DU62" s="1684"/>
      <c r="DV62" s="1684"/>
      <c r="DW62" s="1684"/>
      <c r="DX62" s="1684"/>
      <c r="DY62" s="1685"/>
      <c r="DZ62" s="170"/>
    </row>
    <row r="63" spans="3:130" ht="4.5" customHeight="1" x14ac:dyDescent="0.2">
      <c r="C63" s="156"/>
      <c r="D63" s="1848"/>
      <c r="E63" s="1849"/>
      <c r="F63" s="1849"/>
      <c r="G63" s="1849"/>
      <c r="H63" s="1849"/>
      <c r="I63" s="1849"/>
      <c r="J63" s="1850"/>
      <c r="K63" s="1848"/>
      <c r="L63" s="1849"/>
      <c r="M63" s="1849"/>
      <c r="N63" s="1850"/>
      <c r="O63" s="1865"/>
      <c r="P63" s="1866"/>
      <c r="Q63" s="1866"/>
      <c r="R63" s="1867"/>
      <c r="S63" s="1865"/>
      <c r="T63" s="1866"/>
      <c r="U63" s="1867"/>
      <c r="V63" s="165"/>
      <c r="W63" s="156"/>
      <c r="X63" s="1702"/>
      <c r="Y63" s="1702"/>
      <c r="Z63" s="1702"/>
      <c r="AA63" s="1702"/>
      <c r="AB63" s="1702"/>
      <c r="AC63" s="1702"/>
      <c r="AD63" s="1702"/>
      <c r="AE63" s="1164"/>
      <c r="AF63" s="1165"/>
      <c r="AG63" s="1165"/>
      <c r="AH63" s="1165"/>
      <c r="AI63" s="1165"/>
      <c r="AJ63" s="1165"/>
      <c r="AK63" s="1165"/>
      <c r="AL63" s="1165"/>
      <c r="AM63" s="1165"/>
      <c r="AN63" s="1166"/>
      <c r="AO63" s="165"/>
      <c r="AP63" s="156"/>
      <c r="AQ63" s="157"/>
      <c r="AR63" s="157"/>
      <c r="AS63" s="157"/>
      <c r="AT63" s="157"/>
      <c r="AU63" s="156"/>
      <c r="AV63" s="1848"/>
      <c r="AW63" s="1849"/>
      <c r="AX63" s="1849"/>
      <c r="AY63" s="1849"/>
      <c r="AZ63" s="1849"/>
      <c r="BA63" s="1849"/>
      <c r="BB63" s="1850"/>
      <c r="BC63" s="1848"/>
      <c r="BD63" s="1849"/>
      <c r="BE63" s="1849"/>
      <c r="BF63" s="1850"/>
      <c r="BG63" s="1865"/>
      <c r="BH63" s="1866"/>
      <c r="BI63" s="1866"/>
      <c r="BJ63" s="1867"/>
      <c r="BK63" s="1865"/>
      <c r="BL63" s="1866"/>
      <c r="BM63" s="1867"/>
      <c r="BN63" s="227"/>
      <c r="BO63" s="157"/>
      <c r="BP63" s="1702"/>
      <c r="BQ63" s="1702"/>
      <c r="BR63" s="1702"/>
      <c r="BS63" s="1702"/>
      <c r="BT63" s="1702"/>
      <c r="BU63" s="1702"/>
      <c r="BV63" s="1702"/>
      <c r="BW63" s="1436"/>
      <c r="BX63" s="1437"/>
      <c r="BY63" s="1437"/>
      <c r="BZ63" s="1437"/>
      <c r="CA63" s="1437"/>
      <c r="CB63" s="1437"/>
      <c r="CC63" s="1437"/>
      <c r="CD63" s="1437"/>
      <c r="CE63" s="1437"/>
      <c r="CF63" s="1438"/>
      <c r="CG63" s="165"/>
      <c r="CP63" s="166"/>
      <c r="CQ63" s="219"/>
      <c r="CR63" s="220"/>
      <c r="CS63" s="220"/>
      <c r="CT63" s="220"/>
      <c r="CU63" s="221"/>
      <c r="CV63" s="228"/>
      <c r="CW63" s="229"/>
      <c r="CX63" s="229"/>
      <c r="CY63" s="229"/>
      <c r="CZ63" s="229"/>
      <c r="DA63" s="230"/>
      <c r="DB63" s="219"/>
      <c r="DC63" s="220"/>
      <c r="DD63" s="220"/>
      <c r="DE63" s="220"/>
      <c r="DF63" s="221"/>
      <c r="DI63" s="154"/>
      <c r="DJ63" s="155"/>
      <c r="DK63" s="155"/>
      <c r="DL63" s="155"/>
      <c r="DM63" s="164"/>
      <c r="DT63" s="154"/>
      <c r="DU63" s="155"/>
      <c r="DV63" s="155"/>
      <c r="DW63" s="155"/>
      <c r="DX63" s="155"/>
      <c r="DY63" s="164"/>
      <c r="DZ63" s="170"/>
    </row>
    <row r="64" spans="3:130" ht="4.5" customHeight="1" x14ac:dyDescent="0.2">
      <c r="C64" s="156"/>
      <c r="D64" s="1970" t="s">
        <v>626</v>
      </c>
      <c r="E64" s="1971"/>
      <c r="F64" s="1971"/>
      <c r="G64" s="1971"/>
      <c r="H64" s="1971"/>
      <c r="I64" s="1971"/>
      <c r="J64" s="1972"/>
      <c r="K64" s="1979">
        <f>INDEX('LŠZ P'!A$2:AP$2002,W39,29)</f>
        <v>8.1999999999999993</v>
      </c>
      <c r="L64" s="1980"/>
      <c r="M64" s="1980"/>
      <c r="N64" s="1981"/>
      <c r="O64" s="1892" t="str">
        <f>CONCATENATE(INDEX('LŠZ P'!A$2:AP$2002,W39,31),"/",INDEX('LŠZ P'!A$2:AP$2002,W39,32))</f>
        <v>120/</v>
      </c>
      <c r="P64" s="1893"/>
      <c r="Q64" s="1893"/>
      <c r="R64" s="1894"/>
      <c r="S64" s="1892" t="str">
        <f>CONCATENATE(INDEX('LŠZ P'!A$2:AP$2002,W39,33),"/",INDEX('LŠZ P'!A$2:AP$2002,W39,34))</f>
        <v>220/</v>
      </c>
      <c r="T64" s="1893"/>
      <c r="U64" s="1894"/>
      <c r="V64" s="165"/>
      <c r="W64" s="156"/>
      <c r="X64" s="1702" t="s">
        <v>2254</v>
      </c>
      <c r="Y64" s="1702"/>
      <c r="Z64" s="1702"/>
      <c r="AA64" s="1702"/>
      <c r="AB64" s="1702"/>
      <c r="AC64" s="1702"/>
      <c r="AD64" s="1702"/>
      <c r="AE64" s="1164"/>
      <c r="AF64" s="1165"/>
      <c r="AG64" s="1165"/>
      <c r="AH64" s="1165"/>
      <c r="AI64" s="1165"/>
      <c r="AJ64" s="1165"/>
      <c r="AK64" s="1165"/>
      <c r="AL64" s="1165"/>
      <c r="AM64" s="1165"/>
      <c r="AN64" s="1166"/>
      <c r="AO64" s="165"/>
      <c r="AP64" s="156"/>
      <c r="AQ64" s="157"/>
      <c r="AR64" s="157"/>
      <c r="AS64" s="157"/>
      <c r="AT64" s="157"/>
      <c r="AU64" s="156"/>
      <c r="AV64" s="1767" t="s">
        <v>626</v>
      </c>
      <c r="AW64" s="1768"/>
      <c r="AX64" s="1768"/>
      <c r="AY64" s="1768"/>
      <c r="AZ64" s="1768"/>
      <c r="BA64" s="1768"/>
      <c r="BB64" s="1769"/>
      <c r="BC64" s="1776" t="str">
        <f>CONCATENATE(INDEX('LŠZ P'!A$2:AP$2002,W39,30)," ")</f>
        <v xml:space="preserve"> </v>
      </c>
      <c r="BD64" s="1777"/>
      <c r="BE64" s="1777"/>
      <c r="BF64" s="1778"/>
      <c r="BG64" s="1785" t="s">
        <v>1004</v>
      </c>
      <c r="BH64" s="1786"/>
      <c r="BI64" s="1786"/>
      <c r="BJ64" s="1787"/>
      <c r="BK64" s="1785" t="s">
        <v>1004</v>
      </c>
      <c r="BL64" s="1786"/>
      <c r="BM64" s="1787"/>
      <c r="BN64" s="231"/>
      <c r="BO64" s="157"/>
      <c r="BP64" s="1702" t="s">
        <v>2254</v>
      </c>
      <c r="BQ64" s="1702"/>
      <c r="BR64" s="1702"/>
      <c r="BS64" s="1702"/>
      <c r="BT64" s="1702"/>
      <c r="BU64" s="1702"/>
      <c r="BV64" s="1702"/>
      <c r="BW64" s="1436"/>
      <c r="BX64" s="1437"/>
      <c r="BY64" s="1437"/>
      <c r="BZ64" s="1437"/>
      <c r="CA64" s="1437"/>
      <c r="CB64" s="1437"/>
      <c r="CC64" s="1437"/>
      <c r="CD64" s="1437"/>
      <c r="CE64" s="1437"/>
      <c r="CF64" s="1438"/>
      <c r="CG64" s="165"/>
      <c r="CP64" s="166"/>
      <c r="CQ64" s="166"/>
      <c r="CU64" s="170"/>
      <c r="CV64" s="166"/>
      <c r="DA64" s="170"/>
      <c r="DB64" s="166"/>
      <c r="DF64" s="170"/>
      <c r="DI64" s="166"/>
      <c r="DM64" s="170"/>
      <c r="DT64" s="166"/>
      <c r="DY64" s="170"/>
      <c r="DZ64" s="170"/>
    </row>
    <row r="65" spans="3:130" ht="4.5" customHeight="1" x14ac:dyDescent="0.2">
      <c r="C65" s="156"/>
      <c r="D65" s="1973"/>
      <c r="E65" s="1974"/>
      <c r="F65" s="1974"/>
      <c r="G65" s="1974"/>
      <c r="H65" s="1974"/>
      <c r="I65" s="1974"/>
      <c r="J65" s="1975"/>
      <c r="K65" s="1982"/>
      <c r="L65" s="1983"/>
      <c r="M65" s="1983"/>
      <c r="N65" s="1984"/>
      <c r="O65" s="1895"/>
      <c r="P65" s="1896"/>
      <c r="Q65" s="1896"/>
      <c r="R65" s="1897"/>
      <c r="S65" s="1895"/>
      <c r="T65" s="1896"/>
      <c r="U65" s="1897"/>
      <c r="V65" s="165"/>
      <c r="W65" s="156"/>
      <c r="X65" s="1702"/>
      <c r="Y65" s="1702"/>
      <c r="Z65" s="1702"/>
      <c r="AA65" s="1702"/>
      <c r="AB65" s="1702"/>
      <c r="AC65" s="1702"/>
      <c r="AD65" s="1702"/>
      <c r="AE65" s="1164"/>
      <c r="AF65" s="1165"/>
      <c r="AG65" s="1165"/>
      <c r="AH65" s="1165"/>
      <c r="AI65" s="1165"/>
      <c r="AJ65" s="1165"/>
      <c r="AK65" s="1165"/>
      <c r="AL65" s="1165"/>
      <c r="AM65" s="1165"/>
      <c r="AN65" s="1166"/>
      <c r="AO65" s="165"/>
      <c r="AP65" s="156"/>
      <c r="AQ65" s="157"/>
      <c r="AR65" s="157"/>
      <c r="AS65" s="157"/>
      <c r="AT65" s="157"/>
      <c r="AU65" s="156"/>
      <c r="AV65" s="1770"/>
      <c r="AW65" s="1771"/>
      <c r="AX65" s="1771"/>
      <c r="AY65" s="1771"/>
      <c r="AZ65" s="1771"/>
      <c r="BA65" s="1771"/>
      <c r="BB65" s="1772"/>
      <c r="BC65" s="1779"/>
      <c r="BD65" s="1780"/>
      <c r="BE65" s="1780"/>
      <c r="BF65" s="1781"/>
      <c r="BG65" s="1788"/>
      <c r="BH65" s="1789"/>
      <c r="BI65" s="1789"/>
      <c r="BJ65" s="1790"/>
      <c r="BK65" s="1788"/>
      <c r="BL65" s="1789"/>
      <c r="BM65" s="1790"/>
      <c r="BN65" s="231"/>
      <c r="BO65" s="157"/>
      <c r="BP65" s="1702"/>
      <c r="BQ65" s="1702"/>
      <c r="BR65" s="1702"/>
      <c r="BS65" s="1702"/>
      <c r="BT65" s="1702"/>
      <c r="BU65" s="1702"/>
      <c r="BV65" s="1702"/>
      <c r="BW65" s="1436"/>
      <c r="BX65" s="1437"/>
      <c r="BY65" s="1437"/>
      <c r="BZ65" s="1437"/>
      <c r="CA65" s="1437"/>
      <c r="CB65" s="1437"/>
      <c r="CC65" s="1437"/>
      <c r="CD65" s="1437"/>
      <c r="CE65" s="1437"/>
      <c r="CF65" s="1438"/>
      <c r="CG65" s="165"/>
      <c r="CP65" s="166"/>
      <c r="CQ65" s="166"/>
      <c r="CU65" s="170"/>
      <c r="CV65" s="166"/>
      <c r="DA65" s="170"/>
      <c r="DB65" s="166"/>
      <c r="DF65" s="170"/>
      <c r="DI65" s="166"/>
      <c r="DM65" s="170"/>
      <c r="DT65" s="166"/>
      <c r="DY65" s="170"/>
      <c r="DZ65" s="170"/>
    </row>
    <row r="66" spans="3:130" ht="4.5" customHeight="1" x14ac:dyDescent="0.2">
      <c r="C66" s="156"/>
      <c r="D66" s="1976"/>
      <c r="E66" s="1977"/>
      <c r="F66" s="1977"/>
      <c r="G66" s="1977"/>
      <c r="H66" s="1977"/>
      <c r="I66" s="1977"/>
      <c r="J66" s="1978"/>
      <c r="K66" s="1985"/>
      <c r="L66" s="1986"/>
      <c r="M66" s="1986"/>
      <c r="N66" s="1987"/>
      <c r="O66" s="1898"/>
      <c r="P66" s="1899"/>
      <c r="Q66" s="1899"/>
      <c r="R66" s="1900"/>
      <c r="S66" s="1898"/>
      <c r="T66" s="1899"/>
      <c r="U66" s="1900"/>
      <c r="V66" s="165"/>
      <c r="W66" s="156"/>
      <c r="X66" s="189"/>
      <c r="Y66" s="189"/>
      <c r="Z66" s="189"/>
      <c r="AA66" s="189"/>
      <c r="AB66" s="189"/>
      <c r="AC66" s="189"/>
      <c r="AD66" s="189"/>
      <c r="AE66" s="1164"/>
      <c r="AF66" s="1165"/>
      <c r="AG66" s="1165"/>
      <c r="AH66" s="1165"/>
      <c r="AI66" s="1165"/>
      <c r="AJ66" s="1165"/>
      <c r="AK66" s="1165"/>
      <c r="AL66" s="1165"/>
      <c r="AM66" s="1165"/>
      <c r="AN66" s="1166"/>
      <c r="AO66" s="165"/>
      <c r="AP66" s="156"/>
      <c r="AQ66" s="157"/>
      <c r="AR66" s="157"/>
      <c r="AS66" s="157"/>
      <c r="AT66" s="157"/>
      <c r="AU66" s="156"/>
      <c r="AV66" s="1773"/>
      <c r="AW66" s="1774"/>
      <c r="AX66" s="1774"/>
      <c r="AY66" s="1774"/>
      <c r="AZ66" s="1774"/>
      <c r="BA66" s="1774"/>
      <c r="BB66" s="1775"/>
      <c r="BC66" s="1782"/>
      <c r="BD66" s="1783"/>
      <c r="BE66" s="1783"/>
      <c r="BF66" s="1784"/>
      <c r="BG66" s="1791"/>
      <c r="BH66" s="1792"/>
      <c r="BI66" s="1792"/>
      <c r="BJ66" s="1793"/>
      <c r="BK66" s="1791"/>
      <c r="BL66" s="1792"/>
      <c r="BM66" s="1793"/>
      <c r="BN66" s="231"/>
      <c r="BO66" s="157"/>
      <c r="BP66" s="189"/>
      <c r="BQ66" s="189"/>
      <c r="BR66" s="189"/>
      <c r="BS66" s="189"/>
      <c r="BT66" s="189"/>
      <c r="BU66" s="189"/>
      <c r="BV66" s="189"/>
      <c r="BW66" s="1436"/>
      <c r="BX66" s="1437"/>
      <c r="BY66" s="1437"/>
      <c r="BZ66" s="1437"/>
      <c r="CA66" s="1437"/>
      <c r="CB66" s="1437"/>
      <c r="CC66" s="1437"/>
      <c r="CD66" s="1437"/>
      <c r="CE66" s="1437"/>
      <c r="CF66" s="1438"/>
      <c r="CG66" s="165"/>
      <c r="CP66" s="166"/>
      <c r="CQ66" s="166"/>
      <c r="CU66" s="170"/>
      <c r="CV66" s="166"/>
      <c r="DA66" s="170"/>
      <c r="DB66" s="166"/>
      <c r="DF66" s="170"/>
      <c r="DI66" s="166"/>
      <c r="DM66" s="170"/>
      <c r="DT66" s="166"/>
      <c r="DY66" s="170"/>
      <c r="DZ66" s="170"/>
    </row>
    <row r="67" spans="3:130" ht="3" customHeight="1" x14ac:dyDescent="0.2">
      <c r="C67" s="156"/>
      <c r="D67" s="1216" t="s">
        <v>5785</v>
      </c>
      <c r="E67" s="1938"/>
      <c r="F67" s="1938"/>
      <c r="G67" s="1938"/>
      <c r="H67" s="1938"/>
      <c r="I67" s="1938"/>
      <c r="J67" s="1217"/>
      <c r="K67" s="1910" t="s">
        <v>5419</v>
      </c>
      <c r="L67" s="1941"/>
      <c r="M67" s="1941"/>
      <c r="N67" s="1942"/>
      <c r="O67" s="1910" t="s">
        <v>5420</v>
      </c>
      <c r="P67" s="1941"/>
      <c r="Q67" s="1941"/>
      <c r="R67" s="1942"/>
      <c r="S67" s="1910" t="s">
        <v>5421</v>
      </c>
      <c r="T67" s="1941"/>
      <c r="U67" s="1942"/>
      <c r="V67" s="165"/>
      <c r="W67" s="156"/>
      <c r="X67" s="1702" t="s">
        <v>2256</v>
      </c>
      <c r="Y67" s="1702"/>
      <c r="Z67" s="1702"/>
      <c r="AA67" s="1702"/>
      <c r="AB67" s="1702"/>
      <c r="AC67" s="1702"/>
      <c r="AD67" s="1702"/>
      <c r="AE67" s="1164"/>
      <c r="AF67" s="1165"/>
      <c r="AG67" s="1165"/>
      <c r="AH67" s="1165"/>
      <c r="AI67" s="1165"/>
      <c r="AJ67" s="1165"/>
      <c r="AK67" s="1165"/>
      <c r="AL67" s="1165"/>
      <c r="AM67" s="1165"/>
      <c r="AN67" s="1166"/>
      <c r="AO67" s="165"/>
      <c r="AP67" s="156"/>
      <c r="AQ67" s="157"/>
      <c r="AR67" s="157"/>
      <c r="AS67" s="157"/>
      <c r="AT67" s="157"/>
      <c r="AU67" s="156"/>
      <c r="AV67" s="1794" t="s">
        <v>5785</v>
      </c>
      <c r="AW67" s="1795"/>
      <c r="AX67" s="1795"/>
      <c r="AY67" s="1795"/>
      <c r="AZ67" s="1795"/>
      <c r="BA67" s="1795"/>
      <c r="BB67" s="1796"/>
      <c r="BC67" s="1740" t="s">
        <v>5419</v>
      </c>
      <c r="BD67" s="1803"/>
      <c r="BE67" s="1803"/>
      <c r="BF67" s="1804"/>
      <c r="BG67" s="1740" t="s">
        <v>5420</v>
      </c>
      <c r="BH67" s="1803"/>
      <c r="BI67" s="1803"/>
      <c r="BJ67" s="1804"/>
      <c r="BK67" s="1740" t="s">
        <v>5421</v>
      </c>
      <c r="BL67" s="1803"/>
      <c r="BM67" s="1804"/>
      <c r="BN67" s="232"/>
      <c r="BO67" s="157"/>
      <c r="BP67" s="1702" t="s">
        <v>2256</v>
      </c>
      <c r="BQ67" s="1702"/>
      <c r="BR67" s="1702"/>
      <c r="BS67" s="1702"/>
      <c r="BT67" s="1702"/>
      <c r="BU67" s="1702"/>
      <c r="BV67" s="1702"/>
      <c r="BW67" s="1436"/>
      <c r="BX67" s="1437"/>
      <c r="BY67" s="1437"/>
      <c r="BZ67" s="1437"/>
      <c r="CA67" s="1437"/>
      <c r="CB67" s="1437"/>
      <c r="CC67" s="1437"/>
      <c r="CD67" s="1437"/>
      <c r="CE67" s="1437"/>
      <c r="CF67" s="1438"/>
      <c r="CG67" s="165"/>
      <c r="CP67" s="166"/>
      <c r="CQ67" s="166"/>
      <c r="CU67" s="170"/>
      <c r="CV67" s="166"/>
      <c r="DA67" s="170"/>
      <c r="DB67" s="166"/>
      <c r="DF67" s="170"/>
      <c r="DI67" s="166"/>
      <c r="DM67" s="170"/>
      <c r="DT67" s="166"/>
      <c r="DY67" s="170"/>
      <c r="DZ67" s="170"/>
    </row>
    <row r="68" spans="3:130" ht="4.5" customHeight="1" x14ac:dyDescent="0.2">
      <c r="C68" s="156"/>
      <c r="D68" s="1218"/>
      <c r="E68" s="1939"/>
      <c r="F68" s="1939"/>
      <c r="G68" s="1939"/>
      <c r="H68" s="1939"/>
      <c r="I68" s="1939"/>
      <c r="J68" s="1219"/>
      <c r="K68" s="1943"/>
      <c r="L68" s="1944"/>
      <c r="M68" s="1944"/>
      <c r="N68" s="1945"/>
      <c r="O68" s="1943"/>
      <c r="P68" s="1944"/>
      <c r="Q68" s="1944"/>
      <c r="R68" s="1945"/>
      <c r="S68" s="1943"/>
      <c r="T68" s="1944"/>
      <c r="U68" s="1945"/>
      <c r="V68" s="165"/>
      <c r="W68" s="156"/>
      <c r="X68" s="1702"/>
      <c r="Y68" s="1702"/>
      <c r="Z68" s="1702"/>
      <c r="AA68" s="1702"/>
      <c r="AB68" s="1702"/>
      <c r="AC68" s="1702"/>
      <c r="AD68" s="1702"/>
      <c r="AE68" s="1164"/>
      <c r="AF68" s="1165"/>
      <c r="AG68" s="1165"/>
      <c r="AH68" s="1165"/>
      <c r="AI68" s="1165"/>
      <c r="AJ68" s="1165"/>
      <c r="AK68" s="1165"/>
      <c r="AL68" s="1165"/>
      <c r="AM68" s="1165"/>
      <c r="AN68" s="1166"/>
      <c r="AO68" s="165"/>
      <c r="AP68" s="156"/>
      <c r="AQ68" s="157"/>
      <c r="AR68" s="157"/>
      <c r="AS68" s="157"/>
      <c r="AT68" s="157"/>
      <c r="AU68" s="156"/>
      <c r="AV68" s="1797"/>
      <c r="AW68" s="1798"/>
      <c r="AX68" s="1798"/>
      <c r="AY68" s="1798"/>
      <c r="AZ68" s="1798"/>
      <c r="BA68" s="1798"/>
      <c r="BB68" s="1799"/>
      <c r="BC68" s="1805"/>
      <c r="BD68" s="1806"/>
      <c r="BE68" s="1806"/>
      <c r="BF68" s="1807"/>
      <c r="BG68" s="1805"/>
      <c r="BH68" s="1806"/>
      <c r="BI68" s="1806"/>
      <c r="BJ68" s="1807"/>
      <c r="BK68" s="1805"/>
      <c r="BL68" s="1806"/>
      <c r="BM68" s="1807"/>
      <c r="BN68" s="232"/>
      <c r="BO68" s="157"/>
      <c r="BP68" s="1702"/>
      <c r="BQ68" s="1702"/>
      <c r="BR68" s="1702"/>
      <c r="BS68" s="1702"/>
      <c r="BT68" s="1702"/>
      <c r="BU68" s="1702"/>
      <c r="BV68" s="1702"/>
      <c r="BW68" s="1436"/>
      <c r="BX68" s="1437"/>
      <c r="BY68" s="1437"/>
      <c r="BZ68" s="1437"/>
      <c r="CA68" s="1437"/>
      <c r="CB68" s="1437"/>
      <c r="CC68" s="1437"/>
      <c r="CD68" s="1437"/>
      <c r="CE68" s="1437"/>
      <c r="CF68" s="1438"/>
      <c r="CG68" s="165"/>
      <c r="CP68" s="166"/>
      <c r="CQ68" s="166"/>
      <c r="CU68" s="170"/>
      <c r="CV68" s="166"/>
      <c r="DA68" s="170"/>
      <c r="DB68" s="166"/>
      <c r="DF68" s="170"/>
      <c r="DI68" s="166"/>
      <c r="DM68" s="170"/>
      <c r="DT68" s="166"/>
      <c r="DY68" s="170"/>
      <c r="DZ68" s="170"/>
    </row>
    <row r="69" spans="3:130" ht="4.5" customHeight="1" x14ac:dyDescent="0.2">
      <c r="C69" s="156"/>
      <c r="D69" s="1220"/>
      <c r="E69" s="1940"/>
      <c r="F69" s="1940"/>
      <c r="G69" s="1940"/>
      <c r="H69" s="1940"/>
      <c r="I69" s="1940"/>
      <c r="J69" s="1221"/>
      <c r="K69" s="1946"/>
      <c r="L69" s="1947"/>
      <c r="M69" s="1947"/>
      <c r="N69" s="1948"/>
      <c r="O69" s="1946"/>
      <c r="P69" s="1947"/>
      <c r="Q69" s="1947"/>
      <c r="R69" s="1948"/>
      <c r="S69" s="1946"/>
      <c r="T69" s="1947"/>
      <c r="U69" s="1948"/>
      <c r="V69" s="165"/>
      <c r="W69" s="156"/>
      <c r="X69" s="1702" t="s">
        <v>2257</v>
      </c>
      <c r="Y69" s="1702"/>
      <c r="Z69" s="1702"/>
      <c r="AA69" s="1702"/>
      <c r="AB69" s="1702"/>
      <c r="AC69" s="1702"/>
      <c r="AD69" s="1702"/>
      <c r="AE69" s="1164"/>
      <c r="AF69" s="1165"/>
      <c r="AG69" s="1165"/>
      <c r="AH69" s="1165"/>
      <c r="AI69" s="1165"/>
      <c r="AJ69" s="1165"/>
      <c r="AK69" s="1165"/>
      <c r="AL69" s="1165"/>
      <c r="AM69" s="1165"/>
      <c r="AN69" s="1166"/>
      <c r="AO69" s="165"/>
      <c r="AP69" s="156"/>
      <c r="AQ69" s="157"/>
      <c r="AR69" s="157"/>
      <c r="AS69" s="157"/>
      <c r="AT69" s="157"/>
      <c r="AU69" s="156"/>
      <c r="AV69" s="1800"/>
      <c r="AW69" s="1801"/>
      <c r="AX69" s="1801"/>
      <c r="AY69" s="1801"/>
      <c r="AZ69" s="1801"/>
      <c r="BA69" s="1801"/>
      <c r="BB69" s="1802"/>
      <c r="BC69" s="1808"/>
      <c r="BD69" s="1809"/>
      <c r="BE69" s="1809"/>
      <c r="BF69" s="1810"/>
      <c r="BG69" s="1808"/>
      <c r="BH69" s="1809"/>
      <c r="BI69" s="1809"/>
      <c r="BJ69" s="1810"/>
      <c r="BK69" s="1808"/>
      <c r="BL69" s="1809"/>
      <c r="BM69" s="1810"/>
      <c r="BN69" s="232"/>
      <c r="BO69" s="157"/>
      <c r="BP69" s="1702" t="s">
        <v>2257</v>
      </c>
      <c r="BQ69" s="1702"/>
      <c r="BR69" s="1702"/>
      <c r="BS69" s="1702"/>
      <c r="BT69" s="1702"/>
      <c r="BU69" s="1702"/>
      <c r="BV69" s="1702"/>
      <c r="BW69" s="1436"/>
      <c r="BX69" s="1437"/>
      <c r="BY69" s="1437"/>
      <c r="BZ69" s="1437"/>
      <c r="CA69" s="1437"/>
      <c r="CB69" s="1437"/>
      <c r="CC69" s="1437"/>
      <c r="CD69" s="1437"/>
      <c r="CE69" s="1437"/>
      <c r="CF69" s="1438"/>
      <c r="CG69" s="165"/>
      <c r="CP69" s="166"/>
      <c r="CQ69" s="166"/>
      <c r="CU69" s="170"/>
      <c r="CV69" s="166"/>
      <c r="DA69" s="170"/>
      <c r="DB69" s="166"/>
      <c r="DF69" s="170"/>
      <c r="DI69" s="166"/>
      <c r="DM69" s="170"/>
      <c r="DT69" s="166"/>
      <c r="DY69" s="170"/>
      <c r="DZ69" s="170"/>
    </row>
    <row r="70" spans="3:130" ht="4.5" customHeight="1" x14ac:dyDescent="0.2">
      <c r="C70" s="156"/>
      <c r="D70" s="1514" t="s">
        <v>5786</v>
      </c>
      <c r="E70" s="1515"/>
      <c r="F70" s="1515"/>
      <c r="G70" s="1515"/>
      <c r="H70" s="1515"/>
      <c r="I70" s="1515"/>
      <c r="J70" s="1516"/>
      <c r="K70" s="1920">
        <f>INDEX('LŠZ P'!A$2:AP$2002,W39,35)</f>
        <v>22</v>
      </c>
      <c r="L70" s="1921"/>
      <c r="M70" s="1921"/>
      <c r="N70" s="1922"/>
      <c r="O70" s="1920">
        <f>INDEX('LŠZ P'!A$2:AP$2002,W39,36)</f>
        <v>38</v>
      </c>
      <c r="P70" s="1921"/>
      <c r="Q70" s="1921"/>
      <c r="R70" s="1922"/>
      <c r="S70" s="1920">
        <f>INDEX('LŠZ P'!A$2:AP$2002,W39,37)</f>
        <v>52</v>
      </c>
      <c r="T70" s="1921"/>
      <c r="U70" s="1922"/>
      <c r="V70" s="165"/>
      <c r="W70" s="156"/>
      <c r="X70" s="1702"/>
      <c r="Y70" s="1702"/>
      <c r="Z70" s="1702"/>
      <c r="AA70" s="1702"/>
      <c r="AB70" s="1702"/>
      <c r="AC70" s="1702"/>
      <c r="AD70" s="1702"/>
      <c r="AE70" s="1164"/>
      <c r="AF70" s="1165"/>
      <c r="AG70" s="1165"/>
      <c r="AH70" s="1165"/>
      <c r="AI70" s="1165"/>
      <c r="AJ70" s="1165"/>
      <c r="AK70" s="1165"/>
      <c r="AL70" s="1165"/>
      <c r="AM70" s="1165"/>
      <c r="AN70" s="1166"/>
      <c r="AO70" s="165"/>
      <c r="AP70" s="156"/>
      <c r="AQ70" s="157"/>
      <c r="AR70" s="157"/>
      <c r="AS70" s="157"/>
      <c r="AT70" s="157"/>
      <c r="AU70" s="156"/>
      <c r="AV70" s="1712" t="s">
        <v>5786</v>
      </c>
      <c r="AW70" s="1713"/>
      <c r="AX70" s="1713"/>
      <c r="AY70" s="1713"/>
      <c r="AZ70" s="1713"/>
      <c r="BA70" s="1713"/>
      <c r="BB70" s="1714"/>
      <c r="BC70" s="1721" t="s">
        <v>1004</v>
      </c>
      <c r="BD70" s="1722"/>
      <c r="BE70" s="1722"/>
      <c r="BF70" s="1723"/>
      <c r="BG70" s="1721" t="s">
        <v>1004</v>
      </c>
      <c r="BH70" s="1722"/>
      <c r="BI70" s="1722"/>
      <c r="BJ70" s="1723"/>
      <c r="BK70" s="1721" t="s">
        <v>1004</v>
      </c>
      <c r="BL70" s="1722"/>
      <c r="BM70" s="1723"/>
      <c r="BN70" s="233"/>
      <c r="BO70" s="157"/>
      <c r="BP70" s="1702"/>
      <c r="BQ70" s="1702"/>
      <c r="BR70" s="1702"/>
      <c r="BS70" s="1702"/>
      <c r="BT70" s="1702"/>
      <c r="BU70" s="1702"/>
      <c r="BV70" s="1702"/>
      <c r="BW70" s="1436"/>
      <c r="BX70" s="1437"/>
      <c r="BY70" s="1437"/>
      <c r="BZ70" s="1437"/>
      <c r="CA70" s="1437"/>
      <c r="CB70" s="1437"/>
      <c r="CC70" s="1437"/>
      <c r="CD70" s="1437"/>
      <c r="CE70" s="1437"/>
      <c r="CF70" s="1438"/>
      <c r="CG70" s="165"/>
      <c r="CP70" s="166"/>
      <c r="CQ70" s="166"/>
      <c r="CU70" s="170"/>
      <c r="CV70" s="166"/>
      <c r="DA70" s="170"/>
      <c r="DB70" s="166"/>
      <c r="DF70" s="170"/>
      <c r="DI70" s="166"/>
      <c r="DM70" s="170"/>
      <c r="DT70" s="166"/>
      <c r="DY70" s="170"/>
      <c r="DZ70" s="170"/>
    </row>
    <row r="71" spans="3:130" ht="3" customHeight="1" x14ac:dyDescent="0.2">
      <c r="C71" s="156"/>
      <c r="D71" s="1517"/>
      <c r="E71" s="1518"/>
      <c r="F71" s="1518"/>
      <c r="G71" s="1518"/>
      <c r="H71" s="1518"/>
      <c r="I71" s="1518"/>
      <c r="J71" s="1519"/>
      <c r="K71" s="1923"/>
      <c r="L71" s="1924"/>
      <c r="M71" s="1924"/>
      <c r="N71" s="1925"/>
      <c r="O71" s="1923"/>
      <c r="P71" s="1924"/>
      <c r="Q71" s="1924"/>
      <c r="R71" s="1925"/>
      <c r="S71" s="1923"/>
      <c r="T71" s="1924"/>
      <c r="U71" s="1925"/>
      <c r="V71" s="165"/>
      <c r="W71" s="156"/>
      <c r="X71" s="206"/>
      <c r="Y71" s="189"/>
      <c r="Z71" s="189"/>
      <c r="AA71" s="189"/>
      <c r="AB71" s="189"/>
      <c r="AC71" s="189"/>
      <c r="AD71" s="189"/>
      <c r="AE71" s="1167"/>
      <c r="AF71" s="1168"/>
      <c r="AG71" s="1168"/>
      <c r="AH71" s="1168"/>
      <c r="AI71" s="1168"/>
      <c r="AJ71" s="1168"/>
      <c r="AK71" s="1168"/>
      <c r="AL71" s="1168"/>
      <c r="AM71" s="1168"/>
      <c r="AN71" s="1169"/>
      <c r="AO71" s="165"/>
      <c r="AP71" s="156"/>
      <c r="AQ71" s="157"/>
      <c r="AR71" s="157"/>
      <c r="AS71" s="157"/>
      <c r="AT71" s="157"/>
      <c r="AU71" s="156"/>
      <c r="AV71" s="1715"/>
      <c r="AW71" s="1716"/>
      <c r="AX71" s="1716"/>
      <c r="AY71" s="1716"/>
      <c r="AZ71" s="1716"/>
      <c r="BA71" s="1716"/>
      <c r="BB71" s="1717"/>
      <c r="BC71" s="1724"/>
      <c r="BD71" s="1725"/>
      <c r="BE71" s="1725"/>
      <c r="BF71" s="1726"/>
      <c r="BG71" s="1724"/>
      <c r="BH71" s="1725"/>
      <c r="BI71" s="1725"/>
      <c r="BJ71" s="1726"/>
      <c r="BK71" s="1724"/>
      <c r="BL71" s="1725"/>
      <c r="BM71" s="1726"/>
      <c r="BN71" s="233"/>
      <c r="BO71" s="157"/>
      <c r="BP71" s="206"/>
      <c r="BQ71" s="189"/>
      <c r="BR71" s="189"/>
      <c r="BS71" s="189"/>
      <c r="BT71" s="189"/>
      <c r="BU71" s="189"/>
      <c r="BV71" s="189"/>
      <c r="BW71" s="1439"/>
      <c r="BX71" s="1440"/>
      <c r="BY71" s="1440"/>
      <c r="BZ71" s="1440"/>
      <c r="CA71" s="1440"/>
      <c r="CB71" s="1440"/>
      <c r="CC71" s="1440"/>
      <c r="CD71" s="1440"/>
      <c r="CE71" s="1440"/>
      <c r="CF71" s="1441"/>
      <c r="CG71" s="165"/>
      <c r="CP71" s="166"/>
      <c r="CQ71" s="166"/>
      <c r="CU71" s="170"/>
      <c r="CV71" s="166"/>
      <c r="DA71" s="170"/>
      <c r="DB71" s="166"/>
      <c r="DF71" s="170"/>
      <c r="DI71" s="166"/>
      <c r="DM71" s="170"/>
      <c r="DT71" s="166"/>
      <c r="DY71" s="170"/>
      <c r="DZ71" s="170"/>
    </row>
    <row r="72" spans="3:130" ht="4.5" customHeight="1" x14ac:dyDescent="0.2">
      <c r="C72" s="156"/>
      <c r="D72" s="1520"/>
      <c r="E72" s="1521"/>
      <c r="F72" s="1521"/>
      <c r="G72" s="1521"/>
      <c r="H72" s="1521"/>
      <c r="I72" s="1521"/>
      <c r="J72" s="1522"/>
      <c r="K72" s="1926"/>
      <c r="L72" s="1927"/>
      <c r="M72" s="1927"/>
      <c r="N72" s="1928"/>
      <c r="O72" s="1926"/>
      <c r="P72" s="1927"/>
      <c r="Q72" s="1927"/>
      <c r="R72" s="1928"/>
      <c r="S72" s="1926"/>
      <c r="T72" s="1927"/>
      <c r="U72" s="1928"/>
      <c r="V72" s="165"/>
      <c r="W72" s="156"/>
      <c r="X72" s="1702" t="s">
        <v>627</v>
      </c>
      <c r="Y72" s="1702"/>
      <c r="Z72" s="1702"/>
      <c r="AA72" s="1702"/>
      <c r="AB72" s="1702"/>
      <c r="AC72" s="1702"/>
      <c r="AD72" s="1730"/>
      <c r="AE72" s="1693">
        <f>INDEX('LŠZ P'!A$2:AP$2002,W39,13)</f>
        <v>43895</v>
      </c>
      <c r="AF72" s="1694"/>
      <c r="AG72" s="1694"/>
      <c r="AH72" s="1694"/>
      <c r="AI72" s="1694"/>
      <c r="AJ72" s="1694"/>
      <c r="AK72" s="1694"/>
      <c r="AL72" s="1694"/>
      <c r="AM72" s="1694"/>
      <c r="AN72" s="1695"/>
      <c r="AO72" s="165"/>
      <c r="AP72" s="156"/>
      <c r="AQ72" s="157"/>
      <c r="AR72" s="157"/>
      <c r="AS72" s="157"/>
      <c r="AT72" s="157"/>
      <c r="AU72" s="156"/>
      <c r="AV72" s="1718"/>
      <c r="AW72" s="1719"/>
      <c r="AX72" s="1719"/>
      <c r="AY72" s="1719"/>
      <c r="AZ72" s="1719"/>
      <c r="BA72" s="1719"/>
      <c r="BB72" s="1720"/>
      <c r="BC72" s="1727"/>
      <c r="BD72" s="1728"/>
      <c r="BE72" s="1728"/>
      <c r="BF72" s="1729"/>
      <c r="BG72" s="1727"/>
      <c r="BH72" s="1728"/>
      <c r="BI72" s="1728"/>
      <c r="BJ72" s="1729"/>
      <c r="BK72" s="1727"/>
      <c r="BL72" s="1728"/>
      <c r="BM72" s="1729"/>
      <c r="BN72" s="233"/>
      <c r="BO72" s="157"/>
      <c r="BP72" s="1702" t="s">
        <v>627</v>
      </c>
      <c r="BQ72" s="1702"/>
      <c r="BR72" s="1702"/>
      <c r="BS72" s="1702"/>
      <c r="BT72" s="1702"/>
      <c r="BU72" s="1702"/>
      <c r="BV72" s="1730"/>
      <c r="BW72" s="1693">
        <f>INDEX('LŠZ P'!A$2:AP$2002,W39,39)</f>
        <v>0</v>
      </c>
      <c r="BX72" s="1694"/>
      <c r="BY72" s="1694"/>
      <c r="BZ72" s="1694"/>
      <c r="CA72" s="1694"/>
      <c r="CB72" s="1694"/>
      <c r="CC72" s="1694"/>
      <c r="CD72" s="1694"/>
      <c r="CE72" s="1694"/>
      <c r="CF72" s="1695"/>
      <c r="CG72" s="165"/>
      <c r="CP72" s="166"/>
      <c r="CQ72" s="166"/>
      <c r="CU72" s="170"/>
      <c r="CV72" s="166"/>
      <c r="DA72" s="170"/>
      <c r="DB72" s="166"/>
      <c r="DF72" s="170"/>
      <c r="DI72" s="166"/>
      <c r="DM72" s="170"/>
      <c r="DT72" s="166"/>
      <c r="DY72" s="170"/>
      <c r="DZ72" s="170"/>
    </row>
    <row r="73" spans="3:130" ht="3.75" customHeight="1" x14ac:dyDescent="0.2">
      <c r="C73" s="156"/>
      <c r="D73" s="1901" t="s">
        <v>630</v>
      </c>
      <c r="E73" s="1902"/>
      <c r="F73" s="1902"/>
      <c r="G73" s="1903"/>
      <c r="H73" s="1929">
        <f>INDEX('LŠZ P'!A$2:AP$2002,W39,18)</f>
        <v>2020</v>
      </c>
      <c r="I73" s="2158"/>
      <c r="J73" s="1910" t="s">
        <v>631</v>
      </c>
      <c r="K73" s="1911"/>
      <c r="L73" s="1504" t="str">
        <f>INDEX('LŠZ P'!A$2:AP$2002,W39,7)</f>
        <v>D4L-V-26E-191</v>
      </c>
      <c r="M73" s="1505"/>
      <c r="N73" s="1505"/>
      <c r="O73" s="1505"/>
      <c r="P73" s="1505"/>
      <c r="Q73" s="1505"/>
      <c r="R73" s="1506"/>
      <c r="S73" s="1916" t="str">
        <f>INDEX('LŠZ P'!A$2:AP$2002,W39,15)</f>
        <v>P</v>
      </c>
      <c r="T73" s="1917"/>
      <c r="U73" s="1911"/>
      <c r="V73" s="165"/>
      <c r="W73" s="156"/>
      <c r="X73" s="1702"/>
      <c r="Y73" s="1702"/>
      <c r="Z73" s="1702"/>
      <c r="AA73" s="1702"/>
      <c r="AB73" s="1702"/>
      <c r="AC73" s="1702"/>
      <c r="AD73" s="1730"/>
      <c r="AE73" s="1696"/>
      <c r="AF73" s="1697"/>
      <c r="AG73" s="1697"/>
      <c r="AH73" s="1697"/>
      <c r="AI73" s="1697"/>
      <c r="AJ73" s="1697"/>
      <c r="AK73" s="1697"/>
      <c r="AL73" s="1697"/>
      <c r="AM73" s="1697"/>
      <c r="AN73" s="1698"/>
      <c r="AO73" s="165"/>
      <c r="AP73" s="156"/>
      <c r="AQ73" s="157"/>
      <c r="AR73" s="157"/>
      <c r="AS73" s="157"/>
      <c r="AT73" s="157"/>
      <c r="AU73" s="156"/>
      <c r="AV73" s="1731" t="s">
        <v>630</v>
      </c>
      <c r="AW73" s="1732"/>
      <c r="AX73" s="1732"/>
      <c r="AY73" s="1733"/>
      <c r="AZ73" s="2013">
        <f>INDEX('LŠZ P'!A$2:AP$2002,W39,40)</f>
        <v>0</v>
      </c>
      <c r="BA73" s="2015"/>
      <c r="BB73" s="1740" t="s">
        <v>631</v>
      </c>
      <c r="BC73" s="1741"/>
      <c r="BD73" s="2110">
        <f>INDEX('LŠZ P'!A$2:AP$2002,W39,8)</f>
        <v>0</v>
      </c>
      <c r="BE73" s="2111"/>
      <c r="BF73" s="2111"/>
      <c r="BG73" s="2111"/>
      <c r="BH73" s="2111"/>
      <c r="BI73" s="2111"/>
      <c r="BJ73" s="2112"/>
      <c r="BK73" s="1763">
        <f>INDEX('LŠZ P'!A$2:AP$2002,W39,41)</f>
        <v>0</v>
      </c>
      <c r="BL73" s="1764"/>
      <c r="BM73" s="1741"/>
      <c r="BN73" s="234"/>
      <c r="BO73" s="157"/>
      <c r="BP73" s="1702"/>
      <c r="BQ73" s="1702"/>
      <c r="BR73" s="1702"/>
      <c r="BS73" s="1702"/>
      <c r="BT73" s="1702"/>
      <c r="BU73" s="1702"/>
      <c r="BV73" s="1730"/>
      <c r="BW73" s="1696"/>
      <c r="BX73" s="1697"/>
      <c r="BY73" s="1697"/>
      <c r="BZ73" s="1697"/>
      <c r="CA73" s="1697"/>
      <c r="CB73" s="1697"/>
      <c r="CC73" s="1697"/>
      <c r="CD73" s="1697"/>
      <c r="CE73" s="1697"/>
      <c r="CF73" s="1698"/>
      <c r="CG73" s="165"/>
      <c r="CP73" s="166"/>
      <c r="CQ73" s="166"/>
      <c r="CU73" s="170"/>
      <c r="CV73" s="166"/>
      <c r="DA73" s="170"/>
      <c r="DB73" s="166"/>
      <c r="DF73" s="170"/>
      <c r="DI73" s="166"/>
      <c r="DM73" s="170"/>
      <c r="DT73" s="166"/>
      <c r="DY73" s="170"/>
      <c r="DZ73" s="170"/>
    </row>
    <row r="74" spans="3:130" ht="3.75" customHeight="1" x14ac:dyDescent="0.2">
      <c r="C74" s="156"/>
      <c r="D74" s="1904"/>
      <c r="E74" s="1905"/>
      <c r="F74" s="1905"/>
      <c r="G74" s="1906"/>
      <c r="H74" s="2159"/>
      <c r="I74" s="2160"/>
      <c r="J74" s="1912"/>
      <c r="K74" s="1913"/>
      <c r="L74" s="1507"/>
      <c r="M74" s="1508"/>
      <c r="N74" s="1508"/>
      <c r="O74" s="1508"/>
      <c r="P74" s="1508"/>
      <c r="Q74" s="1508"/>
      <c r="R74" s="1509"/>
      <c r="S74" s="1912"/>
      <c r="T74" s="1918"/>
      <c r="U74" s="1913"/>
      <c r="V74" s="165"/>
      <c r="W74" s="156"/>
      <c r="X74" s="1702" t="s">
        <v>628</v>
      </c>
      <c r="Y74" s="1702"/>
      <c r="Z74" s="1702"/>
      <c r="AA74" s="1702"/>
      <c r="AB74" s="1702"/>
      <c r="AC74" s="1702"/>
      <c r="AD74" s="1702"/>
      <c r="AE74" s="1696"/>
      <c r="AF74" s="1697"/>
      <c r="AG74" s="1697"/>
      <c r="AH74" s="1697"/>
      <c r="AI74" s="1697"/>
      <c r="AJ74" s="1697"/>
      <c r="AK74" s="1697"/>
      <c r="AL74" s="1697"/>
      <c r="AM74" s="1697"/>
      <c r="AN74" s="1698"/>
      <c r="AO74" s="165"/>
      <c r="AP74" s="156"/>
      <c r="AQ74" s="157"/>
      <c r="AR74" s="157"/>
      <c r="AS74" s="157"/>
      <c r="AT74" s="157"/>
      <c r="AU74" s="156"/>
      <c r="AV74" s="1734"/>
      <c r="AW74" s="1735"/>
      <c r="AX74" s="1735"/>
      <c r="AY74" s="1736"/>
      <c r="AZ74" s="2016"/>
      <c r="BA74" s="2018"/>
      <c r="BB74" s="1742"/>
      <c r="BC74" s="1743"/>
      <c r="BD74" s="2113"/>
      <c r="BE74" s="2114"/>
      <c r="BF74" s="2114"/>
      <c r="BG74" s="2114"/>
      <c r="BH74" s="2114"/>
      <c r="BI74" s="2114"/>
      <c r="BJ74" s="2115"/>
      <c r="BK74" s="1742"/>
      <c r="BL74" s="1765"/>
      <c r="BM74" s="1743"/>
      <c r="BN74" s="234"/>
      <c r="BO74" s="157"/>
      <c r="BP74" s="1702" t="s">
        <v>628</v>
      </c>
      <c r="BQ74" s="1702"/>
      <c r="BR74" s="1702"/>
      <c r="BS74" s="1702"/>
      <c r="BT74" s="1702"/>
      <c r="BU74" s="1702"/>
      <c r="BV74" s="1702"/>
      <c r="BW74" s="1696"/>
      <c r="BX74" s="1697"/>
      <c r="BY74" s="1697"/>
      <c r="BZ74" s="1697"/>
      <c r="CA74" s="1697"/>
      <c r="CB74" s="1697"/>
      <c r="CC74" s="1697"/>
      <c r="CD74" s="1697"/>
      <c r="CE74" s="1697"/>
      <c r="CF74" s="1698"/>
      <c r="CG74" s="165"/>
      <c r="CP74" s="166"/>
      <c r="CQ74" s="193"/>
      <c r="CR74" s="194"/>
      <c r="CS74" s="194"/>
      <c r="CT74" s="194"/>
      <c r="CU74" s="195"/>
      <c r="CV74" s="193"/>
      <c r="CW74" s="194"/>
      <c r="CX74" s="194"/>
      <c r="CY74" s="194"/>
      <c r="CZ74" s="194"/>
      <c r="DA74" s="195"/>
      <c r="DB74" s="193"/>
      <c r="DC74" s="194"/>
      <c r="DD74" s="194"/>
      <c r="DE74" s="194"/>
      <c r="DF74" s="195"/>
      <c r="DI74" s="193"/>
      <c r="DJ74" s="194"/>
      <c r="DK74" s="194"/>
      <c r="DL74" s="194"/>
      <c r="DM74" s="195"/>
      <c r="DN74" s="194"/>
      <c r="DO74" s="194"/>
      <c r="DP74" s="194"/>
      <c r="DQ74" s="194"/>
      <c r="DR74" s="194"/>
      <c r="DS74" s="194"/>
      <c r="DT74" s="193"/>
      <c r="DU74" s="194"/>
      <c r="DV74" s="194"/>
      <c r="DW74" s="194"/>
      <c r="DX74" s="194"/>
      <c r="DY74" s="195"/>
      <c r="DZ74" s="170"/>
    </row>
    <row r="75" spans="3:130" ht="4.5" customHeight="1" x14ac:dyDescent="0.2">
      <c r="C75" s="156"/>
      <c r="D75" s="1907"/>
      <c r="E75" s="1908"/>
      <c r="F75" s="1908"/>
      <c r="G75" s="1909"/>
      <c r="H75" s="2161"/>
      <c r="I75" s="2162"/>
      <c r="J75" s="1914"/>
      <c r="K75" s="1915"/>
      <c r="L75" s="1510"/>
      <c r="M75" s="1511"/>
      <c r="N75" s="1511"/>
      <c r="O75" s="1511"/>
      <c r="P75" s="1511"/>
      <c r="Q75" s="1511"/>
      <c r="R75" s="1512"/>
      <c r="S75" s="1914"/>
      <c r="T75" s="1919"/>
      <c r="U75" s="1915"/>
      <c r="V75" s="165"/>
      <c r="W75" s="156"/>
      <c r="X75" s="1702"/>
      <c r="Y75" s="1702"/>
      <c r="Z75" s="1702"/>
      <c r="AA75" s="1702"/>
      <c r="AB75" s="1702"/>
      <c r="AC75" s="1702"/>
      <c r="AD75" s="1702"/>
      <c r="AE75" s="1699"/>
      <c r="AF75" s="1700"/>
      <c r="AG75" s="1700"/>
      <c r="AH75" s="1700"/>
      <c r="AI75" s="1700"/>
      <c r="AJ75" s="1700"/>
      <c r="AK75" s="1700"/>
      <c r="AL75" s="1700"/>
      <c r="AM75" s="1700"/>
      <c r="AN75" s="1701"/>
      <c r="AO75" s="165"/>
      <c r="AP75" s="156"/>
      <c r="AQ75" s="157"/>
      <c r="AR75" s="157"/>
      <c r="AS75" s="157"/>
      <c r="AT75" s="157"/>
      <c r="AU75" s="156"/>
      <c r="AV75" s="1737"/>
      <c r="AW75" s="1738"/>
      <c r="AX75" s="1738"/>
      <c r="AY75" s="1739"/>
      <c r="AZ75" s="2019"/>
      <c r="BA75" s="2021"/>
      <c r="BB75" s="1744"/>
      <c r="BC75" s="1745"/>
      <c r="BD75" s="2116"/>
      <c r="BE75" s="2117"/>
      <c r="BF75" s="2117"/>
      <c r="BG75" s="2117"/>
      <c r="BH75" s="2117"/>
      <c r="BI75" s="2117"/>
      <c r="BJ75" s="2118"/>
      <c r="BK75" s="1744"/>
      <c r="BL75" s="1766"/>
      <c r="BM75" s="1745"/>
      <c r="BN75" s="234"/>
      <c r="BO75" s="157"/>
      <c r="BP75" s="1702"/>
      <c r="BQ75" s="1702"/>
      <c r="BR75" s="1702"/>
      <c r="BS75" s="1702"/>
      <c r="BT75" s="1702"/>
      <c r="BU75" s="1702"/>
      <c r="BV75" s="1702"/>
      <c r="BW75" s="1699"/>
      <c r="BX75" s="1700"/>
      <c r="BY75" s="1700"/>
      <c r="BZ75" s="1700"/>
      <c r="CA75" s="1700"/>
      <c r="CB75" s="1700"/>
      <c r="CC75" s="1700"/>
      <c r="CD75" s="1700"/>
      <c r="CE75" s="1700"/>
      <c r="CF75" s="1701"/>
      <c r="CG75" s="165"/>
      <c r="CP75" s="166"/>
      <c r="DZ75" s="170"/>
    </row>
    <row r="76" spans="3:130" ht="2.25" customHeight="1" x14ac:dyDescent="0.2">
      <c r="C76" s="208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11"/>
      <c r="W76" s="208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1"/>
      <c r="AP76" s="156"/>
      <c r="AQ76" s="157"/>
      <c r="AR76" s="157"/>
      <c r="AS76" s="157"/>
      <c r="AT76" s="157"/>
      <c r="AU76" s="208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35"/>
      <c r="BO76" s="212"/>
      <c r="BP76" s="236"/>
      <c r="BQ76" s="236"/>
      <c r="BR76" s="236"/>
      <c r="BS76" s="236"/>
      <c r="BT76" s="236"/>
      <c r="BU76" s="236"/>
      <c r="BV76" s="236"/>
      <c r="BW76" s="236"/>
      <c r="BX76" s="236"/>
      <c r="BY76" s="237"/>
      <c r="BZ76" s="237"/>
      <c r="CA76" s="237"/>
      <c r="CB76" s="237"/>
      <c r="CC76" s="237"/>
      <c r="CD76" s="237"/>
      <c r="CE76" s="237"/>
      <c r="CF76" s="237"/>
      <c r="CG76" s="211"/>
      <c r="CP76" s="193"/>
      <c r="CQ76" s="194"/>
      <c r="CR76" s="194"/>
      <c r="CS76" s="194"/>
      <c r="CT76" s="194"/>
      <c r="CU76" s="194"/>
      <c r="CV76" s="194"/>
      <c r="CW76" s="194"/>
      <c r="CX76" s="194"/>
      <c r="CY76" s="194"/>
      <c r="CZ76" s="194"/>
      <c r="DA76" s="194"/>
      <c r="DB76" s="194"/>
      <c r="DC76" s="194"/>
      <c r="DD76" s="194"/>
      <c r="DE76" s="194"/>
      <c r="DF76" s="194"/>
      <c r="DG76" s="194"/>
      <c r="DH76" s="194"/>
      <c r="DI76" s="194"/>
      <c r="DJ76" s="194"/>
      <c r="DK76" s="194"/>
      <c r="DL76" s="194"/>
      <c r="DM76" s="194"/>
      <c r="DN76" s="194"/>
      <c r="DO76" s="194"/>
      <c r="DP76" s="194"/>
      <c r="DQ76" s="194"/>
      <c r="DR76" s="194"/>
      <c r="DS76" s="194"/>
      <c r="DT76" s="194"/>
      <c r="DU76" s="194"/>
      <c r="DV76" s="194"/>
      <c r="DW76" s="194"/>
      <c r="DX76" s="194"/>
      <c r="DY76" s="194"/>
      <c r="DZ76" s="195"/>
    </row>
    <row r="77" spans="3:130" ht="4.5" customHeight="1" x14ac:dyDescent="0.2"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3"/>
      <c r="W77" s="154">
        <v>932</v>
      </c>
      <c r="X77" s="155" t="s">
        <v>71</v>
      </c>
      <c r="Y77" s="155"/>
      <c r="Z77" s="155"/>
      <c r="AA77" s="155"/>
      <c r="AB77" s="1868" t="s">
        <v>29</v>
      </c>
      <c r="AC77" s="1869"/>
      <c r="AD77" s="1869"/>
      <c r="AE77" s="1869"/>
      <c r="AF77" s="1869"/>
      <c r="AG77" s="1869"/>
      <c r="AH77" s="1869"/>
      <c r="AI77" s="1869"/>
      <c r="AJ77" s="1869"/>
      <c r="AK77" s="1869"/>
      <c r="AL77" s="1869"/>
      <c r="AM77" s="1869"/>
      <c r="AN77" s="1869"/>
      <c r="AO77" s="1870"/>
      <c r="AP77" s="156"/>
      <c r="AQ77" s="157"/>
      <c r="AR77" s="157"/>
      <c r="AS77" s="157"/>
      <c r="AT77" s="157"/>
      <c r="AU77" s="151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3"/>
      <c r="BO77" s="155">
        <v>743</v>
      </c>
      <c r="BP77" s="155"/>
      <c r="BQ77" s="155"/>
      <c r="BR77" s="155"/>
      <c r="BS77" s="155"/>
      <c r="BT77" s="1868" t="s">
        <v>29</v>
      </c>
      <c r="BU77" s="1869"/>
      <c r="BV77" s="1869"/>
      <c r="BW77" s="1869"/>
      <c r="BX77" s="1869"/>
      <c r="BY77" s="1869"/>
      <c r="BZ77" s="1869"/>
      <c r="CA77" s="1869"/>
      <c r="CB77" s="1869"/>
      <c r="CC77" s="1869"/>
      <c r="CD77" s="1869"/>
      <c r="CE77" s="1869"/>
      <c r="CF77" s="1869"/>
      <c r="CG77" s="1870"/>
      <c r="CP77" s="154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  <c r="DZ77" s="164"/>
    </row>
    <row r="78" spans="3:130" ht="3" customHeight="1" x14ac:dyDescent="0.2">
      <c r="C78" s="156"/>
      <c r="D78" s="1873" t="s">
        <v>2098</v>
      </c>
      <c r="E78" s="1873"/>
      <c r="F78" s="1873"/>
      <c r="G78" s="1873"/>
      <c r="H78" s="1873"/>
      <c r="I78" s="1873"/>
      <c r="J78" s="1873"/>
      <c r="K78" s="1873"/>
      <c r="L78" s="1873"/>
      <c r="M78" s="1873"/>
      <c r="N78" s="1873"/>
      <c r="O78" s="1873"/>
      <c r="P78" s="1873"/>
      <c r="Q78" s="1873"/>
      <c r="R78" s="1873"/>
      <c r="S78" s="1873"/>
      <c r="T78" s="1873"/>
      <c r="U78" s="1873"/>
      <c r="V78" s="165"/>
      <c r="W78" s="166"/>
      <c r="AB78" s="1999"/>
      <c r="AC78" s="1999"/>
      <c r="AD78" s="1999"/>
      <c r="AE78" s="1999"/>
      <c r="AF78" s="1999"/>
      <c r="AG78" s="1999"/>
      <c r="AH78" s="1999"/>
      <c r="AI78" s="1999"/>
      <c r="AJ78" s="1999"/>
      <c r="AK78" s="1999"/>
      <c r="AL78" s="1999"/>
      <c r="AM78" s="1999"/>
      <c r="AN78" s="1999"/>
      <c r="AO78" s="1872"/>
      <c r="AP78" s="156"/>
      <c r="AQ78" s="157"/>
      <c r="AR78" s="157"/>
      <c r="AS78" s="157"/>
      <c r="AT78" s="157"/>
      <c r="AU78" s="156"/>
      <c r="AV78" s="1873" t="s">
        <v>2098</v>
      </c>
      <c r="AW78" s="1873"/>
      <c r="AX78" s="1873"/>
      <c r="AY78" s="1873"/>
      <c r="AZ78" s="1873"/>
      <c r="BA78" s="1873"/>
      <c r="BB78" s="1873"/>
      <c r="BC78" s="1873"/>
      <c r="BD78" s="1873"/>
      <c r="BE78" s="1873"/>
      <c r="BF78" s="1873"/>
      <c r="BG78" s="1873"/>
      <c r="BH78" s="1873"/>
      <c r="BI78" s="1873"/>
      <c r="BJ78" s="1873"/>
      <c r="BK78" s="1873"/>
      <c r="BL78" s="1873"/>
      <c r="BM78" s="1873"/>
      <c r="BN78" s="218"/>
      <c r="BT78" s="1999"/>
      <c r="BU78" s="1999"/>
      <c r="BV78" s="1999"/>
      <c r="BW78" s="1999"/>
      <c r="BX78" s="1999"/>
      <c r="BY78" s="1999"/>
      <c r="BZ78" s="1999"/>
      <c r="CA78" s="1999"/>
      <c r="CB78" s="1999"/>
      <c r="CC78" s="1999"/>
      <c r="CD78" s="1999"/>
      <c r="CE78" s="1999"/>
      <c r="CF78" s="1999"/>
      <c r="CG78" s="1872"/>
      <c r="CP78" s="166"/>
      <c r="CQ78" s="154"/>
      <c r="CR78" s="155"/>
      <c r="CS78" s="155"/>
      <c r="CT78" s="155"/>
      <c r="CU78" s="155"/>
      <c r="CV78" s="1428" t="s">
        <v>5592</v>
      </c>
      <c r="CW78" s="1429"/>
      <c r="CX78" s="1429"/>
      <c r="CY78" s="1429"/>
      <c r="CZ78" s="1429"/>
      <c r="DA78" s="1430"/>
      <c r="DB78" s="155"/>
      <c r="DC78" s="155"/>
      <c r="DD78" s="155"/>
      <c r="DE78" s="155"/>
      <c r="DF78" s="164"/>
      <c r="DI78" s="154"/>
      <c r="DJ78" s="155"/>
      <c r="DK78" s="155"/>
      <c r="DL78" s="155"/>
      <c r="DM78" s="155"/>
      <c r="DN78" s="1428" t="s">
        <v>5592</v>
      </c>
      <c r="DO78" s="1429"/>
      <c r="DP78" s="1429"/>
      <c r="DQ78" s="1429"/>
      <c r="DR78" s="1429"/>
      <c r="DS78" s="1430"/>
      <c r="DT78" s="154"/>
      <c r="DU78" s="155"/>
      <c r="DV78" s="155"/>
      <c r="DW78" s="155"/>
      <c r="DX78" s="155"/>
      <c r="DY78" s="164"/>
      <c r="DZ78" s="170"/>
    </row>
    <row r="79" spans="3:130" ht="3" customHeight="1" x14ac:dyDescent="0.2">
      <c r="C79" s="156"/>
      <c r="D79" s="1873"/>
      <c r="E79" s="1873"/>
      <c r="F79" s="1873"/>
      <c r="G79" s="1873"/>
      <c r="H79" s="1873"/>
      <c r="I79" s="1873"/>
      <c r="J79" s="1873"/>
      <c r="K79" s="1873"/>
      <c r="L79" s="1873"/>
      <c r="M79" s="1873"/>
      <c r="N79" s="1873"/>
      <c r="O79" s="1873"/>
      <c r="P79" s="1873"/>
      <c r="Q79" s="1873"/>
      <c r="R79" s="1873"/>
      <c r="S79" s="1873"/>
      <c r="T79" s="1873"/>
      <c r="U79" s="1873"/>
      <c r="V79" s="165"/>
      <c r="W79" s="166"/>
      <c r="AB79" s="1999"/>
      <c r="AC79" s="1999"/>
      <c r="AD79" s="1999"/>
      <c r="AE79" s="1999"/>
      <c r="AF79" s="1999"/>
      <c r="AG79" s="1999"/>
      <c r="AH79" s="1999"/>
      <c r="AI79" s="1999"/>
      <c r="AJ79" s="1999"/>
      <c r="AK79" s="1999"/>
      <c r="AL79" s="1999"/>
      <c r="AM79" s="1999"/>
      <c r="AN79" s="1999"/>
      <c r="AO79" s="1872"/>
      <c r="AP79" s="156"/>
      <c r="AQ79" s="157"/>
      <c r="AR79" s="157"/>
      <c r="AS79" s="157"/>
      <c r="AT79" s="157"/>
      <c r="AU79" s="156"/>
      <c r="AV79" s="1873"/>
      <c r="AW79" s="1873"/>
      <c r="AX79" s="1873"/>
      <c r="AY79" s="1873"/>
      <c r="AZ79" s="1873"/>
      <c r="BA79" s="1873"/>
      <c r="BB79" s="1873"/>
      <c r="BC79" s="1873"/>
      <c r="BD79" s="1873"/>
      <c r="BE79" s="1873"/>
      <c r="BF79" s="1873"/>
      <c r="BG79" s="1873"/>
      <c r="BH79" s="1873"/>
      <c r="BI79" s="1873"/>
      <c r="BJ79" s="1873"/>
      <c r="BK79" s="1873"/>
      <c r="BL79" s="1873"/>
      <c r="BM79" s="1873"/>
      <c r="BN79" s="218"/>
      <c r="BT79" s="1999"/>
      <c r="BU79" s="1999"/>
      <c r="BV79" s="1999"/>
      <c r="BW79" s="1999"/>
      <c r="BX79" s="1999"/>
      <c r="BY79" s="1999"/>
      <c r="BZ79" s="1999"/>
      <c r="CA79" s="1999"/>
      <c r="CB79" s="1999"/>
      <c r="CC79" s="1999"/>
      <c r="CD79" s="1999"/>
      <c r="CE79" s="1999"/>
      <c r="CF79" s="1999"/>
      <c r="CG79" s="1872"/>
      <c r="CP79" s="166"/>
      <c r="CQ79" s="171"/>
      <c r="CR79" s="172"/>
      <c r="CS79" s="172"/>
      <c r="CT79" s="172"/>
      <c r="CU79" s="172"/>
      <c r="CV79" s="1431"/>
      <c r="CW79" s="1432"/>
      <c r="CX79" s="1432"/>
      <c r="CY79" s="1432"/>
      <c r="CZ79" s="1432"/>
      <c r="DA79" s="1433"/>
      <c r="DB79" s="173"/>
      <c r="DC79" s="172"/>
      <c r="DD79" s="172"/>
      <c r="DE79" s="172"/>
      <c r="DF79" s="174"/>
      <c r="DI79" s="171"/>
      <c r="DJ79" s="172"/>
      <c r="DK79" s="172"/>
      <c r="DL79" s="172"/>
      <c r="DM79" s="172"/>
      <c r="DN79" s="1431"/>
      <c r="DO79" s="1432"/>
      <c r="DP79" s="1432"/>
      <c r="DQ79" s="1432"/>
      <c r="DR79" s="1432"/>
      <c r="DS79" s="1433"/>
      <c r="DT79" s="175"/>
      <c r="DU79" s="172"/>
      <c r="DV79" s="172"/>
      <c r="DW79" s="172"/>
      <c r="DX79" s="172"/>
      <c r="DY79" s="176"/>
      <c r="DZ79" s="170"/>
    </row>
    <row r="80" spans="3:130" ht="4.5" customHeight="1" x14ac:dyDescent="0.2">
      <c r="C80" s="156"/>
      <c r="D80" s="1873"/>
      <c r="E80" s="1873"/>
      <c r="F80" s="1873"/>
      <c r="G80" s="1873"/>
      <c r="H80" s="1873"/>
      <c r="I80" s="1873"/>
      <c r="J80" s="1873"/>
      <c r="K80" s="1873"/>
      <c r="L80" s="1873"/>
      <c r="M80" s="1873"/>
      <c r="N80" s="1873"/>
      <c r="O80" s="1873"/>
      <c r="P80" s="1873"/>
      <c r="Q80" s="1873"/>
      <c r="R80" s="1873"/>
      <c r="S80" s="1873"/>
      <c r="T80" s="1873"/>
      <c r="U80" s="1873"/>
      <c r="V80" s="165"/>
      <c r="W80" s="166"/>
      <c r="X80" s="1874" t="s">
        <v>5939</v>
      </c>
      <c r="Y80" s="1988"/>
      <c r="Z80" s="1988"/>
      <c r="AA80" s="1988"/>
      <c r="AB80" s="1988"/>
      <c r="AC80" s="1988"/>
      <c r="AD80" s="1988"/>
      <c r="AE80" s="1988"/>
      <c r="AF80" s="1988"/>
      <c r="AG80" s="1988"/>
      <c r="AH80" s="1988"/>
      <c r="AI80" s="1988"/>
      <c r="AJ80" s="1988"/>
      <c r="AK80" s="1988"/>
      <c r="AL80" s="1988"/>
      <c r="AM80" s="1988"/>
      <c r="AN80" s="1988"/>
      <c r="AO80" s="1876"/>
      <c r="AP80" s="156"/>
      <c r="AQ80" s="157"/>
      <c r="AR80" s="157"/>
      <c r="AS80" s="157"/>
      <c r="AT80" s="157"/>
      <c r="AU80" s="156"/>
      <c r="AV80" s="1873"/>
      <c r="AW80" s="1873"/>
      <c r="AX80" s="1873"/>
      <c r="AY80" s="1873"/>
      <c r="AZ80" s="1873"/>
      <c r="BA80" s="1873"/>
      <c r="BB80" s="1873"/>
      <c r="BC80" s="1873"/>
      <c r="BD80" s="1873"/>
      <c r="BE80" s="1873"/>
      <c r="BF80" s="1873"/>
      <c r="BG80" s="1873"/>
      <c r="BH80" s="1873"/>
      <c r="BI80" s="1873"/>
      <c r="BJ80" s="1873"/>
      <c r="BK80" s="1873"/>
      <c r="BL80" s="1873"/>
      <c r="BM80" s="1873"/>
      <c r="BN80" s="218"/>
      <c r="BP80" s="1874" t="s">
        <v>5941</v>
      </c>
      <c r="BQ80" s="1988"/>
      <c r="BR80" s="1988"/>
      <c r="BS80" s="1988"/>
      <c r="BT80" s="1988"/>
      <c r="BU80" s="1988"/>
      <c r="BV80" s="1988"/>
      <c r="BW80" s="1988"/>
      <c r="BX80" s="1988"/>
      <c r="BY80" s="1988"/>
      <c r="BZ80" s="1988"/>
      <c r="CA80" s="1988"/>
      <c r="CB80" s="1988"/>
      <c r="CC80" s="1988"/>
      <c r="CD80" s="1988"/>
      <c r="CE80" s="1988"/>
      <c r="CF80" s="1988"/>
      <c r="CG80" s="1876"/>
      <c r="CP80" s="166"/>
      <c r="CQ80" s="1673" t="s">
        <v>2073</v>
      </c>
      <c r="CR80" s="1692"/>
      <c r="CS80" s="1692"/>
      <c r="CT80" s="1692"/>
      <c r="CU80" s="1681"/>
      <c r="CV80" s="1431"/>
      <c r="CW80" s="1432"/>
      <c r="CX80" s="1432"/>
      <c r="CY80" s="1432"/>
      <c r="CZ80" s="1432"/>
      <c r="DA80" s="1433"/>
      <c r="DB80" s="1679" t="s">
        <v>2074</v>
      </c>
      <c r="DC80" s="1692"/>
      <c r="DD80" s="1692"/>
      <c r="DE80" s="1692"/>
      <c r="DF80" s="1681"/>
      <c r="DI80" s="1673" t="s">
        <v>2073</v>
      </c>
      <c r="DJ80" s="1692"/>
      <c r="DK80" s="1692"/>
      <c r="DL80" s="1692"/>
      <c r="DM80" s="1681"/>
      <c r="DN80" s="1431"/>
      <c r="DO80" s="1432"/>
      <c r="DP80" s="1432"/>
      <c r="DQ80" s="1432"/>
      <c r="DR80" s="1432"/>
      <c r="DS80" s="1433"/>
      <c r="DT80" s="1679" t="s">
        <v>2074</v>
      </c>
      <c r="DU80" s="1680"/>
      <c r="DV80" s="1680"/>
      <c r="DW80" s="1680"/>
      <c r="DX80" s="1680"/>
      <c r="DY80" s="1681"/>
      <c r="DZ80" s="170"/>
    </row>
    <row r="81" spans="3:130" ht="4.5" customHeight="1" x14ac:dyDescent="0.2">
      <c r="C81" s="156"/>
      <c r="D81" s="1873"/>
      <c r="E81" s="1873"/>
      <c r="F81" s="1873"/>
      <c r="G81" s="1873"/>
      <c r="H81" s="1873"/>
      <c r="I81" s="1873"/>
      <c r="J81" s="1873"/>
      <c r="K81" s="1873"/>
      <c r="L81" s="1873"/>
      <c r="M81" s="1873"/>
      <c r="N81" s="1873"/>
      <c r="O81" s="1873"/>
      <c r="P81" s="1873"/>
      <c r="Q81" s="1873"/>
      <c r="R81" s="1873"/>
      <c r="S81" s="1873"/>
      <c r="T81" s="1873"/>
      <c r="U81" s="1873"/>
      <c r="V81" s="165"/>
      <c r="W81" s="166"/>
      <c r="X81" s="1988"/>
      <c r="Y81" s="1988"/>
      <c r="Z81" s="1988"/>
      <c r="AA81" s="1988"/>
      <c r="AB81" s="1988"/>
      <c r="AC81" s="1988"/>
      <c r="AD81" s="1988"/>
      <c r="AE81" s="1988"/>
      <c r="AF81" s="1988"/>
      <c r="AG81" s="1988"/>
      <c r="AH81" s="1988"/>
      <c r="AI81" s="1988"/>
      <c r="AJ81" s="1988"/>
      <c r="AK81" s="1988"/>
      <c r="AL81" s="1988"/>
      <c r="AM81" s="1988"/>
      <c r="AN81" s="1988"/>
      <c r="AO81" s="1876"/>
      <c r="AP81" s="156"/>
      <c r="AQ81" s="157"/>
      <c r="AR81" s="157"/>
      <c r="AS81" s="157"/>
      <c r="AT81" s="157"/>
      <c r="AU81" s="156"/>
      <c r="AV81" s="1873"/>
      <c r="AW81" s="1873"/>
      <c r="AX81" s="1873"/>
      <c r="AY81" s="1873"/>
      <c r="AZ81" s="1873"/>
      <c r="BA81" s="1873"/>
      <c r="BB81" s="1873"/>
      <c r="BC81" s="1873"/>
      <c r="BD81" s="1873"/>
      <c r="BE81" s="1873"/>
      <c r="BF81" s="1873"/>
      <c r="BG81" s="1873"/>
      <c r="BH81" s="1873"/>
      <c r="BI81" s="1873"/>
      <c r="BJ81" s="1873"/>
      <c r="BK81" s="1873"/>
      <c r="BL81" s="1873"/>
      <c r="BM81" s="1873"/>
      <c r="BN81" s="218"/>
      <c r="BP81" s="1988"/>
      <c r="BQ81" s="1988"/>
      <c r="BR81" s="1988"/>
      <c r="BS81" s="1988"/>
      <c r="BT81" s="1988"/>
      <c r="BU81" s="1988"/>
      <c r="BV81" s="1988"/>
      <c r="BW81" s="1988"/>
      <c r="BX81" s="1988"/>
      <c r="BY81" s="1988"/>
      <c r="BZ81" s="1988"/>
      <c r="CA81" s="1988"/>
      <c r="CB81" s="1988"/>
      <c r="CC81" s="1988"/>
      <c r="CD81" s="1988"/>
      <c r="CE81" s="1988"/>
      <c r="CF81" s="1988"/>
      <c r="CG81" s="1876"/>
      <c r="CP81" s="166"/>
      <c r="CQ81" s="1682"/>
      <c r="CR81" s="1692"/>
      <c r="CS81" s="1692"/>
      <c r="CT81" s="1692"/>
      <c r="CU81" s="1681"/>
      <c r="CV81" s="1673" t="s">
        <v>2075</v>
      </c>
      <c r="CW81" s="1674"/>
      <c r="CX81" s="1674"/>
      <c r="CY81" s="1674"/>
      <c r="CZ81" s="1674"/>
      <c r="DA81" s="1675"/>
      <c r="DB81" s="1682"/>
      <c r="DC81" s="1692"/>
      <c r="DD81" s="1692"/>
      <c r="DE81" s="1692"/>
      <c r="DF81" s="1681"/>
      <c r="DI81" s="1682"/>
      <c r="DJ81" s="1692"/>
      <c r="DK81" s="1692"/>
      <c r="DL81" s="1692"/>
      <c r="DM81" s="1681"/>
      <c r="DN81" s="1673" t="s">
        <v>2075</v>
      </c>
      <c r="DO81" s="1674"/>
      <c r="DP81" s="1674"/>
      <c r="DQ81" s="1674"/>
      <c r="DR81" s="1674"/>
      <c r="DS81" s="1675"/>
      <c r="DT81" s="1682"/>
      <c r="DU81" s="1680"/>
      <c r="DV81" s="1680"/>
      <c r="DW81" s="1680"/>
      <c r="DX81" s="1680"/>
      <c r="DY81" s="1681"/>
      <c r="DZ81" s="170"/>
    </row>
    <row r="82" spans="3:130" ht="4.5" customHeight="1" x14ac:dyDescent="0.2">
      <c r="C82" s="156"/>
      <c r="D82" s="1873"/>
      <c r="E82" s="1873"/>
      <c r="F82" s="1873"/>
      <c r="G82" s="1873"/>
      <c r="H82" s="1873"/>
      <c r="I82" s="1873"/>
      <c r="J82" s="1873"/>
      <c r="K82" s="1873"/>
      <c r="L82" s="1873"/>
      <c r="M82" s="1873"/>
      <c r="N82" s="1873"/>
      <c r="O82" s="1873"/>
      <c r="P82" s="1873"/>
      <c r="Q82" s="1873"/>
      <c r="R82" s="1873"/>
      <c r="S82" s="1873"/>
      <c r="T82" s="1873"/>
      <c r="U82" s="1873"/>
      <c r="V82" s="165"/>
      <c r="W82" s="1989" t="s">
        <v>28</v>
      </c>
      <c r="X82" s="1988"/>
      <c r="Y82" s="1988"/>
      <c r="Z82" s="1988"/>
      <c r="AA82" s="1988"/>
      <c r="AB82" s="1988"/>
      <c r="AC82" s="1988"/>
      <c r="AD82" s="1988"/>
      <c r="AE82" s="1988"/>
      <c r="AF82" s="1988"/>
      <c r="AG82" s="1988"/>
      <c r="AH82" s="1988"/>
      <c r="AI82" s="1988"/>
      <c r="AJ82" s="1988"/>
      <c r="AK82" s="1988"/>
      <c r="AL82" s="1988"/>
      <c r="AM82" s="1988"/>
      <c r="AN82" s="1988"/>
      <c r="AO82" s="1876"/>
      <c r="AP82" s="156"/>
      <c r="AQ82" s="157"/>
      <c r="AR82" s="157"/>
      <c r="AS82" s="157"/>
      <c r="AT82" s="157"/>
      <c r="AU82" s="156"/>
      <c r="AV82" s="1873"/>
      <c r="AW82" s="1873"/>
      <c r="AX82" s="1873"/>
      <c r="AY82" s="1873"/>
      <c r="AZ82" s="1873"/>
      <c r="BA82" s="1873"/>
      <c r="BB82" s="1873"/>
      <c r="BC82" s="1873"/>
      <c r="BD82" s="1873"/>
      <c r="BE82" s="1873"/>
      <c r="BF82" s="1873"/>
      <c r="BG82" s="1873"/>
      <c r="BH82" s="1873"/>
      <c r="BI82" s="1873"/>
      <c r="BJ82" s="1873"/>
      <c r="BK82" s="1873"/>
      <c r="BL82" s="1873"/>
      <c r="BM82" s="1873"/>
      <c r="BN82" s="218"/>
      <c r="BO82" s="1989" t="s">
        <v>28</v>
      </c>
      <c r="BP82" s="1988"/>
      <c r="BQ82" s="1988"/>
      <c r="BR82" s="1988"/>
      <c r="BS82" s="1988"/>
      <c r="BT82" s="1988"/>
      <c r="BU82" s="1988"/>
      <c r="BV82" s="1988"/>
      <c r="BW82" s="1988"/>
      <c r="BX82" s="1988"/>
      <c r="BY82" s="1988"/>
      <c r="BZ82" s="1988"/>
      <c r="CA82" s="1988"/>
      <c r="CB82" s="1988"/>
      <c r="CC82" s="1988"/>
      <c r="CD82" s="1988"/>
      <c r="CE82" s="1988"/>
      <c r="CF82" s="1988"/>
      <c r="CG82" s="1876"/>
      <c r="CP82" s="166"/>
      <c r="CQ82" s="1683"/>
      <c r="CR82" s="1684"/>
      <c r="CS82" s="1684"/>
      <c r="CT82" s="1684"/>
      <c r="CU82" s="1685"/>
      <c r="CV82" s="1676"/>
      <c r="CW82" s="1677"/>
      <c r="CX82" s="1677"/>
      <c r="CY82" s="1677"/>
      <c r="CZ82" s="1677"/>
      <c r="DA82" s="1678"/>
      <c r="DB82" s="1683"/>
      <c r="DC82" s="1684"/>
      <c r="DD82" s="1684"/>
      <c r="DE82" s="1684"/>
      <c r="DF82" s="1685"/>
      <c r="DI82" s="1683"/>
      <c r="DJ82" s="1684"/>
      <c r="DK82" s="1684"/>
      <c r="DL82" s="1684"/>
      <c r="DM82" s="1685"/>
      <c r="DN82" s="1676"/>
      <c r="DO82" s="1677"/>
      <c r="DP82" s="1677"/>
      <c r="DQ82" s="1677"/>
      <c r="DR82" s="1677"/>
      <c r="DS82" s="1678"/>
      <c r="DT82" s="1683"/>
      <c r="DU82" s="1684"/>
      <c r="DV82" s="1684"/>
      <c r="DW82" s="1684"/>
      <c r="DX82" s="1684"/>
      <c r="DY82" s="1685"/>
      <c r="DZ82" s="170"/>
    </row>
    <row r="83" spans="3:130" ht="5.25" customHeight="1" x14ac:dyDescent="0.2">
      <c r="C83" s="156"/>
      <c r="D83" s="1873"/>
      <c r="E83" s="1873"/>
      <c r="F83" s="1873"/>
      <c r="G83" s="1873"/>
      <c r="H83" s="1873"/>
      <c r="I83" s="1873"/>
      <c r="J83" s="1873"/>
      <c r="K83" s="1873"/>
      <c r="L83" s="1873"/>
      <c r="M83" s="1873"/>
      <c r="N83" s="1873"/>
      <c r="O83" s="1873"/>
      <c r="P83" s="1873"/>
      <c r="Q83" s="1873"/>
      <c r="R83" s="1873"/>
      <c r="S83" s="1873"/>
      <c r="T83" s="1873"/>
      <c r="U83" s="1873"/>
      <c r="V83" s="165"/>
      <c r="W83" s="1990"/>
      <c r="X83" s="1988"/>
      <c r="Y83" s="1988"/>
      <c r="Z83" s="1988"/>
      <c r="AA83" s="1988"/>
      <c r="AB83" s="1988"/>
      <c r="AC83" s="1988"/>
      <c r="AD83" s="1988"/>
      <c r="AE83" s="1988"/>
      <c r="AF83" s="1988"/>
      <c r="AG83" s="1988"/>
      <c r="AH83" s="1988"/>
      <c r="AI83" s="1988"/>
      <c r="AJ83" s="1988"/>
      <c r="AK83" s="1988"/>
      <c r="AL83" s="1988"/>
      <c r="AM83" s="1988"/>
      <c r="AN83" s="1988"/>
      <c r="AO83" s="1876"/>
      <c r="AP83" s="156"/>
      <c r="AQ83" s="157"/>
      <c r="AR83" s="157"/>
      <c r="AS83" s="157"/>
      <c r="AT83" s="157"/>
      <c r="AU83" s="156"/>
      <c r="AV83" s="1873"/>
      <c r="AW83" s="1873"/>
      <c r="AX83" s="1873"/>
      <c r="AY83" s="1873"/>
      <c r="AZ83" s="1873"/>
      <c r="BA83" s="1873"/>
      <c r="BB83" s="1873"/>
      <c r="BC83" s="1873"/>
      <c r="BD83" s="1873"/>
      <c r="BE83" s="1873"/>
      <c r="BF83" s="1873"/>
      <c r="BG83" s="1873"/>
      <c r="BH83" s="1873"/>
      <c r="BI83" s="1873"/>
      <c r="BJ83" s="1873"/>
      <c r="BK83" s="1873"/>
      <c r="BL83" s="1873"/>
      <c r="BM83" s="1873"/>
      <c r="BN83" s="218"/>
      <c r="BO83" s="1990"/>
      <c r="BP83" s="1988"/>
      <c r="BQ83" s="1988"/>
      <c r="BR83" s="1988"/>
      <c r="BS83" s="1988"/>
      <c r="BT83" s="1988"/>
      <c r="BU83" s="1988"/>
      <c r="BV83" s="1988"/>
      <c r="BW83" s="1988"/>
      <c r="BX83" s="1988"/>
      <c r="BY83" s="1988"/>
      <c r="BZ83" s="1988"/>
      <c r="CA83" s="1988"/>
      <c r="CB83" s="1988"/>
      <c r="CC83" s="1988"/>
      <c r="CD83" s="1988"/>
      <c r="CE83" s="1988"/>
      <c r="CF83" s="1988"/>
      <c r="CG83" s="1876"/>
      <c r="CP83" s="166"/>
      <c r="CQ83" s="219"/>
      <c r="CR83" s="220"/>
      <c r="CS83" s="220"/>
      <c r="CT83" s="220"/>
      <c r="CU83" s="221"/>
      <c r="CV83" s="222"/>
      <c r="CW83" s="222"/>
      <c r="CX83" s="222"/>
      <c r="CY83" s="222"/>
      <c r="CZ83" s="222"/>
      <c r="DA83" s="222"/>
      <c r="DB83" s="219"/>
      <c r="DC83" s="220"/>
      <c r="DD83" s="220"/>
      <c r="DE83" s="220"/>
      <c r="DF83" s="221"/>
      <c r="DI83" s="166"/>
      <c r="DM83" s="170"/>
      <c r="DT83" s="166"/>
      <c r="DY83" s="170"/>
      <c r="DZ83" s="170"/>
    </row>
    <row r="84" spans="3:130" ht="4.5" customHeight="1" x14ac:dyDescent="0.2">
      <c r="C84" s="156"/>
      <c r="D84" s="1873"/>
      <c r="E84" s="1873"/>
      <c r="F84" s="1873"/>
      <c r="G84" s="1873"/>
      <c r="H84" s="1873"/>
      <c r="I84" s="1873"/>
      <c r="J84" s="1873"/>
      <c r="K84" s="1873"/>
      <c r="L84" s="1873"/>
      <c r="M84" s="1873"/>
      <c r="N84" s="1873"/>
      <c r="O84" s="1873"/>
      <c r="P84" s="1873"/>
      <c r="Q84" s="1873"/>
      <c r="R84" s="1873"/>
      <c r="S84" s="1873"/>
      <c r="T84" s="1873"/>
      <c r="U84" s="1873"/>
      <c r="V84" s="165"/>
      <c r="W84" s="1991" t="s">
        <v>27</v>
      </c>
      <c r="X84" s="1992"/>
      <c r="Y84" s="1992"/>
      <c r="Z84" s="1992"/>
      <c r="AA84" s="1992"/>
      <c r="AB84" s="1992"/>
      <c r="AC84" s="1992"/>
      <c r="AD84" s="1992"/>
      <c r="AE84" s="1992"/>
      <c r="AF84" s="1992"/>
      <c r="AG84" s="1992"/>
      <c r="AH84" s="1992"/>
      <c r="AI84" s="1992"/>
      <c r="AJ84" s="1992"/>
      <c r="AK84" s="1992"/>
      <c r="AL84" s="1880" t="str">
        <f>CONCATENATE("*",INDEX('LŠZ P'!A$2:AP$2002,W77,17))</f>
        <v>*20564</v>
      </c>
      <c r="AM84" s="1994"/>
      <c r="AN84" s="1994"/>
      <c r="AO84" s="1882"/>
      <c r="AP84" s="156"/>
      <c r="AQ84" s="157"/>
      <c r="AR84" s="157"/>
      <c r="AS84" s="157"/>
      <c r="AT84" s="157"/>
      <c r="AU84" s="156"/>
      <c r="AV84" s="1873"/>
      <c r="AW84" s="1873"/>
      <c r="AX84" s="1873"/>
      <c r="AY84" s="1873"/>
      <c r="AZ84" s="1873"/>
      <c r="BA84" s="1873"/>
      <c r="BB84" s="1873"/>
      <c r="BC84" s="1873"/>
      <c r="BD84" s="1873"/>
      <c r="BE84" s="1873"/>
      <c r="BF84" s="1873"/>
      <c r="BG84" s="1873"/>
      <c r="BH84" s="1873"/>
      <c r="BI84" s="1873"/>
      <c r="BJ84" s="1873"/>
      <c r="BK84" s="1873"/>
      <c r="BL84" s="1873"/>
      <c r="BM84" s="1873"/>
      <c r="BN84" s="218"/>
      <c r="BO84" s="1991" t="s">
        <v>27</v>
      </c>
      <c r="BP84" s="1992"/>
      <c r="BQ84" s="1992"/>
      <c r="BR84" s="1992"/>
      <c r="BS84" s="1992"/>
      <c r="BT84" s="1992"/>
      <c r="BU84" s="1992"/>
      <c r="BV84" s="1992"/>
      <c r="BW84" s="1992"/>
      <c r="BX84" s="1992"/>
      <c r="BY84" s="1992"/>
      <c r="BZ84" s="1992"/>
      <c r="CA84" s="1992"/>
      <c r="CB84" s="1992"/>
      <c r="CC84" s="1992"/>
      <c r="CD84" s="1880" t="str">
        <f>CONCATENATE("*",INDEX('LŠZ P'!A$2:AP$2002,W77,17),"/P")</f>
        <v>*20564/P</v>
      </c>
      <c r="CE84" s="1994"/>
      <c r="CF84" s="1994"/>
      <c r="CG84" s="1882"/>
      <c r="CP84" s="166"/>
      <c r="CQ84" s="166"/>
      <c r="CU84" s="170"/>
      <c r="DB84" s="166"/>
      <c r="DF84" s="170"/>
      <c r="DI84" s="166"/>
      <c r="DM84" s="170"/>
      <c r="DT84" s="166"/>
      <c r="DY84" s="170"/>
      <c r="DZ84" s="170"/>
    </row>
    <row r="85" spans="3:130" ht="4.5" customHeight="1" x14ac:dyDescent="0.2">
      <c r="C85" s="156"/>
      <c r="D85" s="1873"/>
      <c r="E85" s="1873"/>
      <c r="F85" s="1873"/>
      <c r="G85" s="1873"/>
      <c r="H85" s="1873"/>
      <c r="I85" s="1873"/>
      <c r="J85" s="1873"/>
      <c r="K85" s="1873"/>
      <c r="L85" s="1873"/>
      <c r="M85" s="1873"/>
      <c r="N85" s="1873"/>
      <c r="O85" s="1873"/>
      <c r="P85" s="1873"/>
      <c r="Q85" s="1873"/>
      <c r="R85" s="1873"/>
      <c r="S85" s="1873"/>
      <c r="T85" s="1873"/>
      <c r="U85" s="1873"/>
      <c r="V85" s="165"/>
      <c r="W85" s="1993"/>
      <c r="X85" s="1992"/>
      <c r="Y85" s="1992"/>
      <c r="Z85" s="1992"/>
      <c r="AA85" s="1992"/>
      <c r="AB85" s="1992"/>
      <c r="AC85" s="1992"/>
      <c r="AD85" s="1992"/>
      <c r="AE85" s="1992"/>
      <c r="AF85" s="1992"/>
      <c r="AG85" s="1992"/>
      <c r="AH85" s="1992"/>
      <c r="AI85" s="1992"/>
      <c r="AJ85" s="1992"/>
      <c r="AK85" s="1992"/>
      <c r="AL85" s="1994"/>
      <c r="AM85" s="1994"/>
      <c r="AN85" s="1994"/>
      <c r="AO85" s="1882"/>
      <c r="AP85" s="156"/>
      <c r="AQ85" s="157"/>
      <c r="AR85" s="157"/>
      <c r="AS85" s="157"/>
      <c r="AT85" s="157"/>
      <c r="AU85" s="156"/>
      <c r="AV85" s="1873"/>
      <c r="AW85" s="1873"/>
      <c r="AX85" s="1873"/>
      <c r="AY85" s="1873"/>
      <c r="AZ85" s="1873"/>
      <c r="BA85" s="1873"/>
      <c r="BB85" s="1873"/>
      <c r="BC85" s="1873"/>
      <c r="BD85" s="1873"/>
      <c r="BE85" s="1873"/>
      <c r="BF85" s="1873"/>
      <c r="BG85" s="1873"/>
      <c r="BH85" s="1873"/>
      <c r="BI85" s="1873"/>
      <c r="BJ85" s="1873"/>
      <c r="BK85" s="1873"/>
      <c r="BL85" s="1873"/>
      <c r="BM85" s="1873"/>
      <c r="BN85" s="218"/>
      <c r="BO85" s="1993"/>
      <c r="BP85" s="1992"/>
      <c r="BQ85" s="1992"/>
      <c r="BR85" s="1992"/>
      <c r="BS85" s="1992"/>
      <c r="BT85" s="1992"/>
      <c r="BU85" s="1992"/>
      <c r="BV85" s="1992"/>
      <c r="BW85" s="1992"/>
      <c r="BX85" s="1992"/>
      <c r="BY85" s="1992"/>
      <c r="BZ85" s="1992"/>
      <c r="CA85" s="1992"/>
      <c r="CB85" s="1992"/>
      <c r="CC85" s="1992"/>
      <c r="CD85" s="1994"/>
      <c r="CE85" s="1994"/>
      <c r="CF85" s="1994"/>
      <c r="CG85" s="1882"/>
      <c r="CP85" s="166"/>
      <c r="CQ85" s="166"/>
      <c r="CU85" s="170"/>
      <c r="DB85" s="166"/>
      <c r="DF85" s="170"/>
      <c r="DI85" s="166"/>
      <c r="DM85" s="170"/>
      <c r="DT85" s="166"/>
      <c r="DY85" s="170"/>
      <c r="DZ85" s="170"/>
    </row>
    <row r="86" spans="3:130" ht="3.75" customHeight="1" x14ac:dyDescent="0.2">
      <c r="C86" s="156"/>
      <c r="D86" s="1995" t="s">
        <v>383</v>
      </c>
      <c r="E86" s="1996"/>
      <c r="F86" s="1996"/>
      <c r="G86" s="1996"/>
      <c r="H86" s="1996"/>
      <c r="I86" s="1996"/>
      <c r="J86" s="1996"/>
      <c r="K86" s="1996"/>
      <c r="L86" s="1996"/>
      <c r="M86" s="1996"/>
      <c r="N86" s="1996"/>
      <c r="O86" s="1996"/>
      <c r="P86" s="1996"/>
      <c r="R86" s="1998" t="str">
        <f>INDEX('LŠZ P'!A$2:AP$2002,W77,28)</f>
        <v>EN-C</v>
      </c>
      <c r="S86" s="1249"/>
      <c r="T86" s="1249"/>
      <c r="U86" s="1250"/>
      <c r="V86" s="165"/>
      <c r="W86" s="166"/>
      <c r="X86" s="1811" t="s">
        <v>2286</v>
      </c>
      <c r="Y86" s="1811"/>
      <c r="Z86" s="1811"/>
      <c r="AA86" s="1811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994"/>
      <c r="AM86" s="1994"/>
      <c r="AN86" s="1994"/>
      <c r="AO86" s="1882"/>
      <c r="AP86" s="156"/>
      <c r="AQ86" s="157"/>
      <c r="AR86" s="157"/>
      <c r="AS86" s="157"/>
      <c r="AT86" s="157"/>
      <c r="AU86" s="156"/>
      <c r="AV86" s="1702" t="s">
        <v>382</v>
      </c>
      <c r="AW86" s="1883"/>
      <c r="AX86" s="1883"/>
      <c r="AY86" s="1883"/>
      <c r="AZ86" s="1883"/>
      <c r="BA86" s="1883"/>
      <c r="BB86" s="1883"/>
      <c r="BC86" s="1883"/>
      <c r="BD86" s="1883"/>
      <c r="BE86" s="1883"/>
      <c r="BF86" s="1883"/>
      <c r="BG86" s="1883"/>
      <c r="BH86" s="1883"/>
      <c r="BJ86" s="1884" t="s">
        <v>994</v>
      </c>
      <c r="BK86" s="1852"/>
      <c r="BL86" s="1852"/>
      <c r="BM86" s="1853"/>
      <c r="BN86" s="238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994"/>
      <c r="CE86" s="1994"/>
      <c r="CF86" s="1994"/>
      <c r="CG86" s="1882"/>
      <c r="CP86" s="166"/>
      <c r="CQ86" s="166"/>
      <c r="CU86" s="170"/>
      <c r="DB86" s="166"/>
      <c r="DF86" s="170"/>
      <c r="DI86" s="166"/>
      <c r="DM86" s="170"/>
      <c r="DT86" s="166"/>
      <c r="DY86" s="170"/>
      <c r="DZ86" s="170"/>
    </row>
    <row r="87" spans="3:130" ht="4.5" customHeight="1" x14ac:dyDescent="0.2">
      <c r="C87" s="156"/>
      <c r="D87" s="1996"/>
      <c r="E87" s="1996"/>
      <c r="F87" s="1996"/>
      <c r="G87" s="1996"/>
      <c r="H87" s="1996"/>
      <c r="I87" s="1996"/>
      <c r="J87" s="1996"/>
      <c r="K87" s="1996"/>
      <c r="L87" s="1996"/>
      <c r="M87" s="1996"/>
      <c r="N87" s="1996"/>
      <c r="O87" s="1996"/>
      <c r="P87" s="1996"/>
      <c r="Q87" s="180"/>
      <c r="R87" s="1251"/>
      <c r="S87" s="1252"/>
      <c r="T87" s="1252"/>
      <c r="U87" s="1253"/>
      <c r="V87" s="165"/>
      <c r="W87" s="166"/>
      <c r="X87" s="1811"/>
      <c r="Y87" s="1811"/>
      <c r="Z87" s="1811"/>
      <c r="AA87" s="181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70"/>
      <c r="AP87" s="157"/>
      <c r="AQ87" s="157"/>
      <c r="AR87" s="157"/>
      <c r="AS87" s="157"/>
      <c r="AT87" s="157"/>
      <c r="AU87" s="156"/>
      <c r="AV87" s="1883"/>
      <c r="AW87" s="1883"/>
      <c r="AX87" s="1883"/>
      <c r="AY87" s="1883"/>
      <c r="AZ87" s="1883"/>
      <c r="BA87" s="1883"/>
      <c r="BB87" s="1883"/>
      <c r="BC87" s="1883"/>
      <c r="BD87" s="1883"/>
      <c r="BE87" s="1883"/>
      <c r="BF87" s="1883"/>
      <c r="BG87" s="1883"/>
      <c r="BH87" s="1883"/>
      <c r="BI87" s="180"/>
      <c r="BJ87" s="1854"/>
      <c r="BK87" s="1855"/>
      <c r="BL87" s="1855"/>
      <c r="BM87" s="1856"/>
      <c r="BN87" s="238"/>
      <c r="BO87" s="157"/>
      <c r="BP87" s="224"/>
      <c r="BQ87" s="224"/>
      <c r="BR87" s="224"/>
      <c r="BS87" s="224"/>
      <c r="BT87" s="224"/>
      <c r="BU87" s="224"/>
      <c r="BV87" s="224"/>
      <c r="BW87" s="224"/>
      <c r="BX87" s="224"/>
      <c r="BY87" s="224"/>
      <c r="BZ87" s="224"/>
      <c r="CA87" s="224"/>
      <c r="CB87" s="224"/>
      <c r="CC87" s="224"/>
      <c r="CD87" s="224"/>
      <c r="CE87" s="189"/>
      <c r="CF87" s="189"/>
      <c r="CG87" s="165"/>
      <c r="CP87" s="166"/>
      <c r="CQ87" s="166"/>
      <c r="CU87" s="170"/>
      <c r="DB87" s="166"/>
      <c r="DF87" s="170"/>
      <c r="DI87" s="166"/>
      <c r="DM87" s="170"/>
      <c r="DT87" s="166"/>
      <c r="DY87" s="170"/>
      <c r="DZ87" s="170"/>
    </row>
    <row r="88" spans="3:130" ht="4.5" customHeight="1" x14ac:dyDescent="0.2">
      <c r="C88" s="156"/>
      <c r="D88" s="1702" t="s">
        <v>1078</v>
      </c>
      <c r="E88" s="1702"/>
      <c r="F88" s="1702"/>
      <c r="G88" s="1702"/>
      <c r="H88" s="1702"/>
      <c r="I88" s="1702"/>
      <c r="J88" s="1702"/>
      <c r="K88" s="1702"/>
      <c r="L88" s="1886" t="str">
        <f>CONCATENATE("O-PG / RPF,L ",INDEX('LŠZ P'!A$2:AP2002,W77,38))</f>
        <v>O-PG / RPF,L 1</v>
      </c>
      <c r="M88" s="1887"/>
      <c r="N88" s="1887"/>
      <c r="O88" s="1887"/>
      <c r="P88" s="1888"/>
      <c r="Q88" s="187"/>
      <c r="R88" s="1251"/>
      <c r="S88" s="1252"/>
      <c r="T88" s="1252"/>
      <c r="U88" s="1253"/>
      <c r="V88" s="165"/>
      <c r="W88" s="156"/>
      <c r="X88" s="1955" t="s">
        <v>1715</v>
      </c>
      <c r="Y88" s="1956"/>
      <c r="Z88" s="1956"/>
      <c r="AA88" s="1956"/>
      <c r="AB88" s="1956"/>
      <c r="AC88" s="1956"/>
      <c r="AD88" s="1956"/>
      <c r="AE88" s="1956"/>
      <c r="AF88" s="1956"/>
      <c r="AG88" s="1956"/>
      <c r="AH88" s="1956"/>
      <c r="AI88" s="1956"/>
      <c r="AJ88" s="1956"/>
      <c r="AK88" s="1956"/>
      <c r="AL88" s="1956"/>
      <c r="AM88" s="1956"/>
      <c r="AN88" s="1957"/>
      <c r="AO88" s="165"/>
      <c r="AP88" s="157"/>
      <c r="AQ88" s="157"/>
      <c r="AR88" s="157"/>
      <c r="AS88" s="157"/>
      <c r="AT88" s="157"/>
      <c r="AU88" s="156"/>
      <c r="AV88" s="1702" t="s">
        <v>1078</v>
      </c>
      <c r="AW88" s="1702"/>
      <c r="AX88" s="1702"/>
      <c r="AY88" s="1702"/>
      <c r="AZ88" s="1702"/>
      <c r="BA88" s="1702"/>
      <c r="BB88" s="1702"/>
      <c r="BC88" s="1702"/>
      <c r="BD88" s="1886" t="str">
        <f>CONCATENATE("RPF,L ",INDEX('LŠZ P'!A$2:AP2002,W77,38))</f>
        <v>RPF,L 1</v>
      </c>
      <c r="BE88" s="1887"/>
      <c r="BF88" s="1887"/>
      <c r="BG88" s="1887"/>
      <c r="BH88" s="1888"/>
      <c r="BI88" s="187"/>
      <c r="BJ88" s="1854"/>
      <c r="BK88" s="1855"/>
      <c r="BL88" s="1855"/>
      <c r="BM88" s="1856"/>
      <c r="BN88" s="238"/>
      <c r="BO88" s="157"/>
      <c r="BP88" s="1811" t="s">
        <v>2286</v>
      </c>
      <c r="BQ88" s="1811"/>
      <c r="BR88" s="1811"/>
      <c r="BS88" s="1811"/>
      <c r="BT88" s="1812" t="s">
        <v>964</v>
      </c>
      <c r="BU88" s="1813"/>
      <c r="BV88" s="1813"/>
      <c r="BW88" s="1813"/>
      <c r="BX88" s="1813"/>
      <c r="BY88" s="1813"/>
      <c r="BZ88" s="1813"/>
      <c r="CA88" s="1813"/>
      <c r="CB88" s="1813"/>
      <c r="CC88" s="1813"/>
      <c r="CD88" s="1813"/>
      <c r="CE88" s="1813"/>
      <c r="CF88" s="1814"/>
      <c r="CG88" s="165"/>
      <c r="CP88" s="166"/>
      <c r="CQ88" s="166"/>
      <c r="CU88" s="170"/>
      <c r="DB88" s="166"/>
      <c r="DF88" s="170"/>
      <c r="DI88" s="166"/>
      <c r="DM88" s="170"/>
      <c r="DT88" s="166"/>
      <c r="DY88" s="170"/>
      <c r="DZ88" s="170"/>
    </row>
    <row r="89" spans="3:130" ht="4.5" customHeight="1" x14ac:dyDescent="0.2">
      <c r="C89" s="156"/>
      <c r="D89" s="1702"/>
      <c r="E89" s="1702"/>
      <c r="F89" s="1702"/>
      <c r="G89" s="1702"/>
      <c r="H89" s="1702"/>
      <c r="I89" s="1702"/>
      <c r="J89" s="1702"/>
      <c r="K89" s="1702"/>
      <c r="L89" s="1889"/>
      <c r="M89" s="1890"/>
      <c r="N89" s="1890"/>
      <c r="O89" s="1890"/>
      <c r="P89" s="1891"/>
      <c r="Q89" s="187"/>
      <c r="R89" s="1254"/>
      <c r="S89" s="1255"/>
      <c r="T89" s="1255"/>
      <c r="U89" s="1256"/>
      <c r="V89" s="165"/>
      <c r="W89" s="156"/>
      <c r="X89" s="1958"/>
      <c r="Y89" s="1959"/>
      <c r="Z89" s="1959"/>
      <c r="AA89" s="1959"/>
      <c r="AB89" s="1959"/>
      <c r="AC89" s="1959"/>
      <c r="AD89" s="1959"/>
      <c r="AE89" s="1959"/>
      <c r="AF89" s="1959"/>
      <c r="AG89" s="1959"/>
      <c r="AH89" s="1959"/>
      <c r="AI89" s="1959"/>
      <c r="AJ89" s="1959"/>
      <c r="AK89" s="1959"/>
      <c r="AL89" s="1959"/>
      <c r="AM89" s="1959"/>
      <c r="AN89" s="1960"/>
      <c r="AO89" s="165"/>
      <c r="AP89" s="157"/>
      <c r="AQ89" s="157"/>
      <c r="AR89" s="157"/>
      <c r="AS89" s="157"/>
      <c r="AT89" s="157"/>
      <c r="AU89" s="156"/>
      <c r="AV89" s="1702"/>
      <c r="AW89" s="1702"/>
      <c r="AX89" s="1702"/>
      <c r="AY89" s="1702"/>
      <c r="AZ89" s="1702"/>
      <c r="BA89" s="1702"/>
      <c r="BB89" s="1702"/>
      <c r="BC89" s="1702"/>
      <c r="BD89" s="1889"/>
      <c r="BE89" s="1890"/>
      <c r="BF89" s="1890"/>
      <c r="BG89" s="1890"/>
      <c r="BH89" s="1891"/>
      <c r="BI89" s="187"/>
      <c r="BJ89" s="1857"/>
      <c r="BK89" s="1858"/>
      <c r="BL89" s="1858"/>
      <c r="BM89" s="1859"/>
      <c r="BN89" s="238"/>
      <c r="BO89" s="157"/>
      <c r="BP89" s="1811"/>
      <c r="BQ89" s="1811"/>
      <c r="BR89" s="1811"/>
      <c r="BS89" s="1811"/>
      <c r="BT89" s="1815"/>
      <c r="BU89" s="1816"/>
      <c r="BV89" s="1816"/>
      <c r="BW89" s="1816"/>
      <c r="BX89" s="1816"/>
      <c r="BY89" s="1816"/>
      <c r="BZ89" s="1816"/>
      <c r="CA89" s="1816"/>
      <c r="CB89" s="1816"/>
      <c r="CC89" s="1816"/>
      <c r="CD89" s="1816"/>
      <c r="CE89" s="1816"/>
      <c r="CF89" s="1817"/>
      <c r="CG89" s="165"/>
      <c r="CP89" s="166"/>
      <c r="CQ89" s="166"/>
      <c r="CU89" s="170"/>
      <c r="DB89" s="166"/>
      <c r="DF89" s="170"/>
      <c r="DI89" s="166"/>
      <c r="DM89" s="170"/>
      <c r="DT89" s="166"/>
      <c r="DY89" s="170"/>
      <c r="DZ89" s="170"/>
    </row>
    <row r="90" spans="3:130" ht="4.5" customHeight="1" x14ac:dyDescent="0.2">
      <c r="C90" s="156"/>
      <c r="D90" s="1818" t="s">
        <v>6044</v>
      </c>
      <c r="E90" s="1819"/>
      <c r="F90" s="1819"/>
      <c r="G90" s="1819"/>
      <c r="H90" s="1819"/>
      <c r="I90" s="1819"/>
      <c r="J90" s="1819"/>
      <c r="K90" s="1819"/>
      <c r="L90" s="1819"/>
      <c r="M90" s="1819"/>
      <c r="N90" s="1819"/>
      <c r="O90" s="1819"/>
      <c r="P90" s="1819"/>
      <c r="Q90" s="1819"/>
      <c r="R90" s="1819"/>
      <c r="S90" s="1819"/>
      <c r="T90" s="1819"/>
      <c r="U90" s="1820"/>
      <c r="V90" s="165"/>
      <c r="W90" s="156"/>
      <c r="X90" s="189"/>
      <c r="Y90" s="189"/>
      <c r="Z90" s="189"/>
      <c r="AA90" s="189"/>
      <c r="AB90" s="1405" t="str">
        <f>CONCATENATE(INDEX('LŠZ P'!A$2:AP$2002,W77,3)," (",INDEX('LŠZ P'!A$2:AP$2002,W77,9),")")</f>
        <v>DELTA 3 L (OZONE)</v>
      </c>
      <c r="AC90" s="1406"/>
      <c r="AD90" s="1406"/>
      <c r="AE90" s="1406"/>
      <c r="AF90" s="1406"/>
      <c r="AG90" s="1406"/>
      <c r="AH90" s="1406"/>
      <c r="AI90" s="1406"/>
      <c r="AJ90" s="1406"/>
      <c r="AK90" s="1406"/>
      <c r="AL90" s="1406"/>
      <c r="AM90" s="1406"/>
      <c r="AN90" s="1407"/>
      <c r="AO90" s="165"/>
      <c r="AP90" s="157"/>
      <c r="AQ90" s="157"/>
      <c r="AR90" s="157"/>
      <c r="AS90" s="157"/>
      <c r="AT90" s="157"/>
      <c r="AU90" s="156"/>
      <c r="AV90" s="1818" t="s">
        <v>6044</v>
      </c>
      <c r="AW90" s="1819"/>
      <c r="AX90" s="1819"/>
      <c r="AY90" s="1819"/>
      <c r="AZ90" s="1819"/>
      <c r="BA90" s="1819"/>
      <c r="BB90" s="1819"/>
      <c r="BC90" s="1819"/>
      <c r="BD90" s="1819"/>
      <c r="BE90" s="1819"/>
      <c r="BF90" s="1819"/>
      <c r="BG90" s="1819"/>
      <c r="BH90" s="1819"/>
      <c r="BI90" s="1819"/>
      <c r="BJ90" s="1819"/>
      <c r="BK90" s="1819"/>
      <c r="BL90" s="1819"/>
      <c r="BM90" s="1820"/>
      <c r="BN90" s="225"/>
      <c r="BO90" s="157"/>
      <c r="BP90" s="189"/>
      <c r="BQ90" s="189"/>
      <c r="BR90" s="189"/>
      <c r="BS90" s="189"/>
      <c r="BT90" s="1827" t="str">
        <f>CONCATENATE(INDEX('LŠZ P'!A$2:AP$2002,W77,4)," (",INDEX('LŠZ P'!A$2:AP$2002,W77,10),")")</f>
        <v xml:space="preserve"> ()</v>
      </c>
      <c r="BU90" s="1828"/>
      <c r="BV90" s="1828"/>
      <c r="BW90" s="1828"/>
      <c r="BX90" s="1828"/>
      <c r="BY90" s="1828"/>
      <c r="BZ90" s="1828"/>
      <c r="CA90" s="1828"/>
      <c r="CB90" s="1828"/>
      <c r="CC90" s="1828"/>
      <c r="CD90" s="1828"/>
      <c r="CE90" s="1828"/>
      <c r="CF90" s="1829"/>
      <c r="CG90" s="165"/>
      <c r="CP90" s="166"/>
      <c r="CQ90" s="166"/>
      <c r="CU90" s="170"/>
      <c r="DB90" s="166"/>
      <c r="DF90" s="170"/>
      <c r="DI90" s="166"/>
      <c r="DM90" s="170"/>
      <c r="DT90" s="166"/>
      <c r="DY90" s="170"/>
      <c r="DZ90" s="170"/>
    </row>
    <row r="91" spans="3:130" ht="4.5" customHeight="1" x14ac:dyDescent="0.2">
      <c r="C91" s="156"/>
      <c r="D91" s="1821"/>
      <c r="E91" s="1822"/>
      <c r="F91" s="1822"/>
      <c r="G91" s="1822"/>
      <c r="H91" s="1822"/>
      <c r="I91" s="1822"/>
      <c r="J91" s="1822"/>
      <c r="K91" s="1822"/>
      <c r="L91" s="1822"/>
      <c r="M91" s="1822"/>
      <c r="N91" s="1822"/>
      <c r="O91" s="1822"/>
      <c r="P91" s="1822"/>
      <c r="Q91" s="1822"/>
      <c r="R91" s="1822"/>
      <c r="S91" s="1822"/>
      <c r="T91" s="1822"/>
      <c r="U91" s="1823"/>
      <c r="V91" s="165"/>
      <c r="W91" s="156"/>
      <c r="X91" s="1702" t="s">
        <v>903</v>
      </c>
      <c r="Y91" s="1702"/>
      <c r="Z91" s="1702"/>
      <c r="AA91" s="1702"/>
      <c r="AB91" s="1405"/>
      <c r="AC91" s="1406"/>
      <c r="AD91" s="1406"/>
      <c r="AE91" s="1406"/>
      <c r="AF91" s="1406"/>
      <c r="AG91" s="1406"/>
      <c r="AH91" s="1406"/>
      <c r="AI91" s="1406"/>
      <c r="AJ91" s="1406"/>
      <c r="AK91" s="1406"/>
      <c r="AL91" s="1406"/>
      <c r="AM91" s="1406"/>
      <c r="AN91" s="1407"/>
      <c r="AO91" s="165"/>
      <c r="AP91" s="156"/>
      <c r="AQ91" s="157"/>
      <c r="AR91" s="157"/>
      <c r="AS91" s="157"/>
      <c r="AT91" s="157"/>
      <c r="AU91" s="156"/>
      <c r="AV91" s="1821"/>
      <c r="AW91" s="1822"/>
      <c r="AX91" s="1822"/>
      <c r="AY91" s="1822"/>
      <c r="AZ91" s="1822"/>
      <c r="BA91" s="1822"/>
      <c r="BB91" s="1822"/>
      <c r="BC91" s="1822"/>
      <c r="BD91" s="1822"/>
      <c r="BE91" s="1822"/>
      <c r="BF91" s="1822"/>
      <c r="BG91" s="1822"/>
      <c r="BH91" s="1822"/>
      <c r="BI91" s="1822"/>
      <c r="BJ91" s="1822"/>
      <c r="BK91" s="1822"/>
      <c r="BL91" s="1822"/>
      <c r="BM91" s="1823"/>
      <c r="BN91" s="170"/>
      <c r="BO91" s="157"/>
      <c r="BP91" s="1702" t="s">
        <v>903</v>
      </c>
      <c r="BQ91" s="1702"/>
      <c r="BR91" s="1702"/>
      <c r="BS91" s="1702"/>
      <c r="BT91" s="1827"/>
      <c r="BU91" s="1828"/>
      <c r="BV91" s="1828"/>
      <c r="BW91" s="1828"/>
      <c r="BX91" s="1828"/>
      <c r="BY91" s="1828"/>
      <c r="BZ91" s="1828"/>
      <c r="CA91" s="1828"/>
      <c r="CB91" s="1828"/>
      <c r="CC91" s="1828"/>
      <c r="CD91" s="1828"/>
      <c r="CE91" s="1828"/>
      <c r="CF91" s="1829"/>
      <c r="CG91" s="165"/>
      <c r="CP91" s="166"/>
      <c r="CQ91" s="166"/>
      <c r="CU91" s="170"/>
      <c r="DB91" s="166"/>
      <c r="DF91" s="170"/>
      <c r="DI91" s="166"/>
      <c r="DM91" s="170"/>
      <c r="DT91" s="166"/>
      <c r="DY91" s="170"/>
      <c r="DZ91" s="170"/>
    </row>
    <row r="92" spans="3:130" ht="5.25" customHeight="1" x14ac:dyDescent="0.2">
      <c r="C92" s="156"/>
      <c r="D92" s="1821"/>
      <c r="E92" s="1822"/>
      <c r="F92" s="1822"/>
      <c r="G92" s="1822"/>
      <c r="H92" s="1822"/>
      <c r="I92" s="1822"/>
      <c r="J92" s="1822"/>
      <c r="K92" s="1822"/>
      <c r="L92" s="1822"/>
      <c r="M92" s="1822"/>
      <c r="N92" s="1822"/>
      <c r="O92" s="1822"/>
      <c r="P92" s="1822"/>
      <c r="Q92" s="1822"/>
      <c r="R92" s="1822"/>
      <c r="S92" s="1822"/>
      <c r="T92" s="1822"/>
      <c r="U92" s="1823"/>
      <c r="V92" s="165"/>
      <c r="W92" s="156"/>
      <c r="X92" s="1702"/>
      <c r="Y92" s="1702"/>
      <c r="Z92" s="1702"/>
      <c r="AA92" s="1702"/>
      <c r="AB92" s="1405"/>
      <c r="AC92" s="1406"/>
      <c r="AD92" s="1406"/>
      <c r="AE92" s="1406"/>
      <c r="AF92" s="1406"/>
      <c r="AG92" s="1406"/>
      <c r="AH92" s="1406"/>
      <c r="AI92" s="1406"/>
      <c r="AJ92" s="1406"/>
      <c r="AK92" s="1406"/>
      <c r="AL92" s="1406"/>
      <c r="AM92" s="1406"/>
      <c r="AN92" s="1407"/>
      <c r="AO92" s="165"/>
      <c r="AP92" s="156"/>
      <c r="AQ92" s="157"/>
      <c r="AR92" s="157"/>
      <c r="AS92" s="157"/>
      <c r="AT92" s="157"/>
      <c r="AU92" s="156"/>
      <c r="AV92" s="1821"/>
      <c r="AW92" s="1822"/>
      <c r="AX92" s="1822"/>
      <c r="AY92" s="1822"/>
      <c r="AZ92" s="1822"/>
      <c r="BA92" s="1822"/>
      <c r="BB92" s="1822"/>
      <c r="BC92" s="1822"/>
      <c r="BD92" s="1822"/>
      <c r="BE92" s="1822"/>
      <c r="BF92" s="1822"/>
      <c r="BG92" s="1822"/>
      <c r="BH92" s="1822"/>
      <c r="BI92" s="1822"/>
      <c r="BJ92" s="1822"/>
      <c r="BK92" s="1822"/>
      <c r="BL92" s="1822"/>
      <c r="BM92" s="1823"/>
      <c r="BN92" s="170"/>
      <c r="BO92" s="157"/>
      <c r="BP92" s="1702"/>
      <c r="BQ92" s="1702"/>
      <c r="BR92" s="1702"/>
      <c r="BS92" s="1702"/>
      <c r="BT92" s="1827"/>
      <c r="BU92" s="1828"/>
      <c r="BV92" s="1828"/>
      <c r="BW92" s="1828"/>
      <c r="BX92" s="1828"/>
      <c r="BY92" s="1828"/>
      <c r="BZ92" s="1828"/>
      <c r="CA92" s="1828"/>
      <c r="CB92" s="1828"/>
      <c r="CC92" s="1828"/>
      <c r="CD92" s="1828"/>
      <c r="CE92" s="1828"/>
      <c r="CF92" s="1829"/>
      <c r="CG92" s="165"/>
      <c r="CP92" s="166"/>
      <c r="CQ92" s="166"/>
      <c r="CU92" s="170"/>
      <c r="DB92" s="166"/>
      <c r="DF92" s="170"/>
      <c r="DI92" s="166"/>
      <c r="DM92" s="170"/>
      <c r="DT92" s="166"/>
      <c r="DY92" s="170"/>
      <c r="DZ92" s="170"/>
    </row>
    <row r="93" spans="3:130" ht="4.5" customHeight="1" x14ac:dyDescent="0.2">
      <c r="C93" s="156"/>
      <c r="D93" s="1821"/>
      <c r="E93" s="1822"/>
      <c r="F93" s="1822"/>
      <c r="G93" s="1822"/>
      <c r="H93" s="1822"/>
      <c r="I93" s="1822"/>
      <c r="J93" s="1822"/>
      <c r="K93" s="1822"/>
      <c r="L93" s="1822"/>
      <c r="M93" s="1822"/>
      <c r="N93" s="1822"/>
      <c r="O93" s="1822"/>
      <c r="P93" s="1822"/>
      <c r="Q93" s="1822"/>
      <c r="R93" s="1822"/>
      <c r="S93" s="1822"/>
      <c r="T93" s="1822"/>
      <c r="U93" s="1823"/>
      <c r="V93" s="165"/>
      <c r="W93" s="156"/>
      <c r="X93" s="189"/>
      <c r="Y93" s="189"/>
      <c r="Z93" s="189"/>
      <c r="AA93" s="189"/>
      <c r="AB93" s="1408"/>
      <c r="AC93" s="1409"/>
      <c r="AD93" s="1409"/>
      <c r="AE93" s="1409"/>
      <c r="AF93" s="1409"/>
      <c r="AG93" s="1409"/>
      <c r="AH93" s="1409"/>
      <c r="AI93" s="1409"/>
      <c r="AJ93" s="1409"/>
      <c r="AK93" s="1409"/>
      <c r="AL93" s="1409"/>
      <c r="AM93" s="1409"/>
      <c r="AN93" s="1410"/>
      <c r="AO93" s="165"/>
      <c r="AP93" s="156"/>
      <c r="AQ93" s="157"/>
      <c r="AR93" s="157"/>
      <c r="AS93" s="157"/>
      <c r="AT93" s="157"/>
      <c r="AU93" s="156"/>
      <c r="AV93" s="1821"/>
      <c r="AW93" s="1822"/>
      <c r="AX93" s="1822"/>
      <c r="AY93" s="1822"/>
      <c r="AZ93" s="1822"/>
      <c r="BA93" s="1822"/>
      <c r="BB93" s="1822"/>
      <c r="BC93" s="1822"/>
      <c r="BD93" s="1822"/>
      <c r="BE93" s="1822"/>
      <c r="BF93" s="1822"/>
      <c r="BG93" s="1822"/>
      <c r="BH93" s="1822"/>
      <c r="BI93" s="1822"/>
      <c r="BJ93" s="1822"/>
      <c r="BK93" s="1822"/>
      <c r="BL93" s="1822"/>
      <c r="BM93" s="1823"/>
      <c r="BN93" s="170"/>
      <c r="BO93" s="157"/>
      <c r="BP93" s="189"/>
      <c r="BQ93" s="189"/>
      <c r="BR93" s="189"/>
      <c r="BS93" s="189"/>
      <c r="BT93" s="1830"/>
      <c r="BU93" s="1831"/>
      <c r="BV93" s="1831"/>
      <c r="BW93" s="1831"/>
      <c r="BX93" s="1831"/>
      <c r="BY93" s="1831"/>
      <c r="BZ93" s="1831"/>
      <c r="CA93" s="1831"/>
      <c r="CB93" s="1831"/>
      <c r="CC93" s="1831"/>
      <c r="CD93" s="1831"/>
      <c r="CE93" s="1831"/>
      <c r="CF93" s="1832"/>
      <c r="CG93" s="165"/>
      <c r="CP93" s="166"/>
      <c r="CQ93" s="166"/>
      <c r="CU93" s="170"/>
      <c r="DB93" s="166"/>
      <c r="DF93" s="170"/>
      <c r="DI93" s="166"/>
      <c r="DM93" s="170"/>
      <c r="DT93" s="166"/>
      <c r="DY93" s="170"/>
      <c r="DZ93" s="170"/>
    </row>
    <row r="94" spans="3:130" ht="3" customHeight="1" x14ac:dyDescent="0.2">
      <c r="C94" s="156"/>
      <c r="D94" s="1821"/>
      <c r="E94" s="1822"/>
      <c r="F94" s="1822"/>
      <c r="G94" s="1822"/>
      <c r="H94" s="1822"/>
      <c r="I94" s="1822"/>
      <c r="J94" s="1822"/>
      <c r="K94" s="1822"/>
      <c r="L94" s="1822"/>
      <c r="M94" s="1822"/>
      <c r="N94" s="1822"/>
      <c r="O94" s="1822"/>
      <c r="P94" s="1822"/>
      <c r="Q94" s="1822"/>
      <c r="R94" s="1822"/>
      <c r="S94" s="1822"/>
      <c r="T94" s="1822"/>
      <c r="U94" s="1823"/>
      <c r="V94" s="165"/>
      <c r="W94" s="156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65"/>
      <c r="AP94" s="156"/>
      <c r="AQ94" s="157"/>
      <c r="AR94" s="157"/>
      <c r="AS94" s="157"/>
      <c r="AT94" s="157"/>
      <c r="AU94" s="156"/>
      <c r="AV94" s="1821"/>
      <c r="AW94" s="1822"/>
      <c r="AX94" s="1822"/>
      <c r="AY94" s="1822"/>
      <c r="AZ94" s="1822"/>
      <c r="BA94" s="1822"/>
      <c r="BB94" s="1822"/>
      <c r="BC94" s="1822"/>
      <c r="BD94" s="1822"/>
      <c r="BE94" s="1822"/>
      <c r="BF94" s="1822"/>
      <c r="BG94" s="1822"/>
      <c r="BH94" s="1822"/>
      <c r="BI94" s="1822"/>
      <c r="BJ94" s="1822"/>
      <c r="BK94" s="1822"/>
      <c r="BL94" s="1822"/>
      <c r="BM94" s="1823"/>
      <c r="BN94" s="170"/>
      <c r="BO94" s="157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65"/>
      <c r="CP94" s="166"/>
      <c r="CQ94" s="193"/>
      <c r="CR94" s="194"/>
      <c r="CS94" s="194"/>
      <c r="CT94" s="194"/>
      <c r="CU94" s="195"/>
      <c r="CV94" s="194"/>
      <c r="CW94" s="194"/>
      <c r="CX94" s="194"/>
      <c r="CY94" s="194"/>
      <c r="CZ94" s="194"/>
      <c r="DA94" s="194"/>
      <c r="DB94" s="193"/>
      <c r="DC94" s="194"/>
      <c r="DD94" s="194"/>
      <c r="DE94" s="194"/>
      <c r="DF94" s="195"/>
      <c r="DI94" s="193"/>
      <c r="DJ94" s="194"/>
      <c r="DK94" s="194"/>
      <c r="DL94" s="194"/>
      <c r="DM94" s="195"/>
      <c r="DN94" s="194"/>
      <c r="DO94" s="194"/>
      <c r="DP94" s="194"/>
      <c r="DQ94" s="194"/>
      <c r="DR94" s="194"/>
      <c r="DS94" s="194"/>
      <c r="DT94" s="193"/>
      <c r="DU94" s="194"/>
      <c r="DV94" s="194"/>
      <c r="DW94" s="194"/>
      <c r="DX94" s="194"/>
      <c r="DY94" s="195"/>
      <c r="DZ94" s="170"/>
    </row>
    <row r="95" spans="3:130" ht="4.5" customHeight="1" x14ac:dyDescent="0.2">
      <c r="C95" s="156"/>
      <c r="D95" s="1821"/>
      <c r="E95" s="1822"/>
      <c r="F95" s="1822"/>
      <c r="G95" s="1822"/>
      <c r="H95" s="1822"/>
      <c r="I95" s="1822"/>
      <c r="J95" s="1822"/>
      <c r="K95" s="1822"/>
      <c r="L95" s="1822"/>
      <c r="M95" s="1822"/>
      <c r="N95" s="1822"/>
      <c r="O95" s="1822"/>
      <c r="P95" s="1822"/>
      <c r="Q95" s="1822"/>
      <c r="R95" s="1822"/>
      <c r="S95" s="1822"/>
      <c r="T95" s="1822"/>
      <c r="U95" s="1823"/>
      <c r="V95" s="165"/>
      <c r="W95" s="156"/>
      <c r="X95" s="1702" t="s">
        <v>1981</v>
      </c>
      <c r="Y95" s="1702"/>
      <c r="Z95" s="1702"/>
      <c r="AA95" s="1702"/>
      <c r="AB95" s="1702"/>
      <c r="AC95" s="1702"/>
      <c r="AD95" s="1702"/>
      <c r="AE95" s="2180" t="str">
        <f>INDEX('LŠZ P'!A$2:AP$2002,W77,5)</f>
        <v>OM-P932</v>
      </c>
      <c r="AF95" s="2181"/>
      <c r="AG95" s="2181"/>
      <c r="AH95" s="2181"/>
      <c r="AI95" s="2181"/>
      <c r="AJ95" s="2181"/>
      <c r="AK95" s="2181"/>
      <c r="AL95" s="2181"/>
      <c r="AM95" s="2181"/>
      <c r="AN95" s="2182"/>
      <c r="AO95" s="165"/>
      <c r="AP95" s="156"/>
      <c r="AQ95" s="157"/>
      <c r="AR95" s="157"/>
      <c r="AS95" s="157"/>
      <c r="AT95" s="157"/>
      <c r="AU95" s="156"/>
      <c r="AV95" s="1821"/>
      <c r="AW95" s="1822"/>
      <c r="AX95" s="1822"/>
      <c r="AY95" s="1822"/>
      <c r="AZ95" s="1822"/>
      <c r="BA95" s="1822"/>
      <c r="BB95" s="1822"/>
      <c r="BC95" s="1822"/>
      <c r="BD95" s="1822"/>
      <c r="BE95" s="1822"/>
      <c r="BF95" s="1822"/>
      <c r="BG95" s="1822"/>
      <c r="BH95" s="1822"/>
      <c r="BI95" s="1822"/>
      <c r="BJ95" s="1822"/>
      <c r="BK95" s="1822"/>
      <c r="BL95" s="1822"/>
      <c r="BM95" s="1823"/>
      <c r="BN95" s="170"/>
      <c r="BO95" s="157"/>
      <c r="BP95" s="1702" t="s">
        <v>1981</v>
      </c>
      <c r="BQ95" s="1702"/>
      <c r="BR95" s="1702"/>
      <c r="BS95" s="1702"/>
      <c r="BT95" s="1702"/>
      <c r="BU95" s="1702"/>
      <c r="BV95" s="1702"/>
      <c r="BW95" s="1833" t="str">
        <f>INDEX('LŠZ P'!A$2:AP$2002,W77,6)</f>
        <v>P113</v>
      </c>
      <c r="BX95" s="1834"/>
      <c r="BY95" s="1834"/>
      <c r="BZ95" s="1834"/>
      <c r="CA95" s="1834"/>
      <c r="CB95" s="1834"/>
      <c r="CC95" s="1834"/>
      <c r="CD95" s="1834"/>
      <c r="CE95" s="1834"/>
      <c r="CF95" s="1835"/>
      <c r="CG95" s="165"/>
      <c r="CP95" s="166"/>
      <c r="DZ95" s="170"/>
    </row>
    <row r="96" spans="3:130" ht="4.5" customHeight="1" x14ac:dyDescent="0.2">
      <c r="C96" s="156"/>
      <c r="D96" s="1821"/>
      <c r="E96" s="1822"/>
      <c r="F96" s="1822"/>
      <c r="G96" s="1822"/>
      <c r="H96" s="1822"/>
      <c r="I96" s="1822"/>
      <c r="J96" s="1822"/>
      <c r="K96" s="1822"/>
      <c r="L96" s="1822"/>
      <c r="M96" s="1822"/>
      <c r="N96" s="1822"/>
      <c r="O96" s="1822"/>
      <c r="P96" s="1822"/>
      <c r="Q96" s="1822"/>
      <c r="R96" s="1822"/>
      <c r="S96" s="1822"/>
      <c r="T96" s="1822"/>
      <c r="U96" s="1823"/>
      <c r="V96" s="165"/>
      <c r="W96" s="156"/>
      <c r="X96" s="1702"/>
      <c r="Y96" s="1702"/>
      <c r="Z96" s="1702"/>
      <c r="AA96" s="1702"/>
      <c r="AB96" s="1702"/>
      <c r="AC96" s="1702"/>
      <c r="AD96" s="1702"/>
      <c r="AE96" s="2183"/>
      <c r="AF96" s="2184"/>
      <c r="AG96" s="2184"/>
      <c r="AH96" s="2184"/>
      <c r="AI96" s="2184"/>
      <c r="AJ96" s="2184"/>
      <c r="AK96" s="2184"/>
      <c r="AL96" s="2184"/>
      <c r="AM96" s="2184"/>
      <c r="AN96" s="2185"/>
      <c r="AO96" s="165"/>
      <c r="AP96" s="156"/>
      <c r="AQ96" s="157"/>
      <c r="AR96" s="157"/>
      <c r="AS96" s="157"/>
      <c r="AT96" s="157"/>
      <c r="AU96" s="156"/>
      <c r="AV96" s="1821"/>
      <c r="AW96" s="1822"/>
      <c r="AX96" s="1822"/>
      <c r="AY96" s="1822"/>
      <c r="AZ96" s="1822"/>
      <c r="BA96" s="1822"/>
      <c r="BB96" s="1822"/>
      <c r="BC96" s="1822"/>
      <c r="BD96" s="1822"/>
      <c r="BE96" s="1822"/>
      <c r="BF96" s="1822"/>
      <c r="BG96" s="1822"/>
      <c r="BH96" s="1822"/>
      <c r="BI96" s="1822"/>
      <c r="BJ96" s="1822"/>
      <c r="BK96" s="1822"/>
      <c r="BL96" s="1822"/>
      <c r="BM96" s="1823"/>
      <c r="BN96" s="170"/>
      <c r="BO96" s="157"/>
      <c r="BP96" s="1702"/>
      <c r="BQ96" s="1702"/>
      <c r="BR96" s="1702"/>
      <c r="BS96" s="1702"/>
      <c r="BT96" s="1702"/>
      <c r="BU96" s="1702"/>
      <c r="BV96" s="1702"/>
      <c r="BW96" s="1836"/>
      <c r="BX96" s="1837"/>
      <c r="BY96" s="1837"/>
      <c r="BZ96" s="1837"/>
      <c r="CA96" s="1837"/>
      <c r="CB96" s="1837"/>
      <c r="CC96" s="1837"/>
      <c r="CD96" s="1837"/>
      <c r="CE96" s="1837"/>
      <c r="CF96" s="1838"/>
      <c r="CG96" s="165"/>
      <c r="CP96" s="166"/>
      <c r="CQ96" s="154"/>
      <c r="CR96" s="155"/>
      <c r="CS96" s="155"/>
      <c r="CT96" s="155"/>
      <c r="CU96" s="155"/>
      <c r="CV96" s="1428" t="s">
        <v>5592</v>
      </c>
      <c r="CW96" s="1429"/>
      <c r="CX96" s="1429"/>
      <c r="CY96" s="1429"/>
      <c r="CZ96" s="1429"/>
      <c r="DA96" s="1430"/>
      <c r="DB96" s="155"/>
      <c r="DC96" s="155"/>
      <c r="DD96" s="155"/>
      <c r="DE96" s="155"/>
      <c r="DF96" s="164"/>
      <c r="DI96" s="154"/>
      <c r="DJ96" s="155"/>
      <c r="DK96" s="155"/>
      <c r="DL96" s="155"/>
      <c r="DM96" s="155"/>
      <c r="DN96" s="1428" t="s">
        <v>5592</v>
      </c>
      <c r="DO96" s="1429"/>
      <c r="DP96" s="1429"/>
      <c r="DQ96" s="1429"/>
      <c r="DR96" s="1429"/>
      <c r="DS96" s="1430"/>
      <c r="DT96" s="154"/>
      <c r="DU96" s="155"/>
      <c r="DV96" s="155"/>
      <c r="DW96" s="155"/>
      <c r="DX96" s="155"/>
      <c r="DY96" s="196"/>
      <c r="DZ96" s="170"/>
    </row>
    <row r="97" spans="3:130" ht="4.5" customHeight="1" x14ac:dyDescent="0.2">
      <c r="C97" s="156"/>
      <c r="D97" s="1824"/>
      <c r="E97" s="1825"/>
      <c r="F97" s="1825"/>
      <c r="G97" s="1825"/>
      <c r="H97" s="1825"/>
      <c r="I97" s="1825"/>
      <c r="J97" s="1825"/>
      <c r="K97" s="1825"/>
      <c r="L97" s="1825"/>
      <c r="M97" s="1825"/>
      <c r="N97" s="1825"/>
      <c r="O97" s="1825"/>
      <c r="P97" s="1825"/>
      <c r="Q97" s="1825"/>
      <c r="R97" s="1825"/>
      <c r="S97" s="1825"/>
      <c r="T97" s="1825"/>
      <c r="U97" s="1826"/>
      <c r="V97" s="165"/>
      <c r="W97" s="156"/>
      <c r="X97" s="197"/>
      <c r="Y97" s="197"/>
      <c r="Z97" s="197"/>
      <c r="AA97" s="197"/>
      <c r="AB97" s="197"/>
      <c r="AC97" s="197"/>
      <c r="AD97" s="197"/>
      <c r="AE97" s="2183"/>
      <c r="AF97" s="2184"/>
      <c r="AG97" s="2184"/>
      <c r="AH97" s="2184"/>
      <c r="AI97" s="2184"/>
      <c r="AJ97" s="2184"/>
      <c r="AK97" s="2184"/>
      <c r="AL97" s="2184"/>
      <c r="AM97" s="2184"/>
      <c r="AN97" s="2185"/>
      <c r="AO97" s="165"/>
      <c r="AP97" s="156"/>
      <c r="AQ97" s="157"/>
      <c r="AR97" s="157"/>
      <c r="AS97" s="157"/>
      <c r="AT97" s="157"/>
      <c r="AU97" s="156"/>
      <c r="AV97" s="1824"/>
      <c r="AW97" s="1825"/>
      <c r="AX97" s="1825"/>
      <c r="AY97" s="1825"/>
      <c r="AZ97" s="1825"/>
      <c r="BA97" s="1825"/>
      <c r="BB97" s="1825"/>
      <c r="BC97" s="1825"/>
      <c r="BD97" s="1825"/>
      <c r="BE97" s="1825"/>
      <c r="BF97" s="1825"/>
      <c r="BG97" s="1825"/>
      <c r="BH97" s="1825"/>
      <c r="BI97" s="1825"/>
      <c r="BJ97" s="1825"/>
      <c r="BK97" s="1825"/>
      <c r="BL97" s="1825"/>
      <c r="BM97" s="1826"/>
      <c r="BN97" s="170"/>
      <c r="BO97" s="157"/>
      <c r="BP97" s="197"/>
      <c r="BQ97" s="197"/>
      <c r="BR97" s="197"/>
      <c r="BS97" s="197"/>
      <c r="BT97" s="197"/>
      <c r="BU97" s="197"/>
      <c r="BV97" s="197"/>
      <c r="BW97" s="1836"/>
      <c r="BX97" s="1837"/>
      <c r="BY97" s="1837"/>
      <c r="BZ97" s="1837"/>
      <c r="CA97" s="1837"/>
      <c r="CB97" s="1837"/>
      <c r="CC97" s="1837"/>
      <c r="CD97" s="1837"/>
      <c r="CE97" s="1837"/>
      <c r="CF97" s="1838"/>
      <c r="CG97" s="165"/>
      <c r="CP97" s="166"/>
      <c r="CQ97" s="171"/>
      <c r="CR97" s="172"/>
      <c r="CS97" s="172"/>
      <c r="CT97" s="172"/>
      <c r="CU97" s="172"/>
      <c r="CV97" s="1431"/>
      <c r="CW97" s="1432"/>
      <c r="CX97" s="1432"/>
      <c r="CY97" s="1432"/>
      <c r="CZ97" s="1432"/>
      <c r="DA97" s="1433"/>
      <c r="DB97" s="173"/>
      <c r="DC97" s="172"/>
      <c r="DD97" s="172"/>
      <c r="DE97" s="172"/>
      <c r="DF97" s="174"/>
      <c r="DI97" s="171"/>
      <c r="DJ97" s="172"/>
      <c r="DK97" s="172"/>
      <c r="DL97" s="172"/>
      <c r="DM97" s="172"/>
      <c r="DN97" s="1431"/>
      <c r="DO97" s="1432"/>
      <c r="DP97" s="1432"/>
      <c r="DQ97" s="1432"/>
      <c r="DR97" s="1432"/>
      <c r="DS97" s="1433"/>
      <c r="DT97" s="175"/>
      <c r="DU97" s="172"/>
      <c r="DV97" s="172"/>
      <c r="DW97" s="172"/>
      <c r="DX97" s="172"/>
      <c r="DY97" s="176"/>
      <c r="DZ97" s="170"/>
    </row>
    <row r="98" spans="3:130" ht="3" customHeight="1" x14ac:dyDescent="0.2">
      <c r="C98" s="156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65"/>
      <c r="W98" s="156"/>
      <c r="X98" s="1702" t="s">
        <v>1982</v>
      </c>
      <c r="Y98" s="1702"/>
      <c r="Z98" s="1702"/>
      <c r="AA98" s="1702"/>
      <c r="AB98" s="1702"/>
      <c r="AC98" s="1702"/>
      <c r="AD98" s="1702"/>
      <c r="AE98" s="2183"/>
      <c r="AF98" s="2184"/>
      <c r="AG98" s="2184"/>
      <c r="AH98" s="2184"/>
      <c r="AI98" s="2184"/>
      <c r="AJ98" s="2184"/>
      <c r="AK98" s="2184"/>
      <c r="AL98" s="2184"/>
      <c r="AM98" s="2184"/>
      <c r="AN98" s="2185"/>
      <c r="AO98" s="165"/>
      <c r="AP98" s="156"/>
      <c r="AQ98" s="157"/>
      <c r="AR98" s="157"/>
      <c r="AS98" s="157"/>
      <c r="AT98" s="157"/>
      <c r="AU98" s="156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226"/>
      <c r="BO98" s="157"/>
      <c r="BP98" s="1702" t="s">
        <v>1982</v>
      </c>
      <c r="BQ98" s="1702"/>
      <c r="BR98" s="1702"/>
      <c r="BS98" s="1702"/>
      <c r="BT98" s="1702"/>
      <c r="BU98" s="1702"/>
      <c r="BV98" s="1702"/>
      <c r="BW98" s="1836"/>
      <c r="BX98" s="1837"/>
      <c r="BY98" s="1837"/>
      <c r="BZ98" s="1837"/>
      <c r="CA98" s="1837"/>
      <c r="CB98" s="1837"/>
      <c r="CC98" s="1837"/>
      <c r="CD98" s="1837"/>
      <c r="CE98" s="1837"/>
      <c r="CF98" s="1838"/>
      <c r="CG98" s="165"/>
      <c r="CP98" s="166"/>
      <c r="CQ98" s="1673" t="s">
        <v>2073</v>
      </c>
      <c r="CR98" s="1692"/>
      <c r="CS98" s="1692"/>
      <c r="CT98" s="1692"/>
      <c r="CU98" s="1681"/>
      <c r="CV98" s="1431"/>
      <c r="CW98" s="1432"/>
      <c r="CX98" s="1432"/>
      <c r="CY98" s="1432"/>
      <c r="CZ98" s="1432"/>
      <c r="DA98" s="1433"/>
      <c r="DB98" s="1679" t="s">
        <v>2074</v>
      </c>
      <c r="DC98" s="1692"/>
      <c r="DD98" s="1692"/>
      <c r="DE98" s="1692"/>
      <c r="DF98" s="1681"/>
      <c r="DI98" s="1673" t="s">
        <v>2073</v>
      </c>
      <c r="DJ98" s="1692"/>
      <c r="DK98" s="1692"/>
      <c r="DL98" s="1692"/>
      <c r="DM98" s="1681"/>
      <c r="DN98" s="1431"/>
      <c r="DO98" s="1432"/>
      <c r="DP98" s="1432"/>
      <c r="DQ98" s="1432"/>
      <c r="DR98" s="1432"/>
      <c r="DS98" s="1433"/>
      <c r="DT98" s="1679" t="s">
        <v>2074</v>
      </c>
      <c r="DU98" s="1680"/>
      <c r="DV98" s="1680"/>
      <c r="DW98" s="1680"/>
      <c r="DX98" s="1680"/>
      <c r="DY98" s="1681"/>
      <c r="DZ98" s="170"/>
    </row>
    <row r="99" spans="3:130" ht="4.5" customHeight="1" x14ac:dyDescent="0.2">
      <c r="C99" s="156"/>
      <c r="D99" s="1842" t="s">
        <v>2255</v>
      </c>
      <c r="E99" s="1843"/>
      <c r="F99" s="1843"/>
      <c r="G99" s="1843"/>
      <c r="H99" s="1843"/>
      <c r="I99" s="1843"/>
      <c r="J99" s="1844"/>
      <c r="K99" s="1842" t="s">
        <v>5415</v>
      </c>
      <c r="L99" s="1843"/>
      <c r="M99" s="1843"/>
      <c r="N99" s="1844"/>
      <c r="O99" s="1851" t="s">
        <v>5416</v>
      </c>
      <c r="P99" s="1860"/>
      <c r="Q99" s="1860"/>
      <c r="R99" s="1861"/>
      <c r="S99" s="1851" t="s">
        <v>5417</v>
      </c>
      <c r="T99" s="1860"/>
      <c r="U99" s="1861"/>
      <c r="V99" s="165"/>
      <c r="W99" s="156"/>
      <c r="X99" s="1702"/>
      <c r="Y99" s="1702"/>
      <c r="Z99" s="1702"/>
      <c r="AA99" s="1702"/>
      <c r="AB99" s="1702"/>
      <c r="AC99" s="1702"/>
      <c r="AD99" s="1702"/>
      <c r="AE99" s="2186"/>
      <c r="AF99" s="2187"/>
      <c r="AG99" s="2187"/>
      <c r="AH99" s="2187"/>
      <c r="AI99" s="2187"/>
      <c r="AJ99" s="2187"/>
      <c r="AK99" s="2187"/>
      <c r="AL99" s="2187"/>
      <c r="AM99" s="2187"/>
      <c r="AN99" s="2188"/>
      <c r="AO99" s="165"/>
      <c r="AP99" s="156"/>
      <c r="AQ99" s="157"/>
      <c r="AR99" s="157"/>
      <c r="AS99" s="157"/>
      <c r="AT99" s="157"/>
      <c r="AU99" s="156"/>
      <c r="AV99" s="1842" t="s">
        <v>2255</v>
      </c>
      <c r="AW99" s="1843"/>
      <c r="AX99" s="1843"/>
      <c r="AY99" s="1843"/>
      <c r="AZ99" s="1843"/>
      <c r="BA99" s="1843"/>
      <c r="BB99" s="1844"/>
      <c r="BC99" s="1842" t="s">
        <v>5415</v>
      </c>
      <c r="BD99" s="1843"/>
      <c r="BE99" s="1843"/>
      <c r="BF99" s="1844"/>
      <c r="BG99" s="1851" t="s">
        <v>5416</v>
      </c>
      <c r="BH99" s="1860"/>
      <c r="BI99" s="1860"/>
      <c r="BJ99" s="1861"/>
      <c r="BK99" s="1851" t="s">
        <v>5417</v>
      </c>
      <c r="BL99" s="1860"/>
      <c r="BM99" s="1861"/>
      <c r="BN99" s="227"/>
      <c r="BO99" s="157"/>
      <c r="BP99" s="1702"/>
      <c r="BQ99" s="1702"/>
      <c r="BR99" s="1702"/>
      <c r="BS99" s="1702"/>
      <c r="BT99" s="1702"/>
      <c r="BU99" s="1702"/>
      <c r="BV99" s="1702"/>
      <c r="BW99" s="1839"/>
      <c r="BX99" s="1840"/>
      <c r="BY99" s="1840"/>
      <c r="BZ99" s="1840"/>
      <c r="CA99" s="1840"/>
      <c r="CB99" s="1840"/>
      <c r="CC99" s="1840"/>
      <c r="CD99" s="1840"/>
      <c r="CE99" s="1840"/>
      <c r="CF99" s="1841"/>
      <c r="CG99" s="165"/>
      <c r="CP99" s="166"/>
      <c r="CQ99" s="1682"/>
      <c r="CR99" s="1692"/>
      <c r="CS99" s="1692"/>
      <c r="CT99" s="1692"/>
      <c r="CU99" s="1681"/>
      <c r="CV99" s="1673" t="s">
        <v>2075</v>
      </c>
      <c r="CW99" s="1674"/>
      <c r="CX99" s="1674"/>
      <c r="CY99" s="1674"/>
      <c r="CZ99" s="1674"/>
      <c r="DA99" s="1675"/>
      <c r="DB99" s="1682"/>
      <c r="DC99" s="1692"/>
      <c r="DD99" s="1692"/>
      <c r="DE99" s="1692"/>
      <c r="DF99" s="1681"/>
      <c r="DI99" s="1682"/>
      <c r="DJ99" s="1692"/>
      <c r="DK99" s="1692"/>
      <c r="DL99" s="1692"/>
      <c r="DM99" s="1681"/>
      <c r="DN99" s="1673" t="s">
        <v>2075</v>
      </c>
      <c r="DO99" s="1674"/>
      <c r="DP99" s="1674"/>
      <c r="DQ99" s="1674"/>
      <c r="DR99" s="1674"/>
      <c r="DS99" s="1675"/>
      <c r="DT99" s="1682"/>
      <c r="DU99" s="1680"/>
      <c r="DV99" s="1680"/>
      <c r="DW99" s="1680"/>
      <c r="DX99" s="1680"/>
      <c r="DY99" s="1681"/>
      <c r="DZ99" s="170"/>
    </row>
    <row r="100" spans="3:130" ht="3" customHeight="1" x14ac:dyDescent="0.2">
      <c r="C100" s="156"/>
      <c r="D100" s="1845"/>
      <c r="E100" s="1846"/>
      <c r="F100" s="1846"/>
      <c r="G100" s="1846"/>
      <c r="H100" s="1846"/>
      <c r="I100" s="1846"/>
      <c r="J100" s="1847"/>
      <c r="K100" s="1845"/>
      <c r="L100" s="1846"/>
      <c r="M100" s="1846"/>
      <c r="N100" s="1847"/>
      <c r="O100" s="1862"/>
      <c r="P100" s="1863"/>
      <c r="Q100" s="1863"/>
      <c r="R100" s="1864"/>
      <c r="S100" s="1862"/>
      <c r="T100" s="1863"/>
      <c r="U100" s="1864"/>
      <c r="V100" s="165"/>
      <c r="W100" s="156"/>
      <c r="X100" s="1702" t="s">
        <v>2253</v>
      </c>
      <c r="Y100" s="1702"/>
      <c r="Z100" s="1702"/>
      <c r="AA100" s="1702"/>
      <c r="AB100" s="1702"/>
      <c r="AC100" s="1702"/>
      <c r="AD100" s="1702"/>
      <c r="AE100" s="1161" t="str">
        <f>CONCATENATE(INDEX('LŠZ P'!A$2:AP$2002,W77,11),"                                                                           ",INDEX('LŠZ P'!A$2:AP$2002,W77,24),", ",INDEX('LŠZ P'!A$2:AP$2002,W77,25),"                                           ",INDEX('LŠZ P'!A$2:AP$2002,W77,12))</f>
        <v>Ing. Martin DAŘÍČEK                                                                           Marianka 1246, Marianka                                           19.9.1981</v>
      </c>
      <c r="AF100" s="1162"/>
      <c r="AG100" s="1162"/>
      <c r="AH100" s="1162"/>
      <c r="AI100" s="1162"/>
      <c r="AJ100" s="1162"/>
      <c r="AK100" s="1162"/>
      <c r="AL100" s="1162"/>
      <c r="AM100" s="1162"/>
      <c r="AN100" s="1163"/>
      <c r="AO100" s="165"/>
      <c r="AP100" s="156"/>
      <c r="AQ100" s="157"/>
      <c r="AR100" s="157"/>
      <c r="AS100" s="157"/>
      <c r="AT100" s="157"/>
      <c r="AU100" s="156"/>
      <c r="AV100" s="1845"/>
      <c r="AW100" s="1846"/>
      <c r="AX100" s="1846"/>
      <c r="AY100" s="1846"/>
      <c r="AZ100" s="1846"/>
      <c r="BA100" s="1846"/>
      <c r="BB100" s="1847"/>
      <c r="BC100" s="1845"/>
      <c r="BD100" s="1846"/>
      <c r="BE100" s="1846"/>
      <c r="BF100" s="1847"/>
      <c r="BG100" s="1862"/>
      <c r="BH100" s="1863"/>
      <c r="BI100" s="1863"/>
      <c r="BJ100" s="1864"/>
      <c r="BK100" s="1862"/>
      <c r="BL100" s="1863"/>
      <c r="BM100" s="1864"/>
      <c r="BN100" s="227"/>
      <c r="BO100" s="156"/>
      <c r="BP100" s="1702" t="s">
        <v>2253</v>
      </c>
      <c r="BQ100" s="1702"/>
      <c r="BR100" s="1702"/>
      <c r="BS100" s="1702"/>
      <c r="BT100" s="1702"/>
      <c r="BU100" s="1702"/>
      <c r="BV100" s="1702"/>
      <c r="BW100" s="1161" t="str">
        <f>CONCATENATE(INDEX('LŠZ P'!A$2:AP$2002,W77,11),"                                                                                                ",INDEX('LŠZ P'!A$2:AP$2002,W77,24),", ",INDEX('LŠZ P'!A$2:AP$2002,W77,25),"                                                          ",INDEX('LŠZ P'!A$2:AP$2002,W77,12))</f>
        <v>Ing. Martin DAŘÍČEK                                                                                                Marianka 1246, Marianka                                                          19.9.1981</v>
      </c>
      <c r="BX100" s="1162"/>
      <c r="BY100" s="1162"/>
      <c r="BZ100" s="1162"/>
      <c r="CA100" s="1162"/>
      <c r="CB100" s="1162"/>
      <c r="CC100" s="1162"/>
      <c r="CD100" s="1162"/>
      <c r="CE100" s="1162"/>
      <c r="CF100" s="1163"/>
      <c r="CG100" s="165"/>
      <c r="CP100" s="166"/>
      <c r="CQ100" s="1683"/>
      <c r="CR100" s="1684"/>
      <c r="CS100" s="1684"/>
      <c r="CT100" s="1684"/>
      <c r="CU100" s="1685"/>
      <c r="CV100" s="1676"/>
      <c r="CW100" s="1677"/>
      <c r="CX100" s="1677"/>
      <c r="CY100" s="1677"/>
      <c r="CZ100" s="1677"/>
      <c r="DA100" s="1678"/>
      <c r="DB100" s="1683"/>
      <c r="DC100" s="1684"/>
      <c r="DD100" s="1684"/>
      <c r="DE100" s="1684"/>
      <c r="DF100" s="1685"/>
      <c r="DI100" s="1683"/>
      <c r="DJ100" s="1684"/>
      <c r="DK100" s="1684"/>
      <c r="DL100" s="1684"/>
      <c r="DM100" s="1685"/>
      <c r="DN100" s="1676"/>
      <c r="DO100" s="1677"/>
      <c r="DP100" s="1677"/>
      <c r="DQ100" s="1677"/>
      <c r="DR100" s="1677"/>
      <c r="DS100" s="1678"/>
      <c r="DT100" s="1683"/>
      <c r="DU100" s="1684"/>
      <c r="DV100" s="1684"/>
      <c r="DW100" s="1684"/>
      <c r="DX100" s="1684"/>
      <c r="DY100" s="1685"/>
      <c r="DZ100" s="170"/>
    </row>
    <row r="101" spans="3:130" ht="4.5" customHeight="1" x14ac:dyDescent="0.2">
      <c r="C101" s="156"/>
      <c r="D101" s="1848"/>
      <c r="E101" s="1849"/>
      <c r="F101" s="1849"/>
      <c r="G101" s="1849"/>
      <c r="H101" s="1849"/>
      <c r="I101" s="1849"/>
      <c r="J101" s="1850"/>
      <c r="K101" s="1848"/>
      <c r="L101" s="1849"/>
      <c r="M101" s="1849"/>
      <c r="N101" s="1850"/>
      <c r="O101" s="1865"/>
      <c r="P101" s="1866"/>
      <c r="Q101" s="1866"/>
      <c r="R101" s="1867"/>
      <c r="S101" s="1865"/>
      <c r="T101" s="1866"/>
      <c r="U101" s="1867"/>
      <c r="V101" s="165"/>
      <c r="W101" s="156"/>
      <c r="X101" s="1702"/>
      <c r="Y101" s="1702"/>
      <c r="Z101" s="1702"/>
      <c r="AA101" s="1702"/>
      <c r="AB101" s="1702"/>
      <c r="AC101" s="1702"/>
      <c r="AD101" s="1702"/>
      <c r="AE101" s="1164"/>
      <c r="AF101" s="1165"/>
      <c r="AG101" s="1165"/>
      <c r="AH101" s="1165"/>
      <c r="AI101" s="1165"/>
      <c r="AJ101" s="1165"/>
      <c r="AK101" s="1165"/>
      <c r="AL101" s="1165"/>
      <c r="AM101" s="1165"/>
      <c r="AN101" s="1166"/>
      <c r="AO101" s="165"/>
      <c r="AP101" s="157"/>
      <c r="AQ101" s="157"/>
      <c r="AR101" s="157"/>
      <c r="AS101" s="157"/>
      <c r="AT101" s="157"/>
      <c r="AU101" s="156"/>
      <c r="AV101" s="1848"/>
      <c r="AW101" s="1849"/>
      <c r="AX101" s="1849"/>
      <c r="AY101" s="1849"/>
      <c r="AZ101" s="1849"/>
      <c r="BA101" s="1849"/>
      <c r="BB101" s="1850"/>
      <c r="BC101" s="1848"/>
      <c r="BD101" s="1849"/>
      <c r="BE101" s="1849"/>
      <c r="BF101" s="1850"/>
      <c r="BG101" s="1865"/>
      <c r="BH101" s="1866"/>
      <c r="BI101" s="1866"/>
      <c r="BJ101" s="1867"/>
      <c r="BK101" s="1865"/>
      <c r="BL101" s="1866"/>
      <c r="BM101" s="1867"/>
      <c r="BN101" s="227"/>
      <c r="BO101" s="156"/>
      <c r="BP101" s="1702"/>
      <c r="BQ101" s="1702"/>
      <c r="BR101" s="1702"/>
      <c r="BS101" s="1702"/>
      <c r="BT101" s="1702"/>
      <c r="BU101" s="1702"/>
      <c r="BV101" s="1702"/>
      <c r="BW101" s="1164"/>
      <c r="BX101" s="1165"/>
      <c r="BY101" s="1165"/>
      <c r="BZ101" s="1165"/>
      <c r="CA101" s="1165"/>
      <c r="CB101" s="1165"/>
      <c r="CC101" s="1165"/>
      <c r="CD101" s="1165"/>
      <c r="CE101" s="1165"/>
      <c r="CF101" s="1166"/>
      <c r="CG101" s="165"/>
      <c r="CP101" s="166"/>
      <c r="CQ101" s="219"/>
      <c r="CR101" s="220"/>
      <c r="CS101" s="220"/>
      <c r="CT101" s="220"/>
      <c r="CU101" s="221"/>
      <c r="CV101" s="222"/>
      <c r="CW101" s="222"/>
      <c r="CX101" s="222"/>
      <c r="CY101" s="222"/>
      <c r="CZ101" s="222"/>
      <c r="DA101" s="222"/>
      <c r="DB101" s="219"/>
      <c r="DC101" s="220"/>
      <c r="DD101" s="220"/>
      <c r="DE101" s="220"/>
      <c r="DF101" s="221"/>
      <c r="DI101" s="166"/>
      <c r="DM101" s="170"/>
      <c r="DT101" s="166"/>
      <c r="DY101" s="170"/>
      <c r="DZ101" s="170"/>
    </row>
    <row r="102" spans="3:130" ht="4.5" customHeight="1" x14ac:dyDescent="0.2">
      <c r="C102" s="156"/>
      <c r="D102" s="1970" t="s">
        <v>626</v>
      </c>
      <c r="E102" s="1971"/>
      <c r="F102" s="1971"/>
      <c r="G102" s="1971"/>
      <c r="H102" s="1971"/>
      <c r="I102" s="1971"/>
      <c r="J102" s="1972"/>
      <c r="K102" s="1979">
        <f>INDEX('LŠZ P'!A$2:AP$2002,W77,29)</f>
        <v>5.75</v>
      </c>
      <c r="L102" s="1980"/>
      <c r="M102" s="1980"/>
      <c r="N102" s="1981"/>
      <c r="O102" s="1892" t="str">
        <f>CONCATENATE(INDEX('LŠZ P'!A$2:AP$2002,W77,31),"/",INDEX('LŠZ P'!A$2:AP$2002,W77,32))</f>
        <v>95/95</v>
      </c>
      <c r="P102" s="1893"/>
      <c r="Q102" s="1893"/>
      <c r="R102" s="1894"/>
      <c r="S102" s="1892" t="str">
        <f>CONCATENATE(INDEX('LŠZ P'!A$2:AP$2002,W77,33),"/",INDEX('LŠZ P'!A$2:AP$2002,W77,34))</f>
        <v>115/145</v>
      </c>
      <c r="T102" s="1893"/>
      <c r="U102" s="1894"/>
      <c r="V102" s="165"/>
      <c r="W102" s="156"/>
      <c r="X102" s="1702" t="s">
        <v>2254</v>
      </c>
      <c r="Y102" s="1702"/>
      <c r="Z102" s="1702"/>
      <c r="AA102" s="1702"/>
      <c r="AB102" s="1702"/>
      <c r="AC102" s="1702"/>
      <c r="AD102" s="1702"/>
      <c r="AE102" s="1164"/>
      <c r="AF102" s="1165"/>
      <c r="AG102" s="1165"/>
      <c r="AH102" s="1165"/>
      <c r="AI102" s="1165"/>
      <c r="AJ102" s="1165"/>
      <c r="AK102" s="1165"/>
      <c r="AL102" s="1165"/>
      <c r="AM102" s="1165"/>
      <c r="AN102" s="1166"/>
      <c r="AO102" s="165"/>
      <c r="AP102" s="157"/>
      <c r="AQ102" s="157"/>
      <c r="AR102" s="157"/>
      <c r="AS102" s="157"/>
      <c r="AT102" s="157"/>
      <c r="AU102" s="156"/>
      <c r="AV102" s="1767" t="s">
        <v>626</v>
      </c>
      <c r="AW102" s="1768"/>
      <c r="AX102" s="1768"/>
      <c r="AY102" s="1768"/>
      <c r="AZ102" s="1768"/>
      <c r="BA102" s="1768"/>
      <c r="BB102" s="1769"/>
      <c r="BC102" s="1776" t="str">
        <f>CONCATENATE(INDEX('LŠZ P'!A$2:AP$2002,W77,30),"+PK")</f>
        <v>+PK</v>
      </c>
      <c r="BD102" s="1777"/>
      <c r="BE102" s="1777"/>
      <c r="BF102" s="1778"/>
      <c r="BG102" s="1785" t="s">
        <v>1004</v>
      </c>
      <c r="BH102" s="1786"/>
      <c r="BI102" s="1786"/>
      <c r="BJ102" s="1787"/>
      <c r="BK102" s="1785" t="s">
        <v>1004</v>
      </c>
      <c r="BL102" s="1786"/>
      <c r="BM102" s="1787"/>
      <c r="BN102" s="231"/>
      <c r="BO102" s="156"/>
      <c r="BP102" s="1702" t="s">
        <v>2254</v>
      </c>
      <c r="BQ102" s="1702"/>
      <c r="BR102" s="1702"/>
      <c r="BS102" s="1702"/>
      <c r="BT102" s="1702"/>
      <c r="BU102" s="1702"/>
      <c r="BV102" s="1702"/>
      <c r="BW102" s="1164"/>
      <c r="BX102" s="1165"/>
      <c r="BY102" s="1165"/>
      <c r="BZ102" s="1165"/>
      <c r="CA102" s="1165"/>
      <c r="CB102" s="1165"/>
      <c r="CC102" s="1165"/>
      <c r="CD102" s="1165"/>
      <c r="CE102" s="1165"/>
      <c r="CF102" s="1166"/>
      <c r="CG102" s="165"/>
      <c r="CP102" s="166"/>
      <c r="CQ102" s="166"/>
      <c r="CU102" s="170"/>
      <c r="DB102" s="166"/>
      <c r="DF102" s="170"/>
      <c r="DI102" s="166"/>
      <c r="DM102" s="170"/>
      <c r="DT102" s="166"/>
      <c r="DY102" s="170"/>
      <c r="DZ102" s="170"/>
    </row>
    <row r="103" spans="3:130" ht="4.5" customHeight="1" x14ac:dyDescent="0.2">
      <c r="C103" s="156"/>
      <c r="D103" s="1973"/>
      <c r="E103" s="1974"/>
      <c r="F103" s="1974"/>
      <c r="G103" s="1974"/>
      <c r="H103" s="1974"/>
      <c r="I103" s="1974"/>
      <c r="J103" s="1975"/>
      <c r="K103" s="1982"/>
      <c r="L103" s="1983"/>
      <c r="M103" s="1983"/>
      <c r="N103" s="1984"/>
      <c r="O103" s="1895"/>
      <c r="P103" s="1896"/>
      <c r="Q103" s="1896"/>
      <c r="R103" s="1897"/>
      <c r="S103" s="1895"/>
      <c r="T103" s="1896"/>
      <c r="U103" s="1897"/>
      <c r="V103" s="165"/>
      <c r="W103" s="156"/>
      <c r="X103" s="1702"/>
      <c r="Y103" s="1702"/>
      <c r="Z103" s="1702"/>
      <c r="AA103" s="1702"/>
      <c r="AB103" s="1702"/>
      <c r="AC103" s="1702"/>
      <c r="AD103" s="1702"/>
      <c r="AE103" s="1164"/>
      <c r="AF103" s="1165"/>
      <c r="AG103" s="1165"/>
      <c r="AH103" s="1165"/>
      <c r="AI103" s="1165"/>
      <c r="AJ103" s="1165"/>
      <c r="AK103" s="1165"/>
      <c r="AL103" s="1165"/>
      <c r="AM103" s="1165"/>
      <c r="AN103" s="1166"/>
      <c r="AO103" s="165"/>
      <c r="AP103" s="157"/>
      <c r="AQ103" s="157"/>
      <c r="AR103" s="157"/>
      <c r="AS103" s="157"/>
      <c r="AT103" s="157"/>
      <c r="AU103" s="156"/>
      <c r="AV103" s="1770"/>
      <c r="AW103" s="1771"/>
      <c r="AX103" s="1771"/>
      <c r="AY103" s="1771"/>
      <c r="AZ103" s="1771"/>
      <c r="BA103" s="1771"/>
      <c r="BB103" s="1772"/>
      <c r="BC103" s="1779"/>
      <c r="BD103" s="1780"/>
      <c r="BE103" s="1780"/>
      <c r="BF103" s="1781"/>
      <c r="BG103" s="1788"/>
      <c r="BH103" s="1789"/>
      <c r="BI103" s="1789"/>
      <c r="BJ103" s="1790"/>
      <c r="BK103" s="1788"/>
      <c r="BL103" s="1789"/>
      <c r="BM103" s="1790"/>
      <c r="BN103" s="231"/>
      <c r="BO103" s="156"/>
      <c r="BP103" s="1702"/>
      <c r="BQ103" s="1702"/>
      <c r="BR103" s="1702"/>
      <c r="BS103" s="1702"/>
      <c r="BT103" s="1702"/>
      <c r="BU103" s="1702"/>
      <c r="BV103" s="1702"/>
      <c r="BW103" s="1164"/>
      <c r="BX103" s="1165"/>
      <c r="BY103" s="1165"/>
      <c r="BZ103" s="1165"/>
      <c r="CA103" s="1165"/>
      <c r="CB103" s="1165"/>
      <c r="CC103" s="1165"/>
      <c r="CD103" s="1165"/>
      <c r="CE103" s="1165"/>
      <c r="CF103" s="1166"/>
      <c r="CG103" s="165"/>
      <c r="CP103" s="166"/>
      <c r="CQ103" s="166"/>
      <c r="CU103" s="170"/>
      <c r="DB103" s="166"/>
      <c r="DF103" s="170"/>
      <c r="DI103" s="166"/>
      <c r="DM103" s="170"/>
      <c r="DT103" s="166"/>
      <c r="DY103" s="170"/>
      <c r="DZ103" s="170"/>
    </row>
    <row r="104" spans="3:130" ht="4.5" customHeight="1" x14ac:dyDescent="0.2">
      <c r="C104" s="156"/>
      <c r="D104" s="1976"/>
      <c r="E104" s="1977"/>
      <c r="F104" s="1977"/>
      <c r="G104" s="1977"/>
      <c r="H104" s="1977"/>
      <c r="I104" s="1977"/>
      <c r="J104" s="1978"/>
      <c r="K104" s="1985"/>
      <c r="L104" s="1986"/>
      <c r="M104" s="1986"/>
      <c r="N104" s="1987"/>
      <c r="O104" s="1898"/>
      <c r="P104" s="1899"/>
      <c r="Q104" s="1899"/>
      <c r="R104" s="1900"/>
      <c r="S104" s="1898"/>
      <c r="T104" s="1899"/>
      <c r="U104" s="1900"/>
      <c r="V104" s="165"/>
      <c r="W104" s="156"/>
      <c r="X104" s="189"/>
      <c r="Y104" s="189"/>
      <c r="Z104" s="189"/>
      <c r="AA104" s="189"/>
      <c r="AB104" s="189"/>
      <c r="AC104" s="189"/>
      <c r="AD104" s="189"/>
      <c r="AE104" s="1164"/>
      <c r="AF104" s="1165"/>
      <c r="AG104" s="1165"/>
      <c r="AH104" s="1165"/>
      <c r="AI104" s="1165"/>
      <c r="AJ104" s="1165"/>
      <c r="AK104" s="1165"/>
      <c r="AL104" s="1165"/>
      <c r="AM104" s="1165"/>
      <c r="AN104" s="1166"/>
      <c r="AO104" s="165"/>
      <c r="AP104" s="157"/>
      <c r="AQ104" s="157"/>
      <c r="AR104" s="157"/>
      <c r="AS104" s="157"/>
      <c r="AT104" s="157"/>
      <c r="AU104" s="156"/>
      <c r="AV104" s="1773"/>
      <c r="AW104" s="1774"/>
      <c r="AX104" s="1774"/>
      <c r="AY104" s="1774"/>
      <c r="AZ104" s="1774"/>
      <c r="BA104" s="1774"/>
      <c r="BB104" s="1775"/>
      <c r="BC104" s="1782"/>
      <c r="BD104" s="1783"/>
      <c r="BE104" s="1783"/>
      <c r="BF104" s="1784"/>
      <c r="BG104" s="1791"/>
      <c r="BH104" s="1792"/>
      <c r="BI104" s="1792"/>
      <c r="BJ104" s="1793"/>
      <c r="BK104" s="1791"/>
      <c r="BL104" s="1792"/>
      <c r="BM104" s="1793"/>
      <c r="BN104" s="231"/>
      <c r="BO104" s="156"/>
      <c r="BP104" s="189"/>
      <c r="BQ104" s="189"/>
      <c r="BR104" s="189"/>
      <c r="BS104" s="189"/>
      <c r="BT104" s="189"/>
      <c r="BU104" s="189"/>
      <c r="BV104" s="189"/>
      <c r="BW104" s="1164"/>
      <c r="BX104" s="1165"/>
      <c r="BY104" s="1165"/>
      <c r="BZ104" s="1165"/>
      <c r="CA104" s="1165"/>
      <c r="CB104" s="1165"/>
      <c r="CC104" s="1165"/>
      <c r="CD104" s="1165"/>
      <c r="CE104" s="1165"/>
      <c r="CF104" s="1166"/>
      <c r="CG104" s="165"/>
      <c r="CP104" s="166"/>
      <c r="CQ104" s="166"/>
      <c r="CU104" s="170"/>
      <c r="DB104" s="166"/>
      <c r="DF104" s="170"/>
      <c r="DI104" s="166"/>
      <c r="DM104" s="170"/>
      <c r="DT104" s="166"/>
      <c r="DY104" s="170"/>
      <c r="DZ104" s="170"/>
    </row>
    <row r="105" spans="3:130" ht="3" customHeight="1" x14ac:dyDescent="0.2">
      <c r="C105" s="156"/>
      <c r="D105" s="1216" t="s">
        <v>5785</v>
      </c>
      <c r="E105" s="1938"/>
      <c r="F105" s="1938"/>
      <c r="G105" s="1938"/>
      <c r="H105" s="1938"/>
      <c r="I105" s="1938"/>
      <c r="J105" s="1217"/>
      <c r="K105" s="1910" t="s">
        <v>5419</v>
      </c>
      <c r="L105" s="1941"/>
      <c r="M105" s="1941"/>
      <c r="N105" s="1942"/>
      <c r="O105" s="1910" t="s">
        <v>5420</v>
      </c>
      <c r="P105" s="1941"/>
      <c r="Q105" s="1941"/>
      <c r="R105" s="1942"/>
      <c r="S105" s="1910" t="s">
        <v>5421</v>
      </c>
      <c r="T105" s="1941"/>
      <c r="U105" s="1942"/>
      <c r="V105" s="165"/>
      <c r="W105" s="156"/>
      <c r="X105" s="1702" t="s">
        <v>2256</v>
      </c>
      <c r="Y105" s="1702"/>
      <c r="Z105" s="1702"/>
      <c r="AA105" s="1702"/>
      <c r="AB105" s="1702"/>
      <c r="AC105" s="1702"/>
      <c r="AD105" s="1702"/>
      <c r="AE105" s="1164"/>
      <c r="AF105" s="1165"/>
      <c r="AG105" s="1165"/>
      <c r="AH105" s="1165"/>
      <c r="AI105" s="1165"/>
      <c r="AJ105" s="1165"/>
      <c r="AK105" s="1165"/>
      <c r="AL105" s="1165"/>
      <c r="AM105" s="1165"/>
      <c r="AN105" s="1166"/>
      <c r="AO105" s="165"/>
      <c r="AP105" s="157"/>
      <c r="AQ105" s="157"/>
      <c r="AR105" s="157"/>
      <c r="AS105" s="157"/>
      <c r="AT105" s="157"/>
      <c r="AU105" s="156"/>
      <c r="AV105" s="1794" t="s">
        <v>5785</v>
      </c>
      <c r="AW105" s="1795"/>
      <c r="AX105" s="1795"/>
      <c r="AY105" s="1795"/>
      <c r="AZ105" s="1795"/>
      <c r="BA105" s="1795"/>
      <c r="BB105" s="1796"/>
      <c r="BC105" s="1740" t="s">
        <v>5419</v>
      </c>
      <c r="BD105" s="1803"/>
      <c r="BE105" s="1803"/>
      <c r="BF105" s="1804"/>
      <c r="BG105" s="1740" t="s">
        <v>5420</v>
      </c>
      <c r="BH105" s="1803"/>
      <c r="BI105" s="1803"/>
      <c r="BJ105" s="1804"/>
      <c r="BK105" s="1740" t="s">
        <v>5421</v>
      </c>
      <c r="BL105" s="1803"/>
      <c r="BM105" s="1804"/>
      <c r="BN105" s="232"/>
      <c r="BO105" s="156"/>
      <c r="BP105" s="1702" t="s">
        <v>2256</v>
      </c>
      <c r="BQ105" s="1702"/>
      <c r="BR105" s="1702"/>
      <c r="BS105" s="1702"/>
      <c r="BT105" s="1702"/>
      <c r="BU105" s="1702"/>
      <c r="BV105" s="1702"/>
      <c r="BW105" s="1164"/>
      <c r="BX105" s="1165"/>
      <c r="BY105" s="1165"/>
      <c r="BZ105" s="1165"/>
      <c r="CA105" s="1165"/>
      <c r="CB105" s="1165"/>
      <c r="CC105" s="1165"/>
      <c r="CD105" s="1165"/>
      <c r="CE105" s="1165"/>
      <c r="CF105" s="1166"/>
      <c r="CG105" s="165"/>
      <c r="CP105" s="166"/>
      <c r="CQ105" s="166"/>
      <c r="CU105" s="170"/>
      <c r="DB105" s="166"/>
      <c r="DF105" s="170"/>
      <c r="DI105" s="166"/>
      <c r="DM105" s="170"/>
      <c r="DT105" s="166"/>
      <c r="DY105" s="170"/>
      <c r="DZ105" s="170"/>
    </row>
    <row r="106" spans="3:130" ht="4.5" customHeight="1" x14ac:dyDescent="0.2">
      <c r="C106" s="156"/>
      <c r="D106" s="1218"/>
      <c r="E106" s="1939"/>
      <c r="F106" s="1939"/>
      <c r="G106" s="1939"/>
      <c r="H106" s="1939"/>
      <c r="I106" s="1939"/>
      <c r="J106" s="1219"/>
      <c r="K106" s="1943"/>
      <c r="L106" s="1944"/>
      <c r="M106" s="1944"/>
      <c r="N106" s="1945"/>
      <c r="O106" s="1943"/>
      <c r="P106" s="1944"/>
      <c r="Q106" s="1944"/>
      <c r="R106" s="1945"/>
      <c r="S106" s="1943"/>
      <c r="T106" s="1944"/>
      <c r="U106" s="1945"/>
      <c r="V106" s="165"/>
      <c r="W106" s="156"/>
      <c r="X106" s="1702"/>
      <c r="Y106" s="1702"/>
      <c r="Z106" s="1702"/>
      <c r="AA106" s="1702"/>
      <c r="AB106" s="1702"/>
      <c r="AC106" s="1702"/>
      <c r="AD106" s="1702"/>
      <c r="AE106" s="1164"/>
      <c r="AF106" s="1165"/>
      <c r="AG106" s="1165"/>
      <c r="AH106" s="1165"/>
      <c r="AI106" s="1165"/>
      <c r="AJ106" s="1165"/>
      <c r="AK106" s="1165"/>
      <c r="AL106" s="1165"/>
      <c r="AM106" s="1165"/>
      <c r="AN106" s="1166"/>
      <c r="AO106" s="165"/>
      <c r="AP106" s="157"/>
      <c r="AQ106" s="157"/>
      <c r="AR106" s="157"/>
      <c r="AS106" s="157"/>
      <c r="AT106" s="157"/>
      <c r="AU106" s="156"/>
      <c r="AV106" s="1797"/>
      <c r="AW106" s="1798"/>
      <c r="AX106" s="1798"/>
      <c r="AY106" s="1798"/>
      <c r="AZ106" s="1798"/>
      <c r="BA106" s="1798"/>
      <c r="BB106" s="1799"/>
      <c r="BC106" s="1805"/>
      <c r="BD106" s="1806"/>
      <c r="BE106" s="1806"/>
      <c r="BF106" s="1807"/>
      <c r="BG106" s="1805"/>
      <c r="BH106" s="1806"/>
      <c r="BI106" s="1806"/>
      <c r="BJ106" s="1807"/>
      <c r="BK106" s="1805"/>
      <c r="BL106" s="1806"/>
      <c r="BM106" s="1807"/>
      <c r="BN106" s="232"/>
      <c r="BO106" s="156"/>
      <c r="BP106" s="1702"/>
      <c r="BQ106" s="1702"/>
      <c r="BR106" s="1702"/>
      <c r="BS106" s="1702"/>
      <c r="BT106" s="1702"/>
      <c r="BU106" s="1702"/>
      <c r="BV106" s="1702"/>
      <c r="BW106" s="1164"/>
      <c r="BX106" s="1165"/>
      <c r="BY106" s="1165"/>
      <c r="BZ106" s="1165"/>
      <c r="CA106" s="1165"/>
      <c r="CB106" s="1165"/>
      <c r="CC106" s="1165"/>
      <c r="CD106" s="1165"/>
      <c r="CE106" s="1165"/>
      <c r="CF106" s="1166"/>
      <c r="CG106" s="165"/>
      <c r="CP106" s="166"/>
      <c r="CQ106" s="166"/>
      <c r="CU106" s="170"/>
      <c r="DB106" s="166"/>
      <c r="DF106" s="170"/>
      <c r="DI106" s="166"/>
      <c r="DM106" s="170"/>
      <c r="DT106" s="166"/>
      <c r="DY106" s="170"/>
      <c r="DZ106" s="170"/>
    </row>
    <row r="107" spans="3:130" ht="4.5" customHeight="1" x14ac:dyDescent="0.2">
      <c r="C107" s="156"/>
      <c r="D107" s="1220"/>
      <c r="E107" s="1940"/>
      <c r="F107" s="1940"/>
      <c r="G107" s="1940"/>
      <c r="H107" s="1940"/>
      <c r="I107" s="1940"/>
      <c r="J107" s="1221"/>
      <c r="K107" s="1946"/>
      <c r="L107" s="1947"/>
      <c r="M107" s="1947"/>
      <c r="N107" s="1948"/>
      <c r="O107" s="1946"/>
      <c r="P107" s="1947"/>
      <c r="Q107" s="1947"/>
      <c r="R107" s="1948"/>
      <c r="S107" s="1946"/>
      <c r="T107" s="1947"/>
      <c r="U107" s="1948"/>
      <c r="V107" s="165"/>
      <c r="W107" s="156"/>
      <c r="X107" s="1702" t="s">
        <v>2257</v>
      </c>
      <c r="Y107" s="1702"/>
      <c r="Z107" s="1702"/>
      <c r="AA107" s="1702"/>
      <c r="AB107" s="1702"/>
      <c r="AC107" s="1702"/>
      <c r="AD107" s="1702"/>
      <c r="AE107" s="1164"/>
      <c r="AF107" s="1165"/>
      <c r="AG107" s="1165"/>
      <c r="AH107" s="1165"/>
      <c r="AI107" s="1165"/>
      <c r="AJ107" s="1165"/>
      <c r="AK107" s="1165"/>
      <c r="AL107" s="1165"/>
      <c r="AM107" s="1165"/>
      <c r="AN107" s="1166"/>
      <c r="AO107" s="165"/>
      <c r="AP107" s="157"/>
      <c r="AQ107" s="157"/>
      <c r="AR107" s="157"/>
      <c r="AS107" s="157"/>
      <c r="AT107" s="157"/>
      <c r="AU107" s="156"/>
      <c r="AV107" s="1800"/>
      <c r="AW107" s="1801"/>
      <c r="AX107" s="1801"/>
      <c r="AY107" s="1801"/>
      <c r="AZ107" s="1801"/>
      <c r="BA107" s="1801"/>
      <c r="BB107" s="1802"/>
      <c r="BC107" s="1808"/>
      <c r="BD107" s="1809"/>
      <c r="BE107" s="1809"/>
      <c r="BF107" s="1810"/>
      <c r="BG107" s="1808"/>
      <c r="BH107" s="1809"/>
      <c r="BI107" s="1809"/>
      <c r="BJ107" s="1810"/>
      <c r="BK107" s="1808"/>
      <c r="BL107" s="1809"/>
      <c r="BM107" s="1810"/>
      <c r="BN107" s="232"/>
      <c r="BO107" s="156"/>
      <c r="BP107" s="1702" t="s">
        <v>2257</v>
      </c>
      <c r="BQ107" s="1702"/>
      <c r="BR107" s="1702"/>
      <c r="BS107" s="1702"/>
      <c r="BT107" s="1702"/>
      <c r="BU107" s="1702"/>
      <c r="BV107" s="1702"/>
      <c r="BW107" s="1164"/>
      <c r="BX107" s="1165"/>
      <c r="BY107" s="1165"/>
      <c r="BZ107" s="1165"/>
      <c r="CA107" s="1165"/>
      <c r="CB107" s="1165"/>
      <c r="CC107" s="1165"/>
      <c r="CD107" s="1165"/>
      <c r="CE107" s="1165"/>
      <c r="CF107" s="1166"/>
      <c r="CG107" s="165"/>
      <c r="CP107" s="166"/>
      <c r="CQ107" s="166"/>
      <c r="CU107" s="170"/>
      <c r="DB107" s="166"/>
      <c r="DF107" s="170"/>
      <c r="DI107" s="166"/>
      <c r="DM107" s="170"/>
      <c r="DT107" s="166"/>
      <c r="DY107" s="170"/>
      <c r="DZ107" s="170"/>
    </row>
    <row r="108" spans="3:130" ht="4.5" customHeight="1" x14ac:dyDescent="0.2">
      <c r="C108" s="156"/>
      <c r="D108" s="1514" t="s">
        <v>5786</v>
      </c>
      <c r="E108" s="1515"/>
      <c r="F108" s="1515"/>
      <c r="G108" s="1515"/>
      <c r="H108" s="1515"/>
      <c r="I108" s="1515"/>
      <c r="J108" s="1516"/>
      <c r="K108" s="1920">
        <f>INDEX('LŠZ P'!A$2:AP$2002,W77,35)</f>
        <v>25</v>
      </c>
      <c r="L108" s="1921"/>
      <c r="M108" s="1921"/>
      <c r="N108" s="1922"/>
      <c r="O108" s="1920">
        <f>INDEX('LŠZ P'!A$2:AP$2002,W77,36)</f>
        <v>40</v>
      </c>
      <c r="P108" s="1921"/>
      <c r="Q108" s="1921"/>
      <c r="R108" s="1922"/>
      <c r="S108" s="1920">
        <f>INDEX('LŠZ P'!A$2:AP$2002,W77,37)</f>
        <v>56</v>
      </c>
      <c r="T108" s="1921"/>
      <c r="U108" s="1922"/>
      <c r="V108" s="165"/>
      <c r="W108" s="156"/>
      <c r="X108" s="1702"/>
      <c r="Y108" s="1702"/>
      <c r="Z108" s="1702"/>
      <c r="AA108" s="1702"/>
      <c r="AB108" s="1702"/>
      <c r="AC108" s="1702"/>
      <c r="AD108" s="1702"/>
      <c r="AE108" s="1164"/>
      <c r="AF108" s="1165"/>
      <c r="AG108" s="1165"/>
      <c r="AH108" s="1165"/>
      <c r="AI108" s="1165"/>
      <c r="AJ108" s="1165"/>
      <c r="AK108" s="1165"/>
      <c r="AL108" s="1165"/>
      <c r="AM108" s="1165"/>
      <c r="AN108" s="1166"/>
      <c r="AO108" s="165"/>
      <c r="AP108" s="157"/>
      <c r="AQ108" s="157"/>
      <c r="AR108" s="157"/>
      <c r="AS108" s="157"/>
      <c r="AT108" s="157"/>
      <c r="AU108" s="156"/>
      <c r="AV108" s="1712" t="s">
        <v>5786</v>
      </c>
      <c r="AW108" s="1713"/>
      <c r="AX108" s="1713"/>
      <c r="AY108" s="1713"/>
      <c r="AZ108" s="1713"/>
      <c r="BA108" s="1713"/>
      <c r="BB108" s="1714"/>
      <c r="BC108" s="1721" t="s">
        <v>1004</v>
      </c>
      <c r="BD108" s="1722"/>
      <c r="BE108" s="1722"/>
      <c r="BF108" s="1723"/>
      <c r="BG108" s="1721" t="s">
        <v>1004</v>
      </c>
      <c r="BH108" s="1722"/>
      <c r="BI108" s="1722"/>
      <c r="BJ108" s="1723"/>
      <c r="BK108" s="1721" t="s">
        <v>1004</v>
      </c>
      <c r="BL108" s="1722"/>
      <c r="BM108" s="1723"/>
      <c r="BN108" s="233"/>
      <c r="BO108" s="156"/>
      <c r="BP108" s="1702"/>
      <c r="BQ108" s="1702"/>
      <c r="BR108" s="1702"/>
      <c r="BS108" s="1702"/>
      <c r="BT108" s="1702"/>
      <c r="BU108" s="1702"/>
      <c r="BV108" s="1702"/>
      <c r="BW108" s="1164"/>
      <c r="BX108" s="1165"/>
      <c r="BY108" s="1165"/>
      <c r="BZ108" s="1165"/>
      <c r="CA108" s="1165"/>
      <c r="CB108" s="1165"/>
      <c r="CC108" s="1165"/>
      <c r="CD108" s="1165"/>
      <c r="CE108" s="1165"/>
      <c r="CF108" s="1166"/>
      <c r="CG108" s="165"/>
      <c r="CP108" s="166"/>
      <c r="CQ108" s="166"/>
      <c r="CU108" s="170"/>
      <c r="DB108" s="166"/>
      <c r="DF108" s="170"/>
      <c r="DI108" s="166"/>
      <c r="DM108" s="170"/>
      <c r="DT108" s="166"/>
      <c r="DY108" s="170"/>
      <c r="DZ108" s="170"/>
    </row>
    <row r="109" spans="3:130" ht="3" customHeight="1" x14ac:dyDescent="0.2">
      <c r="C109" s="156"/>
      <c r="D109" s="1517"/>
      <c r="E109" s="1518"/>
      <c r="F109" s="1518"/>
      <c r="G109" s="1518"/>
      <c r="H109" s="1518"/>
      <c r="I109" s="1518"/>
      <c r="J109" s="1519"/>
      <c r="K109" s="1923"/>
      <c r="L109" s="1924"/>
      <c r="M109" s="1924"/>
      <c r="N109" s="1925"/>
      <c r="O109" s="1923"/>
      <c r="P109" s="1924"/>
      <c r="Q109" s="1924"/>
      <c r="R109" s="1925"/>
      <c r="S109" s="1923"/>
      <c r="T109" s="1924"/>
      <c r="U109" s="1925"/>
      <c r="V109" s="165"/>
      <c r="W109" s="156"/>
      <c r="X109" s="206"/>
      <c r="Y109" s="189"/>
      <c r="Z109" s="189"/>
      <c r="AA109" s="189"/>
      <c r="AB109" s="189"/>
      <c r="AC109" s="189"/>
      <c r="AD109" s="189"/>
      <c r="AE109" s="1167"/>
      <c r="AF109" s="1168"/>
      <c r="AG109" s="1168"/>
      <c r="AH109" s="1168"/>
      <c r="AI109" s="1168"/>
      <c r="AJ109" s="1168"/>
      <c r="AK109" s="1168"/>
      <c r="AL109" s="1168"/>
      <c r="AM109" s="1168"/>
      <c r="AN109" s="1169"/>
      <c r="AO109" s="165"/>
      <c r="AP109" s="157"/>
      <c r="AQ109" s="157"/>
      <c r="AR109" s="157"/>
      <c r="AS109" s="157"/>
      <c r="AT109" s="157"/>
      <c r="AU109" s="156"/>
      <c r="AV109" s="1715"/>
      <c r="AW109" s="1716"/>
      <c r="AX109" s="1716"/>
      <c r="AY109" s="1716"/>
      <c r="AZ109" s="1716"/>
      <c r="BA109" s="1716"/>
      <c r="BB109" s="1717"/>
      <c r="BC109" s="1724"/>
      <c r="BD109" s="1725"/>
      <c r="BE109" s="1725"/>
      <c r="BF109" s="1726"/>
      <c r="BG109" s="1724"/>
      <c r="BH109" s="1725"/>
      <c r="BI109" s="1725"/>
      <c r="BJ109" s="1726"/>
      <c r="BK109" s="1724"/>
      <c r="BL109" s="1725"/>
      <c r="BM109" s="1726"/>
      <c r="BN109" s="233"/>
      <c r="BO109" s="156"/>
      <c r="BP109" s="206"/>
      <c r="BQ109" s="189"/>
      <c r="BR109" s="189"/>
      <c r="BS109" s="189"/>
      <c r="BT109" s="189"/>
      <c r="BU109" s="189"/>
      <c r="BV109" s="189"/>
      <c r="BW109" s="1167"/>
      <c r="BX109" s="1168"/>
      <c r="BY109" s="1168"/>
      <c r="BZ109" s="1168"/>
      <c r="CA109" s="1168"/>
      <c r="CB109" s="1168"/>
      <c r="CC109" s="1168"/>
      <c r="CD109" s="1168"/>
      <c r="CE109" s="1168"/>
      <c r="CF109" s="1169"/>
      <c r="CG109" s="165"/>
      <c r="CP109" s="166"/>
      <c r="CQ109" s="166"/>
      <c r="CU109" s="170"/>
      <c r="DB109" s="166"/>
      <c r="DF109" s="170"/>
      <c r="DI109" s="166"/>
      <c r="DM109" s="170"/>
      <c r="DT109" s="166"/>
      <c r="DY109" s="170"/>
      <c r="DZ109" s="170"/>
    </row>
    <row r="110" spans="3:130" ht="4.5" customHeight="1" x14ac:dyDescent="0.2">
      <c r="C110" s="156"/>
      <c r="D110" s="1520"/>
      <c r="E110" s="1521"/>
      <c r="F110" s="1521"/>
      <c r="G110" s="1521"/>
      <c r="H110" s="1521"/>
      <c r="I110" s="1521"/>
      <c r="J110" s="1522"/>
      <c r="K110" s="1926"/>
      <c r="L110" s="1927"/>
      <c r="M110" s="1927"/>
      <c r="N110" s="1928"/>
      <c r="O110" s="1926"/>
      <c r="P110" s="1927"/>
      <c r="Q110" s="1927"/>
      <c r="R110" s="1928"/>
      <c r="S110" s="1926"/>
      <c r="T110" s="1927"/>
      <c r="U110" s="1928"/>
      <c r="V110" s="165"/>
      <c r="W110" s="156"/>
      <c r="X110" s="1702" t="s">
        <v>627</v>
      </c>
      <c r="Y110" s="1702"/>
      <c r="Z110" s="1702"/>
      <c r="AA110" s="1702"/>
      <c r="AB110" s="1702"/>
      <c r="AC110" s="1702"/>
      <c r="AD110" s="1730"/>
      <c r="AE110" s="1693">
        <f>INDEX('LŠZ P'!A$2:AP$2002,W77,13)</f>
        <v>43306</v>
      </c>
      <c r="AF110" s="1694"/>
      <c r="AG110" s="1694"/>
      <c r="AH110" s="1694"/>
      <c r="AI110" s="1694"/>
      <c r="AJ110" s="1694"/>
      <c r="AK110" s="1694"/>
      <c r="AL110" s="1694"/>
      <c r="AM110" s="1694"/>
      <c r="AN110" s="1695"/>
      <c r="AO110" s="165"/>
      <c r="AP110" s="157"/>
      <c r="AQ110" s="157"/>
      <c r="AR110" s="157"/>
      <c r="AS110" s="157"/>
      <c r="AT110" s="157"/>
      <c r="AU110" s="156"/>
      <c r="AV110" s="1718"/>
      <c r="AW110" s="1719"/>
      <c r="AX110" s="1719"/>
      <c r="AY110" s="1719"/>
      <c r="AZ110" s="1719"/>
      <c r="BA110" s="1719"/>
      <c r="BB110" s="1720"/>
      <c r="BC110" s="1727"/>
      <c r="BD110" s="1728"/>
      <c r="BE110" s="1728"/>
      <c r="BF110" s="1729"/>
      <c r="BG110" s="1727"/>
      <c r="BH110" s="1728"/>
      <c r="BI110" s="1728"/>
      <c r="BJ110" s="1729"/>
      <c r="BK110" s="1727"/>
      <c r="BL110" s="1728"/>
      <c r="BM110" s="1729"/>
      <c r="BN110" s="233"/>
      <c r="BO110" s="156"/>
      <c r="BP110" s="1702" t="s">
        <v>627</v>
      </c>
      <c r="BQ110" s="1702"/>
      <c r="BR110" s="1702"/>
      <c r="BS110" s="1702"/>
      <c r="BT110" s="1702"/>
      <c r="BU110" s="1702"/>
      <c r="BV110" s="1730"/>
      <c r="BW110" s="1693">
        <f>INDEX('LŠZ P'!A$2:AP$2002,W77,39)</f>
        <v>0</v>
      </c>
      <c r="BX110" s="1694"/>
      <c r="BY110" s="1694"/>
      <c r="BZ110" s="1694"/>
      <c r="CA110" s="1694"/>
      <c r="CB110" s="1694"/>
      <c r="CC110" s="1694"/>
      <c r="CD110" s="1694"/>
      <c r="CE110" s="1694"/>
      <c r="CF110" s="1695"/>
      <c r="CG110" s="165"/>
      <c r="CP110" s="166"/>
      <c r="CQ110" s="166"/>
      <c r="CU110" s="170"/>
      <c r="DB110" s="166"/>
      <c r="DF110" s="170"/>
      <c r="DI110" s="166"/>
      <c r="DM110" s="170"/>
      <c r="DT110" s="166"/>
      <c r="DY110" s="170"/>
      <c r="DZ110" s="170"/>
    </row>
    <row r="111" spans="3:130" ht="4.5" customHeight="1" x14ac:dyDescent="0.2">
      <c r="C111" s="156"/>
      <c r="D111" s="1901" t="s">
        <v>630</v>
      </c>
      <c r="E111" s="1902"/>
      <c r="F111" s="1902"/>
      <c r="G111" s="1903"/>
      <c r="H111" s="1929">
        <f>INDEX('LŠZ P'!A$2:AP$2002,W77,18)</f>
        <v>2017</v>
      </c>
      <c r="I111" s="2158"/>
      <c r="J111" s="1910" t="s">
        <v>631</v>
      </c>
      <c r="K111" s="1911"/>
      <c r="L111" s="1504" t="str">
        <f>INDEX('LŠZ P'!A$2:AP$2002,W77,7)</f>
        <v>D3L.S.21B.100</v>
      </c>
      <c r="M111" s="1505"/>
      <c r="N111" s="1505"/>
      <c r="O111" s="1505"/>
      <c r="P111" s="1505"/>
      <c r="Q111" s="1505"/>
      <c r="R111" s="1506"/>
      <c r="S111" s="1916" t="str">
        <f>INDEX('LŠZ P'!A$2:AP$2002,W77,15)</f>
        <v>P</v>
      </c>
      <c r="T111" s="1917"/>
      <c r="U111" s="1911"/>
      <c r="V111" s="165"/>
      <c r="W111" s="156"/>
      <c r="X111" s="1702"/>
      <c r="Y111" s="1702"/>
      <c r="Z111" s="1702"/>
      <c r="AA111" s="1702"/>
      <c r="AB111" s="1702"/>
      <c r="AC111" s="1702"/>
      <c r="AD111" s="1730"/>
      <c r="AE111" s="1696"/>
      <c r="AF111" s="1697"/>
      <c r="AG111" s="1697"/>
      <c r="AH111" s="1697"/>
      <c r="AI111" s="1697"/>
      <c r="AJ111" s="1697"/>
      <c r="AK111" s="1697"/>
      <c r="AL111" s="1697"/>
      <c r="AM111" s="1697"/>
      <c r="AN111" s="1698"/>
      <c r="AO111" s="165"/>
      <c r="AP111" s="157"/>
      <c r="AQ111" s="157"/>
      <c r="AR111" s="157"/>
      <c r="AS111" s="157"/>
      <c r="AT111" s="157"/>
      <c r="AU111" s="156"/>
      <c r="AV111" s="1731" t="s">
        <v>630</v>
      </c>
      <c r="AW111" s="1732"/>
      <c r="AX111" s="1732"/>
      <c r="AY111" s="1733"/>
      <c r="AZ111" s="2013">
        <f>INDEX('LŠZ P'!A$2:AP$2002,W77,40)</f>
        <v>0</v>
      </c>
      <c r="BA111" s="2015"/>
      <c r="BB111" s="1740" t="s">
        <v>631</v>
      </c>
      <c r="BC111" s="1741"/>
      <c r="BD111" s="2119">
        <f>INDEX('LŠZ P'!A$2:AP$2002,W77,8)</f>
        <v>0</v>
      </c>
      <c r="BE111" s="2120"/>
      <c r="BF111" s="2120"/>
      <c r="BG111" s="2120"/>
      <c r="BH111" s="2120"/>
      <c r="BI111" s="2120"/>
      <c r="BJ111" s="2121"/>
      <c r="BK111" s="1763">
        <f>INDEX('LŠZ P'!A$2:AP$2002,W77,41)</f>
        <v>0</v>
      </c>
      <c r="BL111" s="1764"/>
      <c r="BM111" s="1741"/>
      <c r="BN111" s="234"/>
      <c r="BO111" s="156"/>
      <c r="BP111" s="1702"/>
      <c r="BQ111" s="1702"/>
      <c r="BR111" s="1702"/>
      <c r="BS111" s="1702"/>
      <c r="BT111" s="1702"/>
      <c r="BU111" s="1702"/>
      <c r="BV111" s="1730"/>
      <c r="BW111" s="1696"/>
      <c r="BX111" s="1697"/>
      <c r="BY111" s="1697"/>
      <c r="BZ111" s="1697"/>
      <c r="CA111" s="1697"/>
      <c r="CB111" s="1697"/>
      <c r="CC111" s="1697"/>
      <c r="CD111" s="1697"/>
      <c r="CE111" s="1697"/>
      <c r="CF111" s="1698"/>
      <c r="CG111" s="165"/>
      <c r="CP111" s="166"/>
      <c r="CQ111" s="166"/>
      <c r="CU111" s="170"/>
      <c r="DB111" s="166"/>
      <c r="DF111" s="170"/>
      <c r="DI111" s="166"/>
      <c r="DM111" s="170"/>
      <c r="DT111" s="166"/>
      <c r="DY111" s="170"/>
      <c r="DZ111" s="170"/>
    </row>
    <row r="112" spans="3:130" ht="4.5" customHeight="1" x14ac:dyDescent="0.2">
      <c r="C112" s="156"/>
      <c r="D112" s="1904"/>
      <c r="E112" s="1905"/>
      <c r="F112" s="1905"/>
      <c r="G112" s="1906"/>
      <c r="H112" s="2159"/>
      <c r="I112" s="2160"/>
      <c r="J112" s="1912"/>
      <c r="K112" s="1913"/>
      <c r="L112" s="1507"/>
      <c r="M112" s="1508"/>
      <c r="N112" s="1508"/>
      <c r="O112" s="1508"/>
      <c r="P112" s="1508"/>
      <c r="Q112" s="1508"/>
      <c r="R112" s="1509"/>
      <c r="S112" s="1912"/>
      <c r="T112" s="1918"/>
      <c r="U112" s="1913"/>
      <c r="V112" s="165"/>
      <c r="W112" s="156"/>
      <c r="X112" s="1702" t="s">
        <v>628</v>
      </c>
      <c r="Y112" s="1702"/>
      <c r="Z112" s="1702"/>
      <c r="AA112" s="1702"/>
      <c r="AB112" s="1702"/>
      <c r="AC112" s="1702"/>
      <c r="AD112" s="1702"/>
      <c r="AE112" s="1696"/>
      <c r="AF112" s="1697"/>
      <c r="AG112" s="1697"/>
      <c r="AH112" s="1697"/>
      <c r="AI112" s="1697"/>
      <c r="AJ112" s="1697"/>
      <c r="AK112" s="1697"/>
      <c r="AL112" s="1697"/>
      <c r="AM112" s="1697"/>
      <c r="AN112" s="1698"/>
      <c r="AO112" s="165"/>
      <c r="AP112" s="157"/>
      <c r="AQ112" s="157"/>
      <c r="AR112" s="157"/>
      <c r="AS112" s="157"/>
      <c r="AT112" s="157"/>
      <c r="AU112" s="156"/>
      <c r="AV112" s="1734"/>
      <c r="AW112" s="1735"/>
      <c r="AX112" s="1735"/>
      <c r="AY112" s="1736"/>
      <c r="AZ112" s="2016"/>
      <c r="BA112" s="2018"/>
      <c r="BB112" s="1742"/>
      <c r="BC112" s="1743"/>
      <c r="BD112" s="2122"/>
      <c r="BE112" s="2123"/>
      <c r="BF112" s="2123"/>
      <c r="BG112" s="2123"/>
      <c r="BH112" s="2123"/>
      <c r="BI112" s="2123"/>
      <c r="BJ112" s="2124"/>
      <c r="BK112" s="1742"/>
      <c r="BL112" s="1765"/>
      <c r="BM112" s="1743"/>
      <c r="BN112" s="234"/>
      <c r="BO112" s="156"/>
      <c r="BP112" s="1702" t="s">
        <v>628</v>
      </c>
      <c r="BQ112" s="1702"/>
      <c r="BR112" s="1702"/>
      <c r="BS112" s="1702"/>
      <c r="BT112" s="1702"/>
      <c r="BU112" s="1702"/>
      <c r="BV112" s="1702"/>
      <c r="BW112" s="1696"/>
      <c r="BX112" s="1697"/>
      <c r="BY112" s="1697"/>
      <c r="BZ112" s="1697"/>
      <c r="CA112" s="1697"/>
      <c r="CB112" s="1697"/>
      <c r="CC112" s="1697"/>
      <c r="CD112" s="1697"/>
      <c r="CE112" s="1697"/>
      <c r="CF112" s="1698"/>
      <c r="CG112" s="165"/>
      <c r="CP112" s="166"/>
      <c r="CQ112" s="193"/>
      <c r="CR112" s="194"/>
      <c r="CS112" s="194"/>
      <c r="CT112" s="194"/>
      <c r="CU112" s="195"/>
      <c r="CV112" s="194"/>
      <c r="CW112" s="194"/>
      <c r="CX112" s="194"/>
      <c r="CY112" s="194"/>
      <c r="CZ112" s="194"/>
      <c r="DA112" s="194"/>
      <c r="DB112" s="193"/>
      <c r="DC112" s="194"/>
      <c r="DD112" s="194"/>
      <c r="DE112" s="194"/>
      <c r="DF112" s="195"/>
      <c r="DI112" s="193"/>
      <c r="DJ112" s="194"/>
      <c r="DK112" s="194"/>
      <c r="DL112" s="194"/>
      <c r="DM112" s="195"/>
      <c r="DN112" s="194"/>
      <c r="DO112" s="194"/>
      <c r="DP112" s="194"/>
      <c r="DQ112" s="194"/>
      <c r="DR112" s="194"/>
      <c r="DS112" s="194"/>
      <c r="DT112" s="193"/>
      <c r="DU112" s="194"/>
      <c r="DV112" s="194"/>
      <c r="DW112" s="194"/>
      <c r="DX112" s="194"/>
      <c r="DY112" s="195"/>
      <c r="DZ112" s="170"/>
    </row>
    <row r="113" spans="3:130" ht="4.5" customHeight="1" x14ac:dyDescent="0.2">
      <c r="C113" s="156"/>
      <c r="D113" s="1907"/>
      <c r="E113" s="1908"/>
      <c r="F113" s="1908"/>
      <c r="G113" s="1909"/>
      <c r="H113" s="2161"/>
      <c r="I113" s="2162"/>
      <c r="J113" s="1914"/>
      <c r="K113" s="1915"/>
      <c r="L113" s="1510"/>
      <c r="M113" s="1511"/>
      <c r="N113" s="1511"/>
      <c r="O113" s="1511"/>
      <c r="P113" s="1511"/>
      <c r="Q113" s="1511"/>
      <c r="R113" s="1512"/>
      <c r="S113" s="1914"/>
      <c r="T113" s="1919"/>
      <c r="U113" s="1915"/>
      <c r="V113" s="165"/>
      <c r="W113" s="156"/>
      <c r="X113" s="1702"/>
      <c r="Y113" s="1702"/>
      <c r="Z113" s="1702"/>
      <c r="AA113" s="1702"/>
      <c r="AB113" s="1702"/>
      <c r="AC113" s="1702"/>
      <c r="AD113" s="1702"/>
      <c r="AE113" s="1699"/>
      <c r="AF113" s="1700"/>
      <c r="AG113" s="1700"/>
      <c r="AH113" s="1700"/>
      <c r="AI113" s="1700"/>
      <c r="AJ113" s="1700"/>
      <c r="AK113" s="1700"/>
      <c r="AL113" s="1700"/>
      <c r="AM113" s="1700"/>
      <c r="AN113" s="1701"/>
      <c r="AO113" s="165"/>
      <c r="AP113" s="157"/>
      <c r="AQ113" s="157"/>
      <c r="AR113" s="157"/>
      <c r="AS113" s="157"/>
      <c r="AT113" s="157"/>
      <c r="AU113" s="156"/>
      <c r="AV113" s="1737"/>
      <c r="AW113" s="1738"/>
      <c r="AX113" s="1738"/>
      <c r="AY113" s="1739"/>
      <c r="AZ113" s="2019"/>
      <c r="BA113" s="2021"/>
      <c r="BB113" s="1744"/>
      <c r="BC113" s="1745"/>
      <c r="BD113" s="2125"/>
      <c r="BE113" s="2126"/>
      <c r="BF113" s="2126"/>
      <c r="BG113" s="2126"/>
      <c r="BH113" s="2126"/>
      <c r="BI113" s="2126"/>
      <c r="BJ113" s="2127"/>
      <c r="BK113" s="1744"/>
      <c r="BL113" s="1766"/>
      <c r="BM113" s="1745"/>
      <c r="BN113" s="234"/>
      <c r="BO113" s="156"/>
      <c r="BP113" s="1702"/>
      <c r="BQ113" s="1702"/>
      <c r="BR113" s="1702"/>
      <c r="BS113" s="1702"/>
      <c r="BT113" s="1702"/>
      <c r="BU113" s="1702"/>
      <c r="BV113" s="1702"/>
      <c r="BW113" s="1699"/>
      <c r="BX113" s="1700"/>
      <c r="BY113" s="1700"/>
      <c r="BZ113" s="1700"/>
      <c r="CA113" s="1700"/>
      <c r="CB113" s="1700"/>
      <c r="CC113" s="1700"/>
      <c r="CD113" s="1700"/>
      <c r="CE113" s="1700"/>
      <c r="CF113" s="1701"/>
      <c r="CG113" s="165"/>
      <c r="CP113" s="166"/>
      <c r="DZ113" s="170"/>
    </row>
    <row r="114" spans="3:130" ht="2.25" customHeight="1" x14ac:dyDescent="0.2">
      <c r="C114" s="208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11"/>
      <c r="W114" s="208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7"/>
      <c r="AI114" s="239"/>
      <c r="AJ114" s="239"/>
      <c r="AK114" s="239"/>
      <c r="AL114" s="239"/>
      <c r="AM114" s="239"/>
      <c r="AN114" s="239"/>
      <c r="AO114" s="211"/>
      <c r="AP114" s="157"/>
      <c r="AQ114" s="157"/>
      <c r="AR114" s="157"/>
      <c r="AS114" s="157"/>
      <c r="AT114" s="157"/>
      <c r="AU114" s="208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35"/>
      <c r="BO114" s="208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1"/>
      <c r="CP114" s="193"/>
      <c r="CQ114" s="194"/>
      <c r="CR114" s="194"/>
      <c r="CS114" s="194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5"/>
    </row>
    <row r="115" spans="3:130" ht="4.5" customHeight="1" x14ac:dyDescent="0.2"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3"/>
      <c r="W115" s="154">
        <v>1396</v>
      </c>
      <c r="X115" s="155" t="s">
        <v>71</v>
      </c>
      <c r="Y115" s="155"/>
      <c r="Z115" s="155"/>
      <c r="AA115" s="155"/>
      <c r="AB115" s="1868" t="s">
        <v>29</v>
      </c>
      <c r="AC115" s="1869"/>
      <c r="AD115" s="1869"/>
      <c r="AE115" s="1869"/>
      <c r="AF115" s="1869"/>
      <c r="AG115" s="1869"/>
      <c r="AH115" s="1869"/>
      <c r="AI115" s="1869"/>
      <c r="AJ115" s="1869"/>
      <c r="AK115" s="1869"/>
      <c r="AL115" s="1869"/>
      <c r="AM115" s="1869"/>
      <c r="AN115" s="1869"/>
      <c r="AO115" s="1870"/>
      <c r="AP115" s="157"/>
      <c r="AQ115" s="157"/>
      <c r="AR115" s="157"/>
      <c r="AS115" s="157"/>
      <c r="AT115" s="157"/>
      <c r="AU115" s="151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3"/>
      <c r="BO115" s="155">
        <f>W115</f>
        <v>1396</v>
      </c>
      <c r="BP115" s="155"/>
      <c r="BQ115" s="155"/>
      <c r="BR115" s="155"/>
      <c r="BS115" s="155"/>
      <c r="BT115" s="1868" t="s">
        <v>29</v>
      </c>
      <c r="BU115" s="1869"/>
      <c r="BV115" s="1869"/>
      <c r="BW115" s="1869"/>
      <c r="BX115" s="1869"/>
      <c r="BY115" s="1869"/>
      <c r="BZ115" s="1869"/>
      <c r="CA115" s="1869"/>
      <c r="CB115" s="1869"/>
      <c r="CC115" s="1869"/>
      <c r="CD115" s="1869"/>
      <c r="CE115" s="1869"/>
      <c r="CF115" s="1869"/>
      <c r="CG115" s="1870"/>
      <c r="CP115" s="154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64"/>
    </row>
    <row r="116" spans="3:130" ht="3" customHeight="1" x14ac:dyDescent="0.2">
      <c r="C116" s="156"/>
      <c r="D116" s="1873" t="s">
        <v>2098</v>
      </c>
      <c r="E116" s="1873"/>
      <c r="F116" s="1873"/>
      <c r="G116" s="1873"/>
      <c r="H116" s="1873"/>
      <c r="I116" s="1873"/>
      <c r="J116" s="1873"/>
      <c r="K116" s="1873"/>
      <c r="L116" s="1873"/>
      <c r="M116" s="1873"/>
      <c r="N116" s="1873"/>
      <c r="O116" s="1873"/>
      <c r="P116" s="1873"/>
      <c r="Q116" s="1873"/>
      <c r="R116" s="1873"/>
      <c r="S116" s="1873"/>
      <c r="T116" s="1873"/>
      <c r="U116" s="1873"/>
      <c r="V116" s="165"/>
      <c r="W116" s="166"/>
      <c r="AB116" s="1999"/>
      <c r="AC116" s="1999"/>
      <c r="AD116" s="1999"/>
      <c r="AE116" s="1999"/>
      <c r="AF116" s="1999"/>
      <c r="AG116" s="1999"/>
      <c r="AH116" s="1999"/>
      <c r="AI116" s="1999"/>
      <c r="AJ116" s="1999"/>
      <c r="AK116" s="1999"/>
      <c r="AL116" s="1999"/>
      <c r="AM116" s="1999"/>
      <c r="AN116" s="1999"/>
      <c r="AO116" s="1872"/>
      <c r="AP116" s="157"/>
      <c r="AQ116" s="157"/>
      <c r="AR116" s="157"/>
      <c r="AS116" s="157"/>
      <c r="AT116" s="157"/>
      <c r="AU116" s="156"/>
      <c r="AV116" s="1873" t="s">
        <v>2098</v>
      </c>
      <c r="AW116" s="1873"/>
      <c r="AX116" s="1873"/>
      <c r="AY116" s="1873"/>
      <c r="AZ116" s="1873"/>
      <c r="BA116" s="1873"/>
      <c r="BB116" s="1873"/>
      <c r="BC116" s="1873"/>
      <c r="BD116" s="1873"/>
      <c r="BE116" s="1873"/>
      <c r="BF116" s="1873"/>
      <c r="BG116" s="1873"/>
      <c r="BH116" s="1873"/>
      <c r="BI116" s="1873"/>
      <c r="BJ116" s="1873"/>
      <c r="BK116" s="1873"/>
      <c r="BL116" s="1873"/>
      <c r="BM116" s="1873"/>
      <c r="BN116" s="218"/>
      <c r="BT116" s="1871"/>
      <c r="BU116" s="1871"/>
      <c r="BV116" s="1871"/>
      <c r="BW116" s="1871"/>
      <c r="BX116" s="1871"/>
      <c r="BY116" s="1871"/>
      <c r="BZ116" s="1871"/>
      <c r="CA116" s="1871"/>
      <c r="CB116" s="1871"/>
      <c r="CC116" s="1871"/>
      <c r="CD116" s="1871"/>
      <c r="CE116" s="1871"/>
      <c r="CF116" s="1871"/>
      <c r="CG116" s="1872"/>
      <c r="CP116" s="166"/>
      <c r="CQ116" s="154"/>
      <c r="CR116" s="155"/>
      <c r="CS116" s="155"/>
      <c r="CT116" s="155"/>
      <c r="CU116" s="155"/>
      <c r="CV116" s="1428" t="s">
        <v>5592</v>
      </c>
      <c r="CW116" s="1429"/>
      <c r="CX116" s="1429"/>
      <c r="CY116" s="1429"/>
      <c r="CZ116" s="1429"/>
      <c r="DA116" s="1430"/>
      <c r="DB116" s="155"/>
      <c r="DC116" s="155"/>
      <c r="DD116" s="155"/>
      <c r="DE116" s="155"/>
      <c r="DF116" s="164"/>
      <c r="DI116" s="154"/>
      <c r="DJ116" s="155"/>
      <c r="DK116" s="155"/>
      <c r="DL116" s="155"/>
      <c r="DM116" s="155"/>
      <c r="DN116" s="1428" t="s">
        <v>5592</v>
      </c>
      <c r="DO116" s="1429"/>
      <c r="DP116" s="1429"/>
      <c r="DQ116" s="1429"/>
      <c r="DR116" s="1429"/>
      <c r="DS116" s="1430"/>
      <c r="DT116" s="154"/>
      <c r="DU116" s="155"/>
      <c r="DV116" s="155"/>
      <c r="DW116" s="155"/>
      <c r="DX116" s="155"/>
      <c r="DY116" s="164"/>
      <c r="DZ116" s="170"/>
    </row>
    <row r="117" spans="3:130" ht="3" customHeight="1" x14ac:dyDescent="0.2">
      <c r="C117" s="156"/>
      <c r="D117" s="1873"/>
      <c r="E117" s="1873"/>
      <c r="F117" s="1873"/>
      <c r="G117" s="1873"/>
      <c r="H117" s="1873"/>
      <c r="I117" s="1873"/>
      <c r="J117" s="1873"/>
      <c r="K117" s="1873"/>
      <c r="L117" s="1873"/>
      <c r="M117" s="1873"/>
      <c r="N117" s="1873"/>
      <c r="O117" s="1873"/>
      <c r="P117" s="1873"/>
      <c r="Q117" s="1873"/>
      <c r="R117" s="1873"/>
      <c r="S117" s="1873"/>
      <c r="T117" s="1873"/>
      <c r="U117" s="1873"/>
      <c r="V117" s="165"/>
      <c r="W117" s="166"/>
      <c r="AB117" s="1999"/>
      <c r="AC117" s="1999"/>
      <c r="AD117" s="1999"/>
      <c r="AE117" s="1999"/>
      <c r="AF117" s="1999"/>
      <c r="AG117" s="1999"/>
      <c r="AH117" s="1999"/>
      <c r="AI117" s="1999"/>
      <c r="AJ117" s="1999"/>
      <c r="AK117" s="1999"/>
      <c r="AL117" s="1999"/>
      <c r="AM117" s="1999"/>
      <c r="AN117" s="1999"/>
      <c r="AO117" s="1872"/>
      <c r="AP117" s="157"/>
      <c r="AQ117" s="157"/>
      <c r="AR117" s="157"/>
      <c r="AS117" s="157"/>
      <c r="AT117" s="157"/>
      <c r="AU117" s="156"/>
      <c r="AV117" s="1873"/>
      <c r="AW117" s="1873"/>
      <c r="AX117" s="1873"/>
      <c r="AY117" s="1873"/>
      <c r="AZ117" s="1873"/>
      <c r="BA117" s="1873"/>
      <c r="BB117" s="1873"/>
      <c r="BC117" s="1873"/>
      <c r="BD117" s="1873"/>
      <c r="BE117" s="1873"/>
      <c r="BF117" s="1873"/>
      <c r="BG117" s="1873"/>
      <c r="BH117" s="1873"/>
      <c r="BI117" s="1873"/>
      <c r="BJ117" s="1873"/>
      <c r="BK117" s="1873"/>
      <c r="BL117" s="1873"/>
      <c r="BM117" s="1873"/>
      <c r="BN117" s="218"/>
      <c r="BT117" s="1871"/>
      <c r="BU117" s="1871"/>
      <c r="BV117" s="1871"/>
      <c r="BW117" s="1871"/>
      <c r="BX117" s="1871"/>
      <c r="BY117" s="1871"/>
      <c r="BZ117" s="1871"/>
      <c r="CA117" s="1871"/>
      <c r="CB117" s="1871"/>
      <c r="CC117" s="1871"/>
      <c r="CD117" s="1871"/>
      <c r="CE117" s="1871"/>
      <c r="CF117" s="1871"/>
      <c r="CG117" s="1872"/>
      <c r="CP117" s="166"/>
      <c r="CQ117" s="171"/>
      <c r="CR117" s="172"/>
      <c r="CS117" s="172"/>
      <c r="CT117" s="172"/>
      <c r="CU117" s="172"/>
      <c r="CV117" s="1431"/>
      <c r="CW117" s="1432"/>
      <c r="CX117" s="1432"/>
      <c r="CY117" s="1432"/>
      <c r="CZ117" s="1432"/>
      <c r="DA117" s="1433"/>
      <c r="DB117" s="173"/>
      <c r="DC117" s="172"/>
      <c r="DD117" s="172"/>
      <c r="DE117" s="172"/>
      <c r="DF117" s="174"/>
      <c r="DI117" s="171"/>
      <c r="DJ117" s="172"/>
      <c r="DK117" s="172"/>
      <c r="DL117" s="172"/>
      <c r="DM117" s="172"/>
      <c r="DN117" s="1431"/>
      <c r="DO117" s="1432"/>
      <c r="DP117" s="1432"/>
      <c r="DQ117" s="1432"/>
      <c r="DR117" s="1432"/>
      <c r="DS117" s="1433"/>
      <c r="DT117" s="175"/>
      <c r="DU117" s="172"/>
      <c r="DV117" s="172"/>
      <c r="DW117" s="172"/>
      <c r="DX117" s="172"/>
      <c r="DY117" s="176"/>
      <c r="DZ117" s="170"/>
    </row>
    <row r="118" spans="3:130" ht="4.5" customHeight="1" x14ac:dyDescent="0.2">
      <c r="C118" s="156"/>
      <c r="D118" s="1873"/>
      <c r="E118" s="1873"/>
      <c r="F118" s="1873"/>
      <c r="G118" s="1873"/>
      <c r="H118" s="1873"/>
      <c r="I118" s="1873"/>
      <c r="J118" s="1873"/>
      <c r="K118" s="1873"/>
      <c r="L118" s="1873"/>
      <c r="M118" s="1873"/>
      <c r="N118" s="1873"/>
      <c r="O118" s="1873"/>
      <c r="P118" s="1873"/>
      <c r="Q118" s="1873"/>
      <c r="R118" s="1873"/>
      <c r="S118" s="1873"/>
      <c r="T118" s="1873"/>
      <c r="U118" s="1873"/>
      <c r="V118" s="165"/>
      <c r="W118" s="166"/>
      <c r="X118" s="1874" t="s">
        <v>5939</v>
      </c>
      <c r="Y118" s="1988"/>
      <c r="Z118" s="1988"/>
      <c r="AA118" s="1988"/>
      <c r="AB118" s="1988"/>
      <c r="AC118" s="1988"/>
      <c r="AD118" s="1988"/>
      <c r="AE118" s="1988"/>
      <c r="AF118" s="1988"/>
      <c r="AG118" s="1988"/>
      <c r="AH118" s="1988"/>
      <c r="AI118" s="1988"/>
      <c r="AJ118" s="1988"/>
      <c r="AK118" s="1988"/>
      <c r="AL118" s="1988"/>
      <c r="AM118" s="1988"/>
      <c r="AN118" s="1988"/>
      <c r="AO118" s="1876"/>
      <c r="AP118" s="157"/>
      <c r="AQ118" s="157"/>
      <c r="AR118" s="157"/>
      <c r="AS118" s="157"/>
      <c r="AT118" s="157"/>
      <c r="AU118" s="156"/>
      <c r="AV118" s="1873"/>
      <c r="AW118" s="1873"/>
      <c r="AX118" s="1873"/>
      <c r="AY118" s="1873"/>
      <c r="AZ118" s="1873"/>
      <c r="BA118" s="1873"/>
      <c r="BB118" s="1873"/>
      <c r="BC118" s="1873"/>
      <c r="BD118" s="1873"/>
      <c r="BE118" s="1873"/>
      <c r="BF118" s="1873"/>
      <c r="BG118" s="1873"/>
      <c r="BH118" s="1873"/>
      <c r="BI118" s="1873"/>
      <c r="BJ118" s="1873"/>
      <c r="BK118" s="1873"/>
      <c r="BL118" s="1873"/>
      <c r="BM118" s="1873"/>
      <c r="BN118" s="218"/>
      <c r="BP118" s="1874" t="s">
        <v>5941</v>
      </c>
      <c r="BQ118" s="1875"/>
      <c r="BR118" s="1875"/>
      <c r="BS118" s="1875"/>
      <c r="BT118" s="1875"/>
      <c r="BU118" s="1875"/>
      <c r="BV118" s="1875"/>
      <c r="BW118" s="1875"/>
      <c r="BX118" s="1875"/>
      <c r="BY118" s="1875"/>
      <c r="BZ118" s="1875"/>
      <c r="CA118" s="1875"/>
      <c r="CB118" s="1875"/>
      <c r="CC118" s="1875"/>
      <c r="CD118" s="1875"/>
      <c r="CE118" s="1875"/>
      <c r="CF118" s="1875"/>
      <c r="CG118" s="1876"/>
      <c r="CP118" s="166"/>
      <c r="CQ118" s="1673" t="s">
        <v>2073</v>
      </c>
      <c r="CR118" s="1692"/>
      <c r="CS118" s="1692"/>
      <c r="CT118" s="1692"/>
      <c r="CU118" s="1681"/>
      <c r="CV118" s="1431"/>
      <c r="CW118" s="1432"/>
      <c r="CX118" s="1432"/>
      <c r="CY118" s="1432"/>
      <c r="CZ118" s="1432"/>
      <c r="DA118" s="1433"/>
      <c r="DB118" s="1679" t="s">
        <v>2074</v>
      </c>
      <c r="DC118" s="1692"/>
      <c r="DD118" s="1692"/>
      <c r="DE118" s="1692"/>
      <c r="DF118" s="1681"/>
      <c r="DI118" s="1673" t="s">
        <v>2073</v>
      </c>
      <c r="DJ118" s="1692"/>
      <c r="DK118" s="1692"/>
      <c r="DL118" s="1692"/>
      <c r="DM118" s="1681"/>
      <c r="DN118" s="1431"/>
      <c r="DO118" s="1432"/>
      <c r="DP118" s="1432"/>
      <c r="DQ118" s="1432"/>
      <c r="DR118" s="1432"/>
      <c r="DS118" s="1433"/>
      <c r="DT118" s="1679" t="s">
        <v>2074</v>
      </c>
      <c r="DU118" s="1680"/>
      <c r="DV118" s="1680"/>
      <c r="DW118" s="1680"/>
      <c r="DX118" s="1680"/>
      <c r="DY118" s="1681"/>
      <c r="DZ118" s="170"/>
    </row>
    <row r="119" spans="3:130" ht="4.5" customHeight="1" x14ac:dyDescent="0.2">
      <c r="C119" s="156"/>
      <c r="D119" s="1873"/>
      <c r="E119" s="1873"/>
      <c r="F119" s="1873"/>
      <c r="G119" s="1873"/>
      <c r="H119" s="1873"/>
      <c r="I119" s="1873"/>
      <c r="J119" s="1873"/>
      <c r="K119" s="1873"/>
      <c r="L119" s="1873"/>
      <c r="M119" s="1873"/>
      <c r="N119" s="1873"/>
      <c r="O119" s="1873"/>
      <c r="P119" s="1873"/>
      <c r="Q119" s="1873"/>
      <c r="R119" s="1873"/>
      <c r="S119" s="1873"/>
      <c r="T119" s="1873"/>
      <c r="U119" s="1873"/>
      <c r="V119" s="165"/>
      <c r="W119" s="166"/>
      <c r="X119" s="1988"/>
      <c r="Y119" s="1988"/>
      <c r="Z119" s="1988"/>
      <c r="AA119" s="1988"/>
      <c r="AB119" s="1988"/>
      <c r="AC119" s="1988"/>
      <c r="AD119" s="1988"/>
      <c r="AE119" s="1988"/>
      <c r="AF119" s="1988"/>
      <c r="AG119" s="1988"/>
      <c r="AH119" s="1988"/>
      <c r="AI119" s="1988"/>
      <c r="AJ119" s="1988"/>
      <c r="AK119" s="1988"/>
      <c r="AL119" s="1988"/>
      <c r="AM119" s="1988"/>
      <c r="AN119" s="1988"/>
      <c r="AO119" s="1876"/>
      <c r="AP119" s="157"/>
      <c r="AQ119" s="157"/>
      <c r="AR119" s="157"/>
      <c r="AS119" s="157"/>
      <c r="AT119" s="157"/>
      <c r="AU119" s="156"/>
      <c r="AV119" s="1873"/>
      <c r="AW119" s="1873"/>
      <c r="AX119" s="1873"/>
      <c r="AY119" s="1873"/>
      <c r="AZ119" s="1873"/>
      <c r="BA119" s="1873"/>
      <c r="BB119" s="1873"/>
      <c r="BC119" s="1873"/>
      <c r="BD119" s="1873"/>
      <c r="BE119" s="1873"/>
      <c r="BF119" s="1873"/>
      <c r="BG119" s="1873"/>
      <c r="BH119" s="1873"/>
      <c r="BI119" s="1873"/>
      <c r="BJ119" s="1873"/>
      <c r="BK119" s="1873"/>
      <c r="BL119" s="1873"/>
      <c r="BM119" s="1873"/>
      <c r="BN119" s="218"/>
      <c r="BP119" s="1875"/>
      <c r="BQ119" s="1875"/>
      <c r="BR119" s="1875"/>
      <c r="BS119" s="1875"/>
      <c r="BT119" s="1875"/>
      <c r="BU119" s="1875"/>
      <c r="BV119" s="1875"/>
      <c r="BW119" s="1875"/>
      <c r="BX119" s="1875"/>
      <c r="BY119" s="1875"/>
      <c r="BZ119" s="1875"/>
      <c r="CA119" s="1875"/>
      <c r="CB119" s="1875"/>
      <c r="CC119" s="1875"/>
      <c r="CD119" s="1875"/>
      <c r="CE119" s="1875"/>
      <c r="CF119" s="1875"/>
      <c r="CG119" s="1876"/>
      <c r="CP119" s="166"/>
      <c r="CQ119" s="1682"/>
      <c r="CR119" s="1692"/>
      <c r="CS119" s="1692"/>
      <c r="CT119" s="1692"/>
      <c r="CU119" s="1681"/>
      <c r="CV119" s="1673" t="s">
        <v>2075</v>
      </c>
      <c r="CW119" s="1674"/>
      <c r="CX119" s="1674"/>
      <c r="CY119" s="1674"/>
      <c r="CZ119" s="1674"/>
      <c r="DA119" s="1675"/>
      <c r="DB119" s="1682"/>
      <c r="DC119" s="1692"/>
      <c r="DD119" s="1692"/>
      <c r="DE119" s="1692"/>
      <c r="DF119" s="1681"/>
      <c r="DI119" s="1682"/>
      <c r="DJ119" s="1692"/>
      <c r="DK119" s="1692"/>
      <c r="DL119" s="1692"/>
      <c r="DM119" s="1681"/>
      <c r="DN119" s="1673" t="s">
        <v>2075</v>
      </c>
      <c r="DO119" s="1674"/>
      <c r="DP119" s="1674"/>
      <c r="DQ119" s="1674"/>
      <c r="DR119" s="1674"/>
      <c r="DS119" s="1675"/>
      <c r="DT119" s="1682"/>
      <c r="DU119" s="1680"/>
      <c r="DV119" s="1680"/>
      <c r="DW119" s="1680"/>
      <c r="DX119" s="1680"/>
      <c r="DY119" s="1681"/>
      <c r="DZ119" s="170"/>
    </row>
    <row r="120" spans="3:130" ht="4.5" customHeight="1" x14ac:dyDescent="0.2">
      <c r="C120" s="156"/>
      <c r="D120" s="1873"/>
      <c r="E120" s="1873"/>
      <c r="F120" s="1873"/>
      <c r="G120" s="1873"/>
      <c r="H120" s="1873"/>
      <c r="I120" s="1873"/>
      <c r="J120" s="1873"/>
      <c r="K120" s="1873"/>
      <c r="L120" s="1873"/>
      <c r="M120" s="1873"/>
      <c r="N120" s="1873"/>
      <c r="O120" s="1873"/>
      <c r="P120" s="1873"/>
      <c r="Q120" s="1873"/>
      <c r="R120" s="1873"/>
      <c r="S120" s="1873"/>
      <c r="T120" s="1873"/>
      <c r="U120" s="1873"/>
      <c r="V120" s="165"/>
      <c r="W120" s="1989" t="s">
        <v>28</v>
      </c>
      <c r="X120" s="1988"/>
      <c r="Y120" s="1988"/>
      <c r="Z120" s="1988"/>
      <c r="AA120" s="1988"/>
      <c r="AB120" s="1988"/>
      <c r="AC120" s="1988"/>
      <c r="AD120" s="1988"/>
      <c r="AE120" s="1988"/>
      <c r="AF120" s="1988"/>
      <c r="AG120" s="1988"/>
      <c r="AH120" s="1988"/>
      <c r="AI120" s="1988"/>
      <c r="AJ120" s="1988"/>
      <c r="AK120" s="1988"/>
      <c r="AL120" s="1988"/>
      <c r="AM120" s="1988"/>
      <c r="AN120" s="1988"/>
      <c r="AO120" s="1876"/>
      <c r="AP120" s="157"/>
      <c r="AQ120" s="157"/>
      <c r="AR120" s="157"/>
      <c r="AS120" s="157"/>
      <c r="AT120" s="157"/>
      <c r="AU120" s="156"/>
      <c r="AV120" s="1873"/>
      <c r="AW120" s="1873"/>
      <c r="AX120" s="1873"/>
      <c r="AY120" s="1873"/>
      <c r="AZ120" s="1873"/>
      <c r="BA120" s="1873"/>
      <c r="BB120" s="1873"/>
      <c r="BC120" s="1873"/>
      <c r="BD120" s="1873"/>
      <c r="BE120" s="1873"/>
      <c r="BF120" s="1873"/>
      <c r="BG120" s="1873"/>
      <c r="BH120" s="1873"/>
      <c r="BI120" s="1873"/>
      <c r="BJ120" s="1873"/>
      <c r="BK120" s="1873"/>
      <c r="BL120" s="1873"/>
      <c r="BM120" s="1873"/>
      <c r="BN120" s="218"/>
      <c r="BO120" s="1989" t="s">
        <v>28</v>
      </c>
      <c r="BP120" s="1875"/>
      <c r="BQ120" s="1875"/>
      <c r="BR120" s="1875"/>
      <c r="BS120" s="1875"/>
      <c r="BT120" s="1875"/>
      <c r="BU120" s="1875"/>
      <c r="BV120" s="1875"/>
      <c r="BW120" s="1875"/>
      <c r="BX120" s="1875"/>
      <c r="BY120" s="1875"/>
      <c r="BZ120" s="1875"/>
      <c r="CA120" s="1875"/>
      <c r="CB120" s="1875"/>
      <c r="CC120" s="1875"/>
      <c r="CD120" s="1875"/>
      <c r="CE120" s="1875"/>
      <c r="CF120" s="1875"/>
      <c r="CG120" s="1876"/>
      <c r="CP120" s="166"/>
      <c r="CQ120" s="1683"/>
      <c r="CR120" s="1684"/>
      <c r="CS120" s="1684"/>
      <c r="CT120" s="1684"/>
      <c r="CU120" s="1685"/>
      <c r="CV120" s="1676"/>
      <c r="CW120" s="1677"/>
      <c r="CX120" s="1677"/>
      <c r="CY120" s="1677"/>
      <c r="CZ120" s="1677"/>
      <c r="DA120" s="1678"/>
      <c r="DB120" s="1683"/>
      <c r="DC120" s="1684"/>
      <c r="DD120" s="1684"/>
      <c r="DE120" s="1684"/>
      <c r="DF120" s="1685"/>
      <c r="DI120" s="1683"/>
      <c r="DJ120" s="1684"/>
      <c r="DK120" s="1684"/>
      <c r="DL120" s="1684"/>
      <c r="DM120" s="1685"/>
      <c r="DN120" s="1676"/>
      <c r="DO120" s="1677"/>
      <c r="DP120" s="1677"/>
      <c r="DQ120" s="1677"/>
      <c r="DR120" s="1677"/>
      <c r="DS120" s="1678"/>
      <c r="DT120" s="1683"/>
      <c r="DU120" s="1684"/>
      <c r="DV120" s="1684"/>
      <c r="DW120" s="1684"/>
      <c r="DX120" s="1684"/>
      <c r="DY120" s="1685"/>
      <c r="DZ120" s="170"/>
    </row>
    <row r="121" spans="3:130" ht="5.25" customHeight="1" x14ac:dyDescent="0.2">
      <c r="C121" s="156"/>
      <c r="D121" s="1873"/>
      <c r="E121" s="1873"/>
      <c r="F121" s="1873"/>
      <c r="G121" s="1873"/>
      <c r="H121" s="1873"/>
      <c r="I121" s="1873"/>
      <c r="J121" s="1873"/>
      <c r="K121" s="1873"/>
      <c r="L121" s="1873"/>
      <c r="M121" s="1873"/>
      <c r="N121" s="1873"/>
      <c r="O121" s="1873"/>
      <c r="P121" s="1873"/>
      <c r="Q121" s="1873"/>
      <c r="R121" s="1873"/>
      <c r="S121" s="1873"/>
      <c r="T121" s="1873"/>
      <c r="U121" s="1873"/>
      <c r="V121" s="165"/>
      <c r="W121" s="1990"/>
      <c r="X121" s="1988"/>
      <c r="Y121" s="1988"/>
      <c r="Z121" s="1988"/>
      <c r="AA121" s="1988"/>
      <c r="AB121" s="1988"/>
      <c r="AC121" s="1988"/>
      <c r="AD121" s="1988"/>
      <c r="AE121" s="1988"/>
      <c r="AF121" s="1988"/>
      <c r="AG121" s="1988"/>
      <c r="AH121" s="1988"/>
      <c r="AI121" s="1988"/>
      <c r="AJ121" s="1988"/>
      <c r="AK121" s="1988"/>
      <c r="AL121" s="1988"/>
      <c r="AM121" s="1988"/>
      <c r="AN121" s="1988"/>
      <c r="AO121" s="1876"/>
      <c r="AP121" s="157"/>
      <c r="AQ121" s="157"/>
      <c r="AR121" s="157"/>
      <c r="AS121" s="157"/>
      <c r="AT121" s="157"/>
      <c r="AU121" s="156"/>
      <c r="AV121" s="1873"/>
      <c r="AW121" s="1873"/>
      <c r="AX121" s="1873"/>
      <c r="AY121" s="1873"/>
      <c r="AZ121" s="1873"/>
      <c r="BA121" s="1873"/>
      <c r="BB121" s="1873"/>
      <c r="BC121" s="1873"/>
      <c r="BD121" s="1873"/>
      <c r="BE121" s="1873"/>
      <c r="BF121" s="1873"/>
      <c r="BG121" s="1873"/>
      <c r="BH121" s="1873"/>
      <c r="BI121" s="1873"/>
      <c r="BJ121" s="1873"/>
      <c r="BK121" s="1873"/>
      <c r="BL121" s="1873"/>
      <c r="BM121" s="1873"/>
      <c r="BN121" s="218"/>
      <c r="BO121" s="1990"/>
      <c r="BP121" s="1875"/>
      <c r="BQ121" s="1875"/>
      <c r="BR121" s="1875"/>
      <c r="BS121" s="1875"/>
      <c r="BT121" s="1875"/>
      <c r="BU121" s="1875"/>
      <c r="BV121" s="1875"/>
      <c r="BW121" s="1875"/>
      <c r="BX121" s="1875"/>
      <c r="BY121" s="1875"/>
      <c r="BZ121" s="1875"/>
      <c r="CA121" s="1875"/>
      <c r="CB121" s="1875"/>
      <c r="CC121" s="1875"/>
      <c r="CD121" s="1875"/>
      <c r="CE121" s="1875"/>
      <c r="CF121" s="1875"/>
      <c r="CG121" s="1876"/>
      <c r="CP121" s="166"/>
      <c r="CQ121" s="166"/>
      <c r="CU121" s="170"/>
      <c r="DB121" s="166"/>
      <c r="DF121" s="170"/>
      <c r="DI121" s="166"/>
      <c r="DM121" s="170"/>
      <c r="DT121" s="166"/>
      <c r="DY121" s="170"/>
      <c r="DZ121" s="170"/>
    </row>
    <row r="122" spans="3:130" ht="4.5" customHeight="1" x14ac:dyDescent="0.2">
      <c r="C122" s="156"/>
      <c r="D122" s="1873"/>
      <c r="E122" s="1873"/>
      <c r="F122" s="1873"/>
      <c r="G122" s="1873"/>
      <c r="H122" s="1873"/>
      <c r="I122" s="1873"/>
      <c r="J122" s="1873"/>
      <c r="K122" s="1873"/>
      <c r="L122" s="1873"/>
      <c r="M122" s="1873"/>
      <c r="N122" s="1873"/>
      <c r="O122" s="1873"/>
      <c r="P122" s="1873"/>
      <c r="Q122" s="1873"/>
      <c r="R122" s="1873"/>
      <c r="S122" s="1873"/>
      <c r="T122" s="1873"/>
      <c r="U122" s="1873"/>
      <c r="V122" s="165"/>
      <c r="W122" s="1991" t="s">
        <v>27</v>
      </c>
      <c r="X122" s="1992"/>
      <c r="Y122" s="1992"/>
      <c r="Z122" s="1992"/>
      <c r="AA122" s="1992"/>
      <c r="AB122" s="1992"/>
      <c r="AC122" s="1992"/>
      <c r="AD122" s="1992"/>
      <c r="AE122" s="1992"/>
      <c r="AF122" s="1992"/>
      <c r="AG122" s="1992"/>
      <c r="AH122" s="1992"/>
      <c r="AI122" s="1992"/>
      <c r="AJ122" s="1992"/>
      <c r="AK122" s="1992"/>
      <c r="AL122" s="1880" t="str">
        <f>CONCATENATE("*",INDEX('LŠZ P'!A$2:AP$2002,W115,17))</f>
        <v>*19215</v>
      </c>
      <c r="AM122" s="1994"/>
      <c r="AN122" s="1994"/>
      <c r="AO122" s="1882"/>
      <c r="AP122" s="157"/>
      <c r="AQ122" s="157"/>
      <c r="AR122" s="157"/>
      <c r="AS122" s="157"/>
      <c r="AT122" s="157"/>
      <c r="AU122" s="156"/>
      <c r="AV122" s="1873"/>
      <c r="AW122" s="1873"/>
      <c r="AX122" s="1873"/>
      <c r="AY122" s="1873"/>
      <c r="AZ122" s="1873"/>
      <c r="BA122" s="1873"/>
      <c r="BB122" s="1873"/>
      <c r="BC122" s="1873"/>
      <c r="BD122" s="1873"/>
      <c r="BE122" s="1873"/>
      <c r="BF122" s="1873"/>
      <c r="BG122" s="1873"/>
      <c r="BH122" s="1873"/>
      <c r="BI122" s="1873"/>
      <c r="BJ122" s="1873"/>
      <c r="BK122" s="1873"/>
      <c r="BL122" s="1873"/>
      <c r="BM122" s="1873"/>
      <c r="BN122" s="218"/>
      <c r="BO122" s="1991" t="s">
        <v>27</v>
      </c>
      <c r="BP122" s="1879"/>
      <c r="BQ122" s="1879"/>
      <c r="BR122" s="1879"/>
      <c r="BS122" s="1879"/>
      <c r="BT122" s="1879"/>
      <c r="BU122" s="1879"/>
      <c r="BV122" s="1879"/>
      <c r="BW122" s="1879"/>
      <c r="BX122" s="1879"/>
      <c r="BY122" s="1879"/>
      <c r="BZ122" s="1879"/>
      <c r="CA122" s="1879"/>
      <c r="CB122" s="1879"/>
      <c r="CC122" s="1879"/>
      <c r="CD122" s="1880" t="str">
        <f>CONCATENATE("*",INDEX('LŠZ P'!A$2:AP$2002,W115,17),"/P")</f>
        <v>*19215/P</v>
      </c>
      <c r="CE122" s="1881"/>
      <c r="CF122" s="1881"/>
      <c r="CG122" s="1882"/>
      <c r="CP122" s="166"/>
      <c r="CQ122" s="166"/>
      <c r="CU122" s="170"/>
      <c r="DB122" s="166"/>
      <c r="DF122" s="170"/>
      <c r="DI122" s="166"/>
      <c r="DM122" s="170"/>
      <c r="DT122" s="166"/>
      <c r="DY122" s="170"/>
      <c r="DZ122" s="170"/>
    </row>
    <row r="123" spans="3:130" ht="4.5" customHeight="1" x14ac:dyDescent="0.2">
      <c r="C123" s="156"/>
      <c r="D123" s="1873"/>
      <c r="E123" s="1873"/>
      <c r="F123" s="1873"/>
      <c r="G123" s="1873"/>
      <c r="H123" s="1873"/>
      <c r="I123" s="1873"/>
      <c r="J123" s="1873"/>
      <c r="K123" s="1873"/>
      <c r="L123" s="1873"/>
      <c r="M123" s="1873"/>
      <c r="N123" s="1873"/>
      <c r="O123" s="1873"/>
      <c r="P123" s="1873"/>
      <c r="Q123" s="1873"/>
      <c r="R123" s="1873"/>
      <c r="S123" s="1873"/>
      <c r="T123" s="1873"/>
      <c r="U123" s="1873"/>
      <c r="V123" s="165"/>
      <c r="W123" s="1993"/>
      <c r="X123" s="1992"/>
      <c r="Y123" s="1992"/>
      <c r="Z123" s="1992"/>
      <c r="AA123" s="1992"/>
      <c r="AB123" s="1992"/>
      <c r="AC123" s="1992"/>
      <c r="AD123" s="1992"/>
      <c r="AE123" s="1992"/>
      <c r="AF123" s="1992"/>
      <c r="AG123" s="1992"/>
      <c r="AH123" s="1992"/>
      <c r="AI123" s="1992"/>
      <c r="AJ123" s="1992"/>
      <c r="AK123" s="1992"/>
      <c r="AL123" s="1994"/>
      <c r="AM123" s="1994"/>
      <c r="AN123" s="1994"/>
      <c r="AO123" s="1882"/>
      <c r="AP123" s="157"/>
      <c r="AQ123" s="157"/>
      <c r="AR123" s="157"/>
      <c r="AS123" s="157"/>
      <c r="AT123" s="157"/>
      <c r="AU123" s="156"/>
      <c r="AV123" s="1873"/>
      <c r="AW123" s="1873"/>
      <c r="AX123" s="1873"/>
      <c r="AY123" s="1873"/>
      <c r="AZ123" s="1873"/>
      <c r="BA123" s="1873"/>
      <c r="BB123" s="1873"/>
      <c r="BC123" s="1873"/>
      <c r="BD123" s="1873"/>
      <c r="BE123" s="1873"/>
      <c r="BF123" s="1873"/>
      <c r="BG123" s="1873"/>
      <c r="BH123" s="1873"/>
      <c r="BI123" s="1873"/>
      <c r="BJ123" s="1873"/>
      <c r="BK123" s="1873"/>
      <c r="BL123" s="1873"/>
      <c r="BM123" s="1873"/>
      <c r="BN123" s="218"/>
      <c r="BO123" s="1993"/>
      <c r="BP123" s="1879"/>
      <c r="BQ123" s="1879"/>
      <c r="BR123" s="1879"/>
      <c r="BS123" s="1879"/>
      <c r="BT123" s="1879"/>
      <c r="BU123" s="1879"/>
      <c r="BV123" s="1879"/>
      <c r="BW123" s="1879"/>
      <c r="BX123" s="1879"/>
      <c r="BY123" s="1879"/>
      <c r="BZ123" s="1879"/>
      <c r="CA123" s="1879"/>
      <c r="CB123" s="1879"/>
      <c r="CC123" s="1879"/>
      <c r="CD123" s="1881"/>
      <c r="CE123" s="1881"/>
      <c r="CF123" s="1881"/>
      <c r="CG123" s="1882"/>
      <c r="CP123" s="166"/>
      <c r="CQ123" s="166"/>
      <c r="CU123" s="170"/>
      <c r="DB123" s="166"/>
      <c r="DF123" s="170"/>
      <c r="DI123" s="166"/>
      <c r="DM123" s="170"/>
      <c r="DT123" s="166"/>
      <c r="DY123" s="170"/>
      <c r="DZ123" s="170"/>
    </row>
    <row r="124" spans="3:130" ht="3.75" customHeight="1" x14ac:dyDescent="0.2">
      <c r="C124" s="156"/>
      <c r="D124" s="1995" t="s">
        <v>383</v>
      </c>
      <c r="E124" s="1996"/>
      <c r="F124" s="1996"/>
      <c r="G124" s="1996"/>
      <c r="H124" s="1996"/>
      <c r="I124" s="1996"/>
      <c r="J124" s="1996"/>
      <c r="K124" s="1996"/>
      <c r="L124" s="1996"/>
      <c r="M124" s="1996"/>
      <c r="N124" s="1996"/>
      <c r="O124" s="1996"/>
      <c r="P124" s="1996"/>
      <c r="R124" s="1998" t="str">
        <f>INDEX('LŠZ P'!A$2:AP$2002,W115,28)</f>
        <v>ULM</v>
      </c>
      <c r="S124" s="1249"/>
      <c r="T124" s="1249"/>
      <c r="U124" s="1250"/>
      <c r="V124" s="165"/>
      <c r="W124" s="166"/>
      <c r="X124" s="1811" t="s">
        <v>2286</v>
      </c>
      <c r="Y124" s="1811"/>
      <c r="Z124" s="1811"/>
      <c r="AA124" s="1811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994"/>
      <c r="AM124" s="1994"/>
      <c r="AN124" s="1994"/>
      <c r="AO124" s="1882"/>
      <c r="AP124" s="157"/>
      <c r="AQ124" s="157"/>
      <c r="AR124" s="157"/>
      <c r="AS124" s="157"/>
      <c r="AT124" s="157"/>
      <c r="AU124" s="156"/>
      <c r="AV124" s="1702" t="s">
        <v>382</v>
      </c>
      <c r="AW124" s="1883"/>
      <c r="AX124" s="1883"/>
      <c r="AY124" s="1883"/>
      <c r="AZ124" s="1883"/>
      <c r="BA124" s="1883"/>
      <c r="BB124" s="1883"/>
      <c r="BC124" s="1883"/>
      <c r="BD124" s="1883"/>
      <c r="BE124" s="1883"/>
      <c r="BF124" s="1883"/>
      <c r="BG124" s="1883"/>
      <c r="BH124" s="1883"/>
      <c r="BJ124" s="1884" t="s">
        <v>994</v>
      </c>
      <c r="BK124" s="1852"/>
      <c r="BL124" s="1852"/>
      <c r="BM124" s="1853"/>
      <c r="BN124" s="238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881"/>
      <c r="CE124" s="1881"/>
      <c r="CF124" s="1881"/>
      <c r="CG124" s="1882"/>
      <c r="CP124" s="166"/>
      <c r="CQ124" s="166"/>
      <c r="CU124" s="170"/>
      <c r="DB124" s="166"/>
      <c r="DF124" s="170"/>
      <c r="DI124" s="166"/>
      <c r="DM124" s="170"/>
      <c r="DT124" s="166"/>
      <c r="DY124" s="170"/>
      <c r="DZ124" s="170"/>
    </row>
    <row r="125" spans="3:130" ht="4.5" customHeight="1" x14ac:dyDescent="0.2">
      <c r="C125" s="156"/>
      <c r="D125" s="1996"/>
      <c r="E125" s="1996"/>
      <c r="F125" s="1996"/>
      <c r="G125" s="1996"/>
      <c r="H125" s="1996"/>
      <c r="I125" s="1996"/>
      <c r="J125" s="1996"/>
      <c r="K125" s="1996"/>
      <c r="L125" s="1996"/>
      <c r="M125" s="1996"/>
      <c r="N125" s="1996"/>
      <c r="O125" s="1996"/>
      <c r="P125" s="1996"/>
      <c r="Q125" s="180"/>
      <c r="R125" s="1251"/>
      <c r="S125" s="1252"/>
      <c r="T125" s="1252"/>
      <c r="U125" s="1253"/>
      <c r="V125" s="165"/>
      <c r="W125" s="166"/>
      <c r="X125" s="1811"/>
      <c r="Y125" s="1811"/>
      <c r="Z125" s="1811"/>
      <c r="AA125" s="181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70"/>
      <c r="AP125" s="157"/>
      <c r="AQ125" s="157"/>
      <c r="AR125" s="157"/>
      <c r="AS125" s="157"/>
      <c r="AT125" s="157"/>
      <c r="AU125" s="156"/>
      <c r="AV125" s="1883"/>
      <c r="AW125" s="1883"/>
      <c r="AX125" s="1883"/>
      <c r="AY125" s="1883"/>
      <c r="AZ125" s="1883"/>
      <c r="BA125" s="1883"/>
      <c r="BB125" s="1883"/>
      <c r="BC125" s="1883"/>
      <c r="BD125" s="1883"/>
      <c r="BE125" s="1883"/>
      <c r="BF125" s="1883"/>
      <c r="BG125" s="1883"/>
      <c r="BH125" s="1883"/>
      <c r="BI125" s="180"/>
      <c r="BJ125" s="1854"/>
      <c r="BK125" s="1855"/>
      <c r="BL125" s="1855"/>
      <c r="BM125" s="1856"/>
      <c r="BN125" s="238"/>
      <c r="BO125" s="157"/>
      <c r="BP125" s="224"/>
      <c r="BQ125" s="224"/>
      <c r="BR125" s="224"/>
      <c r="BS125" s="224"/>
      <c r="BT125" s="224"/>
      <c r="BU125" s="224"/>
      <c r="BV125" s="224"/>
      <c r="BW125" s="224"/>
      <c r="BX125" s="224"/>
      <c r="BY125" s="224"/>
      <c r="BZ125" s="224"/>
      <c r="CA125" s="224"/>
      <c r="CB125" s="224"/>
      <c r="CC125" s="224"/>
      <c r="CD125" s="224"/>
      <c r="CE125" s="189"/>
      <c r="CF125" s="189"/>
      <c r="CG125" s="165"/>
      <c r="CP125" s="166"/>
      <c r="CQ125" s="166"/>
      <c r="CU125" s="170"/>
      <c r="DB125" s="166"/>
      <c r="DF125" s="170"/>
      <c r="DI125" s="166"/>
      <c r="DM125" s="170"/>
      <c r="DT125" s="166"/>
      <c r="DY125" s="170"/>
      <c r="DZ125" s="170"/>
    </row>
    <row r="126" spans="3:130" ht="4.5" customHeight="1" x14ac:dyDescent="0.2">
      <c r="C126" s="156"/>
      <c r="D126" s="1702" t="s">
        <v>1078</v>
      </c>
      <c r="E126" s="1702"/>
      <c r="F126" s="1702"/>
      <c r="G126" s="1702"/>
      <c r="H126" s="1702"/>
      <c r="I126" s="1702"/>
      <c r="J126" s="1702"/>
      <c r="K126" s="1702"/>
      <c r="L126" s="1949" t="str">
        <f>CONCATENATE("O-PG / RPF,L ",INDEX('LŠZ P'!A$2:AP2002,W115,38))</f>
        <v>O-PG / RPF,L 1</v>
      </c>
      <c r="M126" s="1950"/>
      <c r="N126" s="1950"/>
      <c r="O126" s="1950"/>
      <c r="P126" s="1951"/>
      <c r="Q126" s="187"/>
      <c r="R126" s="1251"/>
      <c r="S126" s="1252"/>
      <c r="T126" s="1252"/>
      <c r="U126" s="1253"/>
      <c r="V126" s="165"/>
      <c r="W126" s="156"/>
      <c r="X126" s="1955" t="s">
        <v>1715</v>
      </c>
      <c r="Y126" s="1956"/>
      <c r="Z126" s="1956"/>
      <c r="AA126" s="1956"/>
      <c r="AB126" s="1956"/>
      <c r="AC126" s="1956"/>
      <c r="AD126" s="1956"/>
      <c r="AE126" s="1956"/>
      <c r="AF126" s="1956"/>
      <c r="AG126" s="1956"/>
      <c r="AH126" s="1956"/>
      <c r="AI126" s="1956"/>
      <c r="AJ126" s="1956"/>
      <c r="AK126" s="1956"/>
      <c r="AL126" s="1956"/>
      <c r="AM126" s="1956"/>
      <c r="AN126" s="1957"/>
      <c r="AO126" s="165"/>
      <c r="AP126" s="157"/>
      <c r="AQ126" s="157"/>
      <c r="AR126" s="157"/>
      <c r="AS126" s="157"/>
      <c r="AT126" s="157"/>
      <c r="AU126" s="156"/>
      <c r="AV126" s="1702" t="s">
        <v>1078</v>
      </c>
      <c r="AW126" s="1702"/>
      <c r="AX126" s="1702"/>
      <c r="AY126" s="1702"/>
      <c r="AZ126" s="1702"/>
      <c r="BA126" s="1702"/>
      <c r="BB126" s="1702"/>
      <c r="BC126" s="1702"/>
      <c r="BD126" s="1886" t="str">
        <f>CONCATENATE("RPF,L ",INDEX('LŠZ P'!A$2:AP2002,W115,38))</f>
        <v>RPF,L 1</v>
      </c>
      <c r="BE126" s="1887"/>
      <c r="BF126" s="1887"/>
      <c r="BG126" s="1887"/>
      <c r="BH126" s="1888"/>
      <c r="BI126" s="187"/>
      <c r="BJ126" s="1854"/>
      <c r="BK126" s="1855"/>
      <c r="BL126" s="1855"/>
      <c r="BM126" s="1856"/>
      <c r="BN126" s="238"/>
      <c r="BO126" s="157"/>
      <c r="BP126" s="1811" t="s">
        <v>2286</v>
      </c>
      <c r="BQ126" s="1811"/>
      <c r="BR126" s="1811"/>
      <c r="BS126" s="1811"/>
      <c r="BT126" s="1812" t="s">
        <v>964</v>
      </c>
      <c r="BU126" s="1813"/>
      <c r="BV126" s="1813"/>
      <c r="BW126" s="1813"/>
      <c r="BX126" s="1813"/>
      <c r="BY126" s="1813"/>
      <c r="BZ126" s="1813"/>
      <c r="CA126" s="1813"/>
      <c r="CB126" s="1813"/>
      <c r="CC126" s="1813"/>
      <c r="CD126" s="1813"/>
      <c r="CE126" s="1813"/>
      <c r="CF126" s="1814"/>
      <c r="CG126" s="165"/>
      <c r="CP126" s="166"/>
      <c r="CQ126" s="166"/>
      <c r="CU126" s="170"/>
      <c r="DB126" s="166"/>
      <c r="DF126" s="170"/>
      <c r="DI126" s="166"/>
      <c r="DM126" s="170"/>
      <c r="DT126" s="166"/>
      <c r="DY126" s="170"/>
      <c r="DZ126" s="170"/>
    </row>
    <row r="127" spans="3:130" ht="4.5" customHeight="1" x14ac:dyDescent="0.2">
      <c r="C127" s="156"/>
      <c r="D127" s="1702"/>
      <c r="E127" s="1702"/>
      <c r="F127" s="1702"/>
      <c r="G127" s="1702"/>
      <c r="H127" s="1702"/>
      <c r="I127" s="1702"/>
      <c r="J127" s="1702"/>
      <c r="K127" s="1702"/>
      <c r="L127" s="1952"/>
      <c r="M127" s="1953"/>
      <c r="N127" s="1953"/>
      <c r="O127" s="1953"/>
      <c r="P127" s="1954"/>
      <c r="Q127" s="187"/>
      <c r="R127" s="1254"/>
      <c r="S127" s="1255"/>
      <c r="T127" s="1255"/>
      <c r="U127" s="1256"/>
      <c r="V127" s="165"/>
      <c r="W127" s="156"/>
      <c r="X127" s="1958"/>
      <c r="Y127" s="1959"/>
      <c r="Z127" s="1959"/>
      <c r="AA127" s="1959"/>
      <c r="AB127" s="1959"/>
      <c r="AC127" s="1959"/>
      <c r="AD127" s="1959"/>
      <c r="AE127" s="1959"/>
      <c r="AF127" s="1959"/>
      <c r="AG127" s="1959"/>
      <c r="AH127" s="1959"/>
      <c r="AI127" s="1959"/>
      <c r="AJ127" s="1959"/>
      <c r="AK127" s="1959"/>
      <c r="AL127" s="1959"/>
      <c r="AM127" s="1959"/>
      <c r="AN127" s="1960"/>
      <c r="AO127" s="165"/>
      <c r="AP127" s="157"/>
      <c r="AQ127" s="157"/>
      <c r="AR127" s="157"/>
      <c r="AS127" s="157"/>
      <c r="AT127" s="157"/>
      <c r="AU127" s="156"/>
      <c r="AV127" s="1702"/>
      <c r="AW127" s="1702"/>
      <c r="AX127" s="1702"/>
      <c r="AY127" s="1702"/>
      <c r="AZ127" s="1702"/>
      <c r="BA127" s="1702"/>
      <c r="BB127" s="1702"/>
      <c r="BC127" s="1702"/>
      <c r="BD127" s="1889"/>
      <c r="BE127" s="1890"/>
      <c r="BF127" s="1890"/>
      <c r="BG127" s="1890"/>
      <c r="BH127" s="1891"/>
      <c r="BI127" s="187"/>
      <c r="BJ127" s="1857"/>
      <c r="BK127" s="1858"/>
      <c r="BL127" s="1858"/>
      <c r="BM127" s="1859"/>
      <c r="BN127" s="238"/>
      <c r="BO127" s="157"/>
      <c r="BP127" s="1811"/>
      <c r="BQ127" s="1811"/>
      <c r="BR127" s="1811"/>
      <c r="BS127" s="1811"/>
      <c r="BT127" s="1815"/>
      <c r="BU127" s="1816"/>
      <c r="BV127" s="1816"/>
      <c r="BW127" s="1816"/>
      <c r="BX127" s="1816"/>
      <c r="BY127" s="1816"/>
      <c r="BZ127" s="1816"/>
      <c r="CA127" s="1816"/>
      <c r="CB127" s="1816"/>
      <c r="CC127" s="1816"/>
      <c r="CD127" s="1816"/>
      <c r="CE127" s="1816"/>
      <c r="CF127" s="1817"/>
      <c r="CG127" s="165"/>
      <c r="CP127" s="166"/>
      <c r="CQ127" s="166"/>
      <c r="CU127" s="170"/>
      <c r="DB127" s="166"/>
      <c r="DF127" s="170"/>
      <c r="DI127" s="166"/>
      <c r="DM127" s="170"/>
      <c r="DT127" s="166"/>
      <c r="DY127" s="170"/>
      <c r="DZ127" s="170"/>
    </row>
    <row r="128" spans="3:130" ht="4.5" customHeight="1" x14ac:dyDescent="0.2">
      <c r="C128" s="156"/>
      <c r="D128" s="1818" t="s">
        <v>6044</v>
      </c>
      <c r="E128" s="1819"/>
      <c r="F128" s="1819"/>
      <c r="G128" s="1819"/>
      <c r="H128" s="1819"/>
      <c r="I128" s="1819"/>
      <c r="J128" s="1819"/>
      <c r="K128" s="1819"/>
      <c r="L128" s="1819"/>
      <c r="M128" s="1819"/>
      <c r="N128" s="1819"/>
      <c r="O128" s="1819"/>
      <c r="P128" s="1819"/>
      <c r="Q128" s="1819"/>
      <c r="R128" s="1819"/>
      <c r="S128" s="1819"/>
      <c r="T128" s="1819"/>
      <c r="U128" s="1820"/>
      <c r="V128" s="165"/>
      <c r="W128" s="156"/>
      <c r="X128" s="189"/>
      <c r="Y128" s="189"/>
      <c r="Z128" s="189"/>
      <c r="AA128" s="189"/>
      <c r="AB128" s="1242" t="str">
        <f>CONCATENATE(INDEX('LŠZ P'!A$2:AP$2002,W115,3)," (",INDEX('LŠZ P'!A$2:AP$2002,W115,9),")")</f>
        <v xml:space="preserve"> ()</v>
      </c>
      <c r="AC128" s="1243"/>
      <c r="AD128" s="1243"/>
      <c r="AE128" s="1243"/>
      <c r="AF128" s="1243"/>
      <c r="AG128" s="1243"/>
      <c r="AH128" s="1243"/>
      <c r="AI128" s="1243"/>
      <c r="AJ128" s="1243"/>
      <c r="AK128" s="1243"/>
      <c r="AL128" s="1243"/>
      <c r="AM128" s="1243"/>
      <c r="AN128" s="1244"/>
      <c r="AO128" s="165"/>
      <c r="AP128" s="157"/>
      <c r="AQ128" s="157"/>
      <c r="AR128" s="157"/>
      <c r="AS128" s="157"/>
      <c r="AT128" s="157"/>
      <c r="AU128" s="156"/>
      <c r="AV128" s="1818" t="s">
        <v>6044</v>
      </c>
      <c r="AW128" s="1819"/>
      <c r="AX128" s="1819"/>
      <c r="AY128" s="1819"/>
      <c r="AZ128" s="1819"/>
      <c r="BA128" s="1819"/>
      <c r="BB128" s="1819"/>
      <c r="BC128" s="1819"/>
      <c r="BD128" s="1819"/>
      <c r="BE128" s="1819"/>
      <c r="BF128" s="1819"/>
      <c r="BG128" s="1819"/>
      <c r="BH128" s="1819"/>
      <c r="BI128" s="1819"/>
      <c r="BJ128" s="1819"/>
      <c r="BK128" s="1819"/>
      <c r="BL128" s="1819"/>
      <c r="BM128" s="1820"/>
      <c r="BN128" s="238"/>
      <c r="BO128" s="157"/>
      <c r="BP128" s="189"/>
      <c r="BQ128" s="189"/>
      <c r="BR128" s="189"/>
      <c r="BS128" s="189"/>
      <c r="BT128" s="1827" t="str">
        <f>CONCATENATE(INDEX('LŠZ P'!A$2:AP$2002,W115,4)," (",INDEX('LŠZ P'!A$2:AP$2002,W115,10),")")</f>
        <v>ONE CARBON (SCOUT)</v>
      </c>
      <c r="BU128" s="1828"/>
      <c r="BV128" s="1828"/>
      <c r="BW128" s="1828"/>
      <c r="BX128" s="1828"/>
      <c r="BY128" s="1828"/>
      <c r="BZ128" s="1828"/>
      <c r="CA128" s="1828"/>
      <c r="CB128" s="1828"/>
      <c r="CC128" s="1828"/>
      <c r="CD128" s="1828"/>
      <c r="CE128" s="1828"/>
      <c r="CF128" s="1829"/>
      <c r="CG128" s="165"/>
      <c r="CP128" s="166"/>
      <c r="CQ128" s="166"/>
      <c r="CU128" s="170"/>
      <c r="DB128" s="166"/>
      <c r="DF128" s="170"/>
      <c r="DI128" s="166"/>
      <c r="DM128" s="170"/>
      <c r="DT128" s="166"/>
      <c r="DY128" s="170"/>
      <c r="DZ128" s="170"/>
    </row>
    <row r="129" spans="3:130" ht="4.5" customHeight="1" x14ac:dyDescent="0.2">
      <c r="C129" s="156"/>
      <c r="D129" s="1821"/>
      <c r="E129" s="1822"/>
      <c r="F129" s="1822"/>
      <c r="G129" s="1822"/>
      <c r="H129" s="1822"/>
      <c r="I129" s="1822"/>
      <c r="J129" s="1822"/>
      <c r="K129" s="1822"/>
      <c r="L129" s="1822"/>
      <c r="M129" s="1822"/>
      <c r="N129" s="1822"/>
      <c r="O129" s="1822"/>
      <c r="P129" s="1822"/>
      <c r="Q129" s="1822"/>
      <c r="R129" s="1822"/>
      <c r="S129" s="1822"/>
      <c r="T129" s="1822"/>
      <c r="U129" s="1823"/>
      <c r="V129" s="165"/>
      <c r="W129" s="156"/>
      <c r="X129" s="1702" t="s">
        <v>903</v>
      </c>
      <c r="Y129" s="1702"/>
      <c r="Z129" s="1702"/>
      <c r="AA129" s="1702"/>
      <c r="AB129" s="1242"/>
      <c r="AC129" s="1243"/>
      <c r="AD129" s="1243"/>
      <c r="AE129" s="1243"/>
      <c r="AF129" s="1243"/>
      <c r="AG129" s="1243"/>
      <c r="AH129" s="1243"/>
      <c r="AI129" s="1243"/>
      <c r="AJ129" s="1243"/>
      <c r="AK129" s="1243"/>
      <c r="AL129" s="1243"/>
      <c r="AM129" s="1243"/>
      <c r="AN129" s="1244"/>
      <c r="AO129" s="165"/>
      <c r="AP129" s="157"/>
      <c r="AQ129" s="157"/>
      <c r="AR129" s="157"/>
      <c r="AS129" s="157"/>
      <c r="AT129" s="157"/>
      <c r="AU129" s="156"/>
      <c r="AV129" s="1821"/>
      <c r="AW129" s="1822"/>
      <c r="AX129" s="1822"/>
      <c r="AY129" s="1822"/>
      <c r="AZ129" s="1822"/>
      <c r="BA129" s="1822"/>
      <c r="BB129" s="1822"/>
      <c r="BC129" s="1822"/>
      <c r="BD129" s="1822"/>
      <c r="BE129" s="1822"/>
      <c r="BF129" s="1822"/>
      <c r="BG129" s="1822"/>
      <c r="BH129" s="1822"/>
      <c r="BI129" s="1822"/>
      <c r="BJ129" s="1822"/>
      <c r="BK129" s="1822"/>
      <c r="BL129" s="1822"/>
      <c r="BM129" s="1823"/>
      <c r="BN129" s="170"/>
      <c r="BO129" s="157"/>
      <c r="BP129" s="1702" t="s">
        <v>903</v>
      </c>
      <c r="BQ129" s="1702"/>
      <c r="BR129" s="1702"/>
      <c r="BS129" s="1702"/>
      <c r="BT129" s="1827"/>
      <c r="BU129" s="1828"/>
      <c r="BV129" s="1828"/>
      <c r="BW129" s="1828"/>
      <c r="BX129" s="1828"/>
      <c r="BY129" s="1828"/>
      <c r="BZ129" s="1828"/>
      <c r="CA129" s="1828"/>
      <c r="CB129" s="1828"/>
      <c r="CC129" s="1828"/>
      <c r="CD129" s="1828"/>
      <c r="CE129" s="1828"/>
      <c r="CF129" s="1829"/>
      <c r="CG129" s="165"/>
      <c r="CP129" s="166"/>
      <c r="CQ129" s="166"/>
      <c r="CU129" s="170"/>
      <c r="DB129" s="166"/>
      <c r="DF129" s="170"/>
      <c r="DI129" s="166"/>
      <c r="DM129" s="170"/>
      <c r="DT129" s="166"/>
      <c r="DY129" s="170"/>
      <c r="DZ129" s="170"/>
    </row>
    <row r="130" spans="3:130" ht="4.5" customHeight="1" x14ac:dyDescent="0.2">
      <c r="C130" s="156"/>
      <c r="D130" s="1821"/>
      <c r="E130" s="1822"/>
      <c r="F130" s="1822"/>
      <c r="G130" s="1822"/>
      <c r="H130" s="1822"/>
      <c r="I130" s="1822"/>
      <c r="J130" s="1822"/>
      <c r="K130" s="1822"/>
      <c r="L130" s="1822"/>
      <c r="M130" s="1822"/>
      <c r="N130" s="1822"/>
      <c r="O130" s="1822"/>
      <c r="P130" s="1822"/>
      <c r="Q130" s="1822"/>
      <c r="R130" s="1822"/>
      <c r="S130" s="1822"/>
      <c r="T130" s="1822"/>
      <c r="U130" s="1823"/>
      <c r="V130" s="165"/>
      <c r="W130" s="156"/>
      <c r="X130" s="1702"/>
      <c r="Y130" s="1702"/>
      <c r="Z130" s="1702"/>
      <c r="AA130" s="1702"/>
      <c r="AB130" s="1242"/>
      <c r="AC130" s="1243"/>
      <c r="AD130" s="1243"/>
      <c r="AE130" s="1243"/>
      <c r="AF130" s="1243"/>
      <c r="AG130" s="1243"/>
      <c r="AH130" s="1243"/>
      <c r="AI130" s="1243"/>
      <c r="AJ130" s="1243"/>
      <c r="AK130" s="1243"/>
      <c r="AL130" s="1243"/>
      <c r="AM130" s="1243"/>
      <c r="AN130" s="1244"/>
      <c r="AO130" s="165"/>
      <c r="AP130" s="157"/>
      <c r="AQ130" s="157"/>
      <c r="AR130" s="157"/>
      <c r="AS130" s="157"/>
      <c r="AT130" s="157"/>
      <c r="AU130" s="156"/>
      <c r="AV130" s="1821"/>
      <c r="AW130" s="1822"/>
      <c r="AX130" s="1822"/>
      <c r="AY130" s="1822"/>
      <c r="AZ130" s="1822"/>
      <c r="BA130" s="1822"/>
      <c r="BB130" s="1822"/>
      <c r="BC130" s="1822"/>
      <c r="BD130" s="1822"/>
      <c r="BE130" s="1822"/>
      <c r="BF130" s="1822"/>
      <c r="BG130" s="1822"/>
      <c r="BH130" s="1822"/>
      <c r="BI130" s="1822"/>
      <c r="BJ130" s="1822"/>
      <c r="BK130" s="1822"/>
      <c r="BL130" s="1822"/>
      <c r="BM130" s="1823"/>
      <c r="BN130" s="170"/>
      <c r="BO130" s="157"/>
      <c r="BP130" s="1702"/>
      <c r="BQ130" s="1702"/>
      <c r="BR130" s="1702"/>
      <c r="BS130" s="1702"/>
      <c r="BT130" s="1827"/>
      <c r="BU130" s="1828"/>
      <c r="BV130" s="1828"/>
      <c r="BW130" s="1828"/>
      <c r="BX130" s="1828"/>
      <c r="BY130" s="1828"/>
      <c r="BZ130" s="1828"/>
      <c r="CA130" s="1828"/>
      <c r="CB130" s="1828"/>
      <c r="CC130" s="1828"/>
      <c r="CD130" s="1828"/>
      <c r="CE130" s="1828"/>
      <c r="CF130" s="1829"/>
      <c r="CG130" s="165"/>
      <c r="CP130" s="166"/>
      <c r="CQ130" s="166"/>
      <c r="CU130" s="170"/>
      <c r="DB130" s="166"/>
      <c r="DF130" s="170"/>
      <c r="DI130" s="166"/>
      <c r="DM130" s="170"/>
      <c r="DT130" s="166"/>
      <c r="DY130" s="170"/>
      <c r="DZ130" s="170"/>
    </row>
    <row r="131" spans="3:130" ht="4.5" customHeight="1" x14ac:dyDescent="0.2">
      <c r="C131" s="156"/>
      <c r="D131" s="1821"/>
      <c r="E131" s="1822"/>
      <c r="F131" s="1822"/>
      <c r="G131" s="1822"/>
      <c r="H131" s="1822"/>
      <c r="I131" s="1822"/>
      <c r="J131" s="1822"/>
      <c r="K131" s="1822"/>
      <c r="L131" s="1822"/>
      <c r="M131" s="1822"/>
      <c r="N131" s="1822"/>
      <c r="O131" s="1822"/>
      <c r="P131" s="1822"/>
      <c r="Q131" s="1822"/>
      <c r="R131" s="1822"/>
      <c r="S131" s="1822"/>
      <c r="T131" s="1822"/>
      <c r="U131" s="1823"/>
      <c r="V131" s="165"/>
      <c r="W131" s="156"/>
      <c r="X131" s="189"/>
      <c r="Y131" s="189"/>
      <c r="Z131" s="189"/>
      <c r="AA131" s="189"/>
      <c r="AB131" s="1245"/>
      <c r="AC131" s="1246"/>
      <c r="AD131" s="1246"/>
      <c r="AE131" s="1246"/>
      <c r="AF131" s="1246"/>
      <c r="AG131" s="1246"/>
      <c r="AH131" s="1246"/>
      <c r="AI131" s="1246"/>
      <c r="AJ131" s="1246"/>
      <c r="AK131" s="1246"/>
      <c r="AL131" s="1246"/>
      <c r="AM131" s="1246"/>
      <c r="AN131" s="1247"/>
      <c r="AO131" s="165"/>
      <c r="AP131" s="157"/>
      <c r="AQ131" s="157"/>
      <c r="AR131" s="157"/>
      <c r="AS131" s="157"/>
      <c r="AT131" s="157"/>
      <c r="AU131" s="156"/>
      <c r="AV131" s="1821"/>
      <c r="AW131" s="1822"/>
      <c r="AX131" s="1822"/>
      <c r="AY131" s="1822"/>
      <c r="AZ131" s="1822"/>
      <c r="BA131" s="1822"/>
      <c r="BB131" s="1822"/>
      <c r="BC131" s="1822"/>
      <c r="BD131" s="1822"/>
      <c r="BE131" s="1822"/>
      <c r="BF131" s="1822"/>
      <c r="BG131" s="1822"/>
      <c r="BH131" s="1822"/>
      <c r="BI131" s="1822"/>
      <c r="BJ131" s="1822"/>
      <c r="BK131" s="1822"/>
      <c r="BL131" s="1822"/>
      <c r="BM131" s="1823"/>
      <c r="BN131" s="170"/>
      <c r="BO131" s="157"/>
      <c r="BP131" s="189"/>
      <c r="BQ131" s="189"/>
      <c r="BR131" s="189"/>
      <c r="BS131" s="189"/>
      <c r="BT131" s="1830"/>
      <c r="BU131" s="1831"/>
      <c r="BV131" s="1831"/>
      <c r="BW131" s="1831"/>
      <c r="BX131" s="1831"/>
      <c r="BY131" s="1831"/>
      <c r="BZ131" s="1831"/>
      <c r="CA131" s="1831"/>
      <c r="CB131" s="1831"/>
      <c r="CC131" s="1831"/>
      <c r="CD131" s="1831"/>
      <c r="CE131" s="1831"/>
      <c r="CF131" s="1832"/>
      <c r="CG131" s="165"/>
      <c r="CP131" s="166"/>
      <c r="CQ131" s="166"/>
      <c r="CU131" s="170"/>
      <c r="DB131" s="166"/>
      <c r="DF131" s="170"/>
      <c r="DI131" s="166"/>
      <c r="DM131" s="170"/>
      <c r="DT131" s="166"/>
      <c r="DY131" s="170"/>
      <c r="DZ131" s="170"/>
    </row>
    <row r="132" spans="3:130" ht="4.5" customHeight="1" x14ac:dyDescent="0.2">
      <c r="C132" s="156"/>
      <c r="D132" s="1821"/>
      <c r="E132" s="1822"/>
      <c r="F132" s="1822"/>
      <c r="G132" s="1822"/>
      <c r="H132" s="1822"/>
      <c r="I132" s="1822"/>
      <c r="J132" s="1822"/>
      <c r="K132" s="1822"/>
      <c r="L132" s="1822"/>
      <c r="M132" s="1822"/>
      <c r="N132" s="1822"/>
      <c r="O132" s="1822"/>
      <c r="P132" s="1822"/>
      <c r="Q132" s="1822"/>
      <c r="R132" s="1822"/>
      <c r="S132" s="1822"/>
      <c r="T132" s="1822"/>
      <c r="U132" s="1823"/>
      <c r="V132" s="165"/>
      <c r="W132" s="156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65"/>
      <c r="AP132" s="157"/>
      <c r="AQ132" s="157"/>
      <c r="AR132" s="157"/>
      <c r="AS132" s="157"/>
      <c r="AT132" s="157"/>
      <c r="AU132" s="156"/>
      <c r="AV132" s="1821"/>
      <c r="AW132" s="1822"/>
      <c r="AX132" s="1822"/>
      <c r="AY132" s="1822"/>
      <c r="AZ132" s="1822"/>
      <c r="BA132" s="1822"/>
      <c r="BB132" s="1822"/>
      <c r="BC132" s="1822"/>
      <c r="BD132" s="1822"/>
      <c r="BE132" s="1822"/>
      <c r="BF132" s="1822"/>
      <c r="BG132" s="1822"/>
      <c r="BH132" s="1822"/>
      <c r="BI132" s="1822"/>
      <c r="BJ132" s="1822"/>
      <c r="BK132" s="1822"/>
      <c r="BL132" s="1822"/>
      <c r="BM132" s="1823"/>
      <c r="BN132" s="170"/>
      <c r="BO132" s="157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65"/>
      <c r="CP132" s="166"/>
      <c r="CQ132" s="193"/>
      <c r="CR132" s="194"/>
      <c r="CS132" s="194"/>
      <c r="CT132" s="194"/>
      <c r="CU132" s="195"/>
      <c r="CV132" s="194"/>
      <c r="CW132" s="194"/>
      <c r="CX132" s="194"/>
      <c r="CY132" s="194"/>
      <c r="CZ132" s="194"/>
      <c r="DA132" s="194"/>
      <c r="DB132" s="193"/>
      <c r="DC132" s="194"/>
      <c r="DD132" s="194"/>
      <c r="DE132" s="194"/>
      <c r="DF132" s="195"/>
      <c r="DI132" s="193"/>
      <c r="DJ132" s="194"/>
      <c r="DK132" s="194"/>
      <c r="DL132" s="194"/>
      <c r="DM132" s="195"/>
      <c r="DN132" s="194"/>
      <c r="DO132" s="194"/>
      <c r="DP132" s="194"/>
      <c r="DQ132" s="194"/>
      <c r="DR132" s="194"/>
      <c r="DS132" s="194"/>
      <c r="DT132" s="193"/>
      <c r="DU132" s="194"/>
      <c r="DV132" s="194"/>
      <c r="DW132" s="194"/>
      <c r="DX132" s="194"/>
      <c r="DY132" s="195"/>
      <c r="DZ132" s="170"/>
    </row>
    <row r="133" spans="3:130" ht="4.5" customHeight="1" x14ac:dyDescent="0.2">
      <c r="C133" s="156"/>
      <c r="D133" s="1821"/>
      <c r="E133" s="1822"/>
      <c r="F133" s="1822"/>
      <c r="G133" s="1822"/>
      <c r="H133" s="1822"/>
      <c r="I133" s="1822"/>
      <c r="J133" s="1822"/>
      <c r="K133" s="1822"/>
      <c r="L133" s="1822"/>
      <c r="M133" s="1822"/>
      <c r="N133" s="1822"/>
      <c r="O133" s="1822"/>
      <c r="P133" s="1822"/>
      <c r="Q133" s="1822"/>
      <c r="R133" s="1822"/>
      <c r="S133" s="1822"/>
      <c r="T133" s="1822"/>
      <c r="U133" s="1823"/>
      <c r="V133" s="165"/>
      <c r="W133" s="156"/>
      <c r="X133" s="1702" t="s">
        <v>1981</v>
      </c>
      <c r="Y133" s="1702"/>
      <c r="Z133" s="1702"/>
      <c r="AA133" s="1702"/>
      <c r="AB133" s="1702"/>
      <c r="AC133" s="1702"/>
      <c r="AD133" s="1702"/>
      <c r="AE133" s="1961" t="str">
        <f>INDEX('LŠZ P'!A$2:AP$2002,W115,5)</f>
        <v>OM-P554</v>
      </c>
      <c r="AF133" s="1962"/>
      <c r="AG133" s="1962"/>
      <c r="AH133" s="1962"/>
      <c r="AI133" s="1962"/>
      <c r="AJ133" s="1962"/>
      <c r="AK133" s="1962"/>
      <c r="AL133" s="1962"/>
      <c r="AM133" s="1962"/>
      <c r="AN133" s="1963"/>
      <c r="AO133" s="165"/>
      <c r="AP133" s="157"/>
      <c r="AQ133" s="157"/>
      <c r="AR133" s="157"/>
      <c r="AS133" s="157"/>
      <c r="AT133" s="157"/>
      <c r="AU133" s="156"/>
      <c r="AV133" s="1821"/>
      <c r="AW133" s="1822"/>
      <c r="AX133" s="1822"/>
      <c r="AY133" s="1822"/>
      <c r="AZ133" s="1822"/>
      <c r="BA133" s="1822"/>
      <c r="BB133" s="1822"/>
      <c r="BC133" s="1822"/>
      <c r="BD133" s="1822"/>
      <c r="BE133" s="1822"/>
      <c r="BF133" s="1822"/>
      <c r="BG133" s="1822"/>
      <c r="BH133" s="1822"/>
      <c r="BI133" s="1822"/>
      <c r="BJ133" s="1822"/>
      <c r="BK133" s="1822"/>
      <c r="BL133" s="1822"/>
      <c r="BM133" s="1823"/>
      <c r="BN133" s="170"/>
      <c r="BO133" s="157"/>
      <c r="BP133" s="1702" t="s">
        <v>1981</v>
      </c>
      <c r="BQ133" s="1702"/>
      <c r="BR133" s="1702"/>
      <c r="BS133" s="1702"/>
      <c r="BT133" s="1702"/>
      <c r="BU133" s="1702"/>
      <c r="BV133" s="1702"/>
      <c r="BW133" s="1833" t="str">
        <f>INDEX('LŠZ P'!A$2:AP$2002,W115,6)</f>
        <v>P001</v>
      </c>
      <c r="BX133" s="1834"/>
      <c r="BY133" s="1834"/>
      <c r="BZ133" s="1834"/>
      <c r="CA133" s="1834"/>
      <c r="CB133" s="1834"/>
      <c r="CC133" s="1834"/>
      <c r="CD133" s="1834"/>
      <c r="CE133" s="1834"/>
      <c r="CF133" s="1835"/>
      <c r="CG133" s="165"/>
      <c r="CP133" s="166"/>
      <c r="DZ133" s="170"/>
    </row>
    <row r="134" spans="3:130" ht="4.5" customHeight="1" x14ac:dyDescent="0.2">
      <c r="C134" s="156"/>
      <c r="D134" s="1821"/>
      <c r="E134" s="1822"/>
      <c r="F134" s="1822"/>
      <c r="G134" s="1822"/>
      <c r="H134" s="1822"/>
      <c r="I134" s="1822"/>
      <c r="J134" s="1822"/>
      <c r="K134" s="1822"/>
      <c r="L134" s="1822"/>
      <c r="M134" s="1822"/>
      <c r="N134" s="1822"/>
      <c r="O134" s="1822"/>
      <c r="P134" s="1822"/>
      <c r="Q134" s="1822"/>
      <c r="R134" s="1822"/>
      <c r="S134" s="1822"/>
      <c r="T134" s="1822"/>
      <c r="U134" s="1823"/>
      <c r="V134" s="165"/>
      <c r="W134" s="156"/>
      <c r="X134" s="1702"/>
      <c r="Y134" s="1702"/>
      <c r="Z134" s="1702"/>
      <c r="AA134" s="1702"/>
      <c r="AB134" s="1702"/>
      <c r="AC134" s="1702"/>
      <c r="AD134" s="1702"/>
      <c r="AE134" s="1964"/>
      <c r="AF134" s="1965"/>
      <c r="AG134" s="1965"/>
      <c r="AH134" s="1965"/>
      <c r="AI134" s="1965"/>
      <c r="AJ134" s="1965"/>
      <c r="AK134" s="1965"/>
      <c r="AL134" s="1965"/>
      <c r="AM134" s="1965"/>
      <c r="AN134" s="1966"/>
      <c r="AO134" s="165"/>
      <c r="AP134" s="157"/>
      <c r="AQ134" s="157"/>
      <c r="AR134" s="157"/>
      <c r="AS134" s="157"/>
      <c r="AT134" s="157"/>
      <c r="AU134" s="156"/>
      <c r="AV134" s="1821"/>
      <c r="AW134" s="1822"/>
      <c r="AX134" s="1822"/>
      <c r="AY134" s="1822"/>
      <c r="AZ134" s="1822"/>
      <c r="BA134" s="1822"/>
      <c r="BB134" s="1822"/>
      <c r="BC134" s="1822"/>
      <c r="BD134" s="1822"/>
      <c r="BE134" s="1822"/>
      <c r="BF134" s="1822"/>
      <c r="BG134" s="1822"/>
      <c r="BH134" s="1822"/>
      <c r="BI134" s="1822"/>
      <c r="BJ134" s="1822"/>
      <c r="BK134" s="1822"/>
      <c r="BL134" s="1822"/>
      <c r="BM134" s="1823"/>
      <c r="BN134" s="170"/>
      <c r="BO134" s="157"/>
      <c r="BP134" s="1702"/>
      <c r="BQ134" s="1702"/>
      <c r="BR134" s="1702"/>
      <c r="BS134" s="1702"/>
      <c r="BT134" s="1702"/>
      <c r="BU134" s="1702"/>
      <c r="BV134" s="1702"/>
      <c r="BW134" s="1836"/>
      <c r="BX134" s="1837"/>
      <c r="BY134" s="1837"/>
      <c r="BZ134" s="1837"/>
      <c r="CA134" s="1837"/>
      <c r="CB134" s="1837"/>
      <c r="CC134" s="1837"/>
      <c r="CD134" s="1837"/>
      <c r="CE134" s="1837"/>
      <c r="CF134" s="1838"/>
      <c r="CG134" s="165"/>
      <c r="CP134" s="166"/>
      <c r="CQ134" s="154"/>
      <c r="CR134" s="155"/>
      <c r="CS134" s="155"/>
      <c r="CT134" s="155"/>
      <c r="CU134" s="155"/>
      <c r="CV134" s="1428" t="s">
        <v>5592</v>
      </c>
      <c r="CW134" s="1429"/>
      <c r="CX134" s="1429"/>
      <c r="CY134" s="1429"/>
      <c r="CZ134" s="1429"/>
      <c r="DA134" s="1430"/>
      <c r="DB134" s="155"/>
      <c r="DC134" s="155"/>
      <c r="DD134" s="155"/>
      <c r="DE134" s="155"/>
      <c r="DF134" s="164"/>
      <c r="DI134" s="154"/>
      <c r="DJ134" s="155"/>
      <c r="DK134" s="155"/>
      <c r="DL134" s="155"/>
      <c r="DM134" s="155"/>
      <c r="DN134" s="1428" t="s">
        <v>5592</v>
      </c>
      <c r="DO134" s="1429"/>
      <c r="DP134" s="1429"/>
      <c r="DQ134" s="1429"/>
      <c r="DR134" s="1429"/>
      <c r="DS134" s="1430"/>
      <c r="DT134" s="154"/>
      <c r="DU134" s="155"/>
      <c r="DV134" s="155"/>
      <c r="DW134" s="155"/>
      <c r="DX134" s="155"/>
      <c r="DY134" s="196"/>
      <c r="DZ134" s="170"/>
    </row>
    <row r="135" spans="3:130" ht="4.5" customHeight="1" x14ac:dyDescent="0.2">
      <c r="C135" s="156"/>
      <c r="D135" s="1824"/>
      <c r="E135" s="1825"/>
      <c r="F135" s="1825"/>
      <c r="G135" s="1825"/>
      <c r="H135" s="1825"/>
      <c r="I135" s="1825"/>
      <c r="J135" s="1825"/>
      <c r="K135" s="1825"/>
      <c r="L135" s="1825"/>
      <c r="M135" s="1825"/>
      <c r="N135" s="1825"/>
      <c r="O135" s="1825"/>
      <c r="P135" s="1825"/>
      <c r="Q135" s="1825"/>
      <c r="R135" s="1825"/>
      <c r="S135" s="1825"/>
      <c r="T135" s="1825"/>
      <c r="U135" s="1826"/>
      <c r="V135" s="165"/>
      <c r="W135" s="156"/>
      <c r="X135" s="197"/>
      <c r="Y135" s="197"/>
      <c r="Z135" s="197"/>
      <c r="AA135" s="197"/>
      <c r="AB135" s="197"/>
      <c r="AC135" s="197"/>
      <c r="AD135" s="197"/>
      <c r="AE135" s="1964"/>
      <c r="AF135" s="1965"/>
      <c r="AG135" s="1965"/>
      <c r="AH135" s="1965"/>
      <c r="AI135" s="1965"/>
      <c r="AJ135" s="1965"/>
      <c r="AK135" s="1965"/>
      <c r="AL135" s="1965"/>
      <c r="AM135" s="1965"/>
      <c r="AN135" s="1966"/>
      <c r="AO135" s="165"/>
      <c r="AP135" s="157"/>
      <c r="AQ135" s="157"/>
      <c r="AR135" s="157"/>
      <c r="AS135" s="157"/>
      <c r="AT135" s="157"/>
      <c r="AU135" s="156"/>
      <c r="AV135" s="1824"/>
      <c r="AW135" s="1825"/>
      <c r="AX135" s="1825"/>
      <c r="AY135" s="1825"/>
      <c r="AZ135" s="1825"/>
      <c r="BA135" s="1825"/>
      <c r="BB135" s="1825"/>
      <c r="BC135" s="1825"/>
      <c r="BD135" s="1825"/>
      <c r="BE135" s="1825"/>
      <c r="BF135" s="1825"/>
      <c r="BG135" s="1825"/>
      <c r="BH135" s="1825"/>
      <c r="BI135" s="1825"/>
      <c r="BJ135" s="1825"/>
      <c r="BK135" s="1825"/>
      <c r="BL135" s="1825"/>
      <c r="BM135" s="1826"/>
      <c r="BN135" s="170"/>
      <c r="BO135" s="157"/>
      <c r="BP135" s="197"/>
      <c r="BQ135" s="197"/>
      <c r="BR135" s="197"/>
      <c r="BS135" s="197"/>
      <c r="BT135" s="197"/>
      <c r="BU135" s="197"/>
      <c r="BV135" s="197"/>
      <c r="BW135" s="1836"/>
      <c r="BX135" s="1837"/>
      <c r="BY135" s="1837"/>
      <c r="BZ135" s="1837"/>
      <c r="CA135" s="1837"/>
      <c r="CB135" s="1837"/>
      <c r="CC135" s="1837"/>
      <c r="CD135" s="1837"/>
      <c r="CE135" s="1837"/>
      <c r="CF135" s="1838"/>
      <c r="CG135" s="165"/>
      <c r="CP135" s="166"/>
      <c r="CQ135" s="171"/>
      <c r="CR135" s="172"/>
      <c r="CS135" s="172"/>
      <c r="CT135" s="172"/>
      <c r="CU135" s="172"/>
      <c r="CV135" s="1431"/>
      <c r="CW135" s="1432"/>
      <c r="CX135" s="1432"/>
      <c r="CY135" s="1432"/>
      <c r="CZ135" s="1432"/>
      <c r="DA135" s="1433"/>
      <c r="DB135" s="173"/>
      <c r="DC135" s="172"/>
      <c r="DD135" s="172"/>
      <c r="DE135" s="172"/>
      <c r="DF135" s="174"/>
      <c r="DI135" s="171"/>
      <c r="DJ135" s="172"/>
      <c r="DK135" s="172"/>
      <c r="DL135" s="172"/>
      <c r="DM135" s="172"/>
      <c r="DN135" s="1431"/>
      <c r="DO135" s="1432"/>
      <c r="DP135" s="1432"/>
      <c r="DQ135" s="1432"/>
      <c r="DR135" s="1432"/>
      <c r="DS135" s="1433"/>
      <c r="DT135" s="175"/>
      <c r="DU135" s="172"/>
      <c r="DV135" s="172"/>
      <c r="DW135" s="172"/>
      <c r="DX135" s="172"/>
      <c r="DY135" s="176"/>
      <c r="DZ135" s="170"/>
    </row>
    <row r="136" spans="3:130" ht="3" customHeight="1" x14ac:dyDescent="0.2">
      <c r="C136" s="156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65"/>
      <c r="W136" s="156"/>
      <c r="X136" s="1702" t="s">
        <v>1982</v>
      </c>
      <c r="Y136" s="1702"/>
      <c r="Z136" s="1702"/>
      <c r="AA136" s="1702"/>
      <c r="AB136" s="1702"/>
      <c r="AC136" s="1702"/>
      <c r="AD136" s="1702"/>
      <c r="AE136" s="1964"/>
      <c r="AF136" s="1965"/>
      <c r="AG136" s="1965"/>
      <c r="AH136" s="1965"/>
      <c r="AI136" s="1965"/>
      <c r="AJ136" s="1965"/>
      <c r="AK136" s="1965"/>
      <c r="AL136" s="1965"/>
      <c r="AM136" s="1965"/>
      <c r="AN136" s="1966"/>
      <c r="AO136" s="165"/>
      <c r="AP136" s="157"/>
      <c r="AQ136" s="157"/>
      <c r="AR136" s="157"/>
      <c r="AS136" s="157"/>
      <c r="AT136" s="157"/>
      <c r="AU136" s="156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226"/>
      <c r="BO136" s="157"/>
      <c r="BP136" s="1702" t="s">
        <v>1982</v>
      </c>
      <c r="BQ136" s="1702"/>
      <c r="BR136" s="1702"/>
      <c r="BS136" s="1702"/>
      <c r="BT136" s="1702"/>
      <c r="BU136" s="1702"/>
      <c r="BV136" s="1702"/>
      <c r="BW136" s="1836"/>
      <c r="BX136" s="1837"/>
      <c r="BY136" s="1837"/>
      <c r="BZ136" s="1837"/>
      <c r="CA136" s="1837"/>
      <c r="CB136" s="1837"/>
      <c r="CC136" s="1837"/>
      <c r="CD136" s="1837"/>
      <c r="CE136" s="1837"/>
      <c r="CF136" s="1838"/>
      <c r="CG136" s="165"/>
      <c r="CP136" s="166"/>
      <c r="CQ136" s="1673" t="s">
        <v>2073</v>
      </c>
      <c r="CR136" s="1692"/>
      <c r="CS136" s="1692"/>
      <c r="CT136" s="1692"/>
      <c r="CU136" s="1681"/>
      <c r="CV136" s="1431"/>
      <c r="CW136" s="1432"/>
      <c r="CX136" s="1432"/>
      <c r="CY136" s="1432"/>
      <c r="CZ136" s="1432"/>
      <c r="DA136" s="1433"/>
      <c r="DB136" s="1679" t="s">
        <v>2074</v>
      </c>
      <c r="DC136" s="1692"/>
      <c r="DD136" s="1692"/>
      <c r="DE136" s="1692"/>
      <c r="DF136" s="1681"/>
      <c r="DI136" s="1673" t="s">
        <v>2073</v>
      </c>
      <c r="DJ136" s="1692"/>
      <c r="DK136" s="1692"/>
      <c r="DL136" s="1692"/>
      <c r="DM136" s="1681"/>
      <c r="DN136" s="1431"/>
      <c r="DO136" s="1432"/>
      <c r="DP136" s="1432"/>
      <c r="DQ136" s="1432"/>
      <c r="DR136" s="1432"/>
      <c r="DS136" s="1433"/>
      <c r="DT136" s="1679" t="s">
        <v>2074</v>
      </c>
      <c r="DU136" s="1680"/>
      <c r="DV136" s="1680"/>
      <c r="DW136" s="1680"/>
      <c r="DX136" s="1680"/>
      <c r="DY136" s="1681"/>
      <c r="DZ136" s="170"/>
    </row>
    <row r="137" spans="3:130" ht="4.5" customHeight="1" x14ac:dyDescent="0.2">
      <c r="C137" s="156"/>
      <c r="D137" s="1842" t="s">
        <v>2255</v>
      </c>
      <c r="E137" s="1843"/>
      <c r="F137" s="1843"/>
      <c r="G137" s="1843"/>
      <c r="H137" s="1843"/>
      <c r="I137" s="1843"/>
      <c r="J137" s="1844"/>
      <c r="K137" s="1842" t="s">
        <v>5415</v>
      </c>
      <c r="L137" s="1843"/>
      <c r="M137" s="1843"/>
      <c r="N137" s="1844"/>
      <c r="O137" s="1851" t="s">
        <v>5416</v>
      </c>
      <c r="P137" s="1860"/>
      <c r="Q137" s="1860"/>
      <c r="R137" s="1861"/>
      <c r="S137" s="1851" t="s">
        <v>5417</v>
      </c>
      <c r="T137" s="1860"/>
      <c r="U137" s="1861"/>
      <c r="V137" s="165"/>
      <c r="W137" s="156"/>
      <c r="X137" s="1702"/>
      <c r="Y137" s="1702"/>
      <c r="Z137" s="1702"/>
      <c r="AA137" s="1702"/>
      <c r="AB137" s="1702"/>
      <c r="AC137" s="1702"/>
      <c r="AD137" s="1702"/>
      <c r="AE137" s="1967"/>
      <c r="AF137" s="1968"/>
      <c r="AG137" s="1968"/>
      <c r="AH137" s="1968"/>
      <c r="AI137" s="1968"/>
      <c r="AJ137" s="1968"/>
      <c r="AK137" s="1968"/>
      <c r="AL137" s="1968"/>
      <c r="AM137" s="1968"/>
      <c r="AN137" s="1969"/>
      <c r="AO137" s="165"/>
      <c r="AP137" s="157"/>
      <c r="AQ137" s="157"/>
      <c r="AR137" s="157"/>
      <c r="AS137" s="157"/>
      <c r="AT137" s="157"/>
      <c r="AU137" s="156"/>
      <c r="AV137" s="1842" t="s">
        <v>2255</v>
      </c>
      <c r="AW137" s="1843"/>
      <c r="AX137" s="1843"/>
      <c r="AY137" s="1843"/>
      <c r="AZ137" s="1843"/>
      <c r="BA137" s="1843"/>
      <c r="BB137" s="1844"/>
      <c r="BC137" s="1842" t="s">
        <v>5415</v>
      </c>
      <c r="BD137" s="1843"/>
      <c r="BE137" s="1843"/>
      <c r="BF137" s="1844"/>
      <c r="BG137" s="1851" t="s">
        <v>5416</v>
      </c>
      <c r="BH137" s="1852"/>
      <c r="BI137" s="1852"/>
      <c r="BJ137" s="1853"/>
      <c r="BK137" s="1851" t="s">
        <v>5417</v>
      </c>
      <c r="BL137" s="1860"/>
      <c r="BM137" s="1861"/>
      <c r="BN137" s="227"/>
      <c r="BO137" s="157"/>
      <c r="BP137" s="1702"/>
      <c r="BQ137" s="1702"/>
      <c r="BR137" s="1702"/>
      <c r="BS137" s="1702"/>
      <c r="BT137" s="1702"/>
      <c r="BU137" s="1702"/>
      <c r="BV137" s="1702"/>
      <c r="BW137" s="1839"/>
      <c r="BX137" s="1840"/>
      <c r="BY137" s="1840"/>
      <c r="BZ137" s="1840"/>
      <c r="CA137" s="1840"/>
      <c r="CB137" s="1840"/>
      <c r="CC137" s="1840"/>
      <c r="CD137" s="1840"/>
      <c r="CE137" s="1840"/>
      <c r="CF137" s="1841"/>
      <c r="CG137" s="165"/>
      <c r="CP137" s="166"/>
      <c r="CQ137" s="1682"/>
      <c r="CR137" s="1692"/>
      <c r="CS137" s="1692"/>
      <c r="CT137" s="1692"/>
      <c r="CU137" s="1681"/>
      <c r="CV137" s="1673" t="s">
        <v>2075</v>
      </c>
      <c r="CW137" s="1674"/>
      <c r="CX137" s="1674"/>
      <c r="CY137" s="1674"/>
      <c r="CZ137" s="1674"/>
      <c r="DA137" s="1675"/>
      <c r="DB137" s="1682"/>
      <c r="DC137" s="1692"/>
      <c r="DD137" s="1692"/>
      <c r="DE137" s="1692"/>
      <c r="DF137" s="1681"/>
      <c r="DI137" s="1682"/>
      <c r="DJ137" s="1692"/>
      <c r="DK137" s="1692"/>
      <c r="DL137" s="1692"/>
      <c r="DM137" s="1681"/>
      <c r="DN137" s="1673" t="s">
        <v>2075</v>
      </c>
      <c r="DO137" s="1674"/>
      <c r="DP137" s="1674"/>
      <c r="DQ137" s="1674"/>
      <c r="DR137" s="1674"/>
      <c r="DS137" s="1675"/>
      <c r="DT137" s="1682"/>
      <c r="DU137" s="1680"/>
      <c r="DV137" s="1680"/>
      <c r="DW137" s="1680"/>
      <c r="DX137" s="1680"/>
      <c r="DY137" s="1681"/>
      <c r="DZ137" s="170"/>
    </row>
    <row r="138" spans="3:130" ht="3" customHeight="1" x14ac:dyDescent="0.2">
      <c r="C138" s="156"/>
      <c r="D138" s="1845"/>
      <c r="E138" s="1846"/>
      <c r="F138" s="1846"/>
      <c r="G138" s="1846"/>
      <c r="H138" s="1846"/>
      <c r="I138" s="1846"/>
      <c r="J138" s="1847"/>
      <c r="K138" s="1845"/>
      <c r="L138" s="1846"/>
      <c r="M138" s="1846"/>
      <c r="N138" s="1847"/>
      <c r="O138" s="1862"/>
      <c r="P138" s="1863"/>
      <c r="Q138" s="1863"/>
      <c r="R138" s="1864"/>
      <c r="S138" s="1862"/>
      <c r="T138" s="1863"/>
      <c r="U138" s="1864"/>
      <c r="V138" s="165"/>
      <c r="W138" s="156"/>
      <c r="X138" s="1702" t="s">
        <v>2253</v>
      </c>
      <c r="Y138" s="1702"/>
      <c r="Z138" s="1702"/>
      <c r="AA138" s="1702"/>
      <c r="AB138" s="1702"/>
      <c r="AC138" s="1702"/>
      <c r="AD138" s="1702"/>
      <c r="AE138" s="1216" t="str">
        <f>CONCATENATE(INDEX('LŠZ P'!A$2:AP$2002,W115,11),"                                                                                                 ",INDEX('LŠZ P'!A$2:AP$2002,W115,24),", ",INDEX('LŠZ P'!A$2:AP$2002,W115,25),"                                                           ",INDEX('LŠZ P'!A$2:AP$2002,W115,12))</f>
        <v>Miroslav ŠVEC                                                                                                 Snežienková 6, Komárno                                                           13.11.1979</v>
      </c>
      <c r="AF138" s="1434"/>
      <c r="AG138" s="1434"/>
      <c r="AH138" s="1434"/>
      <c r="AI138" s="1434"/>
      <c r="AJ138" s="1434"/>
      <c r="AK138" s="1434"/>
      <c r="AL138" s="1434"/>
      <c r="AM138" s="1434"/>
      <c r="AN138" s="1435"/>
      <c r="AO138" s="165"/>
      <c r="AP138" s="157"/>
      <c r="AQ138" s="157"/>
      <c r="AR138" s="157"/>
      <c r="AS138" s="157"/>
      <c r="AT138" s="157"/>
      <c r="AU138" s="156"/>
      <c r="AV138" s="1845"/>
      <c r="AW138" s="1846"/>
      <c r="AX138" s="1846"/>
      <c r="AY138" s="1846"/>
      <c r="AZ138" s="1846"/>
      <c r="BA138" s="1846"/>
      <c r="BB138" s="1847"/>
      <c r="BC138" s="1845"/>
      <c r="BD138" s="1846"/>
      <c r="BE138" s="1846"/>
      <c r="BF138" s="1847"/>
      <c r="BG138" s="1854"/>
      <c r="BH138" s="1855"/>
      <c r="BI138" s="1855"/>
      <c r="BJ138" s="1856"/>
      <c r="BK138" s="1862"/>
      <c r="BL138" s="1863"/>
      <c r="BM138" s="1864"/>
      <c r="BN138" s="227"/>
      <c r="BO138" s="156"/>
      <c r="BP138" s="1702" t="s">
        <v>2253</v>
      </c>
      <c r="BQ138" s="1702"/>
      <c r="BR138" s="1702"/>
      <c r="BS138" s="1702"/>
      <c r="BT138" s="1702"/>
      <c r="BU138" s="1702"/>
      <c r="BV138" s="1702"/>
      <c r="BW138" s="1703" t="str">
        <f>CONCATENATE(INDEX('LŠZ P'!A$2:AP$2002,W115,11),"                                                                         ",INDEX('LŠZ P'!A$2:AP$2002,W115,24),", ",INDEX('LŠZ P'!A$2:AP$2002,W115,25),"                         ",INDEX('LŠZ P'!A$2:AP$2002,W115,12))</f>
        <v>Miroslav ŠVEC                                                                         Snežienková 6, Komárno                         13.11.1979</v>
      </c>
      <c r="BX138" s="1704"/>
      <c r="BY138" s="1704"/>
      <c r="BZ138" s="1704"/>
      <c r="CA138" s="1704"/>
      <c r="CB138" s="1704"/>
      <c r="CC138" s="1704"/>
      <c r="CD138" s="1704"/>
      <c r="CE138" s="1704"/>
      <c r="CF138" s="1705"/>
      <c r="CG138" s="165"/>
      <c r="CP138" s="166"/>
      <c r="CQ138" s="1683"/>
      <c r="CR138" s="1684"/>
      <c r="CS138" s="1684"/>
      <c r="CT138" s="1684"/>
      <c r="CU138" s="1685"/>
      <c r="CV138" s="1676"/>
      <c r="CW138" s="1677"/>
      <c r="CX138" s="1677"/>
      <c r="CY138" s="1677"/>
      <c r="CZ138" s="1677"/>
      <c r="DA138" s="1678"/>
      <c r="DB138" s="1683"/>
      <c r="DC138" s="1684"/>
      <c r="DD138" s="1684"/>
      <c r="DE138" s="1684"/>
      <c r="DF138" s="1685"/>
      <c r="DI138" s="1683"/>
      <c r="DJ138" s="1684"/>
      <c r="DK138" s="1684"/>
      <c r="DL138" s="1684"/>
      <c r="DM138" s="1685"/>
      <c r="DN138" s="1676"/>
      <c r="DO138" s="1677"/>
      <c r="DP138" s="1677"/>
      <c r="DQ138" s="1677"/>
      <c r="DR138" s="1677"/>
      <c r="DS138" s="1678"/>
      <c r="DT138" s="1683"/>
      <c r="DU138" s="1684"/>
      <c r="DV138" s="1684"/>
      <c r="DW138" s="1684"/>
      <c r="DX138" s="1684"/>
      <c r="DY138" s="1685"/>
      <c r="DZ138" s="170"/>
    </row>
    <row r="139" spans="3:130" ht="4.5" customHeight="1" x14ac:dyDescent="0.2">
      <c r="C139" s="156"/>
      <c r="D139" s="1848"/>
      <c r="E139" s="1849"/>
      <c r="F139" s="1849"/>
      <c r="G139" s="1849"/>
      <c r="H139" s="1849"/>
      <c r="I139" s="1849"/>
      <c r="J139" s="1850"/>
      <c r="K139" s="1848"/>
      <c r="L139" s="1849"/>
      <c r="M139" s="1849"/>
      <c r="N139" s="1850"/>
      <c r="O139" s="1865"/>
      <c r="P139" s="1866"/>
      <c r="Q139" s="1866"/>
      <c r="R139" s="1867"/>
      <c r="S139" s="1865"/>
      <c r="T139" s="1866"/>
      <c r="U139" s="1867"/>
      <c r="V139" s="165"/>
      <c r="W139" s="156"/>
      <c r="X139" s="1702"/>
      <c r="Y139" s="1702"/>
      <c r="Z139" s="1702"/>
      <c r="AA139" s="1702"/>
      <c r="AB139" s="1702"/>
      <c r="AC139" s="1702"/>
      <c r="AD139" s="1702"/>
      <c r="AE139" s="1436"/>
      <c r="AF139" s="1437"/>
      <c r="AG139" s="1437"/>
      <c r="AH139" s="1437"/>
      <c r="AI139" s="1437"/>
      <c r="AJ139" s="1437"/>
      <c r="AK139" s="1437"/>
      <c r="AL139" s="1437"/>
      <c r="AM139" s="1437"/>
      <c r="AN139" s="1438"/>
      <c r="AO139" s="165"/>
      <c r="AP139" s="157"/>
      <c r="AQ139" s="157"/>
      <c r="AR139" s="157"/>
      <c r="AS139" s="157"/>
      <c r="AT139" s="157"/>
      <c r="AU139" s="156"/>
      <c r="AV139" s="1848"/>
      <c r="AW139" s="1849"/>
      <c r="AX139" s="1849"/>
      <c r="AY139" s="1849"/>
      <c r="AZ139" s="1849"/>
      <c r="BA139" s="1849"/>
      <c r="BB139" s="1850"/>
      <c r="BC139" s="1848"/>
      <c r="BD139" s="1849"/>
      <c r="BE139" s="1849"/>
      <c r="BF139" s="1850"/>
      <c r="BG139" s="1857"/>
      <c r="BH139" s="1858"/>
      <c r="BI139" s="1858"/>
      <c r="BJ139" s="1859"/>
      <c r="BK139" s="1865"/>
      <c r="BL139" s="1866"/>
      <c r="BM139" s="1867"/>
      <c r="BN139" s="227"/>
      <c r="BO139" s="156"/>
      <c r="BP139" s="1702"/>
      <c r="BQ139" s="1702"/>
      <c r="BR139" s="1702"/>
      <c r="BS139" s="1702"/>
      <c r="BT139" s="1702"/>
      <c r="BU139" s="1702"/>
      <c r="BV139" s="1702"/>
      <c r="BW139" s="1706"/>
      <c r="BX139" s="1707"/>
      <c r="BY139" s="1707"/>
      <c r="BZ139" s="1707"/>
      <c r="CA139" s="1707"/>
      <c r="CB139" s="1707"/>
      <c r="CC139" s="1707"/>
      <c r="CD139" s="1707"/>
      <c r="CE139" s="1707"/>
      <c r="CF139" s="1708"/>
      <c r="CG139" s="165"/>
      <c r="CP139" s="166"/>
      <c r="CQ139" s="166"/>
      <c r="CU139" s="170"/>
      <c r="CV139" s="166"/>
      <c r="DA139" s="170"/>
      <c r="DF139" s="170"/>
      <c r="DI139" s="166"/>
      <c r="DM139" s="170"/>
      <c r="DT139" s="166"/>
      <c r="DY139" s="170"/>
      <c r="DZ139" s="170"/>
    </row>
    <row r="140" spans="3:130" ht="4.5" customHeight="1" x14ac:dyDescent="0.2">
      <c r="C140" s="156"/>
      <c r="D140" s="1970" t="s">
        <v>626</v>
      </c>
      <c r="E140" s="1971"/>
      <c r="F140" s="1971"/>
      <c r="G140" s="1971"/>
      <c r="H140" s="1971"/>
      <c r="I140" s="1971"/>
      <c r="J140" s="1972"/>
      <c r="K140" s="1979">
        <f>INDEX('LŠZ P'!A$2:AP$2002,W115,29)</f>
        <v>4.92</v>
      </c>
      <c r="L140" s="1980"/>
      <c r="M140" s="1980"/>
      <c r="N140" s="1981"/>
      <c r="O140" s="1892" t="str">
        <f>CONCATENATE(INDEX('LŠZ P'!A$2:AP$2002,W115,31),"/",INDEX('LŠZ P'!A$2:AP$2002,W115,32))</f>
        <v>100/100</v>
      </c>
      <c r="P140" s="1893"/>
      <c r="Q140" s="1893"/>
      <c r="R140" s="1894"/>
      <c r="S140" s="1892" t="str">
        <f>CONCATENATE(INDEX('LŠZ P'!A$2:AP$2002,W115,33),"/",INDEX('LŠZ P'!A$2:AP$2002,W115,34))</f>
        <v>125/145</v>
      </c>
      <c r="T140" s="1893"/>
      <c r="U140" s="1894"/>
      <c r="V140" s="165"/>
      <c r="W140" s="156"/>
      <c r="X140" s="1702" t="s">
        <v>2254</v>
      </c>
      <c r="Y140" s="1702"/>
      <c r="Z140" s="1702"/>
      <c r="AA140" s="1702"/>
      <c r="AB140" s="1702"/>
      <c r="AC140" s="1702"/>
      <c r="AD140" s="1702"/>
      <c r="AE140" s="1436"/>
      <c r="AF140" s="1437"/>
      <c r="AG140" s="1437"/>
      <c r="AH140" s="1437"/>
      <c r="AI140" s="1437"/>
      <c r="AJ140" s="1437"/>
      <c r="AK140" s="1437"/>
      <c r="AL140" s="1437"/>
      <c r="AM140" s="1437"/>
      <c r="AN140" s="1438"/>
      <c r="AO140" s="165"/>
      <c r="AP140" s="157"/>
      <c r="AQ140" s="157"/>
      <c r="AR140" s="157"/>
      <c r="AS140" s="157"/>
      <c r="AT140" s="157"/>
      <c r="AU140" s="156"/>
      <c r="AV140" s="1767" t="s">
        <v>626</v>
      </c>
      <c r="AW140" s="1768"/>
      <c r="AX140" s="1768"/>
      <c r="AY140" s="1768"/>
      <c r="AZ140" s="1768"/>
      <c r="BA140" s="1768"/>
      <c r="BB140" s="1769"/>
      <c r="BC140" s="2077" t="str">
        <f>CONCATENATE(INDEX('LŠZ P'!A$2:AP$2002,W115,30),"+PK")</f>
        <v>26+PK</v>
      </c>
      <c r="BD140" s="2078"/>
      <c r="BE140" s="2078"/>
      <c r="BF140" s="2079"/>
      <c r="BG140" s="1785" t="s">
        <v>1004</v>
      </c>
      <c r="BH140" s="1852"/>
      <c r="BI140" s="1852"/>
      <c r="BJ140" s="1853"/>
      <c r="BK140" s="1785" t="s">
        <v>1004</v>
      </c>
      <c r="BL140" s="1786"/>
      <c r="BM140" s="1787"/>
      <c r="BN140" s="231"/>
      <c r="BO140" s="156"/>
      <c r="BP140" s="1702" t="s">
        <v>2254</v>
      </c>
      <c r="BQ140" s="1702"/>
      <c r="BR140" s="1702"/>
      <c r="BS140" s="1702"/>
      <c r="BT140" s="1702"/>
      <c r="BU140" s="1702"/>
      <c r="BV140" s="1702"/>
      <c r="BW140" s="1706"/>
      <c r="BX140" s="1707"/>
      <c r="BY140" s="1707"/>
      <c r="BZ140" s="1707"/>
      <c r="CA140" s="1707"/>
      <c r="CB140" s="1707"/>
      <c r="CC140" s="1707"/>
      <c r="CD140" s="1707"/>
      <c r="CE140" s="1707"/>
      <c r="CF140" s="1708"/>
      <c r="CG140" s="165"/>
      <c r="CP140" s="166"/>
      <c r="CQ140" s="166"/>
      <c r="CU140" s="170"/>
      <c r="CV140" s="166"/>
      <c r="DA140" s="170"/>
      <c r="DF140" s="170"/>
      <c r="DI140" s="166"/>
      <c r="DM140" s="170"/>
      <c r="DT140" s="166"/>
      <c r="DY140" s="170"/>
      <c r="DZ140" s="170"/>
    </row>
    <row r="141" spans="3:130" ht="4.5" customHeight="1" x14ac:dyDescent="0.2">
      <c r="C141" s="156"/>
      <c r="D141" s="1973"/>
      <c r="E141" s="1974"/>
      <c r="F141" s="1974"/>
      <c r="G141" s="1974"/>
      <c r="H141" s="1974"/>
      <c r="I141" s="1974"/>
      <c r="J141" s="1975"/>
      <c r="K141" s="1982"/>
      <c r="L141" s="1983"/>
      <c r="M141" s="1983"/>
      <c r="N141" s="1984"/>
      <c r="O141" s="1895"/>
      <c r="P141" s="1896"/>
      <c r="Q141" s="1896"/>
      <c r="R141" s="1897"/>
      <c r="S141" s="1895"/>
      <c r="T141" s="1896"/>
      <c r="U141" s="1897"/>
      <c r="V141" s="165"/>
      <c r="W141" s="156"/>
      <c r="X141" s="1702"/>
      <c r="Y141" s="1702"/>
      <c r="Z141" s="1702"/>
      <c r="AA141" s="1702"/>
      <c r="AB141" s="1702"/>
      <c r="AC141" s="1702"/>
      <c r="AD141" s="1702"/>
      <c r="AE141" s="1436"/>
      <c r="AF141" s="1437"/>
      <c r="AG141" s="1437"/>
      <c r="AH141" s="1437"/>
      <c r="AI141" s="1437"/>
      <c r="AJ141" s="1437"/>
      <c r="AK141" s="1437"/>
      <c r="AL141" s="1437"/>
      <c r="AM141" s="1437"/>
      <c r="AN141" s="1438"/>
      <c r="AO141" s="165"/>
      <c r="AP141" s="157"/>
      <c r="AQ141" s="157"/>
      <c r="AR141" s="157"/>
      <c r="AS141" s="157"/>
      <c r="AT141" s="157"/>
      <c r="AU141" s="156"/>
      <c r="AV141" s="1770"/>
      <c r="AW141" s="1771"/>
      <c r="AX141" s="1771"/>
      <c r="AY141" s="1771"/>
      <c r="AZ141" s="1771"/>
      <c r="BA141" s="1771"/>
      <c r="BB141" s="1772"/>
      <c r="BC141" s="2080"/>
      <c r="BD141" s="2081"/>
      <c r="BE141" s="2081"/>
      <c r="BF141" s="2082"/>
      <c r="BG141" s="1854"/>
      <c r="BH141" s="1855"/>
      <c r="BI141" s="1855"/>
      <c r="BJ141" s="1856"/>
      <c r="BK141" s="1788"/>
      <c r="BL141" s="1789"/>
      <c r="BM141" s="1790"/>
      <c r="BN141" s="231"/>
      <c r="BO141" s="156"/>
      <c r="BP141" s="1702"/>
      <c r="BQ141" s="1702"/>
      <c r="BR141" s="1702"/>
      <c r="BS141" s="1702"/>
      <c r="BT141" s="1702"/>
      <c r="BU141" s="1702"/>
      <c r="BV141" s="1702"/>
      <c r="BW141" s="1706"/>
      <c r="BX141" s="1707"/>
      <c r="BY141" s="1707"/>
      <c r="BZ141" s="1707"/>
      <c r="CA141" s="1707"/>
      <c r="CB141" s="1707"/>
      <c r="CC141" s="1707"/>
      <c r="CD141" s="1707"/>
      <c r="CE141" s="1707"/>
      <c r="CF141" s="1708"/>
      <c r="CG141" s="165"/>
      <c r="CP141" s="166"/>
      <c r="CQ141" s="166"/>
      <c r="CU141" s="170"/>
      <c r="CV141" s="166"/>
      <c r="DA141" s="170"/>
      <c r="DF141" s="170"/>
      <c r="DI141" s="166"/>
      <c r="DM141" s="170"/>
      <c r="DT141" s="166"/>
      <c r="DY141" s="170"/>
      <c r="DZ141" s="170"/>
    </row>
    <row r="142" spans="3:130" ht="4.5" customHeight="1" x14ac:dyDescent="0.2">
      <c r="C142" s="156"/>
      <c r="D142" s="1976"/>
      <c r="E142" s="1977"/>
      <c r="F142" s="1977"/>
      <c r="G142" s="1977"/>
      <c r="H142" s="1977"/>
      <c r="I142" s="1977"/>
      <c r="J142" s="1978"/>
      <c r="K142" s="1985"/>
      <c r="L142" s="1986"/>
      <c r="M142" s="1986"/>
      <c r="N142" s="1987"/>
      <c r="O142" s="1898"/>
      <c r="P142" s="1899"/>
      <c r="Q142" s="1899"/>
      <c r="R142" s="1900"/>
      <c r="S142" s="1898"/>
      <c r="T142" s="1899"/>
      <c r="U142" s="1900"/>
      <c r="V142" s="165"/>
      <c r="W142" s="156"/>
      <c r="X142" s="189"/>
      <c r="Y142" s="189"/>
      <c r="Z142" s="189"/>
      <c r="AA142" s="189"/>
      <c r="AB142" s="189"/>
      <c r="AC142" s="189"/>
      <c r="AD142" s="189"/>
      <c r="AE142" s="1436"/>
      <c r="AF142" s="1437"/>
      <c r="AG142" s="1437"/>
      <c r="AH142" s="1437"/>
      <c r="AI142" s="1437"/>
      <c r="AJ142" s="1437"/>
      <c r="AK142" s="1437"/>
      <c r="AL142" s="1437"/>
      <c r="AM142" s="1437"/>
      <c r="AN142" s="1438"/>
      <c r="AO142" s="165"/>
      <c r="AP142" s="157"/>
      <c r="AQ142" s="157"/>
      <c r="AR142" s="157"/>
      <c r="AS142" s="157"/>
      <c r="AT142" s="157"/>
      <c r="AU142" s="156"/>
      <c r="AV142" s="1773"/>
      <c r="AW142" s="1774"/>
      <c r="AX142" s="1774"/>
      <c r="AY142" s="1774"/>
      <c r="AZ142" s="1774"/>
      <c r="BA142" s="1774"/>
      <c r="BB142" s="1775"/>
      <c r="BC142" s="2083"/>
      <c r="BD142" s="2084"/>
      <c r="BE142" s="2084"/>
      <c r="BF142" s="2085"/>
      <c r="BG142" s="1857"/>
      <c r="BH142" s="1858"/>
      <c r="BI142" s="1858"/>
      <c r="BJ142" s="1859"/>
      <c r="BK142" s="1791"/>
      <c r="BL142" s="1792"/>
      <c r="BM142" s="1793"/>
      <c r="BN142" s="231"/>
      <c r="BO142" s="156"/>
      <c r="BP142" s="189"/>
      <c r="BQ142" s="189"/>
      <c r="BR142" s="189"/>
      <c r="BS142" s="189"/>
      <c r="BT142" s="189"/>
      <c r="BU142" s="189"/>
      <c r="BV142" s="189"/>
      <c r="BW142" s="1706"/>
      <c r="BX142" s="1707"/>
      <c r="BY142" s="1707"/>
      <c r="BZ142" s="1707"/>
      <c r="CA142" s="1707"/>
      <c r="CB142" s="1707"/>
      <c r="CC142" s="1707"/>
      <c r="CD142" s="1707"/>
      <c r="CE142" s="1707"/>
      <c r="CF142" s="1708"/>
      <c r="CG142" s="165"/>
      <c r="CP142" s="166"/>
      <c r="CQ142" s="166"/>
      <c r="CU142" s="170"/>
      <c r="CV142" s="166"/>
      <c r="DA142" s="170"/>
      <c r="DF142" s="170"/>
      <c r="DI142" s="166"/>
      <c r="DM142" s="170"/>
      <c r="DT142" s="166"/>
      <c r="DY142" s="170"/>
      <c r="DZ142" s="170"/>
    </row>
    <row r="143" spans="3:130" ht="3" customHeight="1" x14ac:dyDescent="0.2">
      <c r="C143" s="156"/>
      <c r="D143" s="1216" t="s">
        <v>5785</v>
      </c>
      <c r="E143" s="1938"/>
      <c r="F143" s="1938"/>
      <c r="G143" s="1938"/>
      <c r="H143" s="1938"/>
      <c r="I143" s="1938"/>
      <c r="J143" s="1217"/>
      <c r="K143" s="1910" t="s">
        <v>5419</v>
      </c>
      <c r="L143" s="1941"/>
      <c r="M143" s="1941"/>
      <c r="N143" s="1942"/>
      <c r="O143" s="1910" t="s">
        <v>5420</v>
      </c>
      <c r="P143" s="1941"/>
      <c r="Q143" s="1941"/>
      <c r="R143" s="1942"/>
      <c r="S143" s="1910" t="s">
        <v>5421</v>
      </c>
      <c r="T143" s="1941"/>
      <c r="U143" s="1942"/>
      <c r="V143" s="165"/>
      <c r="W143" s="156"/>
      <c r="X143" s="1702" t="s">
        <v>2256</v>
      </c>
      <c r="Y143" s="1702"/>
      <c r="Z143" s="1702"/>
      <c r="AA143" s="1702"/>
      <c r="AB143" s="1702"/>
      <c r="AC143" s="1702"/>
      <c r="AD143" s="1702"/>
      <c r="AE143" s="1436"/>
      <c r="AF143" s="1437"/>
      <c r="AG143" s="1437"/>
      <c r="AH143" s="1437"/>
      <c r="AI143" s="1437"/>
      <c r="AJ143" s="1437"/>
      <c r="AK143" s="1437"/>
      <c r="AL143" s="1437"/>
      <c r="AM143" s="1437"/>
      <c r="AN143" s="1438"/>
      <c r="AO143" s="165"/>
      <c r="AP143" s="157"/>
      <c r="AQ143" s="157"/>
      <c r="AR143" s="157"/>
      <c r="AS143" s="157"/>
      <c r="AT143" s="157"/>
      <c r="AU143" s="156"/>
      <c r="AV143" s="1794" t="s">
        <v>5785</v>
      </c>
      <c r="AW143" s="1795"/>
      <c r="AX143" s="1795"/>
      <c r="AY143" s="1795"/>
      <c r="AZ143" s="1795"/>
      <c r="BA143" s="1795"/>
      <c r="BB143" s="1796"/>
      <c r="BC143" s="1740" t="s">
        <v>5419</v>
      </c>
      <c r="BD143" s="1803"/>
      <c r="BE143" s="1803"/>
      <c r="BF143" s="1804"/>
      <c r="BG143" s="1740" t="s">
        <v>5420</v>
      </c>
      <c r="BH143" s="1755"/>
      <c r="BI143" s="1755"/>
      <c r="BJ143" s="1756"/>
      <c r="BK143" s="1740" t="s">
        <v>5421</v>
      </c>
      <c r="BL143" s="1803"/>
      <c r="BM143" s="1804"/>
      <c r="BN143" s="232"/>
      <c r="BO143" s="156"/>
      <c r="BP143" s="1702" t="s">
        <v>2256</v>
      </c>
      <c r="BQ143" s="1702"/>
      <c r="BR143" s="1702"/>
      <c r="BS143" s="1702"/>
      <c r="BT143" s="1702"/>
      <c r="BU143" s="1702"/>
      <c r="BV143" s="1702"/>
      <c r="BW143" s="1706"/>
      <c r="BX143" s="1707"/>
      <c r="BY143" s="1707"/>
      <c r="BZ143" s="1707"/>
      <c r="CA143" s="1707"/>
      <c r="CB143" s="1707"/>
      <c r="CC143" s="1707"/>
      <c r="CD143" s="1707"/>
      <c r="CE143" s="1707"/>
      <c r="CF143" s="1708"/>
      <c r="CG143" s="165"/>
      <c r="CP143" s="166"/>
      <c r="CQ143" s="166"/>
      <c r="CU143" s="170"/>
      <c r="CV143" s="166"/>
      <c r="DA143" s="170"/>
      <c r="DF143" s="170"/>
      <c r="DI143" s="166"/>
      <c r="DM143" s="170"/>
      <c r="DT143" s="166"/>
      <c r="DY143" s="170"/>
      <c r="DZ143" s="170"/>
    </row>
    <row r="144" spans="3:130" ht="4.5" customHeight="1" x14ac:dyDescent="0.2">
      <c r="C144" s="156"/>
      <c r="D144" s="1218"/>
      <c r="E144" s="1939"/>
      <c r="F144" s="1939"/>
      <c r="G144" s="1939"/>
      <c r="H144" s="1939"/>
      <c r="I144" s="1939"/>
      <c r="J144" s="1219"/>
      <c r="K144" s="1943"/>
      <c r="L144" s="1944"/>
      <c r="M144" s="1944"/>
      <c r="N144" s="1945"/>
      <c r="O144" s="1943"/>
      <c r="P144" s="1944"/>
      <c r="Q144" s="1944"/>
      <c r="R144" s="1945"/>
      <c r="S144" s="1943"/>
      <c r="T144" s="1944"/>
      <c r="U144" s="1945"/>
      <c r="V144" s="165"/>
      <c r="W144" s="156"/>
      <c r="X144" s="1702"/>
      <c r="Y144" s="1702"/>
      <c r="Z144" s="1702"/>
      <c r="AA144" s="1702"/>
      <c r="AB144" s="1702"/>
      <c r="AC144" s="1702"/>
      <c r="AD144" s="1702"/>
      <c r="AE144" s="1436"/>
      <c r="AF144" s="1437"/>
      <c r="AG144" s="1437"/>
      <c r="AH144" s="1437"/>
      <c r="AI144" s="1437"/>
      <c r="AJ144" s="1437"/>
      <c r="AK144" s="1437"/>
      <c r="AL144" s="1437"/>
      <c r="AM144" s="1437"/>
      <c r="AN144" s="1438"/>
      <c r="AO144" s="165"/>
      <c r="AP144" s="157"/>
      <c r="AQ144" s="157"/>
      <c r="AR144" s="157"/>
      <c r="AS144" s="157"/>
      <c r="AT144" s="157"/>
      <c r="AU144" s="156"/>
      <c r="AV144" s="1797"/>
      <c r="AW144" s="1798"/>
      <c r="AX144" s="1798"/>
      <c r="AY144" s="1798"/>
      <c r="AZ144" s="1798"/>
      <c r="BA144" s="1798"/>
      <c r="BB144" s="1799"/>
      <c r="BC144" s="1805"/>
      <c r="BD144" s="1806"/>
      <c r="BE144" s="1806"/>
      <c r="BF144" s="1807"/>
      <c r="BG144" s="1757"/>
      <c r="BH144" s="1758"/>
      <c r="BI144" s="1758"/>
      <c r="BJ144" s="1759"/>
      <c r="BK144" s="1805"/>
      <c r="BL144" s="1806"/>
      <c r="BM144" s="1807"/>
      <c r="BN144" s="232"/>
      <c r="BO144" s="156"/>
      <c r="BP144" s="1702"/>
      <c r="BQ144" s="1702"/>
      <c r="BR144" s="1702"/>
      <c r="BS144" s="1702"/>
      <c r="BT144" s="1702"/>
      <c r="BU144" s="1702"/>
      <c r="BV144" s="1702"/>
      <c r="BW144" s="1706"/>
      <c r="BX144" s="1707"/>
      <c r="BY144" s="1707"/>
      <c r="BZ144" s="1707"/>
      <c r="CA144" s="1707"/>
      <c r="CB144" s="1707"/>
      <c r="CC144" s="1707"/>
      <c r="CD144" s="1707"/>
      <c r="CE144" s="1707"/>
      <c r="CF144" s="1708"/>
      <c r="CG144" s="165"/>
      <c r="CP144" s="166"/>
      <c r="CQ144" s="166"/>
      <c r="CU144" s="170"/>
      <c r="CV144" s="166"/>
      <c r="DA144" s="170"/>
      <c r="DF144" s="170"/>
      <c r="DI144" s="166"/>
      <c r="DM144" s="170"/>
      <c r="DT144" s="166"/>
      <c r="DY144" s="170"/>
      <c r="DZ144" s="170"/>
    </row>
    <row r="145" spans="3:130" ht="4.5" customHeight="1" x14ac:dyDescent="0.2">
      <c r="C145" s="156"/>
      <c r="D145" s="1220"/>
      <c r="E145" s="1940"/>
      <c r="F145" s="1940"/>
      <c r="G145" s="1940"/>
      <c r="H145" s="1940"/>
      <c r="I145" s="1940"/>
      <c r="J145" s="1221"/>
      <c r="K145" s="1946"/>
      <c r="L145" s="1947"/>
      <c r="M145" s="1947"/>
      <c r="N145" s="1948"/>
      <c r="O145" s="1946"/>
      <c r="P145" s="1947"/>
      <c r="Q145" s="1947"/>
      <c r="R145" s="1948"/>
      <c r="S145" s="1946"/>
      <c r="T145" s="1947"/>
      <c r="U145" s="1948"/>
      <c r="V145" s="165"/>
      <c r="W145" s="156"/>
      <c r="X145" s="1702" t="s">
        <v>2257</v>
      </c>
      <c r="Y145" s="1702"/>
      <c r="Z145" s="1702"/>
      <c r="AA145" s="1702"/>
      <c r="AB145" s="1702"/>
      <c r="AC145" s="1702"/>
      <c r="AD145" s="1702"/>
      <c r="AE145" s="1436"/>
      <c r="AF145" s="1437"/>
      <c r="AG145" s="1437"/>
      <c r="AH145" s="1437"/>
      <c r="AI145" s="1437"/>
      <c r="AJ145" s="1437"/>
      <c r="AK145" s="1437"/>
      <c r="AL145" s="1437"/>
      <c r="AM145" s="1437"/>
      <c r="AN145" s="1438"/>
      <c r="AO145" s="165"/>
      <c r="AP145" s="157"/>
      <c r="AQ145" s="157"/>
      <c r="AR145" s="157"/>
      <c r="AS145" s="157"/>
      <c r="AT145" s="157"/>
      <c r="AU145" s="156"/>
      <c r="AV145" s="1800"/>
      <c r="AW145" s="1801"/>
      <c r="AX145" s="1801"/>
      <c r="AY145" s="1801"/>
      <c r="AZ145" s="1801"/>
      <c r="BA145" s="1801"/>
      <c r="BB145" s="1802"/>
      <c r="BC145" s="1808"/>
      <c r="BD145" s="1809"/>
      <c r="BE145" s="1809"/>
      <c r="BF145" s="1810"/>
      <c r="BG145" s="1760"/>
      <c r="BH145" s="1761"/>
      <c r="BI145" s="1761"/>
      <c r="BJ145" s="1762"/>
      <c r="BK145" s="1808"/>
      <c r="BL145" s="1809"/>
      <c r="BM145" s="1810"/>
      <c r="BN145" s="232"/>
      <c r="BO145" s="156"/>
      <c r="BP145" s="1702" t="s">
        <v>2257</v>
      </c>
      <c r="BQ145" s="1702"/>
      <c r="BR145" s="1702"/>
      <c r="BS145" s="1702"/>
      <c r="BT145" s="1702"/>
      <c r="BU145" s="1702"/>
      <c r="BV145" s="1702"/>
      <c r="BW145" s="1706"/>
      <c r="BX145" s="1707"/>
      <c r="BY145" s="1707"/>
      <c r="BZ145" s="1707"/>
      <c r="CA145" s="1707"/>
      <c r="CB145" s="1707"/>
      <c r="CC145" s="1707"/>
      <c r="CD145" s="1707"/>
      <c r="CE145" s="1707"/>
      <c r="CF145" s="1708"/>
      <c r="CG145" s="165"/>
      <c r="CP145" s="166"/>
      <c r="CQ145" s="166"/>
      <c r="CU145" s="170"/>
      <c r="CV145" s="166"/>
      <c r="DA145" s="170"/>
      <c r="DF145" s="170"/>
      <c r="DI145" s="166"/>
      <c r="DM145" s="170"/>
      <c r="DT145" s="166"/>
      <c r="DY145" s="170"/>
      <c r="DZ145" s="170"/>
    </row>
    <row r="146" spans="3:130" ht="4.5" customHeight="1" x14ac:dyDescent="0.2">
      <c r="C146" s="156"/>
      <c r="D146" s="1514" t="s">
        <v>5786</v>
      </c>
      <c r="E146" s="1515"/>
      <c r="F146" s="1515"/>
      <c r="G146" s="1515"/>
      <c r="H146" s="1515"/>
      <c r="I146" s="1515"/>
      <c r="J146" s="1516"/>
      <c r="K146" s="1920">
        <f>INDEX('LŠZ P'!A$2:AP$2002,W115,35)</f>
        <v>29</v>
      </c>
      <c r="L146" s="1921"/>
      <c r="M146" s="1921"/>
      <c r="N146" s="1922"/>
      <c r="O146" s="1920" t="str">
        <f>INDEX('LŠZ P'!A$2:AP$2002,W115,36)</f>
        <v>44-71</v>
      </c>
      <c r="P146" s="1921"/>
      <c r="Q146" s="1921"/>
      <c r="R146" s="1922"/>
      <c r="S146" s="1920">
        <f>INDEX('LŠZ P'!A$2:AP$2002,W115,37)</f>
        <v>80</v>
      </c>
      <c r="T146" s="1921"/>
      <c r="U146" s="1922"/>
      <c r="V146" s="165"/>
      <c r="W146" s="156"/>
      <c r="X146" s="1702"/>
      <c r="Y146" s="1702"/>
      <c r="Z146" s="1702"/>
      <c r="AA146" s="1702"/>
      <c r="AB146" s="1702"/>
      <c r="AC146" s="1702"/>
      <c r="AD146" s="1702"/>
      <c r="AE146" s="1436"/>
      <c r="AF146" s="1437"/>
      <c r="AG146" s="1437"/>
      <c r="AH146" s="1437"/>
      <c r="AI146" s="1437"/>
      <c r="AJ146" s="1437"/>
      <c r="AK146" s="1437"/>
      <c r="AL146" s="1437"/>
      <c r="AM146" s="1437"/>
      <c r="AN146" s="1438"/>
      <c r="AO146" s="165"/>
      <c r="AP146" s="199"/>
      <c r="AQ146" s="199"/>
      <c r="AR146" s="199"/>
      <c r="AS146" s="199"/>
      <c r="AU146" s="156"/>
      <c r="AV146" s="1712" t="s">
        <v>5786</v>
      </c>
      <c r="AW146" s="1713"/>
      <c r="AX146" s="1713"/>
      <c r="AY146" s="1713"/>
      <c r="AZ146" s="1713"/>
      <c r="BA146" s="1713"/>
      <c r="BB146" s="1714"/>
      <c r="BC146" s="1721" t="s">
        <v>1004</v>
      </c>
      <c r="BD146" s="1722"/>
      <c r="BE146" s="1722"/>
      <c r="BF146" s="1723"/>
      <c r="BG146" s="1721" t="s">
        <v>1004</v>
      </c>
      <c r="BH146" s="1755"/>
      <c r="BI146" s="1755"/>
      <c r="BJ146" s="1756"/>
      <c r="BK146" s="1721" t="s">
        <v>1004</v>
      </c>
      <c r="BL146" s="1722"/>
      <c r="BM146" s="1723"/>
      <c r="BN146" s="233"/>
      <c r="BO146" s="156"/>
      <c r="BP146" s="1702"/>
      <c r="BQ146" s="1702"/>
      <c r="BR146" s="1702"/>
      <c r="BS146" s="1702"/>
      <c r="BT146" s="1702"/>
      <c r="BU146" s="1702"/>
      <c r="BV146" s="1702"/>
      <c r="BW146" s="1706"/>
      <c r="BX146" s="1707"/>
      <c r="BY146" s="1707"/>
      <c r="BZ146" s="1707"/>
      <c r="CA146" s="1707"/>
      <c r="CB146" s="1707"/>
      <c r="CC146" s="1707"/>
      <c r="CD146" s="1707"/>
      <c r="CE146" s="1707"/>
      <c r="CF146" s="1708"/>
      <c r="CG146" s="165"/>
      <c r="CP146" s="166"/>
      <c r="CQ146" s="166"/>
      <c r="CU146" s="170"/>
      <c r="CV146" s="166"/>
      <c r="DA146" s="170"/>
      <c r="DF146" s="170"/>
      <c r="DI146" s="166"/>
      <c r="DM146" s="170"/>
      <c r="DT146" s="166"/>
      <c r="DY146" s="170"/>
      <c r="DZ146" s="170"/>
    </row>
    <row r="147" spans="3:130" ht="3" customHeight="1" x14ac:dyDescent="0.2">
      <c r="C147" s="156"/>
      <c r="D147" s="1517"/>
      <c r="E147" s="1518"/>
      <c r="F147" s="1518"/>
      <c r="G147" s="1518"/>
      <c r="H147" s="1518"/>
      <c r="I147" s="1518"/>
      <c r="J147" s="1519"/>
      <c r="K147" s="1923"/>
      <c r="L147" s="1924"/>
      <c r="M147" s="1924"/>
      <c r="N147" s="1925"/>
      <c r="O147" s="1923"/>
      <c r="P147" s="1924"/>
      <c r="Q147" s="1924"/>
      <c r="R147" s="1925"/>
      <c r="S147" s="1923"/>
      <c r="T147" s="1924"/>
      <c r="U147" s="1925"/>
      <c r="V147" s="165"/>
      <c r="W147" s="156"/>
      <c r="X147" s="206"/>
      <c r="Y147" s="189"/>
      <c r="Z147" s="189"/>
      <c r="AA147" s="189"/>
      <c r="AB147" s="189"/>
      <c r="AC147" s="189"/>
      <c r="AD147" s="189"/>
      <c r="AE147" s="1439"/>
      <c r="AF147" s="1440"/>
      <c r="AG147" s="1440"/>
      <c r="AH147" s="1440"/>
      <c r="AI147" s="1440"/>
      <c r="AJ147" s="1440"/>
      <c r="AK147" s="1440"/>
      <c r="AL147" s="1440"/>
      <c r="AM147" s="1440"/>
      <c r="AN147" s="1441"/>
      <c r="AO147" s="165"/>
      <c r="AP147" s="240"/>
      <c r="AQ147" s="240"/>
      <c r="AR147" s="240"/>
      <c r="AS147" s="240"/>
      <c r="AT147" s="240"/>
      <c r="AU147" s="156"/>
      <c r="AV147" s="1715"/>
      <c r="AW147" s="1716"/>
      <c r="AX147" s="1716"/>
      <c r="AY147" s="1716"/>
      <c r="AZ147" s="1716"/>
      <c r="BA147" s="1716"/>
      <c r="BB147" s="1717"/>
      <c r="BC147" s="1724"/>
      <c r="BD147" s="1725"/>
      <c r="BE147" s="1725"/>
      <c r="BF147" s="1726"/>
      <c r="BG147" s="1757"/>
      <c r="BH147" s="1758"/>
      <c r="BI147" s="1758"/>
      <c r="BJ147" s="1759"/>
      <c r="BK147" s="1724"/>
      <c r="BL147" s="1725"/>
      <c r="BM147" s="1726"/>
      <c r="BN147" s="233"/>
      <c r="BO147" s="156"/>
      <c r="BP147" s="206"/>
      <c r="BQ147" s="189"/>
      <c r="BR147" s="189"/>
      <c r="BS147" s="189"/>
      <c r="BT147" s="189"/>
      <c r="BU147" s="189"/>
      <c r="BV147" s="189"/>
      <c r="BW147" s="1709"/>
      <c r="BX147" s="1710"/>
      <c r="BY147" s="1710"/>
      <c r="BZ147" s="1710"/>
      <c r="CA147" s="1710"/>
      <c r="CB147" s="1710"/>
      <c r="CC147" s="1710"/>
      <c r="CD147" s="1710"/>
      <c r="CE147" s="1710"/>
      <c r="CF147" s="1711"/>
      <c r="CG147" s="165"/>
      <c r="CP147" s="166"/>
      <c r="CQ147" s="166"/>
      <c r="CU147" s="170"/>
      <c r="CV147" s="166"/>
      <c r="DA147" s="170"/>
      <c r="DF147" s="170"/>
      <c r="DI147" s="166"/>
      <c r="DM147" s="170"/>
      <c r="DT147" s="166"/>
      <c r="DY147" s="170"/>
      <c r="DZ147" s="170"/>
    </row>
    <row r="148" spans="3:130" ht="4.5" customHeight="1" x14ac:dyDescent="0.2">
      <c r="C148" s="156"/>
      <c r="D148" s="1520"/>
      <c r="E148" s="1521"/>
      <c r="F148" s="1521"/>
      <c r="G148" s="1521"/>
      <c r="H148" s="1521"/>
      <c r="I148" s="1521"/>
      <c r="J148" s="1522"/>
      <c r="K148" s="1926"/>
      <c r="L148" s="1927"/>
      <c r="M148" s="1927"/>
      <c r="N148" s="1928"/>
      <c r="O148" s="1926"/>
      <c r="P148" s="1927"/>
      <c r="Q148" s="1927"/>
      <c r="R148" s="1928"/>
      <c r="S148" s="1926"/>
      <c r="T148" s="1927"/>
      <c r="U148" s="1928"/>
      <c r="V148" s="165"/>
      <c r="W148" s="156"/>
      <c r="X148" s="1702" t="s">
        <v>627</v>
      </c>
      <c r="Y148" s="1702"/>
      <c r="Z148" s="1702"/>
      <c r="AA148" s="1702"/>
      <c r="AB148" s="1702"/>
      <c r="AC148" s="1702"/>
      <c r="AD148" s="1730"/>
      <c r="AE148" s="1693">
        <f>INDEX('LŠZ P'!A$2:AP$2002,W115,13)</f>
        <v>43581</v>
      </c>
      <c r="AF148" s="1694"/>
      <c r="AG148" s="1694"/>
      <c r="AH148" s="1694"/>
      <c r="AI148" s="1694"/>
      <c r="AJ148" s="1694"/>
      <c r="AK148" s="1694"/>
      <c r="AL148" s="1694"/>
      <c r="AM148" s="1694"/>
      <c r="AN148" s="1695"/>
      <c r="AO148" s="165"/>
      <c r="AP148" s="240"/>
      <c r="AQ148" s="240"/>
      <c r="AR148" s="240"/>
      <c r="AS148" s="240"/>
      <c r="AT148" s="240"/>
      <c r="AU148" s="156"/>
      <c r="AV148" s="1718"/>
      <c r="AW148" s="1719"/>
      <c r="AX148" s="1719"/>
      <c r="AY148" s="1719"/>
      <c r="AZ148" s="1719"/>
      <c r="BA148" s="1719"/>
      <c r="BB148" s="1720"/>
      <c r="BC148" s="1727"/>
      <c r="BD148" s="1728"/>
      <c r="BE148" s="1728"/>
      <c r="BF148" s="1729"/>
      <c r="BG148" s="1760"/>
      <c r="BH148" s="1761"/>
      <c r="BI148" s="1761"/>
      <c r="BJ148" s="1762"/>
      <c r="BK148" s="1727"/>
      <c r="BL148" s="1728"/>
      <c r="BM148" s="1729"/>
      <c r="BN148" s="233"/>
      <c r="BO148" s="156"/>
      <c r="BP148" s="1702" t="s">
        <v>627</v>
      </c>
      <c r="BQ148" s="1702"/>
      <c r="BR148" s="1702"/>
      <c r="BS148" s="1702"/>
      <c r="BT148" s="1702"/>
      <c r="BU148" s="1702"/>
      <c r="BV148" s="1730"/>
      <c r="BW148" s="1693">
        <f>INDEX('LŠZ P'!A$2:AP$2002,W115,39)</f>
        <v>43581</v>
      </c>
      <c r="BX148" s="1694"/>
      <c r="BY148" s="1694"/>
      <c r="BZ148" s="1694"/>
      <c r="CA148" s="1694"/>
      <c r="CB148" s="1694"/>
      <c r="CC148" s="1694"/>
      <c r="CD148" s="1694"/>
      <c r="CE148" s="1694"/>
      <c r="CF148" s="1695"/>
      <c r="CG148" s="165"/>
      <c r="CP148" s="166"/>
      <c r="CQ148" s="166"/>
      <c r="CU148" s="170"/>
      <c r="CV148" s="166"/>
      <c r="DA148" s="170"/>
      <c r="DF148" s="170"/>
      <c r="DI148" s="166"/>
      <c r="DM148" s="170"/>
      <c r="DT148" s="166"/>
      <c r="DY148" s="170"/>
      <c r="DZ148" s="170"/>
    </row>
    <row r="149" spans="3:130" ht="4.5" customHeight="1" x14ac:dyDescent="0.2">
      <c r="C149" s="156"/>
      <c r="D149" s="1901" t="s">
        <v>630</v>
      </c>
      <c r="E149" s="1902"/>
      <c r="F149" s="1902"/>
      <c r="G149" s="1903"/>
      <c r="H149" s="1910">
        <f>INDEX('LŠZ P'!A$2:AP$2002,W115,18)</f>
        <v>2019</v>
      </c>
      <c r="I149" s="1911"/>
      <c r="J149" s="1910" t="s">
        <v>631</v>
      </c>
      <c r="K149" s="1911"/>
      <c r="L149" s="1504">
        <f>INDEX('LŠZ P'!A$2:AP$2002,W115,7)</f>
        <v>0</v>
      </c>
      <c r="M149" s="1505"/>
      <c r="N149" s="1505"/>
      <c r="O149" s="1505"/>
      <c r="P149" s="1505"/>
      <c r="Q149" s="1505"/>
      <c r="R149" s="1506"/>
      <c r="S149" s="1916" t="str">
        <f>INDEX('LŠZ P'!A$2:AP$2002,W115,15)</f>
        <v>P</v>
      </c>
      <c r="T149" s="1917"/>
      <c r="U149" s="1911"/>
      <c r="V149" s="165"/>
      <c r="W149" s="156"/>
      <c r="X149" s="1702"/>
      <c r="Y149" s="1702"/>
      <c r="Z149" s="1702"/>
      <c r="AA149" s="1702"/>
      <c r="AB149" s="1702"/>
      <c r="AC149" s="1702"/>
      <c r="AD149" s="1730"/>
      <c r="AE149" s="1696"/>
      <c r="AF149" s="1697"/>
      <c r="AG149" s="1697"/>
      <c r="AH149" s="1697"/>
      <c r="AI149" s="1697"/>
      <c r="AJ149" s="1697"/>
      <c r="AK149" s="1697"/>
      <c r="AL149" s="1697"/>
      <c r="AM149" s="1697"/>
      <c r="AN149" s="1698"/>
      <c r="AO149" s="165"/>
      <c r="AP149" s="240"/>
      <c r="AQ149" s="240"/>
      <c r="AR149" s="240"/>
      <c r="AS149" s="240"/>
      <c r="AT149" s="240"/>
      <c r="AU149" s="156"/>
      <c r="AV149" s="1731" t="s">
        <v>630</v>
      </c>
      <c r="AW149" s="1732"/>
      <c r="AX149" s="1732"/>
      <c r="AY149" s="1733"/>
      <c r="AZ149" s="1740">
        <f>INDEX('LŠZ P'!A$2:AP$2002,W115,40)</f>
        <v>2019</v>
      </c>
      <c r="BA149" s="1741"/>
      <c r="BB149" s="1740" t="s">
        <v>631</v>
      </c>
      <c r="BC149" s="1741"/>
      <c r="BD149" s="1746" t="str">
        <f>INDEX('LŠZ P'!A$2:AP$2002,W115,8)</f>
        <v>429</v>
      </c>
      <c r="BE149" s="1747"/>
      <c r="BF149" s="1747"/>
      <c r="BG149" s="1747"/>
      <c r="BH149" s="1747"/>
      <c r="BI149" s="1747"/>
      <c r="BJ149" s="1748"/>
      <c r="BK149" s="1763" t="str">
        <f>INDEX('LŠZ P'!A$2:AP$2002,W115,41)</f>
        <v>P</v>
      </c>
      <c r="BL149" s="1764"/>
      <c r="BM149" s="1741"/>
      <c r="BN149" s="234"/>
      <c r="BO149" s="156"/>
      <c r="BP149" s="1702"/>
      <c r="BQ149" s="1702"/>
      <c r="BR149" s="1702"/>
      <c r="BS149" s="1702"/>
      <c r="BT149" s="1702"/>
      <c r="BU149" s="1702"/>
      <c r="BV149" s="1730"/>
      <c r="BW149" s="1696"/>
      <c r="BX149" s="1697"/>
      <c r="BY149" s="1697"/>
      <c r="BZ149" s="1697"/>
      <c r="CA149" s="1697"/>
      <c r="CB149" s="1697"/>
      <c r="CC149" s="1697"/>
      <c r="CD149" s="1697"/>
      <c r="CE149" s="1697"/>
      <c r="CF149" s="1698"/>
      <c r="CG149" s="165"/>
      <c r="CP149" s="166"/>
      <c r="CQ149" s="166"/>
      <c r="CU149" s="170"/>
      <c r="CV149" s="166"/>
      <c r="DA149" s="170"/>
      <c r="DF149" s="170"/>
      <c r="DI149" s="166"/>
      <c r="DM149" s="170"/>
      <c r="DT149" s="166"/>
      <c r="DY149" s="170"/>
      <c r="DZ149" s="170"/>
    </row>
    <row r="150" spans="3:130" ht="4.5" customHeight="1" x14ac:dyDescent="0.2">
      <c r="C150" s="156"/>
      <c r="D150" s="1904"/>
      <c r="E150" s="1905"/>
      <c r="F150" s="1905"/>
      <c r="G150" s="1906"/>
      <c r="H150" s="1912"/>
      <c r="I150" s="1913"/>
      <c r="J150" s="1912"/>
      <c r="K150" s="1913"/>
      <c r="L150" s="1507"/>
      <c r="M150" s="1508"/>
      <c r="N150" s="1508"/>
      <c r="O150" s="1508"/>
      <c r="P150" s="1508"/>
      <c r="Q150" s="1508"/>
      <c r="R150" s="1509"/>
      <c r="S150" s="1912"/>
      <c r="T150" s="1918"/>
      <c r="U150" s="1913"/>
      <c r="V150" s="165"/>
      <c r="W150" s="156"/>
      <c r="X150" s="1702" t="s">
        <v>628</v>
      </c>
      <c r="Y150" s="1702"/>
      <c r="Z150" s="1702"/>
      <c r="AA150" s="1702"/>
      <c r="AB150" s="1702"/>
      <c r="AC150" s="1702"/>
      <c r="AD150" s="1702"/>
      <c r="AE150" s="1696"/>
      <c r="AF150" s="1697"/>
      <c r="AG150" s="1697"/>
      <c r="AH150" s="1697"/>
      <c r="AI150" s="1697"/>
      <c r="AJ150" s="1697"/>
      <c r="AK150" s="1697"/>
      <c r="AL150" s="1697"/>
      <c r="AM150" s="1697"/>
      <c r="AN150" s="1698"/>
      <c r="AO150" s="165"/>
      <c r="AP150" s="240"/>
      <c r="AQ150" s="240"/>
      <c r="AR150" s="240"/>
      <c r="AS150" s="240"/>
      <c r="AT150" s="240"/>
      <c r="AU150" s="156"/>
      <c r="AV150" s="1734"/>
      <c r="AW150" s="1735"/>
      <c r="AX150" s="1735"/>
      <c r="AY150" s="1736"/>
      <c r="AZ150" s="1742"/>
      <c r="BA150" s="1743"/>
      <c r="BB150" s="1742"/>
      <c r="BC150" s="1743"/>
      <c r="BD150" s="1749"/>
      <c r="BE150" s="1750"/>
      <c r="BF150" s="1750"/>
      <c r="BG150" s="1750"/>
      <c r="BH150" s="1750"/>
      <c r="BI150" s="1750"/>
      <c r="BJ150" s="1751"/>
      <c r="BK150" s="1742"/>
      <c r="BL150" s="1765"/>
      <c r="BM150" s="1743"/>
      <c r="BN150" s="234"/>
      <c r="BO150" s="156"/>
      <c r="BP150" s="1702" t="s">
        <v>628</v>
      </c>
      <c r="BQ150" s="1702"/>
      <c r="BR150" s="1702"/>
      <c r="BS150" s="1702"/>
      <c r="BT150" s="1702"/>
      <c r="BU150" s="1702"/>
      <c r="BV150" s="1702"/>
      <c r="BW150" s="1696"/>
      <c r="BX150" s="1697"/>
      <c r="BY150" s="1697"/>
      <c r="BZ150" s="1697"/>
      <c r="CA150" s="1697"/>
      <c r="CB150" s="1697"/>
      <c r="CC150" s="1697"/>
      <c r="CD150" s="1697"/>
      <c r="CE150" s="1697"/>
      <c r="CF150" s="1698"/>
      <c r="CG150" s="165"/>
      <c r="CP150" s="166"/>
      <c r="CQ150" s="193"/>
      <c r="CR150" s="194"/>
      <c r="CS150" s="194"/>
      <c r="CT150" s="194"/>
      <c r="CU150" s="195"/>
      <c r="CV150" s="193"/>
      <c r="CW150" s="194"/>
      <c r="CX150" s="194"/>
      <c r="CY150" s="194"/>
      <c r="CZ150" s="194"/>
      <c r="DA150" s="195"/>
      <c r="DB150" s="194"/>
      <c r="DC150" s="194"/>
      <c r="DD150" s="194"/>
      <c r="DE150" s="194"/>
      <c r="DF150" s="195"/>
      <c r="DI150" s="193"/>
      <c r="DJ150" s="194"/>
      <c r="DK150" s="194"/>
      <c r="DL150" s="194"/>
      <c r="DM150" s="195"/>
      <c r="DN150" s="194"/>
      <c r="DO150" s="194"/>
      <c r="DP150" s="194"/>
      <c r="DQ150" s="194"/>
      <c r="DR150" s="194"/>
      <c r="DS150" s="194"/>
      <c r="DT150" s="193"/>
      <c r="DU150" s="194"/>
      <c r="DV150" s="194"/>
      <c r="DW150" s="194"/>
      <c r="DX150" s="194"/>
      <c r="DY150" s="195"/>
      <c r="DZ150" s="170"/>
    </row>
    <row r="151" spans="3:130" ht="4.5" customHeight="1" x14ac:dyDescent="0.2">
      <c r="C151" s="156"/>
      <c r="D151" s="1907"/>
      <c r="E151" s="1908"/>
      <c r="F151" s="1908"/>
      <c r="G151" s="1909"/>
      <c r="H151" s="1914"/>
      <c r="I151" s="1915"/>
      <c r="J151" s="1914"/>
      <c r="K151" s="1915"/>
      <c r="L151" s="1510"/>
      <c r="M151" s="1511"/>
      <c r="N151" s="1511"/>
      <c r="O151" s="1511"/>
      <c r="P151" s="1511"/>
      <c r="Q151" s="1511"/>
      <c r="R151" s="1512"/>
      <c r="S151" s="1914"/>
      <c r="T151" s="1919"/>
      <c r="U151" s="1915"/>
      <c r="V151" s="165"/>
      <c r="W151" s="156"/>
      <c r="X151" s="1702"/>
      <c r="Y151" s="1702"/>
      <c r="Z151" s="1702"/>
      <c r="AA151" s="1702"/>
      <c r="AB151" s="1702"/>
      <c r="AC151" s="1702"/>
      <c r="AD151" s="1702"/>
      <c r="AE151" s="1699"/>
      <c r="AF151" s="1700"/>
      <c r="AG151" s="1700"/>
      <c r="AH151" s="1700"/>
      <c r="AI151" s="1700"/>
      <c r="AJ151" s="1700"/>
      <c r="AK151" s="1700"/>
      <c r="AL151" s="1700"/>
      <c r="AM151" s="1700"/>
      <c r="AN151" s="1701"/>
      <c r="AO151" s="165"/>
      <c r="AP151" s="240"/>
      <c r="AQ151" s="240"/>
      <c r="AR151" s="240"/>
      <c r="AS151" s="240"/>
      <c r="AT151" s="240"/>
      <c r="AU151" s="156"/>
      <c r="AV151" s="1737"/>
      <c r="AW151" s="1738"/>
      <c r="AX151" s="1738"/>
      <c r="AY151" s="1739"/>
      <c r="AZ151" s="1744"/>
      <c r="BA151" s="1745"/>
      <c r="BB151" s="1744"/>
      <c r="BC151" s="1745"/>
      <c r="BD151" s="1752"/>
      <c r="BE151" s="1753"/>
      <c r="BF151" s="1753"/>
      <c r="BG151" s="1753"/>
      <c r="BH151" s="1753"/>
      <c r="BI151" s="1753"/>
      <c r="BJ151" s="1754"/>
      <c r="BK151" s="1744"/>
      <c r="BL151" s="1766"/>
      <c r="BM151" s="1745"/>
      <c r="BN151" s="234"/>
      <c r="BO151" s="156"/>
      <c r="BP151" s="1702"/>
      <c r="BQ151" s="1702"/>
      <c r="BR151" s="1702"/>
      <c r="BS151" s="1702"/>
      <c r="BT151" s="1702"/>
      <c r="BU151" s="1702"/>
      <c r="BV151" s="1702"/>
      <c r="BW151" s="1699"/>
      <c r="BX151" s="1700"/>
      <c r="BY151" s="1700"/>
      <c r="BZ151" s="1700"/>
      <c r="CA151" s="1700"/>
      <c r="CB151" s="1700"/>
      <c r="CC151" s="1700"/>
      <c r="CD151" s="1700"/>
      <c r="CE151" s="1700"/>
      <c r="CF151" s="1701"/>
      <c r="CG151" s="165"/>
      <c r="CP151" s="166"/>
      <c r="DZ151" s="170"/>
    </row>
    <row r="152" spans="3:130" ht="2.25" customHeight="1" x14ac:dyDescent="0.2">
      <c r="C152" s="208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11"/>
      <c r="W152" s="208"/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7"/>
      <c r="AI152" s="239"/>
      <c r="AJ152" s="239"/>
      <c r="AK152" s="239"/>
      <c r="AL152" s="239"/>
      <c r="AM152" s="239"/>
      <c r="AN152" s="239"/>
      <c r="AO152" s="211"/>
      <c r="AP152" s="240"/>
      <c r="AQ152" s="240"/>
      <c r="AR152" s="240"/>
      <c r="AS152" s="240"/>
      <c r="AT152" s="240"/>
      <c r="AU152" s="193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3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4"/>
      <c r="CF152" s="194"/>
      <c r="CG152" s="195"/>
      <c r="CP152" s="193"/>
      <c r="CQ152" s="194"/>
      <c r="CR152" s="194"/>
      <c r="CS152" s="194"/>
      <c r="CT152" s="194"/>
      <c r="CU152" s="194"/>
      <c r="CV152" s="194"/>
      <c r="CW152" s="194"/>
      <c r="CX152" s="194"/>
      <c r="CY152" s="194"/>
      <c r="CZ152" s="194"/>
      <c r="DA152" s="194"/>
      <c r="DB152" s="194"/>
      <c r="DC152" s="194"/>
      <c r="DD152" s="194"/>
      <c r="DE152" s="194"/>
      <c r="DF152" s="194"/>
      <c r="DG152" s="194"/>
      <c r="DH152" s="194"/>
      <c r="DI152" s="194"/>
      <c r="DJ152" s="194"/>
      <c r="DK152" s="194"/>
      <c r="DL152" s="194"/>
      <c r="DM152" s="194"/>
      <c r="DN152" s="194"/>
      <c r="DO152" s="194"/>
      <c r="DP152" s="194"/>
      <c r="DQ152" s="194"/>
      <c r="DR152" s="194"/>
      <c r="DS152" s="194"/>
      <c r="DT152" s="194"/>
      <c r="DU152" s="194"/>
      <c r="DV152" s="194"/>
      <c r="DW152" s="194"/>
      <c r="DX152" s="194"/>
      <c r="DY152" s="194"/>
      <c r="DZ152" s="195"/>
    </row>
    <row r="153" spans="3:130" ht="4.5" customHeight="1" x14ac:dyDescent="0.2"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3"/>
      <c r="W153" s="155">
        <v>1397</v>
      </c>
      <c r="X153" s="155" t="s">
        <v>71</v>
      </c>
      <c r="Y153" s="155"/>
      <c r="Z153" s="155"/>
      <c r="AA153" s="155"/>
      <c r="AB153" s="1868" t="s">
        <v>29</v>
      </c>
      <c r="AC153" s="1869"/>
      <c r="AD153" s="1869"/>
      <c r="AE153" s="1869"/>
      <c r="AF153" s="1869"/>
      <c r="AG153" s="1869"/>
      <c r="AH153" s="1869"/>
      <c r="AI153" s="1869"/>
      <c r="AJ153" s="1869"/>
      <c r="AK153" s="1869"/>
      <c r="AL153" s="1869"/>
      <c r="AM153" s="1869"/>
      <c r="AN153" s="1869"/>
      <c r="AO153" s="1870"/>
      <c r="AP153" s="240"/>
      <c r="AQ153" s="240"/>
      <c r="AR153" s="240"/>
      <c r="AS153" s="240"/>
      <c r="AT153" s="240"/>
      <c r="AU153" s="151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3"/>
      <c r="BO153" s="155">
        <v>784</v>
      </c>
      <c r="BP153" s="155"/>
      <c r="BQ153" s="155"/>
      <c r="BR153" s="155"/>
      <c r="BS153" s="155"/>
      <c r="BT153" s="1868" t="s">
        <v>29</v>
      </c>
      <c r="BU153" s="1869"/>
      <c r="BV153" s="1869"/>
      <c r="BW153" s="1869"/>
      <c r="BX153" s="1869"/>
      <c r="BY153" s="1869"/>
      <c r="BZ153" s="1869"/>
      <c r="CA153" s="1869"/>
      <c r="CB153" s="1869"/>
      <c r="CC153" s="1869"/>
      <c r="CD153" s="1869"/>
      <c r="CE153" s="1869"/>
      <c r="CF153" s="1869"/>
      <c r="CG153" s="1870"/>
      <c r="CP153" s="154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64"/>
    </row>
    <row r="154" spans="3:130" ht="3" customHeight="1" x14ac:dyDescent="0.2">
      <c r="C154" s="156"/>
      <c r="D154" s="1873" t="s">
        <v>2098</v>
      </c>
      <c r="E154" s="1873"/>
      <c r="F154" s="1873"/>
      <c r="G154" s="1873"/>
      <c r="H154" s="1873"/>
      <c r="I154" s="1873"/>
      <c r="J154" s="1873"/>
      <c r="K154" s="1873"/>
      <c r="L154" s="1873"/>
      <c r="M154" s="1873"/>
      <c r="N154" s="1873"/>
      <c r="O154" s="1873"/>
      <c r="P154" s="1873"/>
      <c r="Q154" s="1873"/>
      <c r="R154" s="1873"/>
      <c r="S154" s="1873"/>
      <c r="T154" s="1873"/>
      <c r="U154" s="1873"/>
      <c r="V154" s="165"/>
      <c r="AB154" s="1871"/>
      <c r="AC154" s="1871"/>
      <c r="AD154" s="1871"/>
      <c r="AE154" s="1871"/>
      <c r="AF154" s="1871"/>
      <c r="AG154" s="1871"/>
      <c r="AH154" s="1871"/>
      <c r="AI154" s="1871"/>
      <c r="AJ154" s="1871"/>
      <c r="AK154" s="1871"/>
      <c r="AL154" s="1871"/>
      <c r="AM154" s="1871"/>
      <c r="AN154" s="1871"/>
      <c r="AO154" s="1872"/>
      <c r="AP154" s="240"/>
      <c r="AQ154" s="240"/>
      <c r="AR154" s="240"/>
      <c r="AS154" s="240"/>
      <c r="AT154" s="240"/>
      <c r="AU154" s="156"/>
      <c r="AV154" s="1873" t="s">
        <v>2098</v>
      </c>
      <c r="AW154" s="1873"/>
      <c r="AX154" s="1873"/>
      <c r="AY154" s="1873"/>
      <c r="AZ154" s="1873"/>
      <c r="BA154" s="1873"/>
      <c r="BB154" s="1873"/>
      <c r="BC154" s="1873"/>
      <c r="BD154" s="1873"/>
      <c r="BE154" s="1873"/>
      <c r="BF154" s="1873"/>
      <c r="BG154" s="1873"/>
      <c r="BH154" s="1873"/>
      <c r="BI154" s="1873"/>
      <c r="BJ154" s="1873"/>
      <c r="BK154" s="1873"/>
      <c r="BL154" s="1873"/>
      <c r="BM154" s="1873"/>
      <c r="BN154" s="218"/>
      <c r="BT154" s="1871"/>
      <c r="BU154" s="1871"/>
      <c r="BV154" s="1871"/>
      <c r="BW154" s="1871"/>
      <c r="BX154" s="1871"/>
      <c r="BY154" s="1871"/>
      <c r="BZ154" s="1871"/>
      <c r="CA154" s="1871"/>
      <c r="CB154" s="1871"/>
      <c r="CC154" s="1871"/>
      <c r="CD154" s="1871"/>
      <c r="CE154" s="1871"/>
      <c r="CF154" s="1871"/>
      <c r="CG154" s="1872"/>
      <c r="CP154" s="166"/>
      <c r="CQ154" s="154"/>
      <c r="CR154" s="155"/>
      <c r="CS154" s="155"/>
      <c r="CT154" s="155"/>
      <c r="CU154" s="155"/>
      <c r="CV154" s="1428" t="s">
        <v>5592</v>
      </c>
      <c r="CW154" s="1429"/>
      <c r="CX154" s="1429"/>
      <c r="CY154" s="1429"/>
      <c r="CZ154" s="1429"/>
      <c r="DA154" s="1430"/>
      <c r="DB154" s="155"/>
      <c r="DC154" s="155"/>
      <c r="DD154" s="155"/>
      <c r="DE154" s="155"/>
      <c r="DF154" s="164"/>
      <c r="DI154" s="154"/>
      <c r="DJ154" s="155"/>
      <c r="DK154" s="155"/>
      <c r="DL154" s="155"/>
      <c r="DM154" s="155"/>
      <c r="DN154" s="1428" t="s">
        <v>5592</v>
      </c>
      <c r="DO154" s="1429"/>
      <c r="DP154" s="1429"/>
      <c r="DQ154" s="1429"/>
      <c r="DR154" s="1429"/>
      <c r="DS154" s="1430"/>
      <c r="DT154" s="154"/>
      <c r="DU154" s="155"/>
      <c r="DV154" s="155"/>
      <c r="DW154" s="155"/>
      <c r="DX154" s="155"/>
      <c r="DY154" s="164"/>
      <c r="DZ154" s="170"/>
    </row>
    <row r="155" spans="3:130" ht="3" customHeight="1" x14ac:dyDescent="0.2">
      <c r="C155" s="156"/>
      <c r="D155" s="1873"/>
      <c r="E155" s="1873"/>
      <c r="F155" s="1873"/>
      <c r="G155" s="1873"/>
      <c r="H155" s="1873"/>
      <c r="I155" s="1873"/>
      <c r="J155" s="1873"/>
      <c r="K155" s="1873"/>
      <c r="L155" s="1873"/>
      <c r="M155" s="1873"/>
      <c r="N155" s="1873"/>
      <c r="O155" s="1873"/>
      <c r="P155" s="1873"/>
      <c r="Q155" s="1873"/>
      <c r="R155" s="1873"/>
      <c r="S155" s="1873"/>
      <c r="T155" s="1873"/>
      <c r="U155" s="1873"/>
      <c r="V155" s="165"/>
      <c r="AB155" s="1871"/>
      <c r="AC155" s="1871"/>
      <c r="AD155" s="1871"/>
      <c r="AE155" s="1871"/>
      <c r="AF155" s="1871"/>
      <c r="AG155" s="1871"/>
      <c r="AH155" s="1871"/>
      <c r="AI155" s="1871"/>
      <c r="AJ155" s="1871"/>
      <c r="AK155" s="1871"/>
      <c r="AL155" s="1871"/>
      <c r="AM155" s="1871"/>
      <c r="AN155" s="1871"/>
      <c r="AO155" s="1872"/>
      <c r="AP155" s="240"/>
      <c r="AQ155" s="240"/>
      <c r="AR155" s="240"/>
      <c r="AS155" s="240"/>
      <c r="AT155" s="240"/>
      <c r="AU155" s="156"/>
      <c r="AV155" s="1873"/>
      <c r="AW155" s="1873"/>
      <c r="AX155" s="1873"/>
      <c r="AY155" s="1873"/>
      <c r="AZ155" s="1873"/>
      <c r="BA155" s="1873"/>
      <c r="BB155" s="1873"/>
      <c r="BC155" s="1873"/>
      <c r="BD155" s="1873"/>
      <c r="BE155" s="1873"/>
      <c r="BF155" s="1873"/>
      <c r="BG155" s="1873"/>
      <c r="BH155" s="1873"/>
      <c r="BI155" s="1873"/>
      <c r="BJ155" s="1873"/>
      <c r="BK155" s="1873"/>
      <c r="BL155" s="1873"/>
      <c r="BM155" s="1873"/>
      <c r="BN155" s="218"/>
      <c r="BT155" s="1871"/>
      <c r="BU155" s="1871"/>
      <c r="BV155" s="1871"/>
      <c r="BW155" s="1871"/>
      <c r="BX155" s="1871"/>
      <c r="BY155" s="1871"/>
      <c r="BZ155" s="1871"/>
      <c r="CA155" s="1871"/>
      <c r="CB155" s="1871"/>
      <c r="CC155" s="1871"/>
      <c r="CD155" s="1871"/>
      <c r="CE155" s="1871"/>
      <c r="CF155" s="1871"/>
      <c r="CG155" s="1872"/>
      <c r="CP155" s="166"/>
      <c r="CQ155" s="171"/>
      <c r="CR155" s="172"/>
      <c r="CS155" s="172"/>
      <c r="CT155" s="172"/>
      <c r="CU155" s="172"/>
      <c r="CV155" s="1431"/>
      <c r="CW155" s="1432"/>
      <c r="CX155" s="1432"/>
      <c r="CY155" s="1432"/>
      <c r="CZ155" s="1432"/>
      <c r="DA155" s="1433"/>
      <c r="DB155" s="173"/>
      <c r="DC155" s="172"/>
      <c r="DD155" s="172"/>
      <c r="DE155" s="172"/>
      <c r="DF155" s="174"/>
      <c r="DI155" s="171"/>
      <c r="DJ155" s="172"/>
      <c r="DK155" s="172"/>
      <c r="DL155" s="172"/>
      <c r="DM155" s="172"/>
      <c r="DN155" s="1431"/>
      <c r="DO155" s="1432"/>
      <c r="DP155" s="1432"/>
      <c r="DQ155" s="1432"/>
      <c r="DR155" s="1432"/>
      <c r="DS155" s="1433"/>
      <c r="DT155" s="175"/>
      <c r="DU155" s="172"/>
      <c r="DV155" s="172"/>
      <c r="DW155" s="172"/>
      <c r="DX155" s="172"/>
      <c r="DY155" s="176"/>
      <c r="DZ155" s="170"/>
    </row>
    <row r="156" spans="3:130" ht="3.75" customHeight="1" x14ac:dyDescent="0.2">
      <c r="C156" s="156"/>
      <c r="D156" s="1873"/>
      <c r="E156" s="1873"/>
      <c r="F156" s="1873"/>
      <c r="G156" s="1873"/>
      <c r="H156" s="1873"/>
      <c r="I156" s="1873"/>
      <c r="J156" s="1873"/>
      <c r="K156" s="1873"/>
      <c r="L156" s="1873"/>
      <c r="M156" s="1873"/>
      <c r="N156" s="1873"/>
      <c r="O156" s="1873"/>
      <c r="P156" s="1873"/>
      <c r="Q156" s="1873"/>
      <c r="R156" s="1873"/>
      <c r="S156" s="1873"/>
      <c r="T156" s="1873"/>
      <c r="U156" s="1873"/>
      <c r="V156" s="165"/>
      <c r="X156" s="1874" t="s">
        <v>5940</v>
      </c>
      <c r="Y156" s="1875"/>
      <c r="Z156" s="1875"/>
      <c r="AA156" s="1875"/>
      <c r="AB156" s="1875"/>
      <c r="AC156" s="1875"/>
      <c r="AD156" s="1875"/>
      <c r="AE156" s="1875"/>
      <c r="AF156" s="1875"/>
      <c r="AG156" s="1875"/>
      <c r="AH156" s="1875"/>
      <c r="AI156" s="1875"/>
      <c r="AJ156" s="1875"/>
      <c r="AK156" s="1875"/>
      <c r="AL156" s="1875"/>
      <c r="AM156" s="1875"/>
      <c r="AN156" s="1875"/>
      <c r="AO156" s="1876"/>
      <c r="AP156" s="240"/>
      <c r="AQ156" s="240"/>
      <c r="AR156" s="240"/>
      <c r="AS156" s="240"/>
      <c r="AT156" s="240"/>
      <c r="AU156" s="156"/>
      <c r="AV156" s="1873"/>
      <c r="AW156" s="1873"/>
      <c r="AX156" s="1873"/>
      <c r="AY156" s="1873"/>
      <c r="AZ156" s="1873"/>
      <c r="BA156" s="1873"/>
      <c r="BB156" s="1873"/>
      <c r="BC156" s="1873"/>
      <c r="BD156" s="1873"/>
      <c r="BE156" s="1873"/>
      <c r="BF156" s="1873"/>
      <c r="BG156" s="1873"/>
      <c r="BH156" s="1873"/>
      <c r="BI156" s="1873"/>
      <c r="BJ156" s="1873"/>
      <c r="BK156" s="1873"/>
      <c r="BL156" s="1873"/>
      <c r="BM156" s="1873"/>
      <c r="BN156" s="218"/>
      <c r="BP156" s="1874" t="s">
        <v>5940</v>
      </c>
      <c r="BQ156" s="1875"/>
      <c r="BR156" s="1875"/>
      <c r="BS156" s="1875"/>
      <c r="BT156" s="1875"/>
      <c r="BU156" s="1875"/>
      <c r="BV156" s="1875"/>
      <c r="BW156" s="1875"/>
      <c r="BX156" s="1875"/>
      <c r="BY156" s="1875"/>
      <c r="BZ156" s="1875"/>
      <c r="CA156" s="1875"/>
      <c r="CB156" s="1875"/>
      <c r="CC156" s="1875"/>
      <c r="CD156" s="1875"/>
      <c r="CE156" s="1875"/>
      <c r="CF156" s="1875"/>
      <c r="CG156" s="1876"/>
      <c r="CP156" s="166"/>
      <c r="CQ156" s="1673" t="s">
        <v>2073</v>
      </c>
      <c r="CR156" s="1692"/>
      <c r="CS156" s="1692"/>
      <c r="CT156" s="1692"/>
      <c r="CU156" s="1681"/>
      <c r="CV156" s="1431"/>
      <c r="CW156" s="1432"/>
      <c r="CX156" s="1432"/>
      <c r="CY156" s="1432"/>
      <c r="CZ156" s="1432"/>
      <c r="DA156" s="1433"/>
      <c r="DB156" s="1679" t="s">
        <v>2074</v>
      </c>
      <c r="DC156" s="1692"/>
      <c r="DD156" s="1692"/>
      <c r="DE156" s="1692"/>
      <c r="DF156" s="1681"/>
      <c r="DI156" s="1673" t="s">
        <v>2073</v>
      </c>
      <c r="DJ156" s="1692"/>
      <c r="DK156" s="1692"/>
      <c r="DL156" s="1692"/>
      <c r="DM156" s="1681"/>
      <c r="DN156" s="1431"/>
      <c r="DO156" s="1432"/>
      <c r="DP156" s="1432"/>
      <c r="DQ156" s="1432"/>
      <c r="DR156" s="1432"/>
      <c r="DS156" s="1433"/>
      <c r="DT156" s="1679" t="s">
        <v>2074</v>
      </c>
      <c r="DU156" s="1680"/>
      <c r="DV156" s="1680"/>
      <c r="DW156" s="1680"/>
      <c r="DX156" s="1680"/>
      <c r="DY156" s="1681"/>
      <c r="DZ156" s="170"/>
    </row>
    <row r="157" spans="3:130" ht="4.5" customHeight="1" x14ac:dyDescent="0.2">
      <c r="C157" s="156"/>
      <c r="D157" s="1873"/>
      <c r="E157" s="1873"/>
      <c r="F157" s="1873"/>
      <c r="G157" s="1873"/>
      <c r="H157" s="1873"/>
      <c r="I157" s="1873"/>
      <c r="J157" s="1873"/>
      <c r="K157" s="1873"/>
      <c r="L157" s="1873"/>
      <c r="M157" s="1873"/>
      <c r="N157" s="1873"/>
      <c r="O157" s="1873"/>
      <c r="P157" s="1873"/>
      <c r="Q157" s="1873"/>
      <c r="R157" s="1873"/>
      <c r="S157" s="1873"/>
      <c r="T157" s="1873"/>
      <c r="U157" s="1873"/>
      <c r="V157" s="165"/>
      <c r="X157" s="1875"/>
      <c r="Y157" s="1875"/>
      <c r="Z157" s="1875"/>
      <c r="AA157" s="1875"/>
      <c r="AB157" s="1875"/>
      <c r="AC157" s="1875"/>
      <c r="AD157" s="1875"/>
      <c r="AE157" s="1875"/>
      <c r="AF157" s="1875"/>
      <c r="AG157" s="1875"/>
      <c r="AH157" s="1875"/>
      <c r="AI157" s="1875"/>
      <c r="AJ157" s="1875"/>
      <c r="AK157" s="1875"/>
      <c r="AL157" s="1875"/>
      <c r="AM157" s="1875"/>
      <c r="AN157" s="1875"/>
      <c r="AO157" s="1876"/>
      <c r="AP157" s="240"/>
      <c r="AQ157" s="240"/>
      <c r="AR157" s="240"/>
      <c r="AS157" s="240"/>
      <c r="AT157" s="240"/>
      <c r="AU157" s="156"/>
      <c r="AV157" s="1873"/>
      <c r="AW157" s="1873"/>
      <c r="AX157" s="1873"/>
      <c r="AY157" s="1873"/>
      <c r="AZ157" s="1873"/>
      <c r="BA157" s="1873"/>
      <c r="BB157" s="1873"/>
      <c r="BC157" s="1873"/>
      <c r="BD157" s="1873"/>
      <c r="BE157" s="1873"/>
      <c r="BF157" s="1873"/>
      <c r="BG157" s="1873"/>
      <c r="BH157" s="1873"/>
      <c r="BI157" s="1873"/>
      <c r="BJ157" s="1873"/>
      <c r="BK157" s="1873"/>
      <c r="BL157" s="1873"/>
      <c r="BM157" s="1873"/>
      <c r="BN157" s="218"/>
      <c r="BP157" s="1875"/>
      <c r="BQ157" s="1875"/>
      <c r="BR157" s="1875"/>
      <c r="BS157" s="1875"/>
      <c r="BT157" s="1875"/>
      <c r="BU157" s="1875"/>
      <c r="BV157" s="1875"/>
      <c r="BW157" s="1875"/>
      <c r="BX157" s="1875"/>
      <c r="BY157" s="1875"/>
      <c r="BZ157" s="1875"/>
      <c r="CA157" s="1875"/>
      <c r="CB157" s="1875"/>
      <c r="CC157" s="1875"/>
      <c r="CD157" s="1875"/>
      <c r="CE157" s="1875"/>
      <c r="CF157" s="1875"/>
      <c r="CG157" s="1876"/>
      <c r="CP157" s="166"/>
      <c r="CQ157" s="1682"/>
      <c r="CR157" s="1692"/>
      <c r="CS157" s="1692"/>
      <c r="CT157" s="1692"/>
      <c r="CU157" s="1681"/>
      <c r="CV157" s="1673" t="s">
        <v>2075</v>
      </c>
      <c r="CW157" s="1674"/>
      <c r="CX157" s="1674"/>
      <c r="CY157" s="1674"/>
      <c r="CZ157" s="1674"/>
      <c r="DA157" s="1675"/>
      <c r="DB157" s="1682"/>
      <c r="DC157" s="1692"/>
      <c r="DD157" s="1692"/>
      <c r="DE157" s="1692"/>
      <c r="DF157" s="1681"/>
      <c r="DI157" s="1682"/>
      <c r="DJ157" s="1692"/>
      <c r="DK157" s="1692"/>
      <c r="DL157" s="1692"/>
      <c r="DM157" s="1681"/>
      <c r="DN157" s="1686" t="s">
        <v>5441</v>
      </c>
      <c r="DO157" s="1687"/>
      <c r="DP157" s="1687"/>
      <c r="DQ157" s="1687"/>
      <c r="DR157" s="1687"/>
      <c r="DS157" s="1688"/>
      <c r="DT157" s="1682"/>
      <c r="DU157" s="1680"/>
      <c r="DV157" s="1680"/>
      <c r="DW157" s="1680"/>
      <c r="DX157" s="1680"/>
      <c r="DY157" s="1681"/>
      <c r="DZ157" s="170"/>
    </row>
    <row r="158" spans="3:130" ht="4.5" customHeight="1" x14ac:dyDescent="0.2">
      <c r="C158" s="156"/>
      <c r="D158" s="1873"/>
      <c r="E158" s="1873"/>
      <c r="F158" s="1873"/>
      <c r="G158" s="1873"/>
      <c r="H158" s="1873"/>
      <c r="I158" s="1873"/>
      <c r="J158" s="1873"/>
      <c r="K158" s="1873"/>
      <c r="L158" s="1873"/>
      <c r="M158" s="1873"/>
      <c r="N158" s="1873"/>
      <c r="O158" s="1873"/>
      <c r="P158" s="1873"/>
      <c r="Q158" s="1873"/>
      <c r="R158" s="1873"/>
      <c r="S158" s="1873"/>
      <c r="T158" s="1873"/>
      <c r="U158" s="1873"/>
      <c r="V158" s="165"/>
      <c r="W158" s="1877" t="s">
        <v>28</v>
      </c>
      <c r="X158" s="1875"/>
      <c r="Y158" s="1875"/>
      <c r="Z158" s="1875"/>
      <c r="AA158" s="1875"/>
      <c r="AB158" s="1875"/>
      <c r="AC158" s="1875"/>
      <c r="AD158" s="1875"/>
      <c r="AE158" s="1875"/>
      <c r="AF158" s="1875"/>
      <c r="AG158" s="1875"/>
      <c r="AH158" s="1875"/>
      <c r="AI158" s="1875"/>
      <c r="AJ158" s="1875"/>
      <c r="AK158" s="1875"/>
      <c r="AL158" s="1875"/>
      <c r="AM158" s="1875"/>
      <c r="AN158" s="1875"/>
      <c r="AO158" s="1876"/>
      <c r="AP158" s="240"/>
      <c r="AQ158" s="240"/>
      <c r="AR158" s="240"/>
      <c r="AS158" s="240"/>
      <c r="AT158" s="240"/>
      <c r="AU158" s="156"/>
      <c r="AV158" s="1873"/>
      <c r="AW158" s="1873"/>
      <c r="AX158" s="1873"/>
      <c r="AY158" s="1873"/>
      <c r="AZ158" s="1873"/>
      <c r="BA158" s="1873"/>
      <c r="BB158" s="1873"/>
      <c r="BC158" s="1873"/>
      <c r="BD158" s="1873"/>
      <c r="BE158" s="1873"/>
      <c r="BF158" s="1873"/>
      <c r="BG158" s="1873"/>
      <c r="BH158" s="1873"/>
      <c r="BI158" s="1873"/>
      <c r="BJ158" s="1873"/>
      <c r="BK158" s="1873"/>
      <c r="BL158" s="1873"/>
      <c r="BM158" s="1873"/>
      <c r="BN158" s="218"/>
      <c r="BO158" s="1877" t="s">
        <v>28</v>
      </c>
      <c r="BP158" s="1875"/>
      <c r="BQ158" s="1875"/>
      <c r="BR158" s="1875"/>
      <c r="BS158" s="1875"/>
      <c r="BT158" s="1875"/>
      <c r="BU158" s="1875"/>
      <c r="BV158" s="1875"/>
      <c r="BW158" s="1875"/>
      <c r="BX158" s="1875"/>
      <c r="BY158" s="1875"/>
      <c r="BZ158" s="1875"/>
      <c r="CA158" s="1875"/>
      <c r="CB158" s="1875"/>
      <c r="CC158" s="1875"/>
      <c r="CD158" s="1875"/>
      <c r="CE158" s="1875"/>
      <c r="CF158" s="1875"/>
      <c r="CG158" s="1876"/>
      <c r="CP158" s="166"/>
      <c r="CQ158" s="1683"/>
      <c r="CR158" s="1684"/>
      <c r="CS158" s="1684"/>
      <c r="CT158" s="1684"/>
      <c r="CU158" s="1685"/>
      <c r="CV158" s="1676"/>
      <c r="CW158" s="1677"/>
      <c r="CX158" s="1677"/>
      <c r="CY158" s="1677"/>
      <c r="CZ158" s="1677"/>
      <c r="DA158" s="1678"/>
      <c r="DB158" s="1683"/>
      <c r="DC158" s="1684"/>
      <c r="DD158" s="1684"/>
      <c r="DE158" s="1684"/>
      <c r="DF158" s="1685"/>
      <c r="DI158" s="1683"/>
      <c r="DJ158" s="1684"/>
      <c r="DK158" s="1684"/>
      <c r="DL158" s="1684"/>
      <c r="DM158" s="1685"/>
      <c r="DN158" s="1689"/>
      <c r="DO158" s="1690"/>
      <c r="DP158" s="1690"/>
      <c r="DQ158" s="1690"/>
      <c r="DR158" s="1690"/>
      <c r="DS158" s="1691"/>
      <c r="DT158" s="1683"/>
      <c r="DU158" s="1684"/>
      <c r="DV158" s="1684"/>
      <c r="DW158" s="1684"/>
      <c r="DX158" s="1684"/>
      <c r="DY158" s="1685"/>
      <c r="DZ158" s="170"/>
    </row>
    <row r="159" spans="3:130" ht="3.75" customHeight="1" x14ac:dyDescent="0.2">
      <c r="C159" s="156"/>
      <c r="D159" s="1873"/>
      <c r="E159" s="1873"/>
      <c r="F159" s="1873"/>
      <c r="G159" s="1873"/>
      <c r="H159" s="1873"/>
      <c r="I159" s="1873"/>
      <c r="J159" s="1873"/>
      <c r="K159" s="1873"/>
      <c r="L159" s="1873"/>
      <c r="M159" s="1873"/>
      <c r="N159" s="1873"/>
      <c r="O159" s="1873"/>
      <c r="P159" s="1873"/>
      <c r="Q159" s="1873"/>
      <c r="R159" s="1873"/>
      <c r="S159" s="1873"/>
      <c r="T159" s="1873"/>
      <c r="U159" s="1873"/>
      <c r="V159" s="165"/>
      <c r="W159" s="1875"/>
      <c r="X159" s="1875"/>
      <c r="Y159" s="1875"/>
      <c r="Z159" s="1875"/>
      <c r="AA159" s="1875"/>
      <c r="AB159" s="1875"/>
      <c r="AC159" s="1875"/>
      <c r="AD159" s="1875"/>
      <c r="AE159" s="1875"/>
      <c r="AF159" s="1875"/>
      <c r="AG159" s="1875"/>
      <c r="AH159" s="1875"/>
      <c r="AI159" s="1875"/>
      <c r="AJ159" s="1875"/>
      <c r="AK159" s="1875"/>
      <c r="AL159" s="1875"/>
      <c r="AM159" s="1875"/>
      <c r="AN159" s="1875"/>
      <c r="AO159" s="1876"/>
      <c r="AP159" s="240"/>
      <c r="AQ159" s="240"/>
      <c r="AR159" s="240"/>
      <c r="AS159" s="240"/>
      <c r="AT159" s="240"/>
      <c r="AU159" s="156"/>
      <c r="AV159" s="1873"/>
      <c r="AW159" s="1873"/>
      <c r="AX159" s="1873"/>
      <c r="AY159" s="1873"/>
      <c r="AZ159" s="1873"/>
      <c r="BA159" s="1873"/>
      <c r="BB159" s="1873"/>
      <c r="BC159" s="1873"/>
      <c r="BD159" s="1873"/>
      <c r="BE159" s="1873"/>
      <c r="BF159" s="1873"/>
      <c r="BG159" s="1873"/>
      <c r="BH159" s="1873"/>
      <c r="BI159" s="1873"/>
      <c r="BJ159" s="1873"/>
      <c r="BK159" s="1873"/>
      <c r="BL159" s="1873"/>
      <c r="BM159" s="1873"/>
      <c r="BN159" s="218"/>
      <c r="BO159" s="1875"/>
      <c r="BP159" s="1875"/>
      <c r="BQ159" s="1875"/>
      <c r="BR159" s="1875"/>
      <c r="BS159" s="1875"/>
      <c r="BT159" s="1875"/>
      <c r="BU159" s="1875"/>
      <c r="BV159" s="1875"/>
      <c r="BW159" s="1875"/>
      <c r="BX159" s="1875"/>
      <c r="BY159" s="1875"/>
      <c r="BZ159" s="1875"/>
      <c r="CA159" s="1875"/>
      <c r="CB159" s="1875"/>
      <c r="CC159" s="1875"/>
      <c r="CD159" s="1875"/>
      <c r="CE159" s="1875"/>
      <c r="CF159" s="1875"/>
      <c r="CG159" s="1876"/>
      <c r="CP159" s="166"/>
      <c r="CQ159" s="166"/>
      <c r="CU159" s="170"/>
      <c r="DB159" s="166"/>
      <c r="DF159" s="170"/>
      <c r="DI159" s="166"/>
      <c r="DM159" s="170"/>
      <c r="DT159" s="166"/>
      <c r="DY159" s="170"/>
      <c r="DZ159" s="170"/>
    </row>
    <row r="160" spans="3:130" ht="4.5" customHeight="1" x14ac:dyDescent="0.2">
      <c r="C160" s="156"/>
      <c r="D160" s="1873"/>
      <c r="E160" s="1873"/>
      <c r="F160" s="1873"/>
      <c r="G160" s="1873"/>
      <c r="H160" s="1873"/>
      <c r="I160" s="1873"/>
      <c r="J160" s="1873"/>
      <c r="K160" s="1873"/>
      <c r="L160" s="1873"/>
      <c r="M160" s="1873"/>
      <c r="N160" s="1873"/>
      <c r="O160" s="1873"/>
      <c r="P160" s="1873"/>
      <c r="Q160" s="1873"/>
      <c r="R160" s="1873"/>
      <c r="S160" s="1873"/>
      <c r="T160" s="1873"/>
      <c r="U160" s="1873"/>
      <c r="V160" s="165"/>
      <c r="W160" s="1878" t="s">
        <v>27</v>
      </c>
      <c r="X160" s="1879"/>
      <c r="Y160" s="1879"/>
      <c r="Z160" s="1879"/>
      <c r="AA160" s="1879"/>
      <c r="AB160" s="1879"/>
      <c r="AC160" s="1879"/>
      <c r="AD160" s="1879"/>
      <c r="AE160" s="1879"/>
      <c r="AF160" s="1879"/>
      <c r="AG160" s="1879"/>
      <c r="AH160" s="1879"/>
      <c r="AI160" s="1879"/>
      <c r="AJ160" s="1879"/>
      <c r="AK160" s="1879"/>
      <c r="AL160" s="1880" t="str">
        <f>CONCATENATE("*",INDEX('LŠZ P'!A$2:AP$2002,W153,17))</f>
        <v>*19216</v>
      </c>
      <c r="AM160" s="1881"/>
      <c r="AN160" s="1881"/>
      <c r="AO160" s="1882"/>
      <c r="AP160" s="240"/>
      <c r="AQ160" s="240"/>
      <c r="AR160" s="240"/>
      <c r="AS160" s="240"/>
      <c r="AT160" s="240"/>
      <c r="AU160" s="156"/>
      <c r="AV160" s="1873"/>
      <c r="AW160" s="1873"/>
      <c r="AX160" s="1873"/>
      <c r="AY160" s="1873"/>
      <c r="AZ160" s="1873"/>
      <c r="BA160" s="1873"/>
      <c r="BB160" s="1873"/>
      <c r="BC160" s="1873"/>
      <c r="BD160" s="1873"/>
      <c r="BE160" s="1873"/>
      <c r="BF160" s="1873"/>
      <c r="BG160" s="1873"/>
      <c r="BH160" s="1873"/>
      <c r="BI160" s="1873"/>
      <c r="BJ160" s="1873"/>
      <c r="BK160" s="1873"/>
      <c r="BL160" s="1873"/>
      <c r="BM160" s="1873"/>
      <c r="BN160" s="218"/>
      <c r="BO160" s="1878" t="s">
        <v>27</v>
      </c>
      <c r="BP160" s="1879"/>
      <c r="BQ160" s="1879"/>
      <c r="BR160" s="1879"/>
      <c r="BS160" s="1879"/>
      <c r="BT160" s="1879"/>
      <c r="BU160" s="1879"/>
      <c r="BV160" s="1879"/>
      <c r="BW160" s="1879"/>
      <c r="BX160" s="1879"/>
      <c r="BY160" s="1879"/>
      <c r="BZ160" s="1879"/>
      <c r="CA160" s="1879"/>
      <c r="CB160" s="1879"/>
      <c r="CC160" s="1879"/>
      <c r="CD160" s="1880" t="str">
        <f>CONCATENATE("*",INDEX('LŠZ P'!A$2:AP$2002,W153,17),"/P")</f>
        <v>*19216/P</v>
      </c>
      <c r="CE160" s="1881"/>
      <c r="CF160" s="1881"/>
      <c r="CG160" s="1882"/>
      <c r="CP160" s="166"/>
      <c r="CQ160" s="166"/>
      <c r="CU160" s="170"/>
      <c r="DB160" s="166"/>
      <c r="DF160" s="170"/>
      <c r="DI160" s="166"/>
      <c r="DM160" s="170"/>
      <c r="DT160" s="166"/>
      <c r="DY160" s="170"/>
      <c r="DZ160" s="170"/>
    </row>
    <row r="161" spans="3:130" ht="4.5" customHeight="1" x14ac:dyDescent="0.2">
      <c r="C161" s="156"/>
      <c r="D161" s="1873"/>
      <c r="E161" s="1873"/>
      <c r="F161" s="1873"/>
      <c r="G161" s="1873"/>
      <c r="H161" s="1873"/>
      <c r="I161" s="1873"/>
      <c r="J161" s="1873"/>
      <c r="K161" s="1873"/>
      <c r="L161" s="1873"/>
      <c r="M161" s="1873"/>
      <c r="N161" s="1873"/>
      <c r="O161" s="1873"/>
      <c r="P161" s="1873"/>
      <c r="Q161" s="1873"/>
      <c r="R161" s="1873"/>
      <c r="S161" s="1873"/>
      <c r="T161" s="1873"/>
      <c r="U161" s="1873"/>
      <c r="V161" s="165"/>
      <c r="W161" s="1879"/>
      <c r="X161" s="1879"/>
      <c r="Y161" s="1879"/>
      <c r="Z161" s="1879"/>
      <c r="AA161" s="1879"/>
      <c r="AB161" s="1879"/>
      <c r="AC161" s="1879"/>
      <c r="AD161" s="1879"/>
      <c r="AE161" s="1879"/>
      <c r="AF161" s="1879"/>
      <c r="AG161" s="1879"/>
      <c r="AH161" s="1879"/>
      <c r="AI161" s="1879"/>
      <c r="AJ161" s="1879"/>
      <c r="AK161" s="1879"/>
      <c r="AL161" s="1881"/>
      <c r="AM161" s="1881"/>
      <c r="AN161" s="1881"/>
      <c r="AO161" s="1882"/>
      <c r="AP161" s="240"/>
      <c r="AQ161" s="240"/>
      <c r="AR161" s="240"/>
      <c r="AS161" s="240"/>
      <c r="AT161" s="240"/>
      <c r="AU161" s="156"/>
      <c r="AV161" s="1873"/>
      <c r="AW161" s="1873"/>
      <c r="AX161" s="1873"/>
      <c r="AY161" s="1873"/>
      <c r="AZ161" s="1873"/>
      <c r="BA161" s="1873"/>
      <c r="BB161" s="1873"/>
      <c r="BC161" s="1873"/>
      <c r="BD161" s="1873"/>
      <c r="BE161" s="1873"/>
      <c r="BF161" s="1873"/>
      <c r="BG161" s="1873"/>
      <c r="BH161" s="1873"/>
      <c r="BI161" s="1873"/>
      <c r="BJ161" s="1873"/>
      <c r="BK161" s="1873"/>
      <c r="BL161" s="1873"/>
      <c r="BM161" s="1873"/>
      <c r="BN161" s="218"/>
      <c r="BO161" s="1879"/>
      <c r="BP161" s="1879"/>
      <c r="BQ161" s="1879"/>
      <c r="BR161" s="1879"/>
      <c r="BS161" s="1879"/>
      <c r="BT161" s="1879"/>
      <c r="BU161" s="1879"/>
      <c r="BV161" s="1879"/>
      <c r="BW161" s="1879"/>
      <c r="BX161" s="1879"/>
      <c r="BY161" s="1879"/>
      <c r="BZ161" s="1879"/>
      <c r="CA161" s="1879"/>
      <c r="CB161" s="1879"/>
      <c r="CC161" s="1879"/>
      <c r="CD161" s="1881"/>
      <c r="CE161" s="1881"/>
      <c r="CF161" s="1881"/>
      <c r="CG161" s="1882"/>
      <c r="CP161" s="166"/>
      <c r="CQ161" s="166"/>
      <c r="CU161" s="170"/>
      <c r="DB161" s="166"/>
      <c r="DF161" s="170"/>
      <c r="DI161" s="166"/>
      <c r="DM161" s="170"/>
      <c r="DT161" s="166"/>
      <c r="DY161" s="170"/>
      <c r="DZ161" s="170"/>
    </row>
    <row r="162" spans="3:130" ht="3.75" customHeight="1" x14ac:dyDescent="0.2">
      <c r="C162" s="156"/>
      <c r="D162" s="1995" t="s">
        <v>383</v>
      </c>
      <c r="E162" s="1997"/>
      <c r="F162" s="1997"/>
      <c r="G162" s="1997"/>
      <c r="H162" s="1997"/>
      <c r="I162" s="1997"/>
      <c r="J162" s="1997"/>
      <c r="K162" s="1997"/>
      <c r="L162" s="1997"/>
      <c r="M162" s="1997"/>
      <c r="N162" s="1997"/>
      <c r="O162" s="1997"/>
      <c r="P162" s="1997"/>
      <c r="R162" s="1998" t="str">
        <f>INDEX('LŠZ P'!A$2:AP$2002,W153,28)</f>
        <v>ULM</v>
      </c>
      <c r="S162" s="1249"/>
      <c r="T162" s="1249"/>
      <c r="U162" s="1250"/>
      <c r="V162" s="165"/>
      <c r="X162" s="1811" t="s">
        <v>2286</v>
      </c>
      <c r="Y162" s="1811"/>
      <c r="Z162" s="1811"/>
      <c r="AA162" s="1811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881"/>
      <c r="AM162" s="1881"/>
      <c r="AN162" s="1881"/>
      <c r="AO162" s="1882"/>
      <c r="AP162" s="240"/>
      <c r="AQ162" s="240"/>
      <c r="AR162" s="240"/>
      <c r="AS162" s="240"/>
      <c r="AT162" s="240"/>
      <c r="AU162" s="156"/>
      <c r="AV162" s="1702" t="s">
        <v>382</v>
      </c>
      <c r="AW162" s="1883"/>
      <c r="AX162" s="1883"/>
      <c r="AY162" s="1883"/>
      <c r="AZ162" s="1883"/>
      <c r="BA162" s="1883"/>
      <c r="BB162" s="1883"/>
      <c r="BC162" s="1883"/>
      <c r="BD162" s="1883"/>
      <c r="BE162" s="1883"/>
      <c r="BF162" s="1883"/>
      <c r="BG162" s="1883"/>
      <c r="BH162" s="1883"/>
      <c r="BJ162" s="1884" t="s">
        <v>994</v>
      </c>
      <c r="BK162" s="1852"/>
      <c r="BL162" s="1852"/>
      <c r="BM162" s="1853"/>
      <c r="BN162" s="238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881"/>
      <c r="CE162" s="1881"/>
      <c r="CF162" s="1881"/>
      <c r="CG162" s="1882"/>
      <c r="CP162" s="166"/>
      <c r="CQ162" s="166"/>
      <c r="CU162" s="170"/>
      <c r="DB162" s="166"/>
      <c r="DF162" s="170"/>
      <c r="DI162" s="166"/>
      <c r="DM162" s="170"/>
      <c r="DT162" s="166"/>
      <c r="DY162" s="170"/>
      <c r="DZ162" s="170"/>
    </row>
    <row r="163" spans="3:130" ht="4.5" customHeight="1" x14ac:dyDescent="0.2">
      <c r="C163" s="156"/>
      <c r="D163" s="1997"/>
      <c r="E163" s="1997"/>
      <c r="F163" s="1997"/>
      <c r="G163" s="1997"/>
      <c r="H163" s="1997"/>
      <c r="I163" s="1997"/>
      <c r="J163" s="1997"/>
      <c r="K163" s="1997"/>
      <c r="L163" s="1997"/>
      <c r="M163" s="1997"/>
      <c r="N163" s="1997"/>
      <c r="O163" s="1997"/>
      <c r="P163" s="1997"/>
      <c r="Q163" s="180"/>
      <c r="R163" s="1251"/>
      <c r="S163" s="1295"/>
      <c r="T163" s="1295"/>
      <c r="U163" s="1253"/>
      <c r="V163" s="165"/>
      <c r="X163" s="1811"/>
      <c r="Y163" s="1811"/>
      <c r="Z163" s="1811"/>
      <c r="AA163" s="181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70"/>
      <c r="AP163" s="240"/>
      <c r="AQ163" s="240"/>
      <c r="AR163" s="240"/>
      <c r="AS163" s="240"/>
      <c r="AT163" s="240"/>
      <c r="AU163" s="156"/>
      <c r="AV163" s="1883"/>
      <c r="AW163" s="1883"/>
      <c r="AX163" s="1883"/>
      <c r="AY163" s="1883"/>
      <c r="AZ163" s="1883"/>
      <c r="BA163" s="1883"/>
      <c r="BB163" s="1883"/>
      <c r="BC163" s="1883"/>
      <c r="BD163" s="1883"/>
      <c r="BE163" s="1883"/>
      <c r="BF163" s="1883"/>
      <c r="BG163" s="1883"/>
      <c r="BH163" s="1883"/>
      <c r="BI163" s="180"/>
      <c r="BJ163" s="1854"/>
      <c r="BK163" s="1885"/>
      <c r="BL163" s="1885"/>
      <c r="BM163" s="1856"/>
      <c r="BN163" s="238"/>
      <c r="BO163" s="157"/>
      <c r="BP163" s="224"/>
      <c r="BQ163" s="224"/>
      <c r="BR163" s="224"/>
      <c r="BS163" s="224"/>
      <c r="BT163" s="224"/>
      <c r="BU163" s="224"/>
      <c r="BV163" s="224"/>
      <c r="BW163" s="224"/>
      <c r="BX163" s="224"/>
      <c r="BY163" s="224"/>
      <c r="BZ163" s="224"/>
      <c r="CA163" s="224"/>
      <c r="CB163" s="224"/>
      <c r="CC163" s="224"/>
      <c r="CD163" s="224"/>
      <c r="CE163" s="189"/>
      <c r="CF163" s="189"/>
      <c r="CG163" s="165"/>
      <c r="CP163" s="166"/>
      <c r="CQ163" s="166"/>
      <c r="CU163" s="170"/>
      <c r="DB163" s="166"/>
      <c r="DF163" s="170"/>
      <c r="DI163" s="166"/>
      <c r="DM163" s="170"/>
      <c r="DT163" s="166"/>
      <c r="DY163" s="170"/>
      <c r="DZ163" s="170"/>
    </row>
    <row r="164" spans="3:130" ht="4.5" customHeight="1" x14ac:dyDescent="0.2">
      <c r="C164" s="156"/>
      <c r="D164" s="1702" t="s">
        <v>1078</v>
      </c>
      <c r="E164" s="1702"/>
      <c r="F164" s="1702"/>
      <c r="G164" s="1702"/>
      <c r="H164" s="1702"/>
      <c r="I164" s="1702"/>
      <c r="J164" s="1702"/>
      <c r="K164" s="1702"/>
      <c r="L164" s="1949" t="str">
        <f>CONCATENATE("O-PG / RPF,L ",INDEX('LŠZ P'!A$2:AP2002,W153,38))</f>
        <v>O-PG / RPF,L 1</v>
      </c>
      <c r="M164" s="1950"/>
      <c r="N164" s="1950"/>
      <c r="O164" s="1950"/>
      <c r="P164" s="1951"/>
      <c r="Q164" s="187"/>
      <c r="R164" s="1251"/>
      <c r="S164" s="1295"/>
      <c r="T164" s="1295"/>
      <c r="U164" s="1253"/>
      <c r="V164" s="165"/>
      <c r="W164" s="157"/>
      <c r="X164" s="1955" t="s">
        <v>1715</v>
      </c>
      <c r="Y164" s="1956"/>
      <c r="Z164" s="1956"/>
      <c r="AA164" s="1956"/>
      <c r="AB164" s="1956"/>
      <c r="AC164" s="1956"/>
      <c r="AD164" s="1956"/>
      <c r="AE164" s="1956"/>
      <c r="AF164" s="1956"/>
      <c r="AG164" s="1956"/>
      <c r="AH164" s="1956"/>
      <c r="AI164" s="1956"/>
      <c r="AJ164" s="1956"/>
      <c r="AK164" s="1956"/>
      <c r="AL164" s="1956"/>
      <c r="AM164" s="1956"/>
      <c r="AN164" s="1957"/>
      <c r="AO164" s="165"/>
      <c r="AP164" s="240"/>
      <c r="AQ164" s="240"/>
      <c r="AR164" s="240"/>
      <c r="AS164" s="240"/>
      <c r="AT164" s="240"/>
      <c r="AU164" s="156"/>
      <c r="AV164" s="1702" t="s">
        <v>1078</v>
      </c>
      <c r="AW164" s="1702"/>
      <c r="AX164" s="1702"/>
      <c r="AY164" s="1702"/>
      <c r="AZ164" s="1702"/>
      <c r="BA164" s="1702"/>
      <c r="BB164" s="1702"/>
      <c r="BC164" s="1702"/>
      <c r="BD164" s="1886" t="str">
        <f>CONCATENATE("RPF,L ",INDEX('LŠZ P'!A$2:AP2002,W153,38))</f>
        <v>RPF,L 1</v>
      </c>
      <c r="BE164" s="1887"/>
      <c r="BF164" s="1887"/>
      <c r="BG164" s="1887"/>
      <c r="BH164" s="1888"/>
      <c r="BI164" s="187"/>
      <c r="BJ164" s="1854"/>
      <c r="BK164" s="1885"/>
      <c r="BL164" s="1885"/>
      <c r="BM164" s="1856"/>
      <c r="BN164" s="238"/>
      <c r="BO164" s="157"/>
      <c r="BP164" s="1811" t="s">
        <v>2286</v>
      </c>
      <c r="BQ164" s="1811"/>
      <c r="BR164" s="1811"/>
      <c r="BS164" s="1811"/>
      <c r="BT164" s="1812" t="s">
        <v>964</v>
      </c>
      <c r="BU164" s="1813"/>
      <c r="BV164" s="1813"/>
      <c r="BW164" s="1813"/>
      <c r="BX164" s="1813"/>
      <c r="BY164" s="1813"/>
      <c r="BZ164" s="1813"/>
      <c r="CA164" s="1813"/>
      <c r="CB164" s="1813"/>
      <c r="CC164" s="1813"/>
      <c r="CD164" s="1813"/>
      <c r="CE164" s="1813"/>
      <c r="CF164" s="1814"/>
      <c r="CG164" s="165"/>
      <c r="CP164" s="166"/>
      <c r="CQ164" s="166"/>
      <c r="CU164" s="170"/>
      <c r="DB164" s="166"/>
      <c r="DF164" s="170"/>
      <c r="DI164" s="166"/>
      <c r="DM164" s="170"/>
      <c r="DT164" s="166"/>
      <c r="DY164" s="170"/>
      <c r="DZ164" s="170"/>
    </row>
    <row r="165" spans="3:130" ht="4.5" customHeight="1" x14ac:dyDescent="0.2">
      <c r="C165" s="156"/>
      <c r="D165" s="1702"/>
      <c r="E165" s="1702"/>
      <c r="F165" s="1702"/>
      <c r="G165" s="1702"/>
      <c r="H165" s="1702"/>
      <c r="I165" s="1702"/>
      <c r="J165" s="1702"/>
      <c r="K165" s="1702"/>
      <c r="L165" s="1952"/>
      <c r="M165" s="1953"/>
      <c r="N165" s="1953"/>
      <c r="O165" s="1953"/>
      <c r="P165" s="1954"/>
      <c r="Q165" s="187"/>
      <c r="R165" s="1254"/>
      <c r="S165" s="1255"/>
      <c r="T165" s="1255"/>
      <c r="U165" s="1256"/>
      <c r="V165" s="165"/>
      <c r="W165" s="157"/>
      <c r="X165" s="1958"/>
      <c r="Y165" s="1959"/>
      <c r="Z165" s="1959"/>
      <c r="AA165" s="1959"/>
      <c r="AB165" s="1959"/>
      <c r="AC165" s="1959"/>
      <c r="AD165" s="1959"/>
      <c r="AE165" s="1959"/>
      <c r="AF165" s="1959"/>
      <c r="AG165" s="1959"/>
      <c r="AH165" s="1959"/>
      <c r="AI165" s="1959"/>
      <c r="AJ165" s="1959"/>
      <c r="AK165" s="1959"/>
      <c r="AL165" s="1959"/>
      <c r="AM165" s="1959"/>
      <c r="AN165" s="1960"/>
      <c r="AO165" s="165"/>
      <c r="AP165" s="240"/>
      <c r="AQ165" s="240"/>
      <c r="AR165" s="240"/>
      <c r="AS165" s="240"/>
      <c r="AT165" s="240"/>
      <c r="AU165" s="156"/>
      <c r="AV165" s="1702"/>
      <c r="AW165" s="1702"/>
      <c r="AX165" s="1702"/>
      <c r="AY165" s="1702"/>
      <c r="AZ165" s="1702"/>
      <c r="BA165" s="1702"/>
      <c r="BB165" s="1702"/>
      <c r="BC165" s="1702"/>
      <c r="BD165" s="1889"/>
      <c r="BE165" s="1890"/>
      <c r="BF165" s="1890"/>
      <c r="BG165" s="1890"/>
      <c r="BH165" s="1891"/>
      <c r="BI165" s="187"/>
      <c r="BJ165" s="1857"/>
      <c r="BK165" s="1858"/>
      <c r="BL165" s="1858"/>
      <c r="BM165" s="1859"/>
      <c r="BN165" s="238"/>
      <c r="BO165" s="157"/>
      <c r="BP165" s="1811"/>
      <c r="BQ165" s="1811"/>
      <c r="BR165" s="1811"/>
      <c r="BS165" s="1811"/>
      <c r="BT165" s="1815"/>
      <c r="BU165" s="1816"/>
      <c r="BV165" s="1816"/>
      <c r="BW165" s="1816"/>
      <c r="BX165" s="1816"/>
      <c r="BY165" s="1816"/>
      <c r="BZ165" s="1816"/>
      <c r="CA165" s="1816"/>
      <c r="CB165" s="1816"/>
      <c r="CC165" s="1816"/>
      <c r="CD165" s="1816"/>
      <c r="CE165" s="1816"/>
      <c r="CF165" s="1817"/>
      <c r="CG165" s="165"/>
      <c r="CP165" s="166"/>
      <c r="CQ165" s="166"/>
      <c r="CU165" s="170"/>
      <c r="DB165" s="166"/>
      <c r="DF165" s="170"/>
      <c r="DI165" s="166"/>
      <c r="DM165" s="170"/>
      <c r="DT165" s="166"/>
      <c r="DY165" s="170"/>
      <c r="DZ165" s="170"/>
    </row>
    <row r="166" spans="3:130" ht="4.5" customHeight="1" x14ac:dyDescent="0.2">
      <c r="C166" s="156"/>
      <c r="D166" s="1818" t="s">
        <v>6044</v>
      </c>
      <c r="E166" s="1819"/>
      <c r="F166" s="1819"/>
      <c r="G166" s="1819"/>
      <c r="H166" s="1819"/>
      <c r="I166" s="1819"/>
      <c r="J166" s="1819"/>
      <c r="K166" s="1819"/>
      <c r="L166" s="1819"/>
      <c r="M166" s="1819"/>
      <c r="N166" s="1819"/>
      <c r="O166" s="1819"/>
      <c r="P166" s="1819"/>
      <c r="Q166" s="1819"/>
      <c r="R166" s="1819"/>
      <c r="S166" s="1819"/>
      <c r="T166" s="1819"/>
      <c r="U166" s="1820"/>
      <c r="V166" s="165"/>
      <c r="W166" s="157"/>
      <c r="X166" s="189"/>
      <c r="Y166" s="189"/>
      <c r="Z166" s="189"/>
      <c r="AA166" s="189"/>
      <c r="AB166" s="1827" t="str">
        <f>CONCATENATE(INDEX('LŠZ P'!A$2:AP$2002,W153,3)," (",INDEX('LŠZ P'!A$2:AP$2002,W153,9),")")</f>
        <v xml:space="preserve"> ()</v>
      </c>
      <c r="AC166" s="1828"/>
      <c r="AD166" s="1828"/>
      <c r="AE166" s="1828"/>
      <c r="AF166" s="1828"/>
      <c r="AG166" s="1828"/>
      <c r="AH166" s="1828"/>
      <c r="AI166" s="1828"/>
      <c r="AJ166" s="1828"/>
      <c r="AK166" s="1828"/>
      <c r="AL166" s="1828"/>
      <c r="AM166" s="1828"/>
      <c r="AN166" s="1829"/>
      <c r="AO166" s="165"/>
      <c r="AP166" s="240"/>
      <c r="AQ166" s="240"/>
      <c r="AR166" s="240"/>
      <c r="AS166" s="240"/>
      <c r="AT166" s="240"/>
      <c r="AU166" s="156"/>
      <c r="AV166" s="1818" t="s">
        <v>6044</v>
      </c>
      <c r="AW166" s="1819"/>
      <c r="AX166" s="1819"/>
      <c r="AY166" s="1819"/>
      <c r="AZ166" s="1819"/>
      <c r="BA166" s="1819"/>
      <c r="BB166" s="1819"/>
      <c r="BC166" s="1819"/>
      <c r="BD166" s="1819"/>
      <c r="BE166" s="1819"/>
      <c r="BF166" s="1819"/>
      <c r="BG166" s="1819"/>
      <c r="BH166" s="1819"/>
      <c r="BI166" s="1819"/>
      <c r="BJ166" s="1819"/>
      <c r="BK166" s="1819"/>
      <c r="BL166" s="1819"/>
      <c r="BM166" s="1820"/>
      <c r="BN166" s="238"/>
      <c r="BO166" s="157"/>
      <c r="BP166" s="189"/>
      <c r="BQ166" s="189"/>
      <c r="BR166" s="189"/>
      <c r="BS166" s="189"/>
      <c r="BT166" s="1827" t="str">
        <f>CONCATENATE(INDEX('LŠZ P'!A$2:AP$2002,W153,4)," (",INDEX('LŠZ P'!A$2:AP$2002,W153,10),")")</f>
        <v>ONE CARBON (SCOUT)</v>
      </c>
      <c r="BU166" s="1828"/>
      <c r="BV166" s="1828"/>
      <c r="BW166" s="1828"/>
      <c r="BX166" s="1828"/>
      <c r="BY166" s="1828"/>
      <c r="BZ166" s="1828"/>
      <c r="CA166" s="1828"/>
      <c r="CB166" s="1828"/>
      <c r="CC166" s="1828"/>
      <c r="CD166" s="1828"/>
      <c r="CE166" s="1828"/>
      <c r="CF166" s="1829"/>
      <c r="CG166" s="165"/>
      <c r="CP166" s="166"/>
      <c r="CQ166" s="166"/>
      <c r="CU166" s="170"/>
      <c r="DB166" s="166"/>
      <c r="DF166" s="170"/>
      <c r="DI166" s="166"/>
      <c r="DM166" s="170"/>
      <c r="DT166" s="166"/>
      <c r="DY166" s="170"/>
      <c r="DZ166" s="170"/>
    </row>
    <row r="167" spans="3:130" ht="4.5" customHeight="1" x14ac:dyDescent="0.2">
      <c r="C167" s="156"/>
      <c r="D167" s="1821"/>
      <c r="E167" s="1822"/>
      <c r="F167" s="1822"/>
      <c r="G167" s="1822"/>
      <c r="H167" s="1822"/>
      <c r="I167" s="1822"/>
      <c r="J167" s="1822"/>
      <c r="K167" s="1822"/>
      <c r="L167" s="1822"/>
      <c r="M167" s="1822"/>
      <c r="N167" s="1822"/>
      <c r="O167" s="1822"/>
      <c r="P167" s="1822"/>
      <c r="Q167" s="1822"/>
      <c r="R167" s="1822"/>
      <c r="S167" s="1822"/>
      <c r="T167" s="1822"/>
      <c r="U167" s="1823"/>
      <c r="V167" s="165"/>
      <c r="W167" s="157"/>
      <c r="X167" s="1702" t="s">
        <v>903</v>
      </c>
      <c r="Y167" s="1702"/>
      <c r="Z167" s="1702"/>
      <c r="AA167" s="1702"/>
      <c r="AB167" s="1827"/>
      <c r="AC167" s="1828"/>
      <c r="AD167" s="1828"/>
      <c r="AE167" s="1828"/>
      <c r="AF167" s="1828"/>
      <c r="AG167" s="1828"/>
      <c r="AH167" s="1828"/>
      <c r="AI167" s="1828"/>
      <c r="AJ167" s="1828"/>
      <c r="AK167" s="1828"/>
      <c r="AL167" s="1828"/>
      <c r="AM167" s="1828"/>
      <c r="AN167" s="1829"/>
      <c r="AO167" s="165"/>
      <c r="AP167" s="240"/>
      <c r="AQ167" s="240"/>
      <c r="AR167" s="240"/>
      <c r="AS167" s="240"/>
      <c r="AT167" s="240"/>
      <c r="AU167" s="156"/>
      <c r="AV167" s="1821"/>
      <c r="AW167" s="1822"/>
      <c r="AX167" s="1822"/>
      <c r="AY167" s="1822"/>
      <c r="AZ167" s="1822"/>
      <c r="BA167" s="1822"/>
      <c r="BB167" s="1822"/>
      <c r="BC167" s="1822"/>
      <c r="BD167" s="1822"/>
      <c r="BE167" s="1822"/>
      <c r="BF167" s="1822"/>
      <c r="BG167" s="1822"/>
      <c r="BH167" s="1822"/>
      <c r="BI167" s="1822"/>
      <c r="BJ167" s="1822"/>
      <c r="BK167" s="1822"/>
      <c r="BL167" s="1822"/>
      <c r="BM167" s="1823"/>
      <c r="BN167" s="170"/>
      <c r="BO167" s="157"/>
      <c r="BP167" s="1702" t="s">
        <v>903</v>
      </c>
      <c r="BQ167" s="1702"/>
      <c r="BR167" s="1702"/>
      <c r="BS167" s="1702"/>
      <c r="BT167" s="1827"/>
      <c r="BU167" s="1828"/>
      <c r="BV167" s="1828"/>
      <c r="BW167" s="1828"/>
      <c r="BX167" s="1828"/>
      <c r="BY167" s="1828"/>
      <c r="BZ167" s="1828"/>
      <c r="CA167" s="1828"/>
      <c r="CB167" s="1828"/>
      <c r="CC167" s="1828"/>
      <c r="CD167" s="1828"/>
      <c r="CE167" s="1828"/>
      <c r="CF167" s="1829"/>
      <c r="CG167" s="165"/>
      <c r="CP167" s="166"/>
      <c r="CQ167" s="166"/>
      <c r="CU167" s="170"/>
      <c r="DB167" s="166"/>
      <c r="DF167" s="170"/>
      <c r="DI167" s="166"/>
      <c r="DM167" s="170"/>
      <c r="DT167" s="166"/>
      <c r="DY167" s="170"/>
      <c r="DZ167" s="170"/>
    </row>
    <row r="168" spans="3:130" ht="4.5" customHeight="1" x14ac:dyDescent="0.2">
      <c r="C168" s="156"/>
      <c r="D168" s="1821"/>
      <c r="E168" s="1822"/>
      <c r="F168" s="1822"/>
      <c r="G168" s="1822"/>
      <c r="H168" s="1822"/>
      <c r="I168" s="1822"/>
      <c r="J168" s="1822"/>
      <c r="K168" s="1822"/>
      <c r="L168" s="1822"/>
      <c r="M168" s="1822"/>
      <c r="N168" s="1822"/>
      <c r="O168" s="1822"/>
      <c r="P168" s="1822"/>
      <c r="Q168" s="1822"/>
      <c r="R168" s="1822"/>
      <c r="S168" s="1822"/>
      <c r="T168" s="1822"/>
      <c r="U168" s="1823"/>
      <c r="V168" s="165"/>
      <c r="W168" s="157"/>
      <c r="X168" s="1702"/>
      <c r="Y168" s="1702"/>
      <c r="Z168" s="1702"/>
      <c r="AA168" s="1702"/>
      <c r="AB168" s="1827"/>
      <c r="AC168" s="1828"/>
      <c r="AD168" s="1828"/>
      <c r="AE168" s="1828"/>
      <c r="AF168" s="1828"/>
      <c r="AG168" s="1828"/>
      <c r="AH168" s="1828"/>
      <c r="AI168" s="1828"/>
      <c r="AJ168" s="1828"/>
      <c r="AK168" s="1828"/>
      <c r="AL168" s="1828"/>
      <c r="AM168" s="1828"/>
      <c r="AN168" s="1829"/>
      <c r="AO168" s="165"/>
      <c r="AP168" s="240"/>
      <c r="AQ168" s="240"/>
      <c r="AR168" s="240"/>
      <c r="AS168" s="240"/>
      <c r="AT168" s="240"/>
      <c r="AU168" s="156"/>
      <c r="AV168" s="1821"/>
      <c r="AW168" s="1822"/>
      <c r="AX168" s="1822"/>
      <c r="AY168" s="1822"/>
      <c r="AZ168" s="1822"/>
      <c r="BA168" s="1822"/>
      <c r="BB168" s="1822"/>
      <c r="BC168" s="1822"/>
      <c r="BD168" s="1822"/>
      <c r="BE168" s="1822"/>
      <c r="BF168" s="1822"/>
      <c r="BG168" s="1822"/>
      <c r="BH168" s="1822"/>
      <c r="BI168" s="1822"/>
      <c r="BJ168" s="1822"/>
      <c r="BK168" s="1822"/>
      <c r="BL168" s="1822"/>
      <c r="BM168" s="1823"/>
      <c r="BN168" s="170"/>
      <c r="BO168" s="157"/>
      <c r="BP168" s="1702"/>
      <c r="BQ168" s="1702"/>
      <c r="BR168" s="1702"/>
      <c r="BS168" s="1702"/>
      <c r="BT168" s="1827"/>
      <c r="BU168" s="1828"/>
      <c r="BV168" s="1828"/>
      <c r="BW168" s="1828"/>
      <c r="BX168" s="1828"/>
      <c r="BY168" s="1828"/>
      <c r="BZ168" s="1828"/>
      <c r="CA168" s="1828"/>
      <c r="CB168" s="1828"/>
      <c r="CC168" s="1828"/>
      <c r="CD168" s="1828"/>
      <c r="CE168" s="1828"/>
      <c r="CF168" s="1829"/>
      <c r="CG168" s="165"/>
      <c r="CP168" s="166"/>
      <c r="CQ168" s="166"/>
      <c r="CU168" s="170"/>
      <c r="DB168" s="166"/>
      <c r="DF168" s="170"/>
      <c r="DI168" s="166"/>
      <c r="DM168" s="170"/>
      <c r="DT168" s="166"/>
      <c r="DY168" s="170"/>
      <c r="DZ168" s="170"/>
    </row>
    <row r="169" spans="3:130" ht="4.5" customHeight="1" x14ac:dyDescent="0.2">
      <c r="C169" s="156"/>
      <c r="D169" s="1821"/>
      <c r="E169" s="1822"/>
      <c r="F169" s="1822"/>
      <c r="G169" s="1822"/>
      <c r="H169" s="1822"/>
      <c r="I169" s="1822"/>
      <c r="J169" s="1822"/>
      <c r="K169" s="1822"/>
      <c r="L169" s="1822"/>
      <c r="M169" s="1822"/>
      <c r="N169" s="1822"/>
      <c r="O169" s="1822"/>
      <c r="P169" s="1822"/>
      <c r="Q169" s="1822"/>
      <c r="R169" s="1822"/>
      <c r="S169" s="1822"/>
      <c r="T169" s="1822"/>
      <c r="U169" s="1823"/>
      <c r="V169" s="165"/>
      <c r="W169" s="157"/>
      <c r="X169" s="189"/>
      <c r="Y169" s="189"/>
      <c r="Z169" s="189"/>
      <c r="AA169" s="189"/>
      <c r="AB169" s="1830"/>
      <c r="AC169" s="1831"/>
      <c r="AD169" s="1831"/>
      <c r="AE169" s="1831"/>
      <c r="AF169" s="1831"/>
      <c r="AG169" s="1831"/>
      <c r="AH169" s="1831"/>
      <c r="AI169" s="1831"/>
      <c r="AJ169" s="1831"/>
      <c r="AK169" s="1831"/>
      <c r="AL169" s="1831"/>
      <c r="AM169" s="1831"/>
      <c r="AN169" s="1832"/>
      <c r="AO169" s="165"/>
      <c r="AP169" s="240"/>
      <c r="AQ169" s="240"/>
      <c r="AR169" s="240"/>
      <c r="AS169" s="240"/>
      <c r="AT169" s="240"/>
      <c r="AU169" s="156"/>
      <c r="AV169" s="1821"/>
      <c r="AW169" s="1822"/>
      <c r="AX169" s="1822"/>
      <c r="AY169" s="1822"/>
      <c r="AZ169" s="1822"/>
      <c r="BA169" s="1822"/>
      <c r="BB169" s="1822"/>
      <c r="BC169" s="1822"/>
      <c r="BD169" s="1822"/>
      <c r="BE169" s="1822"/>
      <c r="BF169" s="1822"/>
      <c r="BG169" s="1822"/>
      <c r="BH169" s="1822"/>
      <c r="BI169" s="1822"/>
      <c r="BJ169" s="1822"/>
      <c r="BK169" s="1822"/>
      <c r="BL169" s="1822"/>
      <c r="BM169" s="1823"/>
      <c r="BN169" s="170"/>
      <c r="BO169" s="157"/>
      <c r="BP169" s="189"/>
      <c r="BQ169" s="189"/>
      <c r="BR169" s="189"/>
      <c r="BS169" s="189"/>
      <c r="BT169" s="1830"/>
      <c r="BU169" s="1831"/>
      <c r="BV169" s="1831"/>
      <c r="BW169" s="1831"/>
      <c r="BX169" s="1831"/>
      <c r="BY169" s="1831"/>
      <c r="BZ169" s="1831"/>
      <c r="CA169" s="1831"/>
      <c r="CB169" s="1831"/>
      <c r="CC169" s="1831"/>
      <c r="CD169" s="1831"/>
      <c r="CE169" s="1831"/>
      <c r="CF169" s="1832"/>
      <c r="CG169" s="165"/>
      <c r="CP169" s="166"/>
      <c r="CQ169" s="166"/>
      <c r="CU169" s="170"/>
      <c r="DB169" s="166"/>
      <c r="DF169" s="170"/>
      <c r="DI169" s="166"/>
      <c r="DM169" s="170"/>
      <c r="DT169" s="166"/>
      <c r="DY169" s="170"/>
      <c r="DZ169" s="170"/>
    </row>
    <row r="170" spans="3:130" ht="4.5" customHeight="1" x14ac:dyDescent="0.2">
      <c r="C170" s="156"/>
      <c r="D170" s="1821"/>
      <c r="E170" s="1822"/>
      <c r="F170" s="1822"/>
      <c r="G170" s="1822"/>
      <c r="H170" s="1822"/>
      <c r="I170" s="1822"/>
      <c r="J170" s="1822"/>
      <c r="K170" s="1822"/>
      <c r="L170" s="1822"/>
      <c r="M170" s="1822"/>
      <c r="N170" s="1822"/>
      <c r="O170" s="1822"/>
      <c r="P170" s="1822"/>
      <c r="Q170" s="1822"/>
      <c r="R170" s="1822"/>
      <c r="S170" s="1822"/>
      <c r="T170" s="1822"/>
      <c r="U170" s="1823"/>
      <c r="V170" s="165"/>
      <c r="W170" s="157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65"/>
      <c r="AP170" s="240"/>
      <c r="AQ170" s="240"/>
      <c r="AR170" s="240"/>
      <c r="AS170" s="240"/>
      <c r="AT170" s="240"/>
      <c r="AU170" s="156"/>
      <c r="AV170" s="1821"/>
      <c r="AW170" s="1822"/>
      <c r="AX170" s="1822"/>
      <c r="AY170" s="1822"/>
      <c r="AZ170" s="1822"/>
      <c r="BA170" s="1822"/>
      <c r="BB170" s="1822"/>
      <c r="BC170" s="1822"/>
      <c r="BD170" s="1822"/>
      <c r="BE170" s="1822"/>
      <c r="BF170" s="1822"/>
      <c r="BG170" s="1822"/>
      <c r="BH170" s="1822"/>
      <c r="BI170" s="1822"/>
      <c r="BJ170" s="1822"/>
      <c r="BK170" s="1822"/>
      <c r="BL170" s="1822"/>
      <c r="BM170" s="1823"/>
      <c r="BN170" s="170"/>
      <c r="BO170" s="157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65"/>
      <c r="CP170" s="166"/>
      <c r="CQ170" s="193"/>
      <c r="CR170" s="194"/>
      <c r="CS170" s="194"/>
      <c r="CT170" s="194"/>
      <c r="CU170" s="195"/>
      <c r="CV170" s="194"/>
      <c r="CW170" s="194"/>
      <c r="CX170" s="194"/>
      <c r="CY170" s="194"/>
      <c r="CZ170" s="194"/>
      <c r="DA170" s="194"/>
      <c r="DB170" s="193"/>
      <c r="DC170" s="194"/>
      <c r="DD170" s="194"/>
      <c r="DE170" s="194"/>
      <c r="DF170" s="195"/>
      <c r="DI170" s="193"/>
      <c r="DJ170" s="194"/>
      <c r="DK170" s="194"/>
      <c r="DL170" s="194"/>
      <c r="DM170" s="195"/>
      <c r="DN170" s="194"/>
      <c r="DO170" s="194"/>
      <c r="DP170" s="194"/>
      <c r="DQ170" s="194"/>
      <c r="DR170" s="194"/>
      <c r="DS170" s="194"/>
      <c r="DT170" s="193"/>
      <c r="DU170" s="194"/>
      <c r="DV170" s="194"/>
      <c r="DW170" s="194"/>
      <c r="DX170" s="194"/>
      <c r="DY170" s="195"/>
      <c r="DZ170" s="170"/>
    </row>
    <row r="171" spans="3:130" ht="4.5" customHeight="1" x14ac:dyDescent="0.2">
      <c r="C171" s="156"/>
      <c r="D171" s="1821"/>
      <c r="E171" s="1822"/>
      <c r="F171" s="1822"/>
      <c r="G171" s="1822"/>
      <c r="H171" s="1822"/>
      <c r="I171" s="1822"/>
      <c r="J171" s="1822"/>
      <c r="K171" s="1822"/>
      <c r="L171" s="1822"/>
      <c r="M171" s="1822"/>
      <c r="N171" s="1822"/>
      <c r="O171" s="1822"/>
      <c r="P171" s="1822"/>
      <c r="Q171" s="1822"/>
      <c r="R171" s="1822"/>
      <c r="S171" s="1822"/>
      <c r="T171" s="1822"/>
      <c r="U171" s="1823"/>
      <c r="V171" s="165"/>
      <c r="W171" s="157"/>
      <c r="X171" s="1702" t="s">
        <v>1981</v>
      </c>
      <c r="Y171" s="1702"/>
      <c r="Z171" s="1702"/>
      <c r="AA171" s="1702"/>
      <c r="AB171" s="1702"/>
      <c r="AC171" s="1702"/>
      <c r="AD171" s="1702"/>
      <c r="AE171" s="1961" t="str">
        <f>INDEX('LŠZ P'!A$2:AP$2002,W153,5)</f>
        <v>OM-P554</v>
      </c>
      <c r="AF171" s="1962"/>
      <c r="AG171" s="1962"/>
      <c r="AH171" s="1962"/>
      <c r="AI171" s="1962"/>
      <c r="AJ171" s="1962"/>
      <c r="AK171" s="1962"/>
      <c r="AL171" s="1962"/>
      <c r="AM171" s="1962"/>
      <c r="AN171" s="1963"/>
      <c r="AO171" s="165"/>
      <c r="AP171" s="240"/>
      <c r="AQ171" s="240"/>
      <c r="AR171" s="240"/>
      <c r="AS171" s="240"/>
      <c r="AT171" s="240"/>
      <c r="AU171" s="156"/>
      <c r="AV171" s="1821"/>
      <c r="AW171" s="1822"/>
      <c r="AX171" s="1822"/>
      <c r="AY171" s="1822"/>
      <c r="AZ171" s="1822"/>
      <c r="BA171" s="1822"/>
      <c r="BB171" s="1822"/>
      <c r="BC171" s="1822"/>
      <c r="BD171" s="1822"/>
      <c r="BE171" s="1822"/>
      <c r="BF171" s="1822"/>
      <c r="BG171" s="1822"/>
      <c r="BH171" s="1822"/>
      <c r="BI171" s="1822"/>
      <c r="BJ171" s="1822"/>
      <c r="BK171" s="1822"/>
      <c r="BL171" s="1822"/>
      <c r="BM171" s="1823"/>
      <c r="BN171" s="170"/>
      <c r="BO171" s="157"/>
      <c r="BP171" s="1702" t="s">
        <v>1981</v>
      </c>
      <c r="BQ171" s="1702"/>
      <c r="BR171" s="1702"/>
      <c r="BS171" s="1702"/>
      <c r="BT171" s="1702"/>
      <c r="BU171" s="1702"/>
      <c r="BV171" s="1702"/>
      <c r="BW171" s="1833" t="str">
        <f>INDEX('LŠZ P'!A$2:AP$2002,W153,6)</f>
        <v>P002</v>
      </c>
      <c r="BX171" s="1834"/>
      <c r="BY171" s="1834"/>
      <c r="BZ171" s="1834"/>
      <c r="CA171" s="1834"/>
      <c r="CB171" s="1834"/>
      <c r="CC171" s="1834"/>
      <c r="CD171" s="1834"/>
      <c r="CE171" s="1834"/>
      <c r="CF171" s="1835"/>
      <c r="CG171" s="165"/>
      <c r="CP171" s="166"/>
      <c r="DZ171" s="170"/>
    </row>
    <row r="172" spans="3:130" ht="4.5" customHeight="1" x14ac:dyDescent="0.2">
      <c r="C172" s="156"/>
      <c r="D172" s="1821"/>
      <c r="E172" s="1822"/>
      <c r="F172" s="1822"/>
      <c r="G172" s="1822"/>
      <c r="H172" s="1822"/>
      <c r="I172" s="1822"/>
      <c r="J172" s="1822"/>
      <c r="K172" s="1822"/>
      <c r="L172" s="1822"/>
      <c r="M172" s="1822"/>
      <c r="N172" s="1822"/>
      <c r="O172" s="1822"/>
      <c r="P172" s="1822"/>
      <c r="Q172" s="1822"/>
      <c r="R172" s="1822"/>
      <c r="S172" s="1822"/>
      <c r="T172" s="1822"/>
      <c r="U172" s="1823"/>
      <c r="V172" s="165"/>
      <c r="W172" s="157"/>
      <c r="X172" s="1702"/>
      <c r="Y172" s="1702"/>
      <c r="Z172" s="1702"/>
      <c r="AA172" s="1702"/>
      <c r="AB172" s="1702"/>
      <c r="AC172" s="1702"/>
      <c r="AD172" s="1702"/>
      <c r="AE172" s="1964"/>
      <c r="AF172" s="1965"/>
      <c r="AG172" s="1965"/>
      <c r="AH172" s="1965"/>
      <c r="AI172" s="1965"/>
      <c r="AJ172" s="1965"/>
      <c r="AK172" s="1965"/>
      <c r="AL172" s="1965"/>
      <c r="AM172" s="1965"/>
      <c r="AN172" s="1966"/>
      <c r="AO172" s="165"/>
      <c r="AP172" s="240"/>
      <c r="AQ172" s="240"/>
      <c r="AR172" s="240"/>
      <c r="AS172" s="240"/>
      <c r="AT172" s="240"/>
      <c r="AU172" s="156"/>
      <c r="AV172" s="1821"/>
      <c r="AW172" s="1822"/>
      <c r="AX172" s="1822"/>
      <c r="AY172" s="1822"/>
      <c r="AZ172" s="1822"/>
      <c r="BA172" s="1822"/>
      <c r="BB172" s="1822"/>
      <c r="BC172" s="1822"/>
      <c r="BD172" s="1822"/>
      <c r="BE172" s="1822"/>
      <c r="BF172" s="1822"/>
      <c r="BG172" s="1822"/>
      <c r="BH172" s="1822"/>
      <c r="BI172" s="1822"/>
      <c r="BJ172" s="1822"/>
      <c r="BK172" s="1822"/>
      <c r="BL172" s="1822"/>
      <c r="BM172" s="1823"/>
      <c r="BN172" s="170"/>
      <c r="BO172" s="157"/>
      <c r="BP172" s="1702"/>
      <c r="BQ172" s="1702"/>
      <c r="BR172" s="1702"/>
      <c r="BS172" s="1702"/>
      <c r="BT172" s="1702"/>
      <c r="BU172" s="1702"/>
      <c r="BV172" s="1702"/>
      <c r="BW172" s="1836"/>
      <c r="BX172" s="1837"/>
      <c r="BY172" s="1837"/>
      <c r="BZ172" s="1837"/>
      <c r="CA172" s="1837"/>
      <c r="CB172" s="1837"/>
      <c r="CC172" s="1837"/>
      <c r="CD172" s="1837"/>
      <c r="CE172" s="1837"/>
      <c r="CF172" s="1838"/>
      <c r="CG172" s="165"/>
      <c r="CP172" s="166"/>
      <c r="CQ172" s="154"/>
      <c r="CR172" s="155"/>
      <c r="CS172" s="155"/>
      <c r="CT172" s="155"/>
      <c r="CU172" s="155"/>
      <c r="CV172" s="1428" t="s">
        <v>5592</v>
      </c>
      <c r="CW172" s="1429"/>
      <c r="CX172" s="1429"/>
      <c r="CY172" s="1429"/>
      <c r="CZ172" s="1429"/>
      <c r="DA172" s="1430"/>
      <c r="DB172" s="155"/>
      <c r="DC172" s="155"/>
      <c r="DD172" s="155"/>
      <c r="DE172" s="155"/>
      <c r="DF172" s="164"/>
      <c r="DI172" s="154"/>
      <c r="DJ172" s="155"/>
      <c r="DK172" s="155"/>
      <c r="DL172" s="155"/>
      <c r="DM172" s="155"/>
      <c r="DN172" s="1428" t="s">
        <v>5592</v>
      </c>
      <c r="DO172" s="1429"/>
      <c r="DP172" s="1429"/>
      <c r="DQ172" s="1429"/>
      <c r="DR172" s="1429"/>
      <c r="DS172" s="1430"/>
      <c r="DT172" s="154"/>
      <c r="DU172" s="155"/>
      <c r="DV172" s="155"/>
      <c r="DW172" s="155"/>
      <c r="DX172" s="155"/>
      <c r="DY172" s="196"/>
      <c r="DZ172" s="170"/>
    </row>
    <row r="173" spans="3:130" ht="4.5" customHeight="1" x14ac:dyDescent="0.2">
      <c r="C173" s="156"/>
      <c r="D173" s="1824"/>
      <c r="E173" s="1825"/>
      <c r="F173" s="1825"/>
      <c r="G173" s="1825"/>
      <c r="H173" s="1825"/>
      <c r="I173" s="1825"/>
      <c r="J173" s="1825"/>
      <c r="K173" s="1825"/>
      <c r="L173" s="1825"/>
      <c r="M173" s="1825"/>
      <c r="N173" s="1825"/>
      <c r="O173" s="1825"/>
      <c r="P173" s="1825"/>
      <c r="Q173" s="1825"/>
      <c r="R173" s="1825"/>
      <c r="S173" s="1825"/>
      <c r="T173" s="1825"/>
      <c r="U173" s="1826"/>
      <c r="V173" s="165"/>
      <c r="W173" s="157"/>
      <c r="X173" s="197"/>
      <c r="Y173" s="197"/>
      <c r="Z173" s="197"/>
      <c r="AA173" s="197"/>
      <c r="AB173" s="197"/>
      <c r="AC173" s="197"/>
      <c r="AD173" s="197"/>
      <c r="AE173" s="1964"/>
      <c r="AF173" s="1965"/>
      <c r="AG173" s="1965"/>
      <c r="AH173" s="1965"/>
      <c r="AI173" s="1965"/>
      <c r="AJ173" s="1965"/>
      <c r="AK173" s="1965"/>
      <c r="AL173" s="1965"/>
      <c r="AM173" s="1965"/>
      <c r="AN173" s="1966"/>
      <c r="AO173" s="165"/>
      <c r="AP173" s="240"/>
      <c r="AQ173" s="240"/>
      <c r="AR173" s="240"/>
      <c r="AS173" s="240"/>
      <c r="AT173" s="240"/>
      <c r="AU173" s="156"/>
      <c r="AV173" s="1824"/>
      <c r="AW173" s="1825"/>
      <c r="AX173" s="1825"/>
      <c r="AY173" s="1825"/>
      <c r="AZ173" s="1825"/>
      <c r="BA173" s="1825"/>
      <c r="BB173" s="1825"/>
      <c r="BC173" s="1825"/>
      <c r="BD173" s="1825"/>
      <c r="BE173" s="1825"/>
      <c r="BF173" s="1825"/>
      <c r="BG173" s="1825"/>
      <c r="BH173" s="1825"/>
      <c r="BI173" s="1825"/>
      <c r="BJ173" s="1825"/>
      <c r="BK173" s="1825"/>
      <c r="BL173" s="1825"/>
      <c r="BM173" s="1826"/>
      <c r="BN173" s="170"/>
      <c r="BO173" s="157"/>
      <c r="BP173" s="197"/>
      <c r="BQ173" s="197"/>
      <c r="BR173" s="197"/>
      <c r="BS173" s="197"/>
      <c r="BT173" s="197"/>
      <c r="BU173" s="197"/>
      <c r="BV173" s="197"/>
      <c r="BW173" s="1836"/>
      <c r="BX173" s="1837"/>
      <c r="BY173" s="1837"/>
      <c r="BZ173" s="1837"/>
      <c r="CA173" s="1837"/>
      <c r="CB173" s="1837"/>
      <c r="CC173" s="1837"/>
      <c r="CD173" s="1837"/>
      <c r="CE173" s="1837"/>
      <c r="CF173" s="1838"/>
      <c r="CG173" s="165"/>
      <c r="CP173" s="166"/>
      <c r="CQ173" s="171"/>
      <c r="CR173" s="172"/>
      <c r="CS173" s="172"/>
      <c r="CT173" s="172"/>
      <c r="CU173" s="172"/>
      <c r="CV173" s="1431"/>
      <c r="CW173" s="1432"/>
      <c r="CX173" s="1432"/>
      <c r="CY173" s="1432"/>
      <c r="CZ173" s="1432"/>
      <c r="DA173" s="1433"/>
      <c r="DB173" s="173"/>
      <c r="DC173" s="172"/>
      <c r="DD173" s="172"/>
      <c r="DE173" s="172"/>
      <c r="DF173" s="174"/>
      <c r="DI173" s="171"/>
      <c r="DJ173" s="172"/>
      <c r="DK173" s="172"/>
      <c r="DL173" s="172"/>
      <c r="DM173" s="172"/>
      <c r="DN173" s="1431"/>
      <c r="DO173" s="1432"/>
      <c r="DP173" s="1432"/>
      <c r="DQ173" s="1432"/>
      <c r="DR173" s="1432"/>
      <c r="DS173" s="1433"/>
      <c r="DT173" s="175"/>
      <c r="DU173" s="172"/>
      <c r="DV173" s="172"/>
      <c r="DW173" s="172"/>
      <c r="DX173" s="172"/>
      <c r="DY173" s="176"/>
      <c r="DZ173" s="170"/>
    </row>
    <row r="174" spans="3:130" ht="3" customHeight="1" x14ac:dyDescent="0.2">
      <c r="C174" s="156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65"/>
      <c r="W174" s="157"/>
      <c r="X174" s="1702" t="s">
        <v>1982</v>
      </c>
      <c r="Y174" s="1702"/>
      <c r="Z174" s="1702"/>
      <c r="AA174" s="1702"/>
      <c r="AB174" s="1702"/>
      <c r="AC174" s="1702"/>
      <c r="AD174" s="1702"/>
      <c r="AE174" s="1964"/>
      <c r="AF174" s="1965"/>
      <c r="AG174" s="1965"/>
      <c r="AH174" s="1965"/>
      <c r="AI174" s="1965"/>
      <c r="AJ174" s="1965"/>
      <c r="AK174" s="1965"/>
      <c r="AL174" s="1965"/>
      <c r="AM174" s="1965"/>
      <c r="AN174" s="1966"/>
      <c r="AO174" s="165"/>
      <c r="AP174" s="240"/>
      <c r="AQ174" s="240"/>
      <c r="AR174" s="240"/>
      <c r="AS174" s="240"/>
      <c r="AT174" s="240"/>
      <c r="AU174" s="156"/>
      <c r="AV174" s="199"/>
      <c r="AW174" s="199"/>
      <c r="AX174" s="199"/>
      <c r="AY174" s="199"/>
      <c r="AZ174" s="199"/>
      <c r="BA174" s="199"/>
      <c r="BB174" s="199"/>
      <c r="BC174" s="199"/>
      <c r="BD174" s="199"/>
      <c r="BE174" s="199"/>
      <c r="BF174" s="199"/>
      <c r="BG174" s="199"/>
      <c r="BH174" s="199"/>
      <c r="BI174" s="199"/>
      <c r="BJ174" s="199"/>
      <c r="BK174" s="199"/>
      <c r="BL174" s="199"/>
      <c r="BM174" s="199"/>
      <c r="BN174" s="226"/>
      <c r="BO174" s="157"/>
      <c r="BP174" s="1702" t="s">
        <v>1982</v>
      </c>
      <c r="BQ174" s="1702"/>
      <c r="BR174" s="1702"/>
      <c r="BS174" s="1702"/>
      <c r="BT174" s="1702"/>
      <c r="BU174" s="1702"/>
      <c r="BV174" s="1702"/>
      <c r="BW174" s="1836"/>
      <c r="BX174" s="1837"/>
      <c r="BY174" s="1837"/>
      <c r="BZ174" s="1837"/>
      <c r="CA174" s="1837"/>
      <c r="CB174" s="1837"/>
      <c r="CC174" s="1837"/>
      <c r="CD174" s="1837"/>
      <c r="CE174" s="1837"/>
      <c r="CF174" s="1838"/>
      <c r="CG174" s="165"/>
      <c r="CP174" s="166"/>
      <c r="CQ174" s="1673" t="s">
        <v>2073</v>
      </c>
      <c r="CR174" s="1692"/>
      <c r="CS174" s="1692"/>
      <c r="CT174" s="1692"/>
      <c r="CU174" s="1681"/>
      <c r="CV174" s="1431"/>
      <c r="CW174" s="1432"/>
      <c r="CX174" s="1432"/>
      <c r="CY174" s="1432"/>
      <c r="CZ174" s="1432"/>
      <c r="DA174" s="1433"/>
      <c r="DB174" s="1679" t="s">
        <v>2074</v>
      </c>
      <c r="DC174" s="1692"/>
      <c r="DD174" s="1692"/>
      <c r="DE174" s="1692"/>
      <c r="DF174" s="1681"/>
      <c r="DI174" s="1673" t="s">
        <v>2073</v>
      </c>
      <c r="DJ174" s="1692"/>
      <c r="DK174" s="1692"/>
      <c r="DL174" s="1692"/>
      <c r="DM174" s="1681"/>
      <c r="DN174" s="1431"/>
      <c r="DO174" s="1432"/>
      <c r="DP174" s="1432"/>
      <c r="DQ174" s="1432"/>
      <c r="DR174" s="1432"/>
      <c r="DS174" s="1433"/>
      <c r="DT174" s="1679" t="s">
        <v>2074</v>
      </c>
      <c r="DU174" s="1680"/>
      <c r="DV174" s="1680"/>
      <c r="DW174" s="1680"/>
      <c r="DX174" s="1680"/>
      <c r="DY174" s="1681"/>
      <c r="DZ174" s="170"/>
    </row>
    <row r="175" spans="3:130" ht="4.5" customHeight="1" x14ac:dyDescent="0.2">
      <c r="C175" s="156"/>
      <c r="D175" s="1842" t="s">
        <v>2255</v>
      </c>
      <c r="E175" s="1843"/>
      <c r="F175" s="1843"/>
      <c r="G175" s="1843"/>
      <c r="H175" s="1843"/>
      <c r="I175" s="1843"/>
      <c r="J175" s="1844"/>
      <c r="K175" s="1842" t="s">
        <v>5415</v>
      </c>
      <c r="L175" s="1843"/>
      <c r="M175" s="1843"/>
      <c r="N175" s="1844"/>
      <c r="O175" s="1851" t="s">
        <v>5416</v>
      </c>
      <c r="P175" s="1860"/>
      <c r="Q175" s="1860"/>
      <c r="R175" s="1861"/>
      <c r="S175" s="1851" t="s">
        <v>5417</v>
      </c>
      <c r="T175" s="1860"/>
      <c r="U175" s="1861"/>
      <c r="V175" s="165"/>
      <c r="W175" s="157"/>
      <c r="X175" s="1702"/>
      <c r="Y175" s="1702"/>
      <c r="Z175" s="1702"/>
      <c r="AA175" s="1702"/>
      <c r="AB175" s="1702"/>
      <c r="AC175" s="1702"/>
      <c r="AD175" s="1702"/>
      <c r="AE175" s="1967"/>
      <c r="AF175" s="1968"/>
      <c r="AG175" s="1968"/>
      <c r="AH175" s="1968"/>
      <c r="AI175" s="1968"/>
      <c r="AJ175" s="1968"/>
      <c r="AK175" s="1968"/>
      <c r="AL175" s="1968"/>
      <c r="AM175" s="1968"/>
      <c r="AN175" s="1969"/>
      <c r="AO175" s="165"/>
      <c r="AP175" s="240"/>
      <c r="AQ175" s="240"/>
      <c r="AR175" s="240"/>
      <c r="AS175" s="240"/>
      <c r="AT175" s="240"/>
      <c r="AU175" s="156"/>
      <c r="AV175" s="1842" t="s">
        <v>2255</v>
      </c>
      <c r="AW175" s="1843"/>
      <c r="AX175" s="1843"/>
      <c r="AY175" s="1843"/>
      <c r="AZ175" s="1843"/>
      <c r="BA175" s="1843"/>
      <c r="BB175" s="1844"/>
      <c r="BC175" s="1842" t="s">
        <v>5415</v>
      </c>
      <c r="BD175" s="1843"/>
      <c r="BE175" s="1843"/>
      <c r="BF175" s="1844"/>
      <c r="BG175" s="1851" t="s">
        <v>5416</v>
      </c>
      <c r="BH175" s="1852"/>
      <c r="BI175" s="1852"/>
      <c r="BJ175" s="1853"/>
      <c r="BK175" s="1851" t="s">
        <v>5417</v>
      </c>
      <c r="BL175" s="1860"/>
      <c r="BM175" s="1861"/>
      <c r="BN175" s="227"/>
      <c r="BO175" s="157"/>
      <c r="BP175" s="1702"/>
      <c r="BQ175" s="1702"/>
      <c r="BR175" s="1702"/>
      <c r="BS175" s="1702"/>
      <c r="BT175" s="1702"/>
      <c r="BU175" s="1702"/>
      <c r="BV175" s="1702"/>
      <c r="BW175" s="1839"/>
      <c r="BX175" s="1840"/>
      <c r="BY175" s="1840"/>
      <c r="BZ175" s="1840"/>
      <c r="CA175" s="1840"/>
      <c r="CB175" s="1840"/>
      <c r="CC175" s="1840"/>
      <c r="CD175" s="1840"/>
      <c r="CE175" s="1840"/>
      <c r="CF175" s="1841"/>
      <c r="CG175" s="165"/>
      <c r="CP175" s="166"/>
      <c r="CQ175" s="1682"/>
      <c r="CR175" s="1692"/>
      <c r="CS175" s="1692"/>
      <c r="CT175" s="1692"/>
      <c r="CU175" s="1681"/>
      <c r="CV175" s="1673" t="s">
        <v>2075</v>
      </c>
      <c r="CW175" s="1674"/>
      <c r="CX175" s="1674"/>
      <c r="CY175" s="1674"/>
      <c r="CZ175" s="1674"/>
      <c r="DA175" s="1675"/>
      <c r="DB175" s="1682"/>
      <c r="DC175" s="1692"/>
      <c r="DD175" s="1692"/>
      <c r="DE175" s="1692"/>
      <c r="DF175" s="1681"/>
      <c r="DI175" s="1682"/>
      <c r="DJ175" s="1692"/>
      <c r="DK175" s="1692"/>
      <c r="DL175" s="1692"/>
      <c r="DM175" s="1681"/>
      <c r="DN175" s="1673" t="s">
        <v>2075</v>
      </c>
      <c r="DO175" s="1674"/>
      <c r="DP175" s="1674"/>
      <c r="DQ175" s="1674"/>
      <c r="DR175" s="1674"/>
      <c r="DS175" s="1675"/>
      <c r="DT175" s="1682"/>
      <c r="DU175" s="1680"/>
      <c r="DV175" s="1680"/>
      <c r="DW175" s="1680"/>
      <c r="DX175" s="1680"/>
      <c r="DY175" s="1681"/>
      <c r="DZ175" s="170"/>
    </row>
    <row r="176" spans="3:130" ht="3" customHeight="1" x14ac:dyDescent="0.2">
      <c r="C176" s="156"/>
      <c r="D176" s="1845"/>
      <c r="E176" s="1846"/>
      <c r="F176" s="1846"/>
      <c r="G176" s="1846"/>
      <c r="H176" s="1846"/>
      <c r="I176" s="1846"/>
      <c r="J176" s="1847"/>
      <c r="K176" s="1845"/>
      <c r="L176" s="1846"/>
      <c r="M176" s="1846"/>
      <c r="N176" s="1847"/>
      <c r="O176" s="1862"/>
      <c r="P176" s="1863"/>
      <c r="Q176" s="1863"/>
      <c r="R176" s="1864"/>
      <c r="S176" s="1862"/>
      <c r="T176" s="1863"/>
      <c r="U176" s="1864"/>
      <c r="V176" s="165"/>
      <c r="W176" s="157"/>
      <c r="X176" s="1702" t="s">
        <v>2253</v>
      </c>
      <c r="Y176" s="1702"/>
      <c r="Z176" s="1702"/>
      <c r="AA176" s="1702"/>
      <c r="AB176" s="1702"/>
      <c r="AC176" s="1702"/>
      <c r="AD176" s="1702"/>
      <c r="AE176" s="1929" t="str">
        <f>CONCATENATE(INDEX('LŠZ P'!A$2:AP$2002,W153,11),"                              ",INDEX('LŠZ P'!A$2:AP$2002,W153,24),", ",INDEX('LŠZ P'!A$2:AP$2002,W153,25),"                                           ",INDEX('LŠZ P'!A$2:AP$2002,W153,12))</f>
        <v>Miroslav ŠVEC                              Snežienková 6, Komárno                                           13.11.1979</v>
      </c>
      <c r="AF176" s="1930"/>
      <c r="AG176" s="1930"/>
      <c r="AH176" s="1930"/>
      <c r="AI176" s="1930"/>
      <c r="AJ176" s="1930"/>
      <c r="AK176" s="1930"/>
      <c r="AL176" s="1930"/>
      <c r="AM176" s="1930"/>
      <c r="AN176" s="1931"/>
      <c r="AO176" s="165"/>
      <c r="AP176" s="240"/>
      <c r="AQ176" s="240"/>
      <c r="AR176" s="240"/>
      <c r="AS176" s="240"/>
      <c r="AT176" s="240"/>
      <c r="AU176" s="156"/>
      <c r="AV176" s="1845"/>
      <c r="AW176" s="1846"/>
      <c r="AX176" s="1846"/>
      <c r="AY176" s="1846"/>
      <c r="AZ176" s="1846"/>
      <c r="BA176" s="1846"/>
      <c r="BB176" s="1847"/>
      <c r="BC176" s="1845"/>
      <c r="BD176" s="1846"/>
      <c r="BE176" s="1846"/>
      <c r="BF176" s="1847"/>
      <c r="BG176" s="1854"/>
      <c r="BH176" s="1855"/>
      <c r="BI176" s="1855"/>
      <c r="BJ176" s="1856"/>
      <c r="BK176" s="1862"/>
      <c r="BL176" s="1863"/>
      <c r="BM176" s="1864"/>
      <c r="BN176" s="227"/>
      <c r="BO176" s="157"/>
      <c r="BP176" s="1702" t="s">
        <v>2253</v>
      </c>
      <c r="BQ176" s="1702"/>
      <c r="BR176" s="1702"/>
      <c r="BS176" s="1702"/>
      <c r="BT176" s="1702"/>
      <c r="BU176" s="1702"/>
      <c r="BV176" s="1702"/>
      <c r="BW176" s="1703" t="str">
        <f>CONCATENATE(INDEX('LŠZ P'!A$2:AP$2002,W153,11),"                                                ",INDEX('LŠZ P'!A$2:AP$2002,W153,24),", ",INDEX('LŠZ P'!A$2:AP$2002,W153,25),"                                            ",INDEX('LŠZ P'!A$2:AP$2002,W153,12))</f>
        <v>Miroslav ŠVEC                                                Snežienková 6, Komárno                                            13.11.1979</v>
      </c>
      <c r="BX176" s="1704"/>
      <c r="BY176" s="1704"/>
      <c r="BZ176" s="1704"/>
      <c r="CA176" s="1704"/>
      <c r="CB176" s="1704"/>
      <c r="CC176" s="1704"/>
      <c r="CD176" s="1704"/>
      <c r="CE176" s="1704"/>
      <c r="CF176" s="1705"/>
      <c r="CG176" s="165"/>
      <c r="CP176" s="166"/>
      <c r="CQ176" s="1683"/>
      <c r="CR176" s="1684"/>
      <c r="CS176" s="1684"/>
      <c r="CT176" s="1684"/>
      <c r="CU176" s="1685"/>
      <c r="CV176" s="1676"/>
      <c r="CW176" s="1677"/>
      <c r="CX176" s="1677"/>
      <c r="CY176" s="1677"/>
      <c r="CZ176" s="1677"/>
      <c r="DA176" s="1678"/>
      <c r="DB176" s="1683"/>
      <c r="DC176" s="1684"/>
      <c r="DD176" s="1684"/>
      <c r="DE176" s="1684"/>
      <c r="DF176" s="1685"/>
      <c r="DI176" s="1683"/>
      <c r="DJ176" s="1684"/>
      <c r="DK176" s="1684"/>
      <c r="DL176" s="1684"/>
      <c r="DM176" s="1685"/>
      <c r="DN176" s="1676"/>
      <c r="DO176" s="1677"/>
      <c r="DP176" s="1677"/>
      <c r="DQ176" s="1677"/>
      <c r="DR176" s="1677"/>
      <c r="DS176" s="1678"/>
      <c r="DT176" s="1683"/>
      <c r="DU176" s="1684"/>
      <c r="DV176" s="1684"/>
      <c r="DW176" s="1684"/>
      <c r="DX176" s="1684"/>
      <c r="DY176" s="1685"/>
      <c r="DZ176" s="170"/>
    </row>
    <row r="177" spans="3:130" ht="4.5" customHeight="1" x14ac:dyDescent="0.2">
      <c r="C177" s="156"/>
      <c r="D177" s="1848"/>
      <c r="E177" s="1849"/>
      <c r="F177" s="1849"/>
      <c r="G177" s="1849"/>
      <c r="H177" s="1849"/>
      <c r="I177" s="1849"/>
      <c r="J177" s="1850"/>
      <c r="K177" s="1848"/>
      <c r="L177" s="1849"/>
      <c r="M177" s="1849"/>
      <c r="N177" s="1850"/>
      <c r="O177" s="1865"/>
      <c r="P177" s="1866"/>
      <c r="Q177" s="1866"/>
      <c r="R177" s="1867"/>
      <c r="S177" s="1865"/>
      <c r="T177" s="1866"/>
      <c r="U177" s="1867"/>
      <c r="V177" s="165"/>
      <c r="W177" s="157"/>
      <c r="X177" s="1702"/>
      <c r="Y177" s="1702"/>
      <c r="Z177" s="1702"/>
      <c r="AA177" s="1702"/>
      <c r="AB177" s="1702"/>
      <c r="AC177" s="1702"/>
      <c r="AD177" s="1702"/>
      <c r="AE177" s="1932"/>
      <c r="AF177" s="1933"/>
      <c r="AG177" s="1933"/>
      <c r="AH177" s="1933"/>
      <c r="AI177" s="1933"/>
      <c r="AJ177" s="1933"/>
      <c r="AK177" s="1933"/>
      <c r="AL177" s="1933"/>
      <c r="AM177" s="1933"/>
      <c r="AN177" s="1934"/>
      <c r="AO177" s="165"/>
      <c r="AP177" s="240"/>
      <c r="AQ177" s="240"/>
      <c r="AR177" s="240"/>
      <c r="AS177" s="240"/>
      <c r="AT177" s="240"/>
      <c r="AU177" s="156"/>
      <c r="AV177" s="1848"/>
      <c r="AW177" s="1849"/>
      <c r="AX177" s="1849"/>
      <c r="AY177" s="1849"/>
      <c r="AZ177" s="1849"/>
      <c r="BA177" s="1849"/>
      <c r="BB177" s="1850"/>
      <c r="BC177" s="1848"/>
      <c r="BD177" s="1849"/>
      <c r="BE177" s="1849"/>
      <c r="BF177" s="1850"/>
      <c r="BG177" s="1857"/>
      <c r="BH177" s="1858"/>
      <c r="BI177" s="1858"/>
      <c r="BJ177" s="1859"/>
      <c r="BK177" s="1865"/>
      <c r="BL177" s="1866"/>
      <c r="BM177" s="1867"/>
      <c r="BN177" s="227"/>
      <c r="BO177" s="157"/>
      <c r="BP177" s="1702"/>
      <c r="BQ177" s="1702"/>
      <c r="BR177" s="1702"/>
      <c r="BS177" s="1702"/>
      <c r="BT177" s="1702"/>
      <c r="BU177" s="1702"/>
      <c r="BV177" s="1702"/>
      <c r="BW177" s="1706"/>
      <c r="BX177" s="1707"/>
      <c r="BY177" s="1707"/>
      <c r="BZ177" s="1707"/>
      <c r="CA177" s="1707"/>
      <c r="CB177" s="1707"/>
      <c r="CC177" s="1707"/>
      <c r="CD177" s="1707"/>
      <c r="CE177" s="1707"/>
      <c r="CF177" s="1708"/>
      <c r="CG177" s="165"/>
      <c r="CP177" s="166"/>
      <c r="CQ177" s="166"/>
      <c r="CU177" s="170"/>
      <c r="CV177" s="166"/>
      <c r="DA177" s="170"/>
      <c r="DF177" s="170"/>
      <c r="DI177" s="166"/>
      <c r="DM177" s="170"/>
      <c r="DT177" s="166"/>
      <c r="DY177" s="170"/>
      <c r="DZ177" s="170"/>
    </row>
    <row r="178" spans="3:130" ht="4.5" customHeight="1" x14ac:dyDescent="0.2">
      <c r="C178" s="156"/>
      <c r="D178" s="1970" t="s">
        <v>626</v>
      </c>
      <c r="E178" s="1971"/>
      <c r="F178" s="1971"/>
      <c r="G178" s="1971"/>
      <c r="H178" s="1971"/>
      <c r="I178" s="1971"/>
      <c r="J178" s="1972"/>
      <c r="K178" s="1979">
        <f>INDEX('LŠZ P'!A$2:AP$2002,W153,29)</f>
        <v>4.92</v>
      </c>
      <c r="L178" s="1980"/>
      <c r="M178" s="1980"/>
      <c r="N178" s="1981"/>
      <c r="O178" s="1892" t="str">
        <f>CONCATENATE(INDEX('LŠZ P'!A$2:AP$2002,W153,31),"/",INDEX('LŠZ P'!A$2:AP$2002,W153,32))</f>
        <v>100/100</v>
      </c>
      <c r="P178" s="1893"/>
      <c r="Q178" s="1893"/>
      <c r="R178" s="1894"/>
      <c r="S178" s="1892" t="str">
        <f>CONCATENATE(INDEX('LŠZ P'!A$2:AP$2002,W153,33),"/",INDEX('LŠZ P'!A$2:AP$2002,W153,34))</f>
        <v>125/145</v>
      </c>
      <c r="T178" s="1893"/>
      <c r="U178" s="1894"/>
      <c r="V178" s="165"/>
      <c r="W178" s="157"/>
      <c r="X178" s="1702" t="s">
        <v>2254</v>
      </c>
      <c r="Y178" s="1702"/>
      <c r="Z178" s="1702"/>
      <c r="AA178" s="1702"/>
      <c r="AB178" s="1702"/>
      <c r="AC178" s="1702"/>
      <c r="AD178" s="1702"/>
      <c r="AE178" s="1932"/>
      <c r="AF178" s="1933"/>
      <c r="AG178" s="1933"/>
      <c r="AH178" s="1933"/>
      <c r="AI178" s="1933"/>
      <c r="AJ178" s="1933"/>
      <c r="AK178" s="1933"/>
      <c r="AL178" s="1933"/>
      <c r="AM178" s="1933"/>
      <c r="AN178" s="1934"/>
      <c r="AO178" s="165"/>
      <c r="AP178" s="240"/>
      <c r="AQ178" s="240"/>
      <c r="AR178" s="240"/>
      <c r="AS178" s="240"/>
      <c r="AT178" s="240"/>
      <c r="AU178" s="156"/>
      <c r="AV178" s="1767" t="s">
        <v>626</v>
      </c>
      <c r="AW178" s="1768"/>
      <c r="AX178" s="1768"/>
      <c r="AY178" s="1768"/>
      <c r="AZ178" s="1768"/>
      <c r="BA178" s="1768"/>
      <c r="BB178" s="1769"/>
      <c r="BC178" s="1776" t="str">
        <f>CONCATENATE(INDEX('LŠZ P'!A$2:AP$2002,W153,30),"+PK")</f>
        <v>26+PK</v>
      </c>
      <c r="BD178" s="1777"/>
      <c r="BE178" s="1777"/>
      <c r="BF178" s="1778"/>
      <c r="BG178" s="1785" t="s">
        <v>1004</v>
      </c>
      <c r="BH178" s="1852"/>
      <c r="BI178" s="1852"/>
      <c r="BJ178" s="1853"/>
      <c r="BK178" s="1785" t="s">
        <v>1004</v>
      </c>
      <c r="BL178" s="1786"/>
      <c r="BM178" s="1787"/>
      <c r="BN178" s="231"/>
      <c r="BO178" s="157"/>
      <c r="BP178" s="1702" t="s">
        <v>2254</v>
      </c>
      <c r="BQ178" s="1702"/>
      <c r="BR178" s="1702"/>
      <c r="BS178" s="1702"/>
      <c r="BT178" s="1702"/>
      <c r="BU178" s="1702"/>
      <c r="BV178" s="1702"/>
      <c r="BW178" s="1706"/>
      <c r="BX178" s="1707"/>
      <c r="BY178" s="1707"/>
      <c r="BZ178" s="1707"/>
      <c r="CA178" s="1707"/>
      <c r="CB178" s="1707"/>
      <c r="CC178" s="1707"/>
      <c r="CD178" s="1707"/>
      <c r="CE178" s="1707"/>
      <c r="CF178" s="1708"/>
      <c r="CG178" s="165"/>
      <c r="CP178" s="166"/>
      <c r="CQ178" s="166"/>
      <c r="CU178" s="170"/>
      <c r="CV178" s="166"/>
      <c r="DA178" s="170"/>
      <c r="DF178" s="170"/>
      <c r="DI178" s="166"/>
      <c r="DM178" s="170"/>
      <c r="DT178" s="166"/>
      <c r="DY178" s="170"/>
      <c r="DZ178" s="170"/>
    </row>
    <row r="179" spans="3:130" ht="4.5" customHeight="1" x14ac:dyDescent="0.2">
      <c r="C179" s="156"/>
      <c r="D179" s="1973"/>
      <c r="E179" s="1974"/>
      <c r="F179" s="1974"/>
      <c r="G179" s="1974"/>
      <c r="H179" s="1974"/>
      <c r="I179" s="1974"/>
      <c r="J179" s="1975"/>
      <c r="K179" s="1982"/>
      <c r="L179" s="1983"/>
      <c r="M179" s="1983"/>
      <c r="N179" s="1984"/>
      <c r="O179" s="1895"/>
      <c r="P179" s="1896"/>
      <c r="Q179" s="1896"/>
      <c r="R179" s="1897"/>
      <c r="S179" s="1895"/>
      <c r="T179" s="1896"/>
      <c r="U179" s="1897"/>
      <c r="V179" s="165"/>
      <c r="W179" s="157"/>
      <c r="X179" s="1702"/>
      <c r="Y179" s="1702"/>
      <c r="Z179" s="1702"/>
      <c r="AA179" s="1702"/>
      <c r="AB179" s="1702"/>
      <c r="AC179" s="1702"/>
      <c r="AD179" s="1702"/>
      <c r="AE179" s="1932"/>
      <c r="AF179" s="1933"/>
      <c r="AG179" s="1933"/>
      <c r="AH179" s="1933"/>
      <c r="AI179" s="1933"/>
      <c r="AJ179" s="1933"/>
      <c r="AK179" s="1933"/>
      <c r="AL179" s="1933"/>
      <c r="AM179" s="1933"/>
      <c r="AN179" s="1934"/>
      <c r="AO179" s="165"/>
      <c r="AP179" s="240"/>
      <c r="AQ179" s="240"/>
      <c r="AR179" s="240"/>
      <c r="AS179" s="240"/>
      <c r="AT179" s="240"/>
      <c r="AU179" s="156"/>
      <c r="AV179" s="1770"/>
      <c r="AW179" s="1771"/>
      <c r="AX179" s="1771"/>
      <c r="AY179" s="1771"/>
      <c r="AZ179" s="1771"/>
      <c r="BA179" s="1771"/>
      <c r="BB179" s="1772"/>
      <c r="BC179" s="1779"/>
      <c r="BD179" s="1780"/>
      <c r="BE179" s="1780"/>
      <c r="BF179" s="1781"/>
      <c r="BG179" s="1854"/>
      <c r="BH179" s="1855"/>
      <c r="BI179" s="1855"/>
      <c r="BJ179" s="1856"/>
      <c r="BK179" s="1788"/>
      <c r="BL179" s="1789"/>
      <c r="BM179" s="1790"/>
      <c r="BN179" s="231"/>
      <c r="BO179" s="157"/>
      <c r="BP179" s="1702"/>
      <c r="BQ179" s="1702"/>
      <c r="BR179" s="1702"/>
      <c r="BS179" s="1702"/>
      <c r="BT179" s="1702"/>
      <c r="BU179" s="1702"/>
      <c r="BV179" s="1702"/>
      <c r="BW179" s="1706"/>
      <c r="BX179" s="1707"/>
      <c r="BY179" s="1707"/>
      <c r="BZ179" s="1707"/>
      <c r="CA179" s="1707"/>
      <c r="CB179" s="1707"/>
      <c r="CC179" s="1707"/>
      <c r="CD179" s="1707"/>
      <c r="CE179" s="1707"/>
      <c r="CF179" s="1708"/>
      <c r="CG179" s="165"/>
      <c r="CP179" s="166"/>
      <c r="CQ179" s="166"/>
      <c r="CU179" s="170"/>
      <c r="CV179" s="166"/>
      <c r="DA179" s="170"/>
      <c r="DF179" s="170"/>
      <c r="DI179" s="166"/>
      <c r="DM179" s="170"/>
      <c r="DT179" s="166"/>
      <c r="DY179" s="170"/>
      <c r="DZ179" s="170"/>
    </row>
    <row r="180" spans="3:130" ht="4.5" customHeight="1" x14ac:dyDescent="0.2">
      <c r="C180" s="156"/>
      <c r="D180" s="1976"/>
      <c r="E180" s="1977"/>
      <c r="F180" s="1977"/>
      <c r="G180" s="1977"/>
      <c r="H180" s="1977"/>
      <c r="I180" s="1977"/>
      <c r="J180" s="1978"/>
      <c r="K180" s="1985"/>
      <c r="L180" s="1986"/>
      <c r="M180" s="1986"/>
      <c r="N180" s="1987"/>
      <c r="O180" s="1898"/>
      <c r="P180" s="1899"/>
      <c r="Q180" s="1899"/>
      <c r="R180" s="1900"/>
      <c r="S180" s="1898"/>
      <c r="T180" s="1899"/>
      <c r="U180" s="1900"/>
      <c r="V180" s="165"/>
      <c r="W180" s="157"/>
      <c r="X180" s="189"/>
      <c r="Y180" s="189"/>
      <c r="Z180" s="189"/>
      <c r="AA180" s="189"/>
      <c r="AB180" s="189"/>
      <c r="AC180" s="189"/>
      <c r="AD180" s="189"/>
      <c r="AE180" s="1932"/>
      <c r="AF180" s="1933"/>
      <c r="AG180" s="1933"/>
      <c r="AH180" s="1933"/>
      <c r="AI180" s="1933"/>
      <c r="AJ180" s="1933"/>
      <c r="AK180" s="1933"/>
      <c r="AL180" s="1933"/>
      <c r="AM180" s="1933"/>
      <c r="AN180" s="1934"/>
      <c r="AO180" s="165"/>
      <c r="AP180" s="240"/>
      <c r="AQ180" s="240"/>
      <c r="AR180" s="240"/>
      <c r="AS180" s="240"/>
      <c r="AT180" s="240"/>
      <c r="AU180" s="156"/>
      <c r="AV180" s="1773"/>
      <c r="AW180" s="1774"/>
      <c r="AX180" s="1774"/>
      <c r="AY180" s="1774"/>
      <c r="AZ180" s="1774"/>
      <c r="BA180" s="1774"/>
      <c r="BB180" s="1775"/>
      <c r="BC180" s="1782"/>
      <c r="BD180" s="1783"/>
      <c r="BE180" s="1783"/>
      <c r="BF180" s="1784"/>
      <c r="BG180" s="1857"/>
      <c r="BH180" s="1858"/>
      <c r="BI180" s="1858"/>
      <c r="BJ180" s="1859"/>
      <c r="BK180" s="1791"/>
      <c r="BL180" s="1792"/>
      <c r="BM180" s="1793"/>
      <c r="BN180" s="231"/>
      <c r="BO180" s="157"/>
      <c r="BP180" s="189"/>
      <c r="BQ180" s="189"/>
      <c r="BR180" s="189"/>
      <c r="BS180" s="189"/>
      <c r="BT180" s="189"/>
      <c r="BU180" s="189"/>
      <c r="BV180" s="189"/>
      <c r="BW180" s="1706"/>
      <c r="BX180" s="1707"/>
      <c r="BY180" s="1707"/>
      <c r="BZ180" s="1707"/>
      <c r="CA180" s="1707"/>
      <c r="CB180" s="1707"/>
      <c r="CC180" s="1707"/>
      <c r="CD180" s="1707"/>
      <c r="CE180" s="1707"/>
      <c r="CF180" s="1708"/>
      <c r="CG180" s="165"/>
      <c r="CP180" s="166"/>
      <c r="CQ180" s="166"/>
      <c r="CU180" s="170"/>
      <c r="CV180" s="166"/>
      <c r="DA180" s="170"/>
      <c r="DF180" s="170"/>
      <c r="DI180" s="166"/>
      <c r="DM180" s="170"/>
      <c r="DT180" s="166"/>
      <c r="DY180" s="170"/>
      <c r="DZ180" s="170"/>
    </row>
    <row r="181" spans="3:130" ht="3" customHeight="1" x14ac:dyDescent="0.2">
      <c r="C181" s="156"/>
      <c r="D181" s="1216" t="s">
        <v>5785</v>
      </c>
      <c r="E181" s="1938"/>
      <c r="F181" s="1938"/>
      <c r="G181" s="1938"/>
      <c r="H181" s="1938"/>
      <c r="I181" s="1938"/>
      <c r="J181" s="1217"/>
      <c r="K181" s="1910" t="s">
        <v>5419</v>
      </c>
      <c r="L181" s="1941"/>
      <c r="M181" s="1941"/>
      <c r="N181" s="1942"/>
      <c r="O181" s="1910" t="s">
        <v>5420</v>
      </c>
      <c r="P181" s="1941"/>
      <c r="Q181" s="1941"/>
      <c r="R181" s="1942"/>
      <c r="S181" s="1910" t="s">
        <v>5421</v>
      </c>
      <c r="T181" s="1941"/>
      <c r="U181" s="1942"/>
      <c r="V181" s="165"/>
      <c r="W181" s="157"/>
      <c r="X181" s="1702" t="s">
        <v>2256</v>
      </c>
      <c r="Y181" s="1702"/>
      <c r="Z181" s="1702"/>
      <c r="AA181" s="1702"/>
      <c r="AB181" s="1702"/>
      <c r="AC181" s="1702"/>
      <c r="AD181" s="1702"/>
      <c r="AE181" s="1932"/>
      <c r="AF181" s="1933"/>
      <c r="AG181" s="1933"/>
      <c r="AH181" s="1933"/>
      <c r="AI181" s="1933"/>
      <c r="AJ181" s="1933"/>
      <c r="AK181" s="1933"/>
      <c r="AL181" s="1933"/>
      <c r="AM181" s="1933"/>
      <c r="AN181" s="1934"/>
      <c r="AO181" s="165"/>
      <c r="AP181" s="240"/>
      <c r="AQ181" s="240"/>
      <c r="AR181" s="240"/>
      <c r="AS181" s="240"/>
      <c r="AT181" s="240"/>
      <c r="AU181" s="156"/>
      <c r="AV181" s="1794" t="s">
        <v>5785</v>
      </c>
      <c r="AW181" s="1795"/>
      <c r="AX181" s="1795"/>
      <c r="AY181" s="1795"/>
      <c r="AZ181" s="1795"/>
      <c r="BA181" s="1795"/>
      <c r="BB181" s="1796"/>
      <c r="BC181" s="1740" t="s">
        <v>5419</v>
      </c>
      <c r="BD181" s="1803"/>
      <c r="BE181" s="1803"/>
      <c r="BF181" s="1804"/>
      <c r="BG181" s="1740" t="s">
        <v>5420</v>
      </c>
      <c r="BH181" s="1755"/>
      <c r="BI181" s="1755"/>
      <c r="BJ181" s="1756"/>
      <c r="BK181" s="1740" t="s">
        <v>5421</v>
      </c>
      <c r="BL181" s="1803"/>
      <c r="BM181" s="1804"/>
      <c r="BN181" s="232"/>
      <c r="BO181" s="157"/>
      <c r="BP181" s="1702" t="s">
        <v>2256</v>
      </c>
      <c r="BQ181" s="1702"/>
      <c r="BR181" s="1702"/>
      <c r="BS181" s="1702"/>
      <c r="BT181" s="1702"/>
      <c r="BU181" s="1702"/>
      <c r="BV181" s="1702"/>
      <c r="BW181" s="1706"/>
      <c r="BX181" s="1707"/>
      <c r="BY181" s="1707"/>
      <c r="BZ181" s="1707"/>
      <c r="CA181" s="1707"/>
      <c r="CB181" s="1707"/>
      <c r="CC181" s="1707"/>
      <c r="CD181" s="1707"/>
      <c r="CE181" s="1707"/>
      <c r="CF181" s="1708"/>
      <c r="CG181" s="165"/>
      <c r="CP181" s="166"/>
      <c r="CQ181" s="166"/>
      <c r="CU181" s="170"/>
      <c r="CV181" s="166"/>
      <c r="DA181" s="170"/>
      <c r="DF181" s="170"/>
      <c r="DI181" s="166"/>
      <c r="DM181" s="170"/>
      <c r="DT181" s="166"/>
      <c r="DY181" s="170"/>
      <c r="DZ181" s="170"/>
    </row>
    <row r="182" spans="3:130" ht="4.5" customHeight="1" x14ac:dyDescent="0.2">
      <c r="C182" s="156"/>
      <c r="D182" s="1218"/>
      <c r="E182" s="1939"/>
      <c r="F182" s="1939"/>
      <c r="G182" s="1939"/>
      <c r="H182" s="1939"/>
      <c r="I182" s="1939"/>
      <c r="J182" s="1219"/>
      <c r="K182" s="1943"/>
      <c r="L182" s="1944"/>
      <c r="M182" s="1944"/>
      <c r="N182" s="1945"/>
      <c r="O182" s="1943"/>
      <c r="P182" s="1944"/>
      <c r="Q182" s="1944"/>
      <c r="R182" s="1945"/>
      <c r="S182" s="1943"/>
      <c r="T182" s="1944"/>
      <c r="U182" s="1945"/>
      <c r="V182" s="165"/>
      <c r="W182" s="157"/>
      <c r="X182" s="1702"/>
      <c r="Y182" s="1702"/>
      <c r="Z182" s="1702"/>
      <c r="AA182" s="1702"/>
      <c r="AB182" s="1702"/>
      <c r="AC182" s="1702"/>
      <c r="AD182" s="1702"/>
      <c r="AE182" s="1932"/>
      <c r="AF182" s="1933"/>
      <c r="AG182" s="1933"/>
      <c r="AH182" s="1933"/>
      <c r="AI182" s="1933"/>
      <c r="AJ182" s="1933"/>
      <c r="AK182" s="1933"/>
      <c r="AL182" s="1933"/>
      <c r="AM182" s="1933"/>
      <c r="AN182" s="1934"/>
      <c r="AO182" s="165"/>
      <c r="AP182" s="240"/>
      <c r="AQ182" s="240"/>
      <c r="AR182" s="240"/>
      <c r="AS182" s="240"/>
      <c r="AT182" s="240"/>
      <c r="AU182" s="156"/>
      <c r="AV182" s="1797"/>
      <c r="AW182" s="1798"/>
      <c r="AX182" s="1798"/>
      <c r="AY182" s="1798"/>
      <c r="AZ182" s="1798"/>
      <c r="BA182" s="1798"/>
      <c r="BB182" s="1799"/>
      <c r="BC182" s="1805"/>
      <c r="BD182" s="1806"/>
      <c r="BE182" s="1806"/>
      <c r="BF182" s="1807"/>
      <c r="BG182" s="1757"/>
      <c r="BH182" s="1758"/>
      <c r="BI182" s="1758"/>
      <c r="BJ182" s="1759"/>
      <c r="BK182" s="1805"/>
      <c r="BL182" s="1806"/>
      <c r="BM182" s="1807"/>
      <c r="BN182" s="232"/>
      <c r="BO182" s="157"/>
      <c r="BP182" s="1702"/>
      <c r="BQ182" s="1702"/>
      <c r="BR182" s="1702"/>
      <c r="BS182" s="1702"/>
      <c r="BT182" s="1702"/>
      <c r="BU182" s="1702"/>
      <c r="BV182" s="1702"/>
      <c r="BW182" s="1706"/>
      <c r="BX182" s="1707"/>
      <c r="BY182" s="1707"/>
      <c r="BZ182" s="1707"/>
      <c r="CA182" s="1707"/>
      <c r="CB182" s="1707"/>
      <c r="CC182" s="1707"/>
      <c r="CD182" s="1707"/>
      <c r="CE182" s="1707"/>
      <c r="CF182" s="1708"/>
      <c r="CG182" s="165"/>
      <c r="CP182" s="166"/>
      <c r="CQ182" s="166"/>
      <c r="CU182" s="170"/>
      <c r="CV182" s="166"/>
      <c r="DA182" s="170"/>
      <c r="DF182" s="170"/>
      <c r="DI182" s="166"/>
      <c r="DM182" s="170"/>
      <c r="DT182" s="166"/>
      <c r="DY182" s="170"/>
      <c r="DZ182" s="170"/>
    </row>
    <row r="183" spans="3:130" ht="4.5" customHeight="1" x14ac:dyDescent="0.2">
      <c r="C183" s="156"/>
      <c r="D183" s="1220"/>
      <c r="E183" s="1940"/>
      <c r="F183" s="1940"/>
      <c r="G183" s="1940"/>
      <c r="H183" s="1940"/>
      <c r="I183" s="1940"/>
      <c r="J183" s="1221"/>
      <c r="K183" s="1946"/>
      <c r="L183" s="1947"/>
      <c r="M183" s="1947"/>
      <c r="N183" s="1948"/>
      <c r="O183" s="1946"/>
      <c r="P183" s="1947"/>
      <c r="Q183" s="1947"/>
      <c r="R183" s="1948"/>
      <c r="S183" s="1946"/>
      <c r="T183" s="1947"/>
      <c r="U183" s="1948"/>
      <c r="V183" s="165"/>
      <c r="W183" s="157"/>
      <c r="X183" s="1702" t="s">
        <v>2257</v>
      </c>
      <c r="Y183" s="1702"/>
      <c r="Z183" s="1702"/>
      <c r="AA183" s="1702"/>
      <c r="AB183" s="1702"/>
      <c r="AC183" s="1702"/>
      <c r="AD183" s="1702"/>
      <c r="AE183" s="1932"/>
      <c r="AF183" s="1933"/>
      <c r="AG183" s="1933"/>
      <c r="AH183" s="1933"/>
      <c r="AI183" s="1933"/>
      <c r="AJ183" s="1933"/>
      <c r="AK183" s="1933"/>
      <c r="AL183" s="1933"/>
      <c r="AM183" s="1933"/>
      <c r="AN183" s="1934"/>
      <c r="AO183" s="165"/>
      <c r="AU183" s="156"/>
      <c r="AV183" s="1800"/>
      <c r="AW183" s="1801"/>
      <c r="AX183" s="1801"/>
      <c r="AY183" s="1801"/>
      <c r="AZ183" s="1801"/>
      <c r="BA183" s="1801"/>
      <c r="BB183" s="1802"/>
      <c r="BC183" s="1808"/>
      <c r="BD183" s="1809"/>
      <c r="BE183" s="1809"/>
      <c r="BF183" s="1810"/>
      <c r="BG183" s="1760"/>
      <c r="BH183" s="1761"/>
      <c r="BI183" s="1761"/>
      <c r="BJ183" s="1762"/>
      <c r="BK183" s="1808"/>
      <c r="BL183" s="1809"/>
      <c r="BM183" s="1810"/>
      <c r="BN183" s="232"/>
      <c r="BO183" s="157"/>
      <c r="BP183" s="1702" t="s">
        <v>2257</v>
      </c>
      <c r="BQ183" s="1702"/>
      <c r="BR183" s="1702"/>
      <c r="BS183" s="1702"/>
      <c r="BT183" s="1702"/>
      <c r="BU183" s="1702"/>
      <c r="BV183" s="1702"/>
      <c r="BW183" s="1706"/>
      <c r="BX183" s="1707"/>
      <c r="BY183" s="1707"/>
      <c r="BZ183" s="1707"/>
      <c r="CA183" s="1707"/>
      <c r="CB183" s="1707"/>
      <c r="CC183" s="1707"/>
      <c r="CD183" s="1707"/>
      <c r="CE183" s="1707"/>
      <c r="CF183" s="1708"/>
      <c r="CG183" s="165"/>
      <c r="CP183" s="166"/>
      <c r="CQ183" s="166"/>
      <c r="CU183" s="170"/>
      <c r="CV183" s="166"/>
      <c r="DA183" s="170"/>
      <c r="DF183" s="170"/>
      <c r="DI183" s="166"/>
      <c r="DM183" s="170"/>
      <c r="DT183" s="166"/>
      <c r="DY183" s="170"/>
      <c r="DZ183" s="170"/>
    </row>
    <row r="184" spans="3:130" ht="4.5" customHeight="1" x14ac:dyDescent="0.2">
      <c r="C184" s="156"/>
      <c r="D184" s="1514" t="s">
        <v>5786</v>
      </c>
      <c r="E184" s="1515"/>
      <c r="F184" s="1515"/>
      <c r="G184" s="1515"/>
      <c r="H184" s="1515"/>
      <c r="I184" s="1515"/>
      <c r="J184" s="1516"/>
      <c r="K184" s="1920">
        <f>INDEX('LŠZ P'!A$2:AP$2002,W153,35)</f>
        <v>29</v>
      </c>
      <c r="L184" s="1921"/>
      <c r="M184" s="1921"/>
      <c r="N184" s="1922"/>
      <c r="O184" s="1920" t="str">
        <f>INDEX('LŠZ P'!A$2:AP$2002,W153,36)</f>
        <v>44-71</v>
      </c>
      <c r="P184" s="1921"/>
      <c r="Q184" s="1921"/>
      <c r="R184" s="1922"/>
      <c r="S184" s="1920">
        <f>INDEX('LŠZ P'!A$2:AP$2002,W153,37)</f>
        <v>80</v>
      </c>
      <c r="T184" s="1921"/>
      <c r="U184" s="1922"/>
      <c r="V184" s="165"/>
      <c r="W184" s="157"/>
      <c r="X184" s="1702"/>
      <c r="Y184" s="1702"/>
      <c r="Z184" s="1702"/>
      <c r="AA184" s="1702"/>
      <c r="AB184" s="1702"/>
      <c r="AC184" s="1702"/>
      <c r="AD184" s="1702"/>
      <c r="AE184" s="1932"/>
      <c r="AF184" s="1933"/>
      <c r="AG184" s="1933"/>
      <c r="AH184" s="1933"/>
      <c r="AI184" s="1933"/>
      <c r="AJ184" s="1933"/>
      <c r="AK184" s="1933"/>
      <c r="AL184" s="1933"/>
      <c r="AM184" s="1933"/>
      <c r="AN184" s="1934"/>
      <c r="AO184" s="165"/>
      <c r="AU184" s="156"/>
      <c r="AV184" s="1712" t="s">
        <v>5786</v>
      </c>
      <c r="AW184" s="1713"/>
      <c r="AX184" s="1713"/>
      <c r="AY184" s="1713"/>
      <c r="AZ184" s="1713"/>
      <c r="BA184" s="1713"/>
      <c r="BB184" s="1714"/>
      <c r="BC184" s="1721" t="s">
        <v>1004</v>
      </c>
      <c r="BD184" s="1722"/>
      <c r="BE184" s="1722"/>
      <c r="BF184" s="1723"/>
      <c r="BG184" s="1721" t="s">
        <v>1004</v>
      </c>
      <c r="BH184" s="1755"/>
      <c r="BI184" s="1755"/>
      <c r="BJ184" s="1756"/>
      <c r="BK184" s="1721" t="s">
        <v>1004</v>
      </c>
      <c r="BL184" s="1722"/>
      <c r="BM184" s="1723"/>
      <c r="BN184" s="233"/>
      <c r="BO184" s="157"/>
      <c r="BP184" s="1702"/>
      <c r="BQ184" s="1702"/>
      <c r="BR184" s="1702"/>
      <c r="BS184" s="1702"/>
      <c r="BT184" s="1702"/>
      <c r="BU184" s="1702"/>
      <c r="BV184" s="1702"/>
      <c r="BW184" s="1706"/>
      <c r="BX184" s="1707"/>
      <c r="BY184" s="1707"/>
      <c r="BZ184" s="1707"/>
      <c r="CA184" s="1707"/>
      <c r="CB184" s="1707"/>
      <c r="CC184" s="1707"/>
      <c r="CD184" s="1707"/>
      <c r="CE184" s="1707"/>
      <c r="CF184" s="1708"/>
      <c r="CG184" s="165"/>
      <c r="CP184" s="166"/>
      <c r="CQ184" s="166"/>
      <c r="CU184" s="170"/>
      <c r="CV184" s="166"/>
      <c r="DA184" s="170"/>
      <c r="DF184" s="170"/>
      <c r="DI184" s="166"/>
      <c r="DM184" s="170"/>
      <c r="DT184" s="166"/>
      <c r="DY184" s="170"/>
      <c r="DZ184" s="170"/>
    </row>
    <row r="185" spans="3:130" ht="3" customHeight="1" x14ac:dyDescent="0.2">
      <c r="C185" s="156"/>
      <c r="D185" s="1517"/>
      <c r="E185" s="1518"/>
      <c r="F185" s="1518"/>
      <c r="G185" s="1518"/>
      <c r="H185" s="1518"/>
      <c r="I185" s="1518"/>
      <c r="J185" s="1519"/>
      <c r="K185" s="1923"/>
      <c r="L185" s="1924"/>
      <c r="M185" s="1924"/>
      <c r="N185" s="1925"/>
      <c r="O185" s="1923"/>
      <c r="P185" s="1924"/>
      <c r="Q185" s="1924"/>
      <c r="R185" s="1925"/>
      <c r="S185" s="1923"/>
      <c r="T185" s="1924"/>
      <c r="U185" s="1925"/>
      <c r="V185" s="165"/>
      <c r="W185" s="157"/>
      <c r="X185" s="206"/>
      <c r="Y185" s="189"/>
      <c r="Z185" s="189"/>
      <c r="AA185" s="189"/>
      <c r="AB185" s="189"/>
      <c r="AC185" s="189"/>
      <c r="AD185" s="189"/>
      <c r="AE185" s="1935"/>
      <c r="AF185" s="1936"/>
      <c r="AG185" s="1936"/>
      <c r="AH185" s="1936"/>
      <c r="AI185" s="1936"/>
      <c r="AJ185" s="1936"/>
      <c r="AK185" s="1936"/>
      <c r="AL185" s="1936"/>
      <c r="AM185" s="1936"/>
      <c r="AN185" s="1937"/>
      <c r="AO185" s="165"/>
      <c r="AU185" s="156"/>
      <c r="AV185" s="1715"/>
      <c r="AW185" s="1716"/>
      <c r="AX185" s="1716"/>
      <c r="AY185" s="1716"/>
      <c r="AZ185" s="1716"/>
      <c r="BA185" s="1716"/>
      <c r="BB185" s="1717"/>
      <c r="BC185" s="1724"/>
      <c r="BD185" s="1725"/>
      <c r="BE185" s="1725"/>
      <c r="BF185" s="1726"/>
      <c r="BG185" s="1757"/>
      <c r="BH185" s="1758"/>
      <c r="BI185" s="1758"/>
      <c r="BJ185" s="1759"/>
      <c r="BK185" s="1724"/>
      <c r="BL185" s="1725"/>
      <c r="BM185" s="1726"/>
      <c r="BN185" s="233"/>
      <c r="BO185" s="157"/>
      <c r="BP185" s="206"/>
      <c r="BQ185" s="189"/>
      <c r="BR185" s="189"/>
      <c r="BS185" s="189"/>
      <c r="BT185" s="189"/>
      <c r="BU185" s="189"/>
      <c r="BV185" s="189"/>
      <c r="BW185" s="1709"/>
      <c r="BX185" s="1710"/>
      <c r="BY185" s="1710"/>
      <c r="BZ185" s="1710"/>
      <c r="CA185" s="1710"/>
      <c r="CB185" s="1710"/>
      <c r="CC185" s="1710"/>
      <c r="CD185" s="1710"/>
      <c r="CE185" s="1710"/>
      <c r="CF185" s="1711"/>
      <c r="CG185" s="165"/>
      <c r="CP185" s="166"/>
      <c r="CQ185" s="166"/>
      <c r="CU185" s="170"/>
      <c r="CV185" s="166"/>
      <c r="DA185" s="170"/>
      <c r="DF185" s="170"/>
      <c r="DI185" s="166"/>
      <c r="DM185" s="170"/>
      <c r="DT185" s="166"/>
      <c r="DY185" s="170"/>
      <c r="DZ185" s="170"/>
    </row>
    <row r="186" spans="3:130" ht="4.5" customHeight="1" x14ac:dyDescent="0.2">
      <c r="C186" s="156"/>
      <c r="D186" s="1520"/>
      <c r="E186" s="1521"/>
      <c r="F186" s="1521"/>
      <c r="G186" s="1521"/>
      <c r="H186" s="1521"/>
      <c r="I186" s="1521"/>
      <c r="J186" s="1522"/>
      <c r="K186" s="1926"/>
      <c r="L186" s="1927"/>
      <c r="M186" s="1927"/>
      <c r="N186" s="1928"/>
      <c r="O186" s="1926"/>
      <c r="P186" s="1927"/>
      <c r="Q186" s="1927"/>
      <c r="R186" s="1928"/>
      <c r="S186" s="1926"/>
      <c r="T186" s="1927"/>
      <c r="U186" s="1928"/>
      <c r="V186" s="165"/>
      <c r="W186" s="157"/>
      <c r="X186" s="1702" t="s">
        <v>627</v>
      </c>
      <c r="Y186" s="1702"/>
      <c r="Z186" s="1702"/>
      <c r="AA186" s="1702"/>
      <c r="AB186" s="1702"/>
      <c r="AC186" s="1702"/>
      <c r="AD186" s="1730"/>
      <c r="AE186" s="1693">
        <f>INDEX('LŠZ P'!A$2:AP$2002,W153,13)</f>
        <v>43581</v>
      </c>
      <c r="AF186" s="1694"/>
      <c r="AG186" s="1694"/>
      <c r="AH186" s="1694"/>
      <c r="AI186" s="1694"/>
      <c r="AJ186" s="1694"/>
      <c r="AK186" s="1694"/>
      <c r="AL186" s="1694"/>
      <c r="AM186" s="1694"/>
      <c r="AN186" s="1695"/>
      <c r="AO186" s="165"/>
      <c r="AU186" s="156"/>
      <c r="AV186" s="1718"/>
      <c r="AW186" s="1719"/>
      <c r="AX186" s="1719"/>
      <c r="AY186" s="1719"/>
      <c r="AZ186" s="1719"/>
      <c r="BA186" s="1719"/>
      <c r="BB186" s="1720"/>
      <c r="BC186" s="1727"/>
      <c r="BD186" s="1728"/>
      <c r="BE186" s="1728"/>
      <c r="BF186" s="1729"/>
      <c r="BG186" s="1760"/>
      <c r="BH186" s="1761"/>
      <c r="BI186" s="1761"/>
      <c r="BJ186" s="1762"/>
      <c r="BK186" s="1727"/>
      <c r="BL186" s="1728"/>
      <c r="BM186" s="1729"/>
      <c r="BN186" s="233"/>
      <c r="BO186" s="157"/>
      <c r="BP186" s="1702" t="s">
        <v>627</v>
      </c>
      <c r="BQ186" s="1702"/>
      <c r="BR186" s="1702"/>
      <c r="BS186" s="1702"/>
      <c r="BT186" s="1702"/>
      <c r="BU186" s="1702"/>
      <c r="BV186" s="1730"/>
      <c r="BW186" s="1693">
        <f>INDEX('LŠZ P'!A$2:AP$2002,W153,39)</f>
        <v>43581</v>
      </c>
      <c r="BX186" s="1694"/>
      <c r="BY186" s="1694"/>
      <c r="BZ186" s="1694"/>
      <c r="CA186" s="1694"/>
      <c r="CB186" s="1694"/>
      <c r="CC186" s="1694"/>
      <c r="CD186" s="1694"/>
      <c r="CE186" s="1694"/>
      <c r="CF186" s="1695"/>
      <c r="CG186" s="165"/>
      <c r="CP186" s="166"/>
      <c r="CQ186" s="166"/>
      <c r="CU186" s="170"/>
      <c r="CV186" s="166"/>
      <c r="DA186" s="170"/>
      <c r="DF186" s="170"/>
      <c r="DI186" s="166"/>
      <c r="DM186" s="170"/>
      <c r="DT186" s="166"/>
      <c r="DY186" s="170"/>
      <c r="DZ186" s="170"/>
    </row>
    <row r="187" spans="3:130" ht="4.5" customHeight="1" x14ac:dyDescent="0.2">
      <c r="C187" s="156"/>
      <c r="D187" s="1901" t="s">
        <v>630</v>
      </c>
      <c r="E187" s="1902"/>
      <c r="F187" s="1902"/>
      <c r="G187" s="1903"/>
      <c r="H187" s="1910">
        <f>INDEX('LŠZ P'!A$2:AP$2002,W153,18)</f>
        <v>2019</v>
      </c>
      <c r="I187" s="1911"/>
      <c r="J187" s="1910" t="s">
        <v>631</v>
      </c>
      <c r="K187" s="1911"/>
      <c r="L187" s="1504">
        <f>INDEX('LŠZ P'!A$2:AP$2002,W153,7)</f>
        <v>0</v>
      </c>
      <c r="M187" s="1505"/>
      <c r="N187" s="1505"/>
      <c r="O187" s="1505"/>
      <c r="P187" s="1505"/>
      <c r="Q187" s="1505"/>
      <c r="R187" s="1506"/>
      <c r="S187" s="1916" t="str">
        <f>INDEX('LŠZ P'!A$2:AP$2002,W153,15)</f>
        <v>P</v>
      </c>
      <c r="T187" s="1917"/>
      <c r="U187" s="1911"/>
      <c r="V187" s="165"/>
      <c r="W187" s="157"/>
      <c r="X187" s="1702"/>
      <c r="Y187" s="1702"/>
      <c r="Z187" s="1702"/>
      <c r="AA187" s="1702"/>
      <c r="AB187" s="1702"/>
      <c r="AC187" s="1702"/>
      <c r="AD187" s="1730"/>
      <c r="AE187" s="1696"/>
      <c r="AF187" s="1697"/>
      <c r="AG187" s="1697"/>
      <c r="AH187" s="1697"/>
      <c r="AI187" s="1697"/>
      <c r="AJ187" s="1697"/>
      <c r="AK187" s="1697"/>
      <c r="AL187" s="1697"/>
      <c r="AM187" s="1697"/>
      <c r="AN187" s="1698"/>
      <c r="AO187" s="165"/>
      <c r="AU187" s="156"/>
      <c r="AV187" s="1731" t="s">
        <v>630</v>
      </c>
      <c r="AW187" s="1732"/>
      <c r="AX187" s="1732"/>
      <c r="AY187" s="1733"/>
      <c r="AZ187" s="1740">
        <f>INDEX('LŠZ P'!A$2:AP$2002,W153,40)</f>
        <v>2019</v>
      </c>
      <c r="BA187" s="1741"/>
      <c r="BB187" s="1740" t="s">
        <v>631</v>
      </c>
      <c r="BC187" s="1741"/>
      <c r="BD187" s="1746" t="str">
        <f>INDEX('LŠZ P'!A$2:AP$2002,W153,8)</f>
        <v>432</v>
      </c>
      <c r="BE187" s="1747"/>
      <c r="BF187" s="1747"/>
      <c r="BG187" s="1747"/>
      <c r="BH187" s="1747"/>
      <c r="BI187" s="1747"/>
      <c r="BJ187" s="1748"/>
      <c r="BK187" s="1763" t="str">
        <f>INDEX('LŠZ P'!A$2:AP$2002,W153,41)</f>
        <v>P</v>
      </c>
      <c r="BL187" s="1764"/>
      <c r="BM187" s="1741"/>
      <c r="BN187" s="234"/>
      <c r="BO187" s="157"/>
      <c r="BP187" s="1702"/>
      <c r="BQ187" s="1702"/>
      <c r="BR187" s="1702"/>
      <c r="BS187" s="1702"/>
      <c r="BT187" s="1702"/>
      <c r="BU187" s="1702"/>
      <c r="BV187" s="1730"/>
      <c r="BW187" s="1696"/>
      <c r="BX187" s="1697"/>
      <c r="BY187" s="1697"/>
      <c r="BZ187" s="1697"/>
      <c r="CA187" s="1697"/>
      <c r="CB187" s="1697"/>
      <c r="CC187" s="1697"/>
      <c r="CD187" s="1697"/>
      <c r="CE187" s="1697"/>
      <c r="CF187" s="1698"/>
      <c r="CG187" s="165"/>
      <c r="CP187" s="166"/>
      <c r="CQ187" s="166"/>
      <c r="CU187" s="170"/>
      <c r="CV187" s="166"/>
      <c r="DA187" s="170"/>
      <c r="DF187" s="170"/>
      <c r="DI187" s="166"/>
      <c r="DM187" s="170"/>
      <c r="DT187" s="166"/>
      <c r="DY187" s="170"/>
      <c r="DZ187" s="170"/>
    </row>
    <row r="188" spans="3:130" ht="4.5" customHeight="1" x14ac:dyDescent="0.2">
      <c r="C188" s="156"/>
      <c r="D188" s="1904"/>
      <c r="E188" s="1905"/>
      <c r="F188" s="1905"/>
      <c r="G188" s="1906"/>
      <c r="H188" s="1912"/>
      <c r="I188" s="1913"/>
      <c r="J188" s="1912"/>
      <c r="K188" s="1913"/>
      <c r="L188" s="1507"/>
      <c r="M188" s="1508"/>
      <c r="N188" s="1508"/>
      <c r="O188" s="1508"/>
      <c r="P188" s="1508"/>
      <c r="Q188" s="1508"/>
      <c r="R188" s="1509"/>
      <c r="S188" s="1912"/>
      <c r="T188" s="1918"/>
      <c r="U188" s="1913"/>
      <c r="V188" s="165"/>
      <c r="W188" s="157"/>
      <c r="X188" s="1702" t="s">
        <v>628</v>
      </c>
      <c r="Y188" s="1702"/>
      <c r="Z188" s="1702"/>
      <c r="AA188" s="1702"/>
      <c r="AB188" s="1702"/>
      <c r="AC188" s="1702"/>
      <c r="AD188" s="1702"/>
      <c r="AE188" s="1696"/>
      <c r="AF188" s="1697"/>
      <c r="AG188" s="1697"/>
      <c r="AH188" s="1697"/>
      <c r="AI188" s="1697"/>
      <c r="AJ188" s="1697"/>
      <c r="AK188" s="1697"/>
      <c r="AL188" s="1697"/>
      <c r="AM188" s="1697"/>
      <c r="AN188" s="1698"/>
      <c r="AO188" s="165"/>
      <c r="AU188" s="156"/>
      <c r="AV188" s="1734"/>
      <c r="AW188" s="1735"/>
      <c r="AX188" s="1735"/>
      <c r="AY188" s="1736"/>
      <c r="AZ188" s="1742"/>
      <c r="BA188" s="1743"/>
      <c r="BB188" s="1742"/>
      <c r="BC188" s="1743"/>
      <c r="BD188" s="1749"/>
      <c r="BE188" s="1750"/>
      <c r="BF188" s="1750"/>
      <c r="BG188" s="1750"/>
      <c r="BH188" s="1750"/>
      <c r="BI188" s="1750"/>
      <c r="BJ188" s="1751"/>
      <c r="BK188" s="1742"/>
      <c r="BL188" s="1765"/>
      <c r="BM188" s="1743"/>
      <c r="BN188" s="234"/>
      <c r="BO188" s="157"/>
      <c r="BP188" s="1702" t="s">
        <v>628</v>
      </c>
      <c r="BQ188" s="1702"/>
      <c r="BR188" s="1702"/>
      <c r="BS188" s="1702"/>
      <c r="BT188" s="1702"/>
      <c r="BU188" s="1702"/>
      <c r="BV188" s="1702"/>
      <c r="BW188" s="1696"/>
      <c r="BX188" s="1697"/>
      <c r="BY188" s="1697"/>
      <c r="BZ188" s="1697"/>
      <c r="CA188" s="1697"/>
      <c r="CB188" s="1697"/>
      <c r="CC188" s="1697"/>
      <c r="CD188" s="1697"/>
      <c r="CE188" s="1697"/>
      <c r="CF188" s="1698"/>
      <c r="CG188" s="165"/>
      <c r="CP188" s="166"/>
      <c r="CQ188" s="193"/>
      <c r="CR188" s="194"/>
      <c r="CS188" s="194"/>
      <c r="CT188" s="194"/>
      <c r="CU188" s="195"/>
      <c r="CV188" s="193"/>
      <c r="CW188" s="194"/>
      <c r="CX188" s="194"/>
      <c r="CY188" s="194"/>
      <c r="CZ188" s="194"/>
      <c r="DA188" s="195"/>
      <c r="DB188" s="194"/>
      <c r="DC188" s="194"/>
      <c r="DD188" s="194"/>
      <c r="DE188" s="194"/>
      <c r="DF188" s="195"/>
      <c r="DI188" s="193"/>
      <c r="DJ188" s="194"/>
      <c r="DK188" s="194"/>
      <c r="DL188" s="194"/>
      <c r="DM188" s="195"/>
      <c r="DN188" s="194"/>
      <c r="DO188" s="194"/>
      <c r="DP188" s="194"/>
      <c r="DQ188" s="194"/>
      <c r="DR188" s="194"/>
      <c r="DS188" s="194"/>
      <c r="DT188" s="193"/>
      <c r="DU188" s="194"/>
      <c r="DV188" s="194"/>
      <c r="DW188" s="194"/>
      <c r="DX188" s="194"/>
      <c r="DY188" s="195"/>
      <c r="DZ188" s="170"/>
    </row>
    <row r="189" spans="3:130" ht="4.5" customHeight="1" x14ac:dyDescent="0.2">
      <c r="C189" s="156"/>
      <c r="D189" s="1907"/>
      <c r="E189" s="1908"/>
      <c r="F189" s="1908"/>
      <c r="G189" s="1909"/>
      <c r="H189" s="1914"/>
      <c r="I189" s="1915"/>
      <c r="J189" s="1914"/>
      <c r="K189" s="1915"/>
      <c r="L189" s="1510"/>
      <c r="M189" s="1511"/>
      <c r="N189" s="1511"/>
      <c r="O189" s="1511"/>
      <c r="P189" s="1511"/>
      <c r="Q189" s="1511"/>
      <c r="R189" s="1512"/>
      <c r="S189" s="1914"/>
      <c r="T189" s="1919"/>
      <c r="U189" s="1915"/>
      <c r="V189" s="165"/>
      <c r="W189" s="157"/>
      <c r="X189" s="1702"/>
      <c r="Y189" s="1702"/>
      <c r="Z189" s="1702"/>
      <c r="AA189" s="1702"/>
      <c r="AB189" s="1702"/>
      <c r="AC189" s="1702"/>
      <c r="AD189" s="1702"/>
      <c r="AE189" s="1699"/>
      <c r="AF189" s="1700"/>
      <c r="AG189" s="1700"/>
      <c r="AH189" s="1700"/>
      <c r="AI189" s="1700"/>
      <c r="AJ189" s="1700"/>
      <c r="AK189" s="1700"/>
      <c r="AL189" s="1700"/>
      <c r="AM189" s="1700"/>
      <c r="AN189" s="1701"/>
      <c r="AO189" s="165"/>
      <c r="AU189" s="156"/>
      <c r="AV189" s="1737"/>
      <c r="AW189" s="1738"/>
      <c r="AX189" s="1738"/>
      <c r="AY189" s="1739"/>
      <c r="AZ189" s="1744"/>
      <c r="BA189" s="1745"/>
      <c r="BB189" s="1744"/>
      <c r="BC189" s="1745"/>
      <c r="BD189" s="1752"/>
      <c r="BE189" s="1753"/>
      <c r="BF189" s="1753"/>
      <c r="BG189" s="1753"/>
      <c r="BH189" s="1753"/>
      <c r="BI189" s="1753"/>
      <c r="BJ189" s="1754"/>
      <c r="BK189" s="1744"/>
      <c r="BL189" s="1766"/>
      <c r="BM189" s="1745"/>
      <c r="BN189" s="234"/>
      <c r="BO189" s="157"/>
      <c r="BP189" s="1702"/>
      <c r="BQ189" s="1702"/>
      <c r="BR189" s="1702"/>
      <c r="BS189" s="1702"/>
      <c r="BT189" s="1702"/>
      <c r="BU189" s="1702"/>
      <c r="BV189" s="1702"/>
      <c r="BW189" s="1699"/>
      <c r="BX189" s="1700"/>
      <c r="BY189" s="1700"/>
      <c r="BZ189" s="1700"/>
      <c r="CA189" s="1700"/>
      <c r="CB189" s="1700"/>
      <c r="CC189" s="1700"/>
      <c r="CD189" s="1700"/>
      <c r="CE189" s="1700"/>
      <c r="CF189" s="1701"/>
      <c r="CG189" s="165"/>
      <c r="CP189" s="166"/>
      <c r="DZ189" s="170"/>
    </row>
    <row r="190" spans="3:130" ht="3" customHeight="1" x14ac:dyDescent="0.2">
      <c r="C190" s="193"/>
      <c r="D190" s="194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5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5"/>
      <c r="AU190" s="193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5"/>
      <c r="BO190" s="194"/>
      <c r="BP190" s="194"/>
      <c r="BQ190" s="194"/>
      <c r="BR190" s="194"/>
      <c r="BS190" s="194"/>
      <c r="BT190" s="194"/>
      <c r="BU190" s="194"/>
      <c r="BV190" s="194"/>
      <c r="BW190" s="194"/>
      <c r="BX190" s="194"/>
      <c r="BY190" s="194"/>
      <c r="BZ190" s="194"/>
      <c r="CA190" s="194"/>
      <c r="CB190" s="194"/>
      <c r="CC190" s="194"/>
      <c r="CD190" s="194"/>
      <c r="CE190" s="194"/>
      <c r="CF190" s="194"/>
      <c r="CG190" s="195"/>
      <c r="CP190" s="193"/>
      <c r="CQ190" s="194"/>
      <c r="CR190" s="194"/>
      <c r="CS190" s="194"/>
      <c r="CT190" s="194"/>
      <c r="CU190" s="194"/>
      <c r="CV190" s="194"/>
      <c r="CW190" s="194"/>
      <c r="CX190" s="194"/>
      <c r="CY190" s="194"/>
      <c r="CZ190" s="194"/>
      <c r="DA190" s="194"/>
      <c r="DB190" s="194"/>
      <c r="DC190" s="194"/>
      <c r="DD190" s="194"/>
      <c r="DE190" s="194"/>
      <c r="DF190" s="194"/>
      <c r="DG190" s="194"/>
      <c r="DH190" s="194"/>
      <c r="DI190" s="194"/>
      <c r="DJ190" s="194"/>
      <c r="DK190" s="194"/>
      <c r="DL190" s="194"/>
      <c r="DM190" s="194"/>
      <c r="DN190" s="194"/>
      <c r="DO190" s="194"/>
      <c r="DP190" s="194"/>
      <c r="DQ190" s="194"/>
      <c r="DR190" s="194"/>
      <c r="DS190" s="194"/>
      <c r="DT190" s="194"/>
      <c r="DU190" s="194"/>
      <c r="DV190" s="194"/>
      <c r="DW190" s="194"/>
      <c r="DX190" s="194"/>
      <c r="DY190" s="194"/>
      <c r="DZ190" s="195"/>
    </row>
  </sheetData>
  <mergeCells count="550"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90"/>
  <sheetViews>
    <sheetView zoomScale="130" zoomScaleNormal="130" workbookViewId="0">
      <selection activeCell="AW38" sqref="AW1:CF38"/>
    </sheetView>
  </sheetViews>
  <sheetFormatPr defaultColWidth="2.6640625" defaultRowHeight="4.5" customHeight="1" x14ac:dyDescent="0.2"/>
  <cols>
    <col min="1" max="1" width="1" style="67" customWidth="1"/>
    <col min="2" max="14" width="2.5" style="67" customWidth="1"/>
    <col min="15" max="15" width="1" style="67" customWidth="1"/>
    <col min="16" max="17" width="2.5" style="67" customWidth="1"/>
    <col min="18" max="19" width="2.6640625" style="67" customWidth="1"/>
    <col min="20" max="21" width="1" style="67" customWidth="1"/>
    <col min="22" max="23" width="2.5" style="67" customWidth="1"/>
    <col min="24" max="24" width="3.1640625" style="67" customWidth="1"/>
    <col min="25" max="26" width="2.5" style="67" customWidth="1"/>
    <col min="27" max="27" width="2.6640625" style="67" customWidth="1"/>
    <col min="28" max="36" width="2.5" style="67" customWidth="1"/>
    <col min="37" max="38" width="2.6640625" style="67" customWidth="1"/>
    <col min="39" max="39" width="1" style="67" customWidth="1"/>
    <col min="40" max="48" width="2.6640625" style="67" customWidth="1"/>
    <col min="49" max="49" width="1.33203125" style="67" customWidth="1"/>
    <col min="50" max="56" width="2.6640625" style="67" customWidth="1"/>
    <col min="57" max="58" width="2.5" style="67" customWidth="1"/>
    <col min="59" max="59" width="2.1640625" style="67" customWidth="1"/>
    <col min="60" max="65" width="2.6640625" style="67" customWidth="1"/>
    <col min="66" max="67" width="1" style="67" customWidth="1"/>
    <col min="68" max="70" width="2.6640625" style="67" customWidth="1"/>
    <col min="71" max="71" width="2.1640625" style="67" customWidth="1"/>
    <col min="72" max="75" width="2.6640625" style="67" customWidth="1"/>
    <col min="76" max="76" width="2.5" style="67" customWidth="1"/>
    <col min="77" max="77" width="2.1640625" style="67" customWidth="1"/>
    <col min="78" max="83" width="2.6640625" style="67" customWidth="1"/>
    <col min="84" max="84" width="1.33203125" style="67" customWidth="1"/>
    <col min="85" max="16384" width="2.6640625" style="67"/>
  </cols>
  <sheetData>
    <row r="1" spans="1:84" ht="4.5" customHeight="1" x14ac:dyDescent="0.2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6"/>
      <c r="U1" s="61">
        <v>13</v>
      </c>
      <c r="V1" s="733"/>
      <c r="W1" s="733"/>
      <c r="X1" s="733"/>
      <c r="Y1" s="733"/>
      <c r="Z1" s="2309" t="s">
        <v>363</v>
      </c>
      <c r="AA1" s="2373"/>
      <c r="AB1" s="2373"/>
      <c r="AC1" s="2373"/>
      <c r="AD1" s="2373"/>
      <c r="AE1" s="2373"/>
      <c r="AF1" s="2373"/>
      <c r="AG1" s="2373"/>
      <c r="AH1" s="2373"/>
      <c r="AI1" s="2373"/>
      <c r="AJ1" s="2373"/>
      <c r="AK1" s="2373"/>
      <c r="AL1" s="2373"/>
      <c r="AM1" s="2374"/>
      <c r="AW1" s="61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3"/>
    </row>
    <row r="2" spans="1:84" ht="3.75" customHeight="1" x14ac:dyDescent="0.2">
      <c r="A2" s="70"/>
      <c r="B2" s="1513" t="s">
        <v>2098</v>
      </c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71"/>
      <c r="U2" s="129"/>
      <c r="Z2" s="2432"/>
      <c r="AA2" s="2432"/>
      <c r="AB2" s="2432"/>
      <c r="AC2" s="2432"/>
      <c r="AD2" s="2432"/>
      <c r="AE2" s="2432"/>
      <c r="AF2" s="2432"/>
      <c r="AG2" s="2432"/>
      <c r="AH2" s="2432"/>
      <c r="AI2" s="2432"/>
      <c r="AJ2" s="2432"/>
      <c r="AK2" s="2432"/>
      <c r="AL2" s="2432"/>
      <c r="AM2" s="2376"/>
      <c r="AW2" s="68"/>
      <c r="AX2" s="61"/>
      <c r="AY2" s="62"/>
      <c r="AZ2" s="62"/>
      <c r="BA2" s="62"/>
      <c r="BB2" s="63"/>
      <c r="BC2" s="1428" t="s">
        <v>5592</v>
      </c>
      <c r="BD2" s="1429"/>
      <c r="BE2" s="1429"/>
      <c r="BF2" s="1429"/>
      <c r="BG2" s="1429"/>
      <c r="BH2" s="1430"/>
      <c r="BI2" s="61"/>
      <c r="BJ2" s="62"/>
      <c r="BK2" s="62"/>
      <c r="BL2" s="62"/>
      <c r="BM2" s="63"/>
      <c r="BP2" s="61"/>
      <c r="BQ2" s="62"/>
      <c r="BR2" s="62"/>
      <c r="BS2" s="62"/>
      <c r="BT2" s="63"/>
      <c r="BU2" s="1428" t="s">
        <v>5592</v>
      </c>
      <c r="BV2" s="1429"/>
      <c r="BW2" s="1429"/>
      <c r="BX2" s="1429"/>
      <c r="BY2" s="1429"/>
      <c r="BZ2" s="1430"/>
      <c r="CA2" s="61"/>
      <c r="CB2" s="62"/>
      <c r="CC2" s="62"/>
      <c r="CD2" s="62"/>
      <c r="CE2" s="63"/>
      <c r="CF2" s="69"/>
    </row>
    <row r="3" spans="1:84" ht="3.75" customHeight="1" x14ac:dyDescent="0.2">
      <c r="A3" s="70"/>
      <c r="B3" s="1513"/>
      <c r="C3" s="1513"/>
      <c r="D3" s="1513"/>
      <c r="E3" s="1513"/>
      <c r="F3" s="1513"/>
      <c r="G3" s="1513"/>
      <c r="H3" s="1513"/>
      <c r="I3" s="1513"/>
      <c r="J3" s="1513"/>
      <c r="K3" s="1513"/>
      <c r="L3" s="1513"/>
      <c r="M3" s="1513"/>
      <c r="N3" s="1513"/>
      <c r="O3" s="1513"/>
      <c r="P3" s="1513"/>
      <c r="Q3" s="1513"/>
      <c r="R3" s="1513"/>
      <c r="S3" s="1513"/>
      <c r="T3" s="71"/>
      <c r="U3" s="734"/>
      <c r="Z3" s="2432"/>
      <c r="AA3" s="2432"/>
      <c r="AB3" s="2432"/>
      <c r="AC3" s="2432"/>
      <c r="AD3" s="2432"/>
      <c r="AE3" s="2432"/>
      <c r="AF3" s="2432"/>
      <c r="AG3" s="2432"/>
      <c r="AH3" s="2432"/>
      <c r="AI3" s="2432"/>
      <c r="AJ3" s="2432"/>
      <c r="AK3" s="2432"/>
      <c r="AL3" s="2432"/>
      <c r="AM3" s="2376"/>
      <c r="AW3" s="68"/>
      <c r="AX3" s="68"/>
      <c r="BB3" s="69"/>
      <c r="BC3" s="1431"/>
      <c r="BD3" s="1432"/>
      <c r="BE3" s="1432"/>
      <c r="BF3" s="1432"/>
      <c r="BG3" s="1432"/>
      <c r="BH3" s="1433"/>
      <c r="BI3" s="68"/>
      <c r="BM3" s="69"/>
      <c r="BP3" s="68"/>
      <c r="BT3" s="69"/>
      <c r="BU3" s="1431"/>
      <c r="BV3" s="1432"/>
      <c r="BW3" s="1432"/>
      <c r="BX3" s="1432"/>
      <c r="BY3" s="1432"/>
      <c r="BZ3" s="1433"/>
      <c r="CA3" s="68"/>
      <c r="CE3" s="69"/>
      <c r="CF3" s="69"/>
    </row>
    <row r="4" spans="1:84" ht="5.25" customHeight="1" x14ac:dyDescent="0.2">
      <c r="A4" s="70"/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  <c r="N4" s="1513"/>
      <c r="O4" s="1513"/>
      <c r="P4" s="1513"/>
      <c r="Q4" s="1513"/>
      <c r="R4" s="1513"/>
      <c r="S4" s="1513"/>
      <c r="T4" s="71"/>
      <c r="U4" s="734"/>
      <c r="V4" s="2311" t="s">
        <v>5940</v>
      </c>
      <c r="W4" s="2421"/>
      <c r="X4" s="2421"/>
      <c r="Y4" s="2421"/>
      <c r="Z4" s="2421"/>
      <c r="AA4" s="2421"/>
      <c r="AB4" s="2421"/>
      <c r="AC4" s="2421"/>
      <c r="AD4" s="2421"/>
      <c r="AE4" s="2421"/>
      <c r="AF4" s="2421"/>
      <c r="AG4" s="2421"/>
      <c r="AH4" s="2421"/>
      <c r="AI4" s="2421"/>
      <c r="AJ4" s="2421"/>
      <c r="AK4" s="2421"/>
      <c r="AL4" s="2421"/>
      <c r="AM4" s="1444"/>
      <c r="AW4" s="68"/>
      <c r="AX4" s="1411" t="s">
        <v>2073</v>
      </c>
      <c r="AY4" s="1412"/>
      <c r="AZ4" s="1412"/>
      <c r="BA4" s="1412"/>
      <c r="BB4" s="1413"/>
      <c r="BC4" s="1431"/>
      <c r="BD4" s="1432"/>
      <c r="BE4" s="1432"/>
      <c r="BF4" s="1432"/>
      <c r="BG4" s="1432"/>
      <c r="BH4" s="1433"/>
      <c r="BI4" s="2191" t="s">
        <v>2074</v>
      </c>
      <c r="BJ4" s="2192"/>
      <c r="BK4" s="2192"/>
      <c r="BL4" s="2192"/>
      <c r="BM4" s="2193"/>
      <c r="BP4" s="1411" t="s">
        <v>2073</v>
      </c>
      <c r="BQ4" s="1412"/>
      <c r="BR4" s="1412"/>
      <c r="BS4" s="1412"/>
      <c r="BT4" s="1413"/>
      <c r="BU4" s="1431"/>
      <c r="BV4" s="1432"/>
      <c r="BW4" s="1432"/>
      <c r="BX4" s="1432"/>
      <c r="BY4" s="1432"/>
      <c r="BZ4" s="1433"/>
      <c r="CA4" s="2191" t="s">
        <v>2074</v>
      </c>
      <c r="CB4" s="2192"/>
      <c r="CC4" s="2192"/>
      <c r="CD4" s="2192"/>
      <c r="CE4" s="2193"/>
      <c r="CF4" s="69"/>
    </row>
    <row r="5" spans="1:84" ht="4.5" customHeight="1" x14ac:dyDescent="0.2">
      <c r="A5" s="70"/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71"/>
      <c r="U5" s="734"/>
      <c r="V5" s="2421"/>
      <c r="W5" s="2421"/>
      <c r="X5" s="2421"/>
      <c r="Y5" s="2421"/>
      <c r="Z5" s="2421"/>
      <c r="AA5" s="2421"/>
      <c r="AB5" s="2421"/>
      <c r="AC5" s="2421"/>
      <c r="AD5" s="2421"/>
      <c r="AE5" s="2421"/>
      <c r="AF5" s="2421"/>
      <c r="AG5" s="2421"/>
      <c r="AH5" s="2421"/>
      <c r="AI5" s="2421"/>
      <c r="AJ5" s="2421"/>
      <c r="AK5" s="2421"/>
      <c r="AL5" s="2421"/>
      <c r="AM5" s="1444"/>
      <c r="AW5" s="68"/>
      <c r="AX5" s="1414"/>
      <c r="AY5" s="1412"/>
      <c r="AZ5" s="1412"/>
      <c r="BA5" s="1412"/>
      <c r="BB5" s="1413"/>
      <c r="BC5" s="1411" t="s">
        <v>2075</v>
      </c>
      <c r="BD5" s="1412"/>
      <c r="BE5" s="1412"/>
      <c r="BF5" s="1412"/>
      <c r="BG5" s="1412"/>
      <c r="BH5" s="1413"/>
      <c r="BI5" s="2194"/>
      <c r="BJ5" s="2192"/>
      <c r="BK5" s="2192"/>
      <c r="BL5" s="2192"/>
      <c r="BM5" s="2193"/>
      <c r="BP5" s="1414"/>
      <c r="BQ5" s="1412"/>
      <c r="BR5" s="1412"/>
      <c r="BS5" s="1412"/>
      <c r="BT5" s="1413"/>
      <c r="BU5" s="1411" t="s">
        <v>2075</v>
      </c>
      <c r="BV5" s="1412"/>
      <c r="BW5" s="1412"/>
      <c r="BX5" s="1412"/>
      <c r="BY5" s="1412"/>
      <c r="BZ5" s="1413"/>
      <c r="CA5" s="2194"/>
      <c r="CB5" s="2192"/>
      <c r="CC5" s="2192"/>
      <c r="CD5" s="2192"/>
      <c r="CE5" s="2193"/>
      <c r="CF5" s="69"/>
    </row>
    <row r="6" spans="1:84" ht="5.25" customHeight="1" x14ac:dyDescent="0.2">
      <c r="A6" s="70"/>
      <c r="B6" s="1513"/>
      <c r="C6" s="1513"/>
      <c r="D6" s="1513"/>
      <c r="E6" s="1513"/>
      <c r="F6" s="1513"/>
      <c r="G6" s="1513"/>
      <c r="H6" s="1513"/>
      <c r="I6" s="1513"/>
      <c r="J6" s="1513"/>
      <c r="K6" s="1513"/>
      <c r="L6" s="1513"/>
      <c r="M6" s="1513"/>
      <c r="N6" s="1513"/>
      <c r="O6" s="1513"/>
      <c r="P6" s="1513"/>
      <c r="Q6" s="1513"/>
      <c r="R6" s="1513"/>
      <c r="S6" s="1513"/>
      <c r="T6" s="71"/>
      <c r="U6" s="1442" t="s">
        <v>662</v>
      </c>
      <c r="V6" s="2421"/>
      <c r="W6" s="2421"/>
      <c r="X6" s="2421"/>
      <c r="Y6" s="2421"/>
      <c r="Z6" s="2421"/>
      <c r="AA6" s="2421"/>
      <c r="AB6" s="2421"/>
      <c r="AC6" s="2421"/>
      <c r="AD6" s="2421"/>
      <c r="AE6" s="2421"/>
      <c r="AF6" s="2421"/>
      <c r="AG6" s="2421"/>
      <c r="AH6" s="2421"/>
      <c r="AI6" s="2421"/>
      <c r="AJ6" s="2421"/>
      <c r="AK6" s="2421"/>
      <c r="AL6" s="2421"/>
      <c r="AM6" s="1444"/>
      <c r="AW6" s="68"/>
      <c r="AX6" s="1415"/>
      <c r="AY6" s="1416"/>
      <c r="AZ6" s="1416"/>
      <c r="BA6" s="1416"/>
      <c r="BB6" s="1417"/>
      <c r="BC6" s="1415"/>
      <c r="BD6" s="1416"/>
      <c r="BE6" s="1416"/>
      <c r="BF6" s="1416"/>
      <c r="BG6" s="1416"/>
      <c r="BH6" s="1417"/>
      <c r="BI6" s="2195"/>
      <c r="BJ6" s="2196"/>
      <c r="BK6" s="2196"/>
      <c r="BL6" s="2196"/>
      <c r="BM6" s="2197"/>
      <c r="BP6" s="1415"/>
      <c r="BQ6" s="1416"/>
      <c r="BR6" s="1416"/>
      <c r="BS6" s="1416"/>
      <c r="BT6" s="1417"/>
      <c r="BU6" s="1415"/>
      <c r="BV6" s="1416"/>
      <c r="BW6" s="1416"/>
      <c r="BX6" s="1416"/>
      <c r="BY6" s="1416"/>
      <c r="BZ6" s="1417"/>
      <c r="CA6" s="2195"/>
      <c r="CB6" s="2196"/>
      <c r="CC6" s="2196"/>
      <c r="CD6" s="2196"/>
      <c r="CE6" s="2197"/>
      <c r="CF6" s="69"/>
    </row>
    <row r="7" spans="1:84" ht="4.5" customHeight="1" x14ac:dyDescent="0.2">
      <c r="A7" s="70"/>
      <c r="B7" s="1513"/>
      <c r="C7" s="1513"/>
      <c r="D7" s="1513"/>
      <c r="E7" s="1513"/>
      <c r="F7" s="1513"/>
      <c r="G7" s="1513"/>
      <c r="H7" s="1513"/>
      <c r="I7" s="1513"/>
      <c r="J7" s="1513"/>
      <c r="K7" s="1513"/>
      <c r="L7" s="1513"/>
      <c r="M7" s="1513"/>
      <c r="N7" s="1513"/>
      <c r="O7" s="1513"/>
      <c r="P7" s="1513"/>
      <c r="Q7" s="1513"/>
      <c r="R7" s="1513"/>
      <c r="S7" s="1513"/>
      <c r="T7" s="71"/>
      <c r="U7" s="1445"/>
      <c r="V7" s="2421"/>
      <c r="W7" s="2421"/>
      <c r="X7" s="2421"/>
      <c r="Y7" s="2421"/>
      <c r="Z7" s="2421"/>
      <c r="AA7" s="2421"/>
      <c r="AB7" s="2421"/>
      <c r="AC7" s="2421"/>
      <c r="AD7" s="2421"/>
      <c r="AE7" s="2421"/>
      <c r="AF7" s="2421"/>
      <c r="AG7" s="2421"/>
      <c r="AH7" s="2421"/>
      <c r="AI7" s="2421"/>
      <c r="AJ7" s="2421"/>
      <c r="AK7" s="2421"/>
      <c r="AL7" s="2421"/>
      <c r="AM7" s="1444"/>
      <c r="AW7" s="68"/>
      <c r="AX7" s="61"/>
      <c r="AY7" s="62"/>
      <c r="AZ7" s="62"/>
      <c r="BA7" s="62"/>
      <c r="BB7" s="63"/>
      <c r="BC7" s="61"/>
      <c r="BD7" s="62"/>
      <c r="BE7" s="62"/>
      <c r="BF7" s="62"/>
      <c r="BG7" s="62"/>
      <c r="BH7" s="63"/>
      <c r="BI7" s="61"/>
      <c r="BJ7" s="62"/>
      <c r="BK7" s="62"/>
      <c r="BL7" s="62"/>
      <c r="BM7" s="63"/>
      <c r="BP7" s="61"/>
      <c r="BQ7" s="62"/>
      <c r="BR7" s="62"/>
      <c r="BS7" s="62"/>
      <c r="BT7" s="63"/>
      <c r="BU7" s="61"/>
      <c r="BV7" s="62"/>
      <c r="BW7" s="62"/>
      <c r="BX7" s="62"/>
      <c r="BY7" s="62"/>
      <c r="BZ7" s="63"/>
      <c r="CA7" s="61"/>
      <c r="CB7" s="62"/>
      <c r="CC7" s="62"/>
      <c r="CD7" s="62"/>
      <c r="CE7" s="63"/>
      <c r="CF7" s="69"/>
    </row>
    <row r="8" spans="1:84" ht="4.5" customHeight="1" x14ac:dyDescent="0.2">
      <c r="A8" s="70"/>
      <c r="B8" s="1513"/>
      <c r="C8" s="1513"/>
      <c r="D8" s="1513"/>
      <c r="E8" s="1513"/>
      <c r="F8" s="1513"/>
      <c r="G8" s="1513"/>
      <c r="H8" s="1513"/>
      <c r="I8" s="1513"/>
      <c r="J8" s="1513"/>
      <c r="K8" s="1513"/>
      <c r="L8" s="1513"/>
      <c r="M8" s="1513"/>
      <c r="N8" s="1513"/>
      <c r="O8" s="1513"/>
      <c r="P8" s="1513"/>
      <c r="Q8" s="1513"/>
      <c r="R8" s="1513"/>
      <c r="S8" s="1513"/>
      <c r="T8" s="71"/>
      <c r="U8" s="1240" t="s">
        <v>364</v>
      </c>
      <c r="V8" s="2425"/>
      <c r="W8" s="2425"/>
      <c r="X8" s="2425"/>
      <c r="Y8" s="2425"/>
      <c r="Z8" s="2425"/>
      <c r="AA8" s="2425"/>
      <c r="AB8" s="2425"/>
      <c r="AC8" s="2425"/>
      <c r="AD8" s="2425"/>
      <c r="AE8" s="2425"/>
      <c r="AF8" s="2425"/>
      <c r="AG8" s="2425"/>
      <c r="AH8" s="2425"/>
      <c r="AI8" s="2425"/>
      <c r="AJ8" s="2424" t="str">
        <f>CONCATENATE("č.",INDEX('LŠZ H'!A$2:AI$999,U1,17))</f>
        <v>č.1998</v>
      </c>
      <c r="AK8" s="2424"/>
      <c r="AL8" s="2424"/>
      <c r="AM8" s="1547"/>
      <c r="AW8" s="68"/>
      <c r="AX8" s="68"/>
      <c r="BB8" s="69"/>
      <c r="BC8" s="68"/>
      <c r="BH8" s="69"/>
      <c r="BI8" s="68"/>
      <c r="BM8" s="69"/>
      <c r="BP8" s="68"/>
      <c r="BT8" s="69"/>
      <c r="BU8" s="68"/>
      <c r="BZ8" s="69"/>
      <c r="CA8" s="68"/>
      <c r="CE8" s="69"/>
      <c r="CF8" s="69"/>
    </row>
    <row r="9" spans="1:84" ht="4.5" customHeight="1" x14ac:dyDescent="0.2">
      <c r="A9" s="70"/>
      <c r="B9" s="1513"/>
      <c r="C9" s="1513"/>
      <c r="D9" s="1513"/>
      <c r="E9" s="1513"/>
      <c r="F9" s="1513"/>
      <c r="G9" s="1513"/>
      <c r="H9" s="1513"/>
      <c r="I9" s="1513"/>
      <c r="J9" s="1513"/>
      <c r="K9" s="1513"/>
      <c r="L9" s="1513"/>
      <c r="M9" s="1513"/>
      <c r="N9" s="1513"/>
      <c r="O9" s="1513"/>
      <c r="P9" s="1513"/>
      <c r="Q9" s="1513"/>
      <c r="R9" s="1513"/>
      <c r="S9" s="1513"/>
      <c r="T9" s="71"/>
      <c r="U9" s="2372"/>
      <c r="V9" s="2425"/>
      <c r="W9" s="2425"/>
      <c r="X9" s="2425"/>
      <c r="Y9" s="2425"/>
      <c r="Z9" s="2425"/>
      <c r="AA9" s="2425"/>
      <c r="AB9" s="2425"/>
      <c r="AC9" s="2425"/>
      <c r="AD9" s="2425"/>
      <c r="AE9" s="2425"/>
      <c r="AF9" s="2425"/>
      <c r="AG9" s="2425"/>
      <c r="AH9" s="2425"/>
      <c r="AI9" s="2425"/>
      <c r="AJ9" s="2424"/>
      <c r="AK9" s="2424"/>
      <c r="AL9" s="2424"/>
      <c r="AM9" s="1547"/>
      <c r="AW9" s="68"/>
      <c r="AX9" s="68"/>
      <c r="BB9" s="69"/>
      <c r="BC9" s="68"/>
      <c r="BH9" s="69"/>
      <c r="BI9" s="68"/>
      <c r="BM9" s="69"/>
      <c r="BP9" s="68"/>
      <c r="BT9" s="69"/>
      <c r="BU9" s="68"/>
      <c r="BZ9" s="69"/>
      <c r="CA9" s="68"/>
      <c r="CE9" s="69"/>
      <c r="CF9" s="69"/>
    </row>
    <row r="10" spans="1:84" ht="4.5" customHeight="1" x14ac:dyDescent="0.2">
      <c r="A10" s="70"/>
      <c r="B10" s="1484" t="s">
        <v>2121</v>
      </c>
      <c r="C10" s="1484"/>
      <c r="D10" s="1484"/>
      <c r="E10" s="1484"/>
      <c r="F10" s="1484"/>
      <c r="G10" s="1484"/>
      <c r="H10" s="1484"/>
      <c r="I10" s="1484"/>
      <c r="J10" s="1484"/>
      <c r="K10" s="1484"/>
      <c r="L10" s="1484"/>
      <c r="M10" s="1484"/>
      <c r="N10" s="1484"/>
      <c r="P10" s="1640">
        <f>INDEX('LŠZ H'!A$2:AI$999,U1,28)</f>
        <v>0</v>
      </c>
      <c r="Q10" s="2317"/>
      <c r="R10" s="2317"/>
      <c r="S10" s="2318"/>
      <c r="T10" s="71"/>
      <c r="U10" s="734"/>
      <c r="V10" s="2325" t="s">
        <v>2286</v>
      </c>
      <c r="W10" s="2325"/>
      <c r="X10" s="2325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2424"/>
      <c r="AK10" s="2424"/>
      <c r="AL10" s="2424"/>
      <c r="AM10" s="1547"/>
      <c r="AW10" s="68"/>
      <c r="AX10" s="68"/>
      <c r="BB10" s="69"/>
      <c r="BC10" s="68"/>
      <c r="BH10" s="69"/>
      <c r="BI10" s="68"/>
      <c r="BM10" s="69"/>
      <c r="BP10" s="68"/>
      <c r="BT10" s="69"/>
      <c r="BU10" s="68"/>
      <c r="BZ10" s="69"/>
      <c r="CA10" s="68"/>
      <c r="CE10" s="69"/>
      <c r="CF10" s="69"/>
    </row>
    <row r="11" spans="1:84" ht="4.5" customHeight="1" x14ac:dyDescent="0.2">
      <c r="A11" s="70"/>
      <c r="B11" s="1484"/>
      <c r="C11" s="1484"/>
      <c r="D11" s="1484"/>
      <c r="E11" s="1484"/>
      <c r="F11" s="1484"/>
      <c r="G11" s="1484"/>
      <c r="H11" s="1484"/>
      <c r="I11" s="1484"/>
      <c r="J11" s="1484"/>
      <c r="K11" s="1484"/>
      <c r="L11" s="1484"/>
      <c r="M11" s="1484"/>
      <c r="N11" s="1484"/>
      <c r="O11" s="78"/>
      <c r="P11" s="2319"/>
      <c r="Q11" s="2422"/>
      <c r="R11" s="2422"/>
      <c r="S11" s="2321"/>
      <c r="T11" s="71"/>
      <c r="U11" s="70"/>
      <c r="V11" s="2325"/>
      <c r="W11" s="2325"/>
      <c r="X11" s="232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3"/>
      <c r="AK11" s="73"/>
      <c r="AL11" s="73"/>
      <c r="AM11" s="71"/>
      <c r="AW11" s="68"/>
      <c r="AX11" s="68"/>
      <c r="BB11" s="69"/>
      <c r="BC11" s="68"/>
      <c r="BH11" s="69"/>
      <c r="BI11" s="68"/>
      <c r="BM11" s="69"/>
      <c r="BP11" s="68"/>
      <c r="BT11" s="69"/>
      <c r="BU11" s="68"/>
      <c r="BZ11" s="69"/>
      <c r="CA11" s="68"/>
      <c r="CE11" s="69"/>
      <c r="CF11" s="69"/>
    </row>
    <row r="12" spans="1:84" ht="4.5" customHeight="1" x14ac:dyDescent="0.2">
      <c r="A12" s="70"/>
      <c r="B12" s="1484" t="s">
        <v>1078</v>
      </c>
      <c r="C12" s="1484"/>
      <c r="D12" s="1484"/>
      <c r="E12" s="1484"/>
      <c r="F12" s="1484"/>
      <c r="G12" s="1484"/>
      <c r="H12" s="1484"/>
      <c r="I12" s="1559"/>
      <c r="J12" s="1574" t="e">
        <f>IF(INDEX('LŠZ H'!A$2:AI999,U1,2)="ZK",(CONCATENATE("O-HG / ",INDEX('LŠZ H'!A$2:AI999,U1,38)," place")),(CONCATENATE("RWL ",INDEX('LŠZ H'!A$2:AI999,U1,38),)))</f>
        <v>#REF!</v>
      </c>
      <c r="K12" s="1575"/>
      <c r="L12" s="1575"/>
      <c r="M12" s="1575"/>
      <c r="N12" s="1576"/>
      <c r="O12" s="79"/>
      <c r="P12" s="2319"/>
      <c r="Q12" s="2422"/>
      <c r="R12" s="2422"/>
      <c r="S12" s="2321"/>
      <c r="T12" s="71"/>
      <c r="U12" s="70"/>
      <c r="V12" s="2426" t="e">
        <f>IF(INDEX('LŠZ H'!A$2:AI999,U1,2)="ZK"," Závesný klzák / ZK / Hang glider / HG /",(CONCATENATE("Motorový závesný klzák/Powered Hangglider/MZK/PHG/RWL",INDEX('LŠZ H'!A$2:AI999,U1,38),"/")))</f>
        <v>#REF!</v>
      </c>
      <c r="W12" s="2427"/>
      <c r="X12" s="2427"/>
      <c r="Y12" s="2427"/>
      <c r="Z12" s="2427"/>
      <c r="AA12" s="2427"/>
      <c r="AB12" s="2427"/>
      <c r="AC12" s="2427"/>
      <c r="AD12" s="2427"/>
      <c r="AE12" s="2427"/>
      <c r="AF12" s="2427"/>
      <c r="AG12" s="2427"/>
      <c r="AH12" s="2427"/>
      <c r="AI12" s="2427"/>
      <c r="AJ12" s="2427"/>
      <c r="AK12" s="2427"/>
      <c r="AL12" s="2428"/>
      <c r="AM12" s="71"/>
      <c r="AW12" s="68"/>
      <c r="AX12" s="68"/>
      <c r="BB12" s="69"/>
      <c r="BC12" s="68"/>
      <c r="BH12" s="69"/>
      <c r="BI12" s="68"/>
      <c r="BM12" s="69"/>
      <c r="BP12" s="68"/>
      <c r="BT12" s="69"/>
      <c r="BU12" s="68"/>
      <c r="BZ12" s="69"/>
      <c r="CA12" s="68"/>
      <c r="CE12" s="69"/>
      <c r="CF12" s="69"/>
    </row>
    <row r="13" spans="1:84" ht="4.5" customHeight="1" x14ac:dyDescent="0.2">
      <c r="A13" s="70"/>
      <c r="B13" s="1484"/>
      <c r="C13" s="1484"/>
      <c r="D13" s="1484"/>
      <c r="E13" s="1484"/>
      <c r="F13" s="1484"/>
      <c r="G13" s="1484"/>
      <c r="H13" s="1484"/>
      <c r="I13" s="1559"/>
      <c r="J13" s="1577"/>
      <c r="K13" s="1578"/>
      <c r="L13" s="1578"/>
      <c r="M13" s="1578"/>
      <c r="N13" s="1579"/>
      <c r="O13" s="79"/>
      <c r="P13" s="2322"/>
      <c r="Q13" s="2323"/>
      <c r="R13" s="2323"/>
      <c r="S13" s="2324"/>
      <c r="T13" s="71"/>
      <c r="U13" s="70"/>
      <c r="V13" s="2429"/>
      <c r="W13" s="2430"/>
      <c r="X13" s="2430"/>
      <c r="Y13" s="2430"/>
      <c r="Z13" s="2430"/>
      <c r="AA13" s="2430"/>
      <c r="AB13" s="2430"/>
      <c r="AC13" s="2430"/>
      <c r="AD13" s="2430"/>
      <c r="AE13" s="2430"/>
      <c r="AF13" s="2430"/>
      <c r="AG13" s="2430"/>
      <c r="AH13" s="2430"/>
      <c r="AI13" s="2430"/>
      <c r="AJ13" s="2430"/>
      <c r="AK13" s="2430"/>
      <c r="AL13" s="2431"/>
      <c r="AM13" s="71"/>
      <c r="AW13" s="68"/>
      <c r="AX13" s="68"/>
      <c r="BB13" s="69"/>
      <c r="BC13" s="68"/>
      <c r="BH13" s="69"/>
      <c r="BI13" s="68"/>
      <c r="BM13" s="69"/>
      <c r="BP13" s="68"/>
      <c r="BT13" s="69"/>
      <c r="BU13" s="68"/>
      <c r="BZ13" s="69"/>
      <c r="CA13" s="68"/>
      <c r="CE13" s="69"/>
      <c r="CF13" s="69"/>
    </row>
    <row r="14" spans="1:84" ht="4.5" customHeight="1" x14ac:dyDescent="0.2">
      <c r="A14" s="70"/>
      <c r="B14" s="1523" t="s">
        <v>6044</v>
      </c>
      <c r="C14" s="2288"/>
      <c r="D14" s="2288"/>
      <c r="E14" s="2288"/>
      <c r="F14" s="2288"/>
      <c r="G14" s="2288"/>
      <c r="H14" s="2288"/>
      <c r="I14" s="2288"/>
      <c r="J14" s="2288"/>
      <c r="K14" s="2288"/>
      <c r="L14" s="2288"/>
      <c r="M14" s="2288"/>
      <c r="N14" s="2288"/>
      <c r="O14" s="2288"/>
      <c r="P14" s="2288"/>
      <c r="Q14" s="2288"/>
      <c r="R14" s="2288"/>
      <c r="S14" s="2289"/>
      <c r="T14" s="71"/>
      <c r="U14" s="70"/>
      <c r="V14" s="73"/>
      <c r="W14" s="73"/>
      <c r="X14" s="73"/>
      <c r="Y14" s="2386" t="str">
        <f>CONCATENATE(INDEX('LŠZ H'!A$2:AL$999,U1,3),"(",INDEX('LŠZ H'!A$2:AL$999,U1,9),")")</f>
        <v>MW 155/HALAJ(MÁRA WING/ HALAJ)</v>
      </c>
      <c r="Z14" s="2387"/>
      <c r="AA14" s="2387"/>
      <c r="AB14" s="2387"/>
      <c r="AC14" s="2387"/>
      <c r="AD14" s="2387"/>
      <c r="AE14" s="2387"/>
      <c r="AF14" s="2387"/>
      <c r="AG14" s="2387"/>
      <c r="AH14" s="2387"/>
      <c r="AI14" s="2387"/>
      <c r="AJ14" s="2387"/>
      <c r="AK14" s="2387"/>
      <c r="AL14" s="2388"/>
      <c r="AM14" s="71"/>
      <c r="AW14" s="68"/>
      <c r="AX14" s="68"/>
      <c r="BB14" s="69"/>
      <c r="BC14" s="68"/>
      <c r="BH14" s="69"/>
      <c r="BI14" s="68"/>
      <c r="BM14" s="69"/>
      <c r="BP14" s="68"/>
      <c r="BT14" s="69"/>
      <c r="BU14" s="68"/>
      <c r="BZ14" s="69"/>
      <c r="CA14" s="68"/>
      <c r="CE14" s="69"/>
      <c r="CF14" s="69"/>
    </row>
    <row r="15" spans="1:84" ht="4.5" customHeight="1" x14ac:dyDescent="0.2">
      <c r="A15" s="70"/>
      <c r="B15" s="2290"/>
      <c r="C15" s="2291"/>
      <c r="D15" s="2291"/>
      <c r="E15" s="2291"/>
      <c r="F15" s="2291"/>
      <c r="G15" s="2291"/>
      <c r="H15" s="2291"/>
      <c r="I15" s="2291"/>
      <c r="J15" s="2291"/>
      <c r="K15" s="2291"/>
      <c r="L15" s="2291"/>
      <c r="M15" s="2291"/>
      <c r="N15" s="2291"/>
      <c r="O15" s="2291"/>
      <c r="P15" s="2291"/>
      <c r="Q15" s="2291"/>
      <c r="R15" s="2291"/>
      <c r="S15" s="2292"/>
      <c r="T15" s="71"/>
      <c r="U15" s="70"/>
      <c r="V15" s="2299" t="s">
        <v>903</v>
      </c>
      <c r="W15" s="2299"/>
      <c r="X15" s="2299"/>
      <c r="Y15" s="2389"/>
      <c r="Z15" s="2390"/>
      <c r="AA15" s="2390"/>
      <c r="AB15" s="2390"/>
      <c r="AC15" s="2390"/>
      <c r="AD15" s="2390"/>
      <c r="AE15" s="2390"/>
      <c r="AF15" s="2390"/>
      <c r="AG15" s="2390"/>
      <c r="AH15" s="2390"/>
      <c r="AI15" s="2390"/>
      <c r="AJ15" s="2390"/>
      <c r="AK15" s="2390"/>
      <c r="AL15" s="2391"/>
      <c r="AM15" s="71"/>
      <c r="AW15" s="68"/>
      <c r="AX15" s="68"/>
      <c r="BB15" s="69"/>
      <c r="BC15" s="68"/>
      <c r="BH15" s="69"/>
      <c r="BI15" s="68"/>
      <c r="BM15" s="69"/>
      <c r="BP15" s="68"/>
      <c r="BT15" s="69"/>
      <c r="BU15" s="68"/>
      <c r="BZ15" s="69"/>
      <c r="CA15" s="68"/>
      <c r="CE15" s="69"/>
      <c r="CF15" s="69"/>
    </row>
    <row r="16" spans="1:84" ht="4.5" customHeight="1" x14ac:dyDescent="0.2">
      <c r="A16" s="70"/>
      <c r="B16" s="2290"/>
      <c r="C16" s="2291"/>
      <c r="D16" s="2291"/>
      <c r="E16" s="2291"/>
      <c r="F16" s="2291"/>
      <c r="G16" s="2291"/>
      <c r="H16" s="2291"/>
      <c r="I16" s="2291"/>
      <c r="J16" s="2291"/>
      <c r="K16" s="2291"/>
      <c r="L16" s="2291"/>
      <c r="M16" s="2291"/>
      <c r="N16" s="2291"/>
      <c r="O16" s="2291"/>
      <c r="P16" s="2291"/>
      <c r="Q16" s="2291"/>
      <c r="R16" s="2291"/>
      <c r="S16" s="2292"/>
      <c r="T16" s="71"/>
      <c r="U16" s="70"/>
      <c r="V16" s="2299"/>
      <c r="W16" s="2299"/>
      <c r="X16" s="2299"/>
      <c r="Y16" s="2389"/>
      <c r="Z16" s="2390"/>
      <c r="AA16" s="2390"/>
      <c r="AB16" s="2390"/>
      <c r="AC16" s="2390"/>
      <c r="AD16" s="2390"/>
      <c r="AE16" s="2390"/>
      <c r="AF16" s="2390"/>
      <c r="AG16" s="2390"/>
      <c r="AH16" s="2390"/>
      <c r="AI16" s="2390"/>
      <c r="AJ16" s="2390"/>
      <c r="AK16" s="2390"/>
      <c r="AL16" s="2391"/>
      <c r="AM16" s="71"/>
      <c r="AW16" s="68"/>
      <c r="AX16" s="68"/>
      <c r="BB16" s="69"/>
      <c r="BC16" s="68"/>
      <c r="BH16" s="69"/>
      <c r="BI16" s="68"/>
      <c r="BM16" s="69"/>
      <c r="BP16" s="68"/>
      <c r="BT16" s="69"/>
      <c r="BU16" s="68"/>
      <c r="BZ16" s="69"/>
      <c r="CA16" s="68"/>
      <c r="CE16" s="69"/>
      <c r="CF16" s="69"/>
    </row>
    <row r="17" spans="1:84" ht="4.5" customHeight="1" x14ac:dyDescent="0.2">
      <c r="A17" s="70"/>
      <c r="B17" s="2290"/>
      <c r="C17" s="2291"/>
      <c r="D17" s="2291"/>
      <c r="E17" s="2291"/>
      <c r="F17" s="2291"/>
      <c r="G17" s="2291"/>
      <c r="H17" s="2291"/>
      <c r="I17" s="2291"/>
      <c r="J17" s="2291"/>
      <c r="K17" s="2291"/>
      <c r="L17" s="2291"/>
      <c r="M17" s="2291"/>
      <c r="N17" s="2291"/>
      <c r="O17" s="2291"/>
      <c r="P17" s="2291"/>
      <c r="Q17" s="2291"/>
      <c r="R17" s="2291"/>
      <c r="S17" s="2292"/>
      <c r="T17" s="71"/>
      <c r="U17" s="70"/>
      <c r="V17" s="73"/>
      <c r="W17" s="73"/>
      <c r="X17" s="73"/>
      <c r="Y17" s="2392"/>
      <c r="Z17" s="2393"/>
      <c r="AA17" s="2393"/>
      <c r="AB17" s="2393"/>
      <c r="AC17" s="2393"/>
      <c r="AD17" s="2393"/>
      <c r="AE17" s="2393"/>
      <c r="AF17" s="2393"/>
      <c r="AG17" s="2393"/>
      <c r="AH17" s="2393"/>
      <c r="AI17" s="2393"/>
      <c r="AJ17" s="2393"/>
      <c r="AK17" s="2393"/>
      <c r="AL17" s="2394"/>
      <c r="AM17" s="71"/>
      <c r="AW17" s="68"/>
      <c r="AX17" s="80"/>
      <c r="AY17" s="103"/>
      <c r="AZ17" s="103"/>
      <c r="BA17" s="103"/>
      <c r="BB17" s="81"/>
      <c r="BC17" s="80"/>
      <c r="BD17" s="103"/>
      <c r="BE17" s="103"/>
      <c r="BF17" s="103"/>
      <c r="BG17" s="103"/>
      <c r="BH17" s="81"/>
      <c r="BI17" s="80"/>
      <c r="BJ17" s="103"/>
      <c r="BK17" s="103"/>
      <c r="BL17" s="103"/>
      <c r="BM17" s="81"/>
      <c r="BP17" s="80"/>
      <c r="BQ17" s="103"/>
      <c r="BR17" s="103"/>
      <c r="BS17" s="103"/>
      <c r="BT17" s="81"/>
      <c r="BU17" s="80"/>
      <c r="BV17" s="103"/>
      <c r="BW17" s="103"/>
      <c r="BX17" s="103"/>
      <c r="BY17" s="103"/>
      <c r="BZ17" s="81"/>
      <c r="CA17" s="80"/>
      <c r="CB17" s="103"/>
      <c r="CC17" s="103"/>
      <c r="CD17" s="103"/>
      <c r="CE17" s="81"/>
      <c r="CF17" s="69"/>
    </row>
    <row r="18" spans="1:84" ht="3" customHeight="1" x14ac:dyDescent="0.2">
      <c r="A18" s="70"/>
      <c r="B18" s="2290"/>
      <c r="C18" s="2291"/>
      <c r="D18" s="2291"/>
      <c r="E18" s="2291"/>
      <c r="F18" s="2291"/>
      <c r="G18" s="2291"/>
      <c r="H18" s="2291"/>
      <c r="I18" s="2291"/>
      <c r="J18" s="2291"/>
      <c r="K18" s="2291"/>
      <c r="L18" s="2291"/>
      <c r="M18" s="2291"/>
      <c r="N18" s="2291"/>
      <c r="O18" s="2291"/>
      <c r="P18" s="2291"/>
      <c r="Q18" s="2291"/>
      <c r="R18" s="2291"/>
      <c r="S18" s="2292"/>
      <c r="T18" s="71"/>
      <c r="U18" s="70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1"/>
      <c r="AW18" s="68"/>
      <c r="CF18" s="69"/>
    </row>
    <row r="19" spans="1:84" ht="4.5" customHeight="1" x14ac:dyDescent="0.2">
      <c r="A19" s="70"/>
      <c r="B19" s="2290"/>
      <c r="C19" s="2291"/>
      <c r="D19" s="2291"/>
      <c r="E19" s="2291"/>
      <c r="F19" s="2291"/>
      <c r="G19" s="2291"/>
      <c r="H19" s="2291"/>
      <c r="I19" s="2291"/>
      <c r="J19" s="2291"/>
      <c r="K19" s="2291"/>
      <c r="L19" s="2291"/>
      <c r="M19" s="2291"/>
      <c r="N19" s="2291"/>
      <c r="O19" s="2291"/>
      <c r="P19" s="2291"/>
      <c r="Q19" s="2291"/>
      <c r="R19" s="2291"/>
      <c r="S19" s="2292"/>
      <c r="T19" s="71"/>
      <c r="U19" s="70"/>
      <c r="V19" s="1484" t="s">
        <v>1981</v>
      </c>
      <c r="W19" s="1484"/>
      <c r="X19" s="1484"/>
      <c r="Y19" s="1484"/>
      <c r="Z19" s="1484"/>
      <c r="AA19" s="1484"/>
      <c r="AB19" s="2377" t="str">
        <f>INDEX('LŠZ H'!A$2:AL$999,U1,5)</f>
        <v>OM-H013</v>
      </c>
      <c r="AC19" s="2378"/>
      <c r="AD19" s="2378"/>
      <c r="AE19" s="2378"/>
      <c r="AF19" s="2378"/>
      <c r="AG19" s="2378"/>
      <c r="AH19" s="2378"/>
      <c r="AI19" s="2378"/>
      <c r="AJ19" s="2378"/>
      <c r="AK19" s="2378"/>
      <c r="AL19" s="2379"/>
      <c r="AM19" s="71"/>
      <c r="AW19" s="68"/>
      <c r="CF19" s="69"/>
    </row>
    <row r="20" spans="1:84" ht="4.5" customHeight="1" x14ac:dyDescent="0.2">
      <c r="A20" s="70"/>
      <c r="B20" s="2290"/>
      <c r="C20" s="2291"/>
      <c r="D20" s="2291"/>
      <c r="E20" s="2291"/>
      <c r="F20" s="2291"/>
      <c r="G20" s="2291"/>
      <c r="H20" s="2291"/>
      <c r="I20" s="2291"/>
      <c r="J20" s="2291"/>
      <c r="K20" s="2291"/>
      <c r="L20" s="2291"/>
      <c r="M20" s="2291"/>
      <c r="N20" s="2291"/>
      <c r="O20" s="2291"/>
      <c r="P20" s="2291"/>
      <c r="Q20" s="2291"/>
      <c r="R20" s="2291"/>
      <c r="S20" s="2292"/>
      <c r="T20" s="71"/>
      <c r="U20" s="70"/>
      <c r="V20" s="1484"/>
      <c r="W20" s="1484"/>
      <c r="X20" s="1484"/>
      <c r="Y20" s="1484"/>
      <c r="Z20" s="1484"/>
      <c r="AA20" s="1484"/>
      <c r="AB20" s="2380"/>
      <c r="AC20" s="2381"/>
      <c r="AD20" s="2381"/>
      <c r="AE20" s="2381"/>
      <c r="AF20" s="2381"/>
      <c r="AG20" s="2381"/>
      <c r="AH20" s="2381"/>
      <c r="AI20" s="2381"/>
      <c r="AJ20" s="2381"/>
      <c r="AK20" s="2381"/>
      <c r="AL20" s="2382"/>
      <c r="AM20" s="71"/>
      <c r="AW20" s="68"/>
      <c r="AX20" s="61"/>
      <c r="AY20" s="62"/>
      <c r="AZ20" s="62"/>
      <c r="BA20" s="62"/>
      <c r="BB20" s="63"/>
      <c r="BC20" s="1428" t="s">
        <v>5592</v>
      </c>
      <c r="BD20" s="1429"/>
      <c r="BE20" s="1429"/>
      <c r="BF20" s="1429"/>
      <c r="BG20" s="1429"/>
      <c r="BH20" s="1430"/>
      <c r="BI20" s="61"/>
      <c r="BJ20" s="62"/>
      <c r="BK20" s="62"/>
      <c r="BL20" s="62"/>
      <c r="BM20" s="63"/>
      <c r="BP20" s="61"/>
      <c r="BQ20" s="62"/>
      <c r="BR20" s="62"/>
      <c r="BS20" s="62"/>
      <c r="BT20" s="63"/>
      <c r="BU20" s="1428" t="s">
        <v>5592</v>
      </c>
      <c r="BV20" s="1429"/>
      <c r="BW20" s="1429"/>
      <c r="BX20" s="1429"/>
      <c r="BY20" s="1429"/>
      <c r="BZ20" s="1430"/>
      <c r="CA20" s="61"/>
      <c r="CB20" s="62"/>
      <c r="CC20" s="62"/>
      <c r="CD20" s="62"/>
      <c r="CE20" s="63"/>
      <c r="CF20" s="69"/>
    </row>
    <row r="21" spans="1:84" ht="3.75" customHeight="1" x14ac:dyDescent="0.2">
      <c r="A21" s="70"/>
      <c r="B21" s="2293"/>
      <c r="C21" s="2294"/>
      <c r="D21" s="2294"/>
      <c r="E21" s="2294"/>
      <c r="F21" s="2294"/>
      <c r="G21" s="2294"/>
      <c r="H21" s="2294"/>
      <c r="I21" s="2294"/>
      <c r="J21" s="2294"/>
      <c r="K21" s="2294"/>
      <c r="L21" s="2294"/>
      <c r="M21" s="2294"/>
      <c r="N21" s="2294"/>
      <c r="O21" s="2294"/>
      <c r="P21" s="2294"/>
      <c r="Q21" s="2294"/>
      <c r="R21" s="2294"/>
      <c r="S21" s="2295"/>
      <c r="T21" s="71"/>
      <c r="U21" s="70"/>
      <c r="V21" s="731"/>
      <c r="W21" s="731"/>
      <c r="X21" s="731"/>
      <c r="Y21" s="731"/>
      <c r="Z21" s="731"/>
      <c r="AA21" s="731"/>
      <c r="AB21" s="2380"/>
      <c r="AC21" s="2381"/>
      <c r="AD21" s="2381"/>
      <c r="AE21" s="2381"/>
      <c r="AF21" s="2381"/>
      <c r="AG21" s="2381"/>
      <c r="AH21" s="2381"/>
      <c r="AI21" s="2381"/>
      <c r="AJ21" s="2381"/>
      <c r="AK21" s="2381"/>
      <c r="AL21" s="2382"/>
      <c r="AM21" s="71"/>
      <c r="AR21" s="67" t="s">
        <v>71</v>
      </c>
      <c r="AW21" s="68"/>
      <c r="AX21" s="68"/>
      <c r="BB21" s="69"/>
      <c r="BC21" s="1431"/>
      <c r="BD21" s="1432"/>
      <c r="BE21" s="1432"/>
      <c r="BF21" s="1432"/>
      <c r="BG21" s="1432"/>
      <c r="BH21" s="1433"/>
      <c r="BI21" s="68"/>
      <c r="BM21" s="69"/>
      <c r="BP21" s="68"/>
      <c r="BT21" s="69"/>
      <c r="BU21" s="1431"/>
      <c r="BV21" s="1432"/>
      <c r="BW21" s="1432"/>
      <c r="BX21" s="1432"/>
      <c r="BY21" s="1432"/>
      <c r="BZ21" s="1433"/>
      <c r="CA21" s="68"/>
      <c r="CE21" s="69"/>
      <c r="CF21" s="69"/>
    </row>
    <row r="22" spans="1:84" ht="3.75" customHeight="1" x14ac:dyDescent="0.2">
      <c r="A22" s="70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71"/>
      <c r="U22" s="70"/>
      <c r="V22" s="1484" t="s">
        <v>1982</v>
      </c>
      <c r="W22" s="1484"/>
      <c r="X22" s="1484"/>
      <c r="Y22" s="1484"/>
      <c r="Z22" s="1484"/>
      <c r="AA22" s="1484"/>
      <c r="AB22" s="2380"/>
      <c r="AC22" s="2381"/>
      <c r="AD22" s="2381"/>
      <c r="AE22" s="2381"/>
      <c r="AF22" s="2381"/>
      <c r="AG22" s="2381"/>
      <c r="AH22" s="2381"/>
      <c r="AI22" s="2381"/>
      <c r="AJ22" s="2381"/>
      <c r="AK22" s="2381"/>
      <c r="AL22" s="2382"/>
      <c r="AM22" s="71"/>
      <c r="AW22" s="68"/>
      <c r="AX22" s="1411" t="s">
        <v>2073</v>
      </c>
      <c r="AY22" s="1412"/>
      <c r="AZ22" s="1412"/>
      <c r="BA22" s="1412"/>
      <c r="BB22" s="1413"/>
      <c r="BC22" s="1431"/>
      <c r="BD22" s="1432"/>
      <c r="BE22" s="1432"/>
      <c r="BF22" s="1432"/>
      <c r="BG22" s="1432"/>
      <c r="BH22" s="1433"/>
      <c r="BI22" s="2191" t="s">
        <v>2074</v>
      </c>
      <c r="BJ22" s="2192"/>
      <c r="BK22" s="2192"/>
      <c r="BL22" s="2192"/>
      <c r="BM22" s="2193"/>
      <c r="BP22" s="1411" t="s">
        <v>2073</v>
      </c>
      <c r="BQ22" s="1412"/>
      <c r="BR22" s="1412"/>
      <c r="BS22" s="1412"/>
      <c r="BT22" s="1413"/>
      <c r="BU22" s="1431"/>
      <c r="BV22" s="1432"/>
      <c r="BW22" s="1432"/>
      <c r="BX22" s="1432"/>
      <c r="BY22" s="1432"/>
      <c r="BZ22" s="1433"/>
      <c r="CA22" s="2191" t="s">
        <v>2074</v>
      </c>
      <c r="CB22" s="2192"/>
      <c r="CC22" s="2192"/>
      <c r="CD22" s="2192"/>
      <c r="CE22" s="2193"/>
      <c r="CF22" s="69"/>
    </row>
    <row r="23" spans="1:84" ht="5.25" customHeight="1" x14ac:dyDescent="0.2">
      <c r="A23" s="70"/>
      <c r="B23" s="1143" t="s">
        <v>2255</v>
      </c>
      <c r="C23" s="1144"/>
      <c r="D23" s="1144"/>
      <c r="E23" s="1144"/>
      <c r="F23" s="1144"/>
      <c r="G23" s="1144"/>
      <c r="H23" s="1145"/>
      <c r="I23" s="1143" t="s">
        <v>2273</v>
      </c>
      <c r="J23" s="1144"/>
      <c r="K23" s="1144"/>
      <c r="L23" s="1145"/>
      <c r="M23" s="1152" t="s">
        <v>2274</v>
      </c>
      <c r="N23" s="2266"/>
      <c r="O23" s="2266"/>
      <c r="P23" s="2267"/>
      <c r="Q23" s="1152" t="s">
        <v>2275</v>
      </c>
      <c r="R23" s="2266"/>
      <c r="S23" s="2267"/>
      <c r="T23" s="71"/>
      <c r="U23" s="70"/>
      <c r="V23" s="1484"/>
      <c r="W23" s="1484"/>
      <c r="X23" s="1484"/>
      <c r="Y23" s="1484"/>
      <c r="Z23" s="1484"/>
      <c r="AA23" s="1484"/>
      <c r="AB23" s="2383"/>
      <c r="AC23" s="2384"/>
      <c r="AD23" s="2384"/>
      <c r="AE23" s="2384"/>
      <c r="AF23" s="2384"/>
      <c r="AG23" s="2384"/>
      <c r="AH23" s="2384"/>
      <c r="AI23" s="2384"/>
      <c r="AJ23" s="2384"/>
      <c r="AK23" s="2384"/>
      <c r="AL23" s="2385"/>
      <c r="AM23" s="71"/>
      <c r="AW23" s="68"/>
      <c r="AX23" s="1414"/>
      <c r="AY23" s="1412"/>
      <c r="AZ23" s="1412"/>
      <c r="BA23" s="1412"/>
      <c r="BB23" s="1413"/>
      <c r="BC23" s="1411" t="s">
        <v>2075</v>
      </c>
      <c r="BD23" s="1412"/>
      <c r="BE23" s="1412"/>
      <c r="BF23" s="1412"/>
      <c r="BG23" s="1412"/>
      <c r="BH23" s="1413"/>
      <c r="BI23" s="2194"/>
      <c r="BJ23" s="2192"/>
      <c r="BK23" s="2192"/>
      <c r="BL23" s="2192"/>
      <c r="BM23" s="2193"/>
      <c r="BP23" s="1414"/>
      <c r="BQ23" s="1412"/>
      <c r="BR23" s="1412"/>
      <c r="BS23" s="1412"/>
      <c r="BT23" s="1413"/>
      <c r="BU23" s="1411" t="s">
        <v>2075</v>
      </c>
      <c r="BV23" s="1412"/>
      <c r="BW23" s="1412"/>
      <c r="BX23" s="1412"/>
      <c r="BY23" s="1412"/>
      <c r="BZ23" s="1413"/>
      <c r="CA23" s="2194"/>
      <c r="CB23" s="2192"/>
      <c r="CC23" s="2192"/>
      <c r="CD23" s="2192"/>
      <c r="CE23" s="2193"/>
      <c r="CF23" s="69"/>
    </row>
    <row r="24" spans="1:84" ht="4.5" customHeight="1" x14ac:dyDescent="0.2">
      <c r="A24" s="70"/>
      <c r="B24" s="1146"/>
      <c r="C24" s="1147"/>
      <c r="D24" s="1147"/>
      <c r="E24" s="1147"/>
      <c r="F24" s="1147"/>
      <c r="G24" s="1147"/>
      <c r="H24" s="1148"/>
      <c r="I24" s="1146"/>
      <c r="J24" s="1147"/>
      <c r="K24" s="1147"/>
      <c r="L24" s="1148"/>
      <c r="M24" s="2268"/>
      <c r="N24" s="2269"/>
      <c r="O24" s="2269"/>
      <c r="P24" s="2270"/>
      <c r="Q24" s="2268"/>
      <c r="R24" s="2269"/>
      <c r="S24" s="2270"/>
      <c r="T24" s="71"/>
      <c r="U24" s="70"/>
      <c r="V24" s="1484" t="s">
        <v>2253</v>
      </c>
      <c r="W24" s="1484"/>
      <c r="X24" s="1484"/>
      <c r="Y24" s="1484"/>
      <c r="Z24" s="1484"/>
      <c r="AA24" s="1484"/>
      <c r="AB24" s="1613" t="str">
        <f>CONCATENATE(INDEX('LŠZ H'!A$2:AI$999,U1,11),"                                                                                                ",INDEX('LŠZ H'!A$2:AI$999,U1,24),", ",INDEX('LŠZ H'!A$2:AI$999,U1,25),"                                                        ",INDEX('LŠZ H'!A$2:AI$999,U1,12))</f>
        <v>Jozef  KONEČNÝ                                                                                                2, 235                                                        36687</v>
      </c>
      <c r="AC24" s="1614"/>
      <c r="AD24" s="1614"/>
      <c r="AE24" s="1614"/>
      <c r="AF24" s="1614"/>
      <c r="AG24" s="1614"/>
      <c r="AH24" s="1614"/>
      <c r="AI24" s="1614"/>
      <c r="AJ24" s="1614"/>
      <c r="AK24" s="1614"/>
      <c r="AL24" s="1615"/>
      <c r="AM24" s="71"/>
      <c r="AW24" s="68"/>
      <c r="AX24" s="1415"/>
      <c r="AY24" s="1416"/>
      <c r="AZ24" s="1416"/>
      <c r="BA24" s="1416"/>
      <c r="BB24" s="1417"/>
      <c r="BC24" s="1415"/>
      <c r="BD24" s="1416"/>
      <c r="BE24" s="1416"/>
      <c r="BF24" s="1416"/>
      <c r="BG24" s="1416"/>
      <c r="BH24" s="1417"/>
      <c r="BI24" s="2195"/>
      <c r="BJ24" s="2196"/>
      <c r="BK24" s="2196"/>
      <c r="BL24" s="2196"/>
      <c r="BM24" s="2197"/>
      <c r="BP24" s="1415"/>
      <c r="BQ24" s="1416"/>
      <c r="BR24" s="1416"/>
      <c r="BS24" s="1416"/>
      <c r="BT24" s="1417"/>
      <c r="BU24" s="1415"/>
      <c r="BV24" s="1416"/>
      <c r="BW24" s="1416"/>
      <c r="BX24" s="1416"/>
      <c r="BY24" s="1416"/>
      <c r="BZ24" s="1417"/>
      <c r="CA24" s="2195"/>
      <c r="CB24" s="2196"/>
      <c r="CC24" s="2196"/>
      <c r="CD24" s="2196"/>
      <c r="CE24" s="2197"/>
      <c r="CF24" s="69"/>
    </row>
    <row r="25" spans="1:84" ht="4.5" customHeight="1" x14ac:dyDescent="0.2">
      <c r="A25" s="70"/>
      <c r="B25" s="1149"/>
      <c r="C25" s="1150"/>
      <c r="D25" s="1150"/>
      <c r="E25" s="1150"/>
      <c r="F25" s="1150"/>
      <c r="G25" s="1150"/>
      <c r="H25" s="1151"/>
      <c r="I25" s="1149"/>
      <c r="J25" s="1150"/>
      <c r="K25" s="1150"/>
      <c r="L25" s="1151"/>
      <c r="M25" s="2271"/>
      <c r="N25" s="2272"/>
      <c r="O25" s="2272"/>
      <c r="P25" s="2273"/>
      <c r="Q25" s="2271"/>
      <c r="R25" s="2272"/>
      <c r="S25" s="2273"/>
      <c r="T25" s="71"/>
      <c r="U25" s="70"/>
      <c r="V25" s="1484"/>
      <c r="W25" s="1484"/>
      <c r="X25" s="1484"/>
      <c r="Y25" s="1484"/>
      <c r="Z25" s="1484"/>
      <c r="AA25" s="1484"/>
      <c r="AB25" s="1616"/>
      <c r="AC25" s="1617"/>
      <c r="AD25" s="1617"/>
      <c r="AE25" s="1617"/>
      <c r="AF25" s="1617"/>
      <c r="AG25" s="1617"/>
      <c r="AH25" s="1617"/>
      <c r="AI25" s="1617"/>
      <c r="AJ25" s="1617"/>
      <c r="AK25" s="1617"/>
      <c r="AL25" s="1618"/>
      <c r="AM25" s="71"/>
      <c r="AW25" s="68"/>
      <c r="AX25" s="61"/>
      <c r="AY25" s="62"/>
      <c r="AZ25" s="62"/>
      <c r="BA25" s="62"/>
      <c r="BB25" s="63"/>
      <c r="BC25" s="61"/>
      <c r="BD25" s="62"/>
      <c r="BE25" s="62"/>
      <c r="BF25" s="62"/>
      <c r="BG25" s="62"/>
      <c r="BH25" s="63"/>
      <c r="BI25" s="61"/>
      <c r="BJ25" s="62"/>
      <c r="BK25" s="62"/>
      <c r="BL25" s="62"/>
      <c r="BM25" s="63"/>
      <c r="BP25" s="61"/>
      <c r="BQ25" s="62"/>
      <c r="BR25" s="62"/>
      <c r="BS25" s="62"/>
      <c r="BT25" s="63"/>
      <c r="BU25" s="61"/>
      <c r="BV25" s="62"/>
      <c r="BW25" s="62"/>
      <c r="BX25" s="62"/>
      <c r="BY25" s="62"/>
      <c r="BZ25" s="63"/>
      <c r="CA25" s="61"/>
      <c r="CB25" s="62"/>
      <c r="CC25" s="62"/>
      <c r="CD25" s="62"/>
      <c r="CE25" s="63"/>
      <c r="CF25" s="69"/>
    </row>
    <row r="26" spans="1:84" ht="4.5" customHeight="1" x14ac:dyDescent="0.2">
      <c r="A26" s="70"/>
      <c r="B26" s="1604" t="s">
        <v>626</v>
      </c>
      <c r="C26" s="2240"/>
      <c r="D26" s="2240"/>
      <c r="E26" s="2240"/>
      <c r="F26" s="2240"/>
      <c r="G26" s="2240"/>
      <c r="H26" s="2241"/>
      <c r="I26" s="2412">
        <f>INDEX('LŠZ H'!A$2:AI$999,U1,29)</f>
        <v>430</v>
      </c>
      <c r="J26" s="2413"/>
      <c r="K26" s="2413"/>
      <c r="L26" s="2414"/>
      <c r="M26" s="1231">
        <f>INDEX('LŠZ H'!A$2:AI$999,U1,31)</f>
        <v>50</v>
      </c>
      <c r="N26" s="1232"/>
      <c r="O26" s="1232"/>
      <c r="P26" s="1233"/>
      <c r="Q26" s="1231">
        <f>INDEX('LŠZ H'!A$2:AI$999,U1,33)</f>
        <v>100</v>
      </c>
      <c r="R26" s="1232"/>
      <c r="S26" s="1233"/>
      <c r="T26" s="71"/>
      <c r="U26" s="70"/>
      <c r="V26" s="1484" t="s">
        <v>2254</v>
      </c>
      <c r="W26" s="1484"/>
      <c r="X26" s="1484"/>
      <c r="Y26" s="1484"/>
      <c r="Z26" s="1484"/>
      <c r="AA26" s="1484"/>
      <c r="AB26" s="1616"/>
      <c r="AC26" s="1617"/>
      <c r="AD26" s="1617"/>
      <c r="AE26" s="1617"/>
      <c r="AF26" s="1617"/>
      <c r="AG26" s="1617"/>
      <c r="AH26" s="1617"/>
      <c r="AI26" s="1617"/>
      <c r="AJ26" s="1617"/>
      <c r="AK26" s="1617"/>
      <c r="AL26" s="1618"/>
      <c r="AM26" s="71"/>
      <c r="AW26" s="68"/>
      <c r="AX26" s="68"/>
      <c r="BB26" s="69"/>
      <c r="BC26" s="68"/>
      <c r="BH26" s="69"/>
      <c r="BI26" s="68"/>
      <c r="BM26" s="69"/>
      <c r="BP26" s="68"/>
      <c r="BT26" s="69"/>
      <c r="BU26" s="68"/>
      <c r="BZ26" s="69"/>
      <c r="CA26" s="68"/>
      <c r="CE26" s="69"/>
      <c r="CF26" s="69"/>
    </row>
    <row r="27" spans="1:84" ht="3.75" customHeight="1" x14ac:dyDescent="0.2">
      <c r="A27" s="70"/>
      <c r="B27" s="2242"/>
      <c r="C27" s="2243"/>
      <c r="D27" s="2243"/>
      <c r="E27" s="2243"/>
      <c r="F27" s="2243"/>
      <c r="G27" s="2243"/>
      <c r="H27" s="2244"/>
      <c r="I27" s="2415"/>
      <c r="J27" s="2416"/>
      <c r="K27" s="2416"/>
      <c r="L27" s="2417"/>
      <c r="M27" s="1234"/>
      <c r="N27" s="1235"/>
      <c r="O27" s="1235"/>
      <c r="P27" s="1236"/>
      <c r="Q27" s="1234"/>
      <c r="R27" s="1235"/>
      <c r="S27" s="1236"/>
      <c r="T27" s="71"/>
      <c r="U27" s="70"/>
      <c r="V27" s="1484"/>
      <c r="W27" s="1484"/>
      <c r="X27" s="1484"/>
      <c r="Y27" s="1484"/>
      <c r="Z27" s="1484"/>
      <c r="AA27" s="1484"/>
      <c r="AB27" s="1616"/>
      <c r="AC27" s="1617"/>
      <c r="AD27" s="1617"/>
      <c r="AE27" s="1617"/>
      <c r="AF27" s="1617"/>
      <c r="AG27" s="1617"/>
      <c r="AH27" s="1617"/>
      <c r="AI27" s="1617"/>
      <c r="AJ27" s="1617"/>
      <c r="AK27" s="1617"/>
      <c r="AL27" s="1618"/>
      <c r="AM27" s="71"/>
      <c r="AW27" s="68"/>
      <c r="AX27" s="68"/>
      <c r="BB27" s="69"/>
      <c r="BC27" s="68"/>
      <c r="BH27" s="69"/>
      <c r="BI27" s="68"/>
      <c r="BM27" s="69"/>
      <c r="BP27" s="68"/>
      <c r="BT27" s="69"/>
      <c r="BU27" s="68"/>
      <c r="BZ27" s="69"/>
      <c r="CA27" s="68"/>
      <c r="CE27" s="69"/>
      <c r="CF27" s="69"/>
    </row>
    <row r="28" spans="1:84" ht="3.75" customHeight="1" x14ac:dyDescent="0.2">
      <c r="A28" s="70"/>
      <c r="B28" s="2245"/>
      <c r="C28" s="2246"/>
      <c r="D28" s="2246"/>
      <c r="E28" s="2246"/>
      <c r="F28" s="2246"/>
      <c r="G28" s="2246"/>
      <c r="H28" s="2247"/>
      <c r="I28" s="2418"/>
      <c r="J28" s="2419"/>
      <c r="K28" s="2419"/>
      <c r="L28" s="2420"/>
      <c r="M28" s="1237"/>
      <c r="N28" s="1238"/>
      <c r="O28" s="1238"/>
      <c r="P28" s="1239"/>
      <c r="Q28" s="1237"/>
      <c r="R28" s="1238"/>
      <c r="S28" s="1239"/>
      <c r="T28" s="71"/>
      <c r="U28" s="70"/>
      <c r="V28" s="73"/>
      <c r="W28" s="73"/>
      <c r="X28" s="73"/>
      <c r="Y28" s="73"/>
      <c r="Z28" s="73"/>
      <c r="AA28" s="73"/>
      <c r="AB28" s="1616"/>
      <c r="AC28" s="1617"/>
      <c r="AD28" s="1617"/>
      <c r="AE28" s="1617"/>
      <c r="AF28" s="1617"/>
      <c r="AG28" s="1617"/>
      <c r="AH28" s="1617"/>
      <c r="AI28" s="1617"/>
      <c r="AJ28" s="1617"/>
      <c r="AK28" s="1617"/>
      <c r="AL28" s="1618"/>
      <c r="AM28" s="71"/>
      <c r="AW28" s="68"/>
      <c r="AX28" s="68"/>
      <c r="BB28" s="69"/>
      <c r="BC28" s="68"/>
      <c r="BH28" s="69"/>
      <c r="BI28" s="68"/>
      <c r="BM28" s="69"/>
      <c r="BP28" s="68"/>
      <c r="BT28" s="69"/>
      <c r="BU28" s="68"/>
      <c r="BZ28" s="69"/>
      <c r="CA28" s="68"/>
      <c r="CE28" s="69"/>
      <c r="CF28" s="69"/>
    </row>
    <row r="29" spans="1:84" ht="3" customHeight="1" x14ac:dyDescent="0.2">
      <c r="A29" s="70"/>
      <c r="B29" s="1094" t="s">
        <v>2126</v>
      </c>
      <c r="C29" s="1095"/>
      <c r="D29" s="1095"/>
      <c r="E29" s="1095"/>
      <c r="F29" s="1095"/>
      <c r="G29" s="1095"/>
      <c r="H29" s="1096"/>
      <c r="I29" s="1214" t="s">
        <v>2276</v>
      </c>
      <c r="J29" s="1189"/>
      <c r="K29" s="1189"/>
      <c r="L29" s="1190"/>
      <c r="M29" s="1214" t="s">
        <v>99</v>
      </c>
      <c r="N29" s="1189"/>
      <c r="O29" s="1189"/>
      <c r="P29" s="1190"/>
      <c r="Q29" s="1214" t="s">
        <v>100</v>
      </c>
      <c r="R29" s="1189"/>
      <c r="S29" s="1190"/>
      <c r="T29" s="71"/>
      <c r="U29" s="70"/>
      <c r="V29" s="1484" t="s">
        <v>2256</v>
      </c>
      <c r="W29" s="1484"/>
      <c r="X29" s="1484"/>
      <c r="Y29" s="1484"/>
      <c r="Z29" s="1484"/>
      <c r="AA29" s="1484"/>
      <c r="AB29" s="1616"/>
      <c r="AC29" s="1617"/>
      <c r="AD29" s="1617"/>
      <c r="AE29" s="1617"/>
      <c r="AF29" s="1617"/>
      <c r="AG29" s="1617"/>
      <c r="AH29" s="1617"/>
      <c r="AI29" s="1617"/>
      <c r="AJ29" s="1617"/>
      <c r="AK29" s="1617"/>
      <c r="AL29" s="1618"/>
      <c r="AM29" s="71"/>
      <c r="AW29" s="68"/>
      <c r="AX29" s="68"/>
      <c r="BB29" s="69"/>
      <c r="BC29" s="68"/>
      <c r="BH29" s="69"/>
      <c r="BI29" s="68"/>
      <c r="BM29" s="69"/>
      <c r="BP29" s="68"/>
      <c r="BT29" s="69"/>
      <c r="BU29" s="68"/>
      <c r="BZ29" s="69"/>
      <c r="CA29" s="68"/>
      <c r="CE29" s="69"/>
      <c r="CF29" s="69"/>
    </row>
    <row r="30" spans="1:84" ht="4.5" customHeight="1" x14ac:dyDescent="0.2">
      <c r="A30" s="70"/>
      <c r="B30" s="1097"/>
      <c r="C30" s="1098"/>
      <c r="D30" s="1098"/>
      <c r="E30" s="1098"/>
      <c r="F30" s="1098"/>
      <c r="G30" s="1098"/>
      <c r="H30" s="1099"/>
      <c r="I30" s="1191"/>
      <c r="J30" s="1192"/>
      <c r="K30" s="1192"/>
      <c r="L30" s="1193"/>
      <c r="M30" s="1191"/>
      <c r="N30" s="1192"/>
      <c r="O30" s="1192"/>
      <c r="P30" s="1193"/>
      <c r="Q30" s="1191"/>
      <c r="R30" s="1192"/>
      <c r="S30" s="1193"/>
      <c r="T30" s="71"/>
      <c r="U30" s="70"/>
      <c r="V30" s="1484"/>
      <c r="W30" s="1484"/>
      <c r="X30" s="1484"/>
      <c r="Y30" s="1484"/>
      <c r="Z30" s="1484"/>
      <c r="AA30" s="1484"/>
      <c r="AB30" s="1616"/>
      <c r="AC30" s="1617"/>
      <c r="AD30" s="1617"/>
      <c r="AE30" s="1617"/>
      <c r="AF30" s="1617"/>
      <c r="AG30" s="1617"/>
      <c r="AH30" s="1617"/>
      <c r="AI30" s="1617"/>
      <c r="AJ30" s="1617"/>
      <c r="AK30" s="1617"/>
      <c r="AL30" s="1618"/>
      <c r="AM30" s="71"/>
      <c r="AW30" s="68"/>
      <c r="AX30" s="68"/>
      <c r="BB30" s="69"/>
      <c r="BC30" s="68"/>
      <c r="BH30" s="69"/>
      <c r="BI30" s="68"/>
      <c r="BM30" s="69"/>
      <c r="BP30" s="68"/>
      <c r="BT30" s="69"/>
      <c r="BU30" s="68"/>
      <c r="BZ30" s="69"/>
      <c r="CA30" s="68"/>
      <c r="CE30" s="69"/>
      <c r="CF30" s="69"/>
    </row>
    <row r="31" spans="1:84" ht="4.5" customHeight="1" x14ac:dyDescent="0.2">
      <c r="A31" s="70"/>
      <c r="B31" s="1100"/>
      <c r="C31" s="1101"/>
      <c r="D31" s="1101"/>
      <c r="E31" s="1101"/>
      <c r="F31" s="1101"/>
      <c r="G31" s="1101"/>
      <c r="H31" s="1102"/>
      <c r="I31" s="1194"/>
      <c r="J31" s="1195"/>
      <c r="K31" s="1195"/>
      <c r="L31" s="1196"/>
      <c r="M31" s="1194"/>
      <c r="N31" s="1195"/>
      <c r="O31" s="1195"/>
      <c r="P31" s="1196"/>
      <c r="Q31" s="1194"/>
      <c r="R31" s="1195"/>
      <c r="S31" s="1196"/>
      <c r="T31" s="71"/>
      <c r="U31" s="70"/>
      <c r="V31" s="1484" t="s">
        <v>2257</v>
      </c>
      <c r="W31" s="1484"/>
      <c r="X31" s="1484"/>
      <c r="Y31" s="1484"/>
      <c r="Z31" s="1484"/>
      <c r="AA31" s="1484"/>
      <c r="AB31" s="1616"/>
      <c r="AC31" s="1617"/>
      <c r="AD31" s="1617"/>
      <c r="AE31" s="1617"/>
      <c r="AF31" s="1617"/>
      <c r="AG31" s="1617"/>
      <c r="AH31" s="1617"/>
      <c r="AI31" s="1617"/>
      <c r="AJ31" s="1617"/>
      <c r="AK31" s="1617"/>
      <c r="AL31" s="1618"/>
      <c r="AM31" s="71"/>
      <c r="AW31" s="68"/>
      <c r="AX31" s="68"/>
      <c r="BB31" s="69"/>
      <c r="BC31" s="68"/>
      <c r="BH31" s="69"/>
      <c r="BI31" s="68"/>
      <c r="BM31" s="69"/>
      <c r="BP31" s="68"/>
      <c r="BT31" s="69"/>
      <c r="BU31" s="68"/>
      <c r="BZ31" s="69"/>
      <c r="CA31" s="68"/>
      <c r="CE31" s="69"/>
      <c r="CF31" s="69"/>
    </row>
    <row r="32" spans="1:84" ht="4.5" customHeight="1" x14ac:dyDescent="0.2">
      <c r="A32" s="70"/>
      <c r="B32" s="1514" t="s">
        <v>1273</v>
      </c>
      <c r="C32" s="2214"/>
      <c r="D32" s="2214"/>
      <c r="E32" s="2214"/>
      <c r="F32" s="2214"/>
      <c r="G32" s="2214"/>
      <c r="H32" s="2215"/>
      <c r="I32" s="1085">
        <f>INDEX('LŠZ H'!A$2:AI$999,U1,35)</f>
        <v>0</v>
      </c>
      <c r="J32" s="1086"/>
      <c r="K32" s="1086"/>
      <c r="L32" s="1087"/>
      <c r="M32" s="1085" t="e">
        <f>INDEX('LŠZ H'!A$2:AI$999,U1,36)</f>
        <v>#REF!</v>
      </c>
      <c r="N32" s="1086"/>
      <c r="O32" s="1086"/>
      <c r="P32" s="1087"/>
      <c r="Q32" s="1085" t="e">
        <f>INDEX('LŠZ H'!A$2:AI$999,U1,37)</f>
        <v>#REF!</v>
      </c>
      <c r="R32" s="1086"/>
      <c r="S32" s="1087"/>
      <c r="T32" s="71"/>
      <c r="U32" s="70"/>
      <c r="V32" s="1484"/>
      <c r="W32" s="1484"/>
      <c r="X32" s="1484"/>
      <c r="Y32" s="1484"/>
      <c r="Z32" s="1484"/>
      <c r="AA32" s="1484"/>
      <c r="AB32" s="1616"/>
      <c r="AC32" s="1617"/>
      <c r="AD32" s="1617"/>
      <c r="AE32" s="1617"/>
      <c r="AF32" s="1617"/>
      <c r="AG32" s="1617"/>
      <c r="AH32" s="1617"/>
      <c r="AI32" s="1617"/>
      <c r="AJ32" s="1617"/>
      <c r="AK32" s="1617"/>
      <c r="AL32" s="1618"/>
      <c r="AM32" s="71"/>
      <c r="AW32" s="68"/>
      <c r="AX32" s="68"/>
      <c r="BB32" s="69"/>
      <c r="BC32" s="68"/>
      <c r="BH32" s="69"/>
      <c r="BI32" s="68"/>
      <c r="BM32" s="69"/>
      <c r="BP32" s="68"/>
      <c r="BT32" s="69"/>
      <c r="BU32" s="68"/>
      <c r="BZ32" s="69"/>
      <c r="CA32" s="68"/>
      <c r="CE32" s="69"/>
      <c r="CF32" s="69"/>
    </row>
    <row r="33" spans="1:84" ht="3.75" customHeight="1" x14ac:dyDescent="0.2">
      <c r="A33" s="70"/>
      <c r="B33" s="2216"/>
      <c r="C33" s="2217"/>
      <c r="D33" s="2217"/>
      <c r="E33" s="2217"/>
      <c r="F33" s="2217"/>
      <c r="G33" s="2217"/>
      <c r="H33" s="2218"/>
      <c r="I33" s="1088"/>
      <c r="J33" s="1089"/>
      <c r="K33" s="1089"/>
      <c r="L33" s="1090"/>
      <c r="M33" s="1088"/>
      <c r="N33" s="1089"/>
      <c r="O33" s="1089"/>
      <c r="P33" s="1090"/>
      <c r="Q33" s="1088"/>
      <c r="R33" s="1089"/>
      <c r="S33" s="1090"/>
      <c r="T33" s="71"/>
      <c r="U33" s="70"/>
      <c r="V33" s="83"/>
      <c r="W33" s="73"/>
      <c r="X33" s="73"/>
      <c r="Y33" s="73"/>
      <c r="Z33" s="73"/>
      <c r="AA33" s="73"/>
      <c r="AB33" s="1619"/>
      <c r="AC33" s="1620"/>
      <c r="AD33" s="1620"/>
      <c r="AE33" s="1620"/>
      <c r="AF33" s="1620"/>
      <c r="AG33" s="1620"/>
      <c r="AH33" s="1620"/>
      <c r="AI33" s="1620"/>
      <c r="AJ33" s="1620"/>
      <c r="AK33" s="1620"/>
      <c r="AL33" s="1621"/>
      <c r="AM33" s="71"/>
      <c r="AW33" s="68"/>
      <c r="AX33" s="68"/>
      <c r="BB33" s="69"/>
      <c r="BC33" s="68"/>
      <c r="BH33" s="69"/>
      <c r="BI33" s="68"/>
      <c r="BM33" s="69"/>
      <c r="BP33" s="68"/>
      <c r="BT33" s="69"/>
      <c r="BU33" s="68"/>
      <c r="BZ33" s="69"/>
      <c r="CA33" s="68"/>
      <c r="CE33" s="69"/>
      <c r="CF33" s="69"/>
    </row>
    <row r="34" spans="1:84" ht="3" customHeight="1" x14ac:dyDescent="0.2">
      <c r="A34" s="70"/>
      <c r="B34" s="2219"/>
      <c r="C34" s="2220"/>
      <c r="D34" s="2220"/>
      <c r="E34" s="2220"/>
      <c r="F34" s="2220"/>
      <c r="G34" s="2220"/>
      <c r="H34" s="2221"/>
      <c r="I34" s="1091"/>
      <c r="J34" s="1092"/>
      <c r="K34" s="1092"/>
      <c r="L34" s="1093"/>
      <c r="M34" s="1091"/>
      <c r="N34" s="1092"/>
      <c r="O34" s="1092"/>
      <c r="P34" s="1093"/>
      <c r="Q34" s="1091"/>
      <c r="R34" s="1092"/>
      <c r="S34" s="1093"/>
      <c r="T34" s="71"/>
      <c r="U34" s="70"/>
      <c r="V34" s="1484" t="s">
        <v>627</v>
      </c>
      <c r="W34" s="1484"/>
      <c r="X34" s="1484"/>
      <c r="Y34" s="1484"/>
      <c r="Z34" s="1484"/>
      <c r="AA34" s="1559"/>
      <c r="AB34" s="2403">
        <f>INDEX('LŠZ H'!A$2:AI$999,U1,13)</f>
        <v>45159</v>
      </c>
      <c r="AC34" s="2404"/>
      <c r="AD34" s="2404"/>
      <c r="AE34" s="2404"/>
      <c r="AF34" s="2404"/>
      <c r="AG34" s="2404"/>
      <c r="AH34" s="2404"/>
      <c r="AI34" s="2404"/>
      <c r="AJ34" s="2404"/>
      <c r="AK34" s="2404"/>
      <c r="AL34" s="2405"/>
      <c r="AM34" s="71"/>
      <c r="AW34" s="68"/>
      <c r="AX34" s="68"/>
      <c r="BB34" s="69"/>
      <c r="BC34" s="68"/>
      <c r="BH34" s="69"/>
      <c r="BI34" s="68"/>
      <c r="BM34" s="69"/>
      <c r="BP34" s="68"/>
      <c r="BT34" s="69"/>
      <c r="BU34" s="68"/>
      <c r="BZ34" s="69"/>
      <c r="CA34" s="68"/>
      <c r="CE34" s="69"/>
      <c r="CF34" s="69"/>
    </row>
    <row r="35" spans="1:84" ht="3.75" customHeight="1" x14ac:dyDescent="0.2">
      <c r="A35" s="70"/>
      <c r="B35" s="1495" t="s">
        <v>630</v>
      </c>
      <c r="C35" s="1496"/>
      <c r="D35" s="1496"/>
      <c r="E35" s="1497"/>
      <c r="F35" s="2423">
        <f>INDEX('LŠZ H'!A$2:AI$999,U1,18)</f>
        <v>44429</v>
      </c>
      <c r="G35" s="1435"/>
      <c r="H35" s="1214" t="s">
        <v>631</v>
      </c>
      <c r="I35" s="1190"/>
      <c r="J35" s="1631" t="str">
        <f>INDEX('LŠZ H'!A$2:AI$999,U1,7)</f>
        <v>H013</v>
      </c>
      <c r="K35" s="1632"/>
      <c r="L35" s="1632"/>
      <c r="M35" s="1632"/>
      <c r="N35" s="1632"/>
      <c r="O35" s="1632"/>
      <c r="P35" s="1633"/>
      <c r="Q35" s="1188">
        <f>INDEX('LŠZ H'!A$2:AI$999,U1,15)</f>
        <v>45159</v>
      </c>
      <c r="R35" s="2206"/>
      <c r="S35" s="2207"/>
      <c r="T35" s="71"/>
      <c r="U35" s="70"/>
      <c r="V35" s="1484"/>
      <c r="W35" s="1484"/>
      <c r="X35" s="1484"/>
      <c r="Y35" s="1484"/>
      <c r="Z35" s="1484"/>
      <c r="AA35" s="1559"/>
      <c r="AB35" s="2406"/>
      <c r="AC35" s="2407"/>
      <c r="AD35" s="2407"/>
      <c r="AE35" s="2407"/>
      <c r="AF35" s="2407"/>
      <c r="AG35" s="2407"/>
      <c r="AH35" s="2407"/>
      <c r="AI35" s="2407"/>
      <c r="AJ35" s="2407"/>
      <c r="AK35" s="2407"/>
      <c r="AL35" s="2408"/>
      <c r="AM35" s="71"/>
      <c r="AW35" s="68"/>
      <c r="AX35" s="68"/>
      <c r="BB35" s="69"/>
      <c r="BC35" s="68"/>
      <c r="BH35" s="69"/>
      <c r="BI35" s="68"/>
      <c r="BM35" s="69"/>
      <c r="BP35" s="68"/>
      <c r="BT35" s="69"/>
      <c r="BU35" s="68"/>
      <c r="BZ35" s="69"/>
      <c r="CA35" s="68"/>
      <c r="CE35" s="69"/>
      <c r="CF35" s="69"/>
    </row>
    <row r="36" spans="1:84" ht="4.5" customHeight="1" x14ac:dyDescent="0.2">
      <c r="A36" s="70"/>
      <c r="B36" s="1498"/>
      <c r="C36" s="1499"/>
      <c r="D36" s="1499"/>
      <c r="E36" s="1500"/>
      <c r="F36" s="1436"/>
      <c r="G36" s="1438"/>
      <c r="H36" s="1191"/>
      <c r="I36" s="1193"/>
      <c r="J36" s="1634"/>
      <c r="K36" s="1635"/>
      <c r="L36" s="1635"/>
      <c r="M36" s="1635"/>
      <c r="N36" s="1635"/>
      <c r="O36" s="1635"/>
      <c r="P36" s="1636"/>
      <c r="Q36" s="2208"/>
      <c r="R36" s="2209"/>
      <c r="S36" s="2210"/>
      <c r="T36" s="71"/>
      <c r="U36" s="70"/>
      <c r="V36" s="1484" t="s">
        <v>628</v>
      </c>
      <c r="W36" s="1484"/>
      <c r="X36" s="1484"/>
      <c r="Y36" s="1484"/>
      <c r="Z36" s="1484"/>
      <c r="AA36" s="1484"/>
      <c r="AB36" s="2406"/>
      <c r="AC36" s="2407"/>
      <c r="AD36" s="2407"/>
      <c r="AE36" s="2407"/>
      <c r="AF36" s="2407"/>
      <c r="AG36" s="2407"/>
      <c r="AH36" s="2407"/>
      <c r="AI36" s="2407"/>
      <c r="AJ36" s="2407"/>
      <c r="AK36" s="2407"/>
      <c r="AL36" s="2408"/>
      <c r="AM36" s="71"/>
      <c r="AW36" s="68"/>
      <c r="AX36" s="80"/>
      <c r="AY36" s="103"/>
      <c r="AZ36" s="103"/>
      <c r="BA36" s="103"/>
      <c r="BB36" s="81"/>
      <c r="BC36" s="80"/>
      <c r="BD36" s="103"/>
      <c r="BE36" s="103"/>
      <c r="BF36" s="103"/>
      <c r="BG36" s="103"/>
      <c r="BH36" s="81"/>
      <c r="BI36" s="80"/>
      <c r="BJ36" s="103"/>
      <c r="BK36" s="103"/>
      <c r="BL36" s="103"/>
      <c r="BM36" s="81"/>
      <c r="BP36" s="80"/>
      <c r="BQ36" s="103"/>
      <c r="BR36" s="103"/>
      <c r="BS36" s="103"/>
      <c r="BT36" s="81"/>
      <c r="BU36" s="80"/>
      <c r="BV36" s="103"/>
      <c r="BW36" s="103"/>
      <c r="BX36" s="103"/>
      <c r="BY36" s="103"/>
      <c r="BZ36" s="81"/>
      <c r="CA36" s="80"/>
      <c r="CB36" s="103"/>
      <c r="CC36" s="103"/>
      <c r="CD36" s="103"/>
      <c r="CE36" s="81"/>
      <c r="CF36" s="69"/>
    </row>
    <row r="37" spans="1:84" ht="4.5" customHeight="1" x14ac:dyDescent="0.2">
      <c r="A37" s="70"/>
      <c r="B37" s="1501"/>
      <c r="C37" s="1502"/>
      <c r="D37" s="1502"/>
      <c r="E37" s="1503"/>
      <c r="F37" s="1439"/>
      <c r="G37" s="1441"/>
      <c r="H37" s="1194"/>
      <c r="I37" s="1196"/>
      <c r="J37" s="1637"/>
      <c r="K37" s="1638"/>
      <c r="L37" s="1638"/>
      <c r="M37" s="1638"/>
      <c r="N37" s="1638"/>
      <c r="O37" s="1638"/>
      <c r="P37" s="1639"/>
      <c r="Q37" s="2211"/>
      <c r="R37" s="2212"/>
      <c r="S37" s="2213"/>
      <c r="T37" s="71"/>
      <c r="U37" s="70"/>
      <c r="V37" s="1484"/>
      <c r="W37" s="1484"/>
      <c r="X37" s="1484"/>
      <c r="Y37" s="1484"/>
      <c r="Z37" s="1484"/>
      <c r="AA37" s="1484"/>
      <c r="AB37" s="2409"/>
      <c r="AC37" s="2410"/>
      <c r="AD37" s="2410"/>
      <c r="AE37" s="2410"/>
      <c r="AF37" s="2410"/>
      <c r="AG37" s="2410"/>
      <c r="AH37" s="2410"/>
      <c r="AI37" s="2410"/>
      <c r="AJ37" s="2410"/>
      <c r="AK37" s="2410"/>
      <c r="AL37" s="2411"/>
      <c r="AM37" s="71"/>
      <c r="AW37" s="68"/>
      <c r="CF37" s="69"/>
    </row>
    <row r="38" spans="1:84" ht="3" customHeight="1" x14ac:dyDescent="0.2">
      <c r="A38" s="84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6"/>
      <c r="U38" s="84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6"/>
      <c r="AW38" s="80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81"/>
    </row>
    <row r="39" spans="1:84" ht="4.5" customHeight="1" x14ac:dyDescent="0.2">
      <c r="A39" s="64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6"/>
      <c r="U39" s="61">
        <v>18</v>
      </c>
      <c r="V39" s="62"/>
      <c r="W39" s="62"/>
      <c r="X39" s="62"/>
      <c r="Y39" s="62"/>
      <c r="Z39" s="2309" t="s">
        <v>363</v>
      </c>
      <c r="AA39" s="2373"/>
      <c r="AB39" s="2373"/>
      <c r="AC39" s="2373"/>
      <c r="AD39" s="2373"/>
      <c r="AE39" s="2373"/>
      <c r="AF39" s="2373"/>
      <c r="AG39" s="2373"/>
      <c r="AH39" s="2373"/>
      <c r="AI39" s="2373"/>
      <c r="AJ39" s="2373"/>
      <c r="AK39" s="2373"/>
      <c r="AL39" s="2373"/>
      <c r="AM39" s="2374"/>
      <c r="AW39" s="61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3"/>
    </row>
    <row r="40" spans="1:84" ht="4.5" customHeight="1" x14ac:dyDescent="0.2">
      <c r="A40" s="70"/>
      <c r="B40" s="1513" t="s">
        <v>2098</v>
      </c>
      <c r="C40" s="1513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3"/>
      <c r="P40" s="1513"/>
      <c r="Q40" s="1513"/>
      <c r="R40" s="1513"/>
      <c r="S40" s="1513"/>
      <c r="T40" s="71"/>
      <c r="U40" s="68"/>
      <c r="Z40" s="2375"/>
      <c r="AA40" s="2375"/>
      <c r="AB40" s="2375"/>
      <c r="AC40" s="2375"/>
      <c r="AD40" s="2375"/>
      <c r="AE40" s="2375"/>
      <c r="AF40" s="2375"/>
      <c r="AG40" s="2375"/>
      <c r="AH40" s="2375"/>
      <c r="AI40" s="2375"/>
      <c r="AJ40" s="2375"/>
      <c r="AK40" s="2375"/>
      <c r="AL40" s="2375"/>
      <c r="AM40" s="2376"/>
      <c r="AW40" s="68"/>
      <c r="AX40" s="61"/>
      <c r="AY40" s="62"/>
      <c r="AZ40" s="62"/>
      <c r="BA40" s="62"/>
      <c r="BB40" s="63"/>
      <c r="BC40" s="1428" t="s">
        <v>5592</v>
      </c>
      <c r="BD40" s="1429"/>
      <c r="BE40" s="1429"/>
      <c r="BF40" s="1429"/>
      <c r="BG40" s="1429"/>
      <c r="BH40" s="1430"/>
      <c r="BI40" s="61"/>
      <c r="BJ40" s="62"/>
      <c r="BK40" s="62"/>
      <c r="BL40" s="62"/>
      <c r="BM40" s="63"/>
      <c r="BP40" s="61"/>
      <c r="BQ40" s="62"/>
      <c r="BR40" s="62"/>
      <c r="BS40" s="62"/>
      <c r="BT40" s="63"/>
      <c r="BU40" s="1428" t="s">
        <v>5592</v>
      </c>
      <c r="BV40" s="1429"/>
      <c r="BW40" s="1429"/>
      <c r="BX40" s="1429"/>
      <c r="BY40" s="1429"/>
      <c r="BZ40" s="1430"/>
      <c r="CA40" s="61"/>
      <c r="CB40" s="62"/>
      <c r="CC40" s="62"/>
      <c r="CD40" s="62"/>
      <c r="CE40" s="63"/>
      <c r="CF40" s="69"/>
    </row>
    <row r="41" spans="1:84" ht="3.75" customHeight="1" x14ac:dyDescent="0.2">
      <c r="A41" s="70"/>
      <c r="B41" s="1513"/>
      <c r="C41" s="1513"/>
      <c r="D41" s="1513"/>
      <c r="E41" s="1513"/>
      <c r="F41" s="1513"/>
      <c r="G41" s="1513"/>
      <c r="H41" s="1513"/>
      <c r="I41" s="1513"/>
      <c r="J41" s="1513"/>
      <c r="K41" s="1513"/>
      <c r="L41" s="1513"/>
      <c r="M41" s="1513"/>
      <c r="N41" s="1513"/>
      <c r="O41" s="1513"/>
      <c r="P41" s="1513"/>
      <c r="Q41" s="1513"/>
      <c r="R41" s="1513"/>
      <c r="S41" s="1513"/>
      <c r="T41" s="71"/>
      <c r="U41" s="68"/>
      <c r="Z41" s="2375"/>
      <c r="AA41" s="2375"/>
      <c r="AB41" s="2375"/>
      <c r="AC41" s="2375"/>
      <c r="AD41" s="2375"/>
      <c r="AE41" s="2375"/>
      <c r="AF41" s="2375"/>
      <c r="AG41" s="2375"/>
      <c r="AH41" s="2375"/>
      <c r="AI41" s="2375"/>
      <c r="AJ41" s="2375"/>
      <c r="AK41" s="2375"/>
      <c r="AL41" s="2375"/>
      <c r="AM41" s="2376"/>
      <c r="AW41" s="68"/>
      <c r="AX41" s="68"/>
      <c r="BB41" s="69"/>
      <c r="BC41" s="1431"/>
      <c r="BD41" s="1432"/>
      <c r="BE41" s="1432"/>
      <c r="BF41" s="1432"/>
      <c r="BG41" s="1432"/>
      <c r="BH41" s="1433"/>
      <c r="BI41" s="68"/>
      <c r="BM41" s="69"/>
      <c r="BP41" s="68"/>
      <c r="BT41" s="69"/>
      <c r="BU41" s="1431"/>
      <c r="BV41" s="1432"/>
      <c r="BW41" s="1432"/>
      <c r="BX41" s="1432"/>
      <c r="BY41" s="1432"/>
      <c r="BZ41" s="1433"/>
      <c r="CA41" s="68"/>
      <c r="CE41" s="69"/>
      <c r="CF41" s="69"/>
    </row>
    <row r="42" spans="1:84" ht="5.25" customHeight="1" x14ac:dyDescent="0.2">
      <c r="A42" s="70"/>
      <c r="B42" s="1513"/>
      <c r="C42" s="1513"/>
      <c r="D42" s="1513"/>
      <c r="E42" s="1513"/>
      <c r="F42" s="1513"/>
      <c r="G42" s="1513"/>
      <c r="H42" s="1513"/>
      <c r="I42" s="1513"/>
      <c r="J42" s="1513"/>
      <c r="K42" s="1513"/>
      <c r="L42" s="1513"/>
      <c r="M42" s="1513"/>
      <c r="N42" s="1513"/>
      <c r="O42" s="1513"/>
      <c r="P42" s="1513"/>
      <c r="Q42" s="1513"/>
      <c r="R42" s="1513"/>
      <c r="S42" s="1513"/>
      <c r="T42" s="71"/>
      <c r="U42" s="68"/>
      <c r="V42" s="2311" t="s">
        <v>5940</v>
      </c>
      <c r="W42" s="1443"/>
      <c r="X42" s="1443"/>
      <c r="Y42" s="1443"/>
      <c r="Z42" s="1443"/>
      <c r="AA42" s="1443"/>
      <c r="AB42" s="1443"/>
      <c r="AC42" s="1443"/>
      <c r="AD42" s="1443"/>
      <c r="AE42" s="1443"/>
      <c r="AF42" s="1443"/>
      <c r="AG42" s="1443"/>
      <c r="AH42" s="1443"/>
      <c r="AI42" s="1443"/>
      <c r="AJ42" s="1443"/>
      <c r="AK42" s="1443"/>
      <c r="AL42" s="1443"/>
      <c r="AM42" s="1444"/>
      <c r="AW42" s="68"/>
      <c r="AX42" s="1411" t="s">
        <v>2073</v>
      </c>
      <c r="AY42" s="1412"/>
      <c r="AZ42" s="1412"/>
      <c r="BA42" s="1412"/>
      <c r="BB42" s="1413"/>
      <c r="BC42" s="1431"/>
      <c r="BD42" s="1432"/>
      <c r="BE42" s="1432"/>
      <c r="BF42" s="1432"/>
      <c r="BG42" s="1432"/>
      <c r="BH42" s="1433"/>
      <c r="BI42" s="2191" t="s">
        <v>2074</v>
      </c>
      <c r="BJ42" s="2192"/>
      <c r="BK42" s="2192"/>
      <c r="BL42" s="2192"/>
      <c r="BM42" s="2193"/>
      <c r="BP42" s="1411" t="s">
        <v>2073</v>
      </c>
      <c r="BQ42" s="1412"/>
      <c r="BR42" s="1412"/>
      <c r="BS42" s="1412"/>
      <c r="BT42" s="1413"/>
      <c r="BU42" s="1431"/>
      <c r="BV42" s="1432"/>
      <c r="BW42" s="1432"/>
      <c r="BX42" s="1432"/>
      <c r="BY42" s="1432"/>
      <c r="BZ42" s="1433"/>
      <c r="CA42" s="2191" t="s">
        <v>2074</v>
      </c>
      <c r="CB42" s="2192"/>
      <c r="CC42" s="2192"/>
      <c r="CD42" s="2192"/>
      <c r="CE42" s="2193"/>
      <c r="CF42" s="69"/>
    </row>
    <row r="43" spans="1:84" ht="4.5" customHeight="1" x14ac:dyDescent="0.2">
      <c r="A43" s="70"/>
      <c r="B43" s="1513"/>
      <c r="C43" s="1513"/>
      <c r="D43" s="1513"/>
      <c r="E43" s="1513"/>
      <c r="F43" s="1513"/>
      <c r="G43" s="1513"/>
      <c r="H43" s="1513"/>
      <c r="I43" s="1513"/>
      <c r="J43" s="1513"/>
      <c r="K43" s="1513"/>
      <c r="L43" s="1513"/>
      <c r="M43" s="1513"/>
      <c r="N43" s="1513"/>
      <c r="O43" s="1513"/>
      <c r="P43" s="1513"/>
      <c r="Q43" s="1513"/>
      <c r="R43" s="1513"/>
      <c r="S43" s="1513"/>
      <c r="T43" s="71"/>
      <c r="U43" s="68"/>
      <c r="V43" s="1443"/>
      <c r="W43" s="1443"/>
      <c r="X43" s="1443"/>
      <c r="Y43" s="1443"/>
      <c r="Z43" s="1443"/>
      <c r="AA43" s="1443"/>
      <c r="AB43" s="1443"/>
      <c r="AC43" s="1443"/>
      <c r="AD43" s="1443"/>
      <c r="AE43" s="1443"/>
      <c r="AF43" s="1443"/>
      <c r="AG43" s="1443"/>
      <c r="AH43" s="1443"/>
      <c r="AI43" s="1443"/>
      <c r="AJ43" s="1443"/>
      <c r="AK43" s="1443"/>
      <c r="AL43" s="1443"/>
      <c r="AM43" s="1444"/>
      <c r="AW43" s="68"/>
      <c r="AX43" s="1414"/>
      <c r="AY43" s="1412"/>
      <c r="AZ43" s="1412"/>
      <c r="BA43" s="1412"/>
      <c r="BB43" s="1413"/>
      <c r="BC43" s="1411" t="s">
        <v>2075</v>
      </c>
      <c r="BD43" s="1412"/>
      <c r="BE43" s="1412"/>
      <c r="BF43" s="1412"/>
      <c r="BG43" s="1412"/>
      <c r="BH43" s="1413"/>
      <c r="BI43" s="2194"/>
      <c r="BJ43" s="2192"/>
      <c r="BK43" s="2192"/>
      <c r="BL43" s="2192"/>
      <c r="BM43" s="2193"/>
      <c r="BP43" s="1414"/>
      <c r="BQ43" s="1412"/>
      <c r="BR43" s="1412"/>
      <c r="BS43" s="1412"/>
      <c r="BT43" s="1413"/>
      <c r="BU43" s="1411" t="s">
        <v>2075</v>
      </c>
      <c r="BV43" s="1412"/>
      <c r="BW43" s="1412"/>
      <c r="BX43" s="1412"/>
      <c r="BY43" s="1412"/>
      <c r="BZ43" s="1413"/>
      <c r="CA43" s="2194"/>
      <c r="CB43" s="2192"/>
      <c r="CC43" s="2192"/>
      <c r="CD43" s="2192"/>
      <c r="CE43" s="2193"/>
      <c r="CF43" s="69"/>
    </row>
    <row r="44" spans="1:84" ht="5.25" customHeight="1" x14ac:dyDescent="0.2">
      <c r="A44" s="70"/>
      <c r="B44" s="1513"/>
      <c r="C44" s="1513"/>
      <c r="D44" s="1513"/>
      <c r="E44" s="1513"/>
      <c r="F44" s="1513"/>
      <c r="G44" s="1513"/>
      <c r="H44" s="1513"/>
      <c r="I44" s="1513"/>
      <c r="J44" s="1513"/>
      <c r="K44" s="1513"/>
      <c r="L44" s="1513"/>
      <c r="M44" s="1513"/>
      <c r="N44" s="1513"/>
      <c r="O44" s="1513"/>
      <c r="P44" s="1513"/>
      <c r="Q44" s="1513"/>
      <c r="R44" s="1513"/>
      <c r="S44" s="1513"/>
      <c r="T44" s="71"/>
      <c r="U44" s="1442" t="s">
        <v>662</v>
      </c>
      <c r="V44" s="1443"/>
      <c r="W44" s="1443"/>
      <c r="X44" s="1443"/>
      <c r="Y44" s="1443"/>
      <c r="Z44" s="1443"/>
      <c r="AA44" s="1443"/>
      <c r="AB44" s="1443"/>
      <c r="AC44" s="1443"/>
      <c r="AD44" s="1443"/>
      <c r="AE44" s="1443"/>
      <c r="AF44" s="1443"/>
      <c r="AG44" s="1443"/>
      <c r="AH44" s="1443"/>
      <c r="AI44" s="1443"/>
      <c r="AJ44" s="1443"/>
      <c r="AK44" s="1443"/>
      <c r="AL44" s="1443"/>
      <c r="AM44" s="1444"/>
      <c r="AW44" s="68"/>
      <c r="AX44" s="1415"/>
      <c r="AY44" s="1416"/>
      <c r="AZ44" s="1416"/>
      <c r="BA44" s="1416"/>
      <c r="BB44" s="1417"/>
      <c r="BC44" s="1415"/>
      <c r="BD44" s="1416"/>
      <c r="BE44" s="1416"/>
      <c r="BF44" s="1416"/>
      <c r="BG44" s="1416"/>
      <c r="BH44" s="1417"/>
      <c r="BI44" s="2195"/>
      <c r="BJ44" s="2196"/>
      <c r="BK44" s="2196"/>
      <c r="BL44" s="2196"/>
      <c r="BM44" s="2197"/>
      <c r="BP44" s="1415"/>
      <c r="BQ44" s="1416"/>
      <c r="BR44" s="1416"/>
      <c r="BS44" s="1416"/>
      <c r="BT44" s="1417"/>
      <c r="BU44" s="1415"/>
      <c r="BV44" s="1416"/>
      <c r="BW44" s="1416"/>
      <c r="BX44" s="1416"/>
      <c r="BY44" s="1416"/>
      <c r="BZ44" s="1417"/>
      <c r="CA44" s="2195"/>
      <c r="CB44" s="2196"/>
      <c r="CC44" s="2196"/>
      <c r="CD44" s="2196"/>
      <c r="CE44" s="2197"/>
      <c r="CF44" s="69"/>
    </row>
    <row r="45" spans="1:84" ht="4.5" customHeight="1" x14ac:dyDescent="0.2">
      <c r="A45" s="70"/>
      <c r="B45" s="1513"/>
      <c r="C45" s="1513"/>
      <c r="D45" s="1513"/>
      <c r="E45" s="1513"/>
      <c r="F45" s="1513"/>
      <c r="G45" s="1513"/>
      <c r="H45" s="1513"/>
      <c r="I45" s="1513"/>
      <c r="J45" s="1513"/>
      <c r="K45" s="1513"/>
      <c r="L45" s="1513"/>
      <c r="M45" s="1513"/>
      <c r="N45" s="1513"/>
      <c r="O45" s="1513"/>
      <c r="P45" s="1513"/>
      <c r="Q45" s="1513"/>
      <c r="R45" s="1513"/>
      <c r="S45" s="1513"/>
      <c r="T45" s="71"/>
      <c r="U45" s="1445"/>
      <c r="V45" s="1443"/>
      <c r="W45" s="1443"/>
      <c r="X45" s="1443"/>
      <c r="Y45" s="1443"/>
      <c r="Z45" s="1443"/>
      <c r="AA45" s="1443"/>
      <c r="AB45" s="1443"/>
      <c r="AC45" s="1443"/>
      <c r="AD45" s="1443"/>
      <c r="AE45" s="1443"/>
      <c r="AF45" s="1443"/>
      <c r="AG45" s="1443"/>
      <c r="AH45" s="1443"/>
      <c r="AI45" s="1443"/>
      <c r="AJ45" s="1443"/>
      <c r="AK45" s="1443"/>
      <c r="AL45" s="1443"/>
      <c r="AM45" s="1444"/>
      <c r="AW45" s="68"/>
      <c r="AX45" s="61"/>
      <c r="AY45" s="62"/>
      <c r="AZ45" s="62"/>
      <c r="BA45" s="62"/>
      <c r="BB45" s="63"/>
      <c r="BC45" s="61"/>
      <c r="BD45" s="62"/>
      <c r="BE45" s="62"/>
      <c r="BF45" s="62"/>
      <c r="BG45" s="62"/>
      <c r="BH45" s="63"/>
      <c r="BI45" s="61"/>
      <c r="BJ45" s="62"/>
      <c r="BK45" s="62"/>
      <c r="BL45" s="62"/>
      <c r="BM45" s="63"/>
      <c r="BP45" s="61"/>
      <c r="BQ45" s="62"/>
      <c r="BR45" s="62"/>
      <c r="BS45" s="62"/>
      <c r="BT45" s="63"/>
      <c r="BU45" s="61"/>
      <c r="BV45" s="62"/>
      <c r="BW45" s="62"/>
      <c r="BX45" s="62"/>
      <c r="BY45" s="62"/>
      <c r="BZ45" s="63"/>
      <c r="CA45" s="61"/>
      <c r="CB45" s="62"/>
      <c r="CC45" s="62"/>
      <c r="CD45" s="62"/>
      <c r="CE45" s="63"/>
      <c r="CF45" s="69"/>
    </row>
    <row r="46" spans="1:84" ht="5.25" customHeight="1" x14ac:dyDescent="0.2">
      <c r="A46" s="70"/>
      <c r="B46" s="1513"/>
      <c r="C46" s="1513"/>
      <c r="D46" s="1513"/>
      <c r="E46" s="1513"/>
      <c r="F46" s="1513"/>
      <c r="G46" s="1513"/>
      <c r="H46" s="1513"/>
      <c r="I46" s="1513"/>
      <c r="J46" s="1513"/>
      <c r="K46" s="1513"/>
      <c r="L46" s="1513"/>
      <c r="M46" s="1513"/>
      <c r="N46" s="1513"/>
      <c r="O46" s="1513"/>
      <c r="P46" s="1513"/>
      <c r="Q46" s="1513"/>
      <c r="R46" s="1513"/>
      <c r="S46" s="1513"/>
      <c r="T46" s="71"/>
      <c r="U46" s="1240" t="s">
        <v>364</v>
      </c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2371"/>
      <c r="AG46" s="2371"/>
      <c r="AH46" s="2371"/>
      <c r="AI46" s="2371"/>
      <c r="AJ46" s="2315" t="str">
        <f>CONCATENATE("*",INDEX('LŠZ H'!A$2:AI$999,U39,17))</f>
        <v>*2010/2007</v>
      </c>
      <c r="AK46" s="1546"/>
      <c r="AL46" s="1546"/>
      <c r="AM46" s="1547"/>
      <c r="AW46" s="68"/>
      <c r="AX46" s="68"/>
      <c r="BB46" s="69"/>
      <c r="BC46" s="68"/>
      <c r="BH46" s="69"/>
      <c r="BI46" s="68"/>
      <c r="BM46" s="69"/>
      <c r="BP46" s="68"/>
      <c r="BT46" s="69"/>
      <c r="BU46" s="68"/>
      <c r="BZ46" s="69"/>
      <c r="CA46" s="68"/>
      <c r="CE46" s="69"/>
      <c r="CF46" s="69"/>
    </row>
    <row r="47" spans="1:84" ht="4.5" customHeight="1" x14ac:dyDescent="0.2">
      <c r="A47" s="70"/>
      <c r="B47" s="1513"/>
      <c r="C47" s="1513"/>
      <c r="D47" s="1513"/>
      <c r="E47" s="1513"/>
      <c r="F47" s="1513"/>
      <c r="G47" s="1513"/>
      <c r="H47" s="1513"/>
      <c r="I47" s="1513"/>
      <c r="J47" s="1513"/>
      <c r="K47" s="1513"/>
      <c r="L47" s="1513"/>
      <c r="M47" s="1513"/>
      <c r="N47" s="1513"/>
      <c r="O47" s="1513"/>
      <c r="P47" s="1513"/>
      <c r="Q47" s="1513"/>
      <c r="R47" s="1513"/>
      <c r="S47" s="1513"/>
      <c r="T47" s="71"/>
      <c r="U47" s="2372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2371"/>
      <c r="AG47" s="2371"/>
      <c r="AH47" s="2371"/>
      <c r="AI47" s="2371"/>
      <c r="AJ47" s="1546"/>
      <c r="AK47" s="1546"/>
      <c r="AL47" s="1546"/>
      <c r="AM47" s="1547"/>
      <c r="AW47" s="68"/>
      <c r="AX47" s="68"/>
      <c r="BB47" s="69"/>
      <c r="BC47" s="68"/>
      <c r="BH47" s="69"/>
      <c r="BI47" s="68"/>
      <c r="BM47" s="69"/>
      <c r="BP47" s="68"/>
      <c r="BT47" s="69"/>
      <c r="BU47" s="68"/>
      <c r="BZ47" s="69"/>
      <c r="CA47" s="68"/>
      <c r="CE47" s="69"/>
      <c r="CF47" s="69"/>
    </row>
    <row r="48" spans="1:84" ht="4.5" customHeight="1" x14ac:dyDescent="0.2">
      <c r="A48" s="70"/>
      <c r="B48" s="1484" t="s">
        <v>2121</v>
      </c>
      <c r="C48" s="1484"/>
      <c r="D48" s="1484"/>
      <c r="E48" s="1484"/>
      <c r="F48" s="1484"/>
      <c r="G48" s="1484"/>
      <c r="H48" s="1484"/>
      <c r="I48" s="1484"/>
      <c r="J48" s="1484"/>
      <c r="K48" s="1484"/>
      <c r="L48" s="1484"/>
      <c r="M48" s="1484"/>
      <c r="N48" s="1484"/>
      <c r="P48" s="1640">
        <f>INDEX('LŠZ H'!A$2:AI$999,U39,28)</f>
        <v>0</v>
      </c>
      <c r="Q48" s="2317"/>
      <c r="R48" s="2317"/>
      <c r="S48" s="2318"/>
      <c r="T48" s="71"/>
      <c r="U48" s="68"/>
      <c r="V48" s="2325" t="s">
        <v>2286</v>
      </c>
      <c r="W48" s="2325"/>
      <c r="X48" s="2325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546"/>
      <c r="AK48" s="1546"/>
      <c r="AL48" s="1546"/>
      <c r="AM48" s="1547"/>
      <c r="AW48" s="68"/>
      <c r="AX48" s="68"/>
      <c r="BB48" s="69"/>
      <c r="BC48" s="68"/>
      <c r="BH48" s="69"/>
      <c r="BI48" s="68"/>
      <c r="BM48" s="69"/>
      <c r="BP48" s="68"/>
      <c r="BT48" s="69"/>
      <c r="BU48" s="68"/>
      <c r="BZ48" s="69"/>
      <c r="CA48" s="68"/>
      <c r="CE48" s="69"/>
      <c r="CF48" s="69"/>
    </row>
    <row r="49" spans="1:84" ht="5.25" customHeight="1" x14ac:dyDescent="0.2">
      <c r="A49" s="70"/>
      <c r="B49" s="1484"/>
      <c r="C49" s="1484"/>
      <c r="D49" s="1484"/>
      <c r="E49" s="1484"/>
      <c r="F49" s="1484"/>
      <c r="G49" s="1484"/>
      <c r="H49" s="1484"/>
      <c r="I49" s="1484"/>
      <c r="J49" s="1484"/>
      <c r="K49" s="1484"/>
      <c r="L49" s="1484"/>
      <c r="M49" s="1484"/>
      <c r="N49" s="1484"/>
      <c r="O49" s="78"/>
      <c r="P49" s="2319"/>
      <c r="Q49" s="2320"/>
      <c r="R49" s="2320"/>
      <c r="S49" s="2321"/>
      <c r="T49" s="71"/>
      <c r="U49" s="70"/>
      <c r="V49" s="2325"/>
      <c r="W49" s="2325"/>
      <c r="X49" s="232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3"/>
      <c r="AK49" s="73"/>
      <c r="AL49" s="73"/>
      <c r="AM49" s="71"/>
      <c r="AW49" s="68"/>
      <c r="AX49" s="68"/>
      <c r="BB49" s="69"/>
      <c r="BC49" s="68"/>
      <c r="BH49" s="69"/>
      <c r="BI49" s="68"/>
      <c r="BM49" s="69"/>
      <c r="BP49" s="68"/>
      <c r="BT49" s="69"/>
      <c r="BU49" s="68"/>
      <c r="BZ49" s="69"/>
      <c r="CA49" s="68"/>
      <c r="CE49" s="69"/>
      <c r="CF49" s="69"/>
    </row>
    <row r="50" spans="1:84" ht="4.5" customHeight="1" x14ac:dyDescent="0.2">
      <c r="A50" s="70"/>
      <c r="B50" s="1484" t="s">
        <v>1078</v>
      </c>
      <c r="C50" s="1484"/>
      <c r="D50" s="1484"/>
      <c r="E50" s="1484"/>
      <c r="F50" s="1484"/>
      <c r="G50" s="1484"/>
      <c r="H50" s="1484"/>
      <c r="I50" s="1559"/>
      <c r="J50" s="1574" t="e">
        <f>IF(INDEX('LŠZ H'!A$2:AI1046,U39,2)="ZK",(CONCATENATE("O-HG / ",INDEX('LŠZ H'!A$2:AI1046,U39,38)," place")),(CONCATENATE("RWL ",INDEX('LŠZ H'!A$2:AI1046,U39,38),)))</f>
        <v>#REF!</v>
      </c>
      <c r="K50" s="1575"/>
      <c r="L50" s="1575"/>
      <c r="M50" s="1575"/>
      <c r="N50" s="1576"/>
      <c r="O50" s="79"/>
      <c r="P50" s="2319"/>
      <c r="Q50" s="2320"/>
      <c r="R50" s="2320"/>
      <c r="S50" s="2321"/>
      <c r="T50" s="71"/>
      <c r="U50" s="70"/>
      <c r="V50" s="2282" t="e">
        <f>IF(INDEX('LŠZ H'!A$2:AI1046,U39,2)="ZK"," Závesný klzák / ZK / Hang glider / HG /",(CONCATENATE("Motorový závesný klzák/Powered Hangglider/MZK/PHG/RWL",INDEX('LŠZ H'!A$2:AI1046,U39,38),"/")))</f>
        <v>#REF!</v>
      </c>
      <c r="W50" s="2342"/>
      <c r="X50" s="2342"/>
      <c r="Y50" s="2342"/>
      <c r="Z50" s="2342"/>
      <c r="AA50" s="2342"/>
      <c r="AB50" s="2342"/>
      <c r="AC50" s="2342"/>
      <c r="AD50" s="2342"/>
      <c r="AE50" s="2342"/>
      <c r="AF50" s="2342"/>
      <c r="AG50" s="2342"/>
      <c r="AH50" s="2342"/>
      <c r="AI50" s="2342"/>
      <c r="AJ50" s="2342"/>
      <c r="AK50" s="2342"/>
      <c r="AL50" s="2343"/>
      <c r="AM50" s="71"/>
      <c r="AW50" s="68"/>
      <c r="AX50" s="68"/>
      <c r="BB50" s="69"/>
      <c r="BC50" s="68"/>
      <c r="BH50" s="69"/>
      <c r="BI50" s="68"/>
      <c r="BM50" s="69"/>
      <c r="BP50" s="68"/>
      <c r="BT50" s="69"/>
      <c r="BU50" s="68"/>
      <c r="BZ50" s="69"/>
      <c r="CA50" s="68"/>
      <c r="CE50" s="69"/>
      <c r="CF50" s="69"/>
    </row>
    <row r="51" spans="1:84" ht="4.5" customHeight="1" x14ac:dyDescent="0.2">
      <c r="A51" s="70"/>
      <c r="B51" s="1484"/>
      <c r="C51" s="1484"/>
      <c r="D51" s="1484"/>
      <c r="E51" s="1484"/>
      <c r="F51" s="1484"/>
      <c r="G51" s="1484"/>
      <c r="H51" s="1484"/>
      <c r="I51" s="1559"/>
      <c r="J51" s="1577"/>
      <c r="K51" s="1578"/>
      <c r="L51" s="1578"/>
      <c r="M51" s="1578"/>
      <c r="N51" s="1579"/>
      <c r="O51" s="79"/>
      <c r="P51" s="2322"/>
      <c r="Q51" s="2323"/>
      <c r="R51" s="2323"/>
      <c r="S51" s="2324"/>
      <c r="T51" s="71"/>
      <c r="U51" s="70"/>
      <c r="V51" s="2344"/>
      <c r="W51" s="2345"/>
      <c r="X51" s="2345"/>
      <c r="Y51" s="2345"/>
      <c r="Z51" s="2345"/>
      <c r="AA51" s="2345"/>
      <c r="AB51" s="2345"/>
      <c r="AC51" s="2345"/>
      <c r="AD51" s="2345"/>
      <c r="AE51" s="2345"/>
      <c r="AF51" s="2345"/>
      <c r="AG51" s="2345"/>
      <c r="AH51" s="2345"/>
      <c r="AI51" s="2345"/>
      <c r="AJ51" s="2345"/>
      <c r="AK51" s="2345"/>
      <c r="AL51" s="2346"/>
      <c r="AM51" s="71"/>
      <c r="AW51" s="68"/>
      <c r="AX51" s="68"/>
      <c r="BB51" s="69"/>
      <c r="BC51" s="68"/>
      <c r="BH51" s="69"/>
      <c r="BI51" s="68"/>
      <c r="BM51" s="69"/>
      <c r="BP51" s="68"/>
      <c r="BT51" s="69"/>
      <c r="BU51" s="68"/>
      <c r="BZ51" s="69"/>
      <c r="CA51" s="68"/>
      <c r="CE51" s="69"/>
      <c r="CF51" s="69"/>
    </row>
    <row r="52" spans="1:84" ht="4.5" customHeight="1" x14ac:dyDescent="0.2">
      <c r="A52" s="70"/>
      <c r="B52" s="1523" t="s">
        <v>6044</v>
      </c>
      <c r="C52" s="2288"/>
      <c r="D52" s="2288"/>
      <c r="E52" s="2288"/>
      <c r="F52" s="2288"/>
      <c r="G52" s="2288"/>
      <c r="H52" s="2288"/>
      <c r="I52" s="2288"/>
      <c r="J52" s="2288"/>
      <c r="K52" s="2288"/>
      <c r="L52" s="2288"/>
      <c r="M52" s="2288"/>
      <c r="N52" s="2288"/>
      <c r="O52" s="2288"/>
      <c r="P52" s="2288"/>
      <c r="Q52" s="2288"/>
      <c r="R52" s="2288"/>
      <c r="S52" s="2289"/>
      <c r="T52" s="71"/>
      <c r="U52" s="70"/>
      <c r="V52" s="73"/>
      <c r="W52" s="73"/>
      <c r="X52" s="73"/>
      <c r="Y52" s="2356" t="str">
        <f>CONCATENATE(INDEX('LŠZ H'!A$2:AL$999,U39,3)," (",INDEX('LŠZ H'!A$2:AL$999,U39,9),")")</f>
        <v>BIONIX 15/VM (AEROS/MÁDLO)</v>
      </c>
      <c r="Z52" s="2357"/>
      <c r="AA52" s="2357"/>
      <c r="AB52" s="2357"/>
      <c r="AC52" s="2357"/>
      <c r="AD52" s="2357"/>
      <c r="AE52" s="2357"/>
      <c r="AF52" s="2357"/>
      <c r="AG52" s="2357"/>
      <c r="AH52" s="2357"/>
      <c r="AI52" s="2357"/>
      <c r="AJ52" s="2357"/>
      <c r="AK52" s="2357"/>
      <c r="AL52" s="2358"/>
      <c r="AM52" s="71"/>
      <c r="AW52" s="68"/>
      <c r="AX52" s="68"/>
      <c r="BB52" s="69"/>
      <c r="BC52" s="68"/>
      <c r="BH52" s="69"/>
      <c r="BI52" s="68"/>
      <c r="BM52" s="69"/>
      <c r="BP52" s="68"/>
      <c r="BT52" s="69"/>
      <c r="BU52" s="68"/>
      <c r="BZ52" s="69"/>
      <c r="CA52" s="68"/>
      <c r="CE52" s="69"/>
      <c r="CF52" s="69"/>
    </row>
    <row r="53" spans="1:84" ht="4.5" customHeight="1" x14ac:dyDescent="0.2">
      <c r="A53" s="70"/>
      <c r="B53" s="2290"/>
      <c r="C53" s="2291"/>
      <c r="D53" s="2291"/>
      <c r="E53" s="2291"/>
      <c r="F53" s="2291"/>
      <c r="G53" s="2291"/>
      <c r="H53" s="2291"/>
      <c r="I53" s="2291"/>
      <c r="J53" s="2291"/>
      <c r="K53" s="2291"/>
      <c r="L53" s="2291"/>
      <c r="M53" s="2291"/>
      <c r="N53" s="2291"/>
      <c r="O53" s="2291"/>
      <c r="P53" s="2291"/>
      <c r="Q53" s="2291"/>
      <c r="R53" s="2291"/>
      <c r="S53" s="2292"/>
      <c r="T53" s="71"/>
      <c r="U53" s="70"/>
      <c r="V53" s="2299" t="s">
        <v>903</v>
      </c>
      <c r="W53" s="2299"/>
      <c r="X53" s="2299"/>
      <c r="Y53" s="2356"/>
      <c r="Z53" s="2357"/>
      <c r="AA53" s="2357"/>
      <c r="AB53" s="2357"/>
      <c r="AC53" s="2357"/>
      <c r="AD53" s="2357"/>
      <c r="AE53" s="2357"/>
      <c r="AF53" s="2357"/>
      <c r="AG53" s="2357"/>
      <c r="AH53" s="2357"/>
      <c r="AI53" s="2357"/>
      <c r="AJ53" s="2357"/>
      <c r="AK53" s="2357"/>
      <c r="AL53" s="2358"/>
      <c r="AM53" s="71"/>
      <c r="AW53" s="68"/>
      <c r="AX53" s="68"/>
      <c r="BB53" s="69"/>
      <c r="BC53" s="68"/>
      <c r="BH53" s="69"/>
      <c r="BI53" s="68"/>
      <c r="BM53" s="69"/>
      <c r="BP53" s="68"/>
      <c r="BT53" s="69"/>
      <c r="BU53" s="68"/>
      <c r="BZ53" s="69"/>
      <c r="CA53" s="68"/>
      <c r="CE53" s="69"/>
      <c r="CF53" s="69"/>
    </row>
    <row r="54" spans="1:84" ht="4.5" customHeight="1" x14ac:dyDescent="0.2">
      <c r="A54" s="70"/>
      <c r="B54" s="2290"/>
      <c r="C54" s="2291"/>
      <c r="D54" s="2291"/>
      <c r="E54" s="2291"/>
      <c r="F54" s="2291"/>
      <c r="G54" s="2291"/>
      <c r="H54" s="2291"/>
      <c r="I54" s="2291"/>
      <c r="J54" s="2291"/>
      <c r="K54" s="2291"/>
      <c r="L54" s="2291"/>
      <c r="M54" s="2291"/>
      <c r="N54" s="2291"/>
      <c r="O54" s="2291"/>
      <c r="P54" s="2291"/>
      <c r="Q54" s="2291"/>
      <c r="R54" s="2291"/>
      <c r="S54" s="2292"/>
      <c r="T54" s="71"/>
      <c r="U54" s="70"/>
      <c r="V54" s="2299"/>
      <c r="W54" s="2299"/>
      <c r="X54" s="2299"/>
      <c r="Y54" s="2356"/>
      <c r="Z54" s="2357"/>
      <c r="AA54" s="2357"/>
      <c r="AB54" s="2357"/>
      <c r="AC54" s="2357"/>
      <c r="AD54" s="2357"/>
      <c r="AE54" s="2357"/>
      <c r="AF54" s="2357"/>
      <c r="AG54" s="2357"/>
      <c r="AH54" s="2357"/>
      <c r="AI54" s="2357"/>
      <c r="AJ54" s="2357"/>
      <c r="AK54" s="2357"/>
      <c r="AL54" s="2358"/>
      <c r="AM54" s="71"/>
      <c r="AW54" s="68"/>
      <c r="AX54" s="68"/>
      <c r="BB54" s="69"/>
      <c r="BC54" s="68"/>
      <c r="BH54" s="69"/>
      <c r="BI54" s="68"/>
      <c r="BM54" s="69"/>
      <c r="BP54" s="68"/>
      <c r="BT54" s="69"/>
      <c r="BU54" s="68"/>
      <c r="BZ54" s="69"/>
      <c r="CA54" s="68"/>
      <c r="CE54" s="69"/>
      <c r="CF54" s="69"/>
    </row>
    <row r="55" spans="1:84" ht="4.5" customHeight="1" x14ac:dyDescent="0.2">
      <c r="A55" s="70"/>
      <c r="B55" s="2290"/>
      <c r="C55" s="2291"/>
      <c r="D55" s="2291"/>
      <c r="E55" s="2291"/>
      <c r="F55" s="2291"/>
      <c r="G55" s="2291"/>
      <c r="H55" s="2291"/>
      <c r="I55" s="2291"/>
      <c r="J55" s="2291"/>
      <c r="K55" s="2291"/>
      <c r="L55" s="2291"/>
      <c r="M55" s="2291"/>
      <c r="N55" s="2291"/>
      <c r="O55" s="2291"/>
      <c r="P55" s="2291"/>
      <c r="Q55" s="2291"/>
      <c r="R55" s="2291"/>
      <c r="S55" s="2292"/>
      <c r="T55" s="71"/>
      <c r="U55" s="70"/>
      <c r="V55" s="73"/>
      <c r="W55" s="73"/>
      <c r="X55" s="73"/>
      <c r="Y55" s="2359"/>
      <c r="Z55" s="2360"/>
      <c r="AA55" s="2360"/>
      <c r="AB55" s="2360"/>
      <c r="AC55" s="2360"/>
      <c r="AD55" s="2360"/>
      <c r="AE55" s="2360"/>
      <c r="AF55" s="2360"/>
      <c r="AG55" s="2360"/>
      <c r="AH55" s="2360"/>
      <c r="AI55" s="2360"/>
      <c r="AJ55" s="2360"/>
      <c r="AK55" s="2360"/>
      <c r="AL55" s="2361"/>
      <c r="AM55" s="71"/>
      <c r="AW55" s="68"/>
      <c r="AX55" s="80"/>
      <c r="AY55" s="103"/>
      <c r="AZ55" s="103"/>
      <c r="BA55" s="103"/>
      <c r="BB55" s="81"/>
      <c r="BC55" s="80"/>
      <c r="BD55" s="103"/>
      <c r="BE55" s="103"/>
      <c r="BF55" s="103"/>
      <c r="BG55" s="103"/>
      <c r="BH55" s="81"/>
      <c r="BI55" s="80"/>
      <c r="BJ55" s="103"/>
      <c r="BK55" s="103"/>
      <c r="BL55" s="103"/>
      <c r="BM55" s="81"/>
      <c r="BP55" s="80"/>
      <c r="BQ55" s="103"/>
      <c r="BR55" s="103"/>
      <c r="BS55" s="103"/>
      <c r="BT55" s="81"/>
      <c r="BU55" s="80"/>
      <c r="BV55" s="103"/>
      <c r="BW55" s="103"/>
      <c r="BX55" s="103"/>
      <c r="BY55" s="103"/>
      <c r="BZ55" s="81"/>
      <c r="CA55" s="80"/>
      <c r="CB55" s="103"/>
      <c r="CC55" s="103"/>
      <c r="CD55" s="103"/>
      <c r="CE55" s="81"/>
      <c r="CF55" s="69"/>
    </row>
    <row r="56" spans="1:84" ht="3" customHeight="1" x14ac:dyDescent="0.2">
      <c r="A56" s="70"/>
      <c r="B56" s="2290"/>
      <c r="C56" s="2291"/>
      <c r="D56" s="2291"/>
      <c r="E56" s="2291"/>
      <c r="F56" s="2291"/>
      <c r="G56" s="2291"/>
      <c r="H56" s="2291"/>
      <c r="I56" s="2291"/>
      <c r="J56" s="2291"/>
      <c r="K56" s="2291"/>
      <c r="L56" s="2291"/>
      <c r="M56" s="2291"/>
      <c r="N56" s="2291"/>
      <c r="O56" s="2291"/>
      <c r="P56" s="2291"/>
      <c r="Q56" s="2291"/>
      <c r="R56" s="2291"/>
      <c r="S56" s="2292"/>
      <c r="T56" s="71"/>
      <c r="U56" s="70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1"/>
      <c r="AW56" s="68"/>
      <c r="CF56" s="69"/>
    </row>
    <row r="57" spans="1:84" ht="3.75" customHeight="1" x14ac:dyDescent="0.2">
      <c r="A57" s="70"/>
      <c r="B57" s="2290"/>
      <c r="C57" s="2291"/>
      <c r="D57" s="2291"/>
      <c r="E57" s="2291"/>
      <c r="F57" s="2291"/>
      <c r="G57" s="2291"/>
      <c r="H57" s="2291"/>
      <c r="I57" s="2291"/>
      <c r="J57" s="2291"/>
      <c r="K57" s="2291"/>
      <c r="L57" s="2291"/>
      <c r="M57" s="2291"/>
      <c r="N57" s="2291"/>
      <c r="O57" s="2291"/>
      <c r="P57" s="2291"/>
      <c r="Q57" s="2291"/>
      <c r="R57" s="2291"/>
      <c r="S57" s="2292"/>
      <c r="T57" s="71"/>
      <c r="U57" s="70"/>
      <c r="V57" s="1484" t="s">
        <v>1981</v>
      </c>
      <c r="W57" s="1484"/>
      <c r="X57" s="1484"/>
      <c r="Y57" s="1484"/>
      <c r="Z57" s="1484"/>
      <c r="AA57" s="1484"/>
      <c r="AB57" s="1589" t="str">
        <f>INDEX('LŠZ H'!A$2:AL$999,U39,5)</f>
        <v>OM-H018</v>
      </c>
      <c r="AC57" s="1590"/>
      <c r="AD57" s="1590"/>
      <c r="AE57" s="1590"/>
      <c r="AF57" s="1590"/>
      <c r="AG57" s="1590"/>
      <c r="AH57" s="1590"/>
      <c r="AI57" s="1590"/>
      <c r="AJ57" s="1590"/>
      <c r="AK57" s="1590"/>
      <c r="AL57" s="1591"/>
      <c r="AM57" s="71"/>
      <c r="AW57" s="68"/>
      <c r="CF57" s="69"/>
    </row>
    <row r="58" spans="1:84" ht="4.5" customHeight="1" x14ac:dyDescent="0.2">
      <c r="A58" s="70"/>
      <c r="B58" s="2290"/>
      <c r="C58" s="2291"/>
      <c r="D58" s="2291"/>
      <c r="E58" s="2291"/>
      <c r="F58" s="2291"/>
      <c r="G58" s="2291"/>
      <c r="H58" s="2291"/>
      <c r="I58" s="2291"/>
      <c r="J58" s="2291"/>
      <c r="K58" s="2291"/>
      <c r="L58" s="2291"/>
      <c r="M58" s="2291"/>
      <c r="N58" s="2291"/>
      <c r="O58" s="2291"/>
      <c r="P58" s="2291"/>
      <c r="Q58" s="2291"/>
      <c r="R58" s="2291"/>
      <c r="S58" s="2292"/>
      <c r="T58" s="71"/>
      <c r="U58" s="70"/>
      <c r="V58" s="1484"/>
      <c r="W58" s="1484"/>
      <c r="X58" s="1484"/>
      <c r="Y58" s="1484"/>
      <c r="Z58" s="1484"/>
      <c r="AA58" s="1484"/>
      <c r="AB58" s="1592"/>
      <c r="AC58" s="1593"/>
      <c r="AD58" s="1593"/>
      <c r="AE58" s="1593"/>
      <c r="AF58" s="1593"/>
      <c r="AG58" s="1593"/>
      <c r="AH58" s="1593"/>
      <c r="AI58" s="1593"/>
      <c r="AJ58" s="1593"/>
      <c r="AK58" s="1593"/>
      <c r="AL58" s="1594"/>
      <c r="AM58" s="71"/>
      <c r="AW58" s="68"/>
      <c r="AX58" s="61"/>
      <c r="AY58" s="62"/>
      <c r="AZ58" s="62"/>
      <c r="BA58" s="62"/>
      <c r="BB58" s="63"/>
      <c r="BC58" s="1428" t="s">
        <v>5592</v>
      </c>
      <c r="BD58" s="1429"/>
      <c r="BE58" s="1429"/>
      <c r="BF58" s="1429"/>
      <c r="BG58" s="1429"/>
      <c r="BH58" s="1430"/>
      <c r="BI58" s="61"/>
      <c r="BJ58" s="62"/>
      <c r="BK58" s="62"/>
      <c r="BL58" s="62"/>
      <c r="BM58" s="63"/>
      <c r="BP58" s="61"/>
      <c r="BQ58" s="62"/>
      <c r="BR58" s="62"/>
      <c r="BS58" s="62"/>
      <c r="BT58" s="63"/>
      <c r="BU58" s="1428" t="s">
        <v>5592</v>
      </c>
      <c r="BV58" s="1429"/>
      <c r="BW58" s="1429"/>
      <c r="BX58" s="1429"/>
      <c r="BY58" s="1429"/>
      <c r="BZ58" s="1430"/>
      <c r="CA58" s="61"/>
      <c r="CB58" s="62"/>
      <c r="CC58" s="62"/>
      <c r="CD58" s="62"/>
      <c r="CE58" s="63"/>
      <c r="CF58" s="69"/>
    </row>
    <row r="59" spans="1:84" ht="3.75" customHeight="1" x14ac:dyDescent="0.2">
      <c r="A59" s="70"/>
      <c r="B59" s="2293"/>
      <c r="C59" s="2294"/>
      <c r="D59" s="2294"/>
      <c r="E59" s="2294"/>
      <c r="F59" s="2294"/>
      <c r="G59" s="2294"/>
      <c r="H59" s="2294"/>
      <c r="I59" s="2294"/>
      <c r="J59" s="2294"/>
      <c r="K59" s="2294"/>
      <c r="L59" s="2294"/>
      <c r="M59" s="2294"/>
      <c r="N59" s="2294"/>
      <c r="O59" s="2294"/>
      <c r="P59" s="2294"/>
      <c r="Q59" s="2294"/>
      <c r="R59" s="2294"/>
      <c r="S59" s="2295"/>
      <c r="T59" s="71"/>
      <c r="U59" s="70"/>
      <c r="V59" s="104"/>
      <c r="W59" s="104"/>
      <c r="X59" s="104"/>
      <c r="Y59" s="104"/>
      <c r="Z59" s="104"/>
      <c r="AA59" s="104"/>
      <c r="AB59" s="1592"/>
      <c r="AC59" s="1593"/>
      <c r="AD59" s="1593"/>
      <c r="AE59" s="1593"/>
      <c r="AF59" s="1593"/>
      <c r="AG59" s="1593"/>
      <c r="AH59" s="1593"/>
      <c r="AI59" s="1593"/>
      <c r="AJ59" s="1593"/>
      <c r="AK59" s="1593"/>
      <c r="AL59" s="1594"/>
      <c r="AM59" s="71"/>
      <c r="AW59" s="68"/>
      <c r="AX59" s="68"/>
      <c r="BB59" s="69"/>
      <c r="BC59" s="1431"/>
      <c r="BD59" s="1432"/>
      <c r="BE59" s="1432"/>
      <c r="BF59" s="1432"/>
      <c r="BG59" s="1432"/>
      <c r="BH59" s="1433"/>
      <c r="BI59" s="68"/>
      <c r="BM59" s="69"/>
      <c r="BP59" s="68"/>
      <c r="BT59" s="69"/>
      <c r="BU59" s="1431"/>
      <c r="BV59" s="1432"/>
      <c r="BW59" s="1432"/>
      <c r="BX59" s="1432"/>
      <c r="BY59" s="1432"/>
      <c r="BZ59" s="1433"/>
      <c r="CA59" s="68"/>
      <c r="CE59" s="69"/>
      <c r="CF59" s="69"/>
    </row>
    <row r="60" spans="1:84" ht="3.75" customHeight="1" x14ac:dyDescent="0.2">
      <c r="A60" s="70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71"/>
      <c r="U60" s="70"/>
      <c r="V60" s="1484" t="s">
        <v>1982</v>
      </c>
      <c r="W60" s="1484"/>
      <c r="X60" s="1484"/>
      <c r="Y60" s="1484"/>
      <c r="Z60" s="1484"/>
      <c r="AA60" s="1484"/>
      <c r="AB60" s="1592"/>
      <c r="AC60" s="1593"/>
      <c r="AD60" s="1593"/>
      <c r="AE60" s="1593"/>
      <c r="AF60" s="1593"/>
      <c r="AG60" s="1593"/>
      <c r="AH60" s="1593"/>
      <c r="AI60" s="1593"/>
      <c r="AJ60" s="1593"/>
      <c r="AK60" s="1593"/>
      <c r="AL60" s="1594"/>
      <c r="AM60" s="71"/>
      <c r="AW60" s="68"/>
      <c r="AX60" s="1411" t="s">
        <v>2073</v>
      </c>
      <c r="AY60" s="1412"/>
      <c r="AZ60" s="1412"/>
      <c r="BA60" s="1412"/>
      <c r="BB60" s="1413"/>
      <c r="BC60" s="1431"/>
      <c r="BD60" s="1432"/>
      <c r="BE60" s="1432"/>
      <c r="BF60" s="1432"/>
      <c r="BG60" s="1432"/>
      <c r="BH60" s="1433"/>
      <c r="BI60" s="2191" t="s">
        <v>2074</v>
      </c>
      <c r="BJ60" s="2192"/>
      <c r="BK60" s="2192"/>
      <c r="BL60" s="2192"/>
      <c r="BM60" s="2193"/>
      <c r="BP60" s="1411" t="s">
        <v>2073</v>
      </c>
      <c r="BQ60" s="1412"/>
      <c r="BR60" s="1412"/>
      <c r="BS60" s="1412"/>
      <c r="BT60" s="1413"/>
      <c r="BU60" s="1431"/>
      <c r="BV60" s="1432"/>
      <c r="BW60" s="1432"/>
      <c r="BX60" s="1432"/>
      <c r="BY60" s="1432"/>
      <c r="BZ60" s="1433"/>
      <c r="CA60" s="2191" t="s">
        <v>2074</v>
      </c>
      <c r="CB60" s="2192"/>
      <c r="CC60" s="2192"/>
      <c r="CD60" s="2192"/>
      <c r="CE60" s="2193"/>
      <c r="CF60" s="69"/>
    </row>
    <row r="61" spans="1:84" ht="4.5" customHeight="1" x14ac:dyDescent="0.2">
      <c r="A61" s="70"/>
      <c r="B61" s="1143" t="s">
        <v>2255</v>
      </c>
      <c r="C61" s="1144"/>
      <c r="D61" s="1144"/>
      <c r="E61" s="1144"/>
      <c r="F61" s="1144"/>
      <c r="G61" s="1144"/>
      <c r="H61" s="1145"/>
      <c r="I61" s="1143" t="s">
        <v>2273</v>
      </c>
      <c r="J61" s="1144"/>
      <c r="K61" s="1144"/>
      <c r="L61" s="1145"/>
      <c r="M61" s="1152" t="s">
        <v>2274</v>
      </c>
      <c r="N61" s="2266"/>
      <c r="O61" s="2266"/>
      <c r="P61" s="2267"/>
      <c r="Q61" s="1152" t="s">
        <v>2275</v>
      </c>
      <c r="R61" s="2266"/>
      <c r="S61" s="2267"/>
      <c r="T61" s="71"/>
      <c r="U61" s="70"/>
      <c r="V61" s="1484"/>
      <c r="W61" s="1484"/>
      <c r="X61" s="1484"/>
      <c r="Y61" s="1484"/>
      <c r="Z61" s="1484"/>
      <c r="AA61" s="1484"/>
      <c r="AB61" s="1595"/>
      <c r="AC61" s="1596"/>
      <c r="AD61" s="1596"/>
      <c r="AE61" s="1596"/>
      <c r="AF61" s="1596"/>
      <c r="AG61" s="1596"/>
      <c r="AH61" s="1596"/>
      <c r="AI61" s="1596"/>
      <c r="AJ61" s="1596"/>
      <c r="AK61" s="1596"/>
      <c r="AL61" s="1597"/>
      <c r="AM61" s="71"/>
      <c r="AW61" s="68"/>
      <c r="AX61" s="1414"/>
      <c r="AY61" s="1412"/>
      <c r="AZ61" s="1412"/>
      <c r="BA61" s="1412"/>
      <c r="BB61" s="1413"/>
      <c r="BC61" s="1411" t="s">
        <v>2075</v>
      </c>
      <c r="BD61" s="1412"/>
      <c r="BE61" s="1412"/>
      <c r="BF61" s="1412"/>
      <c r="BG61" s="1412"/>
      <c r="BH61" s="1413"/>
      <c r="BI61" s="2194"/>
      <c r="BJ61" s="2192"/>
      <c r="BK61" s="2192"/>
      <c r="BL61" s="2192"/>
      <c r="BM61" s="2193"/>
      <c r="BP61" s="1414"/>
      <c r="BQ61" s="1412"/>
      <c r="BR61" s="1412"/>
      <c r="BS61" s="1412"/>
      <c r="BT61" s="1413"/>
      <c r="BU61" s="1411" t="s">
        <v>2075</v>
      </c>
      <c r="BV61" s="1412"/>
      <c r="BW61" s="1412"/>
      <c r="BX61" s="1412"/>
      <c r="BY61" s="1412"/>
      <c r="BZ61" s="1413"/>
      <c r="CA61" s="2194"/>
      <c r="CB61" s="2192"/>
      <c r="CC61" s="2192"/>
      <c r="CD61" s="2192"/>
      <c r="CE61" s="2193"/>
      <c r="CF61" s="69"/>
    </row>
    <row r="62" spans="1:84" ht="4.5" customHeight="1" x14ac:dyDescent="0.2">
      <c r="A62" s="70"/>
      <c r="B62" s="1146"/>
      <c r="C62" s="1147"/>
      <c r="D62" s="1147"/>
      <c r="E62" s="1147"/>
      <c r="F62" s="1147"/>
      <c r="G62" s="1147"/>
      <c r="H62" s="1148"/>
      <c r="I62" s="1146"/>
      <c r="J62" s="1147"/>
      <c r="K62" s="1147"/>
      <c r="L62" s="1148"/>
      <c r="M62" s="2268"/>
      <c r="N62" s="2269"/>
      <c r="O62" s="2269"/>
      <c r="P62" s="2270"/>
      <c r="Q62" s="2268"/>
      <c r="R62" s="2269"/>
      <c r="S62" s="2270"/>
      <c r="T62" s="71"/>
      <c r="U62" s="70"/>
      <c r="V62" s="1484" t="s">
        <v>2253</v>
      </c>
      <c r="W62" s="1484"/>
      <c r="X62" s="1484"/>
      <c r="Y62" s="1484"/>
      <c r="Z62" s="1484"/>
      <c r="AA62" s="1484"/>
      <c r="AB62" s="1613" t="str">
        <f>CONCATENATE(INDEX('LŠZ H'!A$2:AI$999,U39,11),"                                                                                                ",INDEX('LŠZ H'!A$2:AI$999,U39,24),"",INDEX('LŠZ H'!A$2:AI$999,U39,25),"                                                           ",INDEX('LŠZ H'!A$2:AI$999,U39,12))</f>
        <v>Ľubomír BALEJ                                                                                                3200                                                           43871</v>
      </c>
      <c r="AC62" s="1614"/>
      <c r="AD62" s="1614"/>
      <c r="AE62" s="1614"/>
      <c r="AF62" s="1614"/>
      <c r="AG62" s="1614"/>
      <c r="AH62" s="1614"/>
      <c r="AI62" s="1614"/>
      <c r="AJ62" s="1614"/>
      <c r="AK62" s="1614"/>
      <c r="AL62" s="1615"/>
      <c r="AM62" s="71"/>
      <c r="AW62" s="68"/>
      <c r="AX62" s="1415"/>
      <c r="AY62" s="1416"/>
      <c r="AZ62" s="1416"/>
      <c r="BA62" s="1416"/>
      <c r="BB62" s="1417"/>
      <c r="BC62" s="1415"/>
      <c r="BD62" s="1416"/>
      <c r="BE62" s="1416"/>
      <c r="BF62" s="1416"/>
      <c r="BG62" s="1416"/>
      <c r="BH62" s="1417"/>
      <c r="BI62" s="2195"/>
      <c r="BJ62" s="2196"/>
      <c r="BK62" s="2196"/>
      <c r="BL62" s="2196"/>
      <c r="BM62" s="2197"/>
      <c r="BP62" s="1415"/>
      <c r="BQ62" s="1416"/>
      <c r="BR62" s="1416"/>
      <c r="BS62" s="1416"/>
      <c r="BT62" s="1417"/>
      <c r="BU62" s="1415"/>
      <c r="BV62" s="1416"/>
      <c r="BW62" s="1416"/>
      <c r="BX62" s="1416"/>
      <c r="BY62" s="1416"/>
      <c r="BZ62" s="1417"/>
      <c r="CA62" s="2195"/>
      <c r="CB62" s="2196"/>
      <c r="CC62" s="2196"/>
      <c r="CD62" s="2196"/>
      <c r="CE62" s="2197"/>
      <c r="CF62" s="69"/>
    </row>
    <row r="63" spans="1:84" ht="3.75" customHeight="1" x14ac:dyDescent="0.2">
      <c r="A63" s="70"/>
      <c r="B63" s="1149"/>
      <c r="C63" s="1150"/>
      <c r="D63" s="1150"/>
      <c r="E63" s="1150"/>
      <c r="F63" s="1150"/>
      <c r="G63" s="1150"/>
      <c r="H63" s="1151"/>
      <c r="I63" s="1149"/>
      <c r="J63" s="1150"/>
      <c r="K63" s="1150"/>
      <c r="L63" s="1151"/>
      <c r="M63" s="2271"/>
      <c r="N63" s="2272"/>
      <c r="O63" s="2272"/>
      <c r="P63" s="2273"/>
      <c r="Q63" s="2271"/>
      <c r="R63" s="2272"/>
      <c r="S63" s="2273"/>
      <c r="T63" s="71"/>
      <c r="U63" s="70"/>
      <c r="V63" s="1484"/>
      <c r="W63" s="1484"/>
      <c r="X63" s="1484"/>
      <c r="Y63" s="1484"/>
      <c r="Z63" s="1484"/>
      <c r="AA63" s="1484"/>
      <c r="AB63" s="1616"/>
      <c r="AC63" s="1617"/>
      <c r="AD63" s="1617"/>
      <c r="AE63" s="1617"/>
      <c r="AF63" s="1617"/>
      <c r="AG63" s="1617"/>
      <c r="AH63" s="1617"/>
      <c r="AI63" s="1617"/>
      <c r="AJ63" s="1617"/>
      <c r="AK63" s="1617"/>
      <c r="AL63" s="1618"/>
      <c r="AM63" s="71"/>
      <c r="AW63" s="68"/>
      <c r="AX63" s="61"/>
      <c r="AY63" s="62"/>
      <c r="AZ63" s="62"/>
      <c r="BA63" s="62"/>
      <c r="BB63" s="63"/>
      <c r="BC63" s="61"/>
      <c r="BD63" s="62"/>
      <c r="BE63" s="62"/>
      <c r="BF63" s="62"/>
      <c r="BG63" s="62"/>
      <c r="BH63" s="63"/>
      <c r="BI63" s="61"/>
      <c r="BJ63" s="62"/>
      <c r="BK63" s="62"/>
      <c r="BL63" s="62"/>
      <c r="BM63" s="63"/>
      <c r="BP63" s="61"/>
      <c r="BQ63" s="62"/>
      <c r="BR63" s="62"/>
      <c r="BS63" s="62"/>
      <c r="BT63" s="63"/>
      <c r="BU63" s="61"/>
      <c r="BV63" s="62"/>
      <c r="BW63" s="62"/>
      <c r="BX63" s="62"/>
      <c r="BY63" s="62"/>
      <c r="BZ63" s="63"/>
      <c r="CA63" s="61"/>
      <c r="CB63" s="62"/>
      <c r="CC63" s="62"/>
      <c r="CD63" s="62"/>
      <c r="CE63" s="63"/>
      <c r="CF63" s="69"/>
    </row>
    <row r="64" spans="1:84" ht="3.75" customHeight="1" x14ac:dyDescent="0.2">
      <c r="A64" s="70"/>
      <c r="B64" s="1604" t="s">
        <v>626</v>
      </c>
      <c r="C64" s="2240"/>
      <c r="D64" s="2240"/>
      <c r="E64" s="2240"/>
      <c r="F64" s="2240"/>
      <c r="G64" s="2240"/>
      <c r="H64" s="2241"/>
      <c r="I64" s="2248">
        <f>INDEX('LŠZ H'!A$2:AI$999,U39,29)</f>
        <v>472.5</v>
      </c>
      <c r="J64" s="2249"/>
      <c r="K64" s="2249"/>
      <c r="L64" s="2250"/>
      <c r="M64" s="1231">
        <f>INDEX('LŠZ H'!A$2:AI$999,U39,31)</f>
        <v>62</v>
      </c>
      <c r="N64" s="1232"/>
      <c r="O64" s="1232"/>
      <c r="P64" s="1233"/>
      <c r="Q64" s="1231">
        <f>INDEX('LŠZ H'!A$2:AI$999,U39,33)</f>
        <v>157</v>
      </c>
      <c r="R64" s="1232"/>
      <c r="S64" s="1233"/>
      <c r="T64" s="71"/>
      <c r="U64" s="70"/>
      <c r="V64" s="1484" t="s">
        <v>2254</v>
      </c>
      <c r="W64" s="1484"/>
      <c r="X64" s="1484"/>
      <c r="Y64" s="1484"/>
      <c r="Z64" s="1484"/>
      <c r="AA64" s="1484"/>
      <c r="AB64" s="1616"/>
      <c r="AC64" s="1617"/>
      <c r="AD64" s="1617"/>
      <c r="AE64" s="1617"/>
      <c r="AF64" s="1617"/>
      <c r="AG64" s="1617"/>
      <c r="AH64" s="1617"/>
      <c r="AI64" s="1617"/>
      <c r="AJ64" s="1617"/>
      <c r="AK64" s="1617"/>
      <c r="AL64" s="1618"/>
      <c r="AM64" s="71"/>
      <c r="AW64" s="68"/>
      <c r="AX64" s="68"/>
      <c r="BB64" s="69"/>
      <c r="BC64" s="68"/>
      <c r="BH64" s="69"/>
      <c r="BI64" s="68"/>
      <c r="BM64" s="69"/>
      <c r="BP64" s="68"/>
      <c r="BT64" s="69"/>
      <c r="BU64" s="68"/>
      <c r="BZ64" s="69"/>
      <c r="CA64" s="68"/>
      <c r="CE64" s="69"/>
      <c r="CF64" s="69"/>
    </row>
    <row r="65" spans="1:84" ht="3.75" customHeight="1" x14ac:dyDescent="0.2">
      <c r="A65" s="70"/>
      <c r="B65" s="2242"/>
      <c r="C65" s="2243"/>
      <c r="D65" s="2243"/>
      <c r="E65" s="2243"/>
      <c r="F65" s="2243"/>
      <c r="G65" s="2243"/>
      <c r="H65" s="2244"/>
      <c r="I65" s="2251"/>
      <c r="J65" s="2252"/>
      <c r="K65" s="2252"/>
      <c r="L65" s="2253"/>
      <c r="M65" s="1234"/>
      <c r="N65" s="1235"/>
      <c r="O65" s="1235"/>
      <c r="P65" s="1236"/>
      <c r="Q65" s="1234"/>
      <c r="R65" s="1235"/>
      <c r="S65" s="1236"/>
      <c r="T65" s="71"/>
      <c r="U65" s="70"/>
      <c r="V65" s="1484"/>
      <c r="W65" s="1484"/>
      <c r="X65" s="1484"/>
      <c r="Y65" s="1484"/>
      <c r="Z65" s="1484"/>
      <c r="AA65" s="1484"/>
      <c r="AB65" s="1616"/>
      <c r="AC65" s="1617"/>
      <c r="AD65" s="1617"/>
      <c r="AE65" s="1617"/>
      <c r="AF65" s="1617"/>
      <c r="AG65" s="1617"/>
      <c r="AH65" s="1617"/>
      <c r="AI65" s="1617"/>
      <c r="AJ65" s="1617"/>
      <c r="AK65" s="1617"/>
      <c r="AL65" s="1618"/>
      <c r="AM65" s="71"/>
      <c r="AW65" s="68"/>
      <c r="AX65" s="68"/>
      <c r="BB65" s="69"/>
      <c r="BC65" s="68"/>
      <c r="BH65" s="69"/>
      <c r="BI65" s="68"/>
      <c r="BM65" s="69"/>
      <c r="BP65" s="68"/>
      <c r="BT65" s="69"/>
      <c r="BU65" s="68"/>
      <c r="BZ65" s="69"/>
      <c r="CA65" s="68"/>
      <c r="CE65" s="69"/>
      <c r="CF65" s="69"/>
    </row>
    <row r="66" spans="1:84" ht="3.75" customHeight="1" x14ac:dyDescent="0.2">
      <c r="A66" s="70"/>
      <c r="B66" s="2245"/>
      <c r="C66" s="2246"/>
      <c r="D66" s="2246"/>
      <c r="E66" s="2246"/>
      <c r="F66" s="2246"/>
      <c r="G66" s="2246"/>
      <c r="H66" s="2247"/>
      <c r="I66" s="2254"/>
      <c r="J66" s="2255"/>
      <c r="K66" s="2255"/>
      <c r="L66" s="2256"/>
      <c r="M66" s="1237"/>
      <c r="N66" s="1238"/>
      <c r="O66" s="1238"/>
      <c r="P66" s="1239"/>
      <c r="Q66" s="1237"/>
      <c r="R66" s="1238"/>
      <c r="S66" s="1239"/>
      <c r="T66" s="71"/>
      <c r="U66" s="70"/>
      <c r="V66" s="73"/>
      <c r="W66" s="73"/>
      <c r="X66" s="73"/>
      <c r="Y66" s="73"/>
      <c r="Z66" s="73"/>
      <c r="AA66" s="73"/>
      <c r="AB66" s="1616"/>
      <c r="AC66" s="1617"/>
      <c r="AD66" s="1617"/>
      <c r="AE66" s="1617"/>
      <c r="AF66" s="1617"/>
      <c r="AG66" s="1617"/>
      <c r="AH66" s="1617"/>
      <c r="AI66" s="1617"/>
      <c r="AJ66" s="1617"/>
      <c r="AK66" s="1617"/>
      <c r="AL66" s="1618"/>
      <c r="AM66" s="71"/>
      <c r="AW66" s="68"/>
      <c r="AX66" s="68"/>
      <c r="BB66" s="69"/>
      <c r="BC66" s="68"/>
      <c r="BH66" s="69"/>
      <c r="BI66" s="68"/>
      <c r="BM66" s="69"/>
      <c r="BP66" s="68"/>
      <c r="BT66" s="69"/>
      <c r="BU66" s="68"/>
      <c r="BZ66" s="69"/>
      <c r="CA66" s="68"/>
      <c r="CE66" s="69"/>
      <c r="CF66" s="69"/>
    </row>
    <row r="67" spans="1:84" ht="3.75" customHeight="1" x14ac:dyDescent="0.2">
      <c r="A67" s="70"/>
      <c r="B67" s="1094" t="s">
        <v>2126</v>
      </c>
      <c r="C67" s="1095"/>
      <c r="D67" s="1095"/>
      <c r="E67" s="1095"/>
      <c r="F67" s="1095"/>
      <c r="G67" s="1095"/>
      <c r="H67" s="1096"/>
      <c r="I67" s="1214" t="s">
        <v>2276</v>
      </c>
      <c r="J67" s="1189"/>
      <c r="K67" s="1189"/>
      <c r="L67" s="1190"/>
      <c r="M67" s="1214" t="s">
        <v>99</v>
      </c>
      <c r="N67" s="1189"/>
      <c r="O67" s="1189"/>
      <c r="P67" s="1190"/>
      <c r="Q67" s="1214" t="s">
        <v>100</v>
      </c>
      <c r="R67" s="1189"/>
      <c r="S67" s="1190"/>
      <c r="T67" s="71"/>
      <c r="U67" s="70"/>
      <c r="V67" s="1484" t="s">
        <v>2256</v>
      </c>
      <c r="W67" s="1484"/>
      <c r="X67" s="1484"/>
      <c r="Y67" s="1484"/>
      <c r="Z67" s="1484"/>
      <c r="AA67" s="1484"/>
      <c r="AB67" s="1616"/>
      <c r="AC67" s="1617"/>
      <c r="AD67" s="1617"/>
      <c r="AE67" s="1617"/>
      <c r="AF67" s="1617"/>
      <c r="AG67" s="1617"/>
      <c r="AH67" s="1617"/>
      <c r="AI67" s="1617"/>
      <c r="AJ67" s="1617"/>
      <c r="AK67" s="1617"/>
      <c r="AL67" s="1618"/>
      <c r="AM67" s="71"/>
      <c r="AW67" s="68"/>
      <c r="AX67" s="68"/>
      <c r="BB67" s="69"/>
      <c r="BC67" s="68"/>
      <c r="BH67" s="69"/>
      <c r="BI67" s="68"/>
      <c r="BM67" s="69"/>
      <c r="BP67" s="68"/>
      <c r="BT67" s="69"/>
      <c r="BU67" s="68"/>
      <c r="BZ67" s="69"/>
      <c r="CA67" s="68"/>
      <c r="CE67" s="69"/>
      <c r="CF67" s="69"/>
    </row>
    <row r="68" spans="1:84" ht="3.75" customHeight="1" x14ac:dyDescent="0.2">
      <c r="A68" s="70"/>
      <c r="B68" s="1097"/>
      <c r="C68" s="1098"/>
      <c r="D68" s="1098"/>
      <c r="E68" s="1098"/>
      <c r="F68" s="1098"/>
      <c r="G68" s="1098"/>
      <c r="H68" s="1099"/>
      <c r="I68" s="1191"/>
      <c r="J68" s="1192"/>
      <c r="K68" s="1192"/>
      <c r="L68" s="1193"/>
      <c r="M68" s="1191"/>
      <c r="N68" s="1192"/>
      <c r="O68" s="1192"/>
      <c r="P68" s="1193"/>
      <c r="Q68" s="1191"/>
      <c r="R68" s="1192"/>
      <c r="S68" s="1193"/>
      <c r="T68" s="71"/>
      <c r="U68" s="70"/>
      <c r="V68" s="1484"/>
      <c r="W68" s="1484"/>
      <c r="X68" s="1484"/>
      <c r="Y68" s="1484"/>
      <c r="Z68" s="1484"/>
      <c r="AA68" s="1484"/>
      <c r="AB68" s="1616"/>
      <c r="AC68" s="1617"/>
      <c r="AD68" s="1617"/>
      <c r="AE68" s="1617"/>
      <c r="AF68" s="1617"/>
      <c r="AG68" s="1617"/>
      <c r="AH68" s="1617"/>
      <c r="AI68" s="1617"/>
      <c r="AJ68" s="1617"/>
      <c r="AK68" s="1617"/>
      <c r="AL68" s="1618"/>
      <c r="AM68" s="71"/>
      <c r="AW68" s="68"/>
      <c r="AX68" s="68"/>
      <c r="BB68" s="69"/>
      <c r="BC68" s="68"/>
      <c r="BH68" s="69"/>
      <c r="BI68" s="68"/>
      <c r="BM68" s="69"/>
      <c r="BP68" s="68"/>
      <c r="BT68" s="69"/>
      <c r="BU68" s="68"/>
      <c r="BZ68" s="69"/>
      <c r="CA68" s="68"/>
      <c r="CE68" s="69"/>
      <c r="CF68" s="69"/>
    </row>
    <row r="69" spans="1:84" ht="3.75" customHeight="1" x14ac:dyDescent="0.2">
      <c r="A69" s="70"/>
      <c r="B69" s="1100"/>
      <c r="C69" s="1101"/>
      <c r="D69" s="1101"/>
      <c r="E69" s="1101"/>
      <c r="F69" s="1101"/>
      <c r="G69" s="1101"/>
      <c r="H69" s="1102"/>
      <c r="I69" s="1194"/>
      <c r="J69" s="1195"/>
      <c r="K69" s="1195"/>
      <c r="L69" s="1196"/>
      <c r="M69" s="1194"/>
      <c r="N69" s="1195"/>
      <c r="O69" s="1195"/>
      <c r="P69" s="1196"/>
      <c r="Q69" s="1194"/>
      <c r="R69" s="1195"/>
      <c r="S69" s="1196"/>
      <c r="T69" s="71"/>
      <c r="U69" s="70"/>
      <c r="V69" s="1484" t="s">
        <v>2257</v>
      </c>
      <c r="W69" s="1484"/>
      <c r="X69" s="1484"/>
      <c r="Y69" s="1484"/>
      <c r="Z69" s="1484"/>
      <c r="AA69" s="1484"/>
      <c r="AB69" s="1616"/>
      <c r="AC69" s="1617"/>
      <c r="AD69" s="1617"/>
      <c r="AE69" s="1617"/>
      <c r="AF69" s="1617"/>
      <c r="AG69" s="1617"/>
      <c r="AH69" s="1617"/>
      <c r="AI69" s="1617"/>
      <c r="AJ69" s="1617"/>
      <c r="AK69" s="1617"/>
      <c r="AL69" s="1618"/>
      <c r="AM69" s="71"/>
      <c r="AW69" s="68"/>
      <c r="AX69" s="68"/>
      <c r="BB69" s="69"/>
      <c r="BC69" s="68"/>
      <c r="BH69" s="69"/>
      <c r="BI69" s="68"/>
      <c r="BM69" s="69"/>
      <c r="BP69" s="68"/>
      <c r="BT69" s="69"/>
      <c r="BU69" s="68"/>
      <c r="BZ69" s="69"/>
      <c r="CA69" s="68"/>
      <c r="CE69" s="69"/>
      <c r="CF69" s="69"/>
    </row>
    <row r="70" spans="1:84" ht="4.5" customHeight="1" x14ac:dyDescent="0.2">
      <c r="A70" s="70"/>
      <c r="B70" s="1514" t="s">
        <v>1273</v>
      </c>
      <c r="C70" s="2214"/>
      <c r="D70" s="2214"/>
      <c r="E70" s="2214"/>
      <c r="F70" s="2214"/>
      <c r="G70" s="2214"/>
      <c r="H70" s="2215"/>
      <c r="I70" s="1085">
        <f>INDEX('LŠZ H'!A$2:AI$999,U39,35)</f>
        <v>0</v>
      </c>
      <c r="J70" s="1086"/>
      <c r="K70" s="1086"/>
      <c r="L70" s="1087"/>
      <c r="M70" s="1085" t="e">
        <f>INDEX('LŠZ H'!A$2:AI$999,U39,36)</f>
        <v>#REF!</v>
      </c>
      <c r="N70" s="1086"/>
      <c r="O70" s="1086"/>
      <c r="P70" s="1087"/>
      <c r="Q70" s="1085" t="e">
        <f>INDEX('LŠZ H'!A$2:AI$999,U39,37)</f>
        <v>#REF!</v>
      </c>
      <c r="R70" s="1086"/>
      <c r="S70" s="1087"/>
      <c r="T70" s="71"/>
      <c r="U70" s="70"/>
      <c r="V70" s="1484"/>
      <c r="W70" s="1484"/>
      <c r="X70" s="1484"/>
      <c r="Y70" s="1484"/>
      <c r="Z70" s="1484"/>
      <c r="AA70" s="1484"/>
      <c r="AB70" s="1616"/>
      <c r="AC70" s="1617"/>
      <c r="AD70" s="1617"/>
      <c r="AE70" s="1617"/>
      <c r="AF70" s="1617"/>
      <c r="AG70" s="1617"/>
      <c r="AH70" s="1617"/>
      <c r="AI70" s="1617"/>
      <c r="AJ70" s="1617"/>
      <c r="AK70" s="1617"/>
      <c r="AL70" s="1618"/>
      <c r="AM70" s="71"/>
      <c r="AW70" s="68"/>
      <c r="AX70" s="68"/>
      <c r="BB70" s="69"/>
      <c r="BC70" s="68"/>
      <c r="BH70" s="69"/>
      <c r="BI70" s="68"/>
      <c r="BM70" s="69"/>
      <c r="BP70" s="68"/>
      <c r="BT70" s="69"/>
      <c r="BU70" s="68"/>
      <c r="BZ70" s="69"/>
      <c r="CA70" s="68"/>
      <c r="CE70" s="69"/>
      <c r="CF70" s="69"/>
    </row>
    <row r="71" spans="1:84" ht="3" customHeight="1" x14ac:dyDescent="0.2">
      <c r="A71" s="70"/>
      <c r="B71" s="2216"/>
      <c r="C71" s="2217"/>
      <c r="D71" s="2217"/>
      <c r="E71" s="2217"/>
      <c r="F71" s="2217"/>
      <c r="G71" s="2217"/>
      <c r="H71" s="2218"/>
      <c r="I71" s="1088"/>
      <c r="J71" s="1089"/>
      <c r="K71" s="1089"/>
      <c r="L71" s="1090"/>
      <c r="M71" s="1088"/>
      <c r="N71" s="1089"/>
      <c r="O71" s="1089"/>
      <c r="P71" s="1090"/>
      <c r="Q71" s="1088"/>
      <c r="R71" s="1089"/>
      <c r="S71" s="1090"/>
      <c r="T71" s="71"/>
      <c r="U71" s="70"/>
      <c r="V71" s="83"/>
      <c r="W71" s="73"/>
      <c r="X71" s="73"/>
      <c r="Y71" s="73"/>
      <c r="Z71" s="73"/>
      <c r="AA71" s="73"/>
      <c r="AB71" s="1619"/>
      <c r="AC71" s="1620"/>
      <c r="AD71" s="1620"/>
      <c r="AE71" s="1620"/>
      <c r="AF71" s="1620"/>
      <c r="AG71" s="1620"/>
      <c r="AH71" s="1620"/>
      <c r="AI71" s="1620"/>
      <c r="AJ71" s="1620"/>
      <c r="AK71" s="1620"/>
      <c r="AL71" s="1621"/>
      <c r="AM71" s="71"/>
      <c r="AW71" s="68"/>
      <c r="AX71" s="68"/>
      <c r="BB71" s="69"/>
      <c r="BC71" s="68"/>
      <c r="BH71" s="69"/>
      <c r="BI71" s="68"/>
      <c r="BM71" s="69"/>
      <c r="BP71" s="68"/>
      <c r="BT71" s="69"/>
      <c r="BU71" s="68"/>
      <c r="BZ71" s="69"/>
      <c r="CA71" s="68"/>
      <c r="CE71" s="69"/>
      <c r="CF71" s="69"/>
    </row>
    <row r="72" spans="1:84" ht="4.5" customHeight="1" x14ac:dyDescent="0.2">
      <c r="A72" s="70"/>
      <c r="B72" s="2219"/>
      <c r="C72" s="2220"/>
      <c r="D72" s="2220"/>
      <c r="E72" s="2220"/>
      <c r="F72" s="2220"/>
      <c r="G72" s="2220"/>
      <c r="H72" s="2221"/>
      <c r="I72" s="1091"/>
      <c r="J72" s="1092"/>
      <c r="K72" s="1092"/>
      <c r="L72" s="1093"/>
      <c r="M72" s="1091"/>
      <c r="N72" s="1092"/>
      <c r="O72" s="1092"/>
      <c r="P72" s="1093"/>
      <c r="Q72" s="1091"/>
      <c r="R72" s="1092"/>
      <c r="S72" s="1093"/>
      <c r="T72" s="71"/>
      <c r="U72" s="70"/>
      <c r="V72" s="1484" t="s">
        <v>627</v>
      </c>
      <c r="W72" s="1484"/>
      <c r="X72" s="1484"/>
      <c r="Y72" s="1484"/>
      <c r="Z72" s="1484"/>
      <c r="AA72" s="1559"/>
      <c r="AB72" s="1560">
        <f>INDEX('LŠZ H'!A$2:AI$999,U39,13)</f>
        <v>44547</v>
      </c>
      <c r="AC72" s="1561"/>
      <c r="AD72" s="1561"/>
      <c r="AE72" s="1561"/>
      <c r="AF72" s="1561"/>
      <c r="AG72" s="1561"/>
      <c r="AH72" s="1561"/>
      <c r="AI72" s="1561"/>
      <c r="AJ72" s="1561"/>
      <c r="AK72" s="1561"/>
      <c r="AL72" s="1562"/>
      <c r="AM72" s="71"/>
      <c r="AW72" s="68"/>
      <c r="AX72" s="68"/>
      <c r="BB72" s="69"/>
      <c r="BC72" s="68"/>
      <c r="BH72" s="69"/>
      <c r="BI72" s="68"/>
      <c r="BM72" s="69"/>
      <c r="BP72" s="68"/>
      <c r="BT72" s="69"/>
      <c r="BU72" s="68"/>
      <c r="BZ72" s="69"/>
      <c r="CA72" s="68"/>
      <c r="CE72" s="69"/>
      <c r="CF72" s="69"/>
    </row>
    <row r="73" spans="1:84" ht="3.75" customHeight="1" x14ac:dyDescent="0.2">
      <c r="A73" s="70"/>
      <c r="B73" s="1495" t="s">
        <v>630</v>
      </c>
      <c r="C73" s="1496"/>
      <c r="D73" s="1496"/>
      <c r="E73" s="1497"/>
      <c r="F73" s="2327">
        <f>INDEX('LŠZ H'!A$2:AI$999,U39,18)</f>
        <v>43816</v>
      </c>
      <c r="G73" s="2328"/>
      <c r="H73" s="1214" t="s">
        <v>631</v>
      </c>
      <c r="I73" s="1190"/>
      <c r="J73" s="2333" t="str">
        <f>INDEX('LŠZ H'!A$2:AI$999,U39,7)</f>
        <v>A12071-12065/H018</v>
      </c>
      <c r="K73" s="2334"/>
      <c r="L73" s="2334"/>
      <c r="M73" s="2334"/>
      <c r="N73" s="2334"/>
      <c r="O73" s="2334"/>
      <c r="P73" s="2335"/>
      <c r="Q73" s="1188">
        <f>INDEX('LŠZ H'!A$2:AI$999,U39,15)</f>
        <v>43871</v>
      </c>
      <c r="R73" s="2206"/>
      <c r="S73" s="2207"/>
      <c r="T73" s="71"/>
      <c r="U73" s="70"/>
      <c r="V73" s="1484"/>
      <c r="W73" s="1484"/>
      <c r="X73" s="1484"/>
      <c r="Y73" s="1484"/>
      <c r="Z73" s="1484"/>
      <c r="AA73" s="1559"/>
      <c r="AB73" s="1563"/>
      <c r="AC73" s="1484"/>
      <c r="AD73" s="1484"/>
      <c r="AE73" s="1484"/>
      <c r="AF73" s="1484"/>
      <c r="AG73" s="1484"/>
      <c r="AH73" s="1484"/>
      <c r="AI73" s="1484"/>
      <c r="AJ73" s="1484"/>
      <c r="AK73" s="1484"/>
      <c r="AL73" s="1559"/>
      <c r="AM73" s="71"/>
      <c r="AW73" s="68"/>
      <c r="AX73" s="68"/>
      <c r="BB73" s="69"/>
      <c r="BC73" s="68"/>
      <c r="BH73" s="69"/>
      <c r="BI73" s="68"/>
      <c r="BM73" s="69"/>
      <c r="BP73" s="68"/>
      <c r="BT73" s="69"/>
      <c r="BU73" s="68"/>
      <c r="BZ73" s="69"/>
      <c r="CA73" s="68"/>
      <c r="CE73" s="69"/>
      <c r="CF73" s="69"/>
    </row>
    <row r="74" spans="1:84" ht="3.75" customHeight="1" x14ac:dyDescent="0.2">
      <c r="A74" s="70"/>
      <c r="B74" s="1498"/>
      <c r="C74" s="1499"/>
      <c r="D74" s="1499"/>
      <c r="E74" s="1500"/>
      <c r="F74" s="2329"/>
      <c r="G74" s="2330"/>
      <c r="H74" s="1191"/>
      <c r="I74" s="1193"/>
      <c r="J74" s="2336"/>
      <c r="K74" s="2337"/>
      <c r="L74" s="2337"/>
      <c r="M74" s="2337"/>
      <c r="N74" s="2337"/>
      <c r="O74" s="2337"/>
      <c r="P74" s="2338"/>
      <c r="Q74" s="2208"/>
      <c r="R74" s="2209"/>
      <c r="S74" s="2210"/>
      <c r="T74" s="71"/>
      <c r="U74" s="70"/>
      <c r="V74" s="1484" t="s">
        <v>628</v>
      </c>
      <c r="W74" s="1484"/>
      <c r="X74" s="1484"/>
      <c r="Y74" s="1484"/>
      <c r="Z74" s="1484"/>
      <c r="AA74" s="1484"/>
      <c r="AB74" s="1563"/>
      <c r="AC74" s="1484"/>
      <c r="AD74" s="1484"/>
      <c r="AE74" s="1484"/>
      <c r="AF74" s="1484"/>
      <c r="AG74" s="1484"/>
      <c r="AH74" s="1484"/>
      <c r="AI74" s="1484"/>
      <c r="AJ74" s="1484"/>
      <c r="AK74" s="1484"/>
      <c r="AL74" s="1559"/>
      <c r="AM74" s="71"/>
      <c r="AW74" s="68"/>
      <c r="AX74" s="80"/>
      <c r="AY74" s="103"/>
      <c r="AZ74" s="103"/>
      <c r="BA74" s="103"/>
      <c r="BB74" s="81"/>
      <c r="BC74" s="80"/>
      <c r="BD74" s="103"/>
      <c r="BE74" s="103"/>
      <c r="BF74" s="103"/>
      <c r="BG74" s="103"/>
      <c r="BH74" s="81"/>
      <c r="BI74" s="80"/>
      <c r="BJ74" s="103"/>
      <c r="BK74" s="103"/>
      <c r="BL74" s="103"/>
      <c r="BM74" s="81"/>
      <c r="BP74" s="80"/>
      <c r="BQ74" s="103"/>
      <c r="BR74" s="103"/>
      <c r="BS74" s="103"/>
      <c r="BT74" s="81"/>
      <c r="BU74" s="80"/>
      <c r="BV74" s="103"/>
      <c r="BW74" s="103"/>
      <c r="BX74" s="103"/>
      <c r="BY74" s="103"/>
      <c r="BZ74" s="81"/>
      <c r="CA74" s="80"/>
      <c r="CB74" s="103"/>
      <c r="CC74" s="103"/>
      <c r="CD74" s="103"/>
      <c r="CE74" s="81"/>
      <c r="CF74" s="69"/>
    </row>
    <row r="75" spans="1:84" ht="4.5" customHeight="1" x14ac:dyDescent="0.2">
      <c r="A75" s="70"/>
      <c r="B75" s="1501"/>
      <c r="C75" s="1502"/>
      <c r="D75" s="1502"/>
      <c r="E75" s="1503"/>
      <c r="F75" s="2331"/>
      <c r="G75" s="2332"/>
      <c r="H75" s="1194"/>
      <c r="I75" s="1196"/>
      <c r="J75" s="2339"/>
      <c r="K75" s="2340"/>
      <c r="L75" s="2340"/>
      <c r="M75" s="2340"/>
      <c r="N75" s="2340"/>
      <c r="O75" s="2340"/>
      <c r="P75" s="2341"/>
      <c r="Q75" s="2211"/>
      <c r="R75" s="2212"/>
      <c r="S75" s="2213"/>
      <c r="T75" s="71"/>
      <c r="U75" s="70"/>
      <c r="V75" s="1484"/>
      <c r="W75" s="1484"/>
      <c r="X75" s="1484"/>
      <c r="Y75" s="1484"/>
      <c r="Z75" s="1484"/>
      <c r="AA75" s="1484"/>
      <c r="AB75" s="1564"/>
      <c r="AC75" s="1565"/>
      <c r="AD75" s="1565"/>
      <c r="AE75" s="1565"/>
      <c r="AF75" s="1565"/>
      <c r="AG75" s="1565"/>
      <c r="AH75" s="1565"/>
      <c r="AI75" s="1565"/>
      <c r="AJ75" s="1565"/>
      <c r="AK75" s="1565"/>
      <c r="AL75" s="1566"/>
      <c r="AM75" s="71"/>
      <c r="AW75" s="68"/>
      <c r="CF75" s="69"/>
    </row>
    <row r="76" spans="1:84" ht="3" customHeight="1" x14ac:dyDescent="0.2">
      <c r="A76" s="84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6"/>
      <c r="U76" s="84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6"/>
      <c r="AW76" s="80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81"/>
    </row>
    <row r="77" spans="1:84" ht="4.5" customHeight="1" x14ac:dyDescent="0.2">
      <c r="A77" s="64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6"/>
      <c r="U77" s="61">
        <v>22</v>
      </c>
      <c r="V77" s="62"/>
      <c r="W77" s="62"/>
      <c r="X77" s="62"/>
      <c r="Y77" s="62"/>
      <c r="Z77" s="2309" t="s">
        <v>363</v>
      </c>
      <c r="AA77" s="2373"/>
      <c r="AB77" s="2373"/>
      <c r="AC77" s="2373"/>
      <c r="AD77" s="2373"/>
      <c r="AE77" s="2373"/>
      <c r="AF77" s="2373"/>
      <c r="AG77" s="2373"/>
      <c r="AH77" s="2373"/>
      <c r="AI77" s="2373"/>
      <c r="AJ77" s="2373"/>
      <c r="AK77" s="2373"/>
      <c r="AL77" s="2373"/>
      <c r="AM77" s="2374"/>
      <c r="AW77" s="61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3"/>
    </row>
    <row r="78" spans="1:84" ht="3.75" customHeight="1" x14ac:dyDescent="0.2">
      <c r="A78" s="70"/>
      <c r="B78" s="1513" t="s">
        <v>2098</v>
      </c>
      <c r="C78" s="1513"/>
      <c r="D78" s="1513"/>
      <c r="E78" s="1513"/>
      <c r="F78" s="1513"/>
      <c r="G78" s="1513"/>
      <c r="H78" s="1513"/>
      <c r="I78" s="1513"/>
      <c r="J78" s="1513"/>
      <c r="K78" s="1513"/>
      <c r="L78" s="1513"/>
      <c r="M78" s="1513"/>
      <c r="N78" s="1513"/>
      <c r="O78" s="1513"/>
      <c r="P78" s="1513"/>
      <c r="Q78" s="1513"/>
      <c r="R78" s="1513"/>
      <c r="S78" s="1513"/>
      <c r="T78" s="71"/>
      <c r="U78" s="68"/>
      <c r="Z78" s="2375"/>
      <c r="AA78" s="2375"/>
      <c r="AB78" s="2375"/>
      <c r="AC78" s="2375"/>
      <c r="AD78" s="2375"/>
      <c r="AE78" s="2375"/>
      <c r="AF78" s="2375"/>
      <c r="AG78" s="2375"/>
      <c r="AH78" s="2375"/>
      <c r="AI78" s="2375"/>
      <c r="AJ78" s="2375"/>
      <c r="AK78" s="2375"/>
      <c r="AL78" s="2375"/>
      <c r="AM78" s="2376"/>
      <c r="AW78" s="68"/>
      <c r="AX78" s="61"/>
      <c r="AY78" s="62"/>
      <c r="AZ78" s="62"/>
      <c r="BA78" s="62"/>
      <c r="BB78" s="63"/>
      <c r="BC78" s="1428" t="s">
        <v>5592</v>
      </c>
      <c r="BD78" s="1429"/>
      <c r="BE78" s="1429"/>
      <c r="BF78" s="1429"/>
      <c r="BG78" s="1429"/>
      <c r="BH78" s="1430"/>
      <c r="BI78" s="61"/>
      <c r="BJ78" s="62"/>
      <c r="BK78" s="62"/>
      <c r="BL78" s="62"/>
      <c r="BM78" s="63"/>
      <c r="BP78" s="61"/>
      <c r="BQ78" s="62"/>
      <c r="BR78" s="62"/>
      <c r="BS78" s="62"/>
      <c r="BT78" s="63"/>
      <c r="BU78" s="1428" t="s">
        <v>5592</v>
      </c>
      <c r="BV78" s="1429"/>
      <c r="BW78" s="1429"/>
      <c r="BX78" s="1429"/>
      <c r="BY78" s="1429"/>
      <c r="BZ78" s="1430"/>
      <c r="CA78" s="61"/>
      <c r="CB78" s="62"/>
      <c r="CC78" s="62"/>
      <c r="CD78" s="62"/>
      <c r="CE78" s="63"/>
      <c r="CF78" s="69"/>
    </row>
    <row r="79" spans="1:84" ht="3.75" customHeight="1" x14ac:dyDescent="0.2">
      <c r="A79" s="70"/>
      <c r="B79" s="1513"/>
      <c r="C79" s="1513"/>
      <c r="D79" s="1513"/>
      <c r="E79" s="1513"/>
      <c r="F79" s="1513"/>
      <c r="G79" s="1513"/>
      <c r="H79" s="1513"/>
      <c r="I79" s="1513"/>
      <c r="J79" s="1513"/>
      <c r="K79" s="1513"/>
      <c r="L79" s="1513"/>
      <c r="M79" s="1513"/>
      <c r="N79" s="1513"/>
      <c r="O79" s="1513"/>
      <c r="P79" s="1513"/>
      <c r="Q79" s="1513"/>
      <c r="R79" s="1513"/>
      <c r="S79" s="1513"/>
      <c r="T79" s="71"/>
      <c r="U79" s="68"/>
      <c r="Z79" s="2375"/>
      <c r="AA79" s="2375"/>
      <c r="AB79" s="2375"/>
      <c r="AC79" s="2375"/>
      <c r="AD79" s="2375"/>
      <c r="AE79" s="2375"/>
      <c r="AF79" s="2375"/>
      <c r="AG79" s="2375"/>
      <c r="AH79" s="2375"/>
      <c r="AI79" s="2375"/>
      <c r="AJ79" s="2375"/>
      <c r="AK79" s="2375"/>
      <c r="AL79" s="2375"/>
      <c r="AM79" s="2376"/>
      <c r="AW79" s="68"/>
      <c r="AX79" s="68"/>
      <c r="BB79" s="69"/>
      <c r="BC79" s="1431"/>
      <c r="BD79" s="1432"/>
      <c r="BE79" s="1432"/>
      <c r="BF79" s="1432"/>
      <c r="BG79" s="1432"/>
      <c r="BH79" s="1433"/>
      <c r="BI79" s="68"/>
      <c r="BM79" s="69"/>
      <c r="BP79" s="68"/>
      <c r="BT79" s="69"/>
      <c r="BU79" s="1431"/>
      <c r="BV79" s="1432"/>
      <c r="BW79" s="1432"/>
      <c r="BX79" s="1432"/>
      <c r="BY79" s="1432"/>
      <c r="BZ79" s="1433"/>
      <c r="CA79" s="68"/>
      <c r="CE79" s="69"/>
      <c r="CF79" s="69"/>
    </row>
    <row r="80" spans="1:84" ht="5.25" customHeight="1" x14ac:dyDescent="0.2">
      <c r="A80" s="70"/>
      <c r="B80" s="1513"/>
      <c r="C80" s="1513"/>
      <c r="D80" s="1513"/>
      <c r="E80" s="1513"/>
      <c r="F80" s="1513"/>
      <c r="G80" s="1513"/>
      <c r="H80" s="1513"/>
      <c r="I80" s="1513"/>
      <c r="J80" s="1513"/>
      <c r="K80" s="1513"/>
      <c r="L80" s="1513"/>
      <c r="M80" s="1513"/>
      <c r="N80" s="1513"/>
      <c r="O80" s="1513"/>
      <c r="P80" s="1513"/>
      <c r="Q80" s="1513"/>
      <c r="R80" s="1513"/>
      <c r="S80" s="1513"/>
      <c r="T80" s="71"/>
      <c r="U80" s="68"/>
      <c r="V80" s="2311" t="s">
        <v>5940</v>
      </c>
      <c r="W80" s="1443"/>
      <c r="X80" s="1443"/>
      <c r="Y80" s="1443"/>
      <c r="Z80" s="1443"/>
      <c r="AA80" s="1443"/>
      <c r="AB80" s="1443"/>
      <c r="AC80" s="1443"/>
      <c r="AD80" s="1443"/>
      <c r="AE80" s="1443"/>
      <c r="AF80" s="1443"/>
      <c r="AG80" s="1443"/>
      <c r="AH80" s="1443"/>
      <c r="AI80" s="1443"/>
      <c r="AJ80" s="1443"/>
      <c r="AK80" s="1443"/>
      <c r="AL80" s="1443"/>
      <c r="AM80" s="1444"/>
      <c r="AW80" s="68"/>
      <c r="AX80" s="1411" t="s">
        <v>2073</v>
      </c>
      <c r="AY80" s="1412"/>
      <c r="AZ80" s="1412"/>
      <c r="BA80" s="1412"/>
      <c r="BB80" s="1413"/>
      <c r="BC80" s="1431"/>
      <c r="BD80" s="1432"/>
      <c r="BE80" s="1432"/>
      <c r="BF80" s="1432"/>
      <c r="BG80" s="1432"/>
      <c r="BH80" s="1433"/>
      <c r="BI80" s="2191" t="s">
        <v>2074</v>
      </c>
      <c r="BJ80" s="2192"/>
      <c r="BK80" s="2192"/>
      <c r="BL80" s="2192"/>
      <c r="BM80" s="2193"/>
      <c r="BP80" s="1411" t="s">
        <v>2073</v>
      </c>
      <c r="BQ80" s="1412"/>
      <c r="BR80" s="1412"/>
      <c r="BS80" s="1412"/>
      <c r="BT80" s="1413"/>
      <c r="BU80" s="1431"/>
      <c r="BV80" s="1432"/>
      <c r="BW80" s="1432"/>
      <c r="BX80" s="1432"/>
      <c r="BY80" s="1432"/>
      <c r="BZ80" s="1433"/>
      <c r="CA80" s="2191" t="s">
        <v>2074</v>
      </c>
      <c r="CB80" s="2192"/>
      <c r="CC80" s="2192"/>
      <c r="CD80" s="2192"/>
      <c r="CE80" s="2193"/>
      <c r="CF80" s="69"/>
    </row>
    <row r="81" spans="1:84" ht="4.5" customHeight="1" x14ac:dyDescent="0.2">
      <c r="A81" s="70"/>
      <c r="B81" s="1513"/>
      <c r="C81" s="1513"/>
      <c r="D81" s="1513"/>
      <c r="E81" s="1513"/>
      <c r="F81" s="1513"/>
      <c r="G81" s="1513"/>
      <c r="H81" s="1513"/>
      <c r="I81" s="1513"/>
      <c r="J81" s="1513"/>
      <c r="K81" s="1513"/>
      <c r="L81" s="1513"/>
      <c r="M81" s="1513"/>
      <c r="N81" s="1513"/>
      <c r="O81" s="1513"/>
      <c r="P81" s="1513"/>
      <c r="Q81" s="1513"/>
      <c r="R81" s="1513"/>
      <c r="S81" s="1513"/>
      <c r="T81" s="71"/>
      <c r="U81" s="68"/>
      <c r="V81" s="1443"/>
      <c r="W81" s="1443"/>
      <c r="X81" s="1443"/>
      <c r="Y81" s="1443"/>
      <c r="Z81" s="1443"/>
      <c r="AA81" s="1443"/>
      <c r="AB81" s="1443"/>
      <c r="AC81" s="1443"/>
      <c r="AD81" s="1443"/>
      <c r="AE81" s="1443"/>
      <c r="AF81" s="1443"/>
      <c r="AG81" s="1443"/>
      <c r="AH81" s="1443"/>
      <c r="AI81" s="1443"/>
      <c r="AJ81" s="1443"/>
      <c r="AK81" s="1443"/>
      <c r="AL81" s="1443"/>
      <c r="AM81" s="1444"/>
      <c r="AW81" s="68"/>
      <c r="AX81" s="1414"/>
      <c r="AY81" s="1412"/>
      <c r="AZ81" s="1412"/>
      <c r="BA81" s="1412"/>
      <c r="BB81" s="1413"/>
      <c r="BC81" s="1411" t="s">
        <v>2075</v>
      </c>
      <c r="BD81" s="1412"/>
      <c r="BE81" s="1412"/>
      <c r="BF81" s="1412"/>
      <c r="BG81" s="1412"/>
      <c r="BH81" s="1413"/>
      <c r="BI81" s="2194"/>
      <c r="BJ81" s="2192"/>
      <c r="BK81" s="2192"/>
      <c r="BL81" s="2192"/>
      <c r="BM81" s="2193"/>
      <c r="BP81" s="1414"/>
      <c r="BQ81" s="1412"/>
      <c r="BR81" s="1412"/>
      <c r="BS81" s="1412"/>
      <c r="BT81" s="1413"/>
      <c r="BU81" s="1411" t="s">
        <v>2075</v>
      </c>
      <c r="BV81" s="1412"/>
      <c r="BW81" s="1412"/>
      <c r="BX81" s="1412"/>
      <c r="BY81" s="1412"/>
      <c r="BZ81" s="1413"/>
      <c r="CA81" s="2194"/>
      <c r="CB81" s="2192"/>
      <c r="CC81" s="2192"/>
      <c r="CD81" s="2192"/>
      <c r="CE81" s="2193"/>
      <c r="CF81" s="69"/>
    </row>
    <row r="82" spans="1:84" ht="5.25" customHeight="1" x14ac:dyDescent="0.2">
      <c r="A82" s="70"/>
      <c r="B82" s="1513"/>
      <c r="C82" s="1513"/>
      <c r="D82" s="1513"/>
      <c r="E82" s="1513"/>
      <c r="F82" s="1513"/>
      <c r="G82" s="1513"/>
      <c r="H82" s="1513"/>
      <c r="I82" s="1513"/>
      <c r="J82" s="1513"/>
      <c r="K82" s="1513"/>
      <c r="L82" s="1513"/>
      <c r="M82" s="1513"/>
      <c r="N82" s="1513"/>
      <c r="O82" s="1513"/>
      <c r="P82" s="1513"/>
      <c r="Q82" s="1513"/>
      <c r="R82" s="1513"/>
      <c r="S82" s="1513"/>
      <c r="T82" s="71"/>
      <c r="U82" s="1442" t="s">
        <v>662</v>
      </c>
      <c r="V82" s="1443"/>
      <c r="W82" s="1443"/>
      <c r="X82" s="1443"/>
      <c r="Y82" s="1443"/>
      <c r="Z82" s="1443"/>
      <c r="AA82" s="1443"/>
      <c r="AB82" s="1443"/>
      <c r="AC82" s="1443"/>
      <c r="AD82" s="1443"/>
      <c r="AE82" s="1443"/>
      <c r="AF82" s="1443"/>
      <c r="AG82" s="1443"/>
      <c r="AH82" s="1443"/>
      <c r="AI82" s="1443"/>
      <c r="AJ82" s="1443"/>
      <c r="AK82" s="1443"/>
      <c r="AL82" s="1443"/>
      <c r="AM82" s="1444"/>
      <c r="AW82" s="68"/>
      <c r="AX82" s="1415"/>
      <c r="AY82" s="1416"/>
      <c r="AZ82" s="1416"/>
      <c r="BA82" s="1416"/>
      <c r="BB82" s="1417"/>
      <c r="BC82" s="1415"/>
      <c r="BD82" s="1416"/>
      <c r="BE82" s="1416"/>
      <c r="BF82" s="1416"/>
      <c r="BG82" s="1416"/>
      <c r="BH82" s="1417"/>
      <c r="BI82" s="2195"/>
      <c r="BJ82" s="2196"/>
      <c r="BK82" s="2196"/>
      <c r="BL82" s="2196"/>
      <c r="BM82" s="2197"/>
      <c r="BP82" s="1415"/>
      <c r="BQ82" s="1416"/>
      <c r="BR82" s="1416"/>
      <c r="BS82" s="1416"/>
      <c r="BT82" s="1417"/>
      <c r="BU82" s="1415"/>
      <c r="BV82" s="1416"/>
      <c r="BW82" s="1416"/>
      <c r="BX82" s="1416"/>
      <c r="BY82" s="1416"/>
      <c r="BZ82" s="1417"/>
      <c r="CA82" s="2195"/>
      <c r="CB82" s="2196"/>
      <c r="CC82" s="2196"/>
      <c r="CD82" s="2196"/>
      <c r="CE82" s="2197"/>
      <c r="CF82" s="69"/>
    </row>
    <row r="83" spans="1:84" ht="4.5" customHeight="1" x14ac:dyDescent="0.2">
      <c r="A83" s="70"/>
      <c r="B83" s="1513"/>
      <c r="C83" s="1513"/>
      <c r="D83" s="1513"/>
      <c r="E83" s="1513"/>
      <c r="F83" s="1513"/>
      <c r="G83" s="1513"/>
      <c r="H83" s="1513"/>
      <c r="I83" s="1513"/>
      <c r="J83" s="1513"/>
      <c r="K83" s="1513"/>
      <c r="L83" s="1513"/>
      <c r="M83" s="1513"/>
      <c r="N83" s="1513"/>
      <c r="O83" s="1513"/>
      <c r="P83" s="1513"/>
      <c r="Q83" s="1513"/>
      <c r="R83" s="1513"/>
      <c r="S83" s="1513"/>
      <c r="T83" s="71"/>
      <c r="U83" s="1445"/>
      <c r="V83" s="1443"/>
      <c r="W83" s="1443"/>
      <c r="X83" s="1443"/>
      <c r="Y83" s="1443"/>
      <c r="Z83" s="1443"/>
      <c r="AA83" s="1443"/>
      <c r="AB83" s="1443"/>
      <c r="AC83" s="1443"/>
      <c r="AD83" s="1443"/>
      <c r="AE83" s="1443"/>
      <c r="AF83" s="1443"/>
      <c r="AG83" s="1443"/>
      <c r="AH83" s="1443"/>
      <c r="AI83" s="1443"/>
      <c r="AJ83" s="1443"/>
      <c r="AK83" s="1443"/>
      <c r="AL83" s="1443"/>
      <c r="AM83" s="1444"/>
      <c r="AW83" s="68"/>
      <c r="AX83" s="61"/>
      <c r="AY83" s="62"/>
      <c r="AZ83" s="62"/>
      <c r="BA83" s="62"/>
      <c r="BB83" s="63"/>
      <c r="BC83" s="61"/>
      <c r="BD83" s="62"/>
      <c r="BE83" s="62"/>
      <c r="BF83" s="62"/>
      <c r="BG83" s="62"/>
      <c r="BH83" s="63"/>
      <c r="BI83" s="61"/>
      <c r="BJ83" s="62"/>
      <c r="BK83" s="62"/>
      <c r="BL83" s="62"/>
      <c r="BM83" s="63"/>
      <c r="BP83" s="61"/>
      <c r="BQ83" s="62"/>
      <c r="BR83" s="62"/>
      <c r="BS83" s="62"/>
      <c r="BT83" s="63"/>
      <c r="BU83" s="61"/>
      <c r="BV83" s="62"/>
      <c r="BW83" s="62"/>
      <c r="BX83" s="62"/>
      <c r="BY83" s="62"/>
      <c r="BZ83" s="63"/>
      <c r="CA83" s="61"/>
      <c r="CB83" s="62"/>
      <c r="CC83" s="62"/>
      <c r="CD83" s="62"/>
      <c r="CE83" s="63"/>
      <c r="CF83" s="69"/>
    </row>
    <row r="84" spans="1:84" ht="4.5" customHeight="1" x14ac:dyDescent="0.2">
      <c r="A84" s="70"/>
      <c r="B84" s="1513"/>
      <c r="C84" s="1513"/>
      <c r="D84" s="1513"/>
      <c r="E84" s="1513"/>
      <c r="F84" s="1513"/>
      <c r="G84" s="1513"/>
      <c r="H84" s="1513"/>
      <c r="I84" s="1513"/>
      <c r="J84" s="1513"/>
      <c r="K84" s="1513"/>
      <c r="L84" s="1513"/>
      <c r="M84" s="1513"/>
      <c r="N84" s="1513"/>
      <c r="O84" s="1513"/>
      <c r="P84" s="1513"/>
      <c r="Q84" s="1513"/>
      <c r="R84" s="1513"/>
      <c r="S84" s="1513"/>
      <c r="T84" s="71"/>
      <c r="U84" s="1240" t="s">
        <v>364</v>
      </c>
      <c r="V84" s="2371"/>
      <c r="W84" s="2371"/>
      <c r="X84" s="2371"/>
      <c r="Y84" s="2371"/>
      <c r="Z84" s="2371"/>
      <c r="AA84" s="2371"/>
      <c r="AB84" s="2371"/>
      <c r="AC84" s="2371"/>
      <c r="AD84" s="2371"/>
      <c r="AE84" s="2371"/>
      <c r="AF84" s="2371"/>
      <c r="AG84" s="2371"/>
      <c r="AH84" s="2371"/>
      <c r="AI84" s="2371"/>
      <c r="AJ84" s="2315" t="str">
        <f>CONCATENATE("*",INDEX('LŠZ H'!A$2:AI$999,U77,17))</f>
        <v>*2001</v>
      </c>
      <c r="AK84" s="1546"/>
      <c r="AL84" s="1546"/>
      <c r="AM84" s="1547"/>
      <c r="AW84" s="68"/>
      <c r="AX84" s="68"/>
      <c r="BB84" s="69"/>
      <c r="BC84" s="68"/>
      <c r="BH84" s="69"/>
      <c r="BI84" s="68"/>
      <c r="BM84" s="69"/>
      <c r="BP84" s="68"/>
      <c r="BT84" s="69"/>
      <c r="BU84" s="68"/>
      <c r="BZ84" s="69"/>
      <c r="CA84" s="68"/>
      <c r="CE84" s="69"/>
      <c r="CF84" s="69"/>
    </row>
    <row r="85" spans="1:84" ht="4.5" customHeight="1" x14ac:dyDescent="0.2">
      <c r="A85" s="70"/>
      <c r="B85" s="1513"/>
      <c r="C85" s="1513"/>
      <c r="D85" s="1513"/>
      <c r="E85" s="1513"/>
      <c r="F85" s="1513"/>
      <c r="G85" s="1513"/>
      <c r="H85" s="1513"/>
      <c r="I85" s="1513"/>
      <c r="J85" s="1513"/>
      <c r="K85" s="1513"/>
      <c r="L85" s="1513"/>
      <c r="M85" s="1513"/>
      <c r="N85" s="1513"/>
      <c r="O85" s="1513"/>
      <c r="P85" s="1513"/>
      <c r="Q85" s="1513"/>
      <c r="R85" s="1513"/>
      <c r="S85" s="1513"/>
      <c r="T85" s="71"/>
      <c r="U85" s="2372"/>
      <c r="V85" s="2371"/>
      <c r="W85" s="2371"/>
      <c r="X85" s="2371"/>
      <c r="Y85" s="2371"/>
      <c r="Z85" s="2371"/>
      <c r="AA85" s="2371"/>
      <c r="AB85" s="2371"/>
      <c r="AC85" s="2371"/>
      <c r="AD85" s="2371"/>
      <c r="AE85" s="2371"/>
      <c r="AF85" s="2371"/>
      <c r="AG85" s="2371"/>
      <c r="AH85" s="2371"/>
      <c r="AI85" s="2371"/>
      <c r="AJ85" s="1546"/>
      <c r="AK85" s="1546"/>
      <c r="AL85" s="1546"/>
      <c r="AM85" s="1547"/>
      <c r="AW85" s="68"/>
      <c r="AX85" s="68"/>
      <c r="BB85" s="69"/>
      <c r="BC85" s="68"/>
      <c r="BH85" s="69"/>
      <c r="BI85" s="68"/>
      <c r="BM85" s="69"/>
      <c r="BP85" s="68"/>
      <c r="BT85" s="69"/>
      <c r="BU85" s="68"/>
      <c r="BZ85" s="69"/>
      <c r="CA85" s="68"/>
      <c r="CE85" s="69"/>
      <c r="CF85" s="69"/>
    </row>
    <row r="86" spans="1:84" ht="4.5" customHeight="1" x14ac:dyDescent="0.2">
      <c r="A86" s="70"/>
      <c r="B86" s="1484" t="s">
        <v>2121</v>
      </c>
      <c r="C86" s="1484"/>
      <c r="D86" s="1484"/>
      <c r="E86" s="1484"/>
      <c r="F86" s="1484"/>
      <c r="G86" s="1484"/>
      <c r="H86" s="1484"/>
      <c r="I86" s="1484"/>
      <c r="J86" s="1484"/>
      <c r="K86" s="1484"/>
      <c r="L86" s="1484"/>
      <c r="M86" s="1484"/>
      <c r="N86" s="1484"/>
      <c r="P86" s="1640">
        <f>INDEX('LŠZ H'!A$2:AI$999,U77,28)</f>
        <v>0</v>
      </c>
      <c r="Q86" s="2317"/>
      <c r="R86" s="2317"/>
      <c r="S86" s="2318"/>
      <c r="T86" s="71"/>
      <c r="U86" s="68"/>
      <c r="V86" s="2325" t="s">
        <v>2286</v>
      </c>
      <c r="W86" s="2325"/>
      <c r="X86" s="2325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546"/>
      <c r="AK86" s="1546"/>
      <c r="AL86" s="1546"/>
      <c r="AM86" s="1547"/>
      <c r="AW86" s="68"/>
      <c r="AX86" s="68"/>
      <c r="BB86" s="69"/>
      <c r="BC86" s="68"/>
      <c r="BH86" s="69"/>
      <c r="BI86" s="68"/>
      <c r="BM86" s="69"/>
      <c r="BP86" s="68"/>
      <c r="BT86" s="69"/>
      <c r="BU86" s="68"/>
      <c r="BZ86" s="69"/>
      <c r="CA86" s="68"/>
      <c r="CE86" s="69"/>
      <c r="CF86" s="69"/>
    </row>
    <row r="87" spans="1:84" ht="4.5" customHeight="1" x14ac:dyDescent="0.2">
      <c r="A87" s="70"/>
      <c r="B87" s="1484"/>
      <c r="C87" s="1484"/>
      <c r="D87" s="1484"/>
      <c r="E87" s="1484"/>
      <c r="F87" s="1484"/>
      <c r="G87" s="1484"/>
      <c r="H87" s="1484"/>
      <c r="I87" s="1484"/>
      <c r="J87" s="1484"/>
      <c r="K87" s="1484"/>
      <c r="L87" s="1484"/>
      <c r="M87" s="1484"/>
      <c r="N87" s="1484"/>
      <c r="O87" s="78"/>
      <c r="P87" s="2319"/>
      <c r="Q87" s="2320"/>
      <c r="R87" s="2320"/>
      <c r="S87" s="2321"/>
      <c r="T87" s="71"/>
      <c r="U87" s="70"/>
      <c r="V87" s="2325"/>
      <c r="W87" s="2325"/>
      <c r="X87" s="232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3"/>
      <c r="AK87" s="73"/>
      <c r="AL87" s="73"/>
      <c r="AM87" s="71"/>
      <c r="AW87" s="68"/>
      <c r="AX87" s="68"/>
      <c r="BB87" s="69"/>
      <c r="BC87" s="68"/>
      <c r="BH87" s="69"/>
      <c r="BI87" s="68"/>
      <c r="BM87" s="69"/>
      <c r="BP87" s="68"/>
      <c r="BT87" s="69"/>
      <c r="BU87" s="68"/>
      <c r="BZ87" s="69"/>
      <c r="CA87" s="68"/>
      <c r="CE87" s="69"/>
      <c r="CF87" s="69"/>
    </row>
    <row r="88" spans="1:84" ht="3.75" customHeight="1" x14ac:dyDescent="0.2">
      <c r="A88" s="70"/>
      <c r="B88" s="1484" t="s">
        <v>1078</v>
      </c>
      <c r="C88" s="1484"/>
      <c r="D88" s="1484"/>
      <c r="E88" s="1484"/>
      <c r="F88" s="1484"/>
      <c r="G88" s="1484"/>
      <c r="H88" s="1484"/>
      <c r="I88" s="1559"/>
      <c r="J88" s="1574" t="e">
        <f>IF(INDEX('LŠZ H'!A$2:AI1093,U77,2)="ZK",(CONCATENATE("O-HG / ",INDEX('LŠZ H'!A$2:AI1093,U77,38)," place")),(CONCATENATE("RWL ",INDEX('LŠZ H'!A$2:AI1093,U77,38),)))</f>
        <v>#REF!</v>
      </c>
      <c r="K88" s="1575"/>
      <c r="L88" s="1575"/>
      <c r="M88" s="1575"/>
      <c r="N88" s="1576"/>
      <c r="O88" s="79"/>
      <c r="P88" s="2319"/>
      <c r="Q88" s="2320"/>
      <c r="R88" s="2320"/>
      <c r="S88" s="2321"/>
      <c r="T88" s="71"/>
      <c r="U88" s="70"/>
      <c r="V88" s="2282" t="e">
        <f>IF(INDEX('LŠZ H'!A$2:AI1093,U77,2)="ZK"," Závesný klzák / ZK / Hang glider / HG /",(CONCATENATE("Motorový závesný klzák/Powered Hangglider/MZK/PHG/RWL",INDEX('LŠZ H'!A$2:AI1093,U77,38),"/")))</f>
        <v>#REF!</v>
      </c>
      <c r="W88" s="2342"/>
      <c r="X88" s="2342"/>
      <c r="Y88" s="2342"/>
      <c r="Z88" s="2342"/>
      <c r="AA88" s="2342"/>
      <c r="AB88" s="2342"/>
      <c r="AC88" s="2342"/>
      <c r="AD88" s="2342"/>
      <c r="AE88" s="2342"/>
      <c r="AF88" s="2342"/>
      <c r="AG88" s="2342"/>
      <c r="AH88" s="2342"/>
      <c r="AI88" s="2342"/>
      <c r="AJ88" s="2342"/>
      <c r="AK88" s="2342"/>
      <c r="AL88" s="2343"/>
      <c r="AM88" s="71"/>
      <c r="AW88" s="68"/>
      <c r="AX88" s="68"/>
      <c r="BB88" s="69"/>
      <c r="BC88" s="68"/>
      <c r="BH88" s="69"/>
      <c r="BI88" s="68"/>
      <c r="BM88" s="69"/>
      <c r="BP88" s="68"/>
      <c r="BT88" s="69"/>
      <c r="BU88" s="68"/>
      <c r="BZ88" s="69"/>
      <c r="CA88" s="68"/>
      <c r="CE88" s="69"/>
      <c r="CF88" s="69"/>
    </row>
    <row r="89" spans="1:84" ht="5.25" customHeight="1" x14ac:dyDescent="0.2">
      <c r="A89" s="70"/>
      <c r="B89" s="1484"/>
      <c r="C89" s="1484"/>
      <c r="D89" s="1484"/>
      <c r="E89" s="1484"/>
      <c r="F89" s="1484"/>
      <c r="G89" s="1484"/>
      <c r="H89" s="1484"/>
      <c r="I89" s="1559"/>
      <c r="J89" s="1577"/>
      <c r="K89" s="1578"/>
      <c r="L89" s="1578"/>
      <c r="M89" s="1578"/>
      <c r="N89" s="1579"/>
      <c r="O89" s="79"/>
      <c r="P89" s="2322"/>
      <c r="Q89" s="2323"/>
      <c r="R89" s="2323"/>
      <c r="S89" s="2324"/>
      <c r="T89" s="71"/>
      <c r="U89" s="70"/>
      <c r="V89" s="2344"/>
      <c r="W89" s="2345"/>
      <c r="X89" s="2345"/>
      <c r="Y89" s="2345"/>
      <c r="Z89" s="2345"/>
      <c r="AA89" s="2345"/>
      <c r="AB89" s="2345"/>
      <c r="AC89" s="2345"/>
      <c r="AD89" s="2345"/>
      <c r="AE89" s="2345"/>
      <c r="AF89" s="2345"/>
      <c r="AG89" s="2345"/>
      <c r="AH89" s="2345"/>
      <c r="AI89" s="2345"/>
      <c r="AJ89" s="2345"/>
      <c r="AK89" s="2345"/>
      <c r="AL89" s="2346"/>
      <c r="AM89" s="71"/>
      <c r="AW89" s="68"/>
      <c r="AX89" s="68"/>
      <c r="BB89" s="69"/>
      <c r="BC89" s="68"/>
      <c r="BH89" s="69"/>
      <c r="BI89" s="68"/>
      <c r="BM89" s="69"/>
      <c r="BP89" s="68"/>
      <c r="BT89" s="69"/>
      <c r="BU89" s="68"/>
      <c r="BZ89" s="69"/>
      <c r="CA89" s="68"/>
      <c r="CE89" s="69"/>
      <c r="CF89" s="69"/>
    </row>
    <row r="90" spans="1:84" ht="4.5" customHeight="1" x14ac:dyDescent="0.2">
      <c r="A90" s="70"/>
      <c r="B90" s="1523" t="s">
        <v>6044</v>
      </c>
      <c r="C90" s="2288"/>
      <c r="D90" s="2288"/>
      <c r="E90" s="2288"/>
      <c r="F90" s="2288"/>
      <c r="G90" s="2288"/>
      <c r="H90" s="2288"/>
      <c r="I90" s="2288"/>
      <c r="J90" s="2288"/>
      <c r="K90" s="2288"/>
      <c r="L90" s="2288"/>
      <c r="M90" s="2288"/>
      <c r="N90" s="2288"/>
      <c r="O90" s="2288"/>
      <c r="P90" s="2288"/>
      <c r="Q90" s="2288"/>
      <c r="R90" s="2288"/>
      <c r="S90" s="2289"/>
      <c r="T90" s="71"/>
      <c r="U90" s="70"/>
      <c r="V90" s="73"/>
      <c r="W90" s="73"/>
      <c r="X90" s="73"/>
      <c r="Y90" s="2356" t="str">
        <f>CONCATENATE(INDEX('LŠZ H'!A$2:AL$999,U77,3)," (",INDEX('LŠZ H'!A$2:AL$999,U77,9),")")</f>
        <v>ATLÉT/ COSMOS (VM-RF/DADO)</v>
      </c>
      <c r="Z90" s="2357"/>
      <c r="AA90" s="2357"/>
      <c r="AB90" s="2357"/>
      <c r="AC90" s="2357"/>
      <c r="AD90" s="2357"/>
      <c r="AE90" s="2357"/>
      <c r="AF90" s="2357"/>
      <c r="AG90" s="2357"/>
      <c r="AH90" s="2357"/>
      <c r="AI90" s="2357"/>
      <c r="AJ90" s="2357"/>
      <c r="AK90" s="2357"/>
      <c r="AL90" s="2358"/>
      <c r="AM90" s="71"/>
      <c r="AW90" s="68"/>
      <c r="AX90" s="68"/>
      <c r="BB90" s="69"/>
      <c r="BC90" s="68"/>
      <c r="BH90" s="69"/>
      <c r="BI90" s="68"/>
      <c r="BM90" s="69"/>
      <c r="BP90" s="68"/>
      <c r="BT90" s="69"/>
      <c r="BU90" s="68"/>
      <c r="BZ90" s="69"/>
      <c r="CA90" s="68"/>
      <c r="CE90" s="69"/>
      <c r="CF90" s="69"/>
    </row>
    <row r="91" spans="1:84" ht="4.5" customHeight="1" x14ac:dyDescent="0.2">
      <c r="A91" s="70"/>
      <c r="B91" s="2290"/>
      <c r="C91" s="2291"/>
      <c r="D91" s="2291"/>
      <c r="E91" s="2291"/>
      <c r="F91" s="2291"/>
      <c r="G91" s="2291"/>
      <c r="H91" s="2291"/>
      <c r="I91" s="2291"/>
      <c r="J91" s="2291"/>
      <c r="K91" s="2291"/>
      <c r="L91" s="2291"/>
      <c r="M91" s="2291"/>
      <c r="N91" s="2291"/>
      <c r="O91" s="2291"/>
      <c r="P91" s="2291"/>
      <c r="Q91" s="2291"/>
      <c r="R91" s="2291"/>
      <c r="S91" s="2292"/>
      <c r="T91" s="71"/>
      <c r="U91" s="70"/>
      <c r="V91" s="2299" t="s">
        <v>903</v>
      </c>
      <c r="W91" s="2299"/>
      <c r="X91" s="2299"/>
      <c r="Y91" s="2356"/>
      <c r="Z91" s="2357"/>
      <c r="AA91" s="2357"/>
      <c r="AB91" s="2357"/>
      <c r="AC91" s="2357"/>
      <c r="AD91" s="2357"/>
      <c r="AE91" s="2357"/>
      <c r="AF91" s="2357"/>
      <c r="AG91" s="2357"/>
      <c r="AH91" s="2357"/>
      <c r="AI91" s="2357"/>
      <c r="AJ91" s="2357"/>
      <c r="AK91" s="2357"/>
      <c r="AL91" s="2358"/>
      <c r="AM91" s="71"/>
      <c r="AW91" s="68"/>
      <c r="AX91" s="68"/>
      <c r="BB91" s="69"/>
      <c r="BC91" s="68"/>
      <c r="BH91" s="69"/>
      <c r="BI91" s="68"/>
      <c r="BM91" s="69"/>
      <c r="BP91" s="68"/>
      <c r="BT91" s="69"/>
      <c r="BU91" s="68"/>
      <c r="BZ91" s="69"/>
      <c r="CA91" s="68"/>
      <c r="CE91" s="69"/>
      <c r="CF91" s="69"/>
    </row>
    <row r="92" spans="1:84" ht="4.5" customHeight="1" x14ac:dyDescent="0.2">
      <c r="A92" s="70"/>
      <c r="B92" s="2290"/>
      <c r="C92" s="2291"/>
      <c r="D92" s="2291"/>
      <c r="E92" s="2291"/>
      <c r="F92" s="2291"/>
      <c r="G92" s="2291"/>
      <c r="H92" s="2291"/>
      <c r="I92" s="2291"/>
      <c r="J92" s="2291"/>
      <c r="K92" s="2291"/>
      <c r="L92" s="2291"/>
      <c r="M92" s="2291"/>
      <c r="N92" s="2291"/>
      <c r="O92" s="2291"/>
      <c r="P92" s="2291"/>
      <c r="Q92" s="2291"/>
      <c r="R92" s="2291"/>
      <c r="S92" s="2292"/>
      <c r="T92" s="71"/>
      <c r="U92" s="70"/>
      <c r="V92" s="2299"/>
      <c r="W92" s="2299"/>
      <c r="X92" s="2299"/>
      <c r="Y92" s="2356"/>
      <c r="Z92" s="2357"/>
      <c r="AA92" s="2357"/>
      <c r="AB92" s="2357"/>
      <c r="AC92" s="2357"/>
      <c r="AD92" s="2357"/>
      <c r="AE92" s="2357"/>
      <c r="AF92" s="2357"/>
      <c r="AG92" s="2357"/>
      <c r="AH92" s="2357"/>
      <c r="AI92" s="2357"/>
      <c r="AJ92" s="2357"/>
      <c r="AK92" s="2357"/>
      <c r="AL92" s="2358"/>
      <c r="AM92" s="71"/>
      <c r="AW92" s="68"/>
      <c r="AX92" s="68"/>
      <c r="BB92" s="69"/>
      <c r="BC92" s="68"/>
      <c r="BH92" s="69"/>
      <c r="BI92" s="68"/>
      <c r="BM92" s="69"/>
      <c r="BP92" s="68"/>
      <c r="BT92" s="69"/>
      <c r="BU92" s="68"/>
      <c r="BZ92" s="69"/>
      <c r="CA92" s="68"/>
      <c r="CE92" s="69"/>
      <c r="CF92" s="69"/>
    </row>
    <row r="93" spans="1:84" ht="3.75" customHeight="1" x14ac:dyDescent="0.2">
      <c r="A93" s="70"/>
      <c r="B93" s="2290"/>
      <c r="C93" s="2291"/>
      <c r="D93" s="2291"/>
      <c r="E93" s="2291"/>
      <c r="F93" s="2291"/>
      <c r="G93" s="2291"/>
      <c r="H93" s="2291"/>
      <c r="I93" s="2291"/>
      <c r="J93" s="2291"/>
      <c r="K93" s="2291"/>
      <c r="L93" s="2291"/>
      <c r="M93" s="2291"/>
      <c r="N93" s="2291"/>
      <c r="O93" s="2291"/>
      <c r="P93" s="2291"/>
      <c r="Q93" s="2291"/>
      <c r="R93" s="2291"/>
      <c r="S93" s="2292"/>
      <c r="T93" s="71"/>
      <c r="U93" s="70"/>
      <c r="V93" s="73"/>
      <c r="W93" s="73"/>
      <c r="X93" s="73"/>
      <c r="Y93" s="2359"/>
      <c r="Z93" s="2360"/>
      <c r="AA93" s="2360"/>
      <c r="AB93" s="2360"/>
      <c r="AC93" s="2360"/>
      <c r="AD93" s="2360"/>
      <c r="AE93" s="2360"/>
      <c r="AF93" s="2360"/>
      <c r="AG93" s="2360"/>
      <c r="AH93" s="2360"/>
      <c r="AI93" s="2360"/>
      <c r="AJ93" s="2360"/>
      <c r="AK93" s="2360"/>
      <c r="AL93" s="2361"/>
      <c r="AM93" s="71"/>
      <c r="AW93" s="68"/>
      <c r="AX93" s="80"/>
      <c r="AY93" s="103"/>
      <c r="AZ93" s="103"/>
      <c r="BA93" s="103"/>
      <c r="BB93" s="81"/>
      <c r="BC93" s="80"/>
      <c r="BD93" s="103"/>
      <c r="BE93" s="103"/>
      <c r="BF93" s="103"/>
      <c r="BG93" s="103"/>
      <c r="BH93" s="81"/>
      <c r="BI93" s="80"/>
      <c r="BJ93" s="103"/>
      <c r="BK93" s="103"/>
      <c r="BL93" s="103"/>
      <c r="BM93" s="81"/>
      <c r="BP93" s="80"/>
      <c r="BQ93" s="103"/>
      <c r="BR93" s="103"/>
      <c r="BS93" s="103"/>
      <c r="BT93" s="81"/>
      <c r="BU93" s="80"/>
      <c r="BV93" s="103"/>
      <c r="BW93" s="103"/>
      <c r="BX93" s="103"/>
      <c r="BY93" s="103"/>
      <c r="BZ93" s="81"/>
      <c r="CA93" s="80"/>
      <c r="CB93" s="103"/>
      <c r="CC93" s="103"/>
      <c r="CD93" s="103"/>
      <c r="CE93" s="81"/>
      <c r="CF93" s="69"/>
    </row>
    <row r="94" spans="1:84" ht="3" customHeight="1" x14ac:dyDescent="0.2">
      <c r="A94" s="70"/>
      <c r="B94" s="2290"/>
      <c r="C94" s="2291"/>
      <c r="D94" s="2291"/>
      <c r="E94" s="2291"/>
      <c r="F94" s="2291"/>
      <c r="G94" s="2291"/>
      <c r="H94" s="2291"/>
      <c r="I94" s="2291"/>
      <c r="J94" s="2291"/>
      <c r="K94" s="2291"/>
      <c r="L94" s="2291"/>
      <c r="M94" s="2291"/>
      <c r="N94" s="2291"/>
      <c r="O94" s="2291"/>
      <c r="P94" s="2291"/>
      <c r="Q94" s="2291"/>
      <c r="R94" s="2291"/>
      <c r="S94" s="2292"/>
      <c r="T94" s="71"/>
      <c r="U94" s="70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1"/>
      <c r="AW94" s="68"/>
      <c r="CF94" s="69"/>
    </row>
    <row r="95" spans="1:84" ht="4.5" customHeight="1" x14ac:dyDescent="0.2">
      <c r="A95" s="70"/>
      <c r="B95" s="2290"/>
      <c r="C95" s="2291"/>
      <c r="D95" s="2291"/>
      <c r="E95" s="2291"/>
      <c r="F95" s="2291"/>
      <c r="G95" s="2291"/>
      <c r="H95" s="2291"/>
      <c r="I95" s="2291"/>
      <c r="J95" s="2291"/>
      <c r="K95" s="2291"/>
      <c r="L95" s="2291"/>
      <c r="M95" s="2291"/>
      <c r="N95" s="2291"/>
      <c r="O95" s="2291"/>
      <c r="P95" s="2291"/>
      <c r="Q95" s="2291"/>
      <c r="R95" s="2291"/>
      <c r="S95" s="2292"/>
      <c r="T95" s="71"/>
      <c r="U95" s="70"/>
      <c r="V95" s="1484" t="s">
        <v>1981</v>
      </c>
      <c r="W95" s="1484"/>
      <c r="X95" s="1484"/>
      <c r="Y95" s="1484"/>
      <c r="Z95" s="1484"/>
      <c r="AA95" s="1484"/>
      <c r="AB95" s="1589" t="str">
        <f>INDEX('LŠZ H'!A$2:AL$999,U77,5)</f>
        <v>OM-H022</v>
      </c>
      <c r="AC95" s="1590"/>
      <c r="AD95" s="1590"/>
      <c r="AE95" s="1590"/>
      <c r="AF95" s="1590"/>
      <c r="AG95" s="1590"/>
      <c r="AH95" s="1590"/>
      <c r="AI95" s="1590"/>
      <c r="AJ95" s="1590"/>
      <c r="AK95" s="1590"/>
      <c r="AL95" s="1591"/>
      <c r="AM95" s="71"/>
      <c r="AW95" s="68"/>
      <c r="CF95" s="69"/>
    </row>
    <row r="96" spans="1:84" ht="3.75" customHeight="1" x14ac:dyDescent="0.2">
      <c r="A96" s="70"/>
      <c r="B96" s="2290"/>
      <c r="C96" s="2291"/>
      <c r="D96" s="2291"/>
      <c r="E96" s="2291"/>
      <c r="F96" s="2291"/>
      <c r="G96" s="2291"/>
      <c r="H96" s="2291"/>
      <c r="I96" s="2291"/>
      <c r="J96" s="2291"/>
      <c r="K96" s="2291"/>
      <c r="L96" s="2291"/>
      <c r="M96" s="2291"/>
      <c r="N96" s="2291"/>
      <c r="O96" s="2291"/>
      <c r="P96" s="2291"/>
      <c r="Q96" s="2291"/>
      <c r="R96" s="2291"/>
      <c r="S96" s="2292"/>
      <c r="T96" s="71"/>
      <c r="U96" s="70"/>
      <c r="V96" s="1484"/>
      <c r="W96" s="1484"/>
      <c r="X96" s="1484"/>
      <c r="Y96" s="1484"/>
      <c r="Z96" s="1484"/>
      <c r="AA96" s="1484"/>
      <c r="AB96" s="1592"/>
      <c r="AC96" s="1593"/>
      <c r="AD96" s="1593"/>
      <c r="AE96" s="1593"/>
      <c r="AF96" s="1593"/>
      <c r="AG96" s="1593"/>
      <c r="AH96" s="1593"/>
      <c r="AI96" s="1593"/>
      <c r="AJ96" s="1593"/>
      <c r="AK96" s="1593"/>
      <c r="AL96" s="1594"/>
      <c r="AM96" s="71"/>
      <c r="AW96" s="68"/>
      <c r="AX96" s="61"/>
      <c r="AY96" s="62"/>
      <c r="AZ96" s="62"/>
      <c r="BA96" s="62"/>
      <c r="BB96" s="63"/>
      <c r="BC96" s="1428" t="s">
        <v>5592</v>
      </c>
      <c r="BD96" s="1429"/>
      <c r="BE96" s="1429"/>
      <c r="BF96" s="1429"/>
      <c r="BG96" s="1429"/>
      <c r="BH96" s="1430"/>
      <c r="BI96" s="61"/>
      <c r="BJ96" s="62"/>
      <c r="BK96" s="62"/>
      <c r="BL96" s="62"/>
      <c r="BM96" s="63"/>
      <c r="BP96" s="61"/>
      <c r="BQ96" s="62"/>
      <c r="BR96" s="62"/>
      <c r="BS96" s="62"/>
      <c r="BT96" s="63"/>
      <c r="BU96" s="1428" t="s">
        <v>5592</v>
      </c>
      <c r="BV96" s="1429"/>
      <c r="BW96" s="1429"/>
      <c r="BX96" s="1429"/>
      <c r="BY96" s="1429"/>
      <c r="BZ96" s="1430"/>
      <c r="CA96" s="61"/>
      <c r="CB96" s="62"/>
      <c r="CC96" s="62"/>
      <c r="CD96" s="62"/>
      <c r="CE96" s="63"/>
      <c r="CF96" s="69"/>
    </row>
    <row r="97" spans="1:84" ht="3.75" customHeight="1" x14ac:dyDescent="0.2">
      <c r="A97" s="70"/>
      <c r="B97" s="2293"/>
      <c r="C97" s="2294"/>
      <c r="D97" s="2294"/>
      <c r="E97" s="2294"/>
      <c r="F97" s="2294"/>
      <c r="G97" s="2294"/>
      <c r="H97" s="2294"/>
      <c r="I97" s="2294"/>
      <c r="J97" s="2294"/>
      <c r="K97" s="2294"/>
      <c r="L97" s="2294"/>
      <c r="M97" s="2294"/>
      <c r="N97" s="2294"/>
      <c r="O97" s="2294"/>
      <c r="P97" s="2294"/>
      <c r="Q97" s="2294"/>
      <c r="R97" s="2294"/>
      <c r="S97" s="2295"/>
      <c r="T97" s="71"/>
      <c r="U97" s="70"/>
      <c r="V97" s="104"/>
      <c r="W97" s="104"/>
      <c r="X97" s="104"/>
      <c r="Y97" s="104"/>
      <c r="Z97" s="104"/>
      <c r="AA97" s="104"/>
      <c r="AB97" s="1592"/>
      <c r="AC97" s="1593"/>
      <c r="AD97" s="1593"/>
      <c r="AE97" s="1593"/>
      <c r="AF97" s="1593"/>
      <c r="AG97" s="1593"/>
      <c r="AH97" s="1593"/>
      <c r="AI97" s="1593"/>
      <c r="AJ97" s="1593"/>
      <c r="AK97" s="1593"/>
      <c r="AL97" s="1594"/>
      <c r="AM97" s="71"/>
      <c r="AW97" s="68"/>
      <c r="AX97" s="68"/>
      <c r="BB97" s="69"/>
      <c r="BC97" s="1431"/>
      <c r="BD97" s="1432"/>
      <c r="BE97" s="1432"/>
      <c r="BF97" s="1432"/>
      <c r="BG97" s="1432"/>
      <c r="BH97" s="1433"/>
      <c r="BI97" s="68"/>
      <c r="BM97" s="69"/>
      <c r="BP97" s="68"/>
      <c r="BT97" s="69"/>
      <c r="BU97" s="1431"/>
      <c r="BV97" s="1432"/>
      <c r="BW97" s="1432"/>
      <c r="BX97" s="1432"/>
      <c r="BY97" s="1432"/>
      <c r="BZ97" s="1433"/>
      <c r="CA97" s="68"/>
      <c r="CE97" s="69"/>
      <c r="CF97" s="69"/>
    </row>
    <row r="98" spans="1:84" ht="3.75" customHeight="1" x14ac:dyDescent="0.2">
      <c r="A98" s="70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71"/>
      <c r="U98" s="70"/>
      <c r="V98" s="1484" t="s">
        <v>1982</v>
      </c>
      <c r="W98" s="1484"/>
      <c r="X98" s="1484"/>
      <c r="Y98" s="1484"/>
      <c r="Z98" s="1484"/>
      <c r="AA98" s="1484"/>
      <c r="AB98" s="1592"/>
      <c r="AC98" s="1593"/>
      <c r="AD98" s="1593"/>
      <c r="AE98" s="1593"/>
      <c r="AF98" s="1593"/>
      <c r="AG98" s="1593"/>
      <c r="AH98" s="1593"/>
      <c r="AI98" s="1593"/>
      <c r="AJ98" s="1593"/>
      <c r="AK98" s="1593"/>
      <c r="AL98" s="1594"/>
      <c r="AM98" s="71"/>
      <c r="AW98" s="68"/>
      <c r="AX98" s="1411" t="s">
        <v>2073</v>
      </c>
      <c r="AY98" s="1412"/>
      <c r="AZ98" s="1412"/>
      <c r="BA98" s="1412"/>
      <c r="BB98" s="1413"/>
      <c r="BC98" s="1431"/>
      <c r="BD98" s="1432"/>
      <c r="BE98" s="1432"/>
      <c r="BF98" s="1432"/>
      <c r="BG98" s="1432"/>
      <c r="BH98" s="1433"/>
      <c r="BI98" s="2191" t="s">
        <v>2074</v>
      </c>
      <c r="BJ98" s="2192"/>
      <c r="BK98" s="2192"/>
      <c r="BL98" s="2192"/>
      <c r="BM98" s="2193"/>
      <c r="BP98" s="1411" t="s">
        <v>2073</v>
      </c>
      <c r="BQ98" s="1412"/>
      <c r="BR98" s="1412"/>
      <c r="BS98" s="1412"/>
      <c r="BT98" s="1413"/>
      <c r="BU98" s="1431"/>
      <c r="BV98" s="1432"/>
      <c r="BW98" s="1432"/>
      <c r="BX98" s="1432"/>
      <c r="BY98" s="1432"/>
      <c r="BZ98" s="1433"/>
      <c r="CA98" s="2191" t="s">
        <v>2074</v>
      </c>
      <c r="CB98" s="2192"/>
      <c r="CC98" s="2192"/>
      <c r="CD98" s="2192"/>
      <c r="CE98" s="2193"/>
      <c r="CF98" s="69"/>
    </row>
    <row r="99" spans="1:84" ht="5.25" customHeight="1" x14ac:dyDescent="0.2">
      <c r="A99" s="70"/>
      <c r="B99" s="1143" t="s">
        <v>2255</v>
      </c>
      <c r="C99" s="1144"/>
      <c r="D99" s="1144"/>
      <c r="E99" s="1144"/>
      <c r="F99" s="1144"/>
      <c r="G99" s="1144"/>
      <c r="H99" s="1145"/>
      <c r="I99" s="1143" t="s">
        <v>2273</v>
      </c>
      <c r="J99" s="1144"/>
      <c r="K99" s="1144"/>
      <c r="L99" s="1145"/>
      <c r="M99" s="1152" t="s">
        <v>2274</v>
      </c>
      <c r="N99" s="2266"/>
      <c r="O99" s="2266"/>
      <c r="P99" s="2267"/>
      <c r="Q99" s="1152" t="s">
        <v>2275</v>
      </c>
      <c r="R99" s="2266"/>
      <c r="S99" s="2267"/>
      <c r="T99" s="71"/>
      <c r="U99" s="70"/>
      <c r="V99" s="1484"/>
      <c r="W99" s="1484"/>
      <c r="X99" s="1484"/>
      <c r="Y99" s="1484"/>
      <c r="Z99" s="1484"/>
      <c r="AA99" s="1484"/>
      <c r="AB99" s="1595"/>
      <c r="AC99" s="1596"/>
      <c r="AD99" s="1596"/>
      <c r="AE99" s="1596"/>
      <c r="AF99" s="1596"/>
      <c r="AG99" s="1596"/>
      <c r="AH99" s="1596"/>
      <c r="AI99" s="1596"/>
      <c r="AJ99" s="1596"/>
      <c r="AK99" s="1596"/>
      <c r="AL99" s="1597"/>
      <c r="AM99" s="71"/>
      <c r="AW99" s="68"/>
      <c r="AX99" s="1414"/>
      <c r="AY99" s="1412"/>
      <c r="AZ99" s="1412"/>
      <c r="BA99" s="1412"/>
      <c r="BB99" s="1413"/>
      <c r="BC99" s="1411" t="s">
        <v>2075</v>
      </c>
      <c r="BD99" s="1412"/>
      <c r="BE99" s="1412"/>
      <c r="BF99" s="1412"/>
      <c r="BG99" s="1412"/>
      <c r="BH99" s="1413"/>
      <c r="BI99" s="2194"/>
      <c r="BJ99" s="2192"/>
      <c r="BK99" s="2192"/>
      <c r="BL99" s="2192"/>
      <c r="BM99" s="2193"/>
      <c r="BP99" s="1414"/>
      <c r="BQ99" s="1412"/>
      <c r="BR99" s="1412"/>
      <c r="BS99" s="1412"/>
      <c r="BT99" s="1413"/>
      <c r="BU99" s="1411" t="s">
        <v>2075</v>
      </c>
      <c r="BV99" s="1412"/>
      <c r="BW99" s="1412"/>
      <c r="BX99" s="1412"/>
      <c r="BY99" s="1412"/>
      <c r="BZ99" s="1413"/>
      <c r="CA99" s="2194"/>
      <c r="CB99" s="2192"/>
      <c r="CC99" s="2192"/>
      <c r="CD99" s="2192"/>
      <c r="CE99" s="2193"/>
      <c r="CF99" s="69"/>
    </row>
    <row r="100" spans="1:84" ht="4.5" customHeight="1" x14ac:dyDescent="0.2">
      <c r="A100" s="70"/>
      <c r="B100" s="1146"/>
      <c r="C100" s="1147"/>
      <c r="D100" s="1147"/>
      <c r="E100" s="1147"/>
      <c r="F100" s="1147"/>
      <c r="G100" s="1147"/>
      <c r="H100" s="1148"/>
      <c r="I100" s="1146"/>
      <c r="J100" s="1147"/>
      <c r="K100" s="1147"/>
      <c r="L100" s="1148"/>
      <c r="M100" s="2268"/>
      <c r="N100" s="2269"/>
      <c r="O100" s="2269"/>
      <c r="P100" s="2270"/>
      <c r="Q100" s="2268"/>
      <c r="R100" s="2269"/>
      <c r="S100" s="2270"/>
      <c r="T100" s="71"/>
      <c r="U100" s="70"/>
      <c r="V100" s="1484" t="s">
        <v>2253</v>
      </c>
      <c r="W100" s="1484"/>
      <c r="X100" s="1484"/>
      <c r="Y100" s="1484"/>
      <c r="Z100" s="1484"/>
      <c r="AA100" s="1484"/>
      <c r="AB100" s="1649" t="str">
        <f>CONCATENATE(INDEX('LŠZ H'!A$2:AI$999,U77,11),"                                                                                                ",INDEX('LŠZ H'!A$2:AI$999,U77,24),", ",INDEX('LŠZ H'!A$2:AI$999,U77,25),"                                                           ",INDEX('LŠZ H'!A$2:AI$999,U77,12))</f>
        <v>Rudolf ŽILKA                                                                                                3, 243                                                           37192</v>
      </c>
      <c r="AC100" s="2395"/>
      <c r="AD100" s="2395"/>
      <c r="AE100" s="2395"/>
      <c r="AF100" s="2395"/>
      <c r="AG100" s="2395"/>
      <c r="AH100" s="2395"/>
      <c r="AI100" s="2395"/>
      <c r="AJ100" s="2395"/>
      <c r="AK100" s="2395"/>
      <c r="AL100" s="2396"/>
      <c r="AM100" s="71"/>
      <c r="AW100" s="68"/>
      <c r="AX100" s="1415"/>
      <c r="AY100" s="1416"/>
      <c r="AZ100" s="1416"/>
      <c r="BA100" s="1416"/>
      <c r="BB100" s="1417"/>
      <c r="BC100" s="1415"/>
      <c r="BD100" s="1416"/>
      <c r="BE100" s="1416"/>
      <c r="BF100" s="1416"/>
      <c r="BG100" s="1416"/>
      <c r="BH100" s="1417"/>
      <c r="BI100" s="2195"/>
      <c r="BJ100" s="2196"/>
      <c r="BK100" s="2196"/>
      <c r="BL100" s="2196"/>
      <c r="BM100" s="2197"/>
      <c r="BP100" s="1415"/>
      <c r="BQ100" s="1416"/>
      <c r="BR100" s="1416"/>
      <c r="BS100" s="1416"/>
      <c r="BT100" s="1417"/>
      <c r="BU100" s="1415"/>
      <c r="BV100" s="1416"/>
      <c r="BW100" s="1416"/>
      <c r="BX100" s="1416"/>
      <c r="BY100" s="1416"/>
      <c r="BZ100" s="1417"/>
      <c r="CA100" s="2195"/>
      <c r="CB100" s="2196"/>
      <c r="CC100" s="2196"/>
      <c r="CD100" s="2196"/>
      <c r="CE100" s="2197"/>
      <c r="CF100" s="69"/>
    </row>
    <row r="101" spans="1:84" ht="3.75" customHeight="1" x14ac:dyDescent="0.2">
      <c r="A101" s="70"/>
      <c r="B101" s="1149"/>
      <c r="C101" s="1150"/>
      <c r="D101" s="1150"/>
      <c r="E101" s="1150"/>
      <c r="F101" s="1150"/>
      <c r="G101" s="1150"/>
      <c r="H101" s="1151"/>
      <c r="I101" s="1149"/>
      <c r="J101" s="1150"/>
      <c r="K101" s="1150"/>
      <c r="L101" s="1151"/>
      <c r="M101" s="2271"/>
      <c r="N101" s="2272"/>
      <c r="O101" s="2272"/>
      <c r="P101" s="2273"/>
      <c r="Q101" s="2271"/>
      <c r="R101" s="2272"/>
      <c r="S101" s="2273"/>
      <c r="T101" s="71"/>
      <c r="U101" s="70"/>
      <c r="V101" s="1484"/>
      <c r="W101" s="1484"/>
      <c r="X101" s="1484"/>
      <c r="Y101" s="1484"/>
      <c r="Z101" s="1484"/>
      <c r="AA101" s="1484"/>
      <c r="AB101" s="2397"/>
      <c r="AC101" s="2398"/>
      <c r="AD101" s="2398"/>
      <c r="AE101" s="2398"/>
      <c r="AF101" s="2398"/>
      <c r="AG101" s="2398"/>
      <c r="AH101" s="2398"/>
      <c r="AI101" s="2398"/>
      <c r="AJ101" s="2398"/>
      <c r="AK101" s="2398"/>
      <c r="AL101" s="2399"/>
      <c r="AM101" s="71"/>
      <c r="AW101" s="68"/>
      <c r="AX101" s="61"/>
      <c r="AY101" s="62"/>
      <c r="AZ101" s="62"/>
      <c r="BA101" s="62"/>
      <c r="BB101" s="63"/>
      <c r="BC101" s="61"/>
      <c r="BD101" s="62"/>
      <c r="BE101" s="62"/>
      <c r="BF101" s="62"/>
      <c r="BG101" s="62"/>
      <c r="BH101" s="63"/>
      <c r="BI101" s="61"/>
      <c r="BJ101" s="62"/>
      <c r="BK101" s="62"/>
      <c r="BL101" s="62"/>
      <c r="BM101" s="63"/>
      <c r="BP101" s="61"/>
      <c r="BQ101" s="62"/>
      <c r="BR101" s="62"/>
      <c r="BS101" s="62"/>
      <c r="BT101" s="63"/>
      <c r="BU101" s="61"/>
      <c r="BV101" s="62"/>
      <c r="BW101" s="62"/>
      <c r="BX101" s="62"/>
      <c r="BY101" s="62"/>
      <c r="BZ101" s="63"/>
      <c r="CA101" s="61"/>
      <c r="CB101" s="62"/>
      <c r="CC101" s="62"/>
      <c r="CD101" s="62"/>
      <c r="CE101" s="63"/>
      <c r="CF101" s="69"/>
    </row>
    <row r="102" spans="1:84" ht="3.75" customHeight="1" x14ac:dyDescent="0.2">
      <c r="A102" s="70"/>
      <c r="B102" s="1604" t="s">
        <v>626</v>
      </c>
      <c r="C102" s="2240"/>
      <c r="D102" s="2240"/>
      <c r="E102" s="2240"/>
      <c r="F102" s="2240"/>
      <c r="G102" s="2240"/>
      <c r="H102" s="2241"/>
      <c r="I102" s="2248">
        <f>INDEX('LŠZ H'!A$2:AI$999,U77,29)</f>
        <v>450</v>
      </c>
      <c r="J102" s="2249"/>
      <c r="K102" s="2249"/>
      <c r="L102" s="2250"/>
      <c r="M102" s="2257">
        <f>INDEX('LŠZ H'!A$2:AI$999,U77,31)</f>
        <v>50</v>
      </c>
      <c r="N102" s="2258"/>
      <c r="O102" s="2258"/>
      <c r="P102" s="2259"/>
      <c r="Q102" s="2257">
        <f>INDEX('LŠZ H'!A$2:AI$999,U77,33)</f>
        <v>125</v>
      </c>
      <c r="R102" s="2258"/>
      <c r="S102" s="2259"/>
      <c r="T102" s="71"/>
      <c r="U102" s="70"/>
      <c r="V102" s="1484" t="s">
        <v>2254</v>
      </c>
      <c r="W102" s="1484"/>
      <c r="X102" s="1484"/>
      <c r="Y102" s="1484"/>
      <c r="Z102" s="1484"/>
      <c r="AA102" s="1484"/>
      <c r="AB102" s="2397"/>
      <c r="AC102" s="2398"/>
      <c r="AD102" s="2398"/>
      <c r="AE102" s="2398"/>
      <c r="AF102" s="2398"/>
      <c r="AG102" s="2398"/>
      <c r="AH102" s="2398"/>
      <c r="AI102" s="2398"/>
      <c r="AJ102" s="2398"/>
      <c r="AK102" s="2398"/>
      <c r="AL102" s="2399"/>
      <c r="AM102" s="71"/>
      <c r="AW102" s="68"/>
      <c r="AX102" s="68"/>
      <c r="BB102" s="69"/>
      <c r="BC102" s="68"/>
      <c r="BH102" s="69"/>
      <c r="BI102" s="68"/>
      <c r="BM102" s="69"/>
      <c r="BP102" s="68"/>
      <c r="BT102" s="69"/>
      <c r="BU102" s="68"/>
      <c r="BZ102" s="69"/>
      <c r="CA102" s="68"/>
      <c r="CE102" s="69"/>
      <c r="CF102" s="69"/>
    </row>
    <row r="103" spans="1:84" ht="4.5" customHeight="1" x14ac:dyDescent="0.2">
      <c r="A103" s="70"/>
      <c r="B103" s="2242"/>
      <c r="C103" s="2243"/>
      <c r="D103" s="2243"/>
      <c r="E103" s="2243"/>
      <c r="F103" s="2243"/>
      <c r="G103" s="2243"/>
      <c r="H103" s="2244"/>
      <c r="I103" s="2251"/>
      <c r="J103" s="2252"/>
      <c r="K103" s="2252"/>
      <c r="L103" s="2253"/>
      <c r="M103" s="2260"/>
      <c r="N103" s="2261"/>
      <c r="O103" s="2261"/>
      <c r="P103" s="2262"/>
      <c r="Q103" s="2260"/>
      <c r="R103" s="2261"/>
      <c r="S103" s="2262"/>
      <c r="T103" s="71"/>
      <c r="U103" s="70"/>
      <c r="V103" s="1484"/>
      <c r="W103" s="1484"/>
      <c r="X103" s="1484"/>
      <c r="Y103" s="1484"/>
      <c r="Z103" s="1484"/>
      <c r="AA103" s="1484"/>
      <c r="AB103" s="2397"/>
      <c r="AC103" s="2398"/>
      <c r="AD103" s="2398"/>
      <c r="AE103" s="2398"/>
      <c r="AF103" s="2398"/>
      <c r="AG103" s="2398"/>
      <c r="AH103" s="2398"/>
      <c r="AI103" s="2398"/>
      <c r="AJ103" s="2398"/>
      <c r="AK103" s="2398"/>
      <c r="AL103" s="2399"/>
      <c r="AM103" s="71"/>
      <c r="AW103" s="68"/>
      <c r="AX103" s="68"/>
      <c r="BB103" s="69"/>
      <c r="BC103" s="68"/>
      <c r="BH103" s="69"/>
      <c r="BI103" s="68"/>
      <c r="BM103" s="69"/>
      <c r="BP103" s="68"/>
      <c r="BT103" s="69"/>
      <c r="BU103" s="68"/>
      <c r="BZ103" s="69"/>
      <c r="CA103" s="68"/>
      <c r="CE103" s="69"/>
      <c r="CF103" s="69"/>
    </row>
    <row r="104" spans="1:84" ht="3" customHeight="1" x14ac:dyDescent="0.2">
      <c r="A104" s="70"/>
      <c r="B104" s="2245"/>
      <c r="C104" s="2246"/>
      <c r="D104" s="2246"/>
      <c r="E104" s="2246"/>
      <c r="F104" s="2246"/>
      <c r="G104" s="2246"/>
      <c r="H104" s="2247"/>
      <c r="I104" s="2254"/>
      <c r="J104" s="2255"/>
      <c r="K104" s="2255"/>
      <c r="L104" s="2256"/>
      <c r="M104" s="2263"/>
      <c r="N104" s="2264"/>
      <c r="O104" s="2264"/>
      <c r="P104" s="2265"/>
      <c r="Q104" s="2263"/>
      <c r="R104" s="2264"/>
      <c r="S104" s="2265"/>
      <c r="T104" s="71"/>
      <c r="U104" s="70"/>
      <c r="V104" s="73"/>
      <c r="W104" s="73"/>
      <c r="X104" s="73"/>
      <c r="Y104" s="73"/>
      <c r="Z104" s="73"/>
      <c r="AA104" s="73"/>
      <c r="AB104" s="2397"/>
      <c r="AC104" s="2398"/>
      <c r="AD104" s="2398"/>
      <c r="AE104" s="2398"/>
      <c r="AF104" s="2398"/>
      <c r="AG104" s="2398"/>
      <c r="AH104" s="2398"/>
      <c r="AI104" s="2398"/>
      <c r="AJ104" s="2398"/>
      <c r="AK104" s="2398"/>
      <c r="AL104" s="2399"/>
      <c r="AM104" s="71"/>
      <c r="AW104" s="68"/>
      <c r="AX104" s="68"/>
      <c r="BB104" s="69"/>
      <c r="BC104" s="68"/>
      <c r="BH104" s="69"/>
      <c r="BI104" s="68"/>
      <c r="BM104" s="69"/>
      <c r="BP104" s="68"/>
      <c r="BT104" s="69"/>
      <c r="BU104" s="68"/>
      <c r="BZ104" s="69"/>
      <c r="CA104" s="68"/>
      <c r="CE104" s="69"/>
      <c r="CF104" s="69"/>
    </row>
    <row r="105" spans="1:84" ht="4.5" customHeight="1" x14ac:dyDescent="0.2">
      <c r="A105" s="70"/>
      <c r="B105" s="1094" t="s">
        <v>2126</v>
      </c>
      <c r="C105" s="1095"/>
      <c r="D105" s="1095"/>
      <c r="E105" s="1095"/>
      <c r="F105" s="1095"/>
      <c r="G105" s="1095"/>
      <c r="H105" s="1096"/>
      <c r="I105" s="1214" t="s">
        <v>2276</v>
      </c>
      <c r="J105" s="1189"/>
      <c r="K105" s="1189"/>
      <c r="L105" s="1190"/>
      <c r="M105" s="1214" t="s">
        <v>99</v>
      </c>
      <c r="N105" s="1189"/>
      <c r="O105" s="1189"/>
      <c r="P105" s="1190"/>
      <c r="Q105" s="1214" t="s">
        <v>100</v>
      </c>
      <c r="R105" s="1189"/>
      <c r="S105" s="1190"/>
      <c r="T105" s="71"/>
      <c r="U105" s="70"/>
      <c r="V105" s="1484" t="s">
        <v>2256</v>
      </c>
      <c r="W105" s="1484"/>
      <c r="X105" s="1484"/>
      <c r="Y105" s="1484"/>
      <c r="Z105" s="1484"/>
      <c r="AA105" s="1484"/>
      <c r="AB105" s="2397"/>
      <c r="AC105" s="2398"/>
      <c r="AD105" s="2398"/>
      <c r="AE105" s="2398"/>
      <c r="AF105" s="2398"/>
      <c r="AG105" s="2398"/>
      <c r="AH105" s="2398"/>
      <c r="AI105" s="2398"/>
      <c r="AJ105" s="2398"/>
      <c r="AK105" s="2398"/>
      <c r="AL105" s="2399"/>
      <c r="AM105" s="71"/>
      <c r="AW105" s="68"/>
      <c r="AX105" s="68"/>
      <c r="BB105" s="69"/>
      <c r="BC105" s="68"/>
      <c r="BH105" s="69"/>
      <c r="BI105" s="68"/>
      <c r="BM105" s="69"/>
      <c r="BP105" s="68"/>
      <c r="BT105" s="69"/>
      <c r="BU105" s="68"/>
      <c r="BZ105" s="69"/>
      <c r="CA105" s="68"/>
      <c r="CE105" s="69"/>
      <c r="CF105" s="69"/>
    </row>
    <row r="106" spans="1:84" ht="4.5" customHeight="1" x14ac:dyDescent="0.2">
      <c r="A106" s="70"/>
      <c r="B106" s="1097"/>
      <c r="C106" s="1098"/>
      <c r="D106" s="1098"/>
      <c r="E106" s="1098"/>
      <c r="F106" s="1098"/>
      <c r="G106" s="1098"/>
      <c r="H106" s="1099"/>
      <c r="I106" s="1191"/>
      <c r="J106" s="1192"/>
      <c r="K106" s="1192"/>
      <c r="L106" s="1193"/>
      <c r="M106" s="1191"/>
      <c r="N106" s="1192"/>
      <c r="O106" s="1192"/>
      <c r="P106" s="1193"/>
      <c r="Q106" s="1191"/>
      <c r="R106" s="1192"/>
      <c r="S106" s="1193"/>
      <c r="T106" s="71"/>
      <c r="U106" s="70"/>
      <c r="V106" s="1484"/>
      <c r="W106" s="1484"/>
      <c r="X106" s="1484"/>
      <c r="Y106" s="1484"/>
      <c r="Z106" s="1484"/>
      <c r="AA106" s="1484"/>
      <c r="AB106" s="2397"/>
      <c r="AC106" s="2398"/>
      <c r="AD106" s="2398"/>
      <c r="AE106" s="2398"/>
      <c r="AF106" s="2398"/>
      <c r="AG106" s="2398"/>
      <c r="AH106" s="2398"/>
      <c r="AI106" s="2398"/>
      <c r="AJ106" s="2398"/>
      <c r="AK106" s="2398"/>
      <c r="AL106" s="2399"/>
      <c r="AM106" s="71"/>
      <c r="AW106" s="68"/>
      <c r="AX106" s="68"/>
      <c r="BB106" s="69"/>
      <c r="BC106" s="68"/>
      <c r="BH106" s="69"/>
      <c r="BI106" s="68"/>
      <c r="BM106" s="69"/>
      <c r="BP106" s="68"/>
      <c r="BT106" s="69"/>
      <c r="BU106" s="68"/>
      <c r="BZ106" s="69"/>
      <c r="CA106" s="68"/>
      <c r="CE106" s="69"/>
      <c r="CF106" s="69"/>
    </row>
    <row r="107" spans="1:84" ht="3.75" customHeight="1" x14ac:dyDescent="0.2">
      <c r="A107" s="70"/>
      <c r="B107" s="1100"/>
      <c r="C107" s="1101"/>
      <c r="D107" s="1101"/>
      <c r="E107" s="1101"/>
      <c r="F107" s="1101"/>
      <c r="G107" s="1101"/>
      <c r="H107" s="1102"/>
      <c r="I107" s="1194"/>
      <c r="J107" s="1195"/>
      <c r="K107" s="1195"/>
      <c r="L107" s="1196"/>
      <c r="M107" s="1194"/>
      <c r="N107" s="1195"/>
      <c r="O107" s="1195"/>
      <c r="P107" s="1196"/>
      <c r="Q107" s="1194"/>
      <c r="R107" s="1195"/>
      <c r="S107" s="1196"/>
      <c r="T107" s="71"/>
      <c r="U107" s="70"/>
      <c r="V107" s="1484" t="s">
        <v>2257</v>
      </c>
      <c r="W107" s="1484"/>
      <c r="X107" s="1484"/>
      <c r="Y107" s="1484"/>
      <c r="Z107" s="1484"/>
      <c r="AA107" s="1484"/>
      <c r="AB107" s="2397"/>
      <c r="AC107" s="2398"/>
      <c r="AD107" s="2398"/>
      <c r="AE107" s="2398"/>
      <c r="AF107" s="2398"/>
      <c r="AG107" s="2398"/>
      <c r="AH107" s="2398"/>
      <c r="AI107" s="2398"/>
      <c r="AJ107" s="2398"/>
      <c r="AK107" s="2398"/>
      <c r="AL107" s="2399"/>
      <c r="AM107" s="71"/>
      <c r="AW107" s="68"/>
      <c r="AX107" s="68"/>
      <c r="BB107" s="69"/>
      <c r="BC107" s="68"/>
      <c r="BH107" s="69"/>
      <c r="BI107" s="68"/>
      <c r="BM107" s="69"/>
      <c r="BP107" s="68"/>
      <c r="BT107" s="69"/>
      <c r="BU107" s="68"/>
      <c r="BZ107" s="69"/>
      <c r="CA107" s="68"/>
      <c r="CE107" s="69"/>
      <c r="CF107" s="69"/>
    </row>
    <row r="108" spans="1:84" ht="4.5" customHeight="1" x14ac:dyDescent="0.2">
      <c r="A108" s="70"/>
      <c r="B108" s="1514" t="s">
        <v>1273</v>
      </c>
      <c r="C108" s="2214"/>
      <c r="D108" s="2214"/>
      <c r="E108" s="2214"/>
      <c r="F108" s="2214"/>
      <c r="G108" s="2214"/>
      <c r="H108" s="2215"/>
      <c r="I108" s="2222">
        <f>INDEX('LŠZ H'!A$2:AI$999,U77,35)</f>
        <v>0</v>
      </c>
      <c r="J108" s="2223"/>
      <c r="K108" s="2223"/>
      <c r="L108" s="2224"/>
      <c r="M108" s="2222" t="e">
        <f>INDEX('LŠZ H'!A$2:AI$999,U77,36)</f>
        <v>#REF!</v>
      </c>
      <c r="N108" s="2223"/>
      <c r="O108" s="2223"/>
      <c r="P108" s="2224"/>
      <c r="Q108" s="2222" t="e">
        <f>INDEX('LŠZ H'!A$2:AI$999,U77,37)</f>
        <v>#REF!</v>
      </c>
      <c r="R108" s="2223"/>
      <c r="S108" s="2224"/>
      <c r="T108" s="71"/>
      <c r="U108" s="70"/>
      <c r="V108" s="1484"/>
      <c r="W108" s="1484"/>
      <c r="X108" s="1484"/>
      <c r="Y108" s="1484"/>
      <c r="Z108" s="1484"/>
      <c r="AA108" s="1484"/>
      <c r="AB108" s="2397"/>
      <c r="AC108" s="2398"/>
      <c r="AD108" s="2398"/>
      <c r="AE108" s="2398"/>
      <c r="AF108" s="2398"/>
      <c r="AG108" s="2398"/>
      <c r="AH108" s="2398"/>
      <c r="AI108" s="2398"/>
      <c r="AJ108" s="2398"/>
      <c r="AK108" s="2398"/>
      <c r="AL108" s="2399"/>
      <c r="AM108" s="71"/>
      <c r="AW108" s="68"/>
      <c r="AX108" s="68"/>
      <c r="BB108" s="69"/>
      <c r="BC108" s="68"/>
      <c r="BH108" s="69"/>
      <c r="BI108" s="68"/>
      <c r="BM108" s="69"/>
      <c r="BP108" s="68"/>
      <c r="BT108" s="69"/>
      <c r="BU108" s="68"/>
      <c r="BZ108" s="69"/>
      <c r="CA108" s="68"/>
      <c r="CE108" s="69"/>
      <c r="CF108" s="69"/>
    </row>
    <row r="109" spans="1:84" ht="3" customHeight="1" x14ac:dyDescent="0.2">
      <c r="A109" s="70"/>
      <c r="B109" s="2216"/>
      <c r="C109" s="2217"/>
      <c r="D109" s="2217"/>
      <c r="E109" s="2217"/>
      <c r="F109" s="2217"/>
      <c r="G109" s="2217"/>
      <c r="H109" s="2218"/>
      <c r="I109" s="2225"/>
      <c r="J109" s="2226"/>
      <c r="K109" s="2226"/>
      <c r="L109" s="2227"/>
      <c r="M109" s="2225"/>
      <c r="N109" s="2226"/>
      <c r="O109" s="2226"/>
      <c r="P109" s="2227"/>
      <c r="Q109" s="2225"/>
      <c r="R109" s="2226"/>
      <c r="S109" s="2227"/>
      <c r="T109" s="71"/>
      <c r="U109" s="70"/>
      <c r="V109" s="83"/>
      <c r="W109" s="73"/>
      <c r="X109" s="73"/>
      <c r="Y109" s="73"/>
      <c r="Z109" s="73"/>
      <c r="AA109" s="73"/>
      <c r="AB109" s="2400"/>
      <c r="AC109" s="2401"/>
      <c r="AD109" s="2401"/>
      <c r="AE109" s="2401"/>
      <c r="AF109" s="2401"/>
      <c r="AG109" s="2401"/>
      <c r="AH109" s="2401"/>
      <c r="AI109" s="2401"/>
      <c r="AJ109" s="2401"/>
      <c r="AK109" s="2401"/>
      <c r="AL109" s="2402"/>
      <c r="AM109" s="71"/>
      <c r="AW109" s="68"/>
      <c r="AX109" s="68"/>
      <c r="BB109" s="69"/>
      <c r="BC109" s="68"/>
      <c r="BH109" s="69"/>
      <c r="BI109" s="68"/>
      <c r="BM109" s="69"/>
      <c r="BP109" s="68"/>
      <c r="BT109" s="69"/>
      <c r="BU109" s="68"/>
      <c r="BZ109" s="69"/>
      <c r="CA109" s="68"/>
      <c r="CE109" s="69"/>
      <c r="CF109" s="69"/>
    </row>
    <row r="110" spans="1:84" ht="4.5" customHeight="1" x14ac:dyDescent="0.2">
      <c r="A110" s="70"/>
      <c r="B110" s="2219"/>
      <c r="C110" s="2220"/>
      <c r="D110" s="2220"/>
      <c r="E110" s="2220"/>
      <c r="F110" s="2220"/>
      <c r="G110" s="2220"/>
      <c r="H110" s="2221"/>
      <c r="I110" s="2228"/>
      <c r="J110" s="2229"/>
      <c r="K110" s="2229"/>
      <c r="L110" s="2230"/>
      <c r="M110" s="2228"/>
      <c r="N110" s="2229"/>
      <c r="O110" s="2229"/>
      <c r="P110" s="2230"/>
      <c r="Q110" s="2228"/>
      <c r="R110" s="2229"/>
      <c r="S110" s="2230"/>
      <c r="T110" s="71"/>
      <c r="U110" s="70"/>
      <c r="V110" s="1484" t="s">
        <v>627</v>
      </c>
      <c r="W110" s="1484"/>
      <c r="X110" s="1484"/>
      <c r="Y110" s="1484"/>
      <c r="Z110" s="1484"/>
      <c r="AA110" s="1559"/>
      <c r="AB110" s="1560">
        <f>INDEX('LŠZ H'!A$2:AI$999,U77,13)</f>
        <v>44595</v>
      </c>
      <c r="AC110" s="1561"/>
      <c r="AD110" s="1561"/>
      <c r="AE110" s="1561"/>
      <c r="AF110" s="1561"/>
      <c r="AG110" s="1561"/>
      <c r="AH110" s="1561"/>
      <c r="AI110" s="1561"/>
      <c r="AJ110" s="1561"/>
      <c r="AK110" s="1561"/>
      <c r="AL110" s="1562"/>
      <c r="AM110" s="71"/>
      <c r="AW110" s="68"/>
      <c r="AX110" s="68"/>
      <c r="BB110" s="69"/>
      <c r="BC110" s="68"/>
      <c r="BH110" s="69"/>
      <c r="BI110" s="68"/>
      <c r="BM110" s="69"/>
      <c r="BP110" s="68"/>
      <c r="BT110" s="69"/>
      <c r="BU110" s="68"/>
      <c r="BZ110" s="69"/>
      <c r="CA110" s="68"/>
      <c r="CE110" s="69"/>
      <c r="CF110" s="69"/>
    </row>
    <row r="111" spans="1:84" ht="4.5" customHeight="1" x14ac:dyDescent="0.2">
      <c r="A111" s="70"/>
      <c r="B111" s="1495" t="s">
        <v>630</v>
      </c>
      <c r="C111" s="1496"/>
      <c r="D111" s="1496"/>
      <c r="E111" s="1497"/>
      <c r="F111" s="1214">
        <f>INDEX('LŠZ H'!A$2:AI$999,U77,18)</f>
        <v>43864</v>
      </c>
      <c r="G111" s="1190"/>
      <c r="H111" s="1214" t="s">
        <v>631</v>
      </c>
      <c r="I111" s="1190"/>
      <c r="J111" s="2231" t="str">
        <f>INDEX('LŠZ H'!A$2:AI$999,U77,7)</f>
        <v>053131/H022</v>
      </c>
      <c r="K111" s="2232"/>
      <c r="L111" s="2232"/>
      <c r="M111" s="2232"/>
      <c r="N111" s="2232"/>
      <c r="O111" s="2232"/>
      <c r="P111" s="2233"/>
      <c r="Q111" s="1188">
        <f>INDEX('LŠZ H'!A$2:AI$999,U77,15)</f>
        <v>44595</v>
      </c>
      <c r="R111" s="2206"/>
      <c r="S111" s="2207"/>
      <c r="T111" s="71"/>
      <c r="U111" s="70"/>
      <c r="V111" s="1484"/>
      <c r="W111" s="1484"/>
      <c r="X111" s="1484"/>
      <c r="Y111" s="1484"/>
      <c r="Z111" s="1484"/>
      <c r="AA111" s="1559"/>
      <c r="AB111" s="1563"/>
      <c r="AC111" s="1484"/>
      <c r="AD111" s="1484"/>
      <c r="AE111" s="1484"/>
      <c r="AF111" s="1484"/>
      <c r="AG111" s="1484"/>
      <c r="AH111" s="1484"/>
      <c r="AI111" s="1484"/>
      <c r="AJ111" s="1484"/>
      <c r="AK111" s="1484"/>
      <c r="AL111" s="1559"/>
      <c r="AM111" s="71"/>
      <c r="AW111" s="68"/>
      <c r="AX111" s="68"/>
      <c r="BB111" s="69"/>
      <c r="BC111" s="68"/>
      <c r="BH111" s="69"/>
      <c r="BI111" s="68"/>
      <c r="BM111" s="69"/>
      <c r="BP111" s="68"/>
      <c r="BT111" s="69"/>
      <c r="BU111" s="68"/>
      <c r="BZ111" s="69"/>
      <c r="CA111" s="68"/>
      <c r="CE111" s="69"/>
      <c r="CF111" s="69"/>
    </row>
    <row r="112" spans="1:84" ht="4.5" customHeight="1" x14ac:dyDescent="0.2">
      <c r="A112" s="70"/>
      <c r="B112" s="1498"/>
      <c r="C112" s="1499"/>
      <c r="D112" s="1499"/>
      <c r="E112" s="1500"/>
      <c r="F112" s="1191"/>
      <c r="G112" s="1193"/>
      <c r="H112" s="1191"/>
      <c r="I112" s="1193"/>
      <c r="J112" s="2234"/>
      <c r="K112" s="2235"/>
      <c r="L112" s="2235"/>
      <c r="M112" s="2235"/>
      <c r="N112" s="2235"/>
      <c r="O112" s="2235"/>
      <c r="P112" s="2236"/>
      <c r="Q112" s="2208"/>
      <c r="R112" s="2209"/>
      <c r="S112" s="2210"/>
      <c r="T112" s="71"/>
      <c r="U112" s="70"/>
      <c r="V112" s="1484" t="s">
        <v>628</v>
      </c>
      <c r="W112" s="1484"/>
      <c r="X112" s="1484"/>
      <c r="Y112" s="1484"/>
      <c r="Z112" s="1484"/>
      <c r="AA112" s="1484"/>
      <c r="AB112" s="1563"/>
      <c r="AC112" s="1484"/>
      <c r="AD112" s="1484"/>
      <c r="AE112" s="1484"/>
      <c r="AF112" s="1484"/>
      <c r="AG112" s="1484"/>
      <c r="AH112" s="1484"/>
      <c r="AI112" s="1484"/>
      <c r="AJ112" s="1484"/>
      <c r="AK112" s="1484"/>
      <c r="AL112" s="1559"/>
      <c r="AM112" s="71"/>
      <c r="AW112" s="68"/>
      <c r="AX112" s="80"/>
      <c r="AY112" s="103"/>
      <c r="AZ112" s="103"/>
      <c r="BA112" s="103"/>
      <c r="BB112" s="81"/>
      <c r="BC112" s="80"/>
      <c r="BD112" s="103"/>
      <c r="BE112" s="103"/>
      <c r="BF112" s="103"/>
      <c r="BG112" s="103"/>
      <c r="BH112" s="81"/>
      <c r="BI112" s="80"/>
      <c r="BJ112" s="103"/>
      <c r="BK112" s="103"/>
      <c r="BL112" s="103"/>
      <c r="BM112" s="81"/>
      <c r="BP112" s="80"/>
      <c r="BQ112" s="103"/>
      <c r="BR112" s="103"/>
      <c r="BS112" s="103"/>
      <c r="BT112" s="81"/>
      <c r="BU112" s="80"/>
      <c r="BV112" s="103"/>
      <c r="BW112" s="103"/>
      <c r="BX112" s="103"/>
      <c r="BY112" s="103"/>
      <c r="BZ112" s="81"/>
      <c r="CA112" s="80"/>
      <c r="CB112" s="103"/>
      <c r="CC112" s="103"/>
      <c r="CD112" s="103"/>
      <c r="CE112" s="81"/>
      <c r="CF112" s="69"/>
    </row>
    <row r="113" spans="1:84" ht="4.5" customHeight="1" x14ac:dyDescent="0.2">
      <c r="A113" s="70"/>
      <c r="B113" s="1501"/>
      <c r="C113" s="1502"/>
      <c r="D113" s="1502"/>
      <c r="E113" s="1503"/>
      <c r="F113" s="1194"/>
      <c r="G113" s="1196"/>
      <c r="H113" s="1194"/>
      <c r="I113" s="1196"/>
      <c r="J113" s="2237"/>
      <c r="K113" s="2238"/>
      <c r="L113" s="2238"/>
      <c r="M113" s="2238"/>
      <c r="N113" s="2238"/>
      <c r="O113" s="2238"/>
      <c r="P113" s="2239"/>
      <c r="Q113" s="2211"/>
      <c r="R113" s="2212"/>
      <c r="S113" s="2213"/>
      <c r="T113" s="71"/>
      <c r="U113" s="70"/>
      <c r="V113" s="1484"/>
      <c r="W113" s="1484"/>
      <c r="X113" s="1484"/>
      <c r="Y113" s="1484"/>
      <c r="Z113" s="1484"/>
      <c r="AA113" s="1484"/>
      <c r="AB113" s="1564"/>
      <c r="AC113" s="1565"/>
      <c r="AD113" s="1565"/>
      <c r="AE113" s="1565"/>
      <c r="AF113" s="1565"/>
      <c r="AG113" s="1565"/>
      <c r="AH113" s="1565"/>
      <c r="AI113" s="1565"/>
      <c r="AJ113" s="1565"/>
      <c r="AK113" s="1565"/>
      <c r="AL113" s="1566"/>
      <c r="AM113" s="71"/>
      <c r="AW113" s="68"/>
      <c r="CF113" s="69"/>
    </row>
    <row r="114" spans="1:84" ht="3" customHeight="1" x14ac:dyDescent="0.2">
      <c r="A114" s="84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6"/>
      <c r="U114" s="84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6"/>
      <c r="AW114" s="80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81"/>
    </row>
    <row r="115" spans="1:84" ht="4.5" customHeight="1" x14ac:dyDescent="0.2">
      <c r="A115" s="64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1">
        <v>79</v>
      </c>
      <c r="V115" s="62"/>
      <c r="W115" s="62"/>
      <c r="X115" s="62"/>
      <c r="Y115" s="62"/>
      <c r="Z115" s="2309" t="s">
        <v>363</v>
      </c>
      <c r="AA115" s="2309"/>
      <c r="AB115" s="2309"/>
      <c r="AC115" s="2309"/>
      <c r="AD115" s="2309"/>
      <c r="AE115" s="2309"/>
      <c r="AF115" s="2309"/>
      <c r="AG115" s="2309"/>
      <c r="AH115" s="2309"/>
      <c r="AI115" s="2309"/>
      <c r="AJ115" s="2309"/>
      <c r="AK115" s="2309"/>
      <c r="AL115" s="2309"/>
      <c r="AM115" s="2310"/>
      <c r="AW115" s="61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3"/>
    </row>
    <row r="116" spans="1:84" ht="3.75" customHeight="1" x14ac:dyDescent="0.2">
      <c r="A116" s="70"/>
      <c r="B116" s="1513" t="s">
        <v>2098</v>
      </c>
      <c r="C116" s="1513"/>
      <c r="D116" s="1513"/>
      <c r="E116" s="1513"/>
      <c r="F116" s="1513"/>
      <c r="G116" s="1513"/>
      <c r="H116" s="1513"/>
      <c r="I116" s="1513"/>
      <c r="J116" s="1513"/>
      <c r="K116" s="1513"/>
      <c r="L116" s="1513"/>
      <c r="M116" s="1513"/>
      <c r="N116" s="1513"/>
      <c r="O116" s="1513"/>
      <c r="P116" s="1513"/>
      <c r="Q116" s="1513"/>
      <c r="R116" s="1513"/>
      <c r="S116" s="1513"/>
      <c r="T116" s="71"/>
      <c r="U116" s="68"/>
      <c r="Z116" s="1333"/>
      <c r="AA116" s="1333"/>
      <c r="AB116" s="1333"/>
      <c r="AC116" s="1333"/>
      <c r="AD116" s="1333"/>
      <c r="AE116" s="1333"/>
      <c r="AF116" s="1333"/>
      <c r="AG116" s="1333"/>
      <c r="AH116" s="1333"/>
      <c r="AI116" s="1333"/>
      <c r="AJ116" s="1333"/>
      <c r="AK116" s="1333"/>
      <c r="AL116" s="1333"/>
      <c r="AM116" s="1334"/>
      <c r="AW116" s="68"/>
      <c r="AX116" s="61"/>
      <c r="AY116" s="62"/>
      <c r="AZ116" s="62"/>
      <c r="BA116" s="62"/>
      <c r="BB116" s="63"/>
      <c r="BC116" s="1428" t="s">
        <v>5592</v>
      </c>
      <c r="BD116" s="1429"/>
      <c r="BE116" s="1429"/>
      <c r="BF116" s="1429"/>
      <c r="BG116" s="1429"/>
      <c r="BH116" s="1430"/>
      <c r="BI116" s="61"/>
      <c r="BJ116" s="62"/>
      <c r="BK116" s="62"/>
      <c r="BL116" s="62"/>
      <c r="BM116" s="63"/>
      <c r="BP116" s="61"/>
      <c r="BQ116" s="62"/>
      <c r="BR116" s="62"/>
      <c r="BS116" s="62"/>
      <c r="BT116" s="63"/>
      <c r="BU116" s="1428" t="s">
        <v>5592</v>
      </c>
      <c r="BV116" s="1429"/>
      <c r="BW116" s="1429"/>
      <c r="BX116" s="1429"/>
      <c r="BY116" s="1429"/>
      <c r="BZ116" s="1430"/>
      <c r="CA116" s="61"/>
      <c r="CB116" s="62"/>
      <c r="CC116" s="62"/>
      <c r="CD116" s="62"/>
      <c r="CE116" s="63"/>
      <c r="CF116" s="69"/>
    </row>
    <row r="117" spans="1:84" ht="3.75" customHeight="1" x14ac:dyDescent="0.2">
      <c r="A117" s="70"/>
      <c r="B117" s="1513"/>
      <c r="C117" s="1513"/>
      <c r="D117" s="1513"/>
      <c r="E117" s="1513"/>
      <c r="F117" s="1513"/>
      <c r="G117" s="1513"/>
      <c r="H117" s="1513"/>
      <c r="I117" s="1513"/>
      <c r="J117" s="1513"/>
      <c r="K117" s="1513"/>
      <c r="L117" s="1513"/>
      <c r="M117" s="1513"/>
      <c r="N117" s="1513"/>
      <c r="O117" s="1513"/>
      <c r="P117" s="1513"/>
      <c r="Q117" s="1513"/>
      <c r="R117" s="1513"/>
      <c r="S117" s="1513"/>
      <c r="T117" s="71"/>
      <c r="U117" s="68"/>
      <c r="Z117" s="1333"/>
      <c r="AA117" s="1333"/>
      <c r="AB117" s="1333"/>
      <c r="AC117" s="1333"/>
      <c r="AD117" s="1333"/>
      <c r="AE117" s="1333"/>
      <c r="AF117" s="1333"/>
      <c r="AG117" s="1333"/>
      <c r="AH117" s="1333"/>
      <c r="AI117" s="1333"/>
      <c r="AJ117" s="1333"/>
      <c r="AK117" s="1333"/>
      <c r="AL117" s="1333"/>
      <c r="AM117" s="1334"/>
      <c r="AW117" s="68"/>
      <c r="AX117" s="68"/>
      <c r="BB117" s="69"/>
      <c r="BC117" s="1431"/>
      <c r="BD117" s="1432"/>
      <c r="BE117" s="1432"/>
      <c r="BF117" s="1432"/>
      <c r="BG117" s="1432"/>
      <c r="BH117" s="1433"/>
      <c r="BI117" s="68"/>
      <c r="BM117" s="69"/>
      <c r="BP117" s="68"/>
      <c r="BT117" s="69"/>
      <c r="BU117" s="1431"/>
      <c r="BV117" s="1432"/>
      <c r="BW117" s="1432"/>
      <c r="BX117" s="1432"/>
      <c r="BY117" s="1432"/>
      <c r="BZ117" s="1433"/>
      <c r="CA117" s="68"/>
      <c r="CE117" s="69"/>
      <c r="CF117" s="69"/>
    </row>
    <row r="118" spans="1:84" ht="5.25" customHeight="1" x14ac:dyDescent="0.2">
      <c r="A118" s="70"/>
      <c r="B118" s="1513"/>
      <c r="C118" s="1513"/>
      <c r="D118" s="1513"/>
      <c r="E118" s="1513"/>
      <c r="F118" s="1513"/>
      <c r="G118" s="1513"/>
      <c r="H118" s="1513"/>
      <c r="I118" s="1513"/>
      <c r="J118" s="1513"/>
      <c r="K118" s="1513"/>
      <c r="L118" s="1513"/>
      <c r="M118" s="1513"/>
      <c r="N118" s="1513"/>
      <c r="O118" s="1513"/>
      <c r="P118" s="1513"/>
      <c r="Q118" s="1513"/>
      <c r="R118" s="1513"/>
      <c r="S118" s="1513"/>
      <c r="T118" s="71"/>
      <c r="U118" s="68"/>
      <c r="V118" s="2311" t="s">
        <v>5940</v>
      </c>
      <c r="W118" s="2311"/>
      <c r="X118" s="2311"/>
      <c r="Y118" s="2311"/>
      <c r="Z118" s="2311"/>
      <c r="AA118" s="2311"/>
      <c r="AB118" s="2311"/>
      <c r="AC118" s="2311"/>
      <c r="AD118" s="2311"/>
      <c r="AE118" s="2311"/>
      <c r="AF118" s="2311"/>
      <c r="AG118" s="2311"/>
      <c r="AH118" s="2311"/>
      <c r="AI118" s="2311"/>
      <c r="AJ118" s="2311"/>
      <c r="AK118" s="2311"/>
      <c r="AL118" s="2311"/>
      <c r="AM118" s="2312"/>
      <c r="AW118" s="68"/>
      <c r="AX118" s="1411" t="s">
        <v>2073</v>
      </c>
      <c r="AY118" s="1412"/>
      <c r="AZ118" s="1412"/>
      <c r="BA118" s="1412"/>
      <c r="BB118" s="1413"/>
      <c r="BC118" s="1431"/>
      <c r="BD118" s="1432"/>
      <c r="BE118" s="1432"/>
      <c r="BF118" s="1432"/>
      <c r="BG118" s="1432"/>
      <c r="BH118" s="1433"/>
      <c r="BI118" s="2191" t="s">
        <v>2074</v>
      </c>
      <c r="BJ118" s="2192"/>
      <c r="BK118" s="2192"/>
      <c r="BL118" s="2192"/>
      <c r="BM118" s="2193"/>
      <c r="BP118" s="1411" t="s">
        <v>2073</v>
      </c>
      <c r="BQ118" s="1412"/>
      <c r="BR118" s="1412"/>
      <c r="BS118" s="1412"/>
      <c r="BT118" s="1413"/>
      <c r="BU118" s="1431"/>
      <c r="BV118" s="1432"/>
      <c r="BW118" s="1432"/>
      <c r="BX118" s="1432"/>
      <c r="BY118" s="1432"/>
      <c r="BZ118" s="1433"/>
      <c r="CA118" s="2191" t="s">
        <v>2074</v>
      </c>
      <c r="CB118" s="2192"/>
      <c r="CC118" s="2192"/>
      <c r="CD118" s="2192"/>
      <c r="CE118" s="2193"/>
      <c r="CF118" s="69"/>
    </row>
    <row r="119" spans="1:84" ht="5.25" customHeight="1" x14ac:dyDescent="0.2">
      <c r="A119" s="70"/>
      <c r="B119" s="1513"/>
      <c r="C119" s="1513"/>
      <c r="D119" s="1513"/>
      <c r="E119" s="1513"/>
      <c r="F119" s="1513"/>
      <c r="G119" s="1513"/>
      <c r="H119" s="1513"/>
      <c r="I119" s="1513"/>
      <c r="J119" s="1513"/>
      <c r="K119" s="1513"/>
      <c r="L119" s="1513"/>
      <c r="M119" s="1513"/>
      <c r="N119" s="1513"/>
      <c r="O119" s="1513"/>
      <c r="P119" s="1513"/>
      <c r="Q119" s="1513"/>
      <c r="R119" s="1513"/>
      <c r="S119" s="1513"/>
      <c r="T119" s="71"/>
      <c r="U119" s="68"/>
      <c r="V119" s="2311"/>
      <c r="W119" s="2311"/>
      <c r="X119" s="2311"/>
      <c r="Y119" s="2311"/>
      <c r="Z119" s="2311"/>
      <c r="AA119" s="2311"/>
      <c r="AB119" s="2311"/>
      <c r="AC119" s="2311"/>
      <c r="AD119" s="2311"/>
      <c r="AE119" s="2311"/>
      <c r="AF119" s="2311"/>
      <c r="AG119" s="2311"/>
      <c r="AH119" s="2311"/>
      <c r="AI119" s="2311"/>
      <c r="AJ119" s="2311"/>
      <c r="AK119" s="2311"/>
      <c r="AL119" s="2311"/>
      <c r="AM119" s="2312"/>
      <c r="AW119" s="68"/>
      <c r="AX119" s="1414"/>
      <c r="AY119" s="1412"/>
      <c r="AZ119" s="1412"/>
      <c r="BA119" s="1412"/>
      <c r="BB119" s="1413"/>
      <c r="BC119" s="1411" t="s">
        <v>2075</v>
      </c>
      <c r="BD119" s="1412"/>
      <c r="BE119" s="1412"/>
      <c r="BF119" s="1412"/>
      <c r="BG119" s="1412"/>
      <c r="BH119" s="1413"/>
      <c r="BI119" s="2194"/>
      <c r="BJ119" s="2192"/>
      <c r="BK119" s="2192"/>
      <c r="BL119" s="2192"/>
      <c r="BM119" s="2193"/>
      <c r="BP119" s="1414"/>
      <c r="BQ119" s="1412"/>
      <c r="BR119" s="1412"/>
      <c r="BS119" s="1412"/>
      <c r="BT119" s="1413"/>
      <c r="BU119" s="1411" t="s">
        <v>2075</v>
      </c>
      <c r="BV119" s="1412"/>
      <c r="BW119" s="1412"/>
      <c r="BX119" s="1412"/>
      <c r="BY119" s="1412"/>
      <c r="BZ119" s="1413"/>
      <c r="CA119" s="2194"/>
      <c r="CB119" s="2192"/>
      <c r="CC119" s="2192"/>
      <c r="CD119" s="2192"/>
      <c r="CE119" s="2193"/>
      <c r="CF119" s="69"/>
    </row>
    <row r="120" spans="1:84" ht="4.5" customHeight="1" x14ac:dyDescent="0.2">
      <c r="A120" s="70"/>
      <c r="B120" s="1513"/>
      <c r="C120" s="1513"/>
      <c r="D120" s="1513"/>
      <c r="E120" s="1513"/>
      <c r="F120" s="1513"/>
      <c r="G120" s="1513"/>
      <c r="H120" s="1513"/>
      <c r="I120" s="1513"/>
      <c r="J120" s="1513"/>
      <c r="K120" s="1513"/>
      <c r="L120" s="1513"/>
      <c r="M120" s="1513"/>
      <c r="N120" s="1513"/>
      <c r="O120" s="1513"/>
      <c r="P120" s="1513"/>
      <c r="Q120" s="1513"/>
      <c r="R120" s="1513"/>
      <c r="S120" s="1513"/>
      <c r="T120" s="71"/>
      <c r="U120" s="1442" t="s">
        <v>662</v>
      </c>
      <c r="V120" s="2313"/>
      <c r="W120" s="2313"/>
      <c r="X120" s="2313"/>
      <c r="Y120" s="2313"/>
      <c r="Z120" s="2313"/>
      <c r="AA120" s="2313"/>
      <c r="AB120" s="2313"/>
      <c r="AC120" s="2313"/>
      <c r="AD120" s="2313"/>
      <c r="AE120" s="2313"/>
      <c r="AF120" s="2313"/>
      <c r="AG120" s="2313"/>
      <c r="AH120" s="2313"/>
      <c r="AI120" s="2313"/>
      <c r="AJ120" s="2313"/>
      <c r="AK120" s="2313"/>
      <c r="AL120" s="2313"/>
      <c r="AM120" s="2314"/>
      <c r="AW120" s="68"/>
      <c r="AX120" s="1415"/>
      <c r="AY120" s="1416"/>
      <c r="AZ120" s="1416"/>
      <c r="BA120" s="1416"/>
      <c r="BB120" s="1417"/>
      <c r="BC120" s="1415"/>
      <c r="BD120" s="1416"/>
      <c r="BE120" s="1416"/>
      <c r="BF120" s="1416"/>
      <c r="BG120" s="1416"/>
      <c r="BH120" s="1417"/>
      <c r="BI120" s="2195"/>
      <c r="BJ120" s="2196"/>
      <c r="BK120" s="2196"/>
      <c r="BL120" s="2196"/>
      <c r="BM120" s="2197"/>
      <c r="BP120" s="1415"/>
      <c r="BQ120" s="1416"/>
      <c r="BR120" s="1416"/>
      <c r="BS120" s="1416"/>
      <c r="BT120" s="1417"/>
      <c r="BU120" s="1415"/>
      <c r="BV120" s="1416"/>
      <c r="BW120" s="1416"/>
      <c r="BX120" s="1416"/>
      <c r="BY120" s="1416"/>
      <c r="BZ120" s="1417"/>
      <c r="CA120" s="2195"/>
      <c r="CB120" s="2196"/>
      <c r="CC120" s="2196"/>
      <c r="CD120" s="2196"/>
      <c r="CE120" s="2197"/>
      <c r="CF120" s="69"/>
    </row>
    <row r="121" spans="1:84" ht="4.5" customHeight="1" x14ac:dyDescent="0.2">
      <c r="A121" s="70"/>
      <c r="B121" s="1513"/>
      <c r="C121" s="1513"/>
      <c r="D121" s="1513"/>
      <c r="E121" s="1513"/>
      <c r="F121" s="1513"/>
      <c r="G121" s="1513"/>
      <c r="H121" s="1513"/>
      <c r="I121" s="1513"/>
      <c r="J121" s="1513"/>
      <c r="K121" s="1513"/>
      <c r="L121" s="1513"/>
      <c r="M121" s="1513"/>
      <c r="N121" s="1513"/>
      <c r="O121" s="1513"/>
      <c r="P121" s="1513"/>
      <c r="Q121" s="1513"/>
      <c r="R121" s="1513"/>
      <c r="S121" s="1513"/>
      <c r="T121" s="71"/>
      <c r="U121" s="1442"/>
      <c r="V121" s="2313"/>
      <c r="W121" s="2313"/>
      <c r="X121" s="2313"/>
      <c r="Y121" s="2313"/>
      <c r="Z121" s="2313"/>
      <c r="AA121" s="2313"/>
      <c r="AB121" s="2313"/>
      <c r="AC121" s="2313"/>
      <c r="AD121" s="2313"/>
      <c r="AE121" s="2313"/>
      <c r="AF121" s="2313"/>
      <c r="AG121" s="2313"/>
      <c r="AH121" s="2313"/>
      <c r="AI121" s="2313"/>
      <c r="AJ121" s="2313"/>
      <c r="AK121" s="2313"/>
      <c r="AL121" s="2313"/>
      <c r="AM121" s="2314"/>
      <c r="AW121" s="68"/>
      <c r="AX121" s="61"/>
      <c r="AY121" s="62"/>
      <c r="AZ121" s="62"/>
      <c r="BA121" s="62"/>
      <c r="BB121" s="63"/>
      <c r="BC121" s="61"/>
      <c r="BD121" s="62"/>
      <c r="BE121" s="62"/>
      <c r="BF121" s="62"/>
      <c r="BG121" s="62"/>
      <c r="BH121" s="63"/>
      <c r="BI121" s="61"/>
      <c r="BJ121" s="62"/>
      <c r="BK121" s="62"/>
      <c r="BL121" s="62"/>
      <c r="BM121" s="63"/>
      <c r="BP121" s="61"/>
      <c r="BQ121" s="62"/>
      <c r="BR121" s="62"/>
      <c r="BS121" s="62"/>
      <c r="BT121" s="63"/>
      <c r="BU121" s="61"/>
      <c r="BV121" s="62"/>
      <c r="BW121" s="62"/>
      <c r="BX121" s="62"/>
      <c r="BY121" s="62"/>
      <c r="BZ121" s="63"/>
      <c r="CA121" s="61"/>
      <c r="CB121" s="62"/>
      <c r="CC121" s="62"/>
      <c r="CD121" s="62"/>
      <c r="CE121" s="63"/>
      <c r="CF121" s="69"/>
    </row>
    <row r="122" spans="1:84" ht="4.5" customHeight="1" x14ac:dyDescent="0.2">
      <c r="A122" s="70"/>
      <c r="B122" s="1513"/>
      <c r="C122" s="1513"/>
      <c r="D122" s="1513"/>
      <c r="E122" s="1513"/>
      <c r="F122" s="1513"/>
      <c r="G122" s="1513"/>
      <c r="H122" s="1513"/>
      <c r="I122" s="1513"/>
      <c r="J122" s="1513"/>
      <c r="K122" s="1513"/>
      <c r="L122" s="1513"/>
      <c r="M122" s="1513"/>
      <c r="N122" s="1513"/>
      <c r="O122" s="1513"/>
      <c r="P122" s="1513"/>
      <c r="Q122" s="1513"/>
      <c r="R122" s="1513"/>
      <c r="S122" s="1513"/>
      <c r="T122" s="71"/>
      <c r="U122" s="1240" t="s">
        <v>364</v>
      </c>
      <c r="V122" s="1241"/>
      <c r="W122" s="1241"/>
      <c r="X122" s="1241"/>
      <c r="Y122" s="1241"/>
      <c r="Z122" s="1241"/>
      <c r="AA122" s="1241"/>
      <c r="AB122" s="1241"/>
      <c r="AC122" s="1241"/>
      <c r="AD122" s="1241"/>
      <c r="AE122" s="1241"/>
      <c r="AF122" s="1241"/>
      <c r="AG122" s="1241"/>
      <c r="AH122" s="1241"/>
      <c r="AI122" s="1241"/>
      <c r="AJ122" s="2315" t="str">
        <f>CONCATENATE("*",INDEX('LŠZ H'!A$2:AI$999,U115,17))</f>
        <v>*1995</v>
      </c>
      <c r="AK122" s="2315"/>
      <c r="AL122" s="2315"/>
      <c r="AM122" s="2316"/>
      <c r="AW122" s="68"/>
      <c r="AX122" s="68"/>
      <c r="BB122" s="69"/>
      <c r="BC122" s="68"/>
      <c r="BH122" s="69"/>
      <c r="BI122" s="68"/>
      <c r="BM122" s="69"/>
      <c r="BP122" s="68"/>
      <c r="BT122" s="69"/>
      <c r="BU122" s="68"/>
      <c r="BZ122" s="69"/>
      <c r="CA122" s="68"/>
      <c r="CE122" s="69"/>
      <c r="CF122" s="69"/>
    </row>
    <row r="123" spans="1:84" ht="4.5" customHeight="1" x14ac:dyDescent="0.2">
      <c r="A123" s="70"/>
      <c r="B123" s="1513"/>
      <c r="C123" s="1513"/>
      <c r="D123" s="1513"/>
      <c r="E123" s="1513"/>
      <c r="F123" s="1513"/>
      <c r="G123" s="1513"/>
      <c r="H123" s="1513"/>
      <c r="I123" s="1513"/>
      <c r="J123" s="1513"/>
      <c r="K123" s="1513"/>
      <c r="L123" s="1513"/>
      <c r="M123" s="1513"/>
      <c r="N123" s="1513"/>
      <c r="O123" s="1513"/>
      <c r="P123" s="1513"/>
      <c r="Q123" s="1513"/>
      <c r="R123" s="1513"/>
      <c r="S123" s="1513"/>
      <c r="T123" s="71"/>
      <c r="U123" s="1240"/>
      <c r="V123" s="1241"/>
      <c r="W123" s="1241"/>
      <c r="X123" s="1241"/>
      <c r="Y123" s="1241"/>
      <c r="Z123" s="1241"/>
      <c r="AA123" s="1241"/>
      <c r="AB123" s="1241"/>
      <c r="AC123" s="1241"/>
      <c r="AD123" s="1241"/>
      <c r="AE123" s="1241"/>
      <c r="AF123" s="1241"/>
      <c r="AG123" s="1241"/>
      <c r="AH123" s="1241"/>
      <c r="AI123" s="1241"/>
      <c r="AJ123" s="2315"/>
      <c r="AK123" s="2315"/>
      <c r="AL123" s="2315"/>
      <c r="AM123" s="2316"/>
      <c r="AW123" s="68"/>
      <c r="AX123" s="68"/>
      <c r="BB123" s="69"/>
      <c r="BC123" s="68"/>
      <c r="BH123" s="69"/>
      <c r="BI123" s="68"/>
      <c r="BM123" s="69"/>
      <c r="BP123" s="68"/>
      <c r="BT123" s="69"/>
      <c r="BU123" s="68"/>
      <c r="BZ123" s="69"/>
      <c r="CA123" s="68"/>
      <c r="CE123" s="69"/>
      <c r="CF123" s="69"/>
    </row>
    <row r="124" spans="1:84" ht="5.25" customHeight="1" x14ac:dyDescent="0.2">
      <c r="A124" s="70"/>
      <c r="B124" s="1484" t="s">
        <v>2121</v>
      </c>
      <c r="C124" s="1484"/>
      <c r="D124" s="1484"/>
      <c r="E124" s="1484"/>
      <c r="F124" s="1484"/>
      <c r="G124" s="1484"/>
      <c r="H124" s="1484"/>
      <c r="I124" s="1484"/>
      <c r="J124" s="1484"/>
      <c r="K124" s="1484"/>
      <c r="L124" s="1484"/>
      <c r="M124" s="1484"/>
      <c r="N124" s="1484"/>
      <c r="P124" s="1640">
        <f>INDEX('LŠZ H'!A$2:AI$999,U115,28)</f>
        <v>0</v>
      </c>
      <c r="Q124" s="2317"/>
      <c r="R124" s="2317"/>
      <c r="S124" s="2318"/>
      <c r="T124" s="71"/>
      <c r="U124" s="68"/>
      <c r="V124" s="2325" t="s">
        <v>2286</v>
      </c>
      <c r="W124" s="2325"/>
      <c r="X124" s="2325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2315"/>
      <c r="AK124" s="2315"/>
      <c r="AL124" s="2315"/>
      <c r="AM124" s="2316"/>
      <c r="AW124" s="68"/>
      <c r="AX124" s="68"/>
      <c r="BB124" s="69"/>
      <c r="BC124" s="68"/>
      <c r="BH124" s="69"/>
      <c r="BI124" s="68"/>
      <c r="BM124" s="69"/>
      <c r="BP124" s="68"/>
      <c r="BT124" s="69"/>
      <c r="BU124" s="68"/>
      <c r="BZ124" s="69"/>
      <c r="CA124" s="68"/>
      <c r="CE124" s="69"/>
      <c r="CF124" s="69"/>
    </row>
    <row r="125" spans="1:84" ht="4.5" customHeight="1" x14ac:dyDescent="0.2">
      <c r="A125" s="70"/>
      <c r="B125" s="1484"/>
      <c r="C125" s="1484"/>
      <c r="D125" s="1484"/>
      <c r="E125" s="1484"/>
      <c r="F125" s="1484"/>
      <c r="G125" s="1484"/>
      <c r="H125" s="1484"/>
      <c r="I125" s="1484"/>
      <c r="J125" s="1484"/>
      <c r="K125" s="1484"/>
      <c r="L125" s="1484"/>
      <c r="M125" s="1484"/>
      <c r="N125" s="1484"/>
      <c r="O125" s="78"/>
      <c r="P125" s="2319"/>
      <c r="Q125" s="2320"/>
      <c r="R125" s="2320"/>
      <c r="S125" s="2321"/>
      <c r="T125" s="71"/>
      <c r="U125" s="70"/>
      <c r="V125" s="2326"/>
      <c r="W125" s="2326"/>
      <c r="X125" s="2326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3"/>
      <c r="AK125" s="73"/>
      <c r="AL125" s="73"/>
      <c r="AM125" s="71"/>
      <c r="AN125" s="82"/>
      <c r="AW125" s="68"/>
      <c r="AX125" s="68"/>
      <c r="BB125" s="69"/>
      <c r="BC125" s="68"/>
      <c r="BH125" s="69"/>
      <c r="BI125" s="68"/>
      <c r="BM125" s="69"/>
      <c r="BP125" s="68"/>
      <c r="BT125" s="69"/>
      <c r="BU125" s="68"/>
      <c r="BZ125" s="69"/>
      <c r="CA125" s="68"/>
      <c r="CE125" s="69"/>
      <c r="CF125" s="69"/>
    </row>
    <row r="126" spans="1:84" ht="3.75" customHeight="1" x14ac:dyDescent="0.2">
      <c r="A126" s="70"/>
      <c r="B126" s="1484" t="s">
        <v>1078</v>
      </c>
      <c r="C126" s="1484"/>
      <c r="D126" s="1484"/>
      <c r="E126" s="1484"/>
      <c r="F126" s="1484"/>
      <c r="G126" s="1484"/>
      <c r="H126" s="1484"/>
      <c r="I126" s="1559"/>
      <c r="J126" s="1574" t="e">
        <f>IF(INDEX('LŠZ H'!A$2:AI1132,U115,2)="ZK",(CONCATENATE("O-HG / ",INDEX('LŠZ H'!A$2:AI1132,U115,38)," place")),(CONCATENATE("RWL ",INDEX('LŠZ H'!A$2:AI1132,U115,38),)))</f>
        <v>#REF!</v>
      </c>
      <c r="K126" s="1575"/>
      <c r="L126" s="1575"/>
      <c r="M126" s="1575"/>
      <c r="N126" s="1576"/>
      <c r="O126" s="79"/>
      <c r="P126" s="2319"/>
      <c r="Q126" s="2320"/>
      <c r="R126" s="2320"/>
      <c r="S126" s="2321"/>
      <c r="T126" s="71"/>
      <c r="U126" s="70"/>
      <c r="V126" s="2282" t="e">
        <f>IF(INDEX('LŠZ H'!A$2:AI1132,U115,2)="ZK"," Závesný klzák / ZK / Hang glider / HG /",(CONCATENATE("Motorový závesný klzák/Powered Hangglider/MZK/PHG/RWL",INDEX('LŠZ H'!A$2:AI1132,U115,38),"/")))</f>
        <v>#REF!</v>
      </c>
      <c r="W126" s="2283"/>
      <c r="X126" s="2283"/>
      <c r="Y126" s="2283"/>
      <c r="Z126" s="2283"/>
      <c r="AA126" s="2283"/>
      <c r="AB126" s="2283"/>
      <c r="AC126" s="2283"/>
      <c r="AD126" s="2283"/>
      <c r="AE126" s="2283"/>
      <c r="AF126" s="2283"/>
      <c r="AG126" s="2283"/>
      <c r="AH126" s="2283"/>
      <c r="AI126" s="2283"/>
      <c r="AJ126" s="2283"/>
      <c r="AK126" s="2283"/>
      <c r="AL126" s="2284"/>
      <c r="AM126" s="71"/>
      <c r="AN126" s="82"/>
      <c r="AW126" s="68"/>
      <c r="AX126" s="68"/>
      <c r="BB126" s="69"/>
      <c r="BC126" s="68"/>
      <c r="BH126" s="69"/>
      <c r="BI126" s="68"/>
      <c r="BM126" s="69"/>
      <c r="BP126" s="68"/>
      <c r="BT126" s="69"/>
      <c r="BU126" s="68"/>
      <c r="BZ126" s="69"/>
      <c r="CA126" s="68"/>
      <c r="CE126" s="69"/>
      <c r="CF126" s="69"/>
    </row>
    <row r="127" spans="1:84" ht="4.5" customHeight="1" x14ac:dyDescent="0.2">
      <c r="A127" s="70"/>
      <c r="B127" s="1484"/>
      <c r="C127" s="1484"/>
      <c r="D127" s="1484"/>
      <c r="E127" s="1484"/>
      <c r="F127" s="1484"/>
      <c r="G127" s="1484"/>
      <c r="H127" s="1484"/>
      <c r="I127" s="1559"/>
      <c r="J127" s="1577"/>
      <c r="K127" s="1578"/>
      <c r="L127" s="1578"/>
      <c r="M127" s="1578"/>
      <c r="N127" s="1579"/>
      <c r="O127" s="79"/>
      <c r="P127" s="2322"/>
      <c r="Q127" s="2323"/>
      <c r="R127" s="2323"/>
      <c r="S127" s="2324"/>
      <c r="T127" s="71"/>
      <c r="U127" s="70"/>
      <c r="V127" s="2285"/>
      <c r="W127" s="2286"/>
      <c r="X127" s="2286"/>
      <c r="Y127" s="2286"/>
      <c r="Z127" s="2286"/>
      <c r="AA127" s="2286"/>
      <c r="AB127" s="2286"/>
      <c r="AC127" s="2286"/>
      <c r="AD127" s="2286"/>
      <c r="AE127" s="2286"/>
      <c r="AF127" s="2286"/>
      <c r="AG127" s="2286"/>
      <c r="AH127" s="2286"/>
      <c r="AI127" s="2286"/>
      <c r="AJ127" s="2286"/>
      <c r="AK127" s="2286"/>
      <c r="AL127" s="2287"/>
      <c r="AM127" s="71"/>
      <c r="AN127" s="82"/>
      <c r="AW127" s="68"/>
      <c r="AX127" s="68"/>
      <c r="BB127" s="69"/>
      <c r="BC127" s="68"/>
      <c r="BH127" s="69"/>
      <c r="BI127" s="68"/>
      <c r="BM127" s="69"/>
      <c r="BP127" s="68"/>
      <c r="BT127" s="69"/>
      <c r="BU127" s="68"/>
      <c r="BZ127" s="69"/>
      <c r="CA127" s="68"/>
      <c r="CE127" s="69"/>
      <c r="CF127" s="69"/>
    </row>
    <row r="128" spans="1:84" ht="4.5" customHeight="1" x14ac:dyDescent="0.2">
      <c r="A128" s="70"/>
      <c r="B128" s="1523" t="s">
        <v>6044</v>
      </c>
      <c r="C128" s="2288"/>
      <c r="D128" s="2288"/>
      <c r="E128" s="2288"/>
      <c r="F128" s="2288"/>
      <c r="G128" s="2288"/>
      <c r="H128" s="2288"/>
      <c r="I128" s="2288"/>
      <c r="J128" s="2288"/>
      <c r="K128" s="2288"/>
      <c r="L128" s="2288"/>
      <c r="M128" s="2288"/>
      <c r="N128" s="2288"/>
      <c r="O128" s="2288"/>
      <c r="P128" s="2288"/>
      <c r="Q128" s="2288"/>
      <c r="R128" s="2288"/>
      <c r="S128" s="2289"/>
      <c r="T128" s="71"/>
      <c r="U128" s="70"/>
      <c r="V128" s="73"/>
      <c r="W128" s="73"/>
      <c r="X128" s="73"/>
      <c r="Y128" s="2362" t="str">
        <f>CONCATENATE(INDEX('LŠZ H'!A$2:AL$999,U115,3)," (",INDEX('LŠZ H'!A$2:AL$999,U115,9),")")</f>
        <v>MW 155/BOHUNICKÝ (MÁRA WING/BOHUNICKÝ)</v>
      </c>
      <c r="Z128" s="2363"/>
      <c r="AA128" s="2363"/>
      <c r="AB128" s="2363"/>
      <c r="AC128" s="2363"/>
      <c r="AD128" s="2363"/>
      <c r="AE128" s="2363"/>
      <c r="AF128" s="2363"/>
      <c r="AG128" s="2363"/>
      <c r="AH128" s="2363"/>
      <c r="AI128" s="2363"/>
      <c r="AJ128" s="2363"/>
      <c r="AK128" s="2363"/>
      <c r="AL128" s="2364"/>
      <c r="AM128" s="71"/>
      <c r="AN128" s="82"/>
      <c r="AW128" s="68"/>
      <c r="AX128" s="68"/>
      <c r="BB128" s="69"/>
      <c r="BC128" s="68"/>
      <c r="BH128" s="69"/>
      <c r="BI128" s="68"/>
      <c r="BM128" s="69"/>
      <c r="BP128" s="68"/>
      <c r="BT128" s="69"/>
      <c r="BU128" s="68"/>
      <c r="BZ128" s="69"/>
      <c r="CA128" s="68"/>
      <c r="CE128" s="69"/>
      <c r="CF128" s="69"/>
    </row>
    <row r="129" spans="1:84" ht="4.5" customHeight="1" x14ac:dyDescent="0.2">
      <c r="A129" s="70"/>
      <c r="B129" s="2290"/>
      <c r="C129" s="2291"/>
      <c r="D129" s="2291"/>
      <c r="E129" s="2291"/>
      <c r="F129" s="2291"/>
      <c r="G129" s="2291"/>
      <c r="H129" s="2291"/>
      <c r="I129" s="2291"/>
      <c r="J129" s="2291"/>
      <c r="K129" s="2291"/>
      <c r="L129" s="2291"/>
      <c r="M129" s="2291"/>
      <c r="N129" s="2291"/>
      <c r="O129" s="2291"/>
      <c r="P129" s="2291"/>
      <c r="Q129" s="2291"/>
      <c r="R129" s="2291"/>
      <c r="S129" s="2292"/>
      <c r="T129" s="71"/>
      <c r="U129" s="70"/>
      <c r="V129" s="2299" t="s">
        <v>903</v>
      </c>
      <c r="W129" s="2299"/>
      <c r="X129" s="2300"/>
      <c r="Y129" s="2365"/>
      <c r="Z129" s="2366"/>
      <c r="AA129" s="2366"/>
      <c r="AB129" s="2366"/>
      <c r="AC129" s="2366"/>
      <c r="AD129" s="2366"/>
      <c r="AE129" s="2366"/>
      <c r="AF129" s="2366"/>
      <c r="AG129" s="2366"/>
      <c r="AH129" s="2366"/>
      <c r="AI129" s="2366"/>
      <c r="AJ129" s="2366"/>
      <c r="AK129" s="2366"/>
      <c r="AL129" s="2367"/>
      <c r="AM129" s="71"/>
      <c r="AN129" s="82"/>
      <c r="AW129" s="68"/>
      <c r="AX129" s="68"/>
      <c r="BB129" s="69"/>
      <c r="BC129" s="68"/>
      <c r="BH129" s="69"/>
      <c r="BI129" s="68"/>
      <c r="BM129" s="69"/>
      <c r="BP129" s="68"/>
      <c r="BT129" s="69"/>
      <c r="BU129" s="68"/>
      <c r="BZ129" s="69"/>
      <c r="CA129" s="68"/>
      <c r="CE129" s="69"/>
      <c r="CF129" s="69"/>
    </row>
    <row r="130" spans="1:84" ht="4.5" customHeight="1" x14ac:dyDescent="0.2">
      <c r="A130" s="70"/>
      <c r="B130" s="2290"/>
      <c r="C130" s="2291"/>
      <c r="D130" s="2291"/>
      <c r="E130" s="2291"/>
      <c r="F130" s="2291"/>
      <c r="G130" s="2291"/>
      <c r="H130" s="2291"/>
      <c r="I130" s="2291"/>
      <c r="J130" s="2291"/>
      <c r="K130" s="2291"/>
      <c r="L130" s="2291"/>
      <c r="M130" s="2291"/>
      <c r="N130" s="2291"/>
      <c r="O130" s="2291"/>
      <c r="P130" s="2291"/>
      <c r="Q130" s="2291"/>
      <c r="R130" s="2291"/>
      <c r="S130" s="2292"/>
      <c r="T130" s="71"/>
      <c r="U130" s="70"/>
      <c r="V130" s="2299"/>
      <c r="W130" s="2299"/>
      <c r="X130" s="2300"/>
      <c r="Y130" s="2365"/>
      <c r="Z130" s="2366"/>
      <c r="AA130" s="2366"/>
      <c r="AB130" s="2366"/>
      <c r="AC130" s="2366"/>
      <c r="AD130" s="2366"/>
      <c r="AE130" s="2366"/>
      <c r="AF130" s="2366"/>
      <c r="AG130" s="2366"/>
      <c r="AH130" s="2366"/>
      <c r="AI130" s="2366"/>
      <c r="AJ130" s="2366"/>
      <c r="AK130" s="2366"/>
      <c r="AL130" s="2367"/>
      <c r="AM130" s="71"/>
      <c r="AN130" s="82"/>
      <c r="AW130" s="68"/>
      <c r="AX130" s="68"/>
      <c r="BB130" s="69"/>
      <c r="BC130" s="68"/>
      <c r="BH130" s="69"/>
      <c r="BI130" s="68"/>
      <c r="BM130" s="69"/>
      <c r="BP130" s="68"/>
      <c r="BT130" s="69"/>
      <c r="BU130" s="68"/>
      <c r="BZ130" s="69"/>
      <c r="CA130" s="68"/>
      <c r="CE130" s="69"/>
      <c r="CF130" s="69"/>
    </row>
    <row r="131" spans="1:84" ht="3.75" customHeight="1" x14ac:dyDescent="0.2">
      <c r="A131" s="70"/>
      <c r="B131" s="2290"/>
      <c r="C131" s="2291"/>
      <c r="D131" s="2291"/>
      <c r="E131" s="2291"/>
      <c r="F131" s="2291"/>
      <c r="G131" s="2291"/>
      <c r="H131" s="2291"/>
      <c r="I131" s="2291"/>
      <c r="J131" s="2291"/>
      <c r="K131" s="2291"/>
      <c r="L131" s="2291"/>
      <c r="M131" s="2291"/>
      <c r="N131" s="2291"/>
      <c r="O131" s="2291"/>
      <c r="P131" s="2291"/>
      <c r="Q131" s="2291"/>
      <c r="R131" s="2291"/>
      <c r="S131" s="2292"/>
      <c r="T131" s="71"/>
      <c r="U131" s="70"/>
      <c r="V131" s="73"/>
      <c r="W131" s="73"/>
      <c r="X131" s="73"/>
      <c r="Y131" s="2368"/>
      <c r="Z131" s="2369"/>
      <c r="AA131" s="2369"/>
      <c r="AB131" s="2369"/>
      <c r="AC131" s="2369"/>
      <c r="AD131" s="2369"/>
      <c r="AE131" s="2369"/>
      <c r="AF131" s="2369"/>
      <c r="AG131" s="2369"/>
      <c r="AH131" s="2369"/>
      <c r="AI131" s="2369"/>
      <c r="AJ131" s="2369"/>
      <c r="AK131" s="2369"/>
      <c r="AL131" s="2370"/>
      <c r="AM131" s="71"/>
      <c r="AN131" s="82"/>
      <c r="AW131" s="68"/>
      <c r="AX131" s="80"/>
      <c r="AY131" s="103"/>
      <c r="AZ131" s="103"/>
      <c r="BA131" s="103"/>
      <c r="BB131" s="81"/>
      <c r="BC131" s="80"/>
      <c r="BD131" s="103"/>
      <c r="BE131" s="103"/>
      <c r="BF131" s="103"/>
      <c r="BG131" s="103"/>
      <c r="BH131" s="81"/>
      <c r="BI131" s="80"/>
      <c r="BJ131" s="103"/>
      <c r="BK131" s="103"/>
      <c r="BL131" s="103"/>
      <c r="BM131" s="81"/>
      <c r="BP131" s="80"/>
      <c r="BQ131" s="103"/>
      <c r="BR131" s="103"/>
      <c r="BS131" s="103"/>
      <c r="BT131" s="81"/>
      <c r="BU131" s="80"/>
      <c r="BV131" s="103"/>
      <c r="BW131" s="103"/>
      <c r="BX131" s="103"/>
      <c r="BY131" s="103"/>
      <c r="BZ131" s="81"/>
      <c r="CA131" s="80"/>
      <c r="CB131" s="103"/>
      <c r="CC131" s="103"/>
      <c r="CD131" s="103"/>
      <c r="CE131" s="81"/>
      <c r="CF131" s="69"/>
    </row>
    <row r="132" spans="1:84" ht="3.75" customHeight="1" x14ac:dyDescent="0.2">
      <c r="A132" s="70"/>
      <c r="B132" s="2290"/>
      <c r="C132" s="2291"/>
      <c r="D132" s="2291"/>
      <c r="E132" s="2291"/>
      <c r="F132" s="2291"/>
      <c r="G132" s="2291"/>
      <c r="H132" s="2291"/>
      <c r="I132" s="2291"/>
      <c r="J132" s="2291"/>
      <c r="K132" s="2291"/>
      <c r="L132" s="2291"/>
      <c r="M132" s="2291"/>
      <c r="N132" s="2291"/>
      <c r="O132" s="2291"/>
      <c r="P132" s="2291"/>
      <c r="Q132" s="2291"/>
      <c r="R132" s="2291"/>
      <c r="S132" s="2292"/>
      <c r="T132" s="71"/>
      <c r="U132" s="70">
        <v>79</v>
      </c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1"/>
      <c r="AN132" s="82"/>
      <c r="AW132" s="68"/>
      <c r="CF132" s="69"/>
    </row>
    <row r="133" spans="1:84" ht="4.5" customHeight="1" x14ac:dyDescent="0.2">
      <c r="A133" s="70"/>
      <c r="B133" s="2290"/>
      <c r="C133" s="2291"/>
      <c r="D133" s="2291"/>
      <c r="E133" s="2291"/>
      <c r="F133" s="2291"/>
      <c r="G133" s="2291"/>
      <c r="H133" s="2291"/>
      <c r="I133" s="2291"/>
      <c r="J133" s="2291"/>
      <c r="K133" s="2291"/>
      <c r="L133" s="2291"/>
      <c r="M133" s="2291"/>
      <c r="N133" s="2291"/>
      <c r="O133" s="2291"/>
      <c r="P133" s="2291"/>
      <c r="Q133" s="2291"/>
      <c r="R133" s="2291"/>
      <c r="S133" s="2292"/>
      <c r="T133" s="71"/>
      <c r="U133" s="70"/>
      <c r="V133" s="1484" t="s">
        <v>1981</v>
      </c>
      <c r="W133" s="1484"/>
      <c r="X133" s="1484"/>
      <c r="Y133" s="1484"/>
      <c r="Z133" s="1484"/>
      <c r="AA133" s="1559"/>
      <c r="AB133" s="1589" t="str">
        <f>INDEX('LŠZ H'!A$2:AL$999,U115,5)</f>
        <v>OM-H079</v>
      </c>
      <c r="AC133" s="2301"/>
      <c r="AD133" s="2301"/>
      <c r="AE133" s="2301"/>
      <c r="AF133" s="2301"/>
      <c r="AG133" s="2301"/>
      <c r="AH133" s="2301"/>
      <c r="AI133" s="2301"/>
      <c r="AJ133" s="2301"/>
      <c r="AK133" s="2301"/>
      <c r="AL133" s="2302"/>
      <c r="AM133" s="71"/>
      <c r="AN133" s="82"/>
      <c r="AW133" s="68"/>
      <c r="CF133" s="69"/>
    </row>
    <row r="134" spans="1:84" ht="4.5" customHeight="1" x14ac:dyDescent="0.2">
      <c r="A134" s="70"/>
      <c r="B134" s="2290"/>
      <c r="C134" s="2291"/>
      <c r="D134" s="2291"/>
      <c r="E134" s="2291"/>
      <c r="F134" s="2291"/>
      <c r="G134" s="2291"/>
      <c r="H134" s="2291"/>
      <c r="I134" s="2291"/>
      <c r="J134" s="2291"/>
      <c r="K134" s="2291"/>
      <c r="L134" s="2291"/>
      <c r="M134" s="2291"/>
      <c r="N134" s="2291"/>
      <c r="O134" s="2291"/>
      <c r="P134" s="2291"/>
      <c r="Q134" s="2291"/>
      <c r="R134" s="2291"/>
      <c r="S134" s="2292"/>
      <c r="T134" s="71"/>
      <c r="U134" s="70"/>
      <c r="V134" s="1484"/>
      <c r="W134" s="1484"/>
      <c r="X134" s="1484"/>
      <c r="Y134" s="1484"/>
      <c r="Z134" s="1484"/>
      <c r="AA134" s="1559"/>
      <c r="AB134" s="2303"/>
      <c r="AC134" s="2304"/>
      <c r="AD134" s="2304"/>
      <c r="AE134" s="2304"/>
      <c r="AF134" s="2304"/>
      <c r="AG134" s="2304"/>
      <c r="AH134" s="2304"/>
      <c r="AI134" s="2304"/>
      <c r="AJ134" s="2304"/>
      <c r="AK134" s="2304"/>
      <c r="AL134" s="2305"/>
      <c r="AM134" s="71"/>
      <c r="AN134" s="82"/>
      <c r="AW134" s="68"/>
      <c r="AX134" s="61"/>
      <c r="AY134" s="62"/>
      <c r="AZ134" s="62"/>
      <c r="BA134" s="62"/>
      <c r="BB134" s="63"/>
      <c r="BC134" s="1428" t="s">
        <v>5592</v>
      </c>
      <c r="BD134" s="1429"/>
      <c r="BE134" s="1429"/>
      <c r="BF134" s="1429"/>
      <c r="BG134" s="1429"/>
      <c r="BH134" s="1430"/>
      <c r="BI134" s="61"/>
      <c r="BJ134" s="62"/>
      <c r="BK134" s="62"/>
      <c r="BL134" s="62"/>
      <c r="BM134" s="63"/>
      <c r="BP134" s="61"/>
      <c r="BQ134" s="62"/>
      <c r="BR134" s="62"/>
      <c r="BS134" s="62"/>
      <c r="BT134" s="63"/>
      <c r="BU134" s="1428" t="s">
        <v>5592</v>
      </c>
      <c r="BV134" s="1429"/>
      <c r="BW134" s="1429"/>
      <c r="BX134" s="1429"/>
      <c r="BY134" s="1429"/>
      <c r="BZ134" s="1430"/>
      <c r="CA134" s="61"/>
      <c r="CB134" s="62"/>
      <c r="CC134" s="62"/>
      <c r="CD134" s="62"/>
      <c r="CE134" s="63"/>
      <c r="CF134" s="69"/>
    </row>
    <row r="135" spans="1:84" ht="3.75" customHeight="1" x14ac:dyDescent="0.2">
      <c r="A135" s="70"/>
      <c r="B135" s="2293"/>
      <c r="C135" s="2294"/>
      <c r="D135" s="2294"/>
      <c r="E135" s="2294"/>
      <c r="F135" s="2294"/>
      <c r="G135" s="2294"/>
      <c r="H135" s="2294"/>
      <c r="I135" s="2294"/>
      <c r="J135" s="2294"/>
      <c r="K135" s="2294"/>
      <c r="L135" s="2294"/>
      <c r="M135" s="2294"/>
      <c r="N135" s="2294"/>
      <c r="O135" s="2294"/>
      <c r="P135" s="2294"/>
      <c r="Q135" s="2294"/>
      <c r="R135" s="2294"/>
      <c r="S135" s="2295"/>
      <c r="T135" s="71"/>
      <c r="U135" s="70"/>
      <c r="V135" s="104"/>
      <c r="W135" s="104"/>
      <c r="X135" s="104"/>
      <c r="Y135" s="104"/>
      <c r="Z135" s="104"/>
      <c r="AA135" s="105"/>
      <c r="AB135" s="2303"/>
      <c r="AC135" s="2304"/>
      <c r="AD135" s="2304"/>
      <c r="AE135" s="2304"/>
      <c r="AF135" s="2304"/>
      <c r="AG135" s="2304"/>
      <c r="AH135" s="2304"/>
      <c r="AI135" s="2304"/>
      <c r="AJ135" s="2304"/>
      <c r="AK135" s="2304"/>
      <c r="AL135" s="2305"/>
      <c r="AM135" s="71"/>
      <c r="AN135" s="82"/>
      <c r="AW135" s="68"/>
      <c r="AX135" s="68"/>
      <c r="BB135" s="69"/>
      <c r="BC135" s="1431"/>
      <c r="BD135" s="1432"/>
      <c r="BE135" s="1432"/>
      <c r="BF135" s="1432"/>
      <c r="BG135" s="1432"/>
      <c r="BH135" s="1433"/>
      <c r="BI135" s="68"/>
      <c r="BM135" s="69"/>
      <c r="BP135" s="68"/>
      <c r="BT135" s="69"/>
      <c r="BU135" s="1431"/>
      <c r="BV135" s="1432"/>
      <c r="BW135" s="1432"/>
      <c r="BX135" s="1432"/>
      <c r="BY135" s="1432"/>
      <c r="BZ135" s="1433"/>
      <c r="CA135" s="68"/>
      <c r="CE135" s="69"/>
      <c r="CF135" s="69"/>
    </row>
    <row r="136" spans="1:84" ht="3.75" customHeight="1" x14ac:dyDescent="0.2">
      <c r="A136" s="70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71"/>
      <c r="U136" s="70"/>
      <c r="V136" s="1484" t="s">
        <v>1982</v>
      </c>
      <c r="W136" s="1484"/>
      <c r="X136" s="1484"/>
      <c r="Y136" s="1484"/>
      <c r="Z136" s="1484"/>
      <c r="AA136" s="1559"/>
      <c r="AB136" s="2303"/>
      <c r="AC136" s="2304"/>
      <c r="AD136" s="2304"/>
      <c r="AE136" s="2304"/>
      <c r="AF136" s="2304"/>
      <c r="AG136" s="2304"/>
      <c r="AH136" s="2304"/>
      <c r="AI136" s="2304"/>
      <c r="AJ136" s="2304"/>
      <c r="AK136" s="2304"/>
      <c r="AL136" s="2305"/>
      <c r="AM136" s="71"/>
      <c r="AN136" s="82"/>
      <c r="AW136" s="68"/>
      <c r="AX136" s="1411" t="s">
        <v>2073</v>
      </c>
      <c r="AY136" s="1412"/>
      <c r="AZ136" s="1412"/>
      <c r="BA136" s="1412"/>
      <c r="BB136" s="1413"/>
      <c r="BC136" s="1431"/>
      <c r="BD136" s="1432"/>
      <c r="BE136" s="1432"/>
      <c r="BF136" s="1432"/>
      <c r="BG136" s="1432"/>
      <c r="BH136" s="1433"/>
      <c r="BI136" s="2191" t="s">
        <v>2074</v>
      </c>
      <c r="BJ136" s="2192"/>
      <c r="BK136" s="2192"/>
      <c r="BL136" s="2192"/>
      <c r="BM136" s="2193"/>
      <c r="BP136" s="1411" t="s">
        <v>2073</v>
      </c>
      <c r="BQ136" s="1412"/>
      <c r="BR136" s="1412"/>
      <c r="BS136" s="1412"/>
      <c r="BT136" s="1413"/>
      <c r="BU136" s="1431"/>
      <c r="BV136" s="1432"/>
      <c r="BW136" s="1432"/>
      <c r="BX136" s="1432"/>
      <c r="BY136" s="1432"/>
      <c r="BZ136" s="1433"/>
      <c r="CA136" s="2191" t="s">
        <v>2074</v>
      </c>
      <c r="CB136" s="2192"/>
      <c r="CC136" s="2192"/>
      <c r="CD136" s="2192"/>
      <c r="CE136" s="2193"/>
      <c r="CF136" s="69"/>
    </row>
    <row r="137" spans="1:84" ht="5.25" customHeight="1" x14ac:dyDescent="0.2">
      <c r="A137" s="70"/>
      <c r="B137" s="1143" t="s">
        <v>2255</v>
      </c>
      <c r="C137" s="1144"/>
      <c r="D137" s="1144"/>
      <c r="E137" s="1144"/>
      <c r="F137" s="1144"/>
      <c r="G137" s="1144"/>
      <c r="H137" s="1145"/>
      <c r="I137" s="1143" t="s">
        <v>2273</v>
      </c>
      <c r="J137" s="1144"/>
      <c r="K137" s="1144"/>
      <c r="L137" s="1145"/>
      <c r="M137" s="1152" t="s">
        <v>2274</v>
      </c>
      <c r="N137" s="2266"/>
      <c r="O137" s="2266"/>
      <c r="P137" s="2267"/>
      <c r="Q137" s="1152" t="s">
        <v>2275</v>
      </c>
      <c r="R137" s="2266"/>
      <c r="S137" s="2267"/>
      <c r="T137" s="71"/>
      <c r="U137" s="70"/>
      <c r="V137" s="1484"/>
      <c r="W137" s="1484"/>
      <c r="X137" s="1484"/>
      <c r="Y137" s="1484"/>
      <c r="Z137" s="1484"/>
      <c r="AA137" s="1559"/>
      <c r="AB137" s="2306"/>
      <c r="AC137" s="2307"/>
      <c r="AD137" s="2307"/>
      <c r="AE137" s="2307"/>
      <c r="AF137" s="2307"/>
      <c r="AG137" s="2307"/>
      <c r="AH137" s="2307"/>
      <c r="AI137" s="2307"/>
      <c r="AJ137" s="2307"/>
      <c r="AK137" s="2307"/>
      <c r="AL137" s="2308"/>
      <c r="AM137" s="71"/>
      <c r="AN137" s="82"/>
      <c r="AW137" s="68"/>
      <c r="AX137" s="1414"/>
      <c r="AY137" s="1412"/>
      <c r="AZ137" s="1412"/>
      <c r="BA137" s="1412"/>
      <c r="BB137" s="1413"/>
      <c r="BC137" s="1411" t="s">
        <v>2075</v>
      </c>
      <c r="BD137" s="1412"/>
      <c r="BE137" s="1412"/>
      <c r="BF137" s="1412"/>
      <c r="BG137" s="1412"/>
      <c r="BH137" s="1413"/>
      <c r="BI137" s="2194"/>
      <c r="BJ137" s="2192"/>
      <c r="BK137" s="2192"/>
      <c r="BL137" s="2192"/>
      <c r="BM137" s="2193"/>
      <c r="BP137" s="1414"/>
      <c r="BQ137" s="1412"/>
      <c r="BR137" s="1412"/>
      <c r="BS137" s="1412"/>
      <c r="BT137" s="1413"/>
      <c r="BU137" s="1411" t="s">
        <v>2075</v>
      </c>
      <c r="BV137" s="1412"/>
      <c r="BW137" s="1412"/>
      <c r="BX137" s="1412"/>
      <c r="BY137" s="1412"/>
      <c r="BZ137" s="1413"/>
      <c r="CA137" s="2194"/>
      <c r="CB137" s="2192"/>
      <c r="CC137" s="2192"/>
      <c r="CD137" s="2192"/>
      <c r="CE137" s="2193"/>
      <c r="CF137" s="69"/>
    </row>
    <row r="138" spans="1:84" ht="4.5" customHeight="1" x14ac:dyDescent="0.2">
      <c r="A138" s="70"/>
      <c r="B138" s="1146"/>
      <c r="C138" s="1147"/>
      <c r="D138" s="1147"/>
      <c r="E138" s="1147"/>
      <c r="F138" s="1147"/>
      <c r="G138" s="1147"/>
      <c r="H138" s="1148"/>
      <c r="I138" s="1146"/>
      <c r="J138" s="1147"/>
      <c r="K138" s="1147"/>
      <c r="L138" s="1148"/>
      <c r="M138" s="2268"/>
      <c r="N138" s="2269"/>
      <c r="O138" s="2269"/>
      <c r="P138" s="2270"/>
      <c r="Q138" s="2268"/>
      <c r="R138" s="2269"/>
      <c r="S138" s="2270"/>
      <c r="T138" s="71"/>
      <c r="U138" s="70"/>
      <c r="V138" s="1484" t="s">
        <v>2253</v>
      </c>
      <c r="W138" s="1484"/>
      <c r="X138" s="1484"/>
      <c r="Y138" s="1484"/>
      <c r="Z138" s="1484"/>
      <c r="AA138" s="1559"/>
      <c r="AB138" s="2347" t="str">
        <f>CONCATENATE(INDEX('LŠZ H'!A$2:AI$999,U115,11),"                                                                                                ",INDEX('LŠZ H'!A$2:AI$999,U115,24),", ",INDEX('LŠZ H'!A$2:AI$999,U115,25),"                                                           ",INDEX('LŠZ H'!A$2:AI$999,U115,12))</f>
        <v>Ivan BOHUNICKÝ                                                                                                2, 191                                                           41145</v>
      </c>
      <c r="AC138" s="2348"/>
      <c r="AD138" s="2348"/>
      <c r="AE138" s="2348"/>
      <c r="AF138" s="2348"/>
      <c r="AG138" s="2348"/>
      <c r="AH138" s="2348"/>
      <c r="AI138" s="2348"/>
      <c r="AJ138" s="2348"/>
      <c r="AK138" s="2348"/>
      <c r="AL138" s="2349"/>
      <c r="AM138" s="71"/>
      <c r="AN138" s="82"/>
      <c r="AW138" s="68"/>
      <c r="AX138" s="1415"/>
      <c r="AY138" s="1416"/>
      <c r="AZ138" s="1416"/>
      <c r="BA138" s="1416"/>
      <c r="BB138" s="1417"/>
      <c r="BC138" s="1415"/>
      <c r="BD138" s="1416"/>
      <c r="BE138" s="1416"/>
      <c r="BF138" s="1416"/>
      <c r="BG138" s="1416"/>
      <c r="BH138" s="1417"/>
      <c r="BI138" s="2195"/>
      <c r="BJ138" s="2196"/>
      <c r="BK138" s="2196"/>
      <c r="BL138" s="2196"/>
      <c r="BM138" s="2197"/>
      <c r="BP138" s="1415"/>
      <c r="BQ138" s="1416"/>
      <c r="BR138" s="1416"/>
      <c r="BS138" s="1416"/>
      <c r="BT138" s="1417"/>
      <c r="BU138" s="1415"/>
      <c r="BV138" s="1416"/>
      <c r="BW138" s="1416"/>
      <c r="BX138" s="1416"/>
      <c r="BY138" s="1416"/>
      <c r="BZ138" s="1417"/>
      <c r="CA138" s="2195"/>
      <c r="CB138" s="2196"/>
      <c r="CC138" s="2196"/>
      <c r="CD138" s="2196"/>
      <c r="CE138" s="2197"/>
      <c r="CF138" s="69"/>
    </row>
    <row r="139" spans="1:84" ht="3.75" customHeight="1" x14ac:dyDescent="0.2">
      <c r="A139" s="70"/>
      <c r="B139" s="1149"/>
      <c r="C139" s="1150"/>
      <c r="D139" s="1150"/>
      <c r="E139" s="1150"/>
      <c r="F139" s="1150"/>
      <c r="G139" s="1150"/>
      <c r="H139" s="1151"/>
      <c r="I139" s="1149"/>
      <c r="J139" s="1150"/>
      <c r="K139" s="1150"/>
      <c r="L139" s="1151"/>
      <c r="M139" s="2271"/>
      <c r="N139" s="2272"/>
      <c r="O139" s="2272"/>
      <c r="P139" s="2273"/>
      <c r="Q139" s="2271"/>
      <c r="R139" s="2272"/>
      <c r="S139" s="2273"/>
      <c r="T139" s="71"/>
      <c r="U139" s="70"/>
      <c r="V139" s="1484"/>
      <c r="W139" s="1484"/>
      <c r="X139" s="1484"/>
      <c r="Y139" s="1484"/>
      <c r="Z139" s="1484"/>
      <c r="AA139" s="1559"/>
      <c r="AB139" s="2350"/>
      <c r="AC139" s="2351"/>
      <c r="AD139" s="2351"/>
      <c r="AE139" s="2351"/>
      <c r="AF139" s="2351"/>
      <c r="AG139" s="2351"/>
      <c r="AH139" s="2351"/>
      <c r="AI139" s="2351"/>
      <c r="AJ139" s="2351"/>
      <c r="AK139" s="2351"/>
      <c r="AL139" s="2352"/>
      <c r="AM139" s="71"/>
      <c r="AN139" s="82"/>
      <c r="AW139" s="68"/>
      <c r="AX139" s="61"/>
      <c r="AY139" s="62"/>
      <c r="AZ139" s="62"/>
      <c r="BA139" s="62"/>
      <c r="BB139" s="63"/>
      <c r="BC139" s="61"/>
      <c r="BD139" s="62"/>
      <c r="BE139" s="62"/>
      <c r="BF139" s="62"/>
      <c r="BG139" s="62"/>
      <c r="BH139" s="63"/>
      <c r="BI139" s="61"/>
      <c r="BJ139" s="62"/>
      <c r="BK139" s="62"/>
      <c r="BL139" s="62"/>
      <c r="BM139" s="63"/>
      <c r="BP139" s="61"/>
      <c r="BQ139" s="62"/>
      <c r="BR139" s="62"/>
      <c r="BS139" s="62"/>
      <c r="BT139" s="63"/>
      <c r="BU139" s="61"/>
      <c r="BV139" s="62"/>
      <c r="BW139" s="62"/>
      <c r="BX139" s="62"/>
      <c r="BY139" s="62"/>
      <c r="BZ139" s="63"/>
      <c r="CA139" s="61"/>
      <c r="CB139" s="62"/>
      <c r="CC139" s="62"/>
      <c r="CD139" s="62"/>
      <c r="CE139" s="63"/>
      <c r="CF139" s="69"/>
    </row>
    <row r="140" spans="1:84" ht="4.5" customHeight="1" x14ac:dyDescent="0.2">
      <c r="A140" s="70"/>
      <c r="B140" s="1604" t="s">
        <v>626</v>
      </c>
      <c r="C140" s="2240"/>
      <c r="D140" s="2240"/>
      <c r="E140" s="2240"/>
      <c r="F140" s="2240"/>
      <c r="G140" s="2240"/>
      <c r="H140" s="2241"/>
      <c r="I140" s="2248">
        <f>INDEX('LŠZ H'!A$2:AI$999,U115,29)</f>
        <v>420</v>
      </c>
      <c r="J140" s="2249"/>
      <c r="K140" s="2249"/>
      <c r="L140" s="2250"/>
      <c r="M140" s="2257">
        <f>INDEX('LŠZ H'!A$2:AI$999,U115,31)</f>
        <v>55</v>
      </c>
      <c r="N140" s="2258"/>
      <c r="O140" s="2258"/>
      <c r="P140" s="2259"/>
      <c r="Q140" s="2257">
        <f>INDEX('LŠZ H'!A$2:AI$999,U115,33)</f>
        <v>100</v>
      </c>
      <c r="R140" s="2258"/>
      <c r="S140" s="2259"/>
      <c r="T140" s="71"/>
      <c r="U140" s="70"/>
      <c r="V140" s="1484" t="s">
        <v>2254</v>
      </c>
      <c r="W140" s="1484"/>
      <c r="X140" s="1484"/>
      <c r="Y140" s="1484"/>
      <c r="Z140" s="1484"/>
      <c r="AA140" s="1559"/>
      <c r="AB140" s="2350"/>
      <c r="AC140" s="2351"/>
      <c r="AD140" s="2351"/>
      <c r="AE140" s="2351"/>
      <c r="AF140" s="2351"/>
      <c r="AG140" s="2351"/>
      <c r="AH140" s="2351"/>
      <c r="AI140" s="2351"/>
      <c r="AJ140" s="2351"/>
      <c r="AK140" s="2351"/>
      <c r="AL140" s="2352"/>
      <c r="AM140" s="71"/>
      <c r="AN140" s="82"/>
      <c r="AW140" s="68"/>
      <c r="AX140" s="68"/>
      <c r="BB140" s="69"/>
      <c r="BC140" s="68"/>
      <c r="BH140" s="69"/>
      <c r="BI140" s="68"/>
      <c r="BM140" s="69"/>
      <c r="BP140" s="68"/>
      <c r="BT140" s="69"/>
      <c r="BU140" s="68"/>
      <c r="BZ140" s="69"/>
      <c r="CA140" s="68"/>
      <c r="CE140" s="69"/>
      <c r="CF140" s="69"/>
    </row>
    <row r="141" spans="1:84" ht="3.75" customHeight="1" x14ac:dyDescent="0.2">
      <c r="A141" s="70"/>
      <c r="B141" s="2242"/>
      <c r="C141" s="2243"/>
      <c r="D141" s="2243"/>
      <c r="E141" s="2243"/>
      <c r="F141" s="2243"/>
      <c r="G141" s="2243"/>
      <c r="H141" s="2244"/>
      <c r="I141" s="2251"/>
      <c r="J141" s="2252"/>
      <c r="K141" s="2252"/>
      <c r="L141" s="2253"/>
      <c r="M141" s="2260"/>
      <c r="N141" s="2261"/>
      <c r="O141" s="2261"/>
      <c r="P141" s="2262"/>
      <c r="Q141" s="2260"/>
      <c r="R141" s="2261"/>
      <c r="S141" s="2262"/>
      <c r="T141" s="71"/>
      <c r="U141" s="70"/>
      <c r="V141" s="1484"/>
      <c r="W141" s="1484"/>
      <c r="X141" s="1484"/>
      <c r="Y141" s="1484"/>
      <c r="Z141" s="1484"/>
      <c r="AA141" s="1559"/>
      <c r="AB141" s="2350"/>
      <c r="AC141" s="2351"/>
      <c r="AD141" s="2351"/>
      <c r="AE141" s="2351"/>
      <c r="AF141" s="2351"/>
      <c r="AG141" s="2351"/>
      <c r="AH141" s="2351"/>
      <c r="AI141" s="2351"/>
      <c r="AJ141" s="2351"/>
      <c r="AK141" s="2351"/>
      <c r="AL141" s="2352"/>
      <c r="AM141" s="71"/>
      <c r="AN141" s="82"/>
      <c r="AW141" s="68"/>
      <c r="AX141" s="68"/>
      <c r="BB141" s="69"/>
      <c r="BC141" s="68"/>
      <c r="BH141" s="69"/>
      <c r="BI141" s="68"/>
      <c r="BM141" s="69"/>
      <c r="BP141" s="68"/>
      <c r="BT141" s="69"/>
      <c r="BU141" s="68"/>
      <c r="BZ141" s="69"/>
      <c r="CA141" s="68"/>
      <c r="CE141" s="69"/>
      <c r="CF141" s="69"/>
    </row>
    <row r="142" spans="1:84" ht="3.75" customHeight="1" x14ac:dyDescent="0.2">
      <c r="A142" s="70"/>
      <c r="B142" s="2245"/>
      <c r="C142" s="2246"/>
      <c r="D142" s="2246"/>
      <c r="E142" s="2246"/>
      <c r="F142" s="2246"/>
      <c r="G142" s="2246"/>
      <c r="H142" s="2247"/>
      <c r="I142" s="2254"/>
      <c r="J142" s="2255"/>
      <c r="K142" s="2255"/>
      <c r="L142" s="2256"/>
      <c r="M142" s="2263"/>
      <c r="N142" s="2264"/>
      <c r="O142" s="2264"/>
      <c r="P142" s="2265"/>
      <c r="Q142" s="2263"/>
      <c r="R142" s="2264"/>
      <c r="S142" s="2265"/>
      <c r="T142" s="71"/>
      <c r="U142" s="70"/>
      <c r="V142" s="73"/>
      <c r="W142" s="73"/>
      <c r="X142" s="73"/>
      <c r="Y142" s="73"/>
      <c r="Z142" s="73"/>
      <c r="AA142" s="73"/>
      <c r="AB142" s="2350"/>
      <c r="AC142" s="2351"/>
      <c r="AD142" s="2351"/>
      <c r="AE142" s="2351"/>
      <c r="AF142" s="2351"/>
      <c r="AG142" s="2351"/>
      <c r="AH142" s="2351"/>
      <c r="AI142" s="2351"/>
      <c r="AJ142" s="2351"/>
      <c r="AK142" s="2351"/>
      <c r="AL142" s="2352"/>
      <c r="AM142" s="71"/>
      <c r="AN142" s="82"/>
      <c r="AW142" s="68"/>
      <c r="AX142" s="68"/>
      <c r="BB142" s="69"/>
      <c r="BC142" s="68"/>
      <c r="BH142" s="69"/>
      <c r="BI142" s="68"/>
      <c r="BM142" s="69"/>
      <c r="BP142" s="68"/>
      <c r="BT142" s="69"/>
      <c r="BU142" s="68"/>
      <c r="BZ142" s="69"/>
      <c r="CA142" s="68"/>
      <c r="CE142" s="69"/>
      <c r="CF142" s="69"/>
    </row>
    <row r="143" spans="1:84" ht="4.5" customHeight="1" x14ac:dyDescent="0.2">
      <c r="A143" s="70"/>
      <c r="B143" s="1094" t="s">
        <v>2126</v>
      </c>
      <c r="C143" s="1095"/>
      <c r="D143" s="1095"/>
      <c r="E143" s="1095"/>
      <c r="F143" s="1095"/>
      <c r="G143" s="1095"/>
      <c r="H143" s="1096"/>
      <c r="I143" s="1214" t="s">
        <v>2276</v>
      </c>
      <c r="J143" s="1189"/>
      <c r="K143" s="1189"/>
      <c r="L143" s="1190"/>
      <c r="M143" s="1214" t="s">
        <v>99</v>
      </c>
      <c r="N143" s="1189"/>
      <c r="O143" s="1189"/>
      <c r="P143" s="1190"/>
      <c r="Q143" s="1214" t="s">
        <v>100</v>
      </c>
      <c r="R143" s="1189"/>
      <c r="S143" s="1190"/>
      <c r="T143" s="71"/>
      <c r="U143" s="70"/>
      <c r="V143" s="1484" t="s">
        <v>2256</v>
      </c>
      <c r="W143" s="1484"/>
      <c r="X143" s="1484"/>
      <c r="Y143" s="1484"/>
      <c r="Z143" s="1484"/>
      <c r="AA143" s="1559"/>
      <c r="AB143" s="2350"/>
      <c r="AC143" s="2351"/>
      <c r="AD143" s="2351"/>
      <c r="AE143" s="2351"/>
      <c r="AF143" s="2351"/>
      <c r="AG143" s="2351"/>
      <c r="AH143" s="2351"/>
      <c r="AI143" s="2351"/>
      <c r="AJ143" s="2351"/>
      <c r="AK143" s="2351"/>
      <c r="AL143" s="2352"/>
      <c r="AM143" s="71"/>
      <c r="AN143" s="82"/>
      <c r="AW143" s="68"/>
      <c r="AX143" s="68"/>
      <c r="BB143" s="69"/>
      <c r="BC143" s="68"/>
      <c r="BH143" s="69"/>
      <c r="BI143" s="68"/>
      <c r="BM143" s="69"/>
      <c r="BP143" s="68"/>
      <c r="BT143" s="69"/>
      <c r="BU143" s="68"/>
      <c r="BZ143" s="69"/>
      <c r="CA143" s="68"/>
      <c r="CE143" s="69"/>
      <c r="CF143" s="69"/>
    </row>
    <row r="144" spans="1:84" ht="3.75" customHeight="1" x14ac:dyDescent="0.2">
      <c r="A144" s="70"/>
      <c r="B144" s="1097"/>
      <c r="C144" s="1098"/>
      <c r="D144" s="1098"/>
      <c r="E144" s="1098"/>
      <c r="F144" s="1098"/>
      <c r="G144" s="1098"/>
      <c r="H144" s="1099"/>
      <c r="I144" s="1191"/>
      <c r="J144" s="1192"/>
      <c r="K144" s="1192"/>
      <c r="L144" s="1193"/>
      <c r="M144" s="1191"/>
      <c r="N144" s="1192"/>
      <c r="O144" s="1192"/>
      <c r="P144" s="1193"/>
      <c r="Q144" s="1191"/>
      <c r="R144" s="1192"/>
      <c r="S144" s="1193"/>
      <c r="T144" s="71"/>
      <c r="U144" s="70"/>
      <c r="V144" s="1484"/>
      <c r="W144" s="1484"/>
      <c r="X144" s="1484"/>
      <c r="Y144" s="1484"/>
      <c r="Z144" s="1484"/>
      <c r="AA144" s="1559"/>
      <c r="AB144" s="2350"/>
      <c r="AC144" s="2351"/>
      <c r="AD144" s="2351"/>
      <c r="AE144" s="2351"/>
      <c r="AF144" s="2351"/>
      <c r="AG144" s="2351"/>
      <c r="AH144" s="2351"/>
      <c r="AI144" s="2351"/>
      <c r="AJ144" s="2351"/>
      <c r="AK144" s="2351"/>
      <c r="AL144" s="2352"/>
      <c r="AM144" s="71"/>
      <c r="AN144" s="82"/>
      <c r="AW144" s="68"/>
      <c r="AX144" s="68"/>
      <c r="BB144" s="69"/>
      <c r="BC144" s="68"/>
      <c r="BH144" s="69"/>
      <c r="BI144" s="68"/>
      <c r="BM144" s="69"/>
      <c r="BP144" s="68"/>
      <c r="BT144" s="69"/>
      <c r="BU144" s="68"/>
      <c r="BZ144" s="69"/>
      <c r="CA144" s="68"/>
      <c r="CE144" s="69"/>
      <c r="CF144" s="69"/>
    </row>
    <row r="145" spans="1:84" ht="4.5" customHeight="1" x14ac:dyDescent="0.2">
      <c r="A145" s="70"/>
      <c r="B145" s="1100"/>
      <c r="C145" s="1101"/>
      <c r="D145" s="1101"/>
      <c r="E145" s="1101"/>
      <c r="F145" s="1101"/>
      <c r="G145" s="1101"/>
      <c r="H145" s="1102"/>
      <c r="I145" s="1194"/>
      <c r="J145" s="1195"/>
      <c r="K145" s="1195"/>
      <c r="L145" s="1196"/>
      <c r="M145" s="1194"/>
      <c r="N145" s="1195"/>
      <c r="O145" s="1195"/>
      <c r="P145" s="1196"/>
      <c r="Q145" s="1194"/>
      <c r="R145" s="1195"/>
      <c r="S145" s="1196"/>
      <c r="T145" s="71"/>
      <c r="U145" s="70"/>
      <c r="V145" s="1484" t="s">
        <v>2257</v>
      </c>
      <c r="W145" s="1484"/>
      <c r="X145" s="1484"/>
      <c r="Y145" s="1484"/>
      <c r="Z145" s="1484"/>
      <c r="AA145" s="1559"/>
      <c r="AB145" s="2350"/>
      <c r="AC145" s="2351"/>
      <c r="AD145" s="2351"/>
      <c r="AE145" s="2351"/>
      <c r="AF145" s="2351"/>
      <c r="AG145" s="2351"/>
      <c r="AH145" s="2351"/>
      <c r="AI145" s="2351"/>
      <c r="AJ145" s="2351"/>
      <c r="AK145" s="2351"/>
      <c r="AL145" s="2352"/>
      <c r="AM145" s="71"/>
      <c r="AN145" s="82"/>
      <c r="AW145" s="68"/>
      <c r="AX145" s="68"/>
      <c r="BB145" s="69"/>
      <c r="BC145" s="68"/>
      <c r="BH145" s="69"/>
      <c r="BI145" s="68"/>
      <c r="BM145" s="69"/>
      <c r="BP145" s="68"/>
      <c r="BT145" s="69"/>
      <c r="BU145" s="68"/>
      <c r="BZ145" s="69"/>
      <c r="CA145" s="68"/>
      <c r="CE145" s="69"/>
      <c r="CF145" s="69"/>
    </row>
    <row r="146" spans="1:84" ht="3.75" customHeight="1" x14ac:dyDescent="0.2">
      <c r="A146" s="70"/>
      <c r="B146" s="1514" t="s">
        <v>1273</v>
      </c>
      <c r="C146" s="2214"/>
      <c r="D146" s="2214"/>
      <c r="E146" s="2214"/>
      <c r="F146" s="2214"/>
      <c r="G146" s="2214"/>
      <c r="H146" s="2215"/>
      <c r="I146" s="2222">
        <f>INDEX('LŠZ H'!A$2:AI$999,U115,35)</f>
        <v>0</v>
      </c>
      <c r="J146" s="2223"/>
      <c r="K146" s="2223"/>
      <c r="L146" s="2224"/>
      <c r="M146" s="2222" t="e">
        <f>INDEX('LŠZ H'!A$2:AI$999,U115,36)</f>
        <v>#REF!</v>
      </c>
      <c r="N146" s="2223"/>
      <c r="O146" s="2223"/>
      <c r="P146" s="2224"/>
      <c r="Q146" s="2222" t="e">
        <f>INDEX('LŠZ H'!A$2:AI$999,U115,37)</f>
        <v>#REF!</v>
      </c>
      <c r="R146" s="2223"/>
      <c r="S146" s="2224"/>
      <c r="T146" s="71"/>
      <c r="U146" s="70"/>
      <c r="V146" s="1484"/>
      <c r="W146" s="1484"/>
      <c r="X146" s="1484"/>
      <c r="Y146" s="1484"/>
      <c r="Z146" s="1484"/>
      <c r="AA146" s="1559"/>
      <c r="AB146" s="2350"/>
      <c r="AC146" s="2351"/>
      <c r="AD146" s="2351"/>
      <c r="AE146" s="2351"/>
      <c r="AF146" s="2351"/>
      <c r="AG146" s="2351"/>
      <c r="AH146" s="2351"/>
      <c r="AI146" s="2351"/>
      <c r="AJ146" s="2351"/>
      <c r="AK146" s="2351"/>
      <c r="AL146" s="2352"/>
      <c r="AM146" s="71"/>
      <c r="AN146" s="82"/>
      <c r="AW146" s="68"/>
      <c r="AX146" s="68"/>
      <c r="BB146" s="69"/>
      <c r="BC146" s="68"/>
      <c r="BH146" s="69"/>
      <c r="BI146" s="68"/>
      <c r="BM146" s="69"/>
      <c r="BP146" s="68"/>
      <c r="BT146" s="69"/>
      <c r="BU146" s="68"/>
      <c r="BZ146" s="69"/>
      <c r="CA146" s="68"/>
      <c r="CE146" s="69"/>
      <c r="CF146" s="69"/>
    </row>
    <row r="147" spans="1:84" ht="3" customHeight="1" x14ac:dyDescent="0.2">
      <c r="A147" s="70"/>
      <c r="B147" s="2216"/>
      <c r="C147" s="2217"/>
      <c r="D147" s="2217"/>
      <c r="E147" s="2217"/>
      <c r="F147" s="2217"/>
      <c r="G147" s="2217"/>
      <c r="H147" s="2218"/>
      <c r="I147" s="2225"/>
      <c r="J147" s="2226"/>
      <c r="K147" s="2226"/>
      <c r="L147" s="2227"/>
      <c r="M147" s="2225"/>
      <c r="N147" s="2226"/>
      <c r="O147" s="2226"/>
      <c r="P147" s="2227"/>
      <c r="Q147" s="2225"/>
      <c r="R147" s="2226"/>
      <c r="S147" s="2227"/>
      <c r="T147" s="71"/>
      <c r="U147" s="70"/>
      <c r="V147" s="83"/>
      <c r="W147" s="73"/>
      <c r="X147" s="73"/>
      <c r="Y147" s="73"/>
      <c r="Z147" s="73"/>
      <c r="AA147" s="73"/>
      <c r="AB147" s="2353"/>
      <c r="AC147" s="2354"/>
      <c r="AD147" s="2354"/>
      <c r="AE147" s="2354"/>
      <c r="AF147" s="2354"/>
      <c r="AG147" s="2354"/>
      <c r="AH147" s="2354"/>
      <c r="AI147" s="2354"/>
      <c r="AJ147" s="2354"/>
      <c r="AK147" s="2354"/>
      <c r="AL147" s="2355"/>
      <c r="AM147" s="71"/>
      <c r="AN147" s="82"/>
      <c r="AW147" s="68"/>
      <c r="AX147" s="68"/>
      <c r="BB147" s="69"/>
      <c r="BC147" s="68"/>
      <c r="BH147" s="69"/>
      <c r="BI147" s="68"/>
      <c r="BM147" s="69"/>
      <c r="BP147" s="68"/>
      <c r="BT147" s="69"/>
      <c r="BU147" s="68"/>
      <c r="BZ147" s="69"/>
      <c r="CA147" s="68"/>
      <c r="CE147" s="69"/>
      <c r="CF147" s="69"/>
    </row>
    <row r="148" spans="1:84" ht="4.5" customHeight="1" x14ac:dyDescent="0.2">
      <c r="A148" s="70"/>
      <c r="B148" s="2219"/>
      <c r="C148" s="2220"/>
      <c r="D148" s="2220"/>
      <c r="E148" s="2220"/>
      <c r="F148" s="2220"/>
      <c r="G148" s="2220"/>
      <c r="H148" s="2221"/>
      <c r="I148" s="2228"/>
      <c r="J148" s="2229"/>
      <c r="K148" s="2229"/>
      <c r="L148" s="2230"/>
      <c r="M148" s="2228"/>
      <c r="N148" s="2229"/>
      <c r="O148" s="2229"/>
      <c r="P148" s="2230"/>
      <c r="Q148" s="2228"/>
      <c r="R148" s="2229"/>
      <c r="S148" s="2230"/>
      <c r="T148" s="71"/>
      <c r="U148" s="70"/>
      <c r="V148" s="1484" t="s">
        <v>627</v>
      </c>
      <c r="W148" s="1484"/>
      <c r="X148" s="1484"/>
      <c r="Y148" s="1484"/>
      <c r="Z148" s="1484"/>
      <c r="AA148" s="1559"/>
      <c r="AB148" s="1560">
        <f>INDEX('LŠZ H'!A$2:AI$999,U115,13)</f>
        <v>45159</v>
      </c>
      <c r="AC148" s="2198"/>
      <c r="AD148" s="2198"/>
      <c r="AE148" s="2198"/>
      <c r="AF148" s="2198"/>
      <c r="AG148" s="2198"/>
      <c r="AH148" s="2198"/>
      <c r="AI148" s="2198"/>
      <c r="AJ148" s="2198"/>
      <c r="AK148" s="2198"/>
      <c r="AL148" s="2199"/>
      <c r="AM148" s="71"/>
      <c r="AN148" s="82"/>
      <c r="AW148" s="68"/>
      <c r="AX148" s="68"/>
      <c r="BB148" s="69"/>
      <c r="BC148" s="68"/>
      <c r="BH148" s="69"/>
      <c r="BI148" s="68"/>
      <c r="BM148" s="69"/>
      <c r="BP148" s="68"/>
      <c r="BT148" s="69"/>
      <c r="BU148" s="68"/>
      <c r="BZ148" s="69"/>
      <c r="CA148" s="68"/>
      <c r="CE148" s="69"/>
      <c r="CF148" s="69"/>
    </row>
    <row r="149" spans="1:84" ht="3.75" customHeight="1" x14ac:dyDescent="0.2">
      <c r="A149" s="70"/>
      <c r="B149" s="1495" t="s">
        <v>630</v>
      </c>
      <c r="C149" s="1496"/>
      <c r="D149" s="1496"/>
      <c r="E149" s="1497"/>
      <c r="F149" s="1214">
        <f>INDEX('LŠZ H'!A$2:AI$999,U115,18)</f>
        <v>44429</v>
      </c>
      <c r="G149" s="1190"/>
      <c r="H149" s="1214" t="s">
        <v>631</v>
      </c>
      <c r="I149" s="1190"/>
      <c r="J149" s="2231" t="str">
        <f>INDEX('LŠZ H'!A$2:AI$999,U115,7)</f>
        <v>H079</v>
      </c>
      <c r="K149" s="2232"/>
      <c r="L149" s="2232"/>
      <c r="M149" s="2232"/>
      <c r="N149" s="2232"/>
      <c r="O149" s="2232"/>
      <c r="P149" s="2233"/>
      <c r="Q149" s="1188">
        <f>INDEX('LŠZ H'!A$2:AI$999,U115,15)</f>
        <v>45159</v>
      </c>
      <c r="R149" s="2206"/>
      <c r="S149" s="2207"/>
      <c r="T149" s="71"/>
      <c r="U149" s="70"/>
      <c r="V149" s="1484"/>
      <c r="W149" s="1484"/>
      <c r="X149" s="1484"/>
      <c r="Y149" s="1484"/>
      <c r="Z149" s="1484"/>
      <c r="AA149" s="1559"/>
      <c r="AB149" s="2200"/>
      <c r="AC149" s="2201"/>
      <c r="AD149" s="2201"/>
      <c r="AE149" s="2201"/>
      <c r="AF149" s="2201"/>
      <c r="AG149" s="2201"/>
      <c r="AH149" s="2201"/>
      <c r="AI149" s="2201"/>
      <c r="AJ149" s="2201"/>
      <c r="AK149" s="2201"/>
      <c r="AL149" s="2202"/>
      <c r="AM149" s="71"/>
      <c r="AN149" s="82"/>
      <c r="AW149" s="68"/>
      <c r="AX149" s="68"/>
      <c r="BB149" s="69"/>
      <c r="BC149" s="68"/>
      <c r="BH149" s="69"/>
      <c r="BI149" s="68"/>
      <c r="BM149" s="69"/>
      <c r="BP149" s="68"/>
      <c r="BT149" s="69"/>
      <c r="BU149" s="68"/>
      <c r="BZ149" s="69"/>
      <c r="CA149" s="68"/>
      <c r="CE149" s="69"/>
      <c r="CF149" s="69"/>
    </row>
    <row r="150" spans="1:84" ht="4.5" customHeight="1" x14ac:dyDescent="0.2">
      <c r="A150" s="70"/>
      <c r="B150" s="1498"/>
      <c r="C150" s="1499"/>
      <c r="D150" s="1499"/>
      <c r="E150" s="1500"/>
      <c r="F150" s="1191"/>
      <c r="G150" s="1193"/>
      <c r="H150" s="1191"/>
      <c r="I150" s="1193"/>
      <c r="J150" s="2234"/>
      <c r="K150" s="2235"/>
      <c r="L150" s="2235"/>
      <c r="M150" s="2235"/>
      <c r="N150" s="2235"/>
      <c r="O150" s="2235"/>
      <c r="P150" s="2236"/>
      <c r="Q150" s="2208"/>
      <c r="R150" s="2209"/>
      <c r="S150" s="2210"/>
      <c r="T150" s="71"/>
      <c r="U150" s="70"/>
      <c r="V150" s="1484" t="s">
        <v>628</v>
      </c>
      <c r="W150" s="1484"/>
      <c r="X150" s="1484"/>
      <c r="Y150" s="1484"/>
      <c r="Z150" s="1484"/>
      <c r="AA150" s="1559"/>
      <c r="AB150" s="2200"/>
      <c r="AC150" s="2201"/>
      <c r="AD150" s="2201"/>
      <c r="AE150" s="2201"/>
      <c r="AF150" s="2201"/>
      <c r="AG150" s="2201"/>
      <c r="AH150" s="2201"/>
      <c r="AI150" s="2201"/>
      <c r="AJ150" s="2201"/>
      <c r="AK150" s="2201"/>
      <c r="AL150" s="2202"/>
      <c r="AM150" s="71"/>
      <c r="AN150" s="82"/>
      <c r="AW150" s="68"/>
      <c r="AX150" s="80"/>
      <c r="AY150" s="103"/>
      <c r="AZ150" s="103"/>
      <c r="BA150" s="103"/>
      <c r="BB150" s="81"/>
      <c r="BC150" s="80"/>
      <c r="BD150" s="103"/>
      <c r="BE150" s="103"/>
      <c r="BF150" s="103"/>
      <c r="BG150" s="103"/>
      <c r="BH150" s="81"/>
      <c r="BI150" s="80"/>
      <c r="BJ150" s="103"/>
      <c r="BK150" s="103"/>
      <c r="BL150" s="103"/>
      <c r="BM150" s="81"/>
      <c r="BP150" s="80"/>
      <c r="BQ150" s="103"/>
      <c r="BR150" s="103"/>
      <c r="BS150" s="103"/>
      <c r="BT150" s="81"/>
      <c r="BU150" s="80"/>
      <c r="BV150" s="103"/>
      <c r="BW150" s="103"/>
      <c r="BX150" s="103"/>
      <c r="BY150" s="103"/>
      <c r="BZ150" s="81"/>
      <c r="CA150" s="80"/>
      <c r="CB150" s="103"/>
      <c r="CC150" s="103"/>
      <c r="CD150" s="103"/>
      <c r="CE150" s="81"/>
      <c r="CF150" s="69"/>
    </row>
    <row r="151" spans="1:84" ht="3.75" customHeight="1" x14ac:dyDescent="0.2">
      <c r="A151" s="70"/>
      <c r="B151" s="1501"/>
      <c r="C151" s="1502"/>
      <c r="D151" s="1502"/>
      <c r="E151" s="1503"/>
      <c r="F151" s="1194"/>
      <c r="G151" s="1196"/>
      <c r="H151" s="1194"/>
      <c r="I151" s="1196"/>
      <c r="J151" s="2237"/>
      <c r="K151" s="2238"/>
      <c r="L151" s="2238"/>
      <c r="M151" s="2238"/>
      <c r="N151" s="2238"/>
      <c r="O151" s="2238"/>
      <c r="P151" s="2239"/>
      <c r="Q151" s="2211"/>
      <c r="R151" s="2212"/>
      <c r="S151" s="2213"/>
      <c r="T151" s="71"/>
      <c r="U151" s="70"/>
      <c r="V151" s="1484"/>
      <c r="W151" s="1484"/>
      <c r="X151" s="1484"/>
      <c r="Y151" s="1484"/>
      <c r="Z151" s="1484"/>
      <c r="AA151" s="1559"/>
      <c r="AB151" s="2203"/>
      <c r="AC151" s="2204"/>
      <c r="AD151" s="2204"/>
      <c r="AE151" s="2204"/>
      <c r="AF151" s="2204"/>
      <c r="AG151" s="2204"/>
      <c r="AH151" s="2204"/>
      <c r="AI151" s="2204"/>
      <c r="AJ151" s="2204"/>
      <c r="AK151" s="2204"/>
      <c r="AL151" s="2205"/>
      <c r="AM151" s="71"/>
      <c r="AN151" s="82"/>
      <c r="AW151" s="68"/>
      <c r="CF151" s="69"/>
    </row>
    <row r="152" spans="1:84" ht="3" customHeight="1" x14ac:dyDescent="0.2">
      <c r="A152" s="84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6"/>
      <c r="U152" s="84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6"/>
      <c r="AN152" s="82"/>
      <c r="AW152" s="80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81"/>
    </row>
    <row r="153" spans="1:84" ht="4.5" customHeight="1" x14ac:dyDescent="0.2">
      <c r="A153" s="64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6"/>
      <c r="U153" s="61">
        <v>78</v>
      </c>
      <c r="V153" s="62"/>
      <c r="W153" s="62"/>
      <c r="X153" s="62"/>
      <c r="Y153" s="62"/>
      <c r="Z153" s="2309" t="s">
        <v>363</v>
      </c>
      <c r="AA153" s="2309"/>
      <c r="AB153" s="2309"/>
      <c r="AC153" s="2309"/>
      <c r="AD153" s="2309"/>
      <c r="AE153" s="2309"/>
      <c r="AF153" s="2309"/>
      <c r="AG153" s="2309"/>
      <c r="AH153" s="2309"/>
      <c r="AI153" s="2309"/>
      <c r="AJ153" s="2309"/>
      <c r="AK153" s="2309"/>
      <c r="AL153" s="2309"/>
      <c r="AM153" s="2310"/>
      <c r="AN153" s="82"/>
      <c r="AW153" s="61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3"/>
    </row>
    <row r="154" spans="1:84" ht="3.75" customHeight="1" x14ac:dyDescent="0.2">
      <c r="A154" s="70"/>
      <c r="B154" s="1513" t="s">
        <v>2098</v>
      </c>
      <c r="C154" s="1513"/>
      <c r="D154" s="1513"/>
      <c r="E154" s="1513"/>
      <c r="F154" s="1513"/>
      <c r="G154" s="1513"/>
      <c r="H154" s="1513"/>
      <c r="I154" s="1513"/>
      <c r="J154" s="1513"/>
      <c r="K154" s="1513"/>
      <c r="L154" s="1513"/>
      <c r="M154" s="1513"/>
      <c r="N154" s="1513"/>
      <c r="O154" s="1513"/>
      <c r="P154" s="1513"/>
      <c r="Q154" s="1513"/>
      <c r="R154" s="1513"/>
      <c r="S154" s="1513"/>
      <c r="T154" s="71"/>
      <c r="U154" s="68"/>
      <c r="Z154" s="1333"/>
      <c r="AA154" s="1333"/>
      <c r="AB154" s="1333"/>
      <c r="AC154" s="1333"/>
      <c r="AD154" s="1333"/>
      <c r="AE154" s="1333"/>
      <c r="AF154" s="1333"/>
      <c r="AG154" s="1333"/>
      <c r="AH154" s="1333"/>
      <c r="AI154" s="1333"/>
      <c r="AJ154" s="1333"/>
      <c r="AK154" s="1333"/>
      <c r="AL154" s="1333"/>
      <c r="AM154" s="1334"/>
      <c r="AN154" s="82"/>
      <c r="AW154" s="68"/>
      <c r="AX154" s="61"/>
      <c r="AY154" s="62"/>
      <c r="AZ154" s="62"/>
      <c r="BA154" s="62"/>
      <c r="BB154" s="63"/>
      <c r="BC154" s="1428" t="s">
        <v>5592</v>
      </c>
      <c r="BD154" s="1429"/>
      <c r="BE154" s="1429"/>
      <c r="BF154" s="1429"/>
      <c r="BG154" s="1429"/>
      <c r="BH154" s="1430"/>
      <c r="BI154" s="61"/>
      <c r="BJ154" s="62"/>
      <c r="BK154" s="62"/>
      <c r="BL154" s="62"/>
      <c r="BM154" s="63"/>
      <c r="BP154" s="61"/>
      <c r="BQ154" s="62"/>
      <c r="BR154" s="62"/>
      <c r="BS154" s="62"/>
      <c r="BT154" s="63"/>
      <c r="BU154" s="1428" t="s">
        <v>5592</v>
      </c>
      <c r="BV154" s="1429"/>
      <c r="BW154" s="1429"/>
      <c r="BX154" s="1429"/>
      <c r="BY154" s="1429"/>
      <c r="BZ154" s="1430"/>
      <c r="CA154" s="61"/>
      <c r="CB154" s="62"/>
      <c r="CC154" s="62"/>
      <c r="CD154" s="62"/>
      <c r="CE154" s="63"/>
      <c r="CF154" s="69"/>
    </row>
    <row r="155" spans="1:84" ht="3.75" customHeight="1" x14ac:dyDescent="0.2">
      <c r="A155" s="70"/>
      <c r="B155" s="1513"/>
      <c r="C155" s="1513"/>
      <c r="D155" s="1513"/>
      <c r="E155" s="1513"/>
      <c r="F155" s="1513"/>
      <c r="G155" s="1513"/>
      <c r="H155" s="1513"/>
      <c r="I155" s="1513"/>
      <c r="J155" s="1513"/>
      <c r="K155" s="1513"/>
      <c r="L155" s="1513"/>
      <c r="M155" s="1513"/>
      <c r="N155" s="1513"/>
      <c r="O155" s="1513"/>
      <c r="P155" s="1513"/>
      <c r="Q155" s="1513"/>
      <c r="R155" s="1513"/>
      <c r="S155" s="1513"/>
      <c r="T155" s="71"/>
      <c r="U155" s="68"/>
      <c r="Z155" s="1333"/>
      <c r="AA155" s="1333"/>
      <c r="AB155" s="1333"/>
      <c r="AC155" s="1333"/>
      <c r="AD155" s="1333"/>
      <c r="AE155" s="1333"/>
      <c r="AF155" s="1333"/>
      <c r="AG155" s="1333"/>
      <c r="AH155" s="1333"/>
      <c r="AI155" s="1333"/>
      <c r="AJ155" s="1333"/>
      <c r="AK155" s="1333"/>
      <c r="AL155" s="1333"/>
      <c r="AM155" s="1334"/>
      <c r="AN155" s="82"/>
      <c r="AW155" s="68"/>
      <c r="AX155" s="68"/>
      <c r="BB155" s="69"/>
      <c r="BC155" s="1431"/>
      <c r="BD155" s="1432"/>
      <c r="BE155" s="1432"/>
      <c r="BF155" s="1432"/>
      <c r="BG155" s="1432"/>
      <c r="BH155" s="1433"/>
      <c r="BI155" s="68"/>
      <c r="BM155" s="69"/>
      <c r="BP155" s="68"/>
      <c r="BT155" s="69"/>
      <c r="BU155" s="1431"/>
      <c r="BV155" s="1432"/>
      <c r="BW155" s="1432"/>
      <c r="BX155" s="1432"/>
      <c r="BY155" s="1432"/>
      <c r="BZ155" s="1433"/>
      <c r="CA155" s="68"/>
      <c r="CE155" s="69"/>
      <c r="CF155" s="69"/>
    </row>
    <row r="156" spans="1:84" ht="5.25" customHeight="1" x14ac:dyDescent="0.2">
      <c r="A156" s="70"/>
      <c r="B156" s="1513"/>
      <c r="C156" s="1513"/>
      <c r="D156" s="1513"/>
      <c r="E156" s="1513"/>
      <c r="F156" s="1513"/>
      <c r="G156" s="1513"/>
      <c r="H156" s="1513"/>
      <c r="I156" s="1513"/>
      <c r="J156" s="1513"/>
      <c r="K156" s="1513"/>
      <c r="L156" s="1513"/>
      <c r="M156" s="1513"/>
      <c r="N156" s="1513"/>
      <c r="O156" s="1513"/>
      <c r="P156" s="1513"/>
      <c r="Q156" s="1513"/>
      <c r="R156" s="1513"/>
      <c r="S156" s="1513"/>
      <c r="T156" s="71"/>
      <c r="U156" s="68"/>
      <c r="V156" s="2311" t="s">
        <v>5940</v>
      </c>
      <c r="W156" s="2311"/>
      <c r="X156" s="2311"/>
      <c r="Y156" s="2311"/>
      <c r="Z156" s="2311"/>
      <c r="AA156" s="2311"/>
      <c r="AB156" s="2311"/>
      <c r="AC156" s="2311"/>
      <c r="AD156" s="2311"/>
      <c r="AE156" s="2311"/>
      <c r="AF156" s="2311"/>
      <c r="AG156" s="2311"/>
      <c r="AH156" s="2311"/>
      <c r="AI156" s="2311"/>
      <c r="AJ156" s="2311"/>
      <c r="AK156" s="2311"/>
      <c r="AL156" s="2311"/>
      <c r="AM156" s="2312"/>
      <c r="AN156" s="82"/>
      <c r="AW156" s="68"/>
      <c r="AX156" s="1411" t="s">
        <v>2073</v>
      </c>
      <c r="AY156" s="1412"/>
      <c r="AZ156" s="1412"/>
      <c r="BA156" s="1412"/>
      <c r="BB156" s="1413"/>
      <c r="BC156" s="1431"/>
      <c r="BD156" s="1432"/>
      <c r="BE156" s="1432"/>
      <c r="BF156" s="1432"/>
      <c r="BG156" s="1432"/>
      <c r="BH156" s="1433"/>
      <c r="BI156" s="2191" t="s">
        <v>2074</v>
      </c>
      <c r="BJ156" s="2192"/>
      <c r="BK156" s="2192"/>
      <c r="BL156" s="2192"/>
      <c r="BM156" s="2193"/>
      <c r="BP156" s="1411" t="s">
        <v>2073</v>
      </c>
      <c r="BQ156" s="1412"/>
      <c r="BR156" s="1412"/>
      <c r="BS156" s="1412"/>
      <c r="BT156" s="1413"/>
      <c r="BU156" s="1431"/>
      <c r="BV156" s="1432"/>
      <c r="BW156" s="1432"/>
      <c r="BX156" s="1432"/>
      <c r="BY156" s="1432"/>
      <c r="BZ156" s="1433"/>
      <c r="CA156" s="2191" t="s">
        <v>2074</v>
      </c>
      <c r="CB156" s="2192"/>
      <c r="CC156" s="2192"/>
      <c r="CD156" s="2192"/>
      <c r="CE156" s="2193"/>
      <c r="CF156" s="69"/>
    </row>
    <row r="157" spans="1:84" ht="5.25" customHeight="1" x14ac:dyDescent="0.2">
      <c r="A157" s="70"/>
      <c r="B157" s="1513"/>
      <c r="C157" s="1513"/>
      <c r="D157" s="1513"/>
      <c r="E157" s="1513"/>
      <c r="F157" s="1513"/>
      <c r="G157" s="1513"/>
      <c r="H157" s="1513"/>
      <c r="I157" s="1513"/>
      <c r="J157" s="1513"/>
      <c r="K157" s="1513"/>
      <c r="L157" s="1513"/>
      <c r="M157" s="1513"/>
      <c r="N157" s="1513"/>
      <c r="O157" s="1513"/>
      <c r="P157" s="1513"/>
      <c r="Q157" s="1513"/>
      <c r="R157" s="1513"/>
      <c r="S157" s="1513"/>
      <c r="T157" s="71"/>
      <c r="U157" s="68"/>
      <c r="V157" s="2311"/>
      <c r="W157" s="2311"/>
      <c r="X157" s="2311"/>
      <c r="Y157" s="2311"/>
      <c r="Z157" s="2311"/>
      <c r="AA157" s="2311"/>
      <c r="AB157" s="2311"/>
      <c r="AC157" s="2311"/>
      <c r="AD157" s="2311"/>
      <c r="AE157" s="2311"/>
      <c r="AF157" s="2311"/>
      <c r="AG157" s="2311"/>
      <c r="AH157" s="2311"/>
      <c r="AI157" s="2311"/>
      <c r="AJ157" s="2311"/>
      <c r="AK157" s="2311"/>
      <c r="AL157" s="2311"/>
      <c r="AM157" s="2312"/>
      <c r="AN157" s="82"/>
      <c r="AW157" s="68"/>
      <c r="AX157" s="1414"/>
      <c r="AY157" s="1412"/>
      <c r="AZ157" s="1412"/>
      <c r="BA157" s="1412"/>
      <c r="BB157" s="1413"/>
      <c r="BC157" s="1411" t="s">
        <v>2075</v>
      </c>
      <c r="BD157" s="1412"/>
      <c r="BE157" s="1412"/>
      <c r="BF157" s="1412"/>
      <c r="BG157" s="1412"/>
      <c r="BH157" s="1413"/>
      <c r="BI157" s="2194"/>
      <c r="BJ157" s="2192"/>
      <c r="BK157" s="2192"/>
      <c r="BL157" s="2192"/>
      <c r="BM157" s="2193"/>
      <c r="BP157" s="1414"/>
      <c r="BQ157" s="1412"/>
      <c r="BR157" s="1412"/>
      <c r="BS157" s="1412"/>
      <c r="BT157" s="1413"/>
      <c r="BU157" s="1411" t="s">
        <v>2075</v>
      </c>
      <c r="BV157" s="1412"/>
      <c r="BW157" s="1412"/>
      <c r="BX157" s="1412"/>
      <c r="BY157" s="1412"/>
      <c r="BZ157" s="1413"/>
      <c r="CA157" s="2194"/>
      <c r="CB157" s="2192"/>
      <c r="CC157" s="2192"/>
      <c r="CD157" s="2192"/>
      <c r="CE157" s="2193"/>
      <c r="CF157" s="69"/>
    </row>
    <row r="158" spans="1:84" ht="4.5" customHeight="1" x14ac:dyDescent="0.2">
      <c r="A158" s="70"/>
      <c r="B158" s="1513"/>
      <c r="C158" s="1513"/>
      <c r="D158" s="1513"/>
      <c r="E158" s="1513"/>
      <c r="F158" s="1513"/>
      <c r="G158" s="1513"/>
      <c r="H158" s="1513"/>
      <c r="I158" s="1513"/>
      <c r="J158" s="1513"/>
      <c r="K158" s="1513"/>
      <c r="L158" s="1513"/>
      <c r="M158" s="1513"/>
      <c r="N158" s="1513"/>
      <c r="O158" s="1513"/>
      <c r="P158" s="1513"/>
      <c r="Q158" s="1513"/>
      <c r="R158" s="1513"/>
      <c r="S158" s="1513"/>
      <c r="T158" s="71"/>
      <c r="U158" s="1442" t="s">
        <v>662</v>
      </c>
      <c r="V158" s="2313"/>
      <c r="W158" s="2313"/>
      <c r="X158" s="2313"/>
      <c r="Y158" s="2313"/>
      <c r="Z158" s="2313"/>
      <c r="AA158" s="2313"/>
      <c r="AB158" s="2313"/>
      <c r="AC158" s="2313"/>
      <c r="AD158" s="2313"/>
      <c r="AE158" s="2313"/>
      <c r="AF158" s="2313"/>
      <c r="AG158" s="2313"/>
      <c r="AH158" s="2313"/>
      <c r="AI158" s="2313"/>
      <c r="AJ158" s="2313"/>
      <c r="AK158" s="2313"/>
      <c r="AL158" s="2313"/>
      <c r="AM158" s="2314"/>
      <c r="AN158" s="82"/>
      <c r="AW158" s="68"/>
      <c r="AX158" s="1415"/>
      <c r="AY158" s="1416"/>
      <c r="AZ158" s="1416"/>
      <c r="BA158" s="1416"/>
      <c r="BB158" s="1417"/>
      <c r="BC158" s="1415"/>
      <c r="BD158" s="1416"/>
      <c r="BE158" s="1416"/>
      <c r="BF158" s="1416"/>
      <c r="BG158" s="1416"/>
      <c r="BH158" s="1417"/>
      <c r="BI158" s="2195"/>
      <c r="BJ158" s="2196"/>
      <c r="BK158" s="2196"/>
      <c r="BL158" s="2196"/>
      <c r="BM158" s="2197"/>
      <c r="BP158" s="1415"/>
      <c r="BQ158" s="1416"/>
      <c r="BR158" s="1416"/>
      <c r="BS158" s="1416"/>
      <c r="BT158" s="1417"/>
      <c r="BU158" s="1415"/>
      <c r="BV158" s="1416"/>
      <c r="BW158" s="1416"/>
      <c r="BX158" s="1416"/>
      <c r="BY158" s="1416"/>
      <c r="BZ158" s="1417"/>
      <c r="CA158" s="2195"/>
      <c r="CB158" s="2196"/>
      <c r="CC158" s="2196"/>
      <c r="CD158" s="2196"/>
      <c r="CE158" s="2197"/>
      <c r="CF158" s="69"/>
    </row>
    <row r="159" spans="1:84" ht="4.5" customHeight="1" x14ac:dyDescent="0.2">
      <c r="A159" s="70"/>
      <c r="B159" s="1513"/>
      <c r="C159" s="1513"/>
      <c r="D159" s="1513"/>
      <c r="E159" s="1513"/>
      <c r="F159" s="1513"/>
      <c r="G159" s="1513"/>
      <c r="H159" s="1513"/>
      <c r="I159" s="1513"/>
      <c r="J159" s="1513"/>
      <c r="K159" s="1513"/>
      <c r="L159" s="1513"/>
      <c r="M159" s="1513"/>
      <c r="N159" s="1513"/>
      <c r="O159" s="1513"/>
      <c r="P159" s="1513"/>
      <c r="Q159" s="1513"/>
      <c r="R159" s="1513"/>
      <c r="S159" s="1513"/>
      <c r="T159" s="71"/>
      <c r="U159" s="1442"/>
      <c r="V159" s="2313"/>
      <c r="W159" s="2313"/>
      <c r="X159" s="2313"/>
      <c r="Y159" s="2313"/>
      <c r="Z159" s="2313"/>
      <c r="AA159" s="2313"/>
      <c r="AB159" s="2313"/>
      <c r="AC159" s="2313"/>
      <c r="AD159" s="2313"/>
      <c r="AE159" s="2313"/>
      <c r="AF159" s="2313"/>
      <c r="AG159" s="2313"/>
      <c r="AH159" s="2313"/>
      <c r="AI159" s="2313"/>
      <c r="AJ159" s="2313"/>
      <c r="AK159" s="2313"/>
      <c r="AL159" s="2313"/>
      <c r="AM159" s="2314"/>
      <c r="AN159" s="82"/>
      <c r="AW159" s="68"/>
      <c r="AX159" s="61"/>
      <c r="AY159" s="62"/>
      <c r="AZ159" s="62"/>
      <c r="BA159" s="62"/>
      <c r="BB159" s="63"/>
      <c r="BC159" s="61"/>
      <c r="BD159" s="62"/>
      <c r="BE159" s="62"/>
      <c r="BF159" s="62"/>
      <c r="BG159" s="62"/>
      <c r="BH159" s="63"/>
      <c r="BI159" s="61"/>
      <c r="BJ159" s="62"/>
      <c r="BK159" s="62"/>
      <c r="BL159" s="62"/>
      <c r="BM159" s="63"/>
      <c r="BP159" s="61"/>
      <c r="BQ159" s="62"/>
      <c r="BR159" s="62"/>
      <c r="BS159" s="62"/>
      <c r="BT159" s="63"/>
      <c r="BU159" s="61"/>
      <c r="BV159" s="62"/>
      <c r="BW159" s="62"/>
      <c r="BX159" s="62"/>
      <c r="BY159" s="62"/>
      <c r="BZ159" s="63"/>
      <c r="CA159" s="61"/>
      <c r="CB159" s="62"/>
      <c r="CC159" s="62"/>
      <c r="CD159" s="62"/>
      <c r="CE159" s="63"/>
      <c r="CF159" s="69"/>
    </row>
    <row r="160" spans="1:84" ht="4.5" customHeight="1" x14ac:dyDescent="0.2">
      <c r="A160" s="70"/>
      <c r="B160" s="1513"/>
      <c r="C160" s="1513"/>
      <c r="D160" s="1513"/>
      <c r="E160" s="1513"/>
      <c r="F160" s="1513"/>
      <c r="G160" s="1513"/>
      <c r="H160" s="1513"/>
      <c r="I160" s="1513"/>
      <c r="J160" s="1513"/>
      <c r="K160" s="1513"/>
      <c r="L160" s="1513"/>
      <c r="M160" s="1513"/>
      <c r="N160" s="1513"/>
      <c r="O160" s="1513"/>
      <c r="P160" s="1513"/>
      <c r="Q160" s="1513"/>
      <c r="R160" s="1513"/>
      <c r="S160" s="1513"/>
      <c r="T160" s="71"/>
      <c r="U160" s="1240" t="s">
        <v>364</v>
      </c>
      <c r="V160" s="1241"/>
      <c r="W160" s="1241"/>
      <c r="X160" s="1241"/>
      <c r="Y160" s="1241"/>
      <c r="Z160" s="1241"/>
      <c r="AA160" s="1241"/>
      <c r="AB160" s="1241"/>
      <c r="AC160" s="1241"/>
      <c r="AD160" s="1241"/>
      <c r="AE160" s="1241"/>
      <c r="AF160" s="1241"/>
      <c r="AG160" s="1241"/>
      <c r="AH160" s="1241"/>
      <c r="AI160" s="1241"/>
      <c r="AJ160" s="2315" t="str">
        <f>CONCATENATE("*",INDEX('LŠZ H'!A$2:AI$999,U153,17))</f>
        <v>*1986</v>
      </c>
      <c r="AK160" s="2315"/>
      <c r="AL160" s="2315"/>
      <c r="AM160" s="2316"/>
      <c r="AN160" s="82"/>
      <c r="AW160" s="68"/>
      <c r="AX160" s="68"/>
      <c r="BB160" s="69"/>
      <c r="BC160" s="68"/>
      <c r="BH160" s="69"/>
      <c r="BI160" s="68"/>
      <c r="BM160" s="69"/>
      <c r="BP160" s="68"/>
      <c r="BT160" s="69"/>
      <c r="BU160" s="68"/>
      <c r="BZ160" s="69"/>
      <c r="CA160" s="68"/>
      <c r="CE160" s="69"/>
      <c r="CF160" s="69"/>
    </row>
    <row r="161" spans="1:84" ht="4.5" customHeight="1" x14ac:dyDescent="0.2">
      <c r="A161" s="70"/>
      <c r="B161" s="1513"/>
      <c r="C161" s="1513"/>
      <c r="D161" s="1513"/>
      <c r="E161" s="1513"/>
      <c r="F161" s="1513"/>
      <c r="G161" s="1513"/>
      <c r="H161" s="1513"/>
      <c r="I161" s="1513"/>
      <c r="J161" s="1513"/>
      <c r="K161" s="1513"/>
      <c r="L161" s="1513"/>
      <c r="M161" s="1513"/>
      <c r="N161" s="1513"/>
      <c r="O161" s="1513"/>
      <c r="P161" s="1513"/>
      <c r="Q161" s="1513"/>
      <c r="R161" s="1513"/>
      <c r="S161" s="1513"/>
      <c r="T161" s="71"/>
      <c r="U161" s="1240"/>
      <c r="V161" s="1241"/>
      <c r="W161" s="1241"/>
      <c r="X161" s="1241"/>
      <c r="Y161" s="1241"/>
      <c r="Z161" s="1241"/>
      <c r="AA161" s="1241"/>
      <c r="AB161" s="1241"/>
      <c r="AC161" s="1241"/>
      <c r="AD161" s="1241"/>
      <c r="AE161" s="1241"/>
      <c r="AF161" s="1241"/>
      <c r="AG161" s="1241"/>
      <c r="AH161" s="1241"/>
      <c r="AI161" s="1241"/>
      <c r="AJ161" s="2315"/>
      <c r="AK161" s="2315"/>
      <c r="AL161" s="2315"/>
      <c r="AM161" s="2316"/>
      <c r="AN161" s="82"/>
      <c r="AW161" s="68"/>
      <c r="AX161" s="68"/>
      <c r="BB161" s="69"/>
      <c r="BC161" s="68"/>
      <c r="BH161" s="69"/>
      <c r="BI161" s="68"/>
      <c r="BM161" s="69"/>
      <c r="BP161" s="68"/>
      <c r="BT161" s="69"/>
      <c r="BU161" s="68"/>
      <c r="BZ161" s="69"/>
      <c r="CA161" s="68"/>
      <c r="CE161" s="69"/>
      <c r="CF161" s="69"/>
    </row>
    <row r="162" spans="1:84" ht="4.5" customHeight="1" x14ac:dyDescent="0.2">
      <c r="A162" s="70"/>
      <c r="B162" s="1484" t="s">
        <v>2121</v>
      </c>
      <c r="C162" s="1484"/>
      <c r="D162" s="1484"/>
      <c r="E162" s="1484"/>
      <c r="F162" s="1484"/>
      <c r="G162" s="1484"/>
      <c r="H162" s="1484"/>
      <c r="I162" s="1484"/>
      <c r="J162" s="1484"/>
      <c r="K162" s="1484"/>
      <c r="L162" s="1484"/>
      <c r="M162" s="1484"/>
      <c r="N162" s="1484"/>
      <c r="P162" s="1640">
        <f>INDEX('LŠZ H'!A$2:AI$999,U153,28)</f>
        <v>0</v>
      </c>
      <c r="Q162" s="2317"/>
      <c r="R162" s="2317"/>
      <c r="S162" s="2318"/>
      <c r="T162" s="71"/>
      <c r="U162" s="68"/>
      <c r="V162" s="2325" t="s">
        <v>2286</v>
      </c>
      <c r="W162" s="2325"/>
      <c r="X162" s="2325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2315"/>
      <c r="AK162" s="2315"/>
      <c r="AL162" s="2315"/>
      <c r="AM162" s="2316"/>
      <c r="AN162" s="82"/>
      <c r="AW162" s="68"/>
      <c r="AX162" s="68"/>
      <c r="BB162" s="69"/>
      <c r="BC162" s="68"/>
      <c r="BH162" s="69"/>
      <c r="BI162" s="68"/>
      <c r="BM162" s="69"/>
      <c r="BP162" s="68"/>
      <c r="BT162" s="69"/>
      <c r="BU162" s="68"/>
      <c r="BZ162" s="69"/>
      <c r="CA162" s="68"/>
      <c r="CE162" s="69"/>
      <c r="CF162" s="69"/>
    </row>
    <row r="163" spans="1:84" ht="4.5" customHeight="1" x14ac:dyDescent="0.2">
      <c r="A163" s="70"/>
      <c r="B163" s="1484"/>
      <c r="C163" s="1484"/>
      <c r="D163" s="1484"/>
      <c r="E163" s="1484"/>
      <c r="F163" s="1484"/>
      <c r="G163" s="1484"/>
      <c r="H163" s="1484"/>
      <c r="I163" s="1484"/>
      <c r="J163" s="1484"/>
      <c r="K163" s="1484"/>
      <c r="L163" s="1484"/>
      <c r="M163" s="1484"/>
      <c r="N163" s="1484"/>
      <c r="O163" s="78"/>
      <c r="P163" s="2319"/>
      <c r="Q163" s="2320"/>
      <c r="R163" s="2320"/>
      <c r="S163" s="2321"/>
      <c r="T163" s="71"/>
      <c r="U163" s="70"/>
      <c r="V163" s="2326"/>
      <c r="W163" s="2326"/>
      <c r="X163" s="2326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3"/>
      <c r="AK163" s="73"/>
      <c r="AL163" s="73"/>
      <c r="AM163" s="71"/>
      <c r="AN163" s="82"/>
      <c r="AW163" s="68"/>
      <c r="AX163" s="68"/>
      <c r="BB163" s="69"/>
      <c r="BC163" s="68"/>
      <c r="BH163" s="69"/>
      <c r="BI163" s="68"/>
      <c r="BM163" s="69"/>
      <c r="BP163" s="68"/>
      <c r="BT163" s="69"/>
      <c r="BU163" s="68"/>
      <c r="BZ163" s="69"/>
      <c r="CA163" s="68"/>
      <c r="CE163" s="69"/>
      <c r="CF163" s="69"/>
    </row>
    <row r="164" spans="1:84" ht="3.75" customHeight="1" x14ac:dyDescent="0.2">
      <c r="A164" s="70"/>
      <c r="B164" s="1484" t="s">
        <v>1078</v>
      </c>
      <c r="C164" s="1484"/>
      <c r="D164" s="1484"/>
      <c r="E164" s="1484"/>
      <c r="F164" s="1484"/>
      <c r="G164" s="1484"/>
      <c r="H164" s="1484"/>
      <c r="I164" s="1559"/>
      <c r="J164" s="1574" t="e">
        <f>IF(INDEX('LŠZ H'!A$2:AI1170,U153,2)="ZK",(CONCATENATE("O-HG / ",INDEX('LŠZ H'!A$2:AI1170,U153,38)," place")),(CONCATENATE("RWL ",INDEX('LŠZ H'!A$2:AI1170,U153,38),)))</f>
        <v>#REF!</v>
      </c>
      <c r="K164" s="1575"/>
      <c r="L164" s="1575"/>
      <c r="M164" s="1575"/>
      <c r="N164" s="1576"/>
      <c r="O164" s="79"/>
      <c r="P164" s="2319"/>
      <c r="Q164" s="2320"/>
      <c r="R164" s="2320"/>
      <c r="S164" s="2321"/>
      <c r="T164" s="71"/>
      <c r="U164" s="70"/>
      <c r="V164" s="2282" t="e">
        <f>IF(INDEX('LŠZ H'!A$2:AI1170,U153,2)="ZK"," Závesný klzák / ZK / Hang glider / HG /",(CONCATENATE("Motorový závesný klzák/Powered Hangglider/MZK/PHG/RWL",INDEX('LŠZ H'!A$2:AI1170,U153,38),"/")))</f>
        <v>#REF!</v>
      </c>
      <c r="W164" s="2283"/>
      <c r="X164" s="2283"/>
      <c r="Y164" s="2283"/>
      <c r="Z164" s="2283"/>
      <c r="AA164" s="2283"/>
      <c r="AB164" s="2283"/>
      <c r="AC164" s="2283"/>
      <c r="AD164" s="2283"/>
      <c r="AE164" s="2283"/>
      <c r="AF164" s="2283"/>
      <c r="AG164" s="2283"/>
      <c r="AH164" s="2283"/>
      <c r="AI164" s="2283"/>
      <c r="AJ164" s="2283"/>
      <c r="AK164" s="2283"/>
      <c r="AL164" s="2284"/>
      <c r="AM164" s="71"/>
      <c r="AN164" s="82"/>
      <c r="AW164" s="68"/>
      <c r="AX164" s="68"/>
      <c r="BB164" s="69"/>
      <c r="BC164" s="68"/>
      <c r="BH164" s="69"/>
      <c r="BI164" s="68"/>
      <c r="BM164" s="69"/>
      <c r="BP164" s="68"/>
      <c r="BT164" s="69"/>
      <c r="BU164" s="68"/>
      <c r="BZ164" s="69"/>
      <c r="CA164" s="68"/>
      <c r="CE164" s="69"/>
      <c r="CF164" s="69"/>
    </row>
    <row r="165" spans="1:84" ht="4.5" customHeight="1" x14ac:dyDescent="0.2">
      <c r="A165" s="70"/>
      <c r="B165" s="1484"/>
      <c r="C165" s="1484"/>
      <c r="D165" s="1484"/>
      <c r="E165" s="1484"/>
      <c r="F165" s="1484"/>
      <c r="G165" s="1484"/>
      <c r="H165" s="1484"/>
      <c r="I165" s="1559"/>
      <c r="J165" s="1577"/>
      <c r="K165" s="1578"/>
      <c r="L165" s="1578"/>
      <c r="M165" s="1578"/>
      <c r="N165" s="1579"/>
      <c r="O165" s="79"/>
      <c r="P165" s="2322"/>
      <c r="Q165" s="2323"/>
      <c r="R165" s="2323"/>
      <c r="S165" s="2324"/>
      <c r="T165" s="71"/>
      <c r="U165" s="70"/>
      <c r="V165" s="2285"/>
      <c r="W165" s="2286"/>
      <c r="X165" s="2286"/>
      <c r="Y165" s="2286"/>
      <c r="Z165" s="2286"/>
      <c r="AA165" s="2286"/>
      <c r="AB165" s="2286"/>
      <c r="AC165" s="2286"/>
      <c r="AD165" s="2286"/>
      <c r="AE165" s="2286"/>
      <c r="AF165" s="2286"/>
      <c r="AG165" s="2286"/>
      <c r="AH165" s="2286"/>
      <c r="AI165" s="2286"/>
      <c r="AJ165" s="2286"/>
      <c r="AK165" s="2286"/>
      <c r="AL165" s="2287"/>
      <c r="AM165" s="71"/>
      <c r="AN165" s="82"/>
      <c r="AW165" s="68"/>
      <c r="AX165" s="68"/>
      <c r="BB165" s="69"/>
      <c r="BC165" s="68"/>
      <c r="BH165" s="69"/>
      <c r="BI165" s="68"/>
      <c r="BM165" s="69"/>
      <c r="BP165" s="68"/>
      <c r="BT165" s="69"/>
      <c r="BU165" s="68"/>
      <c r="BZ165" s="69"/>
      <c r="CA165" s="68"/>
      <c r="CE165" s="69"/>
      <c r="CF165" s="69"/>
    </row>
    <row r="166" spans="1:84" ht="4.5" customHeight="1" x14ac:dyDescent="0.2">
      <c r="A166" s="70"/>
      <c r="B166" s="1523" t="s">
        <v>6044</v>
      </c>
      <c r="C166" s="2288"/>
      <c r="D166" s="2288"/>
      <c r="E166" s="2288"/>
      <c r="F166" s="2288"/>
      <c r="G166" s="2288"/>
      <c r="H166" s="2288"/>
      <c r="I166" s="2288"/>
      <c r="J166" s="2288"/>
      <c r="K166" s="2288"/>
      <c r="L166" s="2288"/>
      <c r="M166" s="2288"/>
      <c r="N166" s="2288"/>
      <c r="O166" s="2288"/>
      <c r="P166" s="2288"/>
      <c r="Q166" s="2288"/>
      <c r="R166" s="2288"/>
      <c r="S166" s="2289"/>
      <c r="T166" s="71"/>
      <c r="U166" s="70"/>
      <c r="V166" s="73"/>
      <c r="W166" s="73"/>
      <c r="X166" s="73"/>
      <c r="Y166" s="2296" t="str">
        <f>CONCATENATE(INDEX('LŠZ H'!A$2:AL$999,U153,3)," (",INDEX('LŠZ H'!A$2:AL$999,U153,9),")")</f>
        <v>PEGASUS XL-R (PEGASUS/PEGASUS)</v>
      </c>
      <c r="Z166" s="2297"/>
      <c r="AA166" s="2297"/>
      <c r="AB166" s="2297"/>
      <c r="AC166" s="2297"/>
      <c r="AD166" s="2297"/>
      <c r="AE166" s="2297"/>
      <c r="AF166" s="2297"/>
      <c r="AG166" s="2297"/>
      <c r="AH166" s="2297"/>
      <c r="AI166" s="2297"/>
      <c r="AJ166" s="2297"/>
      <c r="AK166" s="2297"/>
      <c r="AL166" s="2298"/>
      <c r="AM166" s="71"/>
      <c r="AW166" s="68"/>
      <c r="AX166" s="68"/>
      <c r="BB166" s="69"/>
      <c r="BC166" s="68"/>
      <c r="BH166" s="69"/>
      <c r="BI166" s="68"/>
      <c r="BM166" s="69"/>
      <c r="BP166" s="68"/>
      <c r="BT166" s="69"/>
      <c r="BU166" s="68"/>
      <c r="BZ166" s="69"/>
      <c r="CA166" s="68"/>
      <c r="CE166" s="69"/>
      <c r="CF166" s="69"/>
    </row>
    <row r="167" spans="1:84" ht="4.5" customHeight="1" x14ac:dyDescent="0.2">
      <c r="A167" s="70"/>
      <c r="B167" s="2290"/>
      <c r="C167" s="2291"/>
      <c r="D167" s="2291"/>
      <c r="E167" s="2291"/>
      <c r="F167" s="2291"/>
      <c r="G167" s="2291"/>
      <c r="H167" s="2291"/>
      <c r="I167" s="2291"/>
      <c r="J167" s="2291"/>
      <c r="K167" s="2291"/>
      <c r="L167" s="2291"/>
      <c r="M167" s="2291"/>
      <c r="N167" s="2291"/>
      <c r="O167" s="2291"/>
      <c r="P167" s="2291"/>
      <c r="Q167" s="2291"/>
      <c r="R167" s="2291"/>
      <c r="S167" s="2292"/>
      <c r="T167" s="71"/>
      <c r="U167" s="70"/>
      <c r="V167" s="2299" t="s">
        <v>903</v>
      </c>
      <c r="W167" s="2299"/>
      <c r="X167" s="2300"/>
      <c r="Y167" s="1540"/>
      <c r="Z167" s="1541"/>
      <c r="AA167" s="1541"/>
      <c r="AB167" s="1541"/>
      <c r="AC167" s="1541"/>
      <c r="AD167" s="1541"/>
      <c r="AE167" s="1541"/>
      <c r="AF167" s="1541"/>
      <c r="AG167" s="1541"/>
      <c r="AH167" s="1541"/>
      <c r="AI167" s="1541"/>
      <c r="AJ167" s="1541"/>
      <c r="AK167" s="1541"/>
      <c r="AL167" s="1542"/>
      <c r="AM167" s="71"/>
      <c r="AW167" s="68"/>
      <c r="AX167" s="68"/>
      <c r="BB167" s="69"/>
      <c r="BC167" s="68"/>
      <c r="BH167" s="69"/>
      <c r="BI167" s="68"/>
      <c r="BM167" s="69"/>
      <c r="BP167" s="68"/>
      <c r="BT167" s="69"/>
      <c r="BU167" s="68"/>
      <c r="BZ167" s="69"/>
      <c r="CA167" s="68"/>
      <c r="CE167" s="69"/>
      <c r="CF167" s="69"/>
    </row>
    <row r="168" spans="1:84" ht="3.75" customHeight="1" x14ac:dyDescent="0.2">
      <c r="A168" s="70"/>
      <c r="B168" s="2290"/>
      <c r="C168" s="2291"/>
      <c r="D168" s="2291"/>
      <c r="E168" s="2291"/>
      <c r="F168" s="2291"/>
      <c r="G168" s="2291"/>
      <c r="H168" s="2291"/>
      <c r="I168" s="2291"/>
      <c r="J168" s="2291"/>
      <c r="K168" s="2291"/>
      <c r="L168" s="2291"/>
      <c r="M168" s="2291"/>
      <c r="N168" s="2291"/>
      <c r="O168" s="2291"/>
      <c r="P168" s="2291"/>
      <c r="Q168" s="2291"/>
      <c r="R168" s="2291"/>
      <c r="S168" s="2292"/>
      <c r="T168" s="71"/>
      <c r="U168" s="70"/>
      <c r="V168" s="2299"/>
      <c r="W168" s="2299"/>
      <c r="X168" s="2300"/>
      <c r="Y168" s="1540"/>
      <c r="Z168" s="1541"/>
      <c r="AA168" s="1541"/>
      <c r="AB168" s="1541"/>
      <c r="AC168" s="1541"/>
      <c r="AD168" s="1541"/>
      <c r="AE168" s="1541"/>
      <c r="AF168" s="1541"/>
      <c r="AG168" s="1541"/>
      <c r="AH168" s="1541"/>
      <c r="AI168" s="1541"/>
      <c r="AJ168" s="1541"/>
      <c r="AK168" s="1541"/>
      <c r="AL168" s="1542"/>
      <c r="AM168" s="71"/>
      <c r="AW168" s="68"/>
      <c r="AX168" s="68"/>
      <c r="BB168" s="69"/>
      <c r="BC168" s="68"/>
      <c r="BH168" s="69"/>
      <c r="BI168" s="68"/>
      <c r="BM168" s="69"/>
      <c r="BP168" s="68"/>
      <c r="BT168" s="69"/>
      <c r="BU168" s="68"/>
      <c r="BZ168" s="69"/>
      <c r="CA168" s="68"/>
      <c r="CE168" s="69"/>
      <c r="CF168" s="69"/>
    </row>
    <row r="169" spans="1:84" ht="3.75" customHeight="1" x14ac:dyDescent="0.2">
      <c r="A169" s="70"/>
      <c r="B169" s="2290"/>
      <c r="C169" s="2291"/>
      <c r="D169" s="2291"/>
      <c r="E169" s="2291"/>
      <c r="F169" s="2291"/>
      <c r="G169" s="2291"/>
      <c r="H169" s="2291"/>
      <c r="I169" s="2291"/>
      <c r="J169" s="2291"/>
      <c r="K169" s="2291"/>
      <c r="L169" s="2291"/>
      <c r="M169" s="2291"/>
      <c r="N169" s="2291"/>
      <c r="O169" s="2291"/>
      <c r="P169" s="2291"/>
      <c r="Q169" s="2291"/>
      <c r="R169" s="2291"/>
      <c r="S169" s="2292"/>
      <c r="T169" s="71"/>
      <c r="U169" s="70"/>
      <c r="V169" s="73"/>
      <c r="W169" s="73"/>
      <c r="X169" s="73"/>
      <c r="Y169" s="1543"/>
      <c r="Z169" s="1544"/>
      <c r="AA169" s="1544"/>
      <c r="AB169" s="1544"/>
      <c r="AC169" s="1544"/>
      <c r="AD169" s="1544"/>
      <c r="AE169" s="1544"/>
      <c r="AF169" s="1544"/>
      <c r="AG169" s="1544"/>
      <c r="AH169" s="1544"/>
      <c r="AI169" s="1544"/>
      <c r="AJ169" s="1544"/>
      <c r="AK169" s="1544"/>
      <c r="AL169" s="1545"/>
      <c r="AM169" s="71"/>
      <c r="AW169" s="68"/>
      <c r="AX169" s="80"/>
      <c r="AY169" s="103"/>
      <c r="AZ169" s="103"/>
      <c r="BA169" s="103"/>
      <c r="BB169" s="81"/>
      <c r="BC169" s="80"/>
      <c r="BD169" s="103"/>
      <c r="BE169" s="103"/>
      <c r="BF169" s="103"/>
      <c r="BG169" s="103"/>
      <c r="BH169" s="81"/>
      <c r="BI169" s="80"/>
      <c r="BJ169" s="103"/>
      <c r="BK169" s="103"/>
      <c r="BL169" s="103"/>
      <c r="BM169" s="81"/>
      <c r="BP169" s="80"/>
      <c r="BQ169" s="103"/>
      <c r="BR169" s="103"/>
      <c r="BS169" s="103"/>
      <c r="BT169" s="81"/>
      <c r="BU169" s="80"/>
      <c r="BV169" s="103"/>
      <c r="BW169" s="103"/>
      <c r="BX169" s="103"/>
      <c r="BY169" s="103"/>
      <c r="BZ169" s="81"/>
      <c r="CA169" s="80"/>
      <c r="CB169" s="103"/>
      <c r="CC169" s="103"/>
      <c r="CD169" s="103"/>
      <c r="CE169" s="81"/>
      <c r="CF169" s="69"/>
    </row>
    <row r="170" spans="1:84" ht="3.75" customHeight="1" x14ac:dyDescent="0.2">
      <c r="A170" s="70"/>
      <c r="B170" s="2290"/>
      <c r="C170" s="2291"/>
      <c r="D170" s="2291"/>
      <c r="E170" s="2291"/>
      <c r="F170" s="2291"/>
      <c r="G170" s="2291"/>
      <c r="H170" s="2291"/>
      <c r="I170" s="2291"/>
      <c r="J170" s="2291"/>
      <c r="K170" s="2291"/>
      <c r="L170" s="2291"/>
      <c r="M170" s="2291"/>
      <c r="N170" s="2291"/>
      <c r="O170" s="2291"/>
      <c r="P170" s="2291"/>
      <c r="Q170" s="2291"/>
      <c r="R170" s="2291"/>
      <c r="S170" s="2292"/>
      <c r="T170" s="71"/>
      <c r="U170" s="70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1"/>
      <c r="AW170" s="68"/>
      <c r="CF170" s="69"/>
    </row>
    <row r="171" spans="1:84" ht="4.5" customHeight="1" x14ac:dyDescent="0.2">
      <c r="A171" s="70"/>
      <c r="B171" s="2290"/>
      <c r="C171" s="2291"/>
      <c r="D171" s="2291"/>
      <c r="E171" s="2291"/>
      <c r="F171" s="2291"/>
      <c r="G171" s="2291"/>
      <c r="H171" s="2291"/>
      <c r="I171" s="2291"/>
      <c r="J171" s="2291"/>
      <c r="K171" s="2291"/>
      <c r="L171" s="2291"/>
      <c r="M171" s="2291"/>
      <c r="N171" s="2291"/>
      <c r="O171" s="2291"/>
      <c r="P171" s="2291"/>
      <c r="Q171" s="2291"/>
      <c r="R171" s="2291"/>
      <c r="S171" s="2292"/>
      <c r="T171" s="71"/>
      <c r="U171" s="70"/>
      <c r="V171" s="1484" t="s">
        <v>1981</v>
      </c>
      <c r="W171" s="1484"/>
      <c r="X171" s="1484"/>
      <c r="Y171" s="1484"/>
      <c r="Z171" s="1484"/>
      <c r="AA171" s="1559"/>
      <c r="AB171" s="1589" t="str">
        <f>INDEX('LŠZ H'!A$2:AL$999,U153,5)</f>
        <v>OM-H078</v>
      </c>
      <c r="AC171" s="2301"/>
      <c r="AD171" s="2301"/>
      <c r="AE171" s="2301"/>
      <c r="AF171" s="2301"/>
      <c r="AG171" s="2301"/>
      <c r="AH171" s="2301"/>
      <c r="AI171" s="2301"/>
      <c r="AJ171" s="2301"/>
      <c r="AK171" s="2301"/>
      <c r="AL171" s="2302"/>
      <c r="AM171" s="71"/>
      <c r="AW171" s="68"/>
      <c r="CF171" s="69"/>
    </row>
    <row r="172" spans="1:84" ht="3.75" customHeight="1" x14ac:dyDescent="0.2">
      <c r="A172" s="70"/>
      <c r="B172" s="2290"/>
      <c r="C172" s="2291"/>
      <c r="D172" s="2291"/>
      <c r="E172" s="2291"/>
      <c r="F172" s="2291"/>
      <c r="G172" s="2291"/>
      <c r="H172" s="2291"/>
      <c r="I172" s="2291"/>
      <c r="J172" s="2291"/>
      <c r="K172" s="2291"/>
      <c r="L172" s="2291"/>
      <c r="M172" s="2291"/>
      <c r="N172" s="2291"/>
      <c r="O172" s="2291"/>
      <c r="P172" s="2291"/>
      <c r="Q172" s="2291"/>
      <c r="R172" s="2291"/>
      <c r="S172" s="2292"/>
      <c r="T172" s="71"/>
      <c r="U172" s="70"/>
      <c r="V172" s="1484"/>
      <c r="W172" s="1484"/>
      <c r="X172" s="1484"/>
      <c r="Y172" s="1484"/>
      <c r="Z172" s="1484"/>
      <c r="AA172" s="1559"/>
      <c r="AB172" s="2303"/>
      <c r="AC172" s="2304"/>
      <c r="AD172" s="2304"/>
      <c r="AE172" s="2304"/>
      <c r="AF172" s="2304"/>
      <c r="AG172" s="2304"/>
      <c r="AH172" s="2304"/>
      <c r="AI172" s="2304"/>
      <c r="AJ172" s="2304"/>
      <c r="AK172" s="2304"/>
      <c r="AL172" s="2305"/>
      <c r="AM172" s="71"/>
      <c r="AW172" s="68"/>
      <c r="AX172" s="61"/>
      <c r="AY172" s="62"/>
      <c r="AZ172" s="62"/>
      <c r="BA172" s="62"/>
      <c r="BB172" s="63"/>
      <c r="BC172" s="1428" t="s">
        <v>5592</v>
      </c>
      <c r="BD172" s="1429"/>
      <c r="BE172" s="1429"/>
      <c r="BF172" s="1429"/>
      <c r="BG172" s="1429"/>
      <c r="BH172" s="1430"/>
      <c r="BI172" s="61"/>
      <c r="BJ172" s="62"/>
      <c r="BK172" s="62"/>
      <c r="BL172" s="62"/>
      <c r="BM172" s="63"/>
      <c r="BP172" s="61"/>
      <c r="BQ172" s="62"/>
      <c r="BR172" s="62"/>
      <c r="BS172" s="62"/>
      <c r="BT172" s="63"/>
      <c r="BU172" s="1428" t="s">
        <v>5592</v>
      </c>
      <c r="BV172" s="1429"/>
      <c r="BW172" s="1429"/>
      <c r="BX172" s="1429"/>
      <c r="BY172" s="1429"/>
      <c r="BZ172" s="1430"/>
      <c r="CA172" s="61"/>
      <c r="CB172" s="62"/>
      <c r="CC172" s="62"/>
      <c r="CD172" s="62"/>
      <c r="CE172" s="63"/>
      <c r="CF172" s="69"/>
    </row>
    <row r="173" spans="1:84" ht="3.75" customHeight="1" x14ac:dyDescent="0.2">
      <c r="A173" s="70"/>
      <c r="B173" s="2293"/>
      <c r="C173" s="2294"/>
      <c r="D173" s="2294"/>
      <c r="E173" s="2294"/>
      <c r="F173" s="2294"/>
      <c r="G173" s="2294"/>
      <c r="H173" s="2294"/>
      <c r="I173" s="2294"/>
      <c r="J173" s="2294"/>
      <c r="K173" s="2294"/>
      <c r="L173" s="2294"/>
      <c r="M173" s="2294"/>
      <c r="N173" s="2294"/>
      <c r="O173" s="2294"/>
      <c r="P173" s="2294"/>
      <c r="Q173" s="2294"/>
      <c r="R173" s="2294"/>
      <c r="S173" s="2295"/>
      <c r="T173" s="71"/>
      <c r="U173" s="70"/>
      <c r="V173" s="104"/>
      <c r="W173" s="104"/>
      <c r="X173" s="104"/>
      <c r="Y173" s="104"/>
      <c r="Z173" s="104"/>
      <c r="AA173" s="105"/>
      <c r="AB173" s="2303"/>
      <c r="AC173" s="2304"/>
      <c r="AD173" s="2304"/>
      <c r="AE173" s="2304"/>
      <c r="AF173" s="2304"/>
      <c r="AG173" s="2304"/>
      <c r="AH173" s="2304"/>
      <c r="AI173" s="2304"/>
      <c r="AJ173" s="2304"/>
      <c r="AK173" s="2304"/>
      <c r="AL173" s="2305"/>
      <c r="AM173" s="71"/>
      <c r="AW173" s="68"/>
      <c r="AX173" s="68"/>
      <c r="BB173" s="69"/>
      <c r="BC173" s="1431"/>
      <c r="BD173" s="1432"/>
      <c r="BE173" s="1432"/>
      <c r="BF173" s="1432"/>
      <c r="BG173" s="1432"/>
      <c r="BH173" s="1433"/>
      <c r="BI173" s="68"/>
      <c r="BM173" s="69"/>
      <c r="BP173" s="68"/>
      <c r="BT173" s="69"/>
      <c r="BU173" s="1431"/>
      <c r="BV173" s="1432"/>
      <c r="BW173" s="1432"/>
      <c r="BX173" s="1432"/>
      <c r="BY173" s="1432"/>
      <c r="BZ173" s="1433"/>
      <c r="CA173" s="68"/>
      <c r="CE173" s="69"/>
      <c r="CF173" s="69"/>
    </row>
    <row r="174" spans="1:84" ht="3.75" customHeight="1" x14ac:dyDescent="0.2">
      <c r="A174" s="70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71"/>
      <c r="U174" s="70"/>
      <c r="V174" s="1484" t="s">
        <v>1982</v>
      </c>
      <c r="W174" s="1484"/>
      <c r="X174" s="1484"/>
      <c r="Y174" s="1484"/>
      <c r="Z174" s="1484"/>
      <c r="AA174" s="1559"/>
      <c r="AB174" s="2303"/>
      <c r="AC174" s="2304"/>
      <c r="AD174" s="2304"/>
      <c r="AE174" s="2304"/>
      <c r="AF174" s="2304"/>
      <c r="AG174" s="2304"/>
      <c r="AH174" s="2304"/>
      <c r="AI174" s="2304"/>
      <c r="AJ174" s="2304"/>
      <c r="AK174" s="2304"/>
      <c r="AL174" s="2305"/>
      <c r="AM174" s="71"/>
      <c r="AW174" s="68"/>
      <c r="AX174" s="1411" t="s">
        <v>2073</v>
      </c>
      <c r="AY174" s="1412"/>
      <c r="AZ174" s="1412"/>
      <c r="BA174" s="1412"/>
      <c r="BB174" s="1413"/>
      <c r="BC174" s="1431"/>
      <c r="BD174" s="1432"/>
      <c r="BE174" s="1432"/>
      <c r="BF174" s="1432"/>
      <c r="BG174" s="1432"/>
      <c r="BH174" s="1433"/>
      <c r="BI174" s="2191" t="s">
        <v>2074</v>
      </c>
      <c r="BJ174" s="2192"/>
      <c r="BK174" s="2192"/>
      <c r="BL174" s="2192"/>
      <c r="BM174" s="2193"/>
      <c r="BP174" s="1411" t="s">
        <v>2073</v>
      </c>
      <c r="BQ174" s="1412"/>
      <c r="BR174" s="1412"/>
      <c r="BS174" s="1412"/>
      <c r="BT174" s="1413"/>
      <c r="BU174" s="1431"/>
      <c r="BV174" s="1432"/>
      <c r="BW174" s="1432"/>
      <c r="BX174" s="1432"/>
      <c r="BY174" s="1432"/>
      <c r="BZ174" s="1433"/>
      <c r="CA174" s="2191" t="s">
        <v>2074</v>
      </c>
      <c r="CB174" s="2192"/>
      <c r="CC174" s="2192"/>
      <c r="CD174" s="2192"/>
      <c r="CE174" s="2193"/>
      <c r="CF174" s="69"/>
    </row>
    <row r="175" spans="1:84" ht="4.5" customHeight="1" x14ac:dyDescent="0.2">
      <c r="A175" s="70"/>
      <c r="B175" s="1143" t="s">
        <v>2255</v>
      </c>
      <c r="C175" s="1144"/>
      <c r="D175" s="1144"/>
      <c r="E175" s="1144"/>
      <c r="F175" s="1144"/>
      <c r="G175" s="1144"/>
      <c r="H175" s="1145"/>
      <c r="I175" s="1143" t="s">
        <v>2273</v>
      </c>
      <c r="J175" s="1144"/>
      <c r="K175" s="1144"/>
      <c r="L175" s="1145"/>
      <c r="M175" s="1152" t="s">
        <v>2274</v>
      </c>
      <c r="N175" s="2266"/>
      <c r="O175" s="2266"/>
      <c r="P175" s="2267"/>
      <c r="Q175" s="1152" t="s">
        <v>2275</v>
      </c>
      <c r="R175" s="2266"/>
      <c r="S175" s="2267"/>
      <c r="T175" s="71"/>
      <c r="U175" s="70"/>
      <c r="V175" s="1484"/>
      <c r="W175" s="1484"/>
      <c r="X175" s="1484"/>
      <c r="Y175" s="1484"/>
      <c r="Z175" s="1484"/>
      <c r="AA175" s="1559"/>
      <c r="AB175" s="2306"/>
      <c r="AC175" s="2307"/>
      <c r="AD175" s="2307"/>
      <c r="AE175" s="2307"/>
      <c r="AF175" s="2307"/>
      <c r="AG175" s="2307"/>
      <c r="AH175" s="2307"/>
      <c r="AI175" s="2307"/>
      <c r="AJ175" s="2307"/>
      <c r="AK175" s="2307"/>
      <c r="AL175" s="2308"/>
      <c r="AM175" s="71"/>
      <c r="AW175" s="68"/>
      <c r="AX175" s="1414"/>
      <c r="AY175" s="1412"/>
      <c r="AZ175" s="1412"/>
      <c r="BA175" s="1412"/>
      <c r="BB175" s="1413"/>
      <c r="BC175" s="1411" t="s">
        <v>2075</v>
      </c>
      <c r="BD175" s="1412"/>
      <c r="BE175" s="1412"/>
      <c r="BF175" s="1412"/>
      <c r="BG175" s="1412"/>
      <c r="BH175" s="1413"/>
      <c r="BI175" s="2194"/>
      <c r="BJ175" s="2192"/>
      <c r="BK175" s="2192"/>
      <c r="BL175" s="2192"/>
      <c r="BM175" s="2193"/>
      <c r="BP175" s="1414"/>
      <c r="BQ175" s="1412"/>
      <c r="BR175" s="1412"/>
      <c r="BS175" s="1412"/>
      <c r="BT175" s="1413"/>
      <c r="BU175" s="1411" t="s">
        <v>2075</v>
      </c>
      <c r="BV175" s="1412"/>
      <c r="BW175" s="1412"/>
      <c r="BX175" s="1412"/>
      <c r="BY175" s="1412"/>
      <c r="BZ175" s="1413"/>
      <c r="CA175" s="2194"/>
      <c r="CB175" s="2192"/>
      <c r="CC175" s="2192"/>
      <c r="CD175" s="2192"/>
      <c r="CE175" s="2193"/>
      <c r="CF175" s="69"/>
    </row>
    <row r="176" spans="1:84" ht="4.5" customHeight="1" x14ac:dyDescent="0.2">
      <c r="A176" s="70"/>
      <c r="B176" s="1146"/>
      <c r="C176" s="1147"/>
      <c r="D176" s="1147"/>
      <c r="E176" s="1147"/>
      <c r="F176" s="1147"/>
      <c r="G176" s="1147"/>
      <c r="H176" s="1148"/>
      <c r="I176" s="1146"/>
      <c r="J176" s="1147"/>
      <c r="K176" s="1147"/>
      <c r="L176" s="1148"/>
      <c r="M176" s="2268"/>
      <c r="N176" s="2269"/>
      <c r="O176" s="2269"/>
      <c r="P176" s="2270"/>
      <c r="Q176" s="2268"/>
      <c r="R176" s="2269"/>
      <c r="S176" s="2270"/>
      <c r="T176" s="71"/>
      <c r="U176" s="70"/>
      <c r="V176" s="1484" t="s">
        <v>2253</v>
      </c>
      <c r="W176" s="1484"/>
      <c r="X176" s="1484"/>
      <c r="Y176" s="1484"/>
      <c r="Z176" s="1484"/>
      <c r="AA176" s="1559"/>
      <c r="AB176" s="1613" t="str">
        <f>CONCATENATE(INDEX('LŠZ H'!A$2:AI$999,U153,11),"                                                                                                ",INDEX('LŠZ H'!A$2:AI$999,U153,24),", ",INDEX('LŠZ H'!A$2:AI$999,U153,25),"                                                           ",INDEX('LŠZ H'!A$2:AI$999,U153,12))</f>
        <v>Milan KONEČNÍK                                                                                                2, 150                                                           41145</v>
      </c>
      <c r="AC176" s="2274"/>
      <c r="AD176" s="2274"/>
      <c r="AE176" s="2274"/>
      <c r="AF176" s="2274"/>
      <c r="AG176" s="2274"/>
      <c r="AH176" s="2274"/>
      <c r="AI176" s="2274"/>
      <c r="AJ176" s="2274"/>
      <c r="AK176" s="2274"/>
      <c r="AL176" s="2275"/>
      <c r="AM176" s="71"/>
      <c r="AW176" s="68"/>
      <c r="AX176" s="1415"/>
      <c r="AY176" s="1416"/>
      <c r="AZ176" s="1416"/>
      <c r="BA176" s="1416"/>
      <c r="BB176" s="1417"/>
      <c r="BC176" s="1415"/>
      <c r="BD176" s="1416"/>
      <c r="BE176" s="1416"/>
      <c r="BF176" s="1416"/>
      <c r="BG176" s="1416"/>
      <c r="BH176" s="1417"/>
      <c r="BI176" s="2195"/>
      <c r="BJ176" s="2196"/>
      <c r="BK176" s="2196"/>
      <c r="BL176" s="2196"/>
      <c r="BM176" s="2197"/>
      <c r="BP176" s="1415"/>
      <c r="BQ176" s="1416"/>
      <c r="BR176" s="1416"/>
      <c r="BS176" s="1416"/>
      <c r="BT176" s="1417"/>
      <c r="BU176" s="1415"/>
      <c r="BV176" s="1416"/>
      <c r="BW176" s="1416"/>
      <c r="BX176" s="1416"/>
      <c r="BY176" s="1416"/>
      <c r="BZ176" s="1417"/>
      <c r="CA176" s="2195"/>
      <c r="CB176" s="2196"/>
      <c r="CC176" s="2196"/>
      <c r="CD176" s="2196"/>
      <c r="CE176" s="2197"/>
      <c r="CF176" s="69"/>
    </row>
    <row r="177" spans="1:84" ht="4.5" customHeight="1" x14ac:dyDescent="0.2">
      <c r="A177" s="70"/>
      <c r="B177" s="1149"/>
      <c r="C177" s="1150"/>
      <c r="D177" s="1150"/>
      <c r="E177" s="1150"/>
      <c r="F177" s="1150"/>
      <c r="G177" s="1150"/>
      <c r="H177" s="1151"/>
      <c r="I177" s="1149"/>
      <c r="J177" s="1150"/>
      <c r="K177" s="1150"/>
      <c r="L177" s="1151"/>
      <c r="M177" s="2271"/>
      <c r="N177" s="2272"/>
      <c r="O177" s="2272"/>
      <c r="P177" s="2273"/>
      <c r="Q177" s="2271"/>
      <c r="R177" s="2272"/>
      <c r="S177" s="2273"/>
      <c r="T177" s="71"/>
      <c r="U177" s="70"/>
      <c r="V177" s="1484"/>
      <c r="W177" s="1484"/>
      <c r="X177" s="1484"/>
      <c r="Y177" s="1484"/>
      <c r="Z177" s="1484"/>
      <c r="AA177" s="1559"/>
      <c r="AB177" s="2276"/>
      <c r="AC177" s="2277"/>
      <c r="AD177" s="2277"/>
      <c r="AE177" s="2277"/>
      <c r="AF177" s="2277"/>
      <c r="AG177" s="2277"/>
      <c r="AH177" s="2277"/>
      <c r="AI177" s="2277"/>
      <c r="AJ177" s="2277"/>
      <c r="AK177" s="2277"/>
      <c r="AL177" s="2278"/>
      <c r="AM177" s="71"/>
      <c r="AW177" s="68"/>
      <c r="AX177" s="61"/>
      <c r="AY177" s="62"/>
      <c r="AZ177" s="62"/>
      <c r="BA177" s="62"/>
      <c r="BB177" s="63"/>
      <c r="BC177" s="61"/>
      <c r="BD177" s="62"/>
      <c r="BE177" s="62"/>
      <c r="BF177" s="62"/>
      <c r="BG177" s="62"/>
      <c r="BH177" s="63"/>
      <c r="BI177" s="61"/>
      <c r="BJ177" s="62"/>
      <c r="BK177" s="62"/>
      <c r="BL177" s="62"/>
      <c r="BM177" s="63"/>
      <c r="BP177" s="61"/>
      <c r="BQ177" s="62"/>
      <c r="BR177" s="62"/>
      <c r="BS177" s="62"/>
      <c r="BT177" s="63"/>
      <c r="BU177" s="61"/>
      <c r="BV177" s="62"/>
      <c r="BW177" s="62"/>
      <c r="BX177" s="62"/>
      <c r="BY177" s="62"/>
      <c r="BZ177" s="63"/>
      <c r="CA177" s="61"/>
      <c r="CB177" s="62"/>
      <c r="CC177" s="62"/>
      <c r="CD177" s="62"/>
      <c r="CE177" s="63"/>
      <c r="CF177" s="69"/>
    </row>
    <row r="178" spans="1:84" ht="4.5" customHeight="1" x14ac:dyDescent="0.2">
      <c r="A178" s="70"/>
      <c r="B178" s="1604" t="s">
        <v>626</v>
      </c>
      <c r="C178" s="2240"/>
      <c r="D178" s="2240"/>
      <c r="E178" s="2240"/>
      <c r="F178" s="2240"/>
      <c r="G178" s="2240"/>
      <c r="H178" s="2241"/>
      <c r="I178" s="2248">
        <f>INDEX('LŠZ H'!A$2:AI$999,U153,29)</f>
        <v>365</v>
      </c>
      <c r="J178" s="2249"/>
      <c r="K178" s="2249"/>
      <c r="L178" s="2250"/>
      <c r="M178" s="2257">
        <f>INDEX('LŠZ H'!A$2:AI$999,U153,31)</f>
        <v>40</v>
      </c>
      <c r="N178" s="2258"/>
      <c r="O178" s="2258"/>
      <c r="P178" s="2259"/>
      <c r="Q178" s="2257">
        <f>INDEX('LŠZ H'!A$2:AI$999,U153,33)</f>
        <v>80</v>
      </c>
      <c r="R178" s="2258"/>
      <c r="S178" s="2259"/>
      <c r="T178" s="71"/>
      <c r="U178" s="70"/>
      <c r="V178" s="1484" t="s">
        <v>2254</v>
      </c>
      <c r="W178" s="1484"/>
      <c r="X178" s="1484"/>
      <c r="Y178" s="1484"/>
      <c r="Z178" s="1484"/>
      <c r="AA178" s="1559"/>
      <c r="AB178" s="2276"/>
      <c r="AC178" s="2277"/>
      <c r="AD178" s="2277"/>
      <c r="AE178" s="2277"/>
      <c r="AF178" s="2277"/>
      <c r="AG178" s="2277"/>
      <c r="AH178" s="2277"/>
      <c r="AI178" s="2277"/>
      <c r="AJ178" s="2277"/>
      <c r="AK178" s="2277"/>
      <c r="AL178" s="2278"/>
      <c r="AM178" s="71"/>
      <c r="AW178" s="68"/>
      <c r="AX178" s="68"/>
      <c r="BB178" s="69"/>
      <c r="BC178" s="68"/>
      <c r="BH178" s="69"/>
      <c r="BI178" s="68"/>
      <c r="BM178" s="69"/>
      <c r="BP178" s="68"/>
      <c r="BT178" s="69"/>
      <c r="BU178" s="68"/>
      <c r="BZ178" s="69"/>
      <c r="CA178" s="68"/>
      <c r="CE178" s="69"/>
      <c r="CF178" s="69"/>
    </row>
    <row r="179" spans="1:84" ht="4.5" customHeight="1" x14ac:dyDescent="0.2">
      <c r="A179" s="70"/>
      <c r="B179" s="2242"/>
      <c r="C179" s="2243"/>
      <c r="D179" s="2243"/>
      <c r="E179" s="2243"/>
      <c r="F179" s="2243"/>
      <c r="G179" s="2243"/>
      <c r="H179" s="2244"/>
      <c r="I179" s="2251"/>
      <c r="J179" s="2252"/>
      <c r="K179" s="2252"/>
      <c r="L179" s="2253"/>
      <c r="M179" s="2260"/>
      <c r="N179" s="2261"/>
      <c r="O179" s="2261"/>
      <c r="P179" s="2262"/>
      <c r="Q179" s="2260"/>
      <c r="R179" s="2261"/>
      <c r="S179" s="2262"/>
      <c r="T179" s="71"/>
      <c r="U179" s="70"/>
      <c r="V179" s="1484"/>
      <c r="W179" s="1484"/>
      <c r="X179" s="1484"/>
      <c r="Y179" s="1484"/>
      <c r="Z179" s="1484"/>
      <c r="AA179" s="1559"/>
      <c r="AB179" s="2276"/>
      <c r="AC179" s="2277"/>
      <c r="AD179" s="2277"/>
      <c r="AE179" s="2277"/>
      <c r="AF179" s="2277"/>
      <c r="AG179" s="2277"/>
      <c r="AH179" s="2277"/>
      <c r="AI179" s="2277"/>
      <c r="AJ179" s="2277"/>
      <c r="AK179" s="2277"/>
      <c r="AL179" s="2278"/>
      <c r="AM179" s="71"/>
      <c r="AW179" s="68"/>
      <c r="AX179" s="68"/>
      <c r="BB179" s="69"/>
      <c r="BC179" s="68"/>
      <c r="BH179" s="69"/>
      <c r="BI179" s="68"/>
      <c r="BM179" s="69"/>
      <c r="BP179" s="68"/>
      <c r="BT179" s="69"/>
      <c r="BU179" s="68"/>
      <c r="BZ179" s="69"/>
      <c r="CA179" s="68"/>
      <c r="CE179" s="69"/>
      <c r="CF179" s="69"/>
    </row>
    <row r="180" spans="1:84" ht="3.75" customHeight="1" x14ac:dyDescent="0.2">
      <c r="A180" s="70"/>
      <c r="B180" s="2245"/>
      <c r="C180" s="2246"/>
      <c r="D180" s="2246"/>
      <c r="E180" s="2246"/>
      <c r="F180" s="2246"/>
      <c r="G180" s="2246"/>
      <c r="H180" s="2247"/>
      <c r="I180" s="2254"/>
      <c r="J180" s="2255"/>
      <c r="K180" s="2255"/>
      <c r="L180" s="2256"/>
      <c r="M180" s="2263"/>
      <c r="N180" s="2264"/>
      <c r="O180" s="2264"/>
      <c r="P180" s="2265"/>
      <c r="Q180" s="2263"/>
      <c r="R180" s="2264"/>
      <c r="S180" s="2265"/>
      <c r="T180" s="71"/>
      <c r="U180" s="70"/>
      <c r="V180" s="73"/>
      <c r="W180" s="73"/>
      <c r="X180" s="73"/>
      <c r="Y180" s="73"/>
      <c r="Z180" s="73"/>
      <c r="AA180" s="73"/>
      <c r="AB180" s="2276"/>
      <c r="AC180" s="2277"/>
      <c r="AD180" s="2277"/>
      <c r="AE180" s="2277"/>
      <c r="AF180" s="2277"/>
      <c r="AG180" s="2277"/>
      <c r="AH180" s="2277"/>
      <c r="AI180" s="2277"/>
      <c r="AJ180" s="2277"/>
      <c r="AK180" s="2277"/>
      <c r="AL180" s="2278"/>
      <c r="AM180" s="71"/>
      <c r="AW180" s="68"/>
      <c r="AX180" s="68"/>
      <c r="BB180" s="69"/>
      <c r="BC180" s="68"/>
      <c r="BH180" s="69"/>
      <c r="BI180" s="68"/>
      <c r="BM180" s="69"/>
      <c r="BP180" s="68"/>
      <c r="BT180" s="69"/>
      <c r="BU180" s="68"/>
      <c r="BZ180" s="69"/>
      <c r="CA180" s="68"/>
      <c r="CE180" s="69"/>
      <c r="CF180" s="69"/>
    </row>
    <row r="181" spans="1:84" ht="4.5" customHeight="1" x14ac:dyDescent="0.2">
      <c r="A181" s="70"/>
      <c r="B181" s="1094" t="s">
        <v>2126</v>
      </c>
      <c r="C181" s="1095"/>
      <c r="D181" s="1095"/>
      <c r="E181" s="1095"/>
      <c r="F181" s="1095"/>
      <c r="G181" s="1095"/>
      <c r="H181" s="1096"/>
      <c r="I181" s="1214" t="s">
        <v>2276</v>
      </c>
      <c r="J181" s="1189"/>
      <c r="K181" s="1189"/>
      <c r="L181" s="1190"/>
      <c r="M181" s="1214" t="s">
        <v>99</v>
      </c>
      <c r="N181" s="1189"/>
      <c r="O181" s="1189"/>
      <c r="P181" s="1190"/>
      <c r="Q181" s="1214" t="s">
        <v>100</v>
      </c>
      <c r="R181" s="1189"/>
      <c r="S181" s="1190"/>
      <c r="T181" s="71"/>
      <c r="U181" s="70"/>
      <c r="V181" s="1484" t="s">
        <v>2256</v>
      </c>
      <c r="W181" s="1484"/>
      <c r="X181" s="1484"/>
      <c r="Y181" s="1484"/>
      <c r="Z181" s="1484"/>
      <c r="AA181" s="1559"/>
      <c r="AB181" s="2276"/>
      <c r="AC181" s="2277"/>
      <c r="AD181" s="2277"/>
      <c r="AE181" s="2277"/>
      <c r="AF181" s="2277"/>
      <c r="AG181" s="2277"/>
      <c r="AH181" s="2277"/>
      <c r="AI181" s="2277"/>
      <c r="AJ181" s="2277"/>
      <c r="AK181" s="2277"/>
      <c r="AL181" s="2278"/>
      <c r="AM181" s="71"/>
      <c r="AW181" s="68"/>
      <c r="AX181" s="68"/>
      <c r="BB181" s="69"/>
      <c r="BC181" s="68"/>
      <c r="BH181" s="69"/>
      <c r="BI181" s="68"/>
      <c r="BM181" s="69"/>
      <c r="BP181" s="68"/>
      <c r="BT181" s="69"/>
      <c r="BU181" s="68"/>
      <c r="BZ181" s="69"/>
      <c r="CA181" s="68"/>
      <c r="CE181" s="69"/>
      <c r="CF181" s="69"/>
    </row>
    <row r="182" spans="1:84" ht="4.5" customHeight="1" x14ac:dyDescent="0.2">
      <c r="A182" s="70"/>
      <c r="B182" s="1097"/>
      <c r="C182" s="1098"/>
      <c r="D182" s="1098"/>
      <c r="E182" s="1098"/>
      <c r="F182" s="1098"/>
      <c r="G182" s="1098"/>
      <c r="H182" s="1099"/>
      <c r="I182" s="1191"/>
      <c r="J182" s="1192"/>
      <c r="K182" s="1192"/>
      <c r="L182" s="1193"/>
      <c r="M182" s="1191"/>
      <c r="N182" s="1192"/>
      <c r="O182" s="1192"/>
      <c r="P182" s="1193"/>
      <c r="Q182" s="1191"/>
      <c r="R182" s="1192"/>
      <c r="S182" s="1193"/>
      <c r="T182" s="71"/>
      <c r="U182" s="70"/>
      <c r="V182" s="1484"/>
      <c r="W182" s="1484"/>
      <c r="X182" s="1484"/>
      <c r="Y182" s="1484"/>
      <c r="Z182" s="1484"/>
      <c r="AA182" s="1559"/>
      <c r="AB182" s="2276"/>
      <c r="AC182" s="2277"/>
      <c r="AD182" s="2277"/>
      <c r="AE182" s="2277"/>
      <c r="AF182" s="2277"/>
      <c r="AG182" s="2277"/>
      <c r="AH182" s="2277"/>
      <c r="AI182" s="2277"/>
      <c r="AJ182" s="2277"/>
      <c r="AK182" s="2277"/>
      <c r="AL182" s="2278"/>
      <c r="AM182" s="71"/>
      <c r="AW182" s="68"/>
      <c r="AX182" s="68"/>
      <c r="BB182" s="69"/>
      <c r="BC182" s="68"/>
      <c r="BH182" s="69"/>
      <c r="BI182" s="68"/>
      <c r="BM182" s="69"/>
      <c r="BP182" s="68"/>
      <c r="BT182" s="69"/>
      <c r="BU182" s="68"/>
      <c r="BZ182" s="69"/>
      <c r="CA182" s="68"/>
      <c r="CE182" s="69"/>
      <c r="CF182" s="69"/>
    </row>
    <row r="183" spans="1:84" ht="4.5" customHeight="1" x14ac:dyDescent="0.2">
      <c r="A183" s="70"/>
      <c r="B183" s="1100"/>
      <c r="C183" s="1101"/>
      <c r="D183" s="1101"/>
      <c r="E183" s="1101"/>
      <c r="F183" s="1101"/>
      <c r="G183" s="1101"/>
      <c r="H183" s="1102"/>
      <c r="I183" s="1194"/>
      <c r="J183" s="1195"/>
      <c r="K183" s="1195"/>
      <c r="L183" s="1196"/>
      <c r="M183" s="1194"/>
      <c r="N183" s="1195"/>
      <c r="O183" s="1195"/>
      <c r="P183" s="1196"/>
      <c r="Q183" s="1194"/>
      <c r="R183" s="1195"/>
      <c r="S183" s="1196"/>
      <c r="T183" s="71"/>
      <c r="U183" s="70"/>
      <c r="V183" s="1484" t="s">
        <v>2257</v>
      </c>
      <c r="W183" s="1484"/>
      <c r="X183" s="1484"/>
      <c r="Y183" s="1484"/>
      <c r="Z183" s="1484"/>
      <c r="AA183" s="1559"/>
      <c r="AB183" s="2276"/>
      <c r="AC183" s="2277"/>
      <c r="AD183" s="2277"/>
      <c r="AE183" s="2277"/>
      <c r="AF183" s="2277"/>
      <c r="AG183" s="2277"/>
      <c r="AH183" s="2277"/>
      <c r="AI183" s="2277"/>
      <c r="AJ183" s="2277"/>
      <c r="AK183" s="2277"/>
      <c r="AL183" s="2278"/>
      <c r="AM183" s="71"/>
      <c r="AW183" s="68"/>
      <c r="AX183" s="68"/>
      <c r="BB183" s="69"/>
      <c r="BC183" s="68"/>
      <c r="BH183" s="69"/>
      <c r="BI183" s="68"/>
      <c r="BM183" s="69"/>
      <c r="BP183" s="68"/>
      <c r="BT183" s="69"/>
      <c r="BU183" s="68"/>
      <c r="BZ183" s="69"/>
      <c r="CA183" s="68"/>
      <c r="CE183" s="69"/>
      <c r="CF183" s="69"/>
    </row>
    <row r="184" spans="1:84" ht="4.5" customHeight="1" x14ac:dyDescent="0.2">
      <c r="A184" s="70"/>
      <c r="B184" s="1514" t="s">
        <v>1273</v>
      </c>
      <c r="C184" s="2214"/>
      <c r="D184" s="2214"/>
      <c r="E184" s="2214"/>
      <c r="F184" s="2214"/>
      <c r="G184" s="2214"/>
      <c r="H184" s="2215"/>
      <c r="I184" s="2222">
        <f>INDEX('LŠZ H'!A$2:AI$999,U153,35)</f>
        <v>0</v>
      </c>
      <c r="J184" s="2223"/>
      <c r="K184" s="2223"/>
      <c r="L184" s="2224"/>
      <c r="M184" s="2222" t="e">
        <f>INDEX('LŠZ H'!A$2:AI$999,U153,36)</f>
        <v>#REF!</v>
      </c>
      <c r="N184" s="2223"/>
      <c r="O184" s="2223"/>
      <c r="P184" s="2224"/>
      <c r="Q184" s="2222" t="e">
        <f>INDEX('LŠZ H'!A$2:AI$999,U153,37)</f>
        <v>#REF!</v>
      </c>
      <c r="R184" s="2223"/>
      <c r="S184" s="2224"/>
      <c r="T184" s="71"/>
      <c r="U184" s="70"/>
      <c r="V184" s="1484"/>
      <c r="W184" s="1484"/>
      <c r="X184" s="1484"/>
      <c r="Y184" s="1484"/>
      <c r="Z184" s="1484"/>
      <c r="AA184" s="1559"/>
      <c r="AB184" s="2276"/>
      <c r="AC184" s="2277"/>
      <c r="AD184" s="2277"/>
      <c r="AE184" s="2277"/>
      <c r="AF184" s="2277"/>
      <c r="AG184" s="2277"/>
      <c r="AH184" s="2277"/>
      <c r="AI184" s="2277"/>
      <c r="AJ184" s="2277"/>
      <c r="AK184" s="2277"/>
      <c r="AL184" s="2278"/>
      <c r="AM184" s="71"/>
      <c r="AW184" s="68"/>
      <c r="AX184" s="68"/>
      <c r="BB184" s="69"/>
      <c r="BC184" s="68"/>
      <c r="BH184" s="69"/>
      <c r="BI184" s="68"/>
      <c r="BM184" s="69"/>
      <c r="BP184" s="68"/>
      <c r="BT184" s="69"/>
      <c r="BU184" s="68"/>
      <c r="BZ184" s="69"/>
      <c r="CA184" s="68"/>
      <c r="CE184" s="69"/>
      <c r="CF184" s="69"/>
    </row>
    <row r="185" spans="1:84" ht="3" customHeight="1" x14ac:dyDescent="0.2">
      <c r="A185" s="70"/>
      <c r="B185" s="2216"/>
      <c r="C185" s="2217"/>
      <c r="D185" s="2217"/>
      <c r="E185" s="2217"/>
      <c r="F185" s="2217"/>
      <c r="G185" s="2217"/>
      <c r="H185" s="2218"/>
      <c r="I185" s="2225"/>
      <c r="J185" s="2226"/>
      <c r="K185" s="2226"/>
      <c r="L185" s="2227"/>
      <c r="M185" s="2225"/>
      <c r="N185" s="2226"/>
      <c r="O185" s="2226"/>
      <c r="P185" s="2227"/>
      <c r="Q185" s="2225"/>
      <c r="R185" s="2226"/>
      <c r="S185" s="2227"/>
      <c r="T185" s="71"/>
      <c r="U185" s="70"/>
      <c r="V185" s="83"/>
      <c r="W185" s="73"/>
      <c r="X185" s="73"/>
      <c r="Y185" s="73"/>
      <c r="Z185" s="73"/>
      <c r="AA185" s="73"/>
      <c r="AB185" s="2279"/>
      <c r="AC185" s="2280"/>
      <c r="AD185" s="2280"/>
      <c r="AE185" s="2280"/>
      <c r="AF185" s="2280"/>
      <c r="AG185" s="2280"/>
      <c r="AH185" s="2280"/>
      <c r="AI185" s="2280"/>
      <c r="AJ185" s="2280"/>
      <c r="AK185" s="2280"/>
      <c r="AL185" s="2281"/>
      <c r="AM185" s="71"/>
      <c r="AW185" s="68"/>
      <c r="AX185" s="68"/>
      <c r="BB185" s="69"/>
      <c r="BC185" s="68"/>
      <c r="BH185" s="69"/>
      <c r="BI185" s="68"/>
      <c r="BM185" s="69"/>
      <c r="BP185" s="68"/>
      <c r="BT185" s="69"/>
      <c r="BU185" s="68"/>
      <c r="BZ185" s="69"/>
      <c r="CA185" s="68"/>
      <c r="CE185" s="69"/>
      <c r="CF185" s="69"/>
    </row>
    <row r="186" spans="1:84" ht="4.5" customHeight="1" x14ac:dyDescent="0.2">
      <c r="A186" s="70"/>
      <c r="B186" s="2219"/>
      <c r="C186" s="2220"/>
      <c r="D186" s="2220"/>
      <c r="E186" s="2220"/>
      <c r="F186" s="2220"/>
      <c r="G186" s="2220"/>
      <c r="H186" s="2221"/>
      <c r="I186" s="2228"/>
      <c r="J186" s="2229"/>
      <c r="K186" s="2229"/>
      <c r="L186" s="2230"/>
      <c r="M186" s="2228"/>
      <c r="N186" s="2229"/>
      <c r="O186" s="2229"/>
      <c r="P186" s="2230"/>
      <c r="Q186" s="2228"/>
      <c r="R186" s="2229"/>
      <c r="S186" s="2230"/>
      <c r="T186" s="71"/>
      <c r="U186" s="70"/>
      <c r="V186" s="1484" t="s">
        <v>627</v>
      </c>
      <c r="W186" s="1484"/>
      <c r="X186" s="1484"/>
      <c r="Y186" s="1484"/>
      <c r="Z186" s="1484"/>
      <c r="AA186" s="1559"/>
      <c r="AB186" s="1560">
        <f>INDEX('LŠZ H'!A$2:AI$999,U153,13)</f>
        <v>44432</v>
      </c>
      <c r="AC186" s="2198"/>
      <c r="AD186" s="2198"/>
      <c r="AE186" s="2198"/>
      <c r="AF186" s="2198"/>
      <c r="AG186" s="2198"/>
      <c r="AH186" s="2198"/>
      <c r="AI186" s="2198"/>
      <c r="AJ186" s="2198"/>
      <c r="AK186" s="2198"/>
      <c r="AL186" s="2199"/>
      <c r="AM186" s="71"/>
      <c r="AW186" s="68"/>
      <c r="AX186" s="68"/>
      <c r="BB186" s="69"/>
      <c r="BC186" s="68"/>
      <c r="BH186" s="69"/>
      <c r="BI186" s="68"/>
      <c r="BM186" s="69"/>
      <c r="BP186" s="68"/>
      <c r="BT186" s="69"/>
      <c r="BU186" s="68"/>
      <c r="BZ186" s="69"/>
      <c r="CA186" s="68"/>
      <c r="CE186" s="69"/>
      <c r="CF186" s="69"/>
    </row>
    <row r="187" spans="1:84" ht="3.75" customHeight="1" x14ac:dyDescent="0.2">
      <c r="A187" s="70"/>
      <c r="B187" s="1495" t="s">
        <v>630</v>
      </c>
      <c r="C187" s="1496"/>
      <c r="D187" s="1496"/>
      <c r="E187" s="1497"/>
      <c r="F187" s="1214">
        <f>INDEX('LŠZ H'!A$2:AI$999,U153,18)</f>
        <v>43701</v>
      </c>
      <c r="G187" s="1190"/>
      <c r="H187" s="1214" t="s">
        <v>631</v>
      </c>
      <c r="I187" s="1190"/>
      <c r="J187" s="2231" t="str">
        <f>INDEX('LŠZ H'!A$2:AI$999,U153,7)</f>
        <v>T8841164XL</v>
      </c>
      <c r="K187" s="2232"/>
      <c r="L187" s="2232"/>
      <c r="M187" s="2232"/>
      <c r="N187" s="2232"/>
      <c r="O187" s="2232"/>
      <c r="P187" s="2233"/>
      <c r="Q187" s="1188">
        <f>INDEX('LŠZ H'!A$2:AI$999,U153,15)</f>
        <v>44432</v>
      </c>
      <c r="R187" s="2206"/>
      <c r="S187" s="2207"/>
      <c r="T187" s="71"/>
      <c r="U187" s="70"/>
      <c r="V187" s="1484"/>
      <c r="W187" s="1484"/>
      <c r="X187" s="1484"/>
      <c r="Y187" s="1484"/>
      <c r="Z187" s="1484"/>
      <c r="AA187" s="1559"/>
      <c r="AB187" s="2200"/>
      <c r="AC187" s="2201"/>
      <c r="AD187" s="2201"/>
      <c r="AE187" s="2201"/>
      <c r="AF187" s="2201"/>
      <c r="AG187" s="2201"/>
      <c r="AH187" s="2201"/>
      <c r="AI187" s="2201"/>
      <c r="AJ187" s="2201"/>
      <c r="AK187" s="2201"/>
      <c r="AL187" s="2202"/>
      <c r="AM187" s="71"/>
      <c r="AW187" s="68"/>
      <c r="AX187" s="68"/>
      <c r="BB187" s="69"/>
      <c r="BC187" s="68"/>
      <c r="BH187" s="69"/>
      <c r="BI187" s="68"/>
      <c r="BM187" s="69"/>
      <c r="BP187" s="68"/>
      <c r="BT187" s="69"/>
      <c r="BU187" s="68"/>
      <c r="BZ187" s="69"/>
      <c r="CA187" s="68"/>
      <c r="CE187" s="69"/>
      <c r="CF187" s="69"/>
    </row>
    <row r="188" spans="1:84" ht="4.5" customHeight="1" x14ac:dyDescent="0.2">
      <c r="A188" s="70"/>
      <c r="B188" s="1498"/>
      <c r="C188" s="1499"/>
      <c r="D188" s="1499"/>
      <c r="E188" s="1500"/>
      <c r="F188" s="1191"/>
      <c r="G188" s="1193"/>
      <c r="H188" s="1191"/>
      <c r="I188" s="1193"/>
      <c r="J188" s="2234"/>
      <c r="K188" s="2235"/>
      <c r="L188" s="2235"/>
      <c r="M188" s="2235"/>
      <c r="N188" s="2235"/>
      <c r="O188" s="2235"/>
      <c r="P188" s="2236"/>
      <c r="Q188" s="2208"/>
      <c r="R188" s="2209"/>
      <c r="S188" s="2210"/>
      <c r="T188" s="71"/>
      <c r="U188" s="70"/>
      <c r="V188" s="1484" t="s">
        <v>628</v>
      </c>
      <c r="W188" s="1484"/>
      <c r="X188" s="1484"/>
      <c r="Y188" s="1484"/>
      <c r="Z188" s="1484"/>
      <c r="AA188" s="1559"/>
      <c r="AB188" s="2200"/>
      <c r="AC188" s="2201"/>
      <c r="AD188" s="2201"/>
      <c r="AE188" s="2201"/>
      <c r="AF188" s="2201"/>
      <c r="AG188" s="2201"/>
      <c r="AH188" s="2201"/>
      <c r="AI188" s="2201"/>
      <c r="AJ188" s="2201"/>
      <c r="AK188" s="2201"/>
      <c r="AL188" s="2202"/>
      <c r="AM188" s="71"/>
      <c r="AW188" s="68"/>
      <c r="AX188" s="80"/>
      <c r="AY188" s="103"/>
      <c r="AZ188" s="103"/>
      <c r="BA188" s="103"/>
      <c r="BB188" s="81"/>
      <c r="BC188" s="80"/>
      <c r="BD188" s="103"/>
      <c r="BE188" s="103"/>
      <c r="BF188" s="103"/>
      <c r="BG188" s="103"/>
      <c r="BH188" s="81"/>
      <c r="BI188" s="80"/>
      <c r="BJ188" s="103"/>
      <c r="BK188" s="103"/>
      <c r="BL188" s="103"/>
      <c r="BM188" s="81"/>
      <c r="BP188" s="80"/>
      <c r="BQ188" s="103"/>
      <c r="BR188" s="103"/>
      <c r="BS188" s="103"/>
      <c r="BT188" s="81"/>
      <c r="BU188" s="80"/>
      <c r="BV188" s="103"/>
      <c r="BW188" s="103"/>
      <c r="BX188" s="103"/>
      <c r="BY188" s="103"/>
      <c r="BZ188" s="81"/>
      <c r="CA188" s="80"/>
      <c r="CB188" s="103"/>
      <c r="CC188" s="103"/>
      <c r="CD188" s="103"/>
      <c r="CE188" s="81"/>
      <c r="CF188" s="69"/>
    </row>
    <row r="189" spans="1:84" ht="3.75" customHeight="1" x14ac:dyDescent="0.2">
      <c r="A189" s="70"/>
      <c r="B189" s="1501"/>
      <c r="C189" s="1502"/>
      <c r="D189" s="1502"/>
      <c r="E189" s="1503"/>
      <c r="F189" s="1194"/>
      <c r="G189" s="1196"/>
      <c r="H189" s="1194"/>
      <c r="I189" s="1196"/>
      <c r="J189" s="2237"/>
      <c r="K189" s="2238"/>
      <c r="L189" s="2238"/>
      <c r="M189" s="2238"/>
      <c r="N189" s="2238"/>
      <c r="O189" s="2238"/>
      <c r="P189" s="2239"/>
      <c r="Q189" s="2211"/>
      <c r="R189" s="2212"/>
      <c r="S189" s="2213"/>
      <c r="T189" s="71"/>
      <c r="U189" s="70"/>
      <c r="V189" s="1484"/>
      <c r="W189" s="1484"/>
      <c r="X189" s="1484"/>
      <c r="Y189" s="1484"/>
      <c r="Z189" s="1484"/>
      <c r="AA189" s="1559"/>
      <c r="AB189" s="2203"/>
      <c r="AC189" s="2204"/>
      <c r="AD189" s="2204"/>
      <c r="AE189" s="2204"/>
      <c r="AF189" s="2204"/>
      <c r="AG189" s="2204"/>
      <c r="AH189" s="2204"/>
      <c r="AI189" s="2204"/>
      <c r="AJ189" s="2204"/>
      <c r="AK189" s="2204"/>
      <c r="AL189" s="2205"/>
      <c r="AM189" s="71"/>
      <c r="AW189" s="68"/>
      <c r="CF189" s="69"/>
    </row>
    <row r="190" spans="1:84" ht="3" customHeight="1" x14ac:dyDescent="0.2">
      <c r="A190" s="84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6"/>
      <c r="U190" s="84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6"/>
      <c r="AW190" s="80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81"/>
    </row>
  </sheetData>
  <mergeCells count="315"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2" sqref="B2"/>
    </sheetView>
  </sheetViews>
  <sheetFormatPr defaultRowHeight="12.75" x14ac:dyDescent="0.2"/>
  <cols>
    <col min="1" max="1" width="8" customWidth="1"/>
    <col min="2" max="2" width="17.5" bestFit="1" customWidth="1"/>
    <col min="3" max="3" width="13.33203125" bestFit="1" customWidth="1"/>
  </cols>
  <sheetData>
    <row r="1" spans="1:3" ht="25.5" x14ac:dyDescent="0.2">
      <c r="A1" s="90" t="s">
        <v>2124</v>
      </c>
      <c r="B1" s="101">
        <f ca="1">NOW()</f>
        <v>44448.472476736111</v>
      </c>
      <c r="C1" s="89"/>
    </row>
    <row r="2" spans="1:3" x14ac:dyDescent="0.2">
      <c r="A2" s="91" t="s">
        <v>1004</v>
      </c>
      <c r="B2" s="92">
        <f>COUNTIF('LŠZ P'!B2:B2000,"PK")</f>
        <v>1059</v>
      </c>
    </row>
    <row r="3" spans="1:3" x14ac:dyDescent="0.2">
      <c r="A3" s="91" t="s">
        <v>1005</v>
      </c>
      <c r="B3" s="92">
        <f>COUNTIF('LŠZ P'!B2:B2000,"MPK")</f>
        <v>276</v>
      </c>
    </row>
    <row r="4" spans="1:3" x14ac:dyDescent="0.2">
      <c r="A4" s="91" t="s">
        <v>224</v>
      </c>
      <c r="B4" s="92">
        <f>COUNTIF('LŠZ P'!B2:B2000,"T")</f>
        <v>24</v>
      </c>
    </row>
    <row r="5" spans="1:3" x14ac:dyDescent="0.2">
      <c r="A5" s="91" t="s">
        <v>1002</v>
      </c>
      <c r="B5" s="92">
        <f>COUNTIF('LŠZ H'!B2:B2000,"ZK")</f>
        <v>74</v>
      </c>
    </row>
    <row r="6" spans="1:3" ht="13.5" thickBot="1" x14ac:dyDescent="0.25">
      <c r="A6" s="93" t="s">
        <v>1003</v>
      </c>
      <c r="B6" s="94">
        <f>COUNTIF('LŠZ H'!B2:B2000,"MZK")</f>
        <v>93</v>
      </c>
    </row>
    <row r="7" spans="1:3" ht="13.5" customHeight="1" thickBot="1" x14ac:dyDescent="0.25">
      <c r="A7" s="98" t="s">
        <v>2125</v>
      </c>
      <c r="B7" s="99">
        <f>SUM(B2,B3,B5,B6)</f>
        <v>1502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BY178"/>
  <sheetViews>
    <sheetView zoomScaleNormal="150" workbookViewId="0">
      <selection activeCell="AH15" sqref="AH15:AQ17"/>
    </sheetView>
  </sheetViews>
  <sheetFormatPr defaultColWidth="2.6640625" defaultRowHeight="4.5" customHeight="1" x14ac:dyDescent="0.2"/>
  <cols>
    <col min="1" max="44" width="2.5" style="7" customWidth="1"/>
    <col min="45" max="45" width="0.6640625" style="7" customWidth="1"/>
    <col min="46" max="47" width="2.5" style="7" customWidth="1"/>
    <col min="48" max="16384" width="2.6640625" style="7"/>
  </cols>
  <sheetData>
    <row r="1" spans="1:77" ht="4.5" customHeight="1" x14ac:dyDescent="0.2">
      <c r="A1" s="96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57"/>
      <c r="R1" s="58"/>
      <c r="S1" s="59"/>
      <c r="T1" s="2542" t="str">
        <f>CONCATENATE("*",INDEX('LŠZ P'!A$2:AP$998,A1,17))</f>
        <v>*20088</v>
      </c>
      <c r="U1" s="2542"/>
      <c r="V1" s="2543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77" ht="4.5" customHeight="1" x14ac:dyDescent="0.2">
      <c r="A2" s="8"/>
      <c r="Q2" s="15"/>
      <c r="R2" s="15"/>
      <c r="S2" s="60"/>
      <c r="T2" s="2544"/>
      <c r="U2" s="2544"/>
      <c r="V2" s="2545"/>
      <c r="W2" s="10"/>
      <c r="X2" s="2476" t="s">
        <v>779</v>
      </c>
      <c r="Y2" s="2476"/>
      <c r="Z2" s="2476"/>
      <c r="AA2" s="2476"/>
      <c r="AB2" s="2476"/>
      <c r="AC2" s="2476"/>
      <c r="AD2" s="2476"/>
      <c r="AE2" s="2476"/>
      <c r="AF2" s="2476"/>
      <c r="AG2" s="2476"/>
      <c r="AH2" s="2476"/>
      <c r="AI2" s="2476"/>
      <c r="AJ2" s="2476"/>
      <c r="AK2" s="2476"/>
      <c r="AL2" s="2476"/>
      <c r="AM2" s="2476"/>
      <c r="AN2" s="2476"/>
      <c r="AO2" s="2476"/>
      <c r="AP2" s="2476"/>
      <c r="AQ2" s="2476"/>
      <c r="AR2" s="11"/>
    </row>
    <row r="3" spans="1:77" ht="4.5" customHeight="1" x14ac:dyDescent="0.2">
      <c r="A3" s="8"/>
      <c r="S3" s="60"/>
      <c r="T3" s="2544"/>
      <c r="U3" s="2544"/>
      <c r="V3" s="2545"/>
      <c r="W3" s="10"/>
      <c r="X3" s="2476"/>
      <c r="Y3" s="2476"/>
      <c r="Z3" s="2476"/>
      <c r="AA3" s="2476"/>
      <c r="AB3" s="2476"/>
      <c r="AC3" s="2476"/>
      <c r="AD3" s="2476"/>
      <c r="AE3" s="2476"/>
      <c r="AF3" s="2476"/>
      <c r="AG3" s="2476"/>
      <c r="AH3" s="2476"/>
      <c r="AI3" s="2476"/>
      <c r="AJ3" s="2476"/>
      <c r="AK3" s="2476"/>
      <c r="AL3" s="2476"/>
      <c r="AM3" s="2476"/>
      <c r="AN3" s="2476"/>
      <c r="AO3" s="2476"/>
      <c r="AP3" s="2476"/>
      <c r="AQ3" s="2476"/>
      <c r="AR3" s="11"/>
    </row>
    <row r="4" spans="1:77" ht="4.5" customHeight="1" x14ac:dyDescent="0.2">
      <c r="A4" s="8"/>
      <c r="R4" s="12"/>
      <c r="S4" s="12"/>
      <c r="T4" s="12"/>
      <c r="U4" s="12"/>
      <c r="V4" s="9"/>
      <c r="W4" s="10"/>
      <c r="X4" s="2476"/>
      <c r="Y4" s="2476"/>
      <c r="Z4" s="2476"/>
      <c r="AA4" s="2476"/>
      <c r="AB4" s="2476"/>
      <c r="AC4" s="2476"/>
      <c r="AD4" s="2476"/>
      <c r="AE4" s="2476"/>
      <c r="AF4" s="2476"/>
      <c r="AG4" s="2476"/>
      <c r="AH4" s="2476"/>
      <c r="AI4" s="2476"/>
      <c r="AJ4" s="2476"/>
      <c r="AK4" s="2476"/>
      <c r="AL4" s="2476"/>
      <c r="AM4" s="2476"/>
      <c r="AN4" s="2476"/>
      <c r="AO4" s="2476"/>
      <c r="AP4" s="2476"/>
      <c r="AQ4" s="2476"/>
      <c r="AR4" s="11"/>
    </row>
    <row r="5" spans="1:77" ht="4.5" customHeight="1" x14ac:dyDescent="0.2">
      <c r="A5" s="8"/>
      <c r="R5" s="12"/>
      <c r="S5" s="12"/>
      <c r="T5" s="12"/>
      <c r="U5" s="12"/>
      <c r="V5" s="9"/>
      <c r="W5" s="10"/>
      <c r="X5" s="2476"/>
      <c r="Y5" s="2476"/>
      <c r="Z5" s="2476"/>
      <c r="AA5" s="2476"/>
      <c r="AB5" s="2476"/>
      <c r="AC5" s="2476"/>
      <c r="AD5" s="2476"/>
      <c r="AE5" s="2476"/>
      <c r="AF5" s="2476"/>
      <c r="AG5" s="2476"/>
      <c r="AH5" s="2476"/>
      <c r="AI5" s="2476"/>
      <c r="AJ5" s="2476"/>
      <c r="AK5" s="2476"/>
      <c r="AL5" s="2476"/>
      <c r="AM5" s="2476"/>
      <c r="AN5" s="2476"/>
      <c r="AO5" s="2476"/>
      <c r="AP5" s="2476"/>
      <c r="AQ5" s="2476"/>
      <c r="AR5" s="11"/>
    </row>
    <row r="6" spans="1:77" ht="4.5" customHeight="1" x14ac:dyDescent="0.2">
      <c r="A6" s="8"/>
      <c r="R6" s="12"/>
      <c r="S6" s="12"/>
      <c r="T6" s="12"/>
      <c r="U6" s="12"/>
      <c r="V6" s="9"/>
      <c r="W6" s="10"/>
      <c r="X6" s="2476"/>
      <c r="Y6" s="2476"/>
      <c r="Z6" s="2476"/>
      <c r="AA6" s="2476"/>
      <c r="AB6" s="2476"/>
      <c r="AC6" s="2476"/>
      <c r="AD6" s="2476"/>
      <c r="AE6" s="2476"/>
      <c r="AF6" s="2476"/>
      <c r="AG6" s="2476"/>
      <c r="AH6" s="2476"/>
      <c r="AI6" s="2476"/>
      <c r="AJ6" s="2476"/>
      <c r="AK6" s="2476"/>
      <c r="AL6" s="2476"/>
      <c r="AM6" s="2476"/>
      <c r="AN6" s="2476"/>
      <c r="AO6" s="2476"/>
      <c r="AP6" s="2476"/>
      <c r="AQ6" s="2476"/>
      <c r="AR6" s="11"/>
    </row>
    <row r="7" spans="1:77" ht="4.5" customHeight="1" x14ac:dyDescent="0.2">
      <c r="A7" s="8"/>
      <c r="B7" s="2269" t="s">
        <v>1939</v>
      </c>
      <c r="C7" s="2541"/>
      <c r="D7" s="2541"/>
      <c r="E7" s="2541"/>
      <c r="F7" s="2541"/>
      <c r="G7" s="2541"/>
      <c r="H7" s="2541"/>
      <c r="I7" s="2541"/>
      <c r="J7" s="2541"/>
      <c r="K7" s="2541"/>
      <c r="L7" s="2541"/>
      <c r="M7" s="2541"/>
      <c r="N7" s="2541"/>
      <c r="O7" s="2541"/>
      <c r="P7" s="2541"/>
      <c r="Q7" s="2541"/>
      <c r="R7" s="2541"/>
      <c r="S7" s="2541"/>
      <c r="T7" s="2541"/>
      <c r="U7" s="2541"/>
      <c r="V7" s="9"/>
      <c r="W7" s="10"/>
      <c r="X7" s="2476"/>
      <c r="Y7" s="2476"/>
      <c r="Z7" s="2476"/>
      <c r="AA7" s="2476"/>
      <c r="AB7" s="2476"/>
      <c r="AC7" s="2476"/>
      <c r="AD7" s="2476"/>
      <c r="AE7" s="2476"/>
      <c r="AF7" s="2476"/>
      <c r="AG7" s="2476"/>
      <c r="AH7" s="2476"/>
      <c r="AI7" s="2476"/>
      <c r="AJ7" s="2476"/>
      <c r="AK7" s="2476"/>
      <c r="AL7" s="2476"/>
      <c r="AM7" s="2476"/>
      <c r="AN7" s="2476"/>
      <c r="AO7" s="2476"/>
      <c r="AP7" s="2476"/>
      <c r="AQ7" s="2476"/>
      <c r="AR7" s="11"/>
    </row>
    <row r="8" spans="1:77" ht="4.5" customHeight="1" x14ac:dyDescent="0.2">
      <c r="A8" s="8"/>
      <c r="B8" s="2541"/>
      <c r="C8" s="2541"/>
      <c r="D8" s="2541"/>
      <c r="E8" s="2541"/>
      <c r="F8" s="2541"/>
      <c r="G8" s="2541"/>
      <c r="H8" s="2541"/>
      <c r="I8" s="2541"/>
      <c r="J8" s="2541"/>
      <c r="K8" s="2541"/>
      <c r="L8" s="2541"/>
      <c r="M8" s="2541"/>
      <c r="N8" s="2541"/>
      <c r="O8" s="2541"/>
      <c r="P8" s="2541"/>
      <c r="Q8" s="2541"/>
      <c r="R8" s="2541"/>
      <c r="S8" s="2541"/>
      <c r="T8" s="2541"/>
      <c r="U8" s="2541"/>
      <c r="V8" s="9"/>
      <c r="W8" s="10"/>
      <c r="X8" s="2476"/>
      <c r="Y8" s="2476"/>
      <c r="Z8" s="2476"/>
      <c r="AA8" s="2476"/>
      <c r="AB8" s="2476"/>
      <c r="AC8" s="2476"/>
      <c r="AD8" s="2476"/>
      <c r="AE8" s="2476"/>
      <c r="AF8" s="2476"/>
      <c r="AG8" s="2476"/>
      <c r="AH8" s="2476"/>
      <c r="AI8" s="2476"/>
      <c r="AJ8" s="2476"/>
      <c r="AK8" s="2476"/>
      <c r="AL8" s="2476"/>
      <c r="AM8" s="2476"/>
      <c r="AN8" s="2476"/>
      <c r="AO8" s="2476"/>
      <c r="AP8" s="2476"/>
      <c r="AQ8" s="2476"/>
      <c r="AR8" s="11"/>
    </row>
    <row r="9" spans="1:77" ht="4.5" customHeight="1" x14ac:dyDescent="0.2">
      <c r="A9" s="8"/>
      <c r="B9" s="2269" t="s">
        <v>1640</v>
      </c>
      <c r="C9" s="2269"/>
      <c r="D9" s="2269"/>
      <c r="E9" s="2269"/>
      <c r="F9" s="2269"/>
      <c r="G9" s="2269"/>
      <c r="H9" s="2269"/>
      <c r="I9" s="2269"/>
      <c r="J9" s="2269"/>
      <c r="K9" s="2269"/>
      <c r="L9" s="2269"/>
      <c r="M9" s="2269"/>
      <c r="N9" s="2269"/>
      <c r="O9" s="2269"/>
      <c r="P9" s="2269"/>
      <c r="Q9" s="2269"/>
      <c r="R9" s="2269"/>
      <c r="S9" s="2269"/>
      <c r="T9" s="2269"/>
      <c r="U9" s="2269"/>
      <c r="V9" s="9"/>
      <c r="W9" s="10"/>
      <c r="X9" s="2476"/>
      <c r="Y9" s="2476"/>
      <c r="Z9" s="2476"/>
      <c r="AA9" s="2476"/>
      <c r="AB9" s="2476"/>
      <c r="AC9" s="2476"/>
      <c r="AD9" s="2476"/>
      <c r="AE9" s="2476"/>
      <c r="AF9" s="2476"/>
      <c r="AG9" s="2476"/>
      <c r="AH9" s="2476"/>
      <c r="AI9" s="2476"/>
      <c r="AJ9" s="2476"/>
      <c r="AK9" s="2476"/>
      <c r="AL9" s="2476"/>
      <c r="AM9" s="2476"/>
      <c r="AN9" s="2476"/>
      <c r="AO9" s="2476"/>
      <c r="AP9" s="2476"/>
      <c r="AQ9" s="2476"/>
      <c r="AR9" s="11"/>
    </row>
    <row r="10" spans="1:77" ht="4.5" customHeight="1" x14ac:dyDescent="0.2">
      <c r="A10" s="8"/>
      <c r="B10" s="2269"/>
      <c r="C10" s="2269"/>
      <c r="D10" s="2269"/>
      <c r="E10" s="2269"/>
      <c r="F10" s="2269"/>
      <c r="G10" s="2269"/>
      <c r="H10" s="2269"/>
      <c r="I10" s="2269"/>
      <c r="J10" s="2269"/>
      <c r="K10" s="2269"/>
      <c r="L10" s="2269"/>
      <c r="M10" s="2269"/>
      <c r="N10" s="2269"/>
      <c r="O10" s="2269"/>
      <c r="P10" s="2269"/>
      <c r="Q10" s="2269"/>
      <c r="R10" s="2269"/>
      <c r="S10" s="2269"/>
      <c r="T10" s="2269"/>
      <c r="U10" s="2269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77" ht="4.5" customHeight="1" x14ac:dyDescent="0.2">
      <c r="A11" s="8"/>
      <c r="B11" s="1423" t="s">
        <v>377</v>
      </c>
      <c r="C11" s="1423"/>
      <c r="D11" s="1423"/>
      <c r="E11" s="1423"/>
      <c r="F11" s="1423"/>
      <c r="G11" s="1423"/>
      <c r="H11" s="1423"/>
      <c r="I11" s="1423"/>
      <c r="J11" s="1423"/>
      <c r="K11" s="1423"/>
      <c r="L11" s="1423"/>
      <c r="M11" s="1423"/>
      <c r="N11" s="1423"/>
      <c r="O11" s="1423"/>
      <c r="P11" s="1423"/>
      <c r="Q11" s="1423"/>
      <c r="R11" s="1423"/>
      <c r="S11" s="1423"/>
      <c r="T11" s="1423"/>
      <c r="U11" s="1423"/>
      <c r="V11" s="9"/>
      <c r="W11" s="10"/>
      <c r="X11" s="1123" t="s">
        <v>944</v>
      </c>
      <c r="Y11" s="1123"/>
      <c r="Z11" s="1123"/>
      <c r="AA11" s="1123"/>
      <c r="AB11" s="1123"/>
      <c r="AC11" s="1123"/>
      <c r="AD11" s="1123"/>
      <c r="AE11" s="1123"/>
      <c r="AF11" s="1123"/>
      <c r="AG11" s="1123"/>
      <c r="AH11" s="1215"/>
      <c r="AI11" s="2553" t="str">
        <f>I23</f>
        <v>OM-P709</v>
      </c>
      <c r="AJ11" s="2554"/>
      <c r="AK11" s="2554"/>
      <c r="AL11" s="2554"/>
      <c r="AM11" s="2554"/>
      <c r="AN11" s="2554"/>
      <c r="AO11" s="2554"/>
      <c r="AP11" s="2554"/>
      <c r="AQ11" s="2555"/>
      <c r="AR11" s="11"/>
      <c r="AS11" s="29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</row>
    <row r="12" spans="1:77" ht="4.5" customHeight="1" x14ac:dyDescent="0.2">
      <c r="A12" s="8"/>
      <c r="B12" s="1423"/>
      <c r="C12" s="1423"/>
      <c r="D12" s="1423"/>
      <c r="E12" s="1423"/>
      <c r="F12" s="1423"/>
      <c r="G12" s="1423"/>
      <c r="H12" s="1423"/>
      <c r="I12" s="1423"/>
      <c r="J12" s="1423"/>
      <c r="K12" s="1423"/>
      <c r="L12" s="1423"/>
      <c r="M12" s="1423"/>
      <c r="N12" s="1423"/>
      <c r="O12" s="1423"/>
      <c r="P12" s="1423"/>
      <c r="Q12" s="1423"/>
      <c r="R12" s="1423"/>
      <c r="S12" s="1423"/>
      <c r="T12" s="1423"/>
      <c r="U12" s="1423"/>
      <c r="V12" s="9"/>
      <c r="W12" s="10"/>
      <c r="X12" s="1123"/>
      <c r="Y12" s="1123"/>
      <c r="Z12" s="1123"/>
      <c r="AA12" s="1123"/>
      <c r="AB12" s="1123"/>
      <c r="AC12" s="1123"/>
      <c r="AD12" s="1123"/>
      <c r="AE12" s="1123"/>
      <c r="AF12" s="1123"/>
      <c r="AG12" s="1123"/>
      <c r="AH12" s="1215"/>
      <c r="AI12" s="2556"/>
      <c r="AJ12" s="2557"/>
      <c r="AK12" s="2557"/>
      <c r="AL12" s="2557"/>
      <c r="AM12" s="2557"/>
      <c r="AN12" s="2557"/>
      <c r="AO12" s="2557"/>
      <c r="AP12" s="2557"/>
      <c r="AQ12" s="2558"/>
      <c r="AR12" s="11"/>
      <c r="AS12" s="29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</row>
    <row r="13" spans="1:77" ht="4.5" customHeight="1" x14ac:dyDescent="0.2">
      <c r="A13" s="8"/>
      <c r="B13" s="1423" t="s">
        <v>550</v>
      </c>
      <c r="C13" s="1423"/>
      <c r="D13" s="1423"/>
      <c r="E13" s="1423"/>
      <c r="F13" s="1423"/>
      <c r="G13" s="1423"/>
      <c r="H13" s="1423"/>
      <c r="I13" s="1423"/>
      <c r="J13" s="1423"/>
      <c r="K13" s="1423"/>
      <c r="L13" s="1423"/>
      <c r="M13" s="1423"/>
      <c r="N13" s="1423"/>
      <c r="O13" s="1423"/>
      <c r="P13" s="1423"/>
      <c r="Q13" s="1423"/>
      <c r="R13" s="1423"/>
      <c r="S13" s="1423"/>
      <c r="T13" s="1423"/>
      <c r="U13" s="1423"/>
      <c r="V13" s="9"/>
      <c r="W13" s="10"/>
      <c r="X13" s="13"/>
      <c r="Y13" s="13"/>
      <c r="Z13" s="13"/>
      <c r="AA13" s="13"/>
      <c r="AB13" s="13"/>
      <c r="AC13" s="13"/>
      <c r="AD13" s="16"/>
      <c r="AE13" s="16"/>
      <c r="AF13" s="16"/>
      <c r="AG13" s="16"/>
      <c r="AH13" s="16"/>
      <c r="AI13" s="2559"/>
      <c r="AJ13" s="2560"/>
      <c r="AK13" s="2560"/>
      <c r="AL13" s="2560"/>
      <c r="AM13" s="2560"/>
      <c r="AN13" s="2560"/>
      <c r="AO13" s="2560"/>
      <c r="AP13" s="2560"/>
      <c r="AQ13" s="2561"/>
      <c r="AR13" s="11"/>
      <c r="AS13" s="29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</row>
    <row r="14" spans="1:77" ht="4.5" customHeight="1" x14ac:dyDescent="0.2">
      <c r="A14" s="8"/>
      <c r="B14" s="1423"/>
      <c r="C14" s="1423"/>
      <c r="D14" s="1423"/>
      <c r="E14" s="1423"/>
      <c r="F14" s="1423"/>
      <c r="G14" s="1423"/>
      <c r="H14" s="1423"/>
      <c r="I14" s="1423"/>
      <c r="J14" s="1423"/>
      <c r="K14" s="1423"/>
      <c r="L14" s="1423"/>
      <c r="M14" s="1423"/>
      <c r="N14" s="1423"/>
      <c r="O14" s="1423"/>
      <c r="P14" s="1423"/>
      <c r="Q14" s="1423"/>
      <c r="R14" s="1423"/>
      <c r="S14" s="1423"/>
      <c r="T14" s="1423"/>
      <c r="U14" s="1423"/>
      <c r="V14" s="9"/>
      <c r="W14" s="10"/>
      <c r="X14" s="1192" t="s">
        <v>2285</v>
      </c>
      <c r="Y14" s="1193"/>
      <c r="Z14" s="2458">
        <f>INDEX('LŠZ P'!A$2:AP$998,A1,14)</f>
        <v>44585</v>
      </c>
      <c r="AA14" s="2459"/>
      <c r="AB14" s="2459"/>
      <c r="AC14" s="2459"/>
      <c r="AD14" s="2460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1"/>
      <c r="AS14" s="29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77" ht="4.5" customHeight="1" x14ac:dyDescent="0.2">
      <c r="A15" s="10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3"/>
      <c r="T15" s="13"/>
      <c r="U15" s="13"/>
      <c r="V15" s="11"/>
      <c r="W15" s="10"/>
      <c r="X15" s="1192"/>
      <c r="Y15" s="1193"/>
      <c r="Z15" s="2461"/>
      <c r="AA15" s="2462"/>
      <c r="AB15" s="2462"/>
      <c r="AC15" s="2462"/>
      <c r="AD15" s="2463"/>
      <c r="AE15" s="13"/>
      <c r="AF15" s="13"/>
      <c r="AG15" s="13"/>
      <c r="AH15" s="2492">
        <f>INDEX('LŠZ P'!A$2:AP$998,A1,27)</f>
        <v>44585</v>
      </c>
      <c r="AI15" s="2493"/>
      <c r="AJ15" s="2493"/>
      <c r="AK15" s="2493"/>
      <c r="AL15" s="2493"/>
      <c r="AM15" s="2493"/>
      <c r="AN15" s="2493"/>
      <c r="AO15" s="2493"/>
      <c r="AP15" s="2493"/>
      <c r="AQ15" s="2494"/>
      <c r="AR15" s="11"/>
      <c r="AS15" s="29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77" ht="4.5" customHeight="1" x14ac:dyDescent="0.2">
      <c r="A16" s="10"/>
      <c r="B16" s="2510" t="s">
        <v>2286</v>
      </c>
      <c r="C16" s="2510"/>
      <c r="D16" s="2510"/>
      <c r="E16" s="2510"/>
      <c r="F16" s="1117" t="s">
        <v>2287</v>
      </c>
      <c r="G16" s="1118"/>
      <c r="H16" s="1118"/>
      <c r="I16" s="1118"/>
      <c r="J16" s="1118"/>
      <c r="K16" s="1118"/>
      <c r="L16" s="1118"/>
      <c r="M16" s="1118"/>
      <c r="N16" s="1118"/>
      <c r="O16" s="1118"/>
      <c r="P16" s="1118"/>
      <c r="Q16" s="1118"/>
      <c r="R16" s="1118"/>
      <c r="S16" s="1118"/>
      <c r="T16" s="1118"/>
      <c r="U16" s="1119"/>
      <c r="V16" s="11"/>
      <c r="W16" s="10"/>
      <c r="X16" s="1192"/>
      <c r="Y16" s="1193"/>
      <c r="Z16" s="2461"/>
      <c r="AA16" s="2462"/>
      <c r="AB16" s="2462"/>
      <c r="AC16" s="2462"/>
      <c r="AD16" s="2463"/>
      <c r="AE16" s="1078" t="s">
        <v>902</v>
      </c>
      <c r="AF16" s="1078"/>
      <c r="AG16" s="1078"/>
      <c r="AH16" s="2495"/>
      <c r="AI16" s="2496"/>
      <c r="AJ16" s="2496"/>
      <c r="AK16" s="2496"/>
      <c r="AL16" s="2496"/>
      <c r="AM16" s="2496"/>
      <c r="AN16" s="2496"/>
      <c r="AO16" s="2496"/>
      <c r="AP16" s="2496"/>
      <c r="AQ16" s="2497"/>
      <c r="AR16" s="11"/>
      <c r="AS16" s="29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">
      <c r="A17" s="10"/>
      <c r="B17" s="2510"/>
      <c r="C17" s="2510"/>
      <c r="D17" s="2510"/>
      <c r="E17" s="2510"/>
      <c r="F17" s="1120"/>
      <c r="G17" s="1121"/>
      <c r="H17" s="1121"/>
      <c r="I17" s="1121"/>
      <c r="J17" s="1121"/>
      <c r="K17" s="1121"/>
      <c r="L17" s="1121"/>
      <c r="M17" s="1121"/>
      <c r="N17" s="1121"/>
      <c r="O17" s="1121"/>
      <c r="P17" s="1121"/>
      <c r="Q17" s="1121"/>
      <c r="R17" s="1121"/>
      <c r="S17" s="1121"/>
      <c r="T17" s="1121"/>
      <c r="U17" s="1122"/>
      <c r="V17" s="11"/>
      <c r="W17" s="10"/>
      <c r="X17" s="1192"/>
      <c r="Y17" s="1193"/>
      <c r="Z17" s="2464"/>
      <c r="AA17" s="2465"/>
      <c r="AB17" s="2465"/>
      <c r="AC17" s="2465"/>
      <c r="AD17" s="2466"/>
      <c r="AE17" s="1078"/>
      <c r="AF17" s="1078"/>
      <c r="AG17" s="1078"/>
      <c r="AH17" s="2498"/>
      <c r="AI17" s="2499"/>
      <c r="AJ17" s="2499"/>
      <c r="AK17" s="2499"/>
      <c r="AL17" s="2499"/>
      <c r="AM17" s="2499"/>
      <c r="AN17" s="2499"/>
      <c r="AO17" s="2499"/>
      <c r="AP17" s="2499"/>
      <c r="AQ17" s="2500"/>
      <c r="AR17" s="11"/>
      <c r="AS17" s="29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">
      <c r="A18" s="10"/>
      <c r="B18" s="13"/>
      <c r="C18" s="13"/>
      <c r="D18" s="13"/>
      <c r="E18" s="13"/>
      <c r="F18" s="2546" t="str">
        <f>CONCATENATE(INDEX('LŠZ P'!A$2:AP$998,A1,3)," (",INDEX('LŠZ P'!A$2:AP$998,A1,9),")")</f>
        <v>FREESTYLE 2 22 (GRADIENT)</v>
      </c>
      <c r="G18" s="2547"/>
      <c r="H18" s="2547"/>
      <c r="I18" s="2547"/>
      <c r="J18" s="2547"/>
      <c r="K18" s="2547"/>
      <c r="L18" s="2547"/>
      <c r="M18" s="2547"/>
      <c r="N18" s="2547"/>
      <c r="O18" s="2547"/>
      <c r="P18" s="2547"/>
      <c r="Q18" s="2547"/>
      <c r="R18" s="2547"/>
      <c r="S18" s="2547"/>
      <c r="T18" s="2547"/>
      <c r="U18" s="2548"/>
      <c r="V18" s="11"/>
      <c r="W18" s="10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1"/>
      <c r="AS18" s="29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">
      <c r="A19" s="10"/>
      <c r="B19" s="1123" t="s">
        <v>903</v>
      </c>
      <c r="C19" s="1123"/>
      <c r="D19" s="1123"/>
      <c r="E19" s="1123"/>
      <c r="F19" s="2549"/>
      <c r="G19" s="2547"/>
      <c r="H19" s="2547"/>
      <c r="I19" s="2547"/>
      <c r="J19" s="2547"/>
      <c r="K19" s="2547"/>
      <c r="L19" s="2547"/>
      <c r="M19" s="2547"/>
      <c r="N19" s="2547"/>
      <c r="O19" s="2547"/>
      <c r="P19" s="2547"/>
      <c r="Q19" s="2547"/>
      <c r="R19" s="2547"/>
      <c r="S19" s="2547"/>
      <c r="T19" s="2547"/>
      <c r="U19" s="2548"/>
      <c r="V19" s="11"/>
      <c r="W19" s="10"/>
      <c r="X19" s="1123" t="s">
        <v>131</v>
      </c>
      <c r="Y19" s="2477"/>
      <c r="Z19" s="2477"/>
      <c r="AA19" s="2477"/>
      <c r="AB19" s="2477"/>
      <c r="AC19" s="2477"/>
      <c r="AD19" s="2477"/>
      <c r="AE19" s="2477"/>
      <c r="AF19" s="2477"/>
      <c r="AG19" s="2477"/>
      <c r="AH19" s="2477"/>
      <c r="AI19" s="2477"/>
      <c r="AJ19" s="2477"/>
      <c r="AK19" s="2477"/>
      <c r="AM19" s="2066" t="str">
        <f>INDEX('LŠZ P'!A$2:AP$998,A1,28)</f>
        <v>EN-D</v>
      </c>
      <c r="AN19" s="2450"/>
      <c r="AO19" s="2450"/>
      <c r="AP19" s="2450"/>
      <c r="AQ19" s="2451"/>
      <c r="AR19" s="11"/>
      <c r="AS19" s="29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">
      <c r="A20" s="10"/>
      <c r="B20" s="1123"/>
      <c r="C20" s="1123"/>
      <c r="D20" s="1123"/>
      <c r="E20" s="1123"/>
      <c r="F20" s="2549"/>
      <c r="G20" s="2547"/>
      <c r="H20" s="2547"/>
      <c r="I20" s="2547"/>
      <c r="J20" s="2547"/>
      <c r="K20" s="2547"/>
      <c r="L20" s="2547"/>
      <c r="M20" s="2547"/>
      <c r="N20" s="2547"/>
      <c r="O20" s="2547"/>
      <c r="P20" s="2547"/>
      <c r="Q20" s="2547"/>
      <c r="R20" s="2547"/>
      <c r="S20" s="2547"/>
      <c r="T20" s="2547"/>
      <c r="U20" s="2548"/>
      <c r="V20" s="11"/>
      <c r="W20" s="10"/>
      <c r="X20" s="2477"/>
      <c r="Y20" s="2477"/>
      <c r="Z20" s="2477"/>
      <c r="AA20" s="2477"/>
      <c r="AB20" s="2477"/>
      <c r="AC20" s="2477"/>
      <c r="AD20" s="2477"/>
      <c r="AE20" s="2477"/>
      <c r="AF20" s="2477"/>
      <c r="AG20" s="2477"/>
      <c r="AH20" s="2477"/>
      <c r="AI20" s="2477"/>
      <c r="AJ20" s="2477"/>
      <c r="AK20" s="2477"/>
      <c r="AL20" s="20"/>
      <c r="AM20" s="2452"/>
      <c r="AN20" s="2453"/>
      <c r="AO20" s="2453"/>
      <c r="AP20" s="2453"/>
      <c r="AQ20" s="2454"/>
      <c r="AR20" s="11"/>
      <c r="AS20" s="29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">
      <c r="A21" s="10"/>
      <c r="B21" s="13"/>
      <c r="C21" s="13"/>
      <c r="D21" s="13"/>
      <c r="E21" s="13"/>
      <c r="F21" s="2550"/>
      <c r="G21" s="2551"/>
      <c r="H21" s="2551"/>
      <c r="I21" s="2551"/>
      <c r="J21" s="2551"/>
      <c r="K21" s="2551"/>
      <c r="L21" s="2551"/>
      <c r="M21" s="2551"/>
      <c r="N21" s="2551"/>
      <c r="O21" s="2551"/>
      <c r="P21" s="2551"/>
      <c r="Q21" s="2551"/>
      <c r="R21" s="2551"/>
      <c r="S21" s="2551"/>
      <c r="T21" s="2551"/>
      <c r="U21" s="2552"/>
      <c r="V21" s="11"/>
      <c r="W21" s="10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2452"/>
      <c r="AN21" s="2453"/>
      <c r="AO21" s="2453"/>
      <c r="AP21" s="2453"/>
      <c r="AQ21" s="2454"/>
      <c r="AR21" s="11"/>
      <c r="AS21" s="29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123" t="s">
        <v>1078</v>
      </c>
      <c r="Y22" s="1123"/>
      <c r="Z22" s="1123"/>
      <c r="AA22" s="1123"/>
      <c r="AB22" s="1123"/>
      <c r="AC22" s="1123"/>
      <c r="AD22" s="1123"/>
      <c r="AE22" s="1123"/>
      <c r="AF22" s="2486" t="str">
        <f>CONCATENATE("O-PG / ",INDEX('LŠZ P'!A$2:AP998,A1,38)," place")</f>
        <v>O-PG / 1 place</v>
      </c>
      <c r="AG22" s="2487"/>
      <c r="AH22" s="2487"/>
      <c r="AI22" s="2487"/>
      <c r="AJ22" s="2487"/>
      <c r="AK22" s="2488"/>
      <c r="AL22" s="21"/>
      <c r="AM22" s="2452"/>
      <c r="AN22" s="2453"/>
      <c r="AO22" s="2453"/>
      <c r="AP22" s="2453"/>
      <c r="AQ22" s="2454"/>
      <c r="AR22" s="11"/>
      <c r="AS22" s="29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">
      <c r="A23" s="10"/>
      <c r="B23" s="1123" t="s">
        <v>1981</v>
      </c>
      <c r="C23" s="1123"/>
      <c r="D23" s="1123"/>
      <c r="E23" s="1123"/>
      <c r="F23" s="1123"/>
      <c r="G23" s="1123"/>
      <c r="H23" s="1123"/>
      <c r="I23" s="2467" t="str">
        <f>INDEX('LŠZ P'!A$2:AP$998,A1,5)</f>
        <v>OM-P709</v>
      </c>
      <c r="J23" s="2533"/>
      <c r="K23" s="2533"/>
      <c r="L23" s="2533"/>
      <c r="M23" s="2533"/>
      <c r="N23" s="2533"/>
      <c r="O23" s="2533"/>
      <c r="P23" s="2533"/>
      <c r="Q23" s="2533"/>
      <c r="R23" s="2533"/>
      <c r="S23" s="2533"/>
      <c r="T23" s="2533"/>
      <c r="U23" s="2534"/>
      <c r="V23" s="11"/>
      <c r="W23" s="10"/>
      <c r="X23" s="1123"/>
      <c r="Y23" s="1123"/>
      <c r="Z23" s="1123"/>
      <c r="AA23" s="1123"/>
      <c r="AB23" s="1123"/>
      <c r="AC23" s="1123"/>
      <c r="AD23" s="1123"/>
      <c r="AE23" s="1123"/>
      <c r="AF23" s="2489"/>
      <c r="AG23" s="2490"/>
      <c r="AH23" s="2490"/>
      <c r="AI23" s="2490"/>
      <c r="AJ23" s="2490"/>
      <c r="AK23" s="2491"/>
      <c r="AL23" s="21"/>
      <c r="AM23" s="2455"/>
      <c r="AN23" s="2456"/>
      <c r="AO23" s="2456"/>
      <c r="AP23" s="2456"/>
      <c r="AQ23" s="2457"/>
      <c r="AR23" s="11"/>
      <c r="AS23" s="29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">
      <c r="A24" s="10"/>
      <c r="B24" s="1123"/>
      <c r="C24" s="1123"/>
      <c r="D24" s="1123"/>
      <c r="E24" s="1123"/>
      <c r="F24" s="1123"/>
      <c r="G24" s="1123"/>
      <c r="H24" s="1123"/>
      <c r="I24" s="2535"/>
      <c r="J24" s="2536"/>
      <c r="K24" s="2536"/>
      <c r="L24" s="2536"/>
      <c r="M24" s="2536"/>
      <c r="N24" s="2536"/>
      <c r="O24" s="2536"/>
      <c r="P24" s="2536"/>
      <c r="Q24" s="2536"/>
      <c r="R24" s="2536"/>
      <c r="S24" s="2536"/>
      <c r="T24" s="2536"/>
      <c r="U24" s="2537"/>
      <c r="V24" s="11"/>
      <c r="W24" s="10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1"/>
      <c r="AS24" s="29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">
      <c r="A25" s="10"/>
      <c r="B25" s="1123" t="s">
        <v>1982</v>
      </c>
      <c r="C25" s="1123"/>
      <c r="D25" s="1123"/>
      <c r="E25" s="1123"/>
      <c r="F25" s="1123"/>
      <c r="G25" s="1123"/>
      <c r="H25" s="1123"/>
      <c r="I25" s="2535"/>
      <c r="J25" s="2536"/>
      <c r="K25" s="2536"/>
      <c r="L25" s="2536"/>
      <c r="M25" s="2536"/>
      <c r="N25" s="2536"/>
      <c r="O25" s="2536"/>
      <c r="P25" s="2536"/>
      <c r="Q25" s="2536"/>
      <c r="R25" s="2536"/>
      <c r="S25" s="2536"/>
      <c r="T25" s="2536"/>
      <c r="U25" s="2537"/>
      <c r="V25" s="11"/>
      <c r="W25" s="10"/>
      <c r="X25" s="1495" t="s">
        <v>193</v>
      </c>
      <c r="Y25" s="2478"/>
      <c r="Z25" s="2478"/>
      <c r="AA25" s="2478"/>
      <c r="AB25" s="2478"/>
      <c r="AC25" s="2478"/>
      <c r="AD25" s="2478"/>
      <c r="AE25" s="2478"/>
      <c r="AF25" s="2478"/>
      <c r="AG25" s="2478"/>
      <c r="AH25" s="2478"/>
      <c r="AI25" s="2478"/>
      <c r="AJ25" s="2478"/>
      <c r="AK25" s="2478"/>
      <c r="AL25" s="2478"/>
      <c r="AM25" s="2478"/>
      <c r="AN25" s="2478"/>
      <c r="AO25" s="2478"/>
      <c r="AP25" s="2478"/>
      <c r="AQ25" s="2479"/>
      <c r="AR25" s="11"/>
    </row>
    <row r="26" spans="1:65" ht="4.5" customHeight="1" x14ac:dyDescent="0.2">
      <c r="A26" s="10"/>
      <c r="B26" s="1123"/>
      <c r="C26" s="1123"/>
      <c r="D26" s="1123"/>
      <c r="E26" s="1123"/>
      <c r="F26" s="1123"/>
      <c r="G26" s="1123"/>
      <c r="H26" s="1123"/>
      <c r="I26" s="2538"/>
      <c r="J26" s="2539"/>
      <c r="K26" s="2539"/>
      <c r="L26" s="2539"/>
      <c r="M26" s="2539"/>
      <c r="N26" s="2539"/>
      <c r="O26" s="2539"/>
      <c r="P26" s="2539"/>
      <c r="Q26" s="2539"/>
      <c r="R26" s="2539"/>
      <c r="S26" s="2539"/>
      <c r="T26" s="2539"/>
      <c r="U26" s="2540"/>
      <c r="V26" s="11"/>
      <c r="W26" s="10"/>
      <c r="X26" s="2480"/>
      <c r="Y26" s="2481"/>
      <c r="Z26" s="2481"/>
      <c r="AA26" s="2481"/>
      <c r="AB26" s="2481"/>
      <c r="AC26" s="2481"/>
      <c r="AD26" s="2481"/>
      <c r="AE26" s="2481"/>
      <c r="AF26" s="2481"/>
      <c r="AG26" s="2481"/>
      <c r="AH26" s="2481"/>
      <c r="AI26" s="2481"/>
      <c r="AJ26" s="2481"/>
      <c r="AK26" s="2481"/>
      <c r="AL26" s="2481"/>
      <c r="AM26" s="2481"/>
      <c r="AN26" s="2481"/>
      <c r="AO26" s="2481"/>
      <c r="AP26" s="2481"/>
      <c r="AQ26" s="2482"/>
      <c r="AR26" s="11"/>
    </row>
    <row r="27" spans="1:65" ht="4.5" customHeight="1" x14ac:dyDescent="0.2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480"/>
      <c r="Y27" s="2481"/>
      <c r="Z27" s="2481"/>
      <c r="AA27" s="2481"/>
      <c r="AB27" s="2481"/>
      <c r="AC27" s="2481"/>
      <c r="AD27" s="2481"/>
      <c r="AE27" s="2481"/>
      <c r="AF27" s="2481"/>
      <c r="AG27" s="2481"/>
      <c r="AH27" s="2481"/>
      <c r="AI27" s="2481"/>
      <c r="AJ27" s="2481"/>
      <c r="AK27" s="2481"/>
      <c r="AL27" s="2481"/>
      <c r="AM27" s="2481"/>
      <c r="AN27" s="2481"/>
      <c r="AO27" s="2481"/>
      <c r="AP27" s="2481"/>
      <c r="AQ27" s="2482"/>
      <c r="AR27" s="11"/>
    </row>
    <row r="28" spans="1:65" ht="4.5" customHeight="1" x14ac:dyDescent="0.2">
      <c r="A28" s="10"/>
      <c r="B28" s="1123" t="s">
        <v>2253</v>
      </c>
      <c r="C28" s="1123"/>
      <c r="D28" s="1123"/>
      <c r="E28" s="1123"/>
      <c r="F28" s="1123"/>
      <c r="G28" s="1123"/>
      <c r="H28" s="1123"/>
      <c r="I28" s="1214" t="str">
        <f>CONCATENATE(INDEX('LŠZ P'!A$2:AP$998,A1,11),"                              ",INDEX('LŠZ P'!A$2:AP$998,A1,24),", ",INDEX('LŠZ P'!A$2:AP$998,A1,25),"")</f>
        <v>Marek JÁNOŠÍK                              Cyrila a Metoda 16, Vrútky</v>
      </c>
      <c r="J28" s="1393"/>
      <c r="K28" s="1393"/>
      <c r="L28" s="1393"/>
      <c r="M28" s="1393"/>
      <c r="N28" s="1393"/>
      <c r="O28" s="1393"/>
      <c r="P28" s="1393"/>
      <c r="Q28" s="1393"/>
      <c r="R28" s="1393"/>
      <c r="S28" s="1393"/>
      <c r="T28" s="1393"/>
      <c r="U28" s="1394"/>
      <c r="V28" s="11"/>
      <c r="W28" s="10"/>
      <c r="X28" s="2480"/>
      <c r="Y28" s="2481"/>
      <c r="Z28" s="2481"/>
      <c r="AA28" s="2481"/>
      <c r="AB28" s="2481"/>
      <c r="AC28" s="2481"/>
      <c r="AD28" s="2481"/>
      <c r="AE28" s="2481"/>
      <c r="AF28" s="2481"/>
      <c r="AG28" s="2481"/>
      <c r="AH28" s="2481"/>
      <c r="AI28" s="2481"/>
      <c r="AJ28" s="2481"/>
      <c r="AK28" s="2481"/>
      <c r="AL28" s="2481"/>
      <c r="AM28" s="2481"/>
      <c r="AN28" s="2481"/>
      <c r="AO28" s="2481"/>
      <c r="AP28" s="2481"/>
      <c r="AQ28" s="2482"/>
      <c r="AR28" s="11"/>
    </row>
    <row r="29" spans="1:65" ht="4.5" customHeight="1" x14ac:dyDescent="0.2">
      <c r="A29" s="10"/>
      <c r="B29" s="1123"/>
      <c r="C29" s="1123"/>
      <c r="D29" s="1123"/>
      <c r="E29" s="1123"/>
      <c r="F29" s="1123"/>
      <c r="G29" s="1123"/>
      <c r="H29" s="1123"/>
      <c r="I29" s="1395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396"/>
      <c r="V29" s="11"/>
      <c r="W29" s="10"/>
      <c r="X29" s="2480"/>
      <c r="Y29" s="2481"/>
      <c r="Z29" s="2481"/>
      <c r="AA29" s="2481"/>
      <c r="AB29" s="2481"/>
      <c r="AC29" s="2481"/>
      <c r="AD29" s="2481"/>
      <c r="AE29" s="2481"/>
      <c r="AF29" s="2481"/>
      <c r="AG29" s="2481"/>
      <c r="AH29" s="2481"/>
      <c r="AI29" s="2481"/>
      <c r="AJ29" s="2481"/>
      <c r="AK29" s="2481"/>
      <c r="AL29" s="2481"/>
      <c r="AM29" s="2481"/>
      <c r="AN29" s="2481"/>
      <c r="AO29" s="2481"/>
      <c r="AP29" s="2481"/>
      <c r="AQ29" s="2482"/>
      <c r="AR29" s="11"/>
    </row>
    <row r="30" spans="1:65" ht="4.5" customHeight="1" x14ac:dyDescent="0.2">
      <c r="A30" s="10"/>
      <c r="B30" s="1123" t="s">
        <v>2254</v>
      </c>
      <c r="C30" s="1123"/>
      <c r="D30" s="1123"/>
      <c r="E30" s="1123"/>
      <c r="F30" s="1123"/>
      <c r="G30" s="1123"/>
      <c r="H30" s="1123"/>
      <c r="I30" s="1395"/>
      <c r="J30" s="1078"/>
      <c r="K30" s="1078"/>
      <c r="L30" s="1078"/>
      <c r="M30" s="1078"/>
      <c r="N30" s="1078"/>
      <c r="O30" s="1078"/>
      <c r="P30" s="1078"/>
      <c r="Q30" s="1078"/>
      <c r="R30" s="1078"/>
      <c r="S30" s="1078"/>
      <c r="T30" s="1078"/>
      <c r="U30" s="1396"/>
      <c r="V30" s="11"/>
      <c r="W30" s="10"/>
      <c r="X30" s="2483"/>
      <c r="Y30" s="2484"/>
      <c r="Z30" s="2484"/>
      <c r="AA30" s="2484"/>
      <c r="AB30" s="2484"/>
      <c r="AC30" s="2484"/>
      <c r="AD30" s="2484"/>
      <c r="AE30" s="2484"/>
      <c r="AF30" s="2484"/>
      <c r="AG30" s="2484"/>
      <c r="AH30" s="2484"/>
      <c r="AI30" s="2484"/>
      <c r="AJ30" s="2484"/>
      <c r="AK30" s="2484"/>
      <c r="AL30" s="2484"/>
      <c r="AM30" s="2484"/>
      <c r="AN30" s="2484"/>
      <c r="AO30" s="2484"/>
      <c r="AP30" s="2484"/>
      <c r="AQ30" s="2485"/>
      <c r="AR30" s="11"/>
    </row>
    <row r="31" spans="1:65" ht="4.5" customHeight="1" x14ac:dyDescent="0.2">
      <c r="A31" s="10"/>
      <c r="B31" s="1123"/>
      <c r="C31" s="1123"/>
      <c r="D31" s="1123"/>
      <c r="E31" s="1123"/>
      <c r="F31" s="1123"/>
      <c r="G31" s="1123"/>
      <c r="H31" s="1123"/>
      <c r="I31" s="1395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/>
      <c r="U31" s="1396"/>
      <c r="V31" s="11"/>
      <c r="W31" s="10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</row>
    <row r="32" spans="1:65" ht="4.5" customHeight="1" x14ac:dyDescent="0.2">
      <c r="A32" s="10"/>
      <c r="B32" s="13"/>
      <c r="C32" s="13"/>
      <c r="D32" s="13"/>
      <c r="E32" s="13"/>
      <c r="F32" s="13"/>
      <c r="G32" s="13"/>
      <c r="H32" s="13"/>
      <c r="I32" s="1395"/>
      <c r="J32" s="1078"/>
      <c r="K32" s="1078"/>
      <c r="L32" s="1078"/>
      <c r="M32" s="1078"/>
      <c r="N32" s="1078"/>
      <c r="O32" s="1078"/>
      <c r="P32" s="1078"/>
      <c r="Q32" s="1078"/>
      <c r="R32" s="1078"/>
      <c r="S32" s="1078"/>
      <c r="T32" s="1078"/>
      <c r="U32" s="1396"/>
      <c r="V32" s="11"/>
      <c r="W32" s="10"/>
      <c r="X32" s="1143" t="s">
        <v>2255</v>
      </c>
      <c r="Y32" s="1144"/>
      <c r="Z32" s="1144"/>
      <c r="AA32" s="1144"/>
      <c r="AB32" s="1144"/>
      <c r="AC32" s="1144"/>
      <c r="AD32" s="1145"/>
      <c r="AE32" s="1143" t="s">
        <v>2273</v>
      </c>
      <c r="AF32" s="1144"/>
      <c r="AG32" s="1144"/>
      <c r="AH32" s="1145"/>
      <c r="AI32" s="1152" t="s">
        <v>2274</v>
      </c>
      <c r="AJ32" s="1532"/>
      <c r="AK32" s="1532"/>
      <c r="AL32" s="1532"/>
      <c r="AM32" s="1533"/>
      <c r="AN32" s="1152" t="s">
        <v>2275</v>
      </c>
      <c r="AO32" s="1532"/>
      <c r="AP32" s="1532"/>
      <c r="AQ32" s="1533"/>
      <c r="AR32" s="11"/>
    </row>
    <row r="33" spans="1:44" ht="4.5" customHeight="1" x14ac:dyDescent="0.2">
      <c r="A33" s="10"/>
      <c r="B33" s="1123" t="s">
        <v>2256</v>
      </c>
      <c r="C33" s="1123"/>
      <c r="D33" s="1123"/>
      <c r="E33" s="1123"/>
      <c r="F33" s="1123"/>
      <c r="G33" s="1123"/>
      <c r="H33" s="1123"/>
      <c r="I33" s="1395"/>
      <c r="J33" s="1078"/>
      <c r="K33" s="1078"/>
      <c r="L33" s="1078"/>
      <c r="M33" s="1078"/>
      <c r="N33" s="1078"/>
      <c r="O33" s="1078"/>
      <c r="P33" s="1078"/>
      <c r="Q33" s="1078"/>
      <c r="R33" s="1078"/>
      <c r="S33" s="1078"/>
      <c r="T33" s="1078"/>
      <c r="U33" s="1396"/>
      <c r="V33" s="11"/>
      <c r="W33" s="10"/>
      <c r="X33" s="1146"/>
      <c r="Y33" s="1147"/>
      <c r="Z33" s="1147"/>
      <c r="AA33" s="1147"/>
      <c r="AB33" s="1147"/>
      <c r="AC33" s="1147"/>
      <c r="AD33" s="1148"/>
      <c r="AE33" s="1146"/>
      <c r="AF33" s="1147"/>
      <c r="AG33" s="1147"/>
      <c r="AH33" s="1148"/>
      <c r="AI33" s="1534"/>
      <c r="AJ33" s="1535"/>
      <c r="AK33" s="1535"/>
      <c r="AL33" s="1535"/>
      <c r="AM33" s="1536"/>
      <c r="AN33" s="1534"/>
      <c r="AO33" s="1535"/>
      <c r="AP33" s="1535"/>
      <c r="AQ33" s="1536"/>
      <c r="AR33" s="11"/>
    </row>
    <row r="34" spans="1:44" ht="4.5" customHeight="1" x14ac:dyDescent="0.2">
      <c r="A34" s="10"/>
      <c r="B34" s="1123"/>
      <c r="C34" s="1123"/>
      <c r="D34" s="1123"/>
      <c r="E34" s="1123"/>
      <c r="F34" s="1123"/>
      <c r="G34" s="1123"/>
      <c r="H34" s="1123"/>
      <c r="I34" s="1395"/>
      <c r="J34" s="1078"/>
      <c r="K34" s="1078"/>
      <c r="L34" s="1078"/>
      <c r="M34" s="1078"/>
      <c r="N34" s="1078"/>
      <c r="O34" s="1078"/>
      <c r="P34" s="1078"/>
      <c r="Q34" s="1078"/>
      <c r="R34" s="1078"/>
      <c r="S34" s="1078"/>
      <c r="T34" s="1078"/>
      <c r="U34" s="1396"/>
      <c r="V34" s="11"/>
      <c r="W34" s="10"/>
      <c r="X34" s="1149"/>
      <c r="Y34" s="1150"/>
      <c r="Z34" s="1150"/>
      <c r="AA34" s="1150"/>
      <c r="AB34" s="1150"/>
      <c r="AC34" s="1150"/>
      <c r="AD34" s="1151"/>
      <c r="AE34" s="1149"/>
      <c r="AF34" s="1150"/>
      <c r="AG34" s="1150"/>
      <c r="AH34" s="1151"/>
      <c r="AI34" s="1537"/>
      <c r="AJ34" s="1538"/>
      <c r="AK34" s="1538"/>
      <c r="AL34" s="1538"/>
      <c r="AM34" s="1539"/>
      <c r="AN34" s="1537"/>
      <c r="AO34" s="1538"/>
      <c r="AP34" s="1538"/>
      <c r="AQ34" s="1539"/>
      <c r="AR34" s="11"/>
    </row>
    <row r="35" spans="1:44" ht="4.5" customHeight="1" x14ac:dyDescent="0.2">
      <c r="A35" s="10"/>
      <c r="B35" s="1123" t="s">
        <v>2257</v>
      </c>
      <c r="C35" s="1123"/>
      <c r="D35" s="1123"/>
      <c r="E35" s="1123"/>
      <c r="F35" s="1123"/>
      <c r="G35" s="1123"/>
      <c r="H35" s="1123"/>
      <c r="I35" s="1395"/>
      <c r="J35" s="1078"/>
      <c r="K35" s="1078"/>
      <c r="L35" s="1078"/>
      <c r="M35" s="1078"/>
      <c r="N35" s="1078"/>
      <c r="O35" s="1078"/>
      <c r="P35" s="1078"/>
      <c r="Q35" s="1078"/>
      <c r="R35" s="1078"/>
      <c r="S35" s="1078"/>
      <c r="T35" s="1078"/>
      <c r="U35" s="1396"/>
      <c r="V35" s="11"/>
      <c r="W35" s="10"/>
      <c r="X35" s="1604" t="s">
        <v>626</v>
      </c>
      <c r="Y35" s="1605"/>
      <c r="Z35" s="1605"/>
      <c r="AA35" s="1605"/>
      <c r="AB35" s="1605"/>
      <c r="AC35" s="1605"/>
      <c r="AD35" s="1606"/>
      <c r="AE35" s="2248">
        <f>INDEX('LŠZ P'!A$2:AP$998,A1,29)</f>
        <v>4.9000000000000004</v>
      </c>
      <c r="AF35" s="2249"/>
      <c r="AG35" s="2249"/>
      <c r="AH35" s="2250"/>
      <c r="AI35" s="2257">
        <f>INDEX('LŠZ P'!A$2:AP$998,A1,31)</f>
        <v>70</v>
      </c>
      <c r="AJ35" s="2258"/>
      <c r="AK35" s="2258"/>
      <c r="AL35" s="2258"/>
      <c r="AM35" s="2259"/>
      <c r="AN35" s="2257">
        <f>INDEX('LŠZ P'!A$2:AP$998,A1,33)</f>
        <v>120</v>
      </c>
      <c r="AO35" s="2258"/>
      <c r="AP35" s="2258"/>
      <c r="AQ35" s="2259"/>
      <c r="AR35" s="11"/>
    </row>
    <row r="36" spans="1:44" ht="4.5" customHeight="1" x14ac:dyDescent="0.2">
      <c r="A36" s="10"/>
      <c r="B36" s="1123"/>
      <c r="C36" s="1123"/>
      <c r="D36" s="1123"/>
      <c r="E36" s="1123"/>
      <c r="F36" s="1123"/>
      <c r="G36" s="1123"/>
      <c r="H36" s="1123"/>
      <c r="I36" s="1395"/>
      <c r="J36" s="1078"/>
      <c r="K36" s="1078"/>
      <c r="L36" s="1078"/>
      <c r="M36" s="1078"/>
      <c r="N36" s="1078"/>
      <c r="O36" s="1078"/>
      <c r="P36" s="1078"/>
      <c r="Q36" s="1078"/>
      <c r="R36" s="1078"/>
      <c r="S36" s="1078"/>
      <c r="T36" s="1078"/>
      <c r="U36" s="1396"/>
      <c r="V36" s="11"/>
      <c r="W36" s="10"/>
      <c r="X36" s="1607"/>
      <c r="Y36" s="1608"/>
      <c r="Z36" s="1608"/>
      <c r="AA36" s="1608"/>
      <c r="AB36" s="1608"/>
      <c r="AC36" s="1608"/>
      <c r="AD36" s="1609"/>
      <c r="AE36" s="2251"/>
      <c r="AF36" s="2252"/>
      <c r="AG36" s="2252"/>
      <c r="AH36" s="2253"/>
      <c r="AI36" s="2260"/>
      <c r="AJ36" s="2261"/>
      <c r="AK36" s="2261"/>
      <c r="AL36" s="2261"/>
      <c r="AM36" s="2262"/>
      <c r="AN36" s="2260"/>
      <c r="AO36" s="2261"/>
      <c r="AP36" s="2261"/>
      <c r="AQ36" s="2262"/>
      <c r="AR36" s="11"/>
    </row>
    <row r="37" spans="1:44" ht="4.5" customHeight="1" x14ac:dyDescent="0.2">
      <c r="A37" s="10"/>
      <c r="B37" s="24"/>
      <c r="C37" s="13"/>
      <c r="D37" s="13"/>
      <c r="E37" s="13"/>
      <c r="F37" s="13"/>
      <c r="G37" s="13"/>
      <c r="H37" s="13"/>
      <c r="I37" s="1397"/>
      <c r="J37" s="1398"/>
      <c r="K37" s="1398"/>
      <c r="L37" s="1398"/>
      <c r="M37" s="1398"/>
      <c r="N37" s="1398"/>
      <c r="O37" s="1398"/>
      <c r="P37" s="1398"/>
      <c r="Q37" s="1398"/>
      <c r="R37" s="1398"/>
      <c r="S37" s="1398"/>
      <c r="T37" s="1398"/>
      <c r="U37" s="1399"/>
      <c r="V37" s="11"/>
      <c r="W37" s="10"/>
      <c r="X37" s="1610"/>
      <c r="Y37" s="1611"/>
      <c r="Z37" s="1611"/>
      <c r="AA37" s="1611"/>
      <c r="AB37" s="1611"/>
      <c r="AC37" s="1611"/>
      <c r="AD37" s="1612"/>
      <c r="AE37" s="2254"/>
      <c r="AF37" s="2255"/>
      <c r="AG37" s="2255"/>
      <c r="AH37" s="2256"/>
      <c r="AI37" s="2263"/>
      <c r="AJ37" s="2264"/>
      <c r="AK37" s="2264"/>
      <c r="AL37" s="2264"/>
      <c r="AM37" s="2265"/>
      <c r="AN37" s="2263"/>
      <c r="AO37" s="2264"/>
      <c r="AP37" s="2264"/>
      <c r="AQ37" s="2265"/>
      <c r="AR37" s="11"/>
    </row>
    <row r="38" spans="1:44" ht="4.5" customHeight="1" x14ac:dyDescent="0.2">
      <c r="A38" s="10"/>
      <c r="B38" s="1123" t="s">
        <v>627</v>
      </c>
      <c r="C38" s="1123"/>
      <c r="D38" s="1123"/>
      <c r="E38" s="1123"/>
      <c r="F38" s="1123"/>
      <c r="G38" s="1123"/>
      <c r="H38" s="1215"/>
      <c r="I38" s="2501">
        <f>INDEX('LŠZ P'!A$2:AP$998,A1,13)</f>
        <v>42038</v>
      </c>
      <c r="J38" s="2502"/>
      <c r="K38" s="2502"/>
      <c r="L38" s="2502"/>
      <c r="M38" s="2502"/>
      <c r="N38" s="2502"/>
      <c r="O38" s="2502"/>
      <c r="P38" s="2502"/>
      <c r="Q38" s="2502"/>
      <c r="R38" s="2502"/>
      <c r="S38" s="2502"/>
      <c r="T38" s="2502"/>
      <c r="U38" s="2503"/>
      <c r="V38" s="11"/>
      <c r="W38" s="10"/>
      <c r="X38" s="1094" t="s">
        <v>2126</v>
      </c>
      <c r="Y38" s="1095"/>
      <c r="Z38" s="1095"/>
      <c r="AA38" s="1095"/>
      <c r="AB38" s="1095"/>
      <c r="AC38" s="1095"/>
      <c r="AD38" s="1096"/>
      <c r="AE38" s="1214" t="s">
        <v>1445</v>
      </c>
      <c r="AF38" s="1095"/>
      <c r="AG38" s="1095"/>
      <c r="AH38" s="1096"/>
      <c r="AI38" s="1214" t="s">
        <v>1443</v>
      </c>
      <c r="AJ38" s="1095"/>
      <c r="AK38" s="1095"/>
      <c r="AL38" s="1095"/>
      <c r="AM38" s="1096"/>
      <c r="AN38" s="1214" t="s">
        <v>100</v>
      </c>
      <c r="AO38" s="1095"/>
      <c r="AP38" s="1095"/>
      <c r="AQ38" s="1096"/>
      <c r="AR38" s="11"/>
    </row>
    <row r="39" spans="1:44" ht="4.5" customHeight="1" x14ac:dyDescent="0.2">
      <c r="A39" s="10"/>
      <c r="B39" s="1123"/>
      <c r="C39" s="1123"/>
      <c r="D39" s="1123"/>
      <c r="E39" s="1123"/>
      <c r="F39" s="1123"/>
      <c r="G39" s="1123"/>
      <c r="H39" s="1215"/>
      <c r="I39" s="2504"/>
      <c r="J39" s="2505"/>
      <c r="K39" s="2505"/>
      <c r="L39" s="2505"/>
      <c r="M39" s="2505"/>
      <c r="N39" s="2505"/>
      <c r="O39" s="2505"/>
      <c r="P39" s="2505"/>
      <c r="Q39" s="2505"/>
      <c r="R39" s="2505"/>
      <c r="S39" s="2505"/>
      <c r="T39" s="2505"/>
      <c r="U39" s="2506"/>
      <c r="V39" s="11"/>
      <c r="W39" s="10"/>
      <c r="X39" s="1097"/>
      <c r="Y39" s="1098"/>
      <c r="Z39" s="1098"/>
      <c r="AA39" s="1098"/>
      <c r="AB39" s="1098"/>
      <c r="AC39" s="1098"/>
      <c r="AD39" s="1099"/>
      <c r="AE39" s="1097"/>
      <c r="AF39" s="1098"/>
      <c r="AG39" s="1098"/>
      <c r="AH39" s="1099"/>
      <c r="AI39" s="1097"/>
      <c r="AJ39" s="1098"/>
      <c r="AK39" s="1098"/>
      <c r="AL39" s="1098"/>
      <c r="AM39" s="1099"/>
      <c r="AN39" s="1097"/>
      <c r="AO39" s="1098"/>
      <c r="AP39" s="1098"/>
      <c r="AQ39" s="1099"/>
      <c r="AR39" s="11"/>
    </row>
    <row r="40" spans="1:44" ht="4.5" customHeight="1" x14ac:dyDescent="0.2">
      <c r="A40" s="10"/>
      <c r="B40" s="1123" t="s">
        <v>628</v>
      </c>
      <c r="C40" s="1123"/>
      <c r="D40" s="1123"/>
      <c r="E40" s="1123"/>
      <c r="F40" s="1123"/>
      <c r="G40" s="1123"/>
      <c r="H40" s="1123"/>
      <c r="I40" s="2504"/>
      <c r="J40" s="2505"/>
      <c r="K40" s="2505"/>
      <c r="L40" s="2505"/>
      <c r="M40" s="2505"/>
      <c r="N40" s="2505"/>
      <c r="O40" s="2505"/>
      <c r="P40" s="2505"/>
      <c r="Q40" s="2505"/>
      <c r="R40" s="2505"/>
      <c r="S40" s="2505"/>
      <c r="T40" s="2505"/>
      <c r="U40" s="2506"/>
      <c r="V40" s="11"/>
      <c r="W40" s="10"/>
      <c r="X40" s="1100"/>
      <c r="Y40" s="1101"/>
      <c r="Z40" s="1101"/>
      <c r="AA40" s="1101"/>
      <c r="AB40" s="1101"/>
      <c r="AC40" s="1101"/>
      <c r="AD40" s="1102"/>
      <c r="AE40" s="1100"/>
      <c r="AF40" s="1101"/>
      <c r="AG40" s="1101"/>
      <c r="AH40" s="1102"/>
      <c r="AI40" s="1100"/>
      <c r="AJ40" s="1101"/>
      <c r="AK40" s="1101"/>
      <c r="AL40" s="1101"/>
      <c r="AM40" s="1102"/>
      <c r="AN40" s="1100"/>
      <c r="AO40" s="1101"/>
      <c r="AP40" s="1101"/>
      <c r="AQ40" s="1102"/>
      <c r="AR40" s="11"/>
    </row>
    <row r="41" spans="1:44" ht="4.5" customHeight="1" x14ac:dyDescent="0.2">
      <c r="A41" s="10"/>
      <c r="B41" s="1123"/>
      <c r="C41" s="1123"/>
      <c r="D41" s="1123"/>
      <c r="E41" s="1123"/>
      <c r="F41" s="1123"/>
      <c r="G41" s="1123"/>
      <c r="H41" s="1123"/>
      <c r="I41" s="2507"/>
      <c r="J41" s="2508"/>
      <c r="K41" s="2508"/>
      <c r="L41" s="2508"/>
      <c r="M41" s="2508"/>
      <c r="N41" s="2508"/>
      <c r="O41" s="2508"/>
      <c r="P41" s="2508"/>
      <c r="Q41" s="2508"/>
      <c r="R41" s="2508"/>
      <c r="S41" s="2508"/>
      <c r="T41" s="2508"/>
      <c r="U41" s="2509"/>
      <c r="V41" s="11"/>
      <c r="W41" s="10"/>
      <c r="X41" s="1514" t="s">
        <v>1273</v>
      </c>
      <c r="Y41" s="1515"/>
      <c r="Z41" s="1515"/>
      <c r="AA41" s="1515"/>
      <c r="AB41" s="1515"/>
      <c r="AC41" s="1515"/>
      <c r="AD41" s="1516"/>
      <c r="AE41" s="2222" t="str">
        <f>INDEX('LŠZ P'!A$2:AP$998,A1,35)</f>
        <v>NIL</v>
      </c>
      <c r="AF41" s="2223"/>
      <c r="AG41" s="2223"/>
      <c r="AH41" s="2224"/>
      <c r="AI41" s="2222" t="str">
        <f>INDEX('LŠZ P'!A$2:AP$998,A1,36)</f>
        <v>NIL</v>
      </c>
      <c r="AJ41" s="2223"/>
      <c r="AK41" s="2223"/>
      <c r="AL41" s="2223"/>
      <c r="AM41" s="2224"/>
      <c r="AN41" s="2222" t="str">
        <f>INDEX('LŠZ P'!A$2:AP$998,A1,37)</f>
        <v>NIL</v>
      </c>
      <c r="AO41" s="2223"/>
      <c r="AP41" s="2223"/>
      <c r="AQ41" s="2224"/>
      <c r="AR41" s="11"/>
    </row>
    <row r="42" spans="1:44" ht="4.5" customHeight="1" x14ac:dyDescent="0.2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517"/>
      <c r="Y42" s="1518"/>
      <c r="Z42" s="1518"/>
      <c r="AA42" s="1518"/>
      <c r="AB42" s="1518"/>
      <c r="AC42" s="1518"/>
      <c r="AD42" s="1519"/>
      <c r="AE42" s="2225"/>
      <c r="AF42" s="2226"/>
      <c r="AG42" s="2226"/>
      <c r="AH42" s="2227"/>
      <c r="AI42" s="2225"/>
      <c r="AJ42" s="2226"/>
      <c r="AK42" s="2226"/>
      <c r="AL42" s="2226"/>
      <c r="AM42" s="2227"/>
      <c r="AN42" s="2225"/>
      <c r="AO42" s="2226"/>
      <c r="AP42" s="2226"/>
      <c r="AQ42" s="2227"/>
      <c r="AR42" s="11"/>
    </row>
    <row r="43" spans="1:44" ht="4.5" customHeight="1" x14ac:dyDescent="0.2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501">
        <f ca="1">IF(DAYS360(I91,NOW())&gt;60,NOW(),I91)</f>
        <v>44448.472476736111</v>
      </c>
      <c r="M43" s="2527"/>
      <c r="N43" s="2527"/>
      <c r="O43" s="2527"/>
      <c r="P43" s="2527"/>
      <c r="Q43" s="2527"/>
      <c r="R43" s="2527"/>
      <c r="S43" s="2527"/>
      <c r="T43" s="2527"/>
      <c r="U43" s="2528"/>
      <c r="V43" s="11"/>
      <c r="W43" s="10"/>
      <c r="X43" s="1520"/>
      <c r="Y43" s="1521"/>
      <c r="Z43" s="1521"/>
      <c r="AA43" s="1521"/>
      <c r="AB43" s="1521"/>
      <c r="AC43" s="1521"/>
      <c r="AD43" s="1522"/>
      <c r="AE43" s="2228"/>
      <c r="AF43" s="2229"/>
      <c r="AG43" s="2229"/>
      <c r="AH43" s="2230"/>
      <c r="AI43" s="2228"/>
      <c r="AJ43" s="2229"/>
      <c r="AK43" s="2229"/>
      <c r="AL43" s="2229"/>
      <c r="AM43" s="2230"/>
      <c r="AN43" s="2228"/>
      <c r="AO43" s="2229"/>
      <c r="AP43" s="2229"/>
      <c r="AQ43" s="2230"/>
      <c r="AR43" s="11"/>
    </row>
    <row r="44" spans="1:44" ht="4.5" customHeight="1" x14ac:dyDescent="0.2">
      <c r="A44" s="10"/>
      <c r="B44" s="1123" t="s">
        <v>629</v>
      </c>
      <c r="C44" s="1123"/>
      <c r="D44" s="1123"/>
      <c r="E44" s="1123"/>
      <c r="F44" s="1123"/>
      <c r="G44" s="1123"/>
      <c r="H44" s="1123"/>
      <c r="I44" s="1123"/>
      <c r="J44" s="1123"/>
      <c r="K44" s="1123"/>
      <c r="L44" s="2529"/>
      <c r="M44" s="1123"/>
      <c r="N44" s="1123"/>
      <c r="O44" s="1123"/>
      <c r="P44" s="1123"/>
      <c r="Q44" s="1123"/>
      <c r="R44" s="1123"/>
      <c r="S44" s="1123"/>
      <c r="T44" s="1123"/>
      <c r="U44" s="1215"/>
      <c r="V44" s="11"/>
      <c r="W44" s="10"/>
      <c r="X44" s="1495" t="s">
        <v>630</v>
      </c>
      <c r="Y44" s="1496"/>
      <c r="Z44" s="1496"/>
      <c r="AA44" s="1497"/>
      <c r="AB44" s="1214">
        <f>INDEX('LŠZ P'!A$2:AP$998,A1,18)</f>
        <v>2012</v>
      </c>
      <c r="AC44" s="1190"/>
      <c r="AD44" s="1214" t="s">
        <v>631</v>
      </c>
      <c r="AE44" s="1190"/>
      <c r="AF44" s="2231" t="str">
        <f>INDEX('LŠZ P'!A$2:AP$998,A1,7)</f>
        <v>G33221203028</v>
      </c>
      <c r="AG44" s="2232"/>
      <c r="AH44" s="2232"/>
      <c r="AI44" s="2232"/>
      <c r="AJ44" s="2232"/>
      <c r="AK44" s="2232"/>
      <c r="AL44" s="2232"/>
      <c r="AM44" s="2233"/>
      <c r="AN44" s="1188" t="str">
        <f>INDEX('LŠZ P'!A$2:AP$998,A1,15)</f>
        <v>P</v>
      </c>
      <c r="AO44" s="1189"/>
      <c r="AP44" s="1189"/>
      <c r="AQ44" s="1190"/>
      <c r="AR44" s="11"/>
    </row>
    <row r="45" spans="1:44" ht="4.5" customHeight="1" x14ac:dyDescent="0.2">
      <c r="A45" s="10"/>
      <c r="B45" s="1123"/>
      <c r="C45" s="1123"/>
      <c r="D45" s="1123"/>
      <c r="E45" s="1123"/>
      <c r="F45" s="1123"/>
      <c r="G45" s="1123"/>
      <c r="H45" s="1123"/>
      <c r="I45" s="1123"/>
      <c r="J45" s="1123"/>
      <c r="K45" s="1123"/>
      <c r="L45" s="2529"/>
      <c r="M45" s="1123"/>
      <c r="N45" s="1123"/>
      <c r="O45" s="1123"/>
      <c r="P45" s="1123"/>
      <c r="Q45" s="1123"/>
      <c r="R45" s="1123"/>
      <c r="S45" s="1123"/>
      <c r="T45" s="1123"/>
      <c r="U45" s="1215"/>
      <c r="V45" s="11"/>
      <c r="W45" s="10"/>
      <c r="X45" s="1498"/>
      <c r="Y45" s="1499"/>
      <c r="Z45" s="1499"/>
      <c r="AA45" s="1500"/>
      <c r="AB45" s="1191"/>
      <c r="AC45" s="1193"/>
      <c r="AD45" s="1191"/>
      <c r="AE45" s="1193"/>
      <c r="AF45" s="2234"/>
      <c r="AG45" s="2235"/>
      <c r="AH45" s="2235"/>
      <c r="AI45" s="2235"/>
      <c r="AJ45" s="2235"/>
      <c r="AK45" s="2235"/>
      <c r="AL45" s="2235"/>
      <c r="AM45" s="2236"/>
      <c r="AN45" s="1191"/>
      <c r="AO45" s="1192"/>
      <c r="AP45" s="1192"/>
      <c r="AQ45" s="1193"/>
      <c r="AR45" s="11"/>
    </row>
    <row r="46" spans="1:44" ht="4.5" customHeight="1" x14ac:dyDescent="0.2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530"/>
      <c r="M46" s="2531"/>
      <c r="N46" s="2531"/>
      <c r="O46" s="2531"/>
      <c r="P46" s="2531"/>
      <c r="Q46" s="2531"/>
      <c r="R46" s="2531"/>
      <c r="S46" s="2531"/>
      <c r="T46" s="2531"/>
      <c r="U46" s="2532"/>
      <c r="V46" s="11"/>
      <c r="W46" s="10"/>
      <c r="X46" s="1501"/>
      <c r="Y46" s="1502"/>
      <c r="Z46" s="1502"/>
      <c r="AA46" s="1503"/>
      <c r="AB46" s="1194"/>
      <c r="AC46" s="1196"/>
      <c r="AD46" s="1194"/>
      <c r="AE46" s="1196"/>
      <c r="AF46" s="2237"/>
      <c r="AG46" s="2238"/>
      <c r="AH46" s="2238"/>
      <c r="AI46" s="2238"/>
      <c r="AJ46" s="2238"/>
      <c r="AK46" s="2238"/>
      <c r="AL46" s="2238"/>
      <c r="AM46" s="2239"/>
      <c r="AN46" s="1194"/>
      <c r="AO46" s="1195"/>
      <c r="AP46" s="1195"/>
      <c r="AQ46" s="1196"/>
      <c r="AR46" s="11"/>
    </row>
    <row r="47" spans="1:44" ht="4.5" customHeight="1" x14ac:dyDescent="0.2">
      <c r="A47" s="25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7"/>
      <c r="W47" s="25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7"/>
    </row>
    <row r="48" spans="1:44" ht="4.5" customHeight="1" x14ac:dyDescent="0.2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542" t="str">
        <f>CONCATENATE("*",INDEX('LŠZ P'!A$2:AP$998,A48,17))</f>
        <v>*16944</v>
      </c>
      <c r="U48" s="2542"/>
      <c r="V48" s="2543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">
      <c r="A49" s="8"/>
      <c r="T49" s="2544"/>
      <c r="U49" s="2544"/>
      <c r="V49" s="2545"/>
      <c r="W49" s="10"/>
      <c r="X49" s="2476" t="s">
        <v>779</v>
      </c>
      <c r="Y49" s="2476"/>
      <c r="Z49" s="2476"/>
      <c r="AA49" s="2476"/>
      <c r="AB49" s="2476"/>
      <c r="AC49" s="2476"/>
      <c r="AD49" s="2476"/>
      <c r="AE49" s="2476"/>
      <c r="AF49" s="2476"/>
      <c r="AG49" s="2476"/>
      <c r="AH49" s="2476"/>
      <c r="AI49" s="2476"/>
      <c r="AJ49" s="2476"/>
      <c r="AK49" s="2476"/>
      <c r="AL49" s="2476"/>
      <c r="AM49" s="2476"/>
      <c r="AN49" s="2476"/>
      <c r="AO49" s="2476"/>
      <c r="AP49" s="2476"/>
      <c r="AQ49" s="2476"/>
      <c r="AR49" s="11"/>
    </row>
    <row r="50" spans="1:44" ht="4.5" customHeight="1" x14ac:dyDescent="0.2">
      <c r="A50" s="8"/>
      <c r="T50" s="2544"/>
      <c r="U50" s="2544"/>
      <c r="V50" s="2545"/>
      <c r="W50" s="10"/>
      <c r="X50" s="2476"/>
      <c r="Y50" s="2476"/>
      <c r="Z50" s="2476"/>
      <c r="AA50" s="2476"/>
      <c r="AB50" s="2476"/>
      <c r="AC50" s="2476"/>
      <c r="AD50" s="2476"/>
      <c r="AE50" s="2476"/>
      <c r="AF50" s="2476"/>
      <c r="AG50" s="2476"/>
      <c r="AH50" s="2476"/>
      <c r="AI50" s="2476"/>
      <c r="AJ50" s="2476"/>
      <c r="AK50" s="2476"/>
      <c r="AL50" s="2476"/>
      <c r="AM50" s="2476"/>
      <c r="AN50" s="2476"/>
      <c r="AO50" s="2476"/>
      <c r="AP50" s="2476"/>
      <c r="AQ50" s="2476"/>
      <c r="AR50" s="11"/>
    </row>
    <row r="51" spans="1:44" ht="4.5" customHeight="1" x14ac:dyDescent="0.2">
      <c r="A51" s="8"/>
      <c r="R51" s="12"/>
      <c r="S51" s="12"/>
      <c r="T51" s="12"/>
      <c r="U51" s="12"/>
      <c r="V51" s="9"/>
      <c r="W51" s="10"/>
      <c r="X51" s="2476"/>
      <c r="Y51" s="2476"/>
      <c r="Z51" s="2476"/>
      <c r="AA51" s="2476"/>
      <c r="AB51" s="2476"/>
      <c r="AC51" s="2476"/>
      <c r="AD51" s="2476"/>
      <c r="AE51" s="2476"/>
      <c r="AF51" s="2476"/>
      <c r="AG51" s="2476"/>
      <c r="AH51" s="2476"/>
      <c r="AI51" s="2476"/>
      <c r="AJ51" s="2476"/>
      <c r="AK51" s="2476"/>
      <c r="AL51" s="2476"/>
      <c r="AM51" s="2476"/>
      <c r="AN51" s="2476"/>
      <c r="AO51" s="2476"/>
      <c r="AP51" s="2476"/>
      <c r="AQ51" s="2476"/>
      <c r="AR51" s="11"/>
    </row>
    <row r="52" spans="1:44" ht="4.5" customHeight="1" x14ac:dyDescent="0.2">
      <c r="A52" s="8"/>
      <c r="R52" s="12"/>
      <c r="S52" s="12"/>
      <c r="T52" s="12"/>
      <c r="U52" s="12"/>
      <c r="V52" s="9"/>
      <c r="W52" s="10"/>
      <c r="X52" s="2476"/>
      <c r="Y52" s="2476"/>
      <c r="Z52" s="2476"/>
      <c r="AA52" s="2476"/>
      <c r="AB52" s="2476"/>
      <c r="AC52" s="2476"/>
      <c r="AD52" s="2476"/>
      <c r="AE52" s="2476"/>
      <c r="AF52" s="2476"/>
      <c r="AG52" s="2476"/>
      <c r="AH52" s="2476"/>
      <c r="AI52" s="2476"/>
      <c r="AJ52" s="2476"/>
      <c r="AK52" s="2476"/>
      <c r="AL52" s="2476"/>
      <c r="AM52" s="2476"/>
      <c r="AN52" s="2476"/>
      <c r="AO52" s="2476"/>
      <c r="AP52" s="2476"/>
      <c r="AQ52" s="2476"/>
      <c r="AR52" s="11"/>
    </row>
    <row r="53" spans="1:44" ht="4.5" customHeight="1" x14ac:dyDescent="0.2">
      <c r="A53" s="8"/>
      <c r="R53" s="12"/>
      <c r="S53" s="12"/>
      <c r="T53" s="12"/>
      <c r="U53" s="12"/>
      <c r="V53" s="9"/>
      <c r="W53" s="10"/>
      <c r="X53" s="2476"/>
      <c r="Y53" s="2476"/>
      <c r="Z53" s="2476"/>
      <c r="AA53" s="2476"/>
      <c r="AB53" s="2476"/>
      <c r="AC53" s="2476"/>
      <c r="AD53" s="2476"/>
      <c r="AE53" s="2476"/>
      <c r="AF53" s="2476"/>
      <c r="AG53" s="2476"/>
      <c r="AH53" s="2476"/>
      <c r="AI53" s="2476"/>
      <c r="AJ53" s="2476"/>
      <c r="AK53" s="2476"/>
      <c r="AL53" s="2476"/>
      <c r="AM53" s="2476"/>
      <c r="AN53" s="2476"/>
      <c r="AO53" s="2476"/>
      <c r="AP53" s="2476"/>
      <c r="AQ53" s="2476"/>
      <c r="AR53" s="11"/>
    </row>
    <row r="54" spans="1:44" ht="4.5" customHeight="1" x14ac:dyDescent="0.2">
      <c r="A54" s="8"/>
      <c r="B54" s="2269" t="s">
        <v>1939</v>
      </c>
      <c r="C54" s="2541"/>
      <c r="D54" s="2541"/>
      <c r="E54" s="2541"/>
      <c r="F54" s="2541"/>
      <c r="G54" s="2541"/>
      <c r="H54" s="2541"/>
      <c r="I54" s="2541"/>
      <c r="J54" s="2541"/>
      <c r="K54" s="2541"/>
      <c r="L54" s="2541"/>
      <c r="M54" s="2541"/>
      <c r="N54" s="2541"/>
      <c r="O54" s="2541"/>
      <c r="P54" s="2541"/>
      <c r="Q54" s="2541"/>
      <c r="R54" s="2541"/>
      <c r="S54" s="2541"/>
      <c r="T54" s="2541"/>
      <c r="U54" s="2541"/>
      <c r="V54" s="9"/>
      <c r="W54" s="10"/>
      <c r="X54" s="2476"/>
      <c r="Y54" s="2476"/>
      <c r="Z54" s="2476"/>
      <c r="AA54" s="2476"/>
      <c r="AB54" s="2476"/>
      <c r="AC54" s="2476"/>
      <c r="AD54" s="2476"/>
      <c r="AE54" s="2476"/>
      <c r="AF54" s="2476"/>
      <c r="AG54" s="2476"/>
      <c r="AH54" s="2476"/>
      <c r="AI54" s="2476"/>
      <c r="AJ54" s="2476"/>
      <c r="AK54" s="2476"/>
      <c r="AL54" s="2476"/>
      <c r="AM54" s="2476"/>
      <c r="AN54" s="2476"/>
      <c r="AO54" s="2476"/>
      <c r="AP54" s="2476"/>
      <c r="AQ54" s="2476"/>
      <c r="AR54" s="11"/>
    </row>
    <row r="55" spans="1:44" ht="4.5" customHeight="1" x14ac:dyDescent="0.2">
      <c r="A55" s="8"/>
      <c r="B55" s="2541"/>
      <c r="C55" s="2541"/>
      <c r="D55" s="2541"/>
      <c r="E55" s="2541"/>
      <c r="F55" s="2541"/>
      <c r="G55" s="2541"/>
      <c r="H55" s="2541"/>
      <c r="I55" s="2541"/>
      <c r="J55" s="2541"/>
      <c r="K55" s="2541"/>
      <c r="L55" s="2541"/>
      <c r="M55" s="2541"/>
      <c r="N55" s="2541"/>
      <c r="O55" s="2541"/>
      <c r="P55" s="2541"/>
      <c r="Q55" s="2541"/>
      <c r="R55" s="2541"/>
      <c r="S55" s="2541"/>
      <c r="T55" s="2541"/>
      <c r="U55" s="2541"/>
      <c r="V55" s="9"/>
      <c r="W55" s="10"/>
      <c r="X55" s="2476"/>
      <c r="Y55" s="2476"/>
      <c r="Z55" s="2476"/>
      <c r="AA55" s="2476"/>
      <c r="AB55" s="2476"/>
      <c r="AC55" s="2476"/>
      <c r="AD55" s="2476"/>
      <c r="AE55" s="2476"/>
      <c r="AF55" s="2476"/>
      <c r="AG55" s="2476"/>
      <c r="AH55" s="2476"/>
      <c r="AI55" s="2476"/>
      <c r="AJ55" s="2476"/>
      <c r="AK55" s="2476"/>
      <c r="AL55" s="2476"/>
      <c r="AM55" s="2476"/>
      <c r="AN55" s="2476"/>
      <c r="AO55" s="2476"/>
      <c r="AP55" s="2476"/>
      <c r="AQ55" s="2476"/>
      <c r="AR55" s="11"/>
    </row>
    <row r="56" spans="1:44" ht="4.5" customHeight="1" x14ac:dyDescent="0.2">
      <c r="A56" s="8"/>
      <c r="B56" s="2269" t="s">
        <v>1640</v>
      </c>
      <c r="C56" s="2269"/>
      <c r="D56" s="2269"/>
      <c r="E56" s="2269"/>
      <c r="F56" s="2269"/>
      <c r="G56" s="2269"/>
      <c r="H56" s="2269"/>
      <c r="I56" s="2269"/>
      <c r="J56" s="2269"/>
      <c r="K56" s="2269"/>
      <c r="L56" s="2269"/>
      <c r="M56" s="2269"/>
      <c r="N56" s="2269"/>
      <c r="O56" s="2269"/>
      <c r="P56" s="2269"/>
      <c r="Q56" s="2269"/>
      <c r="R56" s="2269"/>
      <c r="S56" s="2269"/>
      <c r="T56" s="2269"/>
      <c r="U56" s="2269"/>
      <c r="V56" s="9"/>
      <c r="W56" s="10"/>
      <c r="X56" s="2476"/>
      <c r="Y56" s="2476"/>
      <c r="Z56" s="2476"/>
      <c r="AA56" s="2476"/>
      <c r="AB56" s="2476"/>
      <c r="AC56" s="2476"/>
      <c r="AD56" s="2476"/>
      <c r="AE56" s="2476"/>
      <c r="AF56" s="2476"/>
      <c r="AG56" s="2476"/>
      <c r="AH56" s="2476"/>
      <c r="AI56" s="2476"/>
      <c r="AJ56" s="2476"/>
      <c r="AK56" s="2476"/>
      <c r="AL56" s="2476"/>
      <c r="AM56" s="2476"/>
      <c r="AN56" s="2476"/>
      <c r="AO56" s="2476"/>
      <c r="AP56" s="2476"/>
      <c r="AQ56" s="2476"/>
      <c r="AR56" s="11"/>
    </row>
    <row r="57" spans="1:44" ht="4.5" customHeight="1" x14ac:dyDescent="0.2">
      <c r="A57" s="8"/>
      <c r="B57" s="2269"/>
      <c r="C57" s="2269"/>
      <c r="D57" s="2269"/>
      <c r="E57" s="2269"/>
      <c r="F57" s="2269"/>
      <c r="G57" s="2269"/>
      <c r="H57" s="2269"/>
      <c r="I57" s="2269"/>
      <c r="J57" s="2269"/>
      <c r="K57" s="2269"/>
      <c r="L57" s="2269"/>
      <c r="M57" s="2269"/>
      <c r="N57" s="2269"/>
      <c r="O57" s="2269"/>
      <c r="P57" s="2269"/>
      <c r="Q57" s="2269"/>
      <c r="R57" s="2269"/>
      <c r="S57" s="2269"/>
      <c r="T57" s="2269"/>
      <c r="U57" s="2269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">
      <c r="A58" s="8"/>
      <c r="B58" s="1423" t="s">
        <v>377</v>
      </c>
      <c r="C58" s="1423"/>
      <c r="D58" s="1423"/>
      <c r="E58" s="1423"/>
      <c r="F58" s="1423"/>
      <c r="G58" s="1423"/>
      <c r="H58" s="1423"/>
      <c r="I58" s="1423"/>
      <c r="J58" s="1423"/>
      <c r="K58" s="1423"/>
      <c r="L58" s="1423"/>
      <c r="M58" s="1423"/>
      <c r="N58" s="1423"/>
      <c r="O58" s="1423"/>
      <c r="P58" s="1423"/>
      <c r="Q58" s="1423"/>
      <c r="R58" s="1423"/>
      <c r="S58" s="1423"/>
      <c r="T58" s="1423"/>
      <c r="U58" s="1423"/>
      <c r="V58" s="9"/>
      <c r="W58" s="10"/>
      <c r="X58" s="1123" t="s">
        <v>944</v>
      </c>
      <c r="Y58" s="1123"/>
      <c r="Z58" s="1123"/>
      <c r="AA58" s="1123"/>
      <c r="AB58" s="1123"/>
      <c r="AC58" s="1123"/>
      <c r="AD58" s="1123"/>
      <c r="AE58" s="1123"/>
      <c r="AF58" s="1123"/>
      <c r="AG58" s="1123"/>
      <c r="AH58" s="1215"/>
      <c r="AI58" s="2467" t="str">
        <f>I70</f>
        <v>OM-P075</v>
      </c>
      <c r="AJ58" s="2468"/>
      <c r="AK58" s="2468"/>
      <c r="AL58" s="2468"/>
      <c r="AM58" s="2468"/>
      <c r="AN58" s="2468"/>
      <c r="AO58" s="2468"/>
      <c r="AP58" s="2468"/>
      <c r="AQ58" s="2469"/>
      <c r="AR58" s="11"/>
    </row>
    <row r="59" spans="1:44" ht="4.5" customHeight="1" x14ac:dyDescent="0.2">
      <c r="A59" s="8"/>
      <c r="B59" s="1423"/>
      <c r="C59" s="1423"/>
      <c r="D59" s="1423"/>
      <c r="E59" s="1423"/>
      <c r="F59" s="1423"/>
      <c r="G59" s="1423"/>
      <c r="H59" s="1423"/>
      <c r="I59" s="1423"/>
      <c r="J59" s="1423"/>
      <c r="K59" s="1423"/>
      <c r="L59" s="1423"/>
      <c r="M59" s="1423"/>
      <c r="N59" s="1423"/>
      <c r="O59" s="1423"/>
      <c r="P59" s="1423"/>
      <c r="Q59" s="1423"/>
      <c r="R59" s="1423"/>
      <c r="S59" s="1423"/>
      <c r="T59" s="1423"/>
      <c r="U59" s="1423"/>
      <c r="V59" s="9"/>
      <c r="W59" s="10"/>
      <c r="X59" s="1123"/>
      <c r="Y59" s="1123"/>
      <c r="Z59" s="1123"/>
      <c r="AA59" s="1123"/>
      <c r="AB59" s="1123"/>
      <c r="AC59" s="1123"/>
      <c r="AD59" s="1123"/>
      <c r="AE59" s="1123"/>
      <c r="AF59" s="1123"/>
      <c r="AG59" s="1123"/>
      <c r="AH59" s="1215"/>
      <c r="AI59" s="2470"/>
      <c r="AJ59" s="2471"/>
      <c r="AK59" s="2471"/>
      <c r="AL59" s="2471"/>
      <c r="AM59" s="2471"/>
      <c r="AN59" s="2471"/>
      <c r="AO59" s="2471"/>
      <c r="AP59" s="2471"/>
      <c r="AQ59" s="2472"/>
      <c r="AR59" s="11"/>
    </row>
    <row r="60" spans="1:44" ht="4.5" customHeight="1" x14ac:dyDescent="0.2">
      <c r="A60" s="8"/>
      <c r="B60" s="1423" t="s">
        <v>550</v>
      </c>
      <c r="C60" s="1423"/>
      <c r="D60" s="1423"/>
      <c r="E60" s="1423"/>
      <c r="F60" s="1423"/>
      <c r="G60" s="1423"/>
      <c r="H60" s="1423"/>
      <c r="I60" s="1423"/>
      <c r="J60" s="1423"/>
      <c r="K60" s="1423"/>
      <c r="L60" s="1423"/>
      <c r="M60" s="1423"/>
      <c r="N60" s="1423"/>
      <c r="O60" s="1423"/>
      <c r="P60" s="1423"/>
      <c r="Q60" s="1423"/>
      <c r="R60" s="1423"/>
      <c r="S60" s="1423"/>
      <c r="T60" s="1423"/>
      <c r="U60" s="1423"/>
      <c r="V60" s="9"/>
      <c r="W60" s="10"/>
      <c r="X60" s="13"/>
      <c r="Y60" s="13"/>
      <c r="Z60" s="13"/>
      <c r="AA60" s="13"/>
      <c r="AB60" s="13"/>
      <c r="AC60" s="13"/>
      <c r="AD60" s="16"/>
      <c r="AE60" s="16"/>
      <c r="AF60" s="16"/>
      <c r="AG60" s="16"/>
      <c r="AH60" s="16"/>
      <c r="AI60" s="2473"/>
      <c r="AJ60" s="2474"/>
      <c r="AK60" s="2474"/>
      <c r="AL60" s="2474"/>
      <c r="AM60" s="2474"/>
      <c r="AN60" s="2474"/>
      <c r="AO60" s="2474"/>
      <c r="AP60" s="2474"/>
      <c r="AQ60" s="2475"/>
      <c r="AR60" s="11"/>
    </row>
    <row r="61" spans="1:44" ht="4.5" customHeight="1" x14ac:dyDescent="0.2">
      <c r="A61" s="8"/>
      <c r="B61" s="1423"/>
      <c r="C61" s="1423"/>
      <c r="D61" s="1423"/>
      <c r="E61" s="1423"/>
      <c r="F61" s="1423"/>
      <c r="G61" s="1423"/>
      <c r="H61" s="1423"/>
      <c r="I61" s="1423"/>
      <c r="J61" s="1423"/>
      <c r="K61" s="1423"/>
      <c r="L61" s="1423"/>
      <c r="M61" s="1423"/>
      <c r="N61" s="1423"/>
      <c r="O61" s="1423"/>
      <c r="P61" s="1423"/>
      <c r="Q61" s="1423"/>
      <c r="R61" s="1423"/>
      <c r="S61" s="1423"/>
      <c r="T61" s="1423"/>
      <c r="U61" s="1423"/>
      <c r="V61" s="9"/>
      <c r="W61" s="10"/>
      <c r="X61" s="1192" t="s">
        <v>2285</v>
      </c>
      <c r="Y61" s="1193"/>
      <c r="Z61" s="2458">
        <f>INDEX('LŠZ P'!A$2:AP$998,A48,14)</f>
        <v>44602</v>
      </c>
      <c r="AA61" s="2459"/>
      <c r="AB61" s="2459"/>
      <c r="AC61" s="2459"/>
      <c r="AD61" s="2460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1"/>
    </row>
    <row r="62" spans="1:44" ht="4.5" customHeight="1" x14ac:dyDescent="0.2">
      <c r="A62" s="10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3"/>
      <c r="T62" s="13"/>
      <c r="U62" s="13"/>
      <c r="V62" s="11"/>
      <c r="W62" s="10"/>
      <c r="X62" s="1192"/>
      <c r="Y62" s="1193"/>
      <c r="Z62" s="2461"/>
      <c r="AA62" s="2462"/>
      <c r="AB62" s="2462"/>
      <c r="AC62" s="2462"/>
      <c r="AD62" s="2463"/>
      <c r="AE62" s="13"/>
      <c r="AF62" s="13"/>
      <c r="AG62" s="13"/>
      <c r="AH62" s="2492">
        <f>INDEX('LŠZ P'!A$2:AP$998,A48,27)</f>
        <v>44602</v>
      </c>
      <c r="AI62" s="2493"/>
      <c r="AJ62" s="2493"/>
      <c r="AK62" s="2493"/>
      <c r="AL62" s="2493"/>
      <c r="AM62" s="2493"/>
      <c r="AN62" s="2493"/>
      <c r="AO62" s="2493"/>
      <c r="AP62" s="2493"/>
      <c r="AQ62" s="2494"/>
      <c r="AR62" s="11"/>
    </row>
    <row r="63" spans="1:44" ht="4.5" customHeight="1" x14ac:dyDescent="0.2">
      <c r="A63" s="10"/>
      <c r="B63" s="2510" t="s">
        <v>2286</v>
      </c>
      <c r="C63" s="2510"/>
      <c r="D63" s="2510"/>
      <c r="E63" s="2510"/>
      <c r="F63" s="1117" t="s">
        <v>2287</v>
      </c>
      <c r="G63" s="1118"/>
      <c r="H63" s="1118"/>
      <c r="I63" s="1118"/>
      <c r="J63" s="1118"/>
      <c r="K63" s="1118"/>
      <c r="L63" s="1118"/>
      <c r="M63" s="1118"/>
      <c r="N63" s="1118"/>
      <c r="O63" s="1118"/>
      <c r="P63" s="1118"/>
      <c r="Q63" s="1118"/>
      <c r="R63" s="1118"/>
      <c r="S63" s="1118"/>
      <c r="T63" s="1118"/>
      <c r="U63" s="1119"/>
      <c r="V63" s="11"/>
      <c r="W63" s="10"/>
      <c r="X63" s="1192"/>
      <c r="Y63" s="1193"/>
      <c r="Z63" s="2461"/>
      <c r="AA63" s="2462"/>
      <c r="AB63" s="2462"/>
      <c r="AC63" s="2462"/>
      <c r="AD63" s="2463"/>
      <c r="AE63" s="1078" t="s">
        <v>902</v>
      </c>
      <c r="AF63" s="1078"/>
      <c r="AG63" s="1078"/>
      <c r="AH63" s="2495"/>
      <c r="AI63" s="2496"/>
      <c r="AJ63" s="2496"/>
      <c r="AK63" s="2496"/>
      <c r="AL63" s="2496"/>
      <c r="AM63" s="2496"/>
      <c r="AN63" s="2496"/>
      <c r="AO63" s="2496"/>
      <c r="AP63" s="2496"/>
      <c r="AQ63" s="2497"/>
      <c r="AR63" s="11"/>
    </row>
    <row r="64" spans="1:44" ht="4.5" customHeight="1" x14ac:dyDescent="0.2">
      <c r="A64" s="10"/>
      <c r="B64" s="2510"/>
      <c r="C64" s="2510"/>
      <c r="D64" s="2510"/>
      <c r="E64" s="2510"/>
      <c r="F64" s="1120"/>
      <c r="G64" s="1121"/>
      <c r="H64" s="1121"/>
      <c r="I64" s="1121"/>
      <c r="J64" s="1121"/>
      <c r="K64" s="1121"/>
      <c r="L64" s="1121"/>
      <c r="M64" s="1121"/>
      <c r="N64" s="1121"/>
      <c r="O64" s="1121"/>
      <c r="P64" s="1121"/>
      <c r="Q64" s="1121"/>
      <c r="R64" s="1121"/>
      <c r="S64" s="1121"/>
      <c r="T64" s="1121"/>
      <c r="U64" s="1122"/>
      <c r="V64" s="11"/>
      <c r="W64" s="10"/>
      <c r="X64" s="1192"/>
      <c r="Y64" s="1193"/>
      <c r="Z64" s="2464"/>
      <c r="AA64" s="2465"/>
      <c r="AB64" s="2465"/>
      <c r="AC64" s="2465"/>
      <c r="AD64" s="2466"/>
      <c r="AE64" s="1078"/>
      <c r="AF64" s="1078"/>
      <c r="AG64" s="1078"/>
      <c r="AH64" s="2498"/>
      <c r="AI64" s="2499"/>
      <c r="AJ64" s="2499"/>
      <c r="AK64" s="2499"/>
      <c r="AL64" s="2499"/>
      <c r="AM64" s="2499"/>
      <c r="AN64" s="2499"/>
      <c r="AO64" s="2499"/>
      <c r="AP64" s="2499"/>
      <c r="AQ64" s="2500"/>
      <c r="AR64" s="11"/>
    </row>
    <row r="65" spans="1:44" ht="4.5" customHeight="1" x14ac:dyDescent="0.2">
      <c r="A65" s="10"/>
      <c r="B65" s="13"/>
      <c r="C65" s="13"/>
      <c r="D65" s="13"/>
      <c r="E65" s="13"/>
      <c r="F65" s="2546" t="str">
        <f>CONCATENATE(INDEX('LŠZ P'!A$2:AP$998,A48,3)," (",INDEX('LŠZ P'!A$2:AP$998,A48,9),")")</f>
        <v>PLUTO 2 M (AXIS PARAGL.)</v>
      </c>
      <c r="G65" s="2547"/>
      <c r="H65" s="2547"/>
      <c r="I65" s="2547"/>
      <c r="J65" s="2547"/>
      <c r="K65" s="2547"/>
      <c r="L65" s="2547"/>
      <c r="M65" s="2547"/>
      <c r="N65" s="2547"/>
      <c r="O65" s="2547"/>
      <c r="P65" s="2547"/>
      <c r="Q65" s="2547"/>
      <c r="R65" s="2547"/>
      <c r="S65" s="2547"/>
      <c r="T65" s="2547"/>
      <c r="U65" s="2548"/>
      <c r="V65" s="11"/>
      <c r="W65" s="10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1"/>
    </row>
    <row r="66" spans="1:44" ht="4.5" customHeight="1" x14ac:dyDescent="0.2">
      <c r="A66" s="10"/>
      <c r="B66" s="1123" t="s">
        <v>903</v>
      </c>
      <c r="C66" s="1123"/>
      <c r="D66" s="1123"/>
      <c r="E66" s="1123"/>
      <c r="F66" s="2549"/>
      <c r="G66" s="2547"/>
      <c r="H66" s="2547"/>
      <c r="I66" s="2547"/>
      <c r="J66" s="2547"/>
      <c r="K66" s="2547"/>
      <c r="L66" s="2547"/>
      <c r="M66" s="2547"/>
      <c r="N66" s="2547"/>
      <c r="O66" s="2547"/>
      <c r="P66" s="2547"/>
      <c r="Q66" s="2547"/>
      <c r="R66" s="2547"/>
      <c r="S66" s="2547"/>
      <c r="T66" s="2547"/>
      <c r="U66" s="2548"/>
      <c r="V66" s="11"/>
      <c r="W66" s="10"/>
      <c r="X66" s="1123" t="s">
        <v>131</v>
      </c>
      <c r="Y66" s="2477"/>
      <c r="Z66" s="2477"/>
      <c r="AA66" s="2477"/>
      <c r="AB66" s="2477"/>
      <c r="AC66" s="2477"/>
      <c r="AD66" s="2477"/>
      <c r="AE66" s="2477"/>
      <c r="AF66" s="2477"/>
      <c r="AG66" s="2477"/>
      <c r="AH66" s="2477"/>
      <c r="AI66" s="2477"/>
      <c r="AJ66" s="2477"/>
      <c r="AK66" s="2477"/>
      <c r="AM66" s="2066" t="str">
        <f>INDEX('LŠZ P'!A$2:AP$998,A48,28)</f>
        <v>EN-B</v>
      </c>
      <c r="AN66" s="2450"/>
      <c r="AO66" s="2450"/>
      <c r="AP66" s="2450"/>
      <c r="AQ66" s="2451"/>
      <c r="AR66" s="11"/>
    </row>
    <row r="67" spans="1:44" ht="4.5" customHeight="1" x14ac:dyDescent="0.2">
      <c r="A67" s="10"/>
      <c r="B67" s="1123"/>
      <c r="C67" s="1123"/>
      <c r="D67" s="1123"/>
      <c r="E67" s="1123"/>
      <c r="F67" s="2549"/>
      <c r="G67" s="2547"/>
      <c r="H67" s="2547"/>
      <c r="I67" s="2547"/>
      <c r="J67" s="2547"/>
      <c r="K67" s="2547"/>
      <c r="L67" s="2547"/>
      <c r="M67" s="2547"/>
      <c r="N67" s="2547"/>
      <c r="O67" s="2547"/>
      <c r="P67" s="2547"/>
      <c r="Q67" s="2547"/>
      <c r="R67" s="2547"/>
      <c r="S67" s="2547"/>
      <c r="T67" s="2547"/>
      <c r="U67" s="2548"/>
      <c r="V67" s="11"/>
      <c r="W67" s="10"/>
      <c r="X67" s="2477"/>
      <c r="Y67" s="2477"/>
      <c r="Z67" s="2477"/>
      <c r="AA67" s="2477"/>
      <c r="AB67" s="2477"/>
      <c r="AC67" s="2477"/>
      <c r="AD67" s="2477"/>
      <c r="AE67" s="2477"/>
      <c r="AF67" s="2477"/>
      <c r="AG67" s="2477"/>
      <c r="AH67" s="2477"/>
      <c r="AI67" s="2477"/>
      <c r="AJ67" s="2477"/>
      <c r="AK67" s="2477"/>
      <c r="AL67" s="20"/>
      <c r="AM67" s="2452"/>
      <c r="AN67" s="2453"/>
      <c r="AO67" s="2453"/>
      <c r="AP67" s="2453"/>
      <c r="AQ67" s="2454"/>
      <c r="AR67" s="11"/>
    </row>
    <row r="68" spans="1:44" ht="4.5" customHeight="1" x14ac:dyDescent="0.2">
      <c r="A68" s="10"/>
      <c r="B68" s="13"/>
      <c r="C68" s="13"/>
      <c r="D68" s="13"/>
      <c r="E68" s="13"/>
      <c r="F68" s="2550"/>
      <c r="G68" s="2551"/>
      <c r="H68" s="2551"/>
      <c r="I68" s="2551"/>
      <c r="J68" s="2551"/>
      <c r="K68" s="2551"/>
      <c r="L68" s="2551"/>
      <c r="M68" s="2551"/>
      <c r="N68" s="2551"/>
      <c r="O68" s="2551"/>
      <c r="P68" s="2551"/>
      <c r="Q68" s="2551"/>
      <c r="R68" s="2551"/>
      <c r="S68" s="2551"/>
      <c r="T68" s="2551"/>
      <c r="U68" s="2552"/>
      <c r="V68" s="11"/>
      <c r="W68" s="10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2452"/>
      <c r="AN68" s="2453"/>
      <c r="AO68" s="2453"/>
      <c r="AP68" s="2453"/>
      <c r="AQ68" s="2454"/>
      <c r="AR68" s="11"/>
    </row>
    <row r="69" spans="1:44" ht="4.5" customHeight="1" x14ac:dyDescent="0.2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123" t="s">
        <v>1078</v>
      </c>
      <c r="Y69" s="1123"/>
      <c r="Z69" s="1123"/>
      <c r="AA69" s="1123"/>
      <c r="AB69" s="1123"/>
      <c r="AC69" s="1123"/>
      <c r="AD69" s="1123"/>
      <c r="AE69" s="1123"/>
      <c r="AF69" s="2486" t="str">
        <f>CONCATENATE("O-PG / ",INDEX('LŠZ P'!A$2:AP1045,A48,38)," place")</f>
        <v>O-PG / 1 place</v>
      </c>
      <c r="AG69" s="2487"/>
      <c r="AH69" s="2487"/>
      <c r="AI69" s="2487"/>
      <c r="AJ69" s="2487"/>
      <c r="AK69" s="2488"/>
      <c r="AL69" s="21"/>
      <c r="AM69" s="2452"/>
      <c r="AN69" s="2453"/>
      <c r="AO69" s="2453"/>
      <c r="AP69" s="2453"/>
      <c r="AQ69" s="2454"/>
      <c r="AR69" s="11"/>
    </row>
    <row r="70" spans="1:44" ht="4.5" customHeight="1" x14ac:dyDescent="0.2">
      <c r="A70" s="10"/>
      <c r="B70" s="1123" t="s">
        <v>1981</v>
      </c>
      <c r="C70" s="1123"/>
      <c r="D70" s="1123"/>
      <c r="E70" s="1123"/>
      <c r="F70" s="1123"/>
      <c r="G70" s="1123"/>
      <c r="H70" s="1123"/>
      <c r="I70" s="2467" t="str">
        <f>INDEX('LŠZ P'!A$2:AP$998,A48,5)</f>
        <v>OM-P075</v>
      </c>
      <c r="J70" s="2533"/>
      <c r="K70" s="2533"/>
      <c r="L70" s="2533"/>
      <c r="M70" s="2533"/>
      <c r="N70" s="2533"/>
      <c r="O70" s="2533"/>
      <c r="P70" s="2533"/>
      <c r="Q70" s="2533"/>
      <c r="R70" s="2533"/>
      <c r="S70" s="2533"/>
      <c r="T70" s="2533"/>
      <c r="U70" s="2534"/>
      <c r="V70" s="11"/>
      <c r="W70" s="10"/>
      <c r="X70" s="1123"/>
      <c r="Y70" s="1123"/>
      <c r="Z70" s="1123"/>
      <c r="AA70" s="1123"/>
      <c r="AB70" s="1123"/>
      <c r="AC70" s="1123"/>
      <c r="AD70" s="1123"/>
      <c r="AE70" s="1123"/>
      <c r="AF70" s="2489"/>
      <c r="AG70" s="2490"/>
      <c r="AH70" s="2490"/>
      <c r="AI70" s="2490"/>
      <c r="AJ70" s="2490"/>
      <c r="AK70" s="2491"/>
      <c r="AL70" s="21"/>
      <c r="AM70" s="2455"/>
      <c r="AN70" s="2456"/>
      <c r="AO70" s="2456"/>
      <c r="AP70" s="2456"/>
      <c r="AQ70" s="2457"/>
      <c r="AR70" s="11"/>
    </row>
    <row r="71" spans="1:44" ht="4.5" customHeight="1" x14ac:dyDescent="0.2">
      <c r="A71" s="10"/>
      <c r="B71" s="1123"/>
      <c r="C71" s="1123"/>
      <c r="D71" s="1123"/>
      <c r="E71" s="1123"/>
      <c r="F71" s="1123"/>
      <c r="G71" s="1123"/>
      <c r="H71" s="1123"/>
      <c r="I71" s="2535"/>
      <c r="J71" s="2536"/>
      <c r="K71" s="2536"/>
      <c r="L71" s="2536"/>
      <c r="M71" s="2536"/>
      <c r="N71" s="2536"/>
      <c r="O71" s="2536"/>
      <c r="P71" s="2536"/>
      <c r="Q71" s="2536"/>
      <c r="R71" s="2536"/>
      <c r="S71" s="2536"/>
      <c r="T71" s="2536"/>
      <c r="U71" s="2537"/>
      <c r="V71" s="11"/>
      <c r="W71" s="10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1"/>
    </row>
    <row r="72" spans="1:44" ht="4.5" customHeight="1" x14ac:dyDescent="0.2">
      <c r="A72" s="10"/>
      <c r="B72" s="1123" t="s">
        <v>1982</v>
      </c>
      <c r="C72" s="1123"/>
      <c r="D72" s="1123"/>
      <c r="E72" s="1123"/>
      <c r="F72" s="1123"/>
      <c r="G72" s="1123"/>
      <c r="H72" s="1123"/>
      <c r="I72" s="2535"/>
      <c r="J72" s="2536"/>
      <c r="K72" s="2536"/>
      <c r="L72" s="2536"/>
      <c r="M72" s="2536"/>
      <c r="N72" s="2536"/>
      <c r="O72" s="2536"/>
      <c r="P72" s="2536"/>
      <c r="Q72" s="2536"/>
      <c r="R72" s="2536"/>
      <c r="S72" s="2536"/>
      <c r="T72" s="2536"/>
      <c r="U72" s="2537"/>
      <c r="V72" s="11"/>
      <c r="W72" s="10"/>
      <c r="X72" s="1495" t="s">
        <v>193</v>
      </c>
      <c r="Y72" s="2478"/>
      <c r="Z72" s="2478"/>
      <c r="AA72" s="2478"/>
      <c r="AB72" s="2478"/>
      <c r="AC72" s="2478"/>
      <c r="AD72" s="2478"/>
      <c r="AE72" s="2478"/>
      <c r="AF72" s="2478"/>
      <c r="AG72" s="2478"/>
      <c r="AH72" s="2478"/>
      <c r="AI72" s="2478"/>
      <c r="AJ72" s="2478"/>
      <c r="AK72" s="2478"/>
      <c r="AL72" s="2478"/>
      <c r="AM72" s="2478"/>
      <c r="AN72" s="2478"/>
      <c r="AO72" s="2478"/>
      <c r="AP72" s="2478"/>
      <c r="AQ72" s="2479"/>
      <c r="AR72" s="11"/>
    </row>
    <row r="73" spans="1:44" ht="4.5" customHeight="1" x14ac:dyDescent="0.2">
      <c r="A73" s="10"/>
      <c r="B73" s="1123"/>
      <c r="C73" s="1123"/>
      <c r="D73" s="1123"/>
      <c r="E73" s="1123"/>
      <c r="F73" s="1123"/>
      <c r="G73" s="1123"/>
      <c r="H73" s="1123"/>
      <c r="I73" s="2538"/>
      <c r="J73" s="2539"/>
      <c r="K73" s="2539"/>
      <c r="L73" s="2539"/>
      <c r="M73" s="2539"/>
      <c r="N73" s="2539"/>
      <c r="O73" s="2539"/>
      <c r="P73" s="2539"/>
      <c r="Q73" s="2539"/>
      <c r="R73" s="2539"/>
      <c r="S73" s="2539"/>
      <c r="T73" s="2539"/>
      <c r="U73" s="2540"/>
      <c r="V73" s="11"/>
      <c r="W73" s="10"/>
      <c r="X73" s="2480"/>
      <c r="Y73" s="2481"/>
      <c r="Z73" s="2481"/>
      <c r="AA73" s="2481"/>
      <c r="AB73" s="2481"/>
      <c r="AC73" s="2481"/>
      <c r="AD73" s="2481"/>
      <c r="AE73" s="2481"/>
      <c r="AF73" s="2481"/>
      <c r="AG73" s="2481"/>
      <c r="AH73" s="2481"/>
      <c r="AI73" s="2481"/>
      <c r="AJ73" s="2481"/>
      <c r="AK73" s="2481"/>
      <c r="AL73" s="2481"/>
      <c r="AM73" s="2481"/>
      <c r="AN73" s="2481"/>
      <c r="AO73" s="2481"/>
      <c r="AP73" s="2481"/>
      <c r="AQ73" s="2482"/>
      <c r="AR73" s="11"/>
    </row>
    <row r="74" spans="1:44" ht="4.5" customHeight="1" x14ac:dyDescent="0.2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480"/>
      <c r="Y74" s="2481"/>
      <c r="Z74" s="2481"/>
      <c r="AA74" s="2481"/>
      <c r="AB74" s="2481"/>
      <c r="AC74" s="2481"/>
      <c r="AD74" s="2481"/>
      <c r="AE74" s="2481"/>
      <c r="AF74" s="2481"/>
      <c r="AG74" s="2481"/>
      <c r="AH74" s="2481"/>
      <c r="AI74" s="2481"/>
      <c r="AJ74" s="2481"/>
      <c r="AK74" s="2481"/>
      <c r="AL74" s="2481"/>
      <c r="AM74" s="2481"/>
      <c r="AN74" s="2481"/>
      <c r="AO74" s="2481"/>
      <c r="AP74" s="2481"/>
      <c r="AQ74" s="2482"/>
      <c r="AR74" s="11"/>
    </row>
    <row r="75" spans="1:44" ht="4.5" customHeight="1" x14ac:dyDescent="0.2">
      <c r="A75" s="10"/>
      <c r="B75" s="1123" t="s">
        <v>2253</v>
      </c>
      <c r="C75" s="1123"/>
      <c r="D75" s="1123"/>
      <c r="E75" s="1123"/>
      <c r="F75" s="1123"/>
      <c r="G75" s="1123"/>
      <c r="H75" s="1123"/>
      <c r="I75" s="1214" t="str">
        <f>CONCATENATE(INDEX('LŠZ P'!A$2:AP$998,A48,11),"                         ",INDEX('LŠZ P'!A$2:AP$998,A48,24),", ",INDEX('LŠZ P'!A$2:AP$998,A48,25),"",INDEX('LŠZ P'!A$2:AP$998,A48,12))</f>
        <v>Radovan SÚČIK                         Marček 111, Dlhé Pole26.6.1984</v>
      </c>
      <c r="J75" s="1393"/>
      <c r="K75" s="1393"/>
      <c r="L75" s="1393"/>
      <c r="M75" s="1393"/>
      <c r="N75" s="1393"/>
      <c r="O75" s="1393"/>
      <c r="P75" s="1393"/>
      <c r="Q75" s="1393"/>
      <c r="R75" s="1393"/>
      <c r="S75" s="1393"/>
      <c r="T75" s="1393"/>
      <c r="U75" s="1394"/>
      <c r="V75" s="11"/>
      <c r="W75" s="10"/>
      <c r="X75" s="2480"/>
      <c r="Y75" s="2481"/>
      <c r="Z75" s="2481"/>
      <c r="AA75" s="2481"/>
      <c r="AB75" s="2481"/>
      <c r="AC75" s="2481"/>
      <c r="AD75" s="2481"/>
      <c r="AE75" s="2481"/>
      <c r="AF75" s="2481"/>
      <c r="AG75" s="2481"/>
      <c r="AH75" s="2481"/>
      <c r="AI75" s="2481"/>
      <c r="AJ75" s="2481"/>
      <c r="AK75" s="2481"/>
      <c r="AL75" s="2481"/>
      <c r="AM75" s="2481"/>
      <c r="AN75" s="2481"/>
      <c r="AO75" s="2481"/>
      <c r="AP75" s="2481"/>
      <c r="AQ75" s="2482"/>
      <c r="AR75" s="11"/>
    </row>
    <row r="76" spans="1:44" ht="4.5" customHeight="1" x14ac:dyDescent="0.2">
      <c r="A76" s="10"/>
      <c r="B76" s="1123"/>
      <c r="C76" s="1123"/>
      <c r="D76" s="1123"/>
      <c r="E76" s="1123"/>
      <c r="F76" s="1123"/>
      <c r="G76" s="1123"/>
      <c r="H76" s="1123"/>
      <c r="I76" s="1395"/>
      <c r="J76" s="1078"/>
      <c r="K76" s="1078"/>
      <c r="L76" s="1078"/>
      <c r="M76" s="1078"/>
      <c r="N76" s="1078"/>
      <c r="O76" s="1078"/>
      <c r="P76" s="1078"/>
      <c r="Q76" s="1078"/>
      <c r="R76" s="1078"/>
      <c r="S76" s="1078"/>
      <c r="T76" s="1078"/>
      <c r="U76" s="1396"/>
      <c r="V76" s="11"/>
      <c r="W76" s="10"/>
      <c r="X76" s="2480"/>
      <c r="Y76" s="2481"/>
      <c r="Z76" s="2481"/>
      <c r="AA76" s="2481"/>
      <c r="AB76" s="2481"/>
      <c r="AC76" s="2481"/>
      <c r="AD76" s="2481"/>
      <c r="AE76" s="2481"/>
      <c r="AF76" s="2481"/>
      <c r="AG76" s="2481"/>
      <c r="AH76" s="2481"/>
      <c r="AI76" s="2481"/>
      <c r="AJ76" s="2481"/>
      <c r="AK76" s="2481"/>
      <c r="AL76" s="2481"/>
      <c r="AM76" s="2481"/>
      <c r="AN76" s="2481"/>
      <c r="AO76" s="2481"/>
      <c r="AP76" s="2481"/>
      <c r="AQ76" s="2482"/>
      <c r="AR76" s="11"/>
    </row>
    <row r="77" spans="1:44" ht="4.5" customHeight="1" x14ac:dyDescent="0.2">
      <c r="A77" s="10"/>
      <c r="B77" s="1123" t="s">
        <v>2254</v>
      </c>
      <c r="C77" s="1123"/>
      <c r="D77" s="1123"/>
      <c r="E77" s="1123"/>
      <c r="F77" s="1123"/>
      <c r="G77" s="1123"/>
      <c r="H77" s="1123"/>
      <c r="I77" s="1395"/>
      <c r="J77" s="1078"/>
      <c r="K77" s="1078"/>
      <c r="L77" s="1078"/>
      <c r="M77" s="1078"/>
      <c r="N77" s="1078"/>
      <c r="O77" s="1078"/>
      <c r="P77" s="1078"/>
      <c r="Q77" s="1078"/>
      <c r="R77" s="1078"/>
      <c r="S77" s="1078"/>
      <c r="T77" s="1078"/>
      <c r="U77" s="1396"/>
      <c r="V77" s="11"/>
      <c r="W77" s="10"/>
      <c r="X77" s="2483"/>
      <c r="Y77" s="2484"/>
      <c r="Z77" s="2484"/>
      <c r="AA77" s="2484"/>
      <c r="AB77" s="2484"/>
      <c r="AC77" s="2484"/>
      <c r="AD77" s="2484"/>
      <c r="AE77" s="2484"/>
      <c r="AF77" s="2484"/>
      <c r="AG77" s="2484"/>
      <c r="AH77" s="2484"/>
      <c r="AI77" s="2484"/>
      <c r="AJ77" s="2484"/>
      <c r="AK77" s="2484"/>
      <c r="AL77" s="2484"/>
      <c r="AM77" s="2484"/>
      <c r="AN77" s="2484"/>
      <c r="AO77" s="2484"/>
      <c r="AP77" s="2484"/>
      <c r="AQ77" s="2485"/>
      <c r="AR77" s="11"/>
    </row>
    <row r="78" spans="1:44" ht="4.5" customHeight="1" x14ac:dyDescent="0.2">
      <c r="A78" s="10"/>
      <c r="B78" s="1123"/>
      <c r="C78" s="1123"/>
      <c r="D78" s="1123"/>
      <c r="E78" s="1123"/>
      <c r="F78" s="1123"/>
      <c r="G78" s="1123"/>
      <c r="H78" s="1123"/>
      <c r="I78" s="1395"/>
      <c r="J78" s="1078"/>
      <c r="K78" s="1078"/>
      <c r="L78" s="1078"/>
      <c r="M78" s="1078"/>
      <c r="N78" s="1078"/>
      <c r="O78" s="1078"/>
      <c r="P78" s="1078"/>
      <c r="Q78" s="1078"/>
      <c r="R78" s="1078"/>
      <c r="S78" s="1078"/>
      <c r="T78" s="1078"/>
      <c r="U78" s="1396"/>
      <c r="V78" s="11"/>
      <c r="W78" s="10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1"/>
    </row>
    <row r="79" spans="1:44" ht="4.5" customHeight="1" x14ac:dyDescent="0.2">
      <c r="A79" s="10"/>
      <c r="B79" s="13"/>
      <c r="C79" s="13"/>
      <c r="D79" s="13"/>
      <c r="E79" s="13"/>
      <c r="F79" s="13"/>
      <c r="G79" s="13"/>
      <c r="H79" s="13"/>
      <c r="I79" s="1395"/>
      <c r="J79" s="1078"/>
      <c r="K79" s="1078"/>
      <c r="L79" s="1078"/>
      <c r="M79" s="1078"/>
      <c r="N79" s="1078"/>
      <c r="O79" s="1078"/>
      <c r="P79" s="1078"/>
      <c r="Q79" s="1078"/>
      <c r="R79" s="1078"/>
      <c r="S79" s="1078"/>
      <c r="T79" s="1078"/>
      <c r="U79" s="1396"/>
      <c r="V79" s="11"/>
      <c r="W79" s="10"/>
      <c r="X79" s="1143" t="s">
        <v>2255</v>
      </c>
      <c r="Y79" s="1144"/>
      <c r="Z79" s="1144"/>
      <c r="AA79" s="1144"/>
      <c r="AB79" s="1144"/>
      <c r="AC79" s="1144"/>
      <c r="AD79" s="1145"/>
      <c r="AE79" s="1143" t="s">
        <v>2273</v>
      </c>
      <c r="AF79" s="1144"/>
      <c r="AG79" s="1144"/>
      <c r="AH79" s="1145"/>
      <c r="AI79" s="1152" t="s">
        <v>2274</v>
      </c>
      <c r="AJ79" s="1532"/>
      <c r="AK79" s="1532"/>
      <c r="AL79" s="1532"/>
      <c r="AM79" s="1533"/>
      <c r="AN79" s="1152" t="s">
        <v>2275</v>
      </c>
      <c r="AO79" s="1532"/>
      <c r="AP79" s="1532"/>
      <c r="AQ79" s="1533"/>
      <c r="AR79" s="11"/>
    </row>
    <row r="80" spans="1:44" ht="4.5" customHeight="1" x14ac:dyDescent="0.2">
      <c r="A80" s="10"/>
      <c r="B80" s="1123" t="s">
        <v>2256</v>
      </c>
      <c r="C80" s="1123"/>
      <c r="D80" s="1123"/>
      <c r="E80" s="1123"/>
      <c r="F80" s="1123"/>
      <c r="G80" s="1123"/>
      <c r="H80" s="1123"/>
      <c r="I80" s="1395"/>
      <c r="J80" s="1078"/>
      <c r="K80" s="1078"/>
      <c r="L80" s="1078"/>
      <c r="M80" s="1078"/>
      <c r="N80" s="1078"/>
      <c r="O80" s="1078"/>
      <c r="P80" s="1078"/>
      <c r="Q80" s="1078"/>
      <c r="R80" s="1078"/>
      <c r="S80" s="1078"/>
      <c r="T80" s="1078"/>
      <c r="U80" s="1396"/>
      <c r="V80" s="11"/>
      <c r="W80" s="10"/>
      <c r="X80" s="1146"/>
      <c r="Y80" s="1147"/>
      <c r="Z80" s="1147"/>
      <c r="AA80" s="1147"/>
      <c r="AB80" s="1147"/>
      <c r="AC80" s="1147"/>
      <c r="AD80" s="1148"/>
      <c r="AE80" s="1146"/>
      <c r="AF80" s="1147"/>
      <c r="AG80" s="1147"/>
      <c r="AH80" s="1148"/>
      <c r="AI80" s="1534"/>
      <c r="AJ80" s="1535"/>
      <c r="AK80" s="1535"/>
      <c r="AL80" s="1535"/>
      <c r="AM80" s="1536"/>
      <c r="AN80" s="1534"/>
      <c r="AO80" s="1535"/>
      <c r="AP80" s="1535"/>
      <c r="AQ80" s="1536"/>
      <c r="AR80" s="11"/>
    </row>
    <row r="81" spans="1:44" ht="4.5" customHeight="1" x14ac:dyDescent="0.2">
      <c r="A81" s="10"/>
      <c r="B81" s="1123"/>
      <c r="C81" s="1123"/>
      <c r="D81" s="1123"/>
      <c r="E81" s="1123"/>
      <c r="F81" s="1123"/>
      <c r="G81" s="1123"/>
      <c r="H81" s="1123"/>
      <c r="I81" s="1395"/>
      <c r="J81" s="1078"/>
      <c r="K81" s="1078"/>
      <c r="L81" s="1078"/>
      <c r="M81" s="1078"/>
      <c r="N81" s="1078"/>
      <c r="O81" s="1078"/>
      <c r="P81" s="1078"/>
      <c r="Q81" s="1078"/>
      <c r="R81" s="1078"/>
      <c r="S81" s="1078"/>
      <c r="T81" s="1078"/>
      <c r="U81" s="1396"/>
      <c r="V81" s="11"/>
      <c r="W81" s="10"/>
      <c r="X81" s="1149"/>
      <c r="Y81" s="1150"/>
      <c r="Z81" s="1150"/>
      <c r="AA81" s="1150"/>
      <c r="AB81" s="1150"/>
      <c r="AC81" s="1150"/>
      <c r="AD81" s="1151"/>
      <c r="AE81" s="1149"/>
      <c r="AF81" s="1150"/>
      <c r="AG81" s="1150"/>
      <c r="AH81" s="1151"/>
      <c r="AI81" s="1537"/>
      <c r="AJ81" s="1538"/>
      <c r="AK81" s="1538"/>
      <c r="AL81" s="1538"/>
      <c r="AM81" s="1539"/>
      <c r="AN81" s="1537"/>
      <c r="AO81" s="1538"/>
      <c r="AP81" s="1538"/>
      <c r="AQ81" s="1539"/>
      <c r="AR81" s="11"/>
    </row>
    <row r="82" spans="1:44" ht="4.5" customHeight="1" x14ac:dyDescent="0.2">
      <c r="A82" s="10"/>
      <c r="B82" s="1123" t="s">
        <v>2257</v>
      </c>
      <c r="C82" s="1123"/>
      <c r="D82" s="1123"/>
      <c r="E82" s="1123"/>
      <c r="F82" s="1123"/>
      <c r="G82" s="1123"/>
      <c r="H82" s="1123"/>
      <c r="I82" s="1395"/>
      <c r="J82" s="1078"/>
      <c r="K82" s="1078"/>
      <c r="L82" s="1078"/>
      <c r="M82" s="1078"/>
      <c r="N82" s="1078"/>
      <c r="O82" s="1078"/>
      <c r="P82" s="1078"/>
      <c r="Q82" s="1078"/>
      <c r="R82" s="1078"/>
      <c r="S82" s="1078"/>
      <c r="T82" s="1078"/>
      <c r="U82" s="1396"/>
      <c r="V82" s="11"/>
      <c r="W82" s="10"/>
      <c r="X82" s="1604" t="s">
        <v>626</v>
      </c>
      <c r="Y82" s="1605"/>
      <c r="Z82" s="1605"/>
      <c r="AA82" s="1605"/>
      <c r="AB82" s="1605"/>
      <c r="AC82" s="1605"/>
      <c r="AD82" s="1606"/>
      <c r="AE82" s="2248">
        <f>INDEX('LŠZ P'!A$2:AP$998,A48,29)</f>
        <v>4.5</v>
      </c>
      <c r="AF82" s="2249"/>
      <c r="AG82" s="2249"/>
      <c r="AH82" s="2250"/>
      <c r="AI82" s="2257">
        <f>INDEX('LŠZ P'!A$2:AP$998,A48,31)</f>
        <v>80</v>
      </c>
      <c r="AJ82" s="2258"/>
      <c r="AK82" s="2258"/>
      <c r="AL82" s="2258"/>
      <c r="AM82" s="2259"/>
      <c r="AN82" s="2257">
        <f>INDEX('LŠZ P'!A$2:AP$998,A48,33)</f>
        <v>105</v>
      </c>
      <c r="AO82" s="2258"/>
      <c r="AP82" s="2258"/>
      <c r="AQ82" s="2259"/>
      <c r="AR82" s="11"/>
    </row>
    <row r="83" spans="1:44" ht="4.5" customHeight="1" x14ac:dyDescent="0.2">
      <c r="A83" s="10"/>
      <c r="B83" s="1123"/>
      <c r="C83" s="1123"/>
      <c r="D83" s="1123"/>
      <c r="E83" s="1123"/>
      <c r="F83" s="1123"/>
      <c r="G83" s="1123"/>
      <c r="H83" s="1123"/>
      <c r="I83" s="1395"/>
      <c r="J83" s="1078"/>
      <c r="K83" s="1078"/>
      <c r="L83" s="1078"/>
      <c r="M83" s="1078"/>
      <c r="N83" s="1078"/>
      <c r="O83" s="1078"/>
      <c r="P83" s="1078"/>
      <c r="Q83" s="1078"/>
      <c r="R83" s="1078"/>
      <c r="S83" s="1078"/>
      <c r="T83" s="1078"/>
      <c r="U83" s="1396"/>
      <c r="V83" s="11"/>
      <c r="W83" s="10"/>
      <c r="X83" s="1607"/>
      <c r="Y83" s="1608"/>
      <c r="Z83" s="1608"/>
      <c r="AA83" s="1608"/>
      <c r="AB83" s="1608"/>
      <c r="AC83" s="1608"/>
      <c r="AD83" s="1609"/>
      <c r="AE83" s="2251"/>
      <c r="AF83" s="2252"/>
      <c r="AG83" s="2252"/>
      <c r="AH83" s="2253"/>
      <c r="AI83" s="2260"/>
      <c r="AJ83" s="2261"/>
      <c r="AK83" s="2261"/>
      <c r="AL83" s="2261"/>
      <c r="AM83" s="2262"/>
      <c r="AN83" s="2260"/>
      <c r="AO83" s="2261"/>
      <c r="AP83" s="2261"/>
      <c r="AQ83" s="2262"/>
      <c r="AR83" s="11"/>
    </row>
    <row r="84" spans="1:44" ht="4.5" customHeight="1" x14ac:dyDescent="0.2">
      <c r="A84" s="10"/>
      <c r="B84" s="24"/>
      <c r="C84" s="13"/>
      <c r="D84" s="13"/>
      <c r="E84" s="13"/>
      <c r="F84" s="13"/>
      <c r="G84" s="13"/>
      <c r="H84" s="13"/>
      <c r="I84" s="1397"/>
      <c r="J84" s="1398"/>
      <c r="K84" s="1398"/>
      <c r="L84" s="1398"/>
      <c r="M84" s="1398"/>
      <c r="N84" s="1398"/>
      <c r="O84" s="1398"/>
      <c r="P84" s="1398"/>
      <c r="Q84" s="1398"/>
      <c r="R84" s="1398"/>
      <c r="S84" s="1398"/>
      <c r="T84" s="1398"/>
      <c r="U84" s="1399"/>
      <c r="V84" s="11"/>
      <c r="W84" s="10"/>
      <c r="X84" s="1610"/>
      <c r="Y84" s="1611"/>
      <c r="Z84" s="1611"/>
      <c r="AA84" s="1611"/>
      <c r="AB84" s="1611"/>
      <c r="AC84" s="1611"/>
      <c r="AD84" s="1612"/>
      <c r="AE84" s="2254"/>
      <c r="AF84" s="2255"/>
      <c r="AG84" s="2255"/>
      <c r="AH84" s="2256"/>
      <c r="AI84" s="2263"/>
      <c r="AJ84" s="2264"/>
      <c r="AK84" s="2264"/>
      <c r="AL84" s="2264"/>
      <c r="AM84" s="2265"/>
      <c r="AN84" s="2263"/>
      <c r="AO84" s="2264"/>
      <c r="AP84" s="2264"/>
      <c r="AQ84" s="2265"/>
      <c r="AR84" s="11"/>
    </row>
    <row r="85" spans="1:44" ht="4.5" customHeight="1" x14ac:dyDescent="0.2">
      <c r="A85" s="10"/>
      <c r="B85" s="1123" t="s">
        <v>627</v>
      </c>
      <c r="C85" s="1123"/>
      <c r="D85" s="1123"/>
      <c r="E85" s="1123"/>
      <c r="F85" s="1123"/>
      <c r="G85" s="1123"/>
      <c r="H85" s="1215"/>
      <c r="I85" s="2501">
        <f>INDEX('LŠZ P'!A$2:AP$998,A48,13)</f>
        <v>41593</v>
      </c>
      <c r="J85" s="2502"/>
      <c r="K85" s="2502"/>
      <c r="L85" s="2502"/>
      <c r="M85" s="2502"/>
      <c r="N85" s="2502"/>
      <c r="O85" s="2502"/>
      <c r="P85" s="2502"/>
      <c r="Q85" s="2502"/>
      <c r="R85" s="2502"/>
      <c r="S85" s="2502"/>
      <c r="T85" s="2502"/>
      <c r="U85" s="2503"/>
      <c r="V85" s="11"/>
      <c r="W85" s="10"/>
      <c r="X85" s="1094" t="s">
        <v>2126</v>
      </c>
      <c r="Y85" s="1095"/>
      <c r="Z85" s="1095"/>
      <c r="AA85" s="1095"/>
      <c r="AB85" s="1095"/>
      <c r="AC85" s="1095"/>
      <c r="AD85" s="1096"/>
      <c r="AE85" s="1214" t="s">
        <v>1445</v>
      </c>
      <c r="AF85" s="1095"/>
      <c r="AG85" s="1095"/>
      <c r="AH85" s="1096"/>
      <c r="AI85" s="1214" t="s">
        <v>1443</v>
      </c>
      <c r="AJ85" s="1095"/>
      <c r="AK85" s="1095"/>
      <c r="AL85" s="1095"/>
      <c r="AM85" s="1096"/>
      <c r="AN85" s="1214" t="s">
        <v>100</v>
      </c>
      <c r="AO85" s="1095"/>
      <c r="AP85" s="1095"/>
      <c r="AQ85" s="1096"/>
      <c r="AR85" s="11"/>
    </row>
    <row r="86" spans="1:44" ht="4.5" customHeight="1" x14ac:dyDescent="0.2">
      <c r="A86" s="10"/>
      <c r="B86" s="1123"/>
      <c r="C86" s="1123"/>
      <c r="D86" s="1123"/>
      <c r="E86" s="1123"/>
      <c r="F86" s="1123"/>
      <c r="G86" s="1123"/>
      <c r="H86" s="1215"/>
      <c r="I86" s="2504"/>
      <c r="J86" s="2505"/>
      <c r="K86" s="2505"/>
      <c r="L86" s="2505"/>
      <c r="M86" s="2505"/>
      <c r="N86" s="2505"/>
      <c r="O86" s="2505"/>
      <c r="P86" s="2505"/>
      <c r="Q86" s="2505"/>
      <c r="R86" s="2505"/>
      <c r="S86" s="2505"/>
      <c r="T86" s="2505"/>
      <c r="U86" s="2506"/>
      <c r="V86" s="11"/>
      <c r="W86" s="10"/>
      <c r="X86" s="1097"/>
      <c r="Y86" s="1098"/>
      <c r="Z86" s="1098"/>
      <c r="AA86" s="1098"/>
      <c r="AB86" s="1098"/>
      <c r="AC86" s="1098"/>
      <c r="AD86" s="1099"/>
      <c r="AE86" s="1097"/>
      <c r="AF86" s="1098"/>
      <c r="AG86" s="1098"/>
      <c r="AH86" s="1099"/>
      <c r="AI86" s="1097"/>
      <c r="AJ86" s="1098"/>
      <c r="AK86" s="1098"/>
      <c r="AL86" s="1098"/>
      <c r="AM86" s="1099"/>
      <c r="AN86" s="1097"/>
      <c r="AO86" s="1098"/>
      <c r="AP86" s="1098"/>
      <c r="AQ86" s="1099"/>
      <c r="AR86" s="11"/>
    </row>
    <row r="87" spans="1:44" ht="4.5" customHeight="1" x14ac:dyDescent="0.2">
      <c r="A87" s="10"/>
      <c r="B87" s="1123" t="s">
        <v>628</v>
      </c>
      <c r="C87" s="1123"/>
      <c r="D87" s="1123"/>
      <c r="E87" s="1123"/>
      <c r="F87" s="1123"/>
      <c r="G87" s="1123"/>
      <c r="H87" s="1123"/>
      <c r="I87" s="2504"/>
      <c r="J87" s="2505"/>
      <c r="K87" s="2505"/>
      <c r="L87" s="2505"/>
      <c r="M87" s="2505"/>
      <c r="N87" s="2505"/>
      <c r="O87" s="2505"/>
      <c r="P87" s="2505"/>
      <c r="Q87" s="2505"/>
      <c r="R87" s="2505"/>
      <c r="S87" s="2505"/>
      <c r="T87" s="2505"/>
      <c r="U87" s="2506"/>
      <c r="V87" s="11"/>
      <c r="W87" s="10"/>
      <c r="X87" s="1100"/>
      <c r="Y87" s="1101"/>
      <c r="Z87" s="1101"/>
      <c r="AA87" s="1101"/>
      <c r="AB87" s="1101"/>
      <c r="AC87" s="1101"/>
      <c r="AD87" s="1102"/>
      <c r="AE87" s="1100"/>
      <c r="AF87" s="1101"/>
      <c r="AG87" s="1101"/>
      <c r="AH87" s="1102"/>
      <c r="AI87" s="1100"/>
      <c r="AJ87" s="1101"/>
      <c r="AK87" s="1101"/>
      <c r="AL87" s="1101"/>
      <c r="AM87" s="1102"/>
      <c r="AN87" s="1100"/>
      <c r="AO87" s="1101"/>
      <c r="AP87" s="1101"/>
      <c r="AQ87" s="1102"/>
      <c r="AR87" s="11"/>
    </row>
    <row r="88" spans="1:44" ht="4.5" customHeight="1" x14ac:dyDescent="0.2">
      <c r="A88" s="10"/>
      <c r="B88" s="1123"/>
      <c r="C88" s="1123"/>
      <c r="D88" s="1123"/>
      <c r="E88" s="1123"/>
      <c r="F88" s="1123"/>
      <c r="G88" s="1123"/>
      <c r="H88" s="1123"/>
      <c r="I88" s="2507"/>
      <c r="J88" s="2508"/>
      <c r="K88" s="2508"/>
      <c r="L88" s="2508"/>
      <c r="M88" s="2508"/>
      <c r="N88" s="2508"/>
      <c r="O88" s="2508"/>
      <c r="P88" s="2508"/>
      <c r="Q88" s="2508"/>
      <c r="R88" s="2508"/>
      <c r="S88" s="2508"/>
      <c r="T88" s="2508"/>
      <c r="U88" s="2509"/>
      <c r="V88" s="11"/>
      <c r="W88" s="10"/>
      <c r="X88" s="1514" t="s">
        <v>1273</v>
      </c>
      <c r="Y88" s="1515"/>
      <c r="Z88" s="1515"/>
      <c r="AA88" s="1515"/>
      <c r="AB88" s="1515"/>
      <c r="AC88" s="1515"/>
      <c r="AD88" s="1516"/>
      <c r="AE88" s="2518">
        <f>INDEX('LŠZ P'!A$2:AP$998,A48,35)</f>
        <v>22</v>
      </c>
      <c r="AF88" s="2519"/>
      <c r="AG88" s="2519"/>
      <c r="AH88" s="2520"/>
      <c r="AI88" s="2222">
        <f>INDEX('LŠZ P'!A$2:AP$998,A48,36)</f>
        <v>38</v>
      </c>
      <c r="AJ88" s="2223"/>
      <c r="AK88" s="2223"/>
      <c r="AL88" s="2223"/>
      <c r="AM88" s="2224"/>
      <c r="AN88" s="2222">
        <f>INDEX('LŠZ P'!A$2:AP$998,A48,37)</f>
        <v>52</v>
      </c>
      <c r="AO88" s="2223"/>
      <c r="AP88" s="2223"/>
      <c r="AQ88" s="2224"/>
      <c r="AR88" s="11"/>
    </row>
    <row r="89" spans="1:44" ht="4.5" customHeight="1" x14ac:dyDescent="0.2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517"/>
      <c r="Y89" s="1518"/>
      <c r="Z89" s="1518"/>
      <c r="AA89" s="1518"/>
      <c r="AB89" s="1518"/>
      <c r="AC89" s="1518"/>
      <c r="AD89" s="1519"/>
      <c r="AE89" s="2521"/>
      <c r="AF89" s="2522"/>
      <c r="AG89" s="2522"/>
      <c r="AH89" s="2523"/>
      <c r="AI89" s="2225"/>
      <c r="AJ89" s="2226"/>
      <c r="AK89" s="2226"/>
      <c r="AL89" s="2226"/>
      <c r="AM89" s="2227"/>
      <c r="AN89" s="2225"/>
      <c r="AO89" s="2226"/>
      <c r="AP89" s="2226"/>
      <c r="AQ89" s="2227"/>
      <c r="AR89" s="11"/>
    </row>
    <row r="90" spans="1:44" ht="4.5" customHeight="1" x14ac:dyDescent="0.2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501">
        <f ca="1">IF(DAYS360(I138,NOW())&gt;60,NOW(),I138)</f>
        <v>44448.472476736111</v>
      </c>
      <c r="M90" s="2527"/>
      <c r="N90" s="2527"/>
      <c r="O90" s="2527"/>
      <c r="P90" s="2527"/>
      <c r="Q90" s="2527"/>
      <c r="R90" s="2527"/>
      <c r="S90" s="2527"/>
      <c r="T90" s="2527"/>
      <c r="U90" s="2528"/>
      <c r="V90" s="11"/>
      <c r="W90" s="10"/>
      <c r="X90" s="1520"/>
      <c r="Y90" s="1521"/>
      <c r="Z90" s="1521"/>
      <c r="AA90" s="1521"/>
      <c r="AB90" s="1521"/>
      <c r="AC90" s="1521"/>
      <c r="AD90" s="1522"/>
      <c r="AE90" s="2524"/>
      <c r="AF90" s="2525"/>
      <c r="AG90" s="2525"/>
      <c r="AH90" s="2526"/>
      <c r="AI90" s="2228"/>
      <c r="AJ90" s="2229"/>
      <c r="AK90" s="2229"/>
      <c r="AL90" s="2229"/>
      <c r="AM90" s="2230"/>
      <c r="AN90" s="2228"/>
      <c r="AO90" s="2229"/>
      <c r="AP90" s="2229"/>
      <c r="AQ90" s="2230"/>
      <c r="AR90" s="11"/>
    </row>
    <row r="91" spans="1:44" ht="4.5" customHeight="1" x14ac:dyDescent="0.2">
      <c r="A91" s="10"/>
      <c r="B91" s="1123" t="s">
        <v>629</v>
      </c>
      <c r="C91" s="1123"/>
      <c r="D91" s="1123"/>
      <c r="E91" s="1123"/>
      <c r="F91" s="1123"/>
      <c r="G91" s="1123"/>
      <c r="H91" s="1123"/>
      <c r="I91" s="1123"/>
      <c r="J91" s="1123"/>
      <c r="K91" s="1123"/>
      <c r="L91" s="2529"/>
      <c r="M91" s="1123"/>
      <c r="N91" s="1123"/>
      <c r="O91" s="1123"/>
      <c r="P91" s="1123"/>
      <c r="Q91" s="1123"/>
      <c r="R91" s="1123"/>
      <c r="S91" s="1123"/>
      <c r="T91" s="1123"/>
      <c r="U91" s="1215"/>
      <c r="V91" s="11"/>
      <c r="W91" s="10"/>
      <c r="X91" s="1495" t="s">
        <v>630</v>
      </c>
      <c r="Y91" s="1496"/>
      <c r="Z91" s="1496"/>
      <c r="AA91" s="1497"/>
      <c r="AB91" s="1214">
        <f>INDEX('LŠZ P'!A$2:AP$998,A48,18)</f>
        <v>2012</v>
      </c>
      <c r="AC91" s="1190"/>
      <c r="AD91" s="1214" t="s">
        <v>631</v>
      </c>
      <c r="AE91" s="1190"/>
      <c r="AF91" s="2231" t="str">
        <f>INDEX('LŠZ P'!A$2:AP$998,A48,7)</f>
        <v>132 532 07 M</v>
      </c>
      <c r="AG91" s="2232"/>
      <c r="AH91" s="2232"/>
      <c r="AI91" s="2232"/>
      <c r="AJ91" s="2232"/>
      <c r="AK91" s="2232"/>
      <c r="AL91" s="2232"/>
      <c r="AM91" s="2233"/>
      <c r="AN91" s="1188" t="str">
        <f>INDEX('LŠZ P'!A$2:AP$998,A48,15)</f>
        <v>P</v>
      </c>
      <c r="AO91" s="1189"/>
      <c r="AP91" s="1189"/>
      <c r="AQ91" s="1190"/>
      <c r="AR91" s="11"/>
    </row>
    <row r="92" spans="1:44" ht="4.5" customHeight="1" x14ac:dyDescent="0.2">
      <c r="A92" s="10"/>
      <c r="B92" s="1123"/>
      <c r="C92" s="1123"/>
      <c r="D92" s="1123"/>
      <c r="E92" s="1123"/>
      <c r="F92" s="1123"/>
      <c r="G92" s="1123"/>
      <c r="H92" s="1123"/>
      <c r="I92" s="1123"/>
      <c r="J92" s="1123"/>
      <c r="K92" s="1123"/>
      <c r="L92" s="2529"/>
      <c r="M92" s="1123"/>
      <c r="N92" s="1123"/>
      <c r="O92" s="1123"/>
      <c r="P92" s="1123"/>
      <c r="Q92" s="1123"/>
      <c r="R92" s="1123"/>
      <c r="S92" s="1123"/>
      <c r="T92" s="1123"/>
      <c r="U92" s="1215"/>
      <c r="V92" s="11"/>
      <c r="W92" s="10"/>
      <c r="X92" s="1498"/>
      <c r="Y92" s="1499"/>
      <c r="Z92" s="1499"/>
      <c r="AA92" s="1500"/>
      <c r="AB92" s="1191"/>
      <c r="AC92" s="1193"/>
      <c r="AD92" s="1191"/>
      <c r="AE92" s="1193"/>
      <c r="AF92" s="2234"/>
      <c r="AG92" s="2235"/>
      <c r="AH92" s="2235"/>
      <c r="AI92" s="2235"/>
      <c r="AJ92" s="2235"/>
      <c r="AK92" s="2235"/>
      <c r="AL92" s="2235"/>
      <c r="AM92" s="2236"/>
      <c r="AN92" s="1191"/>
      <c r="AO92" s="1192"/>
      <c r="AP92" s="1192"/>
      <c r="AQ92" s="1193"/>
      <c r="AR92" s="11"/>
    </row>
    <row r="93" spans="1:44" ht="4.5" customHeight="1" x14ac:dyDescent="0.2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530"/>
      <c r="M93" s="2531"/>
      <c r="N93" s="2531"/>
      <c r="O93" s="2531"/>
      <c r="P93" s="2531"/>
      <c r="Q93" s="2531"/>
      <c r="R93" s="2531"/>
      <c r="S93" s="2531"/>
      <c r="T93" s="2531"/>
      <c r="U93" s="2532"/>
      <c r="V93" s="11"/>
      <c r="W93" s="10"/>
      <c r="X93" s="1501"/>
      <c r="Y93" s="1502"/>
      <c r="Z93" s="1502"/>
      <c r="AA93" s="1503"/>
      <c r="AB93" s="1194"/>
      <c r="AC93" s="1196"/>
      <c r="AD93" s="1194"/>
      <c r="AE93" s="1196"/>
      <c r="AF93" s="2237"/>
      <c r="AG93" s="2238"/>
      <c r="AH93" s="2238"/>
      <c r="AI93" s="2238"/>
      <c r="AJ93" s="2238"/>
      <c r="AK93" s="2238"/>
      <c r="AL93" s="2238"/>
      <c r="AM93" s="2239"/>
      <c r="AN93" s="1194"/>
      <c r="AO93" s="1195"/>
      <c r="AP93" s="1195"/>
      <c r="AQ93" s="1196"/>
      <c r="AR93" s="11"/>
    </row>
    <row r="94" spans="1:44" ht="4.5" customHeight="1" x14ac:dyDescent="0.2">
      <c r="A94" s="25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7"/>
      <c r="W94" s="25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7"/>
    </row>
    <row r="95" spans="1:44" ht="4.5" customHeight="1" x14ac:dyDescent="0.2">
      <c r="A95" s="95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542" t="str">
        <f>CONCATENATE("*",INDEX('LŠZ P'!A$2:AP$998,A95,17))</f>
        <v>*18158</v>
      </c>
      <c r="U95" s="2542"/>
      <c r="V95" s="2543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">
      <c r="A96" s="8"/>
      <c r="T96" s="2544"/>
      <c r="U96" s="2544"/>
      <c r="V96" s="2545"/>
      <c r="W96" s="10"/>
      <c r="X96" s="2476" t="s">
        <v>779</v>
      </c>
      <c r="Y96" s="2476"/>
      <c r="Z96" s="2476"/>
      <c r="AA96" s="2476"/>
      <c r="AB96" s="2476"/>
      <c r="AC96" s="2476"/>
      <c r="AD96" s="2476"/>
      <c r="AE96" s="2476"/>
      <c r="AF96" s="2476"/>
      <c r="AG96" s="2476"/>
      <c r="AH96" s="2476"/>
      <c r="AI96" s="2476"/>
      <c r="AJ96" s="2476"/>
      <c r="AK96" s="2476"/>
      <c r="AL96" s="2476"/>
      <c r="AM96" s="2476"/>
      <c r="AN96" s="2476"/>
      <c r="AO96" s="2476"/>
      <c r="AP96" s="2476"/>
      <c r="AQ96" s="2476"/>
      <c r="AR96" s="11"/>
    </row>
    <row r="97" spans="1:44" ht="4.5" customHeight="1" x14ac:dyDescent="0.2">
      <c r="A97" s="8"/>
      <c r="T97" s="2544"/>
      <c r="U97" s="2544"/>
      <c r="V97" s="2545"/>
      <c r="W97" s="10"/>
      <c r="X97" s="2476"/>
      <c r="Y97" s="2476"/>
      <c r="Z97" s="2476"/>
      <c r="AA97" s="2476"/>
      <c r="AB97" s="2476"/>
      <c r="AC97" s="2476"/>
      <c r="AD97" s="2476"/>
      <c r="AE97" s="2476"/>
      <c r="AF97" s="2476"/>
      <c r="AG97" s="2476"/>
      <c r="AH97" s="2476"/>
      <c r="AI97" s="2476"/>
      <c r="AJ97" s="2476"/>
      <c r="AK97" s="2476"/>
      <c r="AL97" s="2476"/>
      <c r="AM97" s="2476"/>
      <c r="AN97" s="2476"/>
      <c r="AO97" s="2476"/>
      <c r="AP97" s="2476"/>
      <c r="AQ97" s="2476"/>
      <c r="AR97" s="11"/>
    </row>
    <row r="98" spans="1:44" ht="4.5" customHeight="1" x14ac:dyDescent="0.2">
      <c r="A98" s="8"/>
      <c r="R98" s="12"/>
      <c r="S98" s="12"/>
      <c r="T98" s="12"/>
      <c r="U98" s="12"/>
      <c r="V98" s="9"/>
      <c r="W98" s="10"/>
      <c r="X98" s="2476"/>
      <c r="Y98" s="2476"/>
      <c r="Z98" s="2476"/>
      <c r="AA98" s="2476"/>
      <c r="AB98" s="2476"/>
      <c r="AC98" s="2476"/>
      <c r="AD98" s="2476"/>
      <c r="AE98" s="2476"/>
      <c r="AF98" s="2476"/>
      <c r="AG98" s="2476"/>
      <c r="AH98" s="2476"/>
      <c r="AI98" s="2476"/>
      <c r="AJ98" s="2476"/>
      <c r="AK98" s="2476"/>
      <c r="AL98" s="2476"/>
      <c r="AM98" s="2476"/>
      <c r="AN98" s="2476"/>
      <c r="AO98" s="2476"/>
      <c r="AP98" s="2476"/>
      <c r="AQ98" s="2476"/>
      <c r="AR98" s="11"/>
    </row>
    <row r="99" spans="1:44" ht="4.5" customHeight="1" x14ac:dyDescent="0.2">
      <c r="A99" s="8"/>
      <c r="R99" s="12"/>
      <c r="S99" s="12"/>
      <c r="T99" s="12"/>
      <c r="U99" s="12"/>
      <c r="V99" s="9"/>
      <c r="W99" s="10"/>
      <c r="X99" s="2476"/>
      <c r="Y99" s="2476"/>
      <c r="Z99" s="2476"/>
      <c r="AA99" s="2476"/>
      <c r="AB99" s="2476"/>
      <c r="AC99" s="2476"/>
      <c r="AD99" s="2476"/>
      <c r="AE99" s="2476"/>
      <c r="AF99" s="2476"/>
      <c r="AG99" s="2476"/>
      <c r="AH99" s="2476"/>
      <c r="AI99" s="2476"/>
      <c r="AJ99" s="2476"/>
      <c r="AK99" s="2476"/>
      <c r="AL99" s="2476"/>
      <c r="AM99" s="2476"/>
      <c r="AN99" s="2476"/>
      <c r="AO99" s="2476"/>
      <c r="AP99" s="2476"/>
      <c r="AQ99" s="2476"/>
      <c r="AR99" s="11"/>
    </row>
    <row r="100" spans="1:44" ht="4.5" customHeight="1" x14ac:dyDescent="0.2">
      <c r="A100" s="8"/>
      <c r="R100" s="12"/>
      <c r="S100" s="12"/>
      <c r="T100" s="12"/>
      <c r="U100" s="12"/>
      <c r="V100" s="9"/>
      <c r="W100" s="10"/>
      <c r="X100" s="2476"/>
      <c r="Y100" s="2476"/>
      <c r="Z100" s="2476"/>
      <c r="AA100" s="2476"/>
      <c r="AB100" s="2476"/>
      <c r="AC100" s="2476"/>
      <c r="AD100" s="2476"/>
      <c r="AE100" s="2476"/>
      <c r="AF100" s="2476"/>
      <c r="AG100" s="2476"/>
      <c r="AH100" s="2476"/>
      <c r="AI100" s="2476"/>
      <c r="AJ100" s="2476"/>
      <c r="AK100" s="2476"/>
      <c r="AL100" s="2476"/>
      <c r="AM100" s="2476"/>
      <c r="AN100" s="2476"/>
      <c r="AO100" s="2476"/>
      <c r="AP100" s="2476"/>
      <c r="AQ100" s="2476"/>
      <c r="AR100" s="11"/>
    </row>
    <row r="101" spans="1:44" ht="4.5" customHeight="1" x14ac:dyDescent="0.2">
      <c r="A101" s="8"/>
      <c r="B101" s="2269" t="s">
        <v>1939</v>
      </c>
      <c r="C101" s="2541"/>
      <c r="D101" s="2541"/>
      <c r="E101" s="2541"/>
      <c r="F101" s="2541"/>
      <c r="G101" s="2541"/>
      <c r="H101" s="2541"/>
      <c r="I101" s="2541"/>
      <c r="J101" s="2541"/>
      <c r="K101" s="2541"/>
      <c r="L101" s="2541"/>
      <c r="M101" s="2541"/>
      <c r="N101" s="2541"/>
      <c r="O101" s="2541"/>
      <c r="P101" s="2541"/>
      <c r="Q101" s="2541"/>
      <c r="R101" s="2541"/>
      <c r="S101" s="2541"/>
      <c r="T101" s="2541"/>
      <c r="U101" s="2541"/>
      <c r="V101" s="9"/>
      <c r="W101" s="10"/>
      <c r="X101" s="2476"/>
      <c r="Y101" s="2476"/>
      <c r="Z101" s="2476"/>
      <c r="AA101" s="2476"/>
      <c r="AB101" s="2476"/>
      <c r="AC101" s="2476"/>
      <c r="AD101" s="2476"/>
      <c r="AE101" s="2476"/>
      <c r="AF101" s="2476"/>
      <c r="AG101" s="2476"/>
      <c r="AH101" s="2476"/>
      <c r="AI101" s="2476"/>
      <c r="AJ101" s="2476"/>
      <c r="AK101" s="2476"/>
      <c r="AL101" s="2476"/>
      <c r="AM101" s="2476"/>
      <c r="AN101" s="2476"/>
      <c r="AO101" s="2476"/>
      <c r="AP101" s="2476"/>
      <c r="AQ101" s="2476"/>
      <c r="AR101" s="11"/>
    </row>
    <row r="102" spans="1:44" ht="4.5" customHeight="1" x14ac:dyDescent="0.2">
      <c r="A102" s="8"/>
      <c r="B102" s="2541"/>
      <c r="C102" s="2541"/>
      <c r="D102" s="2541"/>
      <c r="E102" s="2541"/>
      <c r="F102" s="2541"/>
      <c r="G102" s="2541"/>
      <c r="H102" s="2541"/>
      <c r="I102" s="2541"/>
      <c r="J102" s="2541"/>
      <c r="K102" s="2541"/>
      <c r="L102" s="2541"/>
      <c r="M102" s="2541"/>
      <c r="N102" s="2541"/>
      <c r="O102" s="2541"/>
      <c r="P102" s="2541"/>
      <c r="Q102" s="2541"/>
      <c r="R102" s="2541"/>
      <c r="S102" s="2541"/>
      <c r="T102" s="2541"/>
      <c r="U102" s="2541"/>
      <c r="V102" s="9"/>
      <c r="W102" s="10"/>
      <c r="X102" s="2476"/>
      <c r="Y102" s="2476"/>
      <c r="Z102" s="2476"/>
      <c r="AA102" s="2476"/>
      <c r="AB102" s="2476"/>
      <c r="AC102" s="2476"/>
      <c r="AD102" s="2476"/>
      <c r="AE102" s="2476"/>
      <c r="AF102" s="2476"/>
      <c r="AG102" s="2476"/>
      <c r="AH102" s="2476"/>
      <c r="AI102" s="2476"/>
      <c r="AJ102" s="2476"/>
      <c r="AK102" s="2476"/>
      <c r="AL102" s="2476"/>
      <c r="AM102" s="2476"/>
      <c r="AN102" s="2476"/>
      <c r="AO102" s="2476"/>
      <c r="AP102" s="2476"/>
      <c r="AQ102" s="2476"/>
      <c r="AR102" s="11"/>
    </row>
    <row r="103" spans="1:44" ht="4.5" customHeight="1" x14ac:dyDescent="0.2">
      <c r="A103" s="8"/>
      <c r="B103" s="2269" t="s">
        <v>1640</v>
      </c>
      <c r="C103" s="2269"/>
      <c r="D103" s="2269"/>
      <c r="E103" s="2269"/>
      <c r="F103" s="2269"/>
      <c r="G103" s="2269"/>
      <c r="H103" s="2269"/>
      <c r="I103" s="2269"/>
      <c r="J103" s="2269"/>
      <c r="K103" s="2269"/>
      <c r="L103" s="2269"/>
      <c r="M103" s="2269"/>
      <c r="N103" s="2269"/>
      <c r="O103" s="2269"/>
      <c r="P103" s="2269"/>
      <c r="Q103" s="2269"/>
      <c r="R103" s="2269"/>
      <c r="S103" s="2269"/>
      <c r="T103" s="2269"/>
      <c r="U103" s="2269"/>
      <c r="V103" s="9"/>
      <c r="W103" s="10"/>
      <c r="X103" s="2476"/>
      <c r="Y103" s="2476"/>
      <c r="Z103" s="2476"/>
      <c r="AA103" s="2476"/>
      <c r="AB103" s="2476"/>
      <c r="AC103" s="2476"/>
      <c r="AD103" s="2476"/>
      <c r="AE103" s="2476"/>
      <c r="AF103" s="2476"/>
      <c r="AG103" s="2476"/>
      <c r="AH103" s="2476"/>
      <c r="AI103" s="2476"/>
      <c r="AJ103" s="2476"/>
      <c r="AK103" s="2476"/>
      <c r="AL103" s="2476"/>
      <c r="AM103" s="2476"/>
      <c r="AN103" s="2476"/>
      <c r="AO103" s="2476"/>
      <c r="AP103" s="2476"/>
      <c r="AQ103" s="2476"/>
      <c r="AR103" s="11"/>
    </row>
    <row r="104" spans="1:44" ht="4.5" customHeight="1" x14ac:dyDescent="0.2">
      <c r="A104" s="8"/>
      <c r="B104" s="2269"/>
      <c r="C104" s="2269"/>
      <c r="D104" s="2269"/>
      <c r="E104" s="2269"/>
      <c r="F104" s="2269"/>
      <c r="G104" s="2269"/>
      <c r="H104" s="2269"/>
      <c r="I104" s="2269"/>
      <c r="J104" s="2269"/>
      <c r="K104" s="2269"/>
      <c r="L104" s="2269"/>
      <c r="M104" s="2269"/>
      <c r="N104" s="2269"/>
      <c r="O104" s="2269"/>
      <c r="P104" s="2269"/>
      <c r="Q104" s="2269"/>
      <c r="R104" s="2269"/>
      <c r="S104" s="2269"/>
      <c r="T104" s="2269"/>
      <c r="U104" s="2269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">
      <c r="A105" s="8"/>
      <c r="B105" s="1423" t="s">
        <v>377</v>
      </c>
      <c r="C105" s="1423"/>
      <c r="D105" s="1423"/>
      <c r="E105" s="1423"/>
      <c r="F105" s="1423"/>
      <c r="G105" s="1423"/>
      <c r="H105" s="1423"/>
      <c r="I105" s="1423"/>
      <c r="J105" s="1423"/>
      <c r="K105" s="1423"/>
      <c r="L105" s="1423"/>
      <c r="M105" s="1423"/>
      <c r="N105" s="1423"/>
      <c r="O105" s="1423"/>
      <c r="P105" s="1423"/>
      <c r="Q105" s="1423"/>
      <c r="R105" s="1423"/>
      <c r="S105" s="1423"/>
      <c r="T105" s="1423"/>
      <c r="U105" s="1423"/>
      <c r="V105" s="9"/>
      <c r="W105" s="10"/>
      <c r="X105" s="1123" t="s">
        <v>944</v>
      </c>
      <c r="Y105" s="1123"/>
      <c r="Z105" s="1123"/>
      <c r="AA105" s="1123"/>
      <c r="AB105" s="1123"/>
      <c r="AC105" s="1123"/>
      <c r="AD105" s="1123"/>
      <c r="AE105" s="1123"/>
      <c r="AF105" s="1123"/>
      <c r="AG105" s="1123"/>
      <c r="AH105" s="1215"/>
      <c r="AI105" s="2467" t="str">
        <f>I117</f>
        <v>OM-P208</v>
      </c>
      <c r="AJ105" s="2468"/>
      <c r="AK105" s="2468"/>
      <c r="AL105" s="2468"/>
      <c r="AM105" s="2468"/>
      <c r="AN105" s="2468"/>
      <c r="AO105" s="2468"/>
      <c r="AP105" s="2468"/>
      <c r="AQ105" s="2469"/>
      <c r="AR105" s="11"/>
    </row>
    <row r="106" spans="1:44" ht="4.5" customHeight="1" x14ac:dyDescent="0.2">
      <c r="A106" s="8"/>
      <c r="B106" s="1423"/>
      <c r="C106" s="1423"/>
      <c r="D106" s="1423"/>
      <c r="E106" s="1423"/>
      <c r="F106" s="1423"/>
      <c r="G106" s="1423"/>
      <c r="H106" s="1423"/>
      <c r="I106" s="1423"/>
      <c r="J106" s="1423"/>
      <c r="K106" s="1423"/>
      <c r="L106" s="1423"/>
      <c r="M106" s="1423"/>
      <c r="N106" s="1423"/>
      <c r="O106" s="1423"/>
      <c r="P106" s="1423"/>
      <c r="Q106" s="1423"/>
      <c r="R106" s="1423"/>
      <c r="S106" s="1423"/>
      <c r="T106" s="1423"/>
      <c r="U106" s="1423"/>
      <c r="V106" s="9"/>
      <c r="W106" s="10"/>
      <c r="X106" s="1123"/>
      <c r="Y106" s="1123"/>
      <c r="Z106" s="1123"/>
      <c r="AA106" s="1123"/>
      <c r="AB106" s="1123"/>
      <c r="AC106" s="1123"/>
      <c r="AD106" s="1123"/>
      <c r="AE106" s="1123"/>
      <c r="AF106" s="1123"/>
      <c r="AG106" s="1123"/>
      <c r="AH106" s="1215"/>
      <c r="AI106" s="2470"/>
      <c r="AJ106" s="2471"/>
      <c r="AK106" s="2471"/>
      <c r="AL106" s="2471"/>
      <c r="AM106" s="2471"/>
      <c r="AN106" s="2471"/>
      <c r="AO106" s="2471"/>
      <c r="AP106" s="2471"/>
      <c r="AQ106" s="2472"/>
      <c r="AR106" s="11"/>
    </row>
    <row r="107" spans="1:44" ht="4.5" customHeight="1" x14ac:dyDescent="0.2">
      <c r="A107" s="8"/>
      <c r="B107" s="1423" t="s">
        <v>550</v>
      </c>
      <c r="C107" s="1423"/>
      <c r="D107" s="1423"/>
      <c r="E107" s="1423"/>
      <c r="F107" s="1423"/>
      <c r="G107" s="1423"/>
      <c r="H107" s="1423"/>
      <c r="I107" s="1423"/>
      <c r="J107" s="1423"/>
      <c r="K107" s="1423"/>
      <c r="L107" s="1423"/>
      <c r="M107" s="1423"/>
      <c r="N107" s="1423"/>
      <c r="O107" s="1423"/>
      <c r="P107" s="1423"/>
      <c r="Q107" s="1423"/>
      <c r="R107" s="1423"/>
      <c r="S107" s="1423"/>
      <c r="T107" s="1423"/>
      <c r="U107" s="1423"/>
      <c r="V107" s="9"/>
      <c r="W107" s="10"/>
      <c r="X107" s="13"/>
      <c r="Y107" s="13"/>
      <c r="Z107" s="13"/>
      <c r="AA107" s="13"/>
      <c r="AB107" s="13"/>
      <c r="AC107" s="13"/>
      <c r="AD107" s="16"/>
      <c r="AE107" s="16"/>
      <c r="AF107" s="16"/>
      <c r="AG107" s="16"/>
      <c r="AH107" s="16"/>
      <c r="AI107" s="2473"/>
      <c r="AJ107" s="2474"/>
      <c r="AK107" s="2474"/>
      <c r="AL107" s="2474"/>
      <c r="AM107" s="2474"/>
      <c r="AN107" s="2474"/>
      <c r="AO107" s="2474"/>
      <c r="AP107" s="2474"/>
      <c r="AQ107" s="2475"/>
      <c r="AR107" s="11"/>
    </row>
    <row r="108" spans="1:44" ht="4.5" customHeight="1" x14ac:dyDescent="0.2">
      <c r="A108" s="8"/>
      <c r="B108" s="1423"/>
      <c r="C108" s="1423"/>
      <c r="D108" s="1423"/>
      <c r="E108" s="1423"/>
      <c r="F108" s="1423"/>
      <c r="G108" s="1423"/>
      <c r="H108" s="1423"/>
      <c r="I108" s="1423"/>
      <c r="J108" s="1423"/>
      <c r="K108" s="1423"/>
      <c r="L108" s="1423"/>
      <c r="M108" s="1423"/>
      <c r="N108" s="1423"/>
      <c r="O108" s="1423"/>
      <c r="P108" s="1423"/>
      <c r="Q108" s="1423"/>
      <c r="R108" s="1423"/>
      <c r="S108" s="1423"/>
      <c r="T108" s="1423"/>
      <c r="U108" s="1423"/>
      <c r="V108" s="9"/>
      <c r="W108" s="10"/>
      <c r="X108" s="1192" t="s">
        <v>2285</v>
      </c>
      <c r="Y108" s="1193"/>
      <c r="Z108" s="2458">
        <f>INDEX('LŠZ P'!A$2:AP$998,A95,14)</f>
        <v>44585</v>
      </c>
      <c r="AA108" s="2459"/>
      <c r="AB108" s="2459"/>
      <c r="AC108" s="2459"/>
      <c r="AD108" s="2460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1"/>
    </row>
    <row r="109" spans="1:44" ht="4.5" customHeight="1" x14ac:dyDescent="0.2">
      <c r="A109" s="10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3"/>
      <c r="T109" s="13"/>
      <c r="U109" s="13"/>
      <c r="V109" s="11"/>
      <c r="W109" s="10"/>
      <c r="X109" s="1192"/>
      <c r="Y109" s="1193"/>
      <c r="Z109" s="2461"/>
      <c r="AA109" s="2462"/>
      <c r="AB109" s="2462"/>
      <c r="AC109" s="2462"/>
      <c r="AD109" s="2463"/>
      <c r="AE109" s="13"/>
      <c r="AF109" s="13"/>
      <c r="AG109" s="13"/>
      <c r="AH109" s="2492">
        <f>INDEX('LŠZ P'!A$2:AP$998,A95,27)</f>
        <v>44585</v>
      </c>
      <c r="AI109" s="2493"/>
      <c r="AJ109" s="2493"/>
      <c r="AK109" s="2493"/>
      <c r="AL109" s="2493"/>
      <c r="AM109" s="2493"/>
      <c r="AN109" s="2493"/>
      <c r="AO109" s="2493"/>
      <c r="AP109" s="2493"/>
      <c r="AQ109" s="2494"/>
      <c r="AR109" s="11"/>
    </row>
    <row r="110" spans="1:44" ht="4.5" customHeight="1" x14ac:dyDescent="0.2">
      <c r="A110" s="10"/>
      <c r="B110" s="2510" t="s">
        <v>2286</v>
      </c>
      <c r="C110" s="2510"/>
      <c r="D110" s="2510"/>
      <c r="E110" s="2510"/>
      <c r="F110" s="1117" t="s">
        <v>2287</v>
      </c>
      <c r="G110" s="1118"/>
      <c r="H110" s="1118"/>
      <c r="I110" s="1118"/>
      <c r="J110" s="1118"/>
      <c r="K110" s="1118"/>
      <c r="L110" s="1118"/>
      <c r="M110" s="1118"/>
      <c r="N110" s="1118"/>
      <c r="O110" s="1118"/>
      <c r="P110" s="1118"/>
      <c r="Q110" s="1118"/>
      <c r="R110" s="1118"/>
      <c r="S110" s="1118"/>
      <c r="T110" s="1118"/>
      <c r="U110" s="1119"/>
      <c r="V110" s="11"/>
      <c r="W110" s="10"/>
      <c r="X110" s="1192"/>
      <c r="Y110" s="1193"/>
      <c r="Z110" s="2461"/>
      <c r="AA110" s="2462"/>
      <c r="AB110" s="2462"/>
      <c r="AC110" s="2462"/>
      <c r="AD110" s="2463"/>
      <c r="AE110" s="1078" t="s">
        <v>902</v>
      </c>
      <c r="AF110" s="1078"/>
      <c r="AG110" s="1078"/>
      <c r="AH110" s="2495"/>
      <c r="AI110" s="2496"/>
      <c r="AJ110" s="2496"/>
      <c r="AK110" s="2496"/>
      <c r="AL110" s="2496"/>
      <c r="AM110" s="2496"/>
      <c r="AN110" s="2496"/>
      <c r="AO110" s="2496"/>
      <c r="AP110" s="2496"/>
      <c r="AQ110" s="2497"/>
      <c r="AR110" s="11"/>
    </row>
    <row r="111" spans="1:44" ht="4.5" customHeight="1" x14ac:dyDescent="0.2">
      <c r="A111" s="10"/>
      <c r="B111" s="2510"/>
      <c r="C111" s="2510"/>
      <c r="D111" s="2510"/>
      <c r="E111" s="2510"/>
      <c r="F111" s="1120"/>
      <c r="G111" s="1121"/>
      <c r="H111" s="1121"/>
      <c r="I111" s="1121"/>
      <c r="J111" s="1121"/>
      <c r="K111" s="1121"/>
      <c r="L111" s="1121"/>
      <c r="M111" s="1121"/>
      <c r="N111" s="1121"/>
      <c r="O111" s="1121"/>
      <c r="P111" s="1121"/>
      <c r="Q111" s="1121"/>
      <c r="R111" s="1121"/>
      <c r="S111" s="1121"/>
      <c r="T111" s="1121"/>
      <c r="U111" s="1122"/>
      <c r="V111" s="11"/>
      <c r="W111" s="10"/>
      <c r="X111" s="1192"/>
      <c r="Y111" s="1193"/>
      <c r="Z111" s="2464"/>
      <c r="AA111" s="2465"/>
      <c r="AB111" s="2465"/>
      <c r="AC111" s="2465"/>
      <c r="AD111" s="2466"/>
      <c r="AE111" s="1078"/>
      <c r="AF111" s="1078"/>
      <c r="AG111" s="1078"/>
      <c r="AH111" s="2498"/>
      <c r="AI111" s="2499"/>
      <c r="AJ111" s="2499"/>
      <c r="AK111" s="2499"/>
      <c r="AL111" s="2499"/>
      <c r="AM111" s="2499"/>
      <c r="AN111" s="2499"/>
      <c r="AO111" s="2499"/>
      <c r="AP111" s="2499"/>
      <c r="AQ111" s="2500"/>
      <c r="AR111" s="11"/>
    </row>
    <row r="112" spans="1:44" ht="4.5" customHeight="1" x14ac:dyDescent="0.2">
      <c r="A112" s="10"/>
      <c r="B112" s="13"/>
      <c r="C112" s="13"/>
      <c r="D112" s="13"/>
      <c r="E112" s="13"/>
      <c r="F112" s="2511" t="str">
        <f>CONCATENATE(INDEX('LŠZ P'!A$2:AP$998,A95,3)," (",INDEX('LŠZ P'!A$2:AP$998,A95,9),")")</f>
        <v>TRANGO X-RACE M (UP)</v>
      </c>
      <c r="G112" s="2512"/>
      <c r="H112" s="2512"/>
      <c r="I112" s="2512"/>
      <c r="J112" s="2512"/>
      <c r="K112" s="2512"/>
      <c r="L112" s="2512"/>
      <c r="M112" s="2512"/>
      <c r="N112" s="2512"/>
      <c r="O112" s="2512"/>
      <c r="P112" s="2512"/>
      <c r="Q112" s="2512"/>
      <c r="R112" s="2512"/>
      <c r="S112" s="2512"/>
      <c r="T112" s="2512"/>
      <c r="U112" s="2513"/>
      <c r="V112" s="11"/>
      <c r="W112" s="10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1"/>
    </row>
    <row r="113" spans="1:44" ht="4.5" customHeight="1" x14ac:dyDescent="0.2">
      <c r="A113" s="10"/>
      <c r="B113" s="1123" t="s">
        <v>903</v>
      </c>
      <c r="C113" s="1123"/>
      <c r="D113" s="1123"/>
      <c r="E113" s="1123"/>
      <c r="F113" s="2514"/>
      <c r="G113" s="2512"/>
      <c r="H113" s="2512"/>
      <c r="I113" s="2512"/>
      <c r="J113" s="2512"/>
      <c r="K113" s="2512"/>
      <c r="L113" s="2512"/>
      <c r="M113" s="2512"/>
      <c r="N113" s="2512"/>
      <c r="O113" s="2512"/>
      <c r="P113" s="2512"/>
      <c r="Q113" s="2512"/>
      <c r="R113" s="2512"/>
      <c r="S113" s="2512"/>
      <c r="T113" s="2512"/>
      <c r="U113" s="2513"/>
      <c r="V113" s="11"/>
      <c r="W113" s="10"/>
      <c r="X113" s="1123" t="s">
        <v>131</v>
      </c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M113" s="2066" t="str">
        <f>INDEX('LŠZ P'!A$2:AP$998,A95,28)</f>
        <v>EN-C</v>
      </c>
      <c r="AN113" s="2450"/>
      <c r="AO113" s="2450"/>
      <c r="AP113" s="2450"/>
      <c r="AQ113" s="2451"/>
      <c r="AR113" s="11"/>
    </row>
    <row r="114" spans="1:44" ht="4.5" customHeight="1" x14ac:dyDescent="0.2">
      <c r="A114" s="10"/>
      <c r="B114" s="1123"/>
      <c r="C114" s="1123"/>
      <c r="D114" s="1123"/>
      <c r="E114" s="1123"/>
      <c r="F114" s="2514"/>
      <c r="G114" s="2512"/>
      <c r="H114" s="2512"/>
      <c r="I114" s="2512"/>
      <c r="J114" s="2512"/>
      <c r="K114" s="2512"/>
      <c r="L114" s="2512"/>
      <c r="M114" s="2512"/>
      <c r="N114" s="2512"/>
      <c r="O114" s="2512"/>
      <c r="P114" s="2512"/>
      <c r="Q114" s="2512"/>
      <c r="R114" s="2512"/>
      <c r="S114" s="2512"/>
      <c r="T114" s="2512"/>
      <c r="U114" s="2513"/>
      <c r="V114" s="11"/>
      <c r="W114" s="10"/>
      <c r="X114" s="2477"/>
      <c r="Y114" s="2477"/>
      <c r="Z114" s="2477"/>
      <c r="AA114" s="2477"/>
      <c r="AB114" s="2477"/>
      <c r="AC114" s="2477"/>
      <c r="AD114" s="2477"/>
      <c r="AE114" s="2477"/>
      <c r="AF114" s="2477"/>
      <c r="AG114" s="2477"/>
      <c r="AH114" s="2477"/>
      <c r="AI114" s="2477"/>
      <c r="AJ114" s="2477"/>
      <c r="AK114" s="2477"/>
      <c r="AL114" s="20"/>
      <c r="AM114" s="2452"/>
      <c r="AN114" s="2453"/>
      <c r="AO114" s="2453"/>
      <c r="AP114" s="2453"/>
      <c r="AQ114" s="2454"/>
      <c r="AR114" s="11"/>
    </row>
    <row r="115" spans="1:44" ht="4.5" customHeight="1" x14ac:dyDescent="0.2">
      <c r="A115" s="10"/>
      <c r="B115" s="13"/>
      <c r="C115" s="13"/>
      <c r="D115" s="13"/>
      <c r="E115" s="13"/>
      <c r="F115" s="2515"/>
      <c r="G115" s="2516"/>
      <c r="H115" s="2516"/>
      <c r="I115" s="2516"/>
      <c r="J115" s="2516"/>
      <c r="K115" s="2516"/>
      <c r="L115" s="2516"/>
      <c r="M115" s="2516"/>
      <c r="N115" s="2516"/>
      <c r="O115" s="2516"/>
      <c r="P115" s="2516"/>
      <c r="Q115" s="2516"/>
      <c r="R115" s="2516"/>
      <c r="S115" s="2516"/>
      <c r="T115" s="2516"/>
      <c r="U115" s="2517"/>
      <c r="V115" s="11"/>
      <c r="W115" s="10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452"/>
      <c r="AN115" s="2453"/>
      <c r="AO115" s="2453"/>
      <c r="AP115" s="2453"/>
      <c r="AQ115" s="2454"/>
      <c r="AR115" s="11"/>
    </row>
    <row r="116" spans="1:44" ht="4.5" customHeight="1" x14ac:dyDescent="0.2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123" t="s">
        <v>1078</v>
      </c>
      <c r="Y116" s="1123"/>
      <c r="Z116" s="1123"/>
      <c r="AA116" s="1123"/>
      <c r="AB116" s="1123"/>
      <c r="AC116" s="1123"/>
      <c r="AD116" s="1123"/>
      <c r="AE116" s="1123"/>
      <c r="AF116" s="2486" t="str">
        <f>CONCATENATE("O-PG / ",INDEX('LŠZ P'!A$2:AP1092,A95,38)," place")</f>
        <v>O-PG / 1 place</v>
      </c>
      <c r="AG116" s="2487"/>
      <c r="AH116" s="2487"/>
      <c r="AI116" s="2487"/>
      <c r="AJ116" s="2487"/>
      <c r="AK116" s="2488"/>
      <c r="AL116" s="21"/>
      <c r="AM116" s="2452"/>
      <c r="AN116" s="2453"/>
      <c r="AO116" s="2453"/>
      <c r="AP116" s="2453"/>
      <c r="AQ116" s="2454"/>
      <c r="AR116" s="11"/>
    </row>
    <row r="117" spans="1:44" ht="4.5" customHeight="1" x14ac:dyDescent="0.2">
      <c r="A117" s="10"/>
      <c r="B117" s="1123" t="s">
        <v>1981</v>
      </c>
      <c r="C117" s="1123"/>
      <c r="D117" s="1123"/>
      <c r="E117" s="1123"/>
      <c r="F117" s="1123"/>
      <c r="G117" s="1123"/>
      <c r="H117" s="1123"/>
      <c r="I117" s="2467" t="str">
        <f>INDEX('LŠZ P'!A$2:AP$998,A95,5)</f>
        <v>OM-P208</v>
      </c>
      <c r="J117" s="2533"/>
      <c r="K117" s="2533"/>
      <c r="L117" s="2533"/>
      <c r="M117" s="2533"/>
      <c r="N117" s="2533"/>
      <c r="O117" s="2533"/>
      <c r="P117" s="2533"/>
      <c r="Q117" s="2533"/>
      <c r="R117" s="2533"/>
      <c r="S117" s="2533"/>
      <c r="T117" s="2533"/>
      <c r="U117" s="2534"/>
      <c r="V117" s="11"/>
      <c r="W117" s="10"/>
      <c r="X117" s="1123"/>
      <c r="Y117" s="1123"/>
      <c r="Z117" s="1123"/>
      <c r="AA117" s="1123"/>
      <c r="AB117" s="1123"/>
      <c r="AC117" s="1123"/>
      <c r="AD117" s="1123"/>
      <c r="AE117" s="1123"/>
      <c r="AF117" s="2489"/>
      <c r="AG117" s="2490"/>
      <c r="AH117" s="2490"/>
      <c r="AI117" s="2490"/>
      <c r="AJ117" s="2490"/>
      <c r="AK117" s="2491"/>
      <c r="AL117" s="21"/>
      <c r="AM117" s="2455"/>
      <c r="AN117" s="2456"/>
      <c r="AO117" s="2456"/>
      <c r="AP117" s="2456"/>
      <c r="AQ117" s="2457"/>
      <c r="AR117" s="11"/>
    </row>
    <row r="118" spans="1:44" ht="4.5" customHeight="1" x14ac:dyDescent="0.2">
      <c r="A118" s="10"/>
      <c r="B118" s="1123"/>
      <c r="C118" s="1123"/>
      <c r="D118" s="1123"/>
      <c r="E118" s="1123"/>
      <c r="F118" s="1123"/>
      <c r="G118" s="1123"/>
      <c r="H118" s="1123"/>
      <c r="I118" s="2535"/>
      <c r="J118" s="2536"/>
      <c r="K118" s="2536"/>
      <c r="L118" s="2536"/>
      <c r="M118" s="2536"/>
      <c r="N118" s="2536"/>
      <c r="O118" s="2536"/>
      <c r="P118" s="2536"/>
      <c r="Q118" s="2536"/>
      <c r="R118" s="2536"/>
      <c r="S118" s="2536"/>
      <c r="T118" s="2536"/>
      <c r="U118" s="2537"/>
      <c r="V118" s="11"/>
      <c r="W118" s="10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1"/>
    </row>
    <row r="119" spans="1:44" ht="4.5" customHeight="1" x14ac:dyDescent="0.2">
      <c r="A119" s="10"/>
      <c r="B119" s="1123" t="s">
        <v>1982</v>
      </c>
      <c r="C119" s="1123"/>
      <c r="D119" s="1123"/>
      <c r="E119" s="1123"/>
      <c r="F119" s="1123"/>
      <c r="G119" s="1123"/>
      <c r="H119" s="1123"/>
      <c r="I119" s="2535"/>
      <c r="J119" s="2536"/>
      <c r="K119" s="2536"/>
      <c r="L119" s="2536"/>
      <c r="M119" s="2536"/>
      <c r="N119" s="2536"/>
      <c r="O119" s="2536"/>
      <c r="P119" s="2536"/>
      <c r="Q119" s="2536"/>
      <c r="R119" s="2536"/>
      <c r="S119" s="2536"/>
      <c r="T119" s="2536"/>
      <c r="U119" s="2537"/>
      <c r="V119" s="11"/>
      <c r="W119" s="10"/>
      <c r="X119" s="1495" t="s">
        <v>193</v>
      </c>
      <c r="Y119" s="2478"/>
      <c r="Z119" s="2478"/>
      <c r="AA119" s="2478"/>
      <c r="AB119" s="2478"/>
      <c r="AC119" s="2478"/>
      <c r="AD119" s="2478"/>
      <c r="AE119" s="2478"/>
      <c r="AF119" s="2478"/>
      <c r="AG119" s="2478"/>
      <c r="AH119" s="2478"/>
      <c r="AI119" s="2478"/>
      <c r="AJ119" s="2478"/>
      <c r="AK119" s="2478"/>
      <c r="AL119" s="2478"/>
      <c r="AM119" s="2478"/>
      <c r="AN119" s="2478"/>
      <c r="AO119" s="2478"/>
      <c r="AP119" s="2478"/>
      <c r="AQ119" s="2479"/>
      <c r="AR119" s="11"/>
    </row>
    <row r="120" spans="1:44" ht="4.5" customHeight="1" x14ac:dyDescent="0.2">
      <c r="A120" s="10"/>
      <c r="B120" s="1123"/>
      <c r="C120" s="1123"/>
      <c r="D120" s="1123"/>
      <c r="E120" s="1123"/>
      <c r="F120" s="1123"/>
      <c r="G120" s="1123"/>
      <c r="H120" s="1123"/>
      <c r="I120" s="2538"/>
      <c r="J120" s="2539"/>
      <c r="K120" s="2539"/>
      <c r="L120" s="2539"/>
      <c r="M120" s="2539"/>
      <c r="N120" s="2539"/>
      <c r="O120" s="2539"/>
      <c r="P120" s="2539"/>
      <c r="Q120" s="2539"/>
      <c r="R120" s="2539"/>
      <c r="S120" s="2539"/>
      <c r="T120" s="2539"/>
      <c r="U120" s="2540"/>
      <c r="V120" s="11"/>
      <c r="W120" s="10"/>
      <c r="X120" s="2480"/>
      <c r="Y120" s="2481"/>
      <c r="Z120" s="2481"/>
      <c r="AA120" s="2481"/>
      <c r="AB120" s="2481"/>
      <c r="AC120" s="2481"/>
      <c r="AD120" s="2481"/>
      <c r="AE120" s="2481"/>
      <c r="AF120" s="2481"/>
      <c r="AG120" s="2481"/>
      <c r="AH120" s="2481"/>
      <c r="AI120" s="2481"/>
      <c r="AJ120" s="2481"/>
      <c r="AK120" s="2481"/>
      <c r="AL120" s="2481"/>
      <c r="AM120" s="2481"/>
      <c r="AN120" s="2481"/>
      <c r="AO120" s="2481"/>
      <c r="AP120" s="2481"/>
      <c r="AQ120" s="2482"/>
      <c r="AR120" s="11"/>
    </row>
    <row r="121" spans="1:44" ht="4.5" customHeight="1" x14ac:dyDescent="0.2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480"/>
      <c r="Y121" s="2481"/>
      <c r="Z121" s="2481"/>
      <c r="AA121" s="2481"/>
      <c r="AB121" s="2481"/>
      <c r="AC121" s="2481"/>
      <c r="AD121" s="2481"/>
      <c r="AE121" s="2481"/>
      <c r="AF121" s="2481"/>
      <c r="AG121" s="2481"/>
      <c r="AH121" s="2481"/>
      <c r="AI121" s="2481"/>
      <c r="AJ121" s="2481"/>
      <c r="AK121" s="2481"/>
      <c r="AL121" s="2481"/>
      <c r="AM121" s="2481"/>
      <c r="AN121" s="2481"/>
      <c r="AO121" s="2481"/>
      <c r="AP121" s="2481"/>
      <c r="AQ121" s="2482"/>
      <c r="AR121" s="11"/>
    </row>
    <row r="122" spans="1:44" ht="4.5" customHeight="1" x14ac:dyDescent="0.2">
      <c r="A122" s="10"/>
      <c r="B122" s="1123" t="s">
        <v>2253</v>
      </c>
      <c r="C122" s="1123"/>
      <c r="D122" s="1123"/>
      <c r="E122" s="1123"/>
      <c r="F122" s="1123"/>
      <c r="G122" s="1123"/>
      <c r="H122" s="1123"/>
      <c r="I122" s="1214" t="str">
        <f>CONCATENATE(INDEX('LŠZ P'!A$2:AP$998,A95,11),"",INDEX('LŠZ P'!A$2:AP$998,A95,24),", ",INDEX('LŠZ P'!A$2:AP$998,A95,25),"",INDEX('LŠZ P'!A$2:AP$998,A95,12))</f>
        <v>GOW s.r.o.Cyrila a Metoda 16, VrútkyIČO:46815571</v>
      </c>
      <c r="J122" s="1393"/>
      <c r="K122" s="1393"/>
      <c r="L122" s="1393"/>
      <c r="M122" s="1393"/>
      <c r="N122" s="1393"/>
      <c r="O122" s="1393"/>
      <c r="P122" s="1393"/>
      <c r="Q122" s="1393"/>
      <c r="R122" s="1393"/>
      <c r="S122" s="1393"/>
      <c r="T122" s="1393"/>
      <c r="U122" s="1394"/>
      <c r="V122" s="11"/>
      <c r="W122" s="10"/>
      <c r="X122" s="2480"/>
      <c r="Y122" s="2481"/>
      <c r="Z122" s="2481"/>
      <c r="AA122" s="2481"/>
      <c r="AB122" s="2481"/>
      <c r="AC122" s="2481"/>
      <c r="AD122" s="2481"/>
      <c r="AE122" s="2481"/>
      <c r="AF122" s="2481"/>
      <c r="AG122" s="2481"/>
      <c r="AH122" s="2481"/>
      <c r="AI122" s="2481"/>
      <c r="AJ122" s="2481"/>
      <c r="AK122" s="2481"/>
      <c r="AL122" s="2481"/>
      <c r="AM122" s="2481"/>
      <c r="AN122" s="2481"/>
      <c r="AO122" s="2481"/>
      <c r="AP122" s="2481"/>
      <c r="AQ122" s="2482"/>
      <c r="AR122" s="11"/>
    </row>
    <row r="123" spans="1:44" ht="4.5" customHeight="1" x14ac:dyDescent="0.2">
      <c r="A123" s="10"/>
      <c r="B123" s="1123"/>
      <c r="C123" s="1123"/>
      <c r="D123" s="1123"/>
      <c r="E123" s="1123"/>
      <c r="F123" s="1123"/>
      <c r="G123" s="1123"/>
      <c r="H123" s="1123"/>
      <c r="I123" s="1395"/>
      <c r="J123" s="1078"/>
      <c r="K123" s="1078"/>
      <c r="L123" s="1078"/>
      <c r="M123" s="1078"/>
      <c r="N123" s="1078"/>
      <c r="O123" s="1078"/>
      <c r="P123" s="1078"/>
      <c r="Q123" s="1078"/>
      <c r="R123" s="1078"/>
      <c r="S123" s="1078"/>
      <c r="T123" s="1078"/>
      <c r="U123" s="1396"/>
      <c r="V123" s="11"/>
      <c r="W123" s="10"/>
      <c r="X123" s="2480"/>
      <c r="Y123" s="2481"/>
      <c r="Z123" s="2481"/>
      <c r="AA123" s="2481"/>
      <c r="AB123" s="2481"/>
      <c r="AC123" s="2481"/>
      <c r="AD123" s="2481"/>
      <c r="AE123" s="2481"/>
      <c r="AF123" s="2481"/>
      <c r="AG123" s="2481"/>
      <c r="AH123" s="2481"/>
      <c r="AI123" s="2481"/>
      <c r="AJ123" s="2481"/>
      <c r="AK123" s="2481"/>
      <c r="AL123" s="2481"/>
      <c r="AM123" s="2481"/>
      <c r="AN123" s="2481"/>
      <c r="AO123" s="2481"/>
      <c r="AP123" s="2481"/>
      <c r="AQ123" s="2482"/>
      <c r="AR123" s="11"/>
    </row>
    <row r="124" spans="1:44" ht="4.5" customHeight="1" x14ac:dyDescent="0.2">
      <c r="A124" s="10"/>
      <c r="B124" s="1123" t="s">
        <v>2254</v>
      </c>
      <c r="C124" s="1123"/>
      <c r="D124" s="1123"/>
      <c r="E124" s="1123"/>
      <c r="F124" s="1123"/>
      <c r="G124" s="1123"/>
      <c r="H124" s="1123"/>
      <c r="I124" s="1395"/>
      <c r="J124" s="1078"/>
      <c r="K124" s="1078"/>
      <c r="L124" s="1078"/>
      <c r="M124" s="1078"/>
      <c r="N124" s="1078"/>
      <c r="O124" s="1078"/>
      <c r="P124" s="1078"/>
      <c r="Q124" s="1078"/>
      <c r="R124" s="1078"/>
      <c r="S124" s="1078"/>
      <c r="T124" s="1078"/>
      <c r="U124" s="1396"/>
      <c r="V124" s="11"/>
      <c r="W124" s="10"/>
      <c r="X124" s="2483"/>
      <c r="Y124" s="2484"/>
      <c r="Z124" s="2484"/>
      <c r="AA124" s="2484"/>
      <c r="AB124" s="2484"/>
      <c r="AC124" s="2484"/>
      <c r="AD124" s="2484"/>
      <c r="AE124" s="2484"/>
      <c r="AF124" s="2484"/>
      <c r="AG124" s="2484"/>
      <c r="AH124" s="2484"/>
      <c r="AI124" s="2484"/>
      <c r="AJ124" s="2484"/>
      <c r="AK124" s="2484"/>
      <c r="AL124" s="2484"/>
      <c r="AM124" s="2484"/>
      <c r="AN124" s="2484"/>
      <c r="AO124" s="2484"/>
      <c r="AP124" s="2484"/>
      <c r="AQ124" s="2485"/>
      <c r="AR124" s="11"/>
    </row>
    <row r="125" spans="1:44" ht="4.5" customHeight="1" x14ac:dyDescent="0.2">
      <c r="A125" s="10"/>
      <c r="B125" s="1123"/>
      <c r="C125" s="1123"/>
      <c r="D125" s="1123"/>
      <c r="E125" s="1123"/>
      <c r="F125" s="1123"/>
      <c r="G125" s="1123"/>
      <c r="H125" s="1123"/>
      <c r="I125" s="1395"/>
      <c r="J125" s="1078"/>
      <c r="K125" s="1078"/>
      <c r="L125" s="1078"/>
      <c r="M125" s="1078"/>
      <c r="N125" s="1078"/>
      <c r="O125" s="1078"/>
      <c r="P125" s="1078"/>
      <c r="Q125" s="1078"/>
      <c r="R125" s="1078"/>
      <c r="S125" s="1078"/>
      <c r="T125" s="1078"/>
      <c r="U125" s="1396"/>
      <c r="V125" s="11"/>
      <c r="W125" s="10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1"/>
    </row>
    <row r="126" spans="1:44" ht="4.5" customHeight="1" x14ac:dyDescent="0.2">
      <c r="A126" s="10"/>
      <c r="B126" s="13"/>
      <c r="C126" s="13"/>
      <c r="D126" s="13"/>
      <c r="E126" s="13"/>
      <c r="F126" s="13"/>
      <c r="G126" s="13"/>
      <c r="H126" s="13"/>
      <c r="I126" s="1395"/>
      <c r="J126" s="1078"/>
      <c r="K126" s="1078"/>
      <c r="L126" s="1078"/>
      <c r="M126" s="1078"/>
      <c r="N126" s="1078"/>
      <c r="O126" s="1078"/>
      <c r="P126" s="1078"/>
      <c r="Q126" s="1078"/>
      <c r="R126" s="1078"/>
      <c r="S126" s="1078"/>
      <c r="T126" s="1078"/>
      <c r="U126" s="1396"/>
      <c r="V126" s="11"/>
      <c r="W126" s="10"/>
      <c r="X126" s="1143" t="s">
        <v>2255</v>
      </c>
      <c r="Y126" s="1144"/>
      <c r="Z126" s="1144"/>
      <c r="AA126" s="1144"/>
      <c r="AB126" s="1144"/>
      <c r="AC126" s="1144"/>
      <c r="AD126" s="1145"/>
      <c r="AE126" s="1143" t="s">
        <v>2273</v>
      </c>
      <c r="AF126" s="1144"/>
      <c r="AG126" s="1144"/>
      <c r="AH126" s="1145"/>
      <c r="AI126" s="1152" t="s">
        <v>2274</v>
      </c>
      <c r="AJ126" s="1532"/>
      <c r="AK126" s="1532"/>
      <c r="AL126" s="1532"/>
      <c r="AM126" s="1533"/>
      <c r="AN126" s="1152" t="s">
        <v>2275</v>
      </c>
      <c r="AO126" s="1532"/>
      <c r="AP126" s="1532"/>
      <c r="AQ126" s="1533"/>
      <c r="AR126" s="11"/>
    </row>
    <row r="127" spans="1:44" ht="4.5" customHeight="1" x14ac:dyDescent="0.2">
      <c r="A127" s="10"/>
      <c r="B127" s="1123" t="s">
        <v>2256</v>
      </c>
      <c r="C127" s="1123"/>
      <c r="D127" s="1123"/>
      <c r="E127" s="1123"/>
      <c r="F127" s="1123"/>
      <c r="G127" s="1123"/>
      <c r="H127" s="1123"/>
      <c r="I127" s="1395"/>
      <c r="J127" s="1078"/>
      <c r="K127" s="1078"/>
      <c r="L127" s="1078"/>
      <c r="M127" s="1078"/>
      <c r="N127" s="1078"/>
      <c r="O127" s="1078"/>
      <c r="P127" s="1078"/>
      <c r="Q127" s="1078"/>
      <c r="R127" s="1078"/>
      <c r="S127" s="1078"/>
      <c r="T127" s="1078"/>
      <c r="U127" s="1396"/>
      <c r="V127" s="11"/>
      <c r="W127" s="10"/>
      <c r="X127" s="1146"/>
      <c r="Y127" s="1147"/>
      <c r="Z127" s="1147"/>
      <c r="AA127" s="1147"/>
      <c r="AB127" s="1147"/>
      <c r="AC127" s="1147"/>
      <c r="AD127" s="1148"/>
      <c r="AE127" s="1146"/>
      <c r="AF127" s="1147"/>
      <c r="AG127" s="1147"/>
      <c r="AH127" s="1148"/>
      <c r="AI127" s="1534"/>
      <c r="AJ127" s="1535"/>
      <c r="AK127" s="1535"/>
      <c r="AL127" s="1535"/>
      <c r="AM127" s="1536"/>
      <c r="AN127" s="1534"/>
      <c r="AO127" s="1535"/>
      <c r="AP127" s="1535"/>
      <c r="AQ127" s="1536"/>
      <c r="AR127" s="11"/>
    </row>
    <row r="128" spans="1:44" ht="4.5" customHeight="1" x14ac:dyDescent="0.2">
      <c r="A128" s="10"/>
      <c r="B128" s="1123"/>
      <c r="C128" s="1123"/>
      <c r="D128" s="1123"/>
      <c r="E128" s="1123"/>
      <c r="F128" s="1123"/>
      <c r="G128" s="1123"/>
      <c r="H128" s="1123"/>
      <c r="I128" s="1395"/>
      <c r="J128" s="1078"/>
      <c r="K128" s="1078"/>
      <c r="L128" s="1078"/>
      <c r="M128" s="1078"/>
      <c r="N128" s="1078"/>
      <c r="O128" s="1078"/>
      <c r="P128" s="1078"/>
      <c r="Q128" s="1078"/>
      <c r="R128" s="1078"/>
      <c r="S128" s="1078"/>
      <c r="T128" s="1078"/>
      <c r="U128" s="1396"/>
      <c r="V128" s="11"/>
      <c r="W128" s="10"/>
      <c r="X128" s="1149"/>
      <c r="Y128" s="1150"/>
      <c r="Z128" s="1150"/>
      <c r="AA128" s="1150"/>
      <c r="AB128" s="1150"/>
      <c r="AC128" s="1150"/>
      <c r="AD128" s="1151"/>
      <c r="AE128" s="1149"/>
      <c r="AF128" s="1150"/>
      <c r="AG128" s="1150"/>
      <c r="AH128" s="1151"/>
      <c r="AI128" s="1537"/>
      <c r="AJ128" s="1538"/>
      <c r="AK128" s="1538"/>
      <c r="AL128" s="1538"/>
      <c r="AM128" s="1539"/>
      <c r="AN128" s="1537"/>
      <c r="AO128" s="1538"/>
      <c r="AP128" s="1538"/>
      <c r="AQ128" s="1539"/>
      <c r="AR128" s="11"/>
    </row>
    <row r="129" spans="1:44" ht="4.5" customHeight="1" x14ac:dyDescent="0.2">
      <c r="A129" s="10"/>
      <c r="B129" s="1123" t="s">
        <v>2257</v>
      </c>
      <c r="C129" s="1123"/>
      <c r="D129" s="1123"/>
      <c r="E129" s="1123"/>
      <c r="F129" s="1123"/>
      <c r="G129" s="1123"/>
      <c r="H129" s="1123"/>
      <c r="I129" s="1395"/>
      <c r="J129" s="1078"/>
      <c r="K129" s="1078"/>
      <c r="L129" s="1078"/>
      <c r="M129" s="1078"/>
      <c r="N129" s="1078"/>
      <c r="O129" s="1078"/>
      <c r="P129" s="1078"/>
      <c r="Q129" s="1078"/>
      <c r="R129" s="1078"/>
      <c r="S129" s="1078"/>
      <c r="T129" s="1078"/>
      <c r="U129" s="1396"/>
      <c r="V129" s="11"/>
      <c r="W129" s="10"/>
      <c r="X129" s="1604" t="s">
        <v>626</v>
      </c>
      <c r="Y129" s="1605"/>
      <c r="Z129" s="1605"/>
      <c r="AA129" s="1605"/>
      <c r="AB129" s="1605"/>
      <c r="AC129" s="1605"/>
      <c r="AD129" s="1606"/>
      <c r="AE129" s="2248">
        <f>INDEX('LŠZ P'!A$2:AP$998,A95,29)</f>
        <v>4.5</v>
      </c>
      <c r="AF129" s="2249"/>
      <c r="AG129" s="2249"/>
      <c r="AH129" s="2250"/>
      <c r="AI129" s="2257">
        <f>INDEX('LŠZ P'!A$2:AP$998,A95,31)</f>
        <v>92</v>
      </c>
      <c r="AJ129" s="2258"/>
      <c r="AK129" s="2258"/>
      <c r="AL129" s="2258"/>
      <c r="AM129" s="2259"/>
      <c r="AN129" s="2257">
        <f>INDEX('LŠZ P'!A$2:AP$998,A95,33)</f>
        <v>115</v>
      </c>
      <c r="AO129" s="2258"/>
      <c r="AP129" s="2258"/>
      <c r="AQ129" s="2259"/>
      <c r="AR129" s="11"/>
    </row>
    <row r="130" spans="1:44" ht="4.5" customHeight="1" x14ac:dyDescent="0.2">
      <c r="A130" s="10"/>
      <c r="B130" s="1123"/>
      <c r="C130" s="1123"/>
      <c r="D130" s="1123"/>
      <c r="E130" s="1123"/>
      <c r="F130" s="1123"/>
      <c r="G130" s="1123"/>
      <c r="H130" s="1123"/>
      <c r="I130" s="1395"/>
      <c r="J130" s="1078"/>
      <c r="K130" s="1078"/>
      <c r="L130" s="1078"/>
      <c r="M130" s="1078"/>
      <c r="N130" s="1078"/>
      <c r="O130" s="1078"/>
      <c r="P130" s="1078"/>
      <c r="Q130" s="1078"/>
      <c r="R130" s="1078"/>
      <c r="S130" s="1078"/>
      <c r="T130" s="1078"/>
      <c r="U130" s="1396"/>
      <c r="V130" s="11"/>
      <c r="W130" s="10"/>
      <c r="X130" s="1607"/>
      <c r="Y130" s="1608"/>
      <c r="Z130" s="1608"/>
      <c r="AA130" s="1608"/>
      <c r="AB130" s="1608"/>
      <c r="AC130" s="1608"/>
      <c r="AD130" s="1609"/>
      <c r="AE130" s="2251"/>
      <c r="AF130" s="2252"/>
      <c r="AG130" s="2252"/>
      <c r="AH130" s="2253"/>
      <c r="AI130" s="2260"/>
      <c r="AJ130" s="2261"/>
      <c r="AK130" s="2261"/>
      <c r="AL130" s="2261"/>
      <c r="AM130" s="2262"/>
      <c r="AN130" s="2260"/>
      <c r="AO130" s="2261"/>
      <c r="AP130" s="2261"/>
      <c r="AQ130" s="2262"/>
      <c r="AR130" s="11"/>
    </row>
    <row r="131" spans="1:44" ht="4.5" customHeight="1" x14ac:dyDescent="0.2">
      <c r="A131" s="10"/>
      <c r="B131" s="24"/>
      <c r="C131" s="13"/>
      <c r="D131" s="13"/>
      <c r="E131" s="13"/>
      <c r="F131" s="13"/>
      <c r="G131" s="13"/>
      <c r="H131" s="13"/>
      <c r="I131" s="1397"/>
      <c r="J131" s="1398"/>
      <c r="K131" s="1398"/>
      <c r="L131" s="1398"/>
      <c r="M131" s="1398"/>
      <c r="N131" s="1398"/>
      <c r="O131" s="1398"/>
      <c r="P131" s="1398"/>
      <c r="Q131" s="1398"/>
      <c r="R131" s="1398"/>
      <c r="S131" s="1398"/>
      <c r="T131" s="1398"/>
      <c r="U131" s="1399"/>
      <c r="V131" s="11"/>
      <c r="W131" s="10"/>
      <c r="X131" s="1610"/>
      <c r="Y131" s="1611"/>
      <c r="Z131" s="1611"/>
      <c r="AA131" s="1611"/>
      <c r="AB131" s="1611"/>
      <c r="AC131" s="1611"/>
      <c r="AD131" s="1612"/>
      <c r="AE131" s="2254"/>
      <c r="AF131" s="2255"/>
      <c r="AG131" s="2255"/>
      <c r="AH131" s="2256"/>
      <c r="AI131" s="2263"/>
      <c r="AJ131" s="2264"/>
      <c r="AK131" s="2264"/>
      <c r="AL131" s="2264"/>
      <c r="AM131" s="2265"/>
      <c r="AN131" s="2263"/>
      <c r="AO131" s="2264"/>
      <c r="AP131" s="2264"/>
      <c r="AQ131" s="2265"/>
      <c r="AR131" s="11"/>
    </row>
    <row r="132" spans="1:44" ht="4.5" customHeight="1" x14ac:dyDescent="0.2">
      <c r="A132" s="10"/>
      <c r="B132" s="1123" t="s">
        <v>627</v>
      </c>
      <c r="C132" s="1123"/>
      <c r="D132" s="1123"/>
      <c r="E132" s="1123"/>
      <c r="F132" s="1123"/>
      <c r="G132" s="1123"/>
      <c r="H132" s="1215"/>
      <c r="I132" s="2501">
        <f>INDEX('LŠZ P'!A$2:AP$998,A95,13)</f>
        <v>43160</v>
      </c>
      <c r="J132" s="2502"/>
      <c r="K132" s="2502"/>
      <c r="L132" s="2502"/>
      <c r="M132" s="2502"/>
      <c r="N132" s="2502"/>
      <c r="O132" s="2502"/>
      <c r="P132" s="2502"/>
      <c r="Q132" s="2502"/>
      <c r="R132" s="2502"/>
      <c r="S132" s="2502"/>
      <c r="T132" s="2502"/>
      <c r="U132" s="2503"/>
      <c r="V132" s="11"/>
      <c r="W132" s="10"/>
      <c r="X132" s="1094" t="s">
        <v>2126</v>
      </c>
      <c r="Y132" s="1095"/>
      <c r="Z132" s="1095"/>
      <c r="AA132" s="1095"/>
      <c r="AB132" s="1095"/>
      <c r="AC132" s="1095"/>
      <c r="AD132" s="1096"/>
      <c r="AE132" s="1214" t="s">
        <v>1445</v>
      </c>
      <c r="AF132" s="1095"/>
      <c r="AG132" s="1095"/>
      <c r="AH132" s="1096"/>
      <c r="AI132" s="1214" t="s">
        <v>1443</v>
      </c>
      <c r="AJ132" s="1095"/>
      <c r="AK132" s="1095"/>
      <c r="AL132" s="1095"/>
      <c r="AM132" s="1096"/>
      <c r="AN132" s="1214" t="s">
        <v>100</v>
      </c>
      <c r="AO132" s="1095"/>
      <c r="AP132" s="1095"/>
      <c r="AQ132" s="1096"/>
      <c r="AR132" s="11"/>
    </row>
    <row r="133" spans="1:44" ht="4.5" customHeight="1" x14ac:dyDescent="0.2">
      <c r="A133" s="10"/>
      <c r="B133" s="1123"/>
      <c r="C133" s="1123"/>
      <c r="D133" s="1123"/>
      <c r="E133" s="1123"/>
      <c r="F133" s="1123"/>
      <c r="G133" s="1123"/>
      <c r="H133" s="1215"/>
      <c r="I133" s="2504"/>
      <c r="J133" s="2505"/>
      <c r="K133" s="2505"/>
      <c r="L133" s="2505"/>
      <c r="M133" s="2505"/>
      <c r="N133" s="2505"/>
      <c r="O133" s="2505"/>
      <c r="P133" s="2505"/>
      <c r="Q133" s="2505"/>
      <c r="R133" s="2505"/>
      <c r="S133" s="2505"/>
      <c r="T133" s="2505"/>
      <c r="U133" s="2506"/>
      <c r="V133" s="11"/>
      <c r="W133" s="10"/>
      <c r="X133" s="1097"/>
      <c r="Y133" s="1098"/>
      <c r="Z133" s="1098"/>
      <c r="AA133" s="1098"/>
      <c r="AB133" s="1098"/>
      <c r="AC133" s="1098"/>
      <c r="AD133" s="1099"/>
      <c r="AE133" s="1097"/>
      <c r="AF133" s="1098"/>
      <c r="AG133" s="1098"/>
      <c r="AH133" s="1099"/>
      <c r="AI133" s="1097"/>
      <c r="AJ133" s="1098"/>
      <c r="AK133" s="1098"/>
      <c r="AL133" s="1098"/>
      <c r="AM133" s="1099"/>
      <c r="AN133" s="1097"/>
      <c r="AO133" s="1098"/>
      <c r="AP133" s="1098"/>
      <c r="AQ133" s="1099"/>
      <c r="AR133" s="11"/>
    </row>
    <row r="134" spans="1:44" ht="4.5" customHeight="1" x14ac:dyDescent="0.2">
      <c r="A134" s="10"/>
      <c r="B134" s="1123" t="s">
        <v>628</v>
      </c>
      <c r="C134" s="1123"/>
      <c r="D134" s="1123"/>
      <c r="E134" s="1123"/>
      <c r="F134" s="1123"/>
      <c r="G134" s="1123"/>
      <c r="H134" s="1123"/>
      <c r="I134" s="2504"/>
      <c r="J134" s="2505"/>
      <c r="K134" s="2505"/>
      <c r="L134" s="2505"/>
      <c r="M134" s="2505"/>
      <c r="N134" s="2505"/>
      <c r="O134" s="2505"/>
      <c r="P134" s="2505"/>
      <c r="Q134" s="2505"/>
      <c r="R134" s="2505"/>
      <c r="S134" s="2505"/>
      <c r="T134" s="2505"/>
      <c r="U134" s="2506"/>
      <c r="V134" s="11"/>
      <c r="W134" s="10"/>
      <c r="X134" s="1100"/>
      <c r="Y134" s="1101"/>
      <c r="Z134" s="1101"/>
      <c r="AA134" s="1101"/>
      <c r="AB134" s="1101"/>
      <c r="AC134" s="1101"/>
      <c r="AD134" s="1102"/>
      <c r="AE134" s="1100"/>
      <c r="AF134" s="1101"/>
      <c r="AG134" s="1101"/>
      <c r="AH134" s="1102"/>
      <c r="AI134" s="1100"/>
      <c r="AJ134" s="1101"/>
      <c r="AK134" s="1101"/>
      <c r="AL134" s="1101"/>
      <c r="AM134" s="1102"/>
      <c r="AN134" s="1100"/>
      <c r="AO134" s="1101"/>
      <c r="AP134" s="1101"/>
      <c r="AQ134" s="1102"/>
      <c r="AR134" s="11"/>
    </row>
    <row r="135" spans="1:44" ht="4.5" customHeight="1" x14ac:dyDescent="0.2">
      <c r="A135" s="10"/>
      <c r="B135" s="1123"/>
      <c r="C135" s="1123"/>
      <c r="D135" s="1123"/>
      <c r="E135" s="1123"/>
      <c r="F135" s="1123"/>
      <c r="G135" s="1123"/>
      <c r="H135" s="1123"/>
      <c r="I135" s="2507"/>
      <c r="J135" s="2508"/>
      <c r="K135" s="2508"/>
      <c r="L135" s="2508"/>
      <c r="M135" s="2508"/>
      <c r="N135" s="2508"/>
      <c r="O135" s="2508"/>
      <c r="P135" s="2508"/>
      <c r="Q135" s="2508"/>
      <c r="R135" s="2508"/>
      <c r="S135" s="2508"/>
      <c r="T135" s="2508"/>
      <c r="U135" s="2509"/>
      <c r="V135" s="11"/>
      <c r="W135" s="10"/>
      <c r="X135" s="1514" t="s">
        <v>1273</v>
      </c>
      <c r="Y135" s="1515"/>
      <c r="Z135" s="1515"/>
      <c r="AA135" s="1515"/>
      <c r="AB135" s="1515"/>
      <c r="AC135" s="1515"/>
      <c r="AD135" s="1516"/>
      <c r="AE135" s="2222" t="str">
        <f>INDEX('LŠZ P'!A$2:AP$998,A95,35)</f>
        <v>NIL</v>
      </c>
      <c r="AF135" s="2223"/>
      <c r="AG135" s="2223"/>
      <c r="AH135" s="2224"/>
      <c r="AI135" s="2222" t="str">
        <f>INDEX('LŠZ P'!A$2:AP$998,A95,36)</f>
        <v>NIL</v>
      </c>
      <c r="AJ135" s="2223"/>
      <c r="AK135" s="2223"/>
      <c r="AL135" s="2223"/>
      <c r="AM135" s="2224"/>
      <c r="AN135" s="2222" t="str">
        <f>INDEX('LŠZ P'!A$2:AP$998,A95,37)</f>
        <v>NIL</v>
      </c>
      <c r="AO135" s="2223"/>
      <c r="AP135" s="2223"/>
      <c r="AQ135" s="2224"/>
      <c r="AR135" s="11"/>
    </row>
    <row r="136" spans="1:44" ht="4.5" customHeight="1" x14ac:dyDescent="0.2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517"/>
      <c r="Y136" s="1518"/>
      <c r="Z136" s="1518"/>
      <c r="AA136" s="1518"/>
      <c r="AB136" s="1518"/>
      <c r="AC136" s="1518"/>
      <c r="AD136" s="1519"/>
      <c r="AE136" s="2225"/>
      <c r="AF136" s="2226"/>
      <c r="AG136" s="2226"/>
      <c r="AH136" s="2227"/>
      <c r="AI136" s="2225"/>
      <c r="AJ136" s="2226"/>
      <c r="AK136" s="2226"/>
      <c r="AL136" s="2226"/>
      <c r="AM136" s="2227"/>
      <c r="AN136" s="2225"/>
      <c r="AO136" s="2226"/>
      <c r="AP136" s="2226"/>
      <c r="AQ136" s="2227"/>
      <c r="AR136" s="11"/>
    </row>
    <row r="137" spans="1:44" ht="4.5" customHeight="1" x14ac:dyDescent="0.2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501">
        <f ca="1">IF(DAYS360(I185,NOW())&gt;60,NOW(),I185)</f>
        <v>44448.472476736111</v>
      </c>
      <c r="M137" s="2527"/>
      <c r="N137" s="2527"/>
      <c r="O137" s="2527"/>
      <c r="P137" s="2527"/>
      <c r="Q137" s="2527"/>
      <c r="R137" s="2527"/>
      <c r="S137" s="2527"/>
      <c r="T137" s="2527"/>
      <c r="U137" s="2528"/>
      <c r="V137" s="11"/>
      <c r="W137" s="10"/>
      <c r="X137" s="1520"/>
      <c r="Y137" s="1521"/>
      <c r="Z137" s="1521"/>
      <c r="AA137" s="1521"/>
      <c r="AB137" s="1521"/>
      <c r="AC137" s="1521"/>
      <c r="AD137" s="1522"/>
      <c r="AE137" s="2228"/>
      <c r="AF137" s="2229"/>
      <c r="AG137" s="2229"/>
      <c r="AH137" s="2230"/>
      <c r="AI137" s="2228"/>
      <c r="AJ137" s="2229"/>
      <c r="AK137" s="2229"/>
      <c r="AL137" s="2229"/>
      <c r="AM137" s="2230"/>
      <c r="AN137" s="2228"/>
      <c r="AO137" s="2229"/>
      <c r="AP137" s="2229"/>
      <c r="AQ137" s="2230"/>
      <c r="AR137" s="11"/>
    </row>
    <row r="138" spans="1:44" ht="4.5" customHeight="1" x14ac:dyDescent="0.2">
      <c r="A138" s="10"/>
      <c r="B138" s="1123" t="s">
        <v>629</v>
      </c>
      <c r="C138" s="1123"/>
      <c r="D138" s="1123"/>
      <c r="E138" s="1123"/>
      <c r="F138" s="1123"/>
      <c r="G138" s="1123"/>
      <c r="H138" s="1123"/>
      <c r="I138" s="1123"/>
      <c r="J138" s="1123"/>
      <c r="K138" s="1123"/>
      <c r="L138" s="2529"/>
      <c r="M138" s="1123"/>
      <c r="N138" s="1123"/>
      <c r="O138" s="1123"/>
      <c r="P138" s="1123"/>
      <c r="Q138" s="1123"/>
      <c r="R138" s="1123"/>
      <c r="S138" s="1123"/>
      <c r="T138" s="1123"/>
      <c r="U138" s="1215"/>
      <c r="V138" s="11"/>
      <c r="W138" s="10"/>
      <c r="X138" s="1495" t="s">
        <v>630</v>
      </c>
      <c r="Y138" s="1496"/>
      <c r="Z138" s="1496"/>
      <c r="AA138" s="1497"/>
      <c r="AB138" s="1214">
        <f>INDEX('LŠZ P'!A$2:AP$998,A95,18)</f>
        <v>2018</v>
      </c>
      <c r="AC138" s="1190"/>
      <c r="AD138" s="1214" t="s">
        <v>631</v>
      </c>
      <c r="AE138" s="1190"/>
      <c r="AF138" s="2231" t="str">
        <f>INDEX('LŠZ P'!A$2:AP$998,A95,7)</f>
        <v>XG58M0511736831</v>
      </c>
      <c r="AG138" s="2232"/>
      <c r="AH138" s="2232"/>
      <c r="AI138" s="2232"/>
      <c r="AJ138" s="2232"/>
      <c r="AK138" s="2232"/>
      <c r="AL138" s="2232"/>
      <c r="AM138" s="2233"/>
      <c r="AN138" s="1188" t="str">
        <f>INDEX('LŠZ P'!A$2:AP$998,A95,15)</f>
        <v>P</v>
      </c>
      <c r="AO138" s="1189"/>
      <c r="AP138" s="1189"/>
      <c r="AQ138" s="1190"/>
      <c r="AR138" s="11"/>
    </row>
    <row r="139" spans="1:44" ht="4.5" customHeight="1" x14ac:dyDescent="0.2">
      <c r="A139" s="10"/>
      <c r="B139" s="1123"/>
      <c r="C139" s="1123"/>
      <c r="D139" s="1123"/>
      <c r="E139" s="1123"/>
      <c r="F139" s="1123"/>
      <c r="G139" s="1123"/>
      <c r="H139" s="1123"/>
      <c r="I139" s="1123"/>
      <c r="J139" s="1123"/>
      <c r="K139" s="1123"/>
      <c r="L139" s="2529"/>
      <c r="M139" s="1123"/>
      <c r="N139" s="1123"/>
      <c r="O139" s="1123"/>
      <c r="P139" s="1123"/>
      <c r="Q139" s="1123"/>
      <c r="R139" s="1123"/>
      <c r="S139" s="1123"/>
      <c r="T139" s="1123"/>
      <c r="U139" s="1215"/>
      <c r="V139" s="11"/>
      <c r="W139" s="10"/>
      <c r="X139" s="1498"/>
      <c r="Y139" s="1499"/>
      <c r="Z139" s="1499"/>
      <c r="AA139" s="1500"/>
      <c r="AB139" s="1191"/>
      <c r="AC139" s="1193"/>
      <c r="AD139" s="1191"/>
      <c r="AE139" s="1193"/>
      <c r="AF139" s="2234"/>
      <c r="AG139" s="2235"/>
      <c r="AH139" s="2235"/>
      <c r="AI139" s="2235"/>
      <c r="AJ139" s="2235"/>
      <c r="AK139" s="2235"/>
      <c r="AL139" s="2235"/>
      <c r="AM139" s="2236"/>
      <c r="AN139" s="1191"/>
      <c r="AO139" s="1192"/>
      <c r="AP139" s="1192"/>
      <c r="AQ139" s="1193"/>
      <c r="AR139" s="11"/>
    </row>
    <row r="140" spans="1:44" ht="4.5" customHeight="1" x14ac:dyDescent="0.2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530"/>
      <c r="M140" s="2531"/>
      <c r="N140" s="2531"/>
      <c r="O140" s="2531"/>
      <c r="P140" s="2531"/>
      <c r="Q140" s="2531"/>
      <c r="R140" s="2531"/>
      <c r="S140" s="2531"/>
      <c r="T140" s="2531"/>
      <c r="U140" s="2532"/>
      <c r="V140" s="11"/>
      <c r="W140" s="10"/>
      <c r="X140" s="1501"/>
      <c r="Y140" s="1502"/>
      <c r="Z140" s="1502"/>
      <c r="AA140" s="1503"/>
      <c r="AB140" s="1194"/>
      <c r="AC140" s="1196"/>
      <c r="AD140" s="1194"/>
      <c r="AE140" s="1196"/>
      <c r="AF140" s="2237"/>
      <c r="AG140" s="2238"/>
      <c r="AH140" s="2238"/>
      <c r="AI140" s="2238"/>
      <c r="AJ140" s="2238"/>
      <c r="AK140" s="2238"/>
      <c r="AL140" s="2238"/>
      <c r="AM140" s="2239"/>
      <c r="AN140" s="1194"/>
      <c r="AO140" s="1195"/>
      <c r="AP140" s="1195"/>
      <c r="AQ140" s="1196"/>
      <c r="AR140" s="11"/>
    </row>
    <row r="141" spans="1:44" ht="4.5" customHeight="1" x14ac:dyDescent="0.2">
      <c r="A141" s="25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7"/>
      <c r="W141" s="25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7"/>
    </row>
    <row r="142" spans="1:44" ht="4.5" customHeight="1" x14ac:dyDescent="0.2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">
      <c r="A143" s="8"/>
      <c r="B143" s="2447" t="str">
        <f>F18</f>
        <v>FREESTYLE 2 22 (GRADIENT)</v>
      </c>
      <c r="C143" s="2447"/>
      <c r="D143" s="2447"/>
      <c r="E143" s="2447"/>
      <c r="F143" s="2447"/>
      <c r="G143" s="2447"/>
      <c r="H143" s="2447"/>
      <c r="I143" s="2447"/>
      <c r="J143" s="2447"/>
      <c r="K143" s="2447"/>
      <c r="L143" s="2447"/>
      <c r="M143" s="2447"/>
      <c r="N143" s="2447"/>
      <c r="O143" s="2447"/>
      <c r="P143" s="2447"/>
      <c r="Q143" s="2447"/>
      <c r="R143" s="2447"/>
      <c r="S143" s="2447"/>
      <c r="T143" s="2447"/>
      <c r="U143" s="2447"/>
      <c r="V143" s="9"/>
      <c r="W143" s="8"/>
      <c r="X143" s="2443">
        <f>Z14</f>
        <v>44585</v>
      </c>
      <c r="Y143" s="2443"/>
      <c r="Z143" s="2443"/>
      <c r="AA143" s="2443"/>
      <c r="AB143" s="2443"/>
      <c r="AC143" s="2443"/>
      <c r="AD143" s="2443"/>
      <c r="AE143" s="2444">
        <f>AH15</f>
        <v>44585</v>
      </c>
      <c r="AF143" s="2444"/>
      <c r="AG143" s="2444"/>
      <c r="AH143" s="2444"/>
      <c r="AI143" s="2444"/>
      <c r="AJ143" s="2444"/>
      <c r="AK143" s="2444"/>
      <c r="AL143" s="2444"/>
      <c r="AM143" s="2444"/>
      <c r="AN143" s="2444"/>
      <c r="AO143" s="2433" t="str">
        <f>AM19</f>
        <v>EN-D</v>
      </c>
      <c r="AP143" s="2433"/>
      <c r="AQ143" s="2433"/>
      <c r="AR143" s="2433"/>
    </row>
    <row r="144" spans="1:44" ht="4.5" customHeight="1" x14ac:dyDescent="0.2">
      <c r="A144" s="8"/>
      <c r="B144" s="2447"/>
      <c r="C144" s="2447"/>
      <c r="D144" s="2447"/>
      <c r="E144" s="2447"/>
      <c r="F144" s="2447"/>
      <c r="G144" s="2447"/>
      <c r="H144" s="2447"/>
      <c r="I144" s="2447"/>
      <c r="J144" s="2447"/>
      <c r="K144" s="2447"/>
      <c r="L144" s="2447"/>
      <c r="M144" s="2447"/>
      <c r="N144" s="2447"/>
      <c r="O144" s="2447"/>
      <c r="P144" s="2447"/>
      <c r="Q144" s="2447"/>
      <c r="R144" s="2447"/>
      <c r="S144" s="2447"/>
      <c r="T144" s="2447"/>
      <c r="U144" s="2447"/>
      <c r="V144" s="9"/>
      <c r="W144" s="8"/>
      <c r="X144" s="2443"/>
      <c r="Y144" s="2443"/>
      <c r="Z144" s="2443"/>
      <c r="AA144" s="2443"/>
      <c r="AB144" s="2443"/>
      <c r="AC144" s="2443"/>
      <c r="AD144" s="2443"/>
      <c r="AE144" s="2444"/>
      <c r="AF144" s="2444"/>
      <c r="AG144" s="2444"/>
      <c r="AH144" s="2444"/>
      <c r="AI144" s="2444"/>
      <c r="AJ144" s="2444"/>
      <c r="AK144" s="2444"/>
      <c r="AL144" s="2444"/>
      <c r="AM144" s="2444"/>
      <c r="AN144" s="2444"/>
      <c r="AO144" s="2433"/>
      <c r="AP144" s="2433"/>
      <c r="AQ144" s="2433"/>
      <c r="AR144" s="2433"/>
    </row>
    <row r="145" spans="1:44" ht="4.5" customHeight="1" x14ac:dyDescent="0.2">
      <c r="A145" s="8"/>
      <c r="B145" s="2447"/>
      <c r="C145" s="2447"/>
      <c r="D145" s="2447"/>
      <c r="E145" s="2447"/>
      <c r="F145" s="2447"/>
      <c r="G145" s="2447"/>
      <c r="H145" s="2447"/>
      <c r="I145" s="2447"/>
      <c r="J145" s="2447"/>
      <c r="K145" s="2447"/>
      <c r="L145" s="2447"/>
      <c r="M145" s="2447"/>
      <c r="N145" s="2447"/>
      <c r="O145" s="2447"/>
      <c r="P145" s="2447"/>
      <c r="Q145" s="2447"/>
      <c r="R145" s="2447"/>
      <c r="S145" s="2447"/>
      <c r="T145" s="2447"/>
      <c r="U145" s="2447"/>
      <c r="V145" s="9"/>
      <c r="W145" s="8"/>
      <c r="X145" s="2443"/>
      <c r="Y145" s="2443"/>
      <c r="Z145" s="2443"/>
      <c r="AA145" s="2443"/>
      <c r="AB145" s="2443"/>
      <c r="AC145" s="2443"/>
      <c r="AD145" s="2443"/>
      <c r="AE145" s="2444"/>
      <c r="AF145" s="2444"/>
      <c r="AG145" s="2444"/>
      <c r="AH145" s="2444"/>
      <c r="AI145" s="2444"/>
      <c r="AJ145" s="2444"/>
      <c r="AK145" s="2444"/>
      <c r="AL145" s="2444"/>
      <c r="AM145" s="2444"/>
      <c r="AN145" s="2444"/>
      <c r="AO145" s="2433"/>
      <c r="AP145" s="2433"/>
      <c r="AQ145" s="2433"/>
      <c r="AR145" s="2433"/>
    </row>
    <row r="146" spans="1:44" ht="4.5" customHeight="1" x14ac:dyDescent="0.2">
      <c r="A146" s="8"/>
      <c r="B146" s="2447" t="str">
        <f>I23</f>
        <v>OM-P709</v>
      </c>
      <c r="C146" s="2447"/>
      <c r="D146" s="2447"/>
      <c r="E146" s="2447"/>
      <c r="F146" s="2447"/>
      <c r="G146" s="2447"/>
      <c r="H146" s="2447"/>
      <c r="I146" s="2447"/>
      <c r="J146" s="2447"/>
      <c r="K146" s="2447"/>
      <c r="L146" s="2447"/>
      <c r="M146" s="2447"/>
      <c r="N146" s="2447"/>
      <c r="O146" s="2447"/>
      <c r="P146" s="2447"/>
      <c r="Q146" s="2447"/>
      <c r="R146" s="2447"/>
      <c r="S146" s="2447"/>
      <c r="T146" s="2447"/>
      <c r="U146" s="2447"/>
      <c r="V146" s="9"/>
      <c r="W146" s="8"/>
      <c r="X146" s="2434">
        <f>AE35</f>
        <v>4.9000000000000004</v>
      </c>
      <c r="Y146" s="2435"/>
      <c r="Z146" s="2435"/>
      <c r="AA146" s="2435"/>
      <c r="AB146" s="2435"/>
      <c r="AC146" s="2435"/>
      <c r="AD146" s="2436"/>
      <c r="AE146" s="2434">
        <f>AI35</f>
        <v>70</v>
      </c>
      <c r="AF146" s="2435"/>
      <c r="AG146" s="2435"/>
      <c r="AH146" s="2435"/>
      <c r="AI146" s="2435"/>
      <c r="AJ146" s="2435"/>
      <c r="AK146" s="2436"/>
      <c r="AL146" s="2434">
        <f>AN35</f>
        <v>120</v>
      </c>
      <c r="AM146" s="2435"/>
      <c r="AN146" s="2435"/>
      <c r="AO146" s="2435"/>
      <c r="AP146" s="2435"/>
      <c r="AQ146" s="2435"/>
      <c r="AR146" s="2436"/>
    </row>
    <row r="147" spans="1:44" ht="4.5" customHeight="1" x14ac:dyDescent="0.2">
      <c r="A147" s="8"/>
      <c r="B147" s="2447"/>
      <c r="C147" s="2447"/>
      <c r="D147" s="2447"/>
      <c r="E147" s="2447"/>
      <c r="F147" s="2447"/>
      <c r="G147" s="2447"/>
      <c r="H147" s="2447"/>
      <c r="I147" s="2447"/>
      <c r="J147" s="2447"/>
      <c r="K147" s="2447"/>
      <c r="L147" s="2447"/>
      <c r="M147" s="2447"/>
      <c r="N147" s="2447"/>
      <c r="O147" s="2447"/>
      <c r="P147" s="2447"/>
      <c r="Q147" s="2447"/>
      <c r="R147" s="2447"/>
      <c r="S147" s="2447"/>
      <c r="T147" s="2447"/>
      <c r="U147" s="2447"/>
      <c r="V147" s="9"/>
      <c r="W147" s="8"/>
      <c r="X147" s="2437"/>
      <c r="Y147" s="2438"/>
      <c r="Z147" s="2438"/>
      <c r="AA147" s="2438"/>
      <c r="AB147" s="2438"/>
      <c r="AC147" s="2438"/>
      <c r="AD147" s="2439"/>
      <c r="AE147" s="2437"/>
      <c r="AF147" s="2438"/>
      <c r="AG147" s="2438"/>
      <c r="AH147" s="2438"/>
      <c r="AI147" s="2438"/>
      <c r="AJ147" s="2438"/>
      <c r="AK147" s="2439"/>
      <c r="AL147" s="2437"/>
      <c r="AM147" s="2438"/>
      <c r="AN147" s="2438"/>
      <c r="AO147" s="2438"/>
      <c r="AP147" s="2438"/>
      <c r="AQ147" s="2438"/>
      <c r="AR147" s="2439"/>
    </row>
    <row r="148" spans="1:44" ht="4.5" customHeight="1" x14ac:dyDescent="0.2">
      <c r="A148" s="8"/>
      <c r="B148" s="2447"/>
      <c r="C148" s="2447"/>
      <c r="D148" s="2447"/>
      <c r="E148" s="2447"/>
      <c r="F148" s="2447"/>
      <c r="G148" s="2447"/>
      <c r="H148" s="2447"/>
      <c r="I148" s="2447"/>
      <c r="J148" s="2447"/>
      <c r="K148" s="2447"/>
      <c r="L148" s="2447"/>
      <c r="M148" s="2447"/>
      <c r="N148" s="2447"/>
      <c r="O148" s="2447"/>
      <c r="P148" s="2447"/>
      <c r="Q148" s="2447"/>
      <c r="R148" s="2447"/>
      <c r="S148" s="2447"/>
      <c r="T148" s="2447"/>
      <c r="U148" s="2447"/>
      <c r="V148" s="9"/>
      <c r="W148" s="8"/>
      <c r="X148" s="2440"/>
      <c r="Y148" s="2441"/>
      <c r="Z148" s="2441"/>
      <c r="AA148" s="2441"/>
      <c r="AB148" s="2441"/>
      <c r="AC148" s="2441"/>
      <c r="AD148" s="2442"/>
      <c r="AE148" s="2440"/>
      <c r="AF148" s="2441"/>
      <c r="AG148" s="2441"/>
      <c r="AH148" s="2441"/>
      <c r="AI148" s="2441"/>
      <c r="AJ148" s="2441"/>
      <c r="AK148" s="2442"/>
      <c r="AL148" s="2440"/>
      <c r="AM148" s="2441"/>
      <c r="AN148" s="2441"/>
      <c r="AO148" s="2441"/>
      <c r="AP148" s="2441"/>
      <c r="AQ148" s="2441"/>
      <c r="AR148" s="2442"/>
    </row>
    <row r="149" spans="1:44" ht="4.5" customHeight="1" x14ac:dyDescent="0.2">
      <c r="A149" s="8"/>
      <c r="B149" s="2448" t="str">
        <f>I28</f>
        <v>Marek JÁNOŠÍK                              Cyrila a Metoda 16, Vrútky</v>
      </c>
      <c r="C149" s="2448"/>
      <c r="D149" s="2448"/>
      <c r="E149" s="2448"/>
      <c r="F149" s="2448"/>
      <c r="G149" s="2448"/>
      <c r="H149" s="2448"/>
      <c r="I149" s="2448"/>
      <c r="J149" s="2448"/>
      <c r="K149" s="2448"/>
      <c r="L149" s="2448"/>
      <c r="M149" s="2448"/>
      <c r="N149" s="2448"/>
      <c r="O149" s="2448"/>
      <c r="P149" s="2448"/>
      <c r="Q149" s="2448"/>
      <c r="R149" s="2448"/>
      <c r="S149" s="2448"/>
      <c r="T149" s="2448"/>
      <c r="U149" s="2448"/>
      <c r="V149" s="9"/>
      <c r="W149" s="8"/>
      <c r="X149" s="2433" t="str">
        <f>AE41</f>
        <v>NIL</v>
      </c>
      <c r="Y149" s="2433"/>
      <c r="Z149" s="2433"/>
      <c r="AA149" s="2433"/>
      <c r="AB149" s="2433"/>
      <c r="AC149" s="2433"/>
      <c r="AD149" s="2433"/>
      <c r="AE149" s="2433" t="str">
        <f>AI41</f>
        <v>NIL</v>
      </c>
      <c r="AF149" s="2433"/>
      <c r="AG149" s="2433"/>
      <c r="AH149" s="2433"/>
      <c r="AI149" s="2433"/>
      <c r="AJ149" s="2433"/>
      <c r="AK149" s="2433"/>
      <c r="AL149" s="2433" t="str">
        <f>AN41</f>
        <v>NIL</v>
      </c>
      <c r="AM149" s="2433"/>
      <c r="AN149" s="2433"/>
      <c r="AO149" s="2433"/>
      <c r="AP149" s="2433"/>
      <c r="AQ149" s="2433"/>
      <c r="AR149" s="2433"/>
    </row>
    <row r="150" spans="1:44" ht="4.5" customHeight="1" x14ac:dyDescent="0.2">
      <c r="A150" s="8"/>
      <c r="B150" s="2448"/>
      <c r="C150" s="2448"/>
      <c r="D150" s="2448"/>
      <c r="E150" s="2448"/>
      <c r="F150" s="2448"/>
      <c r="G150" s="2448"/>
      <c r="H150" s="2448"/>
      <c r="I150" s="2448"/>
      <c r="J150" s="2448"/>
      <c r="K150" s="2448"/>
      <c r="L150" s="2448"/>
      <c r="M150" s="2448"/>
      <c r="N150" s="2448"/>
      <c r="O150" s="2448"/>
      <c r="P150" s="2448"/>
      <c r="Q150" s="2448"/>
      <c r="R150" s="2448"/>
      <c r="S150" s="2448"/>
      <c r="T150" s="2448"/>
      <c r="U150" s="2448"/>
      <c r="V150" s="9"/>
      <c r="W150" s="8"/>
      <c r="X150" s="2433"/>
      <c r="Y150" s="2433"/>
      <c r="Z150" s="2433"/>
      <c r="AA150" s="2433"/>
      <c r="AB150" s="2433"/>
      <c r="AC150" s="2433"/>
      <c r="AD150" s="2433"/>
      <c r="AE150" s="2433"/>
      <c r="AF150" s="2433"/>
      <c r="AG150" s="2433"/>
      <c r="AH150" s="2433"/>
      <c r="AI150" s="2433"/>
      <c r="AJ150" s="2433"/>
      <c r="AK150" s="2433"/>
      <c r="AL150" s="2433"/>
      <c r="AM150" s="2433"/>
      <c r="AN150" s="2433"/>
      <c r="AO150" s="2433"/>
      <c r="AP150" s="2433"/>
      <c r="AQ150" s="2433"/>
      <c r="AR150" s="2433"/>
    </row>
    <row r="151" spans="1:44" ht="4.5" customHeight="1" x14ac:dyDescent="0.2">
      <c r="A151" s="8"/>
      <c r="B151" s="2448"/>
      <c r="C151" s="2448"/>
      <c r="D151" s="2448"/>
      <c r="E151" s="2448"/>
      <c r="F151" s="2448"/>
      <c r="G151" s="2448"/>
      <c r="H151" s="2448"/>
      <c r="I151" s="2448"/>
      <c r="J151" s="2448"/>
      <c r="K151" s="2448"/>
      <c r="L151" s="2448"/>
      <c r="M151" s="2448"/>
      <c r="N151" s="2448"/>
      <c r="O151" s="2448"/>
      <c r="P151" s="2448"/>
      <c r="Q151" s="2448"/>
      <c r="R151" s="2448"/>
      <c r="S151" s="2448"/>
      <c r="T151" s="2448"/>
      <c r="U151" s="2448"/>
      <c r="V151" s="9"/>
      <c r="W151" s="8"/>
      <c r="X151" s="2433"/>
      <c r="Y151" s="2433"/>
      <c r="Z151" s="2433"/>
      <c r="AA151" s="2433"/>
      <c r="AB151" s="2433"/>
      <c r="AC151" s="2433"/>
      <c r="AD151" s="2433"/>
      <c r="AE151" s="2433"/>
      <c r="AF151" s="2433"/>
      <c r="AG151" s="2433"/>
      <c r="AH151" s="2433"/>
      <c r="AI151" s="2433"/>
      <c r="AJ151" s="2433"/>
      <c r="AK151" s="2433"/>
      <c r="AL151" s="2433"/>
      <c r="AM151" s="2433"/>
      <c r="AN151" s="2433"/>
      <c r="AO151" s="2433"/>
      <c r="AP151" s="2433"/>
      <c r="AQ151" s="2433"/>
      <c r="AR151" s="2433"/>
    </row>
    <row r="152" spans="1:44" ht="4.5" customHeight="1" x14ac:dyDescent="0.2">
      <c r="A152" s="8"/>
      <c r="B152" s="2449">
        <f>I38</f>
        <v>42038</v>
      </c>
      <c r="C152" s="2447"/>
      <c r="D152" s="2447"/>
      <c r="E152" s="2447"/>
      <c r="F152" s="2447"/>
      <c r="G152" s="2447"/>
      <c r="H152" s="2447"/>
      <c r="I152" s="2447"/>
      <c r="J152" s="2447"/>
      <c r="K152" s="2449">
        <f ca="1">L43</f>
        <v>44448.472476736111</v>
      </c>
      <c r="L152" s="2449"/>
      <c r="M152" s="2449"/>
      <c r="N152" s="2449"/>
      <c r="O152" s="2449"/>
      <c r="P152" s="2449"/>
      <c r="Q152" s="2449"/>
      <c r="R152" s="2449"/>
      <c r="S152" s="2449"/>
      <c r="T152" s="2449"/>
      <c r="U152" s="2449"/>
      <c r="V152" s="9"/>
      <c r="W152" s="8"/>
      <c r="X152" s="2434">
        <f>AB44</f>
        <v>2012</v>
      </c>
      <c r="Y152" s="2435"/>
      <c r="Z152" s="2435"/>
      <c r="AA152" s="2435"/>
      <c r="AB152" s="2435"/>
      <c r="AC152" s="2435"/>
      <c r="AD152" s="2436"/>
      <c r="AE152" s="2446" t="str">
        <f>AF44</f>
        <v>G33221203028</v>
      </c>
      <c r="AF152" s="2435"/>
      <c r="AG152" s="2435"/>
      <c r="AH152" s="2435"/>
      <c r="AI152" s="2435"/>
      <c r="AJ152" s="2435"/>
      <c r="AK152" s="2436"/>
      <c r="AL152" s="2434" t="str">
        <f>AN44</f>
        <v>P</v>
      </c>
      <c r="AM152" s="2435"/>
      <c r="AN152" s="2435"/>
      <c r="AO152" s="2435"/>
      <c r="AP152" s="2435"/>
      <c r="AQ152" s="2435"/>
      <c r="AR152" s="2436"/>
    </row>
    <row r="153" spans="1:44" ht="4.5" customHeight="1" x14ac:dyDescent="0.2">
      <c r="A153" s="8"/>
      <c r="B153" s="2447"/>
      <c r="C153" s="2447"/>
      <c r="D153" s="2447"/>
      <c r="E153" s="2447"/>
      <c r="F153" s="2447"/>
      <c r="G153" s="2447"/>
      <c r="H153" s="2447"/>
      <c r="I153" s="2447"/>
      <c r="J153" s="2447"/>
      <c r="K153" s="2449"/>
      <c r="L153" s="2449"/>
      <c r="M153" s="2449"/>
      <c r="N153" s="2449"/>
      <c r="O153" s="2449"/>
      <c r="P153" s="2449"/>
      <c r="Q153" s="2449"/>
      <c r="R153" s="2449"/>
      <c r="S153" s="2449"/>
      <c r="T153" s="2449"/>
      <c r="U153" s="2449"/>
      <c r="V153" s="9"/>
      <c r="W153" s="8"/>
      <c r="X153" s="2437"/>
      <c r="Y153" s="2438"/>
      <c r="Z153" s="2438"/>
      <c r="AA153" s="2438"/>
      <c r="AB153" s="2438"/>
      <c r="AC153" s="2438"/>
      <c r="AD153" s="2439"/>
      <c r="AE153" s="2437"/>
      <c r="AF153" s="2438"/>
      <c r="AG153" s="2438"/>
      <c r="AH153" s="2438"/>
      <c r="AI153" s="2438"/>
      <c r="AJ153" s="2438"/>
      <c r="AK153" s="2439"/>
      <c r="AL153" s="2437"/>
      <c r="AM153" s="2438"/>
      <c r="AN153" s="2438"/>
      <c r="AO153" s="2438"/>
      <c r="AP153" s="2438"/>
      <c r="AQ153" s="2438"/>
      <c r="AR153" s="2439"/>
    </row>
    <row r="154" spans="1:44" ht="4.5" customHeight="1" x14ac:dyDescent="0.2">
      <c r="A154" s="22"/>
      <c r="B154" s="2447"/>
      <c r="C154" s="2447"/>
      <c r="D154" s="2447"/>
      <c r="E154" s="2447"/>
      <c r="F154" s="2447"/>
      <c r="G154" s="2447"/>
      <c r="H154" s="2447"/>
      <c r="I154" s="2447"/>
      <c r="J154" s="2447"/>
      <c r="K154" s="2449"/>
      <c r="L154" s="2449"/>
      <c r="M154" s="2449"/>
      <c r="N154" s="2449"/>
      <c r="O154" s="2449"/>
      <c r="P154" s="2449"/>
      <c r="Q154" s="2449"/>
      <c r="R154" s="2449"/>
      <c r="S154" s="2449"/>
      <c r="T154" s="2449"/>
      <c r="U154" s="2449"/>
      <c r="V154" s="23"/>
      <c r="W154" s="22"/>
      <c r="X154" s="2440"/>
      <c r="Y154" s="2441"/>
      <c r="Z154" s="2441"/>
      <c r="AA154" s="2441"/>
      <c r="AB154" s="2441"/>
      <c r="AC154" s="2441"/>
      <c r="AD154" s="2442"/>
      <c r="AE154" s="2440"/>
      <c r="AF154" s="2441"/>
      <c r="AG154" s="2441"/>
      <c r="AH154" s="2441"/>
      <c r="AI154" s="2441"/>
      <c r="AJ154" s="2441"/>
      <c r="AK154" s="2442"/>
      <c r="AL154" s="2440"/>
      <c r="AM154" s="2441"/>
      <c r="AN154" s="2441"/>
      <c r="AO154" s="2441"/>
      <c r="AP154" s="2441"/>
      <c r="AQ154" s="2441"/>
      <c r="AR154" s="2442"/>
    </row>
    <row r="155" spans="1:44" ht="4.5" customHeight="1" x14ac:dyDescent="0.2">
      <c r="A155" s="8"/>
      <c r="B155" s="2447" t="str">
        <f>F65</f>
        <v>PLUTO 2 M (AXIS PARAGL.)</v>
      </c>
      <c r="C155" s="2447"/>
      <c r="D155" s="2447"/>
      <c r="E155" s="2447"/>
      <c r="F155" s="2447"/>
      <c r="G155" s="2447"/>
      <c r="H155" s="2447"/>
      <c r="I155" s="2447"/>
      <c r="J155" s="2447"/>
      <c r="K155" s="2447"/>
      <c r="L155" s="2447"/>
      <c r="M155" s="2447"/>
      <c r="N155" s="2447"/>
      <c r="O155" s="2447"/>
      <c r="P155" s="2447"/>
      <c r="Q155" s="2447"/>
      <c r="R155" s="2447"/>
      <c r="S155" s="2447"/>
      <c r="T155" s="2447"/>
      <c r="U155" s="2447"/>
      <c r="V155" s="9"/>
      <c r="W155" s="8"/>
      <c r="X155" s="2443">
        <f>Z61</f>
        <v>44602</v>
      </c>
      <c r="Y155" s="2443"/>
      <c r="Z155" s="2443"/>
      <c r="AA155" s="2443"/>
      <c r="AB155" s="2443"/>
      <c r="AC155" s="2443"/>
      <c r="AD155" s="2443"/>
      <c r="AE155" s="2444">
        <f>AH62</f>
        <v>44602</v>
      </c>
      <c r="AF155" s="2444"/>
      <c r="AG155" s="2444"/>
      <c r="AH155" s="2444"/>
      <c r="AI155" s="2444"/>
      <c r="AJ155" s="2444"/>
      <c r="AK155" s="2444"/>
      <c r="AL155" s="2444"/>
      <c r="AM155" s="2444"/>
      <c r="AN155" s="2444"/>
      <c r="AO155" s="2433" t="str">
        <f>AM66</f>
        <v>EN-B</v>
      </c>
      <c r="AP155" s="2433"/>
      <c r="AQ155" s="2433"/>
      <c r="AR155" s="2433"/>
    </row>
    <row r="156" spans="1:44" ht="4.5" customHeight="1" x14ac:dyDescent="0.2">
      <c r="A156" s="8"/>
      <c r="B156" s="2447"/>
      <c r="C156" s="2447"/>
      <c r="D156" s="2447"/>
      <c r="E156" s="2447"/>
      <c r="F156" s="2447"/>
      <c r="G156" s="2447"/>
      <c r="H156" s="2447"/>
      <c r="I156" s="2447"/>
      <c r="J156" s="2447"/>
      <c r="K156" s="2447"/>
      <c r="L156" s="2447"/>
      <c r="M156" s="2447"/>
      <c r="N156" s="2447"/>
      <c r="O156" s="2447"/>
      <c r="P156" s="2447"/>
      <c r="Q156" s="2447"/>
      <c r="R156" s="2447"/>
      <c r="S156" s="2447"/>
      <c r="T156" s="2447"/>
      <c r="U156" s="2447"/>
      <c r="V156" s="9"/>
      <c r="W156" s="8"/>
      <c r="X156" s="2443"/>
      <c r="Y156" s="2443"/>
      <c r="Z156" s="2443"/>
      <c r="AA156" s="2443"/>
      <c r="AB156" s="2443"/>
      <c r="AC156" s="2443"/>
      <c r="AD156" s="2443"/>
      <c r="AE156" s="2444"/>
      <c r="AF156" s="2444"/>
      <c r="AG156" s="2444"/>
      <c r="AH156" s="2444"/>
      <c r="AI156" s="2444"/>
      <c r="AJ156" s="2444"/>
      <c r="AK156" s="2444"/>
      <c r="AL156" s="2444"/>
      <c r="AM156" s="2444"/>
      <c r="AN156" s="2444"/>
      <c r="AO156" s="2433"/>
      <c r="AP156" s="2433"/>
      <c r="AQ156" s="2433"/>
      <c r="AR156" s="2433"/>
    </row>
    <row r="157" spans="1:44" ht="4.5" customHeight="1" x14ac:dyDescent="0.2">
      <c r="A157" s="8"/>
      <c r="B157" s="2447"/>
      <c r="C157" s="2447"/>
      <c r="D157" s="2447"/>
      <c r="E157" s="2447"/>
      <c r="F157" s="2447"/>
      <c r="G157" s="2447"/>
      <c r="H157" s="2447"/>
      <c r="I157" s="2447"/>
      <c r="J157" s="2447"/>
      <c r="K157" s="2447"/>
      <c r="L157" s="2447"/>
      <c r="M157" s="2447"/>
      <c r="N157" s="2447"/>
      <c r="O157" s="2447"/>
      <c r="P157" s="2447"/>
      <c r="Q157" s="2447"/>
      <c r="R157" s="2447"/>
      <c r="S157" s="2447"/>
      <c r="T157" s="2447"/>
      <c r="U157" s="2447"/>
      <c r="V157" s="9"/>
      <c r="W157" s="8"/>
      <c r="X157" s="2443"/>
      <c r="Y157" s="2443"/>
      <c r="Z157" s="2443"/>
      <c r="AA157" s="2443"/>
      <c r="AB157" s="2443"/>
      <c r="AC157" s="2443"/>
      <c r="AD157" s="2443"/>
      <c r="AE157" s="2444"/>
      <c r="AF157" s="2444"/>
      <c r="AG157" s="2444"/>
      <c r="AH157" s="2444"/>
      <c r="AI157" s="2444"/>
      <c r="AJ157" s="2444"/>
      <c r="AK157" s="2444"/>
      <c r="AL157" s="2444"/>
      <c r="AM157" s="2444"/>
      <c r="AN157" s="2444"/>
      <c r="AO157" s="2433"/>
      <c r="AP157" s="2433"/>
      <c r="AQ157" s="2433"/>
      <c r="AR157" s="2433"/>
    </row>
    <row r="158" spans="1:44" ht="4.5" customHeight="1" x14ac:dyDescent="0.2">
      <c r="A158" s="8"/>
      <c r="B158" s="2447" t="str">
        <f>I70</f>
        <v>OM-P075</v>
      </c>
      <c r="C158" s="2447"/>
      <c r="D158" s="2447"/>
      <c r="E158" s="2447"/>
      <c r="F158" s="2447"/>
      <c r="G158" s="2447"/>
      <c r="H158" s="2447"/>
      <c r="I158" s="2447"/>
      <c r="J158" s="2447"/>
      <c r="K158" s="2447"/>
      <c r="L158" s="2447"/>
      <c r="M158" s="2447"/>
      <c r="N158" s="2447"/>
      <c r="O158" s="2447"/>
      <c r="P158" s="2447"/>
      <c r="Q158" s="2447"/>
      <c r="R158" s="2447"/>
      <c r="S158" s="2447"/>
      <c r="T158" s="2447"/>
      <c r="U158" s="2447"/>
      <c r="V158" s="9"/>
      <c r="W158" s="8"/>
      <c r="X158" s="2434">
        <f>AE82</f>
        <v>4.5</v>
      </c>
      <c r="Y158" s="2435"/>
      <c r="Z158" s="2435"/>
      <c r="AA158" s="2435"/>
      <c r="AB158" s="2435"/>
      <c r="AC158" s="2435"/>
      <c r="AD158" s="2436"/>
      <c r="AE158" s="2434">
        <f>AI82</f>
        <v>80</v>
      </c>
      <c r="AF158" s="2435"/>
      <c r="AG158" s="2435"/>
      <c r="AH158" s="2435"/>
      <c r="AI158" s="2435"/>
      <c r="AJ158" s="2435"/>
      <c r="AK158" s="2436"/>
      <c r="AL158" s="2434">
        <f>AN82</f>
        <v>105</v>
      </c>
      <c r="AM158" s="2435"/>
      <c r="AN158" s="2435"/>
      <c r="AO158" s="2435"/>
      <c r="AP158" s="2435"/>
      <c r="AQ158" s="2435"/>
      <c r="AR158" s="2436"/>
    </row>
    <row r="159" spans="1:44" ht="4.5" customHeight="1" x14ac:dyDescent="0.2">
      <c r="A159" s="8"/>
      <c r="B159" s="2447"/>
      <c r="C159" s="2447"/>
      <c r="D159" s="2447"/>
      <c r="E159" s="2447"/>
      <c r="F159" s="2447"/>
      <c r="G159" s="2447"/>
      <c r="H159" s="2447"/>
      <c r="I159" s="2447"/>
      <c r="J159" s="2447"/>
      <c r="K159" s="2447"/>
      <c r="L159" s="2447"/>
      <c r="M159" s="2447"/>
      <c r="N159" s="2447"/>
      <c r="O159" s="2447"/>
      <c r="P159" s="2447"/>
      <c r="Q159" s="2447"/>
      <c r="R159" s="2447"/>
      <c r="S159" s="2447"/>
      <c r="T159" s="2447"/>
      <c r="U159" s="2447"/>
      <c r="V159" s="9"/>
      <c r="W159" s="8"/>
      <c r="X159" s="2437"/>
      <c r="Y159" s="2438"/>
      <c r="Z159" s="2438"/>
      <c r="AA159" s="2438"/>
      <c r="AB159" s="2438"/>
      <c r="AC159" s="2438"/>
      <c r="AD159" s="2439"/>
      <c r="AE159" s="2437"/>
      <c r="AF159" s="2438"/>
      <c r="AG159" s="2438"/>
      <c r="AH159" s="2438"/>
      <c r="AI159" s="2438"/>
      <c r="AJ159" s="2438"/>
      <c r="AK159" s="2439"/>
      <c r="AL159" s="2437"/>
      <c r="AM159" s="2438"/>
      <c r="AN159" s="2438"/>
      <c r="AO159" s="2438"/>
      <c r="AP159" s="2438"/>
      <c r="AQ159" s="2438"/>
      <c r="AR159" s="2439"/>
    </row>
    <row r="160" spans="1:44" ht="4.5" customHeight="1" x14ac:dyDescent="0.2">
      <c r="A160" s="8"/>
      <c r="B160" s="2447"/>
      <c r="C160" s="2447"/>
      <c r="D160" s="2447"/>
      <c r="E160" s="2447"/>
      <c r="F160" s="2447"/>
      <c r="G160" s="2447"/>
      <c r="H160" s="2447"/>
      <c r="I160" s="2447"/>
      <c r="J160" s="2447"/>
      <c r="K160" s="2447"/>
      <c r="L160" s="2447"/>
      <c r="M160" s="2447"/>
      <c r="N160" s="2447"/>
      <c r="O160" s="2447"/>
      <c r="P160" s="2447"/>
      <c r="Q160" s="2447"/>
      <c r="R160" s="2447"/>
      <c r="S160" s="2447"/>
      <c r="T160" s="2447"/>
      <c r="U160" s="2447"/>
      <c r="V160" s="9"/>
      <c r="W160" s="8"/>
      <c r="X160" s="2440"/>
      <c r="Y160" s="2441"/>
      <c r="Z160" s="2441"/>
      <c r="AA160" s="2441"/>
      <c r="AB160" s="2441"/>
      <c r="AC160" s="2441"/>
      <c r="AD160" s="2442"/>
      <c r="AE160" s="2440"/>
      <c r="AF160" s="2441"/>
      <c r="AG160" s="2441"/>
      <c r="AH160" s="2441"/>
      <c r="AI160" s="2441"/>
      <c r="AJ160" s="2441"/>
      <c r="AK160" s="2442"/>
      <c r="AL160" s="2440"/>
      <c r="AM160" s="2441"/>
      <c r="AN160" s="2441"/>
      <c r="AO160" s="2441"/>
      <c r="AP160" s="2441"/>
      <c r="AQ160" s="2441"/>
      <c r="AR160" s="2442"/>
    </row>
    <row r="161" spans="1:44" ht="4.5" customHeight="1" x14ac:dyDescent="0.2">
      <c r="A161" s="8"/>
      <c r="B161" s="2448" t="str">
        <f>I75</f>
        <v>Radovan SÚČIK                         Marček 111, Dlhé Pole26.6.1984</v>
      </c>
      <c r="C161" s="2448"/>
      <c r="D161" s="2448"/>
      <c r="E161" s="2448"/>
      <c r="F161" s="2448"/>
      <c r="G161" s="2448"/>
      <c r="H161" s="2448"/>
      <c r="I161" s="2448"/>
      <c r="J161" s="2448"/>
      <c r="K161" s="2448"/>
      <c r="L161" s="2448"/>
      <c r="M161" s="2448"/>
      <c r="N161" s="2448"/>
      <c r="O161" s="2448"/>
      <c r="P161" s="2448"/>
      <c r="Q161" s="2448"/>
      <c r="R161" s="2448"/>
      <c r="S161" s="2448"/>
      <c r="T161" s="2448"/>
      <c r="U161" s="2448"/>
      <c r="V161" s="9"/>
      <c r="W161" s="8"/>
      <c r="X161" s="2433">
        <f>AE88</f>
        <v>22</v>
      </c>
      <c r="Y161" s="2433"/>
      <c r="Z161" s="2433"/>
      <c r="AA161" s="2433"/>
      <c r="AB161" s="2433"/>
      <c r="AC161" s="2433"/>
      <c r="AD161" s="2433"/>
      <c r="AE161" s="2433">
        <f>AI88</f>
        <v>38</v>
      </c>
      <c r="AF161" s="2433"/>
      <c r="AG161" s="2433"/>
      <c r="AH161" s="2433"/>
      <c r="AI161" s="2433"/>
      <c r="AJ161" s="2433"/>
      <c r="AK161" s="2433"/>
      <c r="AL161" s="2433">
        <f>AN88</f>
        <v>52</v>
      </c>
      <c r="AM161" s="2433"/>
      <c r="AN161" s="2433"/>
      <c r="AO161" s="2433"/>
      <c r="AP161" s="2433"/>
      <c r="AQ161" s="2433"/>
      <c r="AR161" s="2433"/>
    </row>
    <row r="162" spans="1:44" ht="4.5" customHeight="1" x14ac:dyDescent="0.2">
      <c r="A162" s="8"/>
      <c r="B162" s="2448"/>
      <c r="C162" s="2448"/>
      <c r="D162" s="2448"/>
      <c r="E162" s="2448"/>
      <c r="F162" s="2448"/>
      <c r="G162" s="2448"/>
      <c r="H162" s="2448"/>
      <c r="I162" s="2448"/>
      <c r="J162" s="2448"/>
      <c r="K162" s="2448"/>
      <c r="L162" s="2448"/>
      <c r="M162" s="2448"/>
      <c r="N162" s="2448"/>
      <c r="O162" s="2448"/>
      <c r="P162" s="2448"/>
      <c r="Q162" s="2448"/>
      <c r="R162" s="2448"/>
      <c r="S162" s="2448"/>
      <c r="T162" s="2448"/>
      <c r="U162" s="2448"/>
      <c r="V162" s="9"/>
      <c r="W162" s="8"/>
      <c r="X162" s="2433"/>
      <c r="Y162" s="2433"/>
      <c r="Z162" s="2433"/>
      <c r="AA162" s="2433"/>
      <c r="AB162" s="2433"/>
      <c r="AC162" s="2433"/>
      <c r="AD162" s="2433"/>
      <c r="AE162" s="2433"/>
      <c r="AF162" s="2433"/>
      <c r="AG162" s="2433"/>
      <c r="AH162" s="2433"/>
      <c r="AI162" s="2433"/>
      <c r="AJ162" s="2433"/>
      <c r="AK162" s="2433"/>
      <c r="AL162" s="2433"/>
      <c r="AM162" s="2433"/>
      <c r="AN162" s="2433"/>
      <c r="AO162" s="2433"/>
      <c r="AP162" s="2433"/>
      <c r="AQ162" s="2433"/>
      <c r="AR162" s="2433"/>
    </row>
    <row r="163" spans="1:44" ht="4.5" customHeight="1" x14ac:dyDescent="0.2">
      <c r="A163" s="8"/>
      <c r="B163" s="2448"/>
      <c r="C163" s="2448"/>
      <c r="D163" s="2448"/>
      <c r="E163" s="2448"/>
      <c r="F163" s="2448"/>
      <c r="G163" s="2448"/>
      <c r="H163" s="2448"/>
      <c r="I163" s="2448"/>
      <c r="J163" s="2448"/>
      <c r="K163" s="2448"/>
      <c r="L163" s="2448"/>
      <c r="M163" s="2448"/>
      <c r="N163" s="2448"/>
      <c r="O163" s="2448"/>
      <c r="P163" s="2448"/>
      <c r="Q163" s="2448"/>
      <c r="R163" s="2448"/>
      <c r="S163" s="2448"/>
      <c r="T163" s="2448"/>
      <c r="U163" s="2448"/>
      <c r="V163" s="9"/>
      <c r="W163" s="8"/>
      <c r="X163" s="2433"/>
      <c r="Y163" s="2433"/>
      <c r="Z163" s="2433"/>
      <c r="AA163" s="2433"/>
      <c r="AB163" s="2433"/>
      <c r="AC163" s="2433"/>
      <c r="AD163" s="2433"/>
      <c r="AE163" s="2433"/>
      <c r="AF163" s="2433"/>
      <c r="AG163" s="2433"/>
      <c r="AH163" s="2433"/>
      <c r="AI163" s="2433"/>
      <c r="AJ163" s="2433"/>
      <c r="AK163" s="2433"/>
      <c r="AL163" s="2433"/>
      <c r="AM163" s="2433"/>
      <c r="AN163" s="2433"/>
      <c r="AO163" s="2433"/>
      <c r="AP163" s="2433"/>
      <c r="AQ163" s="2433"/>
      <c r="AR163" s="2433"/>
    </row>
    <row r="164" spans="1:44" ht="4.5" customHeight="1" x14ac:dyDescent="0.2">
      <c r="A164" s="8"/>
      <c r="B164" s="2449">
        <f>I85</f>
        <v>41593</v>
      </c>
      <c r="C164" s="2447"/>
      <c r="D164" s="2447"/>
      <c r="E164" s="2447"/>
      <c r="F164" s="2447"/>
      <c r="G164" s="2447"/>
      <c r="H164" s="2447"/>
      <c r="I164" s="2447"/>
      <c r="J164" s="2447"/>
      <c r="K164" s="2449">
        <f ca="1">L90</f>
        <v>44448.472476736111</v>
      </c>
      <c r="L164" s="2449"/>
      <c r="M164" s="2449"/>
      <c r="N164" s="2449"/>
      <c r="O164" s="2449"/>
      <c r="P164" s="2449"/>
      <c r="Q164" s="2449"/>
      <c r="R164" s="2449"/>
      <c r="S164" s="2449"/>
      <c r="T164" s="2449"/>
      <c r="U164" s="2449"/>
      <c r="V164" s="9"/>
      <c r="W164" s="8"/>
      <c r="X164" s="2434">
        <f>AB91</f>
        <v>2012</v>
      </c>
      <c r="Y164" s="2435"/>
      <c r="Z164" s="2435"/>
      <c r="AA164" s="2435"/>
      <c r="AB164" s="2435"/>
      <c r="AC164" s="2435"/>
      <c r="AD164" s="2436"/>
      <c r="AE164" s="2434" t="str">
        <f>AF91</f>
        <v>132 532 07 M</v>
      </c>
      <c r="AF164" s="2435"/>
      <c r="AG164" s="2435"/>
      <c r="AH164" s="2435"/>
      <c r="AI164" s="2435"/>
      <c r="AJ164" s="2435"/>
      <c r="AK164" s="2436"/>
      <c r="AL164" s="2434" t="str">
        <f>AN91</f>
        <v>P</v>
      </c>
      <c r="AM164" s="2435"/>
      <c r="AN164" s="2435"/>
      <c r="AO164" s="2435"/>
      <c r="AP164" s="2435"/>
      <c r="AQ164" s="2435"/>
      <c r="AR164" s="2436"/>
    </row>
    <row r="165" spans="1:44" ht="4.5" customHeight="1" x14ac:dyDescent="0.2">
      <c r="A165" s="8"/>
      <c r="B165" s="2447"/>
      <c r="C165" s="2447"/>
      <c r="D165" s="2447"/>
      <c r="E165" s="2447"/>
      <c r="F165" s="2447"/>
      <c r="G165" s="2447"/>
      <c r="H165" s="2447"/>
      <c r="I165" s="2447"/>
      <c r="J165" s="2447"/>
      <c r="K165" s="2449"/>
      <c r="L165" s="2449"/>
      <c r="M165" s="2449"/>
      <c r="N165" s="2449"/>
      <c r="O165" s="2449"/>
      <c r="P165" s="2449"/>
      <c r="Q165" s="2449"/>
      <c r="R165" s="2449"/>
      <c r="S165" s="2449"/>
      <c r="T165" s="2449"/>
      <c r="U165" s="2449"/>
      <c r="V165" s="9"/>
      <c r="W165" s="8"/>
      <c r="X165" s="2437"/>
      <c r="Y165" s="2438"/>
      <c r="Z165" s="2438"/>
      <c r="AA165" s="2438"/>
      <c r="AB165" s="2438"/>
      <c r="AC165" s="2438"/>
      <c r="AD165" s="2439"/>
      <c r="AE165" s="2437"/>
      <c r="AF165" s="2438"/>
      <c r="AG165" s="2438"/>
      <c r="AH165" s="2438"/>
      <c r="AI165" s="2438"/>
      <c r="AJ165" s="2438"/>
      <c r="AK165" s="2439"/>
      <c r="AL165" s="2437"/>
      <c r="AM165" s="2438"/>
      <c r="AN165" s="2438"/>
      <c r="AO165" s="2438"/>
      <c r="AP165" s="2438"/>
      <c r="AQ165" s="2438"/>
      <c r="AR165" s="2439"/>
    </row>
    <row r="166" spans="1:44" ht="4.5" customHeight="1" x14ac:dyDescent="0.2">
      <c r="A166" s="8"/>
      <c r="B166" s="2447"/>
      <c r="C166" s="2447"/>
      <c r="D166" s="2447"/>
      <c r="E166" s="2447"/>
      <c r="F166" s="2447"/>
      <c r="G166" s="2447"/>
      <c r="H166" s="2447"/>
      <c r="I166" s="2447"/>
      <c r="J166" s="2447"/>
      <c r="K166" s="2449"/>
      <c r="L166" s="2449"/>
      <c r="M166" s="2449"/>
      <c r="N166" s="2449"/>
      <c r="O166" s="2449"/>
      <c r="P166" s="2449"/>
      <c r="Q166" s="2449"/>
      <c r="R166" s="2449"/>
      <c r="S166" s="2449"/>
      <c r="T166" s="2449"/>
      <c r="U166" s="2449"/>
      <c r="V166" s="9"/>
      <c r="W166" s="8"/>
      <c r="X166" s="2440"/>
      <c r="Y166" s="2441"/>
      <c r="Z166" s="2441"/>
      <c r="AA166" s="2441"/>
      <c r="AB166" s="2441"/>
      <c r="AC166" s="2441"/>
      <c r="AD166" s="2442"/>
      <c r="AE166" s="2440"/>
      <c r="AF166" s="2441"/>
      <c r="AG166" s="2441"/>
      <c r="AH166" s="2441"/>
      <c r="AI166" s="2441"/>
      <c r="AJ166" s="2441"/>
      <c r="AK166" s="2442"/>
      <c r="AL166" s="2440"/>
      <c r="AM166" s="2441"/>
      <c r="AN166" s="2441"/>
      <c r="AO166" s="2441"/>
      <c r="AP166" s="2441"/>
      <c r="AQ166" s="2441"/>
      <c r="AR166" s="2442"/>
    </row>
    <row r="167" spans="1:44" ht="4.5" customHeight="1" x14ac:dyDescent="0.2">
      <c r="A167" s="1"/>
      <c r="B167" s="2447" t="str">
        <f>F112</f>
        <v>TRANGO X-RACE M (UP)</v>
      </c>
      <c r="C167" s="2447"/>
      <c r="D167" s="2447"/>
      <c r="E167" s="2447"/>
      <c r="F167" s="2447"/>
      <c r="G167" s="2447"/>
      <c r="H167" s="2447"/>
      <c r="I167" s="2447"/>
      <c r="J167" s="2447"/>
      <c r="K167" s="2447"/>
      <c r="L167" s="2447"/>
      <c r="M167" s="2447"/>
      <c r="N167" s="2447"/>
      <c r="O167" s="2447"/>
      <c r="P167" s="2447"/>
      <c r="Q167" s="2447"/>
      <c r="R167" s="2447"/>
      <c r="S167" s="2447"/>
      <c r="T167" s="2447"/>
      <c r="U167" s="2447"/>
      <c r="V167" s="3"/>
      <c r="W167" s="1"/>
      <c r="X167" s="2443">
        <f>Z108</f>
        <v>44585</v>
      </c>
      <c r="Y167" s="2443"/>
      <c r="Z167" s="2443"/>
      <c r="AA167" s="2443"/>
      <c r="AB167" s="2443"/>
      <c r="AC167" s="2443"/>
      <c r="AD167" s="2443"/>
      <c r="AE167" s="2444">
        <f>AH109</f>
        <v>44585</v>
      </c>
      <c r="AF167" s="2444"/>
      <c r="AG167" s="2444"/>
      <c r="AH167" s="2444"/>
      <c r="AI167" s="2444"/>
      <c r="AJ167" s="2444"/>
      <c r="AK167" s="2444"/>
      <c r="AL167" s="2444"/>
      <c r="AM167" s="2444"/>
      <c r="AN167" s="2444"/>
      <c r="AO167" s="2433" t="str">
        <f>AM113</f>
        <v>EN-C</v>
      </c>
      <c r="AP167" s="2433"/>
      <c r="AQ167" s="2433"/>
      <c r="AR167" s="2433"/>
    </row>
    <row r="168" spans="1:44" ht="4.5" customHeight="1" x14ac:dyDescent="0.2">
      <c r="A168" s="8"/>
      <c r="B168" s="2447"/>
      <c r="C168" s="2447"/>
      <c r="D168" s="2447"/>
      <c r="E168" s="2447"/>
      <c r="F168" s="2447"/>
      <c r="G168" s="2447"/>
      <c r="H168" s="2447"/>
      <c r="I168" s="2447"/>
      <c r="J168" s="2447"/>
      <c r="K168" s="2447"/>
      <c r="L168" s="2447"/>
      <c r="M168" s="2447"/>
      <c r="N168" s="2447"/>
      <c r="O168" s="2447"/>
      <c r="P168" s="2447"/>
      <c r="Q168" s="2447"/>
      <c r="R168" s="2447"/>
      <c r="S168" s="2447"/>
      <c r="T168" s="2447"/>
      <c r="U168" s="2447"/>
      <c r="V168" s="9"/>
      <c r="W168" s="8"/>
      <c r="X168" s="2443"/>
      <c r="Y168" s="2443"/>
      <c r="Z168" s="2443"/>
      <c r="AA168" s="2443"/>
      <c r="AB168" s="2443"/>
      <c r="AC168" s="2443"/>
      <c r="AD168" s="2443"/>
      <c r="AE168" s="2444"/>
      <c r="AF168" s="2444"/>
      <c r="AG168" s="2444"/>
      <c r="AH168" s="2444"/>
      <c r="AI168" s="2444"/>
      <c r="AJ168" s="2444"/>
      <c r="AK168" s="2444"/>
      <c r="AL168" s="2444"/>
      <c r="AM168" s="2444"/>
      <c r="AN168" s="2444"/>
      <c r="AO168" s="2433"/>
      <c r="AP168" s="2433"/>
      <c r="AQ168" s="2433"/>
      <c r="AR168" s="2433"/>
    </row>
    <row r="169" spans="1:44" ht="4.5" customHeight="1" x14ac:dyDescent="0.2">
      <c r="A169" s="8"/>
      <c r="B169" s="2447"/>
      <c r="C169" s="2447"/>
      <c r="D169" s="2447"/>
      <c r="E169" s="2447"/>
      <c r="F169" s="2447"/>
      <c r="G169" s="2447"/>
      <c r="H169" s="2447"/>
      <c r="I169" s="2447"/>
      <c r="J169" s="2447"/>
      <c r="K169" s="2447"/>
      <c r="L169" s="2447"/>
      <c r="M169" s="2447"/>
      <c r="N169" s="2447"/>
      <c r="O169" s="2447"/>
      <c r="P169" s="2447"/>
      <c r="Q169" s="2447"/>
      <c r="R169" s="2447"/>
      <c r="S169" s="2447"/>
      <c r="T169" s="2447"/>
      <c r="U169" s="2447"/>
      <c r="V169" s="9"/>
      <c r="W169" s="8"/>
      <c r="X169" s="2443"/>
      <c r="Y169" s="2443"/>
      <c r="Z169" s="2443"/>
      <c r="AA169" s="2443"/>
      <c r="AB169" s="2443"/>
      <c r="AC169" s="2443"/>
      <c r="AD169" s="2443"/>
      <c r="AE169" s="2444"/>
      <c r="AF169" s="2444"/>
      <c r="AG169" s="2444"/>
      <c r="AH169" s="2444"/>
      <c r="AI169" s="2444"/>
      <c r="AJ169" s="2444"/>
      <c r="AK169" s="2444"/>
      <c r="AL169" s="2444"/>
      <c r="AM169" s="2444"/>
      <c r="AN169" s="2444"/>
      <c r="AO169" s="2433"/>
      <c r="AP169" s="2433"/>
      <c r="AQ169" s="2433"/>
      <c r="AR169" s="2433"/>
    </row>
    <row r="170" spans="1:44" ht="4.5" customHeight="1" x14ac:dyDescent="0.2">
      <c r="A170" s="8"/>
      <c r="B170" s="2447" t="str">
        <f>I117</f>
        <v>OM-P208</v>
      </c>
      <c r="C170" s="2447"/>
      <c r="D170" s="2447"/>
      <c r="E170" s="2447"/>
      <c r="F170" s="2447"/>
      <c r="G170" s="2447"/>
      <c r="H170" s="2447"/>
      <c r="I170" s="2447"/>
      <c r="J170" s="2447"/>
      <c r="K170" s="2447"/>
      <c r="L170" s="2447"/>
      <c r="M170" s="2447"/>
      <c r="N170" s="2447"/>
      <c r="O170" s="2447"/>
      <c r="P170" s="2447"/>
      <c r="Q170" s="2447"/>
      <c r="R170" s="2447"/>
      <c r="S170" s="2447"/>
      <c r="T170" s="2447"/>
      <c r="U170" s="2447"/>
      <c r="V170" s="9"/>
      <c r="W170" s="8"/>
      <c r="X170" s="2445">
        <f>AE129</f>
        <v>4.5</v>
      </c>
      <c r="Y170" s="2435"/>
      <c r="Z170" s="2435"/>
      <c r="AA170" s="2435"/>
      <c r="AB170" s="2435"/>
      <c r="AC170" s="2435"/>
      <c r="AD170" s="2436"/>
      <c r="AE170" s="2434">
        <f>AI129</f>
        <v>92</v>
      </c>
      <c r="AF170" s="2435"/>
      <c r="AG170" s="2435"/>
      <c r="AH170" s="2435"/>
      <c r="AI170" s="2435"/>
      <c r="AJ170" s="2435"/>
      <c r="AK170" s="2436"/>
      <c r="AL170" s="2434">
        <f>AN129</f>
        <v>115</v>
      </c>
      <c r="AM170" s="2435"/>
      <c r="AN170" s="2435"/>
      <c r="AO170" s="2435"/>
      <c r="AP170" s="2435"/>
      <c r="AQ170" s="2435"/>
      <c r="AR170" s="2436"/>
    </row>
    <row r="171" spans="1:44" ht="4.5" customHeight="1" x14ac:dyDescent="0.2">
      <c r="A171" s="8"/>
      <c r="B171" s="2447"/>
      <c r="C171" s="2447"/>
      <c r="D171" s="2447"/>
      <c r="E171" s="2447"/>
      <c r="F171" s="2447"/>
      <c r="G171" s="2447"/>
      <c r="H171" s="2447"/>
      <c r="I171" s="2447"/>
      <c r="J171" s="2447"/>
      <c r="K171" s="2447"/>
      <c r="L171" s="2447"/>
      <c r="M171" s="2447"/>
      <c r="N171" s="2447"/>
      <c r="O171" s="2447"/>
      <c r="P171" s="2447"/>
      <c r="Q171" s="2447"/>
      <c r="R171" s="2447"/>
      <c r="S171" s="2447"/>
      <c r="T171" s="2447"/>
      <c r="U171" s="2447"/>
      <c r="V171" s="9"/>
      <c r="W171" s="8"/>
      <c r="X171" s="2437"/>
      <c r="Y171" s="2438"/>
      <c r="Z171" s="2438"/>
      <c r="AA171" s="2438"/>
      <c r="AB171" s="2438"/>
      <c r="AC171" s="2438"/>
      <c r="AD171" s="2439"/>
      <c r="AE171" s="2437"/>
      <c r="AF171" s="2438"/>
      <c r="AG171" s="2438"/>
      <c r="AH171" s="2438"/>
      <c r="AI171" s="2438"/>
      <c r="AJ171" s="2438"/>
      <c r="AK171" s="2439"/>
      <c r="AL171" s="2437"/>
      <c r="AM171" s="2438"/>
      <c r="AN171" s="2438"/>
      <c r="AO171" s="2438"/>
      <c r="AP171" s="2438"/>
      <c r="AQ171" s="2438"/>
      <c r="AR171" s="2439"/>
    </row>
    <row r="172" spans="1:44" ht="4.5" customHeight="1" x14ac:dyDescent="0.2">
      <c r="A172" s="8"/>
      <c r="B172" s="2447"/>
      <c r="C172" s="2447"/>
      <c r="D172" s="2447"/>
      <c r="E172" s="2447"/>
      <c r="F172" s="2447"/>
      <c r="G172" s="2447"/>
      <c r="H172" s="2447"/>
      <c r="I172" s="2447"/>
      <c r="J172" s="2447"/>
      <c r="K172" s="2447"/>
      <c r="L172" s="2447"/>
      <c r="M172" s="2447"/>
      <c r="N172" s="2447"/>
      <c r="O172" s="2447"/>
      <c r="P172" s="2447"/>
      <c r="Q172" s="2447"/>
      <c r="R172" s="2447"/>
      <c r="S172" s="2447"/>
      <c r="T172" s="2447"/>
      <c r="U172" s="2447"/>
      <c r="V172" s="9"/>
      <c r="W172" s="8"/>
      <c r="X172" s="2440"/>
      <c r="Y172" s="2441"/>
      <c r="Z172" s="2441"/>
      <c r="AA172" s="2441"/>
      <c r="AB172" s="2441"/>
      <c r="AC172" s="2441"/>
      <c r="AD172" s="2442"/>
      <c r="AE172" s="2440"/>
      <c r="AF172" s="2441"/>
      <c r="AG172" s="2441"/>
      <c r="AH172" s="2441"/>
      <c r="AI172" s="2441"/>
      <c r="AJ172" s="2441"/>
      <c r="AK172" s="2442"/>
      <c r="AL172" s="2440"/>
      <c r="AM172" s="2441"/>
      <c r="AN172" s="2441"/>
      <c r="AO172" s="2441"/>
      <c r="AP172" s="2441"/>
      <c r="AQ172" s="2441"/>
      <c r="AR172" s="2442"/>
    </row>
    <row r="173" spans="1:44" ht="4.5" customHeight="1" x14ac:dyDescent="0.2">
      <c r="A173" s="8"/>
      <c r="B173" s="2448" t="str">
        <f>I122</f>
        <v>GOW s.r.o.Cyrila a Metoda 16, VrútkyIČO:46815571</v>
      </c>
      <c r="C173" s="2448"/>
      <c r="D173" s="2448"/>
      <c r="E173" s="2448"/>
      <c r="F173" s="2448"/>
      <c r="G173" s="2448"/>
      <c r="H173" s="2448"/>
      <c r="I173" s="2448"/>
      <c r="J173" s="2448"/>
      <c r="K173" s="2448"/>
      <c r="L173" s="2448"/>
      <c r="M173" s="2448"/>
      <c r="N173" s="2448"/>
      <c r="O173" s="2448"/>
      <c r="P173" s="2448"/>
      <c r="Q173" s="2448"/>
      <c r="R173" s="2448"/>
      <c r="S173" s="2448"/>
      <c r="T173" s="2448"/>
      <c r="U173" s="2448"/>
      <c r="V173" s="9"/>
      <c r="W173" s="8"/>
      <c r="X173" s="2433" t="str">
        <f>AE135</f>
        <v>NIL</v>
      </c>
      <c r="Y173" s="2433"/>
      <c r="Z173" s="2433"/>
      <c r="AA173" s="2433"/>
      <c r="AB173" s="2433"/>
      <c r="AC173" s="2433"/>
      <c r="AD173" s="2433"/>
      <c r="AE173" s="2433" t="str">
        <f>AI135</f>
        <v>NIL</v>
      </c>
      <c r="AF173" s="2433"/>
      <c r="AG173" s="2433"/>
      <c r="AH173" s="2433"/>
      <c r="AI173" s="2433"/>
      <c r="AJ173" s="2433"/>
      <c r="AK173" s="2433"/>
      <c r="AL173" s="2433" t="str">
        <f>AN135</f>
        <v>NIL</v>
      </c>
      <c r="AM173" s="2433"/>
      <c r="AN173" s="2433"/>
      <c r="AO173" s="2433"/>
      <c r="AP173" s="2433"/>
      <c r="AQ173" s="2433"/>
      <c r="AR173" s="2433"/>
    </row>
    <row r="174" spans="1:44" ht="4.5" customHeight="1" x14ac:dyDescent="0.2">
      <c r="A174" s="8"/>
      <c r="B174" s="2448"/>
      <c r="C174" s="2448"/>
      <c r="D174" s="2448"/>
      <c r="E174" s="2448"/>
      <c r="F174" s="2448"/>
      <c r="G174" s="2448"/>
      <c r="H174" s="2448"/>
      <c r="I174" s="2448"/>
      <c r="J174" s="2448"/>
      <c r="K174" s="2448"/>
      <c r="L174" s="2448"/>
      <c r="M174" s="2448"/>
      <c r="N174" s="2448"/>
      <c r="O174" s="2448"/>
      <c r="P174" s="2448"/>
      <c r="Q174" s="2448"/>
      <c r="R174" s="2448"/>
      <c r="S174" s="2448"/>
      <c r="T174" s="2448"/>
      <c r="U174" s="2448"/>
      <c r="V174" s="9"/>
      <c r="W174" s="8"/>
      <c r="X174" s="2433"/>
      <c r="Y174" s="2433"/>
      <c r="Z174" s="2433"/>
      <c r="AA174" s="2433"/>
      <c r="AB174" s="2433"/>
      <c r="AC174" s="2433"/>
      <c r="AD174" s="2433"/>
      <c r="AE174" s="2433"/>
      <c r="AF174" s="2433"/>
      <c r="AG174" s="2433"/>
      <c r="AH174" s="2433"/>
      <c r="AI174" s="2433"/>
      <c r="AJ174" s="2433"/>
      <c r="AK174" s="2433"/>
      <c r="AL174" s="2433"/>
      <c r="AM174" s="2433"/>
      <c r="AN174" s="2433"/>
      <c r="AO174" s="2433"/>
      <c r="AP174" s="2433"/>
      <c r="AQ174" s="2433"/>
      <c r="AR174" s="2433"/>
    </row>
    <row r="175" spans="1:44" ht="4.5" customHeight="1" x14ac:dyDescent="0.2">
      <c r="A175" s="8"/>
      <c r="B175" s="2448"/>
      <c r="C175" s="2448"/>
      <c r="D175" s="2448"/>
      <c r="E175" s="2448"/>
      <c r="F175" s="2448"/>
      <c r="G175" s="2448"/>
      <c r="H175" s="2448"/>
      <c r="I175" s="2448"/>
      <c r="J175" s="2448"/>
      <c r="K175" s="2448"/>
      <c r="L175" s="2448"/>
      <c r="M175" s="2448"/>
      <c r="N175" s="2448"/>
      <c r="O175" s="2448"/>
      <c r="P175" s="2448"/>
      <c r="Q175" s="2448"/>
      <c r="R175" s="2448"/>
      <c r="S175" s="2448"/>
      <c r="T175" s="2448"/>
      <c r="U175" s="2448"/>
      <c r="V175" s="9"/>
      <c r="W175" s="8"/>
      <c r="X175" s="2433"/>
      <c r="Y175" s="2433"/>
      <c r="Z175" s="2433"/>
      <c r="AA175" s="2433"/>
      <c r="AB175" s="2433"/>
      <c r="AC175" s="2433"/>
      <c r="AD175" s="2433"/>
      <c r="AE175" s="2433"/>
      <c r="AF175" s="2433"/>
      <c r="AG175" s="2433"/>
      <c r="AH175" s="2433"/>
      <c r="AI175" s="2433"/>
      <c r="AJ175" s="2433"/>
      <c r="AK175" s="2433"/>
      <c r="AL175" s="2433"/>
      <c r="AM175" s="2433"/>
      <c r="AN175" s="2433"/>
      <c r="AO175" s="2433"/>
      <c r="AP175" s="2433"/>
      <c r="AQ175" s="2433"/>
      <c r="AR175" s="2433"/>
    </row>
    <row r="176" spans="1:44" ht="4.5" customHeight="1" x14ac:dyDescent="0.2">
      <c r="A176" s="8"/>
      <c r="B176" s="2449">
        <f>I132</f>
        <v>43160</v>
      </c>
      <c r="C176" s="2447"/>
      <c r="D176" s="2447"/>
      <c r="E176" s="2447"/>
      <c r="F176" s="2447"/>
      <c r="G176" s="2447"/>
      <c r="H176" s="2447"/>
      <c r="I176" s="2447"/>
      <c r="J176" s="2447"/>
      <c r="K176" s="2449">
        <f ca="1">L137</f>
        <v>44448.472476736111</v>
      </c>
      <c r="L176" s="2449"/>
      <c r="M176" s="2449"/>
      <c r="N176" s="2449"/>
      <c r="O176" s="2449"/>
      <c r="P176" s="2449"/>
      <c r="Q176" s="2449"/>
      <c r="R176" s="2449"/>
      <c r="S176" s="2449"/>
      <c r="T176" s="2449"/>
      <c r="U176" s="2449"/>
      <c r="V176" s="9"/>
      <c r="W176" s="8"/>
      <c r="X176" s="2434">
        <f>AB138</f>
        <v>2018</v>
      </c>
      <c r="Y176" s="2435"/>
      <c r="Z176" s="2435"/>
      <c r="AA176" s="2435"/>
      <c r="AB176" s="2435"/>
      <c r="AC176" s="2435"/>
      <c r="AD176" s="2436"/>
      <c r="AE176" s="2434" t="str">
        <f>AF138</f>
        <v>XG58M0511736831</v>
      </c>
      <c r="AF176" s="2435"/>
      <c r="AG176" s="2435"/>
      <c r="AH176" s="2435"/>
      <c r="AI176" s="2435"/>
      <c r="AJ176" s="2435"/>
      <c r="AK176" s="2436"/>
      <c r="AL176" s="2434" t="str">
        <f>AN138</f>
        <v>P</v>
      </c>
      <c r="AM176" s="2435"/>
      <c r="AN176" s="2435"/>
      <c r="AO176" s="2435"/>
      <c r="AP176" s="2435"/>
      <c r="AQ176" s="2435"/>
      <c r="AR176" s="2436"/>
    </row>
    <row r="177" spans="1:44" ht="4.5" customHeight="1" x14ac:dyDescent="0.2">
      <c r="A177" s="8"/>
      <c r="B177" s="2447"/>
      <c r="C177" s="2447"/>
      <c r="D177" s="2447"/>
      <c r="E177" s="2447"/>
      <c r="F177" s="2447"/>
      <c r="G177" s="2447"/>
      <c r="H177" s="2447"/>
      <c r="I177" s="2447"/>
      <c r="J177" s="2447"/>
      <c r="K177" s="2449"/>
      <c r="L177" s="2449"/>
      <c r="M177" s="2449"/>
      <c r="N177" s="2449"/>
      <c r="O177" s="2449"/>
      <c r="P177" s="2449"/>
      <c r="Q177" s="2449"/>
      <c r="R177" s="2449"/>
      <c r="S177" s="2449"/>
      <c r="T177" s="2449"/>
      <c r="U177" s="2449"/>
      <c r="V177" s="9"/>
      <c r="W177" s="8"/>
      <c r="X177" s="2437"/>
      <c r="Y177" s="2438"/>
      <c r="Z177" s="2438"/>
      <c r="AA177" s="2438"/>
      <c r="AB177" s="2438"/>
      <c r="AC177" s="2438"/>
      <c r="AD177" s="2439"/>
      <c r="AE177" s="2437"/>
      <c r="AF177" s="2438"/>
      <c r="AG177" s="2438"/>
      <c r="AH177" s="2438"/>
      <c r="AI177" s="2438"/>
      <c r="AJ177" s="2438"/>
      <c r="AK177" s="2439"/>
      <c r="AL177" s="2437"/>
      <c r="AM177" s="2438"/>
      <c r="AN177" s="2438"/>
      <c r="AO177" s="2438"/>
      <c r="AP177" s="2438"/>
      <c r="AQ177" s="2438"/>
      <c r="AR177" s="2439"/>
    </row>
    <row r="178" spans="1:44" ht="4.5" customHeight="1" x14ac:dyDescent="0.2">
      <c r="A178" s="22"/>
      <c r="B178" s="2447"/>
      <c r="C178" s="2447"/>
      <c r="D178" s="2447"/>
      <c r="E178" s="2447"/>
      <c r="F178" s="2447"/>
      <c r="G178" s="2447"/>
      <c r="H178" s="2447"/>
      <c r="I178" s="2447"/>
      <c r="J178" s="2447"/>
      <c r="K178" s="2449"/>
      <c r="L178" s="2449"/>
      <c r="M178" s="2449"/>
      <c r="N178" s="2449"/>
      <c r="O178" s="2449"/>
      <c r="P178" s="2449"/>
      <c r="Q178" s="2449"/>
      <c r="R178" s="2449"/>
      <c r="S178" s="2449"/>
      <c r="T178" s="2449"/>
      <c r="U178" s="2449"/>
      <c r="V178" s="23"/>
      <c r="W178" s="22"/>
      <c r="X178" s="2440"/>
      <c r="Y178" s="2441"/>
      <c r="Z178" s="2441"/>
      <c r="AA178" s="2441"/>
      <c r="AB178" s="2441"/>
      <c r="AC178" s="2441"/>
      <c r="AD178" s="2442"/>
      <c r="AE178" s="2440"/>
      <c r="AF178" s="2441"/>
      <c r="AG178" s="2441"/>
      <c r="AH178" s="2441"/>
      <c r="AI178" s="2441"/>
      <c r="AJ178" s="2441"/>
      <c r="AK178" s="2442"/>
      <c r="AL178" s="2440"/>
      <c r="AM178" s="2441"/>
      <c r="AN178" s="2441"/>
      <c r="AO178" s="2441"/>
      <c r="AP178" s="2441"/>
      <c r="AQ178" s="2441"/>
      <c r="AR178" s="2442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2021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Daska</cp:lastModifiedBy>
  <cp:lastPrinted>2021-09-07T11:45:20Z</cp:lastPrinted>
  <dcterms:created xsi:type="dcterms:W3CDTF">2012-02-21T22:01:24Z</dcterms:created>
  <dcterms:modified xsi:type="dcterms:W3CDTF">2021-09-09T09:20:40Z</dcterms:modified>
</cp:coreProperties>
</file>